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mc:AlternateContent xmlns:mc="http://schemas.openxmlformats.org/markup-compatibility/2006">
    <mc:Choice Requires="x15">
      <x15ac:absPath xmlns:x15ac="http://schemas.microsoft.com/office/spreadsheetml/2010/11/ac" url="/Users/drvineetadhankharshah/Desktop/"/>
    </mc:Choice>
  </mc:AlternateContent>
  <xr:revisionPtr revIDLastSave="0" documentId="13_ncr:1_{F4F716BA-C74F-4E4F-B6CB-C55267683F31}" xr6:coauthVersionLast="47" xr6:coauthVersionMax="47" xr10:uidLastSave="{00000000-0000-0000-0000-000000000000}"/>
  <bookViews>
    <workbookView xWindow="0" yWindow="500" windowWidth="28800" windowHeight="16260" xr2:uid="{00000000-000D-0000-FFFF-FFFF00000000}"/>
  </bookViews>
  <sheets>
    <sheet name="Department Wise" sheetId="1" r:id="rId1"/>
    <sheet name="LaQshya Summary" sheetId="2" state="hidden" r:id="rId2"/>
    <sheet name="Emergency " sheetId="3" r:id="rId3"/>
    <sheet name="OPD" sheetId="4" r:id="rId4"/>
    <sheet name="Labour Room" sheetId="5" r:id="rId5"/>
    <sheet name="Maternity Ward" sheetId="6" r:id="rId6"/>
    <sheet name="Paed_OPD" sheetId="7" r:id="rId7"/>
    <sheet name="Paed_Ward" sheetId="8" r:id="rId8"/>
    <sheet name="SNCU" sheetId="9" r:id="rId9"/>
    <sheet name="NRC" sheetId="10" r:id="rId10"/>
    <sheet name="OT" sheetId="11" r:id="rId11"/>
    <sheet name="M-OT" sheetId="12" r:id="rId12"/>
    <sheet name="PP Unit" sheetId="13" r:id="rId13"/>
    <sheet name="ICU" sheetId="14" r:id="rId14"/>
    <sheet name="IPD" sheetId="15" r:id="rId15"/>
    <sheet name="Blood Bank" sheetId="16" r:id="rId16"/>
    <sheet name="Lab" sheetId="17" r:id="rId17"/>
    <sheet name="Radiology " sheetId="18" r:id="rId18"/>
    <sheet name="Pharmacy" sheetId="19" r:id="rId19"/>
    <sheet name="Auxillary services" sheetId="20" r:id="rId20"/>
    <sheet name="Mortuary " sheetId="21" r:id="rId21"/>
    <sheet name="Haemodialysis Centre" sheetId="22" r:id="rId22"/>
    <sheet name="Admin" sheetId="23" r:id="rId23"/>
  </sheets>
  <definedNames>
    <definedName name="_xlnm._FilterDatabase" localSheetId="22" hidden="1">Admin!$A$41:$G$895</definedName>
    <definedName name="_xlnm._FilterDatabase" localSheetId="19" hidden="1">'Auxillary services'!$A$41:$G$637</definedName>
    <definedName name="_xlnm._FilterDatabase" localSheetId="15" hidden="1">'Blood Bank'!$A$41:$G$661</definedName>
    <definedName name="_xlnm._FilterDatabase" localSheetId="2" hidden="1">'Emergency '!$A$41:$J$755</definedName>
    <definedName name="_xlnm._FilterDatabase" localSheetId="21" hidden="1">'Haemodialysis Centre'!$A$41:$G$493</definedName>
    <definedName name="_xlnm._FilterDatabase" localSheetId="13" hidden="1">ICU!$A$41:$G$757</definedName>
    <definedName name="_xlnm._FilterDatabase" localSheetId="14" hidden="1">IPD!$A$41:$G$710</definedName>
    <definedName name="_xlnm._FilterDatabase" localSheetId="16" hidden="1">Lab!$A$41:$G$680</definedName>
    <definedName name="_xlnm._FilterDatabase" localSheetId="4" hidden="1">'Labour Room'!$A$41:$G$668</definedName>
    <definedName name="_xlnm._FilterDatabase" localSheetId="11" hidden="1">'M-OT'!$A$41:$G$660</definedName>
    <definedName name="_xlnm._FilterDatabase" localSheetId="5" hidden="1">'Maternity Ward'!$A$41:$G$739</definedName>
    <definedName name="_xlnm._FilterDatabase" localSheetId="20" hidden="1">'Mortuary '!$A$41:$G$590</definedName>
    <definedName name="_xlnm._FilterDatabase" localSheetId="9" hidden="1">NRC!$A$41:$G$697</definedName>
    <definedName name="_xlnm._FilterDatabase" localSheetId="3" hidden="1">OPD!$A$40:$H$825</definedName>
    <definedName name="_xlnm._FilterDatabase" localSheetId="10" hidden="1">OT!$A$41:$G$743</definedName>
    <definedName name="_xlnm._FilterDatabase" localSheetId="6" hidden="1">Paed_OPD!$A$41:$G$762</definedName>
    <definedName name="_xlnm._FilterDatabase" localSheetId="7" hidden="1">Paed_Ward!$A$46:$G$701</definedName>
    <definedName name="_xlnm._FilterDatabase" localSheetId="18" hidden="1">Pharmacy!$A$41:$G$633</definedName>
    <definedName name="_xlnm._FilterDatabase" localSheetId="12" hidden="1">'PP Unit'!$A$41:$G$764</definedName>
    <definedName name="_xlnm._FilterDatabase" localSheetId="17" hidden="1">'Radiology '!$A$41:$G$636</definedName>
    <definedName name="_xlnm._FilterDatabase" localSheetId="8" hidden="1">SNCU!$A$46:$G$818</definedName>
    <definedName name="_xlnm.Print_Area" localSheetId="9">NRC!$A$1:$G$714</definedName>
    <definedName name="_xlnm.Print_Area" localSheetId="7">Paed_Ward!$A$1:$G$718</definedName>
    <definedName name="_xlnm.Print_Area" localSheetId="17">'Radiology '!$A$1:$L$1000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51" i="11" l="1"/>
  <c r="D750" i="11"/>
  <c r="I63" i="6" l="1"/>
  <c r="F842" i="4"/>
  <c r="J437" i="22"/>
  <c r="I437" i="22"/>
  <c r="E902" i="23"/>
  <c r="J890" i="23"/>
  <c r="I890" i="23"/>
  <c r="J883" i="23"/>
  <c r="I883" i="23"/>
  <c r="J877" i="23"/>
  <c r="I877" i="23"/>
  <c r="J865" i="23"/>
  <c r="I865" i="23"/>
  <c r="J846" i="23"/>
  <c r="I846" i="23"/>
  <c r="J835" i="23"/>
  <c r="I835" i="23"/>
  <c r="J828" i="23"/>
  <c r="I828" i="23"/>
  <c r="J820" i="23"/>
  <c r="I820" i="23"/>
  <c r="J812" i="23"/>
  <c r="I812" i="23"/>
  <c r="J807" i="23"/>
  <c r="I807" i="23"/>
  <c r="J792" i="23"/>
  <c r="I792" i="23"/>
  <c r="J783" i="23"/>
  <c r="I783" i="23"/>
  <c r="J769" i="23"/>
  <c r="I769" i="23"/>
  <c r="J752" i="23"/>
  <c r="I752" i="23"/>
  <c r="J729" i="23"/>
  <c r="I729" i="23"/>
  <c r="J723" i="23"/>
  <c r="I723" i="23"/>
  <c r="J719" i="23"/>
  <c r="I719" i="23"/>
  <c r="J712" i="23"/>
  <c r="I712" i="23"/>
  <c r="J708" i="23"/>
  <c r="I708" i="23"/>
  <c r="J683" i="23"/>
  <c r="I683" i="23"/>
  <c r="J670" i="23"/>
  <c r="I670" i="23"/>
  <c r="J664" i="23"/>
  <c r="I664" i="23"/>
  <c r="J657" i="23"/>
  <c r="I657" i="23"/>
  <c r="J645" i="23"/>
  <c r="I645" i="23"/>
  <c r="J638" i="23"/>
  <c r="I638" i="23"/>
  <c r="J626" i="23"/>
  <c r="I626" i="23"/>
  <c r="J619" i="23"/>
  <c r="I619" i="23"/>
  <c r="J614" i="23"/>
  <c r="I614" i="23"/>
  <c r="J609" i="23"/>
  <c r="I609" i="23"/>
  <c r="J605" i="23"/>
  <c r="I605" i="23"/>
  <c r="J594" i="23"/>
  <c r="I594" i="23"/>
  <c r="J590" i="23"/>
  <c r="I590" i="23"/>
  <c r="J583" i="23"/>
  <c r="I583" i="23"/>
  <c r="J579" i="23"/>
  <c r="I579" i="23"/>
  <c r="J575" i="23"/>
  <c r="I575" i="23"/>
  <c r="J566" i="23"/>
  <c r="I566" i="23"/>
  <c r="J560" i="23"/>
  <c r="I560" i="23"/>
  <c r="J555" i="23"/>
  <c r="I555" i="23"/>
  <c r="J552" i="23"/>
  <c r="I552" i="23"/>
  <c r="J546" i="23"/>
  <c r="I546" i="23"/>
  <c r="J535" i="23"/>
  <c r="I535" i="23"/>
  <c r="J532" i="23"/>
  <c r="I532" i="23"/>
  <c r="J525" i="23"/>
  <c r="I525" i="23"/>
  <c r="J514" i="23"/>
  <c r="I514" i="23"/>
  <c r="J494" i="23"/>
  <c r="I494" i="23"/>
  <c r="J477" i="23"/>
  <c r="I477" i="23"/>
  <c r="J469" i="23"/>
  <c r="I469" i="23"/>
  <c r="J458" i="23"/>
  <c r="H59" i="1" s="1"/>
  <c r="I458" i="23"/>
  <c r="J454" i="23"/>
  <c r="I454" i="23"/>
  <c r="J450" i="23"/>
  <c r="I450" i="23"/>
  <c r="J423" i="23"/>
  <c r="I423" i="23"/>
  <c r="J396" i="23"/>
  <c r="I396" i="23"/>
  <c r="J370" i="23"/>
  <c r="I370" i="23"/>
  <c r="J360" i="23"/>
  <c r="I360" i="23"/>
  <c r="J347" i="23"/>
  <c r="I347" i="23"/>
  <c r="J325" i="23"/>
  <c r="I325" i="23"/>
  <c r="J315" i="23"/>
  <c r="I315" i="23"/>
  <c r="J311" i="23"/>
  <c r="I311" i="23"/>
  <c r="J277" i="23"/>
  <c r="I277" i="23"/>
  <c r="J266" i="23"/>
  <c r="I266" i="23"/>
  <c r="J245" i="23"/>
  <c r="I245" i="23"/>
  <c r="J216" i="23"/>
  <c r="I216" i="23"/>
  <c r="J197" i="23"/>
  <c r="I197" i="23"/>
  <c r="J182" i="23"/>
  <c r="I182" i="23"/>
  <c r="J171" i="23"/>
  <c r="I171" i="23"/>
  <c r="J166" i="23"/>
  <c r="I166" i="23"/>
  <c r="J145" i="23"/>
  <c r="I145" i="23"/>
  <c r="J115" i="23"/>
  <c r="I115" i="23"/>
  <c r="J110" i="23"/>
  <c r="I110" i="23"/>
  <c r="J101" i="23"/>
  <c r="I101" i="23"/>
  <c r="J78" i="23"/>
  <c r="I78" i="23"/>
  <c r="J72" i="23"/>
  <c r="I72" i="23"/>
  <c r="J64" i="23"/>
  <c r="I64" i="23"/>
  <c r="J43" i="23"/>
  <c r="I43" i="23"/>
  <c r="E500" i="22"/>
  <c r="J491" i="22"/>
  <c r="I491" i="22"/>
  <c r="J484" i="22"/>
  <c r="I484" i="22"/>
  <c r="J480" i="22"/>
  <c r="I480" i="22"/>
  <c r="J477" i="22"/>
  <c r="I477" i="22"/>
  <c r="J452" i="22"/>
  <c r="I452" i="22"/>
  <c r="J446" i="22"/>
  <c r="I446" i="22"/>
  <c r="J441" i="22"/>
  <c r="I441" i="22"/>
  <c r="J430" i="22"/>
  <c r="I430" i="22"/>
  <c r="J426" i="22"/>
  <c r="I426" i="22"/>
  <c r="J406" i="22"/>
  <c r="I406" i="22"/>
  <c r="J399" i="22"/>
  <c r="I399" i="22"/>
  <c r="J394" i="22"/>
  <c r="I394" i="22"/>
  <c r="J391" i="22"/>
  <c r="I391" i="22"/>
  <c r="J375" i="22"/>
  <c r="I375" i="22"/>
  <c r="J359" i="22"/>
  <c r="I359" i="22"/>
  <c r="J342" i="22"/>
  <c r="I342" i="22"/>
  <c r="J333" i="22"/>
  <c r="I333" i="22"/>
  <c r="J321" i="22"/>
  <c r="I321" i="22"/>
  <c r="J313" i="22"/>
  <c r="I313" i="22"/>
  <c r="J288" i="22"/>
  <c r="I288" i="22"/>
  <c r="J281" i="22"/>
  <c r="I281" i="22"/>
  <c r="J278" i="22"/>
  <c r="I278" i="22"/>
  <c r="J276" i="22"/>
  <c r="I276" i="22"/>
  <c r="J273" i="22"/>
  <c r="I273" i="22"/>
  <c r="J267" i="22"/>
  <c r="I267" i="22"/>
  <c r="J258" i="22"/>
  <c r="I258" i="22"/>
  <c r="J256" i="22"/>
  <c r="I256" i="22"/>
  <c r="J249" i="22"/>
  <c r="I249" i="22"/>
  <c r="J243" i="22"/>
  <c r="I243" i="22"/>
  <c r="J231" i="22"/>
  <c r="I231" i="22"/>
  <c r="J226" i="22"/>
  <c r="I226" i="22"/>
  <c r="J222" i="22"/>
  <c r="I222" i="22"/>
  <c r="J218" i="22"/>
  <c r="I218" i="22"/>
  <c r="J216" i="22"/>
  <c r="I216" i="22"/>
  <c r="J213" i="22"/>
  <c r="I213" i="22"/>
  <c r="J211" i="22"/>
  <c r="I211" i="22"/>
  <c r="J199" i="22"/>
  <c r="I199" i="22"/>
  <c r="J194" i="22"/>
  <c r="I194" i="22"/>
  <c r="J187" i="22"/>
  <c r="I187" i="22"/>
  <c r="J179" i="22"/>
  <c r="I179" i="22"/>
  <c r="J170" i="22"/>
  <c r="I170" i="22"/>
  <c r="J161" i="22"/>
  <c r="I161" i="22"/>
  <c r="J152" i="22"/>
  <c r="I152" i="22"/>
  <c r="J145" i="22"/>
  <c r="I145" i="22"/>
  <c r="J138" i="22"/>
  <c r="I138" i="22"/>
  <c r="J134" i="22"/>
  <c r="I134" i="22"/>
  <c r="J128" i="22"/>
  <c r="I128" i="22"/>
  <c r="J107" i="22"/>
  <c r="I107" i="22"/>
  <c r="J92" i="22"/>
  <c r="I92" i="22"/>
  <c r="J86" i="22"/>
  <c r="I86" i="22"/>
  <c r="J79" i="22"/>
  <c r="I79" i="22"/>
  <c r="J74" i="22"/>
  <c r="I74" i="22"/>
  <c r="J68" i="22"/>
  <c r="I68" i="22"/>
  <c r="J57" i="22"/>
  <c r="I57" i="22"/>
  <c r="J54" i="22"/>
  <c r="I54" i="22"/>
  <c r="J48" i="22"/>
  <c r="I48" i="22"/>
  <c r="J43" i="22"/>
  <c r="J42" i="22" s="1"/>
  <c r="I43" i="22"/>
  <c r="E603" i="21"/>
  <c r="J587" i="21"/>
  <c r="I587" i="21"/>
  <c r="J584" i="21"/>
  <c r="I584" i="21"/>
  <c r="J580" i="21"/>
  <c r="I580" i="21"/>
  <c r="J576" i="21"/>
  <c r="I576" i="21"/>
  <c r="J567" i="21"/>
  <c r="I567" i="21"/>
  <c r="J556" i="21"/>
  <c r="I556" i="21"/>
  <c r="J546" i="21"/>
  <c r="I546" i="21"/>
  <c r="J538" i="21"/>
  <c r="I538" i="21"/>
  <c r="J534" i="21"/>
  <c r="I534" i="21"/>
  <c r="J519" i="21"/>
  <c r="I519" i="21"/>
  <c r="J511" i="21"/>
  <c r="I511" i="21"/>
  <c r="J507" i="21"/>
  <c r="I507" i="21"/>
  <c r="J504" i="21"/>
  <c r="I504" i="21"/>
  <c r="J487" i="21"/>
  <c r="I487" i="21"/>
  <c r="J476" i="21"/>
  <c r="I476" i="21"/>
  <c r="J468" i="21"/>
  <c r="I468" i="21"/>
  <c r="J463" i="21"/>
  <c r="I463" i="21"/>
  <c r="J454" i="21"/>
  <c r="I454" i="21"/>
  <c r="J446" i="21"/>
  <c r="I446" i="21"/>
  <c r="J433" i="21"/>
  <c r="I433" i="21"/>
  <c r="J427" i="21"/>
  <c r="I427" i="21"/>
  <c r="J420" i="21"/>
  <c r="I420" i="21"/>
  <c r="J409" i="21"/>
  <c r="I409" i="21"/>
  <c r="J402" i="21"/>
  <c r="I402" i="21"/>
  <c r="J390" i="21"/>
  <c r="I390" i="21"/>
  <c r="J383" i="21"/>
  <c r="I383" i="21"/>
  <c r="J364" i="21"/>
  <c r="I364" i="21"/>
  <c r="J359" i="21"/>
  <c r="I359" i="21"/>
  <c r="J355" i="21"/>
  <c r="I355" i="21"/>
  <c r="J344" i="21"/>
  <c r="I344" i="21"/>
  <c r="J340" i="21"/>
  <c r="I340" i="21"/>
  <c r="J333" i="21"/>
  <c r="I333" i="21"/>
  <c r="J329" i="21"/>
  <c r="I329" i="21"/>
  <c r="J325" i="21"/>
  <c r="I325" i="21"/>
  <c r="J317" i="21"/>
  <c r="I317" i="21"/>
  <c r="J311" i="21"/>
  <c r="I311" i="21"/>
  <c r="J308" i="21"/>
  <c r="I308" i="21"/>
  <c r="J305" i="21"/>
  <c r="I305" i="21"/>
  <c r="J299" i="21"/>
  <c r="I299" i="21"/>
  <c r="J294" i="21"/>
  <c r="I294" i="21"/>
  <c r="J290" i="21"/>
  <c r="I290" i="21"/>
  <c r="J285" i="21"/>
  <c r="I285" i="21"/>
  <c r="J281" i="21"/>
  <c r="I281" i="21"/>
  <c r="J275" i="21"/>
  <c r="I275" i="21"/>
  <c r="J271" i="21"/>
  <c r="I271" i="21"/>
  <c r="J268" i="21"/>
  <c r="I268" i="21"/>
  <c r="J265" i="21"/>
  <c r="I265" i="21"/>
  <c r="J261" i="21"/>
  <c r="I261" i="21"/>
  <c r="J257" i="21"/>
  <c r="I257" i="21"/>
  <c r="J253" i="21"/>
  <c r="I253" i="21"/>
  <c r="J241" i="21"/>
  <c r="I241" i="21"/>
  <c r="J234" i="21"/>
  <c r="I234" i="21"/>
  <c r="J224" i="21"/>
  <c r="I224" i="21"/>
  <c r="J219" i="21"/>
  <c r="I219" i="21"/>
  <c r="J205" i="21"/>
  <c r="I205" i="21"/>
  <c r="J195" i="21"/>
  <c r="I195" i="21"/>
  <c r="J190" i="21"/>
  <c r="I190" i="21"/>
  <c r="J183" i="21"/>
  <c r="I183" i="21"/>
  <c r="J178" i="21"/>
  <c r="I178" i="21"/>
  <c r="J170" i="21"/>
  <c r="I170" i="21"/>
  <c r="J155" i="21"/>
  <c r="I155" i="21"/>
  <c r="J142" i="21"/>
  <c r="I142" i="21"/>
  <c r="J135" i="21"/>
  <c r="I135" i="21"/>
  <c r="J129" i="21"/>
  <c r="I129" i="21"/>
  <c r="J124" i="21"/>
  <c r="I124" i="21"/>
  <c r="J118" i="21"/>
  <c r="I118" i="21"/>
  <c r="J108" i="21"/>
  <c r="I108" i="21"/>
  <c r="J104" i="21"/>
  <c r="I104" i="21"/>
  <c r="J93" i="21"/>
  <c r="I93" i="21"/>
  <c r="J73" i="21"/>
  <c r="I73" i="21"/>
  <c r="J69" i="21"/>
  <c r="I69" i="21"/>
  <c r="J63" i="21"/>
  <c r="I63" i="21"/>
  <c r="J43" i="21"/>
  <c r="J42" i="21" s="1"/>
  <c r="I43" i="21"/>
  <c r="I42" i="21" s="1"/>
  <c r="E644" i="20"/>
  <c r="J632" i="20"/>
  <c r="I632" i="20"/>
  <c r="J628" i="20"/>
  <c r="I628" i="20"/>
  <c r="J622" i="20"/>
  <c r="I622" i="20"/>
  <c r="J616" i="20"/>
  <c r="I616" i="20"/>
  <c r="J607" i="20"/>
  <c r="I607" i="20"/>
  <c r="J596" i="20"/>
  <c r="I596" i="20"/>
  <c r="J585" i="20"/>
  <c r="I585" i="20"/>
  <c r="J577" i="20"/>
  <c r="I577" i="20"/>
  <c r="J573" i="20"/>
  <c r="I573" i="20"/>
  <c r="J548" i="20"/>
  <c r="I548" i="20"/>
  <c r="J540" i="20"/>
  <c r="I540" i="20"/>
  <c r="J535" i="20"/>
  <c r="I535" i="20"/>
  <c r="J532" i="20"/>
  <c r="I532" i="20"/>
  <c r="J521" i="20"/>
  <c r="I521" i="20"/>
  <c r="J507" i="20"/>
  <c r="I507" i="20"/>
  <c r="J501" i="20"/>
  <c r="I501" i="20"/>
  <c r="J494" i="20"/>
  <c r="I494" i="20"/>
  <c r="J486" i="20"/>
  <c r="I486" i="20"/>
  <c r="J478" i="20"/>
  <c r="I478" i="20"/>
  <c r="J465" i="20"/>
  <c r="I465" i="20"/>
  <c r="J459" i="20"/>
  <c r="I459" i="20"/>
  <c r="J452" i="20"/>
  <c r="I452" i="20"/>
  <c r="J441" i="20"/>
  <c r="I441" i="20"/>
  <c r="J434" i="20"/>
  <c r="I434" i="20"/>
  <c r="J422" i="20"/>
  <c r="I422" i="20"/>
  <c r="J415" i="20"/>
  <c r="I415" i="20"/>
  <c r="J410" i="20"/>
  <c r="I410" i="20"/>
  <c r="J405" i="20"/>
  <c r="I405" i="20"/>
  <c r="J401" i="20"/>
  <c r="I401" i="20"/>
  <c r="J390" i="20"/>
  <c r="I390" i="20"/>
  <c r="J386" i="20"/>
  <c r="I386" i="20"/>
  <c r="J379" i="20"/>
  <c r="I379" i="20"/>
  <c r="J375" i="20"/>
  <c r="I375" i="20"/>
  <c r="J371" i="20"/>
  <c r="I371" i="20"/>
  <c r="J351" i="20"/>
  <c r="I351" i="20"/>
  <c r="J345" i="20"/>
  <c r="I345" i="20"/>
  <c r="J342" i="20"/>
  <c r="I342" i="20"/>
  <c r="J339" i="20"/>
  <c r="I339" i="20"/>
  <c r="J333" i="20"/>
  <c r="I333" i="20"/>
  <c r="J328" i="20"/>
  <c r="I328" i="20"/>
  <c r="J324" i="20"/>
  <c r="I324" i="20"/>
  <c r="J319" i="20"/>
  <c r="I319" i="20"/>
  <c r="J315" i="20"/>
  <c r="I315" i="20"/>
  <c r="J307" i="20"/>
  <c r="I307" i="20"/>
  <c r="J303" i="20"/>
  <c r="I303" i="20"/>
  <c r="J300" i="20"/>
  <c r="I300" i="20"/>
  <c r="J297" i="20"/>
  <c r="I297" i="20"/>
  <c r="J281" i="20"/>
  <c r="I281" i="20"/>
  <c r="J265" i="20"/>
  <c r="I265" i="20"/>
  <c r="J261" i="20"/>
  <c r="I261" i="20"/>
  <c r="J248" i="20"/>
  <c r="I248" i="20"/>
  <c r="J236" i="20"/>
  <c r="I236" i="20"/>
  <c r="J227" i="20"/>
  <c r="I227" i="20"/>
  <c r="J222" i="20"/>
  <c r="I222" i="20"/>
  <c r="J207" i="20"/>
  <c r="I207" i="20"/>
  <c r="J194" i="20"/>
  <c r="I194" i="20"/>
  <c r="J189" i="20"/>
  <c r="I189" i="20"/>
  <c r="J180" i="20"/>
  <c r="I180" i="20"/>
  <c r="J173" i="20"/>
  <c r="I173" i="20"/>
  <c r="J167" i="20"/>
  <c r="I167" i="20"/>
  <c r="J152" i="20"/>
  <c r="I152" i="20"/>
  <c r="J139" i="20"/>
  <c r="I139" i="20"/>
  <c r="J132" i="20"/>
  <c r="I132" i="20"/>
  <c r="J126" i="20"/>
  <c r="I126" i="20"/>
  <c r="J121" i="20"/>
  <c r="I121" i="20"/>
  <c r="J115" i="20"/>
  <c r="I115" i="20"/>
  <c r="J106" i="20"/>
  <c r="I106" i="20"/>
  <c r="J102" i="20"/>
  <c r="I102" i="20"/>
  <c r="J93" i="20"/>
  <c r="I93" i="20"/>
  <c r="I42" i="20" s="1"/>
  <c r="J73" i="20"/>
  <c r="I73" i="20"/>
  <c r="J69" i="20"/>
  <c r="I69" i="20"/>
  <c r="J63" i="20"/>
  <c r="I63" i="20"/>
  <c r="J43" i="20"/>
  <c r="I43" i="20"/>
  <c r="E638" i="19"/>
  <c r="J631" i="19"/>
  <c r="I631" i="19"/>
  <c r="J625" i="19"/>
  <c r="I625" i="19"/>
  <c r="J620" i="19"/>
  <c r="I620" i="19"/>
  <c r="J614" i="19"/>
  <c r="I614" i="19"/>
  <c r="J605" i="19"/>
  <c r="I605" i="19"/>
  <c r="J594" i="19"/>
  <c r="I594" i="19"/>
  <c r="J583" i="19"/>
  <c r="I583" i="19"/>
  <c r="J575" i="19"/>
  <c r="I575" i="19"/>
  <c r="J571" i="19"/>
  <c r="I571" i="19"/>
  <c r="J555" i="19"/>
  <c r="I555" i="19"/>
  <c r="J547" i="19"/>
  <c r="I547" i="19"/>
  <c r="J543" i="19"/>
  <c r="I543" i="19"/>
  <c r="J540" i="19"/>
  <c r="I540" i="19"/>
  <c r="J532" i="19"/>
  <c r="I532" i="19"/>
  <c r="J526" i="19"/>
  <c r="I526" i="19"/>
  <c r="J523" i="19"/>
  <c r="I523" i="19"/>
  <c r="J520" i="19"/>
  <c r="I520" i="19"/>
  <c r="J515" i="19"/>
  <c r="I515" i="19"/>
  <c r="J506" i="19"/>
  <c r="I506" i="19"/>
  <c r="J493" i="19"/>
  <c r="I493" i="19"/>
  <c r="J487" i="19"/>
  <c r="I487" i="19"/>
  <c r="J480" i="19"/>
  <c r="I480" i="19"/>
  <c r="J469" i="19"/>
  <c r="I469" i="19"/>
  <c r="J462" i="19"/>
  <c r="I462" i="19"/>
  <c r="J450" i="19"/>
  <c r="I450" i="19"/>
  <c r="J443" i="19"/>
  <c r="I443" i="19"/>
  <c r="J438" i="19"/>
  <c r="I438" i="19"/>
  <c r="J433" i="19"/>
  <c r="I433" i="19"/>
  <c r="J429" i="19"/>
  <c r="I429" i="19"/>
  <c r="J418" i="19"/>
  <c r="I418" i="19"/>
  <c r="J414" i="19"/>
  <c r="I414" i="19"/>
  <c r="J407" i="19"/>
  <c r="I407" i="19"/>
  <c r="J403" i="19"/>
  <c r="I403" i="19"/>
  <c r="J399" i="19"/>
  <c r="I399" i="19"/>
  <c r="J390" i="19"/>
  <c r="I390" i="19"/>
  <c r="J384" i="19"/>
  <c r="I384" i="19"/>
  <c r="J374" i="19"/>
  <c r="I374" i="19"/>
  <c r="J371" i="19"/>
  <c r="I371" i="19"/>
  <c r="J365" i="19"/>
  <c r="I365" i="19"/>
  <c r="J360" i="19"/>
  <c r="I360" i="19"/>
  <c r="J356" i="19"/>
  <c r="I356" i="19"/>
  <c r="J351" i="19"/>
  <c r="I351" i="19"/>
  <c r="J347" i="19"/>
  <c r="I347" i="19"/>
  <c r="J341" i="19"/>
  <c r="I341" i="19"/>
  <c r="J337" i="19"/>
  <c r="I337" i="19"/>
  <c r="J334" i="19"/>
  <c r="I334" i="19"/>
  <c r="J331" i="19"/>
  <c r="I331" i="19"/>
  <c r="J327" i="19"/>
  <c r="I327" i="19"/>
  <c r="J323" i="19"/>
  <c r="I323" i="19"/>
  <c r="J318" i="19"/>
  <c r="I318" i="19"/>
  <c r="J307" i="19"/>
  <c r="I307" i="19"/>
  <c r="J300" i="19"/>
  <c r="I300" i="19"/>
  <c r="J259" i="19"/>
  <c r="I259" i="19"/>
  <c r="J254" i="19"/>
  <c r="I254" i="19"/>
  <c r="J234" i="19"/>
  <c r="I234" i="19"/>
  <c r="J226" i="19"/>
  <c r="I226" i="19"/>
  <c r="J196" i="19"/>
  <c r="I196" i="19"/>
  <c r="J190" i="19"/>
  <c r="I190" i="19"/>
  <c r="J183" i="19"/>
  <c r="I183" i="19"/>
  <c r="J176" i="19"/>
  <c r="I176" i="19"/>
  <c r="J161" i="19"/>
  <c r="I161" i="19"/>
  <c r="J148" i="19"/>
  <c r="I148" i="19"/>
  <c r="J140" i="19"/>
  <c r="I140" i="19"/>
  <c r="J134" i="19"/>
  <c r="I134" i="19"/>
  <c r="J129" i="19"/>
  <c r="I129" i="19"/>
  <c r="J123" i="19"/>
  <c r="I123" i="19"/>
  <c r="J112" i="19"/>
  <c r="I112" i="19"/>
  <c r="J108" i="19"/>
  <c r="I108" i="19"/>
  <c r="J96" i="19"/>
  <c r="I96" i="19"/>
  <c r="J75" i="19"/>
  <c r="I75" i="19"/>
  <c r="J71" i="19"/>
  <c r="I71" i="19"/>
  <c r="J65" i="19"/>
  <c r="I65" i="19"/>
  <c r="J43" i="19"/>
  <c r="I43" i="19"/>
  <c r="E641" i="18"/>
  <c r="J632" i="18"/>
  <c r="I632" i="18"/>
  <c r="J624" i="18"/>
  <c r="I624" i="18"/>
  <c r="J617" i="18"/>
  <c r="I617" i="18"/>
  <c r="J608" i="18"/>
  <c r="I608" i="18"/>
  <c r="J599" i="18"/>
  <c r="I599" i="18"/>
  <c r="J588" i="18"/>
  <c r="I588" i="18"/>
  <c r="J577" i="18"/>
  <c r="I577" i="18"/>
  <c r="J569" i="18"/>
  <c r="I569" i="18"/>
  <c r="J565" i="18"/>
  <c r="I565" i="18"/>
  <c r="J547" i="18"/>
  <c r="I547" i="18"/>
  <c r="J538" i="18"/>
  <c r="I538" i="18"/>
  <c r="J533" i="18"/>
  <c r="I533" i="18"/>
  <c r="J530" i="18"/>
  <c r="I530" i="18"/>
  <c r="J521" i="18"/>
  <c r="I521" i="18"/>
  <c r="J510" i="18"/>
  <c r="I510" i="18"/>
  <c r="J506" i="18"/>
  <c r="I506" i="18"/>
  <c r="J502" i="18"/>
  <c r="I502" i="18"/>
  <c r="J493" i="18"/>
  <c r="I493" i="18"/>
  <c r="J485" i="18"/>
  <c r="I485" i="18"/>
  <c r="J472" i="18"/>
  <c r="I472" i="18"/>
  <c r="J466" i="18"/>
  <c r="I466" i="18"/>
  <c r="J459" i="18"/>
  <c r="I459" i="18"/>
  <c r="J448" i="18"/>
  <c r="I448" i="18"/>
  <c r="J441" i="18"/>
  <c r="I441" i="18"/>
  <c r="J429" i="18"/>
  <c r="I429" i="18"/>
  <c r="J422" i="18"/>
  <c r="I422" i="18"/>
  <c r="J417" i="18"/>
  <c r="I417" i="18"/>
  <c r="J412" i="18"/>
  <c r="I412" i="18"/>
  <c r="J408" i="18"/>
  <c r="I408" i="18"/>
  <c r="J397" i="18"/>
  <c r="I397" i="18"/>
  <c r="J375" i="18"/>
  <c r="I375" i="18"/>
  <c r="J368" i="18"/>
  <c r="I368" i="18"/>
  <c r="J364" i="18"/>
  <c r="I364" i="18"/>
  <c r="J360" i="18"/>
  <c r="I360" i="18"/>
  <c r="J351" i="18"/>
  <c r="I351" i="18"/>
  <c r="J345" i="18"/>
  <c r="I345" i="18"/>
  <c r="J342" i="18"/>
  <c r="I342" i="18"/>
  <c r="J339" i="18"/>
  <c r="I339" i="18"/>
  <c r="J333" i="18"/>
  <c r="I333" i="18"/>
  <c r="J328" i="18"/>
  <c r="I328" i="18"/>
  <c r="J324" i="18"/>
  <c r="I324" i="18"/>
  <c r="J318" i="18"/>
  <c r="I318" i="18"/>
  <c r="J314" i="18"/>
  <c r="I314" i="18"/>
  <c r="J308" i="18"/>
  <c r="I308" i="18"/>
  <c r="J298" i="18"/>
  <c r="I298" i="18"/>
  <c r="J295" i="18"/>
  <c r="I295" i="18"/>
  <c r="J292" i="18"/>
  <c r="I292" i="18"/>
  <c r="J288" i="18"/>
  <c r="I288" i="18"/>
  <c r="J284" i="18"/>
  <c r="I284" i="18"/>
  <c r="J280" i="18"/>
  <c r="I280" i="18"/>
  <c r="J269" i="18"/>
  <c r="I269" i="18"/>
  <c r="J256" i="18"/>
  <c r="I256" i="18"/>
  <c r="J243" i="18"/>
  <c r="I243" i="18"/>
  <c r="J234" i="18"/>
  <c r="I234" i="18"/>
  <c r="J217" i="18"/>
  <c r="I217" i="18"/>
  <c r="J202" i="18"/>
  <c r="I202" i="18"/>
  <c r="J197" i="18"/>
  <c r="I197" i="18"/>
  <c r="J190" i="18"/>
  <c r="I190" i="18"/>
  <c r="J184" i="18"/>
  <c r="I184" i="18"/>
  <c r="J174" i="18"/>
  <c r="I174" i="18"/>
  <c r="J161" i="18"/>
  <c r="I161" i="18"/>
  <c r="J148" i="18"/>
  <c r="I148" i="18"/>
  <c r="J141" i="18"/>
  <c r="I141" i="18"/>
  <c r="J135" i="18"/>
  <c r="I135" i="18"/>
  <c r="J129" i="18"/>
  <c r="I129" i="18"/>
  <c r="J123" i="18"/>
  <c r="I123" i="18"/>
  <c r="J111" i="18"/>
  <c r="I111" i="18"/>
  <c r="J107" i="18"/>
  <c r="I107" i="18"/>
  <c r="J98" i="18"/>
  <c r="I98" i="18"/>
  <c r="J78" i="18"/>
  <c r="I78" i="18"/>
  <c r="J70" i="18"/>
  <c r="I70" i="18"/>
  <c r="J64" i="18"/>
  <c r="I64" i="18"/>
  <c r="J43" i="18"/>
  <c r="I43" i="18"/>
  <c r="E685" i="17"/>
  <c r="J677" i="17"/>
  <c r="I677" i="17"/>
  <c r="J670" i="17"/>
  <c r="I670" i="17"/>
  <c r="J661" i="17"/>
  <c r="I661" i="17"/>
  <c r="J650" i="17"/>
  <c r="I650" i="17"/>
  <c r="J641" i="17"/>
  <c r="J630" i="17"/>
  <c r="I630" i="17"/>
  <c r="J619" i="17"/>
  <c r="I619" i="17"/>
  <c r="J611" i="17"/>
  <c r="I611" i="17"/>
  <c r="J607" i="17"/>
  <c r="I607" i="17"/>
  <c r="J580" i="17"/>
  <c r="I580" i="17"/>
  <c r="J562" i="17"/>
  <c r="I562" i="17"/>
  <c r="J557" i="17"/>
  <c r="I557" i="17"/>
  <c r="J554" i="17"/>
  <c r="I554" i="17"/>
  <c r="J536" i="17"/>
  <c r="I536" i="17"/>
  <c r="J525" i="17"/>
  <c r="I525" i="17"/>
  <c r="J517" i="17"/>
  <c r="I517" i="17"/>
  <c r="J511" i="17"/>
  <c r="I511" i="17"/>
  <c r="J499" i="17"/>
  <c r="I499" i="17"/>
  <c r="J490" i="17"/>
  <c r="I490" i="17"/>
  <c r="J477" i="17"/>
  <c r="I477" i="17"/>
  <c r="J470" i="17"/>
  <c r="I470" i="17"/>
  <c r="J463" i="17"/>
  <c r="I463" i="17"/>
  <c r="J452" i="17"/>
  <c r="I452" i="17"/>
  <c r="J445" i="17"/>
  <c r="I445" i="17"/>
  <c r="J433" i="17"/>
  <c r="I433" i="17"/>
  <c r="J426" i="17"/>
  <c r="I426" i="17"/>
  <c r="J421" i="17"/>
  <c r="I421" i="17"/>
  <c r="J416" i="17"/>
  <c r="I416" i="17"/>
  <c r="J412" i="17"/>
  <c r="I412" i="17"/>
  <c r="J401" i="17"/>
  <c r="I401" i="17"/>
  <c r="J385" i="17"/>
  <c r="I385" i="17"/>
  <c r="J378" i="17"/>
  <c r="I378" i="17"/>
  <c r="J374" i="17"/>
  <c r="I374" i="17"/>
  <c r="J370" i="17"/>
  <c r="I370" i="17"/>
  <c r="J361" i="17"/>
  <c r="I361" i="17"/>
  <c r="J355" i="17"/>
  <c r="I355" i="17"/>
  <c r="J352" i="17"/>
  <c r="I352" i="17"/>
  <c r="J349" i="17"/>
  <c r="I349" i="17"/>
  <c r="J342" i="17"/>
  <c r="I342" i="17"/>
  <c r="J336" i="17"/>
  <c r="I336" i="17"/>
  <c r="J332" i="17"/>
  <c r="I332" i="17"/>
  <c r="J326" i="17"/>
  <c r="I326" i="17"/>
  <c r="J322" i="17"/>
  <c r="I322" i="17"/>
  <c r="J316" i="17"/>
  <c r="I316" i="17"/>
  <c r="J312" i="17"/>
  <c r="I312" i="17"/>
  <c r="J309" i="17"/>
  <c r="I309" i="17"/>
  <c r="J306" i="17"/>
  <c r="I306" i="17"/>
  <c r="J302" i="17"/>
  <c r="I302" i="17"/>
  <c r="J298" i="17"/>
  <c r="I298" i="17"/>
  <c r="J294" i="17"/>
  <c r="I294" i="17"/>
  <c r="J283" i="17"/>
  <c r="I283" i="17"/>
  <c r="J273" i="17"/>
  <c r="I273" i="17"/>
  <c r="J259" i="17"/>
  <c r="I259" i="17"/>
  <c r="J247" i="17"/>
  <c r="I247" i="17"/>
  <c r="J227" i="17"/>
  <c r="I227" i="17"/>
  <c r="J211" i="17"/>
  <c r="I211" i="17"/>
  <c r="J204" i="17"/>
  <c r="I204" i="17"/>
  <c r="J195" i="17"/>
  <c r="I195" i="17"/>
  <c r="J188" i="17"/>
  <c r="I188" i="17"/>
  <c r="J180" i="17"/>
  <c r="I180" i="17"/>
  <c r="J164" i="17"/>
  <c r="I164" i="17"/>
  <c r="J151" i="17"/>
  <c r="I151" i="17"/>
  <c r="J143" i="17"/>
  <c r="I143" i="17"/>
  <c r="J137" i="17"/>
  <c r="I137" i="17"/>
  <c r="J132" i="17"/>
  <c r="I132" i="17"/>
  <c r="J126" i="17"/>
  <c r="I126" i="17"/>
  <c r="J115" i="17"/>
  <c r="I115" i="17"/>
  <c r="J111" i="17"/>
  <c r="I111" i="17"/>
  <c r="J102" i="17"/>
  <c r="I102" i="17"/>
  <c r="J80" i="17"/>
  <c r="I80" i="17"/>
  <c r="J70" i="17"/>
  <c r="I70" i="17"/>
  <c r="J64" i="17"/>
  <c r="I64" i="17"/>
  <c r="J43" i="17"/>
  <c r="I43" i="17"/>
  <c r="E666" i="16"/>
  <c r="J656" i="16"/>
  <c r="I656" i="16"/>
  <c r="J648" i="16"/>
  <c r="I648" i="16"/>
  <c r="J642" i="16"/>
  <c r="I642" i="16"/>
  <c r="J633" i="16"/>
  <c r="I633" i="16"/>
  <c r="J624" i="16"/>
  <c r="J613" i="16"/>
  <c r="I613" i="16"/>
  <c r="J602" i="16"/>
  <c r="I602" i="16"/>
  <c r="J594" i="16"/>
  <c r="I594" i="16"/>
  <c r="J590" i="16"/>
  <c r="I590" i="16"/>
  <c r="J574" i="16"/>
  <c r="I574" i="16"/>
  <c r="J562" i="16"/>
  <c r="I562" i="16"/>
  <c r="J557" i="16"/>
  <c r="I557" i="16"/>
  <c r="J554" i="16"/>
  <c r="I554" i="16"/>
  <c r="J538" i="16"/>
  <c r="I538" i="16"/>
  <c r="J527" i="16"/>
  <c r="I527" i="16"/>
  <c r="J520" i="16"/>
  <c r="I520" i="16"/>
  <c r="J514" i="16"/>
  <c r="I514" i="16"/>
  <c r="J502" i="16"/>
  <c r="I502" i="16"/>
  <c r="J494" i="16"/>
  <c r="I494" i="16"/>
  <c r="J481" i="16"/>
  <c r="I481" i="16"/>
  <c r="J475" i="16"/>
  <c r="I475" i="16"/>
  <c r="J468" i="16"/>
  <c r="I468" i="16"/>
  <c r="J457" i="16"/>
  <c r="I457" i="16"/>
  <c r="J450" i="16"/>
  <c r="I450" i="16"/>
  <c r="J438" i="16"/>
  <c r="I438" i="16"/>
  <c r="J431" i="16"/>
  <c r="I431" i="16"/>
  <c r="J426" i="16"/>
  <c r="I426" i="16"/>
  <c r="J421" i="16"/>
  <c r="I421" i="16"/>
  <c r="J417" i="16"/>
  <c r="I417" i="16"/>
  <c r="J371" i="16"/>
  <c r="I371" i="16"/>
  <c r="J367" i="16"/>
  <c r="I367" i="16"/>
  <c r="J359" i="16"/>
  <c r="I359" i="16"/>
  <c r="J355" i="16"/>
  <c r="I355" i="16"/>
  <c r="J351" i="16"/>
  <c r="I351" i="16"/>
  <c r="J342" i="16"/>
  <c r="I342" i="16"/>
  <c r="J336" i="16"/>
  <c r="I336" i="16"/>
  <c r="J333" i="16"/>
  <c r="I333" i="16"/>
  <c r="J330" i="16"/>
  <c r="I330" i="16"/>
  <c r="J323" i="16"/>
  <c r="I323" i="16"/>
  <c r="J316" i="16"/>
  <c r="I316" i="16"/>
  <c r="J312" i="16"/>
  <c r="I312" i="16"/>
  <c r="J306" i="16"/>
  <c r="I306" i="16"/>
  <c r="J302" i="16"/>
  <c r="I302" i="16"/>
  <c r="J296" i="16"/>
  <c r="I296" i="16"/>
  <c r="J292" i="16"/>
  <c r="I292" i="16"/>
  <c r="J289" i="16"/>
  <c r="I289" i="16"/>
  <c r="J286" i="16"/>
  <c r="I286" i="16"/>
  <c r="J282" i="16"/>
  <c r="I282" i="16"/>
  <c r="J278" i="16"/>
  <c r="I278" i="16"/>
  <c r="J273" i="16"/>
  <c r="I273" i="16"/>
  <c r="J261" i="16"/>
  <c r="I261" i="16"/>
  <c r="J254" i="16"/>
  <c r="I254" i="16"/>
  <c r="J239" i="16"/>
  <c r="I239" i="16"/>
  <c r="J228" i="16"/>
  <c r="I228" i="16"/>
  <c r="J212" i="16"/>
  <c r="I212" i="16"/>
  <c r="J201" i="16"/>
  <c r="I201" i="16"/>
  <c r="J196" i="16"/>
  <c r="I196" i="16"/>
  <c r="J189" i="16"/>
  <c r="I189" i="16"/>
  <c r="J182" i="16"/>
  <c r="I182" i="16"/>
  <c r="J174" i="16"/>
  <c r="I174" i="16"/>
  <c r="J158" i="16"/>
  <c r="I158" i="16"/>
  <c r="J145" i="16"/>
  <c r="I145" i="16"/>
  <c r="J138" i="16"/>
  <c r="I138" i="16"/>
  <c r="J131" i="16"/>
  <c r="I131" i="16"/>
  <c r="J126" i="16"/>
  <c r="I126" i="16"/>
  <c r="J120" i="16"/>
  <c r="I120" i="16"/>
  <c r="J109" i="16"/>
  <c r="I109" i="16"/>
  <c r="J105" i="16"/>
  <c r="I105" i="16"/>
  <c r="J96" i="16"/>
  <c r="I96" i="16"/>
  <c r="J76" i="16"/>
  <c r="I76" i="16"/>
  <c r="J72" i="16"/>
  <c r="I72" i="16"/>
  <c r="J66" i="16"/>
  <c r="I66" i="16"/>
  <c r="J43" i="16"/>
  <c r="I43" i="16"/>
  <c r="E715" i="15"/>
  <c r="J707" i="15"/>
  <c r="I707" i="15"/>
  <c r="J701" i="15"/>
  <c r="I701" i="15"/>
  <c r="J693" i="15"/>
  <c r="I693" i="15"/>
  <c r="J688" i="15"/>
  <c r="I688" i="15"/>
  <c r="J667" i="15"/>
  <c r="I667" i="15"/>
  <c r="J656" i="15"/>
  <c r="I656" i="15"/>
  <c r="J645" i="15"/>
  <c r="I645" i="15"/>
  <c r="J637" i="15"/>
  <c r="I637" i="15"/>
  <c r="J633" i="15"/>
  <c r="I633" i="15"/>
  <c r="J616" i="15"/>
  <c r="I616" i="15"/>
  <c r="J608" i="15"/>
  <c r="I608" i="15"/>
  <c r="J604" i="15"/>
  <c r="I604" i="15"/>
  <c r="J601" i="15"/>
  <c r="I601" i="15"/>
  <c r="J585" i="15"/>
  <c r="I585" i="15"/>
  <c r="J574" i="15"/>
  <c r="I574" i="15"/>
  <c r="J564" i="15"/>
  <c r="I564" i="15"/>
  <c r="J559" i="15"/>
  <c r="I559" i="15"/>
  <c r="J549" i="15"/>
  <c r="I549" i="15"/>
  <c r="J541" i="15"/>
  <c r="I541" i="15"/>
  <c r="J522" i="15"/>
  <c r="I522" i="15"/>
  <c r="J516" i="15"/>
  <c r="I516" i="15"/>
  <c r="J509" i="15"/>
  <c r="I509" i="15"/>
  <c r="J498" i="15"/>
  <c r="I498" i="15"/>
  <c r="J491" i="15"/>
  <c r="I491" i="15"/>
  <c r="J479" i="15"/>
  <c r="I479" i="15"/>
  <c r="J472" i="15"/>
  <c r="I472" i="15"/>
  <c r="J465" i="15"/>
  <c r="I465" i="15"/>
  <c r="J460" i="15"/>
  <c r="I460" i="15"/>
  <c r="J456" i="15"/>
  <c r="I456" i="15"/>
  <c r="J441" i="15"/>
  <c r="I441" i="15"/>
  <c r="J437" i="15"/>
  <c r="I437" i="15"/>
  <c r="J430" i="15"/>
  <c r="I430" i="15"/>
  <c r="J426" i="15"/>
  <c r="I426" i="15"/>
  <c r="J417" i="15"/>
  <c r="I417" i="15"/>
  <c r="J408" i="15"/>
  <c r="I408" i="15"/>
  <c r="J396" i="15"/>
  <c r="I396" i="15"/>
  <c r="J386" i="15"/>
  <c r="I386" i="15"/>
  <c r="J383" i="15"/>
  <c r="I383" i="15"/>
  <c r="J373" i="15"/>
  <c r="I373" i="15"/>
  <c r="J362" i="15"/>
  <c r="I362" i="15"/>
  <c r="J347" i="15"/>
  <c r="I347" i="15"/>
  <c r="J339" i="15"/>
  <c r="I339" i="15"/>
  <c r="J335" i="15"/>
  <c r="I335" i="15"/>
  <c r="J329" i="15"/>
  <c r="I329" i="15"/>
  <c r="J325" i="15"/>
  <c r="I325" i="15"/>
  <c r="J322" i="15"/>
  <c r="I322" i="15"/>
  <c r="J319" i="15"/>
  <c r="I319" i="15"/>
  <c r="J312" i="15"/>
  <c r="I312" i="15"/>
  <c r="J307" i="15"/>
  <c r="I307" i="15"/>
  <c r="J303" i="15"/>
  <c r="I303" i="15"/>
  <c r="J291" i="15"/>
  <c r="I291" i="15"/>
  <c r="J280" i="15"/>
  <c r="I280" i="15"/>
  <c r="J266" i="15"/>
  <c r="I266" i="15"/>
  <c r="J261" i="15"/>
  <c r="I261" i="15"/>
  <c r="J245" i="15"/>
  <c r="I245" i="15"/>
  <c r="J235" i="15"/>
  <c r="I235" i="15"/>
  <c r="J221" i="15"/>
  <c r="I221" i="15"/>
  <c r="J214" i="15"/>
  <c r="I214" i="15"/>
  <c r="J208" i="15"/>
  <c r="I208" i="15"/>
  <c r="J202" i="15"/>
  <c r="I202" i="15"/>
  <c r="J180" i="15"/>
  <c r="I180" i="15"/>
  <c r="J160" i="15"/>
  <c r="I160" i="15"/>
  <c r="J152" i="15"/>
  <c r="I152" i="15"/>
  <c r="J146" i="15"/>
  <c r="I146" i="15"/>
  <c r="J136" i="15"/>
  <c r="I136" i="15"/>
  <c r="J123" i="15"/>
  <c r="I123" i="15"/>
  <c r="J108" i="15"/>
  <c r="I108" i="15"/>
  <c r="J104" i="15"/>
  <c r="I104" i="15"/>
  <c r="J95" i="15"/>
  <c r="I95" i="15"/>
  <c r="J75" i="15"/>
  <c r="I75" i="15"/>
  <c r="J71" i="15"/>
  <c r="I71" i="15"/>
  <c r="J65" i="15"/>
  <c r="I65" i="15"/>
  <c r="J43" i="15"/>
  <c r="I43" i="15"/>
  <c r="E765" i="14"/>
  <c r="J754" i="14"/>
  <c r="I754" i="14"/>
  <c r="J743" i="14"/>
  <c r="I743" i="14"/>
  <c r="J737" i="14"/>
  <c r="I737" i="14"/>
  <c r="J732" i="14"/>
  <c r="I732" i="14"/>
  <c r="J707" i="14"/>
  <c r="I707" i="14"/>
  <c r="J696" i="14"/>
  <c r="I696" i="14"/>
  <c r="J685" i="14"/>
  <c r="I685" i="14"/>
  <c r="J677" i="14"/>
  <c r="I677" i="14"/>
  <c r="J673" i="14"/>
  <c r="I673" i="14"/>
  <c r="J651" i="14"/>
  <c r="I651" i="14"/>
  <c r="J643" i="14"/>
  <c r="I643" i="14"/>
  <c r="J639" i="14"/>
  <c r="I639" i="14"/>
  <c r="J636" i="14"/>
  <c r="I636" i="14"/>
  <c r="J619" i="14"/>
  <c r="I619" i="14"/>
  <c r="J603" i="14"/>
  <c r="I603" i="14"/>
  <c r="J588" i="14"/>
  <c r="I588" i="14"/>
  <c r="J579" i="14"/>
  <c r="I579" i="14"/>
  <c r="J567" i="14"/>
  <c r="I567" i="14"/>
  <c r="J559" i="14"/>
  <c r="I559" i="14"/>
  <c r="J546" i="14"/>
  <c r="I546" i="14"/>
  <c r="J540" i="14"/>
  <c r="I540" i="14"/>
  <c r="J533" i="14"/>
  <c r="I533" i="14"/>
  <c r="J522" i="14"/>
  <c r="I522" i="14"/>
  <c r="J515" i="14"/>
  <c r="I515" i="14"/>
  <c r="J503" i="14"/>
  <c r="I503" i="14"/>
  <c r="J496" i="14"/>
  <c r="I496" i="14"/>
  <c r="J487" i="14"/>
  <c r="I487" i="14"/>
  <c r="J481" i="14"/>
  <c r="I481" i="14"/>
  <c r="J477" i="14"/>
  <c r="I477" i="14"/>
  <c r="J462" i="14"/>
  <c r="I462" i="14"/>
  <c r="J458" i="14"/>
  <c r="I458" i="14"/>
  <c r="J451" i="14"/>
  <c r="I451" i="14"/>
  <c r="J438" i="14"/>
  <c r="I438" i="14"/>
  <c r="J427" i="14"/>
  <c r="I427" i="14"/>
  <c r="J418" i="14"/>
  <c r="I418" i="14"/>
  <c r="J406" i="14"/>
  <c r="I406" i="14"/>
  <c r="J396" i="14"/>
  <c r="I396" i="14"/>
  <c r="J393" i="14"/>
  <c r="I393" i="14"/>
  <c r="J383" i="14"/>
  <c r="I383" i="14"/>
  <c r="J370" i="14"/>
  <c r="I370" i="14"/>
  <c r="J355" i="14"/>
  <c r="I355" i="14"/>
  <c r="J346" i="14"/>
  <c r="I346" i="14"/>
  <c r="J342" i="14"/>
  <c r="I342" i="14"/>
  <c r="J336" i="14"/>
  <c r="I336" i="14"/>
  <c r="J332" i="14"/>
  <c r="I332" i="14"/>
  <c r="J329" i="14"/>
  <c r="I329" i="14"/>
  <c r="J326" i="14"/>
  <c r="I326" i="14"/>
  <c r="J320" i="14"/>
  <c r="I320" i="14"/>
  <c r="J315" i="14"/>
  <c r="I315" i="14"/>
  <c r="J309" i="14"/>
  <c r="I309" i="14"/>
  <c r="J297" i="14"/>
  <c r="I297" i="14"/>
  <c r="J285" i="14"/>
  <c r="I285" i="14"/>
  <c r="J270" i="14"/>
  <c r="I270" i="14"/>
  <c r="J261" i="14"/>
  <c r="I261" i="14"/>
  <c r="J240" i="14"/>
  <c r="I240" i="14"/>
  <c r="J228" i="14"/>
  <c r="I228" i="14"/>
  <c r="J215" i="14"/>
  <c r="I215" i="14"/>
  <c r="J207" i="14"/>
  <c r="I207" i="14"/>
  <c r="J199" i="14"/>
  <c r="I199" i="14"/>
  <c r="J188" i="14"/>
  <c r="I188" i="14"/>
  <c r="J169" i="14"/>
  <c r="I169" i="14"/>
  <c r="J147" i="14"/>
  <c r="I147" i="14"/>
  <c r="J140" i="14"/>
  <c r="I140" i="14"/>
  <c r="J133" i="14"/>
  <c r="I133" i="14"/>
  <c r="J127" i="14"/>
  <c r="I127" i="14"/>
  <c r="J120" i="14"/>
  <c r="I120" i="14"/>
  <c r="J107" i="14"/>
  <c r="I107" i="14"/>
  <c r="J103" i="14"/>
  <c r="I103" i="14"/>
  <c r="J94" i="14"/>
  <c r="I94" i="14"/>
  <c r="J74" i="14"/>
  <c r="I74" i="14"/>
  <c r="J69" i="14"/>
  <c r="I69" i="14"/>
  <c r="J63" i="14"/>
  <c r="I63" i="14"/>
  <c r="J43" i="14"/>
  <c r="I43" i="14"/>
  <c r="E772" i="13"/>
  <c r="J761" i="13"/>
  <c r="I761" i="13"/>
  <c r="J753" i="13"/>
  <c r="I753" i="13"/>
  <c r="J748" i="13"/>
  <c r="I748" i="13"/>
  <c r="J736" i="13"/>
  <c r="I736" i="13"/>
  <c r="J717" i="13"/>
  <c r="I717" i="13"/>
  <c r="J706" i="13"/>
  <c r="I706" i="13"/>
  <c r="J695" i="13"/>
  <c r="I695" i="13"/>
  <c r="J687" i="13"/>
  <c r="I687" i="13"/>
  <c r="J683" i="13"/>
  <c r="I683" i="13"/>
  <c r="J666" i="13"/>
  <c r="I666" i="13"/>
  <c r="J658" i="13"/>
  <c r="I658" i="13"/>
  <c r="J654" i="13"/>
  <c r="I654" i="13"/>
  <c r="J651" i="13"/>
  <c r="I651" i="13"/>
  <c r="J634" i="13"/>
  <c r="I634" i="13"/>
  <c r="J616" i="13"/>
  <c r="I616" i="13"/>
  <c r="J597" i="13"/>
  <c r="I597" i="13"/>
  <c r="J587" i="13"/>
  <c r="I587" i="13"/>
  <c r="J571" i="13"/>
  <c r="I571" i="13"/>
  <c r="J563" i="13"/>
  <c r="I563" i="13"/>
  <c r="J545" i="13"/>
  <c r="I545" i="13"/>
  <c r="J540" i="13"/>
  <c r="I540" i="13"/>
  <c r="J513" i="13"/>
  <c r="I513" i="13"/>
  <c r="J502" i="13"/>
  <c r="I502" i="13"/>
  <c r="J495" i="13"/>
  <c r="I495" i="13"/>
  <c r="J483" i="13"/>
  <c r="I483" i="13"/>
  <c r="J476" i="13"/>
  <c r="I476" i="13"/>
  <c r="J469" i="13"/>
  <c r="I469" i="13"/>
  <c r="J460" i="13"/>
  <c r="I460" i="13"/>
  <c r="J456" i="13"/>
  <c r="I456" i="13"/>
  <c r="J445" i="13"/>
  <c r="I445" i="13"/>
  <c r="J441" i="13"/>
  <c r="I441" i="13"/>
  <c r="J434" i="13"/>
  <c r="I434" i="13"/>
  <c r="J430" i="13"/>
  <c r="I430" i="13"/>
  <c r="J419" i="13"/>
  <c r="I419" i="13"/>
  <c r="J408" i="13"/>
  <c r="I408" i="13"/>
  <c r="J396" i="13"/>
  <c r="I396" i="13"/>
  <c r="J389" i="13"/>
  <c r="I389" i="13"/>
  <c r="J386" i="13"/>
  <c r="I386" i="13"/>
  <c r="J378" i="13"/>
  <c r="I378" i="13"/>
  <c r="J373" i="13"/>
  <c r="I373" i="13"/>
  <c r="J364" i="13"/>
  <c r="I364" i="13"/>
  <c r="J354" i="13"/>
  <c r="I354" i="13"/>
  <c r="J350" i="13"/>
  <c r="I350" i="13"/>
  <c r="J344" i="13"/>
  <c r="I344" i="13"/>
  <c r="J340" i="13"/>
  <c r="I340" i="13"/>
  <c r="J337" i="13"/>
  <c r="I337" i="13"/>
  <c r="J334" i="13"/>
  <c r="I334" i="13"/>
  <c r="J327" i="13"/>
  <c r="I327" i="13"/>
  <c r="J323" i="13"/>
  <c r="I323" i="13"/>
  <c r="J316" i="13"/>
  <c r="I316" i="13"/>
  <c r="J304" i="13"/>
  <c r="I304" i="13"/>
  <c r="J294" i="13"/>
  <c r="I294" i="13"/>
  <c r="J280" i="13"/>
  <c r="I280" i="13"/>
  <c r="J273" i="13"/>
  <c r="I273" i="13"/>
  <c r="J246" i="13"/>
  <c r="I246" i="13"/>
  <c r="J227" i="13"/>
  <c r="I227" i="13"/>
  <c r="J215" i="13"/>
  <c r="I215" i="13"/>
  <c r="J207" i="13"/>
  <c r="I207" i="13"/>
  <c r="J201" i="13"/>
  <c r="I201" i="13"/>
  <c r="J194" i="13"/>
  <c r="I194" i="13"/>
  <c r="J172" i="13"/>
  <c r="I172" i="13"/>
  <c r="J159" i="13"/>
  <c r="I159" i="13"/>
  <c r="J150" i="13"/>
  <c r="I150" i="13"/>
  <c r="J142" i="13"/>
  <c r="I142" i="13"/>
  <c r="J133" i="13"/>
  <c r="I133" i="13"/>
  <c r="J124" i="13"/>
  <c r="I124" i="13"/>
  <c r="J111" i="13"/>
  <c r="I111" i="13"/>
  <c r="J107" i="13"/>
  <c r="I107" i="13"/>
  <c r="J98" i="13"/>
  <c r="I98" i="13"/>
  <c r="J82" i="13"/>
  <c r="I82" i="13"/>
  <c r="J78" i="13"/>
  <c r="I78" i="13"/>
  <c r="J64" i="13"/>
  <c r="I64" i="13"/>
  <c r="J43" i="13"/>
  <c r="I43" i="13"/>
  <c r="E670" i="12"/>
  <c r="J658" i="12"/>
  <c r="I658" i="12"/>
  <c r="J651" i="12"/>
  <c r="I651" i="12"/>
  <c r="J645" i="12"/>
  <c r="I645" i="12"/>
  <c r="J641" i="12"/>
  <c r="I641" i="12"/>
  <c r="J623" i="12"/>
  <c r="I623" i="12"/>
  <c r="J612" i="12"/>
  <c r="I612" i="12"/>
  <c r="J605" i="12"/>
  <c r="I605" i="12"/>
  <c r="J602" i="12"/>
  <c r="I602" i="12"/>
  <c r="J594" i="12"/>
  <c r="I594" i="12"/>
  <c r="J590" i="12"/>
  <c r="I590" i="12"/>
  <c r="J576" i="12"/>
  <c r="I576" i="12"/>
  <c r="J568" i="12"/>
  <c r="I568" i="12"/>
  <c r="J564" i="12"/>
  <c r="I564" i="12"/>
  <c r="J561" i="12"/>
  <c r="I561" i="12"/>
  <c r="J550" i="12"/>
  <c r="I550" i="12"/>
  <c r="J534" i="12"/>
  <c r="I534" i="12"/>
  <c r="J518" i="12"/>
  <c r="I518" i="12"/>
  <c r="J509" i="12"/>
  <c r="I509" i="12"/>
  <c r="J496" i="12"/>
  <c r="I496" i="12"/>
  <c r="J489" i="12"/>
  <c r="I489" i="12"/>
  <c r="J471" i="12"/>
  <c r="I471" i="12"/>
  <c r="J465" i="12"/>
  <c r="I465" i="12"/>
  <c r="J458" i="12"/>
  <c r="I458" i="12"/>
  <c r="J447" i="12"/>
  <c r="I447" i="12"/>
  <c r="J440" i="12"/>
  <c r="I440" i="12"/>
  <c r="J420" i="12"/>
  <c r="I420" i="12"/>
  <c r="J413" i="12"/>
  <c r="I413" i="12"/>
  <c r="J408" i="12"/>
  <c r="I408" i="12"/>
  <c r="J386" i="12"/>
  <c r="I386" i="12"/>
  <c r="J373" i="12"/>
  <c r="I373" i="12"/>
  <c r="J360" i="12"/>
  <c r="I360" i="12"/>
  <c r="J356" i="12"/>
  <c r="I356" i="12"/>
  <c r="J350" i="12"/>
  <c r="I350" i="12"/>
  <c r="J346" i="12"/>
  <c r="I346" i="12"/>
  <c r="J342" i="12"/>
  <c r="I342" i="12"/>
  <c r="J332" i="12"/>
  <c r="I332" i="12"/>
  <c r="J323" i="12"/>
  <c r="I323" i="12"/>
  <c r="J317" i="12"/>
  <c r="I317" i="12"/>
  <c r="J314" i="12"/>
  <c r="I314" i="12"/>
  <c r="J308" i="12"/>
  <c r="I308" i="12"/>
  <c r="J303" i="12"/>
  <c r="I303" i="12"/>
  <c r="J298" i="12"/>
  <c r="I298" i="12"/>
  <c r="K298" i="12" s="1"/>
  <c r="D45" i="2" s="1"/>
  <c r="J293" i="12"/>
  <c r="I293" i="12"/>
  <c r="J289" i="12"/>
  <c r="I289" i="12"/>
  <c r="J285" i="12"/>
  <c r="I285" i="12"/>
  <c r="J281" i="12"/>
  <c r="I281" i="12"/>
  <c r="J278" i="12"/>
  <c r="I278" i="12"/>
  <c r="J275" i="12"/>
  <c r="I275" i="12"/>
  <c r="J270" i="12"/>
  <c r="I270" i="12"/>
  <c r="J266" i="12"/>
  <c r="I266" i="12"/>
  <c r="J261" i="12"/>
  <c r="I261" i="12"/>
  <c r="J251" i="12"/>
  <c r="I251" i="12"/>
  <c r="J245" i="12"/>
  <c r="I245" i="12"/>
  <c r="J234" i="12"/>
  <c r="I234" i="12"/>
  <c r="J228" i="12"/>
  <c r="I228" i="12"/>
  <c r="J212" i="12"/>
  <c r="I212" i="12"/>
  <c r="J198" i="12"/>
  <c r="I198" i="12"/>
  <c r="J186" i="12"/>
  <c r="I186" i="12"/>
  <c r="J179" i="12"/>
  <c r="I179" i="12"/>
  <c r="J175" i="12"/>
  <c r="I175" i="12"/>
  <c r="J168" i="12"/>
  <c r="I168" i="12"/>
  <c r="J151" i="12"/>
  <c r="I151" i="12"/>
  <c r="J137" i="12"/>
  <c r="I137" i="12"/>
  <c r="J130" i="12"/>
  <c r="I130" i="12"/>
  <c r="J123" i="12"/>
  <c r="I123" i="12"/>
  <c r="J117" i="12"/>
  <c r="I117" i="12"/>
  <c r="J111" i="12"/>
  <c r="I111" i="12"/>
  <c r="J103" i="12"/>
  <c r="I103" i="12"/>
  <c r="J99" i="12"/>
  <c r="I99" i="12"/>
  <c r="J90" i="12"/>
  <c r="I90" i="12"/>
  <c r="J74" i="12"/>
  <c r="I74" i="12"/>
  <c r="J70" i="12"/>
  <c r="I70" i="12"/>
  <c r="J63" i="12"/>
  <c r="I63" i="12"/>
  <c r="J43" i="12"/>
  <c r="I43" i="12"/>
  <c r="E749" i="11"/>
  <c r="J740" i="11"/>
  <c r="I740" i="11"/>
  <c r="J729" i="11"/>
  <c r="I729" i="11"/>
  <c r="J722" i="11"/>
  <c r="I722" i="11"/>
  <c r="J715" i="11"/>
  <c r="I715" i="11"/>
  <c r="J694" i="11"/>
  <c r="I694" i="11"/>
  <c r="J683" i="11"/>
  <c r="I683" i="11"/>
  <c r="J676" i="11"/>
  <c r="I676" i="11"/>
  <c r="J673" i="11"/>
  <c r="I673" i="11"/>
  <c r="J665" i="11"/>
  <c r="I665" i="11"/>
  <c r="J661" i="11"/>
  <c r="I661" i="11"/>
  <c r="J646" i="11"/>
  <c r="I646" i="11"/>
  <c r="J638" i="11"/>
  <c r="I638" i="11"/>
  <c r="J634" i="11"/>
  <c r="I634" i="11"/>
  <c r="J631" i="11"/>
  <c r="I631" i="11"/>
  <c r="J617" i="11"/>
  <c r="I617" i="11"/>
  <c r="J598" i="11"/>
  <c r="I598" i="11"/>
  <c r="J579" i="11"/>
  <c r="I579" i="11"/>
  <c r="J569" i="11"/>
  <c r="I569" i="11"/>
  <c r="J553" i="11"/>
  <c r="I553" i="11"/>
  <c r="J545" i="11"/>
  <c r="I545" i="11"/>
  <c r="J527" i="11"/>
  <c r="I527" i="11"/>
  <c r="J522" i="11"/>
  <c r="I522" i="11"/>
  <c r="J515" i="11"/>
  <c r="I515" i="11"/>
  <c r="J504" i="11"/>
  <c r="I504" i="11"/>
  <c r="J497" i="11"/>
  <c r="I497" i="11"/>
  <c r="J482" i="11"/>
  <c r="I482" i="11"/>
  <c r="J475" i="11"/>
  <c r="I475" i="11"/>
  <c r="J470" i="11"/>
  <c r="I470" i="11"/>
  <c r="J456" i="11"/>
  <c r="I456" i="11"/>
  <c r="J442" i="11"/>
  <c r="I442" i="11"/>
  <c r="J427" i="11"/>
  <c r="I427" i="11"/>
  <c r="J423" i="11"/>
  <c r="I423" i="11"/>
  <c r="J416" i="11"/>
  <c r="I416" i="11"/>
  <c r="J412" i="11"/>
  <c r="I412" i="11"/>
  <c r="J408" i="11"/>
  <c r="I408" i="11"/>
  <c r="J398" i="11"/>
  <c r="I398" i="11"/>
  <c r="J386" i="11"/>
  <c r="I386" i="11"/>
  <c r="J380" i="11"/>
  <c r="I380" i="11"/>
  <c r="J377" i="11"/>
  <c r="I377" i="11"/>
  <c r="J370" i="11"/>
  <c r="I370" i="11"/>
  <c r="J363" i="11"/>
  <c r="I363" i="11"/>
  <c r="J356" i="11"/>
  <c r="I356" i="11"/>
  <c r="J351" i="11"/>
  <c r="I351" i="11"/>
  <c r="J347" i="11"/>
  <c r="I347" i="11"/>
  <c r="J341" i="11"/>
  <c r="I341" i="11"/>
  <c r="J337" i="11"/>
  <c r="I337" i="11"/>
  <c r="J334" i="11"/>
  <c r="I334" i="11"/>
  <c r="J331" i="11"/>
  <c r="I331" i="11"/>
  <c r="J324" i="11"/>
  <c r="I324" i="11"/>
  <c r="J320" i="11"/>
  <c r="I320" i="11"/>
  <c r="J313" i="11"/>
  <c r="I313" i="11"/>
  <c r="J301" i="11"/>
  <c r="I301" i="11"/>
  <c r="J291" i="11"/>
  <c r="I291" i="11"/>
  <c r="J275" i="11"/>
  <c r="I275" i="11"/>
  <c r="J266" i="11"/>
  <c r="I266" i="11"/>
  <c r="J245" i="11"/>
  <c r="I245" i="11"/>
  <c r="J227" i="11"/>
  <c r="I227" i="11"/>
  <c r="J212" i="11"/>
  <c r="I212" i="11"/>
  <c r="J199" i="11"/>
  <c r="I199" i="11"/>
  <c r="J193" i="11"/>
  <c r="I193" i="11"/>
  <c r="J181" i="11"/>
  <c r="I181" i="11"/>
  <c r="J158" i="11"/>
  <c r="I158" i="11"/>
  <c r="J144" i="11"/>
  <c r="I144" i="11"/>
  <c r="J136" i="11"/>
  <c r="I136" i="11"/>
  <c r="J129" i="11"/>
  <c r="I129" i="11"/>
  <c r="J122" i="11"/>
  <c r="I122" i="11"/>
  <c r="J115" i="11"/>
  <c r="I115" i="11"/>
  <c r="J103" i="11"/>
  <c r="I103" i="11"/>
  <c r="J99" i="11"/>
  <c r="I99" i="11"/>
  <c r="J90" i="11"/>
  <c r="I90" i="11"/>
  <c r="J73" i="11"/>
  <c r="I73" i="11"/>
  <c r="J69" i="11"/>
  <c r="I69" i="11"/>
  <c r="J63" i="11"/>
  <c r="I63" i="11"/>
  <c r="J43" i="11"/>
  <c r="I43" i="11"/>
  <c r="B749" i="11" s="1"/>
  <c r="E701" i="10"/>
  <c r="J694" i="10"/>
  <c r="I694" i="10"/>
  <c r="J688" i="10"/>
  <c r="I688" i="10"/>
  <c r="J679" i="10"/>
  <c r="I679" i="10"/>
  <c r="J674" i="10"/>
  <c r="I674" i="10"/>
  <c r="J652" i="10"/>
  <c r="I652" i="10"/>
  <c r="J641" i="10"/>
  <c r="I641" i="10"/>
  <c r="J630" i="10"/>
  <c r="I630" i="10"/>
  <c r="J622" i="10"/>
  <c r="I622" i="10"/>
  <c r="J618" i="10"/>
  <c r="I618" i="10"/>
  <c r="J602" i="10"/>
  <c r="I602" i="10"/>
  <c r="J594" i="10"/>
  <c r="I594" i="10"/>
  <c r="J590" i="10"/>
  <c r="I590" i="10"/>
  <c r="J587" i="10"/>
  <c r="I587" i="10"/>
  <c r="J574" i="10"/>
  <c r="I574" i="10"/>
  <c r="J565" i="10"/>
  <c r="I565" i="10"/>
  <c r="J556" i="10"/>
  <c r="I556" i="10"/>
  <c r="J552" i="10"/>
  <c r="I552" i="10"/>
  <c r="J542" i="10"/>
  <c r="I542" i="10"/>
  <c r="J535" i="10"/>
  <c r="I535" i="10"/>
  <c r="J473" i="10"/>
  <c r="I473" i="10"/>
  <c r="J447" i="10"/>
  <c r="I447" i="10"/>
  <c r="J418" i="10"/>
  <c r="I418" i="10"/>
  <c r="J414" i="10"/>
  <c r="I414" i="10"/>
  <c r="J407" i="10"/>
  <c r="I407" i="10"/>
  <c r="J394" i="10"/>
  <c r="I394" i="10"/>
  <c r="J385" i="10"/>
  <c r="I385" i="10"/>
  <c r="J373" i="10"/>
  <c r="I373" i="10"/>
  <c r="J366" i="10"/>
  <c r="I366" i="10"/>
  <c r="J363" i="10"/>
  <c r="I363" i="10"/>
  <c r="J355" i="10"/>
  <c r="I355" i="10"/>
  <c r="J346" i="10"/>
  <c r="I346" i="10"/>
  <c r="J335" i="10"/>
  <c r="I335" i="10"/>
  <c r="J327" i="10"/>
  <c r="I327" i="10"/>
  <c r="J323" i="10"/>
  <c r="I323" i="10"/>
  <c r="J318" i="10"/>
  <c r="I318" i="10"/>
  <c r="J314" i="10"/>
  <c r="I314" i="10"/>
  <c r="J304" i="10"/>
  <c r="I304" i="10"/>
  <c r="J289" i="10"/>
  <c r="I289" i="10"/>
  <c r="J285" i="10"/>
  <c r="I285" i="10"/>
  <c r="J275" i="10"/>
  <c r="I275" i="10"/>
  <c r="J263" i="10"/>
  <c r="I263" i="10"/>
  <c r="J249" i="10"/>
  <c r="I249" i="10"/>
  <c r="J244" i="10"/>
  <c r="I244" i="10"/>
  <c r="J226" i="10"/>
  <c r="I226" i="10"/>
  <c r="J214" i="10"/>
  <c r="I214" i="10"/>
  <c r="J203" i="10"/>
  <c r="I203" i="10"/>
  <c r="J195" i="10"/>
  <c r="I195" i="10"/>
  <c r="J191" i="10"/>
  <c r="I191" i="10"/>
  <c r="J185" i="10"/>
  <c r="I185" i="10"/>
  <c r="J167" i="10"/>
  <c r="I167" i="10"/>
  <c r="J142" i="10"/>
  <c r="I142" i="10"/>
  <c r="J136" i="10"/>
  <c r="I136" i="10"/>
  <c r="J130" i="10"/>
  <c r="I130" i="10"/>
  <c r="J122" i="10"/>
  <c r="I122" i="10"/>
  <c r="J111" i="10"/>
  <c r="I111" i="10"/>
  <c r="J107" i="10"/>
  <c r="I107" i="10"/>
  <c r="J98" i="10"/>
  <c r="I98" i="10"/>
  <c r="J78" i="10"/>
  <c r="I78" i="10"/>
  <c r="J63" i="10"/>
  <c r="I63" i="10"/>
  <c r="J43" i="10"/>
  <c r="I43" i="10"/>
  <c r="E826" i="9"/>
  <c r="D818" i="9"/>
  <c r="D816" i="9" s="1"/>
  <c r="C818" i="9"/>
  <c r="B818" i="9"/>
  <c r="C814" i="9"/>
  <c r="E810" i="9"/>
  <c r="B814" i="9" s="1"/>
  <c r="C810" i="9"/>
  <c r="J805" i="9"/>
  <c r="I805" i="9"/>
  <c r="J796" i="9"/>
  <c r="I796" i="9"/>
  <c r="J789" i="9"/>
  <c r="I789" i="9"/>
  <c r="J783" i="9"/>
  <c r="I783" i="9"/>
  <c r="J758" i="9"/>
  <c r="I758" i="9"/>
  <c r="J747" i="9"/>
  <c r="I747" i="9"/>
  <c r="J736" i="9"/>
  <c r="I736" i="9"/>
  <c r="J728" i="9"/>
  <c r="I728" i="9"/>
  <c r="J724" i="9"/>
  <c r="I724" i="9"/>
  <c r="J709" i="9"/>
  <c r="I709" i="9"/>
  <c r="J701" i="9"/>
  <c r="I701" i="9"/>
  <c r="J697" i="9"/>
  <c r="I697" i="9"/>
  <c r="J694" i="9"/>
  <c r="I694" i="9"/>
  <c r="J680" i="9"/>
  <c r="I680" i="9"/>
  <c r="J668" i="9"/>
  <c r="I668" i="9"/>
  <c r="J655" i="9"/>
  <c r="I655" i="9"/>
  <c r="J648" i="9"/>
  <c r="I648" i="9"/>
  <c r="J638" i="9"/>
  <c r="I638" i="9"/>
  <c r="J630" i="9"/>
  <c r="I630" i="9"/>
  <c r="J475" i="9"/>
  <c r="I475" i="9"/>
  <c r="J444" i="9"/>
  <c r="I444" i="9"/>
  <c r="J422" i="9"/>
  <c r="I422" i="9"/>
  <c r="J418" i="9"/>
  <c r="I418" i="9"/>
  <c r="J410" i="9"/>
  <c r="I410" i="9"/>
  <c r="J404" i="9"/>
  <c r="I404" i="9"/>
  <c r="J391" i="9"/>
  <c r="I391" i="9"/>
  <c r="J382" i="9"/>
  <c r="I382" i="9"/>
  <c r="J370" i="9"/>
  <c r="I370" i="9"/>
  <c r="J363" i="9"/>
  <c r="I363" i="9"/>
  <c r="J360" i="9"/>
  <c r="I360" i="9"/>
  <c r="J351" i="9"/>
  <c r="I351" i="9"/>
  <c r="J340" i="9"/>
  <c r="I340" i="9"/>
  <c r="J329" i="9"/>
  <c r="I329" i="9"/>
  <c r="J323" i="9"/>
  <c r="I323" i="9"/>
  <c r="J319" i="9"/>
  <c r="I319" i="9"/>
  <c r="J315" i="9"/>
  <c r="I315" i="9"/>
  <c r="J300" i="9"/>
  <c r="I300" i="9"/>
  <c r="J296" i="9"/>
  <c r="I296" i="9"/>
  <c r="J292" i="9"/>
  <c r="I292" i="9"/>
  <c r="J281" i="9"/>
  <c r="I281" i="9"/>
  <c r="J271" i="9"/>
  <c r="I271" i="9"/>
  <c r="J257" i="9"/>
  <c r="I257" i="9"/>
  <c r="J249" i="9"/>
  <c r="I249" i="9"/>
  <c r="J229" i="9"/>
  <c r="I229" i="9"/>
  <c r="J219" i="9"/>
  <c r="I219" i="9"/>
  <c r="J209" i="9"/>
  <c r="I209" i="9"/>
  <c r="J203" i="9"/>
  <c r="I203" i="9"/>
  <c r="J198" i="9"/>
  <c r="I198" i="9"/>
  <c r="J189" i="9"/>
  <c r="I189" i="9"/>
  <c r="J168" i="9"/>
  <c r="I168" i="9"/>
  <c r="J145" i="9"/>
  <c r="I145" i="9"/>
  <c r="J139" i="9"/>
  <c r="I139" i="9"/>
  <c r="J134" i="9"/>
  <c r="I134" i="9"/>
  <c r="J114" i="9"/>
  <c r="I114" i="9"/>
  <c r="J85" i="9"/>
  <c r="I85" i="9"/>
  <c r="J81" i="9"/>
  <c r="I81" i="9"/>
  <c r="J68" i="9"/>
  <c r="I68" i="9"/>
  <c r="J48" i="9"/>
  <c r="I48" i="9"/>
  <c r="E705" i="8"/>
  <c r="J698" i="8"/>
  <c r="I698" i="8"/>
  <c r="J688" i="8"/>
  <c r="I688" i="8"/>
  <c r="J682" i="8"/>
  <c r="I682" i="8"/>
  <c r="J677" i="8"/>
  <c r="I677" i="8"/>
  <c r="J652" i="8"/>
  <c r="I652" i="8"/>
  <c r="J641" i="8"/>
  <c r="I641" i="8"/>
  <c r="J630" i="8"/>
  <c r="I630" i="8"/>
  <c r="J622" i="8"/>
  <c r="I622" i="8"/>
  <c r="J618" i="8"/>
  <c r="I618" i="8"/>
  <c r="J602" i="8"/>
  <c r="I602" i="8"/>
  <c r="J594" i="8"/>
  <c r="I594" i="8"/>
  <c r="J590" i="8"/>
  <c r="I590" i="8"/>
  <c r="J587" i="8"/>
  <c r="I587" i="8"/>
  <c r="J573" i="8"/>
  <c r="I573" i="8"/>
  <c r="J564" i="8"/>
  <c r="I564" i="8"/>
  <c r="J555" i="8"/>
  <c r="I555" i="8"/>
  <c r="J551" i="8"/>
  <c r="I551" i="8"/>
  <c r="J542" i="8"/>
  <c r="I542" i="8"/>
  <c r="J535" i="8"/>
  <c r="I535" i="8"/>
  <c r="J511" i="8"/>
  <c r="I511" i="8"/>
  <c r="J469" i="8"/>
  <c r="I469" i="8"/>
  <c r="J443" i="8"/>
  <c r="I443" i="8"/>
  <c r="J438" i="8"/>
  <c r="I438" i="8"/>
  <c r="J433" i="8"/>
  <c r="I433" i="8"/>
  <c r="J429" i="8"/>
  <c r="I429" i="8"/>
  <c r="J415" i="8"/>
  <c r="I415" i="8"/>
  <c r="J411" i="8"/>
  <c r="I411" i="8"/>
  <c r="J405" i="8"/>
  <c r="I405" i="8"/>
  <c r="J392" i="8"/>
  <c r="I392" i="8"/>
  <c r="J383" i="8"/>
  <c r="I383" i="8"/>
  <c r="J371" i="8"/>
  <c r="I371" i="8"/>
  <c r="J361" i="8"/>
  <c r="I361" i="8"/>
  <c r="J358" i="8"/>
  <c r="I358" i="8"/>
  <c r="J350" i="8"/>
  <c r="I350" i="8"/>
  <c r="J340" i="8"/>
  <c r="I340" i="8"/>
  <c r="J329" i="8"/>
  <c r="I329" i="8"/>
  <c r="J323" i="8"/>
  <c r="I323" i="8"/>
  <c r="J319" i="8"/>
  <c r="I319" i="8"/>
  <c r="J315" i="8"/>
  <c r="I315" i="8"/>
  <c r="J306" i="8"/>
  <c r="I306" i="8"/>
  <c r="J295" i="8"/>
  <c r="I295" i="8"/>
  <c r="J288" i="8"/>
  <c r="I288" i="8"/>
  <c r="J284" i="8"/>
  <c r="I284" i="8"/>
  <c r="J274" i="8"/>
  <c r="I274" i="8"/>
  <c r="J265" i="8"/>
  <c r="I265" i="8"/>
  <c r="J250" i="8"/>
  <c r="I250" i="8"/>
  <c r="J245" i="8"/>
  <c r="I245" i="8"/>
  <c r="J230" i="8"/>
  <c r="I230" i="8"/>
  <c r="J220" i="8"/>
  <c r="I220" i="8"/>
  <c r="J213" i="8"/>
  <c r="I213" i="8"/>
  <c r="J207" i="8"/>
  <c r="I207" i="8"/>
  <c r="J203" i="8"/>
  <c r="I203" i="8"/>
  <c r="J198" i="8"/>
  <c r="I198" i="8"/>
  <c r="J177" i="8"/>
  <c r="I177" i="8"/>
  <c r="J153" i="8"/>
  <c r="I153" i="8"/>
  <c r="J147" i="8"/>
  <c r="I147" i="8"/>
  <c r="J138" i="8"/>
  <c r="I138" i="8"/>
  <c r="J128" i="8"/>
  <c r="I128" i="8"/>
  <c r="J115" i="8"/>
  <c r="I115" i="8"/>
  <c r="J111" i="8"/>
  <c r="I111" i="8"/>
  <c r="J102" i="8"/>
  <c r="I102" i="8"/>
  <c r="J86" i="8"/>
  <c r="I86" i="8"/>
  <c r="J81" i="8"/>
  <c r="I81" i="8"/>
  <c r="J70" i="8"/>
  <c r="I70" i="8"/>
  <c r="J48" i="8"/>
  <c r="I48" i="8"/>
  <c r="E766" i="7"/>
  <c r="J755" i="7"/>
  <c r="I755" i="7"/>
  <c r="J744" i="7"/>
  <c r="I744" i="7"/>
  <c r="J737" i="7"/>
  <c r="I737" i="7"/>
  <c r="J726" i="7"/>
  <c r="I726" i="7"/>
  <c r="J707" i="7"/>
  <c r="I707" i="7"/>
  <c r="J696" i="7"/>
  <c r="I696" i="7"/>
  <c r="J685" i="7"/>
  <c r="I685" i="7"/>
  <c r="J677" i="7"/>
  <c r="I677" i="7"/>
  <c r="J673" i="7"/>
  <c r="I673" i="7"/>
  <c r="J655" i="7"/>
  <c r="I655" i="7"/>
  <c r="J647" i="7"/>
  <c r="I647" i="7"/>
  <c r="J643" i="7"/>
  <c r="I643" i="7"/>
  <c r="J640" i="7"/>
  <c r="I640" i="7"/>
  <c r="J626" i="7"/>
  <c r="I626" i="7"/>
  <c r="J616" i="7"/>
  <c r="I616" i="7"/>
  <c r="J608" i="7"/>
  <c r="I608" i="7"/>
  <c r="J604" i="7"/>
  <c r="I604" i="7"/>
  <c r="J597" i="7"/>
  <c r="I597" i="7"/>
  <c r="J590" i="7"/>
  <c r="I590" i="7"/>
  <c r="J572" i="7"/>
  <c r="I572" i="7"/>
  <c r="J566" i="7"/>
  <c r="I566" i="7"/>
  <c r="J501" i="7"/>
  <c r="I501" i="7"/>
  <c r="J473" i="7"/>
  <c r="I473" i="7"/>
  <c r="J443" i="7"/>
  <c r="I443" i="7"/>
  <c r="J429" i="7"/>
  <c r="I429" i="7"/>
  <c r="J411" i="7"/>
  <c r="I411" i="7"/>
  <c r="J401" i="7"/>
  <c r="I401" i="7"/>
  <c r="J391" i="7"/>
  <c r="I391" i="7"/>
  <c r="J388" i="7"/>
  <c r="I388" i="7"/>
  <c r="J372" i="7"/>
  <c r="I372" i="7"/>
  <c r="J363" i="7"/>
  <c r="I363" i="7"/>
  <c r="J350" i="7"/>
  <c r="I350" i="7"/>
  <c r="J346" i="7"/>
  <c r="I346" i="7"/>
  <c r="J341" i="7"/>
  <c r="I341" i="7"/>
  <c r="J335" i="7"/>
  <c r="I335" i="7"/>
  <c r="J325" i="7"/>
  <c r="I325" i="7"/>
  <c r="J321" i="7"/>
  <c r="I321" i="7"/>
  <c r="J317" i="7"/>
  <c r="I317" i="7"/>
  <c r="J307" i="7"/>
  <c r="I307" i="7"/>
  <c r="J299" i="7"/>
  <c r="I299" i="7"/>
  <c r="J283" i="7"/>
  <c r="I283" i="7"/>
  <c r="J278" i="7"/>
  <c r="I278" i="7"/>
  <c r="J261" i="7"/>
  <c r="I261" i="7"/>
  <c r="J243" i="7"/>
  <c r="I243" i="7"/>
  <c r="J224" i="7"/>
  <c r="I224" i="7"/>
  <c r="J211" i="7"/>
  <c r="I211" i="7"/>
  <c r="J207" i="7"/>
  <c r="I207" i="7"/>
  <c r="J200" i="7"/>
  <c r="I200" i="7"/>
  <c r="J178" i="7"/>
  <c r="I178" i="7"/>
  <c r="J163" i="7"/>
  <c r="I163" i="7"/>
  <c r="J156" i="7"/>
  <c r="I156" i="7"/>
  <c r="J149" i="7"/>
  <c r="I149" i="7"/>
  <c r="J141" i="7"/>
  <c r="I141" i="7"/>
  <c r="J127" i="7"/>
  <c r="I127" i="7"/>
  <c r="J111" i="7"/>
  <c r="I111" i="7"/>
  <c r="J107" i="7"/>
  <c r="I107" i="7"/>
  <c r="J98" i="7"/>
  <c r="I98" i="7"/>
  <c r="J81" i="7"/>
  <c r="I81" i="7"/>
  <c r="J77" i="7"/>
  <c r="I77" i="7"/>
  <c r="J70" i="7"/>
  <c r="I70" i="7"/>
  <c r="J43" i="7"/>
  <c r="I43" i="7"/>
  <c r="E751" i="6"/>
  <c r="J735" i="6"/>
  <c r="I735" i="6"/>
  <c r="J726" i="6"/>
  <c r="I726" i="6"/>
  <c r="J720" i="6"/>
  <c r="I720" i="6"/>
  <c r="J714" i="6"/>
  <c r="I714" i="6"/>
  <c r="J689" i="6"/>
  <c r="I689" i="6"/>
  <c r="J678" i="6"/>
  <c r="I678" i="6"/>
  <c r="J671" i="6"/>
  <c r="I671" i="6"/>
  <c r="J667" i="6"/>
  <c r="I667" i="6"/>
  <c r="J659" i="6"/>
  <c r="I659" i="6"/>
  <c r="J655" i="6"/>
  <c r="I655" i="6"/>
  <c r="J631" i="6"/>
  <c r="I631" i="6"/>
  <c r="J623" i="6"/>
  <c r="I623" i="6"/>
  <c r="J619" i="6"/>
  <c r="I619" i="6"/>
  <c r="J616" i="6"/>
  <c r="I616" i="6"/>
  <c r="J600" i="6"/>
  <c r="I600" i="6"/>
  <c r="J589" i="6"/>
  <c r="I589" i="6"/>
  <c r="J579" i="6"/>
  <c r="I579" i="6"/>
  <c r="J574" i="6"/>
  <c r="I574" i="6"/>
  <c r="J564" i="6"/>
  <c r="I564" i="6"/>
  <c r="J556" i="6"/>
  <c r="I556" i="6"/>
  <c r="J538" i="6"/>
  <c r="I538" i="6"/>
  <c r="J532" i="6"/>
  <c r="I532" i="6"/>
  <c r="J525" i="6"/>
  <c r="I525" i="6"/>
  <c r="J514" i="6"/>
  <c r="I514" i="6"/>
  <c r="J503" i="6"/>
  <c r="I503" i="6"/>
  <c r="J491" i="6"/>
  <c r="I491" i="6"/>
  <c r="J480" i="6"/>
  <c r="I480" i="6"/>
  <c r="J473" i="6"/>
  <c r="I473" i="6"/>
  <c r="J468" i="6"/>
  <c r="I468" i="6"/>
  <c r="J464" i="6"/>
  <c r="I464" i="6"/>
  <c r="J449" i="6"/>
  <c r="I449" i="6"/>
  <c r="J445" i="6"/>
  <c r="I445" i="6"/>
  <c r="J438" i="6"/>
  <c r="I438" i="6"/>
  <c r="J434" i="6"/>
  <c r="I434" i="6"/>
  <c r="J423" i="6"/>
  <c r="I423" i="6"/>
  <c r="J414" i="6"/>
  <c r="I414" i="6"/>
  <c r="J402" i="6"/>
  <c r="I402" i="6"/>
  <c r="J392" i="6"/>
  <c r="I392" i="6"/>
  <c r="J389" i="6"/>
  <c r="I389" i="6"/>
  <c r="J379" i="6"/>
  <c r="I379" i="6"/>
  <c r="J367" i="6"/>
  <c r="I367" i="6"/>
  <c r="J352" i="6"/>
  <c r="I352" i="6"/>
  <c r="J343" i="6"/>
  <c r="I343" i="6"/>
  <c r="J338" i="6"/>
  <c r="I338" i="6"/>
  <c r="J333" i="6"/>
  <c r="I333" i="6"/>
  <c r="J329" i="6"/>
  <c r="I329" i="6"/>
  <c r="J326" i="6"/>
  <c r="I326" i="6"/>
  <c r="J323" i="6"/>
  <c r="I323" i="6"/>
  <c r="J317" i="6"/>
  <c r="I317" i="6"/>
  <c r="J312" i="6"/>
  <c r="I312" i="6"/>
  <c r="J307" i="6"/>
  <c r="I307" i="6"/>
  <c r="J295" i="6"/>
  <c r="I295" i="6"/>
  <c r="J285" i="6"/>
  <c r="I285" i="6"/>
  <c r="J271" i="6"/>
  <c r="I271" i="6"/>
  <c r="J266" i="6"/>
  <c r="I266" i="6"/>
  <c r="J247" i="6"/>
  <c r="I247" i="6"/>
  <c r="J235" i="6"/>
  <c r="I235" i="6"/>
  <c r="J222" i="6"/>
  <c r="I222" i="6"/>
  <c r="J214" i="6"/>
  <c r="I214" i="6"/>
  <c r="J208" i="6"/>
  <c r="I208" i="6"/>
  <c r="J202" i="6"/>
  <c r="I202" i="6"/>
  <c r="J179" i="6"/>
  <c r="I179" i="6"/>
  <c r="J157" i="6"/>
  <c r="I157" i="6"/>
  <c r="J144" i="6"/>
  <c r="I144" i="6"/>
  <c r="J138" i="6"/>
  <c r="I138" i="6"/>
  <c r="J130" i="6"/>
  <c r="I130" i="6"/>
  <c r="J120" i="6"/>
  <c r="I120" i="6"/>
  <c r="J107" i="6"/>
  <c r="I107" i="6"/>
  <c r="J103" i="6"/>
  <c r="I103" i="6"/>
  <c r="J94" i="6"/>
  <c r="I94" i="6"/>
  <c r="J78" i="6"/>
  <c r="I78" i="6"/>
  <c r="J74" i="6"/>
  <c r="I74" i="6"/>
  <c r="J63" i="6"/>
  <c r="J43" i="6"/>
  <c r="I43" i="6"/>
  <c r="E684" i="5"/>
  <c r="J665" i="5"/>
  <c r="I665" i="5"/>
  <c r="K665" i="5" s="1"/>
  <c r="C78" i="2" s="1"/>
  <c r="J649" i="5"/>
  <c r="I649" i="5"/>
  <c r="J644" i="5"/>
  <c r="I644" i="5"/>
  <c r="J639" i="5"/>
  <c r="I639" i="5"/>
  <c r="J614" i="5"/>
  <c r="I614" i="5"/>
  <c r="J603" i="5"/>
  <c r="I603" i="5"/>
  <c r="J596" i="5"/>
  <c r="I596" i="5"/>
  <c r="J593" i="5"/>
  <c r="I593" i="5"/>
  <c r="J585" i="5"/>
  <c r="I585" i="5"/>
  <c r="J580" i="5"/>
  <c r="I580" i="5"/>
  <c r="J564" i="5"/>
  <c r="I564" i="5"/>
  <c r="J556" i="5"/>
  <c r="I556" i="5"/>
  <c r="J552" i="5"/>
  <c r="I552" i="5"/>
  <c r="J549" i="5"/>
  <c r="I549" i="5"/>
  <c r="J539" i="5"/>
  <c r="I539" i="5"/>
  <c r="J531" i="5"/>
  <c r="I531" i="5"/>
  <c r="J524" i="5"/>
  <c r="I524" i="5"/>
  <c r="J515" i="5"/>
  <c r="I515" i="5"/>
  <c r="J507" i="5"/>
  <c r="I507" i="5"/>
  <c r="J500" i="5"/>
  <c r="I500" i="5"/>
  <c r="J482" i="5"/>
  <c r="I482" i="5"/>
  <c r="J476" i="5"/>
  <c r="I476" i="5"/>
  <c r="J469" i="5"/>
  <c r="I469" i="5"/>
  <c r="J458" i="5"/>
  <c r="I458" i="5"/>
  <c r="J447" i="5"/>
  <c r="I447" i="5"/>
  <c r="J409" i="5"/>
  <c r="I409" i="5"/>
  <c r="J402" i="5"/>
  <c r="I402" i="5"/>
  <c r="J396" i="5"/>
  <c r="I396" i="5"/>
  <c r="J391" i="5"/>
  <c r="I391" i="5"/>
  <c r="J387" i="5"/>
  <c r="I387" i="5"/>
  <c r="J376" i="5"/>
  <c r="I376" i="5"/>
  <c r="J372" i="5"/>
  <c r="I372" i="5"/>
  <c r="J366" i="5"/>
  <c r="I366" i="5"/>
  <c r="J362" i="5"/>
  <c r="I362" i="5"/>
  <c r="J358" i="5"/>
  <c r="I358" i="5"/>
  <c r="J348" i="5"/>
  <c r="I348" i="5"/>
  <c r="J339" i="5"/>
  <c r="I339" i="5"/>
  <c r="J333" i="5"/>
  <c r="I333" i="5"/>
  <c r="J330" i="5"/>
  <c r="I330" i="5"/>
  <c r="J323" i="5"/>
  <c r="I323" i="5"/>
  <c r="J311" i="5"/>
  <c r="I311" i="5"/>
  <c r="J299" i="5"/>
  <c r="I299" i="5"/>
  <c r="J293" i="5"/>
  <c r="I293" i="5"/>
  <c r="J289" i="5"/>
  <c r="I289" i="5"/>
  <c r="J284" i="5"/>
  <c r="I284" i="5"/>
  <c r="J280" i="5"/>
  <c r="I280" i="5"/>
  <c r="J277" i="5"/>
  <c r="I277" i="5"/>
  <c r="J274" i="5"/>
  <c r="I274" i="5"/>
  <c r="J270" i="5"/>
  <c r="I270" i="5"/>
  <c r="J266" i="5"/>
  <c r="I266" i="5"/>
  <c r="J262" i="5"/>
  <c r="I262" i="5"/>
  <c r="K262" i="5" s="1"/>
  <c r="C40" i="2" s="1"/>
  <c r="J253" i="5"/>
  <c r="I253" i="5"/>
  <c r="J247" i="5"/>
  <c r="I247" i="5"/>
  <c r="J236" i="5"/>
  <c r="I236" i="5"/>
  <c r="J231" i="5"/>
  <c r="I231" i="5"/>
  <c r="J215" i="5"/>
  <c r="I215" i="5"/>
  <c r="J200" i="5"/>
  <c r="I200" i="5"/>
  <c r="J191" i="5"/>
  <c r="I191" i="5"/>
  <c r="J184" i="5"/>
  <c r="I184" i="5"/>
  <c r="J180" i="5"/>
  <c r="I180" i="5"/>
  <c r="J175" i="5"/>
  <c r="I175" i="5"/>
  <c r="J160" i="5"/>
  <c r="I160" i="5"/>
  <c r="J146" i="5"/>
  <c r="I146" i="5"/>
  <c r="J140" i="5"/>
  <c r="I140" i="5"/>
  <c r="J134" i="5"/>
  <c r="I134" i="5"/>
  <c r="J124" i="5"/>
  <c r="I124" i="5"/>
  <c r="I39" i="1" s="1"/>
  <c r="J117" i="5"/>
  <c r="I117" i="5"/>
  <c r="J108" i="5"/>
  <c r="I108" i="5"/>
  <c r="J104" i="5"/>
  <c r="I104" i="5"/>
  <c r="J95" i="5"/>
  <c r="I95" i="5"/>
  <c r="J79" i="5"/>
  <c r="I79" i="5"/>
  <c r="J75" i="5"/>
  <c r="I75" i="5"/>
  <c r="J63" i="5"/>
  <c r="I63" i="5"/>
  <c r="J43" i="5"/>
  <c r="I43" i="5"/>
  <c r="K817" i="4"/>
  <c r="J817" i="4"/>
  <c r="K809" i="4"/>
  <c r="J809" i="4"/>
  <c r="K796" i="4"/>
  <c r="J796" i="4"/>
  <c r="K787" i="4"/>
  <c r="J787" i="4"/>
  <c r="K767" i="4"/>
  <c r="J767" i="4"/>
  <c r="K756" i="4"/>
  <c r="J756" i="4"/>
  <c r="K745" i="4"/>
  <c r="J745" i="4"/>
  <c r="K737" i="4"/>
  <c r="J737" i="4"/>
  <c r="K733" i="4"/>
  <c r="J733" i="4"/>
  <c r="K714" i="4"/>
  <c r="J714" i="4"/>
  <c r="K705" i="4"/>
  <c r="J705" i="4"/>
  <c r="K701" i="4"/>
  <c r="J701" i="4"/>
  <c r="K698" i="4"/>
  <c r="J698" i="4"/>
  <c r="K682" i="4"/>
  <c r="J682" i="4"/>
  <c r="K669" i="4"/>
  <c r="J669" i="4"/>
  <c r="K659" i="4"/>
  <c r="J659" i="4"/>
  <c r="K654" i="4"/>
  <c r="J654" i="4"/>
  <c r="K644" i="4"/>
  <c r="J644" i="4"/>
  <c r="K636" i="4"/>
  <c r="J636" i="4"/>
  <c r="K579" i="4"/>
  <c r="J579" i="4"/>
  <c r="K562" i="4"/>
  <c r="J562" i="4"/>
  <c r="K523" i="4"/>
  <c r="J523" i="4"/>
  <c r="K473" i="4"/>
  <c r="J473" i="4"/>
  <c r="K444" i="4"/>
  <c r="J444" i="4"/>
  <c r="K437" i="4"/>
  <c r="J437" i="4"/>
  <c r="K420" i="4"/>
  <c r="J420" i="4"/>
  <c r="K410" i="4"/>
  <c r="J410" i="4"/>
  <c r="K400" i="4"/>
  <c r="J400" i="4"/>
  <c r="K397" i="4"/>
  <c r="J397" i="4"/>
  <c r="K380" i="4"/>
  <c r="J380" i="4"/>
  <c r="K372" i="4"/>
  <c r="J372" i="4"/>
  <c r="K358" i="4"/>
  <c r="J358" i="4"/>
  <c r="K354" i="4"/>
  <c r="J354" i="4"/>
  <c r="K349" i="4"/>
  <c r="J349" i="4"/>
  <c r="K335" i="4"/>
  <c r="J335" i="4"/>
  <c r="K331" i="4"/>
  <c r="J331" i="4"/>
  <c r="K327" i="4"/>
  <c r="J327" i="4"/>
  <c r="K314" i="4"/>
  <c r="J314" i="4"/>
  <c r="K304" i="4"/>
  <c r="J304" i="4"/>
  <c r="K289" i="4"/>
  <c r="J289" i="4"/>
  <c r="K284" i="4"/>
  <c r="J284" i="4"/>
  <c r="K263" i="4"/>
  <c r="J263" i="4"/>
  <c r="K248" i="4"/>
  <c r="J248" i="4"/>
  <c r="K241" i="4"/>
  <c r="J241" i="4"/>
  <c r="K223" i="4"/>
  <c r="J223" i="4"/>
  <c r="K217" i="4"/>
  <c r="J217" i="4"/>
  <c r="K211" i="4"/>
  <c r="J211" i="4"/>
  <c r="K187" i="4"/>
  <c r="J187" i="4"/>
  <c r="K166" i="4"/>
  <c r="J166" i="4"/>
  <c r="K159" i="4"/>
  <c r="J159" i="4"/>
  <c r="K152" i="4"/>
  <c r="J152" i="4"/>
  <c r="K139" i="4"/>
  <c r="J139" i="4"/>
  <c r="K124" i="4"/>
  <c r="J124" i="4"/>
  <c r="K119" i="4"/>
  <c r="J119" i="4"/>
  <c r="K85" i="4"/>
  <c r="J85" i="4"/>
  <c r="K80" i="4"/>
  <c r="J80" i="4"/>
  <c r="K73" i="4"/>
  <c r="J73" i="4"/>
  <c r="K42" i="4"/>
  <c r="J42" i="4"/>
  <c r="E770" i="3"/>
  <c r="J749" i="3"/>
  <c r="I749" i="3"/>
  <c r="J745" i="3"/>
  <c r="I745" i="3"/>
  <c r="J738" i="3"/>
  <c r="I738" i="3"/>
  <c r="J731" i="3"/>
  <c r="I731" i="3"/>
  <c r="J706" i="3"/>
  <c r="I706" i="3"/>
  <c r="J695" i="3"/>
  <c r="I695" i="3"/>
  <c r="J688" i="3"/>
  <c r="I688" i="3"/>
  <c r="J684" i="3"/>
  <c r="I684" i="3"/>
  <c r="J676" i="3"/>
  <c r="I676" i="3"/>
  <c r="J672" i="3"/>
  <c r="I672" i="3"/>
  <c r="J653" i="3"/>
  <c r="I653" i="3"/>
  <c r="J644" i="3"/>
  <c r="I644" i="3"/>
  <c r="J640" i="3"/>
  <c r="I640" i="3"/>
  <c r="J637" i="3"/>
  <c r="I637" i="3"/>
  <c r="J620" i="3"/>
  <c r="I620" i="3"/>
  <c r="J608" i="3"/>
  <c r="I608" i="3"/>
  <c r="J597" i="3"/>
  <c r="I597" i="3"/>
  <c r="J591" i="3"/>
  <c r="I591" i="3"/>
  <c r="J581" i="3"/>
  <c r="I581" i="3"/>
  <c r="J573" i="3"/>
  <c r="I573" i="3"/>
  <c r="J555" i="3"/>
  <c r="I555" i="3"/>
  <c r="J549" i="3"/>
  <c r="I549" i="3"/>
  <c r="J542" i="3"/>
  <c r="I542" i="3"/>
  <c r="J531" i="3"/>
  <c r="I531" i="3"/>
  <c r="J524" i="3"/>
  <c r="I524" i="3"/>
  <c r="J512" i="3"/>
  <c r="I512" i="3"/>
  <c r="J505" i="3"/>
  <c r="I505" i="3"/>
  <c r="J496" i="3"/>
  <c r="I496" i="3"/>
  <c r="J490" i="3"/>
  <c r="I490" i="3"/>
  <c r="J486" i="3"/>
  <c r="I486" i="3"/>
  <c r="J471" i="3"/>
  <c r="I471" i="3"/>
  <c r="J467" i="3"/>
  <c r="I467" i="3"/>
  <c r="J440" i="3"/>
  <c r="I440" i="3"/>
  <c r="J436" i="3"/>
  <c r="I436" i="3"/>
  <c r="J427" i="3"/>
  <c r="I427" i="3"/>
  <c r="J418" i="3"/>
  <c r="I418" i="3"/>
  <c r="J406" i="3"/>
  <c r="I406" i="3"/>
  <c r="J400" i="3"/>
  <c r="I400" i="3"/>
  <c r="J397" i="3"/>
  <c r="I397" i="3"/>
  <c r="J387" i="3"/>
  <c r="I387" i="3"/>
  <c r="J375" i="3"/>
  <c r="I375" i="3"/>
  <c r="J364" i="3"/>
  <c r="I364" i="3"/>
  <c r="J350" i="3"/>
  <c r="I350" i="3"/>
  <c r="J346" i="3"/>
  <c r="I346" i="3"/>
  <c r="J341" i="3"/>
  <c r="I341" i="3"/>
  <c r="J337" i="3"/>
  <c r="I337" i="3"/>
  <c r="J334" i="3"/>
  <c r="I334" i="3"/>
  <c r="J331" i="3"/>
  <c r="I331" i="3"/>
  <c r="J327" i="3"/>
  <c r="I327" i="3"/>
  <c r="J323" i="3"/>
  <c r="I323" i="3"/>
  <c r="J316" i="3"/>
  <c r="I316" i="3"/>
  <c r="J304" i="3"/>
  <c r="I304" i="3"/>
  <c r="J295" i="3"/>
  <c r="I295" i="3"/>
  <c r="J278" i="3"/>
  <c r="I278" i="3"/>
  <c r="J271" i="3"/>
  <c r="I271" i="3"/>
  <c r="J252" i="3"/>
  <c r="I252" i="3"/>
  <c r="J238" i="3"/>
  <c r="I238" i="3"/>
  <c r="J220" i="3"/>
  <c r="I220" i="3"/>
  <c r="J211" i="3"/>
  <c r="I211" i="3"/>
  <c r="J205" i="3"/>
  <c r="I205" i="3"/>
  <c r="J199" i="3"/>
  <c r="I199" i="3"/>
  <c r="J170" i="3"/>
  <c r="I170" i="3"/>
  <c r="J151" i="3"/>
  <c r="I151" i="3"/>
  <c r="J144" i="3"/>
  <c r="I144" i="3"/>
  <c r="J138" i="3"/>
  <c r="I138" i="3"/>
  <c r="J132" i="3"/>
  <c r="I132" i="3"/>
  <c r="J117" i="3"/>
  <c r="I117" i="3"/>
  <c r="J104" i="3"/>
  <c r="I104" i="3"/>
  <c r="J100" i="3"/>
  <c r="I100" i="3"/>
  <c r="J91" i="3"/>
  <c r="I91" i="3"/>
  <c r="J75" i="3"/>
  <c r="I75" i="3"/>
  <c r="J70" i="3"/>
  <c r="I70" i="3"/>
  <c r="J64" i="3"/>
  <c r="I64" i="3"/>
  <c r="J43" i="3"/>
  <c r="I43" i="3"/>
  <c r="H88" i="1"/>
  <c r="G17" i="1"/>
  <c r="B17" i="1"/>
  <c r="J575" i="21" l="1"/>
  <c r="I615" i="20"/>
  <c r="I72" i="1"/>
  <c r="K330" i="5"/>
  <c r="C48" i="2" s="1"/>
  <c r="I575" i="21"/>
  <c r="J503" i="21"/>
  <c r="C610" i="21" s="1"/>
  <c r="I503" i="21"/>
  <c r="B610" i="21" s="1"/>
  <c r="J445" i="21"/>
  <c r="C609" i="21" s="1"/>
  <c r="I218" i="21"/>
  <c r="B607" i="21" s="1"/>
  <c r="J154" i="21"/>
  <c r="I154" i="21"/>
  <c r="I107" i="21"/>
  <c r="J107" i="21"/>
  <c r="C605" i="21" s="1"/>
  <c r="J615" i="20"/>
  <c r="C652" i="20" s="1"/>
  <c r="I531" i="20"/>
  <c r="B651" i="20" s="1"/>
  <c r="I477" i="20"/>
  <c r="B650" i="20" s="1"/>
  <c r="J477" i="20"/>
  <c r="C650" i="20" s="1"/>
  <c r="I318" i="20"/>
  <c r="B649" i="20" s="1"/>
  <c r="I221" i="20"/>
  <c r="B648" i="20" s="1"/>
  <c r="J221" i="20"/>
  <c r="I151" i="20"/>
  <c r="J42" i="20"/>
  <c r="I687" i="15"/>
  <c r="B723" i="15" s="1"/>
  <c r="I635" i="14"/>
  <c r="B772" i="14" s="1"/>
  <c r="J635" i="14"/>
  <c r="C772" i="14" s="1"/>
  <c r="J558" i="14"/>
  <c r="C771" i="14" s="1"/>
  <c r="I558" i="14"/>
  <c r="B771" i="14" s="1"/>
  <c r="J345" i="14"/>
  <c r="C770" i="14" s="1"/>
  <c r="I345" i="14"/>
  <c r="B770" i="14" s="1"/>
  <c r="I260" i="14"/>
  <c r="B769" i="14" s="1"/>
  <c r="J260" i="14"/>
  <c r="C769" i="14" s="1"/>
  <c r="J168" i="14"/>
  <c r="C768" i="14" s="1"/>
  <c r="I168" i="14"/>
  <c r="B768" i="14" s="1"/>
  <c r="I106" i="14"/>
  <c r="B767" i="14" s="1"/>
  <c r="I42" i="14"/>
  <c r="J42" i="14"/>
  <c r="H85" i="1"/>
  <c r="I476" i="22"/>
  <c r="B508" i="22" s="1"/>
  <c r="J476" i="22"/>
  <c r="C508" i="22" s="1"/>
  <c r="I312" i="22"/>
  <c r="I225" i="22"/>
  <c r="B505" i="22" s="1"/>
  <c r="H60" i="1"/>
  <c r="I169" i="22"/>
  <c r="B504" i="22" s="1"/>
  <c r="I106" i="22"/>
  <c r="B503" i="22" s="1"/>
  <c r="J106" i="22"/>
  <c r="C503" i="22" s="1"/>
  <c r="I56" i="22"/>
  <c r="B502" i="22" s="1"/>
  <c r="J56" i="22"/>
  <c r="C502" i="22" s="1"/>
  <c r="I42" i="22"/>
  <c r="B501" i="22" s="1"/>
  <c r="K658" i="12"/>
  <c r="D78" i="2" s="1"/>
  <c r="K612" i="12"/>
  <c r="D73" i="2" s="1"/>
  <c r="K594" i="12"/>
  <c r="D71" i="2" s="1"/>
  <c r="K576" i="12"/>
  <c r="D69" i="2" s="1"/>
  <c r="K568" i="12"/>
  <c r="D68" i="2" s="1"/>
  <c r="K509" i="12"/>
  <c r="D62" i="2" s="1"/>
  <c r="I83" i="1"/>
  <c r="K373" i="12"/>
  <c r="D55" i="2" s="1"/>
  <c r="K360" i="12"/>
  <c r="D54" i="2" s="1"/>
  <c r="K350" i="12"/>
  <c r="D52" i="2" s="1"/>
  <c r="K314" i="12"/>
  <c r="D48" i="2" s="1"/>
  <c r="K285" i="12"/>
  <c r="D43" i="2" s="1"/>
  <c r="K251" i="12"/>
  <c r="D39" i="2" s="1"/>
  <c r="I54" i="1"/>
  <c r="K245" i="12"/>
  <c r="D38" i="2" s="1"/>
  <c r="K234" i="12"/>
  <c r="D37" i="2" s="1"/>
  <c r="K179" i="12"/>
  <c r="D32" i="2" s="1"/>
  <c r="K175" i="12"/>
  <c r="D31" i="2" s="1"/>
  <c r="I40" i="1"/>
  <c r="K123" i="12"/>
  <c r="D27" i="2" s="1"/>
  <c r="K70" i="12"/>
  <c r="D23" i="2" s="1"/>
  <c r="J80" i="1"/>
  <c r="J725" i="7"/>
  <c r="C774" i="7" s="1"/>
  <c r="J639" i="7"/>
  <c r="C773" i="7" s="1"/>
  <c r="I639" i="7"/>
  <c r="B773" i="7" s="1"/>
  <c r="I589" i="7"/>
  <c r="B772" i="7" s="1"/>
  <c r="I349" i="7"/>
  <c r="J277" i="7"/>
  <c r="I177" i="7"/>
  <c r="B769" i="7" s="1"/>
  <c r="J177" i="7"/>
  <c r="C769" i="7" s="1"/>
  <c r="J42" i="1"/>
  <c r="I110" i="7"/>
  <c r="B768" i="7" s="1"/>
  <c r="J35" i="1"/>
  <c r="J42" i="7"/>
  <c r="I42" i="7"/>
  <c r="I713" i="6"/>
  <c r="B759" i="6" s="1"/>
  <c r="J713" i="6"/>
  <c r="C759" i="6" s="1"/>
  <c r="J615" i="6"/>
  <c r="C758" i="6" s="1"/>
  <c r="J555" i="6"/>
  <c r="C757" i="6" s="1"/>
  <c r="I341" i="6"/>
  <c r="B756" i="6" s="1"/>
  <c r="J341" i="6"/>
  <c r="C756" i="6" s="1"/>
  <c r="I265" i="6"/>
  <c r="J178" i="6"/>
  <c r="C754" i="6" s="1"/>
  <c r="I178" i="6"/>
  <c r="B754" i="6" s="1"/>
  <c r="K603" i="5"/>
  <c r="C73" i="2" s="1"/>
  <c r="K299" i="5"/>
  <c r="C45" i="2" s="1"/>
  <c r="K236" i="5"/>
  <c r="C37" i="2" s="1"/>
  <c r="K184" i="5"/>
  <c r="C32" i="2" s="1"/>
  <c r="K180" i="5"/>
  <c r="C31" i="2" s="1"/>
  <c r="K75" i="5"/>
  <c r="C23" i="2" s="1"/>
  <c r="J270" i="3"/>
  <c r="C774" i="3" s="1"/>
  <c r="I169" i="3"/>
  <c r="B773" i="3" s="1"/>
  <c r="J390" i="22"/>
  <c r="C507" i="22" s="1"/>
  <c r="I390" i="22"/>
  <c r="B507" i="22" s="1"/>
  <c r="J864" i="23"/>
  <c r="C909" i="23" s="1"/>
  <c r="I864" i="23"/>
  <c r="B909" i="23" s="1"/>
  <c r="H104" i="1"/>
  <c r="J751" i="23"/>
  <c r="C908" i="23" s="1"/>
  <c r="I524" i="23"/>
  <c r="B906" i="23" s="1"/>
  <c r="J42" i="23"/>
  <c r="C902" i="23" s="1"/>
  <c r="I114" i="23"/>
  <c r="B903" i="23" s="1"/>
  <c r="I215" i="23"/>
  <c r="B904" i="23" s="1"/>
  <c r="J114" i="23"/>
  <c r="C903" i="23" s="1"/>
  <c r="J215" i="23"/>
  <c r="C904" i="23" s="1"/>
  <c r="J682" i="23"/>
  <c r="C907" i="23" s="1"/>
  <c r="I42" i="23"/>
  <c r="B902" i="23" s="1"/>
  <c r="I346" i="23"/>
  <c r="B905" i="23" s="1"/>
  <c r="J346" i="23"/>
  <c r="C905" i="23" s="1"/>
  <c r="J524" i="23"/>
  <c r="C906" i="23" s="1"/>
  <c r="I751" i="23"/>
  <c r="B908" i="23" s="1"/>
  <c r="I682" i="23"/>
  <c r="B907" i="23" s="1"/>
  <c r="I613" i="19"/>
  <c r="B646" i="19" s="1"/>
  <c r="J160" i="19"/>
  <c r="C641" i="19" s="1"/>
  <c r="I160" i="19"/>
  <c r="B641" i="19" s="1"/>
  <c r="J111" i="19"/>
  <c r="C640" i="19" s="1"/>
  <c r="I111" i="19"/>
  <c r="B640" i="19" s="1"/>
  <c r="I42" i="19"/>
  <c r="B639" i="19" s="1"/>
  <c r="J42" i="19"/>
  <c r="C639" i="19" s="1"/>
  <c r="I253" i="19"/>
  <c r="B642" i="19" s="1"/>
  <c r="J607" i="18"/>
  <c r="C649" i="18" s="1"/>
  <c r="I484" i="18"/>
  <c r="B647" i="18" s="1"/>
  <c r="J484" i="18"/>
  <c r="C647" i="18" s="1"/>
  <c r="J317" i="18"/>
  <c r="C646" i="18" s="1"/>
  <c r="I317" i="18"/>
  <c r="B646" i="18" s="1"/>
  <c r="I160" i="18"/>
  <c r="B644" i="18" s="1"/>
  <c r="J110" i="18"/>
  <c r="C643" i="18" s="1"/>
  <c r="I42" i="18"/>
  <c r="B642" i="18" s="1"/>
  <c r="J42" i="18"/>
  <c r="C642" i="18" s="1"/>
  <c r="I233" i="18"/>
  <c r="B645" i="18" s="1"/>
  <c r="J233" i="18"/>
  <c r="C645" i="18" s="1"/>
  <c r="I529" i="18"/>
  <c r="B648" i="18" s="1"/>
  <c r="I110" i="18"/>
  <c r="B643" i="18" s="1"/>
  <c r="J649" i="17"/>
  <c r="C693" i="17" s="1"/>
  <c r="J489" i="17"/>
  <c r="C691" i="17" s="1"/>
  <c r="I246" i="17"/>
  <c r="B689" i="17" s="1"/>
  <c r="J114" i="17"/>
  <c r="C687" i="17" s="1"/>
  <c r="J42" i="17"/>
  <c r="C686" i="17" s="1"/>
  <c r="I325" i="17"/>
  <c r="B690" i="17" s="1"/>
  <c r="J246" i="17"/>
  <c r="C689" i="17" s="1"/>
  <c r="I163" i="17"/>
  <c r="B688" i="17" s="1"/>
  <c r="I553" i="17"/>
  <c r="B692" i="17" s="1"/>
  <c r="I42" i="17"/>
  <c r="B686" i="17" s="1"/>
  <c r="J163" i="17"/>
  <c r="C688" i="17" s="1"/>
  <c r="I553" i="16"/>
  <c r="B673" i="16" s="1"/>
  <c r="J493" i="16"/>
  <c r="C672" i="16" s="1"/>
  <c r="J305" i="16"/>
  <c r="C671" i="16" s="1"/>
  <c r="J108" i="16"/>
  <c r="C668" i="16" s="1"/>
  <c r="I108" i="16"/>
  <c r="B668" i="16" s="1"/>
  <c r="D668" i="16" s="1"/>
  <c r="C10" i="16" s="1"/>
  <c r="J42" i="16"/>
  <c r="I227" i="16"/>
  <c r="B670" i="16" s="1"/>
  <c r="I493" i="16"/>
  <c r="B672" i="16" s="1"/>
  <c r="J227" i="16"/>
  <c r="C670" i="16" s="1"/>
  <c r="I305" i="16"/>
  <c r="B671" i="16" s="1"/>
  <c r="J553" i="16"/>
  <c r="C673" i="16" s="1"/>
  <c r="J632" i="16"/>
  <c r="C674" i="16" s="1"/>
  <c r="I42" i="16"/>
  <c r="B667" i="16" s="1"/>
  <c r="I540" i="15"/>
  <c r="B721" i="15" s="1"/>
  <c r="I179" i="15"/>
  <c r="B718" i="15" s="1"/>
  <c r="I338" i="15"/>
  <c r="B720" i="15" s="1"/>
  <c r="J260" i="15"/>
  <c r="C719" i="15" s="1"/>
  <c r="I107" i="15"/>
  <c r="B717" i="15" s="1"/>
  <c r="J687" i="15"/>
  <c r="C723" i="15" s="1"/>
  <c r="J42" i="15"/>
  <c r="C716" i="15" s="1"/>
  <c r="J107" i="15"/>
  <c r="C717" i="15" s="1"/>
  <c r="J179" i="15"/>
  <c r="C718" i="15" s="1"/>
  <c r="I260" i="15"/>
  <c r="B719" i="15" s="1"/>
  <c r="J338" i="15"/>
  <c r="C720" i="15" s="1"/>
  <c r="J272" i="13"/>
  <c r="C776" i="13" s="1"/>
  <c r="I42" i="13"/>
  <c r="B773" i="13" s="1"/>
  <c r="I272" i="13"/>
  <c r="B776" i="13" s="1"/>
  <c r="I353" i="13"/>
  <c r="B777" i="13" s="1"/>
  <c r="J562" i="13"/>
  <c r="C778" i="13" s="1"/>
  <c r="I650" i="13"/>
  <c r="B779" i="13" s="1"/>
  <c r="J735" i="13"/>
  <c r="C780" i="13" s="1"/>
  <c r="J353" i="13"/>
  <c r="C777" i="13" s="1"/>
  <c r="I735" i="13"/>
  <c r="B780" i="13" s="1"/>
  <c r="J171" i="13"/>
  <c r="C775" i="13" s="1"/>
  <c r="I562" i="13"/>
  <c r="B778" i="13" s="1"/>
  <c r="K270" i="12"/>
  <c r="D42" i="2" s="1"/>
  <c r="I102" i="12"/>
  <c r="B672" i="12" s="1"/>
  <c r="I78" i="1"/>
  <c r="I30" i="1"/>
  <c r="I70" i="1"/>
  <c r="K43" i="12"/>
  <c r="D21" i="2" s="1"/>
  <c r="K103" i="12"/>
  <c r="D24" i="2" s="1"/>
  <c r="K317" i="12"/>
  <c r="D49" i="2" s="1"/>
  <c r="K356" i="12"/>
  <c r="D53" i="2" s="1"/>
  <c r="K645" i="12"/>
  <c r="D76" i="2" s="1"/>
  <c r="K641" i="12"/>
  <c r="D75" i="2" s="1"/>
  <c r="J640" i="12"/>
  <c r="C678" i="12" s="1"/>
  <c r="K623" i="12"/>
  <c r="D74" i="2" s="1"/>
  <c r="K602" i="12"/>
  <c r="D72" i="2" s="1"/>
  <c r="K590" i="12"/>
  <c r="D70" i="2" s="1"/>
  <c r="K534" i="12"/>
  <c r="D64" i="2" s="1"/>
  <c r="J488" i="12"/>
  <c r="C676" i="12" s="1"/>
  <c r="K420" i="12"/>
  <c r="D58" i="2" s="1"/>
  <c r="K408" i="12"/>
  <c r="D57" i="2" s="1"/>
  <c r="K386" i="12"/>
  <c r="D56" i="2" s="1"/>
  <c r="I75" i="1"/>
  <c r="K323" i="12"/>
  <c r="D50" i="2" s="1"/>
  <c r="K212" i="12"/>
  <c r="D35" i="2" s="1"/>
  <c r="K186" i="12"/>
  <c r="D33" i="2" s="1"/>
  <c r="I47" i="1"/>
  <c r="I46" i="1"/>
  <c r="K151" i="12"/>
  <c r="D29" i="2" s="1"/>
  <c r="K117" i="12"/>
  <c r="D26" i="2" s="1"/>
  <c r="K111" i="12"/>
  <c r="D25" i="2" s="1"/>
  <c r="K261" i="12"/>
  <c r="D40" i="2" s="1"/>
  <c r="K651" i="12"/>
  <c r="D77" i="2" s="1"/>
  <c r="K518" i="12"/>
  <c r="D63" i="2" s="1"/>
  <c r="I41" i="1"/>
  <c r="K168" i="12"/>
  <c r="D30" i="2" s="1"/>
  <c r="I109" i="1"/>
  <c r="I488" i="12"/>
  <c r="K550" i="12"/>
  <c r="D65" i="2" s="1"/>
  <c r="I79" i="1"/>
  <c r="I37" i="1"/>
  <c r="I97" i="1"/>
  <c r="J102" i="12"/>
  <c r="K440" i="12"/>
  <c r="D59" i="2" s="1"/>
  <c r="J560" i="12"/>
  <c r="C677" i="12" s="1"/>
  <c r="J42" i="12"/>
  <c r="C671" i="12" s="1"/>
  <c r="K130" i="12"/>
  <c r="D28" i="2" s="1"/>
  <c r="K303" i="12"/>
  <c r="D46" i="2" s="1"/>
  <c r="K496" i="12"/>
  <c r="D61" i="2" s="1"/>
  <c r="I714" i="11"/>
  <c r="B756" i="11" s="1"/>
  <c r="H78" i="1"/>
  <c r="J157" i="11"/>
  <c r="C751" i="11" s="1"/>
  <c r="I102" i="11"/>
  <c r="B750" i="11" s="1"/>
  <c r="J102" i="11"/>
  <c r="C750" i="11" s="1"/>
  <c r="I157" i="11"/>
  <c r="B751" i="11" s="1"/>
  <c r="J714" i="11"/>
  <c r="C756" i="11" s="1"/>
  <c r="I350" i="11"/>
  <c r="B753" i="11" s="1"/>
  <c r="I544" i="11"/>
  <c r="B754" i="11" s="1"/>
  <c r="J350" i="11"/>
  <c r="C753" i="11" s="1"/>
  <c r="I265" i="11"/>
  <c r="B752" i="11" s="1"/>
  <c r="J265" i="11"/>
  <c r="C752" i="11" s="1"/>
  <c r="H79" i="1"/>
  <c r="J673" i="10"/>
  <c r="C709" i="10" s="1"/>
  <c r="I586" i="10"/>
  <c r="B708" i="10" s="1"/>
  <c r="I326" i="10"/>
  <c r="B706" i="10" s="1"/>
  <c r="J166" i="10"/>
  <c r="C704" i="10" s="1"/>
  <c r="J110" i="10"/>
  <c r="C703" i="10" s="1"/>
  <c r="J34" i="1"/>
  <c r="J243" i="10"/>
  <c r="C705" i="10" s="1"/>
  <c r="J42" i="10"/>
  <c r="C702" i="10" s="1"/>
  <c r="I673" i="10"/>
  <c r="B709" i="10" s="1"/>
  <c r="I166" i="10"/>
  <c r="B704" i="10" s="1"/>
  <c r="J326" i="10"/>
  <c r="C706" i="10" s="1"/>
  <c r="I110" i="10"/>
  <c r="B703" i="10" s="1"/>
  <c r="J61" i="1"/>
  <c r="I534" i="10"/>
  <c r="B707" i="10" s="1"/>
  <c r="I243" i="10"/>
  <c r="B705" i="10" s="1"/>
  <c r="J534" i="10"/>
  <c r="C707" i="10" s="1"/>
  <c r="J586" i="10"/>
  <c r="C708" i="10" s="1"/>
  <c r="J32" i="1"/>
  <c r="I47" i="9"/>
  <c r="B827" i="9" s="1"/>
  <c r="H76" i="1"/>
  <c r="J31" i="1"/>
  <c r="I782" i="9"/>
  <c r="B834" i="9" s="1"/>
  <c r="J782" i="9"/>
  <c r="C834" i="9" s="1"/>
  <c r="J108" i="1"/>
  <c r="I693" i="9"/>
  <c r="B833" i="9" s="1"/>
  <c r="J74" i="1"/>
  <c r="J73" i="1"/>
  <c r="J66" i="1"/>
  <c r="J50" i="1"/>
  <c r="J49" i="1"/>
  <c r="J113" i="9"/>
  <c r="C828" i="9" s="1"/>
  <c r="I113" i="9"/>
  <c r="B828" i="9" s="1"/>
  <c r="D813" i="9"/>
  <c r="J105" i="1"/>
  <c r="I629" i="9"/>
  <c r="B832" i="9" s="1"/>
  <c r="J92" i="1"/>
  <c r="J52" i="1"/>
  <c r="J99" i="1"/>
  <c r="H74" i="1"/>
  <c r="H75" i="1"/>
  <c r="J322" i="9"/>
  <c r="C831" i="9" s="1"/>
  <c r="J39" i="1"/>
  <c r="J69" i="1"/>
  <c r="J101" i="1"/>
  <c r="I167" i="9"/>
  <c r="B829" i="9" s="1"/>
  <c r="J167" i="9"/>
  <c r="C829" i="9" s="1"/>
  <c r="J33" i="1"/>
  <c r="J40" i="1"/>
  <c r="J47" i="9"/>
  <c r="C827" i="9" s="1"/>
  <c r="I248" i="9"/>
  <c r="B830" i="9" s="1"/>
  <c r="J63" i="1"/>
  <c r="J111" i="1"/>
  <c r="J110" i="1"/>
  <c r="J106" i="1"/>
  <c r="I586" i="8"/>
  <c r="B712" i="8" s="1"/>
  <c r="J586" i="8"/>
  <c r="C712" i="8" s="1"/>
  <c r="J95" i="1"/>
  <c r="J87" i="1"/>
  <c r="J84" i="1"/>
  <c r="J76" i="1"/>
  <c r="J70" i="1"/>
  <c r="I322" i="8"/>
  <c r="B710" i="8" s="1"/>
  <c r="H63" i="1"/>
  <c r="J62" i="1"/>
  <c r="J57" i="1"/>
  <c r="J55" i="1"/>
  <c r="J54" i="1"/>
  <c r="J48" i="1"/>
  <c r="J45" i="1"/>
  <c r="J38" i="1"/>
  <c r="J37" i="1"/>
  <c r="I534" i="8"/>
  <c r="B711" i="8" s="1"/>
  <c r="J67" i="1"/>
  <c r="H34" i="1"/>
  <c r="H80" i="1"/>
  <c r="H57" i="1"/>
  <c r="I244" i="8"/>
  <c r="B709" i="8" s="1"/>
  <c r="J65" i="1"/>
  <c r="J71" i="1"/>
  <c r="J91" i="1"/>
  <c r="J176" i="8"/>
  <c r="C708" i="8" s="1"/>
  <c r="J68" i="1"/>
  <c r="J75" i="1"/>
  <c r="J676" i="8"/>
  <c r="C713" i="8" s="1"/>
  <c r="J100" i="1"/>
  <c r="J41" i="1"/>
  <c r="I176" i="8"/>
  <c r="B708" i="8" s="1"/>
  <c r="J56" i="1"/>
  <c r="J72" i="1"/>
  <c r="J97" i="1"/>
  <c r="J109" i="1"/>
  <c r="J94" i="1"/>
  <c r="I114" i="8"/>
  <c r="B707" i="8" s="1"/>
  <c r="J102" i="1"/>
  <c r="I38" i="1"/>
  <c r="I58" i="1"/>
  <c r="I71" i="1"/>
  <c r="I77" i="1"/>
  <c r="K649" i="5"/>
  <c r="C77" i="2" s="1"/>
  <c r="K639" i="5"/>
  <c r="C75" i="2" s="1"/>
  <c r="I106" i="1"/>
  <c r="I105" i="1"/>
  <c r="I101" i="1"/>
  <c r="K564" i="5"/>
  <c r="C69" i="2" s="1"/>
  <c r="I95" i="1"/>
  <c r="I94" i="1"/>
  <c r="I93" i="1"/>
  <c r="K524" i="5"/>
  <c r="C63" i="2" s="1"/>
  <c r="I92" i="1"/>
  <c r="K515" i="5"/>
  <c r="C62" i="2" s="1"/>
  <c r="I91" i="1"/>
  <c r="K507" i="5"/>
  <c r="C61" i="2" s="1"/>
  <c r="I90" i="1"/>
  <c r="I82" i="1"/>
  <c r="K396" i="5"/>
  <c r="C57" i="2" s="1"/>
  <c r="K376" i="5"/>
  <c r="C54" i="2" s="1"/>
  <c r="K372" i="5"/>
  <c r="C53" i="2" s="1"/>
  <c r="K339" i="5"/>
  <c r="C50" i="2" s="1"/>
  <c r="K333" i="5"/>
  <c r="C49" i="2" s="1"/>
  <c r="I68" i="1"/>
  <c r="K311" i="5"/>
  <c r="C46" i="2" s="1"/>
  <c r="I66" i="1"/>
  <c r="K284" i="5"/>
  <c r="C43" i="2" s="1"/>
  <c r="K270" i="5"/>
  <c r="C42" i="2" s="1"/>
  <c r="I56" i="1"/>
  <c r="I55" i="1"/>
  <c r="K247" i="5"/>
  <c r="C38" i="2" s="1"/>
  <c r="I52" i="1"/>
  <c r="K215" i="5"/>
  <c r="C35" i="2" s="1"/>
  <c r="K200" i="5"/>
  <c r="C34" i="2" s="1"/>
  <c r="K191" i="5"/>
  <c r="C33" i="2" s="1"/>
  <c r="K175" i="5"/>
  <c r="C30" i="2" s="1"/>
  <c r="I44" i="1"/>
  <c r="K140" i="5"/>
  <c r="C28" i="2" s="1"/>
  <c r="K117" i="5"/>
  <c r="C25" i="2" s="1"/>
  <c r="K108" i="5"/>
  <c r="C24" i="2" s="1"/>
  <c r="H32" i="1"/>
  <c r="I31" i="1"/>
  <c r="K409" i="5"/>
  <c r="C58" i="2" s="1"/>
  <c r="K580" i="5"/>
  <c r="C70" i="2" s="1"/>
  <c r="K63" i="5"/>
  <c r="C22" i="2" s="1"/>
  <c r="K253" i="5"/>
  <c r="C39" i="2" s="1"/>
  <c r="K348" i="5"/>
  <c r="C51" i="2" s="1"/>
  <c r="H77" i="1"/>
  <c r="I49" i="1"/>
  <c r="J159" i="5"/>
  <c r="C687" i="5" s="1"/>
  <c r="K323" i="5"/>
  <c r="C47" i="2" s="1"/>
  <c r="K447" i="5"/>
  <c r="C59" i="2" s="1"/>
  <c r="K549" i="5"/>
  <c r="C66" i="2" s="1"/>
  <c r="I50" i="1"/>
  <c r="I62" i="1"/>
  <c r="H82" i="1"/>
  <c r="I108" i="1"/>
  <c r="H102" i="1"/>
  <c r="K644" i="5"/>
  <c r="C76" i="2" s="1"/>
  <c r="H56" i="1"/>
  <c r="J107" i="5"/>
  <c r="C686" i="5" s="1"/>
  <c r="I69" i="1"/>
  <c r="I32" i="1"/>
  <c r="H83" i="1"/>
  <c r="H97" i="1"/>
  <c r="I107" i="5"/>
  <c r="J638" i="5"/>
  <c r="C692" i="5" s="1"/>
  <c r="I110" i="1"/>
  <c r="I80" i="1"/>
  <c r="I67" i="1"/>
  <c r="K134" i="5"/>
  <c r="C27" i="2" s="1"/>
  <c r="J292" i="5"/>
  <c r="C689" i="5" s="1"/>
  <c r="I76" i="1"/>
  <c r="I100" i="1"/>
  <c r="I111" i="1"/>
  <c r="I42" i="5"/>
  <c r="B685" i="5" s="1"/>
  <c r="I45" i="1"/>
  <c r="C21" i="2"/>
  <c r="H92" i="1"/>
  <c r="J42" i="5"/>
  <c r="C685" i="5" s="1"/>
  <c r="K614" i="5"/>
  <c r="C74" i="2" s="1"/>
  <c r="H105" i="1"/>
  <c r="H87" i="1"/>
  <c r="H86" i="1"/>
  <c r="H81" i="1"/>
  <c r="H67" i="1"/>
  <c r="H55" i="1"/>
  <c r="J283" i="4"/>
  <c r="C846" i="4" s="1"/>
  <c r="K283" i="4"/>
  <c r="D846" i="4" s="1"/>
  <c r="H50" i="1"/>
  <c r="H49" i="1"/>
  <c r="H44" i="1"/>
  <c r="H41" i="1"/>
  <c r="J122" i="4"/>
  <c r="C844" i="4" s="1"/>
  <c r="J41" i="4"/>
  <c r="C843" i="4" s="1"/>
  <c r="H69" i="1"/>
  <c r="H58" i="1"/>
  <c r="H106" i="1"/>
  <c r="H71" i="1"/>
  <c r="H45" i="1"/>
  <c r="J357" i="4"/>
  <c r="C847" i="4" s="1"/>
  <c r="H62" i="1"/>
  <c r="K357" i="4"/>
  <c r="D847" i="4" s="1"/>
  <c r="K635" i="4"/>
  <c r="D848" i="4" s="1"/>
  <c r="H37" i="1"/>
  <c r="H103" i="1"/>
  <c r="H110" i="1"/>
  <c r="H33" i="1"/>
  <c r="K697" i="4"/>
  <c r="D849" i="4" s="1"/>
  <c r="J186" i="4"/>
  <c r="C845" i="4" s="1"/>
  <c r="H31" i="1"/>
  <c r="H38" i="1"/>
  <c r="H111" i="1"/>
  <c r="H101" i="1"/>
  <c r="I636" i="3"/>
  <c r="B777" i="3" s="1"/>
  <c r="J636" i="3"/>
  <c r="C777" i="3" s="1"/>
  <c r="I572" i="3"/>
  <c r="B776" i="3" s="1"/>
  <c r="J572" i="3"/>
  <c r="C776" i="3" s="1"/>
  <c r="H91" i="1"/>
  <c r="H73" i="1"/>
  <c r="H46" i="1"/>
  <c r="J169" i="3"/>
  <c r="C773" i="3" s="1"/>
  <c r="D773" i="3" s="1"/>
  <c r="C11" i="3" s="1"/>
  <c r="H42" i="1"/>
  <c r="H40" i="1"/>
  <c r="H39" i="1"/>
  <c r="J103" i="3"/>
  <c r="C772" i="3" s="1"/>
  <c r="J42" i="3"/>
  <c r="C771" i="3" s="1"/>
  <c r="C501" i="22"/>
  <c r="B606" i="21"/>
  <c r="C606" i="21"/>
  <c r="B645" i="20"/>
  <c r="C645" i="20"/>
  <c r="K63" i="12"/>
  <c r="D22" i="2" s="1"/>
  <c r="J47" i="8"/>
  <c r="C706" i="8" s="1"/>
  <c r="J30" i="1"/>
  <c r="H61" i="1"/>
  <c r="K293" i="5"/>
  <c r="C44" i="2" s="1"/>
  <c r="H90" i="1"/>
  <c r="J635" i="4"/>
  <c r="C848" i="4" s="1"/>
  <c r="H54" i="1"/>
  <c r="I65" i="1"/>
  <c r="H30" i="1"/>
  <c r="J58" i="1"/>
  <c r="I42" i="3"/>
  <c r="B771" i="3" s="1"/>
  <c r="I103" i="3"/>
  <c r="B772" i="3" s="1"/>
  <c r="J730" i="3"/>
  <c r="C778" i="3" s="1"/>
  <c r="J786" i="4"/>
  <c r="C850" i="4" s="1"/>
  <c r="J230" i="5"/>
  <c r="C688" i="5" s="1"/>
  <c r="J548" i="5"/>
  <c r="C691" i="5" s="1"/>
  <c r="J42" i="6"/>
  <c r="C752" i="6" s="1"/>
  <c r="J106" i="6"/>
  <c r="C753" i="6" s="1"/>
  <c r="I277" i="7"/>
  <c r="B770" i="7" s="1"/>
  <c r="I47" i="8"/>
  <c r="B706" i="8" s="1"/>
  <c r="J697" i="4"/>
  <c r="C849" i="4" s="1"/>
  <c r="H35" i="1"/>
  <c r="H66" i="1"/>
  <c r="H70" i="1"/>
  <c r="H109" i="1"/>
  <c r="H108" i="1"/>
  <c r="K786" i="4"/>
  <c r="D850" i="4" s="1"/>
  <c r="I292" i="5"/>
  <c r="B689" i="5" s="1"/>
  <c r="K593" i="5"/>
  <c r="C72" i="2" s="1"/>
  <c r="I103" i="1"/>
  <c r="J244" i="8"/>
  <c r="C709" i="8" s="1"/>
  <c r="I322" i="9"/>
  <c r="B831" i="9" s="1"/>
  <c r="J93" i="1"/>
  <c r="J265" i="6"/>
  <c r="C755" i="6" s="1"/>
  <c r="H47" i="1"/>
  <c r="H52" i="1"/>
  <c r="I349" i="3"/>
  <c r="B775" i="3" s="1"/>
  <c r="K186" i="4"/>
  <c r="D845" i="4" s="1"/>
  <c r="I555" i="6"/>
  <c r="B757" i="6" s="1"/>
  <c r="I725" i="7"/>
  <c r="B774" i="7" s="1"/>
  <c r="J114" i="8"/>
  <c r="C707" i="8" s="1"/>
  <c r="J349" i="3"/>
  <c r="C775" i="3" s="1"/>
  <c r="B755" i="6"/>
  <c r="I676" i="8"/>
  <c r="B713" i="8" s="1"/>
  <c r="J47" i="1"/>
  <c r="H68" i="1"/>
  <c r="H72" i="1"/>
  <c r="I270" i="3"/>
  <c r="B774" i="3" s="1"/>
  <c r="H99" i="1"/>
  <c r="K122" i="4"/>
  <c r="D844" i="4" s="1"/>
  <c r="K160" i="5"/>
  <c r="C29" i="2" s="1"/>
  <c r="I159" i="5"/>
  <c r="H94" i="1"/>
  <c r="K531" i="5"/>
  <c r="C64" i="2" s="1"/>
  <c r="H100" i="1"/>
  <c r="J349" i="7"/>
  <c r="C771" i="7" s="1"/>
  <c r="J46" i="1"/>
  <c r="H48" i="1"/>
  <c r="H53" i="1"/>
  <c r="J110" i="7"/>
  <c r="C768" i="7" s="1"/>
  <c r="J248" i="9"/>
  <c r="C830" i="9" s="1"/>
  <c r="I98" i="1"/>
  <c r="H98" i="1"/>
  <c r="K552" i="5"/>
  <c r="C67" i="2" s="1"/>
  <c r="I48" i="1"/>
  <c r="I53" i="1"/>
  <c r="J77" i="1"/>
  <c r="H84" i="1"/>
  <c r="H93" i="1"/>
  <c r="K41" i="4"/>
  <c r="D843" i="4" s="1"/>
  <c r="K124" i="5"/>
  <c r="C26" i="2" s="1"/>
  <c r="K539" i="5"/>
  <c r="C65" i="2" s="1"/>
  <c r="H95" i="1"/>
  <c r="J589" i="7"/>
  <c r="C772" i="7" s="1"/>
  <c r="J90" i="1"/>
  <c r="J103" i="1"/>
  <c r="J322" i="8"/>
  <c r="C710" i="8" s="1"/>
  <c r="J534" i="8"/>
  <c r="C711" i="8" s="1"/>
  <c r="K556" i="5"/>
  <c r="C68" i="2" s="1"/>
  <c r="I99" i="1"/>
  <c r="J44" i="1"/>
  <c r="J53" i="1"/>
  <c r="H65" i="1"/>
  <c r="K500" i="5"/>
  <c r="C60" i="2" s="1"/>
  <c r="I499" i="5"/>
  <c r="J98" i="1"/>
  <c r="J693" i="9"/>
  <c r="C833" i="9" s="1"/>
  <c r="I730" i="3"/>
  <c r="B778" i="3" s="1"/>
  <c r="K43" i="5"/>
  <c r="K231" i="5"/>
  <c r="C36" i="2" s="1"/>
  <c r="I230" i="5"/>
  <c r="J499" i="5"/>
  <c r="C690" i="5" s="1"/>
  <c r="I548" i="5"/>
  <c r="I102" i="1"/>
  <c r="K585" i="5"/>
  <c r="C71" i="2" s="1"/>
  <c r="I42" i="6"/>
  <c r="B752" i="6" s="1"/>
  <c r="I106" i="6"/>
  <c r="B753" i="6" s="1"/>
  <c r="D812" i="9"/>
  <c r="B817" i="9"/>
  <c r="J42" i="11"/>
  <c r="I150" i="12"/>
  <c r="K198" i="12"/>
  <c r="D34" i="2" s="1"/>
  <c r="J292" i="12"/>
  <c r="C675" i="12" s="1"/>
  <c r="J42" i="13"/>
  <c r="C773" i="13" s="1"/>
  <c r="J110" i="13"/>
  <c r="C774" i="13" s="1"/>
  <c r="I171" i="13"/>
  <c r="B775" i="13" s="1"/>
  <c r="I731" i="14"/>
  <c r="B773" i="14" s="1"/>
  <c r="I600" i="15"/>
  <c r="B722" i="15" s="1"/>
  <c r="I539" i="19"/>
  <c r="B645" i="19" s="1"/>
  <c r="J613" i="19"/>
  <c r="C646" i="19" s="1"/>
  <c r="D646" i="19" s="1"/>
  <c r="C16" i="19" s="1"/>
  <c r="J225" i="22"/>
  <c r="C505" i="22" s="1"/>
  <c r="J312" i="22"/>
  <c r="C506" i="22" s="1"/>
  <c r="B813" i="9"/>
  <c r="C817" i="9"/>
  <c r="C749" i="11"/>
  <c r="I42" i="12"/>
  <c r="B671" i="12" s="1"/>
  <c r="J150" i="12"/>
  <c r="C673" i="12" s="1"/>
  <c r="K332" i="12"/>
  <c r="D51" i="2" s="1"/>
  <c r="K561" i="12"/>
  <c r="D66" i="2" s="1"/>
  <c r="I640" i="12"/>
  <c r="J731" i="14"/>
  <c r="C773" i="14" s="1"/>
  <c r="J540" i="15"/>
  <c r="C721" i="15" s="1"/>
  <c r="J600" i="15"/>
  <c r="C722" i="15" s="1"/>
  <c r="J505" i="19"/>
  <c r="C644" i="19" s="1"/>
  <c r="J539" i="19"/>
  <c r="C645" i="19" s="1"/>
  <c r="C813" i="9"/>
  <c r="D817" i="9"/>
  <c r="B810" i="9"/>
  <c r="I227" i="12"/>
  <c r="K308" i="12"/>
  <c r="D47" i="2" s="1"/>
  <c r="I157" i="16"/>
  <c r="B669" i="16" s="1"/>
  <c r="J553" i="17"/>
  <c r="C692" i="17" s="1"/>
  <c r="J160" i="18"/>
  <c r="C644" i="18" s="1"/>
  <c r="I607" i="18"/>
  <c r="B649" i="18" s="1"/>
  <c r="I350" i="19"/>
  <c r="B643" i="19" s="1"/>
  <c r="I445" i="21"/>
  <c r="B609" i="21" s="1"/>
  <c r="J169" i="22"/>
  <c r="C504" i="22" s="1"/>
  <c r="I42" i="10"/>
  <c r="B702" i="10" s="1"/>
  <c r="J227" i="12"/>
  <c r="C674" i="12" s="1"/>
  <c r="J157" i="16"/>
  <c r="C669" i="16" s="1"/>
  <c r="I632" i="16"/>
  <c r="B674" i="16" s="1"/>
  <c r="I489" i="17"/>
  <c r="B691" i="17" s="1"/>
  <c r="J253" i="19"/>
  <c r="C642" i="19" s="1"/>
  <c r="J350" i="19"/>
  <c r="C643" i="19" s="1"/>
  <c r="I638" i="5"/>
  <c r="C770" i="7"/>
  <c r="D810" i="9"/>
  <c r="D814" i="9"/>
  <c r="K228" i="12"/>
  <c r="D36" i="2" s="1"/>
  <c r="I42" i="15"/>
  <c r="B716" i="15" s="1"/>
  <c r="I105" i="20"/>
  <c r="B646" i="20" s="1"/>
  <c r="J318" i="20"/>
  <c r="C649" i="20" s="1"/>
  <c r="C815" i="9"/>
  <c r="C811" i="9"/>
  <c r="B815" i="9"/>
  <c r="I630" i="11"/>
  <c r="B755" i="11" s="1"/>
  <c r="K489" i="12"/>
  <c r="D60" i="2" s="1"/>
  <c r="J105" i="20"/>
  <c r="C646" i="20" s="1"/>
  <c r="J151" i="20"/>
  <c r="C647" i="20" s="1"/>
  <c r="B771" i="7"/>
  <c r="B811" i="9"/>
  <c r="D815" i="9"/>
  <c r="J630" i="11"/>
  <c r="C755" i="11" s="1"/>
  <c r="I292" i="12"/>
  <c r="J650" i="13"/>
  <c r="C779" i="13" s="1"/>
  <c r="I505" i="19"/>
  <c r="B644" i="19" s="1"/>
  <c r="I284" i="21"/>
  <c r="B608" i="21" s="1"/>
  <c r="B767" i="7"/>
  <c r="D811" i="9"/>
  <c r="B816" i="9"/>
  <c r="I649" i="17"/>
  <c r="B693" i="17" s="1"/>
  <c r="J531" i="20"/>
  <c r="C651" i="20" s="1"/>
  <c r="J218" i="21"/>
  <c r="C607" i="21" s="1"/>
  <c r="J284" i="21"/>
  <c r="C608" i="21" s="1"/>
  <c r="C767" i="7"/>
  <c r="B812" i="9"/>
  <c r="C816" i="9"/>
  <c r="J544" i="11"/>
  <c r="C754" i="11" s="1"/>
  <c r="J325" i="17"/>
  <c r="C690" i="17" s="1"/>
  <c r="J529" i="18"/>
  <c r="C648" i="18" s="1"/>
  <c r="I615" i="6"/>
  <c r="B758" i="6" s="1"/>
  <c r="J629" i="9"/>
  <c r="C832" i="9" s="1"/>
  <c r="C812" i="9"/>
  <c r="I42" i="11"/>
  <c r="I560" i="12"/>
  <c r="I110" i="13"/>
  <c r="B774" i="13" s="1"/>
  <c r="J106" i="14"/>
  <c r="C767" i="14" s="1"/>
  <c r="I114" i="17"/>
  <c r="B687" i="17" s="1"/>
  <c r="B766" i="14"/>
  <c r="C604" i="21"/>
  <c r="C766" i="14"/>
  <c r="B652" i="20"/>
  <c r="C667" i="16"/>
  <c r="C648" i="20"/>
  <c r="B605" i="21"/>
  <c r="B506" i="22"/>
  <c r="B611" i="21"/>
  <c r="C611" i="21"/>
  <c r="D611" i="21" s="1"/>
  <c r="C16" i="21" s="1"/>
  <c r="B647" i="20"/>
  <c r="B604" i="21"/>
  <c r="D610" i="21" l="1"/>
  <c r="C15" i="21" s="1"/>
  <c r="D645" i="20"/>
  <c r="C9" i="20" s="1"/>
  <c r="D709" i="10"/>
  <c r="C16" i="10" s="1"/>
  <c r="D608" i="21"/>
  <c r="C13" i="21" s="1"/>
  <c r="D607" i="21"/>
  <c r="C12" i="21" s="1"/>
  <c r="D606" i="21"/>
  <c r="C11" i="21" s="1"/>
  <c r="B612" i="21"/>
  <c r="C612" i="21"/>
  <c r="D652" i="20"/>
  <c r="C16" i="20" s="1"/>
  <c r="D651" i="20"/>
  <c r="C15" i="20" s="1"/>
  <c r="D650" i="20"/>
  <c r="C14" i="20" s="1"/>
  <c r="D649" i="20"/>
  <c r="C13" i="20" s="1"/>
  <c r="D648" i="20"/>
  <c r="C12" i="20" s="1"/>
  <c r="D647" i="20"/>
  <c r="C11" i="20" s="1"/>
  <c r="D646" i="20"/>
  <c r="C10" i="20" s="1"/>
  <c r="B653" i="20"/>
  <c r="B774" i="14"/>
  <c r="C774" i="14"/>
  <c r="D508" i="22"/>
  <c r="D507" i="22"/>
  <c r="C15" i="22" s="1"/>
  <c r="D506" i="22"/>
  <c r="C14" i="22" s="1"/>
  <c r="D505" i="22"/>
  <c r="C13" i="22" s="1"/>
  <c r="D504" i="22"/>
  <c r="C12" i="22" s="1"/>
  <c r="D503" i="22"/>
  <c r="C11" i="22" s="1"/>
  <c r="D501" i="22"/>
  <c r="C509" i="22"/>
  <c r="K102" i="12"/>
  <c r="B760" i="6"/>
  <c r="E849" i="4"/>
  <c r="D15" i="4" s="1"/>
  <c r="E847" i="4"/>
  <c r="D13" i="4" s="1"/>
  <c r="E845" i="4"/>
  <c r="D11" i="4" s="1"/>
  <c r="E843" i="4"/>
  <c r="D9" i="4" s="1"/>
  <c r="E850" i="4"/>
  <c r="D16" i="4" s="1"/>
  <c r="E848" i="4"/>
  <c r="D14" i="4" s="1"/>
  <c r="E846" i="4"/>
  <c r="D12" i="4" s="1"/>
  <c r="C851" i="4"/>
  <c r="E844" i="4"/>
  <c r="D10" i="4" s="1"/>
  <c r="D851" i="4"/>
  <c r="D777" i="3"/>
  <c r="C15" i="3" s="1"/>
  <c r="D776" i="3"/>
  <c r="C14" i="3" s="1"/>
  <c r="D502" i="22"/>
  <c r="C10" i="22" s="1"/>
  <c r="B509" i="22"/>
  <c r="C910" i="23"/>
  <c r="B910" i="23"/>
  <c r="D645" i="19"/>
  <c r="C15" i="19" s="1"/>
  <c r="D643" i="19"/>
  <c r="C13" i="19" s="1"/>
  <c r="D642" i="19"/>
  <c r="C12" i="19" s="1"/>
  <c r="D641" i="19"/>
  <c r="C11" i="19" s="1"/>
  <c r="D639" i="19"/>
  <c r="C9" i="19" s="1"/>
  <c r="C647" i="19"/>
  <c r="D644" i="19"/>
  <c r="C14" i="19" s="1"/>
  <c r="B647" i="19"/>
  <c r="D648" i="18"/>
  <c r="C15" i="18" s="1"/>
  <c r="D647" i="18"/>
  <c r="C14" i="18" s="1"/>
  <c r="D645" i="18"/>
  <c r="C12" i="18" s="1"/>
  <c r="D643" i="18"/>
  <c r="C10" i="18" s="1"/>
  <c r="C650" i="18"/>
  <c r="D649" i="18"/>
  <c r="C16" i="18" s="1"/>
  <c r="D646" i="18"/>
  <c r="C13" i="18" s="1"/>
  <c r="D644" i="18"/>
  <c r="C11" i="18" s="1"/>
  <c r="D691" i="17"/>
  <c r="C14" i="17" s="1"/>
  <c r="D689" i="17"/>
  <c r="C12" i="17" s="1"/>
  <c r="D687" i="17"/>
  <c r="C10" i="17" s="1"/>
  <c r="D686" i="17"/>
  <c r="C9" i="17" s="1"/>
  <c r="D688" i="17"/>
  <c r="C11" i="17" s="1"/>
  <c r="B694" i="17"/>
  <c r="D692" i="17"/>
  <c r="C15" i="17" s="1"/>
  <c r="D693" i="17"/>
  <c r="C16" i="17" s="1"/>
  <c r="D674" i="16"/>
  <c r="C16" i="16" s="1"/>
  <c r="D673" i="16"/>
  <c r="C15" i="16" s="1"/>
  <c r="D672" i="16"/>
  <c r="C14" i="16" s="1"/>
  <c r="D671" i="16"/>
  <c r="C13" i="16" s="1"/>
  <c r="D670" i="16"/>
  <c r="C12" i="16" s="1"/>
  <c r="C675" i="16"/>
  <c r="D722" i="15"/>
  <c r="C15" i="15" s="1"/>
  <c r="D721" i="15"/>
  <c r="C14" i="15" s="1"/>
  <c r="D719" i="15"/>
  <c r="C12" i="15" s="1"/>
  <c r="D717" i="15"/>
  <c r="C10" i="15" s="1"/>
  <c r="C724" i="15"/>
  <c r="D720" i="15"/>
  <c r="C13" i="15" s="1"/>
  <c r="D723" i="15"/>
  <c r="C16" i="15" s="1"/>
  <c r="D718" i="15"/>
  <c r="C11" i="15" s="1"/>
  <c r="C781" i="13"/>
  <c r="B781" i="13"/>
  <c r="K640" i="12"/>
  <c r="K560" i="12"/>
  <c r="K488" i="12"/>
  <c r="B676" i="12"/>
  <c r="D676" i="12" s="1"/>
  <c r="C672" i="12"/>
  <c r="C679" i="12" s="1"/>
  <c r="B678" i="12"/>
  <c r="D678" i="12" s="1"/>
  <c r="C15" i="2" s="1"/>
  <c r="D671" i="12"/>
  <c r="C9" i="12" s="1"/>
  <c r="K42" i="12"/>
  <c r="D756" i="11"/>
  <c r="C16" i="11" s="1"/>
  <c r="D753" i="11"/>
  <c r="C13" i="11" s="1"/>
  <c r="D752" i="11"/>
  <c r="C12" i="11" s="1"/>
  <c r="C11" i="11"/>
  <c r="B757" i="11"/>
  <c r="D755" i="11"/>
  <c r="C15" i="11" s="1"/>
  <c r="D708" i="10"/>
  <c r="C15" i="10" s="1"/>
  <c r="D705" i="10"/>
  <c r="C12" i="10" s="1"/>
  <c r="D704" i="10"/>
  <c r="C11" i="10" s="1"/>
  <c r="D707" i="10"/>
  <c r="C14" i="10" s="1"/>
  <c r="D834" i="9"/>
  <c r="C21" i="9" s="1"/>
  <c r="D831" i="9"/>
  <c r="C18" i="9" s="1"/>
  <c r="D828" i="9"/>
  <c r="C15" i="9" s="1"/>
  <c r="B835" i="9"/>
  <c r="C835" i="9"/>
  <c r="D833" i="9"/>
  <c r="C20" i="9" s="1"/>
  <c r="D832" i="9"/>
  <c r="C19" i="9" s="1"/>
  <c r="D830" i="9"/>
  <c r="C17" i="9" s="1"/>
  <c r="D713" i="8"/>
  <c r="C21" i="8" s="1"/>
  <c r="D711" i="8"/>
  <c r="C19" i="8" s="1"/>
  <c r="D710" i="8"/>
  <c r="C18" i="8" s="1"/>
  <c r="D709" i="8"/>
  <c r="C17" i="8" s="1"/>
  <c r="D707" i="8"/>
  <c r="C15" i="8" s="1"/>
  <c r="I19" i="1"/>
  <c r="D712" i="8"/>
  <c r="C20" i="8" s="1"/>
  <c r="K107" i="5"/>
  <c r="B686" i="5"/>
  <c r="K42" i="5"/>
  <c r="C693" i="5"/>
  <c r="K292" i="5"/>
  <c r="D778" i="3"/>
  <c r="C16" i="3" s="1"/>
  <c r="D774" i="3"/>
  <c r="C12" i="3" s="1"/>
  <c r="C779" i="3"/>
  <c r="C16" i="22"/>
  <c r="C9" i="22"/>
  <c r="D605" i="21"/>
  <c r="C10" i="21" s="1"/>
  <c r="D609" i="21"/>
  <c r="C14" i="21" s="1"/>
  <c r="D604" i="21"/>
  <c r="C9" i="21" s="1"/>
  <c r="C653" i="20"/>
  <c r="C760" i="6"/>
  <c r="D642" i="18"/>
  <c r="C9" i="18" s="1"/>
  <c r="C694" i="17"/>
  <c r="D690" i="17"/>
  <c r="C13" i="17" s="1"/>
  <c r="D716" i="15"/>
  <c r="C9" i="15" s="1"/>
  <c r="B724" i="15"/>
  <c r="D775" i="3"/>
  <c r="C13" i="3" s="1"/>
  <c r="K159" i="5"/>
  <c r="B687" i="5"/>
  <c r="D771" i="3"/>
  <c r="C9" i="3" s="1"/>
  <c r="B19" i="1"/>
  <c r="K230" i="5"/>
  <c r="B688" i="5"/>
  <c r="B675" i="16"/>
  <c r="K227" i="12"/>
  <c r="B674" i="12"/>
  <c r="D674" i="12" s="1"/>
  <c r="D827" i="9"/>
  <c r="C14" i="9" s="1"/>
  <c r="K150" i="12"/>
  <c r="B673" i="12"/>
  <c r="D673" i="12" s="1"/>
  <c r="B714" i="8"/>
  <c r="D772" i="3"/>
  <c r="C10" i="3" s="1"/>
  <c r="D640" i="19"/>
  <c r="C10" i="19" s="1"/>
  <c r="D667" i="16"/>
  <c r="C9" i="16" s="1"/>
  <c r="C775" i="7"/>
  <c r="D703" i="10"/>
  <c r="C10" i="10" s="1"/>
  <c r="D708" i="8"/>
  <c r="C16" i="8" s="1"/>
  <c r="B650" i="18"/>
  <c r="C757" i="11"/>
  <c r="H23" i="1"/>
  <c r="D749" i="11"/>
  <c r="C9" i="11" s="1"/>
  <c r="J23" i="1"/>
  <c r="K292" i="12"/>
  <c r="B675" i="12"/>
  <c r="D675" i="12" s="1"/>
  <c r="G23" i="1"/>
  <c r="D829" i="9"/>
  <c r="C16" i="9" s="1"/>
  <c r="B690" i="5"/>
  <c r="K499" i="5"/>
  <c r="K638" i="5"/>
  <c r="B692" i="5"/>
  <c r="C714" i="8"/>
  <c r="J19" i="1"/>
  <c r="D754" i="11"/>
  <c r="C14" i="11" s="1"/>
  <c r="G19" i="1"/>
  <c r="B775" i="7"/>
  <c r="D669" i="16"/>
  <c r="C11" i="16" s="1"/>
  <c r="C10" i="11"/>
  <c r="B677" i="12"/>
  <c r="D677" i="12" s="1"/>
  <c r="C710" i="10"/>
  <c r="D706" i="10"/>
  <c r="C13" i="10" s="1"/>
  <c r="I23" i="1"/>
  <c r="D706" i="8"/>
  <c r="C14" i="8" s="1"/>
  <c r="B779" i="3"/>
  <c r="B710" i="10"/>
  <c r="D702" i="10"/>
  <c r="C9" i="10" s="1"/>
  <c r="H19" i="1"/>
  <c r="K548" i="5"/>
  <c r="B691" i="5"/>
  <c r="D612" i="21" l="1"/>
  <c r="D9" i="21" s="1"/>
  <c r="D653" i="20"/>
  <c r="D9" i="20" s="1"/>
  <c r="D774" i="14"/>
  <c r="D773" i="14" s="1"/>
  <c r="C16" i="14" s="1"/>
  <c r="D781" i="13"/>
  <c r="C9" i="1" s="1"/>
  <c r="E23" i="1"/>
  <c r="C19" i="1"/>
  <c r="D760" i="6"/>
  <c r="D758" i="6" s="1"/>
  <c r="C15" i="6" s="1"/>
  <c r="E851" i="4"/>
  <c r="G9" i="4" s="1"/>
  <c r="D509" i="22"/>
  <c r="D910" i="23"/>
  <c r="D902" i="23" s="1"/>
  <c r="C9" i="23" s="1"/>
  <c r="D647" i="19"/>
  <c r="D9" i="19" s="1"/>
  <c r="D650" i="18"/>
  <c r="D9" i="18" s="1"/>
  <c r="D694" i="17"/>
  <c r="D9" i="17" s="1"/>
  <c r="D675" i="16"/>
  <c r="D9" i="16" s="1"/>
  <c r="D724" i="15"/>
  <c r="E9" i="1" s="1"/>
  <c r="C23" i="1"/>
  <c r="C16" i="12"/>
  <c r="D23" i="1"/>
  <c r="B23" i="1"/>
  <c r="D672" i="12"/>
  <c r="C10" i="12" s="1"/>
  <c r="C8" i="2"/>
  <c r="E19" i="1"/>
  <c r="D757" i="11"/>
  <c r="D9" i="11" s="1"/>
  <c r="D835" i="9"/>
  <c r="D14" i="9" s="1"/>
  <c r="D710" i="10"/>
  <c r="E7" i="1" s="1"/>
  <c r="C12" i="12"/>
  <c r="C11" i="2"/>
  <c r="C13" i="12"/>
  <c r="C12" i="2"/>
  <c r="D775" i="7"/>
  <c r="I10" i="1"/>
  <c r="G21" i="1" s="1"/>
  <c r="D779" i="3"/>
  <c r="C14" i="12"/>
  <c r="C13" i="2"/>
  <c r="D714" i="8"/>
  <c r="C11" i="12"/>
  <c r="C10" i="2"/>
  <c r="B679" i="12"/>
  <c r="D679" i="12" s="1"/>
  <c r="C15" i="12"/>
  <c r="C14" i="2"/>
  <c r="D19" i="1"/>
  <c r="B693" i="5"/>
  <c r="F11" i="1" l="1"/>
  <c r="E11" i="1"/>
  <c r="D9" i="1"/>
  <c r="D772" i="14"/>
  <c r="C15" i="14" s="1"/>
  <c r="D769" i="14"/>
  <c r="C12" i="14" s="1"/>
  <c r="D767" i="14"/>
  <c r="C10" i="14" s="1"/>
  <c r="D770" i="14"/>
  <c r="C13" i="14" s="1"/>
  <c r="D768" i="14"/>
  <c r="C11" i="14" s="1"/>
  <c r="D766" i="14"/>
  <c r="C9" i="14" s="1"/>
  <c r="D9" i="14"/>
  <c r="D771" i="14"/>
  <c r="C14" i="14" s="1"/>
  <c r="D780" i="13"/>
  <c r="C16" i="13" s="1"/>
  <c r="D774" i="13"/>
  <c r="C10" i="13" s="1"/>
  <c r="D778" i="13"/>
  <c r="C14" i="13" s="1"/>
  <c r="D773" i="13"/>
  <c r="C9" i="13" s="1"/>
  <c r="D779" i="13"/>
  <c r="C15" i="13" s="1"/>
  <c r="D775" i="13"/>
  <c r="C11" i="13" s="1"/>
  <c r="D9" i="13"/>
  <c r="D777" i="13"/>
  <c r="C13" i="13" s="1"/>
  <c r="D776" i="13"/>
  <c r="C12" i="13" s="1"/>
  <c r="H6" i="1"/>
  <c r="F5" i="1"/>
  <c r="D756" i="6"/>
  <c r="C13" i="6" s="1"/>
  <c r="D9" i="6"/>
  <c r="D752" i="6"/>
  <c r="C9" i="6" s="1"/>
  <c r="D755" i="6"/>
  <c r="C12" i="6" s="1"/>
  <c r="D754" i="6"/>
  <c r="C11" i="6" s="1"/>
  <c r="D759" i="6"/>
  <c r="C16" i="6" s="1"/>
  <c r="D753" i="6"/>
  <c r="C10" i="6" s="1"/>
  <c r="D757" i="6"/>
  <c r="C14" i="6" s="1"/>
  <c r="G11" i="1"/>
  <c r="E9" i="22"/>
  <c r="D908" i="23"/>
  <c r="C15" i="23" s="1"/>
  <c r="D909" i="23"/>
  <c r="C16" i="23" s="1"/>
  <c r="D905" i="23"/>
  <c r="C12" i="23" s="1"/>
  <c r="D904" i="23"/>
  <c r="C11" i="23" s="1"/>
  <c r="D906" i="23"/>
  <c r="C13" i="23" s="1"/>
  <c r="D907" i="23"/>
  <c r="C14" i="23" s="1"/>
  <c r="C13" i="1"/>
  <c r="D9" i="23"/>
  <c r="D903" i="23"/>
  <c r="C10" i="23" s="1"/>
  <c r="D11" i="1"/>
  <c r="C11" i="1"/>
  <c r="G9" i="1"/>
  <c r="F9" i="1"/>
  <c r="D9" i="15"/>
  <c r="C9" i="2"/>
  <c r="F7" i="1"/>
  <c r="D7" i="1"/>
  <c r="D5" i="1"/>
  <c r="D9" i="10"/>
  <c r="H10" i="1"/>
  <c r="D693" i="5"/>
  <c r="B21" i="1"/>
  <c r="F9" i="3"/>
  <c r="C5" i="1"/>
  <c r="D14" i="8"/>
  <c r="C7" i="1"/>
  <c r="D9" i="12"/>
  <c r="B4" i="2"/>
  <c r="G7" i="1"/>
  <c r="D773" i="7"/>
  <c r="C15" i="7" s="1"/>
  <c r="D769" i="7"/>
  <c r="C11" i="7" s="1"/>
  <c r="D767" i="7"/>
  <c r="C9" i="7" s="1"/>
  <c r="D771" i="7"/>
  <c r="C13" i="7" s="1"/>
  <c r="D774" i="7"/>
  <c r="C16" i="7" s="1"/>
  <c r="D768" i="7"/>
  <c r="C10" i="7" s="1"/>
  <c r="D772" i="7"/>
  <c r="C14" i="7" s="1"/>
  <c r="G5" i="1"/>
  <c r="D770" i="7"/>
  <c r="C12" i="7" s="1"/>
  <c r="F9" i="7"/>
  <c r="D692" i="5" l="1"/>
  <c r="D688" i="5"/>
  <c r="B3" i="2"/>
  <c r="D691" i="5"/>
  <c r="D687" i="5"/>
  <c r="D689" i="5"/>
  <c r="D685" i="5"/>
  <c r="D686" i="5"/>
  <c r="E5" i="1"/>
  <c r="F9" i="5"/>
  <c r="D690" i="5"/>
  <c r="B9" i="2" l="1"/>
  <c r="C10" i="5"/>
  <c r="B8" i="2"/>
  <c r="C9" i="5"/>
  <c r="C12" i="5"/>
  <c r="B11" i="2"/>
  <c r="B13" i="2"/>
  <c r="C14" i="5"/>
  <c r="C13" i="5"/>
  <c r="B12" i="2"/>
  <c r="C11" i="5"/>
  <c r="B10" i="2"/>
  <c r="B14" i="2"/>
  <c r="C15" i="5"/>
  <c r="C16" i="5"/>
  <c r="B15" i="2"/>
</calcChain>
</file>

<file path=xl/sharedStrings.xml><?xml version="1.0" encoding="utf-8"?>
<sst xmlns="http://schemas.openxmlformats.org/spreadsheetml/2006/main" count="41589" uniqueCount="9773">
  <si>
    <t xml:space="preserve">NQAS SCORE CARD-DISTRICT HOSPITAL </t>
  </si>
  <si>
    <t>Version: DH/NQAS-2020
Revision-00</t>
  </si>
  <si>
    <t>Hospital Score Card (Department wise)</t>
  </si>
  <si>
    <t>Accident &amp; Emergency</t>
  </si>
  <si>
    <t>OPD</t>
  </si>
  <si>
    <t xml:space="preserve">Labour Room </t>
  </si>
  <si>
    <t>Maternity Ward</t>
  </si>
  <si>
    <t xml:space="preserve">Paediatrics OPD </t>
  </si>
  <si>
    <t xml:space="preserve">Hospital Score </t>
  </si>
  <si>
    <t xml:space="preserve">Paediatrics Ward </t>
  </si>
  <si>
    <t>SNCU</t>
  </si>
  <si>
    <t>NRC</t>
  </si>
  <si>
    <t>OT</t>
  </si>
  <si>
    <t xml:space="preserve">M- OT </t>
  </si>
  <si>
    <t>PP Unit</t>
  </si>
  <si>
    <t>ICU</t>
  </si>
  <si>
    <t>IPD</t>
  </si>
  <si>
    <t>Blood Bank</t>
  </si>
  <si>
    <t>Lab</t>
  </si>
  <si>
    <t>LaQshya Score</t>
  </si>
  <si>
    <t>MusQan Score</t>
  </si>
  <si>
    <t>Radiology</t>
  </si>
  <si>
    <t>Pharmacy</t>
  </si>
  <si>
    <t xml:space="preserve">Auxiliary </t>
  </si>
  <si>
    <t>Mortuary</t>
  </si>
  <si>
    <t>Haemodialysis Centre</t>
  </si>
  <si>
    <t>General Administration</t>
  </si>
  <si>
    <t>Service Provision</t>
  </si>
  <si>
    <t>Patient Rights</t>
  </si>
  <si>
    <t>Inputs</t>
  </si>
  <si>
    <t>Support Services</t>
  </si>
  <si>
    <t>Clinical Services</t>
  </si>
  <si>
    <t>Infection Control</t>
  </si>
  <si>
    <t>Quality Management</t>
  </si>
  <si>
    <t>Outcome</t>
  </si>
  <si>
    <t>Reference No</t>
  </si>
  <si>
    <t>Area of Concern &amp; Standards</t>
  </si>
  <si>
    <t xml:space="preserve">NQAS Score </t>
  </si>
  <si>
    <t>Area of Concern A- Service  Provision</t>
  </si>
  <si>
    <t>Standard A1.</t>
  </si>
  <si>
    <t>Facility Provides Curative Services</t>
  </si>
  <si>
    <t>Standard A2</t>
  </si>
  <si>
    <t xml:space="preserve">Facility provides RMNCHA Services </t>
  </si>
  <si>
    <t>Standard A3.</t>
  </si>
  <si>
    <t xml:space="preserve">Facility Provides diagnostic Services </t>
  </si>
  <si>
    <t>Standard A4</t>
  </si>
  <si>
    <t>Facility provides services as mandated in National Health Programmes/ State Scheme</t>
  </si>
  <si>
    <t>NA</t>
  </si>
  <si>
    <t>Standard A5.</t>
  </si>
  <si>
    <t xml:space="preserve">Facility provides support services </t>
  </si>
  <si>
    <t>Standard A6.</t>
  </si>
  <si>
    <t>Health services provided at the facility are appropriate to community needs.</t>
  </si>
  <si>
    <t>Area of Concern B-  Patient Rights</t>
  </si>
  <si>
    <t>Standard B1.</t>
  </si>
  <si>
    <t xml:space="preserve">Facility provides the information to care seekers, attendants &amp; community about the available  services  and their modalities </t>
  </si>
  <si>
    <t>Standard B2.</t>
  </si>
  <si>
    <t xml:space="preserve">Services are delivered in a manner that is sensitive to gender, religious, and cultural needs, and there are no barrier on account of physical  economic, cultural or social reasons. </t>
  </si>
  <si>
    <t>Standard B3.</t>
  </si>
  <si>
    <t>Facility maintains the privacy, confidentiality &amp; Dignity of patient, and has a system for guarding patients related information</t>
  </si>
  <si>
    <t>Standard B4.</t>
  </si>
  <si>
    <t xml:space="preserve">Facility has defined and established procedures for informing patients about the medical condition,and involving them in treatment planning, and facilitate informed decision making patient.   </t>
  </si>
  <si>
    <t>Standard B5.</t>
  </si>
  <si>
    <t>Facility ensures that there are no financial barrier to access and that there is financial protection given from cost of hospital services.</t>
  </si>
  <si>
    <t xml:space="preserve">Standard B6 </t>
  </si>
  <si>
    <t>Facility has defined framework for ethical management including dilemmas confronted during delivery of services at public health facilities</t>
  </si>
  <si>
    <t>Area of Concern C - Inputs</t>
  </si>
  <si>
    <t>Standard C1.</t>
  </si>
  <si>
    <t>The facility has infrastructure for delivery of assured services, and available infrastructure meets the prevalent norms</t>
  </si>
  <si>
    <t>Standard C2.</t>
  </si>
  <si>
    <t xml:space="preserve">The facility ensures the physical safety of the infrastructure. </t>
  </si>
  <si>
    <t>Standard C3.</t>
  </si>
  <si>
    <t xml:space="preserve">The facility has established Programme for fire safety and other disaster </t>
  </si>
  <si>
    <t>Standard C4.</t>
  </si>
  <si>
    <t xml:space="preserve">The facility has adequate qualified and trained staff,  required for providing the assured services to the current case load </t>
  </si>
  <si>
    <t>Standard C5.</t>
  </si>
  <si>
    <t>Facility provides drugs and consumables required for assured list of services.</t>
  </si>
  <si>
    <t>Standard C6.</t>
  </si>
  <si>
    <t>The facility has equipment &amp; instruments required for assured list of services.</t>
  </si>
  <si>
    <t>Standard C7</t>
  </si>
  <si>
    <t>Facility has a defined and established procedure for effective utilization, evaluation and augmentation of competence and performance of staff</t>
  </si>
  <si>
    <t>Area of Concern D- Support Services</t>
  </si>
  <si>
    <t>Standard D1.</t>
  </si>
  <si>
    <t xml:space="preserve">The facility has established Programme for inspection, testing and maintenance and calibration of Equipment. </t>
  </si>
  <si>
    <t>Standard D2.</t>
  </si>
  <si>
    <t>The facility has defined procedures for storage, inventory management and dispensing of medicines and consumables in pharmacy and patient care areas</t>
  </si>
  <si>
    <t>Standard D3.</t>
  </si>
  <si>
    <t xml:space="preserve">The facility provides safe, secure and comfortable environment to staff, patients and visitors. </t>
  </si>
  <si>
    <t>Standard D4.</t>
  </si>
  <si>
    <t xml:space="preserve">The facility has established Programme for maintenance and upkeep of the facility </t>
  </si>
  <si>
    <t>Standard D5.</t>
  </si>
  <si>
    <t>The facility ensures 24X7 water and power backup as per requirement of service delivery, and support services norms</t>
  </si>
  <si>
    <t>StandardD6</t>
  </si>
  <si>
    <t xml:space="preserve">Dietary services are available as per service provision and nutritional requirement of the patients. </t>
  </si>
  <si>
    <t>Standard D7.</t>
  </si>
  <si>
    <t xml:space="preserve">The facility ensures clean linen to the patients </t>
  </si>
  <si>
    <t>Standard D8</t>
  </si>
  <si>
    <t xml:space="preserve">The facility has defined and established procedures for promoting public participation in management of hospital transparency and accountability.  </t>
  </si>
  <si>
    <t>Standard D9</t>
  </si>
  <si>
    <t xml:space="preserve">Hospital has defined and established procedures for Financial Management  </t>
  </si>
  <si>
    <t>Standard D10.</t>
  </si>
  <si>
    <t xml:space="preserve">Facility is compliant with all statutory and regulatory requirement imposed by local, state or central government  </t>
  </si>
  <si>
    <t>Standard D11.</t>
  </si>
  <si>
    <t xml:space="preserve"> Roles &amp; Responsibilities of administrative and clinical staff are determined as per govt. regulations and standards operating procedures.  </t>
  </si>
  <si>
    <t>Standard D12</t>
  </si>
  <si>
    <t>Facility has established procedure for monitoring the quality of outsourced services and adheres to contractual obligations</t>
  </si>
  <si>
    <t>Area of Concern E- Clinical Services</t>
  </si>
  <si>
    <t>Standard E1.</t>
  </si>
  <si>
    <t xml:space="preserve">The facility has defined procedures for registration,  consultation and admission of patients. </t>
  </si>
  <si>
    <t>Standard E2.</t>
  </si>
  <si>
    <t xml:space="preserve">The facility has defined and established procedures for clinical assessment, reassessment and treatment plan preparation. </t>
  </si>
  <si>
    <t>Standard E3.</t>
  </si>
  <si>
    <t>Facility has defined and established procedures for continuity of care of patient and referral</t>
  </si>
  <si>
    <t>Standard E4.</t>
  </si>
  <si>
    <t>The facility has defined and established procedures for nursing care</t>
  </si>
  <si>
    <t>Standard E5.</t>
  </si>
  <si>
    <t xml:space="preserve">Facility has a procedure to identify high risk and vulnerable patients.  </t>
  </si>
  <si>
    <t>Standard E6.</t>
  </si>
  <si>
    <t>Facility ensures rationale prescribing and use of medicines</t>
  </si>
  <si>
    <t>Standard E7.</t>
  </si>
  <si>
    <t>Facility has defined procedures for safe drug administration</t>
  </si>
  <si>
    <t>Standard E8.</t>
  </si>
  <si>
    <t>Facility has defined and established procedures for maintaining, updating of patients’ clinical records and their storage</t>
  </si>
  <si>
    <t>Standard E9.</t>
  </si>
  <si>
    <t>The facility has defined and established procedures for discharge of patient.</t>
  </si>
  <si>
    <t>Standard E10.</t>
  </si>
  <si>
    <t>The facility has defined and established procedures for intensive care.</t>
  </si>
  <si>
    <t>Standard E11.</t>
  </si>
  <si>
    <t xml:space="preserve">The facility has defined and established procedures for Emergency Services and Disaster Management </t>
  </si>
  <si>
    <t>Standard E12.</t>
  </si>
  <si>
    <t xml:space="preserve">The facility has defined and established procedures of diagnostic services  </t>
  </si>
  <si>
    <t>Standard E13.</t>
  </si>
  <si>
    <t>The facility has defined and established procedures for Blood Bank/Storage Management and Transfusion.</t>
  </si>
  <si>
    <t>Standard E14</t>
  </si>
  <si>
    <t xml:space="preserve">Facility has established procedures for Anaesthetic Services </t>
  </si>
  <si>
    <t>Standard E15.</t>
  </si>
  <si>
    <t>Facility has defined and established procedures of Operation theatre services</t>
  </si>
  <si>
    <t>Standard E16.</t>
  </si>
  <si>
    <t>The facility has defined and established procedures for the management of death &amp; bodies of  deceased patients</t>
  </si>
  <si>
    <t>Standard E17</t>
  </si>
  <si>
    <t xml:space="preserve">Facility has established procedures for Antenatal care as per  guidelines </t>
  </si>
  <si>
    <t>Standard E18</t>
  </si>
  <si>
    <t xml:space="preserve">Facility has established procedures for Intranatal care as per guidelines </t>
  </si>
  <si>
    <t>Standard E19</t>
  </si>
  <si>
    <t xml:space="preserve">Facility has established procedures for postnatal care as per guidelines </t>
  </si>
  <si>
    <t>Standard E20</t>
  </si>
  <si>
    <t xml:space="preserve">The facility has established procedures for care of new born, infant and child as per guidelines </t>
  </si>
  <si>
    <t>Standard E21</t>
  </si>
  <si>
    <t>Facility has established procedures for abortion and family planning as per government guidelines and law</t>
  </si>
  <si>
    <t>Standard E22</t>
  </si>
  <si>
    <t xml:space="preserve">Facility provides Adolescent Reproductive and Sexual Health services as per guidelines  </t>
  </si>
  <si>
    <t>Standard E23</t>
  </si>
  <si>
    <t xml:space="preserve">Facility provides National health program as per operational/Clinical Guidelines </t>
  </si>
  <si>
    <t>Standard E24</t>
  </si>
  <si>
    <t>The facility has defined and established procedure for Haemodialysis Services</t>
  </si>
  <si>
    <t>Area of Concern F- Infection Control</t>
  </si>
  <si>
    <t>Standard F1.</t>
  </si>
  <si>
    <t>Facility has infection control program and procedures in place for prevention and measurement of hospital associated infection</t>
  </si>
  <si>
    <t>Standard F2.</t>
  </si>
  <si>
    <t>Facility has defined and Implemented procedures for ensuring hand hygiene practices and antisepsis</t>
  </si>
  <si>
    <t>Standard F3.</t>
  </si>
  <si>
    <t xml:space="preserve">Facility ensures standard practices and materials for Personal protection </t>
  </si>
  <si>
    <t>Standard F4.</t>
  </si>
  <si>
    <t xml:space="preserve">Facility has standard Procedures for processing of equipment and instruments </t>
  </si>
  <si>
    <t>Standard F5.</t>
  </si>
  <si>
    <t xml:space="preserve">Physical layout and environmental control of the patient care areas ensures infection prevention </t>
  </si>
  <si>
    <t>Standard F6.</t>
  </si>
  <si>
    <t xml:space="preserve">Facility has defined and established procedures for segregation, collection, treatment and disposal of Bio Medical and hazardous Waste. </t>
  </si>
  <si>
    <t>Area of Concern G- Quality Control</t>
  </si>
  <si>
    <t>Standard G1</t>
  </si>
  <si>
    <t xml:space="preserve">The facility has established organizational framework for quality improvement </t>
  </si>
  <si>
    <t>Standard G2</t>
  </si>
  <si>
    <t>Facility has established system for patient and employee satisfaction</t>
  </si>
  <si>
    <t>Standard G3.</t>
  </si>
  <si>
    <t xml:space="preserve">Facility have established internal and external quality assurance programs wherever it is critical to quality. </t>
  </si>
  <si>
    <t>Standard G4.</t>
  </si>
  <si>
    <t xml:space="preserve">Facility has established, documented implemented and maintained Standard Operating Procedures for all key processes and support services. </t>
  </si>
  <si>
    <t>Standard G5.</t>
  </si>
  <si>
    <t xml:space="preserve">Facility maps its key processes and seeks to make them more efficient by reducing non value adding activities and wastages </t>
  </si>
  <si>
    <t>Standard G6.</t>
  </si>
  <si>
    <t xml:space="preserve">The facility has defined Mission, values, Quality policy and objectives, and prepares a strategic plan to achieve them </t>
  </si>
  <si>
    <t>Standard G7.</t>
  </si>
  <si>
    <t>Facility seeks continually improvement by practicing Quality method and tools.</t>
  </si>
  <si>
    <t>Standard G8.</t>
  </si>
  <si>
    <t xml:space="preserve">Facility has de defined, approved and communicated Risk Management framework for existing and potential risks. </t>
  </si>
  <si>
    <t>Standard G9</t>
  </si>
  <si>
    <t>Facility has established procedures for assessing, reporting, evaluating and managing risk as per Risk Management Plan</t>
  </si>
  <si>
    <t>Standard G10.</t>
  </si>
  <si>
    <t>The facility has established clinical Governance framework to improve quality and safety of clinical care processes</t>
  </si>
  <si>
    <t>Area of Concern H- Outcome</t>
  </si>
  <si>
    <t>Standard H1 .</t>
  </si>
  <si>
    <t xml:space="preserve">The facility measures Productivity Indicators and ensures compliance with State/National benchmarks </t>
  </si>
  <si>
    <t>Standard H2 .</t>
  </si>
  <si>
    <t>The facility measures Efficiency Indicators and ensure to reach State/National Benchmark</t>
  </si>
  <si>
    <t>Standard H3.</t>
  </si>
  <si>
    <t>The facility measures Clinical Care &amp; Safety Indicators and tries to reach State/National benchmark</t>
  </si>
  <si>
    <t>Standard H4.</t>
  </si>
  <si>
    <t xml:space="preserve">The facility measures Service Quality Indicators and endeavours to reach State/National benchmark </t>
  </si>
  <si>
    <t>Departmental Score</t>
  </si>
  <si>
    <t>Department</t>
  </si>
  <si>
    <t>Score</t>
  </si>
  <si>
    <t>LR</t>
  </si>
  <si>
    <t>MOT</t>
  </si>
  <si>
    <t>Area of Concern wise score</t>
  </si>
  <si>
    <t xml:space="preserve">Area of Concern </t>
  </si>
  <si>
    <t>Labour Room</t>
  </si>
  <si>
    <t>Maternity OT</t>
  </si>
  <si>
    <t>LaQshya Summary</t>
  </si>
  <si>
    <t>Standard No</t>
  </si>
  <si>
    <t>Standard Statement</t>
  </si>
  <si>
    <t>Standard A1</t>
  </si>
  <si>
    <t>The facility provides Curative Services</t>
  </si>
  <si>
    <t xml:space="preserve">The facility provides RMNCHA Services </t>
  </si>
  <si>
    <t>Standard A3</t>
  </si>
  <si>
    <t xml:space="preserve">The facility Provides diagnostic Services </t>
  </si>
  <si>
    <t>Standard B1</t>
  </si>
  <si>
    <t xml:space="preserve">The facility provides the information to care seekers, attendants &amp; community about the available  services  and their modalities </t>
  </si>
  <si>
    <t>Standard B2</t>
  </si>
  <si>
    <t xml:space="preserve">Services are delivered in a manner that is sensitive to gender, religious and cultural needs, and there are no barrier on account of physical  economic, cultural or social reasons. </t>
  </si>
  <si>
    <t>Standard B3</t>
  </si>
  <si>
    <t>The facility maintains privacy, confidentiality &amp; dignity of patient, and has a system for guarding patient related information.</t>
  </si>
  <si>
    <t>Standard B4</t>
  </si>
  <si>
    <t xml:space="preserve">The facility has defined and established procedures for informing patients about the medical condition, and involving them in treatment planning, and facilitates informed decision making    </t>
  </si>
  <si>
    <t>Standard B5</t>
  </si>
  <si>
    <t>The facility ensures that there are no financial barrier to access, and that there is financial protection given from the cost of hospital services.</t>
  </si>
  <si>
    <t>Standard C1</t>
  </si>
  <si>
    <t>Standard C2</t>
  </si>
  <si>
    <t>Standard C3</t>
  </si>
  <si>
    <t>Standard C4</t>
  </si>
  <si>
    <t>Standard C5</t>
  </si>
  <si>
    <t>The facility provides drugs and consumables required for assured services.</t>
  </si>
  <si>
    <t>Standard C6</t>
  </si>
  <si>
    <t>Standard D1</t>
  </si>
  <si>
    <t>Standard D2</t>
  </si>
  <si>
    <t>The facility has defined procedures for storage, inventory management and dispensing of drugs in pharmacy and patient care areas</t>
  </si>
  <si>
    <t>Standard D3</t>
  </si>
  <si>
    <t>Standard D4</t>
  </si>
  <si>
    <t>Standard D5</t>
  </si>
  <si>
    <t>Standard D6</t>
  </si>
  <si>
    <t>Standard D7</t>
  </si>
  <si>
    <t>Standard D11</t>
  </si>
  <si>
    <t xml:space="preserve">Roles &amp; Responsibilities of administrative and clinical staff are determined as per govt. regulations and standards operating procedures.  </t>
  </si>
  <si>
    <t>Standard E1</t>
  </si>
  <si>
    <t>Standard E2</t>
  </si>
  <si>
    <t>The facility has defined and established procedures for clinical assessment, reassessment and treatment plan preparation</t>
  </si>
  <si>
    <t>Standard E3</t>
  </si>
  <si>
    <t>The facility has defined and established procedures for continuity of care of patient and referral</t>
  </si>
  <si>
    <t>Standard E4</t>
  </si>
  <si>
    <t>Standard E5</t>
  </si>
  <si>
    <t xml:space="preserve">The facility has a procedure to identify high risk and vulnerable patients.  </t>
  </si>
  <si>
    <t>Standard E6</t>
  </si>
  <si>
    <t>Standard E7</t>
  </si>
  <si>
    <t>The facility has defined procedures for safe drug administration</t>
  </si>
  <si>
    <t>Standard E8</t>
  </si>
  <si>
    <t>The facility has defined and established procedures for maintaining, updating of patients’ clinical records and their storage</t>
  </si>
  <si>
    <t>Standard E11</t>
  </si>
  <si>
    <t>Standard E12</t>
  </si>
  <si>
    <t>Standard E13</t>
  </si>
  <si>
    <t>Standard E15</t>
  </si>
  <si>
    <t xml:space="preserve">Facility has defined and established procedures of Surgical Services </t>
  </si>
  <si>
    <t>Standard E16</t>
  </si>
  <si>
    <t xml:space="preserve">The facility has established procedures for Intranatal care as per guidelines </t>
  </si>
  <si>
    <t xml:space="preserve">The facility has established procedures for postnatal care as per guidelines </t>
  </si>
  <si>
    <t>Standard F1</t>
  </si>
  <si>
    <t>Standard F2</t>
  </si>
  <si>
    <t>Standard F3</t>
  </si>
  <si>
    <t>Standard F4</t>
  </si>
  <si>
    <t>Standard F5</t>
  </si>
  <si>
    <t>Standard F6</t>
  </si>
  <si>
    <t>Standard G3</t>
  </si>
  <si>
    <t>Standard G4</t>
  </si>
  <si>
    <t>Standard G5</t>
  </si>
  <si>
    <t>Standard G6</t>
  </si>
  <si>
    <t>Standard G7</t>
  </si>
  <si>
    <t>Standard G10</t>
  </si>
  <si>
    <t>Standard H1</t>
  </si>
  <si>
    <t>Standard H2</t>
  </si>
  <si>
    <t>Standard H3</t>
  </si>
  <si>
    <t>Standard H4</t>
  </si>
  <si>
    <t>National Quality Assurance Standards for District Hospitals</t>
  </si>
  <si>
    <t>Version: DH/NQAS-2020/00</t>
  </si>
  <si>
    <t>Checklist for Accident &amp; Emergency</t>
  </si>
  <si>
    <t>Assessment Summary</t>
  </si>
  <si>
    <t xml:space="preserve">Name of the Hospital </t>
  </si>
  <si>
    <t>Date of Assessment</t>
  </si>
  <si>
    <t>Names of Assessors</t>
  </si>
  <si>
    <t>Names of Assessee</t>
  </si>
  <si>
    <t>Type of Assessment (Internal/External)</t>
  </si>
  <si>
    <t xml:space="preserve">Action plan Submission Date </t>
  </si>
  <si>
    <t xml:space="preserve">Accident &amp; Emergency Score Card </t>
  </si>
  <si>
    <t xml:space="preserve">Area of Concern wise Score </t>
  </si>
  <si>
    <t>Accident &amp; Emergency Score</t>
  </si>
  <si>
    <t>A</t>
  </si>
  <si>
    <t xml:space="preserve">Service Provision </t>
  </si>
  <si>
    <t>B</t>
  </si>
  <si>
    <t xml:space="preserve">Patient Rights </t>
  </si>
  <si>
    <t>C</t>
  </si>
  <si>
    <t xml:space="preserve">Inputs </t>
  </si>
  <si>
    <t>D</t>
  </si>
  <si>
    <t xml:space="preserve">Support Services </t>
  </si>
  <si>
    <t>E</t>
  </si>
  <si>
    <t xml:space="preserve">Clinical Services </t>
  </si>
  <si>
    <t>F</t>
  </si>
  <si>
    <t>G</t>
  </si>
  <si>
    <t xml:space="preserve">Quality Management </t>
  </si>
  <si>
    <t>H</t>
  </si>
  <si>
    <t xml:space="preserve">Outcome </t>
  </si>
  <si>
    <t xml:space="preserve">Major Gaps Observed </t>
  </si>
  <si>
    <t xml:space="preserve">Strengths / Good Practices </t>
  </si>
  <si>
    <t xml:space="preserve">Recommendations/ Opportunities for Improvement </t>
  </si>
  <si>
    <t>Signature of Assessors</t>
  </si>
  <si>
    <t>Date</t>
  </si>
  <si>
    <t>Reference No.</t>
  </si>
  <si>
    <t>Measurable Element</t>
  </si>
  <si>
    <t xml:space="preserve">Checkpoint </t>
  </si>
  <si>
    <t xml:space="preserve">Compliance 
</t>
  </si>
  <si>
    <t xml:space="preserve">Assessment Method </t>
  </si>
  <si>
    <t>Means of Verification</t>
  </si>
  <si>
    <t xml:space="preserve">Remarks </t>
  </si>
  <si>
    <t>Obtained Marks</t>
  </si>
  <si>
    <t>Maximum Marks</t>
  </si>
  <si>
    <t xml:space="preserve">Area of Concern - A Service Provision </t>
  </si>
  <si>
    <t>ME A1.1.</t>
  </si>
  <si>
    <t>The facility provides General Medicine services</t>
  </si>
  <si>
    <t xml:space="preserve">Availability of Emergency Medical  Procedures </t>
  </si>
  <si>
    <t xml:space="preserve">SI/OB </t>
  </si>
  <si>
    <t xml:space="preserve">Poisoning, Snake Bite, CVA, Acute MI, ARF, Hypovolemic Shock , Dyspnoea, Unconscious Patients </t>
  </si>
  <si>
    <t>ME A1.2.</t>
  </si>
  <si>
    <t>The facility provides General Surgery services</t>
  </si>
  <si>
    <t xml:space="preserve">Availability of Emergency  Surgical Procedures </t>
  </si>
  <si>
    <t xml:space="preserve">Appendicitis, Rupture spleen, Intestinal Obstruction, Assault Injuries, perforation, Burns </t>
  </si>
  <si>
    <t>ME A1.3.</t>
  </si>
  <si>
    <t>The facility provides Obstetrics &amp; Gynaecology Services</t>
  </si>
  <si>
    <t>ME A1.4.</t>
  </si>
  <si>
    <t>The facility provides paediatrics services</t>
  </si>
  <si>
    <t xml:space="preserve">Availability of emergency Paediatric procedures </t>
  </si>
  <si>
    <t>ARI, Diarrhoeal diseases, Hypothermia, PEM,resustication</t>
  </si>
  <si>
    <t>ME A1.5.</t>
  </si>
  <si>
    <t>The facility provides Ophthalmology Services</t>
  </si>
  <si>
    <t xml:space="preserve">Availability of  Emergency Ophthalmology  procedures </t>
  </si>
  <si>
    <t>Foreign body and injuries</t>
  </si>
  <si>
    <t>ME A1.6.</t>
  </si>
  <si>
    <t>The facility provides ENT Services</t>
  </si>
  <si>
    <t xml:space="preserve">Availability of Emergency  ENT  procedures   </t>
  </si>
  <si>
    <t xml:space="preserve">Epitasis, foreign body </t>
  </si>
  <si>
    <t>ME A1.7.</t>
  </si>
  <si>
    <t>The facility provides Orthopaedics Services</t>
  </si>
  <si>
    <t xml:space="preserve">Availability of  Emergency Orthopaedic procedures </t>
  </si>
  <si>
    <t xml:space="preserve">Fracture, RTA, Poly trauma </t>
  </si>
  <si>
    <t>ME A1.8</t>
  </si>
  <si>
    <t>The facility provides Skin &amp; VD Services</t>
  </si>
  <si>
    <t>ME A1.9.</t>
  </si>
  <si>
    <t>The facility provides Psychiatry Services</t>
  </si>
  <si>
    <t xml:space="preserve">Availability of Emergency Psychiatric procedures </t>
  </si>
  <si>
    <t>Conversion Reactions, other Psychiatric emergencies Hysteria, mania, psychosis</t>
  </si>
  <si>
    <t>ME A1.10</t>
  </si>
  <si>
    <t xml:space="preserve">The facility provides Dental Treatment Services </t>
  </si>
  <si>
    <t>ME A1.11</t>
  </si>
  <si>
    <t xml:space="preserve">The facility provides AYUSH Services </t>
  </si>
  <si>
    <t>ME A1.12</t>
  </si>
  <si>
    <t xml:space="preserve">The facility provides Physiotherapy Services </t>
  </si>
  <si>
    <t>ME A1.13.</t>
  </si>
  <si>
    <t xml:space="preserve">The facility provides services for OPD procedures </t>
  </si>
  <si>
    <t xml:space="preserve">Availability of Dressing room facility </t>
  </si>
  <si>
    <t xml:space="preserve">Drainage, dressing, suturing </t>
  </si>
  <si>
    <t xml:space="preserve">Availability of injection room facilities </t>
  </si>
  <si>
    <t xml:space="preserve">Injection room facility with ARV, ASV and emergency drugs </t>
  </si>
  <si>
    <t>ME A1.14.</t>
  </si>
  <si>
    <t xml:space="preserve">Services are available for the time period as mandated </t>
  </si>
  <si>
    <t xml:space="preserve">24X7 availability of dedicated emergency Services </t>
  </si>
  <si>
    <t xml:space="preserve">SI/RR </t>
  </si>
  <si>
    <t>ME A1.15</t>
  </si>
  <si>
    <t xml:space="preserve">The facility provides services for Super specialties, as mandated </t>
  </si>
  <si>
    <t>ME A1.16.</t>
  </si>
  <si>
    <t xml:space="preserve">The facility provides Accident &amp; Emergency Services </t>
  </si>
  <si>
    <t xml:space="preserve">Availability of Emergency procedures </t>
  </si>
  <si>
    <t xml:space="preserve">Defibrillation, CPR, Mobilization, Chest Tube, Intubations, Tracheotomy, Mechanical Ventilation </t>
  </si>
  <si>
    <t>ME A1.17</t>
  </si>
  <si>
    <t>The facility provides Intensive care Services</t>
  </si>
  <si>
    <t>ME A1.18</t>
  </si>
  <si>
    <t>n</t>
  </si>
  <si>
    <t>ME A1.19</t>
  </si>
  <si>
    <t>The facility provides the dialysis services</t>
  </si>
  <si>
    <t>ME A2.1</t>
  </si>
  <si>
    <t xml:space="preserve">The facility provides Reproductive health  Services </t>
  </si>
  <si>
    <t>ME A2.2</t>
  </si>
  <si>
    <t xml:space="preserve">The facility provides Maternal health Services </t>
  </si>
  <si>
    <t>Availability of Emergency  Gynaecology procedure</t>
  </si>
  <si>
    <t>SI/OB</t>
  </si>
  <si>
    <t>(a) Primary management of Severe pelvic pain, severe vaginal bleeding, vulvar abscesses &amp; toxic shock syndrome etc.
(b) Emergency laparotomy - Due to uterine perforation, septic abortion, pelvic abscess, ectopic pregnancy</t>
  </si>
  <si>
    <t>ME A2.3</t>
  </si>
  <si>
    <t xml:space="preserve">The facility provides Newborn health  Services </t>
  </si>
  <si>
    <t>ME A2.4</t>
  </si>
  <si>
    <t xml:space="preserve">The facility provides Child health Services </t>
  </si>
  <si>
    <t>Triage and emergency management  of paediatric cases</t>
  </si>
  <si>
    <t>ME A2.5</t>
  </si>
  <si>
    <t xml:space="preserve">The facility provides Adolescent health Services </t>
  </si>
  <si>
    <t>ME A3.1.</t>
  </si>
  <si>
    <t xml:space="preserve">The facility provides Radiology Services </t>
  </si>
  <si>
    <t xml:space="preserve">Availability / Linkage to X-ray &amp; USG services </t>
  </si>
  <si>
    <t>Radiology Services are functional 24X7</t>
  </si>
  <si>
    <t xml:space="preserve">Check services are functional at night </t>
  </si>
  <si>
    <t>ME A3.2.</t>
  </si>
  <si>
    <t xml:space="preserve">The facility Provides Laboratory Services </t>
  </si>
  <si>
    <t>Availability of Emergency diagnostic tests 24x7</t>
  </si>
  <si>
    <t>HB%, CPC, Blood Sugar, RDK, Urine Protein, Electrolyte (Na+K)</t>
  </si>
  <si>
    <t>ME A3.3.</t>
  </si>
  <si>
    <t>The facility provides other diagnostic services, as mandated</t>
  </si>
  <si>
    <t xml:space="preserve">Availability of Functional ECG Services </t>
  </si>
  <si>
    <t>Facility provides services as mandated in national Health Programs/ state scheme</t>
  </si>
  <si>
    <t>ME A4.1</t>
  </si>
  <si>
    <t xml:space="preserve">The facility provides services under National Vector Borne Disease Control Programme as per guidelines </t>
  </si>
  <si>
    <t>ME A4.2</t>
  </si>
  <si>
    <t xml:space="preserve">The facility provides services under national tuberculosis elimination programme as per guidelines. </t>
  </si>
  <si>
    <t>ME A4.3</t>
  </si>
  <si>
    <t>The facility provides services under National Leprosy Eradication Programme as per guidelines</t>
  </si>
  <si>
    <t>ME A4.4</t>
  </si>
  <si>
    <t>The facility provides services under National AIDS Control Programme as per guidelines</t>
  </si>
  <si>
    <t>ME A4.5</t>
  </si>
  <si>
    <t xml:space="preserve">The facility provides services under National Programme for Prevention and control of Blindness as per guidelines </t>
  </si>
  <si>
    <t>ME A4.6</t>
  </si>
  <si>
    <t xml:space="preserve">The facility provides services under Mental Health Programme  as per guidelines </t>
  </si>
  <si>
    <t>ME A4.7</t>
  </si>
  <si>
    <t xml:space="preserve">The facility provides services under National Programme for the health care of the elderly as per guidelines </t>
  </si>
  <si>
    <t>ME A4.8</t>
  </si>
  <si>
    <t xml:space="preserve">The facility provides services under National Programme for Prevention and control of Cancer, Diabetes, Cardiovascular diseases &amp; Stroke (NPCDCS)  as per guidelines </t>
  </si>
  <si>
    <t xml:space="preserve">Availability emergency services cardiovascular diseases &amp; cerebro vascular attack </t>
  </si>
  <si>
    <t>Acute chest pain, Acute /chronic hypertension, pulmonary oedema, congestive cardiac failure &amp; acute arrhythmias</t>
  </si>
  <si>
    <t>ME A4.9</t>
  </si>
  <si>
    <t xml:space="preserve">The facility Provides services under Integrated Disease Surveillance Programme as per Guidelines </t>
  </si>
  <si>
    <t>ME A4.10</t>
  </si>
  <si>
    <t>The facility provide services under National health Programme for deafness</t>
  </si>
  <si>
    <t>ME A4.11</t>
  </si>
  <si>
    <t>The facility provides services as per State specific health programmes</t>
  </si>
  <si>
    <t xml:space="preserve">ME A 4.12 </t>
  </si>
  <si>
    <t>The facility provided services as per Rashtriya bal swasthya Karykram</t>
  </si>
  <si>
    <t>ME A4.13</t>
  </si>
  <si>
    <t>The facility provides services as PMNDP</t>
  </si>
  <si>
    <t>ME A4.14</t>
  </si>
  <si>
    <t>The facility provides services as per National Viral Hepatitis Program</t>
  </si>
  <si>
    <t>ME A4.15</t>
  </si>
  <si>
    <t>The facility provide services under National Programme for palliative care</t>
  </si>
  <si>
    <t>ME A5.1</t>
  </si>
  <si>
    <t>The facility provides dietary services</t>
  </si>
  <si>
    <t>ME A5.2</t>
  </si>
  <si>
    <t xml:space="preserve">The facility provides laundry services </t>
  </si>
  <si>
    <t>ME A5.3.</t>
  </si>
  <si>
    <t xml:space="preserve">The facility provides security services </t>
  </si>
  <si>
    <t xml:space="preserve">Availability of Police post </t>
  </si>
  <si>
    <t>ME A5.4</t>
  </si>
  <si>
    <t xml:space="preserve">The facility provides housekeeping services </t>
  </si>
  <si>
    <t>ME A5.5</t>
  </si>
  <si>
    <t xml:space="preserve">The facility ensures maintenance services </t>
  </si>
  <si>
    <t>ME A5.6</t>
  </si>
  <si>
    <t>The facility provides pharmacy services</t>
  </si>
  <si>
    <t>ME A5.7.</t>
  </si>
  <si>
    <t>The facility has services of medical record department</t>
  </si>
  <si>
    <t>Availability of Medico-legal record services</t>
  </si>
  <si>
    <t>ME A5.8</t>
  </si>
  <si>
    <t>The facility provides mortuary services</t>
  </si>
  <si>
    <t>ME A6.1.</t>
  </si>
  <si>
    <t xml:space="preserve">The facility provides curatives &amp; preventive services for the health problems and diseases, prevalent locally. </t>
  </si>
  <si>
    <t xml:space="preserve">Availability of specific procedures for local prevalent emergencies </t>
  </si>
  <si>
    <t>Ask for the specific local health frequent emergencies. See if emergency is ready for it or not.</t>
  </si>
  <si>
    <t>ME A6.2</t>
  </si>
  <si>
    <t xml:space="preserve">There is process for consulting community/ or their representatives when planning or revising scope of services of the facility </t>
  </si>
  <si>
    <t>Area of Concern - B Patient Rights</t>
  </si>
  <si>
    <t>ME B1.1.</t>
  </si>
  <si>
    <t xml:space="preserve">The facility has uniform and user-friendly signage system </t>
  </si>
  <si>
    <t>Availability  departmental signage's .</t>
  </si>
  <si>
    <t>OB</t>
  </si>
  <si>
    <t xml:space="preserve">Emergency department board is prominently displayed with facility of illumination in night. </t>
  </si>
  <si>
    <t>Availability of Directional  Signage's.</t>
  </si>
  <si>
    <t xml:space="preserve">OB </t>
  </si>
  <si>
    <t>Direction is displayed from main gate to direct.</t>
  </si>
  <si>
    <t>ME B1.2.</t>
  </si>
  <si>
    <t xml:space="preserve">The facility displays the services and entitlements available in its departments </t>
  </si>
  <si>
    <t>List of services including emergencies that are managed at the facility</t>
  </si>
  <si>
    <t>Names of doctor and nursing staff on duty are displayed and updated</t>
  </si>
  <si>
    <t>List of drugs available are displayed</t>
  </si>
  <si>
    <t>Important  numbers including ambulance, blood bank , police and referral centres displayed</t>
  </si>
  <si>
    <t>ME B1.3</t>
  </si>
  <si>
    <t xml:space="preserve">The facility has established citizen charter, which is followed at all levels </t>
  </si>
  <si>
    <t>ME B1.4.</t>
  </si>
  <si>
    <t xml:space="preserve">User charges are displayed and communicated to patients effectively </t>
  </si>
  <si>
    <t>ME B1.5</t>
  </si>
  <si>
    <t>Patients &amp; visitors are sensitised and educated through appropriate IEC / BCC approaches</t>
  </si>
  <si>
    <t>ME B1.6.</t>
  </si>
  <si>
    <t xml:space="preserve">Information is available in local language and easy to understand </t>
  </si>
  <si>
    <t>Signage's and information  are available in local language</t>
  </si>
  <si>
    <t>ME B1.7.</t>
  </si>
  <si>
    <t xml:space="preserve">The facility provides information to patients and visitor through an exclusive set-up. </t>
  </si>
  <si>
    <t>Enquiry services are available 24X7.</t>
  </si>
  <si>
    <t>Enquiry services may be provided by registration clerk/Nurse in a small set up. For large and busy emergency departments there should be dedicated enquiry counter</t>
  </si>
  <si>
    <t>ME B1.8</t>
  </si>
  <si>
    <t xml:space="preserve">The facility ensures access to clinical records of patients to entitled personnel </t>
  </si>
  <si>
    <t>Treatment note/discharge note is given to patient</t>
  </si>
  <si>
    <t>RR/OB</t>
  </si>
  <si>
    <t>ME B2.1.</t>
  </si>
  <si>
    <t>Services are provided in manner that are sensitive to gender</t>
  </si>
  <si>
    <t xml:space="preserve">Separate room for examination of rape victims </t>
  </si>
  <si>
    <t>Availability of sexual assault forensic evidence kit</t>
  </si>
  <si>
    <t xml:space="preserve">Availability of protocols /guidelines for collection of forensic evidence in case of rape victim </t>
  </si>
  <si>
    <t>OB /RR</t>
  </si>
  <si>
    <t xml:space="preserve">Counselling services are available for rape victim and domestic violence </t>
  </si>
  <si>
    <t>OB/RR</t>
  </si>
  <si>
    <t xml:space="preserve">Availability of female staff if a male doctor examine a female patients </t>
  </si>
  <si>
    <t xml:space="preserve">OB/SI </t>
  </si>
  <si>
    <t xml:space="preserve">Separate toilets for male and females </t>
  </si>
  <si>
    <t xml:space="preserve">Demarcated male and female observation areas </t>
  </si>
  <si>
    <t>ME B2.2</t>
  </si>
  <si>
    <t xml:space="preserve">Religious and cultural preferences of patients and attendants are taken into consideration while delivering services  </t>
  </si>
  <si>
    <t>ME B2.3.</t>
  </si>
  <si>
    <t xml:space="preserve">Access to facility is provided without any physical barrier &amp; and friendly to people with disabilities </t>
  </si>
  <si>
    <t>Availability of Wheel chair/ stretcher for emergency</t>
  </si>
  <si>
    <t>Emergency is located at ground floor with availability of ramp and railing</t>
  </si>
  <si>
    <t>At least 120 cm width, gradient not steeper than 1:12</t>
  </si>
  <si>
    <t>Ambulance has direct access to the receiving/triage area of the emergency.</t>
  </si>
  <si>
    <t>No vehicle parked on the way /in front of emergency entrance. Access road to emergency is wide enough for streamline moment of emergency</t>
  </si>
  <si>
    <t>Availability of specially abled friendly toilet</t>
  </si>
  <si>
    <t>ME B2.4.</t>
  </si>
  <si>
    <t xml:space="preserve">There is no discrimination on basis of social and economic status of the patients </t>
  </si>
  <si>
    <t>ME B2.5</t>
  </si>
  <si>
    <t xml:space="preserve">There is affirmative actions to ensure that vulnerable sections can access services   </t>
  </si>
  <si>
    <t>ME B3.1.</t>
  </si>
  <si>
    <t xml:space="preserve">Adequate visual privacy is provided at every point of care </t>
  </si>
  <si>
    <t>Screens provided at emergency</t>
  </si>
  <si>
    <t>At the examination and procedure area.</t>
  </si>
  <si>
    <t>ME B3.2.</t>
  </si>
  <si>
    <t xml:space="preserve">Confidentiality of patients records and clinical information is maintained </t>
  </si>
  <si>
    <t>Confidentiality of patient record maintained</t>
  </si>
  <si>
    <t>1. No information regarding patient / parent identity is displayed 
2. Records are not shared with anybody without written permission of parents &amp; appropriate hospital authorities</t>
  </si>
  <si>
    <t>MLC cases are kept in secure place beyond access of general public</t>
  </si>
  <si>
    <t>ME B3.3.</t>
  </si>
  <si>
    <t xml:space="preserve">The facility ensures the behaviours of staff is dignified and respectful, while delivering the services </t>
  </si>
  <si>
    <t>Behaviour of staff is empathetic and courteous</t>
  </si>
  <si>
    <t>OB/PI</t>
  </si>
  <si>
    <t>ME B3.4.</t>
  </si>
  <si>
    <t>The facility ensures privacy and confidentiality to every patient, especially of those conditions having social stigma, and also safeguards vulnerable groups</t>
  </si>
  <si>
    <t xml:space="preserve">Privacy and confidentiality  of HIV, Rape, suicidal cases, domestic violence and psychotic cases  </t>
  </si>
  <si>
    <t xml:space="preserve">Facility has defined and established procedures for informing patients about the medical condition, and involving them in treatment planning, and facilitate informed decision making patient.   </t>
  </si>
  <si>
    <t>ME B4.1.</t>
  </si>
  <si>
    <t xml:space="preserve">There is established procedures for taking informed consent before treatment and procedures </t>
  </si>
  <si>
    <t>Consent is taken for invasive emergency procedures</t>
  </si>
  <si>
    <t>ME B4.2.</t>
  </si>
  <si>
    <t xml:space="preserve">Patient is informed about his/her rights  and responsibilities </t>
  </si>
  <si>
    <t>Display of patient rights and responsibilities.</t>
  </si>
  <si>
    <t>ME B4.3.</t>
  </si>
  <si>
    <t>Staff are aware of Patients rights responsibilities</t>
  </si>
  <si>
    <t>Staff is aware about patient rights and responsibilities</t>
  </si>
  <si>
    <t>SI</t>
  </si>
  <si>
    <t>ME B4.4.</t>
  </si>
  <si>
    <t xml:space="preserve">Information about the treatment is shared with patients or attendants, regularly </t>
  </si>
  <si>
    <t xml:space="preserve">Patient is informed about her clinical condition and treatment been provided </t>
  </si>
  <si>
    <t>PI</t>
  </si>
  <si>
    <t xml:space="preserve">Ask patients about what they have been communicated about the treatment plan </t>
  </si>
  <si>
    <t>ME B4.5.</t>
  </si>
  <si>
    <t>The facility has defined and established grievance redressal system in place</t>
  </si>
  <si>
    <t>Availability of complaint box and display of process for grievance  redressal and whom to contact is displayed</t>
  </si>
  <si>
    <t>ME B5.1</t>
  </si>
  <si>
    <t>The facility provides cashless services to pregnant women, mothers and neonates as per prevalent government schemes</t>
  </si>
  <si>
    <t>Emergency services are free for all including pregnant woman, neonate and children</t>
  </si>
  <si>
    <t>PI/SI</t>
  </si>
  <si>
    <t>ME B5.2.</t>
  </si>
  <si>
    <t>The facility ensures that drugs prescribed are available at Pharmacy and wards</t>
  </si>
  <si>
    <t>Check that  patient party has not spent on purchasing drugs or consumables from outside.</t>
  </si>
  <si>
    <t>ME B5.3.</t>
  </si>
  <si>
    <t xml:space="preserve">It is ensured that facilities for the prescribed investigations are available at the facility </t>
  </si>
  <si>
    <t>Check that  patient party has not spent on diagnostics from outside.</t>
  </si>
  <si>
    <t>ME B5.4.</t>
  </si>
  <si>
    <t xml:space="preserve">The facility provide free of cost treatment to Below poverty line patients without administrative hassles </t>
  </si>
  <si>
    <t xml:space="preserve">Free Emergency Consultation for BPL patients </t>
  </si>
  <si>
    <t>PI/SI/RR</t>
  </si>
  <si>
    <t>ME B5.5.</t>
  </si>
  <si>
    <t xml:space="preserve">The facility ensures timely reimbursement of financial entitlements and reimbursement to the patients </t>
  </si>
  <si>
    <t>ME B5.6</t>
  </si>
  <si>
    <t>The facility ensure implementation of health insurance schemes as per National /state scheme</t>
  </si>
  <si>
    <t>ME B6.1</t>
  </si>
  <si>
    <t>Ethical norms and code of conduct for medical and paramedical staff have been established.</t>
  </si>
  <si>
    <t xml:space="preserve">Check that hospital administration has defined code of conduct for various cadre of staff </t>
  </si>
  <si>
    <t xml:space="preserve">Check for any circular, policy, notice, government order issued that explains the code of conduct for staff such as doctor and nurses. </t>
  </si>
  <si>
    <t>ME B6.2</t>
  </si>
  <si>
    <t>The Facility staff is aware of code of conduct established</t>
  </si>
  <si>
    <t xml:space="preserve">Check if staff  is aware of code of conduct </t>
  </si>
  <si>
    <t>Interview doctors and  nursing / paramedical staff on sample basis.</t>
  </si>
  <si>
    <t>ME B6.3</t>
  </si>
  <si>
    <t>The Facility has an established procedure for entertaining representatives of drug companies and suppliers</t>
  </si>
  <si>
    <t xml:space="preserve">Check hospital has implemented a policy of not entertaining representative of pharma companies within hospital premises </t>
  </si>
  <si>
    <t>Ask medical superintendent / manager regarding any such circular / instructions issued to the doctors. Check on sample basis if doctors are aware of this policy and do not entertain medical representatives in hospital premises</t>
  </si>
  <si>
    <t>ME B6.4</t>
  </si>
  <si>
    <t>The Facility has an established procedure for medical examination and treatment of individual under judicial or police detention as per prevalent law and
government directions</t>
  </si>
  <si>
    <t xml:space="preserve">Check hospital administration has aware of protocols for examination and treatment t of individuals brought police </t>
  </si>
  <si>
    <t xml:space="preserve">As per state law and supreme court direction </t>
  </si>
  <si>
    <t>ME B6.5</t>
  </si>
  <si>
    <t>There is an established procedure for sharing of hospital/patient data with individuals and external agencies including non governmental organization</t>
  </si>
  <si>
    <t xml:space="preserve">Check hospital administration has defined protocols for data sharing </t>
  </si>
  <si>
    <t>Check list of agencies with which data shared has routinely shred has been prepared . For any other agency a formal permission is sought from competent authorities before sharing the data including international agencies, press and NGOs.</t>
  </si>
  <si>
    <t>ME B6.6</t>
  </si>
  <si>
    <t>There is an established procedure for ‘end-of-life’ care</t>
  </si>
  <si>
    <t>End of life policy &amp; procedure are available and followed</t>
  </si>
  <si>
    <t>SI/RR</t>
  </si>
  <si>
    <t>The policy clearly defines the procedures for managing critical cases in the ward, HDU/ICU, brain-dead patients, conscious patients with serious diseases like motor neurons and brought-in dead cases. It also includes: 
(a) Patient and family have the right to be informed about their condition and make choices about the treatment 
(b) Withhold or withdraw life-sustaining treatment 
(c ) Organ donation as per NOTTO  &amp;India's  Governing organ donation law 
(d) All the decisions should be transparent and documented</t>
  </si>
  <si>
    <t>Staff is educated  &amp; trained for end of life care</t>
  </si>
  <si>
    <t>The patient's Relatives  informed clearly about the deterioration in the health condition of Patient.</t>
  </si>
  <si>
    <t>Periodic update on the patient's condition is given to the family.</t>
  </si>
  <si>
    <t>Hospital has documented policy for pain management</t>
  </si>
  <si>
    <t xml:space="preserve">Screening of the patient for pain </t>
  </si>
  <si>
    <t>Symptomatic treatment is given to the patient to prevent complications to extent possible</t>
  </si>
  <si>
    <t>Pain alleviation measures or medication is initiated &amp; titrated  as per need and response</t>
  </si>
  <si>
    <t>ME B 6.7</t>
  </si>
  <si>
    <t>There is an established procedure for patients who wish to leave hospital against medical advice or refuse to receive specific c treatment</t>
  </si>
  <si>
    <t xml:space="preserve">Declaration is taken from the LAMA patient </t>
  </si>
  <si>
    <t>RR/SI</t>
  </si>
  <si>
    <t>Consequences of LAMA  are explained to patient/relative</t>
  </si>
  <si>
    <t>ME B6.8</t>
  </si>
  <si>
    <t xml:space="preserve"> </t>
  </si>
  <si>
    <t xml:space="preserve">Check hospital ensures that informed consent is taken from patient participating in any clinical or public Health research </t>
  </si>
  <si>
    <t xml:space="preserve">Check for policy or practice </t>
  </si>
  <si>
    <t>ME B6.9</t>
  </si>
  <si>
    <t xml:space="preserve">There is an established procedure to issue of medical certificates  and other certificates </t>
  </si>
  <si>
    <t xml:space="preserve">Check hospital has documented policy for issuing medical certificates </t>
  </si>
  <si>
    <t xml:space="preserve">Check for policy defines
List of certificates  can be issued by hospital
Who can issue certificates
Formats shall used for different certificates
Record keeping of issued certificate
procedures for  issuing duplicate certificates 
</t>
  </si>
  <si>
    <t>ME B6.10</t>
  </si>
  <si>
    <t>There is an established procedure to ensure medical services during strikes or any other mass protest leading to dysfunctional medical services</t>
  </si>
  <si>
    <t>Hospital has laid strategy to resume the basic emergency and patient care services during strikes</t>
  </si>
  <si>
    <t>Check hospital administration has made 
Buffer stock and alternate source pf supplies for consumables 
Strategy and coordination with local disruption to maintain hospital  functions</t>
  </si>
  <si>
    <t>ME B6.11</t>
  </si>
  <si>
    <t>An updated copy of code of ethics under Indian Medical council act is available with the facility</t>
  </si>
  <si>
    <t xml:space="preserve">Check code of conduct copies are available at the hospital </t>
  </si>
  <si>
    <t xml:space="preserve">Check for availability of printed copies of code of conduct distributed to staff </t>
  </si>
  <si>
    <t>ME B6.12</t>
  </si>
  <si>
    <t>Facility has established a framework for identifying, receiving, and resolving ethical dilemmas’ in a time-bound manner through ethical committee</t>
  </si>
  <si>
    <t>Area of Concern - C Inputs</t>
  </si>
  <si>
    <t>ME C1.1.</t>
  </si>
  <si>
    <t xml:space="preserve">Departments have adequate space as per patient or work load  </t>
  </si>
  <si>
    <t xml:space="preserve">Adequate space for accommodating emergency load </t>
  </si>
  <si>
    <t>1000 square meters per 100 patient daily loads</t>
  </si>
  <si>
    <t xml:space="preserve">Availability of adequate waiting area 
</t>
  </si>
  <si>
    <t>ME C1.2.</t>
  </si>
  <si>
    <t xml:space="preserve">Patient amenities are provide as per patient load </t>
  </si>
  <si>
    <t>Availability of seating arrangement in the waiting area</t>
  </si>
  <si>
    <t xml:space="preserve">Availability of cold  Drinking water </t>
  </si>
  <si>
    <t xml:space="preserve">Availability of functional toilets </t>
  </si>
  <si>
    <t>ME C1.3.</t>
  </si>
  <si>
    <t xml:space="preserve">Departments have layout and demarcated areas as per functions </t>
  </si>
  <si>
    <t xml:space="preserve">Demarcated trolley bay </t>
  </si>
  <si>
    <t xml:space="preserve">Demarcated receiving /triage areas </t>
  </si>
  <si>
    <t xml:space="preserve">Demarcated Nursing station </t>
  </si>
  <si>
    <t>Demarcated duty room for doctor /nurse</t>
  </si>
  <si>
    <t xml:space="preserve">Demarcated resuscitation area </t>
  </si>
  <si>
    <t xml:space="preserve">Demarcated observation area/beds </t>
  </si>
  <si>
    <t>Demarcated dressing area /room</t>
  </si>
  <si>
    <t xml:space="preserve">Demarcated injection room </t>
  </si>
  <si>
    <t xml:space="preserve">Demarcated area for keeping serious patient for intensive monitoring </t>
  </si>
  <si>
    <t>Demarcated areas for keeping dead bodies.</t>
  </si>
  <si>
    <t xml:space="preserve">Separate room or linkage with mortuary/ Post mortem room </t>
  </si>
  <si>
    <t xml:space="preserve">Lay out is flexible </t>
  </si>
  <si>
    <t>All the fixture and furniture are movable to rearrange the different areas in case of  mass casualty</t>
  </si>
  <si>
    <t xml:space="preserve">Dedicated Minor OT </t>
  </si>
  <si>
    <t xml:space="preserve">Shaded porch for ambulance </t>
  </si>
  <si>
    <t>availability of clean and dirty utility room</t>
  </si>
  <si>
    <t>ME C1.4.</t>
  </si>
  <si>
    <t>The facility has adequate circulation area and open spaces according to need and local law</t>
  </si>
  <si>
    <t xml:space="preserve">Corridors at Emergency are broad enough for easy moment of stretcher and trolley </t>
  </si>
  <si>
    <t>2-3 meter</t>
  </si>
  <si>
    <t>ME C1.5.</t>
  </si>
  <si>
    <t xml:space="preserve">The facility has infrastructure for intramural and extramural communication </t>
  </si>
  <si>
    <t xml:space="preserve">Availability of functional  telephone and Intercom Services </t>
  </si>
  <si>
    <t>The ambulance(s) has a proper communication system(at least cell phone)</t>
  </si>
  <si>
    <t>ME C1.6.</t>
  </si>
  <si>
    <t xml:space="preserve">Service counters are available as per patient load </t>
  </si>
  <si>
    <t xml:space="preserve">Availability of emergency beds as per load </t>
  </si>
  <si>
    <t xml:space="preserve">5% of the total beds </t>
  </si>
  <si>
    <t>Availability of buffer beds for handling mass causality and disaster</t>
  </si>
  <si>
    <t>ME C1.7.</t>
  </si>
  <si>
    <t xml:space="preserve">The facility and departments are planned to ensure structure follows the function/processes (Structure commensurate with the function of the hospital) </t>
  </si>
  <si>
    <t>Unidirectional flow of services.</t>
  </si>
  <si>
    <t>Receiving/Triage-Resuscitation-observation beds- Procedures area. There is no crises cross</t>
  </si>
  <si>
    <t>Separate entrance for emergency department</t>
  </si>
  <si>
    <t>Entrance of Emergency should not be shared with OPD and IPD</t>
  </si>
  <si>
    <t xml:space="preserve">Emergency has functional linkage with Major OT , ICU and labour room , Indoors and laboratories </t>
  </si>
  <si>
    <t>Emergency is located near to the entry of the hospital</t>
  </si>
  <si>
    <t>ME C2.1</t>
  </si>
  <si>
    <t xml:space="preserve">The facility ensures the seismic safety of the infrastructure </t>
  </si>
  <si>
    <t xml:space="preserve">Non structural components are properly secured </t>
  </si>
  <si>
    <t xml:space="preserve">Check for fixtures and furniture like cupboards, cabinets, and heavy equipment , hanging objects are properly fastened and secured </t>
  </si>
  <si>
    <t>ME C2.2</t>
  </si>
  <si>
    <t>The facility ensures safety of lifts and lifts have required certificate from the designated bodies/ board</t>
  </si>
  <si>
    <t>ME C2.3.</t>
  </si>
  <si>
    <t xml:space="preserve">The facility ensures safety of electrical establishment </t>
  </si>
  <si>
    <t>Emergency department does not have temporary connections and loosely hanging wires</t>
  </si>
  <si>
    <t>ME C2.4.</t>
  </si>
  <si>
    <t xml:space="preserve">Physical condition of buildings are safe for providing patient care </t>
  </si>
  <si>
    <t xml:space="preserve">Floors of the Emergency are non slippery and even </t>
  </si>
  <si>
    <t>Windows have grills and wire meshwork</t>
  </si>
  <si>
    <t>ME C3.1.</t>
  </si>
  <si>
    <t>The facility has plan for prevention of fire</t>
  </si>
  <si>
    <t>Emergency has sufficient fire  exit to permit safe escape to its occupant at time of fire</t>
  </si>
  <si>
    <t>Check the fire exits are clearly visible and routes to reach exit are clearly marked.</t>
  </si>
  <si>
    <t>ME C3.2.</t>
  </si>
  <si>
    <t xml:space="preserve">The facility has adequate fire fighting Equipment </t>
  </si>
  <si>
    <t>Emergency has installed fire Extinguisher  that is Class A , Class B, C type or ABC type</t>
  </si>
  <si>
    <t>Check the expiry date for fire extinguishers are displayed on each extinguisher as well as due date for next refilling is clearly mentioned</t>
  </si>
  <si>
    <t>ME C3.3.</t>
  </si>
  <si>
    <t xml:space="preserve">The facility has a system of periodic training of staff and conducts mock drills regularly for fire and other disaster situation </t>
  </si>
  <si>
    <t>Check for staff competencies for operating fire extinguisher and what to do in case of fire</t>
  </si>
  <si>
    <t>ME C4.1.</t>
  </si>
  <si>
    <t xml:space="preserve">The facility has adequate specialist doctors as per service provision </t>
  </si>
  <si>
    <t xml:space="preserve">Availability of specialist Doctor </t>
  </si>
  <si>
    <t xml:space="preserve">Check for specialist on call/ full time </t>
  </si>
  <si>
    <t>ME C4.2.</t>
  </si>
  <si>
    <t xml:space="preserve">The facility has adequate general duty doctors as per service provision and work load </t>
  </si>
  <si>
    <t xml:space="preserve">Availability of emergency medical officer </t>
  </si>
  <si>
    <t>ME C4.3.</t>
  </si>
  <si>
    <t xml:space="preserve">The facility has adequate nursing staff as per service provision and work load </t>
  </si>
  <si>
    <t xml:space="preserve">Availability of Nursing staff </t>
  </si>
  <si>
    <t>OB/RR/SI</t>
  </si>
  <si>
    <t xml:space="preserve">At least 2 in day and 1 in night </t>
  </si>
  <si>
    <t>ME C4.4.</t>
  </si>
  <si>
    <t xml:space="preserve">The facility has adequate technicians/paramedics as per requirement </t>
  </si>
  <si>
    <t xml:space="preserve">Availability of dresser /paramedic </t>
  </si>
  <si>
    <t>ME C4.5.</t>
  </si>
  <si>
    <t xml:space="preserve">The facility has adequate support / general staff </t>
  </si>
  <si>
    <t xml:space="preserve">Dedicated 24X7 house keeping staff </t>
  </si>
  <si>
    <t>availability of dedicated security guards 24X7</t>
  </si>
  <si>
    <t>Availability of registration clerk</t>
  </si>
  <si>
    <t>Availability of Drivers for Ambulance 24X7</t>
  </si>
  <si>
    <t>103/108/State specific ambulance services</t>
  </si>
  <si>
    <t>ME C5.1.</t>
  </si>
  <si>
    <t xml:space="preserve">The departments have availability of adequate drugs at point of use </t>
  </si>
  <si>
    <t>Availability of Analgesics/Antipyretics/Anti Inflammatory</t>
  </si>
  <si>
    <t xml:space="preserve">OB/RR </t>
  </si>
  <si>
    <t>Tracers as per State's EML</t>
  </si>
  <si>
    <t xml:space="preserve">Availability of Anti-Infective/Antibiotics </t>
  </si>
  <si>
    <t>Availability of Solutions Correcting Water, Electrolyte Disturbances and Acid-Base Disturbances</t>
  </si>
  <si>
    <t>Availability of Drugs acting on Cardiovascular System</t>
  </si>
  <si>
    <t>Availability of drugs action on Central nervous system and peripheral nervous system</t>
  </si>
  <si>
    <t>Availability of dressing material and antiseptics</t>
  </si>
  <si>
    <t>Availability of drugs for Respiratory System</t>
  </si>
  <si>
    <t xml:space="preserve">Availability of Hormonal Preparation </t>
  </si>
  <si>
    <t>Availability of emergency drugs in ambulance</t>
  </si>
  <si>
    <t>Availability of drugs for obstetric emergencies</t>
  </si>
  <si>
    <t>Magnesium sulphate, Oxytocin, Plasma Expanders</t>
  </si>
  <si>
    <t xml:space="preserve">Availability of Medical gases </t>
  </si>
  <si>
    <t xml:space="preserve">Availability of Oxygen Cylinders </t>
  </si>
  <si>
    <t>Availability of Immunological/vaccines</t>
  </si>
  <si>
    <t>Polyvalent Anti snake Venom, Anti tetanus Human Immunoglobin</t>
  </si>
  <si>
    <t>Availability of Antidotes and Other Substances used in Poisoning</t>
  </si>
  <si>
    <t>Activated charcoal, Anti-snake venom</t>
  </si>
  <si>
    <t>ME C5.2.</t>
  </si>
  <si>
    <t xml:space="preserve">The departments have adequate consumables at point of use </t>
  </si>
  <si>
    <t xml:space="preserve">Resuscitation Consumables / Tubes </t>
  </si>
  <si>
    <t xml:space="preserve">Masks, Ryles tubes, Catheters, Chest Tube, ET tubes etc </t>
  </si>
  <si>
    <t xml:space="preserve">Availability of disposables at dressing room </t>
  </si>
  <si>
    <t>Availability of consumables in ambulance</t>
  </si>
  <si>
    <t xml:space="preserve">Dressing material / Suture material </t>
  </si>
  <si>
    <t>ME C5.3.</t>
  </si>
  <si>
    <t xml:space="preserve">Emergency drug trays are maintained at every point of care, where ever it may be needed </t>
  </si>
  <si>
    <t xml:space="preserve">Emergency Drug Tray/ Crash Cart is maintained at emergency </t>
  </si>
  <si>
    <t>ME C6.1.</t>
  </si>
  <si>
    <t xml:space="preserve">Availability of equipment &amp; instruments for examination &amp; monitoring of patients </t>
  </si>
  <si>
    <t xml:space="preserve">Availability of functional Equipment  &amp;Instruments for examination &amp; Monitoring </t>
  </si>
  <si>
    <t xml:space="preserve">BP apparatus, Multiparameter Torch, hammer , Spot Light </t>
  </si>
  <si>
    <t>Availability of Monitoring equipment in ambulance</t>
  </si>
  <si>
    <t>ME C6.2.</t>
  </si>
  <si>
    <t xml:space="preserve">Availability of equipment &amp; instruments for treatment procedures, being undertaken in the facility  </t>
  </si>
  <si>
    <t xml:space="preserve">Availability of dressing tray for Emergency  procedures </t>
  </si>
  <si>
    <t>Dressing tray  are in adequate numbers as per load</t>
  </si>
  <si>
    <t xml:space="preserve">Availability of instruments for emergency Gynae procedure </t>
  </si>
  <si>
    <t>ME C6.3.</t>
  </si>
  <si>
    <t>Availability of equipment &amp; instruments for diagnostic procedures being undertaken in the facility</t>
  </si>
  <si>
    <t xml:space="preserve">Availability of Point of care diagnostic devices </t>
  </si>
  <si>
    <t xml:space="preserve"> Glucometer, ECG and HIV rapid diagnostic kit</t>
  </si>
  <si>
    <t>ME C6.4.</t>
  </si>
  <si>
    <t>Availability of equipment and instruments for resuscitation of patients and for providing intensive and critical care to patients</t>
  </si>
  <si>
    <t>Availability  of functional Instruments for Resuscitation.</t>
  </si>
  <si>
    <t>Ambu bag, defibrillator, layrngo scope, nebulizer, suction apparatus , LMA</t>
  </si>
  <si>
    <t>Availability of resuscitation equipment in ambulance</t>
  </si>
  <si>
    <t>ME C6.5.</t>
  </si>
  <si>
    <t>Availability of Equipment for Storage</t>
  </si>
  <si>
    <t>Availability of equipment for storage for drugs</t>
  </si>
  <si>
    <t>Refrigerator, Crash cart/Drug trolley, instrument trolley, dressing trolley</t>
  </si>
  <si>
    <t>ME C6.6</t>
  </si>
  <si>
    <t>Availability of functional equipment and instruments for support services</t>
  </si>
  <si>
    <t>Availability of equipment for cleaning and sterilization</t>
  </si>
  <si>
    <t>Buckets for mopping, mops, duster, waste trolley, Deck brush, Boiler</t>
  </si>
  <si>
    <t>ME C6.7.</t>
  </si>
  <si>
    <t xml:space="preserve">Departments have patient furniture and fixtures as per load and service provision </t>
  </si>
  <si>
    <t>Availability of patient beds with prop up facility, attachments and accessories</t>
  </si>
  <si>
    <t>Hospital graded Mattress, IV stand, bed rails, Bed pan</t>
  </si>
  <si>
    <t xml:space="preserve">Availability of fixtures </t>
  </si>
  <si>
    <t>Spot light, electrical fixture for equipment like suction, monitor and defibrillator, X ray view box</t>
  </si>
  <si>
    <t>Availability of furniture at emergency</t>
  </si>
  <si>
    <t>Doctors Chair, Patient Stool, Examination Table, Chair, Table, Footstep, cupboard</t>
  </si>
  <si>
    <t xml:space="preserve">Facility has a defined and established procedure for effective utilization, evaluation and augmentation of competence and performance of staff </t>
  </si>
  <si>
    <t>ME C7.1</t>
  </si>
  <si>
    <t>Criteria for Competence assessment are defined  for clinical and Para clinical staff</t>
  </si>
  <si>
    <t>Check parameters for assessing skills and proficiency of clinical staff has been defined</t>
  </si>
  <si>
    <t>Check objective checklist has been prepared for assessing competence of doctors, nurses and paramedical staff based on job description defined for each cadre of staff. Dakshta checklist issued by MoHFW can be used for this purpose.</t>
  </si>
  <si>
    <t>ME C7.2</t>
  </si>
  <si>
    <t>Competence assessment of Clinical and Para clinical staff is done on predefined  criteria at least once in a year</t>
  </si>
  <si>
    <t xml:space="preserve">Check for competence assessment is done at least once in a year </t>
  </si>
  <si>
    <t xml:space="preserve">Check for records of competence assessment including filled checklist, scoring and grading . Verify with staff for actual competence assessment done </t>
  </si>
  <si>
    <t>ME C7.3</t>
  </si>
  <si>
    <t>Criteria for performance evaluation clinical and Para clinical staff are defined</t>
  </si>
  <si>
    <t xml:space="preserve">Check  performance criteria for clinical staff has been defined </t>
  </si>
  <si>
    <t xml:space="preserve">Check if performance appraisal critical  clinical staff has been defines as per state service rules/ NHM Guidelines and job description of staff </t>
  </si>
  <si>
    <t>ME C7.4</t>
  </si>
  <si>
    <t>Performance evaluation of clinical and para clinical staff is done on predefined criteria at least once in a year</t>
  </si>
  <si>
    <t xml:space="preserve">Check if annual performance appraisal for clinical staff is practiced </t>
  </si>
  <si>
    <t xml:space="preserve">Verify with records that performance appraisal has been done at least once in a year for all Doctor, Nurses and paramedic staff .l. Check that predefined criteria has been used for the appraisal only. </t>
  </si>
  <si>
    <t>ME C7.5</t>
  </si>
  <si>
    <t>Criteria for performance evaluation of support and administrative staff are defined</t>
  </si>
  <si>
    <t xml:space="preserve">Check  performance criteria for support staff has been defined </t>
  </si>
  <si>
    <t xml:space="preserve">Check if performance appraisal critical for both support/ administrative staff has been defines as per state service rules/ NHM Guidelines and job description of staff </t>
  </si>
  <si>
    <t>ME C7.6</t>
  </si>
  <si>
    <t>Performance evaluation of support and administration staff is done on predefined criteria at least once in a year</t>
  </si>
  <si>
    <t xml:space="preserve">Check if annual performance appraisal for support &amp; administration  staff is practiced </t>
  </si>
  <si>
    <t xml:space="preserve">Verify with records that performance appraisal has been done at least once in a year for all administrative and support staff either appointed at hospital . Check that predefined criteria has been used for the appraisal only. </t>
  </si>
  <si>
    <t>ME C7.7</t>
  </si>
  <si>
    <t>Competence assessment and performance assessment includes contractual, empanelled, and outsourced staff</t>
  </si>
  <si>
    <t>Check staff if competence assessment and performance appraisal program includes staff is inclusive contractual staff.</t>
  </si>
  <si>
    <t>Verify with records that staff on contract under NHM or any other program, staff working through outsource agencies such as housekeeping and security are also go through the competence assessment along with regular staff. Also their performance appraisal is done at least once in year by their respective employer.</t>
  </si>
  <si>
    <t>ME C7.8</t>
  </si>
  <si>
    <t>Training needs are identified based on competence assessment and performance evaluation and facility prepares the training plan</t>
  </si>
  <si>
    <t xml:space="preserve">Check if hospital administration has a system for identifying the training needs and plan to address them </t>
  </si>
  <si>
    <t>Check that hospital administration  has listed the gaps found during competence assessment and performance appraisal exercise . These gaps in performance and competence are factored in while developing training plan for staff. This includes both clinical as well as non clinical staff.</t>
  </si>
  <si>
    <t>ME C7.9</t>
  </si>
  <si>
    <t>The Staff is provided training as per defined core competencies and training plan</t>
  </si>
  <si>
    <t>Triage and Mass Casualty  Management</t>
  </si>
  <si>
    <t>Basic life support (BLS)/ Advance life support (ALS)</t>
  </si>
  <si>
    <t>Infection control &amp; prevention training</t>
  </si>
  <si>
    <t xml:space="preserve">Bio medical Waste Management including Hand Hygiene </t>
  </si>
  <si>
    <t>Training on Quality Management System</t>
  </si>
  <si>
    <t>Patient Safety</t>
  </si>
  <si>
    <t>ME C7.10</t>
  </si>
  <si>
    <t>There is established procedure for utilization of skills gained thought trainings by on -job supportive supervision</t>
  </si>
  <si>
    <t xml:space="preserve">Staff is skilled for emergency procedures </t>
  </si>
  <si>
    <t>Check supervisors make periodic rounds of department and monitor that staff is working according to the training imparted. Also staff is provided on job training wherever there is still gaps</t>
  </si>
  <si>
    <t>Staff is skilled for resuscitation and use defibrillator</t>
  </si>
  <si>
    <t xml:space="preserve">Staff is skilled for maintaining clinical records </t>
  </si>
  <si>
    <t>ME C7.11</t>
  </si>
  <si>
    <t>Feedback is provided to the staff on their competence assessment and performance evaluation</t>
  </si>
  <si>
    <t xml:space="preserve">Check if feedback is given after each round of competence assessment and performance appraisal </t>
  </si>
  <si>
    <t xml:space="preserve">Verify with records of performance appraisal for feedback has been written on appraisal form and shared with staff. Interview staff for verification for feedback has been shared </t>
  </si>
  <si>
    <t xml:space="preserve">Area of Concern - D Support Services </t>
  </si>
  <si>
    <t>ME D1.1.</t>
  </si>
  <si>
    <t>The facility has established system for maintenance of critical Equipment</t>
  </si>
  <si>
    <t>All equipment are covered under AMC including preventive maintenance</t>
  </si>
  <si>
    <t xml:space="preserve">1. Check with AMC records/
Warranty documents
2. Staff is aware of the list of equipment covered under AMC. </t>
  </si>
  <si>
    <t>There is system of timely corrective  break down maintenance of the equipment</t>
  </si>
  <si>
    <t>1.Check for breakdown &amp; Maintenance record in the log book
2. Staff is aware of contact details of the agency/person in case of breakdown.</t>
  </si>
  <si>
    <t>There has system to label Defective/Out of order equipment and stored appropriately until it has been repaired</t>
  </si>
  <si>
    <t>Staff is skilled for trouble shooting in case equipment malfunction</t>
  </si>
  <si>
    <t>(1) Staff is trained for use, preventive maintenance and trouble shooting of equipment such as radiant warmers, infusion pump, oxygen concentrator, bag &amp;mask, weighting machine, phototherapy unit.
(2) There is procedure to check timely replacement of lights in Phototherapy unit.</t>
  </si>
  <si>
    <t>ME D1.2.</t>
  </si>
  <si>
    <t xml:space="preserve">The facility has established procedure for internal and external calibration of measuring Equipment </t>
  </si>
  <si>
    <t xml:space="preserve">All the measuring equipment/ instrument  are calibrated </t>
  </si>
  <si>
    <t xml:space="preserve">OB/ RR </t>
  </si>
  <si>
    <t>ME D1.3.</t>
  </si>
  <si>
    <t>Operating and maintenance instructions are available with the users of equipment</t>
  </si>
  <si>
    <t xml:space="preserve">Operating instructions for critical equipment are available </t>
  </si>
  <si>
    <t>ME D2.1</t>
  </si>
  <si>
    <t xml:space="preserve">There is established procedure for forecasting and indenting drugs and consumables </t>
  </si>
  <si>
    <t xml:space="preserve">There is established system of timely  indenting of consumables and drugs </t>
  </si>
  <si>
    <t xml:space="preserve">Stock level are daily updated
Indents are timely placed                    
</t>
  </si>
  <si>
    <t>ME D2.2</t>
  </si>
  <si>
    <t>The facility has establish procedure for procurement of drugs</t>
  </si>
  <si>
    <t>ME D2.3.</t>
  </si>
  <si>
    <t>The facility ensures proper storage of drugs and consumables</t>
  </si>
  <si>
    <t xml:space="preserve">Drugs are stored in containers/tray/crash cart and are labelled </t>
  </si>
  <si>
    <t>Labelled with drug name, drug strength and expiry date</t>
  </si>
  <si>
    <t xml:space="preserve">Empty and  filled cylinders are labelled </t>
  </si>
  <si>
    <t>ME D2.4.</t>
  </si>
  <si>
    <t xml:space="preserve">The facility ensures management of expiry and near expiry drugs </t>
  </si>
  <si>
    <t xml:space="preserve">Drugs expiry dates' are maintained at emergency drug tray </t>
  </si>
  <si>
    <t xml:space="preserve">No expired drug found </t>
  </si>
  <si>
    <t>Records for expiry and near expiry drugs are maintained for drug stored at department</t>
  </si>
  <si>
    <t>RR</t>
  </si>
  <si>
    <t>Check register/DVDMS/other supply chain software for record of stock of expired and near expiry drugs</t>
  </si>
  <si>
    <t>ME D2.5.</t>
  </si>
  <si>
    <t>The facility has established procedure for inventory management techniques</t>
  </si>
  <si>
    <t>There is practice of calculating and maintaining buffer stock in Emergency</t>
  </si>
  <si>
    <t>Department maintained stock register of drugs and consumables in Emergency</t>
  </si>
  <si>
    <t xml:space="preserve">Record of drug received, issued and balance stock of drug in hand
</t>
  </si>
  <si>
    <t>There is practice of calculating and maintaining buffer stock in ambulance</t>
  </si>
  <si>
    <t>Department maintained stock register of drugs and consumables in ambulance</t>
  </si>
  <si>
    <t>Check record of drug received, issued and balance stock in hand</t>
  </si>
  <si>
    <t>ME D2.6.</t>
  </si>
  <si>
    <t>There is a procedure for periodically replenishing the drugs in patient care areas</t>
  </si>
  <si>
    <t xml:space="preserve">There is established procedure for replenishing drug tray emergency crash cart </t>
  </si>
  <si>
    <t>There is established procedure for replenishing drug tray emergency crash cart in ambulance</t>
  </si>
  <si>
    <t>OB/SI</t>
  </si>
  <si>
    <t>There is no stock out of drugs</t>
  </si>
  <si>
    <t>Random stock check of some essential medicines. E.g. Paracetamol, Atenolol, Amlodipine, Azithromycin, etc.</t>
  </si>
  <si>
    <t>ME D2.7.</t>
  </si>
  <si>
    <t xml:space="preserve">There is process for storage of vaccines and other drugs, requiring controlled temperature </t>
  </si>
  <si>
    <t xml:space="preserve">Temperature of refrigerators are kept as per storage requirement  and records twice a day and  are maintained </t>
  </si>
  <si>
    <t>Check for refrigerator/ILR temperature charts. Charts are maintained and updated twice a day</t>
  </si>
  <si>
    <t>ME D2.8.</t>
  </si>
  <si>
    <t xml:space="preserve">There is a procedure for secure storage of narcotic and psychotropic drugs </t>
  </si>
  <si>
    <t xml:space="preserve">Narcotics and psychotropic drugs are kept  separately in lock and key </t>
  </si>
  <si>
    <t>ME D3.1.</t>
  </si>
  <si>
    <t xml:space="preserve">The facility provides adequate illumination level at patient care areas </t>
  </si>
  <si>
    <t>Adequate illumination at procedure area</t>
  </si>
  <si>
    <t>Resuscitation area, dressing room and  examination area</t>
  </si>
  <si>
    <t>Adequate illumination at receiving and triage area</t>
  </si>
  <si>
    <t>ME D3.2.</t>
  </si>
  <si>
    <t xml:space="preserve">The facility has provision of restriction of visitors in patient areas </t>
  </si>
  <si>
    <t>Visitors are restricted at resuscitation and  procedure area</t>
  </si>
  <si>
    <t>ME D3.3</t>
  </si>
  <si>
    <t>The facility ensures safe and comfortable environment for patients and service providers</t>
  </si>
  <si>
    <t>Temperature control and ventilation in patient care area</t>
  </si>
  <si>
    <t>PI/OB</t>
  </si>
  <si>
    <t>Fans/ Air conditioning/Heating/Exhaust/Ventilators as per environment condition and requirement</t>
  </si>
  <si>
    <t>Temperature control and ventilation in nursing station/duty room</t>
  </si>
  <si>
    <t>ME D3.4.</t>
  </si>
  <si>
    <t xml:space="preserve">The facility has security system in place at patient care areas </t>
  </si>
  <si>
    <t>There are set procedures for handling mass situation and violence in emergency</t>
  </si>
  <si>
    <t xml:space="preserve">See for linkage to police, self protection form staff </t>
  </si>
  <si>
    <t>Hospital has sound security system to manage overcrowding in emergency</t>
  </si>
  <si>
    <t>ME D3.5</t>
  </si>
  <si>
    <t>The facility has established measure for safety and security of female staff</t>
  </si>
  <si>
    <t>Ask female staff whether they feel secure at work place</t>
  </si>
  <si>
    <t>ME D4.1</t>
  </si>
  <si>
    <t xml:space="preserve">Exterior of the  facility building is maintained appropriately </t>
  </si>
  <si>
    <t xml:space="preserve">Building is painted/whitewashed in uniform colour </t>
  </si>
  <si>
    <t xml:space="preserve">Interior of patient care areas are plastered &amp; painted </t>
  </si>
  <si>
    <t>ME D4.2.</t>
  </si>
  <si>
    <t xml:space="preserve">Patient care areas are clean and hygienic </t>
  </si>
  <si>
    <t xml:space="preserve">Floors, walls, roof, roof topes, sinks patient care and circulation  areas are Clean </t>
  </si>
  <si>
    <t>All area are clean  with no dirt,grease,littering and cobwebs</t>
  </si>
  <si>
    <t>Surface of furniture and fixtures are clean</t>
  </si>
  <si>
    <t>Toilets are clean with functional flush and running water</t>
  </si>
  <si>
    <t>ME D4.3.</t>
  </si>
  <si>
    <t xml:space="preserve">Hospital infrastructure is adequately maintained </t>
  </si>
  <si>
    <t xml:space="preserve">Check for there is no seepage , Cracks, chipping of plaster </t>
  </si>
  <si>
    <t>Window panes , doors and other fixtures are intact</t>
  </si>
  <si>
    <t xml:space="preserve">Patients beds are intact and  painted </t>
  </si>
  <si>
    <t>Mattresses are intact and clean</t>
  </si>
  <si>
    <t>ME D4.4</t>
  </si>
  <si>
    <t xml:space="preserve">Hospital maintains the open area and landscaping of them </t>
  </si>
  <si>
    <t>ME D4.5.</t>
  </si>
  <si>
    <t xml:space="preserve">The facility has policy of removal of condemned junk material </t>
  </si>
  <si>
    <t>No condemned/Junk material in the Emergency</t>
  </si>
  <si>
    <t>ME D4.6</t>
  </si>
  <si>
    <t xml:space="preserve">The facility has established procedures for pest, rodent and animal control </t>
  </si>
  <si>
    <t>No stray animal/rodent/birds</t>
  </si>
  <si>
    <t>ME D5.1.</t>
  </si>
  <si>
    <t xml:space="preserve">The facility has adequate arrangement storage and supply for portable water in all functional areas  </t>
  </si>
  <si>
    <t xml:space="preserve">Availability of 24x7 running and potable water </t>
  </si>
  <si>
    <t>ME D5.2.</t>
  </si>
  <si>
    <t>The facility ensures adequate power backup in all patient care areas as per load</t>
  </si>
  <si>
    <t>Availability of power back in Emergency</t>
  </si>
  <si>
    <t xml:space="preserve">Availability of UPS </t>
  </si>
  <si>
    <t>Availability of Emergency light</t>
  </si>
  <si>
    <t>ME D5.3.</t>
  </si>
  <si>
    <t>Critical areas of the facility ensures availability of oxygen, medical gases and vacuum supply</t>
  </si>
  <si>
    <t xml:space="preserve">Availability  of Centralized /local piped Oxygen and vacuum supply </t>
  </si>
  <si>
    <t>ME D5.4</t>
  </si>
  <si>
    <t>The facility has adequate arrangement for uninterrupted supply of RO water for dialysis unit</t>
  </si>
  <si>
    <t>ME D6.1</t>
  </si>
  <si>
    <t xml:space="preserve">The facility has provision of nutritional assessment of the patients </t>
  </si>
  <si>
    <t>ME D6.2</t>
  </si>
  <si>
    <t xml:space="preserve">The facility provides diets according to nutritional requirements of the patients </t>
  </si>
  <si>
    <t>ME D6.3</t>
  </si>
  <si>
    <t xml:space="preserve">Hospital has standard procedures for preparation, handling, storage and distribution of diets, as per requirement of patients </t>
  </si>
  <si>
    <t>ME D7.1.</t>
  </si>
  <si>
    <t>The facility has adequate availability of linen for meting its need.</t>
  </si>
  <si>
    <t>Clean Linens are provided at observation beds</t>
  </si>
  <si>
    <t>ME D7.2.</t>
  </si>
  <si>
    <t xml:space="preserve">The facility has established procedures for changing of linen in patient care areas </t>
  </si>
  <si>
    <t>Linen are changed after change shift of each patient or whenever it get soiled</t>
  </si>
  <si>
    <t>ME D7.3</t>
  </si>
  <si>
    <t>The facility has standard procedures for handling , collection, transportation and washing  of linen</t>
  </si>
  <si>
    <t>There is  system to check the cleanliness and Quantity of the linen received from laundry</t>
  </si>
  <si>
    <t>ME D8.1</t>
  </si>
  <si>
    <t xml:space="preserve">The facility has established procures for management of activities of Rogi Kalyan Samitis </t>
  </si>
  <si>
    <t>ME D8.2</t>
  </si>
  <si>
    <t>The facility has established procedures for community based monitoring of its services</t>
  </si>
  <si>
    <t>ME D9.1</t>
  </si>
  <si>
    <t xml:space="preserve">The facility ensures the proper utilization of fund provided to it </t>
  </si>
  <si>
    <t>ME D9.2</t>
  </si>
  <si>
    <t xml:space="preserve">The facility ensures proper planning and requisition of resources based on its need </t>
  </si>
  <si>
    <t>ME D10.1.</t>
  </si>
  <si>
    <t xml:space="preserve">The facility has requisite licences and certificates for operation of hospital and different activities </t>
  </si>
  <si>
    <t>Valid licences for ambulances are available</t>
  </si>
  <si>
    <t>ME D10.2</t>
  </si>
  <si>
    <t xml:space="preserve">Updated copies of relevant laws, regulations and government orders are available at the facility </t>
  </si>
  <si>
    <t>ME D10.3.</t>
  </si>
  <si>
    <t>The facility ensure relevant processes are in compliance with statutory requirement</t>
  </si>
  <si>
    <t>Staff is aware of requirements of medico legal cases</t>
  </si>
  <si>
    <t>ME D11.1.</t>
  </si>
  <si>
    <t xml:space="preserve">The facility has established job description as per govt guidelines </t>
  </si>
  <si>
    <t xml:space="preserve">Staff is aware of their role and responsibilities 
</t>
  </si>
  <si>
    <t>ME D11.2.</t>
  </si>
  <si>
    <t xml:space="preserve">The facility has a established procedure for duty roster and deputation to different departments </t>
  </si>
  <si>
    <t>There is procedure to ensure that staff is available on duty as per duty roster</t>
  </si>
  <si>
    <t>Check for system for recording time of reporting and relieving (Attendance register/ Biometrics etc)</t>
  </si>
  <si>
    <t>There is designated  in charge for department</t>
  </si>
  <si>
    <t>ME D11.3.</t>
  </si>
  <si>
    <t>The facility ensures the adherence to dress code as mandated by its administration / the health department</t>
  </si>
  <si>
    <t xml:space="preserve">Doctor, nursing staff and support staff adhere to their respective dress code </t>
  </si>
  <si>
    <t>ME D12.1</t>
  </si>
  <si>
    <t>There is established system for contract management for out sourced services</t>
  </si>
  <si>
    <t>There is procedure to  monitor the quality and adequacy of  outsourced services on regular basis</t>
  </si>
  <si>
    <t>Verification of outsourced services (cleaning/ Dietary/Laundry/Security/Maintenance)  provided are done by designated in-house staff</t>
  </si>
  <si>
    <t>ME D12.2</t>
  </si>
  <si>
    <t>There is a system of periodic review of quality of out sourced services</t>
  </si>
  <si>
    <t xml:space="preserve">Area of Concern - E Clinical Services </t>
  </si>
  <si>
    <t>ME E1.1.</t>
  </si>
  <si>
    <t xml:space="preserve">The facility has established procedure for registration of patients </t>
  </si>
  <si>
    <t xml:space="preserve"> Unique  identification number  is given to each patient during process of registration</t>
  </si>
  <si>
    <t>Patient demographic details are recorded in admission records</t>
  </si>
  <si>
    <t>Check for that patient demographics like Name, age, Sex, Address, Chief complaint, etc.</t>
  </si>
  <si>
    <t>ME E1.2</t>
  </si>
  <si>
    <t xml:space="preserve">The facility has a established procedure for OPD consultation </t>
  </si>
  <si>
    <t>ME E1.3.</t>
  </si>
  <si>
    <t xml:space="preserve">There is established procedure for admission of patients </t>
  </si>
  <si>
    <t>There is established criteria for admission through emergency department</t>
  </si>
  <si>
    <t>There is establish procedure for admission of MLC cases as per prevalent laws</t>
  </si>
  <si>
    <t>There is establish procedure for prisoners as per prevalent local laws</t>
  </si>
  <si>
    <t xml:space="preserve">Admission is done by written order of a qualified doctor </t>
  </si>
  <si>
    <t>There is no delay in  treatment because of admission process</t>
  </si>
  <si>
    <t>Time of admission is recorded in patient record</t>
  </si>
  <si>
    <t>There is no delay in  transfer of patient to respective department once admission is confirmed</t>
  </si>
  <si>
    <t xml:space="preserve">Emergency department is aware of admission criteria to critical care units </t>
  </si>
  <si>
    <t xml:space="preserve">Like ICU, SNCU, Burn cases </t>
  </si>
  <si>
    <t>Staff is aware of cases that can not be admitted at the facility due to constraint in scope of services</t>
  </si>
  <si>
    <t>ME E1.4.</t>
  </si>
  <si>
    <t xml:space="preserve">There is established procedure for managing patients, in case beds are not available at the facility </t>
  </si>
  <si>
    <t>The is provision of extra beds, trolley beds  in case of high occupancy or mass casualty</t>
  </si>
  <si>
    <t>ME E2.1.</t>
  </si>
  <si>
    <t xml:space="preserve">There is established procedure for initial assessment of patients </t>
  </si>
  <si>
    <t>Assessment criteria of different kind of medical emergencies is defined and practiced</t>
  </si>
  <si>
    <t>Use of standard criteria of assessment like Glasgow comma scale, Poly trauma, MI, burn patient, paediatric patient, pain assessment criteria etc.</t>
  </si>
  <si>
    <t xml:space="preserve">Initial assessment and treatment is provided immediately  
 </t>
  </si>
  <si>
    <t>Initial assessment is documented preferably within 2 hours</t>
  </si>
  <si>
    <t>ME E2.2.</t>
  </si>
  <si>
    <t xml:space="preserve">There is established procedure for follow-up/ reassessment of Patients </t>
  </si>
  <si>
    <t>There is fixed schedule for reassessment of patient under observation</t>
  </si>
  <si>
    <t>There is system in place to identify and manage the changes in Patient's health status</t>
  </si>
  <si>
    <t>Criteria is defined for identification, and management of high risk patients/ patient whose condition is deteriorating</t>
  </si>
  <si>
    <t xml:space="preserve">Check the treatment or care plan is modified as per re assessment results </t>
  </si>
  <si>
    <t>Check the re assessment sheets/ Case sheets modified  treatment plan or care plan is documented</t>
  </si>
  <si>
    <t>ME E2.3</t>
  </si>
  <si>
    <t>There is established procedure to plan and deliver appropriate treatment or care to individual as per the needs to achieve best possible results</t>
  </si>
  <si>
    <t xml:space="preserve">Check healthcare needs of all hospitalised patients are identified  through assessment process </t>
  </si>
  <si>
    <t xml:space="preserve">Assessment includes physical assessment, history, details of  existing disease condition (if any) for which regular medication is taken as well as  evaluate psychological ,cultural, social factors </t>
  </si>
  <si>
    <t>Check treatment/care plan is prepared as per patient's need</t>
  </si>
  <si>
    <t xml:space="preserve">(a) According to assessment and investigation findings (wherever applicable).
(b) Check inputs are taken from patient or relevant care provider while preparing the care plan.
</t>
  </si>
  <si>
    <t xml:space="preserve">Check treatment / care plan is documented </t>
  </si>
  <si>
    <t>Care plan include:, investigation to be conducted, intervention to be provided,  goals to achieve, timeframe, patient education, , discharge plan etc</t>
  </si>
  <si>
    <t>Check care is delivered by competent multidisciplinary team</t>
  </si>
  <si>
    <t>Check care plan is prepared and delivered as per direction of qualified physician</t>
  </si>
  <si>
    <t>ME E3.1.</t>
  </si>
  <si>
    <t>Facility has established procedure for continuity of care during interdepartmental transfer</t>
  </si>
  <si>
    <t>There is procedure for hand over for patient transfer from emergency to IPD /OT</t>
  </si>
  <si>
    <t>Check for how hand over is given from emergency to ward, ICU, SNCU etc.</t>
  </si>
  <si>
    <t xml:space="preserve">There is a procedure consultation of  the patient to other specialist with in the hospital </t>
  </si>
  <si>
    <t>ME E3.2.</t>
  </si>
  <si>
    <t>Facility provides appropriate referral linkages to the patients/Services  for transfer to other/higher facilities to assure their continuity of care.</t>
  </si>
  <si>
    <t>Patient referred with referral slip</t>
  </si>
  <si>
    <t xml:space="preserve">Availability of referral linkages to higher centres. </t>
  </si>
  <si>
    <t xml:space="preserve">Check how patient are referred if services are not available </t>
  </si>
  <si>
    <t>Advance communication is done with higher centre</t>
  </si>
  <si>
    <t>Referral vehicle is being arranged</t>
  </si>
  <si>
    <t>Referral in or referral out register is maintained</t>
  </si>
  <si>
    <t xml:space="preserve">Facility has functional referral linkages to lower facilities </t>
  </si>
  <si>
    <t>Check for if there is any system of follow up</t>
  </si>
  <si>
    <t>1. Check referral out record is maintained 
2. Check randomly with the referred cases (contact them)  for  completion of treatment or follow up.</t>
  </si>
  <si>
    <t>ME E3.3.</t>
  </si>
  <si>
    <t xml:space="preserve">A person is identified for care during all steps of care </t>
  </si>
  <si>
    <t xml:space="preserve">Doctor and nurse is designated for each patient admitted to emergency ward </t>
  </si>
  <si>
    <t>ME E3.4</t>
  </si>
  <si>
    <t xml:space="preserve">Facility is connected to medical colleges through telemedicine services </t>
  </si>
  <si>
    <t>ME E4.1.</t>
  </si>
  <si>
    <t xml:space="preserve">Procedure for identification of patients is established at the facility </t>
  </si>
  <si>
    <t>There is a process  for ensuring the  identification before any clinical procedure</t>
  </si>
  <si>
    <t>Patient id band/ verbal confirmation/Bed no. etc.</t>
  </si>
  <si>
    <t>ME E4.2.</t>
  </si>
  <si>
    <t>Procedure for ensuring timely and accurate nursing care as per treatment plan is established at the facility</t>
  </si>
  <si>
    <t xml:space="preserve">Treatment chart are maintained </t>
  </si>
  <si>
    <t>Check for treatment chart are updated and drugs given are marked. Co relate it with drugs and doses prescribed.</t>
  </si>
  <si>
    <t xml:space="preserve">There is a process to ensure the accuracy of verbal/telephonic orders  </t>
  </si>
  <si>
    <t xml:space="preserve">
(1) Check system is in place to give telephonic orders &amp; practised 
(2) Verbal orders are verified by the ordering physician within defined time period</t>
  </si>
  <si>
    <t>ME E4.3.</t>
  </si>
  <si>
    <t>There is established procedure of patient hand over, whenever staff duty change happens</t>
  </si>
  <si>
    <t>Patient hand over is given during the change in the shift</t>
  </si>
  <si>
    <t>Nursing Handover register is maintained</t>
  </si>
  <si>
    <t>Hand over is given bed side</t>
  </si>
  <si>
    <t>ME E4.4.</t>
  </si>
  <si>
    <t xml:space="preserve">Nursing records are maintained </t>
  </si>
  <si>
    <t xml:space="preserve">Nursing notes are maintained adequately </t>
  </si>
  <si>
    <t>Check for nursing note register. Notes are adequately written</t>
  </si>
  <si>
    <t>ME E4.5.</t>
  </si>
  <si>
    <t xml:space="preserve">There is procedure for periodic monitoring of patients </t>
  </si>
  <si>
    <t xml:space="preserve">Patient Vitals are monitored and recorded periodically </t>
  </si>
  <si>
    <t>Check for TPR chart, IO chart, any other vital required is monitored</t>
  </si>
  <si>
    <t xml:space="preserve">Critical patients are monitored continually </t>
  </si>
  <si>
    <t xml:space="preserve">RR/OB </t>
  </si>
  <si>
    <t>Check for use of cardiac monitor/multi parameter</t>
  </si>
  <si>
    <t>ME E5.1.</t>
  </si>
  <si>
    <t xml:space="preserve">The facility identifies vulnerable patients and ensure their safe care </t>
  </si>
  <si>
    <t>Vulnerable patients are identified and measures are taken to protect them from any harm</t>
  </si>
  <si>
    <t xml:space="preserve">Unstable, irritable, unconscious. Psychotic  and serious patients are identified </t>
  </si>
  <si>
    <t>ME E5.2.</t>
  </si>
  <si>
    <t>The facility identifies high risk  patients and ensure their care, as per their need</t>
  </si>
  <si>
    <t>High risk medical emergencies are identified and treatment given on priority</t>
  </si>
  <si>
    <t>ME E6.1.</t>
  </si>
  <si>
    <t>Facility ensured that drugs are prescribed in generic name only</t>
  </si>
  <si>
    <t xml:space="preserve">Check for BHT  if drugs are prescribed under generic name only </t>
  </si>
  <si>
    <t>Check for:
1. No. of medicines prescribed 
2. High-end antibiotics are not prescribed
3. polypharmacy
4. Medicines are prescribed from EML</t>
  </si>
  <si>
    <t>ME E6.2.</t>
  </si>
  <si>
    <t>There is procedure of rational use of drugs</t>
  </si>
  <si>
    <t>Check for that relevant Standard treatment guideline are available at point of use</t>
  </si>
  <si>
    <t>Check staff is aware of the drug regime and doses as per STG</t>
  </si>
  <si>
    <t>Check BHT that drugs are prescribed as per STG</t>
  </si>
  <si>
    <t xml:space="preserve">Availability of drug formulary at emergency </t>
  </si>
  <si>
    <t>ME E6.3</t>
  </si>
  <si>
    <t>There are procedures defined for medication review and optimization</t>
  </si>
  <si>
    <t>Complete medication history is documented for each patient</t>
  </si>
  <si>
    <t>Check complete medication history including over-the- counter medicines is taken and documented</t>
  </si>
  <si>
    <t>ME E7.1.</t>
  </si>
  <si>
    <t xml:space="preserve">There is process for identifying and cautious administration of high alert drugs </t>
  </si>
  <si>
    <t>High alert drugs available in department are identified</t>
  </si>
  <si>
    <t>Electrolytes like Potassium chloride,opiods, Neuro muscular blocking agent, Anti thrombolytic agent, insulin, warfarin, Heparin, Adrenergic agonist etc.</t>
  </si>
  <si>
    <t>Maximum dose of high alert drugs are defined and communicated</t>
  </si>
  <si>
    <t>Value for maximum doses as per age, weight and diagnosis are available with nursing station and doctor</t>
  </si>
  <si>
    <t>There is process to ensure that right doses of high alert drugs are only given</t>
  </si>
  <si>
    <t>A system of independent double check before administration, Error prone medical abbreviations are avoided</t>
  </si>
  <si>
    <t>ME E7.2.</t>
  </si>
  <si>
    <t>Medication orders are written legibly and adequately</t>
  </si>
  <si>
    <t xml:space="preserve">Every Medical advice and procedure is accompanied with date , time and signature </t>
  </si>
  <si>
    <t>Check for the writing, It  comprehendible by the clinical staff</t>
  </si>
  <si>
    <t>ME E7.3.</t>
  </si>
  <si>
    <t xml:space="preserve">There is a procedure to check drug before administration/ dispensing </t>
  </si>
  <si>
    <t>Drugs are checked for expiry and   other inconsistency before administration</t>
  </si>
  <si>
    <t>Check single dose vial are not used for more than one dose</t>
  </si>
  <si>
    <t>Check for any open single dose vial with left  over content indented to be used later on</t>
  </si>
  <si>
    <t>Check for separate sterile needle is used every time for multiple dose vial</t>
  </si>
  <si>
    <t xml:space="preserve">
In multi dose vial needle is not left in the septum</t>
  </si>
  <si>
    <t>Any adverse drug reaction is recorded and reported</t>
  </si>
  <si>
    <t>Adverse drug event trigger tool is used to report the events</t>
  </si>
  <si>
    <t>ME E7.4.</t>
  </si>
  <si>
    <t xml:space="preserve">There is a system to ensure right medicine is given to right patient </t>
  </si>
  <si>
    <t>Administration of medicines done after ensuring right patient, right drugs , right route, right time</t>
  </si>
  <si>
    <t>ME E7.5.</t>
  </si>
  <si>
    <t xml:space="preserve">Patient is counselled for self drug administration </t>
  </si>
  <si>
    <t xml:space="preserve">Patient is advice by doctor/ Pharmacist /nurse about the dosages and timings . </t>
  </si>
  <si>
    <t>SI/PI</t>
  </si>
  <si>
    <t>ME E8.1.</t>
  </si>
  <si>
    <t xml:space="preserve">All the assessments, re-assessment and investigations are recorded and updated </t>
  </si>
  <si>
    <t>Assessment findings are written on BHT</t>
  </si>
  <si>
    <t>Day to day progress of patient is recorded in BHT (Manually/e-records)</t>
  </si>
  <si>
    <t>ME E8.2.</t>
  </si>
  <si>
    <t xml:space="preserve">All treatment plan prescription/orders are recorded in the patient records. </t>
  </si>
  <si>
    <t>Treatment plan, first orders are written on BHT</t>
  </si>
  <si>
    <t xml:space="preserve">Treatment prescribed in nursing records </t>
  </si>
  <si>
    <t>ME E8.3.</t>
  </si>
  <si>
    <t xml:space="preserve">Care provided to each patient is recorded in the patient records </t>
  </si>
  <si>
    <t>Maintenance of treatment chart/treatment registers</t>
  </si>
  <si>
    <t xml:space="preserve">Treatment given is recorded in treatment chat </t>
  </si>
  <si>
    <t>ME E8.4.</t>
  </si>
  <si>
    <t xml:space="preserve">Procedures performed are written on patients records </t>
  </si>
  <si>
    <t>Any procedure performed written on BHT</t>
  </si>
  <si>
    <t>CPR, Dressing, mobilization etc</t>
  </si>
  <si>
    <t>ME E8.5.</t>
  </si>
  <si>
    <t xml:space="preserve">Adequate form and formats are available at point of use </t>
  </si>
  <si>
    <t>Availability of form formats for emergency</t>
  </si>
  <si>
    <t>MLC,PIB, Lab /X-ray requisition, death certificate, Initial assessment format, referral slip etc.</t>
  </si>
  <si>
    <t>ME E8.6.</t>
  </si>
  <si>
    <t xml:space="preserve">Register/records are maintained as per guidelines </t>
  </si>
  <si>
    <t xml:space="preserve">Emergency Records are maintained </t>
  </si>
  <si>
    <t>Emergency register, death register, MLC register, are maintained</t>
  </si>
  <si>
    <t>All register/records are identified and numbered</t>
  </si>
  <si>
    <t xml:space="preserve">  </t>
  </si>
  <si>
    <t>ME E8.7.</t>
  </si>
  <si>
    <t>The facility ensures safe and adequate storage and retrieval  of medical records</t>
  </si>
  <si>
    <t xml:space="preserve">Safe keeping of MLC records </t>
  </si>
  <si>
    <t>ME E9.1.</t>
  </si>
  <si>
    <t xml:space="preserve">Discharge is done after assessing patient readiness </t>
  </si>
  <si>
    <t xml:space="preserve">Assessment is done before discharging patient from emergency </t>
  </si>
  <si>
    <t>See if there is any procedure/protocol for discharging the patient if the condition of patient improves in emergency itself.
What is the procedure for discharge for short stay / day care patients</t>
  </si>
  <si>
    <t>Discharge is done by a responsible and qualified doctor</t>
  </si>
  <si>
    <t xml:space="preserve">Patient / attendants are consulted before discharge </t>
  </si>
  <si>
    <t xml:space="preserve">Treating doctor is consulted/ informed  before discharge of patients </t>
  </si>
  <si>
    <t>ME E9.2.</t>
  </si>
  <si>
    <t xml:space="preserve">Case summary and follow-up instructions are provided at the discharge  </t>
  </si>
  <si>
    <t xml:space="preserve">Discharge summary is provided </t>
  </si>
  <si>
    <t>RR/PI</t>
  </si>
  <si>
    <t>See for discharge summary, referral slip provided.</t>
  </si>
  <si>
    <t xml:space="preserve">Discharge summary adequately mentions patients clinical condition, treatment given and follow up </t>
  </si>
  <si>
    <t>Discharge summary is give to patients going in LAMA/Referral</t>
  </si>
  <si>
    <t>ME E9.3.</t>
  </si>
  <si>
    <t xml:space="preserve">Counselling services are provided as during discharges wherever required </t>
  </si>
  <si>
    <t>Counselling services are provided wherever it is required</t>
  </si>
  <si>
    <t>ME E10.1.</t>
  </si>
  <si>
    <t>The facility has established procedure for shifting the patient to step-down/ward  based on explicit assessment criteria</t>
  </si>
  <si>
    <t>ME E10.2</t>
  </si>
  <si>
    <t>The facility has defined and established procedure for intensive care</t>
  </si>
  <si>
    <t>ME E10.3.</t>
  </si>
  <si>
    <t xml:space="preserve">The facility has explicit clinical criteria for providing intubation &amp; intubation, and care of patients on ventilation and subsequently on its removal </t>
  </si>
  <si>
    <t>ME E11.1.</t>
  </si>
  <si>
    <t xml:space="preserve">There is procedure for Receiving and triage of patients </t>
  </si>
  <si>
    <t xml:space="preserve">Emergency has a implemented system of sorting the patients </t>
  </si>
  <si>
    <t>As care provider how they triage patient- immediate, delayed, expectant, minimal, dead</t>
  </si>
  <si>
    <t>Triage area  is marked</t>
  </si>
  <si>
    <t>Triage protocols are displayed</t>
  </si>
  <si>
    <t>Responsibility of receiving and shifting the patient from vehicle is defined</t>
  </si>
  <si>
    <t>ME E11.2.</t>
  </si>
  <si>
    <t>Emergency protocols are defined and implemented</t>
  </si>
  <si>
    <t>Emergency protocols are available at point of use</t>
  </si>
  <si>
    <t>See for protocols of head injury, snake bite, poisoning, drawing etc.</t>
  </si>
  <si>
    <t>Staff is aware of Clinical protocols</t>
  </si>
  <si>
    <t>There is procedure for CPR</t>
  </si>
  <si>
    <t>ME E11.3.</t>
  </si>
  <si>
    <t xml:space="preserve">The facility has disaster management plan in place </t>
  </si>
  <si>
    <t>Lines of authority is defined</t>
  </si>
  <si>
    <t>Procedure for internal communication defined</t>
  </si>
  <si>
    <t xml:space="preserve">There is procedure for setting up control room </t>
  </si>
  <si>
    <t>Disaster buffer stock of medicines and other supplies maintained</t>
  </si>
  <si>
    <t>Role and responsibilities of staff in disaster is defined</t>
  </si>
  <si>
    <t>Staff is aware of disaster plan</t>
  </si>
  <si>
    <t>ME E11.4.</t>
  </si>
  <si>
    <t>The facility ensures adequate and timely availability of ambulances services and mobilisation of resources, as per requirement</t>
  </si>
  <si>
    <t xml:space="preserve">Check for how ambulances are called and patient is shifted </t>
  </si>
  <si>
    <t xml:space="preserve">Ambulances are equipped </t>
  </si>
  <si>
    <t>If the patient is stable then he is transferred in ambulance with the trained driver and one staff from hospital.</t>
  </si>
  <si>
    <t>If the patient is serious (as decided by the Doctor), then trained driver and one paramedical staff is mandatory to accompany him.</t>
  </si>
  <si>
    <t>The Patient’s rights are respected during transport.</t>
  </si>
  <si>
    <t>Ambulance appropriately equipped for BLS with trained personnel</t>
  </si>
  <si>
    <t>There is a daily checklist of all equipment and emergency medications</t>
  </si>
  <si>
    <t xml:space="preserve">Ambulance has a log book for the maintenance of vehicle and daily vehicle checklist </t>
  </si>
  <si>
    <t>Transfer register is maintained to record the detail of the referred patient</t>
  </si>
  <si>
    <t>ME E11.5.</t>
  </si>
  <si>
    <t xml:space="preserve">There is procedure for handling medico legal cases </t>
  </si>
  <si>
    <t>Medico legal cases are identified by on patient records</t>
  </si>
  <si>
    <t>MLC cases are not delayed because of police proceedings</t>
  </si>
  <si>
    <t>SI/OB/RR</t>
  </si>
  <si>
    <t>There is procedure for informing police</t>
  </si>
  <si>
    <t>Discharge is not done before police consent</t>
  </si>
  <si>
    <t>Emergency has criteria for defining medico legal cases</t>
  </si>
  <si>
    <t>Criteria is defined based on cases and when to do MLC</t>
  </si>
  <si>
    <t>ME E12.1.</t>
  </si>
  <si>
    <t xml:space="preserve">There are established  procedures for Pre-testing Activities </t>
  </si>
  <si>
    <t xml:space="preserve"> Container is labelled properly after the sample collection</t>
  </si>
  <si>
    <t>ME E12.2</t>
  </si>
  <si>
    <t xml:space="preserve">There are established  procedures for testing Activities </t>
  </si>
  <si>
    <t>ME E12.3.</t>
  </si>
  <si>
    <t xml:space="preserve">There are established  procedures for Post-testing Activities </t>
  </si>
  <si>
    <t xml:space="preserve">Nursing station is provided with the critical value of different tests </t>
  </si>
  <si>
    <t>ME E13.1</t>
  </si>
  <si>
    <t xml:space="preserve">Blood bank has defined and implemented donor selection criteria </t>
  </si>
  <si>
    <t>ME E13.2</t>
  </si>
  <si>
    <t xml:space="preserve">There is established procedure for the collection of blood </t>
  </si>
  <si>
    <t>ME E13.3</t>
  </si>
  <si>
    <t xml:space="preserve">There is established procedure for the testing of blood </t>
  </si>
  <si>
    <t>ME E13.4</t>
  </si>
  <si>
    <t xml:space="preserve">There is established procedure for preparation of blood component </t>
  </si>
  <si>
    <t>ME E13.5.</t>
  </si>
  <si>
    <t xml:space="preserve">There is establish procedure for labelling and identification of blood and its product </t>
  </si>
  <si>
    <t>ME E13.6</t>
  </si>
  <si>
    <t xml:space="preserve">There is established procedure for storage of blood </t>
  </si>
  <si>
    <t>ME E13.7</t>
  </si>
  <si>
    <t xml:space="preserve">There is established the compatibility testing </t>
  </si>
  <si>
    <t>ME E13.8</t>
  </si>
  <si>
    <t xml:space="preserve">There is established procedure for issuing blood </t>
  </si>
  <si>
    <t>There is a procedure for issuing the blood promptly for life saving measures</t>
  </si>
  <si>
    <t>ME E13.9</t>
  </si>
  <si>
    <t xml:space="preserve">There is established procedure for transfusion of blood </t>
  </si>
  <si>
    <t xml:space="preserve">Consent is taken before transfusion </t>
  </si>
  <si>
    <t xml:space="preserve">Patient's identification is verified before transfusion </t>
  </si>
  <si>
    <t xml:space="preserve">Blood is kept on optimum temperature before transfusion </t>
  </si>
  <si>
    <t xml:space="preserve">Blood transfusion is monitored and regulated by qualified person </t>
  </si>
  <si>
    <t xml:space="preserve">Blood transfusion note is written in patient record </t>
  </si>
  <si>
    <t>ME E13.10</t>
  </si>
  <si>
    <t xml:space="preserve">There is a established procedure for monitoring and reporting Transfusion complication </t>
  </si>
  <si>
    <t xml:space="preserve">Any major or minor transfusion reaction is recorded and reported to responsible person </t>
  </si>
  <si>
    <t>ME E14.1</t>
  </si>
  <si>
    <t>Facility has established procedures for Pre Anaesthetic Check up and medical records</t>
  </si>
  <si>
    <t>ME E14.2</t>
  </si>
  <si>
    <t>Facility has established procedures for monitoring during anaesthesia and maintenance of records</t>
  </si>
  <si>
    <t>ME E14.3</t>
  </si>
  <si>
    <t xml:space="preserve">Facility has established procedures for Post Anaesthesia care </t>
  </si>
  <si>
    <t xml:space="preserve">Facility has defined and established procedures of Operation Theatre Services </t>
  </si>
  <si>
    <t>ME E15.1.</t>
  </si>
  <si>
    <t xml:space="preserve">Facility has established procedures OT Scheduling </t>
  </si>
  <si>
    <t>There is procedure for emergency surgeries</t>
  </si>
  <si>
    <t>See surgeon is available on call/on duty</t>
  </si>
  <si>
    <t>Procedure for arranging logistics</t>
  </si>
  <si>
    <t>Responsibilities are defined and patient is shifted promptly</t>
  </si>
  <si>
    <t>ME E15.2</t>
  </si>
  <si>
    <t xml:space="preserve">Facility has established procedures for Preoperative care </t>
  </si>
  <si>
    <t>ME E15.3</t>
  </si>
  <si>
    <t xml:space="preserve">Facility has established procedures for Surgical Safety </t>
  </si>
  <si>
    <t>ME E15.4</t>
  </si>
  <si>
    <t xml:space="preserve">Facility has established procedures for Post operative care </t>
  </si>
  <si>
    <t>ME E16.1.</t>
  </si>
  <si>
    <t xml:space="preserve">Death of admitted patient is adequately recorded and communicated </t>
  </si>
  <si>
    <t xml:space="preserve">Facility has a standard procedure to decent communicate death to relatives </t>
  </si>
  <si>
    <t>Death note is written on patient record</t>
  </si>
  <si>
    <t>ME E16.2.</t>
  </si>
  <si>
    <t>The facility has standard procedures for handling the death in the hospital</t>
  </si>
  <si>
    <t>Past history and sign of any medico legal cause is looked for</t>
  </si>
  <si>
    <t>Check what is policy for registering brought in dead, death cases as MLC</t>
  </si>
  <si>
    <t>There is criteria for declaring death</t>
  </si>
  <si>
    <t>ask form how death is declared - Physical examination or ECG is done</t>
  </si>
  <si>
    <t>Procedure for handing over the dead body</t>
  </si>
  <si>
    <t>Death certificate is issued</t>
  </si>
  <si>
    <t>ME E16.3</t>
  </si>
  <si>
    <t>The facility has standard procedures for conducting post-mortem, its recording and meeting its obligation under the law</t>
  </si>
  <si>
    <t>Maternal &amp; Child health</t>
  </si>
  <si>
    <t>ME E17.1</t>
  </si>
  <si>
    <t>There is an established procedure for Registration and follow up of pregnant women.</t>
  </si>
  <si>
    <t>ME E17.2</t>
  </si>
  <si>
    <t>There is an established procedure for History taking, Physical examination, and counselling for each antenatal visit.</t>
  </si>
  <si>
    <t>ME E17.3</t>
  </si>
  <si>
    <t>Facility ensures availability of diagnostic and drugs during antenatal care of pregnant women</t>
  </si>
  <si>
    <t>ME E17.4</t>
  </si>
  <si>
    <t>There is an established procedure for identification of High risk pregnancy and appropriate treatment/referral as per scope of services.</t>
  </si>
  <si>
    <t>ME E17.5</t>
  </si>
  <si>
    <t xml:space="preserve">There is an established procedure for identification and management of moderate and severe anaemia </t>
  </si>
  <si>
    <t>ME E17.6</t>
  </si>
  <si>
    <t>Counselling of pregnant women is done as per standard protocol and gestational age</t>
  </si>
  <si>
    <t>ME E18.1</t>
  </si>
  <si>
    <t xml:space="preserve">
Facility staff adheres to standard procedures for management of second stage of labour.
</t>
  </si>
  <si>
    <t>ME E18.2</t>
  </si>
  <si>
    <t xml:space="preserve">Facility staff adheres to standard procedure for active management of third stage of labour </t>
  </si>
  <si>
    <t>ME E18.3</t>
  </si>
  <si>
    <t xml:space="preserve">Facility staff adheres to standard procedures for routine care of new-born immediately after birth </t>
  </si>
  <si>
    <t>ME E18.4</t>
  </si>
  <si>
    <t>There is an established procedure for assisted and C-section deliveries per scope of services.</t>
  </si>
  <si>
    <t>ME E18.5</t>
  </si>
  <si>
    <t xml:space="preserve">Facility staff adheres to standard protocols for identification and management of Pre Eclampsia / Eclampsia </t>
  </si>
  <si>
    <t>ME E18.6</t>
  </si>
  <si>
    <t>Facility staff adheres to standard protocols for identification and management of PPH.</t>
  </si>
  <si>
    <t>ME E18.7</t>
  </si>
  <si>
    <t xml:space="preserve">Facility staff adheres to standard protocols for Management of HIV in Pregnant Woman &amp; Newborn </t>
  </si>
  <si>
    <t>ME E18.8</t>
  </si>
  <si>
    <t>Facility staff adheres to standard protocol for identification and management of preterm delivery.</t>
  </si>
  <si>
    <t>ME E18.9</t>
  </si>
  <si>
    <t>Staff identifies and manages infection in pregnant woman</t>
  </si>
  <si>
    <t>ME 18.10</t>
  </si>
  <si>
    <t>There is Established protocol for newborn resuscitation is followed at the facility.</t>
  </si>
  <si>
    <t>ME E18.11</t>
  </si>
  <si>
    <t xml:space="preserve">Facility ensures Physical and emotional support to the pregnant women means of birth companion of her choice </t>
  </si>
  <si>
    <t>ME E19.1</t>
  </si>
  <si>
    <t xml:space="preserve">Facility staff adheres to protocol for assessment of condition of mother and baby and providing adequate postpartum care </t>
  </si>
  <si>
    <t>ME E19.2</t>
  </si>
  <si>
    <t>Facility staff adheres to protocol for counselling on danger signs, post-partum family planning and exclusive breast feeding</t>
  </si>
  <si>
    <t>ME E19.3</t>
  </si>
  <si>
    <t>Facility staff adheres to protocol for  ensuring care of newborns with small size at birth</t>
  </si>
  <si>
    <t>ME 19.4</t>
  </si>
  <si>
    <t>The facility has established procedures for stabilization/treatment/referral of post natal complications</t>
  </si>
  <si>
    <t>ME E19.5</t>
  </si>
  <si>
    <t>The facility ensure adequate stay  of mother and new born in a safe environment as per standard protocols</t>
  </si>
  <si>
    <t>ME E19.6</t>
  </si>
  <si>
    <t>There is established procedure for discharge and follow up of mother and newborn.</t>
  </si>
  <si>
    <t>ME E20.1</t>
  </si>
  <si>
    <t xml:space="preserve">The facility provides immunization services as per guidelines </t>
  </si>
  <si>
    <t>ME E20.2</t>
  </si>
  <si>
    <t>Triage, Assessment &amp; Management of newborns having 
emergency signs are done as per guidelines</t>
  </si>
  <si>
    <t>ME E20.3</t>
  </si>
  <si>
    <t xml:space="preserve">Management of Low birth weight
newborns is done as per  guidelines </t>
  </si>
  <si>
    <t>ME E20.4</t>
  </si>
  <si>
    <t xml:space="preserve">Management of neonatal asphyxia is done as per guidelines </t>
  </si>
  <si>
    <t>ME E20.5</t>
  </si>
  <si>
    <t xml:space="preserve">Management of neonatal sepsis is done as per guidelines </t>
  </si>
  <si>
    <t>ME E20.6</t>
  </si>
  <si>
    <t xml:space="preserve">Management of children with Jaundice is done as per  guidelines </t>
  </si>
  <si>
    <t>ME E20.7</t>
  </si>
  <si>
    <t xml:space="preserve">Management of children presenting
with fever, cough/ breathlessness is done as per guidelines </t>
  </si>
  <si>
    <t>ME E20.8</t>
  </si>
  <si>
    <t xml:space="preserve">Management of children with severe acute malnutrition is done as per guideline </t>
  </si>
  <si>
    <t>ME E20.9</t>
  </si>
  <si>
    <t xml:space="preserve">Management of children presenting
diarrhoea is done per  guidelines </t>
  </si>
  <si>
    <t>ME 20.10</t>
  </si>
  <si>
    <t>The facility ensures optimal breast feeding practices for new born &amp; infants as per guidelines</t>
  </si>
  <si>
    <t>ME E21.1</t>
  </si>
  <si>
    <t xml:space="preserve">Family planning counselling services provided as per guidelines </t>
  </si>
  <si>
    <t>ME E21.2</t>
  </si>
  <si>
    <t>Facility provides spacing method of family planning as per guideline</t>
  </si>
  <si>
    <t>ME E21.3</t>
  </si>
  <si>
    <t>Facility provides limiting method of family planning as per guideline</t>
  </si>
  <si>
    <t>ME E21.4</t>
  </si>
  <si>
    <t>Facility provide counselling services for abortion as per guideline</t>
  </si>
  <si>
    <t>ME E21.5</t>
  </si>
  <si>
    <t>Facility provide abortion services for 1st trimester as per guideline</t>
  </si>
  <si>
    <t>ME E21.6</t>
  </si>
  <si>
    <t>Facility provide abortion services for 2nd trimester as per guideline</t>
  </si>
  <si>
    <t>ME E22.1</t>
  </si>
  <si>
    <t>Facility provides Promotive ARSH Services</t>
  </si>
  <si>
    <t>ME E22.2</t>
  </si>
  <si>
    <t>Facility provides Preventive ARSH Services</t>
  </si>
  <si>
    <t>ME E22.3</t>
  </si>
  <si>
    <t>Facility Provides Curative ARSH Services</t>
  </si>
  <si>
    <t>ME E22.4</t>
  </si>
  <si>
    <t>Facility Provides Referral Services for ARSH</t>
  </si>
  <si>
    <t>National Health Programs</t>
  </si>
  <si>
    <t>ME E23.1</t>
  </si>
  <si>
    <t xml:space="preserve">Facility provides service under National Vector Borne Disease Control Program as per guidelines </t>
  </si>
  <si>
    <t>ME E23.2</t>
  </si>
  <si>
    <t xml:space="preserve">Facility provides service under  National TB Elimination Program as per guidelines </t>
  </si>
  <si>
    <t>ME E23.3</t>
  </si>
  <si>
    <t>Facility provides service under National Leprosy Eradication Program as per guidelines</t>
  </si>
  <si>
    <t>ME E23.4</t>
  </si>
  <si>
    <t>Facility provides service under National AIDS Control program as per guidelines</t>
  </si>
  <si>
    <t>ME E23.5</t>
  </si>
  <si>
    <t xml:space="preserve">Facility provides service under National program for control of Blindness as per guidelines </t>
  </si>
  <si>
    <t>ME E23.6</t>
  </si>
  <si>
    <t xml:space="preserve">Facility provides service under Mental Health Program  as per guidelines </t>
  </si>
  <si>
    <t>ME E23.7</t>
  </si>
  <si>
    <t xml:space="preserve">Facility provides service under National programme for the health care of the elderly as per guidelines </t>
  </si>
  <si>
    <t>ME E23.8</t>
  </si>
  <si>
    <t xml:space="preserve">Facility provides service under National Programme for Prevention and Control of cancer, diabetes, cardiovascular diseases &amp; stroke (NPCDCS)  as per guidelines </t>
  </si>
  <si>
    <t>Investigate &amp; treatment as per guidelines</t>
  </si>
  <si>
    <t>(a) Acute chest pain, Acute /chronic hypertension, pulmonary oedema, congestive cardiac failure &amp; acute arrhythmias
(b) Refer if necessary</t>
  </si>
  <si>
    <t>ME E23.9</t>
  </si>
  <si>
    <t>Facility provide service for Integrated disease surveillance program</t>
  </si>
  <si>
    <t>ME E23.10</t>
  </si>
  <si>
    <t>Facility provide services under National  program for prevention and control of  deafness</t>
  </si>
  <si>
    <t>ME E 23.11</t>
  </si>
  <si>
    <t>The facility provide services under National  viral Hepatitis Control Programme</t>
  </si>
  <si>
    <t>ME E23.12</t>
  </si>
  <si>
    <t xml:space="preserve">Facility provide services under National  program for palliative care </t>
  </si>
  <si>
    <t>The facility has defined &amp; established procedure for haemodialysis</t>
  </si>
  <si>
    <t>ME E 24.1</t>
  </si>
  <si>
    <t>ME E 24.2</t>
  </si>
  <si>
    <t>ME E 24.3</t>
  </si>
  <si>
    <t>Area of Concern - F Infection Control</t>
  </si>
  <si>
    <t>ME F1.1</t>
  </si>
  <si>
    <t xml:space="preserve">Facility has functional infection control committee </t>
  </si>
  <si>
    <t>ME F1.2.</t>
  </si>
  <si>
    <t>Facility  has provision for Passive  and active culture surveillance of critical &amp; high risk areas</t>
  </si>
  <si>
    <t>Surface and environment samples are taken for microbiological surveillance</t>
  </si>
  <si>
    <t xml:space="preserve">Swab are taken from infection prone surfaces </t>
  </si>
  <si>
    <t>ME F1.3</t>
  </si>
  <si>
    <t xml:space="preserve">Facility measures hospital associated infection rates </t>
  </si>
  <si>
    <t>ME F1.4.</t>
  </si>
  <si>
    <t xml:space="preserve">There is Provision of Periodic Medical Check-ups and immunization of staff </t>
  </si>
  <si>
    <t>There is procedure for immunization of the staff</t>
  </si>
  <si>
    <t>Hepatitis B, Tetanus Toxic etc</t>
  </si>
  <si>
    <t>Periodic medical check-ups of the staff</t>
  </si>
  <si>
    <t>ME F1.5.</t>
  </si>
  <si>
    <t xml:space="preserve">Facility has established procedures for regular monitoring of infection control practices </t>
  </si>
  <si>
    <t xml:space="preserve">Regular monitoring of infection control practices </t>
  </si>
  <si>
    <t xml:space="preserve">Hand washing and infection control audits done at periodic intervals </t>
  </si>
  <si>
    <t>ME F1.6</t>
  </si>
  <si>
    <t>Facility has defined and established antibiotic policy</t>
  </si>
  <si>
    <t xml:space="preserve">Check for Doctors are aware of Hospital Antibiotic Policy </t>
  </si>
  <si>
    <t>ME F2.1.</t>
  </si>
  <si>
    <t xml:space="preserve">Hand washing facilities are provided at point of use </t>
  </si>
  <si>
    <t xml:space="preserve">Availability of hand washing Facility at Point of Use </t>
  </si>
  <si>
    <t xml:space="preserve">Check for availability of wash basin, elbow operated tap near the point of use </t>
  </si>
  <si>
    <t xml:space="preserve">Availability of running Water </t>
  </si>
  <si>
    <t xml:space="preserve">Ask to Open the tap. Ask Staff  water supply is regular </t>
  </si>
  <si>
    <t>Availability of antiseptic soap with soap dish/ liquid antiseptic with dispenser.</t>
  </si>
  <si>
    <t>Check for availability/ Ask staff if the supply is adequate and uninterrupted</t>
  </si>
  <si>
    <t xml:space="preserve">Availability of Alcohol based Hand rub </t>
  </si>
  <si>
    <t>Check for availability/  Ask staff for regular supply.</t>
  </si>
  <si>
    <t xml:space="preserve">Display of Hand washing Instruction at Point of Use </t>
  </si>
  <si>
    <t>Prominently displayed above the hand washing facility , preferably in Local language</t>
  </si>
  <si>
    <t>ME F2.2.</t>
  </si>
  <si>
    <t xml:space="preserve">Staff is trained and adhere to standard hand washing practices </t>
  </si>
  <si>
    <t xml:space="preserve">Adherence to 6 steps of Hand washing </t>
  </si>
  <si>
    <t xml:space="preserve">Ask of demonstration </t>
  </si>
  <si>
    <t xml:space="preserve">Staff aware of when to hand wash </t>
  </si>
  <si>
    <t>ME F2.3.</t>
  </si>
  <si>
    <t>Facility ensures standard practices and materials for antisepsis</t>
  </si>
  <si>
    <t xml:space="preserve">Availability of Antiseptic Solutions </t>
  </si>
  <si>
    <t>Proper cleaning of procedure site  with antisepsis</t>
  </si>
  <si>
    <t>like before giving IM/IV injection, drawing blood, putting Intravenous and urinary catheter</t>
  </si>
  <si>
    <t>ME F3.1.</t>
  </si>
  <si>
    <t xml:space="preserve">Facility ensures adequate personal protection equipment as per requirements </t>
  </si>
  <si>
    <t xml:space="preserve">Clean gloves are available at point of use </t>
  </si>
  <si>
    <t xml:space="preserve">Availability of Masks </t>
  </si>
  <si>
    <t>Personal protective kit for infectious patients</t>
  </si>
  <si>
    <t>ME F3.2.</t>
  </si>
  <si>
    <t xml:space="preserve">Staff is adhere to standard personal protection practices </t>
  </si>
  <si>
    <t xml:space="preserve">No reuse of disposable gloves, Masks, caps and aprons. </t>
  </si>
  <si>
    <t>Compliance to correct method of wearing and removing the PPE</t>
  </si>
  <si>
    <t>Gloves, Masks, Cap, Aprons etc</t>
  </si>
  <si>
    <t>ME F4.1.</t>
  </si>
  <si>
    <t xml:space="preserve">Facility ensures standard practices and materials for decontamination and cleaning of instruments and  procedures areas </t>
  </si>
  <si>
    <t>Decontamination of operating &amp; Procedure surfaces</t>
  </si>
  <si>
    <t>Ask staff about how they decontaminate the procedure surface like Examination table , dressing table, Stretcher/Trolleys  etc. 
(Wiping with 0.5% Chlorine solution</t>
  </si>
  <si>
    <t xml:space="preserve">Decontamination of instruments after use </t>
  </si>
  <si>
    <t xml:space="preserve">
Ask staff how they decontaminate the instruments like ambubag, suction cannula, Airways, Face Masks, Surgical Instruments 
(Soaking in 0.5% Chlorine Solution, Wiping with 0.5% Chlorine Solution or 70% Alcohol as applicable </t>
  </si>
  <si>
    <t>Contact time for decontamination  is adequate</t>
  </si>
  <si>
    <t>10 minutes</t>
  </si>
  <si>
    <t>Cleaning of instruments after decontamination</t>
  </si>
  <si>
    <t>Cleaning is done with detergent and running water after decontamination</t>
  </si>
  <si>
    <t>Proper handling of Soiled and infected linen</t>
  </si>
  <si>
    <t xml:space="preserve">No sorting ,Rinsing or sluicing at Point of use/ Patient care area </t>
  </si>
  <si>
    <t>Staff know how to make chlorine solution</t>
  </si>
  <si>
    <t>ME F4.2.</t>
  </si>
  <si>
    <t xml:space="preserve">Facility ensures standard practices and materials for disinfection and sterilization of instruments and equipment's </t>
  </si>
  <si>
    <t>Equipment and instruments are  sterilized after each use as per requirement</t>
  </si>
  <si>
    <t>Autoclaving/HLD/Chemical Sterilization</t>
  </si>
  <si>
    <t>High level Disinfection of instruments/equipment  is done  as per protocol</t>
  </si>
  <si>
    <t>Ask staff about method and time required for boiling</t>
  </si>
  <si>
    <t>Chemical sterilization  of instruments/equipment is done as per protocols</t>
  </si>
  <si>
    <t>Ask staff about method, concentration and contact time  required for chemical sterilization</t>
  </si>
  <si>
    <t>Autoclaved dressing material is used</t>
  </si>
  <si>
    <t>ME F5.1.</t>
  </si>
  <si>
    <t xml:space="preserve">Layout of the department is conducive for the infection control practices </t>
  </si>
  <si>
    <t xml:space="preserve">Facility layout ensures separation of general traffic from patient traffic </t>
  </si>
  <si>
    <t>ME F5.2.</t>
  </si>
  <si>
    <t xml:space="preserve">Facility ensures availability of  standard materials for cleaning and disinfection of patient care areas </t>
  </si>
  <si>
    <t>Availability of disinfectant as per requirement</t>
  </si>
  <si>
    <t xml:space="preserve">Chlorine solution, Glutaraldehyde, carbolic acid </t>
  </si>
  <si>
    <t>Availability of cleaning agent as per requirement</t>
  </si>
  <si>
    <t>Hospital grade phenyl, disinfectant detergent solution</t>
  </si>
  <si>
    <t>ME F5.3.</t>
  </si>
  <si>
    <t xml:space="preserve">Facility ensures standard practices followed for cleaning and disinfection of patient care areas </t>
  </si>
  <si>
    <t xml:space="preserve">Staff is trained for spill management </t>
  </si>
  <si>
    <t>Cleaning of patient care area with disinfectant detergent solution</t>
  </si>
  <si>
    <t>Staff is trained for preparing cleaning solution as per standard procedure</t>
  </si>
  <si>
    <t>Standard practice of mopping and scrubbing are followed</t>
  </si>
  <si>
    <t>Unidirectional mopping from inside out</t>
  </si>
  <si>
    <t>Cleaning equipment like broom are not used in patient care areas</t>
  </si>
  <si>
    <t>Any cleaning equipment leading to dispersion of dust particles in air should be avoided</t>
  </si>
  <si>
    <t>ME F5.4.</t>
  </si>
  <si>
    <t xml:space="preserve">Facility ensures segregation infectious patients </t>
  </si>
  <si>
    <t>Emergency department define list of infectious diseases require special precaution and barrier nursing</t>
  </si>
  <si>
    <t xml:space="preserve">Staff is trained for barrier nursing </t>
  </si>
  <si>
    <t>ME F5.5</t>
  </si>
  <si>
    <t xml:space="preserve">Facility ensures air quality of high risk area </t>
  </si>
  <si>
    <t>ME F6.1.</t>
  </si>
  <si>
    <t>Facility Ensures segregation of Bio Medical Waste as per guidelines and on-site management of waste is carried out as per guidelines</t>
  </si>
  <si>
    <t xml:space="preserve">Availability of colour coded bins at point of waste generation </t>
  </si>
  <si>
    <t xml:space="preserve">Adequate number. Covered. Foot operated. </t>
  </si>
  <si>
    <t xml:space="preserve">Availability of  colour coded   non chlorinated plastic bags </t>
  </si>
  <si>
    <t xml:space="preserve">Segregation of Anatomical and soiled waste in Yellow Bin </t>
  </si>
  <si>
    <t xml:space="preserve">Human Anatomical waste, Items contaminated with blood, body fluids, dressings, plaster casts, cotton swabs and bags containing residual or discarded blood and blood components. 
 </t>
  </si>
  <si>
    <t xml:space="preserve">Segregation of infected plastic waste in red bin </t>
  </si>
  <si>
    <t>Items such as tubing,  bottles, intravenous tubes and sets, catheters, urine bags, syringes (without needles and fixed needle syringes)  and vacutainer's with their needles cut) and gloves</t>
  </si>
  <si>
    <t xml:space="preserve">Display of work instructions for segregation and handling of Biomedical waste </t>
  </si>
  <si>
    <t>Pictorial and in local language</t>
  </si>
  <si>
    <t>There is no mixing of infectious and general waste</t>
  </si>
  <si>
    <t>ME F6.2.</t>
  </si>
  <si>
    <t xml:space="preserve">Facility ensures management of sharps as per guidelines </t>
  </si>
  <si>
    <t xml:space="preserve">Availability of functional needle cutters </t>
  </si>
  <si>
    <t xml:space="preserve">See if it has been used or just lying idle </t>
  </si>
  <si>
    <t xml:space="preserve">Segregation of sharps waste  including Metals in white (translucent)  Puncture proof,  Leak proof,  tamper proof containers 
 </t>
  </si>
  <si>
    <t>Should be available nears the point of generation. Needles, syringes with fixed needles, needles from needle tip cutter or  burner, scalpels, blades, or any other contaminated sharp object that may cause puncture and cuts. This includes both used, discarded and contaminated metal sharps</t>
  </si>
  <si>
    <t xml:space="preserve">Availability of post exposure prophylaxis </t>
  </si>
  <si>
    <t>Ask if available. Where it is stored and who is in charge of that.</t>
  </si>
  <si>
    <t xml:space="preserve">Staff knows what to do in condition of needle stick injury </t>
  </si>
  <si>
    <t xml:space="preserve">Staff knows what to do in case of shape injury. Whom to report. See if any reporting has been done </t>
  </si>
  <si>
    <t xml:space="preserve">Contaminated and broken Glass  are disposed in puncture proof and leak proof box/ container with  Blue colour marking </t>
  </si>
  <si>
    <t xml:space="preserve"> Vials, slides and other broken infected glass</t>
  </si>
  <si>
    <t>ME F6.3.</t>
  </si>
  <si>
    <t xml:space="preserve">Facility ensures transportation and disposal of waste as per guidelines </t>
  </si>
  <si>
    <t>Check bins are not overfilled</t>
  </si>
  <si>
    <t xml:space="preserve">Disinfection of liquid waste before disposal </t>
  </si>
  <si>
    <t>Transportation of bio medical waste is done in close container/trolley</t>
  </si>
  <si>
    <t xml:space="preserve">Staff is aware of mercury spill management </t>
  </si>
  <si>
    <t>Check for:
1. Spill area evacuation
2. Removal of Jewellery
3. Wear PPE 
4. Use of flashlight to locate mercury beads
5. Use syringe without a needle/eyedropper and sticky tape to suck the beads
6. Collection of beads in leak-proof bag or container
7. Sprinkle sulphur or zinc powder to remove any remaining mercury
8. All the mercury spill surfaces should be decontaminated with 10% sodium thiosulfate solution
9. All the bags or containers containing items contaminated with mercury should be marked as “Hazardous Waste, Handle with Care”
10. Collected mercury waste should be handed over to the CBMWTF</t>
  </si>
  <si>
    <t>Area of Concern - G Quality  Management</t>
  </si>
  <si>
    <t>ME G1.1</t>
  </si>
  <si>
    <t xml:space="preserve">The facility has a quality team in place </t>
  </si>
  <si>
    <t>Quality circle has been formed in the Emergency</t>
  </si>
  <si>
    <t xml:space="preserve">1. Check if the quality circle has been constituted and is functional
2. Roles and Responsibility of quality circle has been defined </t>
  </si>
  <si>
    <t>ME G1.2</t>
  </si>
  <si>
    <t>The facility reviews quality of its services at periodic intervals</t>
  </si>
  <si>
    <t>ME G2.1</t>
  </si>
  <si>
    <t>Patient Satisfaction surveys are conducted at periodic intervals</t>
  </si>
  <si>
    <t>ME G2.2</t>
  </si>
  <si>
    <t xml:space="preserve">Facility analyses the patient feed back and do root cause analysis </t>
  </si>
  <si>
    <t>ME G2.3</t>
  </si>
  <si>
    <t>Facility prepares the action plans for the areas, contributing to low satisfaction of patients</t>
  </si>
  <si>
    <t xml:space="preserve">Facility have established internal and external quality assurance programs. </t>
  </si>
  <si>
    <t>ME G3.1</t>
  </si>
  <si>
    <t xml:space="preserve">Facility has established internal quality assurance program at relevant departments </t>
  </si>
  <si>
    <t>There is system daily round by matron/hospital manager/ hospital superintendent/ Hospital Manager/ Matron in charge for monitoring of services</t>
  </si>
  <si>
    <t xml:space="preserve">There is system for periodic check up of Ambulances by designated hospital staff </t>
  </si>
  <si>
    <t>Inhouse ambulance check is done by designated hospital staff OR  ambulance belonging to the agency- the daily checklist is filled, displayed and updated by the designated person</t>
  </si>
  <si>
    <t>ME G3.2</t>
  </si>
  <si>
    <t xml:space="preserve">Facility has established external assurance programs at relevant departments </t>
  </si>
  <si>
    <t>There is periodic assessment of preparedness for disaster by competent authority</t>
  </si>
  <si>
    <t>ME G3.3</t>
  </si>
  <si>
    <t>Facility has established system for use of check lists in different departments and services</t>
  </si>
  <si>
    <t>Internal assessment is done at periodic interval</t>
  </si>
  <si>
    <t xml:space="preserve">1. NQAS assessment toolkit is used to conduct an internal assessment
2. SaQushal assessment toolkit is used for safety audits.
</t>
  </si>
  <si>
    <t xml:space="preserve">Departmental checklist are used for monitoring and quality assurance </t>
  </si>
  <si>
    <t xml:space="preserve">Staff is designated for filling and monitoring of these checklists </t>
  </si>
  <si>
    <t>Non-compliances are enumerated and recorded</t>
  </si>
  <si>
    <t xml:space="preserve">
Check the non compliances are  presented &amp; discussed during quality team meetings</t>
  </si>
  <si>
    <t>ME G3.4</t>
  </si>
  <si>
    <t>Actions are planned to address gaps observed during quality assurance process</t>
  </si>
  <si>
    <t>Check action plans are prepared and implemented as per internal assessment record findings</t>
  </si>
  <si>
    <t>Randomly check the details of action, responsibility, time line and feedback mechanism</t>
  </si>
  <si>
    <t>ME G3.5</t>
  </si>
  <si>
    <t>Planned actions are implemented through Quality Improvement Cycles (PDCA)</t>
  </si>
  <si>
    <t xml:space="preserve">Check PDCA or revalent quality method is used to take corrective and preventive action </t>
  </si>
  <si>
    <t>Check actions have been taken to close the gap. It can be in form of action taken report or Quality Improvement (PDCA) project report</t>
  </si>
  <si>
    <t>ME G4.1.</t>
  </si>
  <si>
    <t xml:space="preserve">Departmental standard operating procedures are available </t>
  </si>
  <si>
    <t>Standard operating procedure for department has been prepared and approved</t>
  </si>
  <si>
    <t>Current version of SOP are available with  process owner</t>
  </si>
  <si>
    <t>Work instruction/clinical  protocols are displayed</t>
  </si>
  <si>
    <t>Triage, CPR, Medical clinical protocols like Snake bite and poisoning</t>
  </si>
  <si>
    <t>ME G4.2.</t>
  </si>
  <si>
    <t xml:space="preserve">Standard Operating Procedures adequately describes process and procedures </t>
  </si>
  <si>
    <t xml:space="preserve">Emergency has documented procedure for Registration and  patient calling system </t>
  </si>
  <si>
    <t xml:space="preserve">Department has documented procedure for triaging </t>
  </si>
  <si>
    <t xml:space="preserve">Department has documented procedure for taking consent </t>
  </si>
  <si>
    <t>Department has documented procedure for initial screening of patient</t>
  </si>
  <si>
    <t>Department has documented procedure for nursing care</t>
  </si>
  <si>
    <t>Department has documented procedure for admission and transfer of the patient to ward</t>
  </si>
  <si>
    <t>Emergency has documented procedure for Handling medical records</t>
  </si>
  <si>
    <t>Department has documented procedure for maintaining records in Emergency</t>
  </si>
  <si>
    <t>Department has documented procedure to handle brought in dead patient</t>
  </si>
  <si>
    <t>Department has documented procedure for storage, handling and release of dead body</t>
  </si>
  <si>
    <t>Department has documented procedure for storage and replenishing the  medicine  in emergency</t>
  </si>
  <si>
    <t>Department has documented procedure for equipment preventive and break down maintenance</t>
  </si>
  <si>
    <t>Department has documented procedure for Disaster management</t>
  </si>
  <si>
    <t>ME G4.3.</t>
  </si>
  <si>
    <t xml:space="preserve">Staff is trained and aware of the standard procedures written in SOPs </t>
  </si>
  <si>
    <t xml:space="preserve">Check Staff is a aware of relevant part of SOPs </t>
  </si>
  <si>
    <t>ME G4.4.</t>
  </si>
  <si>
    <t>The facility ensures documented policies and procedures are appropriately approved and controlled</t>
  </si>
  <si>
    <t>Standard G 5.</t>
  </si>
  <si>
    <t>ME G5.1.</t>
  </si>
  <si>
    <t xml:space="preserve">Facility maps its critical processes </t>
  </si>
  <si>
    <t>Process mapping of critical processes done</t>
  </si>
  <si>
    <t>ME G5.2.</t>
  </si>
  <si>
    <t xml:space="preserve">Facility identifies non value adding activities / waste / redundant activities </t>
  </si>
  <si>
    <t xml:space="preserve">Non value adding activities are identified </t>
  </si>
  <si>
    <t>ME G5.3</t>
  </si>
  <si>
    <t xml:space="preserve">Facility takes corrective action to improve the processes </t>
  </si>
  <si>
    <t xml:space="preserve">Processes are rearranged as per requirement </t>
  </si>
  <si>
    <t>The facility has defined mission, values, Quality policy &amp; objectives &amp; prepared a strategic plan to achieve them</t>
  </si>
  <si>
    <t>ME G6.1</t>
  </si>
  <si>
    <t>Facility has defined mission statement</t>
  </si>
  <si>
    <t xml:space="preserve">Check if mission statement has been defined adequately </t>
  </si>
  <si>
    <t xml:space="preserve">Mission state meant should define the purpose , target users and long term goal of facility. Mission should be defined in consultation with stakeholders and duly approved by head of facility. Mission should be in coherence with the stated mission of state health department and National Health Mission </t>
  </si>
  <si>
    <t>ME G6.2</t>
  </si>
  <si>
    <t>Facility has defined core values of the organization</t>
  </si>
  <si>
    <t xml:space="preserve">Check if core values of the facilities have been defined </t>
  </si>
  <si>
    <t xml:space="preserve">Check if core values of organization such as non discrimination, transparency, ethical clinical practices, competence etc have been defined </t>
  </si>
  <si>
    <t>ME G6.3</t>
  </si>
  <si>
    <t>Facility has defined Quality policy, which is in congruency with the mission of facility</t>
  </si>
  <si>
    <t xml:space="preserve">Check if Quality Policy has been defined and approved </t>
  </si>
  <si>
    <t xml:space="preserve">Check quality policy of the facility has been defined in consultation with hospital staff and duly approved by the head of the facility . Also check Quality Policy enables achievement of mission of the facility and health department </t>
  </si>
  <si>
    <t>ME G6.4</t>
  </si>
  <si>
    <t>Facility has de defined quality objectives to achieve mission and quality policy</t>
  </si>
  <si>
    <t xml:space="preserve">Check if SMART Quality Objectives have framed </t>
  </si>
  <si>
    <t xml:space="preserve">Check short term valid quality objectivities have been framed addressing key quality issues in each department and cores services. Check if  these objectives are Specific, Measurable, Attainable, Relevant and Time Bound. </t>
  </si>
  <si>
    <t>ME G6.5</t>
  </si>
  <si>
    <t>Mission, Values, Quality policy and objectives are effectively communicated to staff and users of services</t>
  </si>
  <si>
    <t xml:space="preserve">Check of staff is aware of Mission , Values, Quality Policy and objectives </t>
  </si>
  <si>
    <t xml:space="preserve">Interview with staff for their awareness. Check if Mission Statement, Core Values and Quality Policy is displayed prominently in local language at Key Points </t>
  </si>
  <si>
    <t>ME G6.6</t>
  </si>
  <si>
    <t>Facility prepares strategic plan to achieve mission, quality policy and objectives</t>
  </si>
  <si>
    <t>ME G6.7</t>
  </si>
  <si>
    <t>Facility periodically reviews the progress of strategic plan towards mission, policy and objectives</t>
  </si>
  <si>
    <t xml:space="preserve">Check time bound action plan is being reviewed at regular time interval </t>
  </si>
  <si>
    <t xml:space="preserve">Review the records that action plan on quality objectives being reviewed at least once in month by departmental in charges and during the quality team meeting. The progress on quality objectives have been recorded in Action Plan tracking sheet </t>
  </si>
  <si>
    <t>ME G7.1.</t>
  </si>
  <si>
    <t xml:space="preserve">Facility uses method for quality improvement in services </t>
  </si>
  <si>
    <t>Basic quality improvement method</t>
  </si>
  <si>
    <t>PDCA &amp; 5S</t>
  </si>
  <si>
    <t>Advance quality improvement method</t>
  </si>
  <si>
    <t>Six sigma, lean.</t>
  </si>
  <si>
    <t>ME G7.2.</t>
  </si>
  <si>
    <t xml:space="preserve">Facility uses tools for quality improvement in services </t>
  </si>
  <si>
    <t>7 basic tools of Quality</t>
  </si>
  <si>
    <t>Minimum 2 applicable tools are used in each department</t>
  </si>
  <si>
    <t>Standard G8</t>
  </si>
  <si>
    <t>ME G8.1</t>
  </si>
  <si>
    <t>Risk Management framework has been defined including context, scope, objectives and criteria</t>
  </si>
  <si>
    <t>ME G8.2</t>
  </si>
  <si>
    <t>Risk Management framework defines the responsibilities for identifying and managing risk at each level of functions</t>
  </si>
  <si>
    <t>ME G8.3</t>
  </si>
  <si>
    <t>Risk Management Framework includes process of reporting incidents and potential risk to all stakeholders</t>
  </si>
  <si>
    <t>ME G8.4</t>
  </si>
  <si>
    <t>A compressive list of current and potential risk including potential strategic, regulatory, operational,  financial, environmental risks has been prepared</t>
  </si>
  <si>
    <t>ME G8.5</t>
  </si>
  <si>
    <t>Modality for staff training on risk management is defined</t>
  </si>
  <si>
    <t>ME G8.6</t>
  </si>
  <si>
    <t>Risk Management Framework is reviewed periodically</t>
  </si>
  <si>
    <t>Standards G9</t>
  </si>
  <si>
    <t>ME G9.1</t>
  </si>
  <si>
    <t>Risk management plan has been prepared and approved by the designated authority and there is a system of its updating at least once in a year</t>
  </si>
  <si>
    <t>ME G9.2</t>
  </si>
  <si>
    <t>Risk Management Plan has been effectively communicated to all the staff, and as well as relevant external stakeholders</t>
  </si>
  <si>
    <t>ME G9.3</t>
  </si>
  <si>
    <t>Risk assessment criteria and checklist for assessment have been defined and communicated to relevant stakeholders</t>
  </si>
  <si>
    <t>ME G9.4</t>
  </si>
  <si>
    <t>Periodic assessment for Physical and Electrical risks is done as per defined criteria</t>
  </si>
  <si>
    <t>ME G9.5</t>
  </si>
  <si>
    <t>Periodic assessment for potential disasters including  re is done as per de defined criteria</t>
  </si>
  <si>
    <t>ME G9.6</t>
  </si>
  <si>
    <t>Periodic assessment for Medication and Patient care safety risks is done as per defined criteria.</t>
  </si>
  <si>
    <t xml:space="preserve">Check periodic assessment of medication and patient care safety risk is done using defined checklist periodically </t>
  </si>
  <si>
    <t xml:space="preserve">Verify with the records. A comprehensive risk assessment of all clinical processes should be done using pre define criteria at least once in three month. </t>
  </si>
  <si>
    <t>ME G9.7</t>
  </si>
  <si>
    <t>Periodic assessment for potential risk regarding safety and security of staff including violence against service providers is done as per defined criteria</t>
  </si>
  <si>
    <t>SaQushal assessment toolkit is used for safety audits.</t>
  </si>
  <si>
    <t>1. Check that the filled checklist and action taken report are available
2.  Staff is aware of key gaps &amp; closure status</t>
  </si>
  <si>
    <t>Risks identified are analysed evaluated and rated for severity</t>
  </si>
  <si>
    <t>Identified risks are analysed for severity</t>
  </si>
  <si>
    <t>Action is taken to mitigate the risks</t>
  </si>
  <si>
    <t>ME G9.9</t>
  </si>
  <si>
    <t>Identified risks are treated based on severity and resources available</t>
  </si>
  <si>
    <t>ME G9.10</t>
  </si>
  <si>
    <t>A risk register is maintained and updated regularly to risk records identify ed risks, there severity and action to be taken</t>
  </si>
  <si>
    <t>ME G10.1</t>
  </si>
  <si>
    <t>The facility has defined clinical governance framework</t>
  </si>
  <si>
    <t>ME G10.2</t>
  </si>
  <si>
    <t>Clinical Governance framework has been effectively communicated to all staff</t>
  </si>
  <si>
    <t>ME G10.3</t>
  </si>
  <si>
    <t>Clinical care assessment criteria have been defined and communicated</t>
  </si>
  <si>
    <t>The facility has established process to review the clinical care processes</t>
  </si>
  <si>
    <t xml:space="preserve">Check parameter are defined &amp; implemented to review the clinical care  i.e. through Ward round, peer review, morbidity &amp; mortality review, patient feedback, clinical audit &amp; clinical outcomes.
</t>
  </si>
  <si>
    <t>Check regular ward rounds are taken to review case progress</t>
  </si>
  <si>
    <t xml:space="preserve">(1) Both critical and stable patients
(2) Check the case progress is documented in BHT/ progress notes-  </t>
  </si>
  <si>
    <t xml:space="preserve">Check the patient /family participate in the care evaluation </t>
  </si>
  <si>
    <t>Feedback is taken from patient/family on health status of individual under treatment</t>
  </si>
  <si>
    <t>Check the care planning and co- ordination is reviewed</t>
  </si>
  <si>
    <t>System in place to review internal referral process, review clinical handover information, review patient understanding about their progress</t>
  </si>
  <si>
    <t>ME G10.4</t>
  </si>
  <si>
    <t>Facility conducts the periodic clinical audits including prescription, medical and death audits</t>
  </si>
  <si>
    <t>There is procedure to conduct medical audits</t>
  </si>
  <si>
    <t xml:space="preserve">
Check medical audit records
(a) Completion of the medical records i.e. Medical history, assessments, re assessment, investigations conducted, progress notes, interventions conducted, outcome of the case, patient education, delineation of responsibilities, discharge etc. 
(b) Check whether treatment plan worked for the patient
(C) progress on the  health status  of the patient is mentioned
(d)  whether the goals defined in treatment plan is met for the individual cases
(e) Adverse clinical events are documented
(f) Re admission </t>
  </si>
  <si>
    <t>There is procedure to conduct death audits</t>
  </si>
  <si>
    <t xml:space="preserve">(1) All the deaths are audited by  the committee. 
(2) The reasons of the death is clearly mentioned 
(3) Data pertaining to deaths are collated and trend analysis is done 
(4) A through  action taken report is prepared and presented in clinical Governance Board meetings / during grand round (wherever required)
</t>
  </si>
  <si>
    <t>There is procedure to conduct prescription  audits</t>
  </si>
  <si>
    <t>(1) Random prescriptions are audited
(2) Separate Prescription audit is conducted foe both OPD &amp; IPD cases
(3) The finding of audit is circulated to all concerned
(4) Regular trends are analysis and presented in Clinical Governance board/Grand round meetings</t>
  </si>
  <si>
    <t>All non compliance are enumerated  recorded for medical audits</t>
  </si>
  <si>
    <t xml:space="preserve">
 Check the non compliances are  presented &amp; discussed during clinical Governance meetings</t>
  </si>
  <si>
    <t>All non compliance are enumerated  recorded for death audits</t>
  </si>
  <si>
    <t>All non compliance are enumerated  recorded for prescription audits</t>
  </si>
  <si>
    <t>ME G10.5</t>
  </si>
  <si>
    <t>Clinical care audits data is analysed, and actions are taken to close the gaps identified during the audit process</t>
  </si>
  <si>
    <t>Check action plans are prepared and implemented as per medical  audit record findings</t>
  </si>
  <si>
    <t xml:space="preserve"> Randomly check the actual  compliance with the actions taken reports of last 3 months  </t>
  </si>
  <si>
    <t>Check action plans are prepared and implemented as per death audit record's findings</t>
  </si>
  <si>
    <t>Check action plans are prepared and implemented as per prescription audit record findings</t>
  </si>
  <si>
    <t xml:space="preserve">Check the data of  audit findings are collated </t>
  </si>
  <si>
    <t xml:space="preserve">Check collected data is analysed &amp; areas for improvement is identified &amp; prioritised </t>
  </si>
  <si>
    <t xml:space="preserve">Check PDCA or revalent quality method  is  used to address  critical problems </t>
  </si>
  <si>
    <t>Check the critical problems are regularly monitored &amp; applicable solutions  are duplicated in other departments (wherever required)  for process improvement</t>
  </si>
  <si>
    <t>ME G10.6</t>
  </si>
  <si>
    <t>Governing body of healthcare facilities ensures accountability for clinical care provided</t>
  </si>
  <si>
    <t>ME G10.7</t>
  </si>
  <si>
    <t>Facility ensures easy access and use of standard treatment guidelines &amp; implementation tools at
point of care</t>
  </si>
  <si>
    <t xml:space="preserve">Check standard treatment guidelines / protocols are available &amp; followed. 
</t>
  </si>
  <si>
    <t xml:space="preserve">Staff is aware of Standard treatment protocols/ guidelines/best practices
</t>
  </si>
  <si>
    <t>Check treatment plan is prepared as per Standard treatment guidelines</t>
  </si>
  <si>
    <t>Check staff adhere to clinical protocols while preparing the treatment plan</t>
  </si>
  <si>
    <t>Check the drugs are prescribed as per Standards treatment guidelines</t>
  </si>
  <si>
    <t>Check the drugs prescribed are available in EML or part of drug formulary</t>
  </si>
  <si>
    <t>Check the updated/latest evidence are available</t>
  </si>
  <si>
    <t>Check when the STG/protocols/evidences used in healthcare facility are published.
Whether the STG protocols are according to current evidences.</t>
  </si>
  <si>
    <t>Check the mapping of existing clinical practices processes is done</t>
  </si>
  <si>
    <t>The gaps in clinical practices are identified &amp; action are taken to improve it. Look for evidences for improvement in clinical practices using PDCA</t>
  </si>
  <si>
    <t xml:space="preserve">Area of Concern - H Outcome </t>
  </si>
  <si>
    <t>ME H1.1.</t>
  </si>
  <si>
    <t xml:space="preserve">Facility measures productivity Indicators on monthly basis </t>
  </si>
  <si>
    <t>No. of trauma cases treated per 1000 emergency cases</t>
  </si>
  <si>
    <t>No. of poisoning cases treated per 1000 emergency cases</t>
  </si>
  <si>
    <t>No. of cardiac cases treated per 1000 emergency cases</t>
  </si>
  <si>
    <t xml:space="preserve">No of resuscitation done per thousand population </t>
  </si>
  <si>
    <t>Resuscitation should include: Chest  Compression, Airway and Breathing</t>
  </si>
  <si>
    <t>Number of emergency cases treated  at night  per month</t>
  </si>
  <si>
    <t xml:space="preserve"> Check at lease last 3 month data</t>
  </si>
  <si>
    <t>ME H1.2.</t>
  </si>
  <si>
    <t>Facility endeavours to improve its productivity indicators to meet benchmarks</t>
  </si>
  <si>
    <t>ME H2.1.</t>
  </si>
  <si>
    <t xml:space="preserve">Facility measures efficiency Indicators on monthly basis </t>
  </si>
  <si>
    <t xml:space="preserve">Response time for ambulance </t>
  </si>
  <si>
    <t xml:space="preserve">Proportion of cases referred </t>
  </si>
  <si>
    <t>Response time at emergency for initial assessment</t>
  </si>
  <si>
    <t>Sum of time taken for initial assessment of all patients who accessed emergency services in a period/Total number of patients who accessed emergency services in that period</t>
  </si>
  <si>
    <t xml:space="preserve">Average Turn Around Time </t>
  </si>
  <si>
    <t xml:space="preserve">Average time a patient stays at emergency observation bed </t>
  </si>
  <si>
    <t xml:space="preserve">ME H2.2 </t>
  </si>
  <si>
    <t>Proportion of patient referred by state owned/108 ambulance per 1000 referral cases</t>
  </si>
  <si>
    <t>ME H2.2</t>
  </si>
  <si>
    <t>Facility endeavours to improve its efficiency indicators to meet benchmarks</t>
  </si>
  <si>
    <t>ME H3.1.</t>
  </si>
  <si>
    <t xml:space="preserve">Facility measures Clinical Care &amp; Safety Indicators on monthly basis </t>
  </si>
  <si>
    <t xml:space="preserve">No of adverse events per thousand patients </t>
  </si>
  <si>
    <t xml:space="preserve">Death Rate </t>
  </si>
  <si>
    <t xml:space="preserve">No of Deaths in Emergency/ Total no of emergency attended </t>
  </si>
  <si>
    <t>ME H3.2</t>
  </si>
  <si>
    <t>Facility endeavours to improve its clinical &amp; safety indicators to meet benchmarks</t>
  </si>
  <si>
    <t>ME H4.1.</t>
  </si>
  <si>
    <t xml:space="preserve">Facility measures Service Quality Indicators on monthly basis </t>
  </si>
  <si>
    <t xml:space="preserve">LAMA  Rate </t>
  </si>
  <si>
    <t xml:space="preserve">No of LAMA X 100/ No of Patients seen at emergency </t>
  </si>
  <si>
    <t>Absconding rate</t>
  </si>
  <si>
    <t xml:space="preserve">No of Absconding X 100/ No of Patients seen at emergency </t>
  </si>
  <si>
    <t>Response Time in Emergency department</t>
  </si>
  <si>
    <t xml:space="preserve">The time from entry of patient at emergency department to admission/transfer-out/discharge </t>
  </si>
  <si>
    <t>Percentage of emergency patients for whom the initial assessment was completed within defined timeframe</t>
  </si>
  <si>
    <t>(Number of patients in emergency for whom the initial assessment was completed within a defined time frame / total number of patients admitted) x 100</t>
  </si>
  <si>
    <t>ME H4.2</t>
  </si>
  <si>
    <t xml:space="preserve"> Facility endeavours to improve its service Quality indicators to meet benchmarks</t>
  </si>
  <si>
    <t>s+7706:737</t>
  </si>
  <si>
    <t xml:space="preserve">Obtained </t>
  </si>
  <si>
    <t xml:space="preserve">Maximum </t>
  </si>
  <si>
    <t xml:space="preserve">Percent </t>
  </si>
  <si>
    <t xml:space="preserve">Total </t>
  </si>
  <si>
    <t xml:space="preserve">Checklist for Outdoor Patient Department </t>
  </si>
  <si>
    <t xml:space="preserve">OPD  Score Card </t>
  </si>
  <si>
    <t>OPD  Score</t>
  </si>
  <si>
    <t>Paed Component</t>
  </si>
  <si>
    <t>Checkpoint</t>
  </si>
  <si>
    <t xml:space="preserve">Means of Verification </t>
  </si>
  <si>
    <t>ME A1.1</t>
  </si>
  <si>
    <t xml:space="preserve">Availability of functional  General Medicine Clinic </t>
  </si>
  <si>
    <t>Dedicated General speciality Medicine Clinic</t>
  </si>
  <si>
    <t>ME A1.2</t>
  </si>
  <si>
    <t xml:space="preserve">Availability of functional General Surgery Clinic </t>
  </si>
  <si>
    <t>Dedicated General speciality Surgical Clinic</t>
  </si>
  <si>
    <t>ME A1.3</t>
  </si>
  <si>
    <t xml:space="preserve">Availability of  Functional  Obstetrics &amp; Gynaecology Clinic </t>
  </si>
  <si>
    <t xml:space="preserve">(a) Dedicated speciality  Obstetrics &amp; Gynaecology  Clinic.
(b) High-risk pregnancy cases are referred from the ANC clinic and consulted.
</t>
  </si>
  <si>
    <t xml:space="preserve">Availability of Pradhan Mantri Surakshit Matritva Abhiyan (PMSMA)  services </t>
  </si>
  <si>
    <t>(a)  Dedicated clinic of PMSMA
(b) Availability  MO &amp; ObG specialist 
(c ) 9th of every month - for  all pregnant women in 2-3 trimester</t>
  </si>
  <si>
    <t>Availability of  daycare Gynaecology procedure</t>
  </si>
  <si>
    <t xml:space="preserve">(a) PAP smear &amp; biopsy, Cervical VIA staining,  Endometrial aspiration, Bartholin cyst excision.
(b)  MTP (Medical &amp; surgical Method) 
</t>
  </si>
  <si>
    <t>Paed</t>
  </si>
  <si>
    <t>ME A1.4</t>
  </si>
  <si>
    <t>The facility provides Paediatric Services</t>
  </si>
  <si>
    <t xml:space="preserve">Availability of  Paediatric Clinic </t>
  </si>
  <si>
    <t>(1) Dedicated Paediatric  Clinic for  diagnosis and treatment for common childhood ailments 
(2) Screening for admission 
(3) Follow up for care &amp; care after discharge</t>
  </si>
  <si>
    <t>Availability of  services for early identification and intervention  of 4 D's</t>
  </si>
  <si>
    <t xml:space="preserve">Established linkage with DEIC (inhouse or referral) </t>
  </si>
  <si>
    <t>ME A1.5</t>
  </si>
  <si>
    <t xml:space="preserve">Availability of functional Ophthalmology Clinic </t>
  </si>
  <si>
    <t>Dedicated ophthalmology clinic providing consultation services</t>
  </si>
  <si>
    <t>ME A1.6</t>
  </si>
  <si>
    <t>Availability of Functional ENT Clinic  for adult and paediatrics</t>
  </si>
  <si>
    <t>1. Dedicated ENT providing consultation services
2. Foreign Body Removal (Ear and Nose),Stitching of CLW’s, Dressings, Syringing of Ear, Chemical Cauterization (Nose &amp; Ear), Eustachian Tube Function Test, Vestibular Function Test/Caloric Test</t>
  </si>
  <si>
    <t>ME A1.7</t>
  </si>
  <si>
    <t xml:space="preserve">Availability of Functional Orthopaedic Clinic  </t>
  </si>
  <si>
    <t>(a) Dedicated clinical for Orthopaedic  consultation
(b) Plaster room to conduct Orthopaedic procedure</t>
  </si>
  <si>
    <t xml:space="preserve">Availability of functional Skin &amp; VD Clinic </t>
  </si>
  <si>
    <t>Dedicated Clinic  providing consultation services</t>
  </si>
  <si>
    <t>ME A1.9</t>
  </si>
  <si>
    <t xml:space="preserve">Availability of functional Psychiatry Clinic  </t>
  </si>
  <si>
    <t>Dedicated Clinic  providing consultation services/  provision of private psychiatrist 2-3 days /week</t>
  </si>
  <si>
    <t xml:space="preserve">Availability of functional Dental Clinic </t>
  </si>
  <si>
    <t>Availability of OPD Dental procedure</t>
  </si>
  <si>
    <t>Accompanied by dental lab. Extraction, scaling, tooth extraction, denture and Restoration.</t>
  </si>
  <si>
    <t xml:space="preserve">Availability of Functional AYUSH clinic </t>
  </si>
  <si>
    <t>AYUSH clinic accompanied by dispensary</t>
  </si>
  <si>
    <t xml:space="preserve">Availability of Functional Physiotherapy Unit </t>
  </si>
  <si>
    <t xml:space="preserve">Pain Management with cryotherapy, Pain Management with deep heat therapy (SWD), Increase range of motion with mobilization, </t>
  </si>
  <si>
    <t>ME A1.13</t>
  </si>
  <si>
    <t xml:space="preserve">Availability of Dressing facilities   at OPD  </t>
  </si>
  <si>
    <t>Dressing, Suturing and drainage</t>
  </si>
  <si>
    <t xml:space="preserve">Availability of  Injection room facilities at OPD </t>
  </si>
  <si>
    <t>ME A1.14</t>
  </si>
  <si>
    <t xml:space="preserve">At least 6 Hours of OPD Services are available </t>
  </si>
  <si>
    <t>PMSMA is conducted 9th of every month</t>
  </si>
  <si>
    <t xml:space="preserve">Availability of functional Cardiology clinic  </t>
  </si>
  <si>
    <t>Availability of functional gastro entomology clinic</t>
  </si>
  <si>
    <t xml:space="preserve">Availability of functional nephrology clinic  </t>
  </si>
  <si>
    <t xml:space="preserve">Availability of functional Neurology clinic  </t>
  </si>
  <si>
    <t xml:space="preserve">Availability of functional endocrinology Clinic is available </t>
  </si>
  <si>
    <t xml:space="preserve">Availability of functional Oncology Clinic </t>
  </si>
  <si>
    <t>ME A1.16</t>
  </si>
  <si>
    <t>The facility provides Blood bank &amp; transfusion services</t>
  </si>
  <si>
    <t xml:space="preserve">Availability of functional ANC clinic </t>
  </si>
  <si>
    <t xml:space="preserve">Availability of Functional immunization clinic </t>
  </si>
  <si>
    <t xml:space="preserve">Availability Functional IYCF clinic </t>
  </si>
  <si>
    <t>Availability of promotion   services of overall growth and development of children as per RBSK</t>
  </si>
  <si>
    <t>Availability of Functional AFHCs</t>
  </si>
  <si>
    <t>(a) Screening &amp;   Counselling on Nutrition, puberty-related concerns,  HIV, Contraceptives,  Substance abuse, Learning problems, Stress, Depression, Suicidal Tendency, healthy lifestyle, and risky behaviour.
(b)Treatment &amp; management for  RTI/ STI, ANC for pregnant adolescents,  Abortion, Violence, Sexual Abuse, Mental Health Issues, Management of Menstrual problems, Management of Iron deficiency Anaemia, 
(c)  Linkages with de-addiction centres and referrals.</t>
  </si>
  <si>
    <t>ME A3.1</t>
  </si>
  <si>
    <t>ME A3.2</t>
  </si>
  <si>
    <t xml:space="preserve">Availability of Sample collection Centre </t>
  </si>
  <si>
    <t>ME A3.3</t>
  </si>
  <si>
    <t xml:space="preserve">Functional ECG Services are available </t>
  </si>
  <si>
    <t>Availability of TMT services</t>
  </si>
  <si>
    <t xml:space="preserve">Availability of OPD Services Under NVBDCP </t>
  </si>
  <si>
    <t>OPD Management of Malaria, Kala Azar, Dengue</t>
  </si>
  <si>
    <t xml:space="preserve">Availability of Functional DOTS clinic  </t>
  </si>
  <si>
    <t xml:space="preserve">Availability of OPD services under NLEP </t>
  </si>
  <si>
    <t>Assessment of Disability Status</t>
  </si>
  <si>
    <t xml:space="preserve">Supply of Customized Foot wear </t>
  </si>
  <si>
    <t xml:space="preserve">Availability of Functional ICTC </t>
  </si>
  <si>
    <t xml:space="preserve">Availability of HIV Testing and Counselling </t>
  </si>
  <si>
    <t xml:space="preserve">PPTCT Services for HIV positive Pregnant Women </t>
  </si>
  <si>
    <t xml:space="preserve">Availability of Functional ART Centre </t>
  </si>
  <si>
    <t xml:space="preserve">Availability of CD4 testing facility </t>
  </si>
  <si>
    <t xml:space="preserve">The facility provides services under National Programme for prevention and control of Blindness as per guidelines </t>
  </si>
  <si>
    <t xml:space="preserve">Screening and early detection of visual impairment and refraction </t>
  </si>
  <si>
    <t xml:space="preserve">Refraction, syringing and probing, foreign body removal, Tonometry and retinoscopy </t>
  </si>
  <si>
    <t>Availability of OPD procedures</t>
  </si>
  <si>
    <t>Syringing and probing, foreign body removal , Tonometry ,Perimetry, Retinoscopy, Retrobulbar Injection</t>
  </si>
  <si>
    <t>Availability of services under MHP</t>
  </si>
  <si>
    <t xml:space="preserve">(a) Acute/ chronic headache Epilepsy, Dementia , Vertigo.
(b) Anxiety disorders, Substance abuse
</t>
  </si>
  <si>
    <t xml:space="preserve">Availability of counselling centre for Suicide prevention </t>
  </si>
  <si>
    <t xml:space="preserve">Dedicated Geriatric Clinic </t>
  </si>
  <si>
    <t xml:space="preserve">(a)Dedicated  OPD services for geriatric patients
daily
(b) Lab investigation &amp; medicine for geriatric cases
</t>
  </si>
  <si>
    <t xml:space="preserve">Functional NCD clinic is available </t>
  </si>
  <si>
    <t>(a) Diagnosis &amp; management of cases of hypertension, diabetes, CVD, Stroke &amp; cancer 
(b) Follow up chemotherapy cases
( c) Rehabilitation and physiotherapy</t>
  </si>
  <si>
    <t xml:space="preserve">Management of case referred from PHC/CHC  directly reported to Hospital </t>
  </si>
  <si>
    <t xml:space="preserve">Availability of OPD services as per State Health Programs </t>
  </si>
  <si>
    <t xml:space="preserve">Screening and early detection of  4 Ds </t>
  </si>
  <si>
    <t xml:space="preserve">Linkage with lower facilities, MMU, school health programme  for management of 4 D's </t>
  </si>
  <si>
    <t xml:space="preserve">Availability of DEIC  </t>
  </si>
  <si>
    <t>Facility for Occupational therapy &amp; Physical therapy, Psychological services, Cognition services, Audiology, Speech-language pathology,vision,etc</t>
  </si>
  <si>
    <t>Availability of services under NVHCP</t>
  </si>
  <si>
    <t xml:space="preserve">(a) Screening of the  suspected cases of HBV &amp; HCV
(b) Confirmation of cases -  Referral/ Linkage
(c ) Treatment of uncomplicated cases
(d) Referral of complicated cases to Medical college/ Model Hepatitis Treatment Centre
(e) Follow-up visits - after starting the treatment
</t>
  </si>
  <si>
    <t>Availability of palliative care OPD</t>
  </si>
  <si>
    <t>Frequency as mandated the state</t>
  </si>
  <si>
    <t>Standard A5</t>
  </si>
  <si>
    <t>ME A5.3</t>
  </si>
  <si>
    <t>ME A5.7</t>
  </si>
  <si>
    <t>Standard A6</t>
  </si>
  <si>
    <t>ME A6.1</t>
  </si>
  <si>
    <t>Special Clinics are available for local prevalent endemics</t>
  </si>
  <si>
    <t>Ask for the specific local health problems/ diseases .i.e.. Kala azar, Swine Flue, arsenic poisoning etc.</t>
  </si>
  <si>
    <t>ME B1.1</t>
  </si>
  <si>
    <t xml:space="preserve">Availability  departmental signage's </t>
  </si>
  <si>
    <t xml:space="preserve">(Numbering, main department and internal sectional signage </t>
  </si>
  <si>
    <t xml:space="preserve">Display of layout/floor directory </t>
  </si>
  <si>
    <t>ME B1.2</t>
  </si>
  <si>
    <t xml:space="preserve">List of OPD Clinics are available </t>
  </si>
  <si>
    <t>Names of doctor on duty is displayed and updated</t>
  </si>
  <si>
    <t>Timing for OPD are displayed</t>
  </si>
  <si>
    <t xml:space="preserve">Entitlements applicable are Displayed </t>
  </si>
  <si>
    <t xml:space="preserve">Entitlement under, PMJAY, JSY , JSSK, NSSK and other schemes </t>
  </si>
  <si>
    <t>Important  numbers like  ambulance are displayed</t>
  </si>
  <si>
    <t xml:space="preserve">Display of citizen charter </t>
  </si>
  <si>
    <t>ME B1.4</t>
  </si>
  <si>
    <t xml:space="preserve">User charges  for services are displayed </t>
  </si>
  <si>
    <t>IEC Material is displayed</t>
  </si>
  <si>
    <t>PMSMA, JSSK, JSY, PMJAY etc</t>
  </si>
  <si>
    <t>Education material for counselling are available in Counselling room</t>
  </si>
  <si>
    <t>ME B1.6</t>
  </si>
  <si>
    <t>ME B1.7</t>
  </si>
  <si>
    <t xml:space="preserve">Availability of Enquiry Desk with dedicated staff </t>
  </si>
  <si>
    <t xml:space="preserve">OPD slip with UID is given to the patient </t>
  </si>
  <si>
    <t>Services are delivered in a manner that is sensitive to gender, religious and cultural needs, and there are no barrier on account of physical economic, cultural or social reasons.</t>
  </si>
  <si>
    <t>ME B2.1</t>
  </si>
  <si>
    <t xml:space="preserve">Separate queue for female at registration </t>
  </si>
  <si>
    <t xml:space="preserve">Separate Female general OPD </t>
  </si>
  <si>
    <t xml:space="preserve">Separate toilets for male and female </t>
  </si>
  <si>
    <t xml:space="preserve">Availability of female staff if a male doctor examination a female patients </t>
  </si>
  <si>
    <t xml:space="preserve">Availability of Breast feeding corner </t>
  </si>
  <si>
    <t>ME B2.3</t>
  </si>
  <si>
    <t>Availability of Wheel chair or stretcher for easy access to the OPD</t>
  </si>
  <si>
    <t>There is no chaos and over crowding in the OPD</t>
  </si>
  <si>
    <t>Measure are taken to reduce the overcrowding like appointment system/chaos/token system</t>
  </si>
  <si>
    <t>ME B2.4</t>
  </si>
  <si>
    <t>ME B3.1</t>
  </si>
  <si>
    <t xml:space="preserve">Availability of screen at Examination Area </t>
  </si>
  <si>
    <t xml:space="preserve">One Patient is seen at a time in clinics </t>
  </si>
  <si>
    <t>Privacy at the counselling room is maintained</t>
  </si>
  <si>
    <t>ME B3.2</t>
  </si>
  <si>
    <t xml:space="preserve">Confidentiality of HIV reports at ICTC </t>
  </si>
  <si>
    <t>ME B3.3</t>
  </si>
  <si>
    <t xml:space="preserve">PI/OB </t>
  </si>
  <si>
    <t>ME B3.4</t>
  </si>
  <si>
    <t xml:space="preserve">Privacy and confidentiality of HIV, Leprosy Patients </t>
  </si>
  <si>
    <t xml:space="preserve">Check in RTI/STI clinic </t>
  </si>
  <si>
    <t xml:space="preserve">Facility has defined and established procedures for informing and involving patient and their families about treatment and obtaining informed consent wherever it is required.   </t>
  </si>
  <si>
    <t>ME B4.1</t>
  </si>
  <si>
    <t xml:space="preserve">Informed consent for before HIV testing at ICTC  </t>
  </si>
  <si>
    <t>ME B4.2</t>
  </si>
  <si>
    <t>ME B4.3</t>
  </si>
  <si>
    <t>ME B4.4</t>
  </si>
  <si>
    <t xml:space="preserve">Pre and Post test counselling is given at ICTC </t>
  </si>
  <si>
    <t>SI/PI/RR</t>
  </si>
  <si>
    <t>ME B4.5</t>
  </si>
  <si>
    <t>Availability of complaint box and display of process for grievance re redressal and whom to contact is displayed</t>
  </si>
  <si>
    <t>Free OPD Consultation / ANC Check-ups</t>
  </si>
  <si>
    <t>For JSSK entitlement</t>
  </si>
  <si>
    <t>ME B5.2</t>
  </si>
  <si>
    <t>The facility ensures that Medicines prescribed are available at Pharmacy and wards</t>
  </si>
  <si>
    <t>Check that  patient party has not spent on purchasing Medicines or consumables from outside.</t>
  </si>
  <si>
    <t>ME B5.3</t>
  </si>
  <si>
    <t>ME B5.4</t>
  </si>
  <si>
    <t xml:space="preserve">Free OPD Consultation for BPL patients </t>
  </si>
  <si>
    <t>ME B5.5</t>
  </si>
  <si>
    <t xml:space="preserve">If any other expenditure occurred it is reimbursed from hospital </t>
  </si>
  <si>
    <t>The Facility has an established procedure for entertaining representatives of Medicine companies and suppliers</t>
  </si>
  <si>
    <t>Check established policy for end of life care is available in hospital as per prevalent national &amp; state laws</t>
  </si>
  <si>
    <t>Check established procedure for LAMA is available</t>
  </si>
  <si>
    <t>There is an established procedure for obtaining informed consent from the patients in case facility is participating in any clinical or public health research</t>
  </si>
  <si>
    <t>ME C1.1</t>
  </si>
  <si>
    <t xml:space="preserve">Clinics has adequate space for consultation and examination  </t>
  </si>
  <si>
    <t>Adequate Space in Clinics (12 sq. ft)</t>
  </si>
  <si>
    <t xml:space="preserve">Availability of adequate waiting area
</t>
  </si>
  <si>
    <t>Waiting area at the scale of 1 sq. ft per average daily patient with minimum 400 sq. ft of area</t>
  </si>
  <si>
    <t>ME C1.2</t>
  </si>
  <si>
    <t>Availability of seating arrangement in waiting area</t>
  </si>
  <si>
    <t xml:space="preserve">As per average OPD at peak time </t>
  </si>
  <si>
    <t xml:space="preserve">Availability of sub waiting at for separate clinics </t>
  </si>
  <si>
    <t xml:space="preserve">For clinics has high patient load </t>
  </si>
  <si>
    <t xml:space="preserve">See if its is easily accessible to the visitors </t>
  </si>
  <si>
    <t xml:space="preserve">Urinals 1 per 50 person
water closet and wash basins 1 per 100 person </t>
  </si>
  <si>
    <t>Availability of patient calling system</t>
  </si>
  <si>
    <t>ME C1.3</t>
  </si>
  <si>
    <t xml:space="preserve">There is designated area for registration </t>
  </si>
  <si>
    <t>Dedicated clinic for each speciality</t>
  </si>
  <si>
    <t>One clinic is not shared by 2 doctors at one time</t>
  </si>
  <si>
    <t xml:space="preserve">Dedicated examination areas is provided with each clinics </t>
  </si>
  <si>
    <t>Demarcated immunization room for pregnant women and children</t>
  </si>
  <si>
    <t>OPD has separate entry  and exit from IPD and Emergency</t>
  </si>
  <si>
    <t xml:space="preserve">Demarcated trolley/wheelchair bay </t>
  </si>
  <si>
    <t>ME C1.4</t>
  </si>
  <si>
    <t xml:space="preserve">Corridors at OPD are broad enough to manage stretcher and trolleys </t>
  </si>
  <si>
    <t>ME C1.5</t>
  </si>
  <si>
    <t xml:space="preserve">Availability of functional telephone and Intercom Services </t>
  </si>
  <si>
    <t>ME C1.6</t>
  </si>
  <si>
    <t xml:space="preserve">Availability of Registration  counters  as per Patient load 
</t>
  </si>
  <si>
    <t>Average Time taken for registration would be 3-5 min so number of counter required would be worked on scale of 12-20 patient/hour per counter</t>
  </si>
  <si>
    <t>ME C1.7</t>
  </si>
  <si>
    <t>Unidirectional  flow of services</t>
  </si>
  <si>
    <t>Layout of OPD shall follow functional flow of the
patients, e.g.:
Enquiry→Registration→Waiting→Sub-waiting→
Clinic Dressing room/Injection Room→
Diagnostics (lab/X-ray)→Pharmacy→Exit</t>
  </si>
  <si>
    <t>All OPD clinics and related auxiliary services are co located in one functional area</t>
  </si>
  <si>
    <t>OPD is located near to the entry of the hospital</t>
  </si>
  <si>
    <t>ME C2.3</t>
  </si>
  <si>
    <t>OPD building does not have temporary connections and loosely hanging wires</t>
  </si>
  <si>
    <t>ME C2.4</t>
  </si>
  <si>
    <t xml:space="preserve">Floors of the OPD are non slippery and even </t>
  </si>
  <si>
    <t>ME C3.1</t>
  </si>
  <si>
    <t>OPD has sufficient fire  exit to permit safe escape to its occupant at time of fire</t>
  </si>
  <si>
    <t>ME C3.2</t>
  </si>
  <si>
    <t>OPD has installed fire Extinguisher  that is Class A , Class B C type or ABC type</t>
  </si>
  <si>
    <t>ME C3.3</t>
  </si>
  <si>
    <t>ME C4.1</t>
  </si>
  <si>
    <t xml:space="preserve">Availability of specialist Doctor at OPD time </t>
  </si>
  <si>
    <t>(a) Check for specialist are available  at scheduled time 
(b)  1 OBG specialist per 100 ANC -  regular or private - for PMSMA</t>
  </si>
  <si>
    <t>ME C4.2</t>
  </si>
  <si>
    <t>Availability of General duty doctor  at Screening Clinic</t>
  </si>
  <si>
    <t>Availability of General duty doctor  at  PMSMA</t>
  </si>
  <si>
    <t>ME C4.3</t>
  </si>
  <si>
    <t>Availability of Nursing staff</t>
  </si>
  <si>
    <t xml:space="preserve"> At Injection room/ OPD Clinic as Per Requirement </t>
  </si>
  <si>
    <t>ME C4.4</t>
  </si>
  <si>
    <t xml:space="preserve">Availability of dresser/paramedic at dressing room </t>
  </si>
  <si>
    <t>Counsellor for ICTC</t>
  </si>
  <si>
    <t>Full Time</t>
  </si>
  <si>
    <t xml:space="preserve">Lab technician for ICTC </t>
  </si>
  <si>
    <t xml:space="preserve">Full time </t>
  </si>
  <si>
    <t>Counsellor  for AFHS clinic</t>
  </si>
  <si>
    <t>Availability of ECG technician</t>
  </si>
  <si>
    <t>Availability of Audiometrician</t>
  </si>
  <si>
    <t>Availability of Ophthalmic assistant</t>
  </si>
  <si>
    <t>Availability of Physiotherapist</t>
  </si>
  <si>
    <t>Availability of Dental technician</t>
  </si>
  <si>
    <t>Availability of rehabilitation therapist</t>
  </si>
  <si>
    <t>ME C4.5</t>
  </si>
  <si>
    <t xml:space="preserve">availability of dedicated security guard for OPD </t>
  </si>
  <si>
    <t xml:space="preserve">Availability of registration clerks as per load </t>
  </si>
  <si>
    <t>Availability of housekeeping staff</t>
  </si>
  <si>
    <t>Facility provides Medicines and consumables required for assured list of services.</t>
  </si>
  <si>
    <t>ME C5.1</t>
  </si>
  <si>
    <t xml:space="preserve">The departments have availability of adequate Medicines at point of use </t>
  </si>
  <si>
    <t xml:space="preserve">Availability of injectables at injection room </t>
  </si>
  <si>
    <t xml:space="preserve">ARV, TT </t>
  </si>
  <si>
    <t>Availability of drugs for management of GDM</t>
  </si>
  <si>
    <t>Metformin &amp; insulin</t>
  </si>
  <si>
    <t>ME C5.2</t>
  </si>
  <si>
    <t xml:space="preserve">Availability of disposables at dressing room and  clinics </t>
  </si>
  <si>
    <t xml:space="preserve">Examination gloves, Syringes, Dressing material , suturing material </t>
  </si>
  <si>
    <t xml:space="preserve">HIV testing Kits I, II and III at ICTC </t>
  </si>
  <si>
    <t>Availability of glucometer &amp; OGTT</t>
  </si>
  <si>
    <t>for screening of GDM</t>
  </si>
  <si>
    <t>ME C5.3</t>
  </si>
  <si>
    <t xml:space="preserve">Emergency Medicine trays are maintained at every point of care, where ever it may be needed </t>
  </si>
  <si>
    <t xml:space="preserve">Emergency Medicine Tray is maintained at injection room &amp; immunization room </t>
  </si>
  <si>
    <t>ME C6.1</t>
  </si>
  <si>
    <t xml:space="preserve">BP apparatus, thermometer, weighting machine, torch, stethoscope, Examination table </t>
  </si>
  <si>
    <t>ME C6.2</t>
  </si>
  <si>
    <t>Availability of functional Instruments/Equipment  for Gynae and obstetric</t>
  </si>
  <si>
    <t>PV examination kit, Inch tape, fetoscope, Weighting machine, BP apparatus etc.</t>
  </si>
  <si>
    <t xml:space="preserve">Availability of functional Equipment/Instruments for Orthopaedic Procedures </t>
  </si>
  <si>
    <t>X ray view box, Equipment for plaster room</t>
  </si>
  <si>
    <t xml:space="preserve">Availability of functional Instruments / Equipment for Ophthalmic Procedures </t>
  </si>
  <si>
    <t>Retinoscope, refraction kit, tonometer, perimeter, distant vision chart, Colour vision chart.</t>
  </si>
  <si>
    <t xml:space="preserve">Availability of Instruments/ Equipment Procedures for ENT procedures </t>
  </si>
  <si>
    <t xml:space="preserve">Audiometer, Laryngoscope, Otoscope, Head Light, Tuning Fork, Bronchoscope, Examination Instrument Set </t>
  </si>
  <si>
    <t xml:space="preserve">Availability of functional Instruments/ Equipment for Dental Procedures </t>
  </si>
  <si>
    <t>Dental chair, Air rotor, Endodontic set, Extraction forceps</t>
  </si>
  <si>
    <t xml:space="preserve">Availability of functional Equipment/Instruments of Physiotherapy Procedures </t>
  </si>
  <si>
    <t>Traction, Wax bath, Short Wave Diathermy, Exercise table Etc .</t>
  </si>
  <si>
    <t>ME C6.3</t>
  </si>
  <si>
    <t xml:space="preserve">Availability of Equipment for ICTC lab </t>
  </si>
  <si>
    <t>Micropipettes, Centrifuge, Needle destroyer, Refrigerators</t>
  </si>
  <si>
    <t>ME C6.4</t>
  </si>
  <si>
    <t>ME C6.5</t>
  </si>
  <si>
    <t>Availability of equipment for storage for Medicines</t>
  </si>
  <si>
    <t>Refrigerator, Crash cart/Medicine trolley, instrumental trolley, dressing trolley</t>
  </si>
  <si>
    <t>Availability of equipment for cleaning</t>
  </si>
  <si>
    <t xml:space="preserve">Buckets for mopping, mops, duster, waste trolley, Deck brush </t>
  </si>
  <si>
    <t xml:space="preserve">Availability of equipment for sterilization and disinfection </t>
  </si>
  <si>
    <t>Boiler</t>
  </si>
  <si>
    <t>ME C6.7</t>
  </si>
  <si>
    <t xml:space="preserve">Availability of Fixtures </t>
  </si>
  <si>
    <t xml:space="preserve">Spot light, electrical fixture for equipment, X ray view box </t>
  </si>
  <si>
    <t xml:space="preserve">Availability of furniture at clinics </t>
  </si>
  <si>
    <t>Doctors Chair, Patient Stool, Examination Table, Attendant Chair, Table, Footstep, cupboard</t>
  </si>
  <si>
    <t xml:space="preserve">ICTC Team Training </t>
  </si>
  <si>
    <t xml:space="preserve">Induction and refresher training for ICTC counsellor </t>
  </si>
  <si>
    <t>Induction and refresher training for ICTC lab technician</t>
  </si>
  <si>
    <t>Check the competency of staff to use OPD equipment like BP apparatus etc</t>
  </si>
  <si>
    <t>At ANC clinic staff is skilled to identify high risk pregnancies</t>
  </si>
  <si>
    <t xml:space="preserve">Counsellor is skilled for  counselling </t>
  </si>
  <si>
    <t>ME D1.1</t>
  </si>
  <si>
    <t>ME D1.2</t>
  </si>
  <si>
    <t xml:space="preserve">BP apparatus, thermometer are calibrated </t>
  </si>
  <si>
    <t>ME D1.3</t>
  </si>
  <si>
    <t>The facility has defined procedures for storage, inventory management and dispensing of Medicines in pharmacy and patient care areas</t>
  </si>
  <si>
    <t xml:space="preserve">There is established procedure for forecasting and indenting Medicines and consumables </t>
  </si>
  <si>
    <t xml:space="preserve">There is established system of timely  indenting of consumables and Medicines </t>
  </si>
  <si>
    <t>The facility has establish procedure for procurement of Medicines</t>
  </si>
  <si>
    <t>ME D2.3</t>
  </si>
  <si>
    <t>The facility ensures proper storage of Medicines and consumables</t>
  </si>
  <si>
    <t xml:space="preserve">Medicines are stored in containers/tray/crash cart and are labelled </t>
  </si>
  <si>
    <t>Labelled with Medicine name, Medicine strength and expiry date</t>
  </si>
  <si>
    <t>ME D2.4</t>
  </si>
  <si>
    <t xml:space="preserve">The facility ensures management of expiry and near expiry Medicines </t>
  </si>
  <si>
    <t xml:space="preserve">Medicines expiry dates' are maintained at emergency Medicine tray </t>
  </si>
  <si>
    <t xml:space="preserve">No expired Medicine found </t>
  </si>
  <si>
    <t>Records for expiry and near expiry Medicines are maintained for Medicine stored at department</t>
  </si>
  <si>
    <t>Check register/DVDMS/other supply chain software for record of stock of expired and near expiry Medicines</t>
  </si>
  <si>
    <t>ME D2.5</t>
  </si>
  <si>
    <t xml:space="preserve">There is established system of calculating and maintaining buffer stock </t>
  </si>
  <si>
    <t xml:space="preserve">Department maintained stock register of drugs and consumables </t>
  </si>
  <si>
    <t>Check record of drug received, issued and balance stock in hand and are updated</t>
  </si>
  <si>
    <t>ME D2.6</t>
  </si>
  <si>
    <t>There is a procedure for periodically replenishing the Medicines in patient care areas</t>
  </si>
  <si>
    <t xml:space="preserve">There is established procedure for replenishing drug tray /crash cart </t>
  </si>
  <si>
    <t>ME D2.7</t>
  </si>
  <si>
    <t xml:space="preserve">There is process for storage of vaccines and other Medicines, requiring controlled temperature </t>
  </si>
  <si>
    <t xml:space="preserve">Temperature of refrigerators are kept as per storage requirement  and records twice a day and are maintained </t>
  </si>
  <si>
    <t>Cold chain is maintained at immunization room</t>
  </si>
  <si>
    <t xml:space="preserve">Check for four conditioned Ice packs are placed in Carrier Box,
DPT, DT, TT and Hep B Vaccines are  not kept in direct contact of Frozen Ice pack  </t>
  </si>
  <si>
    <t>ME D2.8</t>
  </si>
  <si>
    <t xml:space="preserve">There is a procedure for secure storage of narcotic and psychotropic Medicines </t>
  </si>
  <si>
    <t>ME D3.1</t>
  </si>
  <si>
    <t xml:space="preserve">Adequate Illumination in clinics </t>
  </si>
  <si>
    <t>Examination table</t>
  </si>
  <si>
    <t>Adequate Illumination in procedure area</t>
  </si>
  <si>
    <t>Dressing room, injection room and immunization room</t>
  </si>
  <si>
    <t>ME D3.2</t>
  </si>
  <si>
    <t>Only one patient is allowed one time at clinic</t>
  </si>
  <si>
    <t>Limited number of attendant/ relatives are allowed with patient</t>
  </si>
  <si>
    <t xml:space="preserve">Medical representative are restricted in OPD timings </t>
  </si>
  <si>
    <t>Temperature control and ventilation in waiting areas</t>
  </si>
  <si>
    <t>Temperature control and ventilation in clinics</t>
  </si>
  <si>
    <t>ME D3.4</t>
  </si>
  <si>
    <t>Hospital has sound security system to manage overcrowding in OPD</t>
  </si>
  <si>
    <t>ME D4.2</t>
  </si>
  <si>
    <t>ME D4.3</t>
  </si>
  <si>
    <t>ME D4.5</t>
  </si>
  <si>
    <t xml:space="preserve">No condemned/Junk material lying in the OPD </t>
  </si>
  <si>
    <t>ME D5.1</t>
  </si>
  <si>
    <t>ME D5.2</t>
  </si>
  <si>
    <t xml:space="preserve">Availability of power back up in OPD </t>
  </si>
  <si>
    <t>ME D5.3</t>
  </si>
  <si>
    <t>Nutritional assessment of patient done as required and directed by doctor</t>
  </si>
  <si>
    <t>ME D7.1</t>
  </si>
  <si>
    <t>The facility has adequate sets of linen</t>
  </si>
  <si>
    <t xml:space="preserve">Availability of linen in examination area </t>
  </si>
  <si>
    <t>ME D7.2</t>
  </si>
  <si>
    <t>Standard D10</t>
  </si>
  <si>
    <t>ME D10.1</t>
  </si>
  <si>
    <t>ME D10.3</t>
  </si>
  <si>
    <t>ME D11.1</t>
  </si>
  <si>
    <t>ME D11.2</t>
  </si>
  <si>
    <t>ME D11.3</t>
  </si>
  <si>
    <t>Verification of outsourced services (cleaning/Laundry/Security/Maintenance)  provided are done by designated in-house staff</t>
  </si>
  <si>
    <t>ME E1.1</t>
  </si>
  <si>
    <t>Patient demographic details are recorded in OPD registration records</t>
  </si>
  <si>
    <t>Check for that patient demographics like Name, age, Sex, Address  etc.</t>
  </si>
  <si>
    <t xml:space="preserve">Patients are directed to relevant clinic by registration clerk based on complaint </t>
  </si>
  <si>
    <t>Registration clerk is aware of categories of the patient exempted from user charges</t>
  </si>
  <si>
    <t>There is procedure for systematic calling of patients one by one</t>
  </si>
  <si>
    <t xml:space="preserve">Patient is called by Doctor/attendant as per his/her turn on the basis of “first come first examine” basis.  </t>
  </si>
  <si>
    <t xml:space="preserve">Patient History is taken and recorded </t>
  </si>
  <si>
    <t xml:space="preserve">Check OPD records for the same </t>
  </si>
  <si>
    <t>Physical Examination is done and recorded wherever required</t>
  </si>
  <si>
    <t>Check details of the physical examination, provisional diagnosis and investigations (if any)  is mentioned in the OPD ticket</t>
  </si>
  <si>
    <t xml:space="preserve">Provisional Diagnosis is recorded </t>
  </si>
  <si>
    <t xml:space="preserve">Check treatment plan and confirmed diagnosis is recorded </t>
  </si>
  <si>
    <t xml:space="preserve">No Patient is Consulted in Standing Position </t>
  </si>
  <si>
    <t>Proper seating arrangement for the patient and parent- attendant is there. Care is provided in a dignified way.</t>
  </si>
  <si>
    <t>Clinical staff is not engaged in administrative work</t>
  </si>
  <si>
    <t xml:space="preserve">During OPD hours clinical staff is not engaged in other administrative tasks </t>
  </si>
  <si>
    <t>ME E1.3</t>
  </si>
  <si>
    <t>There is establish procedure for admission through OPD</t>
  </si>
  <si>
    <t>There is establish procedure for day care admission</t>
  </si>
  <si>
    <t>ME E1.4</t>
  </si>
  <si>
    <t>ME E2.1</t>
  </si>
  <si>
    <t xml:space="preserve">There is screening clinic for initial assessment of the patients </t>
  </si>
  <si>
    <t>ME E2.2</t>
  </si>
  <si>
    <t>Criteria is defined for identification, and management of patient as per disease condition</t>
  </si>
  <si>
    <t>Check the re assessment sheets/OPD tickets modified,  treatment plan or care plan is documented</t>
  </si>
  <si>
    <t>ME E3.1</t>
  </si>
  <si>
    <t xml:space="preserve">Facility has established procedure for handing over of patients during departmental transfer </t>
  </si>
  <si>
    <t>ME E3.2</t>
  </si>
  <si>
    <t xml:space="preserve">Availability of referral linkages for OPD consultation. </t>
  </si>
  <si>
    <t xml:space="preserve">(a) Check how patient are referred if services are not available 
(b) Check the referral linkage for PMSMA </t>
  </si>
  <si>
    <t>Facility has functional referral linkages to higher facilities</t>
  </si>
  <si>
    <t xml:space="preserve">There is a system of follow up of referred patients </t>
  </si>
  <si>
    <t xml:space="preserve">ICTC has functional Linkages with ART and state reference Labs </t>
  </si>
  <si>
    <t>ME E3.3</t>
  </si>
  <si>
    <t xml:space="preserve">Telemedicine service are used for consultation </t>
  </si>
  <si>
    <t xml:space="preserve">Patient records are maintained for  the cases availing the telemedicine services </t>
  </si>
  <si>
    <t xml:space="preserve">Check the records for completion. </t>
  </si>
  <si>
    <t>ME E4.1</t>
  </si>
  <si>
    <t>ME E4.2</t>
  </si>
  <si>
    <t>ME E4.3</t>
  </si>
  <si>
    <t>ME E4.4</t>
  </si>
  <si>
    <t>ME E4.5</t>
  </si>
  <si>
    <t>ME E5.1</t>
  </si>
  <si>
    <t>ME E5.2</t>
  </si>
  <si>
    <t>For any critical patient needing urgent attention queue can be bypassed for providing services on priority basis</t>
  </si>
  <si>
    <t>ME E6.1</t>
  </si>
  <si>
    <t>Facility ensured that Medicines are prescribed in generic name only</t>
  </si>
  <si>
    <t xml:space="preserve">Check for OPD slip if Medicines are prescribed under generic name only </t>
  </si>
  <si>
    <t>Check for:
1. No. of medicines prescribed 
2. High-end antibiotics are not prescribed
3. polypharmacy
4. No of multivitamins prescribed
5. No of injectables prescribed
6. Medicines are prescribed from EML</t>
  </si>
  <si>
    <t xml:space="preserve">A copy of Prescription is kept with the facility </t>
  </si>
  <si>
    <t>ME E6.2</t>
  </si>
  <si>
    <t>There is procedure of rational use of Medicines</t>
  </si>
  <si>
    <t>Check staff is aware of the Medicine regime and doses as per STG</t>
  </si>
  <si>
    <t>Check OPD ticket that Medicines are prescribed as per STG</t>
  </si>
  <si>
    <t xml:space="preserve">Availability of Medicine formulary </t>
  </si>
  <si>
    <t xml:space="preserve">Established mechanism for Medication reconciliation process </t>
  </si>
  <si>
    <t>1. Medication Reconciliation is carried out by a trained and competent health professional during the patient's admission, interdepartmental transfer or discharged
2. Medicine reconciliation includes Prescription and non-prescription (over-the-counter) medications, vitamins, nutritional supplements.</t>
  </si>
  <si>
    <t>Medicine are reviewed and optimised as per individual treatment plan</t>
  </si>
  <si>
    <t>Medicines are optimised as per individual treatment plan for best possible clinical outcome specially in chronic cases, Non communicable diseases etc</t>
  </si>
  <si>
    <t>Patients are engaged in their own care</t>
  </si>
  <si>
    <r>
      <rPr>
        <sz val="18"/>
        <color theme="1"/>
        <rFont val="Calibri"/>
        <family val="2"/>
      </rPr>
      <t xml:space="preserve">Clinician counsel the patient on medication safety using </t>
    </r>
    <r>
      <rPr>
        <i/>
        <sz val="18"/>
        <color theme="1"/>
        <rFont val="Calibri"/>
        <family val="2"/>
      </rPr>
      <t>"5 moments for medication safety app"</t>
    </r>
  </si>
  <si>
    <t>Facility has defined procedures for safe Medicine administration</t>
  </si>
  <si>
    <t>ME E7.1</t>
  </si>
  <si>
    <t>There is process for identifying and cautious administration of high alert Medicines  (to check)</t>
  </si>
  <si>
    <t>ME E7.2</t>
  </si>
  <si>
    <t>ME E7.3</t>
  </si>
  <si>
    <t xml:space="preserve">There is a procedure to check Medicine before administration/ dispensing </t>
  </si>
  <si>
    <t>Medicines are checked for expiry and   other inconsistency before administration</t>
  </si>
  <si>
    <t>Check in Injection room</t>
  </si>
  <si>
    <t>Check for any open single dose vial with left  over content intended to be used later on</t>
  </si>
  <si>
    <t>Any adverse Medicine reaction is recorded and reported</t>
  </si>
  <si>
    <t>ME E7.4</t>
  </si>
  <si>
    <t>ME E7.5</t>
  </si>
  <si>
    <t xml:space="preserve">Patient is counselled for self Medicine administration </t>
  </si>
  <si>
    <t>ME E8.1</t>
  </si>
  <si>
    <t xml:space="preserve">Patient History, Chief Complaint and Examination Diagnosis/ Provisional Diagnosis is recorded in OPD slip </t>
  </si>
  <si>
    <t>(Manually/e-records)</t>
  </si>
  <si>
    <t>ME E8.2</t>
  </si>
  <si>
    <t xml:space="preserve"> Written
Prescription Treatment plan is written </t>
  </si>
  <si>
    <t>ME E8.3</t>
  </si>
  <si>
    <t>ME E8.4</t>
  </si>
  <si>
    <t xml:space="preserve">Any dressing/injection, other procedure recorded in the OPD slip </t>
  </si>
  <si>
    <t>ME E8.5</t>
  </si>
  <si>
    <t>Check for the availability of OPD slip, Requisition slips etc.</t>
  </si>
  <si>
    <t>ME E8.6</t>
  </si>
  <si>
    <t>OPD records are maintained</t>
  </si>
  <si>
    <t>OPD register, ANC register, Injection room  register etc</t>
  </si>
  <si>
    <t>ME E8.7</t>
  </si>
  <si>
    <t xml:space="preserve">Safe keeping of OPD records </t>
  </si>
  <si>
    <t>Standard E9</t>
  </si>
  <si>
    <t>ME E9.1</t>
  </si>
  <si>
    <t>ME E9.2</t>
  </si>
  <si>
    <t>ME E9.3</t>
  </si>
  <si>
    <t>Standard E10</t>
  </si>
  <si>
    <t>ME E10.1</t>
  </si>
  <si>
    <t>ME E10.3</t>
  </si>
  <si>
    <t xml:space="preserve">The facility has explicit clinical criteria for providing intubations &amp; intubation, and care of patients on ventilation and subsequently on its removal </t>
  </si>
  <si>
    <t>ME E11.1</t>
  </si>
  <si>
    <t>ME E11.2</t>
  </si>
  <si>
    <t>ME E11.3</t>
  </si>
  <si>
    <t>ME E11.4</t>
  </si>
  <si>
    <t>ME E11.5</t>
  </si>
  <si>
    <t>ME E12.1</t>
  </si>
  <si>
    <t>ME E12.3</t>
  </si>
  <si>
    <t xml:space="preserve">Clinics is provided with the critical value of different tests </t>
  </si>
  <si>
    <t>ME E13.5</t>
  </si>
  <si>
    <t>ME E15.1</t>
  </si>
  <si>
    <t>ME E16.1</t>
  </si>
  <si>
    <t>ME E16.2</t>
  </si>
  <si>
    <t>Maternal &amp; Child Health Services</t>
  </si>
  <si>
    <t>Facility provides and updates “Mother and Child Protection Card”.</t>
  </si>
  <si>
    <t xml:space="preserve">Line listing </t>
  </si>
  <si>
    <t xml:space="preserve">Records are maintained for ANC registered pregnant women </t>
  </si>
  <si>
    <t>Records of each ANC check-ups is maintained in Mother and child protection card</t>
  </si>
  <si>
    <t>ANC check-ups is done by Qualified personnel</t>
  </si>
  <si>
    <t xml:space="preserve">At ANC clinic, Pregnancy is confirmed by performing urine test </t>
  </si>
  <si>
    <t>Last menstrual period (LMP) is recorded and Expected date of Delivery (EDD) is calculated</t>
  </si>
  <si>
    <t>Assessment of Clinical condition of pregnant women &amp; foetus during all ANC Check-up</t>
  </si>
  <si>
    <t>Gestational Age,  general &amp; systemic examination including breast examination , medical, surgical &amp; personal history etc</t>
  </si>
  <si>
    <t xml:space="preserve">Weight &amp; Blood pressure  measurement </t>
  </si>
  <si>
    <t xml:space="preserve">Pallor, oedema and icterus.   </t>
  </si>
  <si>
    <t xml:space="preserve">Abdominal palpation for foetal growth, foetal lie </t>
  </si>
  <si>
    <t xml:space="preserve">Auscultation for foetal heart sound </t>
  </si>
  <si>
    <t>PV examination during 4th ANC</t>
  </si>
  <si>
    <t>to check pelvic adequacy - in 37  weeks</t>
  </si>
  <si>
    <t>4 ANC &amp; 1 PMSMA check-ups of women is done</t>
  </si>
  <si>
    <t xml:space="preserve">Identification &amp; Management of hypertensive disorders </t>
  </si>
  <si>
    <t xml:space="preserve">(a) Confirm hypertension &amp; identify the pregnant women with severe PE/E
(b) Manage hypertension as per guidelines 
</t>
  </si>
  <si>
    <t>Management of the Syphilis  reactive pregnant women</t>
  </si>
  <si>
    <t>(a) Treatment as per the guidelines
(b) Quantitative &amp; qualitative RPR/VDRL test
(c ) Test/treat the spouse/partner</t>
  </si>
  <si>
    <t>Management of the Syphilis non  reactive high risk  pregnant women</t>
  </si>
  <si>
    <t>Retest high-risk women in third trimester or soon after delivery</t>
  </si>
  <si>
    <t>Management of pregnant women with GDM</t>
  </si>
  <si>
    <t>(a) Medical Nutrition Therapy (MNT) &amp; Physical exercise for 2 weeks
(b) After 2 weeks of MNT &amp; physical exercise - 2hrs PPBS
- if 2hrs PPBS is less than 120mg/dl- repeat the test as per protocol- one test every month during 2nd &amp; 3rd trimesters
- if 2hrs PPBS is more 120mg/dl - medical management (metformin or insulin therapy to be started  as per guidelines
(c ) Foetal surveillance - Foetal auscultation in Antenatal visit</t>
  </si>
  <si>
    <t xml:space="preserve">Identification &amp; management of hypothyroidism </t>
  </si>
  <si>
    <t>(a) Screening of high-risk Pregnant women (Areas with moderate to severe iodine deficiency, obesity, history - of thyroid dysfunction/ surgery, to first-degree relatives, mental retardation, autoimmune disease, frequent miscarriage, pre-term delivery etc.)
(b)  Hormonal assay - TSH &amp; FT4
(c ) Treatment as per guidelines- Levothyroxine</t>
  </si>
  <si>
    <t>Facility ensures availability of diagnostic and Medicines during antenatal care of pregnant women</t>
  </si>
  <si>
    <t>Diagnostic  test under ANC check up are prescribed by ANC clinic</t>
  </si>
  <si>
    <t>Check for Haemoglobin, urine albumin, urine sugar, blood group and Rh factor ,Syphilis (VDRL/RPR) HIV, blood sugar, malaria &amp; Hepatitis B</t>
  </si>
  <si>
    <t>Oral glucose tolerance test (OGTT) is done for all pregnant women</t>
  </si>
  <si>
    <t xml:space="preserve">(a) Universal screening of all pregnant women at the time of first antenatal contact.
(b)  if the first test is negative second test - 24-28 week of gestation </t>
  </si>
  <si>
    <t xml:space="preserve">High risk pregnant women are referred to specialist </t>
  </si>
  <si>
    <t>(a) PIH, GDM, Malaria, HIV, syphilis, APH, 
(b)  From ANC clinic to PMSMA
(c ) Sticker indicating the risk factor/ condition of the pregnant woman - placed in MCP card in PMSMA</t>
  </si>
  <si>
    <t xml:space="preserve">Line listing of pregnant women with moderate and sever anaemia </t>
  </si>
  <si>
    <t xml:space="preserve">Provision for Injectable Iron Treatment for moderate anaemia </t>
  </si>
  <si>
    <t xml:space="preserve">Nutritional counselling </t>
  </si>
  <si>
    <t>Nutrition &amp; Rest</t>
  </si>
  <si>
    <t>Iron, folic acid &amp; calcium supplementation</t>
  </si>
  <si>
    <t>Recognizing danger sign of labour</t>
  </si>
  <si>
    <t xml:space="preserve">Breast feeding </t>
  </si>
  <si>
    <t>Institutional delivery</t>
  </si>
  <si>
    <t>Arrangement of referral transport</t>
  </si>
  <si>
    <t>Birth preparedness</t>
  </si>
  <si>
    <t>Family planning</t>
  </si>
  <si>
    <t>The facility ensure adequate stay  of mother and new born in a safe environoment as per standard protocols</t>
  </si>
  <si>
    <t xml:space="preserve">Availability of diluents for Reconstitution of measles vaccine </t>
  </si>
  <si>
    <t xml:space="preserve">Recommended temperature of diluents is insured before reconstitution </t>
  </si>
  <si>
    <t xml:space="preserve">Check diluents are kept under cold chain at least before 24 hours before reconstitution 
Diluents are kept in vaccine carrier only at immunization clinic but should not be in direct contact of ice pack </t>
  </si>
  <si>
    <t xml:space="preserve">Reconstituted vaccines are not used after recommended time </t>
  </si>
  <si>
    <t xml:space="preserve">Ask staff about when BCG, measles and JE vaccines are constituted and till when these are valid for use. Should not be used beyond 4 hours after reconstitution </t>
  </si>
  <si>
    <t xml:space="preserve">Time of opening/ Reconstitution of vial is recorded </t>
  </si>
  <si>
    <t xml:space="preserve">Check for records </t>
  </si>
  <si>
    <t xml:space="preserve">Staff checks VVM level before using vaccines </t>
  </si>
  <si>
    <t xml:space="preserve">Ask staff how to check VVM level and  how to identify discard point </t>
  </si>
  <si>
    <t xml:space="preserve">Staff is aware of how check freeze damage for T-Series vaccines </t>
  </si>
  <si>
    <t xml:space="preserve">Ask staff to demonstrate how to conduct Shake test for DPT, DT and TT </t>
  </si>
  <si>
    <t xml:space="preserve">Discarded vaccines are kept separately </t>
  </si>
  <si>
    <t xml:space="preserve">Check for no expired, frozen or with VVM beyond the discard point vaccine stored in clod chain </t>
  </si>
  <si>
    <t xml:space="preserve">Check for DPT, DT, Hep Band TT vials are not kept in direct contact of ice pack </t>
  </si>
  <si>
    <t xml:space="preserve">AD syringes are available as per requirement </t>
  </si>
  <si>
    <t xml:space="preserve">Check for 0.1 ml AD syringe for BCG and 0.5  ml syringe for others are available </t>
  </si>
  <si>
    <t xml:space="preserve">Staff knows correct use AD syringe </t>
  </si>
  <si>
    <t xml:space="preserve">Ask for demonstration , How to peel, how to remove air bubble and injection site </t>
  </si>
  <si>
    <t xml:space="preserve">Check for AD syringes are not reused </t>
  </si>
  <si>
    <t>Injection site is not cleaned with spirit before administering vaccine dose</t>
  </si>
  <si>
    <t xml:space="preserve">Vaccine recipient is asked to stay for half an hour after vaccination to observer any Adverse effect following immunization </t>
  </si>
  <si>
    <t xml:space="preserve">Antipyretic  medicines available </t>
  </si>
  <si>
    <t xml:space="preserve">Availability of Immunization card </t>
  </si>
  <si>
    <t>Counselling on side effects and follow up visits done(CEI)</t>
  </si>
  <si>
    <t>Staff is aware of how to handle minor and serious advise events (AEFI)</t>
  </si>
  <si>
    <t xml:space="preserve">Staff knows how to manage any immediate serious reaction/anaphylaxis </t>
  </si>
  <si>
    <t>Staff is aware of different categories of AEFI</t>
  </si>
  <si>
    <t>1. Ask the staff to enumerate categories or whether he/she can differentiate between minor &amp; severe AEFI
2. The case definition list of severe/serious AEFI is available with provider</t>
  </si>
  <si>
    <t>Person responsible for notifying &amp; reporting of the AEFI is identified</t>
  </si>
  <si>
    <t>1. Verify weekly report of AEFI cases
2. Nil reporting in case of no AEFI cases
3. Verify HMIS report of previous month</t>
  </si>
  <si>
    <t>Process of reporting and route is communicated to all concerned</t>
  </si>
  <si>
    <t>Ask staff to whom the cases are reported and how</t>
  </si>
  <si>
    <t xml:space="preserve">Check for adherence to clinical protocols </t>
  </si>
  <si>
    <t xml:space="preserve">Management of children with severe
Acute Malnutrition is done as per  guidelines </t>
  </si>
  <si>
    <t>Screening of children coming to OPDs using weight for height and/or MUAC</t>
  </si>
  <si>
    <t xml:space="preserve">Availability of ORT corner </t>
  </si>
  <si>
    <t>ME E 20.10</t>
  </si>
  <si>
    <t>Provision of Antenatal natal check up for pregnant adolescent</t>
  </si>
  <si>
    <t xml:space="preserve">Nutritional Counselling, contraceptive counselling, Couple counselling ANC check-ups, ensuring institutional delivery </t>
  </si>
  <si>
    <t>Counselling and provision of emergency contraceptive pills</t>
  </si>
  <si>
    <t>Check for the availability of Emergency Contraceptive pills (Levonorgestrel)</t>
  </si>
  <si>
    <t>Counselling and provision of reversible Contraceptives</t>
  </si>
  <si>
    <t xml:space="preserve">Check for the availability of Oral Contraceptive Pills, Condoms and IUD   </t>
  </si>
  <si>
    <t>Availability and Display of IEC material</t>
  </si>
  <si>
    <t>Poster Displayed, Reading Material handouts etc.</t>
  </si>
  <si>
    <t>Information and advice ob. sexual and reproductive health related issues</t>
  </si>
  <si>
    <t>Advice on topic related to Growth and development,puberty,sexuality cancers, myths &amp; misconception, pregnancy, safe sex, contraception, unsafe abortion, menstrual disorders,anemia, sexual abuse ,RTI/STI's etc.</t>
  </si>
  <si>
    <t>Services for Tetanus immunization</t>
  </si>
  <si>
    <t>TT at 10 and 16 year</t>
  </si>
  <si>
    <t>Services for Prophylaxis against Nutritional Anaemia</t>
  </si>
  <si>
    <t>Haemoglobin estimation, weekly IFA tablet, and treatment for worm infestation</t>
  </si>
  <si>
    <t>Nutrition Counselling</t>
  </si>
  <si>
    <t>Services for early and safe termination of pregnancy and management of post abortion complication</t>
  </si>
  <si>
    <t>MVA procedure for pregnancy up to 8 week Post abortion counselling</t>
  </si>
  <si>
    <t>Treatment of Common RTI/STI's</t>
  </si>
  <si>
    <t>Privacy and Confidentiality, treatment Compliance, Partner Management, Follow up visit and referral</t>
  </si>
  <si>
    <t>Treatment and counselling for Menstrual disorders</t>
  </si>
  <si>
    <t xml:space="preserve">Symptomatic treatment , counselling </t>
  </si>
  <si>
    <t>Treatment and counselling for sexual concern for male and female adolescents</t>
  </si>
  <si>
    <t>Management of sexual abuse amongst Girls</t>
  </si>
  <si>
    <t>ECP, Prophylaxis against STI, PEP for HIV and Counselling</t>
  </si>
  <si>
    <t>Referral Linkages to ICTC and PPTCT</t>
  </si>
  <si>
    <t>Privacy and confidentiality maintained at ARSH clinic</t>
  </si>
  <si>
    <t>Screens and curtains for visual privacy,confidentaility policy displayed, one client at a time</t>
  </si>
  <si>
    <t xml:space="preserve">Ambulatory care  of uncomplicated P. Vivax malaria </t>
  </si>
  <si>
    <t xml:space="preserve">As per Clinical Guidelines for Treatment of Malaria 
</t>
  </si>
  <si>
    <t xml:space="preserve">Ambulatory care of uncomplicated P. Falciparum Malaria </t>
  </si>
  <si>
    <t xml:space="preserve">As per Clinical Guidelines for Treatment of Malaria </t>
  </si>
  <si>
    <t xml:space="preserve">Ambulatory care of Medicine resistant malaria </t>
  </si>
  <si>
    <t xml:space="preserve">
Staff is aware of symptoms or signs Presumptive pulmonary TB as per revised guidelines</t>
  </si>
  <si>
    <t xml:space="preserve">Cough &gt;2 weeks, fever &gt;2 weeks,
 significant weight loss, haemoptysis,
any abnormalities in chest radiography.  Addition, contact of microbiologically confirmed
TB patients, PL HIV, diabetics, malnourished, cancer
patients, patients on immunosuppressive therapy </t>
  </si>
  <si>
    <t>Staff is aware of Signs and symptoms of Extra pulmonary Tuberculosis</t>
  </si>
  <si>
    <t>Organ specific symptoms and signs like swelling of lymph nodes, pain &amp; swelling in joints, neck stiffness, disorientation, etc or constitutional symptoms like weight loss, fever&gt; 2 weeks night sweat</t>
  </si>
  <si>
    <t>Staff is aware of signs and symptoms of presumptive paediatric TB cases as per revised guidelines</t>
  </si>
  <si>
    <t>Child with persistent fever and/ or cough for more than 2 weeks. Unexplained Loss of weight/no weight gain in past 3 months/here loss of body
weight  loss of &gt;5% body weight as compared to highest weight recorded in the last
3 months.</t>
  </si>
  <si>
    <t>Staff is aware of  presumptive DRTB cases as per revised guidelines</t>
  </si>
  <si>
    <t>(1)TB patients who have failed treatment with first‑line
anti‑tubercular Medicines (ATD).
(2)Paediatric TB non‑responded.
(3)TB patients who are contacts of DRTB.
(4)TB patients who are found positive on any follow‑up sputum smear examination during treatment with
first‑line ATD.
(5) Previously treated TB cases
(6)TB patients with HIV co‑infection</t>
  </si>
  <si>
    <t xml:space="preserve">Staff is aware of  classification done on the basis of Medicine resistance as per revised guidelines </t>
  </si>
  <si>
    <t xml:space="preserve"> 1. Mono resistance (MR) –  Biological specimen of TB Patient resistant to one first line anti TB Medicine only.
2.  Poly resistance (PDR) – Biological specimen resistant to more than one anti TB Medicine, other than INH &amp; Rifampicin.
3. Multi‑Medicine resistance (MDR) – Biological specimen resistant to both INH and Rifampicin or with or without resistance to other first line ATD
 4.  Rifampicin resistance (RR) – Resistance to Rifampicin detected by phenotypic or genotypic method with or without resistant to other ATD excluding INH. Patient with RR manged as if MDR-TB case.
5. Extensive Medicine resistance- 
MDR TB case whose biological specimen resistant to Fluroquinolone (FQ) 
and a second‑line injectable ATD </t>
  </si>
  <si>
    <t>Diagnosis and treatment of Presumptive pulmonary TB as per revised guidelines</t>
  </si>
  <si>
    <t xml:space="preserve">All the presumptive TB cases undergo sputum smear examination (spot early morning or spot-spot). If first sputum is positive not at risk of DRTB, it is microbiologically confirmed.
Treatment of New Cases:
Treatment in IP will consist of 8weeks of INH, Rifampicin, Pyrazinamide and Ethambutol in daily dose as per weight band categories.
Only Pyrazinamide will be stopped in CP rest 3 Medicines will be continue for 16 weeks.
(Daily regimen with administration of daily fixed dose combination of first line ATD as per weight band)
</t>
  </si>
  <si>
    <t xml:space="preserve">Diagnosis and treatment of smear positive and presumptive multi Medicine resistance TB (MDR-TB) as per revised guidelines
</t>
  </si>
  <si>
    <t>Cartridge based Nucleic Acid Amplification test (CBNAAT) performed to rule out Rifampicin resistance and categorized as microbiologically confirmed Medicine sensitive TB or RIF resistant.
Treatment: 
IP will be of 12 weeks, where injection Streptomycin will be stopped after 8 weeks and remaining four Medicines in daily dose for another 4 weeks as per weight band.
At CP, Pyrazinamide will be stopped while rest of Medicines will be continue for another 20 weeks as daily dosage</t>
  </si>
  <si>
    <t>Diagnostic algorithm for pulmonary, extra pulmonary and paediatric TB as per revised guidelines are readily available</t>
  </si>
  <si>
    <t>Check algorithm for all the three cases are available.</t>
  </si>
  <si>
    <t>Management of extra pulmonary TB cases as per revised guidelines</t>
  </si>
  <si>
    <t>The CP in both new and previously treated cases may be extended 3-6 months in cases such as CNS, skeletal etc.
ATD given in fixed dose on daily basis as per weight band</t>
  </si>
  <si>
    <t>Management of MDR/RRTB(without additional resistance) as per revised guidelines</t>
  </si>
  <si>
    <t>6-9 months of IP with Kanamycin, Levofloxacin, Ethambutol, Pyrazinamide, Ethionamide, And Cyclomerize. !8 month of CP with Levofloxacin, Ethambutol, Ethionamide, And Cyclomerize</t>
  </si>
  <si>
    <t>Management of Paediatric Tuberculosis</t>
  </si>
  <si>
    <t>As per revised RNTCP Technical Guidelines</t>
  </si>
  <si>
    <t>Management of Patients with HIV infection and Tuberculosis</t>
  </si>
  <si>
    <t>As per  revised RNTCP Technical Guidelines</t>
  </si>
  <si>
    <t>Patient and family is counselled before initiating TB treatment</t>
  </si>
  <si>
    <t>Educate patient and family about disease, dose schedule, duration, common side effects, methods of prevention, consequence of irregular treatment or premature cessation of treatment</t>
  </si>
  <si>
    <t>Treatment card and TB identity card  is given</t>
  </si>
  <si>
    <t>PI/RR</t>
  </si>
  <si>
    <t>Treatment card will be issued in duplication if required</t>
  </si>
  <si>
    <t>Monitoring and follow up of patient done as per protocols</t>
  </si>
  <si>
    <t xml:space="preserve">Clinical follow up:  
Should be at least monthly – the patient may visit the clinical facility or medical officer call for review may even visit the house of patient.
Laboratory follow up: Sputum smear examination at the end of IP &amp; end of treatment (for every patient)
Long term follow up: After completion of treatment, the patient should be followed up at the end of 6, 12, 18 and 24 months. Any clinical symptoms and/or cough, sputum microscopy and/or culture should be considered. </t>
  </si>
  <si>
    <t>There is functional Linkage between DMC and ICTC</t>
  </si>
  <si>
    <t xml:space="preserve">Validation and Diagnosis of Referred and Directly Reported Cases </t>
  </si>
  <si>
    <t xml:space="preserve">As per Operation/ Clinical Guidelines of NLEP </t>
  </si>
  <si>
    <t>Treatment of all diagnosed cases including Reaction and Neuritis</t>
  </si>
  <si>
    <t xml:space="preserve">Management of Lepra Reactions </t>
  </si>
  <si>
    <t xml:space="preserve">Management of Complicated Ulcers </t>
  </si>
  <si>
    <t xml:space="preserve">Management of Eye Complications </t>
  </si>
  <si>
    <t xml:space="preserve">Physiotherapy including Pre and Post Operative Care </t>
  </si>
  <si>
    <t xml:space="preserve">Follow-up of cases treated at tertiary Level </t>
  </si>
  <si>
    <t xml:space="preserve">Self care Counselling </t>
  </si>
  <si>
    <t xml:space="preserve">Outreach Services to Leprosy Clinics </t>
  </si>
  <si>
    <t xml:space="preserve">Screening of Cases of RCS </t>
  </si>
  <si>
    <t xml:space="preserve">Pre Test Counselling is done as per protocols </t>
  </si>
  <si>
    <t>basic information and benefits of HIV testing
potential risks such as discrimination. The client is also informed about their right to refuse, follow-up services . Pregnant
women are given additional information on nutrition, hygiene, the importance of an
institutional delivery and HIV testing so as to avoid HIV transmission from mother to child.</t>
  </si>
  <si>
    <t xml:space="preserve">Post test counselling given as per protocol </t>
  </si>
  <si>
    <t xml:space="preserve">window period, a repeat test is recommended, clients with suspected tuberculosis are referred to the nearest microscopy centre. In case of a positive test result, the counsellor assists the client to understand the   
implications of the positive test result and helps in coping with the test result. The   
counsellor also ensures access to treatment and care, and supports disclosure of the HIV   
status to the spouse.   
</t>
  </si>
  <si>
    <t xml:space="preserve">Diagnosis and treatment of opportunistic Infections </t>
  </si>
  <si>
    <t xml:space="preserve">As per NACO guidelines </t>
  </si>
  <si>
    <t xml:space="preserve">Screening of PLHA for initiating ART </t>
  </si>
  <si>
    <t xml:space="preserve">Monitoring of patients on ART and management of side effects </t>
  </si>
  <si>
    <t xml:space="preserve">Counselling and Psychological support for PLHA </t>
  </si>
  <si>
    <t>Identification and treatment of mental illness as per guidelines</t>
  </si>
  <si>
    <t>(a) Management of the acute psychosis, obsession, anxiety, depression, neurosis &amp; epilepsy
(b)Ensure availability medicines &amp; regular follow up
(c ) Referferal of the cases as per requirement</t>
  </si>
  <si>
    <t xml:space="preserve">Identification of the cases for substance abuse </t>
  </si>
  <si>
    <t>Treat/ refer to the de addiction centre</t>
  </si>
  <si>
    <t>Psychosocial support is provided</t>
  </si>
  <si>
    <t>(a) Basic psycho education about treatment adherence
(b) Motivation enhancement
(c ) Reduction of high risk behaviour
(d) Relapse prevention 
(e ) Counselling for occupational  rehab.
(d) Patient support group / individual counselling</t>
  </si>
  <si>
    <t>Geriatric Care is provided as per Clinical Guidelines</t>
  </si>
  <si>
    <t>(a)  Linkage with specialists like medicine, ortho, health., ENT  services
(b)  Referral services to Regional Geriatric centre/MC</t>
  </si>
  <si>
    <t>Opportunistic screening for diabetes, hypertension, cardiovascular diseases</t>
  </si>
  <si>
    <t>Screening of persons above age of 30 - History of tobacco examination, BP Measurement and Blood sugar estimation
Look for records at NCD clinic</t>
  </si>
  <si>
    <t xml:space="preserve">Screen women of the age group 30-69 years approaching to the hospital </t>
  </si>
  <si>
    <t>for early detection of cervix cancer and breast cancer</t>
  </si>
  <si>
    <t>Health Promotion through IEC and counselling</t>
  </si>
  <si>
    <t>Increased intake of healthy foods, Increased physical activity through sports, exercise, etc.; 
 Avoidance of tobacco and alcohol;  stress management &amp;  warning signs of cancer etc</t>
  </si>
  <si>
    <t xml:space="preserve">Counselling the identified cases for self care </t>
  </si>
  <si>
    <t xml:space="preserve">Council the patient for monitoring of their BP (using digital BP apparatus) , sugar (using glucometer) , self care for ulcer etc
</t>
  </si>
  <si>
    <t xml:space="preserve">Weekly reporting of Presumptive cases on form "P" from OPD clinic </t>
  </si>
  <si>
    <t>(a) Submitted to District surveillance officer 
(b) Data is submitted manually or through IHIP (integrated health information platform)</t>
  </si>
  <si>
    <t xml:space="preserve">Early detection and screening for detection of deafness </t>
  </si>
  <si>
    <t>As per Clinical guidelines</t>
  </si>
  <si>
    <t>ME E23.11</t>
  </si>
  <si>
    <t>Facility provides services under National Viral Hepatitis Control Programme</t>
  </si>
  <si>
    <t>Assessment &amp; treatment of uncomplicated   cases of Viral Hepatitis</t>
  </si>
  <si>
    <t xml:space="preserve">(a) Routine assessment of HBsAg &amp; LFT
(b) Assessment of  the severity of liver disease
(c)  Management of the cases with evidence of  compensated or decompensated cirrhosis- as per guidelines
</t>
  </si>
  <si>
    <t xml:space="preserve">Follow up of the  cases of the Viral Hepatitis </t>
  </si>
  <si>
    <t xml:space="preserve">(a) Medication refill- after 25 days
(b) Educate the patient on adherence &amp; regular follow up
(c ) Check for side effects &amp; investigate as per requirements &amp; guidelines
(d) Update the investigation in the treatment card
</t>
  </si>
  <si>
    <t>ME E 23.12</t>
  </si>
  <si>
    <t>Clinical assessment by trained &amp; competent  physician</t>
  </si>
  <si>
    <t xml:space="preserve">(a) Assessment, treatment plan  &amp; prescription  for cases
(b) Pain Management
(c ) Counselling &amp;  psycho social interventions
</t>
  </si>
  <si>
    <t>ME F1.2</t>
  </si>
  <si>
    <t>ME F1.4</t>
  </si>
  <si>
    <t>ME F1.5</t>
  </si>
  <si>
    <t>ME F2.1</t>
  </si>
  <si>
    <t>ME F2.2</t>
  </si>
  <si>
    <t>ME F2.3</t>
  </si>
  <si>
    <t>ME F3.1</t>
  </si>
  <si>
    <t>ME F3.2</t>
  </si>
  <si>
    <t xml:space="preserve">Compliance to correct method of wearing and removing the gloves </t>
  </si>
  <si>
    <t>ME F4.1</t>
  </si>
  <si>
    <t xml:space="preserve">Proper Decontamination of instruments after use </t>
  </si>
  <si>
    <t xml:space="preserve">
Ask staff how they decontaminate the instruments like Stethoscope, Dressing Instruments, Examination Instruments, Blood Pressure Cuff etc
(Soaking in 0.5% Chlorine Solution, Wiping with 0.5% Chlorine Solution </t>
  </si>
  <si>
    <t>ME F4.2</t>
  </si>
  <si>
    <t xml:space="preserve">Facility ensures standard practices and materials for disinfection and sterilization of instruments and equipment </t>
  </si>
  <si>
    <t>ME F5.1</t>
  </si>
  <si>
    <t>Clinics for infectious diseases are located away from main traffic</t>
  </si>
  <si>
    <t>Preferably in remote corner with independent access</t>
  </si>
  <si>
    <t>Sitting arrangement in TB clinic is as per guideline</t>
  </si>
  <si>
    <t>ME F5.2</t>
  </si>
  <si>
    <t>ME F5.3</t>
  </si>
  <si>
    <t>Cleaning of patient care area with detergent solution</t>
  </si>
  <si>
    <t>ME F5.4</t>
  </si>
  <si>
    <t>ME F6.1</t>
  </si>
  <si>
    <t>Facility Ensures segregation of Bio Medical Waste as per guidelines</t>
  </si>
  <si>
    <t>Items such as tubing,  bottles, intravenous tubes and sets, catheters, urine bags, syringes (without needles and fixed needle syringes)  and vacutainers' with their needles cut) and gloves</t>
  </si>
  <si>
    <t>ME F6.2</t>
  </si>
  <si>
    <t>ME F6.3</t>
  </si>
  <si>
    <t>Check  for: 
1. Spill area evacuation
2. Removal of Jewellery
3. Wear PPE 
4. Use of flashlight to locate mercury beads
5. Use syringe without a needle/eyedropper and sticky tape to suck the beads
6. Collection of beads in leak-proof bag or container
7. Sprinkle sulphur or zinc powder to remove any remaining mercury
8. All the mercury spill surfaces should be decontaminated with 10% sodium thiosulfate solution
9. All the bags or containers containing items contaminated with mercury should be marked as “Hazardous Waste, Handle with Care”
10. Collected mercury waste should be handed over to the CBMWTF</t>
  </si>
  <si>
    <t>Area of Concern - G Quality Management</t>
  </si>
  <si>
    <t xml:space="preserve">There is a designated departmental  nodal person for coordinating Quality Assurance activities </t>
  </si>
  <si>
    <t xml:space="preserve">OPD Patient satisfaction survey done on monthly basis </t>
  </si>
  <si>
    <t xml:space="preserve">Facility prepares the action plans for the areas of low satisfaction </t>
  </si>
  <si>
    <t>Internal Quality Assurance is established at  ICTC lab</t>
  </si>
  <si>
    <t xml:space="preserve">External Quality assurance program is established at ICTC lab </t>
  </si>
  <si>
    <t>1. NQAS assessment toolkit is used to conduct internal assessment
2. SaQushal assessment toolkit</t>
  </si>
  <si>
    <t>ME G4.1</t>
  </si>
  <si>
    <t>Relevant protocols are displayed like Clinical Protocols for ANC check-ups</t>
  </si>
  <si>
    <t>ME G4.2</t>
  </si>
  <si>
    <t>OPD has documented procedure for Registration</t>
  </si>
  <si>
    <t xml:space="preserve">OPD has documented procedure for patient calling system in OPD clinics </t>
  </si>
  <si>
    <t>OPD has documented procedure for receiving of patient in clinic</t>
  </si>
  <si>
    <t xml:space="preserve">OPD has documented process for OPD consultation </t>
  </si>
  <si>
    <t xml:space="preserve">OPD has documented procedure for investigation </t>
  </si>
  <si>
    <t>OPD has documented procedure for prescription and Medicine dispensing</t>
  </si>
  <si>
    <t>OPD has documented procedure for nursing process in OPD</t>
  </si>
  <si>
    <t>OPD has documented procedure for patient privacy and confidentiality</t>
  </si>
  <si>
    <t>OPD has documented procedure for conducting, analysing patient satisfaction survey</t>
  </si>
  <si>
    <t>OPD has documented procedure for equipment management and maintenance in OPD</t>
  </si>
  <si>
    <t>Department has documented procedure for Administrative  and non clinical work at OPD</t>
  </si>
  <si>
    <t>Department has documented procedure for No Smoking Policy in OPD</t>
  </si>
  <si>
    <t>OPD has documented procedure for duty roaster, punctuality, dress code and identity for OPD staff</t>
  </si>
  <si>
    <t>ME G4.3</t>
  </si>
  <si>
    <t>ME G4.4</t>
  </si>
  <si>
    <t>Standard G 5</t>
  </si>
  <si>
    <t>ME G5.1</t>
  </si>
  <si>
    <t>ME G5.2</t>
  </si>
  <si>
    <t xml:space="preserve">Check if plan for implementing quality policy and objectives have prepared </t>
  </si>
  <si>
    <t xml:space="preserve">Verify with records that a time bound action plan has been prepared to achieve quality policy and objectives in consultation with hospital staff . Check if the plan has been approved by the hospital management </t>
  </si>
  <si>
    <t>ME G7.1</t>
  </si>
  <si>
    <t>ME G7.2</t>
  </si>
  <si>
    <t>Periodic assessment for Medication and Patient care safety risks is done as per  defined criteria.</t>
  </si>
  <si>
    <t>ME G9.8</t>
  </si>
  <si>
    <t>The facility has established process to review the clinical care</t>
  </si>
  <si>
    <t xml:space="preserve">Standard H1 </t>
  </si>
  <si>
    <t>ME H1.1</t>
  </si>
  <si>
    <t xml:space="preserve">Proportion of follow-up patients </t>
  </si>
  <si>
    <t xml:space="preserve">No of ANC done per thousand </t>
  </si>
  <si>
    <t xml:space="preserve">ICTC OPD per thousand </t>
  </si>
  <si>
    <t xml:space="preserve">ART patient load per thousand </t>
  </si>
  <si>
    <t xml:space="preserve">ARSH OPD per thousand </t>
  </si>
  <si>
    <t xml:space="preserve">Immunization OPD per thousand </t>
  </si>
  <si>
    <t>No. of Geriatric cases admitted in geriatric Ward</t>
  </si>
  <si>
    <t>ME H1.2</t>
  </si>
  <si>
    <t>Facility endeavours' to improve its productivity indicators to meet benchmarks</t>
  </si>
  <si>
    <t xml:space="preserve">Standard H2 </t>
  </si>
  <si>
    <t>ME H2.1</t>
  </si>
  <si>
    <t>Medicine OPD per Doctor</t>
  </si>
  <si>
    <t xml:space="preserve">Surgery OPD per Doctor </t>
  </si>
  <si>
    <t xml:space="preserve">Paediatric OPD per Doctor </t>
  </si>
  <si>
    <t>OBG OPD per Doctor</t>
  </si>
  <si>
    <t xml:space="preserve">Dental OPD per Doctor </t>
  </si>
  <si>
    <t>Ophthalmology OPD per doctor</t>
  </si>
  <si>
    <t xml:space="preserve">Skin &amp; OPD per doctor </t>
  </si>
  <si>
    <t>TB/DOT pod per doctor</t>
  </si>
  <si>
    <t>ENT OPD per doctor</t>
  </si>
  <si>
    <t xml:space="preserve">Psychiatry OPD per doctor </t>
  </si>
  <si>
    <t xml:space="preserve">AYUSH OPD per doctor </t>
  </si>
  <si>
    <t>Facility endeavours' to improve its efficiency indicators to meet benchmarks</t>
  </si>
  <si>
    <t>ME H3.1</t>
  </si>
  <si>
    <t xml:space="preserve">Consultation time at ANC Clinic </t>
  </si>
  <si>
    <t>Time motion study</t>
  </si>
  <si>
    <t xml:space="preserve">Consultation time at General Medicine Clinic </t>
  </si>
  <si>
    <t xml:space="preserve">Consultation time for General Surgery Clinic </t>
  </si>
  <si>
    <t xml:space="preserve">Consultation time for paediatric clinic </t>
  </si>
  <si>
    <t xml:space="preserve">Proportion of High risk pregnancy detected during ANC </t>
  </si>
  <si>
    <t>No of High Risk Pregnancies X100/ Total no PW used ANC services in the month</t>
  </si>
  <si>
    <t xml:space="preserve">Proportion of severe anaemia cases </t>
  </si>
  <si>
    <t>Facility endeavours' to improve its clinical &amp; safety indicators to meet benchmarks</t>
  </si>
  <si>
    <t>ME H4.1</t>
  </si>
  <si>
    <t xml:space="preserve">Patient Satisfaction Score </t>
  </si>
  <si>
    <t xml:space="preserve">Waiting time at registration counter </t>
  </si>
  <si>
    <t xml:space="preserve">Waiting time at ANC Clinic </t>
  </si>
  <si>
    <t xml:space="preserve">Waiting time at general OPD </t>
  </si>
  <si>
    <t xml:space="preserve">Waiting time at paediatric Clinic </t>
  </si>
  <si>
    <t xml:space="preserve">Waiting time at surgical clinic </t>
  </si>
  <si>
    <t>Average door to Medicine time</t>
  </si>
  <si>
    <t xml:space="preserve"> Facility endeavours' to improve its service Quality indicators to meet benchmarks</t>
  </si>
  <si>
    <t>Maximum</t>
  </si>
  <si>
    <t xml:space="preserve">Checklist for Labour Room </t>
  </si>
  <si>
    <t>Names of Assessees</t>
  </si>
  <si>
    <t>Type of Assessment (Internal/Peer/External)</t>
  </si>
  <si>
    <t xml:space="preserve">Labour room Score Card </t>
  </si>
  <si>
    <t xml:space="preserve">LaQshya Labour Room Score </t>
  </si>
  <si>
    <t>%</t>
  </si>
  <si>
    <t>Labour room service is functional 24X7</t>
  </si>
  <si>
    <t>Verify with records that deliveries have been conducted in night on regular basis</t>
  </si>
  <si>
    <t xml:space="preserve">Availability of Post Partum IUD insertion services </t>
  </si>
  <si>
    <t xml:space="preserve">Verify with records that PPIUD services have been offered in labour room </t>
  </si>
  <si>
    <t xml:space="preserve">Availability of Vaginal Delivery services </t>
  </si>
  <si>
    <t xml:space="preserve">Normal vaginal &amp; assisted (Vacuum / Forceps ) delivery </t>
  </si>
  <si>
    <t xml:space="preserve">Availability of Pre term delivery services </t>
  </si>
  <si>
    <t>Check if pre term delivery are being conducted at facility and not referred to higher centres  unnecessarily</t>
  </si>
  <si>
    <t xml:space="preserve">Management of Postpartum Haemorrhage  </t>
  </si>
  <si>
    <t xml:space="preserve">Check if Medical /Surgical management of PPH is being done at labour room </t>
  </si>
  <si>
    <t xml:space="preserve">Management of Retained Placenta </t>
  </si>
  <si>
    <t xml:space="preserve">Check staff manages retained placenta cases in labour room . Verify with records </t>
  </si>
  <si>
    <t>Septic Delivery &amp; Delivery of   HIV positive Pregnant Women</t>
  </si>
  <si>
    <t xml:space="preserve">Check if infected delivery cases are managed at labour room and not referred to higher centres unnecessarily </t>
  </si>
  <si>
    <t>Management of PIH/Eclampsia/ Pre eclampsia</t>
  </si>
  <si>
    <t xml:space="preserve">Check services for management of PIH/ Eclampsia are being proved at labour room </t>
  </si>
  <si>
    <t>Availability of New born resuscitation</t>
  </si>
  <si>
    <t xml:space="preserve">Check if labour room has a functional New born resuscitation services available in labour room </t>
  </si>
  <si>
    <t>Availability of Essential new born care</t>
  </si>
  <si>
    <t xml:space="preserve">Check essential newborn care provisions such as Keeping baby on mother's abdomen, immediate drying of baby, Skin to skin contact, delayed chord clamp, initiation of breast  feeding, recording of vitals and Vit. K are provided  </t>
  </si>
  <si>
    <t>24 *7 Availability of point of care diagnostic tests</t>
  </si>
  <si>
    <t xml:space="preserve">HIV, Hb% , Random blood sugar , Protein Urea Test </t>
  </si>
  <si>
    <t>The facility provides services as mandated in national Health Programmes/ state scheme</t>
  </si>
  <si>
    <t xml:space="preserve">The facility provides support services </t>
  </si>
  <si>
    <t xml:space="preserve">Availability of departmental signage's </t>
  </si>
  <si>
    <t xml:space="preserve">Numbering, main department and internal sectional signage, Restricted area signage displayed. Directional signages are given from the entry of the facility </t>
  </si>
  <si>
    <t xml:space="preserve">Necessary Information regarding services provided is displayed </t>
  </si>
  <si>
    <t xml:space="preserve">Name of doctor and Nurse on duty  are displayed and updated. Contact details of referral transport / ambulance displayed </t>
  </si>
  <si>
    <t xml:space="preserve">Breast feeding, kangaroo care, family planning etc (Pictorial and chart ) in circulation &amp; waiting area </t>
  </si>
  <si>
    <t xml:space="preserve">Check all information for patients/ visitors are available in local language </t>
  </si>
  <si>
    <t xml:space="preserve">Only on duty staff is allowed in the labour room when it is occupied </t>
  </si>
  <si>
    <t>Pregnant woman, her birth companion, doctor, nurse/ANM on duty, and other support staff only, is allowed in the labour room</t>
  </si>
  <si>
    <t xml:space="preserve">Access to facility is provided without any physical barrier &amp;  friendly to people with disabilities </t>
  </si>
  <si>
    <t>Availability of Wheel chair or stretcher for easy Access to the labour room</t>
  </si>
  <si>
    <t>Availability of ramps and railing &amp; Labour room is located at ground floor</t>
  </si>
  <si>
    <t>If not located on the ground floor availability of the ramp / lift with person for shifting</t>
  </si>
  <si>
    <t xml:space="preserve">Check care to pregnant women is not denied or differed due to discrimination </t>
  </si>
  <si>
    <t xml:space="preserve">Discrimination may happen because of religion, caste, ethnicity, cast, language, paying capacity and educational level. </t>
  </si>
  <si>
    <t>Availability of screen/ partition at delivery tables</t>
  </si>
  <si>
    <t xml:space="preserve">Screens / Partition has been provided from three side of the delivery table or Cubicle for ensuring visual privacy </t>
  </si>
  <si>
    <t>Curtains / frosted glass have been provided at windows</t>
  </si>
  <si>
    <t xml:space="preserve">Check all the windows are fitted with frosted glass or curtains have been provided </t>
  </si>
  <si>
    <t xml:space="preserve">No two women are treated on common bed/ Delivery Table </t>
  </si>
  <si>
    <t xml:space="preserve">Check that observation beds and delivery tables are not shared by multiple women at the same time because of any reason </t>
  </si>
  <si>
    <t>Patient Records are kept at secure place beyond access to general staff/visitors</t>
  </si>
  <si>
    <r>
      <rPr>
        <sz val="18"/>
        <color theme="1"/>
        <rFont val="Calibri"/>
        <family val="2"/>
      </rPr>
      <t>Check records are not lying in open and there is designated space for keeping records with limited access. Records are not shared with anybody without</t>
    </r>
    <r>
      <rPr>
        <sz val="18"/>
        <color rgb="FFFF0000"/>
        <rFont val="Calibri"/>
        <family val="2"/>
      </rPr>
      <t xml:space="preserve"> </t>
    </r>
    <r>
      <rPr>
        <sz val="18"/>
        <color theme="1"/>
        <rFont val="Calibri"/>
        <family val="2"/>
      </rPr>
      <t xml:space="preserve">permission of hospital administration </t>
    </r>
  </si>
  <si>
    <t xml:space="preserve">The facility ensures the behaviour of staff is dignified and respectful, while delivering the services </t>
  </si>
  <si>
    <t>Behaviour of labour room staff is dignified and respectful</t>
  </si>
  <si>
    <t xml:space="preserve">OB/PI </t>
  </si>
  <si>
    <t xml:space="preserve">Check that labour staff is not providing care in undignified manner such as yelling, scolding , shouting, blaming and using abusive language, unnecessary touching or examination </t>
  </si>
  <si>
    <t>Pregnant women is not left unattended or ignored  during care in the labour room</t>
  </si>
  <si>
    <t xml:space="preserve">Check that care providers are attentive and empathetic to the pregnant women at no point of care they are left alone. </t>
  </si>
  <si>
    <t xml:space="preserve">Care provided at labour room is free from physical abuse or harm </t>
  </si>
  <si>
    <t>Check if the physical abuse practices such as pinching, slapping, restraining , pushing on the abdomen, extensive episiotomy etc.</t>
  </si>
  <si>
    <t xml:space="preserve">Pregnant women is explicitly informed before examination and procedures </t>
  </si>
  <si>
    <t xml:space="preserve">Check if care providers verbally inform the pregnant women before touching, examination or starting procedure. </t>
  </si>
  <si>
    <t xml:space="preserve">HIV status of patient is not disclosed except to staff that is directly involved in care </t>
  </si>
  <si>
    <t>Check if HIV status of pregnant women is not explicitly written on case sheets and  avoiding any means by which they can be identified in public such as labelling or allocating specific beds.</t>
  </si>
  <si>
    <t xml:space="preserve">There is established procedure for taking informed consent before treatment and procedures </t>
  </si>
  <si>
    <t xml:space="preserve">Consent is taken before delivery and or shifting </t>
  </si>
  <si>
    <t xml:space="preserve">Check the labour room case sheet for consent has been taken </t>
  </si>
  <si>
    <t xml:space="preserve">Labour room has system in place to involve patient's relative in decision making about pregnant women treatment  </t>
  </si>
  <si>
    <t>Check if pregnant women and her family members have been informed and consulted before shifting the patient for C-Section or referral to higher centre</t>
  </si>
  <si>
    <t xml:space="preserve">Check all services including  drugs, consumables, diagnostics and blood are free of cost in labour room </t>
  </si>
  <si>
    <t xml:space="preserve">Check if there are no user charges of any services in labour room .
Ask Pregnant women and their attendants if they have not paid for any services or any informal fees to service providers </t>
  </si>
  <si>
    <t>There is an established procedure for patients who wish to leave hospital against medical advice or refuse to receive specific  treatment</t>
  </si>
  <si>
    <t xml:space="preserve">Adequate space as per delivery load </t>
  </si>
  <si>
    <t xml:space="preserve"> Labour tables should be placed in a way that there is a distance of at least 3 feet from the sidewall, at least 2 feet from head end wall, and at least 6’ from the second table </t>
  </si>
  <si>
    <t xml:space="preserve">Patient amenities are provided as per patient load </t>
  </si>
  <si>
    <t>Availability of patients amenities such as Drinking water, Toilet &amp; Changing area</t>
  </si>
  <si>
    <t>Dedicated Toilets for Labour Room area and Staff Rooms. LDR concept for Labour Room should have attached toilet with each LDR unit . Toilets are provided with western style toilet seats. Drinking water Facility within labour room
For Pregnant women  &amp; companion</t>
  </si>
  <si>
    <t xml:space="preserve">Labour Room layout is arranged in LDR concept </t>
  </si>
  <si>
    <t xml:space="preserve">Labour Room and associated services are arranged according to Labour-Delivery-Recovery Concepts with each LDR unit comprising of 4 Labour Beds and dedicated Nursing Station and New Born Corner  </t>
  </si>
  <si>
    <t>Availability of   Registration Area &amp; Waiting area</t>
  </si>
  <si>
    <t>Dedicated reception and registration area the entry of Labour Room Complex with registration desk and seating arrangement for 30 people in waiting area</t>
  </si>
  <si>
    <t xml:space="preserve">Availability of Triage and Examination Area </t>
  </si>
  <si>
    <t xml:space="preserve">Dedicated Triage &amp; Examination  room with two examination beds for segregation of High &amp; Low Risk patients  
Entry to the labour room should not be direct. Check if there is any buffer area  </t>
  </si>
  <si>
    <t xml:space="preserve">Dedicated nursing station and Duty Rooms </t>
  </si>
  <si>
    <t>One common Nursing station for Conventional Labour Room 
Dedicated Nursing station for Each unit if LDR concept is followed</t>
  </si>
  <si>
    <t xml:space="preserve">Availability of Storage Area </t>
  </si>
  <si>
    <t xml:space="preserve">A dedicated sub store with cabinets and storage racks for storing supplies 
Separate Clean room &amp; Dirty Utility room for Storing Sterile and Used goods respectively </t>
  </si>
  <si>
    <t xml:space="preserve">Availability of Newborn Care area </t>
  </si>
  <si>
    <t xml:space="preserve">One Dedicated Newborn care area for each four tables.  In case of LDR dedicated NBCA for each unit. There should be no obstruction between labour table and Newborn corner for swift shifting of newborn requiring resuscitation Radiant Warmer Should have free space from three sides  
 </t>
  </si>
  <si>
    <t xml:space="preserve">Availability of Staff  Room &amp;  Doctor's Duty Room </t>
  </si>
  <si>
    <t>Dedicated rooms for Nursing staff  and Doctors provided with beds, storage furniture and attached toilets</t>
  </si>
  <si>
    <t xml:space="preserve">Corridors connecting labour room are broad enough to manage stretcher and trolleys </t>
  </si>
  <si>
    <t>Corridor should be wide enough that 2 stretcher can pass simultaneously without any hassle</t>
  </si>
  <si>
    <t xml:space="preserve">Check availability of functional telephone and intercom connections </t>
  </si>
  <si>
    <t>Availability of labour tables as per delivery load</t>
  </si>
  <si>
    <t>Less than 20 Deliveries/ Month -1
20-99 Deliveries/ Month - 2
100- 199 Deliveries/Month -4
200- 499 Deliveries/Month -6
More than 500 Deliveries-
Conventional Labour Room - Monthly Delivery Cases X 0.014
(Labour- Delivery-Recovery) LDR format  -  Monthly Delivery Cases X.028</t>
  </si>
  <si>
    <t>Labour room is in Proximity and function linkage with OT  &amp; SNCU</t>
  </si>
  <si>
    <t xml:space="preserve">Check labour room is located in the proximity of Maternity OT and SNCU/ NICU in one block only with means of swift shifting of patients in case of emergency. If located on different floor lift/ ramp with manned trolley should be provided </t>
  </si>
  <si>
    <t>Unidirectional  flow of care</t>
  </si>
  <si>
    <t>Labour room lay out and arrangement of services are designed in a way, that there is no criss cross  movement of patient, staff, supplies &amp; equipment</t>
  </si>
  <si>
    <t>Labour room does not have temporary connections and loosely hanging wires</t>
  </si>
  <si>
    <t xml:space="preserve">Switch Boards other electrical installations are intact. Check adequate power outlets have been provided as per requirement of electric appliances </t>
  </si>
  <si>
    <t xml:space="preserve">Check if safety features  have been provided in infrastructure </t>
  </si>
  <si>
    <t>The floor of the labour room complex should be made of  anti-skid material. 
Each window have 2-panel sliding
doors. The outside panel be fixed The second panel should be moving with frosted glass and a lock.</t>
  </si>
  <si>
    <t>Labour room has sufficient fire  exit to permit safe escape to its occupant at time of fire</t>
  </si>
  <si>
    <t>Labour  room  has installed fire Extinguishers &amp; expiry is displayed on each fire extinguisher</t>
  </si>
  <si>
    <t xml:space="preserve"> Class A , Class B, C type or ABC type. Check the expiry date for fire extinguishers are displayed on each extinguisher as well as due date for next refilling is clearly mentioned</t>
  </si>
  <si>
    <t>Check staff is aware of RACE (Rescue-Alarm-Contain-Extinguish) method for in case of fire and confident in using fire extinguisher.</t>
  </si>
  <si>
    <t xml:space="preserve">Availability of Ob&amp;G specialist </t>
  </si>
  <si>
    <t xml:space="preserve">100-200 Deliveries -1 (OBG/EMOC)
200 - 500 Deliveries - 1 OBG (Mandatory  + 4 (OBG/EMOC)
&gt;500 3 OBG + 4 EMOC </t>
  </si>
  <si>
    <t xml:space="preserve">Availability of Paediatrician </t>
  </si>
  <si>
    <t xml:space="preserve">At least 1 paediatrician </t>
  </si>
  <si>
    <t xml:space="preserve">Availability of General duty doctor </t>
  </si>
  <si>
    <t xml:space="preserve">At least 4 Medical Officers </t>
  </si>
  <si>
    <t>Availability of Nursing staff /ANM</t>
  </si>
  <si>
    <t xml:space="preserve"> Deliveries Per month-
100-200- 8
200-500 -12 
&gt; 500 - 16 </t>
  </si>
  <si>
    <t xml:space="preserve">Availability of house keeping staff &amp; Security Guards  </t>
  </si>
  <si>
    <t>Housekeeping Staff as per delivery load 
100-200- 4
200-500 - 8 
Security Guards as per Delivery Load 
&gt; 500 - 12  
100-200- 4
200-500 - 6
&gt; 500 - 8</t>
  </si>
  <si>
    <t xml:space="preserve">The departments have availability of adequate medicine at point of use </t>
  </si>
  <si>
    <t xml:space="preserve">Availability of uterotonic medicine </t>
  </si>
  <si>
    <t>Inj Oxytocin 10 IU (to be kept in fridge) Tab Misoprostol 200mg</t>
  </si>
  <si>
    <t xml:space="preserve">Availability of Anti-infective medicine </t>
  </si>
  <si>
    <t>Cap Ampicillin 500mg, Tab Metronidazole 400mg, Inj Gentamicin</t>
  </si>
  <si>
    <t>Availability of Antihypertensive , analgesic and antipyretic and Anesthetic medicine</t>
  </si>
  <si>
    <t xml:space="preserve">  Nifedipine, Methyldopa, Inj Hydralazine,  Tab Paracetamol, Tab Ibuprofen, Inj Xylocaine 2%,</t>
  </si>
  <si>
    <t xml:space="preserve">Availability of IV Fluids </t>
  </si>
  <si>
    <t xml:space="preserve"> IV fluids, Normal saline, Ringer lactate,</t>
  </si>
  <si>
    <t xml:space="preserve">Availability of Vitamins </t>
  </si>
  <si>
    <t xml:space="preserve">  Vit K</t>
  </si>
  <si>
    <t>Availability of dressings material and Sanitary pads</t>
  </si>
  <si>
    <t>Gauze piece and cotton swabs, sanitary Napkins (2 for Each Delivery),  Sanitary Pads (4 for each delivery, needle (round body and cutting), chromic catgut no. 0, antiseptic solution</t>
  </si>
  <si>
    <t xml:space="preserve">Availability of syringes and IV Sets /tubes and consumables for newborn </t>
  </si>
  <si>
    <t>Paediatric IV sets,urinery catheter,  Gastric tube and cord clamp, Baby ID tag</t>
  </si>
  <si>
    <t xml:space="preserve">Emergency drug trays are maintained at every point of care, wherever it may be needed </t>
  </si>
  <si>
    <t>Emergency Drug Tray is maintained</t>
  </si>
  <si>
    <t xml:space="preserve"> Inj Magsulf 50%, Inj Calcium gluconate 10%, Inj Dexamethasone, inj Hydrocortisone Succinate, Inj Ampicillin, Inj Gentamicin,  inj metronidazole, , Inj diazepam, inj Pheniramine maleate, inj Corboprost, Inj Pentazocine, Inj Promethazine, Betamethasone, Inj Hydralazine, Nifedipine, Methyldopa,ceftriaxone </t>
  </si>
  <si>
    <t xml:space="preserve">One set of Digital BP apparatus,  Stethoscope,  Adult Thermometer , Baby Thermometer,  baby forehead thermometer, Handheld Fetal Doppler , Fetoscope, baby weighting scale, Measuring Tape for four labour tables or at least two sets., Wall clock </t>
  </si>
  <si>
    <t>Availability of  instrument arranged in Delivery trays</t>
  </si>
  <si>
    <t>Cord Cutting Scissor, Artery forceps, Cord clamp, Sponge holder, speculum, kidney tray,  bowl for antiseptic lotion are present in tray</t>
  </si>
  <si>
    <t>Delivery kits are in adequate numbers as per load</t>
  </si>
  <si>
    <t>One autoclaved delivery tray for each table plus 4 extra trays</t>
  </si>
  <si>
    <t>Availability of Instruments arranged  for Episiotomy  trays</t>
  </si>
  <si>
    <t xml:space="preserve"> Episiotomy scissor, kidney tray, artery forceps, allis forceps, sponge holder, toothed forceps, needle holder, thumb forceps, are present in tray</t>
  </si>
  <si>
    <t>Availability of Baby tray</t>
  </si>
  <si>
    <t>Two pre warmed towels/sheets for wrapping the baby, mucus extractor, bag and mask (0 &amp;1 no.), sterilized thread for cord/cord clamp, nasogastric tube are present in tray</t>
  </si>
  <si>
    <t>Availability of instruments arranged for MVA/EVA tray</t>
  </si>
  <si>
    <t>Speculum, anterior  vaginal wall retractor, posterior wall retractor, sponge holding forceps, MVA syringe, cannulas, MTP, cannulas, small bowl of antiseptic lotion, are present in tray</t>
  </si>
  <si>
    <t>Availability of instruments arranged for PPIUCD tray</t>
  </si>
  <si>
    <t>PPIUCD insertion forceps, CuIUCD 380A/Cu IUCD375 in sterile package are present in tray</t>
  </si>
  <si>
    <t xml:space="preserve">Availability of Radiant Warmers </t>
  </si>
  <si>
    <t xml:space="preserve">1 Functional Radiant warmer for each four tables </t>
  </si>
  <si>
    <t xml:space="preserve">Availability of Diagnostic Instruments </t>
  </si>
  <si>
    <t>At least 2 Glucometers, Protein Urea Test Kit , HB Testing Kits, HIV Kits.</t>
  </si>
  <si>
    <t xml:space="preserve">Availability of resuscitation  Instruments  for Newborn &amp; Mother </t>
  </si>
  <si>
    <t xml:space="preserve">Availability of Neonatal Resuscitation Kit  Paediatric resuscitator bag (volume 250 ml) with masks of
0 and 1 size for each Radiant warmer 
Adult Resuscitation Kit </t>
  </si>
  <si>
    <t>Refrigerator, Movable Crash cart/Drug trolley, instrument trolley, dressing trolley</t>
  </si>
  <si>
    <t>Availability of equipment for cleaning &amp; sterilization</t>
  </si>
  <si>
    <t>Buckets for mopping, Separate mops for labour room and circulation area duster, waste trolley, Deck brush, Autoclave</t>
  </si>
  <si>
    <t>Availability of Labour Beds with attachment/accessories</t>
  </si>
  <si>
    <t>Each labour bed should be have following facilities 
 Adjustable side rails, Facilities for Trendelenburg/reverse positions, Facilities for height adjustment, Stainless steel IV rod, wheels &amp; brakes ,Steel basins attachment, Calf support, handgrip, legs support.</t>
  </si>
  <si>
    <t xml:space="preserve">Availability of Mattress for each Labour Beds </t>
  </si>
  <si>
    <t xml:space="preserve">Mattress should be in three parts and seamless in each part with a thin cushioning at the joints, detachable at perineal end. It should be washable and water proof with extra set. </t>
  </si>
  <si>
    <t xml:space="preserve">Check objective checklist such OSCE (Onsite Clinical Examination) defined Dakshta program are available at the labour room </t>
  </si>
  <si>
    <t xml:space="preserve">Check for records of competence assessment using OSCE including filled checklist, scoring and grading . Verify with staff for actual competence assessment done </t>
  </si>
  <si>
    <t xml:space="preserve">ME C7.9 </t>
  </si>
  <si>
    <t>Navjat Shishu Surkasha Karyakarm (NSSK) training &amp; Skilled birth Attendant (SBA)</t>
  </si>
  <si>
    <t xml:space="preserve">Check training records </t>
  </si>
  <si>
    <t>Biomedical Waste Management&amp; Infection control and hand hygiene ,Patient safety</t>
  </si>
  <si>
    <t>Training on Quality Management</t>
  </si>
  <si>
    <t>Assessment, action planning, PDCA, 5S &amp; use of checklist</t>
  </si>
  <si>
    <t xml:space="preserve">Training on Respectful  Maternal Care </t>
  </si>
  <si>
    <t xml:space="preserve">ME C7.10 </t>
  </si>
  <si>
    <t xml:space="preserve">Labour room staff is provided refresher training </t>
  </si>
  <si>
    <t xml:space="preserve">Check with training records the labour room staff have been provided refresher training  at lest once in every 12 month on Intrapartum care, Identification and &amp; management of obstetric emergencies  and Essential Newborn care &amp; Breast feeding  support </t>
  </si>
  <si>
    <t xml:space="preserve">Check with AMC records/ Warranty documents </t>
  </si>
  <si>
    <t>Check for breakdown &amp; Maintenance  record in the log book</t>
  </si>
  <si>
    <t>BP apparatus, thermometers, weighing scale , radiant warmer etc are calibrated . Check for records /calibration stickers</t>
  </si>
  <si>
    <t>Up to date instructions for operation and maintenance of equipment are readily available with labour room staff.</t>
  </si>
  <si>
    <t xml:space="preserve">Check operating and trouble shooting instructions of equipment such as radiant warmer are available at labour room </t>
  </si>
  <si>
    <t xml:space="preserve">There is established procedure for forecasting and indenting medicine and consumables </t>
  </si>
  <si>
    <t xml:space="preserve">There is established system of timely  indenting of consumables and medicine </t>
  </si>
  <si>
    <t xml:space="preserve">Stock level are daily updated
Requisition are timely placed well before reaching the stock out level.                  
Check with stock and indent registers. </t>
  </si>
  <si>
    <t>The facility has establish procedure for procurement of medicine</t>
  </si>
  <si>
    <t>The facility ensures proper storage of medicine and consumables</t>
  </si>
  <si>
    <t xml:space="preserve">medicine are stored in containers/tray/crash cart and are labelled </t>
  </si>
  <si>
    <t xml:space="preserve">Check medicine and consumables are  kept at allocated space in Crash cart/ Drug trolleys and are labelled. Look alike and sound alike medicine are kept separately </t>
  </si>
  <si>
    <t xml:space="preserve">Empty and  filled cylinders are labelled and updated </t>
  </si>
  <si>
    <t xml:space="preserve">Empty and filled cylinders are kept separately and labelled, flow meter is working and pressure/ flow rate is updated in the checklist </t>
  </si>
  <si>
    <t xml:space="preserve">The facility ensures management of expiry and near expiry medicine </t>
  </si>
  <si>
    <t xml:space="preserve">Expiry dates' are maintained at emergency drug tray / Crash cart </t>
  </si>
  <si>
    <t xml:space="preserve">Expiry dates against medicine are mentioned  crash cart/ emergency drug tray 
No expiry drug found </t>
  </si>
  <si>
    <t xml:space="preserve">There is practice of calculating and maintaining buffer stock </t>
  </si>
  <si>
    <t xml:space="preserve">At least one week of minimum buffer stock is  maintained all the time in the labour room. Minimum stock and reorder level are calculated based on consumption in a week accordingly </t>
  </si>
  <si>
    <t xml:space="preserve">Department maintained stock and expenditure register of medicine and consumables </t>
  </si>
  <si>
    <t xml:space="preserve">Check stock and expenditure register is adequately maintained </t>
  </si>
  <si>
    <t>There is a procedure for periodically replenishing the medicine in patient care areas</t>
  </si>
  <si>
    <t xml:space="preserve">There is procedure for replenishing drug tray /crash cart </t>
  </si>
  <si>
    <t>SI/RR/OB</t>
  </si>
  <si>
    <t>There is no stock out of medicine</t>
  </si>
  <si>
    <t xml:space="preserve">There is process for storage of vaccines and other medicine, requiring controlled temperature </t>
  </si>
  <si>
    <t>Temperature of refrigerators are kept as per storage requirement  and records are maintained</t>
  </si>
  <si>
    <t xml:space="preserve">Check for temperature charts are maintained and updated periodically. Refrigerators meant for storing medicine should not be used for storing other items such as eatables </t>
  </si>
  <si>
    <t xml:space="preserve">There is a procedure for secure storage of narcotic and psychotropic medicine </t>
  </si>
  <si>
    <t>Adequate Illumination at delivery table &amp; observation area</t>
  </si>
  <si>
    <t xml:space="preserve">Labour Area - 500 Lux 
Support Area - 150 Lux </t>
  </si>
  <si>
    <t>There is no overcrowding in labour room</t>
  </si>
  <si>
    <t xml:space="preserve">Visitors are restricted at labour room. One birth companion is allowed to stay with the Pregnant women </t>
  </si>
  <si>
    <t xml:space="preserve">Temperature of the labour room should be kept around 26-28 degree C ,labour complex should have split ACs  with tonnage = (square root of area)/10 and one ceiling mounted fan for every labour table . Area should be drought free </t>
  </si>
  <si>
    <t>Security arrangement in labour room</t>
  </si>
  <si>
    <t xml:space="preserve">Dedicated security guards preferably female security staff. CCTV Camera at entrance / circulation areas </t>
  </si>
  <si>
    <t>Check adequate security measures have been taken for safety and security of staff working in labour room</t>
  </si>
  <si>
    <r>
      <rPr>
        <sz val="18"/>
        <color theme="1"/>
        <rFont val="Calibri"/>
        <family val="2"/>
      </rPr>
      <t>Exterior &amp; Interior</t>
    </r>
    <r>
      <rPr>
        <sz val="18"/>
        <color rgb="FFFF0000"/>
        <rFont val="Calibri"/>
        <family val="2"/>
      </rPr>
      <t xml:space="preserve"> </t>
    </r>
    <r>
      <rPr>
        <sz val="18"/>
        <color theme="1"/>
        <rFont val="Calibri"/>
        <family val="2"/>
      </rPr>
      <t xml:space="preserve">of the  facility building is maintained appropriately </t>
    </r>
  </si>
  <si>
    <t>Interior &amp; exterior of patient care areas are plastered &amp; painted &amp; building are white washed in uniform colour</t>
  </si>
  <si>
    <t>Wall and Ceiling of Labour Room are painted in white colour. The walls of the labour room complex should be made of white wall tiles, with seamless joint, and extending up to the ceiling.</t>
  </si>
  <si>
    <t xml:space="preserve">All area are clean  with no dirt,grease,littering and cobwebs. Surface of furniture and fixtures are clean </t>
  </si>
  <si>
    <t xml:space="preserve">Check toilet seats, floors, basins etc are clean and water supply with functional cistern has been provided. </t>
  </si>
  <si>
    <t>Check for there is no seepage , Cracks, chipping of plaster Window panes , doors and other fixtures are intact</t>
  </si>
  <si>
    <t xml:space="preserve">Check for delivery as well as auxiliary areas </t>
  </si>
  <si>
    <t>Delivery table are intact and  without rust &amp; Mattresses are intact and clean</t>
  </si>
  <si>
    <t xml:space="preserve">Observe for any signs for rusting or accumulation of dirt/ grease/ encrusted body fluid </t>
  </si>
  <si>
    <t>No condemned/Junk material in the Labour room</t>
  </si>
  <si>
    <t xml:space="preserve">Check of any obsolete article including equipment, instrument, records, drugs and consumables </t>
  </si>
  <si>
    <t xml:space="preserve">Check for no stray animal in and around labour room </t>
  </si>
  <si>
    <t xml:space="preserve">Availability of 24x7 running and portable water </t>
  </si>
  <si>
    <t xml:space="preserve">Availability of 24X7 Running water &amp;  hot water facility. </t>
  </si>
  <si>
    <t>Availability of power back  up in labour room</t>
  </si>
  <si>
    <t xml:space="preserve">Check for 24X7 availability of power backup including  Dedicated UPS and emergency light </t>
  </si>
  <si>
    <t>Availability &amp; use of clean linen</t>
  </si>
  <si>
    <t xml:space="preserve">Clean Delivery gown is provided to Pregnant Women &amp; 
sterile drape for baby.  </t>
  </si>
  <si>
    <t xml:space="preserve">There is  system to check the cleanliness and Quantity of the linen </t>
  </si>
  <si>
    <t>Quantity of linen is checked before sending it to laundry. Cleanliness &amp; Quantity of linen is checked received from laundry. Records are maintained</t>
  </si>
  <si>
    <t xml:space="preserve">The facility is compliant with all statutory and regulatory requirement imposed by local, state or central government  </t>
  </si>
  <si>
    <t xml:space="preserve">The facility has requisite licenses and certificates for operation of hospital and different activities </t>
  </si>
  <si>
    <t xml:space="preserve">The facility has an established procedure for duty roster and deputation to different departments </t>
  </si>
  <si>
    <t>Staff posted in the labour room should not be rotated outside the labour room</t>
  </si>
  <si>
    <t xml:space="preserve">Check with the duty roster </t>
  </si>
  <si>
    <t xml:space="preserve">As per hospital administration or state policy </t>
  </si>
  <si>
    <t xml:space="preserve"> Unique  identification number  &amp; patient demographic records are generated  during process of registration &amp; admission </t>
  </si>
  <si>
    <t>Check for  demographics like Name, age, Sex, Chief complaint, etc.</t>
  </si>
  <si>
    <t>There is procedure for admitting Pregnant women directly coming to Labour room</t>
  </si>
  <si>
    <t xml:space="preserve">There is no delay in admission of pregnant women in labour pain </t>
  </si>
  <si>
    <t>OB/SI/RR</t>
  </si>
  <si>
    <t>Co relate the time admission with &amp; clinical intervention (vital chart , partograph, medication given etc.)</t>
  </si>
  <si>
    <t>Check how service provider cope with shortage of delivery tables due to high patient load</t>
  </si>
  <si>
    <t xml:space="preserve">Provision of extra tables. </t>
  </si>
  <si>
    <t xml:space="preserve">Rapid Initial assessment of Pregnant Women to identify complication and Prioritize care 
 </t>
  </si>
  <si>
    <t>RR/SI/OB</t>
  </si>
  <si>
    <t xml:space="preserve">Recording of vitals and FHR. immediate sign if following danger sign are present - difficulty in breathing, fever, sever abdominal pain, Convulsion or unconsciousness, Severe headache or blurred vision </t>
  </si>
  <si>
    <t xml:space="preserve">Recording and reporting of Clinical History </t>
  </si>
  <si>
    <t xml:space="preserve">Recording of women obstetric History including
LMP and EDD Parity, Gravid status, h/o CS, Live birth, Still Birth, Medical History (TB, Heart diseases, STD etc) HIV status and Surgical History </t>
  </si>
  <si>
    <t xml:space="preserve">Recording of current labour details  </t>
  </si>
  <si>
    <t xml:space="preserve">Time of start, frequency of contractions, time of bag of water leaking, colour and smell of fluid and baby movement </t>
  </si>
  <si>
    <t xml:space="preserve">Physical Examination </t>
  </si>
  <si>
    <t xml:space="preserve">Recording of Vitals , shape &amp; Size of abdomen , presence of  scars, foetal lie  and presentation. &amp; vaginal examination </t>
  </si>
  <si>
    <t>The facility has established procedure for continuity of care during interdepartmental transfer</t>
  </si>
  <si>
    <t>There is procedure of handing  over patient / new born from labour room to OT/ Ward/SNCU</t>
  </si>
  <si>
    <t>Hand over from Labour Room to the destination department is given while shifting the Mother &amp; Baby.  Shifting to ward should be done at least two hours after delivery in case of conventional LR and 4 hours in case of LDR</t>
  </si>
  <si>
    <t xml:space="preserve">There is a procedure for consultation of  the patient to other specialist with in the hospital </t>
  </si>
  <si>
    <t xml:space="preserve">check if there are linkages and established process for calling other specialist in labour room if required </t>
  </si>
  <si>
    <t>The facility provides appropriate referral linkages to the patients/Services  for transfer to other/higher facilities to assure the continuity of care.</t>
  </si>
  <si>
    <t>Reason for referral is clearly stated and referral is authorized competent person (Gynaecologist or Medical Officer on duty)</t>
  </si>
  <si>
    <t xml:space="preserve">Verify with referral records that reasons for referral were clearly mentioned and rational. Referral is authorized by Gynaecologist or Medical officer on duty  after ascertaining that case can not be managed at the facility 
Labour room staff confirms the suitability of referral with higher centres to ascertain that case can be managed at higher centre and will not require further referrals  </t>
  </si>
  <si>
    <t xml:space="preserve">Essential information regarding referral facilities are available at labour room </t>
  </si>
  <si>
    <t xml:space="preserve">Check for availability of following -
Referral Pathway
Names, Contact details  and duty schedules for responsible persons higher referral centres
Name , Contact details, duty schedule of Ambulance services  </t>
  </si>
  <si>
    <t xml:space="preserve">Advance communication regarding the patient's condition is shared with the higher centre </t>
  </si>
  <si>
    <t>The information  regarding the case, expected time of arrival and special facilities such as specialist, blood, intensive care may be required is communicated to the higher centre</t>
  </si>
  <si>
    <t xml:space="preserve">A referral slip/ Discharge card is provided to patient when referred to another health care facility. Referral slip includes demographic details,  History of woman, examination findings, management done , drugs administered, any procedure done, reason for referral, detail of referral centre including whom to contact and signature of approving medical officer </t>
  </si>
  <si>
    <t xml:space="preserve"> Referral vehicle is being arranged </t>
  </si>
  <si>
    <t xml:space="preserve">Check labour room staff facilitates arrangement of ambulance for transferring the patient to higher centre . Patient attendant are not asked to arrange vehicle by their own 
Check if labour room staff checks ambulance preparedness in terms of necessary equipment, drugs, accompanying staff in terms of care that may be required in transit </t>
  </si>
  <si>
    <t xml:space="preserve">Referral checklist &amp; Referral in/ Out register is maintained all referred cases </t>
  </si>
  <si>
    <t xml:space="preserve">Referral check list is filled before referral to ensure all necessary steps have been taken for safe referral including advance communication,  transport arrangement, accompanying care provider, referral slip , time taken for referral etc. regarding referral cases including demographics, date &amp; time of admission, date &amp; time of referral, diagnosis at referral and follow up of outcome is recorded in referral register </t>
  </si>
  <si>
    <t xml:space="preserve">Follow-up of referral cases is done </t>
  </si>
  <si>
    <t xml:space="preserve">Check that labour room staff follow up of referred cases for timely arrival and appropriate care provided at higher centre. Outcome and deficiencies if any should be recorded in referral out register. </t>
  </si>
  <si>
    <t xml:space="preserve">Nurse is assigned for each pregnant  women </t>
  </si>
  <si>
    <t>Check for nursing hand over</t>
  </si>
  <si>
    <t xml:space="preserve">The facility is connected to medical colleges through telemedicine services </t>
  </si>
  <si>
    <t xml:space="preserve">Identification  tags for mother and baby </t>
  </si>
  <si>
    <t xml:space="preserve">Verbal orders are rechecked before administration.  Verbal orders are documented in the case sheet </t>
  </si>
  <si>
    <t xml:space="preserve">Handover is given during the shift change beside the pregnant women explaining the condition,  care provided and any specific care if required </t>
  </si>
  <si>
    <t xml:space="preserve">Check  for BP, pulse,temp,Respiratory rate  FHR,dilation Uterine Contractions, blood loss any other vital required is monitored and recoded in case sheet </t>
  </si>
  <si>
    <t>Check the measure taken to prevent new born theft, sweeping and baby fall</t>
  </si>
  <si>
    <t xml:space="preserve">High Risk Pregnancy cases are identified and kept in intensive monitoring </t>
  </si>
  <si>
    <t>List of cases identified as High Risk is available with labour room staff . Check for the frequency of observation: Its stage :half an hour and 2nd stage: every 5 min</t>
  </si>
  <si>
    <t>The facility ensured that drugs are prescribed in generic name only</t>
  </si>
  <si>
    <t xml:space="preserve">Check for case sheet if drugs are prescribed under generic name only </t>
  </si>
  <si>
    <t xml:space="preserve">Check all the drugs in case sheet and discharge slip are written in generic name only. </t>
  </si>
  <si>
    <t>Check for that relevant Standard treatment protocols  are available at point of use</t>
  </si>
  <si>
    <t xml:space="preserve">Intrapartum care, Essential new-born care, Newborn Resuscitation, Pre- Eclampsia, Eclampsia, Postpartum haemorrhage , Obstructed Labour, Management of preterm labour </t>
  </si>
  <si>
    <t>Check BHT that drugs are prescribed as per treatment protocols &amp;Check for rational use of uterotonic drugs</t>
  </si>
  <si>
    <t>There are procedures defined for medication review and optimization.</t>
  </si>
  <si>
    <t xml:space="preserve">There is process for identifying and cautious administration of high alert drugs  </t>
  </si>
  <si>
    <t xml:space="preserve">Check high alert drugs such as Magsulf, Oxytocin, Carbopost,  Adrenaline are identified in the labour room </t>
  </si>
  <si>
    <t>Maximum dose of high alert drugs are defined and communicated &amp; there is process to ensure that right doses of high alert drugs are only given</t>
  </si>
  <si>
    <t>Value for maximum doses as per age, weight and diagnosis are available with nursing station and doctor. A system of independent double check before administration, Error prone medical abbreviations are avoided</t>
  </si>
  <si>
    <t xml:space="preserve">Verify case sheets of sample basis </t>
  </si>
  <si>
    <t>Check for any open single dose vial with left  over content intended to be used later on. In multi dose vial needle is not left in the septum</t>
  </si>
  <si>
    <t xml:space="preserve">Check if adverse drug reaction form is available in labour room and reporting is in practice </t>
  </si>
  <si>
    <t xml:space="preserve">Check Nursing staff  is aware 7 Rs of Medication and follows them  </t>
  </si>
  <si>
    <t xml:space="preserve">Administration of medicines done after ensuring right patient, right drugs , right route, right time, Right dose , Right Reason and Right Documentation </t>
  </si>
  <si>
    <t>Progress of labour is recorded</t>
  </si>
  <si>
    <t xml:space="preserve">Partograph </t>
  </si>
  <si>
    <t>Medication order, treatment plan, lab investigation are recoded adequately</t>
  </si>
  <si>
    <t>Delivery note is adequate</t>
  </si>
  <si>
    <t>Outcome of delivery, date and time, gestation age, delivery conducted by, type of delivery, complication if any ,indication of intervention, date and time of transfer, cause of death etc</t>
  </si>
  <si>
    <t>Baby note is adequate</t>
  </si>
  <si>
    <t>Did baby cry, Essential new born care, resuscitation if any, Sex, weight, time of initiation of breast feed, birth doses, congenital anomaly if any.</t>
  </si>
  <si>
    <t>Standard Formats are available</t>
  </si>
  <si>
    <t xml:space="preserve">Availability of standardized labour room case sheets including partograph and safe Birthing checklist </t>
  </si>
  <si>
    <t xml:space="preserve">Registers and records are maintained as per guidelines </t>
  </si>
  <si>
    <t xml:space="preserve">Labour room register, OT register, MTP register, Maternal death register and records, lab register, referral in /out register, internal &amp; PPIUD register , NBCC register, handover register </t>
  </si>
  <si>
    <t xml:space="preserve">Check records are numbered and labelled legibly </t>
  </si>
  <si>
    <t xml:space="preserve">The facility has explicit clinical criteria for providing intubation &amp; extubating, and care of patients on ventilation and subsequently on its removal </t>
  </si>
  <si>
    <t>Facility has disaster management plan in place</t>
  </si>
  <si>
    <t>The facility ensures adequate and timely availability of ambulances services and mobilization of resources, as per requirement</t>
  </si>
  <si>
    <t xml:space="preserve">Nursing station is provided with the critical value of different test </t>
  </si>
  <si>
    <t xml:space="preserve">Check for list of critical values is available at nursing station </t>
  </si>
  <si>
    <t>Protocol of blood transfusion is monitored &amp; regulated</t>
  </si>
  <si>
    <t xml:space="preserve">blood is kept on room temperature (28 degree C) before transfusion. Blood transfusion is monitored and regulated by qualified person </t>
  </si>
  <si>
    <t xml:space="preserve">The facility has established procedures for Anaesthetic Services </t>
  </si>
  <si>
    <t>The facility has established procedures for Pre-anaesthetic Check up and maintenance of records</t>
  </si>
  <si>
    <t>The facility has established procedures for monitoring during anaesthesia and maintenance of records</t>
  </si>
  <si>
    <t xml:space="preserve">The facility has established procedures for Post-anaesthesia care </t>
  </si>
  <si>
    <t xml:space="preserve">The facility has defined and established procedures of Operation theatre services </t>
  </si>
  <si>
    <t xml:space="preserve">The facility has established procedures OT Scheduling </t>
  </si>
  <si>
    <t xml:space="preserve">The facility has established procedures for Preoperative care </t>
  </si>
  <si>
    <t xml:space="preserve">The facility has established procedures for Surgical Safety </t>
  </si>
  <si>
    <t xml:space="preserve">The facility has established procedures for Post operative care </t>
  </si>
  <si>
    <t>Death of admitted patient is adequately recorded and communicated</t>
  </si>
  <si>
    <t xml:space="preserve">Death note is written as per mother &amp; neonatal death review guidelines </t>
  </si>
  <si>
    <t xml:space="preserve">Maternal and neonatal death are recorded as per MDR guideline. Death note including efforts done for resuscitation is noted in patient record. Death summary is given to patient attendant quoting the immediate cause and underlying cause if possible </t>
  </si>
  <si>
    <t>There is established criteria for distinguishing between new-born death and still birth</t>
  </si>
  <si>
    <t>Every still birth is examined, classified by paediatrician before declaration &amp; record is maintained</t>
  </si>
  <si>
    <t xml:space="preserve">The facility has established procedures for Antenatal care as per  guidelines </t>
  </si>
  <si>
    <t>There is an established procedure for History taking, Physical examination, and counselling of each antenatal woman, visiting the facility.</t>
  </si>
  <si>
    <t>The facility ensures availability of diagnostic and drugs during antenatal care of pregnant women</t>
  </si>
  <si>
    <t xml:space="preserve">
Allows spontaneous delivery of head 
</t>
  </si>
  <si>
    <t>By flexing the head and giving perineal support</t>
  </si>
  <si>
    <t xml:space="preserve">Delivery of shoulders and Neck 
</t>
  </si>
  <si>
    <t xml:space="preserve">Manages cord round the neck; assists delivery of shoulders and body; delivers baby on mother's abdomen
</t>
  </si>
  <si>
    <t xml:space="preserve">Check no unnecessary episiotomy performed </t>
  </si>
  <si>
    <t>Check with records and interview with staff if they are still practicing routine episiotomy.</t>
  </si>
  <si>
    <t xml:space="preserve">Unnecessary augmentation and induction of labour is not done using uterotonics </t>
  </si>
  <si>
    <t xml:space="preserve">Check uterotonics such as oxytocin and misoprostol is not used  for routine induction  normal labour unless clear medical indication and the expected
benefits outweigh the potential harms
Outpatient induction of labour is not done </t>
  </si>
  <si>
    <t>Rules out presence of second baby by palpating abdomen</t>
  </si>
  <si>
    <t xml:space="preserve">Check staff competence </t>
  </si>
  <si>
    <t>Use of Uterotonic Drugs</t>
  </si>
  <si>
    <t xml:space="preserve">Administration of 10 IU of oxytocin IM immediately after Birth . Check if there is practice of preloading the oxytocin inj for prompt administration after birth.
</t>
  </si>
  <si>
    <t>Control Cord Traction</t>
  </si>
  <si>
    <t xml:space="preserve">Only during Contraction </t>
  </si>
  <si>
    <t xml:space="preserve">Uterine tone assessment </t>
  </si>
  <si>
    <t>Checks for completeness of placenta before discarding</t>
  </si>
  <si>
    <t xml:space="preserve">After placenta expulsion , Checks Placenta &amp; Membranes for Completeness </t>
  </si>
  <si>
    <t xml:space="preserve">Wipes the baby with a clean pre-warmed towel and wraps baby in second pre-warmed towel;  </t>
  </si>
  <si>
    <t xml:space="preserve">Check staff competence through demonstration or case observation </t>
  </si>
  <si>
    <t>Performs delayed cord clamping and cutting (1-3 min);</t>
  </si>
  <si>
    <t>Initiates breast-feeding soon after birth</t>
  </si>
  <si>
    <t>Records birth weight and gives injection vitamin K</t>
  </si>
  <si>
    <t xml:space="preserve">Staff is aware of Indications for referring patient for to Surgical Intervention </t>
  </si>
  <si>
    <t xml:space="preserve">Ask staff how they identify slow progress of labour , How they interpret Partogram </t>
  </si>
  <si>
    <t xml:space="preserve">Management of Obstructed Labour </t>
  </si>
  <si>
    <t xml:space="preserve">Diagnosis obstructed labour based on data registered from the partograph, Re-hydrates the patient to maintain normal plasma volume, check vitals, gives broad spectrum antibiotics, perform bladder catheterization and takes blood for Hb &amp; grouping, Decides on the mode of delivery as per the condition of mother and the baby </t>
  </si>
  <si>
    <t>Records BP in every case
checks for proteinuria</t>
  </si>
  <si>
    <t xml:space="preserve">identifies danger signs of severe PE and convulsions; </t>
  </si>
  <si>
    <t xml:space="preserve">Administers injection magnesium sulphate appropriately; </t>
  </si>
  <si>
    <t>provides nursing care &amp; ensures specialist attention.</t>
  </si>
  <si>
    <t xml:space="preserve">Checks uterine tone and bleeding PV regularly </t>
  </si>
  <si>
    <t>Identifies PPH</t>
  </si>
  <si>
    <t xml:space="preserve">SI?OB/RR </t>
  </si>
  <si>
    <t>Assessment of bleeding (PPH if &gt;500 ml or &gt; 1 pad soaked in 5 Minutes or any bleeding sufficient to cause signs of hypovolemia in patient.</t>
  </si>
  <si>
    <t xml:space="preserve">Manages PPH as per protocol </t>
  </si>
  <si>
    <t xml:space="preserve">starts IV fluids, manages shock if present, gives uterotonic, identifies causes, performs cause specific management.
</t>
  </si>
  <si>
    <t xml:space="preserve">Staff knows the use of oxytocin for Management of PPH </t>
  </si>
  <si>
    <t xml:space="preserve">SI/OB/RR </t>
  </si>
  <si>
    <t>Initial Dose: Infuse 20 IU in 1 L NS/RL at 60 drops per minute
Continuing dose: Infuse 20 IU in 1 L NS/RL at 40 drops per minute
Maximum Dose: Not more than 3 L of IV fluids containing oxytocin</t>
  </si>
  <si>
    <t xml:space="preserve">Administration of another dose of Oxytocin 20IU in 500 ml of RL at 40-60 drops/min an attempt to deliver placenta with repeat controlled cord traction. If this fails performs manual removal of Placenta </t>
  </si>
  <si>
    <t>Provides ART for seropositive mothers/ links with ART centre</t>
  </si>
  <si>
    <t xml:space="preserve">Check case records and Interview of staff </t>
  </si>
  <si>
    <t>Provides syrup Nevirapine to newborns of HIV seropositive mothers</t>
  </si>
  <si>
    <t>Correctly estimates gestational age to confirm that labour is preterm</t>
  </si>
  <si>
    <t xml:space="preserve">Assessment and evaluation to confirm gestational age, administration of corticosteroid and tocolytics for 24-34 weeks
Magnesium sulphate given to preterm labour &lt; 32 weeks </t>
  </si>
  <si>
    <t xml:space="preserve"> identifies conditions that may lead to preterm birth </t>
  </si>
  <si>
    <t xml:space="preserve">(severe PE/E, APH, PPROM); </t>
  </si>
  <si>
    <t xml:space="preserve">administers antenatal corticosteroids in pre term labour and conditions leading to pre term delivery (24-34 weeks); </t>
  </si>
  <si>
    <t xml:space="preserve">Review case records </t>
  </si>
  <si>
    <t>Records mother' s temperature at admission and assesses need for antibiotics</t>
  </si>
  <si>
    <t xml:space="preserve">Administers appropriate antibiotics to mother </t>
  </si>
  <si>
    <t xml:space="preserve">Facility staff adheres to standard protocol for resuscitating the newborn within 30 seconds.  </t>
  </si>
  <si>
    <t>Performs initial steps of resuscitation within 30 seconds: immediate cord cutting and PSSR at radiant warmer.</t>
  </si>
  <si>
    <t>Facility staff adheres to standard protocol for preforming bag and mask ventilation for 30 seconds if baby is still not breathing.</t>
  </si>
  <si>
    <t>Initiates bag and mask ventilation using room air with 5 ventilator breaths and continues ventilation for next 30 seconds if baby still does not breathe.</t>
  </si>
  <si>
    <t xml:space="preserve">Facility staff adheres to standard protocol for taking appropriate actions if baby does not respond to bag and mask ventilation after golden minute. </t>
  </si>
  <si>
    <t>If baby still not breathing/ breathing well, continues ventilation with oxygen, calls or arranges for advanced help or referral.</t>
  </si>
  <si>
    <t xml:space="preserve">Women are encouraged and counselled for allowing birth companion of their choice </t>
  </si>
  <si>
    <t xml:space="preserve">Orientation session and information is available for Birth companion </t>
  </si>
  <si>
    <t>Performs detailed examination of mother</t>
  </si>
  <si>
    <t>SI/RR/PI</t>
  </si>
  <si>
    <t xml:space="preserve">Check for records of Uterine contraction, bleeding, temperature, B.P, pulse, Breast examination, (Nipple care, milk initiation), Check for perineal washes performed </t>
  </si>
  <si>
    <t>Looks for signs of infection in mother and baby</t>
  </si>
  <si>
    <t>Staff Interview</t>
  </si>
  <si>
    <t>Looks for signs of hypothermia in baby and provides appropriate care</t>
  </si>
  <si>
    <t>RR/SI/PI</t>
  </si>
  <si>
    <t>Skin to skin contact with mother, regular monitoring and specialist attention as required</t>
  </si>
  <si>
    <t xml:space="preserve">Staff counsels mother on vital issues </t>
  </si>
  <si>
    <t>Counsels on danger signs to mother at time of discharge; Counsels on post partum family planning to mother at discharge;  Counsels on exclusive breast feeding to mother at discharge</t>
  </si>
  <si>
    <t>Facilitates specialist care in newborn &lt;1800 gm</t>
  </si>
  <si>
    <t>Facilitates specialist care in newborn &lt;1800 gm (seen by paediatrician)</t>
  </si>
  <si>
    <t>Facilitates assisted feeding whenever required</t>
  </si>
  <si>
    <t>Facilitates thermal management including kangaroo mother care</t>
  </si>
  <si>
    <t xml:space="preserve">There is established criteria for shifting newborn to SNCU </t>
  </si>
  <si>
    <t xml:space="preserve">Check if criteria has been defined and in practice by labour room staff </t>
  </si>
  <si>
    <t>ME 19.5</t>
  </si>
  <si>
    <t>The facility has established procedures for abortion and family planning as per government guidelines and law</t>
  </si>
  <si>
    <t>The facility provides spacing method of family planning as per guideline</t>
  </si>
  <si>
    <t>The facility provides limiting method of family planning as per guideline</t>
  </si>
  <si>
    <t>The facility provide counselling services for abortion as per guideline</t>
  </si>
  <si>
    <t>The facility provide abortion services for 1st trimester as per guideline</t>
  </si>
  <si>
    <t>The facility provide abortion services for 2nd trimester as per guideline</t>
  </si>
  <si>
    <t xml:space="preserve">The facility provides Adolescent Reproductive and Sexual Health services as per guidelines  </t>
  </si>
  <si>
    <t>The facility provides Promotive ARSH Services</t>
  </si>
  <si>
    <t>The facility provides Preventive ARSH Services</t>
  </si>
  <si>
    <t>The facility Provides Curative ARSH Services</t>
  </si>
  <si>
    <t>The facility Provides Referral Services for ARSH</t>
  </si>
  <si>
    <t xml:space="preserve">The facility provides National health Programme as per operational/Clinical Guidelines </t>
  </si>
  <si>
    <t xml:space="preserve">The facility provides services under National Programme for control of Blindness as per guidelines </t>
  </si>
  <si>
    <t xml:space="preserve">The facility provides service under National Programme for Prevention and Control of cancer, diabetes, cardiovascular diseases &amp; stroke (NPCDCS)  as per guidelines </t>
  </si>
  <si>
    <t>The facility provide service for Integrated disease surveillance Programme</t>
  </si>
  <si>
    <t>The facility has infection control Programme and procedures in place for prevention and measurement of hospital associated infection</t>
  </si>
  <si>
    <t xml:space="preserve">The facility has functional infection control committee </t>
  </si>
  <si>
    <t>The facility  has provision for Passive  and active culture surveillance of critical &amp; high risk areas</t>
  </si>
  <si>
    <t xml:space="preserve">Swab are taken from infection prone surfaces such as delivery tables , door, handles, procedure lights etc. </t>
  </si>
  <si>
    <t xml:space="preserve">The facility measures hospital associated infection rates </t>
  </si>
  <si>
    <t xml:space="preserve">There is Provision of Periodic Medical Check-up and immunization of staff </t>
  </si>
  <si>
    <t>There is procedure for immunization &amp; medical check up of the staff</t>
  </si>
  <si>
    <t>Hepatitis B, Tetanus Toxic .</t>
  </si>
  <si>
    <t xml:space="preserve">The facility has established procedures for regular monitoring of infection control practices </t>
  </si>
  <si>
    <t>The facility has defined and established antibiotic policy</t>
  </si>
  <si>
    <t>The facility has defined and Implemented procedures for ensuring hand hygiene practices and antisepsis</t>
  </si>
  <si>
    <t xml:space="preserve">Availability of hand washing  with running Water Facility at Point of Use </t>
  </si>
  <si>
    <t xml:space="preserve">Check for availability of wash basin near the point of use  Ask to Open the tap. Ask Staff  water supply is regular </t>
  </si>
  <si>
    <t xml:space="preserve">Check for availability/ Ask staff if the supply is adequate and uninterrupted. Availability of Alcohol based Hand rub </t>
  </si>
  <si>
    <t xml:space="preserve">Handwashing station is as per specification </t>
  </si>
  <si>
    <t>Availability of elbow operated taps  &amp; Hand washing sink is wide and deep enough to prevent splashing and retention of water</t>
  </si>
  <si>
    <t xml:space="preserve">The facility staff is trained in hand washing practices and they adhere to standard hand washing practices </t>
  </si>
  <si>
    <t xml:space="preserve">Staff is aware of when and how to hand wash </t>
  </si>
  <si>
    <t xml:space="preserve">Ask for demonstration of six steps &amp; check staff awareness five moments of handwashing </t>
  </si>
  <si>
    <t>The facility ensures standard practices and materials for antisepsis</t>
  </si>
  <si>
    <t xml:space="preserve">Availability &amp; Use of Antiseptics </t>
  </si>
  <si>
    <t>like before giving IM/IV injection, drawing blood, putting Intravenous and urinary catheter &amp;Proper cleaning of perineal area before procedure with antisepsis</t>
  </si>
  <si>
    <t>Check Shaving is not done during part preparation/delivery cases</t>
  </si>
  <si>
    <t xml:space="preserve">Staff Interview </t>
  </si>
  <si>
    <t xml:space="preserve">The facility ensures standard practices and materials for Personal protection </t>
  </si>
  <si>
    <t xml:space="preserve">The facility ensures adequate personal protection Equipment as per requirements </t>
  </si>
  <si>
    <t xml:space="preserve">Availability of Masks , caps and protective eye cover </t>
  </si>
  <si>
    <t>OB/SI/ RR</t>
  </si>
  <si>
    <t xml:space="preserve">Check if staff is using PPEs
Ask staff if they have adequate supply 
Verify with the stock / Expenditure register </t>
  </si>
  <si>
    <t>Sterile gloves are available at labour room</t>
  </si>
  <si>
    <t xml:space="preserve">OB/SI /RR </t>
  </si>
  <si>
    <t xml:space="preserve">Use of elbow length gloves for obstetrical purpose </t>
  </si>
  <si>
    <t xml:space="preserve">Availability of disposable gown/ Apron </t>
  </si>
  <si>
    <t>Heavy duty gloves and gum boots for housekeeping staff</t>
  </si>
  <si>
    <t xml:space="preserve">Personal protective kit for delivering HIV cases </t>
  </si>
  <si>
    <t xml:space="preserve">Cap &amp; Mask, protective Eye cover, Disposable apron </t>
  </si>
  <si>
    <t xml:space="preserve">The facility staff adheres to standard personal protection practices </t>
  </si>
  <si>
    <t>Entry to the labour Room is only after change of shoes and wearing  Mask  &amp; Cap</t>
  </si>
  <si>
    <t xml:space="preserve">The facility has standard procedures for processing of equipment and instruments </t>
  </si>
  <si>
    <t xml:space="preserve">The facility ensures standard practices and materials for decontamination and cleaning of instruments and  procedures areas </t>
  </si>
  <si>
    <t>Disinfection of operating &amp; Procedure surfaces</t>
  </si>
  <si>
    <t xml:space="preserve">Cleaning of delivery tables tops after each delivery with 2% carbolic acid </t>
  </si>
  <si>
    <t xml:space="preserve">Cleaning of instruments </t>
  </si>
  <si>
    <t xml:space="preserve">Cleaning is done with detergent and running water after use </t>
  </si>
  <si>
    <t xml:space="preserve">The facility ensures standard practices and materials for disinfection and sterilization of instruments and equipment </t>
  </si>
  <si>
    <t>Autoclaving</t>
  </si>
  <si>
    <t>Autoclaving  of delivery kits is done as per protocols</t>
  </si>
  <si>
    <t>Ask staff about temperature, pressure and time. Ask staff about method, concentration and contact time  required for chemical sterilization</t>
  </si>
  <si>
    <t>There is a procedure to ensure the traceability of sterilized packs &amp; their storage</t>
  </si>
  <si>
    <t>Sterile packs are kept in clean, dust free, moist free environment.</t>
  </si>
  <si>
    <t>Facility layout ensures separation of routes for clean and dirty items</t>
  </si>
  <si>
    <t xml:space="preserve">The facility ensures availability of  standard materials for cleaning and disinfection of patient care areas </t>
  </si>
  <si>
    <t>Availability of disinfectant  &amp; cleaning agents as per requirement</t>
  </si>
  <si>
    <t>Chlorine solution, Glutaraldehyde, Hospital grade phenyl, disinfectant detergent solution</t>
  </si>
  <si>
    <t xml:space="preserve">The facility ensures standard practices are followed for the cleaning and disinfection of patient care areas </t>
  </si>
  <si>
    <t>Spill management protocols are implemented</t>
  </si>
  <si>
    <t>spill management kit staff training, protocol displayed</t>
  </si>
  <si>
    <t>Standard practice of mopping and scrubbing are followed &amp; three bucket system is followed</t>
  </si>
  <si>
    <t>Unidirectional mopping from inside out. Cleaning protocols are available / displayed 
Cleaning equipment like broom are not used in patient care areas</t>
  </si>
  <si>
    <t xml:space="preserve">The facility ensures segregation infectious patients </t>
  </si>
  <si>
    <t xml:space="preserve">The facility ensures air quality of high risk area </t>
  </si>
  <si>
    <t xml:space="preserve">The facility has defined and established procedures for segregation, collection, treatment and disposal of Bio Medical and hazardous Waste. </t>
  </si>
  <si>
    <t>The facility Ensures segregation of Bio Medical Waste as per guidelines and 'on-site' management of waste is carried out as per guidelines</t>
  </si>
  <si>
    <t xml:space="preserve">Availability of colour coded bins &amp; Plastic bags  at point of waste generation </t>
  </si>
  <si>
    <t xml:space="preserve">The facility ensures management of sharps as per guidelines </t>
  </si>
  <si>
    <t>Availability of functional needle cutters &amp; puncture proof, leak proof, temper proof white container for segregation of sharps</t>
  </si>
  <si>
    <t xml:space="preserve">See if it has been used or just lying idle. </t>
  </si>
  <si>
    <t xml:space="preserve">Availability of post exposure prophylaxis  &amp; Protocols </t>
  </si>
  <si>
    <t xml:space="preserve">Ask if available. Where it is stored and who is in charge of that. Also check PEP issuance register 
Staff knows what to do in condition of needle stick injury </t>
  </si>
  <si>
    <t>Includes used vials, slides and other broken infected glass</t>
  </si>
  <si>
    <t xml:space="preserve">The facility ensures transportation and disposal of waste as per guidelines </t>
  </si>
  <si>
    <t>Bins should not be filled more than 2/3 of its capacity</t>
  </si>
  <si>
    <t xml:space="preserve">Quality circle has been formed in the Labour Room </t>
  </si>
  <si>
    <t xml:space="preserve">Check if quality circle formed and functional in the Labour Room </t>
  </si>
  <si>
    <t>The facility has established system for patient and employee satisfaction</t>
  </si>
  <si>
    <t>Patient satisfaction surveys are conducted at periodic intervals</t>
  </si>
  <si>
    <t>Client  satisfaction survey done on monthly basis</t>
  </si>
  <si>
    <t xml:space="preserve">The facility analyses the patient feed back, and root-cause analysis </t>
  </si>
  <si>
    <t xml:space="preserve">Analysis of low performing attributes of client feedback is done </t>
  </si>
  <si>
    <t xml:space="preserve">The facility prepares the action plans for the areas, contributing to low satisfaction of patients </t>
  </si>
  <si>
    <t xml:space="preserve">Action plan prepared is prepared to address the areas of low satisfaction </t>
  </si>
  <si>
    <t xml:space="preserve">The facility have established internal and external quality assurance Programmes wherever it is critical to quality. </t>
  </si>
  <si>
    <t xml:space="preserve">The facility has established internal quality assurance programme in key departments </t>
  </si>
  <si>
    <t>There is system of daily round by matron/hospital manager/ hospital superintendent/ Hospital Manager/ Matron in charge for monitoring of services</t>
  </si>
  <si>
    <t xml:space="preserve">Facility In charge should visit at least twice in a week.  OBG In charge should visit Labour room  at least twice a day, Matron/Nursing supervisor should visit at once in each shift 
Findings/instructions during the visits are recorded </t>
  </si>
  <si>
    <t xml:space="preserve">The facility has established external assurance programmes at relevant departments </t>
  </si>
  <si>
    <t>NQAS assessment toolkit is used to conduct internal assessment</t>
  </si>
  <si>
    <t xml:space="preserve">Check PDCA or prevalent quality method is used to take corrective and preventive action </t>
  </si>
  <si>
    <t xml:space="preserve">The facility has established, documented implemented and maintained Standard Operating Procedures for all key processes and support services. </t>
  </si>
  <si>
    <t xml:space="preserve">Check if SOPs available at labour room are formally approved </t>
  </si>
  <si>
    <t xml:space="preserve">Check current version of SOP is available with all staff members of labour room </t>
  </si>
  <si>
    <t xml:space="preserve">clinical  protocols for Intrapartum care  and Management of obstetric emergency are  Displayed </t>
  </si>
  <si>
    <t xml:space="preserve">Clinical Protocols on AMSTL, Preparing Partograph, , PPH, Eclampsia, Infection control,  Referral, Infection Control </t>
  </si>
  <si>
    <t xml:space="preserve">Clinical protocols  on Newborn Care are displayed </t>
  </si>
  <si>
    <t>Clinical Protocols on Essential Newborn Care, New born resuscitation</t>
  </si>
  <si>
    <t xml:space="preserve">Don'ts/ Harmful Activities are Displayed at labour Room </t>
  </si>
  <si>
    <t>1. No routine enema
2. No routine shaving
3. No routine induction/augmentation of labour
4. No place for routine suctioning of the baby
5. No pulling of the baby.  
6. No routine episiotomy
7. No fundal pressure
8. No immediate cord cutting
9. No immediate bathing of the newborn
10. No routine resuscitation on warmer</t>
  </si>
  <si>
    <t>Department has documented procedure for ensuring patients rights including consent, privacy, confidentiality &amp; entitlement</t>
  </si>
  <si>
    <t xml:space="preserve">Review the Labour Room SOPs for description of processes pertaining to ensuring privacy, confidentiality, respectful maternity care and consent </t>
  </si>
  <si>
    <t>Department has documented procedure for safety &amp; risk management</t>
  </si>
  <si>
    <t xml:space="preserve">Review the Labour Room SOPs for inclusion for processes to Physical as well as patient safety, assessment of risks and their timely mitigation </t>
  </si>
  <si>
    <t>Department has documented procedure for support services &amp; facility management.</t>
  </si>
  <si>
    <t>Review the Labour Room SOPs for process description of support services such as equipment maintenance , calibration, housekeeping, security, storage and inventory management</t>
  </si>
  <si>
    <t>Department has documented procedure for general patient care processes</t>
  </si>
  <si>
    <t xml:space="preserve">Review Labour room SOPS for processes of triage, assessment, admission, identification of high risk patients, Referral , Medication management and maintenance of clinical records </t>
  </si>
  <si>
    <t>Department has documented procedure for specific processes to the department</t>
  </si>
  <si>
    <t xml:space="preserve">Review Labour room SOPs for process of intrapartum care, management of complications,  immediate postpartum care , Natural Birthing Process and Birth Companion </t>
  </si>
  <si>
    <t>Department has documented procedure for infection control &amp; bio medical waste management</t>
  </si>
  <si>
    <t xml:space="preserve">Review Labour room SOPs for process description of Hand Hygiene, personal protection, environmental cleaning, instrument sterilization, asepsis, Bio Medical Waste management , surveillance and monitoring of infection control practices, Periodic quality review such as Maternal Death Audit, Newborn Death Audit, Referral audit and Near miss audit. </t>
  </si>
  <si>
    <t>Department has documented procedure for quality management &amp; improvement</t>
  </si>
  <si>
    <t xml:space="preserve">Review Labour room SOPs for process description of function of quality circles, internal quality assessment, Quality improvement using PDCA cycle  client satisfaction surveys, processes improvement , Maternal Death Audit, Newborn Death Audit, Referral Death Audit and Near Miss audits. </t>
  </si>
  <si>
    <t>Department has documented procedure for data collection, analysis &amp; use for improvement</t>
  </si>
  <si>
    <t xml:space="preserve">Review Labour room SOPs for description of process related to collection of data &amp; quality indicators , their analysis and use for quality improvement </t>
  </si>
  <si>
    <t xml:space="preserve">Staff is trained and aware of the procedures written in SOPs </t>
  </si>
  <si>
    <t xml:space="preserve">Check Staff is aware of relevant part of SOPs </t>
  </si>
  <si>
    <t>Interview labour room staff for their awareness about content of SOPs</t>
  </si>
  <si>
    <t xml:space="preserve">The facility maps its key processes and seeks to make them more efficient by reducing non value adding activities and wastages </t>
  </si>
  <si>
    <t xml:space="preserve">The facility maps its critical processes </t>
  </si>
  <si>
    <t xml:space="preserve">Critical process are the ones where is some problem-delays, errors, cost, time, etc. and improvement will make our process effective and efficient. </t>
  </si>
  <si>
    <t xml:space="preserve">Non value adding activities are wastes. In these steps resources are expended, delays occur, and no value is added to the service.   </t>
  </si>
  <si>
    <t>Processes are improved &amp; implemented</t>
  </si>
  <si>
    <t>Look for the improvements made in the critical process.</t>
  </si>
  <si>
    <t>Facility has defined quality objectives to achieve mission and quality policy</t>
  </si>
  <si>
    <t xml:space="preserve">Check short term valid quality objectives have been framed addressing key quality issues in each department and cores services. Check if  these objectives are Specific, Measurable, Attainable, Relevant and Time Bound. </t>
  </si>
  <si>
    <t>The facility seeks continually improvement by practicing Quality method and tools.</t>
  </si>
  <si>
    <t xml:space="preserve">The facility uses method for quality improvement in services </t>
  </si>
  <si>
    <t xml:space="preserve">The facility uses tools for quality improvement in services </t>
  </si>
  <si>
    <t>There is procedure to conduct referral audits</t>
  </si>
  <si>
    <t xml:space="preserve">(1) Random referral slips are audited
(2) The reasons of the referral is clearly mentioned 
(3) Referral is written by authorized
competent person
(4) A through  action taken report is prepared and presented in clinical Governance Board meetings / during grand round (wherever required)
</t>
  </si>
  <si>
    <t>There is procedure to conduct maternal death audits</t>
  </si>
  <si>
    <t>There is procedure to conduct neonatal death audits</t>
  </si>
  <si>
    <t>All non compliance are enumerated  recorded for referral audits</t>
  </si>
  <si>
    <t>All non compliance are enumerated  recorded for maternal death audits</t>
  </si>
  <si>
    <t>All non compliance are enumerated  recorded for neonatal death audits</t>
  </si>
  <si>
    <t>Check action plans are prepared and implemented as per referral audit record findings</t>
  </si>
  <si>
    <t>Check action plans are prepared and implemented as per maternal death audit record findings</t>
  </si>
  <si>
    <t>Check action plans are prepared and implemented as per neonatal death audit record's findings</t>
  </si>
  <si>
    <t xml:space="preserve">Check PDCA or prevalent quality method  is  used to address  critical problems </t>
  </si>
  <si>
    <t>Area of Concern - H Outcome</t>
  </si>
  <si>
    <t xml:space="preserve">Percentage of deliveries conducted at night </t>
  </si>
  <si>
    <t>Percentage of complicated
cases managed</t>
  </si>
  <si>
    <t>% PPIUCD inserted against
total number of normal delivery</t>
  </si>
  <si>
    <t>Percentage of cases referred to OT</t>
  </si>
  <si>
    <t>% of newborns required
resuscitation out of total live
births</t>
  </si>
  <si>
    <t xml:space="preserve">No of drugs stock out in the month </t>
  </si>
  <si>
    <t>Facility has improved no. of  drug  stock out rate as per National Bench mark</t>
  </si>
  <si>
    <t xml:space="preserve">Percentage of deliveries conducted using real time partograph </t>
  </si>
  <si>
    <t xml:space="preserve">Percentage of deliveries conducted using safe birth checklist </t>
  </si>
  <si>
    <t xml:space="preserve">The percentage of Women, administered Oxytocin, immediately after birth.
</t>
  </si>
  <si>
    <t>Intrapartum stillbirth rate</t>
  </si>
  <si>
    <t xml:space="preserve">Percentage newborn breastfed within 1 hour of birth </t>
  </si>
  <si>
    <t xml:space="preserve">No. of cases of Neonatal asphyxia </t>
  </si>
  <si>
    <t>No. of cases of Neonatal Sepsis</t>
  </si>
  <si>
    <t xml:space="preserve">Percentage of antenatal corticosteroid administration in case of preterm labour </t>
  </si>
  <si>
    <t xml:space="preserve">No. of  cases of Maternal death related to APH/ PPH </t>
  </si>
  <si>
    <t xml:space="preserve">No of cases pf maternal death related to Eclampsia/ PIH </t>
  </si>
  <si>
    <t xml:space="preserve">OSCE Score </t>
  </si>
  <si>
    <t>Facility has improved Percentage of deliveries conducted using safe birth checklist as per National bench mark</t>
  </si>
  <si>
    <t>Facility has improved  Percentage of deliveries conducted using real time partograph as per National Benchmark</t>
  </si>
  <si>
    <t>Facility has improved Percentage newborn breastfed within 1 hour of birth as per National bench mark</t>
  </si>
  <si>
    <t xml:space="preserve">Percentage of Deliveries attended by Birth Companion </t>
  </si>
  <si>
    <t xml:space="preserve">Client Satisfaction Score </t>
  </si>
  <si>
    <t>Facility endeavours to improve its service Quality indicators to meet benchmarks</t>
  </si>
  <si>
    <t xml:space="preserve">Deliveries conducted at facility  are attend ended by birth companion </t>
  </si>
  <si>
    <t>As per National Benchmark</t>
  </si>
  <si>
    <t xml:space="preserve">Checklist for Maternity Ward </t>
  </si>
  <si>
    <t xml:space="preserve">Maternity Ward Score Card </t>
  </si>
  <si>
    <t>Maternity Ward Score</t>
  </si>
  <si>
    <t>Reference no</t>
  </si>
  <si>
    <t xml:space="preserve">Measurable Element </t>
  </si>
  <si>
    <t>Checkpoints</t>
  </si>
  <si>
    <t>Compliance</t>
  </si>
  <si>
    <t>Assessment method</t>
  </si>
  <si>
    <t>Means of verification</t>
  </si>
  <si>
    <t>Remarks</t>
  </si>
  <si>
    <t>Availability of Obs and Gynaecology indoor services</t>
  </si>
  <si>
    <t xml:space="preserve">(a) IPD services for Obstetric Cases (General &amp; post Surgical cases) 
(b) IPD Services for Gynae cases ( General &amp; post-surgical cases)
(c ) 250-500 Deliveries - 8-bedded HDU or 500-1000 deliveries - 8 bedded hybrid ICU (6 HDU &amp; 2 ICU beds or more 1000 Deliveries- 4 bed ICU &amp; 8-bed HDU 
</t>
  </si>
  <si>
    <t>Availability of nursing services 24X7</t>
  </si>
  <si>
    <t>Availability of blood transfusion services</t>
  </si>
  <si>
    <t>Availability of  indoor services for  Antenatal cases</t>
  </si>
  <si>
    <t>Antenatal ward- Clean Ward</t>
  </si>
  <si>
    <t xml:space="preserve">Availability of indoor services for  normal delivery </t>
  </si>
  <si>
    <t>Postnatal ward -Normal delivery</t>
  </si>
  <si>
    <t xml:space="preserve">Availability of indoor services for C section </t>
  </si>
  <si>
    <t>Postnatal ward -C-section delivery</t>
  </si>
  <si>
    <t>Availability of indoor services for Septic cases</t>
  </si>
  <si>
    <t>Septic ward</t>
  </si>
  <si>
    <t>Availability of indoor services for  Eclampsia cases</t>
  </si>
  <si>
    <t>Eclampsia room</t>
  </si>
  <si>
    <t>Availability of Gynae Services</t>
  </si>
  <si>
    <t xml:space="preserve">Hysterectomy &amp; mastectomy services as per disease indication </t>
  </si>
  <si>
    <t xml:space="preserve">Prevention of hypothermia and initiation of breast feeding </t>
  </si>
  <si>
    <t xml:space="preserve">Screening of New born for Birth Defects </t>
  </si>
  <si>
    <t xml:space="preserve">Availability / linkage for Radiology and USG </t>
  </si>
  <si>
    <t>Availability / linkage with laboratory</t>
  </si>
  <si>
    <t>Treatment of Malaria in pregnancy</t>
  </si>
  <si>
    <t>check the records for management of cases in last one year</t>
  </si>
  <si>
    <t>The facility provide services under National health Programme for prevention and control of deafness</t>
  </si>
  <si>
    <t xml:space="preserve">Referral of  child born of High Risk pregnancy showing features suggestive of hearing impairment </t>
  </si>
  <si>
    <t>Visiting hours and visitor policy are displayed</t>
  </si>
  <si>
    <t>JSSK, JSY and PM JAY</t>
  </si>
  <si>
    <t>List of drugs available are displayed and updated</t>
  </si>
  <si>
    <t xml:space="preserve">Contact details of referral transport / ambulance displayed </t>
  </si>
  <si>
    <t>Breast feeding and care of breast, kangaroo care, family planning, Danger signs, PN advice, Information material about PCPNDT etc</t>
  </si>
  <si>
    <t>Counselling aids like flip chart etc are available for post partum counselling</t>
  </si>
  <si>
    <t>Enquiry desk serving both maternity ward and labour</t>
  </si>
  <si>
    <t xml:space="preserve">Services are delivered in a manner that is sensitive to gender, religious and cultural needs, and there are no barrier on account of physical economic, cultural or social reasons. </t>
  </si>
  <si>
    <t>No Male attendant allowed to stay in female wards  at night</t>
  </si>
  <si>
    <t>Availability of Wheel chair or stretcher for easy Access to the ward</t>
  </si>
  <si>
    <t>Availability of ramps and railing</t>
  </si>
  <si>
    <t>Availability of disable friendly toilet</t>
  </si>
  <si>
    <t>Bracket screen</t>
  </si>
  <si>
    <t>Curtains have been provided at windows</t>
  </si>
  <si>
    <t xml:space="preserve">Patients are dressed/covered while shifting the patients from one department to other </t>
  </si>
  <si>
    <t xml:space="preserve">No two patients are treated on one bed </t>
  </si>
  <si>
    <t xml:space="preserve">General Consent is taken before admission </t>
  </si>
  <si>
    <t xml:space="preserve">Patient and their attendant is informed about her clinical condition and treatment being provided </t>
  </si>
  <si>
    <t>Availability of Free drugs</t>
  </si>
  <si>
    <t>Stay and diet provided in ward is free of cost</t>
  </si>
  <si>
    <t>Availability of free diagnostic</t>
  </si>
  <si>
    <t>Availability of Free drop back</t>
  </si>
  <si>
    <t>Availability of Free referral vehicle/Ambulance services</t>
  </si>
  <si>
    <t>Availability of Free Blood</t>
  </si>
  <si>
    <t xml:space="preserve">JSY Payment is done before discharge </t>
  </si>
  <si>
    <t>The policy clearly defines the procedures for managing critical cases in the ward, HDU/ICU, brain-dead patients, conscious patients with serious diseases like motor neurons and brought-in dead cases. It also includes: 
(a) Patient and family have the right to be informed about their condition and make choices about the treatment 
(b) Withhold or withdraw life-sustaining treatment 
(c ) Organ donation as per NOTTO  &amp;India's  Governing organ donation law 
(d) 
 All the decisions should be transparent and documented</t>
  </si>
  <si>
    <t>Policy &amp; procedures  like DNR , DNI  etc for critical cases are in consonance with legal requirement</t>
  </si>
  <si>
    <t xml:space="preserve">Patient right  "Do not resuscitate"  or " Do not intubate"/ allow natural death are respected </t>
  </si>
  <si>
    <t xml:space="preserve">There is a procedure to allow patient relative/Next of Kin to observe patient in last hours </t>
  </si>
  <si>
    <t>Staff is aware of events  indicating  that conversations about end-of-life care need to start with patient or family</t>
  </si>
  <si>
    <t xml:space="preserve">(a) a patient living with or diagnosed with life-limiting illness
(b) a patient who is likely to die in the short or medium term is admitted, or deteriorates during their admission
(c) a patient is dying where Patient (or family member, if the patient lacks capacity)
expresses interest in discussing end-of-life care
(d) a previously well person who has suffered an acute life-threatening event or illness is admitted
(e) unexpected, significant physical deterioration occurs
</t>
  </si>
  <si>
    <t xml:space="preserve">Adequate space in wards with no cluttering of beds </t>
  </si>
  <si>
    <t xml:space="preserve"> Distance between centres of two beds – 2.25 meter</t>
  </si>
  <si>
    <t xml:space="preserve">Functional toilets  with running water and flush are available as per  strength and patient load of ward </t>
  </si>
  <si>
    <t xml:space="preserve">one toilet for 12 patients </t>
  </si>
  <si>
    <t xml:space="preserve">Functional bathroom with running water are available as per  strength and patient load of ward </t>
  </si>
  <si>
    <t xml:space="preserve">Availability of drinking water </t>
  </si>
  <si>
    <t>Patient/ visitor Hand washing area</t>
  </si>
  <si>
    <t xml:space="preserve">Separate toilets for visitors </t>
  </si>
  <si>
    <t xml:space="preserve">TV for entertainment and health promotion </t>
  </si>
  <si>
    <t xml:space="preserve">Adequate shaded waiting area is provide for attendants of patient </t>
  </si>
  <si>
    <t xml:space="preserve">Availability of Dedicated nursing station </t>
  </si>
  <si>
    <t>Availability of Examination room</t>
  </si>
  <si>
    <t>Availability of Treatment room</t>
  </si>
  <si>
    <t>Availability of Doctor's and Nurse Duty room</t>
  </si>
  <si>
    <t>Availability of Store</t>
  </si>
  <si>
    <t xml:space="preserve">Drug &amp;Linen store </t>
  </si>
  <si>
    <t>Availability of Dirty room</t>
  </si>
  <si>
    <t xml:space="preserve">There is sufficient space between two bed to provide bed side nursing care and movement </t>
  </si>
  <si>
    <t>Space between two beds should be at least 4 ft and clearance between head end of bed and wall should be at least 1 ft and between side of bed and wall should be 2 ft</t>
  </si>
  <si>
    <t>Corridors are wide enough for patient, visitor and  trolley/ equipment movement</t>
  </si>
  <si>
    <t>Corridor should be 3 meters wide</t>
  </si>
  <si>
    <t xml:space="preserve">There  is separate nursing station for each ward </t>
  </si>
  <si>
    <t xml:space="preserve">1. ANC, PNC, C-Section ward. Depending upon Wards available for maternity cases
2. Location of nursing station and patients beds  enables easy and direct observation of patients </t>
  </si>
  <si>
    <t>Availability of adequate beds as per delivery load</t>
  </si>
  <si>
    <t>10 beds for 100 delivery per month</t>
  </si>
  <si>
    <t xml:space="preserve">Prepartum and post partum wards are in proximity and functional linkage with labour room </t>
  </si>
  <si>
    <t xml:space="preserve">Postpartum ward and SNCU are in proximity and functional linkage </t>
  </si>
  <si>
    <t xml:space="preserve">C section ward is in Proximity and has functional linkage with OT </t>
  </si>
  <si>
    <t>IPD building does not have temporary connections and loosely hanging wires</t>
  </si>
  <si>
    <t>Switch Boards other electrical installations are intact. There is proper earthing</t>
  </si>
  <si>
    <t xml:space="preserve">Floors of the maternity ward are non slippery and even </t>
  </si>
  <si>
    <t>Maternity ward has sufficient fire  exit to permit safe escape to its occupant at time of fire</t>
  </si>
  <si>
    <t>Maternity ward has installed fire Extinguisher  that is either  Class A , Class B, C type or ABC type</t>
  </si>
  <si>
    <t>Availability of Bog specialist on duty and on call paediatrician</t>
  </si>
  <si>
    <t xml:space="preserve">Availability of General duty doctor at all time </t>
  </si>
  <si>
    <t xml:space="preserve">6 for 100-200 Deliveries/Month
8 for More than 200 deliveries per month </t>
  </si>
  <si>
    <t>Availability of RMNCH counsellor</t>
  </si>
  <si>
    <t xml:space="preserve">Counsellor available for postpartum counselling of mothers </t>
  </si>
  <si>
    <t>Availability of dresser for C section ward</t>
  </si>
  <si>
    <t>Availability of ward attendant</t>
  </si>
  <si>
    <t>Availability of mamta/ ayahs and  Sanitary worker</t>
  </si>
  <si>
    <t xml:space="preserve">Availability Security staff </t>
  </si>
  <si>
    <t xml:space="preserve">Availability of Uterotonic  Drugs </t>
  </si>
  <si>
    <t>Tocolytic agent, Isoxsuprine</t>
  </si>
  <si>
    <t>Availability of Anti - Infective -  Antibiotics, Antifungal</t>
  </si>
  <si>
    <t>Tab. Metronidazole 400mg, Gentamicin,</t>
  </si>
  <si>
    <t xml:space="preserve">Availability of Antihypertensive </t>
  </si>
  <si>
    <t>Tab. Misprostol 200mg, Labetalol</t>
  </si>
  <si>
    <t xml:space="preserve">Availability of analgesics and antipyretics </t>
  </si>
  <si>
    <t>Tab. Paracetamol, Tab. Ibuprofen, Piroxicam</t>
  </si>
  <si>
    <t>IV fluids, Normal saline, Ringer lactate,</t>
  </si>
  <si>
    <t xml:space="preserve">Availability of other emergency drugs </t>
  </si>
  <si>
    <t>Tab. Ritodrine, Misoprostol, Carboprost, steroid as Hydrocortisone, dexamethasone, iron, calcium, and folic acids tablets</t>
  </si>
  <si>
    <t xml:space="preserve">Availability of drugs for newborn </t>
  </si>
  <si>
    <t>Inj. Vit K 10mg, Vaccine OPV, Hepatitis B, BCG, paracetamol syrup/drops, Syp Calcium with Vit D, Multivitamin drops, Simethicone + Fennel Oil + Dill Oil  drops, Nevirapine drops (for HIV + ve mother born children), gentian Violet (0.50%)</t>
  </si>
  <si>
    <t>Availability of dressings and Sanitary pads</t>
  </si>
  <si>
    <t>gauze piece and cotton swabs, sanitary pads, needle (round body and cutting), chromic catgut no. 0,</t>
  </si>
  <si>
    <t>Availability of syringes and IV Sets /tubes</t>
  </si>
  <si>
    <t>Paediatric iv sets, urinary catheter with bag, Foyle's catheter Nasogastric tube, Syringe A/D</t>
  </si>
  <si>
    <t>Povidone Iodine Solution</t>
  </si>
  <si>
    <t xml:space="preserve">Availability of consumables for new born care </t>
  </si>
  <si>
    <t xml:space="preserve"> gastric tube and cord clamp, dressing pad </t>
  </si>
  <si>
    <t>Availability of emergency drug tray in Maternity ward</t>
  </si>
  <si>
    <t xml:space="preserve">BP apparatus, Thermometer, foetoscope, baby and adult  weighing scale, Stethoscope, Doppler </t>
  </si>
  <si>
    <t xml:space="preserve">Availability of functional Equipment/Instruments Gynae &amp; Obstetric Procedures  </t>
  </si>
  <si>
    <t>Dressing and suture removal kit, speculum, Anterior vaginal wall retractor.</t>
  </si>
  <si>
    <t>Availability of Point of care diagnostic instruments</t>
  </si>
  <si>
    <t>Glucometer and HIV rapid diagnostic kit</t>
  </si>
  <si>
    <t>Availability of resuscitation equipments</t>
  </si>
  <si>
    <t>Adult and baby bag and mask, Oxygen, Suction machine, Airway, Laryngoscope, ET tube</t>
  </si>
  <si>
    <t>Availability of equipments for cleaning</t>
  </si>
  <si>
    <t xml:space="preserve">Availability of patient beds with prop up facility  </t>
  </si>
  <si>
    <t>Availability of attachment/ accessories  with patient bed</t>
  </si>
  <si>
    <t>Hospital graded mattress, Bed side locker , IVstand, Bed pan</t>
  </si>
  <si>
    <t>Availability of Fixtures</t>
  </si>
  <si>
    <t>Spot light, electrical fixture for equipments like suction, X ray view box</t>
  </si>
  <si>
    <t>Availability of furniture</t>
  </si>
  <si>
    <t>cupboard, nursing counter, table for preparation of medicines, chair.</t>
  </si>
  <si>
    <t xml:space="preserve">Infant and young Child Feeding ( IYCF) practices   </t>
  </si>
  <si>
    <t xml:space="preserve">Infection control and hand hygiene </t>
  </si>
  <si>
    <t>Nursing staff is skilled identificaton  and managing complication</t>
  </si>
  <si>
    <t xml:space="preserve">Counsellor is skilled for postnatal counselling </t>
  </si>
  <si>
    <t>All equipments are covered under AMC including preventive maintenance</t>
  </si>
  <si>
    <t>There is system of timely corrective  break down maintenance of the equipments</t>
  </si>
  <si>
    <t xml:space="preserve">All the measuring equipments/ instrument  are calibrated </t>
  </si>
  <si>
    <t xml:space="preserve">BP apparatus, thermometers etc are calibrated </t>
  </si>
  <si>
    <t>The facility has defined procedures for storage, inventory management and dispensing of medicines in pharmacy and patient care areas</t>
  </si>
  <si>
    <t>There is established system of timely  indenting of consumables and medicine  at nursing station</t>
  </si>
  <si>
    <t xml:space="preserve">Stock level are daily updated  Indents are timely placed                    
</t>
  </si>
  <si>
    <t>medicine are stored in separate containers, trays and carts and labelled with drug name, drug strength and expiry date</t>
  </si>
  <si>
    <t xml:space="preserve">Expiry dates' are maintained at emergency drug tray </t>
  </si>
  <si>
    <t>Check medicine are arranged in tray as per First Expiry and First Out (FEFO) and expiry date are mentioned against the drug.</t>
  </si>
  <si>
    <t>Records for expiry and near expiry medicine are maintained for drug stored at department</t>
  </si>
  <si>
    <t>Check register/DVDMS/other supply chain software for record of stock of expired and near expiry medicine</t>
  </si>
  <si>
    <t xml:space="preserve">Department maintained stock register of medicine and consumables </t>
  </si>
  <si>
    <t>Random stock check of some medicine</t>
  </si>
  <si>
    <t>Temperature of refrigerators are kept as per storage requirement  and records twice a  day  and are maintained</t>
  </si>
  <si>
    <t xml:space="preserve">Check for refrigerator/ILR temperature charts. Charts are maintained and updated twice a day. Refrigerators meant for storing medicine should not be used for storing other items such as eatables. </t>
  </si>
  <si>
    <t xml:space="preserve">Narcotics and psychotropic medicine are kept  separately in lock and key </t>
  </si>
  <si>
    <t>Separate prescription for narcotic and psychotropic medicine by a registered medical practioner</t>
  </si>
  <si>
    <t>Adequate Illumination at nursing station</t>
  </si>
  <si>
    <t>Adequate illumination in patient care areas</t>
  </si>
  <si>
    <t>Spot light is available</t>
  </si>
  <si>
    <t xml:space="preserve">Visiting hour are fixed and practiced </t>
  </si>
  <si>
    <t>There is no overcrowding in the wards during to visitors hours</t>
  </si>
  <si>
    <t>Optimal temperature and warmth is ensured            Fans/ Air conditioning/Heating/Exhaust/Ventilators as per environment condition and requirement</t>
  </si>
  <si>
    <t>New born identification band and foot prints are in practice</t>
  </si>
  <si>
    <t>Security arrangement in maternity ward</t>
  </si>
  <si>
    <t>Ask female staff weather they feel secure at work place</t>
  </si>
  <si>
    <t>No condemned/Junk material in the ward</t>
  </si>
  <si>
    <t>Availability of hot water</t>
  </si>
  <si>
    <t>Availability of power back in ward</t>
  </si>
  <si>
    <t xml:space="preserve">Nutritional assessment of patient done specially for high risk pregnancy and other specified cases </t>
  </si>
  <si>
    <t>For hypertensive patient, diabetic cases. Check nutrition advice from records</t>
  </si>
  <si>
    <t>Check for the adequacy and frequency of diet as per nutritional requirement</t>
  </si>
  <si>
    <t>Check that all items fixed in diet menu is provided to the patient</t>
  </si>
  <si>
    <t>Check for the Quality of diet provided</t>
  </si>
  <si>
    <t>Ask patient/staff weather they are satisfied with the Quality of food</t>
  </si>
  <si>
    <t xml:space="preserve">There is procedure of requisition of different type of diet from ward to kitchen </t>
  </si>
  <si>
    <t>diet for diabetic patients, low salt and high protein diet etc</t>
  </si>
  <si>
    <t xml:space="preserve">Clean Linens are provided for all occupied bed </t>
  </si>
  <si>
    <t xml:space="preserve">Gown are provided at least to the cases going for surgery </t>
  </si>
  <si>
    <t>Availability of Blankets, draw sheet, pillow with pillow cover and mackintosh</t>
  </si>
  <si>
    <t xml:space="preserve">Linen is changed every day and whenever it get soiled </t>
  </si>
  <si>
    <t xml:space="preserve">Staff is aware of their role and responsibilities </t>
  </si>
  <si>
    <t>The facility has established procedure for monitoring the quality of outsourced services and adheres to contractual obligations</t>
  </si>
  <si>
    <t>Check for that patient demographics like Name, age, Sex, Chief complaint, etc.</t>
  </si>
  <si>
    <t xml:space="preserve">There is separate counter for admission of patients </t>
  </si>
  <si>
    <t xml:space="preserve">There is provision of extra Beds  </t>
  </si>
  <si>
    <t xml:space="preserve">Initial assessment of all admitted patient done as per standard protocols 
 </t>
  </si>
  <si>
    <t>The assessment criteria for different clinical conditions are defined and measured in assessment sheet</t>
  </si>
  <si>
    <t xml:space="preserve"> ANC  history of pregnant women  is reviewed and recorded </t>
  </si>
  <si>
    <t>Assesses general condition, including: vital signs, conjunctiva for pallor and jaundice, and bladder and bowel function, conducts breast examinations</t>
  </si>
  <si>
    <t xml:space="preserve">Dangers signs are identified and recorded </t>
  </si>
  <si>
    <t>Examines the perineum for inflammation, status of episiotomy/tears, lochia for colour, amount, consistency and odour, Checks calf  tenderness, redness or swelling</t>
  </si>
  <si>
    <t xml:space="preserve">There is fixed schedule for assessment of stable patients </t>
  </si>
  <si>
    <t xml:space="preserve">For critical patients admitted in the ward there  is provision of reassessment as per need </t>
  </si>
  <si>
    <t xml:space="preserve">Facility has established procedure for handing over of patients from maternity ward </t>
  </si>
  <si>
    <t>to OT/labour room/USG</t>
  </si>
  <si>
    <t>Check for referral cards filled from lower facilities</t>
  </si>
  <si>
    <t xml:space="preserve">Facility has functional referral linkages to higher facilities </t>
  </si>
  <si>
    <t xml:space="preserve">Duty Doctor and nurse is assigned for each patients </t>
  </si>
  <si>
    <t xml:space="preserve">Identification  tags for mother and baby / foot print are used for identification of newborns </t>
  </si>
  <si>
    <t xml:space="preserve">There is a process to ensue the accuracy of verbal/telephonic orders  </t>
  </si>
  <si>
    <t xml:space="preserve">High risk cases : Eclampsia, Sepsis,  diabetic, cardiac diseases and Intrauterine growth retardation </t>
  </si>
  <si>
    <t xml:space="preserve">Check for BHT if drugs are prescribed under generic name only </t>
  </si>
  <si>
    <t xml:space="preserve">Availability of drug formulary </t>
  </si>
  <si>
    <t>Medicines are optimised as per individual treatment plan for best possible clinical outcome</t>
  </si>
  <si>
    <t>Complete medication history is documented and communicated for each patient at the time of discharge</t>
  </si>
  <si>
    <t>1. Discharge summary includes known drug allergies and reactions to medicines or their ingredients, and the type of reaction experienced
2. Changes in prescribed medicines, including medicines started or stopped, or dosage changes, and reason for the change are clearly documented in the case sheet and case summary"</t>
  </si>
  <si>
    <t>"1. Clinician/Nurse counsel the patient on medication safety using ""5 moments for medication safety app""
2. Nurse highlights the medications to be taken by the patient at home and counsel the patient and family on drug  intake as per treatment plan for discharge"</t>
  </si>
  <si>
    <t>Magsulf (to be kept in fridge) , Methergine</t>
  </si>
  <si>
    <t>Check for any open single dose vial with left  over content kept  to be used later on</t>
  </si>
  <si>
    <t xml:space="preserve">Day to day progress of patient is recorded in BHT </t>
  </si>
  <si>
    <t xml:space="preserve">Treatment prescribed in  nursing records </t>
  </si>
  <si>
    <t>Maintenance  of treatment chart/treatment registers</t>
  </si>
  <si>
    <t>Dressing, mobilization etc</t>
  </si>
  <si>
    <t xml:space="preserve">Standard Format for bed head ticket/ Patient case sheet  available as per state guidelines </t>
  </si>
  <si>
    <t xml:space="preserve">Availability of formats for Treatment Charts, TPR Chart , Intake Output Chat Etc. </t>
  </si>
  <si>
    <t>General order book (GOB), report book, Admission register, lab register, Admission sheet/ bed head ticket, discharge slip, referral slip, referral in/referral out register, OT register, FP register, Diet register, Linen register, Drug indent register</t>
  </si>
  <si>
    <t xml:space="preserve">Safe keeping of  patient records </t>
  </si>
  <si>
    <t xml:space="preserve">Assessment is done before discharging patient </t>
  </si>
  <si>
    <t>Maternity ward has established criteria for discharge</t>
  </si>
  <si>
    <t>Primary illness is resolved,  All infections and other medical complications have been treated,  vitals are stable, etc.</t>
  </si>
  <si>
    <t xml:space="preserve">Discharge is done by a responsible and qualified doctor after assessment in consultation with treating doctor </t>
  </si>
  <si>
    <t xml:space="preserve">Discharge is done  in consultation with treating doctor </t>
  </si>
  <si>
    <t xml:space="preserve"> Time of discharge is communicated to patient in prior    </t>
  </si>
  <si>
    <t xml:space="preserve">Patient is counselled before  discharge </t>
  </si>
  <si>
    <t xml:space="preserve">Advice includes the information about the nearest health centre for further follow up. Counsel mother for treatment, follow up, feeding, discharge timings are explained prior </t>
  </si>
  <si>
    <t xml:space="preserve">Advice includes the information about the nearest health centre for further follow up </t>
  </si>
  <si>
    <t xml:space="preserve">Time of discharge is communicated to patient in prior </t>
  </si>
  <si>
    <t xml:space="preserve">The facility has explicit clinical criteria for providing intubation &amp; extubation, and care of patients on ventilation and subsequently on its removal </t>
  </si>
  <si>
    <t xml:space="preserve">blood is kept on optimum temperature before transfusion </t>
  </si>
  <si>
    <t xml:space="preserve">Blood transfusion note is written in patient recorded </t>
  </si>
  <si>
    <t xml:space="preserve">Pre anaesthesia check up is conducted for elective / Planned surgeries </t>
  </si>
  <si>
    <t xml:space="preserve">Death summary is given to patient attendant quoting the immediate cause and underlying cause if possible </t>
  </si>
  <si>
    <t>Maintenance of records as per guideline</t>
  </si>
  <si>
    <t xml:space="preserve">Death note including efforts done for resuscitation is noted in patient record </t>
  </si>
  <si>
    <t>Maternal and neonatal death</t>
  </si>
  <si>
    <t>Maternal Health</t>
  </si>
  <si>
    <t>Management of PIH/Eclampsia</t>
  </si>
  <si>
    <t>Management of sepsis</t>
  </si>
  <si>
    <t>Management of diabetic pregnant mother</t>
  </si>
  <si>
    <t>Management of cardiac cases</t>
  </si>
  <si>
    <t>Management of IUGR</t>
  </si>
  <si>
    <t>Management of of severe anaemia</t>
  </si>
  <si>
    <t xml:space="preserve">Blood Transfusion services available for anaemic patients </t>
  </si>
  <si>
    <t xml:space="preserve">Post Partum Care of Newborn </t>
  </si>
  <si>
    <t>Maintains hand hygiene, keeps the baby wrapped (maintains temperature), Checks weight, temperature, respiration, heart rate, colour of skin and cord stump</t>
  </si>
  <si>
    <t xml:space="preserve">Initiation of Breastfeeding with in 1 Hour </t>
  </si>
  <si>
    <t xml:space="preserve">Checks and discusses with the mother on breastfeeding pattern, emphasising exclusive and on demand feeding. Demonstrates the proper positioning and attachment of the baby </t>
  </si>
  <si>
    <t>Post partum care of mother</t>
  </si>
  <si>
    <t>Check uterine contraction, bleeding as per treatment plan, check for TPR and output chart, Breast examination and milk initiation and perineal washes</t>
  </si>
  <si>
    <t>ME E19.4</t>
  </si>
  <si>
    <t xml:space="preserve">48 Hour Stay of mothers and new born after delivery </t>
  </si>
  <si>
    <t xml:space="preserve">Check patient is explained about follow up visits,  advice and counselling is done before discharge </t>
  </si>
  <si>
    <t>Zero dose vaccines are given</t>
  </si>
  <si>
    <t xml:space="preserve">Check for records BCG, Hepatitis Band  OPV 0 given to New born </t>
  </si>
  <si>
    <t xml:space="preserve">Care of Low Birth Weight and Premature babies </t>
  </si>
  <si>
    <t>Premature and LBW babies are identified: Weight less than 2500 g for low birth weight babies, gestation  of less than 37 weeks  for prematurely, Kangaroo Mother Care (KMC) is implemented for Low Birth Weight/Prematurely and assisted feeding arranged, if required</t>
  </si>
  <si>
    <t>National Health Program</t>
  </si>
  <si>
    <t>The facility provide services under National  Programme for prevention and control of  deafness</t>
  </si>
  <si>
    <t>There is procedure to report cases of Hospital acquired infection</t>
  </si>
  <si>
    <t>Patients are observed for any sign and symptoms of HAI like fever, purulent discharge from surgical site .</t>
  </si>
  <si>
    <t>Hepatitis B, Tetanus Toxoid etc</t>
  </si>
  <si>
    <t xml:space="preserve">Check for availability of wash basin near the point of use </t>
  </si>
  <si>
    <t>Ask staff about how they decontaminate the procedure surface like Examination table , Patients Beds Stretcher/Trolleys  etc. 
(Wiping with 0.5% Chlorine solution</t>
  </si>
  <si>
    <t xml:space="preserve">
Ask staff how they decontaminate the instruments like Stethoscope, Dressing Instruments, Examination Instruments, Blood Pressure Cuff etc
(Soaking in 0.5% Chlorine Solution, Wiping with 0.5% Chlorine Solution or 70% Alcohol as applicable </t>
  </si>
  <si>
    <t>Isolation and barrier nursing procedure are followed for septic cases</t>
  </si>
  <si>
    <t>See if it has been used or just lying idle.</t>
  </si>
  <si>
    <t>Look for:
1. Spill area evacuation
2. Removal of Jewellery
3. Wear PPE 
4. Use of flashlight to locate mercury beads
5. Use syringe without a needle/eyedropper and sticky tape to suck the beads
6. Collection of beads in leak-proof bag or container
7. Sprinkle sulphur or zinc powder to remove any remaining mercury
8. All the mercury spill surfaces should be decontaminated with 10% sodium thiosulfate solution
9. All the bags or containers containing items contaminated with mercury should be marked as “Hazardous Waste, Handle with Care”
10. Collected mercury waste should be handed over to the CBMWTF</t>
  </si>
  <si>
    <t xml:space="preserve">Facility has established organizational framework for quality improvement </t>
  </si>
  <si>
    <t xml:space="preserve">Facility has a quality team in place </t>
  </si>
  <si>
    <t xml:space="preserve">Client/Patient satisfaction survey done on monthly basis </t>
  </si>
  <si>
    <t>Patient safety, Identification of danger sign, postnatal care and counselling, new born care etc</t>
  </si>
  <si>
    <t>Department has documented procedure for receiving and initial assessment of the patient in Maternity ward</t>
  </si>
  <si>
    <t>Department has documented procedure for admission, shifting and referral of pregnant mother</t>
  </si>
  <si>
    <t>Department has documented procedure for shifting the mother to labour room</t>
  </si>
  <si>
    <t>Department has documented procedure for requisition of diagnosis and receiving of the reports</t>
  </si>
  <si>
    <t>Department has documented procedure for preparation of the patient for surgical procedure</t>
  </si>
  <si>
    <t>Department has documented procedure for transfusion of blood in maternity ward</t>
  </si>
  <si>
    <t>Department has documented procedure for maintenance of rights and dignity of pregnant women</t>
  </si>
  <si>
    <t>Department has documented procedure for record Maintenance including   taking consent</t>
  </si>
  <si>
    <t>Department has documented procedure for discharge of the patient from maternity ward</t>
  </si>
  <si>
    <t>Department has documented procedure for post natal inpatient care of mother</t>
  </si>
  <si>
    <t>Department has documented procedure for post natal inpatient care of new born</t>
  </si>
  <si>
    <t xml:space="preserve">Department has documented procedure for payment/ incentives of beneficiary </t>
  </si>
  <si>
    <t>Department has documented procedure for counselling of the patient at the time of discharge</t>
  </si>
  <si>
    <t>Maternity ward has documented procedure for environmental cleaning and processing of the equipment</t>
  </si>
  <si>
    <t>Maternity ward has documented procedure for arrangement of intervention for maternity ward</t>
  </si>
  <si>
    <t>Maternity ward has documented procedure for sorting, cleaning and distribution of clean linen to patient</t>
  </si>
  <si>
    <t>Maternity ward has documented procedure for providing free diet to the patient as per their requirement</t>
  </si>
  <si>
    <t>Department has documented procedure for end of life care</t>
  </si>
  <si>
    <t xml:space="preserve">Check staff is a aware of relevant part of SOPs </t>
  </si>
  <si>
    <t xml:space="preserve">The facility identifies non value adding activities / waste / redundant activities </t>
  </si>
  <si>
    <t xml:space="preserve">The facility takes corrective action to improve the processes </t>
  </si>
  <si>
    <t>Check the mapping of existing clinical practices processess is done</t>
  </si>
  <si>
    <t>Bed Occupancy Rate for normal delivery ward</t>
  </si>
  <si>
    <t>Bed Occupancy Rate for C section ward</t>
  </si>
  <si>
    <t xml:space="preserve">Proportion of Severe anaemia cases treated with blood transfusion </t>
  </si>
  <si>
    <t xml:space="preserve">The proportion of high-risk pregnancies managed </t>
  </si>
  <si>
    <t>GDM, hypothyroidism &amp; syphilis</t>
  </si>
  <si>
    <t xml:space="preserve">Facility ensures compliance of key productivity indicators with national/state benchmarks </t>
  </si>
  <si>
    <t xml:space="preserve">Referral Rate </t>
  </si>
  <si>
    <t xml:space="preserve">Bed Turnover rate </t>
  </si>
  <si>
    <t>Discharge rate</t>
  </si>
  <si>
    <t>No. of drugs stock out in the ward</t>
  </si>
  <si>
    <t xml:space="preserve">Facility ensures compliance of key efficiency indicators with national/state benchmarks </t>
  </si>
  <si>
    <t>Average length of stay  for normal delivery</t>
  </si>
  <si>
    <t>Average length of stay  for  Surgical Cases</t>
  </si>
  <si>
    <t>(a) C Section Cases 
(b) Hysterectomy Cases</t>
  </si>
  <si>
    <t>Newborns Breastfed within 1 hr of Birth</t>
  </si>
  <si>
    <t>Maternal  Death per 1000 deliveries</t>
  </si>
  <si>
    <t>Proportion of mother given postnatal counselling</t>
  </si>
  <si>
    <t xml:space="preserve">Time taken for initial assessment </t>
  </si>
  <si>
    <t xml:space="preserve">Facility ensures compliance of key Clinical Care &amp; Safety with national/state benchmarks </t>
  </si>
  <si>
    <t xml:space="preserve">LAMA Rate </t>
  </si>
  <si>
    <t>Proportion of mothers given drop back facility</t>
  </si>
  <si>
    <t xml:space="preserve">Facility ensures compliance of key Service Quality with national/state benchmarks </t>
  </si>
  <si>
    <t>Obtained</t>
  </si>
  <si>
    <t xml:space="preserve">Checklist for Paediatric Outdoor Patient Department </t>
  </si>
  <si>
    <t>Names of Assesses</t>
  </si>
  <si>
    <t xml:space="preserve"> Paediatric OPD  Score Card </t>
  </si>
  <si>
    <t>Paediatric OPD  Score</t>
  </si>
  <si>
    <t xml:space="preserve">1. Ophthalmology Clinic  providing Paediatrics consultation services (shared with main hospital)
2. Check records for no. of  paediatric cases seen in past three months </t>
  </si>
  <si>
    <t>Availability of Functional ENT Clinic</t>
  </si>
  <si>
    <t xml:space="preserve">1. ENT  clinic providing paediatrics consultation services (shared with main hospital)
2. Check records for no. of  paediatric cases seen in past three months </t>
  </si>
  <si>
    <t xml:space="preserve">Availability of OPD ENT procedures </t>
  </si>
  <si>
    <t xml:space="preserve">1. Check records for no. of  paediatric cases seen in past three months 
2. Foreign Body Removal (Ear and Nose),Stitching of CLW’s, Dressings, Syringing of Ear, Chemical Cauterization (Nose &amp; Ear), Eustachian Tube Function Test, Vestibular Function Test etc. </t>
  </si>
  <si>
    <t xml:space="preserve">1. Orthopaedic Clinic  providing Paediatric  consultation services (shared with main hospital)
2. Check records no. of  paediatric cases seen in past three months </t>
  </si>
  <si>
    <t>Availability of OPD Orthopaedic procedure</t>
  </si>
  <si>
    <t xml:space="preserve">1. Check records for no. of  paediatric cases seen in past three months 
2. Plaster room procedure </t>
  </si>
  <si>
    <t xml:space="preserve">1. Skin &amp; VD Clinic  providing consultation paediatrics services (shared with main hospital)
2. Check records for no. of  paediatric cases seen in past three months </t>
  </si>
  <si>
    <t xml:space="preserve">1. Dental Clinic  providing consultation services (shared with main hospital)
2. Check records no. of  paediatric cases seen in past three months </t>
  </si>
  <si>
    <t>1. Check records for no. of  paediatric cases seen in past three months 
2. Accompanied by dental lab. Extraction, scaling, tooth extraction, denture and Restoration.</t>
  </si>
  <si>
    <t xml:space="preserve">Availability of Functional Ayush clinic </t>
  </si>
  <si>
    <t xml:space="preserve">1. AYUSH Clinic  providing  Paediatrics consultation services (shared with main hospital)
2. Check records for no. of  paediatric cases seen in past three months </t>
  </si>
  <si>
    <t xml:space="preserve">1. Physiotherapy Clinic  providing Paediatric  consultation services (shared with main hospital)
2. Check records for no. of  paediatric cases seen in past three months </t>
  </si>
  <si>
    <t xml:space="preserve">Check  OPD Services are available at least for 6 hours </t>
  </si>
  <si>
    <t>Check emergency services are provided to paediatric cases even after OPD hrs</t>
  </si>
  <si>
    <t xml:space="preserve">(1) Functional linkage with SNCU for all newborns (upto 28 days)  
(2)Functional linkage with emergency department  for  paediatric triage - assessment &amp; stabilization </t>
  </si>
  <si>
    <t>Availability of services for ETAT</t>
  </si>
  <si>
    <t xml:space="preserve">Linkage with emergency department and inpatient services  </t>
  </si>
  <si>
    <t>Availability of services for sexually assaulted child</t>
  </si>
  <si>
    <t>Provide first aid services , medical treatment &amp; inform the police</t>
  </si>
  <si>
    <t>Availability of immunization services</t>
  </si>
  <si>
    <t xml:space="preserve">Availability of Functional IYCF clinic </t>
  </si>
  <si>
    <t xml:space="preserve"> Assessment of physical growth &amp; immunisation status and age-appropriate nutritional counselling services</t>
  </si>
  <si>
    <t>Availability of promotion   services of overall growth and
development of children</t>
  </si>
  <si>
    <t>Provision of health
education, health &amp; nutrition counselling</t>
  </si>
  <si>
    <t xml:space="preserve">Availability of Functional Radiology  Services </t>
  </si>
  <si>
    <t>Hassle free diagnostic services are available for paediatric cases</t>
  </si>
  <si>
    <t>Availability of functional laboratory services</t>
  </si>
  <si>
    <t>Availability of a dedicated Lab technician for sample collection of paediatric cases</t>
  </si>
  <si>
    <t>ME A4.12</t>
  </si>
  <si>
    <t>The facility provides services as per Rashtriya Bal Swasthya Karykram</t>
  </si>
  <si>
    <t>Availability of security  services</t>
  </si>
  <si>
    <t xml:space="preserve">Dedicated staff for paediatric OPD </t>
  </si>
  <si>
    <t>Availability of Housekeeping  services</t>
  </si>
  <si>
    <t>Availability of  drug storage and dispensing services</t>
  </si>
  <si>
    <t xml:space="preserve">Dedicated drug dispensing counter for paediatric OPD </t>
  </si>
  <si>
    <t>Special Clinics are available for local prevalent diseases/ endemics</t>
  </si>
  <si>
    <r>
      <rPr>
        <sz val="11"/>
        <color theme="1"/>
        <rFont val="Calibri"/>
        <family val="2"/>
      </rPr>
      <t>Ask for the specific local health problems/ diseases .i.e.</t>
    </r>
    <r>
      <rPr>
        <sz val="11"/>
        <color theme="1"/>
        <rFont val="Calibri (Body)_x0000_"/>
      </rPr>
      <t xml:space="preserve"> arsenic poisoning, endosulfane, hameophilia,Acute encephalitis Syndrome (AES) in children, followup for Birth defects  etc.</t>
    </r>
  </si>
  <si>
    <t>Availability  of departmental &amp; directional  signages</t>
  </si>
  <si>
    <t>1. Numbering, main department and internal sectional signage are placed.
 2. Directional signages are available clearly indicating the paediatric OPD and its ancillary areas vis a vis counselling room, immunization room , breastfeeding corner, lab etc.</t>
  </si>
  <si>
    <t>The layout should indicate the paediatric services vis a vis examination room, consultation room, immunisation, IYCF counselling, drugs dispensing , lab, imaging, emergency, SNCU, paediatric wards etc very clearly</t>
  </si>
  <si>
    <t>Information regarding services are displayed</t>
  </si>
  <si>
    <t>1. List of available Paediatric OPD Clinic/s 
2. Timing for OPD (opening and closing) 
3. Important  numbers like  ambulance ,blood bank etc 
4. Turn around time for investigation, 
5. grievance re addressal 
are displayed</t>
  </si>
  <si>
    <t xml:space="preserve">Name of doctor, Nurse and Counsellor  on duty are displayed and updated. </t>
  </si>
  <si>
    <t>Entitlement under  JSSK , RBSK, PMJAY and other schemes are displayed</t>
  </si>
  <si>
    <t>Relevant  national or state guidelines are followed for provision of diagnostics, drugs, treatment of  children.</t>
  </si>
  <si>
    <t>Display of citizen charter  in OPD complex</t>
  </si>
  <si>
    <t xml:space="preserve">Check Citizen charter is shared with main OPD complex, it includes information on:
1. Services available at the facility 
2. Timings of different services available 
3. Rights of Patients 
4. Responsibilities of Patients and Visitors 
5. Beds available 
6. Complaints and Grievances Mechanism
7. Mention of Services available on payment if any 
8. Help desk number 
9. Cycle time for Critical Processes </t>
  </si>
  <si>
    <t>User charges if any, are displayed and communicated to parent-attendants.</t>
  </si>
  <si>
    <t>Breastfeeding, Immunization schedule,  Management of diarrhoea using Zn &amp; ORS, SAANS campaign, nutrition requirement of children   , KMC and hand washing etc</t>
  </si>
  <si>
    <t xml:space="preserve">Education material, job aids, dolls, mama's breasts model etc are available for lactation and nutrition Counselling </t>
  </si>
  <si>
    <t xml:space="preserve">No display of poster/ placards/ pamphlets/videos in any part of the Health facility for the  promotion of breast milk substitute , feeding bottles, teats or any product as mentioned under IMS Act </t>
  </si>
  <si>
    <t>Check in Immunization, paediatric OPDs , waiting areas etc.</t>
  </si>
  <si>
    <t xml:space="preserve">No display of items and logos of companies that produce breast milk substitute, feeding bottles, teats or any product as mentioned under IMS Act </t>
  </si>
  <si>
    <t>1. Check in Immunization, paediatric OPDs , waiting areas etc.
2. Check staff is not using pen, note pad, pen stand etc. which have logos of companies' producing breast milk substitute etc.</t>
  </si>
  <si>
    <t>No information, counselling and educational material is provided to mothers and families on Formula Feed</t>
  </si>
  <si>
    <t xml:space="preserve">During counselling Mothers and families has been specially  educated  about Ill effects of breast milk substitutes. </t>
  </si>
  <si>
    <t>Signages and information  are available in local language</t>
  </si>
  <si>
    <t xml:space="preserve">Check all information  are available in local language </t>
  </si>
  <si>
    <t>Enquiry /help desk is available with staff fluent in local language and well versed with hospital layout and processes</t>
  </si>
  <si>
    <t xml:space="preserve">Safe, secure, clean, calm environment and privacy  is maintained for breastfeeding </t>
  </si>
  <si>
    <t xml:space="preserve">Availability of female staff if a male doctor examines a female patient </t>
  </si>
  <si>
    <t xml:space="preserve">1. Due care is taken in examining older female child (she should be examined in the presence of a parent/ relative or a female staff.
2. Examination of mother for lactation support is also provided ensuring complete privacy and dignity  </t>
  </si>
  <si>
    <t xml:space="preserve">Separate toilets for parent accompanying the children/attendant </t>
  </si>
  <si>
    <t xml:space="preserve">Access to facility is provided without any physical barrier and friendly to people with disabilities </t>
  </si>
  <si>
    <t>Dedicated  registration counter for paediatric cases</t>
  </si>
  <si>
    <t>Facility takes effort to ensure hassle free registration. 
Have dedicated counter/ separate counter in centralized OPD registration (provision of dedicated que for school going children)</t>
  </si>
  <si>
    <t xml:space="preserve">Registration to drug processes are  hassle free. </t>
  </si>
  <si>
    <t>Check computerised
registration, token system for queuing and patient calling system with electronic display are available to systematise outpatient consultation.</t>
  </si>
  <si>
    <t>Availability of Wheel chair or stretcher for easy Access to the OPD</t>
  </si>
  <si>
    <t xml:space="preserve">Dedicated wheelchair /stretchers are available for paediatric patients. </t>
  </si>
  <si>
    <t>Availability of ramps with railing</t>
  </si>
  <si>
    <t>Preferably have digital public calling system for patients</t>
  </si>
  <si>
    <t>Availability of differently abled  toilet</t>
  </si>
  <si>
    <t>Wide , placed at lower level, supported with bars  &amp; door of toilet is opening outside</t>
  </si>
  <si>
    <t>Availability of children friendly toilet</t>
  </si>
  <si>
    <t>Children friendly- two WC and a washbasin should be reserved for children visiting the OPD and fitted accordingly (low WC seats; washbasins at appropriate height, lever operated taps).</t>
  </si>
  <si>
    <t xml:space="preserve">Availability of screen/curtain at Examination Area </t>
  </si>
  <si>
    <t>Curtain/screen are available in examination area</t>
  </si>
  <si>
    <t xml:space="preserve">Availability of screen/curtain at breastfeeding corner  </t>
  </si>
  <si>
    <t xml:space="preserve">(1) Secondary curtain/ screen is used to create a visual barrier in  breastfeeding area
(2) Curtains/frosted glasses at windows for maintaining privacy </t>
  </si>
  <si>
    <t xml:space="preserve">Only patient and the parent- attendant are permitted inside the clinic </t>
  </si>
  <si>
    <t>Privacy (verbal and visual) of mother/parent is ensured while providing counselling services</t>
  </si>
  <si>
    <t xml:space="preserve">Records are placed at secure place beyond access to general staff and visitor </t>
  </si>
  <si>
    <t xml:space="preserve">Check staff is not providing care in undignified manner such as yelling, scolding, shouting and using abusive language for patient or parent-attendant </t>
  </si>
  <si>
    <t xml:space="preserve">Privacy and confidentiality of health conditions having social stigma are maintained </t>
  </si>
  <si>
    <t>Check if HIV/leprosy/abuse case  etc  is not explicitly written on case sheets/slips  and avoiding any means by which they can be identified in public</t>
  </si>
  <si>
    <t>Informed consent is taken from parent/guardian before  any investigation</t>
  </si>
  <si>
    <t>RR /PI</t>
  </si>
  <si>
    <t xml:space="preserve"> Explained about the whole process</t>
  </si>
  <si>
    <t>Patient 's rights &amp; responsibilities are displayed (may be shared with main hospital)</t>
  </si>
  <si>
    <t>Paediatric ward ??</t>
  </si>
  <si>
    <t xml:space="preserve">Parent- attendant is informed about the clinical condition and treatment been provided </t>
  </si>
  <si>
    <t xml:space="preserve">Ask parent attendants/guardians about what they have been communicated about the clinical condition and treatment plan . </t>
  </si>
  <si>
    <t xml:space="preserve">Pre and Post procedure counselling is given </t>
  </si>
  <si>
    <t xml:space="preserve">Parent attendant/guardians are counselled before conducting a test, imaging, immunisation or any procedure. Ask parents if they have been counselled about the process and requirement. </t>
  </si>
  <si>
    <t xml:space="preserve">check the completeness of the Grievance redressal mechanism , from complaint registration till its resolution </t>
  </si>
  <si>
    <t xml:space="preserve">Free OPD Consultation </t>
  </si>
  <si>
    <t xml:space="preserve">For JSSK, RBSK, PMJAY entitlement or any relevant national and state guideline </t>
  </si>
  <si>
    <t xml:space="preserve">Ask parent attendants/guardians if they purchased any drug/consumable from outside </t>
  </si>
  <si>
    <t xml:space="preserve">Ask parent attendants/guardians if they got any diagnostic investigation done  from outside </t>
  </si>
  <si>
    <t>Standard B6</t>
  </si>
  <si>
    <t>ME B6.7</t>
  </si>
  <si>
    <t xml:space="preserve">1. Check for policy 
2. Who can issue certificates
3. Formats which shall used 
4. Record keeping of issued certificate
procedures for  issuing duplicate certificates 
5. Check turn around time to issue certificate 
</t>
  </si>
  <si>
    <t xml:space="preserve">Check hospital has documented policy for issuing disability  certificates under RBSK </t>
  </si>
  <si>
    <t xml:space="preserve">Clinic has adequate space for consultation and examination  </t>
  </si>
  <si>
    <t xml:space="preserve">a. Adequate Space in Clinic, ample space to seat 4-5 people 
b. The room  has handwashing facility . </t>
  </si>
  <si>
    <t>a. Waiting area has adequate space and is   adjacent or close to the paediatric clinic
b. check ambience of the waiting area is child friendly vis a vis cartoon/animals/flowers painting on the wall, child play zone with safe toys, puzzles, blocks, stacking bottle tops  and swings.</t>
  </si>
  <si>
    <t xml:space="preserve">a. As per average OPD at peak time 
b. separate , movable, safe and comfortable chairs for children are available </t>
  </si>
  <si>
    <t xml:space="preserve">Availability of sub waiting  for separate clinics </t>
  </si>
  <si>
    <t>Separate seating arrangement for immunisation , IYCF Counselling centre, etc.</t>
  </si>
  <si>
    <t xml:space="preserve">Availability of  Drinking water </t>
  </si>
  <si>
    <t xml:space="preserve">See if water cooler is easily accessible to the visitors </t>
  </si>
  <si>
    <t xml:space="preserve">Functional toilets  with  running water and flush are available </t>
  </si>
  <si>
    <t>Two WC and a washbasin should be reserved for children visiting the
OPD and fitted accordingly (low WC seats; washbasins at appropriate height, lever operated taps).</t>
  </si>
  <si>
    <t xml:space="preserve">Dedicated examination area is provided with each clinics </t>
  </si>
  <si>
    <t>Examination table along with foot steps</t>
  </si>
  <si>
    <t xml:space="preserve">Demarcated area for the assessment and
examination of medico-legal cases </t>
  </si>
  <si>
    <t>Such as rape/sexual assault survivors in OPD / Linkage with emergency</t>
  </si>
  <si>
    <t xml:space="preserve">Demarcated dressing area /room &amp;  injection room </t>
  </si>
  <si>
    <t xml:space="preserve">Can be shared with main OPD </t>
  </si>
  <si>
    <t>Dedicated IYCF Counselling Centre</t>
  </si>
  <si>
    <t xml:space="preserve">Check availability of  IYCF room 
</t>
  </si>
  <si>
    <t>Dedicated immunization room for  children</t>
  </si>
  <si>
    <t>Availability of clean and dirty utility room</t>
  </si>
  <si>
    <t xml:space="preserve">Demarcated Drug dispensing counter for paediatric patients </t>
  </si>
  <si>
    <t xml:space="preserve"> Separate pharmacy/ Separate dispensing counter at OPD pharmacy </t>
  </si>
  <si>
    <t xml:space="preserve">Check paediatric complex/services are away from isolation and restricted areas </t>
  </si>
  <si>
    <t>TB clinic, isolation room, radiology etc.</t>
  </si>
  <si>
    <t>Available separately for children</t>
  </si>
  <si>
    <t>Corridor should be wide enough so that 2 stretchers can pass simultaneously</t>
  </si>
  <si>
    <t xml:space="preserve">Availability of functional telephone and Intercom Services in clinics </t>
  </si>
  <si>
    <t>Layout of OPD shall follow functional flow of the
patients, e.g.:
Enquiry→Registration→Waiting→Sub-waiting→
Clinic→Dressing room/Injection Room/immunisation→
Diagnostics (lab/X-ray)→Pharmacy→Exit</t>
  </si>
  <si>
    <t>All  clinics and related auxiliary services are co located in one functional area</t>
  </si>
  <si>
    <t xml:space="preserve">Paediatric OPD clinic, emergency,  immunisation room, IYCF counselling centre, Pharmacy/drug dispensing counter and any other 
</t>
  </si>
  <si>
    <t xml:space="preserve">a. Switch Boards other electrical installations are intact. 
B. Check adequate power outlets have been provided as per requirement of electric appliances and
 c. Electrical points are out of reach of children / covered </t>
  </si>
  <si>
    <t xml:space="preserve">Floors of the  department is non slippery and even </t>
  </si>
  <si>
    <t xml:space="preserve">Paediatric OPD is safe and secure </t>
  </si>
  <si>
    <t xml:space="preserve">Open spaces are properly secured to prevent fall and injury </t>
  </si>
  <si>
    <t>OPD  has sufficient fire  exit to permit safe escape to its occupant at time of fire</t>
  </si>
  <si>
    <r>
      <rPr>
        <sz val="11"/>
        <color theme="1"/>
        <rFont val="Calibri"/>
        <family val="2"/>
      </rPr>
      <t>Check the fire exits are clearly visible and routes to reach exit are clearly marked. Check there is no obstruction in the route of fire exits.</t>
    </r>
    <r>
      <rPr>
        <sz val="11"/>
        <color theme="1"/>
        <rFont val="Calibri"/>
        <family val="2"/>
      </rPr>
      <t xml:space="preserve"> Staff is aware of assembly points .</t>
    </r>
  </si>
  <si>
    <t>OPD  has installed fire Extinguisher  that is Class A , Class B, C type or ABC type</t>
  </si>
  <si>
    <t>Check the expiry date for fire extinguishers are displayed as well as due date for next refilling is clearly mentioned.</t>
  </si>
  <si>
    <t>Staff is aware of RACE (Rescue, Alarm, Confine  &amp; Extinguish) &amp;                                  PASS (Pull, Aim, Squeeze &amp; Sweep)</t>
  </si>
  <si>
    <t xml:space="preserve">Availability of paediatric specialist at OPD time </t>
  </si>
  <si>
    <t xml:space="preserve">a. As per patient load 
b. 1 for every 50-60 cases; 
c. Check for specialist are available  at scheduled time </t>
  </si>
  <si>
    <t xml:space="preserve">Availability of General duty doctor  </t>
  </si>
  <si>
    <t>a.  As per patient load 
b. Trained in paediatric
care</t>
  </si>
  <si>
    <t>Availability of Dentist</t>
  </si>
  <si>
    <t xml:space="preserve">As per patient load 
</t>
  </si>
  <si>
    <t xml:space="preserve"> a.  As per patient load 
At Injection room, OPD Clinics, immunisation room, IYCF Counselling room DEIC as Per Requirement </t>
  </si>
  <si>
    <t xml:space="preserve">Availability of paramedical staff </t>
  </si>
  <si>
    <t xml:space="preserve">1 with each doctor  where children are weighed &amp; weight is correctly recorded, immunisation status is checked, children
&lt; five years are screened for SAM using MUAC, and those with emergency and priority signs are triaged.
Check dedicated staff is also available  with IYCF counselling centre </t>
  </si>
  <si>
    <t>Availability of staff for lab</t>
  </si>
  <si>
    <t>A dedicated Lab technician for sample collection of paediatric cases</t>
  </si>
  <si>
    <t xml:space="preserve">Availability of Nutrition Counsellor </t>
  </si>
  <si>
    <t xml:space="preserve">A Nutrition Counsellor/ IYCF counsellor 
is appointed to manage this centre and is available for fixed hours (coinciding with timing of outpatient services) to counsel and address referral cases. </t>
  </si>
  <si>
    <t xml:space="preserve">Availability of technician/ Assistant </t>
  </si>
  <si>
    <t xml:space="preserve"> Audiometrician, Ophthalmic assistant,  Dental technician (As per patient load &amp; Shared with main hospital)
a. Check services are available for paediatric cases ,
b. Check record how many paediatric cases have availed services in last three months </t>
  </si>
  <si>
    <t>Availability of Physiotherapist &amp; rehabilitation therapist</t>
  </si>
  <si>
    <t>a. Check services are available for paediatric cases ,
b. Check record how many paediatric cases have availed services in last three months 
(As per patient load &amp; Shared with main hospital)</t>
  </si>
  <si>
    <t xml:space="preserve">Availability of dedicated staff for DEIC as per RBSK guideline </t>
  </si>
  <si>
    <t xml:space="preserve">Availability of dedicated staff under RBSK:
1. Paediatrician
2. Medical Officer
3. Dentist 
4. Physiotherapist / Occupational therapist / Early Interventionist
with Physiotherapy/ Occupational therapy background
5. Clinical Psychologist/ Rehabilitation Psychologist 
6. Paediatric Optometrist
7. Paediatric Audiologist &amp; Speech pathologist / Early Interventionist with Paediatric Audiology &amp; Speech pathology background
8.Special Educator 
9. Lab Technician 
10. Dental Technician 
11. Manager 
12. DEO
13. Counsellor </t>
  </si>
  <si>
    <t>Availability of house keeping staff &amp; security guards</t>
  </si>
  <si>
    <t xml:space="preserve">Dedicated for paediatric opd </t>
  </si>
  <si>
    <t xml:space="preserve">ARV &amp;  TT  </t>
  </si>
  <si>
    <t>Analgesics/ Antipyretics/Anti inflammatory</t>
  </si>
  <si>
    <t>As per State EML</t>
  </si>
  <si>
    <t>Antibiotics</t>
  </si>
  <si>
    <t>Anti Diarrhoeal</t>
  </si>
  <si>
    <t>Antiseptic lotion</t>
  </si>
  <si>
    <t>Dressing material</t>
  </si>
  <si>
    <t xml:space="preserve">IV fluids </t>
  </si>
  <si>
    <t>Eye and ENT drops</t>
  </si>
  <si>
    <t>Anti allergic</t>
  </si>
  <si>
    <t>medicine acting on Digestive system</t>
  </si>
  <si>
    <t>medicine acting on cardio vascular system</t>
  </si>
  <si>
    <t>medicine acting on central/Peripheral Nervous system</t>
  </si>
  <si>
    <t>medicine acting on respiratory system</t>
  </si>
  <si>
    <t>Other medicine and materials</t>
  </si>
  <si>
    <t>Availability of vaccine as per National Immunization Program</t>
  </si>
  <si>
    <t>As per Immunization schedule</t>
  </si>
  <si>
    <t>Examination gloves, Syringes, Dressing material , suturing material etc.</t>
  </si>
  <si>
    <t xml:space="preserve">Emergency Drug Tray is maintained at  immunization room </t>
  </si>
  <si>
    <t xml:space="preserve">AEFI Kit - 1 mL ampoule of adrenaline (1:1000) – 3 nos., 1 mL tuberculin syringes / 40 unit insulin syringes without fixed neEMLes, 24/25 G neEMLes of 1 inch length, Swabs. 
New-born resuscitation kit - Suction catheter (5F, 6F, 8F, 10F) , bag and mask, laryngoscope, endotracheal tubes(2.5, 3, 3.5, 4 and stylets, umbilical catheters , three way stop check </t>
  </si>
  <si>
    <t>Emergency Drug Tray is maintained at injection cum treatment room in OPD</t>
  </si>
  <si>
    <t>Normal Saline (NS),Glucose 25%,Ringer Lactate (RL),Dextrose 5%,Potassium Chloride,Calcium Gluconate,Sodium Bicarbonate,Inj Pheniramine,Inj Hydrocortisone Hemisuccinate/ Hydrocortisone Sodium Succinate ,Inj Phenobarbitone,Inj Phenytoin,Inj Diazepam,Inj Midazolam,Salbutamol Respiratory,Ipratropium Respirator solution for use in nebulizer,Inj Dopamine,I.V Infusion set,I.V Cannula (20G/22G/24G/26G) &amp; Nasal Cannula(Infant, Child, Adult) &amp; oxygen</t>
  </si>
  <si>
    <t xml:space="preserve">Non-invasive blood pressure monitoring (Paediatric and adult cuffs) -1 each, thermometer, Weighing scales (digital) for infants and children (1 each),  stethoscope (paediatric), Stadiometer, Infant meter , Measuring tape </t>
  </si>
  <si>
    <t xml:space="preserve">Availability of functional equipment  &amp;Instruments for paediatric clinic </t>
  </si>
  <si>
    <t xml:space="preserve">Spatula (disposable) -multiple
torch
Stethoscope (paediatric) 
Otoscope
Resuscitation kit 
Direct Ophthalmoscope  
Paediatric Auroscope 
 Ear speculum
Magnifying glass
Knee hammer
</t>
  </si>
  <si>
    <t xml:space="preserve">Availability of functional equipment  &amp;Instruments for IYCF nutrition counselling </t>
  </si>
  <si>
    <t>Digital weighing scales for infants &amp; children, Stadiometer, Infantometer WHO growth standards (Charts)
MUAC tapes, Mother Child Protection Card, Dolls and breast models (such as for demonstrating expression of breastmilk), Steel bowl, spoon</t>
  </si>
  <si>
    <t xml:space="preserve">Availability of functional Equipment/Instruments for emergency Procedures </t>
  </si>
  <si>
    <t>Self-inflating bags &amp; mask with oxygen
reservoir: newborn (250 ml), infant (500) &amp; paediatric (750 mL), Newborn, Infant, child masks (00,0,1,2), Oxygen concentrator (if assured power
supply) or oxygen cylinder (as backup) with regulator, pressure gauge and flow meter, Suction pumps (electric &amp; foot operated),Nebuliser, Infusion pump, Laryngoscope handle and blades: curved 2,3; straight 1,2; handle 0 size, Pulse oximeter (adult / paediatric probes),Noninvasive blood pressure monitoring
(infant, child cuffs)</t>
  </si>
  <si>
    <t xml:space="preserve">X ray view box, Equipment for plaster room - Traction etc. </t>
  </si>
  <si>
    <t xml:space="preserve">Availability of functional Equipment/Instruments for Physiotherapy Procedures </t>
  </si>
  <si>
    <t>Traction, Short Wave Diathermy, Exercise table etc .</t>
  </si>
  <si>
    <t xml:space="preserve">Availability of equipment for maintenance of cold chain </t>
  </si>
  <si>
    <t xml:space="preserve">Deep freezer and ILR , insulated carrier boxes with ice packs </t>
  </si>
  <si>
    <t>Availability of equipment for cleaning &amp; disinfection</t>
  </si>
  <si>
    <t>Buckets for mopping, mops, duster, waste trolley, Deck brush</t>
  </si>
  <si>
    <t xml:space="preserve">Availability of equipment for sterilization </t>
  </si>
  <si>
    <t xml:space="preserve"> Autoclave </t>
  </si>
  <si>
    <t xml:space="preserve">Doctors Chair, Patient Stool, Examination Table, Attendant Chair, Table, Footstep, cupboard, wheelchair, trolley, Almirah/ wall mounted cabinets (for storage of consumables, records) etc. </t>
  </si>
  <si>
    <t xml:space="preserve">Check objective checklist has been prepared for assessing competence of doctors, nurses and paramedical staff based on job description defined for each cadre of staff. </t>
  </si>
  <si>
    <t>Training on Infection prevention &amp; patient safety</t>
  </si>
  <si>
    <t>Biomedical Waste Management &amp; Infection control and hand hygiene ,Patient safety</t>
  </si>
  <si>
    <t>Training on IYCF</t>
  </si>
  <si>
    <t>Especially for lactation failure or breast problems like engorgement, mastitis etc, and provide special
counselling to mothers with less breast milk, low birth weight babies, sick new-born, undernourished
children, adopted baby, twins and babies born to HIV positive mothers.
At least two service providers trained in advanced lactation management and IYCF counselling skills should be available to deal with difficult and referred cases.</t>
  </si>
  <si>
    <t>Training for RBSK</t>
  </si>
  <si>
    <t xml:space="preserve">screening, diagnosis , management and referral </t>
  </si>
  <si>
    <t>Training on F-IMNCI</t>
  </si>
  <si>
    <t xml:space="preserve">Emergency triage, Resuscitation, monitoring &amp; stabilization </t>
  </si>
  <si>
    <t xml:space="preserve">Triage, Quality Assessment &amp; action planning, PDCA, 5S &amp; use of checklist for quality improvement </t>
  </si>
  <si>
    <t xml:space="preserve">Check facility has system of on job monitoring and training </t>
  </si>
  <si>
    <t>There is system of timely corrective break down maintenance of the equipment</t>
  </si>
  <si>
    <t xml:space="preserve">1.BP apparatus, thermometers, weighing
scale etc. are calibrated. 
2.Check for calibration records and next due date 
</t>
  </si>
  <si>
    <t xml:space="preserve">There is process for indenting consumables and drugs in injection/ dressing and immunisation  room </t>
  </si>
  <si>
    <t xml:space="preserve">1. Requisition are timely placed   (check with registers)  
2.   Monthly vaccine utilization including wastage report  is updated
3.  Stock level are daily updated
</t>
  </si>
  <si>
    <t xml:space="preserve">Check drugs are available in paediatric doses/formulation </t>
  </si>
  <si>
    <t>Forecasting  of drugs and consumables  is done scientifically  based on consumption and disease load</t>
  </si>
  <si>
    <t>Staff is trained to forecast  the requirement using scientific system</t>
  </si>
  <si>
    <t xml:space="preserve">Drugs are stored in emergency tray and drugs dispensing counter and are labelled </t>
  </si>
  <si>
    <t xml:space="preserve">1. Check drugs and consumables are kept at allocated space in emergency tray and drugs dispensing counter
2. Drug shelves  are labelled. 
3. Look alike and sound alike drugs are kept separately
4.EARLY EXPIRY FIRST OUT (EEFO) is practised </t>
  </si>
  <si>
    <t>Vaccine are kept at recommended temperature at immunization room</t>
  </si>
  <si>
    <t>1. Daily cleanliness of cold chain equipment;
2. Twice daily temperature recording</t>
  </si>
  <si>
    <t>Expiry dates for injectables are maintained at injection and immunization room</t>
  </si>
  <si>
    <t>Records for expiry and near expiry drugs are maintained for  stored drugs</t>
  </si>
  <si>
    <t>Expiry dates' are maintained at
emergency drug tray and drug dispensing counter</t>
  </si>
  <si>
    <t xml:space="preserve">Expiry dates against drugs are mentioned at emergency drug tray and drug dispensing counter
</t>
  </si>
  <si>
    <t xml:space="preserve">At drug dispensing counter and emergency tray </t>
  </si>
  <si>
    <t xml:space="preserve"> Minimum reorder level is defined and buffer stock is kept</t>
  </si>
  <si>
    <t xml:space="preserve">Department maintains stock and expenditure register of drugs and consumables </t>
  </si>
  <si>
    <t xml:space="preserve">Check stock and expenditure register is
adequately maintained </t>
  </si>
  <si>
    <t>There is no stock out of vital and essential drugs</t>
  </si>
  <si>
    <t xml:space="preserve">There is procedure for replenishing drugs in emergency tray and drug dispensing counter </t>
  </si>
  <si>
    <t xml:space="preserve">Temperature of refrigerators are kept as per storage requirement  and records are maintained </t>
  </si>
  <si>
    <t xml:space="preserve">1. Check for temperature charts are maintained and updated periodically
2. Refrigerators meant for storing drugs should not be used for storing other items such as eatables </t>
  </si>
  <si>
    <t xml:space="preserve">Check for four conditioned Ice packs are placed in Carrier Box,
DPT, DT, TT and Hep B Vaccines are  not kept in direct contact of Frozen Ice line  </t>
  </si>
  <si>
    <t>Adequate Illumination in clinics  &amp; procedure area</t>
  </si>
  <si>
    <t>Examination table, Dressing room, injection room, circulation area, counselling room, immunization room, drugs dispensing counter and waiting area</t>
  </si>
  <si>
    <t>Only one patient is allowed at a time in clinic</t>
  </si>
  <si>
    <t>1. Adequate seating for parent - patient 
2. One clinic is not shared by 2 doctors at one time</t>
  </si>
  <si>
    <t xml:space="preserve">As per hospital policy </t>
  </si>
  <si>
    <t>Temperature control and ventilation in clinics &amp; waiting areas</t>
  </si>
  <si>
    <t>1. Dedicated security guards. 
2. Functional CCTV at all entrance, all exit  and  circulation areas (may be shared with main hospital)</t>
  </si>
  <si>
    <t>Exterior &amp; Interior  of the  facility building is maintained appropriately</t>
  </si>
  <si>
    <t>Interior &amp; exterior of patient care areas are plastered , painted &amp; building are white washed in uniform colour</t>
  </si>
  <si>
    <t xml:space="preserve">1. Building is painted/whitewashed in uniform colour 
2. Paediatric OPD is easy to identify </t>
  </si>
  <si>
    <t>Ambience of paediatric OPD is bright and child friendly</t>
  </si>
  <si>
    <t>Check walls are painted with cartoon characters/ animals/ plants/ under water/ jungle themes etc</t>
  </si>
  <si>
    <t xml:space="preserve">Floors, walls, roof, roof tops, sinks, patient care and circulation  areas are Clean </t>
  </si>
  <si>
    <t xml:space="preserve">1. All area are clean  with no dirt, grease, littering and cobwebs.
2. Surface of furniture and fixtures are clean
3. Cleanliness and maintenance of child zone including their swings and toys is ensured </t>
  </si>
  <si>
    <t xml:space="preserve">Check toilet seats, floors, basins etc are clean and water supply with functional cistern </t>
  </si>
  <si>
    <t xml:space="preserve">Patients Examination couch / beds are intact and  painted </t>
  </si>
  <si>
    <t>Gardens and child zone are well maintained</t>
  </si>
  <si>
    <t xml:space="preserve">1. No overgrown bushes /trees
2. Bushes / trees are shaped as animal/birds/child friendly topiaries
</t>
  </si>
  <si>
    <t xml:space="preserve">Check if any obsolete
article including equipment, instrument, records, drugs and consumables </t>
  </si>
  <si>
    <t xml:space="preserve">(1) No lizard, cockroach, mosquito, flies, rats, bird nest etc.
(2) Anti Termite treatment on wooden items on defined intervals </t>
  </si>
  <si>
    <t xml:space="preserve">1. Check for  availability of power backup
2. Uninterrupted power supply for cold chain maintenance </t>
  </si>
  <si>
    <t>All children below two years are directed from outpatients to the counselling centre for assessment of physical growth &amp; immunisation status (if not already done in the Paediatric Clinic) and age-appropriate counselling services</t>
  </si>
  <si>
    <t>1. Adequate linen is available in examination area. 
2. Child friendly bright coloured and soft linen is used</t>
  </si>
  <si>
    <t xml:space="preserve">Cleanliness &amp; Quantity of washed linen is checked. </t>
  </si>
  <si>
    <t>(1) A person is dedicated for management of OPD laundry.
(2) Records are maintained</t>
  </si>
  <si>
    <t>IMS Act 2003</t>
  </si>
  <si>
    <t>1. Check staff is able to explain the key messages of IMS Act  (At-least 3 messages)
(a) Prohibition from any kind of promotion and advertisement of infant milk substitutes, (b) prohibition of providing free samples and gifts to pregnant women or mother, (c) prohibit donation of free or subsided free samples,   
(d) prohibit any contact of manufacturer or distributor with staff
2. Hoarding describing the provision of IMS act is displayed in the facility</t>
  </si>
  <si>
    <t>Protection of children from Sexual offenses Act 2012 &amp; guidelines 2013</t>
  </si>
  <si>
    <t xml:space="preserve">Check staff is aware of key points of medical examination of sexually assaulted child 
(1) Take written Consent from parents / guardian
(2) Document the question asked
(3) Ensure adequate privacy
(4) Ask the child whom they would like to accompany them during physical examination
(5) If child resist, examination may be deferred
(6) If the victim is girl child assessment shall be conducted by women doctor
</t>
  </si>
  <si>
    <t>Code of Medical ethics 2002</t>
  </si>
  <si>
    <t xml:space="preserve">No information, counselling and educational material is provided to mothers and families on Formula Feed for children </t>
  </si>
  <si>
    <t>Check for system of recording time of reporting and relieving (Attendance register/ Biometrics etc)</t>
  </si>
  <si>
    <t xml:space="preserve">As per hospital administration or state
policy </t>
  </si>
  <si>
    <t>Check for  patient demographics like baby Name, father's/mother's name , age, Sex, Chief complaint, etc. are clearly recorded</t>
  </si>
  <si>
    <t xml:space="preserve">Patients are directed to relevant clinic by registration clerk </t>
  </si>
  <si>
    <t xml:space="preserve">Registration clerk are well versed with hospital processes and lay out </t>
  </si>
  <si>
    <t>JSSK, RBSK , ABPMJAY , BPL  or any other state specific schemes</t>
  </si>
  <si>
    <t>Patient is called by Doctor/attendant as per his/her turn on the basis of “first come first examine” basis.  However, in case of emergency out of turn consultation is provided.</t>
  </si>
  <si>
    <t>Check OPD records for the treatment plan</t>
  </si>
  <si>
    <t>Check the linkage between OPD , emergency and IPD services. Staff is aware about linkage and no time is wasted in the admission process.</t>
  </si>
  <si>
    <t>Patients requiring day care services  receive the care hassle free</t>
  </si>
  <si>
    <t>Initial screening is done for all paediatric patients. They are  weighed &amp; weight is correctly recorded, immunisation status is checked, children &lt; five years are screened for SAM using MUAC and those with emergency and priority signs are triaged.</t>
  </si>
  <si>
    <t>Procedure for follow up of patients</t>
  </si>
  <si>
    <r>
      <rPr>
        <sz val="11"/>
        <color theme="1"/>
        <rFont val="Calibri"/>
        <family val="2"/>
      </rPr>
      <t xml:space="preserve">1. Patients (inborn and out born) are followed up for nutritional status and the completion of the treatment &amp; immunisation .
2.Provisioning for follow up at lower level healthcare facilities vis a vis CHC , PHC and HWC.
</t>
    </r>
    <r>
      <rPr>
        <sz val="11"/>
        <color theme="1"/>
        <rFont val="Calibri (Body)_x0000_"/>
      </rPr>
      <t xml:space="preserve">3. Provisioning for tele consultation </t>
    </r>
    <r>
      <rPr>
        <sz val="11"/>
        <color theme="1"/>
        <rFont val="Calibri"/>
        <family val="2"/>
      </rPr>
      <t xml:space="preserve">(give  compliance if state does not have telemedicine facility) </t>
    </r>
  </si>
  <si>
    <t xml:space="preserve">(a) According to assessment and investigation findings (wherever applicable).
(b) Check inputs are taken from patient or relvent care provider while preparing the care plan.
</t>
  </si>
  <si>
    <t xml:space="preserve">Check the established procedure for intradepartmental refer to other specialist  if required </t>
  </si>
  <si>
    <t>Facility has defined criteria for referral</t>
  </si>
  <si>
    <t>1. Referral criteria are defined as per FBNC and state specific guidelines
2. Referral criteria clearly mention the cases referred to the higher and lower centre for treatment/follow up</t>
  </si>
  <si>
    <t>1. Details of Referral linkages are clearly displayed in OPD
2. Verify with referral records that reasons for referral were clearly mentioned and rational.
3. Referral is authorized by paediatrician  or Medical officer on duty after ascertaining that case can not be managed at the facility.</t>
  </si>
  <si>
    <t xml:space="preserve"> Referral linkage to lower down facility for the compliance of the treatment and further follow up. 
</t>
  </si>
  <si>
    <t xml:space="preserve">1. Telemedicine services are available on a fixed day for paediatric cases (for both old and new cases)
2. There is a system in place to give the prior appointment
</t>
  </si>
  <si>
    <t xml:space="preserve">Vulnerable cases are identified and safe care is given </t>
  </si>
  <si>
    <t xml:space="preserve">1.Paediatric cases who are left unattended , orphan/lawaaris are identified and care is provided 
2. Police is informed in such cases 
3. Appropriate arrangement is made with local NGOs etc. </t>
  </si>
  <si>
    <t>In case of emergency out of turn consultation is provided.</t>
  </si>
  <si>
    <t xml:space="preserve">Check for OPD slip if drugs are prescribed under generic name only </t>
  </si>
  <si>
    <t>Check all the drugs in case
sheet and  slip are written in generic name only</t>
  </si>
  <si>
    <t xml:space="preserve">Check records </t>
  </si>
  <si>
    <t xml:space="preserve">STG for  management of pneumonia, AEFI management , management of diarrhoea, new-born resuscitation etc. are available and are followed </t>
  </si>
  <si>
    <t>Check OPD slips that drugs are prescribed as per STG</t>
  </si>
  <si>
    <t xml:space="preserve">Check of drug formulary is available </t>
  </si>
  <si>
    <t xml:space="preserve">(1) Check On duty doctor is aware of status of drugs available in pharmacy. 
(2) Updated list of available drugs is provided by pharmacy </t>
  </si>
  <si>
    <r>
      <rPr>
        <sz val="11"/>
        <color theme="1"/>
        <rFont val="Calibri"/>
        <family val="2"/>
      </rPr>
      <t xml:space="preserve">Clinician counsel the patient on medication safety using </t>
    </r>
    <r>
      <rPr>
        <i/>
        <sz val="11"/>
        <color theme="1"/>
        <rFont val="Calibri"/>
        <family val="2"/>
      </rPr>
      <t>"5 moments for medication safety app"</t>
    </r>
  </si>
  <si>
    <t>There is process for identifying and cautious administration of high alert drugs  (to check)</t>
  </si>
  <si>
    <t xml:space="preserve">Verify with prescriptions/OPD slips on sample basis </t>
  </si>
  <si>
    <t>Check for the writing, It is comprehendible by the concerned staff</t>
  </si>
  <si>
    <t xml:space="preserve">
1. Check availability of formats for reporting and 
2. Monthly reporting (nil reporting too)</t>
  </si>
  <si>
    <t>Any adverse event following immunisation is recorded and reported</t>
  </si>
  <si>
    <t>Drugs and dosages are well explained by the doctor/nurses or pharmacists</t>
  </si>
  <si>
    <t xml:space="preserve">Check drugs are not given in hand  </t>
  </si>
  <si>
    <t>(1) Check drugs are given in envelop
(2) Check envelops are patient friendly having representation of morning, afternoon evening.
(3) Check representations are ticked as per prescription for better understanding</t>
  </si>
  <si>
    <t xml:space="preserve">Check prescriptions/OPD slips for completion of records </t>
  </si>
  <si>
    <t xml:space="preserve"> Treatment plan and follow up is written </t>
  </si>
  <si>
    <t>1.Detailed treatment and follow up plan  is written and is also explained to the parent-attendant 
2. Check with parent/guardian are able to explain information received from doctor</t>
  </si>
  <si>
    <t xml:space="preserve">Details are written and is also explained to the parent-attendant </t>
  </si>
  <si>
    <t xml:space="preserve">Check availability of OPD slip, investigation requisition slip , investigation reporting format </t>
  </si>
  <si>
    <t>OPD register, immunisation records, counselling register,  Injection room  register etc</t>
  </si>
  <si>
    <t xml:space="preserve">Check the facility has quality management system in place </t>
  </si>
  <si>
    <t>(1)  Facility ensure safe keeping and easy retrieval of the OPD registers, OPD tickets (as per state guidelines). (2) Electronic patient recording system is available</t>
  </si>
  <si>
    <t>ME E9.4</t>
  </si>
  <si>
    <t>The facility has established procedure for patients leaving the facility against medical advice, absconding, etc</t>
  </si>
  <si>
    <t xml:space="preserve">The facility has explicit clinical criteria for providing intubations &amp; extubating, and care of patients on ventilation and subsequently on its removal </t>
  </si>
  <si>
    <t>Emergency &amp; OPD has established &amp; implemented system for sorting of the paediatric patients</t>
  </si>
  <si>
    <t xml:space="preserve"> A. EMERGENCY SIGNS -who require immediate emergency treatment.
B.  PRIORITY SIGNS- indicating that they should be given priority in the queue,
so that they can rapidly be assessed and treated without delay.
C.  NON-URGENT cases- children can wait their turn in the queue for assessment and treatment. </t>
  </si>
  <si>
    <t>Triage area is earmarked</t>
  </si>
  <si>
    <t xml:space="preserve">(1) Check triage protocols are displayed 
(2) All children attending an emergency/OPD  are visually assessed immediately (within 30sec) upon arrival by paramedics /support staff  positioned in the emergency
and in OPD 
(3) Triage is completed within 15 minutes of arrival or registration by a competent and appropriately trained nurse or doctor &amp;and receive an initial triage assessment </t>
  </si>
  <si>
    <t>Check the procedure is established to identify children with  emergency signs in OPD queue</t>
  </si>
  <si>
    <t>Quickly be directed to
a place where treatment can be provided immediately, e.g. the emergency room or ward equipped ETAT /SNCU</t>
  </si>
  <si>
    <t>Responsibility of receiving &amp; shifting the patient is defined</t>
  </si>
  <si>
    <t>All staff  such as gatemen, record clerks, cleaners, janitors who have early patient contact are trained
in triage for emergency signs and  know where to send children for immediate management.</t>
  </si>
  <si>
    <t>Emergency protocols for management of paediatric conditions are available</t>
  </si>
  <si>
    <t>(1) Protocols for management of trauma, surgical, orthopaedics, poisoning, drowning , dyspnoea, unconscious, shock &amp; burn 
(2) Drug dosage charts are available</t>
  </si>
  <si>
    <t xml:space="preserve">Check physician follows clinical protocols </t>
  </si>
  <si>
    <t xml:space="preserve">As per disease condition </t>
  </si>
  <si>
    <t xml:space="preserve">All the emergency paediatric cases are closely monitored  </t>
  </si>
  <si>
    <t xml:space="preserve">
(1) Ensure vitals are stable and the child is in no immediate danger of deteriorating. 
(2) The paediatrician on call assess the child before the transfer is made.
 to ward/ HDU/referred </t>
  </si>
  <si>
    <t>No patient is transferred to ward/ HDU without primary management &amp; stabilization</t>
  </si>
  <si>
    <t>Check emergency department is conducting initial assessment - provide primary treatment,  not only registering the patient &amp; transferring</t>
  </si>
  <si>
    <t xml:space="preserve">Staff follows stabilisation protocols </t>
  </si>
  <si>
    <t xml:space="preserve">Stabilisation include some or all: 
(1) Securing the airway. 
(2) Establishing secure venous access.
Correcting poor perfusion and acidaemia.
(3) Obtaining a full history.
(4)  Carrying out a full physical examination.
(5) Performing baseline investigations, e.g.; a chest X-ray, electrolytes or glucose.
(6) Performing acute ‘aetiological’ investigations, e.g.; blood culture before giving antibiotics.
(7) Initial treatment of the causative pathology, e.g.; bronchodilators for asthma and antibiotics for sepsis.
(8) Deciding on the location of continuing care.
(9) Arranging transfer to an appropriate unit (like paediatric ward) or health facility.
</t>
  </si>
  <si>
    <t xml:space="preserve">Check availability of protocols /guidelines for collection of forensic evidences in case of sexual assault/rape </t>
  </si>
  <si>
    <t xml:space="preserve">(1) Check staff is aware &amp; follow the  protocols.
(2) Sexual assault forensic evidence kit is available
(3) Check provisioning of ECP (pubertal child)  prophylaxis against STI, HIV etc
(4) Counselling service are available for victim </t>
  </si>
  <si>
    <t xml:space="preserve">1.Role and responsibilities of staff in disaster is defined
2. Mock drills have been conducted 
3. Assembly point and exit points are defined </t>
  </si>
  <si>
    <t xml:space="preserve">1. Preferably a personnel has been dedicated for sample collection from Paediatric OPD
2. Labelling is done correctly 
3. Pre testing instructions are given properly to the parent-attendant </t>
  </si>
  <si>
    <t xml:space="preserve">Clinics are provided with the critical value of different tests </t>
  </si>
  <si>
    <t>1. Reporting mechanism is explained to the parent-attendant; the process should be hassle free
2.Values are displayed in the consultation room. 
3. Staff is aware normal reference values
4. System in place for urgent reporting of critical cases</t>
  </si>
  <si>
    <t xml:space="preserve">Facility has established procedures for Pre Anaesthetic Check up </t>
  </si>
  <si>
    <t xml:space="preserve">Facility has established procedures for monitoring during anaesthesia </t>
  </si>
  <si>
    <t>The facility has standard operating procedure for end of life support</t>
  </si>
  <si>
    <t>ME E16.4</t>
  </si>
  <si>
    <t xml:space="preserve">ME 18.1 </t>
  </si>
  <si>
    <t>ME 18.2</t>
  </si>
  <si>
    <t>ME 18.3</t>
  </si>
  <si>
    <t>ME 18.4</t>
  </si>
  <si>
    <t>ME 18.5</t>
  </si>
  <si>
    <t>ME 18.6</t>
  </si>
  <si>
    <t>ME 18.7</t>
  </si>
  <si>
    <t xml:space="preserve">Facility staff adheres to standard protocols for Management of HIV in Pregnant Woman &amp; New-born </t>
  </si>
  <si>
    <t>ME 18.8</t>
  </si>
  <si>
    <t>ME 18.9</t>
  </si>
  <si>
    <t>There is Established protocol for new-born resuscitation is followed at the facility.</t>
  </si>
  <si>
    <t>ME 18.11</t>
  </si>
  <si>
    <t>Facility staff adheres to protocol for  ensuring care of new-borns with small size at birth</t>
  </si>
  <si>
    <t>The facility ensures adequate stay of mother and new-born in a safe environment as per standard Protocols</t>
  </si>
  <si>
    <t>There is established procedure for discharge and follow up of mother and new-born</t>
  </si>
  <si>
    <t>Use diluent provided by the manufacturer with the vaccine</t>
  </si>
  <si>
    <t xml:space="preserve">Check diluents are kept under cold chain at least for 24 hours before reconstitution 
Diluents are kept in vaccine carrier only at immunization clinic but should not be in direct contact of ice pack </t>
  </si>
  <si>
    <t xml:space="preserve">Ask staff about when Rotavirus vaccine, BCG, Measles/MR and JE vaccine are constituted and till when these are valid for use. Should not be used beyond 4 hours after reconstitution. </t>
  </si>
  <si>
    <t>Ask staff to demonstrate how to conduct Shake test for DPT, TT, HepB, PCV and Penta vaccines
Shake Test is not applicable for IPV</t>
  </si>
  <si>
    <t>Staff is aware of applicability of OVP vaccines</t>
  </si>
  <si>
    <t>DPT, TT, Hep B, OPV, Hib containing pentavalent vaccine (Penta), PCV and injectable inactivated poliovirus vaccine (IPV).</t>
  </si>
  <si>
    <t xml:space="preserve">Check for no expired, frozen or with VVM beyond the discard point vaccine stored in cold chain </t>
  </si>
  <si>
    <t xml:space="preserve">Check for DPT, TT, IPV, HepB, PCV and Penta vaccines vials are not kept in direct contact of ice pack </t>
  </si>
  <si>
    <t>Check for injection site is not cleaned with spirit before administering vaccine dose</t>
  </si>
  <si>
    <t>Cleaning of injection site with spirit swab is not recommended</t>
  </si>
  <si>
    <t>Vaccine recipient is asked to stay for half an hour after vaccination</t>
  </si>
  <si>
    <t xml:space="preserve"> To observer any Adverse effect following immunization </t>
  </si>
  <si>
    <t xml:space="preserve">Check the availability of anaphylaxis kit </t>
  </si>
  <si>
    <t xml:space="preserve">Kit constitute of job-aid, dose chart for adrenaline as per age (1 ml ampoule -3 no.), Tuberculin syringe (1ml-3 no.), 24H/25G needle- 3 no, swabs-3 no. updated contact information of DIO, local ambulance services and adrenaline administration record slip. </t>
  </si>
  <si>
    <t>Check adrenaline is not expired in kit</t>
  </si>
  <si>
    <t>Give non compliance if kit is not available</t>
  </si>
  <si>
    <t>Check person responsible for notifying &amp;  reporting of the AEFI is identified</t>
  </si>
  <si>
    <t>Ask the staff regarding the responsibility for notifying and reporting the AEFI</t>
  </si>
  <si>
    <t>Ask staff to whom the cases are reported &amp; how</t>
  </si>
  <si>
    <t xml:space="preserve">Reporting  of AEFI cases is ensured by ANM/ Staff nurse/ person providing immunization </t>
  </si>
  <si>
    <t>1. Verify weekly report of AEFI cases.
2. Nil reporting in case of no AEFI case.
3. Verify HMIS report of previous months</t>
  </si>
  <si>
    <t xml:space="preserve">Paracetamol Syrup </t>
  </si>
  <si>
    <t>Immunisation card is available and updated</t>
  </si>
  <si>
    <t>Counselling on side effects and follow up visits done</t>
  </si>
  <si>
    <t>Staff is aware of  minor and serious adverse events (AEFI)</t>
  </si>
  <si>
    <t xml:space="preserve">Staff knows what to do in case of anaphylaxis </t>
  </si>
  <si>
    <t>Triage, Assessment &amp; Management of newborns, infant &amp; children having  emergency signs are done as per guidelines</t>
  </si>
  <si>
    <t>Screening of sick child  is done to prioritize management as per classification : Emergency sign, priority sign &amp; non urgent sign</t>
  </si>
  <si>
    <r>
      <rPr>
        <sz val="12"/>
        <color theme="1"/>
        <rFont val="Calibri"/>
        <family val="2"/>
      </rPr>
      <t>Management of Low birth weight
newborns</t>
    </r>
    <r>
      <rPr>
        <sz val="12"/>
        <color rgb="FFFF0000"/>
        <rFont val="Calibri"/>
        <family val="2"/>
      </rPr>
      <t xml:space="preserve"> including pre term and Small for gestational age </t>
    </r>
    <r>
      <rPr>
        <sz val="12"/>
        <color theme="1"/>
        <rFont val="Calibri"/>
        <family val="2"/>
      </rPr>
      <t xml:space="preserve"> as per  guidelines </t>
    </r>
  </si>
  <si>
    <t xml:space="preserve">Management of neonatal asphyxia  is done as per guidelines </t>
  </si>
  <si>
    <t xml:space="preserve">Management of neonatal  sepsis  is done as per guidelines </t>
  </si>
  <si>
    <t xml:space="preserve">Management of neonatal jaundice  is done as per guidelines </t>
  </si>
  <si>
    <t xml:space="preserve">Management of children presenting
with fever, cough or respiratory distress  is done as per guidelines </t>
  </si>
  <si>
    <t>Staff is able to identify the babies with respiratory distress</t>
  </si>
  <si>
    <t xml:space="preserve">(1) RR &gt;60 breaths per min
(2) Severe chest in drawing
(3) Grunting
(4) Apnoea or gasping </t>
  </si>
  <si>
    <t>Staff is aware of common causes of respiratory distress in new-born</t>
  </si>
  <si>
    <t>(1) Pre Term : RDS, Congenital pneumonia, hypothermia &amp; hypoglycaemia
(2) Term: Transient tachypnoea of new-born (TTNB), meconium aspiration, pneumonia, asphyxia
(3) Surgical cases: Diaphragmatic hernia, Tracheo - oesophageal fistula, B/L choanal atresia
(4) other causes: Congenital heart disease, acidosis, inborn errors of metabolism</t>
  </si>
  <si>
    <t>Staff is aware of sign &amp; symptoms of severe pneumonia in children 2 month to 5 yrs.</t>
  </si>
  <si>
    <t>Cough or difficulty in breathing in children with at least one of the following condition : 
(1) Central Cyanosis or oxygen saturation &lt;90%
(2) Severe respiratory distress (laboured of very fast breathing (RR&lt;70 per minute) or severe lower chest indrawing or head nodding or stridor or grunting)
(3) Sign of pneumonia with general danger sign (inability to breastfed or lethargy or reduced level of consciousness or convulsions)</t>
  </si>
  <si>
    <t>Staff is aware of assessment &amp; grading of hypothermia</t>
  </si>
  <si>
    <r>
      <rPr>
        <sz val="11"/>
        <color theme="1"/>
        <rFont val="Calibri"/>
        <family val="2"/>
      </rPr>
      <t xml:space="preserve">Normal Axillary temp- 36.5 -37.5 </t>
    </r>
    <r>
      <rPr>
        <vertAlign val="superscript"/>
        <sz val="11"/>
        <color theme="1"/>
        <rFont val="Calibri"/>
        <family val="2"/>
      </rPr>
      <t>O</t>
    </r>
    <r>
      <rPr>
        <sz val="11"/>
        <color theme="1"/>
        <rFont val="Calibri"/>
        <family val="2"/>
      </rPr>
      <t>C
Cold Stress- 36.4- 36</t>
    </r>
    <r>
      <rPr>
        <vertAlign val="superscript"/>
        <sz val="11"/>
        <color theme="1"/>
        <rFont val="Calibri"/>
        <family val="2"/>
      </rPr>
      <t>O</t>
    </r>
    <r>
      <rPr>
        <sz val="11"/>
        <color theme="1"/>
        <rFont val="Calibri"/>
        <family val="2"/>
      </rPr>
      <t>C
Moderate Hypothermia- 35.9- 32</t>
    </r>
    <r>
      <rPr>
        <vertAlign val="superscript"/>
        <sz val="11"/>
        <color theme="1"/>
        <rFont val="Calibri"/>
        <family val="2"/>
      </rPr>
      <t>O</t>
    </r>
    <r>
      <rPr>
        <sz val="11"/>
        <color theme="1"/>
        <rFont val="Calibri"/>
        <family val="2"/>
      </rPr>
      <t>C
Severe Hypothermia- &lt;32</t>
    </r>
    <r>
      <rPr>
        <vertAlign val="superscript"/>
        <sz val="11"/>
        <color theme="1"/>
        <rFont val="Calibri"/>
        <family val="2"/>
      </rPr>
      <t>O</t>
    </r>
    <r>
      <rPr>
        <sz val="11"/>
        <color theme="1"/>
        <rFont val="Calibri"/>
        <family val="2"/>
      </rPr>
      <t xml:space="preserve">C.
Assessment through Axillary temp., Skin temperature (using radiant warmer probe) and Human touch. </t>
    </r>
  </si>
  <si>
    <t>Staff is aware of clinical conditions in which baby can exhibit signs of hypothermia</t>
  </si>
  <si>
    <t>LBW, preterm babies, hypoglycemia,sclerema, DIC and internal bleeding
Hypothermic babies show signs of lethargy, irritability, poor feeding, tachypnoea/apnoea etc</t>
  </si>
  <si>
    <t>Staff is aware of common causes of hyperthermia</t>
  </si>
  <si>
    <t>(1) Sepsis
(2) Envt. too hot for baby
(3) Wrapping the baby in too many layers of clothes, esp. in hot humid climate
(4) Keeping new-born close to heater/hot water bottle
(5) Leaving the under heating devices i.e. radiant warmer, incubator, phototherapy that is not functioning properly and/to not check regularly</t>
  </si>
  <si>
    <t xml:space="preserve">Staff is aware of  management protocols for hyperthermic babies </t>
  </si>
  <si>
    <r>
      <rPr>
        <sz val="11"/>
        <color theme="1"/>
        <rFont val="Calibri"/>
        <family val="2"/>
      </rPr>
      <t>Examine every hyperthermic baby for infection (1) If temp. is above 39</t>
    </r>
    <r>
      <rPr>
        <vertAlign val="superscript"/>
        <sz val="11"/>
        <color theme="1"/>
        <rFont val="Calibri"/>
        <family val="2"/>
      </rPr>
      <t>O</t>
    </r>
    <r>
      <rPr>
        <sz val="11"/>
        <color theme="1"/>
        <rFont val="Calibri"/>
        <family val="2"/>
      </rPr>
      <t>C, the neonate should be undressed and sponged with tepid water at app. 35</t>
    </r>
    <r>
      <rPr>
        <vertAlign val="superscript"/>
        <sz val="11"/>
        <color theme="1"/>
        <rFont val="Calibri"/>
        <family val="2"/>
      </rPr>
      <t>O</t>
    </r>
    <r>
      <rPr>
        <sz val="11"/>
        <color theme="1"/>
        <rFont val="Calibri"/>
        <family val="2"/>
      </rPr>
      <t>C until temperature is below is below 38 OC
(2) If temp. is 37.5- 39</t>
    </r>
    <r>
      <rPr>
        <vertAlign val="superscript"/>
        <sz val="11"/>
        <color theme="1"/>
        <rFont val="Calibri"/>
        <family val="2"/>
      </rPr>
      <t>O</t>
    </r>
    <r>
      <rPr>
        <sz val="11"/>
        <color theme="1"/>
        <rFont val="Calibri"/>
        <family val="2"/>
      </rPr>
      <t>C- Undressing &amp; exposing to room temp is usually all that is necessary. 
(3) If due too envt. temperature: move baby into colder environment &amp; using loose &amp; light clothes.
(4) If due to device- remove the baby from source of heat
(5) Give frequent breastfeeds to replace fluids. if the baby cannot breastfeed, give EBM. If does not tolerate feeds, IV fluids may be given
(6) Measures the temp. hourly till it become normal</t>
    </r>
  </si>
  <si>
    <t xml:space="preserve">Staff is aware of the therapeutic doses of Vitamin D and Calcium Supplementation </t>
  </si>
  <si>
    <t>1. For neonates and infants till 1 year of age, daily 2000 IU of vitamin D with 500 mg of calcium for a 3-month period is recommended. At the end of 3 months, response to  treatment should be reassessed 
2. From one year onwards till 18 years of age, 3000-6000 IU/day of vitamin D along with calcium intake of 600-800 mg/day is recommended for a minimum of 3 months.
3. Staff is aware of  side-effects of excessive administration of Vitamin - D can lead to hypervitaminosis, particularly in infants.</t>
  </si>
  <si>
    <t xml:space="preserve">Screening is done and the cases are referred to NRC for appropriate treatment </t>
  </si>
  <si>
    <t xml:space="preserve">All the children reporting to healthcare facility for any illness are routinely assessed  for anaemia </t>
  </si>
  <si>
    <t>All the clinically suspected  anaemic children  (reported for any illness) undergo Hb estimation
All the children referred from field due to palmer pallor- undergo HB level estimation before initiation of treatment.</t>
  </si>
  <si>
    <t>Staff is aware of categorise of anaemia on basis of HB level among the children</t>
  </si>
  <si>
    <t>Among children between 6 month and 5 yrs.) 
&gt;11 gm/dl- No anaemia
10-10.9 gm/dl- Mild anaemia 
 7-9.9gm/dl-Moderate anaemia
&lt;7gm/dl- Severe Anaemia
Among children between  5 yrs-10 yrs.
11–11.4 gm/dl- Mild anaemia
8–10.9 gm/dl- Moderate anaemia
&lt;8 gm/dl- Severe anaemia</t>
  </si>
  <si>
    <t>Staff is aware of management of anaemia on basis of Hb</t>
  </si>
  <si>
    <t>No anaemia- 20 mg of elemental iron in 100 mcg folic acid in biweekly regimen
Mild &amp; Moderate Anaemia-3mg of iron/kg/day for two months- follow up every 14 days, HB estimation after 2 months.
After completion of treatment of anaemia and documenting Hb level &gt;11 gm/dl, the IFA
supplementation to be resumed.</t>
  </si>
  <si>
    <t>Staff is aware of dose of IFA syrup for anaemic children (6 months–5 years)</t>
  </si>
  <si>
    <t>6-12month (6-10kg)--1 ml of IFA syrup, once a day
1yr -3 yrs. (10-14kg)--1.5 ml of IFA syrup, once a day
3yrs-5yrs(14-19yrs)-- 2ml  of IFA syrup, once a day</t>
  </si>
  <si>
    <t>Staff is aware of clinical manifestation for severe anaemia  in children (from 6 month to 10 yrs.)</t>
  </si>
  <si>
    <r>
      <rPr>
        <b/>
        <sz val="11"/>
        <color theme="1"/>
        <rFont val="Calibri"/>
        <family val="2"/>
      </rPr>
      <t>H/O</t>
    </r>
    <r>
      <rPr>
        <sz val="11"/>
        <color theme="1"/>
        <rFont val="Calibri"/>
        <family val="2"/>
      </rPr>
      <t xml:space="preserve">- Duration of symptoms, Usual diet (before the current illness), Family circumstances (to understand the child’s
social background), Prolonged fever, Worm infestation, Bleeding from any site, Any lumps in the body, Previous blood transfusions and Similar illness in the family (siblings)
</t>
    </r>
    <r>
      <rPr>
        <b/>
        <sz val="11"/>
        <color theme="1"/>
        <rFont val="Calibri"/>
        <family val="2"/>
      </rPr>
      <t>Examination for-</t>
    </r>
    <r>
      <rPr>
        <sz val="11"/>
        <color theme="1"/>
        <rFont val="Calibri"/>
        <family val="2"/>
      </rPr>
      <t xml:space="preserve"> Severe palmar pallor,
Skin bleeds (petechial and/or purpuric spots),Lymphadenopathy,Hepato-splenomegaly, Signs of heart failure (gallop rhythm, raised
JVP, respiratory distress, basal crepitations)
</t>
    </r>
    <r>
      <rPr>
        <b/>
        <sz val="11"/>
        <color theme="1"/>
        <rFont val="Calibri"/>
        <family val="2"/>
      </rPr>
      <t>Investigation-</t>
    </r>
    <r>
      <rPr>
        <sz val="11"/>
        <color theme="1"/>
        <rFont val="Calibri"/>
        <family val="2"/>
      </rPr>
      <t xml:space="preserve"> Full blood count and
examination of a thin film for
cell morphology, Blood films for malaria
parasites, Stool examination for ova, cyst
and occult blood</t>
    </r>
  </si>
  <si>
    <t>Staff is aware of indications for blood transfusion due severe anaemia</t>
  </si>
  <si>
    <t>All children with Hb ≤4 gm/dl,
 Children with Hb 4–6 gm/dl with
any of the following:
– Dehydration
– Shock
– Impaired consciousness
– Heart failure
– Deep and laboured breathing
– Very high parasitaemia
(&gt;10% of RBC)</t>
  </si>
  <si>
    <t xml:space="preserve">1. Give ORS to all children with Diarrhoea
2.Give Zinc for 14 days, even if diarrhoea stops
</t>
  </si>
  <si>
    <t xml:space="preserve">Check parents are guided for diarrhoea management </t>
  </si>
  <si>
    <t>1. Continue feeding, including breast feeding in those children who are being breastfed
2. Make a habit of regular hand washing with soap
3. Use clean drinking water</t>
  </si>
  <si>
    <t xml:space="preserve">Check ORS is freshly prepared. Mother's are counselled to prepare ORS </t>
  </si>
  <si>
    <t>ME E20.10</t>
  </si>
  <si>
    <t>Facility  ensures optimal breast feeding practices for new born &amp; infants as per guidelines</t>
  </si>
  <si>
    <t xml:space="preserve">Availability of services for Assessment of physical growth &amp; development of children attending OPD </t>
  </si>
  <si>
    <t xml:space="preserve">Maintenance and updating of growth chart </t>
  </si>
  <si>
    <t xml:space="preserve"> Communication and counselling on optimal infant &amp; young child feeding practices</t>
  </si>
  <si>
    <t xml:space="preserve">1. Facility supports mothers to maintain breastfeeding and manage its common difficulties
2. Awareness is generated for exclusive breastfeeding till 6 months of age 
3. Awareness is generated for complementary feeding from 6 months of age till two years of age </t>
  </si>
  <si>
    <t xml:space="preserve"> Communication and counselling of mothers with less breast milk &amp; sick babies on optimal  feeding practices </t>
  </si>
  <si>
    <t xml:space="preserve">One to one counselling 
session should be conducted with the mother/caregiver for children born prematurely or with low birth weight, undernourished
children, adopted baby, twins and babies born to HIV positive mothers, of mothers producing less milk. 
Also ensure follow up visits to the facility/ referral centre </t>
  </si>
  <si>
    <t>Check staff is aware and follow the protocol for management of cracked nipples and engorged breast</t>
  </si>
  <si>
    <t>(1) Cracked Nipples- Apply hind milk
2. Engorged breast- encourage the mother to let baby suck without causing too much discomfort. Putting a warm compress on the breast may relieve breast engorgement</t>
  </si>
  <si>
    <t>Check staff is aware and follow the protocol for management of abscess and inverted nipple</t>
  </si>
  <si>
    <t>(1) If an abscess is suspected in one breast, advise the mother to continue feeding from the other breast &amp; refer for consultation 
(2) Inverted/flat nipple- corrected using syringe</t>
  </si>
  <si>
    <t xml:space="preserve">Breast milk substitutes are not promoted for newborn or infant unless medically indicated </t>
  </si>
  <si>
    <t xml:space="preserve">Ask Parents about the counselling </t>
  </si>
  <si>
    <t>Advise &amp; prescription is given  for micronutrient supplements (Vitamin A and iron syrup)</t>
  </si>
  <si>
    <t>ME E20.11</t>
  </si>
  <si>
    <t>The facility provide services under Rashtriya Bal Swasthya Karyakram (RBSK)</t>
  </si>
  <si>
    <t xml:space="preserve"> Screening of newborns </t>
  </si>
  <si>
    <t xml:space="preserve">(1) All newborns delivered at the District Hospital or from outside but admitted in SNCU, postnatal and children wards  irrespective of their sickness are screened for hearing, vision, congenital heart disease.
(2)  In case DEIC is not associated with the  facility- appropriate linkage is established for the screening , diagnosis and treatment. </t>
  </si>
  <si>
    <t xml:space="preserve">Screened cases are managed primarily </t>
  </si>
  <si>
    <t>Basic management and referral</t>
  </si>
  <si>
    <t>Providing referral services to  children for confirmation of diagnosis and treatment</t>
  </si>
  <si>
    <t>Screened cases are referred to DIEC or tertiary care centre for diagnosis and treatment.</t>
  </si>
  <si>
    <t>There is procedure for immunization &amp; periodic check-up  of the staff</t>
  </si>
  <si>
    <t xml:space="preserve">Handwashing and infection control audits are done at periodic intervals </t>
  </si>
  <si>
    <t xml:space="preserve">Antibiotic policy is available and staff is aware about it </t>
  </si>
  <si>
    <t xml:space="preserve">Availability of handwash basin  with running water facility at Point of Use </t>
  </si>
  <si>
    <t xml:space="preserve"> 1. Check for availability of wash
basin and running water at point of use. 
2. Ask Staff about regularity of water supply.</t>
  </si>
  <si>
    <t xml:space="preserve">Handwashing Station is as per specification </t>
  </si>
  <si>
    <t>Availability of taps  &amp; Hand washing sink which is wide and deep enough to prevent splashing and retention of water</t>
  </si>
  <si>
    <t xml:space="preserve">Staff is aware of when and how to handwash </t>
  </si>
  <si>
    <t>Ask for demonstration of 6 steps of Hand washing and knowledge among staff about moments of handwash</t>
  </si>
  <si>
    <t>Availability and Use of Antiseptic Solution</t>
  </si>
  <si>
    <t>Availability of PPE (Gloves, mask, apron &amp; caps )</t>
  </si>
  <si>
    <t>OB/SI /RR</t>
  </si>
  <si>
    <t>1.Check if staff is using PPEs. 
2. Ask staff if they have adequate supply. 3. Verify with the stock/Expenditure register</t>
  </si>
  <si>
    <t>Compliance to correct method of wearing and removing the gloves and masks</t>
  </si>
  <si>
    <t>Decontamination of  Procedural surfaces</t>
  </si>
  <si>
    <t>Ask staff about how they decontaminate the procedural surface like Examination table , Patients Beds Stretcher/Trolleys  etc. 
(Wiping with 1% Chlorine solution)</t>
  </si>
  <si>
    <t>Staff knows how to make chlorine solution</t>
  </si>
  <si>
    <t xml:space="preserve">RR/SI </t>
  </si>
  <si>
    <t>1. Ask staff about temperature, pressure and time for autoclaving. 
2. Ask staff about method, concentration and contact time  required for chemical sterilization.
3.Check records</t>
  </si>
  <si>
    <t>There is a procedure to ensure the traceability of sterilized packs &amp;their storage</t>
  </si>
  <si>
    <t xml:space="preserve">1. Sterile packs are kept in dry, clean, dust free, moist free environment 
2. separate from unsterilised items- no mixing with unsterile items
</t>
  </si>
  <si>
    <t xml:space="preserve">Functional area  of the department are arranged to ensure infection control practices </t>
  </si>
  <si>
    <t xml:space="preserve">General patient flow doesn’t pass through paediatric OPD </t>
  </si>
  <si>
    <t xml:space="preserve">Preferably away from main OPD  with independent access, with no access through paediatric OPD </t>
  </si>
  <si>
    <t xml:space="preserve">Hospital grade disinfectant </t>
  </si>
  <si>
    <t>Check availability of Spill management kit ,staff is trained for managing small &amp; large spills , check protocols are displayed</t>
  </si>
  <si>
    <t xml:space="preserve">Three bucket system is followed </t>
  </si>
  <si>
    <t>Unidirectional mopping is followed. Staff is trained for preparing cleaning solution as per standard procedure. Cleaning equipment like broom are not used in patient care areas</t>
  </si>
  <si>
    <t xml:space="preserve">Availability of Non chlorinated plastic, colour coded plastic bags </t>
  </si>
  <si>
    <t xml:space="preserve">Availability of functional needle cutters and puncture proof box </t>
  </si>
  <si>
    <t xml:space="preserve">Check if needle cutter has been used or just lying idle, it should be available near the point of generation like nursing station </t>
  </si>
  <si>
    <t xml:space="preserve">1. Staff knows what to do in
condition of needle stick
injury. 
2. Ask if PEP is available. Where it is stored and who is in-charge of that. 
3. Also check PEP issuance register </t>
  </si>
  <si>
    <t xml:space="preserve">Glass sharps and metallic implants are disposed in Blue colour  coded puncture proof box </t>
  </si>
  <si>
    <t>Check bins are not overfilled &amp; staff is aware of when to empty the bin</t>
  </si>
  <si>
    <t xml:space="preserve">Staff aware of mercury spill management </t>
  </si>
  <si>
    <t>Check whether department is replacing mercury products with digital products (Aspire for mercury free)</t>
  </si>
  <si>
    <t xml:space="preserve">Quality circle has been constituted </t>
  </si>
  <si>
    <t xml:space="preserve">1. Check if the quality circle has been constituted and is functional 
2. Roles and Responsibility of team has been defined </t>
  </si>
  <si>
    <t>Review meetings are done regularly</t>
  </si>
  <si>
    <t>Check minutes of meeting and monthly measurement &amp; reporting of indicators</t>
  </si>
  <si>
    <t xml:space="preserve">Client  satisfaction survey is done on monthly basis </t>
  </si>
  <si>
    <t xml:space="preserve">Survey is done amongst parents/guardians </t>
  </si>
  <si>
    <t xml:space="preserve">Analysis of low performing attributes is undertaken </t>
  </si>
  <si>
    <t xml:space="preserve">Action plan is prepared and improvement activities are undertaken </t>
  </si>
  <si>
    <t>There is a system of daily round by matron/hospital manager/ hospital superintendent for monitoring of services</t>
  </si>
  <si>
    <t>Findings /instructions  during the visit are recorded and actions are taken</t>
  </si>
  <si>
    <t xml:space="preserve">Check that SOP for management of OPD services has been prepared and is formally approved </t>
  </si>
  <si>
    <t>Check current version is available with all staff of Paediatric OPD</t>
  </si>
  <si>
    <t>Relevant protocols are displayed like management of pneumonia, Summary of the 10 steps to successful breastfeeding is displayed, lactation position and milk expression protocol are displayed in breastfeeding corner and OPD</t>
  </si>
  <si>
    <t xml:space="preserve">Paediatric OPD has documented procedure for Registration and  patient calling system </t>
  </si>
  <si>
    <t xml:space="preserve">Review the SOP for procedure being followed for registration of cases. Paediatric cases should be registered on priority. It is preferable to have separate counter for paediatric cases . </t>
  </si>
  <si>
    <t>Paediatric OPD has documented procedure for receiving of patient in clinic</t>
  </si>
  <si>
    <t>Review the SOP for receiving the patient in clinic . OPD must be equipped to handle emergency cases, in- case a patient seeking emergency care reaches OPD , the triage and transfer process is defined and implemented</t>
  </si>
  <si>
    <t xml:space="preserve">Paediatric OPD has documented process for  consultation </t>
  </si>
  <si>
    <t>Review the process for consultation including examination process, counselling etc.</t>
  </si>
  <si>
    <t xml:space="preserve">Paediatric OPD has documented procedure for investigation </t>
  </si>
  <si>
    <t>Review the SOP for procedure for conducting investigation. A specific lab personnel is designated for collection of blood samples in children. All other investigations are facilitated and are made hassle free</t>
  </si>
  <si>
    <t>Paediatric OPD has documented procedure for prescription and drug dispensing</t>
  </si>
  <si>
    <t xml:space="preserve">RR/PI </t>
  </si>
  <si>
    <t>1. Review the SOP for procedure for legible and rational prescription writing . 2. For drug dispensing , a separate pharmacy or a Drug Dispensing Counter  for children is  made functional.
3. Pharmacists/nurse explain the drug dosage and route clearly to the parents/guardians (ask patients)</t>
  </si>
  <si>
    <t>Paediatric OPD has documented procedure for nursing process in OPD including initial investigation</t>
  </si>
  <si>
    <t>Review the SOP for procedure for initial assessment of  children ( weighed &amp; weight correctly recorded, immunisation status, children &lt; five years are screened for SAM using MUAC, and those with emergency and priority signs are
triaged).</t>
  </si>
  <si>
    <t>Paediatric OPD has documented procedure for patient privacy and confidentiality</t>
  </si>
  <si>
    <t>Review the SOP for ensuring  Privacy and confidentiality.</t>
  </si>
  <si>
    <t>Paediatric OPD has documented procedure for data collection , analysis and undertaking improvement activities</t>
  </si>
  <si>
    <t xml:space="preserve">Review SOP for various processes which circle undertakes to measure quality of service ( client satisfaction form, checklists , audits , performance  indicators etc.) , analysis of the data , identification of low attributes, Root cause analysis  and improvement activities using PDCA methodology </t>
  </si>
  <si>
    <t xml:space="preserve">Paediatric OPD has documented procedure for support services and  facility management </t>
  </si>
  <si>
    <t>Review the SOP for process
description of support services such as equipment maintenance, calibration,
housekeeping, security, storage and inventory management</t>
  </si>
  <si>
    <t xml:space="preserve">Paediatric OPD has documented procedure for infection control and biomedical waste management </t>
  </si>
  <si>
    <t>Review  SOP for process description of Hand Hygiene,
personal protection, environmental cleaning, instrument sterilization,
asepsis, Bio Medical Waste
management, surveillance and monitoring of infection control practices</t>
  </si>
  <si>
    <t xml:space="preserve">Paediatric OPD  has
established &amp; documented policy for IYCF </t>
  </si>
  <si>
    <t>Check breastfeeding policy is part of or linked with IYCF policy</t>
  </si>
  <si>
    <t xml:space="preserve">Paediatric OPD  has
documented procedure for safety
&amp; risk management
</t>
  </si>
  <si>
    <t>1. Check the availability of updated Risk Management Framework. 2. Check the components of physical, fire, operational and pt safety are covered.  3. Review the updated mitigation plan.</t>
  </si>
  <si>
    <t xml:space="preserve">Critical processes are identified and mapped. Value and non value adding processes/ activities are listed. </t>
  </si>
  <si>
    <t>Non value adding activities are wastes. MUDAS in terms of  waste, delays, waiting, motion, over processing , over production etc are identified</t>
  </si>
  <si>
    <t xml:space="preserve">Processes are improved and implemented </t>
  </si>
  <si>
    <t>Check the non value adding activities are removed and processes are made lean.  Improvement is sustained over a period of time</t>
  </si>
  <si>
    <t xml:space="preserve">Check  SMART Quality Objectives have framed </t>
  </si>
  <si>
    <t xml:space="preserve">Check short term valid quality objectivities have been framed addressing key quality issues . Check if  these objectives are Specific, Measurable, Attainable, Relevant and Time Bound. </t>
  </si>
  <si>
    <t>Basic quality improvement method are used</t>
  </si>
  <si>
    <r>
      <rPr>
        <sz val="11"/>
        <color theme="1"/>
        <rFont val="Calibri (Body)"/>
      </rPr>
      <t>7</t>
    </r>
    <r>
      <rPr>
        <sz val="11"/>
        <color theme="1"/>
        <rFont val="Calibri"/>
        <family val="2"/>
      </rPr>
      <t xml:space="preserve"> </t>
    </r>
    <r>
      <rPr>
        <sz val="11"/>
        <color theme="1"/>
        <rFont val="Calibri (Body)"/>
      </rPr>
      <t>basic tools of Quality</t>
    </r>
    <r>
      <rPr>
        <sz val="11"/>
        <color theme="1"/>
        <rFont val="Calibri"/>
        <family val="2"/>
      </rPr>
      <t xml:space="preserve"> are used for quality improvement in Pead. OPD</t>
    </r>
  </si>
  <si>
    <t>Minimum 2 applicable tools are used</t>
  </si>
  <si>
    <t xml:space="preserve">Verify with the records. A comprehensive risk assessment of all processes should be done using pre define criteria at least once in three month. </t>
  </si>
  <si>
    <t>Number of cases in paediatric OPD per month</t>
  </si>
  <si>
    <t xml:space="preserve"> Total and age group wise (neonate, 1 month to 6 months, 6months to 1 year, 1 -2 year , 2 - 5 years)</t>
  </si>
  <si>
    <t xml:space="preserve">Number of follow-up cases  per month </t>
  </si>
  <si>
    <t xml:space="preserve"> Total and age group wise (neonate, 1 month to 6 months, 6months to 1 year, 1 -2 year , 2 - 5 years )</t>
  </si>
  <si>
    <t>Immunization OPD per month</t>
  </si>
  <si>
    <t xml:space="preserve">Number of cases screened under RBSK per month </t>
  </si>
  <si>
    <t xml:space="preserve">Proportion of cases being given IYCF counselling per month </t>
  </si>
  <si>
    <t xml:space="preserve">Proportion of cases being referred  per month </t>
  </si>
  <si>
    <t xml:space="preserve">No. of cases disease wise </t>
  </si>
  <si>
    <t xml:space="preserve">Diarrhoea, pneumonia, fever  etc. </t>
  </si>
  <si>
    <t xml:space="preserve">Proportion of cases being referred  disease wise </t>
  </si>
  <si>
    <t xml:space="preserve">Proportion of BPL patients </t>
  </si>
  <si>
    <t xml:space="preserve">No. of Stock out days for essential medicines </t>
  </si>
  <si>
    <t>check for pharmacy/drug dispensing counter dedicated to paediatric OPD</t>
  </si>
  <si>
    <t>Drop out rate for Pentavalent vaccination</t>
  </si>
  <si>
    <t xml:space="preserve">IYCF counselling sessions per counsellor </t>
  </si>
  <si>
    <t>No. of paediatric Cases seen per paediatrician</t>
  </si>
  <si>
    <t>No. of needle stick injuries reported</t>
  </si>
  <si>
    <t>Percentage of AEFI cases reported</t>
  </si>
  <si>
    <t xml:space="preserve">Consultation time at  Clinic </t>
  </si>
  <si>
    <t xml:space="preserve">Number of children with diarrhoea treated with ORS and Zinc  </t>
  </si>
  <si>
    <t xml:space="preserve">Number of anaemia cases treated successfully </t>
  </si>
  <si>
    <t xml:space="preserve">Number of children with Pneumonia treated </t>
  </si>
  <si>
    <t xml:space="preserve">Proportion of cases requiring DEIC services out of screened </t>
  </si>
  <si>
    <t xml:space="preserve">Percentage of children on exclusive breastfeeding attending OPD </t>
  </si>
  <si>
    <t xml:space="preserve">up to 6 months of age </t>
  </si>
  <si>
    <t xml:space="preserve">Number of children with severe &amp; moderate anaemia treated </t>
  </si>
  <si>
    <t xml:space="preserve">Parent- attendant group only </t>
  </si>
  <si>
    <t>Waiting time at nutrition counselling centre</t>
  </si>
  <si>
    <t xml:space="preserve">Waiting time at paediatric clinic </t>
  </si>
  <si>
    <t>waiting time at drug dispensing counter dedicated for paediatric OPD</t>
  </si>
  <si>
    <t>Average door to drug time</t>
  </si>
  <si>
    <t xml:space="preserve">Checklist for Paediatrics  Ward  </t>
  </si>
  <si>
    <t xml:space="preserve">Paediatrics Ward Score Card </t>
  </si>
  <si>
    <t>MusQan Paediatrics Ward Score</t>
  </si>
  <si>
    <t>Compliance Full/Partial/No</t>
  </si>
  <si>
    <t>Assessment  Method</t>
  </si>
  <si>
    <t xml:space="preserve">Availability of dedicated paediatric  ward </t>
  </si>
  <si>
    <t>(1)Assessment,  investigation &amp; treatment of admitted sick children.
(2) Monitoring and supportive care for sick children
(3) Early  identification &amp;  referral of children at higher  centre (for services not covered under the scope of DH)
Give non compliance  if paediatric care is given in general male/ female ward</t>
  </si>
  <si>
    <t>Availability  of diarrhoea treatment unit</t>
  </si>
  <si>
    <t>(1) Assessment for dehydration
(2) Management according to degree of
dehydration
(3)Rational use of drugs in children with
diarrhoea/dysentery
(4)  Counselling on feeding, danger signs,
prevention of diarrhoea</t>
  </si>
  <si>
    <t>Availability of isolation rooms</t>
  </si>
  <si>
    <t xml:space="preserve"> Segregation and management of children
with infectious diseases (source isolation)      
</t>
  </si>
  <si>
    <t>Availability of nursing care service 24*7</t>
  </si>
  <si>
    <t xml:space="preserve">Availability of High dependency unit </t>
  </si>
  <si>
    <t xml:space="preserve">
(1) Close , monitoring and treatment to children who have
 potential to be physiologically unstable
(2)  Management of children requiring constant oxygen therapy, cardiorespiratory monitoring, inotropic support.
 (3) Hospital has established linkage for referral and management with tertiary care unit (Paediatric Intensive Care Unit; PICU) if the condition of child deteriorates </t>
  </si>
  <si>
    <t xml:space="preserve">Availability of blood transfusion services </t>
  </si>
  <si>
    <t>Indoor Management of Acute respiratory infections</t>
  </si>
  <si>
    <t>ARI/Bronchitis, Asthmatics, Pneumonia</t>
  </si>
  <si>
    <t xml:space="preserve">Indoor Management of Severe Diarrhoea </t>
  </si>
  <si>
    <t>Severe dehydration &amp; shock</t>
  </si>
  <si>
    <t>Indoor Management of childhood illness</t>
  </si>
  <si>
    <r>
      <rPr>
        <sz val="11"/>
        <color theme="1"/>
        <rFont val="Calibri"/>
        <family val="2"/>
      </rPr>
      <t xml:space="preserve"> Meningitis, Liver diseases, co</t>
    </r>
    <r>
      <rPr>
        <sz val="11"/>
        <color theme="1"/>
        <rFont val="Calibri"/>
        <family val="2"/>
      </rPr>
      <t>nv</t>
    </r>
    <r>
      <rPr>
        <sz val="11"/>
        <color theme="1"/>
        <rFont val="Calibri"/>
        <family val="2"/>
      </rPr>
      <t>ulsions disorders,  childhood malignancies, vision &amp; hearing impairment, severe anaemia, Goitre, Pyrexia of unknown reason.</t>
    </r>
  </si>
  <si>
    <t>Indoor Management of Severe Acute Malnutrition</t>
  </si>
  <si>
    <t>Including vitamin &amp; micronutrient deficiency</t>
  </si>
  <si>
    <t>Management of bones &amp; joints conditions</t>
  </si>
  <si>
    <t>Subluxation of elbow,   Rickets, Developmental dysplasia of hip, open &amp; close reduction of bones</t>
  </si>
  <si>
    <t>Management of emergency conditions in children</t>
  </si>
  <si>
    <t>Accidental poisoning, Comma, convulsions, stings, bites, poisoning, paediatric surgical conditions</t>
  </si>
  <si>
    <t xml:space="preserve">Availability of X ray services </t>
  </si>
  <si>
    <t>(1) Check for functional   X ray services  for indoor patients 
(2) Check services are available at night
 (3) Check records no. of  paediatric cases seen in past three months  to avail  X-Ray services  for Chest, Skull, Spine, Abdomen, bones &amp; Dental etc</t>
  </si>
  <si>
    <t xml:space="preserve">Availability of USG services </t>
  </si>
  <si>
    <t xml:space="preserve">(1) Check for functional    USG  services 
(2) Check records no. of  paediatric cases seen in past three months  to avail  USG services
(3)Availability of USG services for neonatal head- using  probe for anterior fontanel to check oedema
</t>
  </si>
  <si>
    <t>Availability of laboratory services</t>
  </si>
  <si>
    <t>Availability of services for Lumber puncture &amp; fundoscopy</t>
  </si>
  <si>
    <t>Indoor management of Vector Borne Diseases</t>
  </si>
  <si>
    <t>Indoor management of malaria, Chikungunya in endemic areas. Check the records for management of cases in last one year</t>
  </si>
  <si>
    <t>Indoor management of paediatric tuberculosis</t>
  </si>
  <si>
    <t xml:space="preserve">The facility provides services under National Programme for presentation and control of Blindness as per guidelines </t>
  </si>
  <si>
    <t xml:space="preserve">ME A4.12 </t>
  </si>
  <si>
    <t>Availability of management services of 4 D's (Defects at birth, Deficiencies, Childhood diseases, Developmental delays &amp; Disabilities)</t>
  </si>
  <si>
    <t>1. Linkages with DEIC for  rehabilitative care
2. Management of developmental dysplasia of hip, congenital cataract, severe anaemia, Goitre, skin conditions, Otitis Media, convulsions, vision impairment, hearing impairment, club foot</t>
  </si>
  <si>
    <t>The facility provide services under National Programme for pallative care</t>
  </si>
  <si>
    <t>Availability of dietary services</t>
  </si>
  <si>
    <t xml:space="preserve">Availability of  laundry services </t>
  </si>
  <si>
    <t>Availability of functional security services</t>
  </si>
  <si>
    <t xml:space="preserve">Availability of Housekeeping  services </t>
  </si>
  <si>
    <t xml:space="preserve">including waste disposal </t>
  </si>
  <si>
    <t>Availability of services for maintenance  &amp; storage of clinical records</t>
  </si>
  <si>
    <t>Availability of indoor services as per local prevalent disease</t>
  </si>
  <si>
    <t xml:space="preserve"> Acute encephalitis Syndrome (AES),  endosulfane, arsenic poisoning ,haemophilia etc in children.
Give full compliance if no such disease exist in area</t>
  </si>
  <si>
    <t>Availability  departmental &amp;directional  signage</t>
  </si>
  <si>
    <t xml:space="preserve">Numbering, main department and internal sectional signage. Directional signages are given from the entry of the facility </t>
  </si>
  <si>
    <t xml:space="preserve">Visiting hours and visitor policy are displayed, Entitlement under   RBSK, PMJAY  or any state specific scheme  are displayed, </t>
  </si>
  <si>
    <t>Breast feeding, immunization schedule,  Management of diarrhoea using Zn &amp; ORS, Pneumonia prevention, nutrition requirement of children,  hand washing, Eat Healthy &amp; Eat safe  etc</t>
  </si>
  <si>
    <t>Check  Paediatric ward, HDU, waiting areas  etc.</t>
  </si>
  <si>
    <t>1. Check in paediatric wards , waiting areas, HDU etc.
2. Check staff is not using pen, note pad, pen stand etc. which have logos of companies' producing breast milk substitute etc.</t>
  </si>
  <si>
    <t>During counselling Mothers and families has been specially  educated  about ill effects of breast milk substitutes/ formula feed</t>
  </si>
  <si>
    <t>Discharge summary  is given to the patient</t>
  </si>
  <si>
    <t>Check discharge summary provides
1. Information on follow up
2. Diet to be followed at home 
3. Contact number for emergency
4. Collaboration for community based care</t>
  </si>
  <si>
    <t>Cots in  Paed .ward are large enough for stay of mother with child</t>
  </si>
  <si>
    <t>Check Paediatric size cots are not used, As mother/ care giver has to stay along with baby through out the treatment days</t>
  </si>
  <si>
    <t xml:space="preserve">Check availability of demarcated area for breastfeeding corner along with curtains for privacy  &amp; seating arrangement </t>
  </si>
  <si>
    <t>Availability of Wheel chair /stretcher for easy access to paed. Ward</t>
  </si>
  <si>
    <t xml:space="preserve">
If not located on the ground floor availability of the ramp / lift 
If ramp is available check it is at least 120 cm width, gradient not steeper than 1:12</t>
  </si>
  <si>
    <t>Availability of disable friendly  toilet</t>
  </si>
  <si>
    <t>Wide , placed at lower level, supported with bars  &amp; door  of toilet is opening outside</t>
  </si>
  <si>
    <t>Children friendly- low WC seats; washbasins at appropriate height, lever operated taps</t>
  </si>
  <si>
    <t xml:space="preserve">Check care to child is not denied or deferred  due to religion, caste, ethnicity, language, paying capacity, educational level &amp; disease conditions </t>
  </si>
  <si>
    <t>Availability of screen at examination room /area</t>
  </si>
  <si>
    <t xml:space="preserve">(1) Secondary curtain/ screen is used to create a visual barrier in  breastfeeding area
</t>
  </si>
  <si>
    <t>Check all the windows are fitted with frosted glass or curtains have been provided</t>
  </si>
  <si>
    <r>
      <rPr>
        <sz val="11"/>
        <color theme="1"/>
        <rFont val="Calibri"/>
        <family val="2"/>
      </rPr>
      <t>(1) Check records are not lying in open and there is designated space for keeping records with limited access. 
(2) Records are not shared with anybody without</t>
    </r>
    <r>
      <rPr>
        <sz val="11"/>
        <color rgb="FFFF0000"/>
        <rFont val="Calibri"/>
        <family val="2"/>
      </rPr>
      <t xml:space="preserve"> </t>
    </r>
    <r>
      <rPr>
        <sz val="11"/>
        <color theme="1"/>
        <rFont val="Calibri"/>
        <family val="2"/>
      </rPr>
      <t>permission of parents &amp; appropriate hospital authorities</t>
    </r>
  </si>
  <si>
    <t>No information regarding patient's identity and details are unnecessary displayed on records</t>
  </si>
  <si>
    <t>Specially HIV or any such cases</t>
  </si>
  <si>
    <t>Check that staff is not providing care in undignified manner such as yelling, scolding , shouting, blaming and using abusive language etc</t>
  </si>
  <si>
    <t xml:space="preserve">Child is not left unattended or ignored  during care </t>
  </si>
  <si>
    <t xml:space="preserve">Check that children are left alone at any point of care. Either HCW or their parents/ guardian are available with them </t>
  </si>
  <si>
    <t xml:space="preserve">HIV status of child is not disclosed except to staff that is directly involved in care </t>
  </si>
  <si>
    <t>PI/ OB</t>
  </si>
  <si>
    <t>Check if HIV status  is not displayed  / written at bed side or records etc</t>
  </si>
  <si>
    <t xml:space="preserve">Facility has defined and established procedures for informing and involving patient and their families about treatment and obtaining informed consent wherever it is required.     </t>
  </si>
  <si>
    <t xml:space="preserve">Paed. ward  has system in place to take informed consent from patient relative whenever required </t>
  </si>
  <si>
    <t xml:space="preserve">Check General Consent is taken in case sheet
</t>
  </si>
  <si>
    <t xml:space="preserve"> Parents/ relatives are communicated  about child condition to  at least once in day</t>
  </si>
  <si>
    <t xml:space="preserve">Check parents/ relatives of admitted baby  is  communicated about child condition,  treatment plan and any changes at least once in day </t>
  </si>
  <si>
    <t>Availability of complaint box and display of process for grievance re addressal and whom to contact is displayed</t>
  </si>
  <si>
    <t xml:space="preserve">
Check the completeness of the Grievance redressal mechanism , from complaint registration till its resolution </t>
  </si>
  <si>
    <t>Indoor treatment  is free</t>
  </si>
  <si>
    <t xml:space="preserve">For RBSK, PMJAY or any state specific scheme patient </t>
  </si>
  <si>
    <t>Availability of free blood, diagnostic &amp; drugs</t>
  </si>
  <si>
    <t>For JSSK, RBSK patient etc</t>
  </si>
  <si>
    <t>Availability of free transport services</t>
  </si>
  <si>
    <t xml:space="preserve">Availability of Free referral vehicle/Ambulance services. </t>
  </si>
  <si>
    <t xml:space="preserve">Availability of free stay &amp; Diet </t>
  </si>
  <si>
    <t>(1) For both parent-attendant  &amp; Child 
(2) Availability two meals per
paediatric bed per shift (breakfast, lunch &amp; dinner).</t>
  </si>
  <si>
    <t>Adequate space in wards as per patient load</t>
  </si>
  <si>
    <t>(1) Check there is no cluttering of beds 
(2) The space between 2 rows of beds is 5 feet and space between two beds 3.5-4.00 feet. Clearance of bedhead from the wall is 1 feet and 2 feet from the opposite bed.</t>
  </si>
  <si>
    <t xml:space="preserve">1 Water Closet for every 6 Indoor beds &amp; 2 washbasin up to 24 persons </t>
  </si>
  <si>
    <t xml:space="preserve">Functional bathroom with running water are available </t>
  </si>
  <si>
    <t>1 bathroom for every 6 indoor beds</t>
  </si>
  <si>
    <t xml:space="preserve">Availability of potable drinking water </t>
  </si>
  <si>
    <t>In paediatric ward /in its vicinity</t>
  </si>
  <si>
    <t>Availability of sitting arrangement for patient attendant</t>
  </si>
  <si>
    <t xml:space="preserve"> Availability  shaded waiting area for attendant with functional toilet &amp; hand washing facility</t>
  </si>
  <si>
    <t>Availability of bedside lockers &amp; call bell</t>
  </si>
  <si>
    <t>Switches for all beds with indicator lights and
location indicator in the nurses’ duty station specially if cubicle arrangement is followed</t>
  </si>
  <si>
    <t xml:space="preserve">Availability of dedicated nursing station </t>
  </si>
  <si>
    <t xml:space="preserve">Demarcated area for Examination &amp; Treatment </t>
  </si>
  <si>
    <t xml:space="preserve">Availability of Diarrhoea
treatment unit </t>
  </si>
  <si>
    <t>In the ward area, preferably adjacent to
paediatric ward or in emergency area</t>
  </si>
  <si>
    <t xml:space="preserve">Availability of isolation room </t>
  </si>
  <si>
    <t>Separate room/s, preferably close to paediatric ward</t>
  </si>
  <si>
    <t>Designated of play room / area</t>
  </si>
  <si>
    <t>Availability of Doctor's  &amp; nurses Duty room</t>
  </si>
  <si>
    <t xml:space="preserve">Availability of ancillary area </t>
  </si>
  <si>
    <t>Stores, dirty utility areas</t>
  </si>
  <si>
    <t>Availability of adequate circulation area for easy moment</t>
  </si>
  <si>
    <t>of both  staff  and equipment</t>
  </si>
  <si>
    <t xml:space="preserve">Availability of IPD beds as per case load </t>
  </si>
  <si>
    <t xml:space="preserve">(1) 8-10% of hospital beds are allocated for paediatric ward
</t>
  </si>
  <si>
    <t>Location of nursing station &amp; patient beds enables easy &amp; direct observation of patient</t>
  </si>
  <si>
    <t>Arrangement of different section ensures unidirectional flow</t>
  </si>
  <si>
    <t>Unidirectional  flow of goods and services.</t>
  </si>
  <si>
    <t>Check functional lift is available</t>
  </si>
  <si>
    <t>(1) Ward located preferably close to the lift.
Give full compliance if ward is at ground floor</t>
  </si>
  <si>
    <t>Paediatric building does not have temporary connections and loosely hanging wires</t>
  </si>
  <si>
    <t>a. Switch Boards other electrical installations are intact. 
B. Check adequate power outlets have been provided as per requirement of electric appliances and
 c. Electrical points are out of reach of children/ covered</t>
  </si>
  <si>
    <t>Check physical infrastructure  of the paediatric ward is safe &amp; secure for children</t>
  </si>
  <si>
    <t xml:space="preserve">1. Windows have grills and wire meshwork
2. Paediatric wards are non-slippery and even 
3. Open spaces are properly secured to prevent fall and injury </t>
  </si>
  <si>
    <t>Paediatric ward has sufficient fire  exit to permit safe escape to its occupant at time of fire</t>
  </si>
  <si>
    <t>Check the fire exits are clearly visible and routes to reach exit are clearly marked. Check there is no obstruction in the route of fire exits. Staff is aware of assembly points .</t>
  </si>
  <si>
    <t>Paediatric ward has installed fire Extinguisher  that is either  Class A , Class B, C type or ABC type</t>
  </si>
  <si>
    <t>Staff is aware of RACE (Rescue, Alarm, Confine  &amp; Extinguish) &amp;                                             PASS (Pull, Aim, Squeeze &amp; Sweep)</t>
  </si>
  <si>
    <t>Availability of Paediatrician</t>
  </si>
  <si>
    <t xml:space="preserve">Check for on call during evening and night shifts also. </t>
  </si>
  <si>
    <t>Availability of general duty doctor</t>
  </si>
  <si>
    <t>Trained for managing paediatric cases &amp; providing paediatric care</t>
  </si>
  <si>
    <t xml:space="preserve">Availability of nursing staff </t>
  </si>
  <si>
    <t>As per patient load (One nurse for 4-6 functional beds)</t>
  </si>
  <si>
    <t>Availability of ward attendant &amp; security guard</t>
  </si>
  <si>
    <t>Availability of mamta/ ayahs,  Sanitary worker &amp; security guard</t>
  </si>
  <si>
    <t xml:space="preserve">The departments have availability of adequate medicines at point of use </t>
  </si>
  <si>
    <t>Availability of antibiotics</t>
  </si>
  <si>
    <t>Ampicillin, Gentamicin, ,Cefotaxime, Ceftriaxone, benzyl pencillin,cloxacillin, cephalosporin, ciprofloxacin cotrimoxazole, Doxycycline,Metrindazol, Albendazole</t>
  </si>
  <si>
    <t>Availability of oral medicines</t>
  </si>
  <si>
    <t xml:space="preserve"> Syrup Chloroquine, artesunate (Anti malarial medicines), 
Paracetamol, Vitamin A, IFA tablets, Salbutamol,
Frusemide tablets, Anti TB medicines, Iron syrup, adrenaline, calcium gluconate , digoxin, Manitol,Nebuliser solution of salbutamol</t>
  </si>
  <si>
    <t>Availability of parental medicines</t>
  </si>
  <si>
    <t xml:space="preserve">Ringer’s lactate,   normal saline , glucose 5%, 10 % &amp; 25%, corticosteroid IV,Furosemide IV, diazepam IM/ IV, cephalosporins IV,  Calcium gluconate, Vit K, Potassium chloride,  Sodium bicarbonate, Magnesium sulphate inj, Antihistaminic inj,  Ranitidine inj.                         </t>
  </si>
  <si>
    <t>Consumables for Paediatric ward</t>
  </si>
  <si>
    <t xml:space="preserve">Plastic / disposable syringes      
· IV cannulas (22G and 24G)   
· Scalp vein set No. 22 and 24
· IV infusion sets (micro infusion), infusion pump for drip, simple rubber catheter, Nasal prongs, masks </t>
  </si>
  <si>
    <t>Resuscitation consumables</t>
  </si>
  <si>
    <t xml:space="preserve">Nasogastric tube (8,10,12FG) 
Suction catheter (6,8,10 FG)
Uncuffed tracheal tube (all sizes) 
Oropharyngeal airway, self inflating bags for resuscitation 250&amp;500ml </t>
  </si>
  <si>
    <t xml:space="preserve">Weighing machine( infant &amp; adult), Stadiometer for height, Infantometer for length, paediatric &amp; adult stethoscope, plus oximeter.
BP apparatus with paediatric cuff, multipara monitor, Thermometer, torch , </t>
  </si>
  <si>
    <t>Availability of instrument for treatment &amp; procedures</t>
  </si>
  <si>
    <t>Nebulizer, spacer with mask for administration of metered doses, otoscope, ophthalmoscope, dressing tray, nebulizer</t>
  </si>
  <si>
    <t xml:space="preserve">Glucometer, Urine Dipsticks, RDT for malaria, Typhoid, Dengue &amp;  portable x ray (may be shared with main hospital) </t>
  </si>
  <si>
    <t xml:space="preserve">Face masks (3 type; Neonate, Infant and paediatric type)
Self-inflating ventilation bag (all sizes), Laryngoscope,
Suction machines Oxygen supply, ET tube (different sizes)
</t>
  </si>
  <si>
    <t>Buckets for mopping, mops, duster, waste trolley, Deck brush,</t>
  </si>
  <si>
    <t xml:space="preserve">Availability of patient beds with attachments &amp;accessories  </t>
  </si>
  <si>
    <t>Prop up facility  Hospital graded mattress, Bed side locker , IVstand, Bed pan, bed rail</t>
  </si>
  <si>
    <t xml:space="preserve">Electrical fixture for equipment like suction, X ray view box, cool white fluorescent light/CFL or LED , </t>
  </si>
  <si>
    <t>Cupboard, nursing counter, table for preparation of medicines, chair, Call bell</t>
  </si>
  <si>
    <t>Training on child Care</t>
  </si>
  <si>
    <t>Infant and young Child Feeding ( IYCF) practices, ETAT, FIMNCI, Immunization, Effective communication skills</t>
  </si>
  <si>
    <r>
      <rPr>
        <sz val="11"/>
        <color theme="1"/>
        <rFont val="Calibri"/>
        <family val="2"/>
      </rPr>
      <t xml:space="preserve">1. Check supervisors make periodic rounds of department and monitor that staff is working according to the training imparted. </t>
    </r>
    <r>
      <rPr>
        <sz val="11"/>
        <color rgb="FFFF0000"/>
        <rFont val="Calibri"/>
        <family val="2"/>
      </rPr>
      <t xml:space="preserve"> </t>
    </r>
    <r>
      <rPr>
        <sz val="11"/>
        <color theme="1"/>
        <rFont val="Calibri"/>
        <family val="2"/>
      </rPr>
      <t xml:space="preserve">
2. Also staff is  provided with on job training wherever there is still gaps</t>
    </r>
  </si>
  <si>
    <t>Weighting machine, Infantometer, suction machine etc</t>
  </si>
  <si>
    <t xml:space="preserve">(1) Check log book is maintained &amp; it shows time taken to repair equipment. 
(2) Backup  of critical equipment such as suction machine, nebuliser &amp; pulse oximeter is available
(3) Check staff is aware of Contact details of  the agencies/ person responsible for maintenance 
</t>
  </si>
  <si>
    <t>BP apparatus, thermometers weighting scale etc.  are calibrated. Check for calibration stickers &amp; records</t>
  </si>
  <si>
    <t xml:space="preserve">There is established procedure for forecasting and indenting medicines and consumables </t>
  </si>
  <si>
    <t>There is established system of timely  indenting of consumables and medicines  at nursing station</t>
  </si>
  <si>
    <t>1. Stock is updated on defined intervals 
2. Requisition are timely placed based on consumption  pattern</t>
  </si>
  <si>
    <t>medicines are intended in Paediatric dosages/formulations  only</t>
  </si>
  <si>
    <t>Forecasting  of medicines and consumables  is done scientifically  based on consumption and disease load</t>
  </si>
  <si>
    <t>Staff is trained for forecast  the requirement using scientific system</t>
  </si>
  <si>
    <t>The facility has establish procedure for procurement of medicines</t>
  </si>
  <si>
    <t>The facility ensures proper storage of medicines and consumables</t>
  </si>
  <si>
    <t xml:space="preserve">medicines are stored in containers/tray/crash cart and are labelled </t>
  </si>
  <si>
    <t>Empty and  filled cylinders are labelled  &amp; kept separately</t>
  </si>
  <si>
    <t xml:space="preserve">1. Flow meter, humidifier, cylinder keys &amp; updated data sheet is available with in use of  cylinders. </t>
  </si>
  <si>
    <t xml:space="preserve">   </t>
  </si>
  <si>
    <t xml:space="preserve">The facility ensures management of expiry and near expiry medicines </t>
  </si>
  <si>
    <t xml:space="preserve">Expiry dates' of medicines  are maintained </t>
  </si>
  <si>
    <t>Records for expiry and near expiry medicines are maintained for drug stored in department &amp; emergency tray</t>
  </si>
  <si>
    <t>Check drug sub store &amp; emergency tray</t>
  </si>
  <si>
    <t>There is practice of calculating and maintaining buffer stock in paediatric ward</t>
  </si>
  <si>
    <t xml:space="preserve"> Minimum stock and reorder level are calculated based on consumption
Minimum buffer stock is  maintained all the time</t>
  </si>
  <si>
    <t xml:space="preserve">Department maintained stock and expenditure register of medicines and consumables </t>
  </si>
  <si>
    <t>There is a procedure for periodically replenishing the medicines in patient care areas</t>
  </si>
  <si>
    <t>There is no stock out of vital and essential medicines</t>
  </si>
  <si>
    <t>There is procedure for replenishing medicines in emergency tray and sub stores maintained in department</t>
  </si>
  <si>
    <t xml:space="preserve">There is process for storage of vaccines and other medicines, requiring controlled temperature </t>
  </si>
  <si>
    <t xml:space="preserve">Check for temperature charts are maintained and updated periodically. 
Refrigerators meant for storing medicines should not be used for storing eatables </t>
  </si>
  <si>
    <t xml:space="preserve">There is a procedure for secure storage of narcotic and psychotropic medicines </t>
  </si>
  <si>
    <t>Check narcotic and psychotropic medicines are kept in lock &amp; key</t>
  </si>
  <si>
    <t>Adequate illumination at nursing station &amp; patient care areas</t>
  </si>
  <si>
    <t xml:space="preserve">150  Lux at patient bedside along with Provision of natural light.
Illumination of 100 Lux in ward.  Illumination level at nursing station- 150-300 Lux. </t>
  </si>
  <si>
    <t>Visitor policy is defined  &amp; implemented</t>
  </si>
  <si>
    <t>(1) Only one female/  family members allowed to stay with the child, Visiting hour are fixed and practiced
(2) There is no overcrowding in the ward</t>
  </si>
  <si>
    <t>Temperature control and ventilation in patient care area nursing station/duty room</t>
  </si>
  <si>
    <t>Room kept between 25° - 30° C (to the extent possible) Fans/ Air conditioning/Heating/Exhaust/Ventilators as per environment condition and requirement</t>
  </si>
  <si>
    <t>Safe measures used for re-warming children</t>
  </si>
  <si>
    <t>Check availability of Blankets to cover the children/ functional room heaters</t>
  </si>
  <si>
    <t>Side railings has been provided to prevent fall of patient</t>
  </si>
  <si>
    <t xml:space="preserve">Identification band for all children </t>
  </si>
  <si>
    <t xml:space="preserve">1. Identification band for all children admitted in Paediatric ward
2. Identification band specially for children below 5 years and their parent / attendant </t>
  </si>
  <si>
    <t>Security arrangement in Paediatric  Ward</t>
  </si>
  <si>
    <t>Functional CCTV is installed (may be shared with main hospital)</t>
  </si>
  <si>
    <t xml:space="preserve"> Check building is  plastered, painted/ whitewashed in uniform colour</t>
  </si>
  <si>
    <t xml:space="preserve">Interior walls of ward are brightly painted and decorated </t>
  </si>
  <si>
    <t xml:space="preserve">1. All area are clean  with no dirt,grease,littering and cobwebs.
2. Surface of furniture and fixtures are clean
3. Cleanliness and maintenance of child zone including their swings and toys is ensured </t>
  </si>
  <si>
    <t>Mattresses are Intact and clean</t>
  </si>
  <si>
    <t xml:space="preserve">Check for round the clock piped water supply with overhead tank </t>
  </si>
  <si>
    <t>Availability of power back up in patient care areas</t>
  </si>
  <si>
    <t xml:space="preserve">Check availability of power back with 1-2 outlets connected to generator supply, check for functional UPS /emergency lights </t>
  </si>
  <si>
    <t>Nutritional assessment of all children  done specially high risk cases</t>
  </si>
  <si>
    <t xml:space="preserve">1. Check nutritional Assessment is done to provide age appropriate diet by dietician/ nutrition counsellor / doctor.
2. Special  nutritional advice  is given  for cases like  diarrhoea, mild under nutrition &amp;  disease conditions / specific food intolerance etc
3. Check caregiver/ mother of all  children below two years are directed  to the counselling centre for  breastfeeding &amp;  age-appropriate counselling.
</t>
  </si>
  <si>
    <t xml:space="preserve"> Check the procedure for requisition of different type of diet from ward to kitchen </t>
  </si>
  <si>
    <t>(1) Check dietary requirement of children of various ages are taken into consideration in menu/ diet chart of the hospital 
(2) Check the menu  includes
choices that are appropriate to the different cultural needs of children and their families</t>
  </si>
  <si>
    <t xml:space="preserve"> Ask attendant/ patient whether they are satisfied with the Quality &amp; quality of food provided 
</t>
  </si>
  <si>
    <t xml:space="preserve">Check facility provide diet for child parents/ guardian staying along with baby </t>
  </si>
  <si>
    <t xml:space="preserve"> Check for Two meals / paediatric bed/ shift is ordered</t>
  </si>
  <si>
    <t xml:space="preserve">Check paediatric ward is not 
supplied with the same food as  adults </t>
  </si>
  <si>
    <t xml:space="preserve">Give non compliance if same adult food  is provided to children in paediatric ward </t>
  </si>
  <si>
    <t xml:space="preserve">Check  standard procedures are followed  for transportation &amp; distribution of diet  </t>
  </si>
  <si>
    <t xml:space="preserve">1. Check food is transported in covered  trolley from kitchen/pantry  to ward, 
2. Food is distributed away from clinical area,
3. Distribution staff adhere to their PPE   
4. Check utensil provided are not broken &amp; chipped off.
5. Check the condition of trolley whether it is clean and free from pests. 
6. Check the frequency and method of cleaning of food trolley from inside. </t>
  </si>
  <si>
    <t xml:space="preserve">Check adequate availability of Blankets, draw sheet, bed sheets,  pillow with pillow cover and mackintosh. </t>
  </si>
  <si>
    <t>Child friendly bright coloured and soft linen is used</t>
  </si>
  <si>
    <t>Check linen used in paediatric ward is having  cartoon characters/ animals/ plants/ jungle themes etc.</t>
  </si>
  <si>
    <t xml:space="preserve">Ask parents whether the linen is changed as soon as it gets soiled </t>
  </si>
  <si>
    <t xml:space="preserve">1. Check linen is  clean, stains free &amp; not torn, 
2. Check what action is taken  in case the linen is torn/ still stained/ unclean.  </t>
  </si>
  <si>
    <t xml:space="preserve">Availability of valid No objection Certificate from fire safety authority </t>
  </si>
  <si>
    <t>Shared with main hospital building</t>
  </si>
  <si>
    <t xml:space="preserve">Availability of authorization for handling Bio Medical waste from pollution control board </t>
  </si>
  <si>
    <t>Availability of certificate of inspection of electrical installation</t>
  </si>
  <si>
    <t>Availability of licence for operating lift</t>
  </si>
  <si>
    <t>1. Check staff is able to explain the key messages of IMS Act  (Atleasr 3 messages)
(a) Prohibition from any kind of promotion and advertisement of infant milk substitutes, (b) prohibition of providing free samples and gifts to pregnant women or mother, (c) prohibit donation of free or subsided free samples,   
(d) prohibit any contact of manufacturer or distributor with staff
2. Hoarding describing the provision of IMS act is displayed in the facility</t>
  </si>
  <si>
    <t xml:space="preserve">Check staff is aware of key points of medical examination of sexually assaulted child 
(1) Take written Consent- Either child/ parents
(2) Document the question asked
(3) Ensure adequate privacy
(4) Ask the child whom they would like to accompany them during physical examination
(5) If child resist, examination may be deferred
(6) If the victim is girl child assessment shall be conducted by women doctor
</t>
  </si>
  <si>
    <t>Job description  is defined and communicated to all concerned staff</t>
  </si>
  <si>
    <t>Regular + contractual</t>
  </si>
  <si>
    <t>As per hospital dress code</t>
  </si>
  <si>
    <t xml:space="preserve">Verification of outsourced services (cleaning/Laundry/Security/Maintenance)  provided are done by designated in-house staff. 
Check the penalty clause if no services / non satisfactory services  are provided
</t>
  </si>
  <si>
    <t xml:space="preserve"> Unique  identification number  is given to each patient during process of registration &amp; admission</t>
  </si>
  <si>
    <t>Check for that patient demographics like Name, age, Sex, UID Chief complaint, etc.  are recorded in admission records</t>
  </si>
  <si>
    <t>There is established criteria for admission</t>
  </si>
  <si>
    <t>Check the criteria is defined for admission based on  age, clinical sign &amp; symptoms , patient condition, etc  &amp; followed</t>
  </si>
  <si>
    <t xml:space="preserve">There is no delay in  treatment because of admission process </t>
  </si>
  <si>
    <t xml:space="preserve">Admission is done by written order of a qualified doctor. Time of admission is recorded in patient record. </t>
  </si>
  <si>
    <t>Procedure to  cope with surplus patient load</t>
  </si>
  <si>
    <t>1. Check for provision of extra beds 
2. Check no two children are treated at one bed</t>
  </si>
  <si>
    <t xml:space="preserve">Criteria for initial assessment is defined &amp; practiced
 </t>
  </si>
  <si>
    <t>(1) Check process of initial assessment, triage, identification of emergency, priority &amp; non urgent signs are defined &amp; followed. 
(2) Check time for initial assessment done is recorded in BHT</t>
  </si>
  <si>
    <t xml:space="preserve">Patient History, Physical Examination &amp; Provisional Diagnosis is done and recorded </t>
  </si>
  <si>
    <t>Check BHT :- 
1. General condition including vital signs are documented 
2.  Patient H/O is taken &amp; documented
3. Provisional diagnosis is made &amp; written 
4. Initial treatment to start is recorded</t>
  </si>
  <si>
    <t>There is fixed schedule for assessment of stable &amp; critical patient</t>
  </si>
  <si>
    <t xml:space="preserve">Check BHT for adherence on frequency of assessment </t>
  </si>
  <si>
    <t xml:space="preserve">Check healthcare needs of all hospitalised patients are identifed  through assessment process </t>
  </si>
  <si>
    <t>Check  process followed to transfer/ handover the patient to &amp; from   OT, HDU, NRC, emergency  etc</t>
  </si>
  <si>
    <t xml:space="preserve">
Check the process followed in case child require referral to any speciality including  DEIC </t>
  </si>
  <si>
    <t>Paediatric ward/ emergency has established criteria for discharge/transfer to High dependency unit</t>
  </si>
  <si>
    <t>Children requiring close supervision, monitoring &amp; supervision, significant potential for physiologically unstable, management of children requiring consent oxygen supply, cardio respiratory monitoring, inotropic support etc</t>
  </si>
  <si>
    <t xml:space="preserve">A referral slip/card is provide to patient when referred to another health care facility. 
 Check reason for referral are clearly mentioned. </t>
  </si>
  <si>
    <t>1. Referral vehicle is arranged 
2. Referral in and out register is maintained</t>
  </si>
  <si>
    <t>Referred paediatric cases are followed up for appropriate care,  completion of treatment &amp; outcome</t>
  </si>
  <si>
    <t xml:space="preserve">Facility has functional referral linkages with lower facilities </t>
  </si>
  <si>
    <t xml:space="preserve">(1) Check for referral cards filled from lower facilities
(2)  ANM of nearby PHC/HWC is informed about discharge  follow ups </t>
  </si>
  <si>
    <t xml:space="preserve">(1) Identification  tags are used for children less than 5 yrs. 
(2) There is system in place to identify the patient before drug administration or performing any  clinical procedure </t>
  </si>
  <si>
    <t>Check treatment chart are updated and drugs given are marked in. Co relate it with drugs and doses prescribed. Dispensing feed, time of oral drugs, supervision of intravenous fluids etc is recorded</t>
  </si>
  <si>
    <t xml:space="preserve">Check staff follows SBAR protocol (situation, background, assessment and recommendation) </t>
  </si>
  <si>
    <t xml:space="preserve">Patient Vitals for stable &amp; critical patients are monitored and recorded periodically </t>
  </si>
  <si>
    <t>Check for TPR chart, I/O chart, any other vital required is monitored viz  lower chest indrawing, coma score or level of consciousness [AVPU: [Alert, Responding to voice, responding to pain, unconscious], temperature and body weight</t>
  </si>
  <si>
    <t>OB/ SI</t>
  </si>
  <si>
    <t xml:space="preserve">Check the measure taken to prevent new born theft, sweeping ,baby fall, adverse events following drugs/vaccine etc.
</t>
  </si>
  <si>
    <t>High risk patients are identified and treatment given on priority</t>
  </si>
  <si>
    <t xml:space="preserve">Triage is done and provide emergency
treatment  keeping in mind the ABCD steps: Airway, Breathing, Circulation, Coma, Convulsion, and Dehydration.
</t>
  </si>
  <si>
    <t>STG for Management of Pneumonia,  Diarrhoea, ARI/Bronchitis Asthmatic, Severe acute malnutrition, vitamin
deficiencies and micronutrient deficiencies, Haematological Disorders, Poisoning, Sting, Bites, Paediatric Surgical Emergencies, Liver Disorders etc</t>
  </si>
  <si>
    <t>Check staff is aware of the drug regimen and doses as per STG</t>
  </si>
  <si>
    <t xml:space="preserve">Check BHT that drugs are prescribed as per treatment protocols &amp;Check for rational use of antibiotics
</t>
  </si>
  <si>
    <t>Staff is aware of formulary</t>
  </si>
  <si>
    <t>Electrolytes like Potassium chloride, Opioids, Neuro muscular blocking agent, Anti thrombolytic agent, insulin, warfarin, Heparin, Adrenergic agonist &amp; primaquine not to be given to infants etc</t>
  </si>
  <si>
    <t xml:space="preserve">Maximum dose of high alert drugs are defined and communicated </t>
  </si>
  <si>
    <t xml:space="preserve">Value for maximum doses as per age, weight and diagnosis are available with nurses and doctor. </t>
  </si>
  <si>
    <t>There is process to ensure that right doses of  drugs are only given</t>
  </si>
  <si>
    <t>Check medication orders are legible &amp; easily  comprehendible by the clinical staff</t>
  </si>
  <si>
    <t xml:space="preserve">Check 
1. Staff is aware of ADR
2. Check for availability of ADR formats 
3. Check when is the last ADR reported /Nil reporting </t>
  </si>
  <si>
    <t>IV Fluid and drug dosages are calculated according to body weight</t>
  </si>
  <si>
    <t>Check for calculation chart</t>
  </si>
  <si>
    <t>Drip rate and volume is calculated and monitored</t>
  </si>
  <si>
    <t>Check the nursing staff how they calculate Infusion and monitor it</t>
  </si>
  <si>
    <t xml:space="preserve">Administration of medicines done after ensuring 6R's </t>
  </si>
  <si>
    <t xml:space="preserve">Check Staff follows 6Rs's practice 
Right patient, Right drugs , Right route, Right time, Right Dosage and after administration,  Right documentation. </t>
  </si>
  <si>
    <t xml:space="preserve">Patient attendant's are  advice by doctor/nurse about the dosages and timings . </t>
  </si>
  <si>
    <t>Dose &amp; advice is described in vernacular. It is not given directly in hand of relative/patient</t>
  </si>
  <si>
    <t xml:space="preserve">Check at least 2 times/ day notes are recorded in case sheet </t>
  </si>
  <si>
    <t xml:space="preserve">
Check treatment is prescribed in Case records and nursing records  (Medication orders, treatment plan, lab investigations) 
</t>
  </si>
  <si>
    <t>Treatment given is recorded in treatment chart /register</t>
  </si>
  <si>
    <t>1. Procedures performed  (If any) are well explained  prior to the patient attendant like  ryles tube insertion/ drainage bag maintenance/ nebulization/  Resuscitation, blood transfusion etc 
2. Procedure performed viz. Nebulization, Resuscitation, blood transfusion  etc are documented</t>
  </si>
  <si>
    <t>TPR chart, IO chart, Growth chart , BHT, continuation sheet, Discharge card, Facility specific child death review format  - 
1. Check for adequate availability of the forms 
2. Check for completeness in the filled forms</t>
  </si>
  <si>
    <t>General order book (GOB), report book, Admission register, lab register, Admission sheet/ bed head ticket, discharge slip, referral slip, referral in/referral out register, OT register, Diet register, Linen register, Drug intend register, Patient Attendant record that is staying with the patient, Handover register etc</t>
  </si>
  <si>
    <t>Unique identification number is given &amp; staff is able to retrieve previous register/records</t>
  </si>
  <si>
    <t>(1) Records of discharged cases are kept in MRD/ department sub store
(2) Check records are retrieval in case of re admission
 (3) Copy of records is given to next kin only with permission from authorised staff only</t>
  </si>
  <si>
    <t>Paed. HDU  has established criteria to transfer to step down</t>
  </si>
  <si>
    <t xml:space="preserve"> Criteria for transfer to step down: Respiratory distress improves, babies on antibiotics for completion of therapy, children who are otherwise stable.                                      </t>
  </si>
  <si>
    <t>Paediatric ward has established criteria for discharge</t>
  </si>
  <si>
    <t>Primary illness is resolved,  All infections and other medical complications have been treated,  baby maintain temp, baby is accepting mothers milk/feed,  Child is provided with micronutrients
Immunization is updated etc</t>
  </si>
  <si>
    <t xml:space="preserve">Discharge summary adequately mentions patients clinical condition, treatment given, Nutritional status and follow up </t>
  </si>
  <si>
    <t>Discharge summary is give to all  patients</t>
  </si>
  <si>
    <t>Including  LAMA/Referral patient</t>
  </si>
  <si>
    <t>Patient is counselled before  discharge</t>
  </si>
  <si>
    <t>Staff is aware of process &amp; steps for emergency management of sick children</t>
  </si>
  <si>
    <t xml:space="preserve">(1) Triage - ETAT protocol - keeping in mind ABCD steps
(2) Ascertaining the group of baby - Emergency, Priority and non urgent.
(2) After identification of emergency &amp; priotize sign- prompt emergency treatment is to be given to stabilize before transfer to ward/HDU or refer
</t>
  </si>
  <si>
    <t>Role and responsibilities of staff in disaster are  defined
Mock drills have conducted from time to time</t>
  </si>
  <si>
    <t>Protocols are defined &amp; followed for sample collection &amp;  transfer timely  from ward  to lab for testing</t>
  </si>
  <si>
    <t>(1) Critical values are defined and intimated timely to treating medical officer
(2) List of Normal reference ranges are  available in Paed. Ward</t>
  </si>
  <si>
    <r>
      <rPr>
        <sz val="11"/>
        <color theme="1"/>
        <rFont val="Calibri"/>
        <family val="2"/>
      </rPr>
      <t>Patient's identification is conf</t>
    </r>
    <r>
      <rPr>
        <sz val="11"/>
        <color rgb="FFFF0000"/>
        <rFont val="Calibri"/>
        <family val="2"/>
      </rPr>
      <t>i</t>
    </r>
    <r>
      <rPr>
        <sz val="11"/>
        <color theme="1"/>
        <rFont val="Calibri"/>
        <family val="2"/>
      </rPr>
      <t xml:space="preserve">rmed &amp; Consent is taken before transfusion </t>
    </r>
  </si>
  <si>
    <t>Check whether staff follows the protocol for patient identification and cross validates it with written advice</t>
  </si>
  <si>
    <t xml:space="preserve">Blood is kept on optimum temperature before transfusion. Blood transfusion is monitored and regulated by qualified person </t>
  </si>
  <si>
    <t>Blood transfusion note is written in patient records</t>
  </si>
  <si>
    <t>Blood bag details sticker is pasted in case file, patient monitoring status is recorded in case sheet</t>
  </si>
  <si>
    <t>Paediatric blood transfusion bags are used for  transfusion</t>
  </si>
  <si>
    <t xml:space="preserve">Check for adequate availability and utilization of paediatric blood bags </t>
  </si>
  <si>
    <t xml:space="preserve">Check -  
 Staff is aware of the protocol to be followed in case of any transfusion reaction 
</t>
  </si>
  <si>
    <t xml:space="preserve">Patient evaluation before surgery is coordinated  and recorded </t>
  </si>
  <si>
    <t>Vitals , Patients fasting status etc. is managed &amp; informed to OT.</t>
  </si>
  <si>
    <t xml:space="preserve">Staff is aware of the care protocol of children returned back from surgery </t>
  </si>
  <si>
    <t xml:space="preserve">SI/RR    </t>
  </si>
  <si>
    <t xml:space="preserve">1.  Staff frequently assess the surgical site in case of any redness, discharge the case in charge is informed immediately. 
2. Staff counsel the mother on the techniques of feeding infant post surgery 
3.  Diet - Soft, mashed diet to be provided to children post surgery. Do not give hard, crunchy foods 
In cases of  cleft lip and cleft palate:  General &amp; Specific care directed by Orthodontics viz. Mouth care is maintained post surgery use gauze lock and mouthwash for cleaning. Don't use brush for 3 weeks . Use the arm string/ restrain to avoid thumb/ finger sucking etc
</t>
  </si>
  <si>
    <t>Bad news/adverse event/ poor prognosis are disclosed in quite &amp; private setting</t>
  </si>
  <si>
    <t xml:space="preserve">Death note is written as per child death review guidelines </t>
  </si>
  <si>
    <t xml:space="preserve">Child death are recorded as per CDR guideline. Death note including efforts done for resuscitation. Death summary is given to patient attendant quoting the immediate cause and underlying cause if possible </t>
  </si>
  <si>
    <t xml:space="preserve">The facility has established procedures for Intranasal care as per guidelines </t>
  </si>
  <si>
    <t xml:space="preserve">ME E 18.1 </t>
  </si>
  <si>
    <t>ME E 18.2</t>
  </si>
  <si>
    <t>ME E 18.3</t>
  </si>
  <si>
    <t xml:space="preserve">Facility staff adheres to standard procedures for routine care of newborn immediately after birth </t>
  </si>
  <si>
    <t>ME E 18.4</t>
  </si>
  <si>
    <t>ME E 18.5</t>
  </si>
  <si>
    <t>ME E 18.6</t>
  </si>
  <si>
    <t>ME E 18.7</t>
  </si>
  <si>
    <t>ME E 18.8</t>
  </si>
  <si>
    <t>ME E 18.9</t>
  </si>
  <si>
    <t>ME E 18.10</t>
  </si>
  <si>
    <t>ME E 18.11</t>
  </si>
  <si>
    <t>The facility ensures adequate stay of mother and newborn in a safe environment as per standard Protocols.</t>
  </si>
  <si>
    <t>Immunization services are provided  as immunization schedule</t>
  </si>
  <si>
    <t xml:space="preserve">Check MCP card is available &amp; updated. Mother /care provider is counselled and directed to immunize the child </t>
  </si>
  <si>
    <t>Triage, Assessment &amp; Management of new-borns, infant &amp; children having  emergency signs are done as per guidelines</t>
  </si>
  <si>
    <t>Triage of sick children is done as per protocols</t>
  </si>
  <si>
    <t xml:space="preserve">Screening of sick child  is done to prioritize management as per classification : Emergency sign, priority sign &amp; non urgent sign. 
All emergency &amp; priority sign are stabilize  and child is referred to HDU / higher centre for management </t>
  </si>
  <si>
    <t xml:space="preserve">Staff is aware of emergency signs in Sick child  </t>
  </si>
  <si>
    <t xml:space="preserve">Obstructed or absent breathing, severe respiratory distress, central cyanosis,
 signs of shock (cold hands, capillary refill time longer than 3 s, high heart
rate with weak pulse, and low or unmeasurable blood pressure),coma, convulsions
 signs of severe dehydration in a child with diarrhoea </t>
  </si>
  <si>
    <t xml:space="preserve">Staff is aware of priority signs in Sick child  </t>
  </si>
  <si>
    <t xml:space="preserve">Tiny infant: any sick child aged &lt; 2 months, Temperature: child is very hot, Trauma or other urgent surgical condition, severe  Pallor , Poisoning ,severe Pain ,Respiratory distress, Restless, continuously irritable or lethargic, visible severe wasting, Oedema of both feet &amp; major burn
</t>
  </si>
  <si>
    <t>Assessment &amp; Management of  airway due to  breathing obstructions/failure</t>
  </si>
  <si>
    <t>Assess airway &amp; breathing- severe respiratory distress, central cyanosis &amp; obstructed/absent breathing (any of sign positive)-                                                     Check (1)  if foreign body aspirated. Manage airway in choking child.   Check staff is aware of management of choking child,  by back slap, chest thrust (infant) back blow (child &gt;1 yr.)                                                    (2) If no foreign body is aspirated -Manage air way, give oxygen &amp; keep child warm.
Proceed for full investigation &amp; treatment</t>
  </si>
  <si>
    <t xml:space="preserve">Assessment &amp; management of  hypoxaemia </t>
  </si>
  <si>
    <t>(1) Early signs confusion, restlessness &amp; shortness of breath.
(2) Determine oxygen level using pulse oximeter.
(3) Oxygen supplementation - when child is in respiratory distress &amp; SPo2  is &lt;90%. 
Child with emergency signs but with out respiratory distress receive oxygen therapy- if SPo2  is &lt;94%. 
(4) Investigate for underlying cause - viz. Asthma, Pneumonia, Anaemia, ARDS etc</t>
  </si>
  <si>
    <t>Assessment &amp; management of  circulation failure cases</t>
  </si>
  <si>
    <t xml:space="preserve">Cold body with capillary refill longer than 3 sec/ fast &amp; weak pulse. Any sign positive.
 Check for any bleeding, give oxygen &amp; keep child warm. 
 If malnourishment seen: child is lethargic /unconscious- Insert IV line &amp; Give IV glucose, if child is not lethargic &amp; unconscious- give glucose orally/nasogastric tube, proceed for full investigation &amp; further treatment. </t>
  </si>
  <si>
    <t xml:space="preserve">Management of  coma/convulsion in children </t>
  </si>
  <si>
    <t>Coma/convulsion: Manage the airway, if convulsing, give diazepam rectally,Postion the child (if head &amp; neck trauma is suspected), give IV glucose</t>
  </si>
  <si>
    <t xml:space="preserve">Management of Low birth weight
newborn is done as per  guidelines </t>
  </si>
  <si>
    <t>Management of Child with Bronchial Asthma</t>
  </si>
  <si>
    <r>
      <rPr>
        <sz val="11"/>
        <color theme="1"/>
        <rFont val="Calibri"/>
        <family val="2"/>
      </rPr>
      <t xml:space="preserve">Initial Treatment
Salbutamol inhalation 2.5 mg/dose (5 mg/ml solution), by nebuliser every 20 minutes x 3
/ Salbutamol inhalation by MDI-Spacer
4 puffs (100mcg/puff) at 2-3 min interval. This course is repeated every 20 minutes x3
/ Inj Adrenaline 0.01 ml/kg (maximum
of 0.3 ml) of 1:1000 solution
subcutaneous every 20 minutes x 3
</t>
    </r>
    <r>
      <rPr>
        <u/>
        <sz val="11"/>
        <color theme="1"/>
        <rFont val="Calibri"/>
        <family val="2"/>
      </rPr>
      <t xml:space="preserve">In case of Moderate to Severe attack  Additional - </t>
    </r>
    <r>
      <rPr>
        <sz val="11"/>
        <color theme="1"/>
        <rFont val="Calibri"/>
        <family val="2"/>
      </rPr>
      <t xml:space="preserve">
Oxygen Start Steroids; Prednisolone 2mg/kg/day in divided doses
</t>
    </r>
    <r>
      <rPr>
        <b/>
        <sz val="11"/>
        <color theme="1"/>
        <rFont val="Calibri"/>
        <family val="2"/>
      </rPr>
      <t xml:space="preserve">Reassess 30-60 mins If not improve - </t>
    </r>
    <r>
      <rPr>
        <sz val="11"/>
        <color theme="1"/>
        <rFont val="Calibri"/>
        <family val="2"/>
      </rPr>
      <t xml:space="preserve">
Continue bronchodilator 1-2 hly
and Ipratropium 8hly; Continue
steroids,  Give one dose of Mag. Sulph,
/aminophylline</t>
    </r>
  </si>
  <si>
    <t>Staff is aware of sign &amp; symptoms of severe pneumonia in children 2 months to 5 yrs.</t>
  </si>
  <si>
    <t>Cough or difficulty in breathing in children with at least one of the following condition : 
(1) Central Cyanosis or oxygen saturation &lt;90%
(2) Server respiratory distress (laboured of very fast breathing (RR&lt;70 per minute) or severe lower chest indrawing or head nodding or stridor or grunting)
(3) Sign of pneumonia with general danger sign (inability to breastfed or lethargy or reduced level of consciousness or convulsions)</t>
  </si>
  <si>
    <t>Management of Severe pneumonia in children 2 month to 5 yrs.</t>
  </si>
  <si>
    <t>Antibiotics: Ampicillin 50mg/kg or Benzyl penicillin 50,000U/Kg IM or IV every 6 hrs.
Gentamicin7.5 mg/Kg IM or IV once in a day
Give Cloxacillin or Amoxicillin+ clavulanic acid if Staphylococcal infection is suspected ( presence of skin pustules or boil)
Give Ceftriaxone with vancomycin in case of septic shock)
If child does not show signs of improvement with in 48hrs,switch to Gentamicin7.5 mg/Kg IV once in a day combined with Ceftriaxone 100mg/kg IV divided in to 2 doses or cloxacillin 50mg/kg IV 8 hrly.
Shift to oral dose as soon as child is able to take it orally,  except those with shock or complicated pneumonia where longer parenteral therapy is advised.
Duration_ Clinical response with in 48 hrs- 7 days
Clinical response after 48 hrs- 10days</t>
  </si>
  <si>
    <t>Staff is aware of Oxygen therapy  given for severe pneumonia in children 2 months to 5 yrs.</t>
  </si>
  <si>
    <t>Oxygen saturation &lt;90% - give oxygen to all children or &lt;94% with other emergency sign like shock etc.)
Use nasal prongs as preferred method of oxygen delivery to young infant.
Use pulse oximeter to guide the oxygen therapy (keep oxygen saturation &gt;90%). If pulse oximeter is not available- continue the oxygen  until  clinical sign of hypoxia (inability to breastfed or  breathing rate &gt; or equal to 70/min) are no longer present.</t>
  </si>
  <si>
    <t>Management of child presenting with severe anaemia</t>
  </si>
  <si>
    <r>
      <rPr>
        <sz val="11"/>
        <color theme="1"/>
        <rFont val="Calibri"/>
        <family val="2"/>
      </rPr>
      <t>Give a blood transfusion to: all children with an EVF ≤ 12% or Hb ≤ 4 g/dl &amp; less severely anaemic children (EVF &gt; 12–15%; Hb 4–5 g/dl) with any of the condition: shock, impaired consciousness, respiratory acidosis (deep, laboured breathing),heart failure, very high parasitaemia (&gt; 20% of red cells parasitized).
 Give 10 ml/kg packed cells or 20 ml/kg whole blood over 3–4 h.
Check the respiratory rate and pulse rate every 15 min. If one of them rises, transfuse more slowly.</t>
    </r>
    <r>
      <rPr>
        <sz val="11"/>
        <color theme="0"/>
        <rFont val="Calibri"/>
        <family val="2"/>
      </rPr>
      <t xml:space="preserve"> If there is fluid overload, give IV furosemide (1–2 mg/kg) up to a
maximum total of 20 mg.</t>
    </r>
    <r>
      <rPr>
        <sz val="11"/>
        <color theme="1"/>
        <rFont val="Calibri"/>
        <family val="2"/>
      </rPr>
      <t xml:space="preserve">
 Give a daily iron–folate tablet or iron syrup for 14 days </t>
    </r>
  </si>
  <si>
    <t>Staff is aware of indications for blood transfusion due to severe anaemia</t>
  </si>
  <si>
    <t xml:space="preserve">Staff is aware of blood transfusion protocols </t>
  </si>
  <si>
    <t>If packed cells are available, give 10 ml/kg over 3–4 hours
preferably. If not, give whole blood 20 ml/kg over 3–4 hours.</t>
  </si>
  <si>
    <t>Management of children with seizures</t>
  </si>
  <si>
    <t xml:space="preserve">(1) Children presenting with acute seizures  IV diazepam or IV lorazepam may be  used. In case, IV access is not available non-parenteral routes of administration of benzodiazepines is used. Options include rectal diazepam, oral or intranasal midazolam and rectal or intranasal lorazepam.                                                  (2)  In children with established status epilepticus, i.e. seizures persisting after two doses of benzodiazepines, IV valproate, IV phenobarbital or IV phenytoin can be used, with appropriate monitoring.                          
(3) Check continuous anticonvulsant medications (phenobarbital or valproate) is not used for febrile seizures.
</t>
  </si>
  <si>
    <t xml:space="preserve">Management of child presented in shock  with severe malnourishment </t>
  </si>
  <si>
    <t xml:space="preserve">(1) Insert IV line, weight the child, give IV fluid 15ml/kg over 1 hr.
 Use one of the following solutions : – Ringer’s lactate with 5% glucose (dextrose); – Half-strength Darrow’s solution with 5% glucose (dextrose); – 0.45% NaCl plus 5% glucose (dextrose).                                      
(2)Measure the pulse rate, volume and breathing rate at every 5–10 min. 
(3)  If there are signs of improvement (pulse rate falls, pulse volume increases or respiratory rate falls) and no evidence of pulmonary oedema – repeat IV infusion at 15 ml/kg over 1 h; then – switch to oral or nasogastric rehydration &amp; initiate re-feeding with starter F-75./                                               If the child fails to improve after two IV boluses of 15 ml/kg, – give maintenance IV ﬂuid (4 ml/kg per h) initiate re-feeding with starter F-75 &amp; start IV antibiotic treatment
</t>
  </si>
  <si>
    <t>Assessment  &amp; Management  severe dehydration cases</t>
  </si>
  <si>
    <t>Diarrhoea plus two of signs are positive viz. lethargy, sunken eyes, very slow skin pinch &amp; unable to drink or drink very less.
 if no severe malnutrition give fluids rapidly &amp; start diarrhoea treatment.            
If severe malnourishment do not insert IV, proceed for full assessment &amp; treatment.</t>
  </si>
  <si>
    <t>Treatment  of child presenting  with severe dehydration</t>
  </si>
  <si>
    <t>(1) Start IV fluids immediately. While the drip is being set up, give ORS solution if the child can drink.  
(2) Start isotonic solutions: Ringer’s lactate solution and normal saline solution (0.9% NaCl) is given.  Give 100 ml/kg of the chosen solution. If age &lt;12 month: first give 30ml/kg in 1 hr &amp; repeat if radial pulse is weak &amp; then 70ml/kg in 5 hrs. 
 If age is more than or equal to 12 month, first give 30ml/kg in 30min &amp; repeat if radial pulse is weak &amp; then 70ml/kg in 2.5 hrs)</t>
  </si>
  <si>
    <t>Staff is aware of  Care of children with Developmental Dysplasia of Hip</t>
  </si>
  <si>
    <t xml:space="preserve">1. Management in child up to 4 months - Application of Pavlik Harness 
2. Management of Child above 4 years - Closed Reduction and hip spica application
3. Follow-up with the patient referred back from tertiary hospitals 
4. Frequent Skin care </t>
  </si>
  <si>
    <t xml:space="preserve">Communication and counselling the mothers for exclusive breastfeeding up to 6 months </t>
  </si>
  <si>
    <t xml:space="preserve">1. Staff support the mother by providing adequate privacy and explaining the benefits of exclusive breastfeeding
2. Staff is aware and follow the protocol for management of cracked nipples, inverted nipples engorged breast etc. </t>
  </si>
  <si>
    <t xml:space="preserve">Staff counsel the mother for complementary feeding  as per IYCF guidelines </t>
  </si>
  <si>
    <t xml:space="preserve">Awareness is generated for complementary feeding from 6 months of age till two years of age  
</t>
  </si>
  <si>
    <t xml:space="preserve"> Communication and counselling on optimal infant &amp; young child feeding practices for sick babies </t>
  </si>
  <si>
    <t xml:space="preserve"> For children born prematurely or with low birth weight, one to one counselling
session should be conducted with the mother/caregiver and follow up visits to the centre requested.</t>
  </si>
  <si>
    <t>E20.11</t>
  </si>
  <si>
    <t>Facility provides services as per RBSK</t>
  </si>
  <si>
    <t>Management of child presenting with uncomplicated malaria</t>
  </si>
  <si>
    <t xml:space="preserve">For P. vivax, give a 3-day course of artemisinin-based combination therapy.
 For P. falciparum (with the exception of artesunate plus
sulfadoxine–pyrimethamine) combined with primaquine at 0.25 mg base/
kg, taken with food once daily for 14 days.                                                                  Give oral chloroquine at a total dose of 25 mg base/kg, combined with primaquine. </t>
  </si>
  <si>
    <t>Admission criteria is defined for dengue cases</t>
  </si>
  <si>
    <t>1. Child having high fever, poor oral intake, or any danger signs (Bleeding, red spots or patches on the skin, bleeding from nose or gums, black-coloured stools, heavy menstruation/vaginal bleeding, Frequent vomiting, Severe abdominal pain, Drowsiness, mental confusion or seizures, pale, cold or clammy hands and feet, Difficulty in breathing)
2 If platelet count &lt; 100,000 /cu.mm or rapidly decreasing trend.
3 If haematocrit is rising trend.</t>
  </si>
  <si>
    <t xml:space="preserve">Staff follows the management protocol for Dengue management. </t>
  </si>
  <si>
    <t>1. Encourage oral fluids. If not tolerated, start intravenous isotonic fluid therapy with or without dextrose at maintenance. Give only isotonic
solutions. Start with 5 ml/kg/hour for 1–2 hours, then reduce by 2ml/kg/hour every 2 hours till 2ml/kg/hr provided there is clinical improvement and haematocrit is appropriately improving. IV
fluids are usually required for 1-2 days.
2. Reassess the clinical status and repeat the haematocrit after 2 hours. If the haematocrit remains the same, continue with the same rate for another 2–4 hours and reassess. If the vital signs/haematocrit is worsening increase the fluid rate and refer immediately.
3. Switch to oral as soon as tolerated, total fluid therapy usually 24-48 hrs,
titrated to adequate urine output.</t>
  </si>
  <si>
    <t>Staff frequently assess the child during the management</t>
  </si>
  <si>
    <t>1. Temperature, Pulse, blood pressure and respiration-
every hour (or more often) until stable subsequently 2 hourly.
2. Hourly fluid balance sheet  recording the type of
fluid and the rate and volume of its administration to evaluate the adequacy of fluid replacement.
3. Chest X-ray, ultrasound abdomen, electrolytes 12-24 hrly as when clinically indicated</t>
  </si>
  <si>
    <t>Discharge criteria is defined for dengue cases</t>
  </si>
  <si>
    <t>1. Absence of fever for at least 24 hrs.
2. Return of appetite.
3. Clinical improvement.
4.  Good urine output.
5. Stable haematocrit. 
6. 2 days after recovery from shock
7. No respiratory distress from pleural effusion and ascites</t>
  </si>
  <si>
    <t xml:space="preserve">Facility provides service under  National TB Elmination Program as per guidelines </t>
  </si>
  <si>
    <t xml:space="preserve">Staff is aware of clinical presentation of  Acute Hepatitis </t>
  </si>
  <si>
    <t>Signs of Jaundice, unexplained weight loss, loss of appetite, fatigue etc
Acute case - elevations in the concentration of alanine and aspartate aminotransferase levels (ALT and AST); values up to 1000 to 2000 international units/L are typically seen during the acute phase with ALT being higher than AST.
Chronic is clinically salient</t>
  </si>
  <si>
    <t>Staff is aware of the treatment regimen of HBV Chronic Infection</t>
  </si>
  <si>
    <t>Entecavir (in children 2 years of age or older and weighing at least 10kg. the oral solution should be
 given to children with a body weight up to 30kg)
Recommended once-daily dose of oral solution (mL)
Body weight (kg) Treatment –naïve persons*
10 to 11  - 3
&gt;11 to 14  - 4
&gt;14 to 17  - 5
&gt;17 to 20 6
&gt;20 to 23-  7
&gt;23 to 26-  8
&gt;26 to 30  - 9
&gt;30  to  - 10mL (0.5 mg) / 0.5 mg tablet once daily
Renal function should be monitored annually
in persons on long-term tenofovir or entecavir therapy, and growth monitored carefully in children</t>
  </si>
  <si>
    <t>Staff is aware of the treatment regimen for HCV</t>
  </si>
  <si>
    <t xml:space="preserve">Children with cirrhosis compensated- (pugh A)  Sofosbuvir(400mg) + Velpatasvir(100mg) for 84 days(12 wks.) once a day. 
Children with cirrhosis (Pugh B and C) - decompensated- 
Sofosbuvir(400mg) + Velpatasvir
(100mg) &amp; Ribavirin(600-1200mg**)
 for 84 days(12 wks.) once a day
Ribavirin based on body weight
</t>
  </si>
  <si>
    <t xml:space="preserve">Facility provide services under National  program for pallative care </t>
  </si>
  <si>
    <t>Infection control committee is in place</t>
  </si>
  <si>
    <t>Shared with main hospital. Check paediatrician  is part of the committee</t>
  </si>
  <si>
    <t xml:space="preserve">Swab are taken from infection prone surfaces such as examination tables, injection tray, isolation wards  etc. </t>
  </si>
  <si>
    <t xml:space="preserve">There is procedure for collection &amp; reporting of incidences of HAI cases </t>
  </si>
  <si>
    <t xml:space="preserve">(1) Patients are observed for any sign and symptoms of HAI  &amp; reported
(2) Check there are defined criteria and format for reporting HAI  &amp; staff is aware of it
(3) Check there is system at place to collate &amp; analyse the data &amp; feed is given to departments
</t>
  </si>
  <si>
    <t>(1) Hand washing and infection control audits done at periodic intervals 
(2) There is designated person for coordinating  infection control activities</t>
  </si>
  <si>
    <t>(1) There is system for reporting Anti Microbial Resistance with in the facility 
(2) Policy Includes Rational Use of Antibiotics
(3) Check facility measure antibiotic consumption rate &amp; paediatric ward is aware of it</t>
  </si>
  <si>
    <t>1. Check for availability of wash basin near the point of use.
2. Check  the regularity of water supply.</t>
  </si>
  <si>
    <t xml:space="preserve">1. Check for availability/ Ask staff if the supply is adequate and uninterrupted. 
2. Availability of Alcohol based Hand rub </t>
  </si>
  <si>
    <t xml:space="preserve">Availability of elbow operated taps  &amp; Hand washing sink </t>
  </si>
  <si>
    <t>Check wash basin is wide and deep enough to prevent splashing and retention of water</t>
  </si>
  <si>
    <t>Ask of demonstration &amp; check staff awareness about when to wash the hands</t>
  </si>
  <si>
    <t>Mothers are aware of importance of washing hands</t>
  </si>
  <si>
    <t>Mothers are aware of importance of washing hands .Washing hands after  using the toilet/ changing diapers and  before feeding children.</t>
  </si>
  <si>
    <t xml:space="preserve">Mothers/care giver adhere to hand washing  practices with soap </t>
  </si>
  <si>
    <t>Ask for demonstration</t>
  </si>
  <si>
    <t xml:space="preserve">Availability Use of Antiseptic Solutions </t>
  </si>
  <si>
    <t>1.Check if staff is using PPEs. 
2. Ask staff if they have adequate supply.
3. Verify with the stock/Expenditure register</t>
  </si>
  <si>
    <t>No reuse of disposable PPE</t>
  </si>
  <si>
    <t xml:space="preserve">No reuse of gloves, Masks, caps and aprons etc. </t>
  </si>
  <si>
    <t>Compliance to correct method of wearing and removing the gloves &amp; Other PPEs</t>
  </si>
  <si>
    <t xml:space="preserve">Ask for demonstration. </t>
  </si>
  <si>
    <t>Decontamination of examination and  procedural surfaces</t>
  </si>
  <si>
    <t xml:space="preserve">Ask staff how they decontaminate Examination table , Patients Beds Stretcher/Trolleys/ Examination table  etc. 
(Wiping with 1% Chlorine solution) </t>
  </si>
  <si>
    <t xml:space="preserve">
Ask staff how they decontaminate the instruments like Stethoscope, Dressing Instruments, Examination Instruments, Blood Pressure Cuff etc
(Soaking in 1 % Chlorine Solution, Wiping with 1% Chlorine Solution or 70% Alcohol as applicable  
Contact time for decontamination of instruments</t>
  </si>
  <si>
    <t xml:space="preserve">Toys washed regularly, and after each child uses </t>
  </si>
  <si>
    <t xml:space="preserve">Check records  for decontamination and washing of toys </t>
  </si>
  <si>
    <t>Staff is aware of storage time for autoclaved items</t>
  </si>
  <si>
    <t>Check staff is aware of how long autoclaved items can be stored. 
 Also, autoclaved items are stored in dry, clean, dust free, moist free environment</t>
  </si>
  <si>
    <t>Availability of disinfectant  &amp; cleaning as per requirement</t>
  </si>
  <si>
    <t>Hospital grade  disinfectant &amp; detergent solution</t>
  </si>
  <si>
    <t>1. Check availability of Spill management kit ,
2. Staff is trained for managing small &amp; large spills , 
3. Check protocols are displayed</t>
  </si>
  <si>
    <t>1. Unidirectional mopping from inside out is followed.
2. Staff is trained for preparing cleaning solution as per standard procedure. 
3. Cleaning equipment like broom are not used in patient care areas</t>
  </si>
  <si>
    <t xml:space="preserve">Isolation and barrier nursing procedure are followed </t>
  </si>
  <si>
    <t>1. Check there is a separate area for infectious patients like  chicken pox, measles, diarrhoea cases . 
2. Check staff is aware of barrier and reverse barrier nursing
Give non compliance if Diarrhoea or infectious disease cases are kept in corridors or with general patients</t>
  </si>
  <si>
    <t xml:space="preserve">Availability of Non chlorinated  colour coded plastic bags </t>
  </si>
  <si>
    <t xml:space="preserve">(1) Check if needle cutter has been used or just lying idle. (2)  it should be available near the point of generation like nursing station </t>
  </si>
  <si>
    <t xml:space="preserve">1. Staff knows what to do in case  of needle stick injury. 
2. Staff is aware of whom to report 
3. Check if any reporting has been done
4. Also check PEP issuance register </t>
  </si>
  <si>
    <t xml:space="preserve">Feedback is taken from  parents/guardians </t>
  </si>
  <si>
    <t xml:space="preserve">Check that SOP for management of departmental services has been prepared and is formally approved </t>
  </si>
  <si>
    <t>Check current version is available with the departmental staff</t>
  </si>
  <si>
    <t>Child safety, formula for calculation of paediatric doses , CPR, nutritional requirements with growth charts, Appropriate feeding practices,  Summary of the 10 steps of successful breastfeeding, lactation position and milk expression protocol, etc. are displayed</t>
  </si>
  <si>
    <t>Department has documented Procedure for receiving and initial assessment of the patient</t>
  </si>
  <si>
    <t xml:space="preserve">Review the SOP has adequately cover procedure for  reception, triage initial assessment, admission &amp; investigation  of the patient </t>
  </si>
  <si>
    <t xml:space="preserve">Department has documented procedure for reassessment of the patient as per clinical condition </t>
  </si>
  <si>
    <t xml:space="preserve">Review the SOP has adequately cover procedure for reassessment, follow up and referral of patient </t>
  </si>
  <si>
    <t>Review the SOP has adequately cover procedure of management of hypothermia, hypoglycaemia, dehydration, electrolyte imbalance, feeding recommendation as per IMNCI, micronutrient supplementation.
SOP also cover protocols to be used for paediatric dose preparation as per defined criteria</t>
  </si>
  <si>
    <r>
      <rPr>
        <sz val="11"/>
        <color theme="1"/>
        <rFont val="Calibri"/>
        <family val="2"/>
      </rPr>
      <t>Department has documented procedure for emergency triage, assessment and treatment. Documented procedure for Management of fever, cough, breathlessness,</t>
    </r>
    <r>
      <rPr>
        <sz val="11"/>
        <color theme="1"/>
        <rFont val="Calibri"/>
        <family val="2"/>
      </rPr>
      <t xml:space="preserve"> pneumonia, </t>
    </r>
    <r>
      <rPr>
        <sz val="11"/>
        <color theme="1"/>
        <rFont val="Calibri"/>
        <family val="2"/>
      </rPr>
      <t xml:space="preserve"> diarrhoea and malnutrition, documented procedure for blood  transfusion, documented procedure for requisition and reporting of diagnostics, documented procedure for end of life care</t>
    </r>
  </si>
  <si>
    <t>Review the SOP has adequately cover procedure of nutritional assessment &amp; age appropriate  diet, provision of micronutrient supplementation etc. SOP also covers support services such as equipment maintenance, calibration, housekeeping, security, storage and inventory management etc</t>
  </si>
  <si>
    <t>Check availability of risk management record/register to identify risk &amp; action taken to mitigate them</t>
  </si>
  <si>
    <t>Department has documented procedure for ensuring patients rights including consent, privacy confidentiality &amp; entitlement</t>
  </si>
  <si>
    <t>Check availability of documented procedure for  taking consent, maintenance of privacy during physical examination. Due care is taken in examining older female child (she should be examined in the presence of a relative or a female staff even if it is not a medico legal case), confidentiality &amp; entitlements various Health Schemes</t>
  </si>
  <si>
    <t>Review  SOP adequately cover description of Hand Hygiene,
personal protection, environmental cleaning, instrument sterilization,
asepsis, Bio Medical Waste
management, surveillance and monitoring of infection control practices</t>
  </si>
  <si>
    <t>Review SOP for procedure to constitute quality circles, their regular meetings, development of quality objectives, steps to be take to achieve objectives and their monitoring &amp; measurement mechanisms</t>
  </si>
  <si>
    <t xml:space="preserve">Check staff is aware of relevant part of SOPs </t>
  </si>
  <si>
    <t xml:space="preserve">Check SMART Quality Objectives have framed </t>
  </si>
  <si>
    <t xml:space="preserve">Check short term valid quality objectivities have been framed addressing key quality issues in  department and  for core services. Check if  these objectives are Specific, Measurable, Attainable, Relevant and Time Bound. </t>
  </si>
  <si>
    <t xml:space="preserve">Advance quality improvement method are used </t>
  </si>
  <si>
    <r>
      <rPr>
        <sz val="11"/>
        <color theme="1"/>
        <rFont val="Calibri (Body)"/>
      </rPr>
      <t>7</t>
    </r>
    <r>
      <rPr>
        <sz val="11"/>
        <color theme="1"/>
        <rFont val="Calibri"/>
        <family val="2"/>
      </rPr>
      <t xml:space="preserve"> </t>
    </r>
    <r>
      <rPr>
        <sz val="11"/>
        <color theme="1"/>
        <rFont val="Calibri (Body)"/>
      </rPr>
      <t>basic tools of Quality are used for quality improvement in Paed. Ward</t>
    </r>
  </si>
  <si>
    <t>Minimum 2 applicable tools are used in department</t>
  </si>
  <si>
    <t xml:space="preserve">Check periodic assessment of medication and patient care safety risks are done using defined checklist periodically </t>
  </si>
  <si>
    <t xml:space="preserve">Verify with the records. A comprehensive risk assessment of all clinical processes should be done using pre defined criteria at least once in three month. </t>
  </si>
  <si>
    <t>There is procedure to conduct medical and referral audits</t>
  </si>
  <si>
    <t>There is procedure to conduct child death audits</t>
  </si>
  <si>
    <t>All non compliance are enumerated  recorded for medical and referral audits</t>
  </si>
  <si>
    <t>Check action plans are prepared and implemented as per medical  and referral audit record findings</t>
  </si>
  <si>
    <t>Total admissions</t>
  </si>
  <si>
    <t xml:space="preserve">Bed Occupancy Rate   </t>
  </si>
  <si>
    <t>Proportion of admissions by gender</t>
  </si>
  <si>
    <t xml:space="preserve">Discharge Rate </t>
  </si>
  <si>
    <t>Relapse rate</t>
  </si>
  <si>
    <t>Percentage of children with
emergency signs received
initial treatment in emergency</t>
  </si>
  <si>
    <t xml:space="preserve">Average length of Stay </t>
  </si>
  <si>
    <t>Case fatality rate in Paed. Ward</t>
  </si>
  <si>
    <t xml:space="preserve">% of infants exclusively breastfed from admission to discharge </t>
  </si>
  <si>
    <t xml:space="preserve">No. of cases treated for severe Anaemia </t>
  </si>
  <si>
    <t xml:space="preserve">No.  of cases treated for pneumonia with shock </t>
  </si>
  <si>
    <t xml:space="preserve">No. of cases treated for severe  dehydration </t>
  </si>
  <si>
    <t xml:space="preserve">Percentage of viral hepatitis cases managed </t>
  </si>
  <si>
    <t xml:space="preserve">Parent/caregiver  Satisfaction Score </t>
  </si>
  <si>
    <t>In Paed. Ward</t>
  </si>
  <si>
    <t>Percent</t>
  </si>
  <si>
    <t xml:space="preserve">Checklist for Special Newborn Care Unit </t>
  </si>
  <si>
    <t xml:space="preserve">SNCU Score Card </t>
  </si>
  <si>
    <t xml:space="preserve">MusQan SNCU Score </t>
  </si>
  <si>
    <t>Reference</t>
  </si>
  <si>
    <t xml:space="preserve">ME Statement </t>
  </si>
  <si>
    <t>Compliance/Full/ Partial/No</t>
  </si>
  <si>
    <t>Assessment Method</t>
  </si>
  <si>
    <t xml:space="preserve">The Facility Provides  of General Medicine Services </t>
  </si>
  <si>
    <t xml:space="preserve">The Facility Provides General Surgeries Services </t>
  </si>
  <si>
    <t xml:space="preserve">The Facility Provides Obstetrics &amp; Gynaecology Services </t>
  </si>
  <si>
    <t xml:space="preserve">The Facility Provides Paediatric Services </t>
  </si>
  <si>
    <t xml:space="preserve">The Facility provides Ophthalmology Services </t>
  </si>
  <si>
    <t xml:space="preserve">The Facility provides ENT Services </t>
  </si>
  <si>
    <t xml:space="preserve">The Facility provides Orthopaedics Services </t>
  </si>
  <si>
    <t xml:space="preserve">The Facility provides Skin &amp; VD Services </t>
  </si>
  <si>
    <t xml:space="preserve">The Facility Provides Psychiatry Services </t>
  </si>
  <si>
    <t xml:space="preserve">The Facility Provides Dental Treatment Services </t>
  </si>
  <si>
    <t xml:space="preserve">The Facility Provides AYUSH Services </t>
  </si>
  <si>
    <t xml:space="preserve">The Facility provides Physiotherapy Services </t>
  </si>
  <si>
    <t xml:space="preserve">The Facility provides services for OPD procedures </t>
  </si>
  <si>
    <t>The Facility provides services for Super specialties, as mandated</t>
  </si>
  <si>
    <t xml:space="preserve">The Facility Provides Accident &amp; Emergency Services </t>
  </si>
  <si>
    <t>The Facility Provides Intensive care Services</t>
  </si>
  <si>
    <t>The Facility provides blood bank  and transfusion services</t>
  </si>
  <si>
    <t xml:space="preserve">The Facility provides Reproductive health  Services </t>
  </si>
  <si>
    <t xml:space="preserve">The Facility provides maternal health Services </t>
  </si>
  <si>
    <t xml:space="preserve">The Facility provides Newborn health  Services </t>
  </si>
  <si>
    <t>Management of low birth weight infants &lt;1800 gm and preterm</t>
  </si>
  <si>
    <t xml:space="preserve">Prevention of infection including management of newborn sepsis </t>
  </si>
  <si>
    <t xml:space="preserve">Management of Neonatal Jaundice </t>
  </si>
  <si>
    <t>Phototherapy for new born</t>
  </si>
  <si>
    <t>Management of Neonatal Asphyxia</t>
  </si>
  <si>
    <t xml:space="preserve">Emergency Management of Newborn Illnesses </t>
  </si>
  <si>
    <t>ETAT , Resuscitation</t>
  </si>
  <si>
    <t xml:space="preserve">Management of Hypothermia </t>
  </si>
  <si>
    <t>Maintenance  of Warmth  , Breast feeding/feeding support and Kangaroo Mother care (KMC)</t>
  </si>
  <si>
    <t xml:space="preserve">Lactation support &amp; Management Services </t>
  </si>
  <si>
    <t>Counselling, Storage, promotion &amp; support for optimal feeding practices</t>
  </si>
  <si>
    <t>Provision for follow up of high risk babies discharged from the SNCU `</t>
  </si>
  <si>
    <t xml:space="preserve">(1) On fixed Day- for routine examination i.e. anthropometry, growth, developmental screening
(2) Valid referral linkage inhouse or with higher centre equipped with developmental/ interventional facilities </t>
  </si>
  <si>
    <t xml:space="preserve">The Facility provides child health Services </t>
  </si>
  <si>
    <t xml:space="preserve">The Facility provides adolescent health Services </t>
  </si>
  <si>
    <t xml:space="preserve">The Facility provides Radiology Services </t>
  </si>
  <si>
    <t xml:space="preserve">The Facility Provides Laboratory Services </t>
  </si>
  <si>
    <t>SNCU has side lab /Linkage for laboratory investigation.</t>
  </si>
  <si>
    <t xml:space="preserve">(1) Serum bilirubin, Plasma glucose, Serum creatinine, Complete Blood count, Platelet, C reactive protein, Prothrombin time, Blood gas analysis with PH measurement analysis, Serum Creatinine
(2) Check availability of services specially at night.
</t>
  </si>
  <si>
    <t>Facility provides other diagnostic services, as mandated</t>
  </si>
  <si>
    <t xml:space="preserve">The facility provides services under National Programme for prevention and  control of Blindness as per guidelines </t>
  </si>
  <si>
    <t xml:space="preserve">Identification of the New born for Birth Defects &amp; referral for management </t>
  </si>
  <si>
    <t>(1) Neural tube defects, down's syndrome, cleft lip &amp; palate, developmental dysplasia of hip, Club foot, congenital cataract, deafness, heart diseases, retinopathy of prematurity, Linkage with DEIC for rehabilitative care
(2) All the birth defects are identified and complete accurate records are uploaded SEAR-NBBD database (online)</t>
  </si>
  <si>
    <t>Availability  of departmental signages</t>
  </si>
  <si>
    <t xml:space="preserve">(1) Numbering, main department and internal sectional signage, Restricted area signage displayed. 
(2) Directional signages are given from the entry of the facility </t>
  </si>
  <si>
    <t>(1) Name of doctor and Nurse on duty  are displayed and updated. 
(2) Contact details of referral transport / ambulance displayed. 
(3) Entitlements under JSSK, RBSK, or any relevant scheme  are displayed</t>
  </si>
  <si>
    <t>Display of  information for education of mother /relatives</t>
  </si>
  <si>
    <t>Display of pictorial  information/ chart regarding expression of milk/ techniques for assisted, feeding , KMC, complimentary feeding, Nutrition requirement of children   ,  hand washing &amp; Breastfeeding policy etc.</t>
  </si>
  <si>
    <t>Parents/family attendants are educated for providing care to their admitted sick new-born</t>
  </si>
  <si>
    <t xml:space="preserve">As per family participatory care guidelines </t>
  </si>
  <si>
    <t>Counselling aids are available for education of parents/ guardian</t>
  </si>
  <si>
    <t xml:space="preserve">Audio Visual Films, Scrolls, Job Aids, mama's breast model etc are available to provide counselling for lactation, nutrition </t>
  </si>
  <si>
    <t>Check in Immunization, paediatric OPDs , waiting areas/ outside SNCU etc.</t>
  </si>
  <si>
    <t>1. Check in SNCU Complex including waiting areas
2. Check staff is not using pen, note pad, pen stand etc. which have logos of companies' producing breast milk substitute etc.</t>
  </si>
  <si>
    <t xml:space="preserve">During counselling Mothers and families are specially  educated  about ill effects of breast milk substitutes. </t>
  </si>
  <si>
    <t xml:space="preserve">Services are delivered in manners that are sensitive to gender, religious, social and cultural needs and there are no barrier on account of physical access, language, cultural or social status. </t>
  </si>
  <si>
    <t>Privacy is maintained in breast feeding and KMC room/area</t>
  </si>
  <si>
    <t xml:space="preserve">(1) Screens / Partition has been provided between mothers 
(2) Visual privacy is maintained in milk expression area </t>
  </si>
  <si>
    <t>(1) Check records are not lying in open and there is designated space for keeping records with limited access. 
(2) Records are not shared with anybody without written permission of parents &amp; appropriate hospital authorities</t>
  </si>
  <si>
    <t xml:space="preserve">Check staff is not providing care in undignified manner such as yelling, scolding, shouting and using abusive language  to mother in SNCU and MNCU </t>
  </si>
  <si>
    <t xml:space="preserve">SNCU has system in place to take informed consent from parent/ guardian/ relative whenever required </t>
  </si>
  <si>
    <t xml:space="preserve"> Check BHT/ Pt file General Consent form is taken and signed.</t>
  </si>
  <si>
    <t xml:space="preserve">Check mothers of inborn and outborn baby have been allotted space to stay especially in case of long stay of sick newborn. </t>
  </si>
  <si>
    <t xml:space="preserve">Also check provision for their stay and diet </t>
  </si>
  <si>
    <t xml:space="preserve">SNCU has system in place to involve patient /relatives in decision making as per Family Participatory guidelines </t>
  </si>
  <si>
    <t xml:space="preserve">Check parents/ relatives of admitted baby  is  communicated about newborn condition,  treatment plan and any changes at least once in day </t>
  </si>
  <si>
    <t>Facility has defined and established grievance redressal system in place</t>
  </si>
  <si>
    <t xml:space="preserve">Check all services including  drugs, consumables, diagnostics and blood are  provided free of cost </t>
  </si>
  <si>
    <t xml:space="preserve">
Ask mother or attendants if they have paid for any services or any informal fees given to service providers </t>
  </si>
  <si>
    <t>Availability of Free drop back, availability of Free referral vehicle/Ambulance services</t>
  </si>
  <si>
    <t>Availability of free stay &amp; Diet to mother</t>
  </si>
  <si>
    <t>Check with mother about stay facility (specially mother of outborn newborn)
Check with mother if she is getting adequate meal at least  3 times</t>
  </si>
  <si>
    <t xml:space="preserve">System of reimbursement exist in case any expenditure incurred  in the treatment </t>
  </si>
  <si>
    <t>Adequate space in SNCU without cluttering</t>
  </si>
  <si>
    <t xml:space="preserve">(1) Floor area of 50 sq. ft per bed is required  for patient care area with  additional 50 sq. ft for ancillary area.                                                        
(2) Additional space is required for step down area.                                                                                (3)Space between 2 adjacent beds in SNCU should be 4 ft. Space between wall and beds is 2 ft </t>
  </si>
  <si>
    <t>Adequate space in MNCU as per the load</t>
  </si>
  <si>
    <t>As per MNCU guideline</t>
  </si>
  <si>
    <t>Availability adequate waiting area for patient relatives</t>
  </si>
  <si>
    <t xml:space="preserve">Waiting areas are along with toilet, Drinking water, seating arrangement, TV for entertainment &amp; Health Promotion activities , Tea/coffee vending machine </t>
  </si>
  <si>
    <t xml:space="preserve">Availability of space for mothers of admitted sick newborn to stay </t>
  </si>
  <si>
    <t xml:space="preserve">Check availability of beds, bathing facility, toilets and diet supply </t>
  </si>
  <si>
    <t>SNCU has earmarked triage area</t>
  </si>
  <si>
    <t>Demarcated reception and resuscitation area</t>
  </si>
  <si>
    <t>SNCU has newborn care area</t>
  </si>
  <si>
    <t>To accommodate at least 20 radiant warmer, separate outborn may not required if strict asepsis is followed</t>
  </si>
  <si>
    <t>SNCU has designated area for infected cases as isolation ward</t>
  </si>
  <si>
    <t>(1) Varicella, Diarrhoea
(2) Strict asepsis protocol are followed</t>
  </si>
  <si>
    <t>Clean area for mixing intravenous fluids and Medications/ fluid preparation area</t>
  </si>
  <si>
    <t xml:space="preserve">Area is clean &amp; entry to area is restricted </t>
  </si>
  <si>
    <t>SNCU has a designated follow-up area</t>
  </si>
  <si>
    <t>For counselling during discharge and imparting FPC training</t>
  </si>
  <si>
    <t>Mother's area for expression of breast milk/ Breast feeding, gowning area &amp; Handwashing area</t>
  </si>
  <si>
    <t xml:space="preserve">SNCU has system in place to call mother's of baby for feeding </t>
  </si>
  <si>
    <t>SNCU Complex has designated space for MNCU</t>
  </si>
  <si>
    <t xml:space="preserve">(1) Part of SNCU complex/ Area in close proximity
(2) Check Stepdown and KMC unit amalgamated as part of MNCU </t>
  </si>
  <si>
    <t>MNCU has a treatment cum examination area</t>
  </si>
  <si>
    <t xml:space="preserve">To perform routine activities and keep equipment </t>
  </si>
  <si>
    <t xml:space="preserve">Dedicated space for support services </t>
  </si>
  <si>
    <t xml:space="preserve"> Autoclaving room, washing area, change room &amp; Dirty Utility , Dining area</t>
  </si>
  <si>
    <t xml:space="preserve">Demarcated ancillary area </t>
  </si>
  <si>
    <t xml:space="preserve">Doctors duty room Unit stores &amp; Side Lab </t>
  </si>
  <si>
    <t>Availability of adequate circulation area for easy movement</t>
  </si>
  <si>
    <t>Check availability of buffer zone beyond the door of SNCU</t>
  </si>
  <si>
    <t>Check entry is restricted - visitors are not allowed without permission</t>
  </si>
  <si>
    <t>Availability of adequate patient care units as per case load</t>
  </si>
  <si>
    <t>Check maternity complex &amp; SNCU is in close proximity</t>
  </si>
  <si>
    <t>SNCU is easily accessible from labour room, maternity ward and obstetric OT</t>
  </si>
  <si>
    <t xml:space="preserve">Facility ensures the physical safety of the infrastructure. </t>
  </si>
  <si>
    <t>SNCU  does not have temporary connections and loosely hanging wires</t>
  </si>
  <si>
    <t xml:space="preserve">Switch Boards other electrical installations are intact </t>
  </si>
  <si>
    <t xml:space="preserve">SNCU has  mechanism for periodical check / test of all electrical installation  by competent electrical Engineer </t>
  </si>
  <si>
    <t>SNCU has system for power audit of unit at defined intervals and records of same is maintained</t>
  </si>
  <si>
    <t xml:space="preserve">10 central Voltage stabilize outlets are available with each warmer in main SNCU, Step down area and triage room </t>
  </si>
  <si>
    <t>50% of each should be 5amp and 50% should be 15 amp to handle load of  equipment</t>
  </si>
  <si>
    <t>SNCU has earthling system available</t>
  </si>
  <si>
    <t xml:space="preserve">(1) SNCU has  three phased stabilized power supply to protect the equipment from electrical damage.
(2) Wall mounted digital display is available in SNCU to show earth to neutral voltage.          (3) Earth resistance should be measured twice in a year and logged. Normal range 3-5 V (if exceed to report immediately) </t>
  </si>
  <si>
    <t xml:space="preserve">Floors of the SNCU are non slippery and even </t>
  </si>
  <si>
    <t>The floor of the SNCU complex is made of  anti-skid material.</t>
  </si>
  <si>
    <t>Windows/ ventilators if any are intact and sealed</t>
  </si>
  <si>
    <t xml:space="preserve">Facility has established program for fire safety and other disaster </t>
  </si>
  <si>
    <t>SNCU  has sufficient fire  exit to permit safe escape to its occupant at time of fire</t>
  </si>
  <si>
    <t xml:space="preserve">Check the fire exits are clearly visible and routes to reach exit are clearly marked. Check there is no obstruction in the route of fire exits. Staff is aware of assembly points &amp; policy to evacuate SNCU in case of fire </t>
  </si>
  <si>
    <t>SNCU has installed fire Extinguisher  that is either  Class A , Class B, C type or ABC type</t>
  </si>
  <si>
    <t>Check the expiry date for fire extinguishers are displayed as well as due date for next refilling is clearly mentioned</t>
  </si>
  <si>
    <t>SNCU has provision of  Smoke and heat detector &amp; fire alarm</t>
  </si>
  <si>
    <t>SNCU  has electrical and automatic fire alarm system or alarm system sounded by actuation of any automatic fire extinguisher</t>
  </si>
  <si>
    <t>Staff is aware of RACE (Rescue, Alarm, Confine  &amp; Extinguish) &amp;PASS (Pull, Aim, Squeeze &amp; Sweep)</t>
  </si>
  <si>
    <t>Availability of fulltime Paediatrician</t>
  </si>
  <si>
    <t>At least one paediatrician/ FBNC trained medical officer per shift</t>
  </si>
  <si>
    <t xml:space="preserve">Availability of Nursing staff  </t>
  </si>
  <si>
    <t>3 per shift</t>
  </si>
  <si>
    <t>Availability technician for side lab</t>
  </si>
  <si>
    <t>1 technician (if side lab is available).
Give full compliance if there is functional linkage with Hospital's lab and lab tech is available at night even</t>
  </si>
  <si>
    <t>Availability of SNCU support staff</t>
  </si>
  <si>
    <t>Availability of sanitary staff and ayahs,  Security staff  &amp; data entry operator</t>
  </si>
  <si>
    <t xml:space="preserve">Availability of Antibiotics </t>
  </si>
  <si>
    <t>Ampicillin, Cefotaxime, Gentamycin, Amikacin, Piperacillin, Meropenem</t>
  </si>
  <si>
    <t>Availability of antiepileptic medicines (AEDs)</t>
  </si>
  <si>
    <t>Lorazepam, Phenytoin and Phenobarbitone</t>
  </si>
  <si>
    <t>Paracetamol</t>
  </si>
  <si>
    <t>Availability of IV Fluids &amp; medicines for electrolyte imbalance</t>
  </si>
  <si>
    <t xml:space="preserve">5%, 10%, 25% Dextrose
Normal saline, Inj. Potassium Chloride 15%, Isolyte-P, distilled water.
Inj. Calcium Gluconate 10%
</t>
  </si>
  <si>
    <t>Availability of Supplements</t>
  </si>
  <si>
    <t>Vit D, Calcium, Phosphorus, multivitamin &amp; iron</t>
  </si>
  <si>
    <t>Availability of consumables for new born care</t>
  </si>
  <si>
    <t>Gauze piece and cotton swabs, Diapers, Baby ID tag, cord clamp, mucus sucker, Gauze piece and cotton swabs.</t>
  </si>
  <si>
    <t>Neoflon 24 G , micro drip infusion set with &amp;without burette, BT set, Suction catheter, PT tube, feeding tube, pedia drip set</t>
  </si>
  <si>
    <t xml:space="preserve">Availability of consumables for mother/family attendant </t>
  </si>
  <si>
    <t>Gowns (disposable /autoclavable) while entering inside SNCU and also while providing KMC</t>
  </si>
  <si>
    <t xml:space="preserve">Inj.Adrenaline (1:10000)
Inj. Naloxone
 Sodium Bicarbonate Injection Aminophylline
 Phenobarbitone (Injection +oral)
 Injection Hydrocortisone,Inj.Dexamethasone, Inj. Phenytoin, Vit K , Caffeine citrate </t>
  </si>
  <si>
    <t>Facility has equipment &amp; instruments required for assured list of services.</t>
  </si>
  <si>
    <t>Multipara monitor , Thermometer, Weighing scale, pulse oximeter, Stethoscope (binaural, neonate),stethoscope (paediatric),  Infantometer , Measuring tape, fluxmeter</t>
  </si>
  <si>
    <t>Availability of diagnostic instruments for side laboratory</t>
  </si>
  <si>
    <r>
      <rPr>
        <sz val="11"/>
        <color theme="1"/>
        <rFont val="Calibri"/>
        <family val="2"/>
      </rPr>
      <t xml:space="preserve">Availability of services in side lab; Micro hematocrit,Multistix,Bilirubinometer,Microscope,Dextrometer, Glucometer, </t>
    </r>
    <r>
      <rPr>
        <sz val="11"/>
        <color theme="1"/>
        <rFont val="Calibri"/>
        <family val="2"/>
      </rPr>
      <t xml:space="preserve"> test stripes, 26 gauge needle or lancet, alcohol for skin preparation</t>
    </r>
  </si>
  <si>
    <t>Functional Critical care equipment for Resuscitation.</t>
  </si>
  <si>
    <t>Infusion pumps,Oxygen cylinder/central line/Oxygen concentrator, oxygen hood, Self inflating Bag and masks (Size 00, 0 &amp; 1) 250 ml &amp;500 ml, laryngoscope ( with 0 &amp;1 size straight blades) , ET tubes,  suction machine</t>
  </si>
  <si>
    <t>Functional Patient care  units</t>
  </si>
  <si>
    <t>20 Radiant warmers  -servo controlled with oxygen &amp; suction and 6 phototherapy machine</t>
  </si>
  <si>
    <t xml:space="preserve">Availability of neonatal transport  equipment </t>
  </si>
  <si>
    <t>Transport incubator with temp probes, digital thermometer, oxygen cylinder with  flowmeters, oxygen tubing adapter, oxygen hood, neonatal size masks &amp; cannula, resuscitation bags, nasal prong, endotracheal tubes, mucus suction trap, feeding tube, infusion pump etc</t>
  </si>
  <si>
    <t xml:space="preserve">Availability of equipment for cleaning, washing sterilization and disinfection </t>
  </si>
  <si>
    <t>Buckets for mopping, Separate mops for ward  and circulation area, duster, waste trolley, Deck brush, washing machine, Autoclave</t>
  </si>
  <si>
    <t>Availability of furniture  &amp; fixture</t>
  </si>
  <si>
    <t>Cupboard, nursing counter, table for preparation of medicines, chair, furniture at breast feeding room,   X ray view box.</t>
  </si>
  <si>
    <t>Facility based New Born Care (FBNC) training</t>
  </si>
  <si>
    <t>To all Medical Officers and Nursing Staff posted at SNCU
-4 days class room training followed by 14 days observership at recognized collaborating centre</t>
  </si>
  <si>
    <t>NRP module training for updated protocols of neonatal resuscitation</t>
  </si>
  <si>
    <t>To all Medical Officers and Nursing Staff posted at SNCU</t>
  </si>
  <si>
    <t>ETAT training</t>
  </si>
  <si>
    <t>All the staff working in SNCU</t>
  </si>
  <si>
    <t>Check training records</t>
  </si>
  <si>
    <t xml:space="preserve">SNCU staff is provided with refresher training </t>
  </si>
  <si>
    <t xml:space="preserve">Check with training records the SNCU staff have been provided refresher training  at least once in every 12 month on care of  normal and sick newborn at time of birth &amp; beyond &amp; Breast feeding  support </t>
  </si>
  <si>
    <t>Nursing staff is skilled to train  parent-attendants for providing care to the sick newborn</t>
  </si>
  <si>
    <t>SI/ PI</t>
  </si>
  <si>
    <t>As per family participatory care guidelines</t>
  </si>
  <si>
    <t xml:space="preserve">Facility has established program for inspection, testing and maintenance and calibration of equipment. </t>
  </si>
  <si>
    <t>Radiant warmer, Phototherpy units suction machine, Oxygen concentrator, pulse oximeter/ Multipara monitor</t>
  </si>
  <si>
    <t xml:space="preserve">Check for breakdown &amp; Maintenance  record in the log book
Back up for critical equipment. Label Defective/Out of order equipment and stored appropriately until it has been repaired.
</t>
  </si>
  <si>
    <t>Staff is skilled for cleaning, inspection &amp; trouble shooting of the  equipment malfunction</t>
  </si>
  <si>
    <t>Check the skill of staff for maintenance &amp; trouble shooting of  oxygen concentrator</t>
  </si>
  <si>
    <t>SI/ OB</t>
  </si>
  <si>
    <r>
      <rPr>
        <b/>
        <sz val="11"/>
        <color theme="1"/>
        <rFont val="Calibri"/>
        <family val="2"/>
      </rPr>
      <t xml:space="preserve">Maintenance- </t>
    </r>
    <r>
      <rPr>
        <sz val="11"/>
        <color theme="1"/>
        <rFont val="Calibri"/>
        <family val="2"/>
      </rPr>
      <t xml:space="preserve">
Coarse filter- Ensure it is dust free &amp; wash daily
Zeolite granule- change after 20,000 hrs
Bacterial filter- change every yr.
</t>
    </r>
    <r>
      <rPr>
        <b/>
        <sz val="11"/>
        <color theme="1"/>
        <rFont val="Calibri"/>
        <family val="2"/>
      </rPr>
      <t>Trouble Shooting-</t>
    </r>
    <r>
      <rPr>
        <sz val="11"/>
        <color theme="1"/>
        <rFont val="Calibri"/>
        <family val="2"/>
      </rPr>
      <t xml:space="preserve">
Machine is too noisy- May be coarse filter is blocked- wash filter daily.
Machine or room gets heated- Machine is near wall- Keep away from wall or outside the room for free circulation of air
Yellow light is not going off- desired oxygen conc. is not reached- may be due to high humidity or flow rate is more, so decrease flow rate.
Compressor heats up- Malfunctioning of compressor- Look at fan, it may be jammed, &amp; hence need repair.
If central oxygen supply is used - Check staff is aware of it maintenance &amp; trouble shooting </t>
    </r>
  </si>
  <si>
    <t>Check the skill of staff for maintenance &amp; trouble shooting of phototherapy units</t>
  </si>
  <si>
    <t>Low irradiance : Due to tubes old, flickering, black ends, bulbs covered with dust or dirty reflectors )</t>
  </si>
  <si>
    <t xml:space="preserve">(1) BP apparatus, thermometers, weighing scale , radiant warmer  etc are calibrated .      (2) Check for records /calibration stickers. (3) There is system to label/ code the equipment to indicate status of calibration/ verification when recalibration is due. </t>
  </si>
  <si>
    <t>`</t>
  </si>
  <si>
    <t>Up to date instructions for operation and maintenance of equipment are readily available with SNCU staff.</t>
  </si>
  <si>
    <t>Check operating and trouble shooting instructions of equipment are available in SNCU</t>
  </si>
  <si>
    <t>Drugs are indented &amp; supplied  in Paediatric dosages  only</t>
  </si>
  <si>
    <t>Check drugs are available in paediatric doses/formulation</t>
  </si>
  <si>
    <t xml:space="preserve">Check drugs and consumables are  kept at allocated space in Crash cart/ Drug trolleys and are labelled. Look alike and sound alike drugs are kept separately </t>
  </si>
  <si>
    <t xml:space="preserve">Expiry and near expiry dates are maintained </t>
  </si>
  <si>
    <t>Records for expiry and near expiry drugs are maintained for emergency tray and drug stored at department</t>
  </si>
  <si>
    <t xml:space="preserve">No expiry drug found </t>
  </si>
  <si>
    <t>In SNCU sub store as well as drug/emergency trays</t>
  </si>
  <si>
    <t xml:space="preserve">At least once in a week- minimum buffer stock is  maintained. Minimum stock and reorder level are calculated based on consumption in a week accordingly </t>
  </si>
  <si>
    <t xml:space="preserve">Department maintained stock and expenditure register of drugs and consumables </t>
  </si>
  <si>
    <t>There is no stock out of drugs and 
Procedure for replenishing drug in place</t>
  </si>
  <si>
    <t xml:space="preserve">Check for temperature charts are maintained and updated periodically. Refrigerators meant for storing drugs should not be used for storing other items such as eatables </t>
  </si>
  <si>
    <t>Adequate Illumination patient care unit  &amp; nursing station</t>
  </si>
  <si>
    <t>200 Lux at the plane of infant bed,                          adjustable Ambient lightening at least 50 to more than 600 Lux.                                Illumination level at nursing station- 150-300 Lux
Light source is glare free or veiling reflections</t>
  </si>
  <si>
    <t>Visitor policy is defined &amp; implemented</t>
  </si>
  <si>
    <t>(1) One trained female family member allowed to stay with the new born in step down after undertaking all universal precaution measures like bathing, wearing gowns, mask, head cap etc. 
 (2) Entry to SNCU is restricted, 
(3) Visiting hour are fixed and practiced</t>
  </si>
  <si>
    <t>SNCU has system to control temperature and humidity and record of same is maintained</t>
  </si>
  <si>
    <r>
      <rPr>
        <sz val="11"/>
        <color theme="1"/>
        <rFont val="Calibri"/>
        <family val="2"/>
      </rPr>
      <t>Temperature inside main SNCU should be maintained at (28+/- 2</t>
    </r>
    <r>
      <rPr>
        <vertAlign val="superscript"/>
        <sz val="11"/>
        <color theme="1"/>
        <rFont val="Calibri"/>
        <family val="2"/>
      </rPr>
      <t>O</t>
    </r>
    <r>
      <rPr>
        <sz val="11"/>
        <color theme="1"/>
        <rFont val="Calibri"/>
        <family val="2"/>
      </rPr>
      <t>C), round O clock preferably by thermostatic control. Relative humidity of 30-60% should be maintained</t>
    </r>
  </si>
  <si>
    <t>SNCU has procedure to check the  temperature of radiant warmer ,phototherapy units, baby incubators  etc.</t>
  </si>
  <si>
    <t>Each equipment used should have servo controlled devices for heat control with cut off to limit increase in temperature of radiant warmers beyond a certain temperature or warning mechanism for sounding alert/alarm when temp increases beyond certain limits</t>
  </si>
  <si>
    <t xml:space="preserve">
SNCU has system to control &amp; monitor sound level </t>
  </si>
  <si>
    <t xml:space="preserve"> Control the sound producing activities and gadgets (like telephone sounds, staff area and equipment).  Should not keep beeping at high volume ( Not more than 45 db and peak intensity should not be more than 80 db)</t>
  </si>
  <si>
    <t>SNCU has system of switching off light when not performing any activity /at night</t>
  </si>
  <si>
    <t>New born identification band and foot prints are used</t>
  </si>
  <si>
    <t>There is procedure for handing over the baby to mother/father/Legal Guardian</t>
  </si>
  <si>
    <t>Check security arrangement at SNCU  are robust</t>
  </si>
  <si>
    <t xml:space="preserve">Restriction Signage, security guard in each shift,  functional CCTV camera, define &amp; practice procedure for handing over the baby to mother/father </t>
  </si>
  <si>
    <t xml:space="preserve">Exterior &amp; Interior  of the  facility building is maintained appropriately </t>
  </si>
  <si>
    <t>Wall and Ceiling of SNCU is painted and made of white wall tiles, with seamless joint, and extending up to the ceiling.</t>
  </si>
  <si>
    <t>Walls &amp; sinks are cleaned as per schedule</t>
  </si>
  <si>
    <t xml:space="preserve">(1) At least once a day 
(2) With hospital grade disinfectant  </t>
  </si>
  <si>
    <t xml:space="preserve">Mopping of SNCU is done as per schedule </t>
  </si>
  <si>
    <t>OB/ RR</t>
  </si>
  <si>
    <t>(1) At least 3 times in a day</t>
  </si>
  <si>
    <t xml:space="preserve">Floors, walls, roof, roof tops, sinks patient care and circulation  areas are Clean </t>
  </si>
  <si>
    <t xml:space="preserve">Check for patient care as well as auxiliary areas </t>
  </si>
  <si>
    <t>No condemned/Junk material in the SNCU</t>
  </si>
  <si>
    <t xml:space="preserve">Check for any obsolete article including equipment, instrument, records, drugs and consumables </t>
  </si>
  <si>
    <t>No lizard, cockroach, mosquito, flies, rats, bird nest etc.</t>
  </si>
  <si>
    <t xml:space="preserve">Check for 24X7 availability of power backup including  dedicated UPS and emergency light </t>
  </si>
  <si>
    <t>Nutritional assessment of patient done specially for mother of admitted baby</t>
  </si>
  <si>
    <t xml:space="preserve">(1) Check diet is provided to all mothers (both  inborn or outborn babies)
(2) Check that all items fixed in diet menu is provided </t>
  </si>
  <si>
    <t>SNCU has facility to provide sufficient and  clean linen for each parent -attendant</t>
  </si>
  <si>
    <t xml:space="preserve">Check linen is  clean, stains free &amp; not torn. 
</t>
  </si>
  <si>
    <t>Check dedicated closed bin is kept for storage of dirty linen</t>
  </si>
  <si>
    <t xml:space="preserve">Check linen is kept closed bin &amp; emptied regularly. Plastic bag is used in dustbin &amp; these bags are sealed before removed &amp; handed over </t>
  </si>
  <si>
    <t>(1) Check for system for recording time of reporting and relieving (Attendance register/ Biometrics etc)
(2) Check FPC roster of nurses for providing training to Parent/ attendant</t>
  </si>
  <si>
    <t>As per hospital administration or state policy.
Check SNCU doctors and nurses follow the  dress code</t>
  </si>
  <si>
    <t>Check for that patient UID &amp; demographics like Name, age, Sex, Chief complaint,  etc. are recorded</t>
  </si>
  <si>
    <t>Admission criteria for SNCU is defined &amp; followed</t>
  </si>
  <si>
    <t>Baby weight &lt;1800 or more &gt;4 Kg, gestation- &lt;34 weeks, perinatal asphyxia, apnoea, refusal to feed, respiratory distress(Rate &gt;60/min,severe jaundice, hypothermia &lt;35.4 deg C &amp; hyperthermia &gt;37.5 deg C, central cyanosis, shock (CFT&gt;3 sec)bleeding, abdominal distension, diarrhoea &amp; major malformation</t>
  </si>
  <si>
    <t>There is no delay in admission of patient</t>
  </si>
  <si>
    <t xml:space="preserve">Time of admission is recorded in patient record, Admission is done by written order of a qualified doctor </t>
  </si>
  <si>
    <t xml:space="preserve">Initial assessment of all admitted patient done  as per standard protocols 
 </t>
  </si>
  <si>
    <t>Check availability &amp; use of assessment criteria like triage of sick new born, Kramer's criteria for assessment of Jaundice, Silverman Anderson Score for assessment of severity of respiratory distress and Ballard score for assessing gestation of new born etc.</t>
  </si>
  <si>
    <t>Check bed head ticket</t>
  </si>
  <si>
    <t>There is fixed schedule for assessment of stable patients  &amp; critical patients</t>
  </si>
  <si>
    <t>There is fix schedule of reassessment as per protocols. Reassessment finding  are recorded in BHT</t>
  </si>
  <si>
    <t>There is procedure of taking   over of   new born from labour , OT/ Ward to SNCU</t>
  </si>
  <si>
    <t xml:space="preserve">Check  continuity of care is maintained while transferring/ hand overing the patient </t>
  </si>
  <si>
    <t xml:space="preserve">Check pre referral stabilization is done </t>
  </si>
  <si>
    <t>SI/ RR/ OB</t>
  </si>
  <si>
    <t xml:space="preserve">(1) Check baby is stabilized w.r.t Temp. ( skin to skin care- cover the baby- Transport incubator), Oxygenation: Airway &amp; breathing, perfusion ( HR, CRT temp), Sugar.
(2) Check 1st dose of antibiotics -inj Ampicillin &amp; gentamicin is given. Also, Vit K is given if not administrated earlier </t>
  </si>
  <si>
    <t xml:space="preserve">(1) A referral slip/ Discharge card is provide to patient when referred to another health care facility . (2) Referral slip includes demographic details,  History of patient, examination findings, management done , drugs administered, any procedure done, reason for referral, 
(3) Detail of referral centre including whom to contact and signature of approving medical officer </t>
  </si>
  <si>
    <t>Reason for referral is clearly stated and referral is written by authorized competent person (Paediatrician or Medical Officer on duty)</t>
  </si>
  <si>
    <t>RR/ SI</t>
  </si>
  <si>
    <t xml:space="preserve">(1) Verify with referral records that reasons for referral were clearly mentioned 
(2) SNCU staff confirms the suitability of referral with higher centres to ascertain that case can be managed at higher centre and will not require further referrals  </t>
  </si>
  <si>
    <t>Advance communication is done with higher centre &amp; Referral vehicle is being arranged</t>
  </si>
  <si>
    <t xml:space="preserve">(1) Check SNCU staff facilitates arrangement of ambulance for transferring the patient to higher centre . 
(2) Patient attendant are not asked to arrange vehicle by their own 
(3) Check if SNCU staff checks ambulance preparedness in terms of necessary equipment, drugs, accompanying staff in terms of care that may be required in transit </t>
  </si>
  <si>
    <t xml:space="preserve">Referral checklist &amp; Referral in/ Out register is maintained for all referred cases </t>
  </si>
  <si>
    <t xml:space="preserve">(1) Referral check list is filled before referral to ensure all necessary steps have been taken for safe referral 
(2) Check referral records has information regarding  advance communication,  transport arrangement, accompanying care provider, reason for referral , time taken for referral etc. along with   demographics, date &amp; time of admission, date &amp; time of referral, and follow up </t>
  </si>
  <si>
    <t>(1) Check that SNCU staff take follow up of referred cases for timely arrival and appropriate care provided at higher centre. (2) Outcome and deficiencies if any should be recorded in referral out register &amp; analysed for improvement</t>
  </si>
  <si>
    <t>(1) Check for referral cards filled from lower facilities
(2) CHW of nearby PHC/HWC is informed about discharge for follow ups</t>
  </si>
  <si>
    <t>Check community health worker is assigned for the follow-up post discharge</t>
  </si>
  <si>
    <t>There is a process  for ensuring the  identification of baby before any clinical procedure</t>
  </si>
  <si>
    <t xml:space="preserve">Identification  tags are used for new-borns </t>
  </si>
  <si>
    <t xml:space="preserve">Verbal orders are rechecked before administration. Verbal orders are documented in the case sheet </t>
  </si>
  <si>
    <t>Parent/ attendants are encouraged to provide basic care to the newborn</t>
  </si>
  <si>
    <t>Breastfeeding, KMC, cleaning of baby can be undertaken by trained parent/attendant under the supervision of doctor/ nurse</t>
  </si>
  <si>
    <t>(1) Handover is given during the shift change explaining the condition,  care provided and any specific care if required.
(2) Check SBAR (situation, background, assessment and recommendation) protocols are followed</t>
  </si>
  <si>
    <t xml:space="preserve">Vital  are monitored for stable &amp; critical patients and recorded periodically </t>
  </si>
  <si>
    <t xml:space="preserve">Check for TPR chart, Phototherapy chart, any other vital required is monitored </t>
  </si>
  <si>
    <t>Measures are taken to protect new born from any harm</t>
  </si>
  <si>
    <t>Check the measure taken to prevent new born theft/swapping ,baby fall, baby charring, adverse drug events etc</t>
  </si>
  <si>
    <t>New born with emergency &amp; priority signs assessed &amp; immediate treatment is given</t>
  </si>
  <si>
    <t>Check prescriptions are not written with brand name</t>
  </si>
  <si>
    <t>Essential newborn care, Newborn Resuscitation, management of hypothermia. LBW, Fluid management, hypoglycaemia, neonatal jaundice, ETAT etc</t>
  </si>
  <si>
    <t>Check BHT that drugs are prescribed as per protocols and &amp;Check for rational use of drugs</t>
  </si>
  <si>
    <r>
      <rPr>
        <sz val="11"/>
        <color theme="1"/>
        <rFont val="Calibri"/>
        <family val="2"/>
      </rPr>
      <t xml:space="preserve">Electrolytes like Potassium chloride, Dopamine, dobutamine, Hydrocortisone,  Phenytoin, Phenobarbitone, Adrenergic agonist, Opioids,  </t>
    </r>
    <r>
      <rPr>
        <sz val="11"/>
        <color theme="1"/>
        <rFont val="Calibri"/>
        <family val="2"/>
      </rPr>
      <t>Anti thrombolytic agent  etc. as applicab</t>
    </r>
    <r>
      <rPr>
        <sz val="11"/>
        <color theme="1"/>
        <rFont val="Calibri"/>
        <family val="2"/>
      </rPr>
      <t>le</t>
    </r>
  </si>
  <si>
    <t>Check for any open single dose vial with leftover content intended to be used later on .In multi dose vials, needle is not left in the septum</t>
  </si>
  <si>
    <t>Check if adverse drug reaction form is available in SNCU and its reporting is in practice.</t>
  </si>
  <si>
    <t>Fluid, drug &amp; dosages are calculated according to body weight</t>
  </si>
  <si>
    <t xml:space="preserve">Check Nursing staff  is aware 7 R's of Medication and follows them  </t>
  </si>
  <si>
    <t>New born's progress is recorded as per defined assessment schedule</t>
  </si>
  <si>
    <t>Check BHT is updated following each reassessment</t>
  </si>
  <si>
    <t>Treatment plan are written on BHT and all drugs are written legibly in case sheet.</t>
  </si>
  <si>
    <t>(1) Check Medication order, treatment plan, lab investigation &amp; nursing charts are recorded adequately
(2) Check change in treatment plan is also mentioned in case new born's condition deteriorate</t>
  </si>
  <si>
    <t>Treatment given is recorded in treatment chart</t>
  </si>
  <si>
    <t>Procedure performed are recorded in BHT</t>
  </si>
  <si>
    <t>Resuscitation,  blood transfusion, suctioning, phototherapy   etc</t>
  </si>
  <si>
    <t>Availability of formats for neonatal case sheet, Treatment Charts, TPR Chart , Intake Output Chart, Investigation sheet, Community follow up card, BHT/ newborn case record , treatment continuation sheet, Discharge card, nomographs, congenital anomaly if any. etc
Check forms &amp; formats are being used</t>
  </si>
  <si>
    <t>General order book (GOB), report book, Admission register, lab register, Admission sheet/ bed head ticket, discharge slip, referral slip, referral in/referral out register, Diet register, Linen register, Drug indent register etc</t>
  </si>
  <si>
    <t>SNCU has established criteria to transfer to step down / MNCU</t>
  </si>
  <si>
    <t xml:space="preserve"> Criteria for transfer to step down: Respiratory distress improves &amp; do not require oxygen supplementation, babies on antibiotics for completion of therapy, LBW who otherwise stable, babies with Jaundice who otherwise stable.                                                           </t>
  </si>
  <si>
    <t>High risk identification checklist is available &amp; filled at time of discharge</t>
  </si>
  <si>
    <t>Checklist having information regarding babies birth weight, gestational age, perinatal asphyxia, small for date, hypoglycaemia, neonatal seizures, sepsis with meningitis, shock requiring vasopressor support, total serum bilirubin in exchange range, suboptimal home environment etc.</t>
  </si>
  <si>
    <t>SNCU has established criteria for discharge</t>
  </si>
  <si>
    <t>Criteria for transfer to home: Primary illness is resolved, baby maintain temp without radiant warmer, baby is accepting mothers milk, documented weight gain for consecutive 3 days, &amp; wt. is more than 1.5 Kg, baby haemodynamically stable ( normal CFT and strong peripheral pulses)</t>
  </si>
  <si>
    <t xml:space="preserve">Discharge is done by a responsible and qualified doctor after assessment </t>
  </si>
  <si>
    <t xml:space="preserve">New-born/ attendants are consulted before discharge </t>
  </si>
  <si>
    <t>Follow up plan  for assessment &amp; specific interventions is scheduled  after discharge of high risk babies</t>
  </si>
  <si>
    <t>Check suggested schedule along with follow up protocols is available &amp; used</t>
  </si>
  <si>
    <t xml:space="preserve">Discharge summary adequately mentions patient clinical condition, treatment given and follow up </t>
  </si>
  <si>
    <t>Discharge summary is give to patients going in LAMA/Referral patient</t>
  </si>
  <si>
    <t>There is procedure for clinical follow up of the new born by local CHW  (Community health care worker)/ASHA</t>
  </si>
  <si>
    <t>SNCU has system in place to send communication to CHW/ASHA regarding discharge of baby from SNCU</t>
  </si>
  <si>
    <t xml:space="preserve">Parent/attendants are trained &amp; confident to  provide care after discharge </t>
  </si>
  <si>
    <t xml:space="preserve">Training has been given for nutrition, immunisation, understanding baby cues and addressing the issues. Ask parent /attendant if they have been  trained </t>
  </si>
  <si>
    <t>Check with mother/attendant the key points explained during counselling</t>
  </si>
  <si>
    <t xml:space="preserve"> Breastfeed infant exclusively, keep infant warm, keep cord clean and dry, importance and correct method of handwashing &amp; danger signs*.
(*Danger signs: Refusal to feed; Fast or difficult breathing, Cold or Hot to touch, jaundice involving palms and soles Pallor/Cyanosis, Abdominal distension, Abnormal movements, Bleeding from any site or Diarrhoea with blood in stool)</t>
  </si>
  <si>
    <t xml:space="preserve">Declaration is taken from parent's/ guardian of the LAMA patient </t>
  </si>
  <si>
    <t>Criteria are defined for endotracheal  intubation</t>
  </si>
  <si>
    <t>(1) To suction trachea in presence of meconium when newborn is not vigorous (2) if  positive pressure ventilation is not resulting into adequate clinical improvement (3)To improve efficacy of ventilation after several minutes of bag &amp; mask ventilation or ineffective bag &amp; mask ventilation (4)To facilitate chest compressions and ventilation and to maximize the efficiency of each ventilation (5) for special cases like giving endotracheal  medication &amp; suspected diaphragmatic hernia</t>
  </si>
  <si>
    <t xml:space="preserve">Staff is trained for intubating newborn </t>
  </si>
  <si>
    <t xml:space="preserve">Ask for demonstration 
Steps to follow : (1) Stabilize the new born's head in sniffing position, deliver free flow of oxygen during procedure
(2) Slide laryngoscope over right side of tongue, pushing the tongue to left side of mouth &amp; advancing the blade until the tip lies beyond the base of the tongue. (3) Lift the blade slightly, raise entire blade not just tip (4) Look for landmarks, vocal cords should appear as vertical stripes of each side of glottis or inverted 'v'
(5) Suction if required for visualization (6) Insert the tube into right side of mouth with the curve of the tube lying in horizontal plane 
(7) If cords are closed, wait them to open. Insert the tip of endotracheal tube until vocal cord guide is at the level of cords (8) Hold the tube firmly against the babies palate while removing laryngoscope </t>
  </si>
  <si>
    <t>Staff is aware of indications of correct placement of endotracheal tube</t>
  </si>
  <si>
    <t>(1) Improved vital signs
(2) Breath sounds over both lung fields
(3) No gastric distention
 (4) Vapours in tube during exhalation
 (5) Chest movement in each breath 
(6) Direct visualization of tube passing between vocal cords</t>
  </si>
  <si>
    <t xml:space="preserve">Staff is aware of process &amp; steps for emergency management of sick neonate </t>
  </si>
  <si>
    <t xml:space="preserve">(1) Triage - ETAT protocol - keeping in mind ABCD steps
(2) Ascertaining the group of baby - Emergency, Priority and non urgent.
(2) After identification of emergency &amp; priotize sign- prompt emergency treatment is to be given to stabilize. 
</t>
  </si>
  <si>
    <t>SNCU has provision of Ambulances to refer the case to higher centre</t>
  </si>
  <si>
    <t>Check ambulance/ vehicle used for neonatal transport have following requirements:
(1) Secure fixation for transport incubator
(2) Secure fastening of other equipment  (e.g. Monitoring equipment)
(3) Independent power source to supplement equipment batteries to ensure uninterrupted operation of the equipment</t>
  </si>
  <si>
    <t xml:space="preserve">Ambulance has provision/ method for maintenance of Warm chain while referring baby to higher centre </t>
  </si>
  <si>
    <t xml:space="preserve">Ambulance/transport vehicle have adequate arrangement for Oxygen therapy, mechanical ventilation, resuscitation/ essential supplies kit and emergency drug kit </t>
  </si>
  <si>
    <t>Transfer of patient in Ambulance /patient transport vehicle is accompanied by trained medical Practitioner</t>
  </si>
  <si>
    <t>Check Constant vigilance (maintaining TOPS_ temp. oxygen, perfusion &amp; sugar) during journey.</t>
  </si>
  <si>
    <t>Protocols are defined &amp; followed for sample collection.  Also check procedure to transfer  to lab  (if need to send to inhouse/outsource lab.)</t>
  </si>
  <si>
    <t xml:space="preserve">SNCU has defined critical values of various lab test </t>
  </si>
  <si>
    <t xml:space="preserve">(1) Critical values are defined and intimated timely to treat medical officer
(2) List of Normal reference ranges as per available in NRC </t>
  </si>
  <si>
    <t xml:space="preserve">Patient's identification is confirmed &amp; Consent is taken before transfusion </t>
  </si>
  <si>
    <t>SNCU has system for conducting grievance counselling of parents in case of newborns' mortality</t>
  </si>
  <si>
    <t xml:space="preserve">Death note is written as per new born death review guidelines </t>
  </si>
  <si>
    <t xml:space="preserve">New born death are recorded as per CDR guideline. Death note including efforts done for resuscitation is noted in patient record.
 Death summary is given to patient attendant quoting the immediate cause and underlying cause if possible </t>
  </si>
  <si>
    <t xml:space="preserve">Parents/ guardians are informed clearly about the deterioration in health condition of Patients </t>
  </si>
  <si>
    <t xml:space="preserve">(1) Provide clear &amp; honest information in supporting &amp; caring manner 
(2) Avoid negative comments about parents, referring physician. 
(3) There is a procedure to allow parents to observe patient in last hours </t>
  </si>
  <si>
    <t>Parent's consent is taken if autopsy required</t>
  </si>
  <si>
    <t>PI/ SI/ RR</t>
  </si>
  <si>
    <t>Check there is process to call parents after a month to explain findings of autopsy  &amp; if required to discuss the possibility of the problem occurring in next baby.</t>
  </si>
  <si>
    <t>Rapid assessment of sick neonates is done   for prioritizing management in SNCU</t>
  </si>
  <si>
    <t>Staff is aware of Triage or sorting  categories to prioritize management i.e EPN (Emergency sign, priority sign &amp; non urgent sign)</t>
  </si>
  <si>
    <t>Staff is aware of emergency signs in Sick new born &amp; action required</t>
  </si>
  <si>
    <r>
      <rPr>
        <sz val="11"/>
        <color theme="1"/>
        <rFont val="Calibri"/>
        <family val="2"/>
      </rPr>
      <t>(1) Hypothermia temp.&lt; 35.5</t>
    </r>
    <r>
      <rPr>
        <vertAlign val="superscript"/>
        <sz val="11"/>
        <color theme="1"/>
        <rFont val="Calibri"/>
        <family val="2"/>
      </rPr>
      <t>0</t>
    </r>
    <r>
      <rPr>
        <sz val="11"/>
        <color theme="1"/>
        <rFont val="Calibri"/>
        <family val="2"/>
      </rPr>
      <t>C,                            
(2) Apnoea or gasping breathing,                                    Severe respiratory distress rate &gt; 70/min , severe retraction, grunt, 
(3) Central cyanosis, shock, cold periphery, CFT&gt;3 sec, weak or fast pulse, 
(4) coma, convulsion &amp;encephalopathy. Action: Urgent intervention, Stabilize and admit in SNCU</t>
    </r>
  </si>
  <si>
    <t>Staff is aware of priority signs in Sick new born &amp; action required</t>
  </si>
  <si>
    <r>
      <rPr>
        <sz val="11"/>
        <color theme="1"/>
        <rFont val="Calibri"/>
        <family val="2"/>
      </rPr>
      <t xml:space="preserve">(1) Weight less than 1800 g (tiny neonates) or  &gt;3800g. 
(2) Temp. 36.5 </t>
    </r>
    <r>
      <rPr>
        <vertAlign val="superscript"/>
        <sz val="11"/>
        <color theme="1"/>
        <rFont val="Calibri"/>
        <family val="2"/>
      </rPr>
      <t>O</t>
    </r>
    <r>
      <rPr>
        <sz val="11"/>
        <color theme="1"/>
        <rFont val="Calibri"/>
        <family val="2"/>
      </rPr>
      <t>C -35.5</t>
    </r>
    <r>
      <rPr>
        <vertAlign val="superscript"/>
        <sz val="11"/>
        <color theme="1"/>
        <rFont val="Calibri"/>
        <family val="2"/>
      </rPr>
      <t>O</t>
    </r>
    <r>
      <rPr>
        <sz val="11"/>
        <color theme="1"/>
        <rFont val="Calibri"/>
        <family val="2"/>
      </rPr>
      <t>C,  (3) Lethargy/irritable/restless/jittery (4) refusal to feed (5) respiratory distress rate &gt; 60, no or minimal retraction, (6) abdominal distention,(7) severe jaundice appear in &lt;24hrs/stains palms and soles/lasts &gt;2 weeks, severe pallor, (8) bleeding from any site, (9)congenital malformation,
Action:  immediate assessment, attended on priority  &amp; need to be admitted in SNCU</t>
    </r>
  </si>
  <si>
    <t>Staff is aware of non urgent signs signs in Sick new born &amp; action required</t>
  </si>
  <si>
    <t>(1)Minor birth trauma, (2) superficial infection,(3) minor malformation, (4)possetting, (5) transitional stools, (6) jaundice. Action Assess &amp; treat as per neonate's requirement</t>
  </si>
  <si>
    <t>Staff is  competent in Management of emergency signs</t>
  </si>
  <si>
    <t xml:space="preserve"> Check for Temp., Airway breathing, circulation, coma or convulsation, Severe dehydration &amp; hypoglycaemia
(1) Cold to touch (Abdomen): Re warm under radiant warmer, assess the temp every half an hour                                                     (2) Apnoea or gasping breathing  : Manage airway, administer Positive pressure ventilation with bag &amp; mask
(3) Central cyanosis or Severe respiratory distress, lower chest drawing, grunting&amp; ,give oxygen, monitor oxygen saturation with pulse oximeter                                                  (3) Capillary filling time &gt;3, weak or fast pulse&gt;160: Give  10ml/kg normal saline over 20- 30 min, repeat the bolus, if circulation does not improve, (4) Convulsion: Manage airway, check &amp; correct hypoglycaemia, if convulsion continue give IV calcium, if convulsion still continue give  anticonvulsant.
(5) Diarrhoea plus any two sign (a) Lethargy (b) Sunken eyes (c) Very slow skin pinch - Insert IV line &amp; began giving fluids rapidly, make sure neonate is warm</t>
  </si>
  <si>
    <t>Staff is able to demonstrate steps of new born resuscitation</t>
  </si>
  <si>
    <t>(1) Provide the warmth, Position the head &amp; clear the air way, suction first mouth &amp; then nose ,Reposition &amp; stimulate breathing , Evaluate respiration, heart rate &amp; oxygenation. (2) If still not breathing, use correct size mask, ensure proper seal, squeeze 2-3 times &amp; observe the chest rise, if chest rise is adequate, ventilate for 30 sec &amp; re assess, if chest rise is not adequate, take step to improve ventilation. (3) Assess heart rate after 30 sec of ventilation, if less than 100/min &amp; not breathing well, continue ventilation with oxygen.</t>
  </si>
  <si>
    <t xml:space="preserve">Management of Low birth weight
new-borns including pre term and Small for gestational age  as per  guidelines </t>
  </si>
  <si>
    <t>Staff is able to identify Low birth weight newborn</t>
  </si>
  <si>
    <r>
      <rPr>
        <sz val="11"/>
        <color theme="1"/>
        <rFont val="Calibri"/>
        <family val="2"/>
      </rPr>
      <t xml:space="preserve">Newborn baby can be LBW : </t>
    </r>
    <r>
      <rPr>
        <b/>
        <sz val="11"/>
        <color theme="1"/>
        <rFont val="Calibri"/>
        <family val="2"/>
      </rPr>
      <t>(1) Preterm(&lt;37 weeks)  &amp; (2) SGA (if the weight is below the 10 percentile on the chart gestational age.</t>
    </r>
    <r>
      <rPr>
        <sz val="11"/>
        <color theme="1"/>
        <rFont val="Calibri"/>
        <family val="2"/>
      </rPr>
      <t xml:space="preserve">
LBWs can be identified from LMP, USG (first trimester) &amp; Expended Ballard score (EBS) and other physical maturity signs like skin, ear cartilage, breast nodule, sole creases and external genetalia
</t>
    </r>
  </si>
  <si>
    <t>Staff is aware of clinical presentation of LBW</t>
  </si>
  <si>
    <t xml:space="preserve">Feeding problem, asphyxia, hypothermia, RDS, Apnoeic spells, Intraventricular haemorrhage, hypoglycaemia, hyperbilirubinemia, infection and retinopathy of prematurity (ROP) etc. </t>
  </si>
  <si>
    <t xml:space="preserve">Staff is aware of management protocols of babies &lt; 1800 gm (34 weeks) </t>
  </si>
  <si>
    <t>Use of Overhead radiant warmer or incubator to keep baby warm. Regular monitoring of axillary temp at least once every 6-8hrs .
Planning the nutrition and fluids  of babies considering type of feeding, quantity , frequency  and modality of feeding</t>
  </si>
  <si>
    <t xml:space="preserve">Staff is aware of frequency &amp; type  of feeding to LBW </t>
  </si>
  <si>
    <r>
      <rPr>
        <sz val="11"/>
        <color theme="1"/>
        <rFont val="Calibri"/>
        <family val="2"/>
      </rPr>
      <t xml:space="preserve">LBW babies should fed with mother's milk  every 2 hrs. starting immediately after birth.
Ensure LBW babies receive 'hind milk'. 
Multi fortified breast milk should be given to pre term &lt;32 weeks / 1500 gm, who fail to gain weight despite of breastfeeding
</t>
    </r>
    <r>
      <rPr>
        <b/>
        <sz val="11"/>
        <color theme="1"/>
        <rFont val="Calibri"/>
        <family val="2"/>
      </rPr>
      <t>Minimum entral feeds</t>
    </r>
    <r>
      <rPr>
        <sz val="11"/>
        <color theme="1"/>
        <rFont val="Calibri"/>
        <family val="2"/>
      </rPr>
      <t xml:space="preserve"> : Small volume of expressed breastmilk i.e. 12 to 24 ml/kg/day given every 1-3 hours delivered intra gastric. 
</t>
    </r>
  </si>
  <si>
    <t>Check staff is aware of importance of hind milk</t>
  </si>
  <si>
    <t>Comes towards end of feed, rich in fat content and provide more energy . LBW babies with poor weight gain may fed with expressed hind milk.</t>
  </si>
  <si>
    <t>Check  guidelines for mode and quantity of providing fluids and feeds to babies is available &amp; followed</t>
  </si>
  <si>
    <t xml:space="preserve">Guidelines for modes  requirements  (i.e. Based on Birth weight in gm and age (weeks).
Guidelines for fluid requirement of neonate (ml/kg/day) _ (based on Birth weight) </t>
  </si>
  <si>
    <t xml:space="preserve">Check total daily requirement is estimated as per guidelines </t>
  </si>
  <si>
    <t>Check quantity given is monitored &amp; charted</t>
  </si>
  <si>
    <t>Check staff skill for various techniques/modes of feeding to LBW</t>
  </si>
  <si>
    <r>
      <rPr>
        <sz val="11"/>
        <color theme="1"/>
        <rFont val="Calibri"/>
        <family val="2"/>
      </rPr>
      <t xml:space="preserve"> Techniques: </t>
    </r>
    <r>
      <rPr>
        <b/>
        <sz val="11"/>
        <color theme="1"/>
        <rFont val="Calibri"/>
        <family val="2"/>
      </rPr>
      <t>Minimum entral feeds</t>
    </r>
    <r>
      <rPr>
        <sz val="11"/>
        <color theme="1"/>
        <rFont val="Calibri"/>
        <family val="2"/>
      </rPr>
      <t xml:space="preserve"> : Small volume of expressed breastmilk i.e. 12 to 24 ml/kg/day given every 1-3 hours delivered intra gastric. 
</t>
    </r>
    <r>
      <rPr>
        <b/>
        <sz val="11"/>
        <color theme="1"/>
        <rFont val="Calibri"/>
        <family val="2"/>
      </rPr>
      <t>Non nutritive sucking</t>
    </r>
    <r>
      <rPr>
        <sz val="11"/>
        <color theme="1"/>
        <rFont val="Calibri"/>
        <family val="2"/>
      </rPr>
      <t xml:space="preserve">: In premature or small babies - to develop sucking behaviour &amp; improve digestion of feed
</t>
    </r>
    <r>
      <rPr>
        <b/>
        <sz val="11"/>
        <color theme="1"/>
        <rFont val="Calibri"/>
        <family val="2"/>
      </rPr>
      <t xml:space="preserve">Gavage feeds: </t>
    </r>
    <r>
      <rPr>
        <sz val="11"/>
        <color theme="1"/>
        <rFont val="Calibri"/>
        <family val="2"/>
      </rPr>
      <t xml:space="preserve">Using feeding catheter - baby is fed with 10 ml syringe (without plunger) attached toward outer end of tube &amp; milk is allowed to trickle by gravity. The baby should be placed in left lateral position for 15-20min to avoid regurgitation. 
</t>
    </r>
    <r>
      <rPr>
        <b/>
        <sz val="11"/>
        <color theme="1"/>
        <rFont val="Calibri"/>
        <family val="2"/>
      </rPr>
      <t xml:space="preserve">Katori Spoon Feed: </t>
    </r>
    <r>
      <rPr>
        <sz val="11"/>
        <color theme="1"/>
        <rFont val="Calibri"/>
        <family val="2"/>
      </rPr>
      <t xml:space="preserve">Feeding with spoon or paladai, specially neonates with gestation of 30-32 weeks or more are in position to swallow. Take required amount of expressed breast milk in katori, place the baby in semi upright posture. Fill the spoon with milk, a little short of brim, place it at lips of the baby and let the milk flow into babies mouth slowly, the baby will actively swallow the milk
</t>
    </r>
  </si>
  <si>
    <t>Check fluid and nutritional supplementation is fulfilled as per requirement</t>
  </si>
  <si>
    <r>
      <rPr>
        <sz val="11"/>
        <color theme="1"/>
        <rFont val="Calibri"/>
        <family val="2"/>
      </rPr>
      <t xml:space="preserve">Fluid requirement: First day of fluid requirement range from 60-80 ml/kg. 
Daily increment - approx. 15ml/kg till 150ml/kg is reached.
</t>
    </r>
    <r>
      <rPr>
        <b/>
        <sz val="11"/>
        <color theme="1"/>
        <rFont val="Calibri"/>
        <family val="2"/>
      </rPr>
      <t xml:space="preserve">Nutritional Supplementation_ Vit K </t>
    </r>
    <r>
      <rPr>
        <sz val="11"/>
        <color theme="1"/>
        <rFont val="Calibri"/>
        <family val="2"/>
      </rPr>
      <t xml:space="preserve">: All LBW&lt;1000gm - receive 0.5 mg IM of Vit K at birth &amp; all other 1mg IM. All LBW who are exclusively breastfed should receive 400IU daily of vit K from first day of life to once baby start accepting full feeds &amp; supplementation will continue until 6 month. 800-1000IU for small babies (&lt;1500gm) 
</t>
    </r>
    <r>
      <rPr>
        <b/>
        <sz val="11"/>
        <color theme="1"/>
        <rFont val="Calibri"/>
        <family val="2"/>
      </rPr>
      <t>Multivitamin drops:</t>
    </r>
    <r>
      <rPr>
        <sz val="11"/>
        <color theme="1"/>
        <rFont val="Calibri"/>
        <family val="2"/>
      </rPr>
      <t xml:space="preserve"> 0.3 ml/day from 2 week of age
</t>
    </r>
    <r>
      <rPr>
        <b/>
        <sz val="11"/>
        <color theme="1"/>
        <rFont val="Calibri"/>
        <family val="2"/>
      </rPr>
      <t xml:space="preserve">All LBW receive calcium and phosphorus </t>
    </r>
    <r>
      <rPr>
        <sz val="11"/>
        <color theme="1"/>
        <rFont val="Calibri"/>
        <family val="2"/>
      </rPr>
      <t xml:space="preserve">at 120-140 mg/kg/day &amp; 60-90 mg/kg/day respectively. &amp; continue till 40wk post conceptual
</t>
    </r>
    <r>
      <rPr>
        <b/>
        <sz val="11"/>
        <color theme="1"/>
        <rFont val="Calibri"/>
        <family val="2"/>
      </rPr>
      <t>Iron Supplementatio</t>
    </r>
    <r>
      <rPr>
        <sz val="11"/>
        <color theme="1"/>
        <rFont val="Calibri"/>
        <family val="2"/>
      </rPr>
      <t xml:space="preserve">n_ 2-3mg/kg/day at 6-8 wks. and as early as 2wks in &lt;1500gm 
</t>
    </r>
  </si>
  <si>
    <t xml:space="preserve">Check the records to monitor intake &amp; output  to prevent fluid overload </t>
  </si>
  <si>
    <t>(1) IV-fluids are given are compared with prescribed volume &amp; recorded in fluid monitoring chart every 2 hrly. 
(2) Measure blood glucose every 6-8hrs and take action for low (&lt;45mg/dl) or high (150mg/dl) blood glucose 
(3) Daily monitoring : of weight, urine output, frequency of passage of urine, sign of overhydration.</t>
  </si>
  <si>
    <t xml:space="preserve">Staff infusion site is inspected frequently </t>
  </si>
  <si>
    <t xml:space="preserve">
If there is redness and swelling  seen at any time stop the infusion remove the cannula and establish new IV line in d/f vein </t>
  </si>
  <si>
    <t>Check Growth is monitored in LBW babies</t>
  </si>
  <si>
    <t xml:space="preserve">Babies checked for weight (daily), head circumference( weekly) and length (fort-nightly).
Fenton's growth chart is used for pre term babies.
WHO growth chart is used from corrected age of 40 weeks </t>
  </si>
  <si>
    <t>Precautions are taken to protect LBW baby from hypothermia</t>
  </si>
  <si>
    <t xml:space="preserve">Heat loss is minimized by kangaroo-care and a cap on the head and socks on the feet
</t>
  </si>
  <si>
    <r>
      <rPr>
        <sz val="11"/>
        <color theme="1"/>
        <rFont val="Calibri"/>
        <family val="2"/>
      </rPr>
      <t xml:space="preserve">Normal Axillary temp- 36.5 -37.5 </t>
    </r>
    <r>
      <rPr>
        <vertAlign val="superscript"/>
        <sz val="11"/>
        <color theme="1"/>
        <rFont val="Calibri"/>
        <family val="2"/>
      </rPr>
      <t>O</t>
    </r>
    <r>
      <rPr>
        <sz val="11"/>
        <color theme="1"/>
        <rFont val="Calibri"/>
        <family val="2"/>
      </rPr>
      <t>C
Cold Stress- 36.4- 36</t>
    </r>
    <r>
      <rPr>
        <vertAlign val="superscript"/>
        <sz val="11"/>
        <color theme="1"/>
        <rFont val="Calibri"/>
        <family val="2"/>
      </rPr>
      <t>O</t>
    </r>
    <r>
      <rPr>
        <sz val="11"/>
        <color theme="1"/>
        <rFont val="Calibri"/>
        <family val="2"/>
      </rPr>
      <t>C
Moderate Hypothermia- 35.9- 32</t>
    </r>
    <r>
      <rPr>
        <vertAlign val="superscript"/>
        <sz val="11"/>
        <color theme="1"/>
        <rFont val="Calibri"/>
        <family val="2"/>
      </rPr>
      <t>O</t>
    </r>
    <r>
      <rPr>
        <sz val="11"/>
        <color theme="1"/>
        <rFont val="Calibri"/>
        <family val="2"/>
      </rPr>
      <t>C
Severe Hypothermia- &lt;32</t>
    </r>
    <r>
      <rPr>
        <vertAlign val="superscript"/>
        <sz val="11"/>
        <color theme="1"/>
        <rFont val="Calibri"/>
        <family val="2"/>
      </rPr>
      <t>O</t>
    </r>
    <r>
      <rPr>
        <sz val="11"/>
        <color theme="1"/>
        <rFont val="Calibri"/>
        <family val="2"/>
      </rPr>
      <t xml:space="preserve">C.
Assessment through Axillary temp., Skin temperature (using radiant warmer probe) and Human touch. </t>
    </r>
  </si>
  <si>
    <r>
      <rPr>
        <sz val="11"/>
        <color theme="1"/>
        <rFont val="Calibri"/>
        <family val="2"/>
      </rPr>
      <t>Staff is aware of management of mild hypothermia (temp &lt;35.5- 36.4</t>
    </r>
    <r>
      <rPr>
        <vertAlign val="superscript"/>
        <sz val="11"/>
        <color theme="1"/>
        <rFont val="Calibri"/>
        <family val="2"/>
      </rPr>
      <t>O</t>
    </r>
    <r>
      <rPr>
        <sz val="11"/>
        <color theme="1"/>
        <rFont val="Calibri"/>
        <family val="2"/>
      </rPr>
      <t>C)</t>
    </r>
  </si>
  <si>
    <r>
      <rPr>
        <sz val="11"/>
        <color theme="1"/>
        <rFont val="Calibri"/>
        <family val="2"/>
      </rPr>
      <t>(1) Provide KMC to re warm baby with mild hypothermia or warm the room using radiant heater or other heating devices if KMC is not possible.
(2) Cover adequately &amp; ensure to replace cold clothes with warm clothes
(3) Keep room warm (26-28</t>
    </r>
    <r>
      <rPr>
        <vertAlign val="superscript"/>
        <sz val="11"/>
        <color theme="1"/>
        <rFont val="Calibri"/>
        <family val="2"/>
      </rPr>
      <t>O</t>
    </r>
    <r>
      <rPr>
        <sz val="11"/>
        <color theme="1"/>
        <rFont val="Calibri"/>
        <family val="2"/>
      </rPr>
      <t>C) &amp; draught free
(4) Continue breastfeeding
(5) Monitor temp . &amp; capillary filling time during re earning. Watch for apnoea and hypoglycaemia .
(6) Monitor axillary temp every 1/2hr till it reaches 36.5</t>
    </r>
    <r>
      <rPr>
        <vertAlign val="superscript"/>
        <sz val="11"/>
        <color theme="1"/>
        <rFont val="Calibri"/>
        <family val="2"/>
      </rPr>
      <t xml:space="preserve"> O</t>
    </r>
    <r>
      <rPr>
        <sz val="11"/>
        <color theme="1"/>
        <rFont val="Calibri"/>
        <family val="2"/>
      </rPr>
      <t>C, then hourly for next 4 hrs, 2 hrly for 12 hrs thereafter 3 hrly as routine</t>
    </r>
  </si>
  <si>
    <r>
      <rPr>
        <sz val="11"/>
        <color theme="1"/>
        <rFont val="Calibri"/>
        <family val="2"/>
      </rPr>
      <t>Staff is aware of management of severe hypothermia (temp &lt;35.5</t>
    </r>
    <r>
      <rPr>
        <vertAlign val="superscript"/>
        <sz val="11"/>
        <color theme="1"/>
        <rFont val="Calibri"/>
        <family val="2"/>
      </rPr>
      <t>O</t>
    </r>
    <r>
      <rPr>
        <sz val="11"/>
        <color theme="1"/>
        <rFont val="Calibri"/>
        <family val="2"/>
      </rPr>
      <t>C)</t>
    </r>
  </si>
  <si>
    <r>
      <rPr>
        <sz val="11"/>
        <color theme="1"/>
        <rFont val="Calibri"/>
        <family val="2"/>
      </rPr>
      <t>Remove cold clothes from baby and replace with warm clothes
Place under radiant warmer or one may use room heater or other means to warm baby
monitor temp every 15-30 min, monitor BP, HR, temp &amp; glucose as needed.
Additional - Start IV 10% dextrose, if perfusion is poor, give 10ml/kg of ringer lactate or normal saline. Give Vit K -1mg I/M &amp; provide oxygen &amp; monitor SPO</t>
    </r>
    <r>
      <rPr>
        <vertAlign val="subscript"/>
        <sz val="11"/>
        <color theme="1"/>
        <rFont val="Calibri"/>
        <family val="2"/>
      </rPr>
      <t xml:space="preserve">2.
</t>
    </r>
    <r>
      <rPr>
        <sz val="11"/>
        <color theme="1"/>
        <rFont val="Calibri"/>
        <family val="2"/>
      </rPr>
      <t xml:space="preserve">Assess for sepsis
</t>
    </r>
  </si>
  <si>
    <t>Staff is able to demonstrate the process of Kangaroo mother care Protocols</t>
  </si>
  <si>
    <t>Counsel the mother and take consent for initiating KMC.
Give mother/care taker front open loose shirt or blouse
Guide the mother/ care taker to sit in semi reclining position on chair or bed
Unbutton top 2-3 buttons and slip baby with only napkin, socks and cap on, into shirt
Ensure skin to skin contact b/w baby and care taker
Baby should be in frog like position with head turned to one side and placed between mother's breast 
Tie a string at belt level to prevent the baby from slipping down
Cover mother and baby dyad with woollen or sheet
Encourage frequent breastfeeding</t>
  </si>
  <si>
    <t xml:space="preserve">Staff is able to access the clinical definition and symptoms of  hypoglycaemia is new-borns </t>
  </si>
  <si>
    <r>
      <rPr>
        <b/>
        <sz val="11"/>
        <color theme="1"/>
        <rFont val="Calibri"/>
        <family val="2"/>
      </rPr>
      <t>Blood glucose level less than 45mg/dl</t>
    </r>
    <r>
      <rPr>
        <sz val="11"/>
        <color theme="1"/>
        <rFont val="Calibri"/>
        <family val="2"/>
      </rPr>
      <t xml:space="preserve"> in all new-borns
</t>
    </r>
    <r>
      <rPr>
        <b/>
        <sz val="11"/>
        <color theme="1"/>
        <rFont val="Calibri"/>
        <family val="2"/>
      </rPr>
      <t xml:space="preserve">Symptoms of hypoglycaemia: </t>
    </r>
    <r>
      <rPr>
        <sz val="11"/>
        <color theme="1"/>
        <rFont val="Calibri"/>
        <family val="2"/>
      </rPr>
      <t xml:space="preserve">
(1) Jitteriness, irritability
(2) Lethargy, limpness
(3) Weak or high pitched cry
(4) Poor feeding , vomiting
(5) Tachycardia (&gt;180/min)
(6) Sweating
(7) Hypothermia
(8) Poor respiratory effort or apnoea, tachypnoea
(9) Cyanosis
(10) Seizures or coma</t>
    </r>
  </si>
  <si>
    <t>Staff is skilled for technique of estimating blood sugar using regent strips in neonates</t>
  </si>
  <si>
    <t>Common site- Heel.
(1) Ensure heel is not cold. Heel can be warmed by holding it in hand for few minutes
(2) Prepare the site with 70% Isopropyl alcohol. Allow to dry. 
(3) Make needle stick puncture of posterolateral aspect of heel &amp; avoid making deep puncture.
(4) Follow instructions on reagent strip bottle for obtaining blood sample analysis.
(5) If blood glucose is low send blood sample to lab for confirmation</t>
  </si>
  <si>
    <t>Staff is  competent in management of hypoglycaemia</t>
  </si>
  <si>
    <t>(1)Establish IV line, infuse bolus of 2ml/kg body weight of 10% dextrose over 1min.  
(2) If an IV line can not be established quickly, give 2ml/kg body weight of 10% dextrose orogastric tube
(3) Start infusion of dextrose containing fluid at daily maintenance volume acc. to baby's age so as to provide a glucose infusion rate (GIR) of 6mg/kg/min
(4) If glucose remain below 45mg/dl GIR is increased in steps of 2mg/kg/min to max. of 12mg/kg/min
(5) Check blood glucose 30 min after starting the infusion of glucose or any GIR. if blood glucose is above 45mg/dl, continue glucose infusion at this rate and recheck blood glucose 1hr later. With 2 blood glucose values in normal range, the frequency of glucose monitoring is reduced to 6 hrly. 
(6) If blood glucose is less than 25mg/dl, repeat the bolus of dextrose and GIR as needed.
(7) if the blood glucose b/w 25-45mg/dl, do not give dextrose bolus but increase GIR. The upper conc. of dextrose sol. which can be infused safely through peripheral vein is 15%. Conc. higher than this necessitate central line placement &amp; referral</t>
  </si>
  <si>
    <t>Staff is aware of frequency of blood glucose measurement after blood glucose return to normal</t>
  </si>
  <si>
    <t xml:space="preserve">(1) Every 8 hrs as long as baby require IV fluid. 
If the baby is no longer required or is not receiving IV fluid, measure blood glucose every 12 hrs for 24 hrs </t>
  </si>
  <si>
    <t xml:space="preserve">Charts/guidelines are readily available &amp; followed in SNCU for estimating glucose infusion rates in neonates </t>
  </si>
  <si>
    <t xml:space="preserve">Infusion rates with birth weight more than or equal to 1500gm  using Mixture of D10 &amp; D25.
Infuse ion rates with birth weight less than  1500 gm  using  mixture of D10 &amp; D25
</t>
  </si>
  <si>
    <t xml:space="preserve">Discharge &amp; follow up protocols are followed LBW babies </t>
  </si>
  <si>
    <t>(1) Consistently demonstrate weight again for 3 consecutive days 
(2) Mother should be confident in feeding the neonate 
(3) The required nutritional supplements started
(4)BCG, Hep. B and OPV is given to baby
(5) Methods of temperature regulation viz. KMC and other skills are taught to mother and adequately practices in hospital
(6) Mother/parents are available to identify danger sign</t>
  </si>
  <si>
    <t>Check important information like ROP screening and hearing evaluation is given to parents/mother of LBW babies</t>
  </si>
  <si>
    <t>LBW (32 weeks/&lt;1500gm) are advised for ROP screening at 1 month of postnatal age and hearing evaluation at 40 weeks corrected gestational age</t>
  </si>
  <si>
    <t>Staff is aware of clinical presentation of asphyxia</t>
  </si>
  <si>
    <t>Asphyxiated babies evolve neurological manifestation viz seizures, hypotonia, come or Hypoxic ischemic encephalopathy (HIE) within 72 hrs of life
Evidence of multi organ system dysfunction (manifested as difficult breathing or renal failure or feeding intolerance or hepatic dysfunction or haematological abnormalities) in immediate neonatal period</t>
  </si>
  <si>
    <t>Grading of hypoxic ischaemic encephalopathy (HIE)  is done &amp; recorded on case sheet</t>
  </si>
  <si>
    <t>Using Levene's grading HIE - assessment of consciousness, tone ,seizure activities and autonomic disturbances like sucking &amp; respiration - Severity is decided. 
Check sequential grading is done every 8-12 hrs to assess the progression of HIE</t>
  </si>
  <si>
    <t>Initial stabilization &amp; management of asphyxia cases  is done as per protocols</t>
  </si>
  <si>
    <t>(1) Maintenance of  temperature (keep the baby under radiant warmer &amp; temp is maintained at normal range)  perfusion, ventilation (monitoring of oxygen saturation- SPO2 maintained b/w 90-94%)  and normal Metabolic state including glucose, calcium and acid base balance (IV fluids, enteral feeding, glucose monitoring, management of hypocalcaemia &amp; administration of vit K 1mg IM)
(2) Early detection &amp; management of complications must be done to prevent extension of cerebral injury</t>
  </si>
  <si>
    <t xml:space="preserve">Clinical monitoring or bed side tests of asphyxiated babies is performed </t>
  </si>
  <si>
    <t xml:space="preserve">(1) Levene's staging for neurological status  
(2) Downe's Score for respiratory status
(3) Cardiovascular status- i.e. heart rate, colour, CRT, peripheral pulses, non- investive BP
(4) Abdominal circumferences- to rule out ileus
(5) Urine output - to check for serum electrolytes, blood urea &amp; serum creatinine
(6) Monitoring of Blood surger  </t>
  </si>
  <si>
    <t>Clinical monitoring is  performed &amp; updated in case sheet at defined intervals</t>
  </si>
  <si>
    <t>(1) Levene's staging   -every 8hrs 
(2) Downe's Score  -every 2-3 hrs
(3) Cardiovascular status- i.e. heart rate, colour, CRT, peripheral pulses, non- investive BP
(4) Abdominal circumferences- to rule out ileus
(5) Urine output - measured daily-- should not be &lt;1ml/kg/hr 
(6) Monitoring of Blood surger  every 6-8hrs during the first 24 hrs</t>
  </si>
  <si>
    <t>Staff is aware of two major clinical manifestation results due to asphyxia</t>
  </si>
  <si>
    <t>(1) Neonatal Shock
(2) Neonatal Seizures</t>
  </si>
  <si>
    <t>Staff is skilled to identify shock</t>
  </si>
  <si>
    <t xml:space="preserve">(1) Unexplained Tachycardia- (HR&gt;160/min)
(2) Capillary refill time (CRT)- &gt;3 seconds </t>
  </si>
  <si>
    <t>Staff is aware of technique to check  CRT &amp; its interpretation</t>
  </si>
  <si>
    <t xml:space="preserve">Gentle pressure is applied by the tip of finger on central part of the body such as chest for 3-5 seconds by slowly counting from 1 to 5. this result in to blanching and area refill &amp; it become pink after the tip of finger is lifted. Normal CRP is &lt;3 sec. A prolonged CRT indicates poor circulation and tissue perfusion. </t>
  </si>
  <si>
    <t xml:space="preserve">Staff is skilled to manage neonatal shock </t>
  </si>
  <si>
    <r>
      <rPr>
        <sz val="11"/>
        <color theme="1"/>
        <rFont val="Calibri"/>
        <family val="2"/>
      </rPr>
      <t xml:space="preserve">(1) Supportive Care :
(a) Maintain TBAC
(b) Hypoxia: Maintain SPO2- 90-94%
(c) Hypoglycaemia- Maintain normal blood glucose- (&gt;45 mg/dl)
(d) Hypothermia- Maintain temp _ 36.5-37.5 </t>
    </r>
    <r>
      <rPr>
        <vertAlign val="superscript"/>
        <sz val="11"/>
        <color theme="1"/>
        <rFont val="Calibri"/>
        <family val="2"/>
      </rPr>
      <t>O</t>
    </r>
    <r>
      <rPr>
        <sz val="11"/>
        <color theme="1"/>
        <rFont val="Calibri"/>
        <family val="2"/>
      </rPr>
      <t xml:space="preserve"> C
(2) Fluid resuscitation: infuse fluid bolus of 10ml/kg or normal saline over 20-30 min. 
(3) Administration of Inotropes 
</t>
    </r>
  </si>
  <si>
    <t xml:space="preserve">Staff is competent to assess improvement </t>
  </si>
  <si>
    <t>Check:
(1) Improvement in CRT
(2) Decrease in heart rate by at least 10 beats/min.
(3) Improvement in pulse volume and an increase in urine output over next 4-6 hrs (is sign of improvement)</t>
  </si>
  <si>
    <t xml:space="preserve"> Staff is  competent to identify when to start vasopressors</t>
  </si>
  <si>
    <t>If signs for poor perfusion persists despite 2 fluid boluses- Start vasopressor along with supportive care. Most commonly used vasopressor in neonates is dopamine</t>
  </si>
  <si>
    <t xml:space="preserve">Staff is aware of dose of dopamine </t>
  </si>
  <si>
    <t>(1) Starting dose- 5-10 microgram/kg/min
(2) If no improvement occurs- the dose can be increased by increments of 5 microgram/kg/min every 20-30 min to max of 20microgram/kg/min</t>
  </si>
  <si>
    <t>Staff is aware of next line of treatment if shock persists after max dose of dopamine</t>
  </si>
  <si>
    <t>Dobutamine - Dose same as dopamine
Hydrocortisone -1mg/kg of hydrocortisone can be given as initial dose and then depending upon response , it can be given 8-12 hrly in dose of 1mg/kg/dose for 2-3 days</t>
  </si>
  <si>
    <t>Staff is aware of further line of treatment in case baby is unresponsive to shock</t>
  </si>
  <si>
    <t>(1) Consider blood transfusion if Hb&lt; 12gm%
(2) Consider referral after stabilization of temperature, oxygenation and blood glucose</t>
  </si>
  <si>
    <t>Staff is aware of therapeutic end points for babies suffering from neonatal shock</t>
  </si>
  <si>
    <t xml:space="preserve"> CRT &lt;3 sec, Normal Heart rate, normal pulse, warm extremities, normal BP and urine output &gt;1ml/kg/hr</t>
  </si>
  <si>
    <t>Staff is  competent in method of weaning  from inotropes</t>
  </si>
  <si>
    <t>Once hypotension improves (BP normal for 4-6hrs) &amp; tissue perfusion improves, inotropes should be tapered slowly @5microgm/kg/min every 1-2 hrly provided neonate maintain the list of therapeutic end point</t>
  </si>
  <si>
    <t>Staff is aware of causes of neonatal Seizures</t>
  </si>
  <si>
    <t>Asphyxia (Most common), birth injuries, meningitis, intracranial bleeding or due to metabolic problems like hypoglycaemia, hypocalcaemia, and hypo or hypernatremia</t>
  </si>
  <si>
    <t xml:space="preserve">Staff knows d/f in spasm due to tetanus and jitteriness </t>
  </si>
  <si>
    <r>
      <rPr>
        <b/>
        <sz val="11"/>
        <color theme="1"/>
        <rFont val="Calibri"/>
        <family val="2"/>
      </rPr>
      <t>Spasm due to tetanus</t>
    </r>
    <r>
      <rPr>
        <sz val="11"/>
        <color theme="1"/>
        <rFont val="Calibri"/>
        <family val="2"/>
      </rPr>
      <t xml:space="preserve">: Appear after 48hrs, Involuntary contraction of muscles, fists often persistently and tightly clenched, Trismus opisthotonus, triggered by touch, light &amp; sound and Baby is conscious throughout, often crying with pain.
</t>
    </r>
    <r>
      <rPr>
        <b/>
        <sz val="11"/>
        <color theme="1"/>
        <rFont val="Calibri"/>
        <family val="2"/>
      </rPr>
      <t>Jitteriness</t>
    </r>
    <r>
      <rPr>
        <sz val="11"/>
        <color theme="1"/>
        <rFont val="Calibri"/>
        <family val="2"/>
      </rPr>
      <t>: Provoked by stimulus, abolished by restraining, Not associated with autonomic changes, examination of neonatal is normal b/w seizure episodes &amp; EEG is normal</t>
    </r>
  </si>
  <si>
    <t>Staff is aware of diagnostic approach for seizure</t>
  </si>
  <si>
    <t xml:space="preserve">In sick babies: blood  glucose, serum ionized calcium, serum sodium &amp; Sepsis screen. 
Detailed history is taken and examination is done after initial acute management to determine the underlying cause.
</t>
  </si>
  <si>
    <t>Staff is skilled to provide treatment of neonate with seizures</t>
  </si>
  <si>
    <r>
      <rPr>
        <b/>
        <sz val="11"/>
        <color theme="1"/>
        <rFont val="Calibri"/>
        <family val="2"/>
      </rPr>
      <t xml:space="preserve">1st Step: </t>
    </r>
    <r>
      <rPr>
        <sz val="11"/>
        <color theme="1"/>
        <rFont val="Calibri"/>
        <family val="2"/>
      </rPr>
      <t xml:space="preserve">Resuscitate if needed : In thermoneutral environment ensure TABC. Start oxygen if required IV access should be secured and blood sample drawn for blood count, blood sugar, serum calcium &amp; electrolytes
</t>
    </r>
    <r>
      <rPr>
        <b/>
        <sz val="11"/>
        <color theme="1"/>
        <rFont val="Calibri"/>
        <family val="2"/>
      </rPr>
      <t>Step 2</t>
    </r>
    <r>
      <rPr>
        <sz val="11"/>
        <color theme="1"/>
        <rFont val="Calibri"/>
        <family val="2"/>
      </rPr>
      <t xml:space="preserve">: If blood sugar less than 45mg/dl correct hypoglycaemia by a bolus of 2ml/kg 10% dextrose followed by maintenance infusion of 6-8 mg/kg/min
</t>
    </r>
    <r>
      <rPr>
        <b/>
        <sz val="11"/>
        <color theme="1"/>
        <rFont val="Calibri"/>
        <family val="2"/>
      </rPr>
      <t>3rd step</t>
    </r>
    <r>
      <rPr>
        <sz val="11"/>
        <color theme="1"/>
        <rFont val="Calibri"/>
        <family val="2"/>
      </rPr>
      <t xml:space="preserve">: Estimate calcium levels. Consider giving 10% calcium gluconate 2ml/kg IV over 5-10min 
</t>
    </r>
    <r>
      <rPr>
        <b/>
        <sz val="11"/>
        <color theme="1"/>
        <rFont val="Calibri"/>
        <family val="2"/>
      </rPr>
      <t>4th Step</t>
    </r>
    <r>
      <rPr>
        <sz val="11"/>
        <color theme="1"/>
        <rFont val="Calibri"/>
        <family val="2"/>
      </rPr>
      <t xml:space="preserve">: Anti convulsant drug (ACD); ACD given if seizures persists even after correction of hypoglycaemia and hypocalcaemia </t>
    </r>
  </si>
  <si>
    <t>Staff is aware of 1st and 2nd line ACD along with their doses</t>
  </si>
  <si>
    <r>
      <rPr>
        <b/>
        <sz val="11"/>
        <color theme="1"/>
        <rFont val="Calibri"/>
        <family val="2"/>
      </rPr>
      <t>1st Line ACD</t>
    </r>
    <r>
      <rPr>
        <sz val="11"/>
        <color theme="1"/>
        <rFont val="Calibri"/>
        <family val="2"/>
      </rPr>
      <t xml:space="preserve">: Inj Phenobarbitone20mg/kg IV over 20min. If baby has no further seizures don to start maintenance. If seizures persists after initial phenobarbitone infusion, administer boluses of 5mg/kg put total 40 mg/kg.
</t>
    </r>
    <r>
      <rPr>
        <b/>
        <sz val="11"/>
        <color theme="1"/>
        <rFont val="Calibri"/>
        <family val="2"/>
      </rPr>
      <t>2nd Line ACD: I</t>
    </r>
    <r>
      <rPr>
        <sz val="11"/>
        <color theme="1"/>
        <rFont val="Calibri"/>
        <family val="2"/>
      </rPr>
      <t>nj Phenytoin or Fosphenytoin 20mg/kgIV over 20 min if seizures are not controlled with Phenobarbitone. Assess seizures control after the infusion. If seizures persists then</t>
    </r>
    <r>
      <rPr>
        <b/>
        <sz val="11"/>
        <color theme="1"/>
        <rFont val="Calibri"/>
        <family val="2"/>
      </rPr>
      <t xml:space="preserve"> Lorazepam</t>
    </r>
    <r>
      <rPr>
        <sz val="11"/>
        <color theme="1"/>
        <rFont val="Calibri"/>
        <family val="2"/>
      </rPr>
      <t xml:space="preserve"> 0.05- 0.10 mg/kg IV may be infused. Once the seizures are controlled, start maintenance dose of 3-4mg/kg day after 12 hrs of loading dose of phenobarbitone and phenytoin</t>
    </r>
  </si>
  <si>
    <t>Staff is aware of therapeutic action for neonate with seizures</t>
  </si>
  <si>
    <t xml:space="preserve">(1) Transient metabolic problem i.e. hypoglycaemia, hypocalcaemia, dyselectrolytemia- Treat the cause , stop ACD immediately if started
(2) Seizures controlled with 1st bolus of phenobarbitone- No maintenance ACD, observe for 48 hrs if seizures re occur
(3) Seizures controlled with multiple dose of phenobarbitone- Start maintenance dose  phenobarbitone. Stop once seizure free for 48hrs
(4) Difficult to control seizures- Stop Phenytoin if seizures free for 48 hrs, continue maintenance dose  phenobarbitone, Assess neurological status : if normal-Stop   phenobarbitone, If abnormal -may continue oral  maintenance  phenobarbitone
</t>
  </si>
  <si>
    <t>Staff is  competent to identify conditions when to refer the neonatal asphyxia cases to higher centre</t>
  </si>
  <si>
    <t>(1) when baby need respiratory support - as PPV required for 5min or longer
(2) Onset of seizures within 12 hrs- refractory seizures (uncontrolled with phenobarbitone &amp; phenytoin)
(3) Severe HIE &amp; unable to restore oral feeds within 1 week-
(4) Shock unresponsive to vasopressor</t>
  </si>
  <si>
    <t>Post discharge &amp; follow up advice is given as per protocols</t>
  </si>
  <si>
    <t>To attend follow up clinic for monitoring of their growth &amp; development and to identify post asphyxia sequelae and development delays</t>
  </si>
  <si>
    <t>ME E 20.5</t>
  </si>
  <si>
    <t xml:space="preserve">Management of sepsis is done as per guidelines </t>
  </si>
  <si>
    <t>Staff is aware of classification of neonatal sepsis</t>
  </si>
  <si>
    <t>Early onset sepsis (EOS): where sign &amp; symptoms of sepsis appear within 72 hrs of birth  due to pathogens in maternal genital tract or delivery area, respiratory distress due to congenital pneumonia.
Late onset of Sepsis (LOS): where sign appear after 72 hrs of age due to pathogens from hospital or community. LO is commonly presented as Septicaemia, pneumonia, or meningitis</t>
  </si>
  <si>
    <t>Staff is aware of  signs of neonatal sepsis</t>
  </si>
  <si>
    <r>
      <rPr>
        <sz val="11"/>
        <color theme="1"/>
        <rFont val="Calibri"/>
        <family val="2"/>
      </rPr>
      <t xml:space="preserve">(1) Clinical picture is </t>
    </r>
    <r>
      <rPr>
        <b/>
        <sz val="11"/>
        <color theme="1"/>
        <rFont val="Calibri"/>
        <family val="2"/>
      </rPr>
      <t>highly variable. Sign &amp; symptom are minimal, subtle or non specific.</t>
    </r>
    <r>
      <rPr>
        <sz val="11"/>
        <color theme="1"/>
        <rFont val="Calibri"/>
        <family val="2"/>
      </rPr>
      <t xml:space="preserve">
(2) Clinical manifestation of neonatal sepsis : Lethargy, refuse to suckle, poor cry or high pitched cry or excessive cry, comatose, and. Distension, diarrhoea, vomiting, hypothermia, poor perfusion, sclera, poor weight gain, shock, bleeding, renal failure, cyanosis, tachypnoea, chest retraction, grunt, apnoea, fever, seizures, neck retraction, bulging fontanel etc.   
</t>
    </r>
  </si>
  <si>
    <t>Staff is  competent to identify clinical manifestation of meningitis</t>
  </si>
  <si>
    <t>fever, seizures, blank look, high pitched cry to excessive crying/irritability, neck retraction &amp; bulging fontanel</t>
  </si>
  <si>
    <t>Laboratory investigations are performed to confirm  neonatal sepsis</t>
  </si>
  <si>
    <r>
      <rPr>
        <sz val="11"/>
        <color theme="1"/>
        <rFont val="Calibri"/>
        <family val="2"/>
      </rPr>
      <t xml:space="preserve">Direct method: Isolation of micro-organism from blood, CSF, urine or pus. 
Indirect method: </t>
    </r>
    <r>
      <rPr>
        <sz val="11"/>
        <color theme="1"/>
        <rFont val="Calibri"/>
        <family val="2"/>
      </rPr>
      <t xml:space="preserve"> Leukopenia (TLC&lt; 5000/cu mm), Neutropenia (ANC&lt; 1800/cu mm), Immature neutrophil to total neutrophil ratio (&gt;0.2),  Micro ESR(&gt;15mm 1st hour) positive C Protein. 
Any of the 2 or more test come positive indicate sepsis.
Lumber puncture : must be performed in all cases with late onset of sepsis</t>
    </r>
  </si>
  <si>
    <t xml:space="preserve">Supportive care is provided  to manage new borns </t>
  </si>
  <si>
    <r>
      <rPr>
        <sz val="11"/>
        <color theme="1"/>
        <rFont val="Calibri"/>
        <family val="2"/>
      </rPr>
      <t>Maintain TABC
Ensure SPO</t>
    </r>
    <r>
      <rPr>
        <vertAlign val="subscript"/>
        <sz val="11"/>
        <color theme="1"/>
        <rFont val="Calibri"/>
        <family val="2"/>
      </rPr>
      <t xml:space="preserve">2 </t>
    </r>
    <r>
      <rPr>
        <sz val="11"/>
        <color theme="1"/>
        <rFont val="Calibri"/>
        <family val="2"/>
      </rPr>
      <t>-90-94%
Maintain normoglycemia
Administer inj vit K 1mg IV , if there is active bleeding from any site
Avoid enteral feed if hemodynamically compromised &amp; start feed as  hemodynamically stable. 
Consider exchange transfusion if there is sclerema</t>
    </r>
  </si>
  <si>
    <t>Appropriate  antibiotics are given according to age and weight of the baby</t>
  </si>
  <si>
    <t>SI/ RR</t>
  </si>
  <si>
    <t>Correct dose and frequency is given as per antibiotic therapy of neonatal sepsis
Antibiotic therapy  should cover the common bacteria viz, E .coli, Staphylococcus aureus and Klebsiella Pneumonia
Every new born unit must have its own antibiotic policy based on profile of pathogen &amp; local sensitivity pattern</t>
  </si>
  <si>
    <t xml:space="preserve">Staff administer antibiotic as per protocols for confirmed Sepsis </t>
  </si>
  <si>
    <t xml:space="preserve">1. Give Injection ampicillin and gentamicin, as first line of treatment.
2. Give cloxacillin (if available) instead of ampicillin, if there are extensive skin pustules or abscesses, as
these might be signs of Staphylococcus infection.
3. Antibiotics should be given slowly, after dissolving in 5-10 ml fluid using a microdrip set or infusion
pump.
4. Never mix two antibiotics in same syringe.
</t>
  </si>
  <si>
    <t>Check algorithm &amp; treatment charts for management of neonatal sepsis is available &amp; practices</t>
  </si>
  <si>
    <t>Antibiotic schedule &amp; dosage including frequency, route and duration is available &amp; used</t>
  </si>
  <si>
    <t>Staff provide antibiotic as per protocols for confirmed meningitis</t>
  </si>
  <si>
    <t>Check availability charts for prescribing antibitotics for meningitis.
Check charts reflect following information:
Weight &lt;2kg 
Inj Cefotaxime- 12 hrly ( 0-7 days of age) or 8 hrly (&gt;7days of age), IV, for 3 weeks
Inj Amikacin-24hrly ( 0-7 days of age) or 24 hrly (&gt;7days of age), IV, for 3 weeks
Weight &gt;2kg 
Inj Cefotaxime- 8 hrly ( 0-7 days of age) or 6 hrly (&gt;7days of age), IV, for 3 weeks
Inj Amikacin-24hrly ( 0-7 days of age) or 24 hrly (&gt;7days of age), IV, for 3 weeks.
2nd line treatment:
Inj Meropenem- 8 hrly ( 0-7 days of age) or 8 hrly (&gt;7days of age), IV, for 3 weeks
nj Amikacin-24hrly ( 0-7 days of age) or 24 hrly (&gt;7days of age), IV, for 3 weeks.</t>
  </si>
  <si>
    <t>The response to treatment is monitored</t>
  </si>
  <si>
    <t xml:space="preserve">Empirical upgradation can be considered if there is no clinical improvement  by 48hrs of institution of antibiotic or there is sign of deterioration </t>
  </si>
  <si>
    <t xml:space="preserve">Staff assess the clinical presentation of possible serious bacterial infection among children of 0-59 days </t>
  </si>
  <si>
    <r>
      <rPr>
        <sz val="11"/>
        <color theme="1"/>
        <rFont val="Calibri"/>
        <family val="2"/>
      </rPr>
      <t xml:space="preserve">Pneumonia in 0-59 days children - difficult to diagnose as per clinical conditions
Possible serious bacterial infections can be pneumonia, septicaemia, or meningitis.
Essential Features: (1) Baby not able to feed or (2) Convulsion or (3) Fast breathing (RR-&gt; 60/min) or (4) Severe chest indrawing or (5) Axillary temp &gt; or equal to 37.5 </t>
    </r>
    <r>
      <rPr>
        <vertAlign val="superscript"/>
        <sz val="11"/>
        <color theme="1"/>
        <rFont val="Calibri"/>
        <family val="2"/>
      </rPr>
      <t>o</t>
    </r>
    <r>
      <rPr>
        <sz val="11"/>
        <color theme="1"/>
        <rFont val="Calibri"/>
        <family val="2"/>
      </rPr>
      <t>C (or feel hot to touch) (6) or Axillary tem &lt;35.5 oC (or feel cold to touch) or movement only when stimulated or no movement at all</t>
    </r>
  </si>
  <si>
    <t xml:space="preserve">Management of Possible serious bacterial infections </t>
  </si>
  <si>
    <t xml:space="preserve">Hospitalise, Maintain nutrition &amp; hydration, Give Oxygen ( if SpO2 &lt;90), 
Check availability charts for prescribing antibitotics for serious bacterial infections.
Check dose, duration, frequency  is given as per indicated
</t>
  </si>
  <si>
    <t xml:space="preserve">Staff is  competent to identify conditions that do not require antibiotic for  management </t>
  </si>
  <si>
    <t>Meconium strained amniotic fluid, meconium aspiration syndrome, Mild respiratory distress, perinatal asphyxia, Asymptomatic neonates with present of 1-2 risk factors of EOS, jaundice and prematurity</t>
  </si>
  <si>
    <t>Staff is  competent to identify when to refer the baby</t>
  </si>
  <si>
    <t>If condition worsen or no improvement after 48hrs
(1) Respiratory failure requiring mechanical ventilation
(2) Unresponsive shock
(3) Persistent convulsions
(4) DIC (5) Baby require exchange transfusion (&amp; facility is not available</t>
  </si>
  <si>
    <t xml:space="preserve">Management of jaundice is done as per guidelines </t>
  </si>
  <si>
    <t xml:space="preserve">Staff is aware of alert sign of  neonatal pathological jaundice </t>
  </si>
  <si>
    <t>Clinical Jaundice in first 24 hrs of life or Total serum bilirubin (TSB) increasing by 5mg/dl/day or 0.5mg/dl/hr or TSB &gt;15mg/dl to Conjugated serum bilirubin &gt;2mg/dl or clinical jaundice persisting for   &gt; 14 days in term and &gt; 21 days in preterm infants</t>
  </si>
  <si>
    <t>Staff is aware of causes of onset of Jaundice within 24 hrs of age</t>
  </si>
  <si>
    <t xml:space="preserve">(1) Haemolytic disease of newborn: RH, ABO and minor group incompatibility,(2) Infection: Intrauterine viral- bacterial, malaria
(3) G6PD deficiency
</t>
  </si>
  <si>
    <t>Staff is aware of causes of onset of Jaundice after  24 hrs of age</t>
  </si>
  <si>
    <t>S</t>
  </si>
  <si>
    <t xml:space="preserve"> Physiological, Polycythaemia, Concealed haemorrhage, Sepsis, neonatal hepatitis, metabolic disorder</t>
  </si>
  <si>
    <t>Clinical assessment of severity of  Jaundiced neonate  is done as per Kramer's criteria</t>
  </si>
  <si>
    <t>Kramer's criteria: Jaundice limited to face: Serum Bilirubin- about 6mg/dl, Jaundice extended to trunk- 9mg/dl, Extended to abdomen-12mg/dl.  Extended to legs -15mg/dl  &amp; Extended to feet &amp; hand-19-20mg/dl</t>
  </si>
  <si>
    <t>Staff is aware of features of acute bilirubin encephalopathy</t>
  </si>
  <si>
    <t xml:space="preserve">Hypotonia, lethargy, high pitched cry, poor suck, hypertonia of external muscles, irritability, fever, seizures, opisthotonus, shrill cry, apnoea, coma </t>
  </si>
  <si>
    <t xml:space="preserve">Staff is aware of Jaundice evaluation protocols </t>
  </si>
  <si>
    <t>Blood sample is taken for TSB estimation. Plotting of values on AAP charts on bilirubin nomogram</t>
  </si>
  <si>
    <t>Management of Jaundice is done as per protocols</t>
  </si>
  <si>
    <t>Management directed toward reducing level of bilirubin &amp; preventing CNS toxicity. 
Prevention of hyperbilirubinemia: by early &amp; frequent feeding
Reduction of bilirubin: Achieved by phototherapy and /or exchange transfusion</t>
  </si>
  <si>
    <t>Normogram is used to   imitate phototherapy &amp; exchange transfusion</t>
  </si>
  <si>
    <t>Check normogram is available &amp; practiced for new born more than 35 week</t>
  </si>
  <si>
    <t xml:space="preserve">Guidelines for phototherapy &amp; exchange transfusion is readily available and being followed  </t>
  </si>
  <si>
    <t>For new born &lt;35 week</t>
  </si>
  <si>
    <t>Staff is aware of precautions to be taken while giving  phototherapy to baby</t>
  </si>
  <si>
    <t>Baby should be naked eyes &amp; genitals should be covered. New born should be kept at distance of more than 45 cm below light source.Frquent feeding every 2 hours 7 change in posture is promoted, once under phototherapy serum bilirubin must be monitored every 12 hrs or earlier if required</t>
  </si>
  <si>
    <t>Check baby is monitored through out the phototherapy</t>
  </si>
  <si>
    <t>Check the records baby's temperature is measured  every 4 hourly to monitor for hypo/hyperthermia
Check weight is taken daily
Frequent breast feeding
Increase in allowance for fluid, (if there is any evidence of dehydration)
Position is changed frequently, after each feed
(Low birth weight babies can have their socks, caps and mittens on, while under phototherapy)</t>
  </si>
  <si>
    <t>Check the availability &amp; use of fluxmeter</t>
  </si>
  <si>
    <t>Use Fluxmeter to check for and ensure optimal irradiance in phototherapy units</t>
  </si>
  <si>
    <t>(1) Sepsis
(2) Envt. too hot for baby
(3) Wrapping the baby in too many layers of clothes, esp. in hot humid climate
(4) Keeping newborn close to heater/hot water bottle
(5) Leaving the under heating devices i.e. radiant warmer, incubator, phototherapy that is not functioning properly and/to not check regularly</t>
  </si>
  <si>
    <t>Staff is aware and follow management protocols of hyperthermia</t>
  </si>
  <si>
    <r>
      <rPr>
        <b/>
        <sz val="11"/>
        <color theme="1"/>
        <rFont val="Calibri"/>
        <family val="2"/>
      </rPr>
      <t>Examine every hyperthermic baby for infection</t>
    </r>
    <r>
      <rPr>
        <sz val="11"/>
        <color theme="1"/>
        <rFont val="Calibri"/>
        <family val="2"/>
      </rPr>
      <t xml:space="preserve"> (1) If temp. is above 39</t>
    </r>
    <r>
      <rPr>
        <vertAlign val="superscript"/>
        <sz val="11"/>
        <color theme="1"/>
        <rFont val="Calibri"/>
        <family val="2"/>
      </rPr>
      <t>O</t>
    </r>
    <r>
      <rPr>
        <sz val="11"/>
        <color theme="1"/>
        <rFont val="Calibri"/>
        <family val="2"/>
      </rPr>
      <t>C, the neonate should be undressed and sponged with tepid water at app. 35</t>
    </r>
    <r>
      <rPr>
        <vertAlign val="superscript"/>
        <sz val="11"/>
        <color theme="1"/>
        <rFont val="Calibri"/>
        <family val="2"/>
      </rPr>
      <t>O</t>
    </r>
    <r>
      <rPr>
        <sz val="11"/>
        <color theme="1"/>
        <rFont val="Calibri"/>
        <family val="2"/>
      </rPr>
      <t xml:space="preserve">C until temperature is below is below 38 </t>
    </r>
    <r>
      <rPr>
        <vertAlign val="superscript"/>
        <sz val="11"/>
        <color theme="1"/>
        <rFont val="Calibri"/>
        <family val="2"/>
      </rPr>
      <t>O</t>
    </r>
    <r>
      <rPr>
        <sz val="11"/>
        <color theme="1"/>
        <rFont val="Calibri"/>
        <family val="2"/>
      </rPr>
      <t>C
(2) If temp. is 37.5- 39</t>
    </r>
    <r>
      <rPr>
        <vertAlign val="superscript"/>
        <sz val="11"/>
        <color theme="1"/>
        <rFont val="Calibri"/>
        <family val="2"/>
      </rPr>
      <t>O</t>
    </r>
    <r>
      <rPr>
        <sz val="11"/>
        <color theme="1"/>
        <rFont val="Calibri"/>
        <family val="2"/>
      </rPr>
      <t>C- Undressing &amp; exposing to room temp is usually all that is necessary. 
(3) If due too envt. temperature: move baby to colder environment &amp; using loose &amp; light clothes.
(4) If due to device- remove the baby from source of heat
(5) Give frequent breastfeeds to replace fluids. if the baby cannot breastfeed, give EBM. If does not tolerate feeds, IV fluids may be given
(6) Measures the temp. hourly till it become normal</t>
    </r>
  </si>
  <si>
    <t>Staff is aware of common causes of respiratory distress in newborn</t>
  </si>
  <si>
    <t>(1) Pre Term : RDS, Congenital pneumonia, hypothermia &amp; hypoglycaemia
(2) Term: Transient tachypnoea of newborn (TTNB), meconium aspiration, pneumonia, asphyxia
(3) Surgical cases: Diaphragmatic hernia, Trachea - oesophageal fistula, B/L choanal atresia
(4) other causes: Congenital heart disease, acidosis, inborn errors of metabolism</t>
  </si>
  <si>
    <t>Detailed antenatal &amp; perinatal history is taken based on causes of respiratory distress &amp; recorded</t>
  </si>
  <si>
    <t>H/O gestation, onset of distress, previous preterm babies with RDS, antenatal steroid prophylaxis, rupture of membranes &gt;24 hrs, intrapartum fever, meconium asphyxia, maternal diabetes mellitus, poor feeding, lethargy, convulsion, h/o excessive frothing</t>
  </si>
  <si>
    <t>Objective assessment of severity of respiratory distress is done &amp; recorded</t>
  </si>
  <si>
    <t>Using Downe's score and status is recorded in BHT</t>
  </si>
  <si>
    <t xml:space="preserve">Staff is aware of parameters &amp; interpretation of Downe's Score </t>
  </si>
  <si>
    <t>Parameter: RR, Cyanosis, Air entry, Grunt and retraction.
Score 1-6= RDS
Score &gt;6- Impending respiratory failure</t>
  </si>
  <si>
    <t>Detailed examination of babies representing with RDS is done and recorded</t>
  </si>
  <si>
    <t>(1) Severity of RDS- Assessed by Downe Score
(2) Neurological status: Activity or altered sensorium
(3) CRT
(4) Hepatomegaly
(5) Central Cyanosis or low oxygen saturation 
(6) Features of sepsis
(7) Evidences of malformation</t>
  </si>
  <si>
    <t>Staff is  competent to identify conditions when to order chest X ray</t>
  </si>
  <si>
    <t xml:space="preserve">(1) All babies with moderate to severe respiratory distress- to identify underlying causes
(2) Babies with mild respiratory distress observed for few hrs- if distress does not settle in 4-6 hrs or baby continues to need supplementary oxygen </t>
  </si>
  <si>
    <t>Staff follow support management protocols for all sick newborn</t>
  </si>
  <si>
    <t xml:space="preserve">(1) Maintain body temp. 
(2) Give Oxygen with oxygen hood or nasal prongs to achieve appropriate oxygen saturation. Titrate oxygen delivery, targeting oxygen saturation of 90-94%
(3) EBM by gavage feeding 
(4) Give IV fluids if baby does not accept Breast feed
(5) Maintain blood glucose, if low treat hypoglycaemia
</t>
  </si>
  <si>
    <t>Staff is  competent in  management of apnoeic baby</t>
  </si>
  <si>
    <t xml:space="preserve">(a) Maintain temperature (b) 
Stimulate to breathe by rubbing the back or flicking the sole. If does not begin to breathe, provide PPV with bag &amp; mask immediately (c) Check blood glucose (d)  Administer caffeine citrate/Aminophylline if baby is pre term with no other evident cause of apnoea (d) If apnoeic spells are recurrent, obtain sepsis screen along with blood culture and initiate treatment for sepsis </t>
  </si>
  <si>
    <t>Staff is  competent in specific management of moderate to severe  respiratory distress</t>
  </si>
  <si>
    <t>Start nasal CPAP and/or organize transfer for assisted ventilation</t>
  </si>
  <si>
    <t xml:space="preserve">Staff is aware of duration to administer antibiotics </t>
  </si>
  <si>
    <t>(1) If baby show clinical improvement- sepsis screen is negative and blood culture is sterile stop antibiotic after 48 hrs
(2) if baby show clinical improvement  but sepsis screen is positive &amp; culture is negative give antibiotic for 5-7days
(3) Id culture is positive for Gram positive cocci (GPC) give antibiotic for 7 -10days &amp; for Gram negative bacilli (GNB) for 10-14 days
Antibiotic may be modified based in clinical response and blood culture sensitivity pattern</t>
  </si>
  <si>
    <t>Staff is skilled to provide oxygen therapy</t>
  </si>
  <si>
    <t xml:space="preserve">(1) Pulse oximeter is used to check oxygen saturation -should be maintained b/w 90-94%
(2) Saturation below 90% should be treated using oxygen supplementation. Ensure at NO TIME babies under supplemental oxygen should have oxygen saturation above 95%
(3) Nasal prongs &amp; head box is used to deliver oxygen. Adjust flow of oxygen 0.5-2.0 L/min with Nasal prongs to achieve target saturation. 
Adjust the flow of oxygen (3-5L/min) to achieve desired oxygen saturation </t>
  </si>
  <si>
    <t>Staff is  competent in oxygen weaning protocols</t>
  </si>
  <si>
    <t>Once baby's oxygen saturation on pulse oximeter is 90-94%, gradually wean oxygen. Reduce the oxygen flow rate by 1/2litre/min every few minutes to observe the oxygen saturation. If oxygen saturation remain in normal range gradually remove oxygen.</t>
  </si>
  <si>
    <t>Staff is competent to identify when to refer the baby</t>
  </si>
  <si>
    <t>(1) If baby with breathing difficulty needs CPAP or mechanical ventilation
(2) persistent central cyanosis or low oxygen saturation despite oxygen supplementation
(3) Repeated apnoeic spells
Always stabilize before referral &amp; transport</t>
  </si>
  <si>
    <t xml:space="preserve">Discharge &amp; follow up advice is given as per  protocols </t>
  </si>
  <si>
    <t>Babies with respiratory distress should be seen 48hrs after discharge, either at hospital or during home visit by ASHA. Counselling of parents for exclusive breastfeeding, temp maintenance and immunization Should be done</t>
  </si>
  <si>
    <t>SNCU promotes initiation of breastfeeding within half an hour after birth</t>
  </si>
  <si>
    <t>PI/ SI</t>
  </si>
  <si>
    <t>Check with mother when she has provided breastmilk to baby after delivery</t>
  </si>
  <si>
    <t>Check colostrum is given to baby &amp; staff is aware of its importance</t>
  </si>
  <si>
    <t>Women produce colostrum in first few days after delivery. It is thick yellowish in colour &amp; contain antibodies, white blood cells and other anti infective proteins.
Importance: Help to fight diseases that baby is likely to be exposed after delivery. Help to clear baby's gut of meconium. Clear bilirubin from the gut &amp; also help to prevent hyperbilirubinemia</t>
  </si>
  <si>
    <t>No  ghutti, gripe water , honey or any other milk is given to baby</t>
  </si>
  <si>
    <t>SNCU  ensures exclusive breastfeeding to babies during their stay in SNCU unless clinically indicated</t>
  </si>
  <si>
    <t>(1) Check with mother how frequently she breastfed her admitted baby ( At least 8 times per day (EBM or DHM)
(2) No formula feeding unless prescribed by doctor</t>
  </si>
  <si>
    <t xml:space="preserve">
Check process in place to assess the milk intake among admitted  babies </t>
  </si>
  <si>
    <t>(1) By counting no. of wet diapers per day (6-8 time/day)
(2) Weight gain (20-30 gm a day in 1st 3-4 months after regaining birthweight</t>
  </si>
  <si>
    <t>Check records are maintained to monitor  intake of babies</t>
  </si>
  <si>
    <t>Staff is aware  &amp; practice assisted feeding  techniques for babies unable to take feed</t>
  </si>
  <si>
    <t>Gavage feeding, katori-spoon feeding /paladai feeding/ gastric tube</t>
  </si>
  <si>
    <t>Check SNCU provide assistance in positioning &amp; attaching the baby to mother's  breast</t>
  </si>
  <si>
    <t xml:space="preserve">Check with mother if she has been taught/ guided to position &amp; attach the baby </t>
  </si>
  <si>
    <t xml:space="preserve">Check staff&amp; mothers  are aware of signs of proper position </t>
  </si>
  <si>
    <t>(1) Baby's body is well supported
(2) The head, neck &amp; body of baby are kept in same plane
(3) Entire body of baby faces the mother
(4) Baby's abdomen touches mother's abdomen</t>
  </si>
  <si>
    <t>Check staff &amp; mothers are aware of signs of proper attachment</t>
  </si>
  <si>
    <t>(1) Baby's mouth is wide open
(2) lower lip turned outwards
(3) Baby's chin turned towards mother's breast
(4) Majority of areola is inside the baby's mouth</t>
  </si>
  <si>
    <t>Check poster of proper positioning &amp;  attachment is displayed in Breastfeeding area in SNCU</t>
  </si>
  <si>
    <t>Poster explain Signs of proper positioning, attachment and suckling. 
Also explain disadvantages of not following proper positioning &amp; attachment</t>
  </si>
  <si>
    <t>Staff is aware of breastfeeding problems &amp; its management</t>
  </si>
  <si>
    <t>(1) Inverted/flat nipples - Treatment- A 20ml plastic syringe can be used to draw out nipple gently
(2) Sore nipple, due to incorrect attachment  or frequent washing with soap &amp; water or pulling the baby off while he is still sucking- Treatment- Correct positioning &amp; attachement.Apply hind milk after feed &amp; nipple should be aired, to allow healing in between feeds. In case of fungal infection suspected- refer to specialist or provide anti fungal medication
(3) Breast engorgement- Treatment - Ensuring early &amp; frequent feeding &amp; correct attachment. Apply local warm water packs &amp; analgesics (paracetamol) . Milk should be gently expressed to soften the breast.
(4) Breast abscess- treatment- treated with analgesics &amp; antibiotics. The abscess is to incised &amp; drained.
(5) Reduced milk supply: if baby is not gaining weight- Ask mother to feed more frequently especially during night. Make sure proper attachment &amp; back massage is useful for stimulating lactation</t>
  </si>
  <si>
    <t>SNCU provides extra support to establish breastfeeding in mother's having pre term &amp; LBW babies</t>
  </si>
  <si>
    <t>(1) SNCU ensures mother has begin the expression of milk within 6 hrs of delivery.  
(2) Encourage the mother's to repeat expression of milk 8-10 times per day to maintain flow of production &amp; to feed the baby
(3) The baby should put in breast every 2-3 hrs for feeding or non nutritive suckling (NNS)
(4) SNCU ensures  preterm milk is given to pre term babies</t>
  </si>
  <si>
    <t xml:space="preserve">Check mother is encouraged to visit, touch and care her baby </t>
  </si>
  <si>
    <t>Ask mother how often she visits her baby in SNCU</t>
  </si>
  <si>
    <t xml:space="preserve">Check mothers are encouraged to learn milk expression </t>
  </si>
  <si>
    <t>Both manual and through breast pump.
 Check instructions are displayed in milk expression room. Functional electrical pumps are available</t>
  </si>
  <si>
    <t>SNCU has provision to collection, &amp; storage breast milk</t>
  </si>
  <si>
    <t>Check availability of milk expression room &amp; refrigerator to store milk</t>
  </si>
  <si>
    <t>SNCU has system to label &amp; identify the expressed milk or milk received from CLMC</t>
  </si>
  <si>
    <t>(1) Unique ID of baby,  date of expression of milk or Date &amp; time of opening the DHM bottle</t>
  </si>
  <si>
    <t>Expressed milk/ DHM is stored at recommended temperature</t>
  </si>
  <si>
    <t xml:space="preserve">Milk is immediately transferred to a refrigerator at the temperature of +2˚C to +4˚C for storage.  
EBM can be kept at room temp for 8 hours &amp; in refrigerator for 24 hrs                           
</t>
  </si>
  <si>
    <t>SNCU promote  feeding of  breastmilk for pre term, low birth  &amp; sick new born</t>
  </si>
  <si>
    <t>Check Bed head tickets whether mother milk  or milk substitute  is prescribed for admitted new born. Give non compliance if milk substitute is prescribed (untill clinically indicated)</t>
  </si>
  <si>
    <t>Check breastfeeding policy is displayed</t>
  </si>
  <si>
    <t>Mentioning 10 steps of successful breastfeeding. Check Staff is able to explain at least 3 components of breastfeeding policy</t>
  </si>
  <si>
    <t>Check SNCU promotes  breastfeeding during follow up visits</t>
  </si>
  <si>
    <t xml:space="preserve">(1) Exclusive during 6 months (2) initiate complemtary feeding after 6 months &amp; (3) continue breastfeeding up to 2 yrs. and beyond </t>
  </si>
  <si>
    <t>Check SNCU has linkage with Comprehensive lactation management centre</t>
  </si>
  <si>
    <t xml:space="preserve">Inhouse or outsourced for ensuring breastmilk to the babies
</t>
  </si>
  <si>
    <t xml:space="preserve">SNCU has functional referral linkage with DEIC </t>
  </si>
  <si>
    <t>(1) Inhouse or at higher centre
(2)  For developmental/ interventional facilities</t>
  </si>
  <si>
    <t xml:space="preserve">          </t>
  </si>
  <si>
    <t>Patients are observed for any sign and symptoms of HAI. HAI reporting formats are available. Staff Know whom to report &amp; action are taken on feed back.</t>
  </si>
  <si>
    <t xml:space="preserve">Hand washing and infection control audits done at periodic intervals for Staff as well as mothers/care givers visiting regularly </t>
  </si>
  <si>
    <t>Check each person enter SNCU after hand washing &amp; gowning</t>
  </si>
  <si>
    <t xml:space="preserve">Check doctors are aware of Hospital Antibiotic Policy </t>
  </si>
  <si>
    <t>At least 1 wash basin for every 5 beds</t>
  </si>
  <si>
    <t xml:space="preserve">Availability of elbow operated taps </t>
  </si>
  <si>
    <t xml:space="preserve"> Hand washing sink is wide and deep enough to prevent splashing and retention of water</t>
  </si>
  <si>
    <t xml:space="preserve">Separate Handwashing  facilities are available for parent/ attendant </t>
  </si>
  <si>
    <t>Only parents who follow the hygiene practices are allowed to provide care to their sick newborn</t>
  </si>
  <si>
    <t xml:space="preserve">(1) Ask for demonstration
(2) Staff aware of when to hand wash </t>
  </si>
  <si>
    <t>OB/ PI</t>
  </si>
  <si>
    <t xml:space="preserve">Ask for demonstration - mothers/guardian aware Steps of HW. </t>
  </si>
  <si>
    <t>Handwashing b/w each patient &amp; change of gloves</t>
  </si>
  <si>
    <t>Availability of Mask  caps &amp; shoe cover</t>
  </si>
  <si>
    <t xml:space="preserve">Availability of gown/ Apron &amp; mask </t>
  </si>
  <si>
    <t>Staff, visitors and parent/attendants</t>
  </si>
  <si>
    <t>Compliance to correct method of wearing and removing the gloves  &amp; other PPEs</t>
  </si>
  <si>
    <t>Mother's/parents are allowed to entre SNCU after gowning only</t>
  </si>
  <si>
    <t>Ask staff  about how they decontaminate the procedure surface like Examination table , Patients Beds Stretcher/Trolleys  etc. 
(Wiping with 1% Chlorine solution</t>
  </si>
  <si>
    <t xml:space="preserve">No sorting ,Rinsing or sluicing at Point of use/ new-born care area </t>
  </si>
  <si>
    <t>Disinfection of instruments is done as per protocols</t>
  </si>
  <si>
    <t>Achieve within 20 min contact period with 2% glutaraldehyde</t>
  </si>
  <si>
    <t>Disinfection of individual  items &amp; utensils is done before use</t>
  </si>
  <si>
    <t>(1) Individual item like stethoscope, thermometer measuring taps, probe should be done with 70% isopropyl alcohol daily or whenever used for another baby.
(2) Cup spoon and paladai are boiled for at least 15 min before use /after every feed</t>
  </si>
  <si>
    <t>Autoclaving/Chemical  Sterilization</t>
  </si>
  <si>
    <t>Autoclaving of instruments is done as per protocols</t>
  </si>
  <si>
    <t>Ask staff about temperature, pressure and time</t>
  </si>
  <si>
    <t>Ask staff about method, concentration and contact time  required for chemical sterilization(4hrs contact period), also how long the glutaraldehyde is active once prepared</t>
  </si>
  <si>
    <t xml:space="preserve">Check staff is aware of how long autoclaved items can be stored. 
Also, autoclaved items are stored in dry, clean, dust free, moist free environment </t>
  </si>
  <si>
    <t>Autoclaved dressing material &amp; linen are used for SNCU</t>
  </si>
  <si>
    <t>There is separation between in born and out born unit</t>
  </si>
  <si>
    <t>Entry in SNCU is restricted</t>
  </si>
  <si>
    <t>Check there is no overcrowding inside the SNCU.
Hospital staff without having a valid reason are not allowed in SNCU</t>
  </si>
  <si>
    <t xml:space="preserve">Chlorine solution, Glutaraldehyde etc </t>
  </si>
  <si>
    <t>Hospital grade phenyl, disinfectant, detergent solution, Lysol 5% or 3% phenol</t>
  </si>
  <si>
    <t>Check avaialbity of Spill management kit ,staff is trained for managing small &amp; large spills , check protocols are displayed</t>
  </si>
  <si>
    <t xml:space="preserve">Unidirectional mopping from inside out. Use of three bucket system for mopping.
</t>
  </si>
  <si>
    <t>Any cleaning equipment or activity leading to dispersion of dust particles in air should be avoided</t>
  </si>
  <si>
    <t xml:space="preserve">External foot wares are restricted </t>
  </si>
  <si>
    <t>Check foot ware are changed before entry in SNCU</t>
  </si>
  <si>
    <t>Isolation and barrier nursing procedure are followed  for septic cases</t>
  </si>
  <si>
    <t>Check babies with diarrhoea, pyoderma, or any other contagious disease should not be admitted inside SNCU</t>
  </si>
  <si>
    <t>SNCU has system to maintain  ventilation  and its environment should be dust free</t>
  </si>
  <si>
    <t>Ventilation can be provided in two ways: exhaust only and supply-and-exhaust. Exhaust fans pull stale air out of the unit while drawing fresh air in through cracks, windows or fresh air intakes. Exhaust-only ventilation is a good choice for units that do not have existing ductwork to distribute heated or cooled air</t>
  </si>
  <si>
    <t xml:space="preserve">Availability of Non chlorinated plastic colour coded plastic bags </t>
  </si>
  <si>
    <t>Availability of functional needle cutter &amp; Puncture proof container</t>
  </si>
  <si>
    <t xml:space="preserve">Review meetings are done monthly </t>
  </si>
  <si>
    <t xml:space="preserve">Check minutes of meeting  and monthly measurement &amp; reporting of indicators </t>
  </si>
  <si>
    <t xml:space="preserve">Patient  relative satisfaction survey done on monthly basis </t>
  </si>
  <si>
    <t xml:space="preserve">Findings /instructions  during the visit are recorded </t>
  </si>
  <si>
    <t xml:space="preserve">Check that SOP for management of services has been prepared and is formally approved </t>
  </si>
  <si>
    <t>Check current version is available</t>
  </si>
  <si>
    <t>WI for phototherapy, Grading and management of hypothermia, Expression of milk, KMC,  Management of hypoglycaemia, housekeeping protocols, Administration of commonly used drugs, assessment of neonatal sepsis, Assessment of Jaundice, Temperature maintenance etc</t>
  </si>
  <si>
    <t>SNCU has documented procedure for ensuring patients rights including consent, privacy, confidentiality &amp; entitlement</t>
  </si>
  <si>
    <t xml:space="preserve">Review the SOP has adequately cover  procedure for  taking consent, maintenance of privacy, confidentiality &amp; entitlements </t>
  </si>
  <si>
    <t>SNCU has documented breastfeeding policy</t>
  </si>
  <si>
    <t>Review the SOP has adequately explaining implementation of 10 steps of breastfeeding</t>
  </si>
  <si>
    <t>SNCU has documented procedure for safety &amp; risk management</t>
  </si>
  <si>
    <t>Check availability of risk management record/register to identify risk &amp; action taken to address them</t>
  </si>
  <si>
    <t>SNCU has documented procedure for support services &amp; facility management.</t>
  </si>
  <si>
    <t xml:space="preserve">Documented procedure for preventive- break down maintenance and calibration  of equipment, Maintenance of infrastructure, inventory management &amp; storage, retaining ,retrieval  of  SNCU records  </t>
  </si>
  <si>
    <t>SNCU has documented procedure for general patient care processes</t>
  </si>
  <si>
    <t xml:space="preserve">Availability of documented criteria &amp; procedure  for  triage,  admission, training and engagement of parent-attendants in care provision, assessment &amp; re assessment, referral  &amp; discharge of the patient </t>
  </si>
  <si>
    <t>SNCU has documented procedure for specific processes to the department</t>
  </si>
  <si>
    <t>SNCU has documented procedure for key clinical processes including resuscitation, thermoregulation of new born, ,drugs,intravenous,and fluid management and nutrition management of new born</t>
  </si>
  <si>
    <t>SNCU has documented procedure for infection control &amp; bio medical waste management</t>
  </si>
  <si>
    <t>Check availability  of  documented procedure for infection control practices&amp; BMW</t>
  </si>
  <si>
    <t>SNCU has documented procedure for quality management &amp; improvement</t>
  </si>
  <si>
    <t xml:space="preserve">Check availability of documented procedure  for departmental quality activities viz: nomination of department Nodal officer, internal assessments, audits, patient satisfaction survey,  internal &amp; external quality assurance processes, </t>
  </si>
  <si>
    <t>SNCU has documented procedure for data collection, analysis &amp; use for improvement</t>
  </si>
  <si>
    <t>Check availability of documented  departmental Data set need to be measured monthly &amp;  procedure for their collection, analysis &amp; improvement</t>
  </si>
  <si>
    <t>Critical processes , where there is some
problem-delays, errors, cost, time, etc. and improvement will make our process
effective and efficient</t>
  </si>
  <si>
    <t>Non value adding activities are wastes. In these steps resources are wasted,
delays occur, and no value is added to the service</t>
  </si>
  <si>
    <t xml:space="preserve">Check the improvement is sustained </t>
  </si>
  <si>
    <r>
      <rPr>
        <sz val="11"/>
        <color theme="1"/>
        <rFont val="Calibri (Body)"/>
      </rPr>
      <t>7</t>
    </r>
    <r>
      <rPr>
        <sz val="11"/>
        <color theme="1"/>
        <rFont val="Calibri"/>
        <family val="2"/>
      </rPr>
      <t xml:space="preserve"> </t>
    </r>
    <r>
      <rPr>
        <sz val="11"/>
        <color theme="1"/>
        <rFont val="Calibri (Body)"/>
      </rPr>
      <t>basic tools of Quality</t>
    </r>
  </si>
  <si>
    <t xml:space="preserve">Check parameter are defined &amp; implemented to review the clinical care  i.e. through Ward round, peer review, morbidity &amp; mortality reivew, patient feedback, clinical audit &amp; clinical outcomes.
</t>
  </si>
  <si>
    <t xml:space="preserve">(1) Both critical and stable patients
(2) Check the case progress is documented in BHT/ prgoress notes-  </t>
  </si>
  <si>
    <t xml:space="preserve">Check the patient /family participate in the care evalution </t>
  </si>
  <si>
    <t xml:space="preserve">
Check medical audit records
(a) Completion of the medical records i.e Medical history, assessments, re assessment, investigations conducted, progress notes, interventions conducted, outcome of the case, patient education, delineation of responsibilities, discharge etc. 
(b) Check whether treatment plan worked for the patient
(C) progress on the  health status  of the patient is mentioned
(d)  whether the goals defined in treatment plan is met for the individual cases
(e) Adverse clinical events are documented
(f) Re admission </t>
  </si>
  <si>
    <t>There is procedure to conduct newborn death audits</t>
  </si>
  <si>
    <t>Check for -valid sample size, data is analysed, poor performing attributes are identified and improvement
initiatives are undertaken</t>
  </si>
  <si>
    <t>All non compliance are enumerated  recorded for newborn death audits</t>
  </si>
  <si>
    <t>Check action plans are prepared and implemented as per newborn death audit record's findings</t>
  </si>
  <si>
    <t>Check action plans are prepared and implemented as per referral audit record's findings</t>
  </si>
  <si>
    <t>Percentage of babies weighting less than 1800gm are admitted to SNCU</t>
  </si>
  <si>
    <t>No. of babies weighting less than 1800gm admitted / Total admission in SNCU in Month</t>
  </si>
  <si>
    <t xml:space="preserve">Bed Occupancy Rate </t>
  </si>
  <si>
    <t>Proportion of female babies admitted</t>
  </si>
  <si>
    <t>No. of FPC sessions conducted in a month</t>
  </si>
  <si>
    <t>FPC register</t>
  </si>
  <si>
    <t>Percentage of very low birth weight babies survived</t>
  </si>
  <si>
    <t>No. of very low birth weight babies (&lt; 1200 gm)/No. of Low birth+ Very low birth babies</t>
  </si>
  <si>
    <t xml:space="preserve">Down time Critical Equipment </t>
  </si>
  <si>
    <t>Survival rate</t>
  </si>
  <si>
    <t>Average waiting time for initiation of treatment</t>
  </si>
  <si>
    <t xml:space="preserve">Percentage  of new-born deaths among inborn weighting 2500gm or more
</t>
  </si>
  <si>
    <t xml:space="preserve">Percentage of new-born deaths among out-born weighting 1200 to 1800g
</t>
  </si>
  <si>
    <t>Recovery rate</t>
  </si>
  <si>
    <t xml:space="preserve">Antibiotic use rate </t>
  </si>
  <si>
    <t>Average length of stay</t>
  </si>
  <si>
    <t xml:space="preserve">Percentage of new-born survived following Resuscitation </t>
  </si>
  <si>
    <t xml:space="preserve">Adverse events are reported </t>
  </si>
  <si>
    <t>Baby theft, wrong drug administration, needle stick injury, absconding patients etc</t>
  </si>
  <si>
    <t xml:space="preserve">Parent/ care giver  Satisfaction Score </t>
  </si>
  <si>
    <t xml:space="preserve">Checklist for Nutrition Rehabilitation Centre  </t>
  </si>
  <si>
    <t xml:space="preserve">NRC Score Card </t>
  </si>
  <si>
    <t>MusQan NRC Score</t>
  </si>
  <si>
    <t>Reference no.</t>
  </si>
  <si>
    <t>Measurable Elements</t>
  </si>
  <si>
    <t xml:space="preserve">The facility provides paediatric services </t>
  </si>
  <si>
    <t>Availability of functional NRC</t>
  </si>
  <si>
    <r>
      <rPr>
        <sz val="11"/>
        <color theme="1"/>
        <rFont val="Calibri"/>
        <family val="2"/>
      </rPr>
      <t>SI/RR</t>
    </r>
  </si>
  <si>
    <t>1. Availability of indoor care and continuous monitoring services of the SAM child
2. Treatment of medical complications
3. Therapeutic feeding 
4. Treatment and follow-up 
5. Capacity building of mothers/other care givers for appropriate feeding, preparation of energy dense foods, hygiene &amp; care practices 
Give non compliance, if the above services are provided in paediatric ward</t>
  </si>
  <si>
    <t>Availability of nursing care services 24X7</t>
  </si>
  <si>
    <t xml:space="preserve">The facility provides child health Services </t>
  </si>
  <si>
    <t>Management of hypoglycaemia as per the  guideline</t>
  </si>
  <si>
    <t>Management of hypothermia as per the  guideline</t>
  </si>
  <si>
    <t>Management  of dehydration in the children with SAM, without shock as per the guideline</t>
  </si>
  <si>
    <t>Management of SAM child with shock as per the guideline</t>
  </si>
  <si>
    <t xml:space="preserve">Management of electrolyte imbalance </t>
  </si>
  <si>
    <t>Management of infection is done as per the guideline.</t>
  </si>
  <si>
    <t>Management of SAM children less than 6 month</t>
  </si>
  <si>
    <t>Management of SAM in HIV exposed/HIV infected and TB infected children as per the guideline</t>
  </si>
  <si>
    <t>Provision of Therapeutic feeding as per guideline</t>
  </si>
  <si>
    <t>Counselling services to mothers for IYCF practices</t>
  </si>
  <si>
    <t>1. Exclusive Breastfeeding up to 6 months 
2. Complementary feeding from six months</t>
  </si>
  <si>
    <t xml:space="preserve">The facility provides laboratory services </t>
  </si>
  <si>
    <t xml:space="preserve">NRC has facility /linkage for laboratory investigation </t>
  </si>
  <si>
    <t xml:space="preserve"> Availability of lab services -inhouse/Outsourced. 
Blood glucose, Haemoglobin, Serum electrolyte, TLC, DLC, urine routine, urine culture, Mantoux test, HIV (after counselling) &amp; any other </t>
  </si>
  <si>
    <t>Availability of functional nutritional services</t>
  </si>
  <si>
    <t>Give non compliance if kitchen is not available in NRC</t>
  </si>
  <si>
    <t>Availability/linkage for laundry services</t>
  </si>
  <si>
    <t>Inhouse / Outsourced ( (Shared with main hospital)</t>
  </si>
  <si>
    <t xml:space="preserve">Availability of security guard </t>
  </si>
  <si>
    <t>Inhouse/outsourced (shared with main hospital)</t>
  </si>
  <si>
    <t>Availability of services for management of NRC records</t>
  </si>
  <si>
    <t>Shared with main hospital</t>
  </si>
  <si>
    <t>Availability of services &amp; investigation for local prevalent endemics</t>
  </si>
  <si>
    <t xml:space="preserve">Check  for the specific local health problems/ diseases like coeliac disease and malaria etc. Check testing &amp; management services are available. Give full compliance if no such issue exists </t>
  </si>
  <si>
    <t xml:space="preserve">Availability  departmental signage </t>
  </si>
  <si>
    <t>Service available at  NRC are displayed , Visiting hours and visitor policy are displayed, Contact information, Entitlement under JSSK and RBSK are displayed</t>
  </si>
  <si>
    <t xml:space="preserve">
Display of  information for education of mother /care taker</t>
  </si>
  <si>
    <t>Display of pictorial  information/ chart regarding expression of milk, management of SAM, Breastfeeding, kangaroo care, Preparation of appropriate feed, Hand hygiene</t>
  </si>
  <si>
    <t>Counselling aids are available for education of the mother/care taker</t>
  </si>
  <si>
    <t>Flip charts, AV material etc.</t>
  </si>
  <si>
    <t>Cots in NRC are large enough for stay of mother with child</t>
  </si>
  <si>
    <t>Availability of Wheel chair /stretcher for easy Access to NRC</t>
  </si>
  <si>
    <t>If not located on the ground floor availability of the ramp / lift 
If ramp is available check it is at least 120 cm width, gradient not steeper than 1:12</t>
  </si>
  <si>
    <r>
      <rPr>
        <sz val="11"/>
        <color theme="1"/>
        <rFont val="Calibri"/>
        <family val="2"/>
      </rPr>
      <t>Privacy is</t>
    </r>
    <r>
      <rPr>
        <sz val="11"/>
        <color theme="1"/>
        <rFont val="Calibri"/>
        <family val="2"/>
      </rPr>
      <t xml:space="preserve"> maintained at breast feeding area / Corner</t>
    </r>
  </si>
  <si>
    <t xml:space="preserve">1. Screens / curtains are provided at breastfeeding area/ corner
2. Check all the windows are fitted with frosted glass or curtains have been provided 
</t>
  </si>
  <si>
    <r>
      <rPr>
        <sz val="11"/>
        <color theme="1"/>
        <rFont val="Calibri"/>
        <family val="2"/>
      </rPr>
      <t>(1) Check records are not lying in open and there is designated space for keeping records with limited access. 
(2) Records are not shared with anybody without</t>
    </r>
    <r>
      <rPr>
        <sz val="11"/>
        <color rgb="FFFF0000"/>
        <rFont val="Calibri"/>
        <family val="2"/>
      </rPr>
      <t xml:space="preserve"> </t>
    </r>
    <r>
      <rPr>
        <sz val="11"/>
        <color theme="1"/>
        <rFont val="Calibri"/>
        <family val="2"/>
      </rPr>
      <t>permission of parents &amp; appropriate hospital authorities</t>
    </r>
  </si>
  <si>
    <t xml:space="preserve">HIV status of neonate/ infant is not disclosed except to staff that is directly involved in care </t>
  </si>
  <si>
    <t xml:space="preserve">Check if HIV status  is not displayed  / written at bed side </t>
  </si>
  <si>
    <t xml:space="preserve">NRC has system in place to take informed consent from patient relative whenever required </t>
  </si>
  <si>
    <t>General Consent is taken before admission</t>
  </si>
  <si>
    <t>NRC has system in place to provide communication of child condition to parents/ relatives at least once in day</t>
  </si>
  <si>
    <t xml:space="preserve">Availability of complaint box and  process for grievance re addressal is displayed </t>
  </si>
  <si>
    <t xml:space="preserve"> Check the completeness of the Grievance redressal mechanism , from complaint registration till its resolution </t>
  </si>
  <si>
    <t>Indoor treatment  is provided  free of cost</t>
  </si>
  <si>
    <t xml:space="preserve">Availability of free stay &amp; transport </t>
  </si>
  <si>
    <t>For both mother &amp; baby</t>
  </si>
  <si>
    <t>NRC has system to provide  Wage compensation to mother/caregiver for the duration of the stay at NRC</t>
  </si>
  <si>
    <t xml:space="preserve"> As per basic daily wages of the state</t>
  </si>
  <si>
    <t>NRC has adequate space as per guideline</t>
  </si>
  <si>
    <t>(1) Covered area for NRC should be  about 150 sq. ft per bed with 30% of ancillary area.
(2) Space between two beds should be at least 3.5- 4 ft and clearance between head end of bed and wall should be at least 1 ft and between side of bed and wall should be 2 ft</t>
  </si>
  <si>
    <t xml:space="preserve">Functional toilets  with  running water and flush are available 
</t>
  </si>
  <si>
    <t>Availability of separate  Bathing area and laundry area for mothers</t>
  </si>
  <si>
    <t>Dedicated attached Bathrooms and Toilets for Mothers</t>
  </si>
  <si>
    <t>Drinking water Facility within / in close proximity to NRC</t>
  </si>
  <si>
    <t>Availability of nursing station</t>
  </si>
  <si>
    <t xml:space="preserve">Location of nursing station and patients beds  enables easy and direct observation of patients </t>
  </si>
  <si>
    <t xml:space="preserve">Receiving room with examination area  </t>
  </si>
  <si>
    <t>Availability of breast feeding corner/ Area for expression of breast milk</t>
  </si>
  <si>
    <t>NRC has designated  play area and counselling room/ area  in proximity to NRC ward</t>
  </si>
  <si>
    <t xml:space="preserve">Adequate space to play with toys,  AV equipment </t>
  </si>
  <si>
    <t xml:space="preserve">NRC has designated kitchen &amp; food storage  area </t>
  </si>
  <si>
    <t>Enough space for cooking, feeding and demonstration</t>
  </si>
  <si>
    <t>Availability of  dirty utility area</t>
  </si>
  <si>
    <t>Availability of adequate beds as per case load</t>
  </si>
  <si>
    <t xml:space="preserve"> 
1.  Check no two children are treated at one bed
2. Check for provision of extra beds  to manage surplus load.</t>
  </si>
  <si>
    <t>Check NRC is in proximity with Paediatric/ inpatient facility</t>
  </si>
  <si>
    <t>NRC  does not have temporary connections and loosely hanging wires</t>
  </si>
  <si>
    <t xml:space="preserve">(1) Switch Boards other electrical installations are intact.
(2) Check adequate power outlets have been provided as per requirement  </t>
  </si>
  <si>
    <t>Check physical infrastructure  of the NRC  is safe &amp; secure for children</t>
  </si>
  <si>
    <t xml:space="preserve">1. Windows have grills and wire meshwork
2. NRC are non-slippery and even 
3. Open spaces are properly secured to prevent fall and injury </t>
  </si>
  <si>
    <t xml:space="preserve">Floor, walls are easily cleanable and windows are covered with wire mesh </t>
  </si>
  <si>
    <t>Minimize the growth of microorganisms &amp; Wire mesh to reduce the entry of mosquito and fly</t>
  </si>
  <si>
    <t>NRC  has sufficient fire  exit to permit safe escape to its occupant at time of fire</t>
  </si>
  <si>
    <r>
      <rPr>
        <sz val="11"/>
        <color theme="1"/>
        <rFont val="Calibri"/>
        <family val="2"/>
      </rPr>
      <t>Check the fire exits are clearly visible and routes to reach exit are clearly marked. Check there is no obstruction in the route of fire exits.</t>
    </r>
    <r>
      <rPr>
        <sz val="11"/>
        <color rgb="FFFF0000"/>
        <rFont val="Calibri"/>
        <family val="2"/>
      </rPr>
      <t xml:space="preserve"> </t>
    </r>
    <r>
      <rPr>
        <sz val="11"/>
        <color theme="1"/>
        <rFont val="Calibri"/>
        <family val="2"/>
      </rPr>
      <t xml:space="preserve">Staff is aware of assembly points  </t>
    </r>
  </si>
  <si>
    <t>NRC has installed fire Extinguisher  that is Class A , Class B, C type or ABC type</t>
  </si>
  <si>
    <t>Staff is aware of RACE (Rescue, Alarm, Confine  &amp; Extinguish) &amp;                                  
PASS (Pull, Aim, Squeeze &amp; Sweep)</t>
  </si>
  <si>
    <t>Availability of Medical officer</t>
  </si>
  <si>
    <t>Availability of 1 Medical officer per 10 bed</t>
  </si>
  <si>
    <t>Availability of 4 Nursing staff for 10 bedded NRC</t>
  </si>
  <si>
    <t>Availability of nutrition counsellor</t>
  </si>
  <si>
    <t>Availability of 1 Nutrition Counsellor for 10 bedded NRC</t>
  </si>
  <si>
    <t>Availability of support staff for NRC</t>
  </si>
  <si>
    <t>1. Availability of one cook cum care taker.
2. Availability of 1 Medical Social Worker</t>
  </si>
  <si>
    <t>Availability of   Sanitary worker &amp; security guard</t>
  </si>
  <si>
    <t xml:space="preserve">Inj. Ampicillin with Cloxacillin, Inj. Ampicillin
Inj. Cefotaxime
Inj. Gentamicin,
Inj. Cloxacillin, </t>
  </si>
  <si>
    <t>Ringer's lactate solution with 5% glucose,0.45%(half normal) saline with 5% glucose,0.9%saline(for soaking eye pads)</t>
  </si>
  <si>
    <t xml:space="preserve">Availability of other medicines </t>
  </si>
  <si>
    <t>Metronidazole, Tetracycline or Chloramphenicol eye drops, Atropine eye drops</t>
  </si>
  <si>
    <t>Electrolyte and minerals</t>
  </si>
  <si>
    <t>ORS, Potassium chloride, Magnesium chloride/sulphate, Iron syrup, multivitamin, folic acid, Vitamin A syrup, Zinc sulphate or dispersible Zinc tablets, Glucose(or sucrose)</t>
  </si>
  <si>
    <t>Availability of medicines for management of SAM in HIV exposed</t>
  </si>
  <si>
    <t>Antiretroviral medicines, cotrimoxazole prophylaxis</t>
  </si>
  <si>
    <t>Availability of dressings material</t>
  </si>
  <si>
    <t>Gauze piece and cotton swabs.</t>
  </si>
  <si>
    <t>Cannulas, IV sets, paediatric nasogastric tubes</t>
  </si>
  <si>
    <t>Emergency Drug tray is maintained</t>
  </si>
  <si>
    <t>Normal Saline (NS),Glucose 25%,Ringer Lactate (RL),Dextrose 5%,Potassium Chloride, Calcium Gluconate, Sodium Bicarbonate, RS, Paracetamol, Inj Pheniramine,Inj Hydrocortisone Hemisuccinate/ Hydrocortisone Sodium Succinate ,Inj Phenobarbitone,Inj Phenytoin,Inj Diazepam,Inj Midazolam,Salbutamol Respiratory,Ipratropium Respirator solution for use in nebulizer,Inj Dopamine, Third generation inj cephalosporin, I.V Infusion set,I.V Cannula (20G/22G/24G/26G) &amp; Nasal Cannula(Infant, Child, Adult) &amp; oxygen</t>
  </si>
  <si>
    <t>Thermometers, Weighing scales(digital),Infantometer, Stadiometer,</t>
  </si>
  <si>
    <t xml:space="preserve">    </t>
  </si>
  <si>
    <t>Glucometer</t>
  </si>
  <si>
    <t>Infusion pumps, Oxygen cylinder, oxygen hood, Self inflating Bag and masks (Size 00, 0 &amp; 1) 250 ml &amp;500 ml, laryngoscope ( worth 0 &amp;1 size straight blades) , ET tubes,  suction machine</t>
  </si>
  <si>
    <t>Availability of kitchen equipment</t>
  </si>
  <si>
    <t>Cooking Gas, Dietary scales (to weigh to 5 gms.), Measuring jars, Electric Blender (or manual whisks),Water Filter,Refrigrator, Utensils (large containers, cooking utensils, feeding cups, saucers, spoons, jugs etc.)</t>
  </si>
  <si>
    <t xml:space="preserve">Availability of patient beds  with accessories </t>
  </si>
  <si>
    <t>Hospital graded mattress, Bed side locker , IVstand, Bed pan, bed rail</t>
  </si>
  <si>
    <t>Electrical fixture for equipment like suction, X ray view box</t>
  </si>
  <si>
    <t>Cupboard, nursing counter, table for preparation of medicines, chair.</t>
  </si>
  <si>
    <t>Availability of toys</t>
  </si>
  <si>
    <t>Washable toys such as puzzles, blocks, stacking bottle tops etc</t>
  </si>
  <si>
    <t>Training on Facility based care of Severe acute malnutrition- Incremental &amp; complementary to F-IMNCI</t>
  </si>
  <si>
    <t xml:space="preserve"> All medical officer &amp; nurses </t>
  </si>
  <si>
    <t>Nutrition councillor, Nursing staff &amp; medical officer</t>
  </si>
  <si>
    <t xml:space="preserve">Refresher training </t>
  </si>
  <si>
    <t>All cadre</t>
  </si>
  <si>
    <t xml:space="preserve">Check staff is aware of Contact details of  the agencies/ person responsible for maintenance </t>
  </si>
  <si>
    <t>Weighting machine, Infantometer, thermometer etc.  Check for calibration stickers/ records</t>
  </si>
  <si>
    <t>There is established system of timely  indenting of consumables ,drugs  and food material</t>
  </si>
  <si>
    <t xml:space="preserve">(1) Stock level are daily updated
(2) Requisition are timely placed based on consumption  pattern
</t>
  </si>
  <si>
    <t>Drugs are intended in Paediatric dosages/formulations  only</t>
  </si>
  <si>
    <t>Empty and  filled cylinders are labelled &amp; kept separately</t>
  </si>
  <si>
    <t xml:space="preserve"> Flow meter , humidifier, key &amp; updated data sheet is available with in use cylinders</t>
  </si>
  <si>
    <t>Food items are stored at recommended temperature</t>
  </si>
  <si>
    <t xml:space="preserve">Expiry dates' of drugs  are maintained </t>
  </si>
  <si>
    <t>Records for expiry and near expiry drugs are maintained for drug stored in department &amp; emergency tray</t>
  </si>
  <si>
    <t>. Minimum stock and reorder level are calculated based on consumption
Minimum buffer stock is  maintained all the time</t>
  </si>
  <si>
    <t xml:space="preserve">Check for temperature charts are maintained and updated periodically
Refrigerators meant for storing drugs should not be used for storing eatables </t>
  </si>
  <si>
    <t>Adequate Illumination at nursing station &amp; patient care areas</t>
  </si>
  <si>
    <t>There is no overcrowding in the NRC</t>
  </si>
  <si>
    <t xml:space="preserve">One female/ family members allowed to stay with the child </t>
  </si>
  <si>
    <t>Temperature control and ventilation in patient care area &amp;in nursing station/duty room</t>
  </si>
  <si>
    <t>Room kept between 25° - 30° C (to the extent possible).
Fans/ Air conditioning/Heating/Exhaust/Ventilators as per environment condition and requirement</t>
  </si>
  <si>
    <t>Check availability of blankets to cover the children</t>
  </si>
  <si>
    <t xml:space="preserve">Adequate ventilation to be provided especially in the kitchen area. 
</t>
  </si>
  <si>
    <t>NRC has system for using identification  tags for babies</t>
  </si>
  <si>
    <t>Security arrangement in NRC</t>
  </si>
  <si>
    <t xml:space="preserve"> Check Exterior is well plastered, painted/ whitewashed in uniform colour</t>
  </si>
  <si>
    <t xml:space="preserve">Interior walls of NRC are brightly painted and decorated </t>
  </si>
  <si>
    <t>All area are clean  with no dirt,grease,littering and cobwebs. Surface of furniture and fixtures are clean</t>
  </si>
  <si>
    <t xml:space="preserve">Toilets &amp;  Bathrooms are clean </t>
  </si>
  <si>
    <t>Check toilet seats, floors, basins etc are clean and there is no foul smell in toilets &amp; bathrooms</t>
  </si>
  <si>
    <t>Patients beds are intact and  without rust and mattress are clean and intact</t>
  </si>
  <si>
    <t xml:space="preserve">Open areas around NRC is well maintained </t>
  </si>
  <si>
    <t>There is no overgrown trees / plants/ Shrubs/ grass. Check trees/ plants have been trimmed regularly. Dry leaves &amp; green waste is removed on daily basis</t>
  </si>
  <si>
    <t>No condemned/Junk material in the NRC</t>
  </si>
  <si>
    <t>Check of any obsolete article including equipment, instrument, records etc</t>
  </si>
  <si>
    <r>
      <rPr>
        <sz val="11"/>
        <color theme="1"/>
        <rFont val="Calibri"/>
        <family val="2"/>
      </rPr>
      <t>No lizard, cockroach, mosquito, flies, rats, bird nest</t>
    </r>
    <r>
      <rPr>
        <sz val="11"/>
        <color theme="1"/>
        <rFont val="Calibri"/>
        <family val="2"/>
      </rPr>
      <t xml:space="preserve"> etc. in NRC</t>
    </r>
  </si>
  <si>
    <t>Availability of 24X7 water. Check availability of  hot water in bathrooms</t>
  </si>
  <si>
    <t>NRC has system in place to assess appetite of baby based on their nutritional needs</t>
  </si>
  <si>
    <t xml:space="preserve">Check appetite test for SAM baby is done as per standard guideline. Feed used for test : 
 (1) For children, 7-12 months - Offer 30-35 ml/kg of catchup diet. if child takes more than 25 ml / kg then child should be considered to have good appetite 
(2) For children &gt;12 months,- Locally prepared food may be offered (Roasted groundnuts 1000 gms, Milk powder 1200gms, Sugar 1120gms, coconut oil 600gms). 
</t>
  </si>
  <si>
    <t>Staff is aware of pre requisite of appetite test</t>
  </si>
  <si>
    <t>(1) Do the test in a separate quiet area.
(2) Explain to the mother/caregiver how the test will be done.
(3) Ensure  mother/caregiver  wash her hands.
(4) Ensure  mother sits comfortably with the child on her lap and offers therapeutic food.
(5) The child should not have taken any food for the last 2 hrs.
(6)The child must not be forced to take the food offered.
When the child has finished, the amount taken is  measured.</t>
  </si>
  <si>
    <t>Reference value based on baby's body weight is readily available to pass the appetite test</t>
  </si>
  <si>
    <t>Check reference value chart is available &amp; staff is aware of it.
Amount of local therapeutic feed that a child with SAM should take based on his body weight to pass the appetite test is-
Less than 4 kg should consume 15 gms or more diet ,  
4-7 kg should consume 25 gms or more diet 
7-10 kgs should consume 33 gms or more</t>
  </si>
  <si>
    <t xml:space="preserve">NRC has system to assess feeding problems of child and provide individual counselling to mother </t>
  </si>
  <si>
    <t>Counselling is done by nutrition counsellor as per feeding recommendations of IMNCI guidelines</t>
  </si>
  <si>
    <t xml:space="preserve">NRC has system to access requirement and dose of micronutrient of SAM children as per their age </t>
  </si>
  <si>
    <t xml:space="preserve">As per standard protocols. </t>
  </si>
  <si>
    <t>Starter diet (F-75) is given to child just after admission.</t>
  </si>
  <si>
    <t>Feeding should begin as soon as possible after admission with ‘Starter diet’ until the child is stabilized</t>
  </si>
  <si>
    <t xml:space="preserve">Catch up diet (F-100) is started once child is clinically started   </t>
  </si>
  <si>
    <t>Catch up diet is started when child is clinically stable and can tolerate increased energy and protein intake .Quantity of catch up diet  given is equal to Quantity of starter diet given in stabilization phase</t>
  </si>
  <si>
    <t xml:space="preserve">Reference Charts are followed to decide volume of starter &amp; catch up diet </t>
  </si>
  <si>
    <t>Check reference value chart is available based on weight of child. Check the BHT diet is planned &amp; given as per protocols</t>
  </si>
  <si>
    <t>F-75 and F-100 made as per the guideline.</t>
  </si>
  <si>
    <t>F-75 and F-100 refers to the specific combination of calories proteins, electrolytes and minerals that is given  to children with SAM</t>
  </si>
  <si>
    <t>The cook prepare special diet for children  under the supervision of the Nutrition counsellor.</t>
  </si>
  <si>
    <t>Check raw material is kept in closed air tight containers</t>
  </si>
  <si>
    <t>Check all  perishable items are kept   refrigerator</t>
  </si>
  <si>
    <t>NRC has system to monitor  the amount of food served to baby as per guideline</t>
  </si>
  <si>
    <t>NRC has system to monitor  the amount of feed left over as per guideline</t>
  </si>
  <si>
    <t>Check any system to  record left over feed</t>
  </si>
  <si>
    <t xml:space="preserve">Availability of Blankets, draw sheet, pillow with pillow cover and mackintosh
</t>
  </si>
  <si>
    <t>Check extra sets are provided to the bed in case they get soiled</t>
  </si>
  <si>
    <t>Linen is checked for stains as well as ensured it is not torn.</t>
  </si>
  <si>
    <t>Updated copy of IMS Act is available</t>
  </si>
  <si>
    <t xml:space="preserve">Check staff can explain at least 3 relevant components of  IMS Act
(1) Prohibition from any kind of promotion and advertisement of infant milk substitutes, (2) prohibition of providing free samples and gifts to pregnant women or mother, (3) prohibit donation of free or subsided free samples,  (4) prohibit any contact of manufacturer or distributor with staff
</t>
  </si>
  <si>
    <t>Check system for recording time of reporting and relieving (Attendance register/ Biometrics etc)</t>
  </si>
  <si>
    <t xml:space="preserve"> Unique  identification number  &amp; patient demographic records are generated  </t>
  </si>
  <si>
    <t xml:space="preserve">Check for that patient demographics like Name, age, Sex,  UID no. &amp; Chief complaint, etc. are recorded during  admission </t>
  </si>
  <si>
    <t>Admission criteria for NRC is defined &amp; followed</t>
  </si>
  <si>
    <r>
      <rPr>
        <sz val="11"/>
        <color theme="1"/>
        <rFont val="Calibri"/>
        <family val="2"/>
      </rPr>
      <t xml:space="preserve">NRC has established criteria for admission:
</t>
    </r>
    <r>
      <rPr>
        <sz val="11"/>
        <color theme="1"/>
        <rFont val="Calibri"/>
        <family val="2"/>
      </rPr>
      <t xml:space="preserve">Children 6-59 months: </t>
    </r>
    <r>
      <rPr>
        <sz val="11"/>
        <color theme="1"/>
        <rFont val="Calibri"/>
        <family val="2"/>
      </rPr>
      <t xml:space="preserve">
Any of the following: MUAC &lt;115mm with or without any grade of oedema or 
WFH &lt; -3 SD with or without any grade of oedema or Bilateral pitting oedema +/++ (children with oedema +++ always need inpatient care)
WITH
Any of the following complications: Anorexia (Loss of appetite), Fever (39 degree C) or Hypothermia (&lt;35 C),Persistent vomiting,
Severe dehydration, Not alert, very weak, apathetic, unconscious, convulsions
Hypoglycaemia, Severe Anaemia (severe palmar pallor),Severe pneumonia, Extensive superficial infection 
Infants &lt; 6 months
Infant is too weak or feeble to suckle effectively (independently of his/her weight-for-length).
or WfL (weight-for-length) &lt;–3SD (in infants &gt;45 cm)
or Visible severe wasting in infants &lt;45 cm
or Presence of oedema both feet</t>
    </r>
  </si>
  <si>
    <t xml:space="preserve">NRC has established criteria for re admission </t>
  </si>
  <si>
    <t>Child previously discharged from in-patient care but meets admission criteria again.</t>
  </si>
  <si>
    <t>NRC has established protocols for return after default</t>
  </si>
  <si>
    <r>
      <rPr>
        <sz val="11"/>
        <color theme="1"/>
        <rFont val="Calibri"/>
        <family val="2"/>
      </rPr>
      <t xml:space="preserve">Child who returns after default (away from in-patient care for 2 consecutive days) and </t>
    </r>
    <r>
      <rPr>
        <sz val="11"/>
        <color theme="1"/>
        <rFont val="Calibri"/>
        <family val="2"/>
      </rPr>
      <t>meets the admission criteria.</t>
    </r>
  </si>
  <si>
    <t>1. Admission is done by written order of a qualified doctor.
2. Time of admission is recorded in patient record.
3. There is no delay in  transfer of patient to respective department once admission is confirmed</t>
  </si>
  <si>
    <t>Procedure cope with surplus patient load</t>
  </si>
  <si>
    <t>All the SAM children are screened to identify medical conditions and its severity.
The finding of initial assessment are recorded</t>
  </si>
  <si>
    <t xml:space="preserve">Check bed head ticket 
H/O Recent intake of food and fluids, Usual diet, Breastfeeding, Duration and frequency of diarrhoea and vomiting, Type of diarrhoea (watery/ bloody), Chronic cough, Loss of appetite, Family circumstances, Contact with tuberculosis, Recent contact with measles, Known or suspected HIV infection &amp; immunization is taken &amp; recorded.
Check details of : Shock (cold hands, slow capillary refill, weak and rapid pulse),Palmar pallor, Eye signs of vitamin A deficiency:
Dry conjunctiva or cornea, Bitot’s spots
Corneal ulceration, Keratomalacia and 
Localizing signs of infection, including ear and throat infections, skin infection or pneumonia
Mouth ulcers, Skin changes of kwashiorkor is seen &amp; recorded
</t>
  </si>
  <si>
    <t>There is fixed schedule for reassessment by Medical Officer/Nutrition Counsellor</t>
  </si>
  <si>
    <t>Check BHT is updated after every reassessment</t>
  </si>
  <si>
    <t>Check  process followed to transfer/ handover the patient from emergency,  OT, HDU, NRC etc &amp; vice versa</t>
  </si>
  <si>
    <t xml:space="preserve">A referral slip/ Discharge card is provide to patient when referred to another health care facility. 
 Check reason for referral are clearly mentioned. </t>
  </si>
  <si>
    <t>(1) Check for referral cards filled from lower facilities. 
(2) ANM of nearby PHC/HWC is informed about discharge for follow ups</t>
  </si>
  <si>
    <t xml:space="preserve">Identification  tags are used for children less than 5 yrs. </t>
  </si>
  <si>
    <t>Check for treatment chart are updated and drugs given are marked. Co relate it with drugs and doses prescribed. Dispensing feed, time of oral drugs, supervision of intravenous fluids etc is recorded</t>
  </si>
  <si>
    <t>Verbal orders are rechecked before administration</t>
  </si>
  <si>
    <t>Hand over is given at bed side</t>
  </si>
  <si>
    <t>Hand over is given bed side and SBAR (situation, background, assessment and recommendation) protocols are followed</t>
  </si>
  <si>
    <t xml:space="preserve">Check for nursing note register. Notes are adequately written.  </t>
  </si>
  <si>
    <t xml:space="preserve">Check for TPR chart, I/O chart, any other vital required is monitored. </t>
  </si>
  <si>
    <t>Check the measure taken to prevent new born theft, sweeping ,baby fall, adverse events following drugs/vaccine etc</t>
  </si>
  <si>
    <t xml:space="preserve">Triage is done and provide emergency
treatment  keeping in mind the ABCD steps: Airway, Breathing, Circulation, Coma, Convulsion,
and Dehydration.
</t>
  </si>
  <si>
    <t>Protocols for management of hypoglycaemia, hypothermia,  treatment of dehydration in children with SAM with or without shock, treatment  of infection etc</t>
  </si>
  <si>
    <t>Check BHT that drugs are prescribed as per treatment protocols &amp;Check for rational use of antibiotics</t>
  </si>
  <si>
    <t>Electrolytes like Potassium chloride, Opioids, Neuro muscular blocking agent, Anti thrombolytic agent,  warfarin, Heparin, Adrenergic agonist etc. as applicable</t>
  </si>
  <si>
    <t xml:space="preserve">Value for maximum doses as per age, weight and diagnosis are available with nursing station and doctor. </t>
  </si>
  <si>
    <t>There is process to ensure that right doses of drugs are only given</t>
  </si>
  <si>
    <t>Check for the writing is comprehendible by the clinical staff</t>
  </si>
  <si>
    <t>Check if adverse drug reaction form is available  and reporting is in practice</t>
  </si>
  <si>
    <t>Fluid and drug dosages are calculated according to body weight</t>
  </si>
  <si>
    <t>Check Nursing staff  is aware 7 Rs of Medication and follows them</t>
  </si>
  <si>
    <t>Patient  is counselled for self drug administration.</t>
  </si>
  <si>
    <t xml:space="preserve">Mother is advice by doctor/ Pharmacist /nurse about the dosages and timings . </t>
  </si>
  <si>
    <t xml:space="preserve">Check BHT updated </t>
  </si>
  <si>
    <t xml:space="preserve">Verify treatment prescribed with nursing records </t>
  </si>
  <si>
    <t>Procedure performed /Management steps are recorded in BHT</t>
  </si>
  <si>
    <t>10 Steps for management of SAM is recorded during Stabilization and rehabilitation phase</t>
  </si>
  <si>
    <t>Availability of formats for Treatment Charts,  Community follow up card, BHT, continuation sheet, Discharge card Etc. 
 1. Check for adequate availability of the forms 
2. Check for completeness in the filled forms</t>
  </si>
  <si>
    <t>General order book (GOB), report book, Admission register, lab register, Admission sheet/ bed head ticket, discharge slip, referral slip, referral in/referral out register, Diet register, Linen register, Drug intend register etc</t>
  </si>
  <si>
    <t xml:space="preserve">NRC has established criteria for discharge of the patient </t>
  </si>
  <si>
    <t>Discharge infants and children when  they gain 15% weight and there is no signs of illness</t>
  </si>
  <si>
    <t>Based on discharge criteria: 
(1) Oedema has resolved
(20 Child has achieved weight gain of &gt; 15%  and has satisfactory weight gain for 3 consecutive days (&gt;5 gm/kg/day)
(3) Child is eating an adequate amount of nutritious food that the mother can prepare at home
(4) All infections and other medical complications have been treated
(5) Child is provided with micronutrients
Immunization is updated</t>
  </si>
  <si>
    <t xml:space="preserve">Mother / attendants are consulted   before discharge </t>
  </si>
  <si>
    <t xml:space="preserve">
Ensure that parent/caregiver understands the causes of malnutrition and how to prevent its recurrence</t>
  </si>
  <si>
    <t>Staff is aware that helminthic infections treatment is given to all children before discharge</t>
  </si>
  <si>
    <t>1. Give a single dose of any one of the following anthelminthics orally:
200 mg. albendazole for children aged 12–23 months, 
400 mg albendazole for children aged 24 months or more.
100 mg mebendazole twice daily for 3 days for children aged 24 months or more</t>
  </si>
  <si>
    <t xml:space="preserve">Discharge summary is give to all patients </t>
  </si>
  <si>
    <t xml:space="preserve">Staff guides the parent for regular follow-up visits </t>
  </si>
  <si>
    <t xml:space="preserve"> 1. Regular check-ups should be made at 2 weeks in first month and then monthly thereafter until weight for height reaches -1 SD or above.
2.  If a problem is detected or suspected, visit/s can be made earlier or more frequently until the problem is resolved.</t>
  </si>
  <si>
    <t xml:space="preserve">There is procedure for clinical follow up of the child  for assessment and monitoring of growth and development till the child recovers completely </t>
  </si>
  <si>
    <t xml:space="preserve"> (1) Check NRC  has a complete list of PHCs, CHC, and Sub Centres/HWC  in the catchment area.
(2)  Appropriate referral to local CHW  (Community health care worker)/ASHA/AWW is established 
(3) Regular Follow up including enrolment of baby to Anganwadi centre a</t>
  </si>
  <si>
    <t xml:space="preserve">Counselling of mothers/caregiver before discharge </t>
  </si>
  <si>
    <t>(1) Preparation and feeding the child, how to give prescribed medication, folic acid, vitamins and iron at home, how to give home treatment for diarrhoea, fever and acute respiratory infections.
(2) Advice includes the information about the nearest health centre for further follow up. 
(3) Time of discharge is communicated to patient in prior. 
(4) Advice includes feeding recommendations as per IMNCI</t>
  </si>
  <si>
    <t xml:space="preserve">Declaration is taken from the LAMA cases </t>
  </si>
  <si>
    <t>Triaging of sick children is done as per protocols</t>
  </si>
  <si>
    <t>Staff practice of ETAT protocol - keeping in mind ABCD steps</t>
  </si>
  <si>
    <t xml:space="preserve">Staff is skilled to provide  basic life support to  young infants and children </t>
  </si>
  <si>
    <t>Protocols are defined &amp; followed for sample collection &amp; its transfer timely from NRC to lab for testing</t>
  </si>
  <si>
    <t xml:space="preserve">NRC has critical values of various lab test </t>
  </si>
  <si>
    <t>(1) Critical values are defined and intimated timely to treating medical officer
(2) List of Normal reference ranges are  available in NRC</t>
  </si>
  <si>
    <t>Paediatric  blood bags are available</t>
  </si>
  <si>
    <t>If not available than how facility cope with it</t>
  </si>
  <si>
    <t>Blood transfusion of SAM child is done as per standard Guideline</t>
  </si>
  <si>
    <t>Blood transfusion is required (1) Hb is less than 4 g/dl (2) or if there is respiratory distress and Hb is between 4 and 6 g/dl.</t>
  </si>
  <si>
    <t>Blood is kept on optimum temperature before transfusion. Blood transfusion is monitored and regulated by qualified person :Give (1)  whole blood 10 ml/kg body weight slowly over 3 hours (2) furosemide 1 mg/kg IV at the start of the transfusion</t>
  </si>
  <si>
    <t>Staff is aware of conditions in which blood transfusion is not done/repeated</t>
  </si>
  <si>
    <t>(1) Blood transfusion should not be started until the child has begun to gain weight.(2) Following the transfusion, if the Hb remains
less than 4 g/dl or between 4 and 6 g/dl with continuing respiratory
distress, DO NOT repeat the transfusion within 4 days</t>
  </si>
  <si>
    <t xml:space="preserve">Death of admitted child is adequately recorded and communicated </t>
  </si>
  <si>
    <t xml:space="preserve">Facility staff adheres to standard procedures for management of second stage of labour.
</t>
  </si>
  <si>
    <t>Facility staff adheres to protocol for  ensuring care of newborn with small size at birth</t>
  </si>
  <si>
    <t>The facility ensures adequate stay of mother and newborn in a safe environment as per standard Protocols</t>
  </si>
  <si>
    <t>There is established procedure for discharge and follow up of mother and newborn</t>
  </si>
  <si>
    <t>Triage, Assessment &amp; Management of newborn having 
emergency signs are done as per guidelines</t>
  </si>
  <si>
    <t xml:space="preserve">Triaging of sick SAM  children is done based on emergency sign </t>
  </si>
  <si>
    <t xml:space="preserve">Assess for Emergency signs 
1. Airway and breathing- Not breathing, or central cyanosis or SRD 
2. Circulation - Capillary refill &gt; 3sec and weak fast pulse
3. Coma Convulsing 
4. Severe dehydration with diarrhoea - Diarrhoea + lethargy, sunken eyes &amp; very slow skin pinch
</t>
  </si>
  <si>
    <t>Management of sick SAM child is done  based on emergency sign</t>
  </si>
  <si>
    <t xml:space="preserve">1. Airway and breathing- Any sign positive- Provide basic life support, give oxygen, make sure child is warm, insert IV &amp; begin fluids
2. Circulation -if positive- Apply pressure to stop bleeding if child is bleeding, give oxygen, make sure child is warm, insert IV &amp; begin fluids. If Child is SAM (Age less than 2months) Give Glucose IV or orally or NG tube (depending up on condition)&amp; proceed for full assessment
3. Coma Convulsing- if positive- Manage Airways- Position the child, check and correct hypothermia, If convulsions continue give IV calcium / anticonvulsant
4. Severe dehydration due to diarrhoea: Make sure head is warm, Insert IV line  &amp; give fluids. If age is less than 2 month - don to start IV, proceed for full assessment
</t>
  </si>
  <si>
    <t xml:space="preserve">Staff is aware of the priority signs </t>
  </si>
  <si>
    <t>Tiny baby (&lt;2 months),Bleeding, Pallor (severe)
Malnutrition: Visible severe wasting, Respiratory distress, Trauma or other urgent surgical
condition,  Oedema of both feet, Temperature &lt;36.5°C or &gt; 38.5°C, Restless, continuously irritable, or lethargy, Poisoning &amp; Burns (major)</t>
  </si>
  <si>
    <r>
      <rPr>
        <sz val="12"/>
        <color theme="1"/>
        <rFont val="Calibri"/>
        <family val="2"/>
      </rPr>
      <t>Management of Low birth weight
newborn</t>
    </r>
    <r>
      <rPr>
        <sz val="12"/>
        <color rgb="FFFF0000"/>
        <rFont val="Calibri"/>
        <family val="2"/>
      </rPr>
      <t xml:space="preserve"> including pre term and Small for gestational age </t>
    </r>
    <r>
      <rPr>
        <sz val="12"/>
        <color theme="1"/>
        <rFont val="Calibri"/>
        <family val="2"/>
      </rPr>
      <t xml:space="preserve"> as per  guidelines </t>
    </r>
  </si>
  <si>
    <t>Staff is aware of Principles of Hospital based management</t>
  </si>
  <si>
    <t xml:space="preserve">Management of SAM based in 3 Phases:
(1) Stabilization Phase - Children without adequate appetite and/or medical complications are stabilized in IPD. Phase usually lasts for 1–2 days.  Began the Starter diet &amp; maintain electrolytic balance. Children must be carefully monitored for signs of overfeeding or over hydration.  
(2) Transition Phase- There is
gradual transition from Starter diet to Catch up diet (F 100).
(3) Rehabilitation Phase- Promote rapid weight gain, stimulate emotional and physical development. The child progresses when:
S/he has reasonable appetite; finishes &gt; 90% of the feed that is given, without a significant pause Major reduction or loss of oedema &amp; 
No other medical problem
</t>
  </si>
  <si>
    <t>Staff is aware of 10 steps for management of SAM</t>
  </si>
  <si>
    <t>(1) Treat /Prevent Hypoglycaemia (2) treat and prevent Hypothermia (3) treat and prevent dehydration (4) Correct electrolyte imbalance (5) treat/ prevent infection (6) Correct micro nutrient deficiency (7) Start cautious diet (8) Achieve catch up growth (9) Provide sensory stimulation and emotional support (10) Prepare follow up after recovery</t>
  </si>
  <si>
    <t xml:space="preserve">Staff is aware of treatment of dehydration in SAM children without shock </t>
  </si>
  <si>
    <t>(1) Give Oral rehydration- amount based on child's weight- every 30 min for 1st 2 hrs- 5ml/kg weight. 
Further, alternate hours for up to 10 hrs- 5ml/kg ( Add 15ml of potassium chloride to 1l ORS)
(2) Starter diet is given in alternate hours (e.g. 2, 4, 6) with reduced osmolarity ORS (e.g. 3, 5, 7) until the child is rehydrated.
(3) Check Signs every half hour for the first two hours, then hourly: Respiratory rate, Pulse rate,
Urine frequency, Stool or vomit frequency &amp;
Signs of hydration</t>
  </si>
  <si>
    <t>Staff is aware of sign of improved hydration &amp; over hydration</t>
  </si>
  <si>
    <t>Signs of improved hydration: (any of 3)
Child is no longer thirsty
Child is less lethargic
Slowing of respiratory and pulse rates from previous high rate
Skin pinch is less slow
Child has tears
Sign of overhydration : 
Increased respiratory rate and pulse. 
Jugular veins engorged
Puffiness of eye</t>
  </si>
  <si>
    <t xml:space="preserve">Staff is aware of treatment of hypothermia </t>
  </si>
  <si>
    <r>
      <rPr>
        <sz val="11"/>
        <color theme="1"/>
        <rFont val="Calibri"/>
        <family val="2"/>
      </rPr>
      <t>(1) Assess- If axillary temp below- 35</t>
    </r>
    <r>
      <rPr>
        <vertAlign val="superscript"/>
        <sz val="11"/>
        <color theme="1"/>
        <rFont val="Calibri"/>
        <family val="2"/>
      </rPr>
      <t>O</t>
    </r>
    <r>
      <rPr>
        <sz val="11"/>
        <color theme="1"/>
        <rFont val="Calibri"/>
        <family val="2"/>
      </rPr>
      <t xml:space="preserve">C or rectal temp is below 35.5 </t>
    </r>
    <r>
      <rPr>
        <vertAlign val="superscript"/>
        <sz val="11"/>
        <color theme="1"/>
        <rFont val="Calibri"/>
        <family val="2"/>
      </rPr>
      <t>O</t>
    </r>
    <r>
      <rPr>
        <sz val="11"/>
        <color theme="1"/>
        <rFont val="Calibri"/>
        <family val="2"/>
      </rPr>
      <t>C
(2) Start feeding immediately(or start rehydration if needed).
(3) Re-warm. Give skin to skin contact: kangaroo technique) and cover them, OR clothe the child including the head, cover with a warmed blanket and place a heater or lamp nearby. Remove wet clothing/bedding
(4)Feed 2-hourly (12 feeds in 24 hours).
(5) Treat hypoglycaemia, 
(6) Give 1st dose of antibiotics.
(7) Take temp. every 2 hrs -stop re-warming when it rises above 36.5</t>
    </r>
    <r>
      <rPr>
        <vertAlign val="superscript"/>
        <sz val="11"/>
        <color theme="1"/>
        <rFont val="Calibri"/>
        <family val="2"/>
      </rPr>
      <t xml:space="preserve">0 </t>
    </r>
    <r>
      <rPr>
        <sz val="11"/>
        <color theme="1"/>
        <rFont val="Calibri"/>
        <family val="2"/>
      </rPr>
      <t>C</t>
    </r>
  </si>
  <si>
    <t>Staff is aware of treatment of hypoglycaemia</t>
  </si>
  <si>
    <t xml:space="preserve">(1) Estimate Blood Glucose levels 
 (2) If Blood glucose is low (&lt;54mg/dl)  immediately give  50 ml bolus of 10% glucose or 10% sucrose (1 rounded teaspoon of sugar in 3½ tablespoons of water).
If the child can drink, give the 50 ml bolus orally.
If the child is alert but not drinking, give the 50 ml by NG tube.
If the child is lethargic, unconscious, or convulsing, give 5 ml/kg body weight of sterile 10% glucose by IV, followed by 50 ml of 10% glucose or sucrose by NG tube. If the IV dose cannot be given immediately, give the NG dose first.
(3) Start feeding with ‘Starter diet’ half an hour after giving glucose and give it every half-hour during the first 2 hours
(4) Keep child warm
(5) Administer antibiotics as hypoglycaemia may be due to underlying infection 
</t>
  </si>
  <si>
    <t>Staff  is aware of correction of electrolyte imbalance</t>
  </si>
  <si>
    <t>(1) Give supplemental potassium at 3–4 meq/kg/day for at least 2 weeks. Potassium can be given as syrup potassium chloride; the most common preparation available has 20meq/15ml. It should be diluted with water.
(2) On day 1, give 50% magnesium sulphate IM once (0.3 mL/kg) up to a maximum of 2 ml. Thereafter, give extra magnesium (0.4 – 0.6 mmol/kg/daily) orally. If oral commercial preparation is not available you can
give injection magnesium sulphate (50%); 0.2–0.3 ml/kg orally as magnesium supplements mixed with feeds. Give magnesium supplements for 2 weeks.
(3) Give food without added salt to avoid sodium overload.</t>
  </si>
  <si>
    <t>Staff is aware of treatment of child having sign of shock and is lethargic or lost consciousness</t>
  </si>
  <si>
    <t xml:space="preserve">(1) Weight the child.
(2) Give oxygen
(3) Make sure child is warm
(4) Insert IV line &amp; draw blood for lab investigation 
(5) Give IV 10% glucose (5ml/kg)
(6) Give IV 15ml/kg over 1 hr of either lactate in 5% dextrose or half normal saline with 5% glucose or ringer's lactate
(7) Measure pulse &amp; RR every 5-10 min
(8) Sign for improvement - (PR &amp; RR fall) - Repeat IV fluid 15ml/kg over 1hr then switch to oral or NG rehydration with ORS, 10ml/kg/hr up to 10hrs &amp; initiate feeding with starter formula or 
If child fail to improve/ if the child condition deteriorate - Assume child is in septic shock- Give maintenance IV fluid (4ml/kg/hr), review antibiotic treatment, start dopamine &amp; initiate re-feeding </t>
  </si>
  <si>
    <t xml:space="preserve">Staff is aware of treatment protocols of infectious  or other associated disease conditions </t>
  </si>
  <si>
    <t>(1) If no complication - Give oral amoxicillin 15mg/kg -8 hrly for 5 days. 
If child has complications select antibiotic as per Standard protocols.  
(2) Associated diseases: viz Dermatosis, Parasitic worms, Continual diarrhoea, dysentery , meningitis  and TB as per guideline</t>
  </si>
  <si>
    <t xml:space="preserve">Staff is aware of criteria for failure to respond to treatment and require referral </t>
  </si>
  <si>
    <t>(1) Failure to regain appetite  even after 4 days of treatment
(2) Failure to lose oedema even after 4 days of treatment
(3) Oedema still even after 10 days
(4) Failure to gain at least 5 g/kg/day for 3 successive days after feeding freely on Catch-up diet.</t>
  </si>
  <si>
    <t xml:space="preserve">Micronutrients supplementation is given to SAM children  as per requirement </t>
  </si>
  <si>
    <r>
      <rPr>
        <u/>
        <sz val="11"/>
        <color theme="1"/>
        <rFont val="Calibri"/>
        <family val="2"/>
      </rPr>
      <t xml:space="preserve">Vitamin A 
</t>
    </r>
    <r>
      <rPr>
        <sz val="11"/>
        <color theme="1"/>
        <rFont val="Calibri"/>
        <family val="2"/>
      </rPr>
      <t xml:space="preserve">1. Vitamin A in a single dose is given to all SAM children unless there is evidence that child has received vitamin A dose in last 1 month; &lt; 6 months - 50 000 IU, 6–12 months or if weight &lt;8Kg- 100 000 IU, &gt;12 months- 200 000 IU. 
2. Give same dose on Day 1, 2 and 14 if there is clinical evidence of vitamin A deficiency. 
</t>
    </r>
    <r>
      <rPr>
        <u/>
        <sz val="11"/>
        <color theme="1"/>
        <rFont val="Calibri"/>
        <family val="2"/>
      </rPr>
      <t xml:space="preserve">Multivitamin Supplement 
</t>
    </r>
    <r>
      <rPr>
        <sz val="11"/>
        <color theme="1"/>
        <rFont val="Calibri"/>
        <family val="2"/>
      </rPr>
      <t xml:space="preserve">1.  Must contain vitamin A, C, D, E and B12 and not just vitamin B-complex):Twice Recommended Daily Allowance
</t>
    </r>
    <r>
      <rPr>
        <u/>
        <sz val="11"/>
        <color theme="1"/>
        <rFont val="Calibri"/>
        <family val="2"/>
      </rPr>
      <t xml:space="preserve">
Folic Acid :</t>
    </r>
    <r>
      <rPr>
        <sz val="11"/>
        <color theme="1"/>
        <rFont val="Calibri"/>
        <family val="2"/>
      </rPr>
      <t xml:space="preserve"> 5mg on day 1, then 1mg/day
</t>
    </r>
    <r>
      <rPr>
        <u/>
        <sz val="11"/>
        <color theme="1"/>
        <rFont val="Calibri"/>
        <family val="2"/>
      </rPr>
      <t xml:space="preserve">Elemental Zinc: </t>
    </r>
    <r>
      <rPr>
        <sz val="11"/>
        <color theme="1"/>
        <rFont val="Calibri"/>
        <family val="2"/>
      </rPr>
      <t xml:space="preserve">2mg/ kg/day
</t>
    </r>
    <r>
      <rPr>
        <u/>
        <sz val="11"/>
        <color theme="1"/>
        <rFont val="Calibri"/>
        <family val="2"/>
      </rPr>
      <t xml:space="preserve">Copper: </t>
    </r>
    <r>
      <rPr>
        <sz val="11"/>
        <color theme="1"/>
        <rFont val="Calibri"/>
        <family val="2"/>
      </rPr>
      <t xml:space="preserve">0.3mg/kg/day 
</t>
    </r>
    <r>
      <rPr>
        <u/>
        <sz val="11"/>
        <color theme="1"/>
        <rFont val="Calibri"/>
        <family val="2"/>
      </rPr>
      <t xml:space="preserve">
Iron </t>
    </r>
    <r>
      <rPr>
        <sz val="11"/>
        <color theme="1"/>
        <rFont val="Calibri"/>
        <family val="2"/>
      </rPr>
      <t xml:space="preserve">
1. Start daily iron supplementation after two days of the child being on Catch up diet. 
2. Give elemental iron in the dose of 3 mg/kg/day in two divided doses, preferably between meals. (Do not give iron in stabilization phase.)</t>
    </r>
  </si>
  <si>
    <t xml:space="preserve">Staff is aware of age wise feeding recommendations as per IMNCI </t>
  </si>
  <si>
    <t>(1) Up to 6 months-  Exclusive Breastfeeding  - at least 8 times in 24 hrs. Do not give any other food or fluids
(2)6to12 months-  Breastfeeding, Give at least one Katori (3 times/day if breastfeed is given &amp; 5 times if breastfeed not given) mashed bread in sweetened undiluted milk or bread mixed with thick dal or khichari. Add ghee/oil &amp; cooked vegetables in serving or Sevian/Dalia/halwa/kheer or mashed boiled potatoes. Also give banana/ biscuit/cheeko/mango as snack
(3) 12month-2yrs- Breastfeed, offer food from family pot, give at least one &amp; half Katori (5 times/day)  mashed bread in sweetened undiluted milk or bread mixed with thick dal or khichari. Add ghee/oil &amp; cooked vegetables in serving or Sevian/Dalia/halwa/kheer or mashed boiled potatoes. Also give banana/ biscuit/cheeko/mango as snack
(4) 2 yrs. older- Give family food at 3 meals each day. Also twice daily give nutritious food between meal i.e. banana/ biscuit/cheeko/mango as snack</t>
  </si>
  <si>
    <t>Staff is aware of management of SAM children less than 6 months of age</t>
  </si>
  <si>
    <t>1. Feed the infant with appropriate breastmilk/ feeds for initial recovery and metabolic stabilization. 
2. Wherever possible breastfeeding or expressed milk is preferred in place of Starter diet.
3. For no breastfed babies, give Starter diet feed prepared without cereals. 
4. In the rehabilitation phase, provide support to mother to give frequent feeds and try to establish exclusive breast feeding. In artificially fed without any prospects of breastfeeds, the infant should be given diluted Catch-up diet. [Catch-up diet diluted by one third extra water to make volume 135 ml in place of 100 ml]. 
5. On discharge the non-breastfed infants should be given locally available animal milk with cup and spoon. 
6. Relactation through Supplementary Suckling Technique - Supplementary Suckling Technique (SST) is a technique which can be used as a strategy to initiate relactation in mothers who have developed lactation failure.</t>
  </si>
  <si>
    <t>Staff is aware of Management of SAM in HIV exposed/ HIV infected children and TB infected children</t>
  </si>
  <si>
    <t xml:space="preserve">1. Start the treatment atleast two weeks before the introduction of ART
2. Preferably antiretroviral treatment should be delayed until the recovery phase is well established.
3. Children with HIV should be given co-trimoxazole prophylaxis against pneumocystis pneumonia; amoxicillin should be given in addition to prophylactic doses of co-trimoxazole
4. Once SAM is being treated satisfactorily, treatment for HIV and/or TB (as indicated) should be started;
5. Cotrimoxazole prophylaxis is to be continued as per NACO guidelines. . </t>
  </si>
  <si>
    <t xml:space="preserve">Check there is structured play therapy for children </t>
  </si>
  <si>
    <t xml:space="preserve">1. Emotional and physical stimulation is given to reduce the risk of permanent mental retardation and emotional impairment
2. Each play session should include language and motor activities, and activities with toys. 
3. Promotion of physical activities among mobile children for development of essential motor skills &amp; enhance growth </t>
  </si>
  <si>
    <t xml:space="preserve">Management of children presenting diarrhoea is done per  guidelines </t>
  </si>
  <si>
    <t>Check mothers are providing exclusive breast milk atleast for six months</t>
  </si>
  <si>
    <t>Check mother's knowledge regarding importance of breast feeding</t>
  </si>
  <si>
    <t>Counselling and supporting mother for alternate method of feeding in case of pre term /low birth/ baby unable to suck the breast</t>
  </si>
  <si>
    <t xml:space="preserve">Expressed milk is given by spoon or cup  or fed by gastric tube in adequate amounts according to age. </t>
  </si>
  <si>
    <t>Babies intake  is monitored and ensure adequate amount as per age and disease condition is provided</t>
  </si>
  <si>
    <t>Frequent feeding at least 8 times per day including night feeding.
Check monitoring checklist of feeding for LBW newborn</t>
  </si>
  <si>
    <t>Check mothers is aware of complimentary feeding after six months up to 2 years</t>
  </si>
  <si>
    <t>Check mother's knowledge regarding importance of complimentary</t>
  </si>
  <si>
    <t xml:space="preserve">HIV positive mothers are counselled for the options of baby feeding </t>
  </si>
  <si>
    <t>The facility provides services under Rashtriya Bal Swasthya Karykram (RBSK)</t>
  </si>
  <si>
    <t>(1) Hand washing and infection control audits done at periodic intervals for staff as well as mothers/care giver</t>
  </si>
  <si>
    <t xml:space="preserve">Availability of hand washing  with running Water facility at Point of Use </t>
  </si>
  <si>
    <t xml:space="preserve"> Each unit should have at least 1 wash basin for every 5 beds</t>
  </si>
  <si>
    <t xml:space="preserve">Ask for demonstration </t>
  </si>
  <si>
    <t>5 moments of Hand hygiene</t>
  </si>
  <si>
    <t xml:space="preserve">Availability of PPE </t>
  </si>
  <si>
    <t xml:space="preserve">Gloves, mask, apron &amp; caps </t>
  </si>
  <si>
    <t>Ask staff about how they decontaminate the procedure surface like Examination table , Patients Beds / Cots, Stretcher/Trolleys  etc. 
(Wiping with 1% Chlorine solution</t>
  </si>
  <si>
    <t xml:space="preserve">Check for decontamination and washing of toys </t>
  </si>
  <si>
    <t>Ask staff about temperature, pressure and time for autoclaving. Ask staff about method, concentration and contact time  required for chemical sterilization</t>
  </si>
  <si>
    <t>Chlorine solution, Glutaraldehyde etc</t>
  </si>
  <si>
    <t>Unidirectional mopping from inside out. Staff is trained for preparing cleaning solution as per standard procedure. Cleaning equipment like broom are not used in patient care areas</t>
  </si>
  <si>
    <t>List of infectious diseases require special precaution and barrier nursing is defined</t>
  </si>
  <si>
    <t>F 5.5</t>
  </si>
  <si>
    <t xml:space="preserve">Patient  relative / caregiver satisfaction survey done on monthly basis </t>
  </si>
  <si>
    <t>There is a system of daily round by matron/hospital manager/ hospital superintendent/ Hospital Manager/ Matron in charge for monitoring of services</t>
  </si>
  <si>
    <t xml:space="preserve"> Appropriate feeding practices,  Summary of the 10 steps of successful breastfeeding is displayed, lactation position and milk expression protocol, assessment and management protocols of sick SAM  child,  Management of hypoglycaemia, Management of Dehydration, housekeeping protocols, Administration of commonly used drugs, etc</t>
  </si>
  <si>
    <t xml:space="preserve">Review the SOP has adequately cover procedure of management of hypothermia, hypoglycaemia, dehydration, electrolyte imbalance, feeding recommendation as per IMNCI, micronutrient supplementation </t>
  </si>
  <si>
    <t>Review the SOP has adequately cover procedure of management of SAM children with shock, infections , TB, HIV &amp; any other disease</t>
  </si>
  <si>
    <t>Review the SOP has adequately cover procedure of nutritional assessment &amp; use of starter &amp; catch up diet, provision of micronutrient supplementation etc. SOP also covers support services such as equipment maintenance, calibration,
housekeeping, security, storage and inventory management</t>
  </si>
  <si>
    <t>Review the SOP has adequately covers procedure for patient safety risk assessments &amp; also mechanism defined to mitigate the identified risk</t>
  </si>
  <si>
    <t>Department has documented procedure for Counselling of mothers/ care giver</t>
  </si>
  <si>
    <t>Review SOP has adequately covers the points to be discussed during mothers/ care giver counselling. It also covers mothers counselling for food preparation from local resources, feeding practices, importance of play with child, and maintenance of care &amp; hygiene etc</t>
  </si>
  <si>
    <t>Review SOP for procedure to constitute quality circles, their regulate meetings, development of quality objectives, steps to be take to achieve objectives and their monitoring &amp; measurement mechanisms</t>
  </si>
  <si>
    <t xml:space="preserve">Review SOP for data collection through various activities viz. client satisfaction form, checklists , audits , performance  indicators etc. , analysis of the data , identification of low attributes, Root cause analysis  and improvement activities using PDCA methodology </t>
  </si>
  <si>
    <t xml:space="preserve">Check staff is aware of Mission , Values, Quality Policy and objectives </t>
  </si>
  <si>
    <r>
      <rPr>
        <sz val="11"/>
        <color theme="1"/>
        <rFont val="Calibri (Body)"/>
      </rPr>
      <t>7</t>
    </r>
    <r>
      <rPr>
        <sz val="11"/>
        <color theme="1"/>
        <rFont val="Calibri"/>
        <family val="2"/>
      </rPr>
      <t xml:space="preserve"> </t>
    </r>
    <r>
      <rPr>
        <sz val="11"/>
        <color theme="1"/>
        <rFont val="Calibri (Body)"/>
      </rPr>
      <t>basic tools of Quality</t>
    </r>
  </si>
  <si>
    <t xml:space="preserve">Check the patient /family participate in the care evaluations </t>
  </si>
  <si>
    <t xml:space="preserve">Percentage of children  achieved target weight gain </t>
  </si>
  <si>
    <t>15% weight gain</t>
  </si>
  <si>
    <t xml:space="preserve">Bed Turnover Rate </t>
  </si>
  <si>
    <t>Defaulter rate</t>
  </si>
  <si>
    <r>
      <rPr>
        <sz val="11"/>
        <color theme="1"/>
        <rFont val="Calibri"/>
        <family val="2"/>
      </rPr>
      <t>Acceptable-</t>
    </r>
    <r>
      <rPr>
        <sz val="11"/>
        <color theme="1"/>
        <rFont val="Arial"/>
        <family val="2"/>
      </rPr>
      <t>&lt;15%
Not Acceptable-&gt;25%</t>
    </r>
  </si>
  <si>
    <t>Average length of stay in (weeks)</t>
  </si>
  <si>
    <r>
      <rPr>
        <sz val="11"/>
        <color theme="1"/>
        <rFont val="Calibri"/>
        <family val="2"/>
      </rPr>
      <t xml:space="preserve">Acceptable- </t>
    </r>
    <r>
      <rPr>
        <sz val="11"/>
        <color theme="1"/>
        <rFont val="Arial"/>
        <family val="2"/>
      </rPr>
      <t xml:space="preserve">1-4 week
Not Acceptable-&lt;1 and &gt;6 </t>
    </r>
  </si>
  <si>
    <t>Death rate following discharge from NRC</t>
  </si>
  <si>
    <t>Acceptable- &lt;5%  Not Acceptable- &gt;15%</t>
  </si>
  <si>
    <t>Acceptable- &gt;75%                       Not Acceptable- &lt;50%</t>
  </si>
  <si>
    <t xml:space="preserve"> wrong drug administration, needle stick injury, absconding patients etc</t>
  </si>
  <si>
    <t xml:space="preserve">H </t>
  </si>
  <si>
    <t>Checklist for Operation Theatre</t>
  </si>
  <si>
    <t xml:space="preserve">Operation Theatre Score Card </t>
  </si>
  <si>
    <t>Operation Theatre Score</t>
  </si>
  <si>
    <t xml:space="preserve">Availability of General Surgery procedures </t>
  </si>
  <si>
    <t>Appendectomy, Intestinal Obstruction, Perforation, Tongue Tie, Inguinal Hernia, haemorrhoidectomy, Abscess drainage (perianal), Liver abscess, Cholecystectomy, superficial tumour excision.</t>
  </si>
  <si>
    <t xml:space="preserve">Availability of Gynaecology procedures </t>
  </si>
  <si>
    <t xml:space="preserve">(a) D &amp; C,  Hysterectomy, Cervical Cautery, Bartholin cyst excision, explorative laparotomy (uterine perforation, twisted ovarian), sling operation, haematocolpus drainage colpotomy
(b) Lump excision, Simple mastectomy, Mammary fistula excision, Abscess drainage ( breast)
</t>
  </si>
  <si>
    <t xml:space="preserve">Availability of Paediatric Surgery procedure </t>
  </si>
  <si>
    <t xml:space="preserve">I&amp;D, Pepuceal Dilation, Meatomy, Gland Biopsy, Reduction Paraphimosis, Brachial/Thyroglossal Cyst and Fistula, Inguinal Herniotomy, Neonatal Intestinal Obstruction </t>
  </si>
  <si>
    <t>Availability of Ophthalmic Surgery procedures</t>
  </si>
  <si>
    <t xml:space="preserve">Cataract Extraction with IOL, Canthotomy, Paracentesis, Enucleation, Glaucoma surgery,  Conjunctival Cyst, </t>
  </si>
  <si>
    <t xml:space="preserve">Availability of ENT surgical procedure </t>
  </si>
  <si>
    <t xml:space="preserve">Nose, Ear and Throat surgical procedures 
﻿Packing,  therapeutic removal of granulation (nasal, aural, oropharynx), Mastoid abscess, myringoplasty, endoscopic sinus surgery,
Antral Puncture, Fracture Reduction, Mastoid Abscess I &amp; D, ﻿periauricular sinus excision, stitching of CLW (nose &amp; ear)
</t>
  </si>
  <si>
    <t xml:space="preserve">Availability of Orthopaedic surgical procedures </t>
  </si>
  <si>
    <t xml:space="preserve"> Open and Closed Reduction, Nailing and Plating, Amputation, Disarticulation of Hip and Shoulder </t>
  </si>
  <si>
    <t xml:space="preserve">Availability of Oral surgery procedures </t>
  </si>
  <si>
    <t xml:space="preserve">Trauma Including Vehicular Accidents , Fracture Wiring </t>
  </si>
  <si>
    <t>OT Services  are available 24X7</t>
  </si>
  <si>
    <t>Availability of Emergency OT services as and even when required</t>
  </si>
  <si>
    <t xml:space="preserve">Check the number of emergency surgeries conducted  in last 3 months </t>
  </si>
  <si>
    <t>Developmental Dysplasia of 
the Hip, Congenital Cataract, cleft lip and palate</t>
  </si>
  <si>
    <t>Availability of portable x-ray machine</t>
  </si>
  <si>
    <t xml:space="preserve">Check availability of functional C arm  for 300 and above beds </t>
  </si>
  <si>
    <t>Availability of point of care diagnostic test</t>
  </si>
  <si>
    <t>Blood gas analyser&amp; USG</t>
  </si>
  <si>
    <t>Availability of Reconstructive Surgery</t>
  </si>
  <si>
    <t>Reconstruction of hand (tendon repair), polio surgery</t>
  </si>
  <si>
    <t xml:space="preserve">Availability of Amputation Surgery </t>
  </si>
  <si>
    <t>Numbering, main department and internal sectional signage are played</t>
  </si>
  <si>
    <t>Signage for restricted area are displayed</t>
  </si>
  <si>
    <t>Zones of OT are marked</t>
  </si>
  <si>
    <t>Display doctor/ Nurse on duty  and updated OT schedule displayed</t>
  </si>
  <si>
    <t>OT schedule displayed</t>
  </si>
  <si>
    <t xml:space="preserve">Services are delivered in a manner that is sensitive to gender, religious and cultural needs, and there are no barrier on account of physical, economic, cultural or social reasons. </t>
  </si>
  <si>
    <t xml:space="preserve">Availability of female staff if a male doctor examination/ conduct surgery of a female patients </t>
  </si>
  <si>
    <t>Availability of female staff in pre and post operative room</t>
  </si>
  <si>
    <t>Availability of Wheel chair or stretcher for easy Access to the OT</t>
  </si>
  <si>
    <t>Availability of screen between OT table</t>
  </si>
  <si>
    <t>Patients are properly draped/covered before and after produce</t>
  </si>
  <si>
    <t xml:space="preserve">No information regarding patient  identity and details are unnecessary displayed </t>
  </si>
  <si>
    <t>Privacy  and Confidentiality of HIV cases</t>
  </si>
  <si>
    <t>Consent is taken before major surgeries</t>
  </si>
  <si>
    <t>Anaesthesia Consent for OT</t>
  </si>
  <si>
    <t xml:space="preserve">Patient attendant is informed about clinical condition and treatment been provided </t>
  </si>
  <si>
    <t>Facility ensures that there are no financial barrier to access and that there is financial protection given from cost of care.</t>
  </si>
  <si>
    <t>Free medicines and consumables are available</t>
  </si>
  <si>
    <t>JSSK</t>
  </si>
  <si>
    <t>All surgical procedure are free of cost as per entitlements</t>
  </si>
  <si>
    <t>PMJAY beneficiaries/ state scheme etc</t>
  </si>
  <si>
    <t>Surgical services are free for BPL patients</t>
  </si>
  <si>
    <t xml:space="preserve">Adequate space for accommodating surgical  load </t>
  </si>
  <si>
    <t>Availability of OT for  elective major surgeries</t>
  </si>
  <si>
    <t>100-200 -1OT,                200-300-2,                    300-400 -3</t>
  </si>
  <si>
    <t>Availability of OT for Emergency surgeries</t>
  </si>
  <si>
    <t xml:space="preserve">Emergency OT 1 </t>
  </si>
  <si>
    <t>Availability of OT ophthalmic/ENT</t>
  </si>
  <si>
    <t>Ophthalmic/ENT- 1</t>
  </si>
  <si>
    <t>Waiting area for attendants</t>
  </si>
  <si>
    <t xml:space="preserve">Functional toilets with running water and flush are available </t>
  </si>
  <si>
    <t>In the OT waiting area for patient relatives/ in the vicinity of OT</t>
  </si>
  <si>
    <t>Check for availability of Hot water facility</t>
  </si>
  <si>
    <t>Availability of seating arrangement</t>
  </si>
  <si>
    <t xml:space="preserve">Demarcated of Protective Zone </t>
  </si>
  <si>
    <t>Demarcated Clean Zone</t>
  </si>
  <si>
    <t>Demarcated sterile Zone</t>
  </si>
  <si>
    <t>Demarcated disposal Zone</t>
  </si>
  <si>
    <t xml:space="preserve">Availability of Changing Rooms </t>
  </si>
  <si>
    <t>Availability of Pre &amp; post   Operative Room</t>
  </si>
  <si>
    <t xml:space="preserve">Availability of Scrub Area </t>
  </si>
  <si>
    <t xml:space="preserve">Availability of Autoclave room/ TSSU </t>
  </si>
  <si>
    <t>Availability of dirty utility area</t>
  </si>
  <si>
    <t>Availability of store</t>
  </si>
  <si>
    <t xml:space="preserve">Corridors are wide enough for movement of trolleys </t>
  </si>
  <si>
    <t xml:space="preserve">2-3 meters </t>
  </si>
  <si>
    <t xml:space="preserve">OT tables are available as per load </t>
  </si>
  <si>
    <t xml:space="preserve">Hydraulic OT Tables 
As per case load at least two for 100 - 200 bedded DH and 4 for More than 200 beds </t>
  </si>
  <si>
    <t>Unidirectional flow of goods and services</t>
  </si>
  <si>
    <t>No cris cross of infectious and sterile goods</t>
  </si>
  <si>
    <t>OT does not have temporary connections and loosely hanging wires</t>
  </si>
  <si>
    <t xml:space="preserve">Adequate electrical socket provided for safe and smooth operation of equipment </t>
  </si>
  <si>
    <t>Power boards are marked as per phase to which it belongs</t>
  </si>
  <si>
    <t xml:space="preserve">Availability of three phase electricity supply </t>
  </si>
  <si>
    <t xml:space="preserve">OT has  mechanism for periodical check / test of all electrical installation  by competent electrical Engineer </t>
  </si>
  <si>
    <t>Wall mounted digital display is available in OT to show earth to neutral voltage</t>
  </si>
  <si>
    <t>Quality output of voltage stabilizer is displayed in each stabilizer as per manufacturer guideline</t>
  </si>
  <si>
    <t xml:space="preserve">Floors of the ward are non slippery and even </t>
  </si>
  <si>
    <t>Walls and floor of the OT covered with joint less tiles</t>
  </si>
  <si>
    <t>Windows/ ventilators if any in the OT are intact and sealed</t>
  </si>
  <si>
    <t>OT has sufficient fire  exit to permit safe escape to its occupant at time of fire</t>
  </si>
  <si>
    <t>OT room  has installed fire Extinguisher  that is Class A , Class B, C type or ABC type</t>
  </si>
  <si>
    <t>Check for staff competencies' for operating fire extinguisher and what to do in case of fire</t>
  </si>
  <si>
    <t>Availability of Obg &amp; Gynae Surgeon</t>
  </si>
  <si>
    <t xml:space="preserve">As per case load </t>
  </si>
  <si>
    <t>Availability of general surgeon</t>
  </si>
  <si>
    <t>Availability of Orthopaedic Surgeon</t>
  </si>
  <si>
    <t>Availability of ophthalmic surgeon</t>
  </si>
  <si>
    <t>Availability of ENT surgeon</t>
  </si>
  <si>
    <t>Availability of anaesthetist</t>
  </si>
  <si>
    <t xml:space="preserve">As per patient load , at least two </t>
  </si>
  <si>
    <t>Availability of OT technician</t>
  </si>
  <si>
    <t>Availability of OT attendant/assistant</t>
  </si>
  <si>
    <r>
      <rPr>
        <sz val="11"/>
        <color theme="1"/>
        <rFont val="Calibri"/>
        <family val="2"/>
      </rPr>
      <t xml:space="preserve"> Availability </t>
    </r>
    <r>
      <rPr>
        <sz val="11"/>
        <color rgb="FF000000"/>
        <rFont val="Calibri"/>
        <family val="2"/>
      </rPr>
      <t xml:space="preserve">CSSD/ TSSU Asstt. </t>
    </r>
    <r>
      <rPr>
        <sz val="11"/>
        <color theme="1"/>
        <rFont val="Calibri"/>
        <family val="2"/>
      </rPr>
      <t xml:space="preserve"> </t>
    </r>
  </si>
  <si>
    <t>Availability of Security staff</t>
  </si>
  <si>
    <t xml:space="preserve">Availability of Oxygen Cylinders / Piped Gas supply, Nitrogen  </t>
  </si>
  <si>
    <t xml:space="preserve">Availability of Anti-Infective medicines - Antibiotics, Antifungal </t>
  </si>
  <si>
    <t>Inj. Ampillicin, Inj. metronidazole Inj. Gentamycin,</t>
  </si>
  <si>
    <t>Availability of Antihypertensive medicines</t>
  </si>
  <si>
    <t>Injectable preparations</t>
  </si>
  <si>
    <t>Tab Paracetamol, Ibuprofen, Inj. Diclofenac, Sodium plasma expender</t>
  </si>
  <si>
    <t>Availability of anaesthetic agents</t>
  </si>
  <si>
    <t>As per the State's EML - Topical agents: Lignocaine, Xylocaine                                     Inhaled agents: Halothane, Nitrous oxide.                        Injectable: Barbiturates (Thiopental, Thiamylal, methohexital, Benzodiazepines)</t>
  </si>
  <si>
    <t>Availability of other medicines</t>
  </si>
  <si>
    <t>Tab B complex, Inj. Betamethasone, Inj. Hydralazine, Methyldopa, HIV drugs</t>
  </si>
  <si>
    <t xml:space="preserve">Availability of  emergency drugs </t>
  </si>
  <si>
    <t xml:space="preserve">Inj. Magnesium sulphate 50%, Inj. Calcium Gluconate 10%, Inj. Dexamethasone, Inj. Hydrocortisone Succinate, Inj. Diazepam, Inj. Pheniramine maleate, Inj Corboprost, Inj. Pentazocine, Inj. Promethazine, Betamethason, Inj. Hydrazaline, Nifedipine, Methyldopa, Ceftriaxone </t>
  </si>
  <si>
    <t xml:space="preserve">Availability of syringes and IV Sets </t>
  </si>
  <si>
    <t>Ethyl Alcohol, Povidone Iodine Solution</t>
  </si>
  <si>
    <t xml:space="preserve">Availability of personal protective equipment </t>
  </si>
  <si>
    <t>Emergency drug tray is maintained in OT in pre and post operative room</t>
  </si>
  <si>
    <t>BP apparatus, Thermometer, Pulse Oxy meter, Multiparameter , PV Set</t>
  </si>
  <si>
    <t>Availability of   functional General surgery equipment</t>
  </si>
  <si>
    <t xml:space="preserve">Diathermy (Unit and Bi Polar), Proctoscopy set, general Surgical Instruments for Piles, Fistula, &amp; Fissures. Surgical set for Hernia &amp; Hydrocele, Cautery </t>
  </si>
  <si>
    <t>Availability of  functional orthopaedic surgery equipment</t>
  </si>
  <si>
    <t xml:space="preserve">C arm, check OT table is C arm compatible, Thomas Splint, IM Nailing Set, SP Nailing, Compression Plating Kit, Dislocation Hip Screw Fixation </t>
  </si>
  <si>
    <t>Availability of Ophthalmic surgery equipment</t>
  </si>
  <si>
    <t xml:space="preserve">Operating Microscope, IOL Operation Set, Ophthalmoscope Keratometer, A Scan Biometer </t>
  </si>
  <si>
    <t>Availability of  functional ENT surgery equipment</t>
  </si>
  <si>
    <t>Operating Microscope, ENT Operation set, Mastoid Set, Tracheotomy set, Microdrill System set</t>
  </si>
  <si>
    <t>Operation Table with Trendelenburg facility</t>
  </si>
  <si>
    <t>Portable X-Ray Machine,  Glucometer, HIV rapid diagnostic kit, USG and Blood gas analyser</t>
  </si>
  <si>
    <t>Availability of  functional Instruments Resuscitation</t>
  </si>
  <si>
    <t xml:space="preserve">Ambu bag, Oxygen, Suction machine , laryngoscope scope, Defibrillator (Paediatric and adult) , LMA, ET Tube </t>
  </si>
  <si>
    <t>Availability of  functional anaesthesia equipment</t>
  </si>
  <si>
    <t xml:space="preserve">Boyles apparatus, Bains Circuit or Soda lime absorbent in close circuit </t>
  </si>
  <si>
    <t>Availability of equipment for storage of sterilized items</t>
  </si>
  <si>
    <t>Instrument cabinet and racks for storage of sterile items</t>
  </si>
  <si>
    <t xml:space="preserve">Buckets for mopping, Separate mops for patient care area and circulation area duster, waste trolley, Deck brush </t>
  </si>
  <si>
    <t>Availability of equipment for CSSD/TSSU</t>
  </si>
  <si>
    <t>Autoclave Horizontal &amp; Vertical, Steriliser Big &amp; Small</t>
  </si>
  <si>
    <t>Availability of functional OT light</t>
  </si>
  <si>
    <t xml:space="preserve">Shadow less Major &amp; Minor, Ceiling and Stand Model, Focus Lamp </t>
  </si>
  <si>
    <t>Availability of attachment/ accessories  with OT table</t>
  </si>
  <si>
    <t>Hospital graded mattress , IVstand, Bed pan</t>
  </si>
  <si>
    <t>Trey for  monitors, Electrical panel for anaesthesia machine, cardiac monitor etc, panel with outlet for Oxygen and vacuum,  X ray view box.</t>
  </si>
  <si>
    <t>Cupboard, table for preparation of medicines, chair, racks,</t>
  </si>
  <si>
    <t>Check objective checklist has been prepared for assessing competence of doctors, nurses and paramedical staff based on job description defined for each cadre of staff.</t>
  </si>
  <si>
    <t>Advance Life support</t>
  </si>
  <si>
    <t xml:space="preserve">ALS and CPR by recognized agency to all category of staff. </t>
  </si>
  <si>
    <t>OT Management</t>
  </si>
  <si>
    <t xml:space="preserve">OT scheduling, maintenance, Fumigation, Surveillance, equipment-operation and maintenance, infection control, surgical procedures and emergency protocols. </t>
  </si>
  <si>
    <t>Training on processing/sterilization of equipment</t>
  </si>
  <si>
    <t xml:space="preserve">To all category of staff. At the time of induction and once in a year. </t>
  </si>
  <si>
    <t>Staff is skilled  for resuscitation and intubation</t>
  </si>
  <si>
    <t xml:space="preserve">Nursing Staff is skilled for maintaining clinical records </t>
  </si>
  <si>
    <t>Staff is Skilled to operate  OT equipment</t>
  </si>
  <si>
    <t>Staff is skilled for processing and packing instrument</t>
  </si>
  <si>
    <t xml:space="preserve">(1) Check log book is maintained &amp; it shows time taken to repair equipment. 
(2) Backup  of critical equipment
(3) Check staff is aware of Contact details of  the agencies/ person responsible for maintenance 
</t>
  </si>
  <si>
    <t>Periodic cleaning, inspection and  maintenance of the equipment is done by the operator</t>
  </si>
  <si>
    <t>Boyles apparatus, cautery, BP apparatus, autoclave etc.</t>
  </si>
  <si>
    <t>There is system to label/ code the equipment to indicate status of calibration/ verification when recalibration is due</t>
  </si>
  <si>
    <t>Up to date instructions for operation and maintenance of equipment are readily available with staff.</t>
  </si>
  <si>
    <r>
      <rPr>
        <sz val="11"/>
        <color theme="1"/>
        <rFont val="Calibri"/>
        <family val="2"/>
      </rPr>
      <t xml:space="preserve">Stock level are daily updated
</t>
    </r>
    <r>
      <rPr>
        <sz val="11"/>
        <color theme="1"/>
        <rFont val="Calibri"/>
        <family val="2"/>
      </rPr>
      <t xml:space="preserve">Indent are timely placed                    
</t>
    </r>
  </si>
  <si>
    <t>Records for expiry and near expiry drugs are maintained for emergency tray                                   FIRST EXPIRY and FIRST OUT (FEFO) is in  practice</t>
  </si>
  <si>
    <t>Records for expiry and near expiry drugs are maintained for drug stored at department                                                                 FIRST EXPIRY and FIRST OUT (FEFO) is in  practice</t>
  </si>
  <si>
    <t>Minimum stock and reorder level are calculated based on consumption
Minimum buffer stock is  maintained all the time</t>
  </si>
  <si>
    <r>
      <rPr>
        <sz val="11"/>
        <color theme="1"/>
        <rFont val="Calibri"/>
        <family val="2"/>
      </rPr>
      <t xml:space="preserve">Department maintained stock register of drugs and consumables </t>
    </r>
  </si>
  <si>
    <t>Check record of drug received, issued and balance stock in hand and are maintained</t>
  </si>
  <si>
    <t>Drugs are categorized in Vital, Essential and Desirable</t>
  </si>
  <si>
    <t>Check all Vital drugs are available</t>
  </si>
  <si>
    <t xml:space="preserve">
Procedure for replenishing drug in place</t>
  </si>
  <si>
    <t>Random stock check of some drugs</t>
  </si>
  <si>
    <r>
      <rPr>
        <sz val="11"/>
        <color theme="1"/>
        <rFont val="Calibri"/>
        <family val="2"/>
      </rPr>
      <t xml:space="preserve">Temperature of refrigerators are kept as per storage requirement  and records </t>
    </r>
    <r>
      <rPr>
        <sz val="11"/>
        <color theme="1"/>
        <rFont val="Calibri"/>
        <family val="2"/>
      </rPr>
      <t>twice a day are maintained</t>
    </r>
  </si>
  <si>
    <r>
      <rPr>
        <sz val="11"/>
        <color theme="1"/>
        <rFont val="Calibri"/>
        <family val="2"/>
      </rPr>
      <t xml:space="preserve">Check for refrigerator/ILR temperature charts. Charts are maintained and updated twice a day. Refrigerators meant for storing drugs should not be used for storing other items such as eatables. </t>
    </r>
  </si>
  <si>
    <t xml:space="preserve">Narcotic and psychotropic drugs are kept in lock and key </t>
  </si>
  <si>
    <r>
      <rPr>
        <sz val="11"/>
        <color theme="1"/>
        <rFont val="Calibri"/>
        <family val="2"/>
      </rPr>
      <t xml:space="preserve">Separate prescription for narcotic and psychotropic drugs by a </t>
    </r>
    <r>
      <rPr>
        <sz val="11"/>
        <color theme="1"/>
        <rFont val="Calibri"/>
        <family val="2"/>
      </rPr>
      <t>registered medical practioner</t>
    </r>
  </si>
  <si>
    <t>Anaesthetic agents are kept at secure place</t>
  </si>
  <si>
    <t>Adequate Illumination at OT table</t>
  </si>
  <si>
    <t>100000 lux</t>
  </si>
  <si>
    <t>Adequate Illumination at pre operative and post operative area</t>
  </si>
  <si>
    <t>Entry to OT is restricted</t>
  </si>
  <si>
    <t>Warning light is provided outside OT and its been used when OT  is functional</t>
  </si>
  <si>
    <t>Temperature is maintained  and record of same is kept</t>
  </si>
  <si>
    <t>20-25OC, ICU has functional room thermometer and temperature is regularly maintained</t>
  </si>
  <si>
    <t>Humidity is maintained at desirable level</t>
  </si>
  <si>
    <t>50-60%</t>
  </si>
  <si>
    <t>Positive pressure is maintained in OT</t>
  </si>
  <si>
    <t>Security arrangement at OT</t>
  </si>
  <si>
    <t>Female staff feel secure at work place</t>
  </si>
  <si>
    <t>OT Table are intact and without rust</t>
  </si>
  <si>
    <t>Check Mattresses are intact and clean</t>
  </si>
  <si>
    <t>No condemned/Junk material in the OT</t>
  </si>
  <si>
    <t>No pests are noticed</t>
  </si>
  <si>
    <t xml:space="preserve">Availability of Hot water supply </t>
  </si>
  <si>
    <t>Availability of power back up in OT</t>
  </si>
  <si>
    <t xml:space="preserve">2 tier backup with UPS </t>
  </si>
  <si>
    <t xml:space="preserve">Availability of UPS  </t>
  </si>
  <si>
    <t xml:space="preserve">Availability  of Centralized /local piped Oxygen, nitrogen and vacuum supply </t>
  </si>
  <si>
    <t>OT has facility to provide sufficient and  clean linen for surgical patient</t>
  </si>
  <si>
    <t>Drape, draw sheet, cut sheet and gown</t>
  </si>
  <si>
    <t>OT has facility to provide linen for staff</t>
  </si>
  <si>
    <t>Linen is changed after each procedure</t>
  </si>
  <si>
    <t xml:space="preserve">There is procedure for Pre Operative assessment </t>
  </si>
  <si>
    <t xml:space="preserve">Physical examination, results of lab investigation, diagnosis and proposed surgery </t>
  </si>
  <si>
    <t>The care plan include:, investigation to be conducted, intervention to be provided,  goals to achieve, timeframe, patient education,  discharge plan etc</t>
  </si>
  <si>
    <t xml:space="preserve">There is procedure of handing over &amp; receiving patient </t>
  </si>
  <si>
    <t>form OT to ward and ICU/HDU</t>
  </si>
  <si>
    <t>There is a process  for ensuring the patient's identification before any clinical procedure</t>
  </si>
  <si>
    <t>Patient id band/ verbal confirmation etc.</t>
  </si>
  <si>
    <t>HIV, Infectious cases</t>
  </si>
  <si>
    <t xml:space="preserve">Patient's name, prescription details and medical history is taken before surgery.
Check complete medication history including over-the- counter medicines is taken and documented
</t>
  </si>
  <si>
    <t xml:space="preserve">
Medicines are optimised as per individual treatment plan for the best possible clinical outcome"</t>
  </si>
  <si>
    <t>Electrolytes like Potassium chloride, Opioids, Neuro muscular blocking agent, Anti thrombolytic agent, insulin, warfarin, Heparin, Adrenergic agonist etc. as applicable</t>
  </si>
  <si>
    <t xml:space="preserve">Administration of medicines done after ensuring right patient, right drugs, right route, right time,  Right dose, Right Reason and Right Documentation </t>
  </si>
  <si>
    <t>Records of Monitoring/ Assessments are maintained</t>
  </si>
  <si>
    <t>PAC, Intraoperative monitoring</t>
  </si>
  <si>
    <t>Treatment prescribed in nursing records (Manually/e-records)</t>
  </si>
  <si>
    <t xml:space="preserve">Operative Notes are Recorded </t>
  </si>
  <si>
    <t>Name of person in attendance during procedure, Pre and post operative diagnosis, Procedures carried out, length of procedures, estimated blood loss, Fluid administered, specimen removed, complications etc. (Manually/e-records)</t>
  </si>
  <si>
    <t xml:space="preserve">Anaesthesia Notes are Recorded </t>
  </si>
  <si>
    <t>Standard Formats available</t>
  </si>
  <si>
    <t>Consents, surgical safety check list</t>
  </si>
  <si>
    <t>OT Register, Schedule, Infection  control records, autoclaving records etc</t>
  </si>
  <si>
    <t xml:space="preserve">OT is provided with the critical value of different test </t>
  </si>
  <si>
    <t xml:space="preserve">Availability of blood units in case of emergency with out replacement </t>
  </si>
  <si>
    <r>
      <rPr>
        <sz val="11"/>
        <color theme="1"/>
        <rFont val="Calibri"/>
        <family val="2"/>
      </rPr>
      <t>The blood is ordered for the patient according to the MSBOS (</t>
    </r>
    <r>
      <rPr>
        <i/>
        <sz val="11"/>
        <color theme="1"/>
        <rFont val="Calibri"/>
        <family val="2"/>
      </rPr>
      <t>Maximum Surgical Blood Order Schedule</t>
    </r>
    <r>
      <rPr>
        <sz val="11"/>
        <color theme="1"/>
        <rFont val="Calibri"/>
        <family val="2"/>
      </rPr>
      <t>)</t>
    </r>
  </si>
  <si>
    <t>There is procedure to ensure that PAC has been done before surgery</t>
  </si>
  <si>
    <t>There is procedure to review findings of PAC</t>
  </si>
  <si>
    <t>Minimum PAC for emergency cases</t>
  </si>
  <si>
    <t>in emergency &amp; life saving conditions, surgery may be started with General physical examination of the patient &amp; sending the sample for lab. Examination</t>
  </si>
  <si>
    <t xml:space="preserve">Anaesthesia plan is documented before entering into OT </t>
  </si>
  <si>
    <t>Anaesthesia Safety Checklist is used for safe administration of anaesthesia</t>
  </si>
  <si>
    <t>Check use of WHO Anaesthesia Safety Checklist</t>
  </si>
  <si>
    <t>Anaesthesia equipment are checked before induction</t>
  </si>
  <si>
    <t>Sufficient  reserve of gases. Vaporizers are connected, Laryngoscope, ET tube and suction App are ready and clean</t>
  </si>
  <si>
    <t xml:space="preserve">Food intake status of Patient is checked </t>
  </si>
  <si>
    <t>Patients vitals are recorded during  anaesthesia</t>
  </si>
  <si>
    <t xml:space="preserve">Heart rate , cardiac rate , BP, O2  Saturation, </t>
  </si>
  <si>
    <t xml:space="preserve">Airway security is ensured </t>
  </si>
  <si>
    <t xml:space="preserve">Breathing system is securely and correctly assembled </t>
  </si>
  <si>
    <t xml:space="preserve">Potency and level of anaesthesia is monitored </t>
  </si>
  <si>
    <t xml:space="preserve">Anaesthesia note is recorded </t>
  </si>
  <si>
    <t xml:space="preserve">Check for the adequacy </t>
  </si>
  <si>
    <t xml:space="preserve">Any adverse Anaesthesia Event is recorded and reported </t>
  </si>
  <si>
    <t xml:space="preserve">Post anaesthesia status is monitored and documented </t>
  </si>
  <si>
    <t>There is procedure OT Scheduling</t>
  </si>
  <si>
    <t>Schedule is prepared in consonance with available OT house and patients requirement</t>
  </si>
  <si>
    <t xml:space="preserve">Patient evaluation before surgery is done and recorded </t>
  </si>
  <si>
    <t>Vitals , Patients fasting status etc.</t>
  </si>
  <si>
    <t xml:space="preserve">Antibiotic Prophylaxis given as indicated </t>
  </si>
  <si>
    <t xml:space="preserve">Tetanus Prophylaxis is given if Indicated </t>
  </si>
  <si>
    <t xml:space="preserve">There is a process to prevent wrong site and wrong surgery </t>
  </si>
  <si>
    <t xml:space="preserve">Surgical Site is marked before entering into OT </t>
  </si>
  <si>
    <t xml:space="preserve">Surgical site preparation is done as per protocol </t>
  </si>
  <si>
    <t xml:space="preserve">Cleaning , Asepsis and Draping </t>
  </si>
  <si>
    <t xml:space="preserve">Surgical Safety Check List is used for each surgery </t>
  </si>
  <si>
    <t xml:space="preserve">Check for Surgical safety check list has been used for surgical procedures </t>
  </si>
  <si>
    <t xml:space="preserve">Sponge and Instrument Count Practice is implemented </t>
  </si>
  <si>
    <t xml:space="preserve">Instrument, needles and sponges are counted before beginning of case, before final closure and on completing of procedure </t>
  </si>
  <si>
    <t xml:space="preserve">Adequate Haemostasis is secured during surgery  </t>
  </si>
  <si>
    <t xml:space="preserve">Check for Cautery and suture legation practices </t>
  </si>
  <si>
    <t xml:space="preserve">Appropriate suture material is used for surgery as per requirement </t>
  </si>
  <si>
    <t xml:space="preserve">Check for  what kind of sutures used for different surgeries . Braided Biological sutures are not used for dirty wounds, Catgut is not used for closing fascial layers of abdominal wounds or where prolonged support is required </t>
  </si>
  <si>
    <t xml:space="preserve">Check for suturing techniques are applied as per protocol </t>
  </si>
  <si>
    <t xml:space="preserve">Post operative monitoring is done before discharging to ward </t>
  </si>
  <si>
    <t xml:space="preserve">Check for post operative operation ward is used and patients are not immediately shifted to wards after surgery </t>
  </si>
  <si>
    <t xml:space="preserve">Post operative notes and orders are recorded </t>
  </si>
  <si>
    <t xml:space="preserve">Post operative notes contains Vital signs, Pain control, Rate and type of IV fluids, Urine and Gastrointestinal fluid output, other medications and Laboratory investigations </t>
  </si>
  <si>
    <t>Includes both maternal and neonatal death</t>
  </si>
  <si>
    <t>There is established procedure for discharge and follow up of mother and new-born.</t>
  </si>
  <si>
    <t xml:space="preserve">Management of Low birth weight
new-borns is done as per  guidelines </t>
  </si>
  <si>
    <t xml:space="preserve">Management of children presenting with fever, cough/ breathlessness is done as per guidelines </t>
  </si>
  <si>
    <t>Periodic medical check-up of the staff</t>
  </si>
  <si>
    <t xml:space="preserve">Availability of elbow operated taps  </t>
  </si>
  <si>
    <t>Hand washing sink is wide and deep enough to prevent splashing and retention of water</t>
  </si>
  <si>
    <t xml:space="preserve">Adherence to Surgical scrub method </t>
  </si>
  <si>
    <t xml:space="preserve">procedure should be repeated several times so that the scrub lasts for 3 to 5
minutes. The hands and forearms should be dried with a sterile towel only.  </t>
  </si>
  <si>
    <t>Proper cleaning of perineal area before procedure with antisepsis</t>
  </si>
  <si>
    <t>Check sterile field is maintained during surgery</t>
  </si>
  <si>
    <t>Surgical site covered with sterile drapes, sterile instruments are kept within the sterile field.</t>
  </si>
  <si>
    <t>Sterile s gloves are available at OT and Critical areas</t>
  </si>
  <si>
    <t xml:space="preserve">Availability of gown/ Apron </t>
  </si>
  <si>
    <t xml:space="preserve">Availability of Caps </t>
  </si>
  <si>
    <t>HIV kit</t>
  </si>
  <si>
    <t xml:space="preserve">Compliance to correct method of wearing and removing the PPE </t>
  </si>
  <si>
    <t>Gloves, Masks, Caps, Aprons</t>
  </si>
  <si>
    <t xml:space="preserve">Facility ensures standard practices and materials for decontamination and clean ing of instruments and  procedures areas </t>
  </si>
  <si>
    <t>Ask staff about how they decontaminate the procedure surface like OT Table, Stretcher/Trolleys  etc. 
(Wiping with 0.5% Chlorine solution</t>
  </si>
  <si>
    <t xml:space="preserve">
Ask staff how they decontaminate the instruments like ambubag, suction canulae, Surgical Instruments 
(Soaking in 0.5% Chlorine Solution, Wiping with 0.5% Chlorine Solution or 70% Alcohol as applicable </t>
  </si>
  <si>
    <t xml:space="preserve">Formaldehyde or glutaraldehyde solution replaced as per manufacturer instructions </t>
  </si>
  <si>
    <t xml:space="preserve">Autoclaved linen are used for procedure </t>
  </si>
  <si>
    <t xml:space="preserve">Instruments are packed according for autoclaving as per standard protocol </t>
  </si>
  <si>
    <t xml:space="preserve">Regular validation of sterilization through biological and chemical indicators </t>
  </si>
  <si>
    <t>Maintenance of records of sterilization</t>
  </si>
  <si>
    <t>There is a procedure to ensure the traceability of sterilized packs</t>
  </si>
  <si>
    <t xml:space="preserve">Sterility of autoclaved packs is maintained during storage </t>
  </si>
  <si>
    <t xml:space="preserve">Faculty layout ensures separation of general traffic from patient traffic </t>
  </si>
  <si>
    <t xml:space="preserve">Zoning of High risk areas </t>
  </si>
  <si>
    <t xml:space="preserve">Floors and wall surfaces of ICU are easily cleanable </t>
  </si>
  <si>
    <t xml:space="preserve">CSSD/TSSU has demarcated separate area for receiving dirty items, processes, keeping clean and sterile items </t>
  </si>
  <si>
    <t>Use of three bucket system for mopping</t>
  </si>
  <si>
    <t>Fumigation/carbolization as per schedule</t>
  </si>
  <si>
    <t xml:space="preserve">External footwares are restricted </t>
  </si>
  <si>
    <t xml:space="preserve">Positive Pressure in OT </t>
  </si>
  <si>
    <t xml:space="preserve">Adequate air exchanges are maintained </t>
  </si>
  <si>
    <t xml:space="preserve">Human Anatomical waste, Items contaminated with blood, body fluids,dressings, plaster casts, cotton swabs and bags containing residual or discarded blood and blood components. 
 </t>
  </si>
  <si>
    <t>Not more than two-third.</t>
  </si>
  <si>
    <t>Through Local Disinfection</t>
  </si>
  <si>
    <t>Quality circle has been formed in the OT</t>
  </si>
  <si>
    <t xml:space="preserve">Check if quality circle formed and functional with a designated nodal officer for quality </t>
  </si>
  <si>
    <t>Check for entries in Round Register</t>
  </si>
  <si>
    <t>NQAS, Kayakalp, SaQushal tools are used to conduct internal assessment</t>
  </si>
  <si>
    <t>Work instruction/clinical  protocols are  displayed</t>
  </si>
  <si>
    <t xml:space="preserve">processing and sterilization of equipment, </t>
  </si>
  <si>
    <t>Department has documented procedure for scheduling the Surgery and its booking</t>
  </si>
  <si>
    <t>Department has documented procedure for pre operative procedure, in-process check and post operative care</t>
  </si>
  <si>
    <t>Department has documented procedure for pre operative anaesthetic check up</t>
  </si>
  <si>
    <t>Department has documented procedure for post operative care of the patient</t>
  </si>
  <si>
    <t>Department has documented procedure for operation theatre asepsis and environment management</t>
  </si>
  <si>
    <t xml:space="preserve">Department has documented procedure for OT documentation. </t>
  </si>
  <si>
    <t>Department has documented procedure for reception of dirt packs and issue of sterile packs from TSSU</t>
  </si>
  <si>
    <t>Department has documented procedure for maintenance and calibration of equipment</t>
  </si>
  <si>
    <t xml:space="preserve">Department has documented procedure for  general cleaning of OT and annexes </t>
  </si>
  <si>
    <t xml:space="preserve">Check if core values of organization such as non discrimination, transparency, ethical clinical practices, competence etc. have been defined </t>
  </si>
  <si>
    <t>The facility has established procedures to review the clinical care processes</t>
  </si>
  <si>
    <t>Check that the patient /family participate in the care evalution</t>
  </si>
  <si>
    <t>There is the procedure to conduct surgical audits</t>
  </si>
  <si>
    <t>All non compliance are enumerated and recorded for surgical audits</t>
  </si>
  <si>
    <t>All non-compliance are enumerated  and recorded for death audits</t>
  </si>
  <si>
    <t>Check action plans are prepared and implemented as per surgical  audit record findings</t>
  </si>
  <si>
    <t xml:space="preserve">No. of Major surgeries done per 1 lakh population </t>
  </si>
  <si>
    <t>No. of emergency surgeries done</t>
  </si>
  <si>
    <t xml:space="preserve">Proportion of other emergency surgeries done in the night </t>
  </si>
  <si>
    <t>No. of elective surgeries performed</t>
  </si>
  <si>
    <t>CSSD/TSSU productivity index</t>
  </si>
  <si>
    <t>No. of packs sterilized against the no. of surgeries</t>
  </si>
  <si>
    <t xml:space="preserve">Downtime critical equipment </t>
  </si>
  <si>
    <t xml:space="preserve">Skin to skin time </t>
  </si>
  <si>
    <t xml:space="preserve">No of major surgeries per surgeon </t>
  </si>
  <si>
    <t>Proportion emergency  surgeries</t>
  </si>
  <si>
    <t>Cycle time for instrument processing</t>
  </si>
  <si>
    <t xml:space="preserve">Surgical Site infection Rate </t>
  </si>
  <si>
    <t>No. of observed surgical site infections*100/total no. of Major surgeries</t>
  </si>
  <si>
    <t xml:space="preserve">Proportion of cases with post surgical  complications  </t>
  </si>
  <si>
    <t>Complication grading using Clavien-Dindo scale.
 All the cases with complication more than graded &gt;2 on the Clavien-Dindo scale</t>
  </si>
  <si>
    <t xml:space="preserve">Incidence of re-exploration of surgery </t>
  </si>
  <si>
    <t>% of environmental swab culture reported positive</t>
  </si>
  <si>
    <t>Perioperative Death Rate</t>
  </si>
  <si>
    <t>Deaths occurred from pre operative procedure to discharge of the patient</t>
  </si>
  <si>
    <t>Proportion of General Anaesthesia to spinal anaesthesia</t>
  </si>
  <si>
    <t>Proportion of PAC done out of total elective surgeries</t>
  </si>
  <si>
    <t>No. of autoclave cycle failed in Bowie dick test out of total autoclave cycle</t>
  </si>
  <si>
    <t xml:space="preserve">Operation Cancellation rates </t>
  </si>
  <si>
    <t>(a) No. of cancelled operation*1000 /total operation done 
Planned operations cancelled due to any reason like clinical, non clinical (theatre), or by patient</t>
  </si>
  <si>
    <t>Average time taken to conduct the emergency surgery</t>
  </si>
  <si>
    <t>Time taken from presentation in emergency department  to non-elective surgery conducted</t>
  </si>
  <si>
    <t>National Quality Assurance Standards</t>
  </si>
  <si>
    <t xml:space="preserve">Checklist for Maternity Operation Theatre </t>
  </si>
  <si>
    <t xml:space="preserve">Check with OT records that OT services were functional in 24X7 and surgeries are being conducted in night hours </t>
  </si>
  <si>
    <t>Availability of Emergency OT services as and when required</t>
  </si>
  <si>
    <t xml:space="preserve">Availability of Maternity HDU/ICU services in the facility </t>
  </si>
  <si>
    <t>Availability of Post partum sterilization services</t>
  </si>
  <si>
    <t xml:space="preserve">tubal ligation </t>
  </si>
  <si>
    <t>Availability of Elective C-section services</t>
  </si>
  <si>
    <t xml:space="preserve">Check services are available and are being utilized </t>
  </si>
  <si>
    <t>Availability of Emergency C-section services</t>
  </si>
  <si>
    <t xml:space="preserve">Management of MTP </t>
  </si>
  <si>
    <t xml:space="preserve">Surgical management </t>
  </si>
  <si>
    <t xml:space="preserve">The facility provides New-born health  Services </t>
  </si>
  <si>
    <t>Availability of New born resuscitation&amp; essential new born care</t>
  </si>
  <si>
    <t>Dedicated Functional New born Care services in Operation theatre</t>
  </si>
  <si>
    <t xml:space="preserve"> Glucometer, RDK , Blood grouping</t>
  </si>
  <si>
    <t xml:space="preserve"> OT is easily accessible </t>
  </si>
  <si>
    <t xml:space="preserve">Availability of Wheel chair or stretcher for easy Access. Door is wide enough for passage of trolley and staff. </t>
  </si>
  <si>
    <t>Patients are properly draped/covered before and after procedure</t>
  </si>
  <si>
    <t>Look patients are covered while transferred from ward to OT and vice-versa.</t>
  </si>
  <si>
    <t xml:space="preserve">Visual Privacy is maintained between two OT Tables </t>
  </si>
  <si>
    <t xml:space="preserve">Preferably only one OT table should be placed in theatre, if it is not possible because of high case load adequate visual privacy should be provided through  screens of multiple patients are present in same OT </t>
  </si>
  <si>
    <t xml:space="preserve">In drawers/Amirah; preferably with lock facility. </t>
  </si>
  <si>
    <t>Behaviour of OT staff is dignified and respectful</t>
  </si>
  <si>
    <t>Check that OT staff is not providing care in undignified manner such as yelling, scolding , shouting, blaming and using abusive language</t>
  </si>
  <si>
    <t>Pregnant women is not left unattended or ignored  during care in the OT</t>
  </si>
  <si>
    <t>Consent is taken for surgical procedures</t>
  </si>
  <si>
    <t>written consent with details of the procedure with potentials risks and complication. Should be signed by patient/next of kin and one witness</t>
  </si>
  <si>
    <t>Separate consent is taken for Anaesthesia procedure</t>
  </si>
  <si>
    <t>written consent with details of the anaesthesia with potentials risks and complication. Should be signed by patient/next of kin and one witness</t>
  </si>
  <si>
    <t>All surgical procedure are free of cost for JSSK beneficiaries</t>
  </si>
  <si>
    <t>free drugs, consumables , blood, referral etc.</t>
  </si>
  <si>
    <t xml:space="preserve"> OT around 40 Square meter. Two OT tables are not kept in one OT</t>
  </si>
  <si>
    <t xml:space="preserve">Demarcated Protective Zone </t>
  </si>
  <si>
    <t xml:space="preserve">Reception, waiting area, stretcher/Trolley bay, Pre and post operative rooms, </t>
  </si>
  <si>
    <t>Doctor's and Nurse's room, Anaesthesia room, equipment room, emergency exit.</t>
  </si>
  <si>
    <t xml:space="preserve">Operating room, Scrub station, Anaesthesia station, </t>
  </si>
  <si>
    <t>Disposal corridor, janitor closet</t>
  </si>
  <si>
    <t>Separate for male and females</t>
  </si>
  <si>
    <t>Availability of demarcated Pre &amp; post  Operative Room /area</t>
  </si>
  <si>
    <t>Can be in a single room with a partition.</t>
  </si>
  <si>
    <t>Availability of  earmarked area for new born Corner</t>
  </si>
  <si>
    <t xml:space="preserve">Functional warmer, resuscitation apparatus, suction/mucous extractor, O2 cylinder, weighing scale and sterile gloves. </t>
  </si>
  <si>
    <t xml:space="preserve">Height around 96 cm with elbow taps/sensors, both hot and cold water available. Sink is deep and wide enough to avoid spoiling. Scrub area should not be inside the  OT room. </t>
  </si>
  <si>
    <t>Availability of  TSSU /CSSD</t>
  </si>
  <si>
    <t>Dedicated areas with provision of  Washing, Packing , Autoclaving the instruments and linen</t>
  </si>
  <si>
    <t>7 to 10 feet.</t>
  </si>
  <si>
    <t>Intercom should  connects Operation theatre to key areas like ICU, Blood Bank, SNCU, Lab, Accident and emergency, wards, Administration</t>
  </si>
  <si>
    <t xml:space="preserve">Hydraulic OT Tables 
As per case load at least two </t>
  </si>
  <si>
    <t>Services are designed in a way, that there is no criss cross in moment of sterile &amp; no sterile supplies &amp; equipment etc.</t>
  </si>
  <si>
    <t>No extension cord or multi-plugs</t>
  </si>
  <si>
    <t>Check electricity bill or Power Distribution Board. Meter have  three wires coming out (with one neutral).</t>
  </si>
  <si>
    <t xml:space="preserve">Walls and floor of the OT covered with joint less tiles </t>
  </si>
  <si>
    <t>made of anti-skid  &amp; Epoxy flooring</t>
  </si>
  <si>
    <t xml:space="preserve">No broken glass, gap or cracks in window/ventilator. </t>
  </si>
  <si>
    <t>Check the fire exits are clearly visible and routes to reach exit are clearly marked</t>
  </si>
  <si>
    <t>staff should be able to demonstrate how to open the extinguisher and operate it. PASS (Pull the pin, Aim at the base of fire, Sway from side to side)</t>
  </si>
  <si>
    <t>Availability of Obs. &amp; Gynae Surgeon</t>
  </si>
  <si>
    <t xml:space="preserve">100 beds 2, 200 beds-3, 3oo beds-4, 400 beds-5 and 500 beds-6 </t>
  </si>
  <si>
    <t xml:space="preserve">At least One </t>
  </si>
  <si>
    <t>One per shift.</t>
  </si>
  <si>
    <t>Availability of OT attendant/assistant &amp; TSSU assistant</t>
  </si>
  <si>
    <t>1 each</t>
  </si>
  <si>
    <t xml:space="preserve">Availability of medical gases </t>
  </si>
  <si>
    <t>Availability of Oxygen, nitrogen Cylinders / Piped Gas supply.</t>
  </si>
  <si>
    <t xml:space="preserve">Availability of drugs for local anaesthesia </t>
  </si>
  <si>
    <t>Procaine, lignocaine, bupivacaine, Xylocaine jelly</t>
  </si>
  <si>
    <t>Availability of drugs for general anaesthesia</t>
  </si>
  <si>
    <t xml:space="preserve">Inhaled agents-Halothane, nitrous oxide. Injectable: Barbiturates (Theopental, Thiamylal, methohexital, Benzodiazepines (diazepam, Lorazepam, Midazolam), Ketamine, Etomidate, Propofol . Neostigmine, Naloxone, Flumazenil, Sugammadex-as per EDL/State guidelines.  </t>
  </si>
  <si>
    <t>Availability of opioid analgesics.</t>
  </si>
  <si>
    <t xml:space="preserve">Fentanyl, Sufentanil, Morphine, Buprenorphine, Levorphanol, Methadone-As per EDL/State guidelines. </t>
  </si>
  <si>
    <t>Availability of muscle relaxants drugs</t>
  </si>
  <si>
    <t xml:space="preserve">Succinylcholine, Vecuronium, Mivacurlum, Tubocarine as per EDL/state guidelines </t>
  </si>
  <si>
    <t xml:space="preserve"> Inj Magsulf 50%, Inj Calcium gluconate 10%, Inj Dexamethasone, inj Hydrocortisone, Succinate, Inj diazepam, inj Pheneramine maleate, inj Corboprost, Inj Fortwin, Inj Phenergen, Betameathazon, Inj Hydrazaline, Nefidepin, Methyldopa,ceftriaxone </t>
  </si>
  <si>
    <t>Availability of other drugs</t>
  </si>
  <si>
    <t>Antibiotics, Analgesics, Uterotonic drugs, IV fluids and anithypertensive drugs as per EDL/ state guidelines</t>
  </si>
  <si>
    <t xml:space="preserve">Availability of dressings Material </t>
  </si>
  <si>
    <t>Adequate quantity of sterile pads, gauze, bandages , Antiseptic Solution.</t>
  </si>
  <si>
    <t>In adequate quantity as per load.</t>
  </si>
  <si>
    <t>Cord Clamp, mucous sucker, airway, NG Tube, Suction catheter, IV cannula, paed IV set and Bag and Mask (0 &amp; 1 no.)</t>
  </si>
  <si>
    <t xml:space="preserve">Every tray is labelled with name and number of drugs and consumables along with their date of expiry. </t>
  </si>
  <si>
    <t>BP apparatus, Thermometer, Pulse Oxy meter, Multiparameter , PV Set, torch &amp; wall clock.</t>
  </si>
  <si>
    <t>Availability of  functional instruments for Gynae and obstetrics</t>
  </si>
  <si>
    <t xml:space="preserve">LSCS Set, Cervical Biopsy Set, Proctoscopy Set, Hysterectomy set, D&amp;C Set </t>
  </si>
  <si>
    <t xml:space="preserve">Availability of functional equipment/ Instruments for New Born Care </t>
  </si>
  <si>
    <t>Radiant warmer, Baby tray with Two pre warmed towels/sheets for wrapping the baby, mucus extractor, bag and mask (0 &amp;1 no.), sterilized thread for cord/cord clamp, nasogastric tube</t>
  </si>
  <si>
    <t>Availability of   functional General surgery equipments</t>
  </si>
  <si>
    <t xml:space="preserve">Diathermy (Unit and Bi Polar),  Cautery </t>
  </si>
  <si>
    <t>Operation Table with Trendelenburg type</t>
  </si>
  <si>
    <t xml:space="preserve">OT Table hydraulic major and OT table hydraulic minor </t>
  </si>
  <si>
    <t>Glucometer, HIV rapid diagnostic kit, USG, ABG machine</t>
  </si>
  <si>
    <t xml:space="preserve">Availability of  functional Instruments Resuscitation for new born &amp; Mother </t>
  </si>
  <si>
    <t xml:space="preserve">Resuscitation bag (Adult &amp; paediatrics) Ambu bag, Oxygen, Suction machine , laryngoscope scope, Defibrillator (Paediatric and adult) , LMA, ET Tube </t>
  </si>
  <si>
    <t>Boyles apparatus, Bains Circuit or Soda lime absorbent in close circuit ,AGSS (Anaesthesia gas scavenging system)</t>
  </si>
  <si>
    <t>Availability of equipment for storage of drugs &amp; Instruments</t>
  </si>
  <si>
    <t>Refrigerator, Crash cart/Drug trolley, instrument trolley, dressing trolley, Instrument cabinet and racks for storage of sterile items</t>
  </si>
  <si>
    <t xml:space="preserve">Three Bucket system for mopping, Separate mops for patient care area and circulation area duster, waste trolley, Deck brush </t>
  </si>
  <si>
    <t>Availability of equipment for TSSU</t>
  </si>
  <si>
    <t>Tray for  monitors, Electrical panel for anaesthesia machine with minimum 6 electrical sockets ( 2= 15 amp power point), panel with outlet for Oxygen and vacuum,  X ray view box.</t>
  </si>
  <si>
    <t>Training on OT Management</t>
  </si>
  <si>
    <t xml:space="preserve">look for MOU and visit records of the empanelled agency. </t>
  </si>
  <si>
    <t>Back up for critical equipment. Label Defective/Out of order equipment and stored appropriately until it has been repaired</t>
  </si>
  <si>
    <t>Staff is skilled for cleaning, inspection &amp; trouble shooting in case equipment malfunction</t>
  </si>
  <si>
    <t xml:space="preserve">E.g. when to change water of batteries, when to oil, change fuse, replace filters etc. </t>
  </si>
  <si>
    <t>Boyles apparatus, cautery, BP apparatus, autoclave etc. There is system to label/ code the equipment to indicate status of calibration/ verification when recalibration is due</t>
  </si>
  <si>
    <t xml:space="preserve">If operator doesn't understand English, then instructions should be in local language. </t>
  </si>
  <si>
    <t xml:space="preserve">Stock level are daily updated
Requisition are timely placed                    
</t>
  </si>
  <si>
    <t xml:space="preserve">Drugs are stored in containers/tray/crash cart  are labelled </t>
  </si>
  <si>
    <t xml:space="preserve">Away from direct sunlight and temperature is maintained as per instructions of manufacturer. </t>
  </si>
  <si>
    <t>Each cylinder is provided with   a checklist &amp; flow meter and key for opening the cylinder</t>
  </si>
  <si>
    <t>Records for expiry and near expiry drugs are maintained for drug stored at department. No expired drugs found</t>
  </si>
  <si>
    <t>Check that records are regularly updated</t>
  </si>
  <si>
    <t>Check for temperature charts are maintained and updated periodically</t>
  </si>
  <si>
    <t xml:space="preserve">Narcotic ,psychotropic &amp; Anaesthetic agents   are kept in lock and key  </t>
  </si>
  <si>
    <t>Under direct supervision of anaesthetist</t>
  </si>
  <si>
    <t xml:space="preserve">100000 lux </t>
  </si>
  <si>
    <t>Warning light outside the OT is switched on when OT  is functional</t>
  </si>
  <si>
    <t>Only persons required in OT are allowed to enter the OT</t>
  </si>
  <si>
    <t>Temperature &amp; humidity is maintained  and record of same is kept</t>
  </si>
  <si>
    <r>
      <rPr>
        <sz val="11"/>
        <color theme="1"/>
        <rFont val="Calibri"/>
        <family val="2"/>
      </rPr>
      <t>20-25</t>
    </r>
    <r>
      <rPr>
        <vertAlign val="superscript"/>
        <sz val="11"/>
        <color theme="1"/>
        <rFont val="Calibri"/>
        <family val="2"/>
      </rPr>
      <t>O</t>
    </r>
    <r>
      <rPr>
        <sz val="11"/>
        <color theme="1"/>
        <rFont val="Calibri"/>
        <family val="2"/>
      </rPr>
      <t>C, ICU has functional room thermometer and temperature is regularly maintained. 50-60% humidity</t>
    </r>
  </si>
  <si>
    <t>Restricted Signage, security guard, CCTV camera</t>
  </si>
  <si>
    <t xml:space="preserve">Department is painted/whitewashed in uniform colour  &amp;plastered &amp; painted </t>
  </si>
  <si>
    <t xml:space="preserve">Painted in soothing colours  Not bright colours. </t>
  </si>
  <si>
    <t>Look for dirt above OT light, behind stationary equipment etc.</t>
  </si>
  <si>
    <t xml:space="preserve">check corners, false ceiling. </t>
  </si>
  <si>
    <t>No unnecessary items in sterile zone</t>
  </si>
  <si>
    <t>No slabs, almirah, storing unnecessary items like drums, equipment, Instruments etc Items  not required for immediate procedures  are kept out of sterile zone</t>
  </si>
  <si>
    <t xml:space="preserve">No partial compliance. </t>
  </si>
  <si>
    <t>Check for no stray animal in and around OT. Also no lizard, cockroach, mosquito, flies, rats etc.</t>
  </si>
  <si>
    <t>Availability of UPS  &amp; Emergency light</t>
  </si>
  <si>
    <t>Check their functionality.</t>
  </si>
  <si>
    <t xml:space="preserve"> Cylinders are provided with trolleys to prevent fall and injuries. </t>
  </si>
  <si>
    <t>OT dress, gown. Separate OT dress for OT staff.</t>
  </si>
  <si>
    <t>Bed sheets, draw sheets and Macintosh.</t>
  </si>
  <si>
    <t>OT tech/Nurse checks Number of linen, cleanliness, whether it is turned or stained</t>
  </si>
  <si>
    <t xml:space="preserve">Check staff is wearing dress as per their dress code. </t>
  </si>
  <si>
    <t xml:space="preserve">Physical examination, results of lab investigation, X-Rays, diagnosis and proposed surgery </t>
  </si>
  <si>
    <t xml:space="preserve">There is procedure of handing over from OT to Maternity Ward, HDU and SNCU </t>
  </si>
  <si>
    <t xml:space="preserve">Transfer Register is maintained. </t>
  </si>
  <si>
    <t xml:space="preserve">Patient id band/ verbal confirmation etc. At least two identifiers are used. </t>
  </si>
  <si>
    <t>Handover register is maintained</t>
  </si>
  <si>
    <t>Check the measure taken to prevent new born theft, sweeping of baby or fall</t>
  </si>
  <si>
    <t xml:space="preserve">Check for Case Sheet if drugs are prescribed under generic name only </t>
  </si>
  <si>
    <t xml:space="preserve">Check at least 5 case sheets selected randomly </t>
  </si>
  <si>
    <t>Check if drugs are prescribed as per STG in at least 5 case sheets  selected randomly</t>
  </si>
  <si>
    <t>Check Case Sheet that drugs are prescribed as per STG</t>
  </si>
  <si>
    <t xml:space="preserve">Look for pre-op, Procedure and Post op notes and instructions. </t>
  </si>
  <si>
    <t xml:space="preserve">Ask OT/Ward staff to read the orders written by doctor. </t>
  </si>
  <si>
    <r>
      <rPr>
        <sz val="11"/>
        <color theme="1"/>
        <rFont val="Calibri"/>
        <family val="2"/>
      </rPr>
      <t xml:space="preserve">Adverse drug event trigger tool is used to report the events, Check for ADR forms and records. </t>
    </r>
  </si>
  <si>
    <t>Treatment plan, first orders are written on Case Sheet</t>
  </si>
  <si>
    <t xml:space="preserve">Name of person in attendance during procedure, Pre and post operative diagnosis, Procedures carried out, length of procedures, estimated blood loss, Fluid administered, specimen removed, complications etc. </t>
  </si>
  <si>
    <t>notes includes Anaesthesia type, induction, airway, intubation, inhalation agents, epidural, spinal, allergies, IV lines, IV fluids, regional block.</t>
  </si>
  <si>
    <t xml:space="preserve">Consent forms, Anaesthesia form, surgical safety check list </t>
  </si>
  <si>
    <t xml:space="preserve">Register are labelled and numbered. </t>
  </si>
  <si>
    <t>Records are kept in place without seepage, moisture, termite, pests.</t>
  </si>
  <si>
    <t>Staff is aware of disaster plan &amp; their role and responsibilities of staff is defined</t>
  </si>
  <si>
    <t>Ask role of staff in case of disaster.</t>
  </si>
  <si>
    <t>Including Specimen for HPE &amp; biopsy. Name, Age, Sex, date, UHID</t>
  </si>
  <si>
    <t>Critical values are displayed.</t>
  </si>
  <si>
    <t>The blood is ordered for the patient according to the MSBOS (Maximum Surgical Blood Order Schedule)</t>
  </si>
  <si>
    <t>Duly signed by patient/next of kin</t>
  </si>
  <si>
    <t xml:space="preserve">At least two identifiers are used. </t>
  </si>
  <si>
    <t xml:space="preserve">blood is kept on optimum temperature before transfusion. Blood transfusion is monitored and regulated by qualified person </t>
  </si>
  <si>
    <t>After transfusion, Reaction form is returned back to blood bank, even when there is no reaction.</t>
  </si>
  <si>
    <t>Anaesthesia plan is documented before starting surgery</t>
  </si>
  <si>
    <t xml:space="preserve">Type of anaesthesia planned-local/general/spinal/epidural. Time is mentioned on all entries of anaesthesia monitoring sheet </t>
  </si>
  <si>
    <t>Time of last food  intake is mentioned</t>
  </si>
  <si>
    <t>Heart rate , cardiac rate , BP, O2  Saturation, temperature, Respiration rate.</t>
  </si>
  <si>
    <t>Breathing system of anaesthesia equipment that delivers gas to the patient is securely and correctly assembled and breathing circuits are clean</t>
  </si>
  <si>
    <t xml:space="preserve">Recorded in the Anaesthesia Record Form. </t>
  </si>
  <si>
    <t xml:space="preserve">Check for the adequacy, signed, complete, and post anaesthesia instructions. </t>
  </si>
  <si>
    <t>Reduced level of consciousness, reparatory depression, malignant hyperpyrexia, bone marrow depression, life threatening pressure effect, anaphylaxis</t>
  </si>
  <si>
    <t>Check for anaesthetic notes &amp; post operating instructions in post operative room &amp; area</t>
  </si>
  <si>
    <t xml:space="preserve">List of Elective Surgeries for the day is prepared and displayed outside OT. </t>
  </si>
  <si>
    <t xml:space="preserve">Surgery list is prepared in consonance with availability of the OT hours and patients requirement. </t>
  </si>
  <si>
    <t>Surgery list is complete in all respect</t>
  </si>
  <si>
    <t xml:space="preserve">Day, date and time of surgeries.
Name, Age, Gender of patients.
Clear description of the procedure ( name of procedure which side, )
Name of the surgeon &amp; anaesthetist.
Major or minor case. </t>
  </si>
  <si>
    <t>Operation list is sent to OT well in advance</t>
  </si>
  <si>
    <t xml:space="preserve">By 12:00 hours, a day before the surgery. </t>
  </si>
  <si>
    <t>Surgery list is informed to surgeon and ward sister.</t>
  </si>
  <si>
    <t>Verify the surgery register/email</t>
  </si>
  <si>
    <t xml:space="preserve">The operation list does not exceed the time allocated to it. </t>
  </si>
  <si>
    <t xml:space="preserve">This does not refer to the time during an operation of an individual patient </t>
  </si>
  <si>
    <t xml:space="preserve">Antibiotic Prophylaxis and Tetanus given as indicated </t>
  </si>
  <si>
    <t>As per instructions of surgeon/anaesthetist.</t>
  </si>
  <si>
    <t>Surgeries planned under local anaesthesia/Regional Block sensitivity test is done</t>
  </si>
  <si>
    <t xml:space="preserve">lidocaine sensitivity test </t>
  </si>
  <si>
    <t>No shaving of the surgical site</t>
  </si>
  <si>
    <t>Only clipping on the day of surgery in OT is done</t>
  </si>
  <si>
    <t xml:space="preserve">Skin preparation before surgery is done. </t>
  </si>
  <si>
    <t>Bathing with soap and water prior to surgery in ward.</t>
  </si>
  <si>
    <t xml:space="preserve">Skin preparation is done as per protocol </t>
  </si>
  <si>
    <t>Prepare the skin with antiseptic solution (Chlorhexidine gluconate and iodine), starting in the centre and moving out to the periphery. This area should be large enough to include the entire incision and an adjacent working area.</t>
  </si>
  <si>
    <t>Draping is done as per protocol</t>
  </si>
  <si>
    <t xml:space="preserve">Scrub, gown and glove before covering the patient with sterile drapes. Leave uncovered only the operative field and those areas necessary for the maintenance of anaesthesia. </t>
  </si>
  <si>
    <t>Instrument, needles and sponges are counted before beginning of case, before final closure and on completing of procedure &amp; documented</t>
  </si>
  <si>
    <t>Check for functional Cautery, use of artery forceps and suture ligation techniques</t>
  </si>
  <si>
    <t xml:space="preserve">For closing abdominal wall or ligating blood vessel use non-absorbable sutures (braided suture, nylon, polyester etc). absorbable sutures in urinary tract.  Braided Biological sutures are not used for dirty wounds, Catgut is not used for closing fascial layers of abdominal wounds or where prolonged support is required </t>
  </si>
  <si>
    <t xml:space="preserve">Braided sutures for interrupted stiches. Absorbable and non-absorbable monofilament sutures for continuous stiches. </t>
  </si>
  <si>
    <t xml:space="preserve">Check for post operative operation room /area is used and patients are not immediately shifted to wards after surgery </t>
  </si>
  <si>
    <t>Information &amp; instructions are given to nursing staff before shifting the patient to the ward from the OT</t>
  </si>
  <si>
    <t>Instructions given by surgeon and anaesthetist.</t>
  </si>
  <si>
    <t xml:space="preserve">Includes both maternal and neonatal death. Death summary is given to patient attendant quoting the immediate cause and underlying cause if possible </t>
  </si>
  <si>
    <t>Pre operative care and part preparation</t>
  </si>
  <si>
    <t xml:space="preserve">Check for Haemoglobin level is estimated , and arrangement of Blood, Catheterization, Administration  of Antacids Proper cleaning of perineal area before procedure with antisepsis </t>
  </si>
  <si>
    <t xml:space="preserve">Proper selection Anaesthesia technique </t>
  </si>
  <si>
    <t xml:space="preserve">Check Both General and Spinal Anaesthesia Options are available. Ask for what are the criteria for using spinal and GA. Regional block and epidural anaesthesia used wherever required/indicated </t>
  </si>
  <si>
    <t xml:space="preserve">Intraoperative care </t>
  </si>
  <si>
    <t xml:space="preserve">Check for measures taken to prevent Supine Hypotension (Use of pillow/Sandbag to tilt the uterus), Technique for Incision, Opening of Uterus, Delivery of Foetus and placenta, and closing of Uterine Incision </t>
  </si>
  <si>
    <t xml:space="preserve">Post operative care </t>
  </si>
  <si>
    <t xml:space="preserve">Frequent monitoring of vitals, Strict IO charting, Flat bed without pillow for SA, NPO depending on type of anaesthesia and surgery. </t>
  </si>
  <si>
    <t xml:space="preserve">Management of PIH/Eclampsia </t>
  </si>
  <si>
    <t xml:space="preserve">Ask for how to secure airway and breathing, Loading and Maintenance dose of Magnesium sulphate , Administration of anti Hypertensive Drugs </t>
  </si>
  <si>
    <t xml:space="preserve">Postpartum Haemorrhage  </t>
  </si>
  <si>
    <t>IV fluids, parental oxytocin and antibiotics, manual removal of placenta, blood transfusion, B-lynch suturing, surgery</t>
  </si>
  <si>
    <t>Ruptured Uterus</t>
  </si>
  <si>
    <t xml:space="preserve">Put patient in left lateral position, maintain Airway, breathing and circulation, IV Fluid, antibiotics, urgent laparotomy and hysterectomy. </t>
  </si>
  <si>
    <t>Provides syrup Nevirapine to new-borns of HIV seropositive mothers</t>
  </si>
  <si>
    <t xml:space="preserve">New born Resuscitation </t>
  </si>
  <si>
    <t xml:space="preserve">Ask Nursing staff to demonstrate Resuscitation Technique </t>
  </si>
  <si>
    <t>Prevention of Hypothermia</t>
  </si>
  <si>
    <t>Skin contact, Kangaroo mother care, radiant warmer, warm clothes.</t>
  </si>
  <si>
    <t>Shall be initiated as early as possible and exclusive breast feeding</t>
  </si>
  <si>
    <t xml:space="preserve">There is established criteria for shifting new born to SNCU </t>
  </si>
  <si>
    <t>only the new born requiring intensive care should be transferred to SNCU</t>
  </si>
  <si>
    <t>There is procedure for immunization medical check-up of the staff</t>
  </si>
  <si>
    <t>Antibiotics prescribed are in line with Antibiotic Policy.</t>
  </si>
  <si>
    <t xml:space="preserve">Check for availability/ Ask staff if the supply is adequate and uninterrupted. </t>
  </si>
  <si>
    <t>elbow /foot operated or sensor</t>
  </si>
  <si>
    <t>Tap should be approx. 96 cm from the ground.</t>
  </si>
  <si>
    <t>Adequate preparation for surgical scrub.</t>
  </si>
  <si>
    <t>Check Finger nails of staff. They should not reach beyond finger tip. No nail polish or artificial nails.  All jewellery on the fingers, wrists and arms should be removed. Adjust water to a comfortable temperature.</t>
  </si>
  <si>
    <t xml:space="preserve">Procedure should be repeated several times so that the scrub lasts for 3 to 5
minutes. Hands must always be kept above elbow level. The hands and forearms should be dried with a sterile towel only.  </t>
  </si>
  <si>
    <t xml:space="preserve">Use of antibiotic soap/liquid </t>
  </si>
  <si>
    <t>Check adequate quantity of antibiotic soap/Chlorhexidine solution is available and used.</t>
  </si>
  <si>
    <t>Ask for 5 moments of hand washing</t>
  </si>
  <si>
    <t>Povidone iodine solution</t>
  </si>
  <si>
    <t xml:space="preserve">Facility ensures adequate personal protection equipment's as per requirements </t>
  </si>
  <si>
    <t>Sterile  gloves are available at OT and Critical areas</t>
  </si>
  <si>
    <t>In adequate quantity, as per load</t>
  </si>
  <si>
    <t xml:space="preserve">Availability of Caps &amp; gown/ Apron </t>
  </si>
  <si>
    <t>Disposable surgery kit for HIV patients</t>
  </si>
  <si>
    <t xml:space="preserve">Availability of gum boots </t>
  </si>
  <si>
    <t>Check Autoclaving/sterilization records.</t>
  </si>
  <si>
    <t xml:space="preserve">Adherence to standard technique so that sterile area is not in contact with unsterile at any given point of time. </t>
  </si>
  <si>
    <t>Compliance to standard technique of wearing and removing of gown</t>
  </si>
  <si>
    <t xml:space="preserve">Facility has standard Procedures for processing of equipment's and instruments </t>
  </si>
  <si>
    <t xml:space="preserve">Facility ensures standard practices and materials for decontamination and clean in of instruments and  procedures areas </t>
  </si>
  <si>
    <t>Ask staff about how they decontaminate the procedure surface like OT Table, Stretcher/Trolleys  etc. 
(Wiping with 0.5% Chlorine solution)</t>
  </si>
  <si>
    <t xml:space="preserve">Cleaning of instruments after use </t>
  </si>
  <si>
    <t xml:space="preserve">
Ask staff how they clean the instruments like ambubag, suction canulae, Surgical Instruments 
(Soaking in 0.5% Chlorine Solution, Wiping with 0.5% Chlorine Solution or 70% Alcohol as applicable )</t>
  </si>
  <si>
    <t xml:space="preserve">No sorting ,Rinsing or sluicing at Point of use/ sterile area </t>
  </si>
  <si>
    <t>Staff know how to make disinfectant solution</t>
  </si>
  <si>
    <t>Carbolic acid, chlorine solution, glutaraldehyde or any other disinfectant used</t>
  </si>
  <si>
    <t>Autoclaving/Chemical Sterilization</t>
  </si>
  <si>
    <t>Chemical sterilization  of instruments/equipment's is done as per protocols</t>
  </si>
  <si>
    <t xml:space="preserve">Ask staff about method, concentration and contact time  required for chemical sterilization. </t>
  </si>
  <si>
    <t xml:space="preserve">Glutaraldehyde solution is changed as per manufacturer instructions </t>
  </si>
  <si>
    <t xml:space="preserve">Date  of preparation &amp; due date of change of solution is mentioned on container and staff is aware of When to change the chemical. </t>
  </si>
  <si>
    <t xml:space="preserve">Autoclaved linen and Dressing are used for procedure </t>
  </si>
  <si>
    <t xml:space="preserve">Gowns, draw sheets , Cotton, Gauze, bandages. Etc. </t>
  </si>
  <si>
    <t xml:space="preserve">Instruments are packed as per standard protocol </t>
  </si>
  <si>
    <t xml:space="preserve">Check for Window of autoclave drum is closed, drum is not filled more than 3/4th, instruments are not hinged, </t>
  </si>
  <si>
    <t>Regular validation of sterilization through chemical indicators</t>
  </si>
  <si>
    <t>Indicators (temperature sensitive tape) that change colour after being exposed to certain temperature.</t>
  </si>
  <si>
    <t>Regular validation of sterilization through biological indictor</t>
  </si>
  <si>
    <t>Bacillus Thermophilus spores are used, for measuring biological performance of autoclaving process. Performed monthly. Label the spore ampule, place in horizontal position, kept at the bottom or farthest part of autoclave</t>
  </si>
  <si>
    <t>Autoclave Register have column: Date, Time started, Time finished, Temp, pressure, Autoclave tape, spore test,</t>
  </si>
  <si>
    <t>Each Sterilized pack is marked with Date/Time of sterilization, contents, name/signature of the Technician,</t>
  </si>
  <si>
    <t xml:space="preserve">Facility layout ensures separation of general traffic from patient traffic. Separate disposal zone </t>
  </si>
  <si>
    <t xml:space="preserve">Sterile &amp; unsterile store are separately. </t>
  </si>
  <si>
    <t>Chlorine solution, Glutaraldehyde, carbolic acid , fumigation material</t>
  </si>
  <si>
    <t>spill management kit. staff training, protocol displayed</t>
  </si>
  <si>
    <t xml:space="preserve">Mercury Spill management Kit is available </t>
  </si>
  <si>
    <t xml:space="preserve">Hospital should aspire to be mercury free. If used than Hg spill management kit should be available with gloves, cap, mask, goggles, polybag, Plastic container &amp; torch. </t>
  </si>
  <si>
    <t>Washing of floor with luke warm water and detergent.</t>
  </si>
  <si>
    <t>Cleaning equipment's like broom are not used in patient care areas</t>
  </si>
  <si>
    <t>Look in janitors closet</t>
  </si>
  <si>
    <t>Fumigation as per schedule</t>
  </si>
  <si>
    <t>check that Formalin is not used. safer commercially available disinfectants such as Bacillicidal are used for fumigation</t>
  </si>
  <si>
    <t xml:space="preserve">External footwears are restricted </t>
  </si>
  <si>
    <t>adequate numbers are available at the entrance</t>
  </si>
  <si>
    <t>Entry to sterile zone is permitted only after hand washing, change of clothes, gowning &amp; PPE</t>
  </si>
  <si>
    <t>only persons really required are allowed to enter the sterile zone</t>
  </si>
  <si>
    <t xml:space="preserve">OT to have an independent air handling unit with controlled ventilation such that the lay-up room and the OT table is under positive pressure </t>
  </si>
  <si>
    <t>Independent AHU also allows to maintain required number of Air exchange side. 20-25.</t>
  </si>
  <si>
    <t>Items such as tubing,  bottles, intravenous tubes and sets, catheters, urine bags, syringes (without needles and fixed needle syringes)  and vacutainers with their needles cut) and gloves</t>
  </si>
  <si>
    <t xml:space="preserve">Quality circle has been formed in the operation theatre </t>
  </si>
  <si>
    <t xml:space="preserve">Check if quality circle formed and functional in the OT </t>
  </si>
  <si>
    <t>There is system of daily round by matron/hospital manager/ hospital superintendent/ OT in charge for monitoring of services</t>
  </si>
  <si>
    <t xml:space="preserve">Check for entries in Round Register. </t>
  </si>
  <si>
    <t>Can be prepared by junior surgeon and approved by HOD/OT in charge</t>
  </si>
  <si>
    <t>Look for version.</t>
  </si>
  <si>
    <t xml:space="preserve">processing and sterilization of equipment's, </t>
  </si>
  <si>
    <t xml:space="preserve">Check SOP for adequacy </t>
  </si>
  <si>
    <t xml:space="preserve">Ask staff how they carry out a specific activity. </t>
  </si>
  <si>
    <t xml:space="preserve">Check parameter are defined &amp; implemented to review the clinical care  i.e. through peer review, morbidity &amp; mortality review, patient feedback, clinical audit &amp; clinical outcomes.
</t>
  </si>
  <si>
    <t xml:space="preserve">There is a procedure to conduct C-section audits </t>
  </si>
  <si>
    <t>Check with audit reports</t>
  </si>
  <si>
    <t>All non compliance are enumerated &amp;  recorded for c-section audits</t>
  </si>
  <si>
    <t>Check action plans are prepared and implemented as per c-section audit record's findings</t>
  </si>
  <si>
    <t xml:space="preserve">C-Section Rate </t>
  </si>
  <si>
    <t>Total LSCS done x 100/Total deliveries conducted (Normal +LSCS)</t>
  </si>
  <si>
    <t xml:space="preserve">Percentage of C-Sections done in the night </t>
  </si>
  <si>
    <t>Total C-Section  done in night x 100/Total surgeries conducted (Day Night)</t>
  </si>
  <si>
    <t xml:space="preserve">Sum total of time Elapsed between when equipment had problem and when the problem is sorted out for critical equipment. </t>
  </si>
  <si>
    <t xml:space="preserve">No of C-Section  per OBG surgeon </t>
  </si>
  <si>
    <t xml:space="preserve">Total number of C-Section  done/No. of OBG Surgeon available </t>
  </si>
  <si>
    <t>Percentage of elective C-Sections</t>
  </si>
  <si>
    <t>No. of elective LSCS x 100/Total LSCS (Elective + Emergency)</t>
  </si>
  <si>
    <t xml:space="preserve">No of drug stock out in the month </t>
  </si>
  <si>
    <t>No of Adverse events reported x 1000/total no of patient treated in OT</t>
  </si>
  <si>
    <t xml:space="preserve">No. of swab culture reported positive x 100/Total no. of swab sent for culture </t>
  </si>
  <si>
    <t xml:space="preserve">Percentage of C-Sections conducted using Safe Surgery Checklist </t>
  </si>
  <si>
    <t xml:space="preserve">No. of C- Section Conducted using safe surgery checklist *100/Total no. C-Section Conducted </t>
  </si>
  <si>
    <t xml:space="preserve">No. of cancelled operation*1000 /total operation done </t>
  </si>
  <si>
    <t>Checklist for Post Partum Unit</t>
  </si>
  <si>
    <t xml:space="preserve">Post Partum Unit Score Card </t>
  </si>
  <si>
    <t>Post Partum Unit Score</t>
  </si>
  <si>
    <t xml:space="preserve">Recommendations/ Opportunites for Improvement </t>
  </si>
  <si>
    <t xml:space="preserve"> OPD services are available for family planning </t>
  </si>
  <si>
    <t>At least 6 hours</t>
  </si>
  <si>
    <t xml:space="preserve">Days for FP Surgeries are fixed </t>
  </si>
  <si>
    <t>As per Fixed Day Static (FDS) strategy, twice a week, FP surgeries are performed by trained providers posted in the same facility, on fixed days</t>
  </si>
  <si>
    <t xml:space="preserve">Availability of Spacing methods of family planning </t>
  </si>
  <si>
    <r>
      <rPr>
        <sz val="11"/>
        <color theme="1"/>
        <rFont val="Calibri"/>
        <family val="2"/>
      </rPr>
      <t>IUCD, OCP (</t>
    </r>
    <r>
      <rPr>
        <sz val="11"/>
        <color theme="1"/>
        <rFont val="Calibri"/>
        <family val="2"/>
      </rPr>
      <t>Mala N &amp; Chhaya), ECP, Condoms, Antara (injectables MPA)</t>
    </r>
  </si>
  <si>
    <t xml:space="preserve">Availability of Female Limiting Methods of family Planning </t>
  </si>
  <si>
    <t>Tubectomy (Mini lap and Laparoscopic)</t>
  </si>
  <si>
    <t>Availability of Male Limiting Method for Family Planning</t>
  </si>
  <si>
    <t xml:space="preserve">NSV/Conventional </t>
  </si>
  <si>
    <t>Availability of Post partum FP services</t>
  </si>
  <si>
    <t>Tubal Ligation and PPIUD</t>
  </si>
  <si>
    <t>Availability of Family Planning Counselling and Promotive services</t>
  </si>
  <si>
    <t>Counselling and IEC</t>
  </si>
  <si>
    <t xml:space="preserve">Abortion and Contraception services for Ist and 2nd trimester </t>
  </si>
  <si>
    <t xml:space="preserve">Postpartum ward </t>
  </si>
  <si>
    <t xml:space="preserve">Dedicated postpartum ward for FP surgeries and abortion clients </t>
  </si>
  <si>
    <t>Availability of post natal counselling and follow up services</t>
  </si>
  <si>
    <t>A prophylactic dose of Iron folic acid   for women of reproductive age &amp; lactating mother</t>
  </si>
  <si>
    <t xml:space="preserve">Check woman is taking a prophylactic dose: if not, either provide or refer to the concerned department
(a) Reproductive age group (20-49yrs)- non pregnant non-lactating
(b) Lactating mother (0-6 month)
</t>
  </si>
  <si>
    <t xml:space="preserve">Availability/Linkage to immunization services </t>
  </si>
  <si>
    <t>Availability of Abortion services for adolescent</t>
  </si>
  <si>
    <t>Availability of Contraception services</t>
  </si>
  <si>
    <t>For sterilization surgeries, availability of  haemoglobin, Urine pregnancy test, urine analysis for sugar
and albumin</t>
  </si>
  <si>
    <t>Numbering, main department and internal sectional signage are displayed</t>
  </si>
  <si>
    <t>Restricted area signage are displayed</t>
  </si>
  <si>
    <t>List of Family Planning Services available</t>
  </si>
  <si>
    <t>Compensation for family planning indemnity scheme</t>
  </si>
  <si>
    <t xml:space="preserve">Compensation for family planning services are displayed </t>
  </si>
  <si>
    <t>IEC Material regarding family planning displayed</t>
  </si>
  <si>
    <t xml:space="preserve">IEC materials such as posters, banners, and handbills 
available at the site and displayed
</t>
  </si>
  <si>
    <t xml:space="preserve">Flip charts, models, specimens, and samples of  
contraceptives available </t>
  </si>
  <si>
    <t>There is no over emphasis on one method</t>
  </si>
  <si>
    <t xml:space="preserve">Ask Staff/client whether they were convinced for one method or given informed choice </t>
  </si>
  <si>
    <r>
      <rPr>
        <sz val="11"/>
        <color theme="1"/>
        <rFont val="Calibri"/>
        <family val="2"/>
      </rPr>
      <t xml:space="preserve">Availability of </t>
    </r>
    <r>
      <rPr>
        <sz val="11"/>
        <color theme="1"/>
        <rFont val="Calibri"/>
        <family val="2"/>
      </rPr>
      <t>specially abled toilet</t>
    </r>
  </si>
  <si>
    <t>Availability of screens at IUD insertion room</t>
  </si>
  <si>
    <t>Availability of screens at family planning OT</t>
  </si>
  <si>
    <t>Confidentiality of Abortion cases</t>
  </si>
  <si>
    <t>No entry shall be made in any case sheet , PT register , follow-up card or any other document, register indicating there in the name of the pregnant women . Only reference serial no. is mentioned on all the document</t>
  </si>
  <si>
    <t>Informed consent for IUD insertion</t>
  </si>
  <si>
    <t>Informed consent for family planning surgeries</t>
  </si>
  <si>
    <t>Informed consent on prescribed form C for abortion</t>
  </si>
  <si>
    <t>Display of reproductive rights of clients</t>
  </si>
  <si>
    <t>Staff about awareness reproductive rights of clients</t>
  </si>
  <si>
    <t>Client is informed about various options of family planning and assisted in decision making</t>
  </si>
  <si>
    <t xml:space="preserve">Drugs, consumables and contraceptives are  available free </t>
  </si>
  <si>
    <t xml:space="preserve">All surgical procedure for family planning are free of cost </t>
  </si>
  <si>
    <t xml:space="preserve">Timely payment of family planning compensation </t>
  </si>
  <si>
    <t>Adequate Space is  for counselling and examination</t>
  </si>
  <si>
    <t>Availability of dedicated OT for Family planning surgeries in PP unit</t>
  </si>
  <si>
    <t xml:space="preserve">Functional toilets with running water and flush are available as per bed strength and patient load of ward </t>
  </si>
  <si>
    <r>
      <rPr>
        <sz val="11"/>
        <color theme="1"/>
        <rFont val="Calibri"/>
        <family val="2"/>
      </rPr>
      <t xml:space="preserve">Availability of Pre </t>
    </r>
    <r>
      <rPr>
        <sz val="11"/>
        <color theme="1"/>
        <rFont val="Calibri"/>
        <family val="2"/>
      </rPr>
      <t xml:space="preserve">and Post Operative Room </t>
    </r>
  </si>
  <si>
    <t>Availability of dedicated counselling area</t>
  </si>
  <si>
    <t>Availability of examination cum minor procedure area for IUD insertion</t>
  </si>
  <si>
    <t xml:space="preserve">Corridors are wide enough for movement of trolleys and stretchers </t>
  </si>
  <si>
    <t>OT tables are available as per load</t>
  </si>
  <si>
    <t>At least 2 laparoscopic OT tables (Hydraulic table)</t>
  </si>
  <si>
    <t xml:space="preserve">Check for fixtures and furniture like cupboards, cabinets, and heavy equipment's , hanging objects are properly fastened and secured </t>
  </si>
  <si>
    <t>Windows if any in the OT are intact and sealed</t>
  </si>
  <si>
    <t>PP unit  has installed fire Extinguisher  that is Class A , Class BC type or ABC type</t>
  </si>
  <si>
    <t>Availability of trained surgeon for Minilap/ Laparoscopic/NSV</t>
  </si>
  <si>
    <t>Minilap - MBBS trained in procedure
Laparoscopic- DGO,MS, MD
trained in laparoscopic surgery</t>
  </si>
  <si>
    <t xml:space="preserve">Trained in PPIUCD and IUCD insertion </t>
  </si>
  <si>
    <t>Viability of Counsellor for family planning</t>
  </si>
  <si>
    <t>RMNCHA counseller (Applicable only in High priority districts)</t>
  </si>
  <si>
    <t>Availability of Oral Contraceptive Pills</t>
  </si>
  <si>
    <t>Stock for Month</t>
  </si>
  <si>
    <t>Availability of emergency Contraceptive Pills</t>
  </si>
  <si>
    <t>Availability of IUD devices</t>
  </si>
  <si>
    <t>Availability of Condoms</t>
  </si>
  <si>
    <t xml:space="preserve">Availability of Antra (Injectables) </t>
  </si>
  <si>
    <t>Availability of Chaaya (Weekly contraceptive)</t>
  </si>
  <si>
    <t>Availability of Anaesthetic Agent</t>
  </si>
  <si>
    <t>As per State's EML</t>
  </si>
  <si>
    <t>Centralized /Cylinders</t>
  </si>
  <si>
    <t>Availability of drugs for MMA</t>
  </si>
  <si>
    <t>Mifepristone &amp; Misoprostol</t>
  </si>
  <si>
    <t>Sterilized consumables in dressing drum</t>
  </si>
  <si>
    <t xml:space="preserve">At OT </t>
  </si>
  <si>
    <t xml:space="preserve">Availability of  emergency drugs tray </t>
  </si>
  <si>
    <t xml:space="preserve">BP apparatus, Thermometer, Pulse Oximeter, Multiparameter </t>
  </si>
  <si>
    <t>Availability of Instruments/Equipment's  for Gynae and obstetric</t>
  </si>
  <si>
    <t>PV examination kit</t>
  </si>
  <si>
    <t>Availability of Sterile IUD insertion and removal Kits</t>
  </si>
  <si>
    <t xml:space="preserve"> Operation Table with Trendelenburg facility</t>
  </si>
  <si>
    <t>Minilap instrument</t>
  </si>
  <si>
    <t>Laparoscopic set</t>
  </si>
  <si>
    <t>NSV sets</t>
  </si>
  <si>
    <t xml:space="preserve">PP IUCD tray </t>
  </si>
  <si>
    <t>Instrument for MVA</t>
  </si>
  <si>
    <t>Check MVA kit (Aspirator &amp; cannula)</t>
  </si>
  <si>
    <t>Instruments for Laparoscopy</t>
  </si>
  <si>
    <t>Glucometer, Doppler and HIV rapid diagnostic kit, digital Haemoglobin meter</t>
  </si>
  <si>
    <t>Bag and mask, Oxygen, Suction machine , laryngoscope scope. LMA, ET Tube , Airway ,Defibrillator</t>
  </si>
  <si>
    <t>Availability of equipment's for cleaning</t>
  </si>
  <si>
    <t>Hospital graded mattress , IV stand, Bed pan</t>
  </si>
  <si>
    <t>Tray for  monitors, Electrical panel for anaesthesia machine, cardiac monitor etc, panel with outlet for Oxygen and vacuum,  X ray view box.</t>
  </si>
  <si>
    <t>PPIUCDand IUD insertion</t>
  </si>
  <si>
    <t>Family planning counselling</t>
  </si>
  <si>
    <t>Laparoscopic surgery/Minilap</t>
  </si>
  <si>
    <t>NSV</t>
  </si>
  <si>
    <t xml:space="preserve">Training  on Antra (Injectable Contraceptives) </t>
  </si>
  <si>
    <t>Chhaya training (Weekly contraceptive)</t>
  </si>
  <si>
    <t xml:space="preserve">Comprehensive Abortion care (CAC) </t>
  </si>
  <si>
    <t>Post abortion IUCD</t>
  </si>
  <si>
    <t>BLS training for all staff</t>
  </si>
  <si>
    <t xml:space="preserve">Staff is skill for counselling services </t>
  </si>
  <si>
    <t xml:space="preserve">Staff is skilled  for resuscitation </t>
  </si>
  <si>
    <t>Staff is Skilled to operate  OT equipment's</t>
  </si>
  <si>
    <t>All equipment's are covered under AMC including preventive maintenance</t>
  </si>
  <si>
    <t>There is system of timely corrective  break down maintenance of the equipment's</t>
  </si>
  <si>
    <t>There has system to label Defective/Out of order equipment's and stored appropriately until it has been repaired</t>
  </si>
  <si>
    <t xml:space="preserve">All the measuring equipment's/ instrument  are calibrated </t>
  </si>
  <si>
    <t>Up to date instructions for operation and maintenance of equipment's are readily available with staff.</t>
  </si>
  <si>
    <t xml:space="preserve">Laparoscope, MVA etc </t>
  </si>
  <si>
    <t xml:space="preserve">There is a process for timely indenting commodities </t>
  </si>
  <si>
    <t xml:space="preserve">Check FP LIMS for indent and of stock update                 
</t>
  </si>
  <si>
    <t>Contraceptives are stored away from water and sources of  heat,
direct sunlight etc.</t>
  </si>
  <si>
    <t>Check storage condition of condom, Tubal ring</t>
  </si>
  <si>
    <t>Are near expiry/expired contraceptives stored away active stock                     Expired contraceptives destroyed to prevent resale 
or other inappropriate use</t>
  </si>
  <si>
    <t xml:space="preserve">No expired commodity is found </t>
  </si>
  <si>
    <t xml:space="preserve">Check the drug /consumables expiry of the drug  sub store </t>
  </si>
  <si>
    <t>Check the record of expiry and near expiry</t>
  </si>
  <si>
    <t>There is practice of calculating and maintaining buffer stock  of  contraceptives</t>
  </si>
  <si>
    <t>Department maintained stock register of contraceptives</t>
  </si>
  <si>
    <t xml:space="preserve"> Check record of drug received, issued and balance stock in hand and are regularly updated</t>
  </si>
  <si>
    <t xml:space="preserve">There is established system for replenishing drug tray /crash cart </t>
  </si>
  <si>
    <t>There is no stock out of contraceptives</t>
  </si>
  <si>
    <t>Check stock of few commodities . E.g. Antara injection, Mala N, Chhaya, etc.</t>
  </si>
  <si>
    <t>Temperature of refrigerators are kept as per storage requirement  and records twice a day and are maintained</t>
  </si>
  <si>
    <t xml:space="preserve">Check for temperature charts are maintained and updated twice a daily.   </t>
  </si>
  <si>
    <t xml:space="preserve">Adequate Illumination at  procedure area in OPD </t>
  </si>
  <si>
    <t>At IUD insertion area</t>
  </si>
  <si>
    <t>Only one client is allowed one time at clinic</t>
  </si>
  <si>
    <t>Temperature is maintained  and record of same is maintained</t>
  </si>
  <si>
    <t>20-25OC, OT has functional room thermometer and temperature is regularly maintained</t>
  </si>
  <si>
    <t>Appropriate humidity level is maintained</t>
  </si>
  <si>
    <t>Security arrangement at PP unit</t>
  </si>
  <si>
    <t>No condemned/Junk material in the PP unit</t>
  </si>
  <si>
    <t>Availability of UPS  &amp; generator</t>
  </si>
  <si>
    <t>Staff is aware of legal age for family planning beneficiaries</t>
  </si>
  <si>
    <t>22-49 yrs. married only</t>
  </si>
  <si>
    <t xml:space="preserve"> Unique  identification number  is given to each client during process of registration</t>
  </si>
  <si>
    <t>Client demographic details are recorded in admission records</t>
  </si>
  <si>
    <t xml:space="preserve">Age criteria for family planning surgeries is adhered </t>
  </si>
  <si>
    <t>There is established criteria for admission of abortion cases</t>
  </si>
  <si>
    <t>There is provision of extra beds during fixed day family planning surgery</t>
  </si>
  <si>
    <t>History of  illness to screen for the diseases mentioned under the medical 
eligibility criteria</t>
  </si>
  <si>
    <t>Current medications, Last contraceptive used and when, Menstrual history: Date of  last menstrual period, Current pregnancy status, etc.</t>
  </si>
  <si>
    <t>Immunization status of  women for tetanus</t>
  </si>
  <si>
    <t xml:space="preserve">Pulse, blood pressure, respiratory rate, temperature, body 
weight, general condition and pallor, auscultation of  heart and lungs, examination 
of  abdomen, pelvic examination, and other examinations as indicated by the
client’s medical history or general physical examination. </t>
  </si>
  <si>
    <t>Criteria is defined for identification, and management of patient whose condition is deteriorating</t>
  </si>
  <si>
    <t>Facility has established procedure for handing over form OT to ward</t>
  </si>
  <si>
    <t>Facility has functional referral linkages to higher facilities for cases which  can not be managed at the facility</t>
  </si>
  <si>
    <t xml:space="preserve">A nurse /doctor is identified responsible for each case </t>
  </si>
  <si>
    <t xml:space="preserve">1. Check that all over-the- counter medicines are documented while recording the medical history 
</t>
  </si>
  <si>
    <t xml:space="preserve">"1. Clinician/Nurse counsels the patient on medication safety using ""5 moments for medication safety app""
2. Nurse/ clinician/counseller  highlights the medications to be taken by the patient at home and counsel the client and family on drug  intake </t>
  </si>
  <si>
    <t xml:space="preserve">Client is advice by doctor/ Pharmacist /nurse about the dosages and timings . </t>
  </si>
  <si>
    <t xml:space="preserve">Contraceptives pills </t>
  </si>
  <si>
    <t>History and Physical examination are recorded as per FP case sheet (Manually/e-records)</t>
  </si>
  <si>
    <t>Drugs administered are recorded (Manually/e-records)</t>
  </si>
  <si>
    <t>Anaesthesia and surgery note recorded</t>
  </si>
  <si>
    <t>Check availability and recording in FP case sheet</t>
  </si>
  <si>
    <t>Check for availability of eligible couple and sterilization register</t>
  </si>
  <si>
    <t>Check for availability of  sterilization register, IUCD &amp; PPIUCD &amp; service delivery  register, Antra- register (injectable contraceptives)</t>
  </si>
  <si>
    <t>Records on family planning (FP) (including the number
of  clients counselled and the number of  acceptors)</t>
  </si>
  <si>
    <t>follow up register, injectable &amp; contraceptive register (Antra register)</t>
  </si>
  <si>
    <t xml:space="preserve">Follow-up records for FP clients
</t>
  </si>
  <si>
    <t>Check filled and updated DMPA (Antra card)  client card and register for beneficiaries utilizing Antra services</t>
  </si>
  <si>
    <t>Check FP case Sheet</t>
  </si>
  <si>
    <t xml:space="preserve">Counselling of client before discharge </t>
  </si>
  <si>
    <t>Container is labelled properly after sample collection</t>
  </si>
  <si>
    <t>Local anaesthesia is given as per guidelines</t>
  </si>
  <si>
    <t>FP surgeries are scheduled as per guidelines</t>
  </si>
  <si>
    <t>Preoperative instructions given to the client</t>
  </si>
  <si>
    <t xml:space="preserve">Part preparation is done as per guidelines </t>
  </si>
  <si>
    <t>Post operative care as per guidelines</t>
  </si>
  <si>
    <t xml:space="preserve">The client is given full information about optimal pregnancy spacing and
the benefits of it as a part of FP health education and counselling. </t>
  </si>
  <si>
    <t>The importance of timely initiation of an FP method after childbirth, miscarriage,
or abortion will be emphasized.</t>
  </si>
  <si>
    <t>Client is counselled about the options for family planning available</t>
  </si>
  <si>
    <t>The client is informed that condoms prevent sexually transmitted infections (STIs) &amp; HIV</t>
  </si>
  <si>
    <t>Pills should be given only to those who meet the Medical Eligibility Criteria</t>
  </si>
  <si>
    <t xml:space="preserve">Contraindication of COC in Breastfeeding mothers within 6week and hypertension </t>
  </si>
  <si>
    <t>The client should be given full information about the risks, advantages, and possible side effects before OCPs are prescribed for her.</t>
  </si>
  <si>
    <t>Staff is aware of what to do if dose of contraceptive is missed</t>
  </si>
  <si>
    <t>Staff is aware of indication and method of administration of ECP</t>
  </si>
  <si>
    <t>Single Tablet within 72 hours unprotected intercourse.</t>
  </si>
  <si>
    <t>IUD insertion is done as per standard protocol</t>
  </si>
  <si>
    <t>No touch technique, Speculum and bimanual examination, sounding of uterus and placement</t>
  </si>
  <si>
    <t>Client is informed about the adverse effect that can happen and their remedy</t>
  </si>
  <si>
    <t>Cramping, vaginal discharge, heavier menstruation, checking of IUD</t>
  </si>
  <si>
    <t>Follow up services are provided as per protocols</t>
  </si>
  <si>
    <t>Removal of IUD, Instructions for when to return</t>
  </si>
  <si>
    <t>PPIUD insertion is done as per standard protocol</t>
  </si>
  <si>
    <t xml:space="preserve"> Grasp IUCD with PPIUCD forceps using no touch technique, apply traction on anterior lip of cervix with ring (sponge holding) forceps and insert IUCD  in to lower uterine wall, remove the ring  forceps and move other hand upward to women's abdomen, move PPIUCD insertion forceps upward toward fundus, feel the resistance &amp; thrust of instrument by hand kept on abdomen, open PPIUCD forceps and release IUCD, instrument is slowly withdrawn by keeping side way to avoid dislodging of IUCD.  Ensure IUCD is not visible  if yes remove &amp; reinsert</t>
  </si>
  <si>
    <t>Staff is aware of case selection criteria for family planning</t>
  </si>
  <si>
    <t>22-49 year age
Married
at least having one year old
Spouse has not gone for sterilization</t>
  </si>
  <si>
    <t>Assessment of client done before surgery for any Delay, refer of caution signs</t>
  </si>
  <si>
    <t>Physical examination and Medical History taken,</t>
  </si>
  <si>
    <t>Consent is confirmed before the procedure</t>
  </si>
  <si>
    <t>surgeon check for informed consent signed and ask client for the same</t>
  </si>
  <si>
    <t>Client is informed about post operative care, complication and follow up</t>
  </si>
  <si>
    <t>use of another family planning method for 3 months only,</t>
  </si>
  <si>
    <t>Follow up visits done as per GoI guidelines</t>
  </si>
  <si>
    <t>Visit after 48 hours, first follow up visit at 7th day and semen analysis after 3 months, emergency follow up</t>
  </si>
  <si>
    <t>Pre procedure Counselling provided</t>
  </si>
  <si>
    <t xml:space="preserve">As per national Guidelines
Transition phase after family planning surgery specially vasectomy defined </t>
  </si>
  <si>
    <t>Post procedure Counselling provided</t>
  </si>
  <si>
    <t>As per national guidelines</t>
  </si>
  <si>
    <t>Counselling on the follow-up visit</t>
  </si>
  <si>
    <t>MVA procedures are done as per guidelines</t>
  </si>
  <si>
    <t xml:space="preserve">Allowed up to 12 weeks of gestation. </t>
  </si>
  <si>
    <t xml:space="preserve">Staff is aware of  gestational period for Medical Method of Abortion (MMA) </t>
  </si>
  <si>
    <t>Allowed upto7 weeks of gestation(49 days from the first day of the LMP).</t>
  </si>
  <si>
    <t>MMA drug protocols are followed as per guidelines</t>
  </si>
  <si>
    <t>First Visit (Day 1) - 200 mg Mifepristone (oral)
2nd Visit (Day 3) -400 mcg Misoprostol (sublingual/ buccal/ vaginal/oral)
3rd Visit (Day 15)- Confirm &amp; ensure complete abortion</t>
  </si>
  <si>
    <t>Surgical Procedures procedures are done as per guidelines</t>
  </si>
  <si>
    <t>Surgical Procedures  are done as per guidelines</t>
  </si>
  <si>
    <t xml:space="preserve">1. Check aspirator retains vaccum &amp; choose appropriate size cannula.
2. Prepare Women for procedure (form c &amp; pain management)
3 Clean cervix twice with Antiseptic sol.
4. Administer paracervical block (lignocaine)
5. Dilate Cervix using cannula
6. Suction of uterine content
7. Inspect tissue
</t>
  </si>
  <si>
    <t>Cleaning of cervix before IUD insertion with antiseptic solution</t>
  </si>
  <si>
    <t>Iodine, betadine etc.</t>
  </si>
  <si>
    <t>Check sterile filled is maintained during surgery</t>
  </si>
  <si>
    <t>Gloves, Masks, Caps and Aprons</t>
  </si>
  <si>
    <t xml:space="preserve">
Ask staff how they decontaminate the instruments like Abuba, suction canulae, Surgical Instruments 
(Soaking in 0.5% Chlorine Solution, Wiping with 0.5% Chlorine Solution or 70% Alcohol as applicable </t>
  </si>
  <si>
    <t>High level Disinfection of instruments/equipment's  is done  as per protocol</t>
  </si>
  <si>
    <t>Use of double bucket system for mopping</t>
  </si>
  <si>
    <t>Fumigation/carbonization as per schedule</t>
  </si>
  <si>
    <t>Quality circle has been formed in the Post-partum Unit</t>
  </si>
  <si>
    <t xml:space="preserve">Client satisfaction survey done on monthly basis </t>
  </si>
  <si>
    <t>There is system daily round by Hospital superintendent/ Hospital Manager/ Matron in charge for monitoring of services</t>
  </si>
  <si>
    <t>IUD insertion, Processing of instruments</t>
  </si>
  <si>
    <t xml:space="preserve">Department has documented procedure for registration, admission and discharge </t>
  </si>
  <si>
    <t xml:space="preserve">Department has documented procedure for initial assessment of the patient </t>
  </si>
  <si>
    <t>Department has documented procedure for providing appointment/day and date  for the surgery</t>
  </si>
  <si>
    <t>Department has documented procedure for preparation of patient for surgery, IUD insertion, PPIUCD insertion</t>
  </si>
  <si>
    <t>Department has documented procedure for taking consent of the patient for procedure</t>
  </si>
  <si>
    <t xml:space="preserve">Department has documented procedure for record maintenance </t>
  </si>
  <si>
    <t xml:space="preserve">Department has documented procedure for counselling of the patient </t>
  </si>
  <si>
    <t xml:space="preserve">Department has an FP manual </t>
  </si>
  <si>
    <t>Check for:
1. Male and female sterilization manual
2. Quality assurance for sterilisation
3. FP indemnity scheme
4. FP Anatra and Chhaya</t>
  </si>
  <si>
    <t>Department has guideline for  administration of Emergency contraceptive</t>
  </si>
  <si>
    <t xml:space="preserve">Department has standard for various technique of contraception </t>
  </si>
  <si>
    <t>Department has standard IEC material for patient education and counselling</t>
  </si>
  <si>
    <r>
      <rPr>
        <sz val="11"/>
        <color theme="1"/>
        <rFont val="Calibri"/>
        <family val="2"/>
      </rPr>
      <t>7 basic tools of Quality</t>
    </r>
  </si>
  <si>
    <t xml:space="preserve">Check the patient /family participate in the care evolution </t>
  </si>
  <si>
    <t xml:space="preserve">There is a procedure to conduct surgical  audits </t>
  </si>
  <si>
    <t>All non compliance are enumerated  &amp; recorded for surgical audits</t>
  </si>
  <si>
    <t>Check action plans are prepared and implemented as per surgical audit record's findings</t>
  </si>
  <si>
    <t>IUD insertion per 1000 eligible female</t>
  </si>
  <si>
    <t>Denominator to be discussed</t>
  </si>
  <si>
    <t xml:space="preserve">No of First Trimester MTP </t>
  </si>
  <si>
    <t xml:space="preserve">No. of Second Trimester MTP </t>
  </si>
  <si>
    <t>No. Antara (injectable contraceptive) user</t>
  </si>
  <si>
    <t>No. Chhaya user</t>
  </si>
  <si>
    <t>No. of PP- FP Method</t>
  </si>
  <si>
    <t>at least 10% of deliveries per facility</t>
  </si>
  <si>
    <t xml:space="preserve">Proportion of users using limiting method </t>
  </si>
  <si>
    <t>Proportion of target met for male sterilization surgery</t>
  </si>
  <si>
    <t>Proportion of target met for female sterilization surgery</t>
  </si>
  <si>
    <t>No. of family planning counselling done per 1000 client</t>
  </si>
  <si>
    <t xml:space="preserve">Skin to Skin time </t>
  </si>
  <si>
    <t>Proportion of clients agreed for family planning methods out of total counselled</t>
  </si>
  <si>
    <t>FP surgeries done per surgeon</t>
  </si>
  <si>
    <t>Surgeries done/ surgeon : 30 /day. 2 Surgeon :50 /day.</t>
  </si>
  <si>
    <t xml:space="preserve">Surgical Site Infection rate </t>
  </si>
  <si>
    <t>No. of complication per 1000 male sterilization surgeries</t>
  </si>
  <si>
    <t>No. of complication per 1000 female sterilization surgeries</t>
  </si>
  <si>
    <t xml:space="preserve">No. of post operative deaths per 1000 surgeries </t>
  </si>
  <si>
    <t>No. of sterilization failure per 1000 surgeries</t>
  </si>
  <si>
    <t xml:space="preserve">Client Satisfaction score </t>
  </si>
  <si>
    <t>Average counselling time</t>
  </si>
  <si>
    <t>Checklist for Intensive Care Unit</t>
  </si>
  <si>
    <t xml:space="preserve">Intensive Care  Unit Score Card </t>
  </si>
  <si>
    <t>Intensive Care  Unit Score</t>
  </si>
  <si>
    <t>Compliance 
Full/Partial/No</t>
  </si>
  <si>
    <t>Availability of Intensive care services  for medical cases</t>
  </si>
  <si>
    <t>Major medical cases like CVA,Haematomas, CAD, Haemoptysis, Snake bite, Br. Asthma Poisoning etc</t>
  </si>
  <si>
    <t>Availability of Intensive care services for Surgical cases</t>
  </si>
  <si>
    <t>Major surgical cases including trauma</t>
  </si>
  <si>
    <t>Availability of Intensive care services for Gynae and obstetrics cases</t>
  </si>
  <si>
    <t>If ICU services are not available then facility ensure linkages (Partial Compliance)</t>
  </si>
  <si>
    <t>Availability of ICU services 24X7</t>
  </si>
  <si>
    <t>Availability of  Intensive care services.</t>
  </si>
  <si>
    <t>Intubation, Tracheotomy, Mechanical Ventilation, short term cardio respiratory support, Defibrillation, CPR, Mobilization, Chest Tube, ventilator</t>
  </si>
  <si>
    <t>Availability of Portable X ray services</t>
  </si>
  <si>
    <t>Availability of USG services</t>
  </si>
  <si>
    <t>Functional side laboratory services are available</t>
  </si>
  <si>
    <t xml:space="preserve">ABG &amp; Electrolyte </t>
  </si>
  <si>
    <t xml:space="preserve">12 lead ECG </t>
  </si>
  <si>
    <t>Availability of cardiac care unit</t>
  </si>
  <si>
    <t xml:space="preserve"> 5 bedded ICU</t>
  </si>
  <si>
    <t>Services provision in ICU are displayed</t>
  </si>
  <si>
    <t>Services not available in ICU are displayed</t>
  </si>
  <si>
    <t>Important  numbers including ambulance, blood bank and referral centres displayed</t>
  </si>
  <si>
    <t xml:space="preserve">User charges in r/o lCU services are displayed </t>
  </si>
  <si>
    <t>IEC material  displayed in waiting area</t>
  </si>
  <si>
    <t>Availability of Wheel chair or stretcher for easy Access to the ICU</t>
  </si>
  <si>
    <t xml:space="preserve">ICU is connected to lift/ramp </t>
  </si>
  <si>
    <t>for easy , safe and fast transport of bed/trolley of critically sick patient</t>
  </si>
  <si>
    <t>Availability of screen/curtain at the examination and procedural area</t>
  </si>
  <si>
    <t>Privacy and confidentiality of HIV cases</t>
  </si>
  <si>
    <t>Informed consent for ICU</t>
  </si>
  <si>
    <t>Admission, intubation, blood transfusion</t>
  </si>
  <si>
    <t xml:space="preserve"> Consent for Invasive procedure</t>
  </si>
  <si>
    <t>Staff is aware of patients  rights  and responsibilities</t>
  </si>
  <si>
    <t>ICU has system in place to communicate with patient/ their family member the nature and seriousness of the illness at least once in day</t>
  </si>
  <si>
    <t>Ask patients relative about whether they have been communicated about the treatment plan and progress</t>
  </si>
  <si>
    <t>ICU services are free for beneficiaries</t>
  </si>
  <si>
    <t>PMJAY, JSSK and any other beneficiary</t>
  </si>
  <si>
    <t>Check that  patient party has not incurred expenditure  on purchasing drugs or consumables from outside.</t>
  </si>
  <si>
    <t>Check that  patient party has not incurred expenditure on diagnostics from outside.</t>
  </si>
  <si>
    <t>ICU services are free for BPL patients</t>
  </si>
  <si>
    <t xml:space="preserve">The is a standard procedure for  removal of life-sustaining treatment as per law </t>
  </si>
  <si>
    <t>(1) Check about the policy and practice for  removing life support 
(2)Patient or  family is involved in decision-making, and patient's or family's choice is respected</t>
  </si>
  <si>
    <t xml:space="preserve">ICU has adequate space as per requirement </t>
  </si>
  <si>
    <t>Space requirement in ICU is 100-125 sq. feet area per bed in patient care area including space for storage and duty room etc</t>
  </si>
  <si>
    <t xml:space="preserve">Availability of seating arrangement </t>
  </si>
  <si>
    <t xml:space="preserve">ICU has single entry and exit </t>
  </si>
  <si>
    <t>There is no thoroughfare  through ICU</t>
  </si>
  <si>
    <t>Central nursing station is available in ICU</t>
  </si>
  <si>
    <t xml:space="preserve">All monitors/ patients must be observable from nursing station either directly or through central monitoring station </t>
  </si>
  <si>
    <t xml:space="preserve">ICU has designated  Isolation room </t>
  </si>
  <si>
    <t xml:space="preserve">Availability of Ancillary area </t>
  </si>
  <si>
    <t xml:space="preserve">Ancillary area includes: Nursing station,  clean and dirty utility area, Unit stores, Hand washing and  gowning area, </t>
  </si>
  <si>
    <t>ICU has dedicated  change room for staff</t>
  </si>
  <si>
    <t>Separate doctor and nurse change room are available</t>
  </si>
  <si>
    <t>ICU has dedicated counselling room</t>
  </si>
  <si>
    <t xml:space="preserve">Corridors are wide enough for easy movement of Trolleys </t>
  </si>
  <si>
    <t xml:space="preserve">2-3 Meters </t>
  </si>
  <si>
    <t xml:space="preserve">Availability of ICU beds as per load </t>
  </si>
  <si>
    <t>Unidirectional flow of services</t>
  </si>
  <si>
    <t xml:space="preserve">There is a separate nursing station </t>
  </si>
  <si>
    <t xml:space="preserve">ICU is in Proximity of OT and has functional  linkage with OT </t>
  </si>
  <si>
    <t>ICU building does not have temporary connections and loose hanging wires</t>
  </si>
  <si>
    <t xml:space="preserve">ICU has  mechanism for periodical check / test of all electrical installation  by competent electrical Engineer </t>
  </si>
  <si>
    <t xml:space="preserve">ICU has dedicated earthling pit system available </t>
  </si>
  <si>
    <t>Wall mounted digital display is available in ICU to show earth to neutral voltage</t>
  </si>
  <si>
    <t>Quality output of voltage stabilizer is displayed in each stabilizer  as per manufacturer guideline</t>
  </si>
  <si>
    <t xml:space="preserve">Floors of the ICU are non slippery and even </t>
  </si>
  <si>
    <t>ICU has sufficient fire  exit to permit safe escape to its occupant at time of fire</t>
  </si>
  <si>
    <t>ICU has provision of  Smoke and heat detector</t>
  </si>
  <si>
    <t>ICU  has electrical and automatic fire alarm system or alarm system sounded by actuation of any automatic fire extinguisher</t>
  </si>
  <si>
    <t xml:space="preserve">Availability of full time intensivist </t>
  </si>
  <si>
    <t>Duty doctor in 1: 5 ratio</t>
  </si>
  <si>
    <t>Availability of Nursing staff as per requirement</t>
  </si>
  <si>
    <t>As per  guideline</t>
  </si>
  <si>
    <t>Availability of  paramedic staff</t>
  </si>
  <si>
    <t>1: 5 ratio</t>
  </si>
  <si>
    <t>Availability of ICU attendant</t>
  </si>
  <si>
    <t>1 in each shift</t>
  </si>
  <si>
    <t xml:space="preserve">As per State EDL </t>
  </si>
  <si>
    <t xml:space="preserve">Availability of Anti Infectives -Antibiotics, Antifungal, Antiprotozoal </t>
  </si>
  <si>
    <t xml:space="preserve">Availability of Infusion Fluids </t>
  </si>
  <si>
    <t>Availability of drugs action on Central Nervous system, Peripheral Nervous System</t>
  </si>
  <si>
    <t xml:space="preserve">Availability of dressing material and antiseptic liquid/lotion </t>
  </si>
  <si>
    <t>Drugs for Respiratory System</t>
  </si>
  <si>
    <t>Hormonal Preparation and Anti- Hormonal Preparation</t>
  </si>
  <si>
    <t xml:space="preserve">Availability of disposables </t>
  </si>
  <si>
    <t xml:space="preserve">examination gloves, Syringes, </t>
  </si>
  <si>
    <t xml:space="preserve">Emergency and resuscitation tray are maintained </t>
  </si>
  <si>
    <t>Bed side monitor, pulse oximeter, thermometer, BP apparatus, ECG</t>
  </si>
  <si>
    <t>Availability of dressing tray for ICU Surgical Ward</t>
  </si>
  <si>
    <t xml:space="preserve">ABG Machine, Glucometer, </t>
  </si>
  <si>
    <t>Availability of Functional  Intensive care equipment and instruments</t>
  </si>
  <si>
    <t xml:space="preserve">Ventilator, Infusion pump,  C-PAP, </t>
  </si>
  <si>
    <t>Availability of Functional Resuscitation equipment's</t>
  </si>
  <si>
    <t>Bag and mask, laryngoscope, ET tubes, fibro optic bronchoscope Oxygen cylinder/central line, oxygen hood, Trey for procedures like central line, Defibrillator (Ambu bag)</t>
  </si>
  <si>
    <t>Availability of specialized ICU bed</t>
  </si>
  <si>
    <t>ICU bed (shock proof -fibre).</t>
  </si>
  <si>
    <t xml:space="preserve">Over bed tables, Head end panel,   IV stand, Bed pan, bed rail, </t>
  </si>
  <si>
    <t>Trey for  monitors, Electrical panel with bed, bedhead panel with outlet for Oxygen and vacuum,  X ray view box.</t>
  </si>
  <si>
    <t>Bio Medical waste Management</t>
  </si>
  <si>
    <t>Advance life support Training</t>
  </si>
  <si>
    <t>Code Blue</t>
  </si>
  <si>
    <t>Patient safety</t>
  </si>
  <si>
    <t>Staff is skilled to operate  ICU equipments</t>
  </si>
  <si>
    <t>Nursing staff is skilled identifying and managing complication</t>
  </si>
  <si>
    <t xml:space="preserve">(1) Check log book is maintained &amp; it shows time taken to repair equipment. 
(2) Backup  of critical equipment such as Ventilator, Infusion pump,  C-PAP,etc. is available
(3) Check staff is aware of Contact details of  the agencies/ person responsible for maintenance 
</t>
  </si>
  <si>
    <t>There has system to label Defective/Out of order equipments and stored appropriately until it has been repaired</t>
  </si>
  <si>
    <t>Periodic cleaning, inspection and  maintenance of the equipments is done by the operator</t>
  </si>
  <si>
    <t>Up to date instructions for operation and maintenance of equipments are readily available with staff.</t>
  </si>
  <si>
    <t>Check the down time of equipments</t>
  </si>
  <si>
    <t>There is established system of timely  indenting of consumables and drugs  at nursing station</t>
  </si>
  <si>
    <t>Records for expiry and near expiry drugs are maintained for emergency tray                                                    FIRST EXPIRY and FIRST OUT (FEFO) is in  practice</t>
  </si>
  <si>
    <t xml:space="preserve">Check the drug expiry of drug sub store </t>
  </si>
  <si>
    <t>Records for expiry and near expiry drugs are maintained for drug stored in ICU</t>
  </si>
  <si>
    <t>Check the record of expiry and near expiry drug</t>
  </si>
  <si>
    <t xml:space="preserve">Check stock of some vital drugs </t>
  </si>
  <si>
    <t xml:space="preserve">Narcotic ,psychotropic drugs are kept separately in lock and key  </t>
  </si>
  <si>
    <t xml:space="preserve">Separately kept, away from other drugs and labelled
</t>
  </si>
  <si>
    <t xml:space="preserve">General Patient Care - 200-50 Lux 
Procedure Spot Light - 1500 Lux </t>
  </si>
  <si>
    <t xml:space="preserve">Adequate illumination in patient care unit </t>
  </si>
  <si>
    <t>Entry to ICU is restricted</t>
  </si>
  <si>
    <t>Temperature is maintained in ICU and record of same is kept</t>
  </si>
  <si>
    <t>Humidity is maintained in ICU and record of same is maintained</t>
  </si>
  <si>
    <t>ICU has system to maintain its ventilation and its environment is dust free</t>
  </si>
  <si>
    <t>ICU has system to control the sound producing activities and gadgets' (like telephone sounds, staff area and equipments)</t>
  </si>
  <si>
    <t>Security arrangement at ICU</t>
  </si>
  <si>
    <t>Identification band for all</t>
  </si>
  <si>
    <t>Check mechanism at place to track the patient based on UID</t>
  </si>
  <si>
    <t xml:space="preserve">Building is painted/whitewashed in uniform color </t>
  </si>
  <si>
    <t>No condemned/Junk material in the ICU</t>
  </si>
  <si>
    <t>No rodent/pests are  noticed</t>
  </si>
  <si>
    <t xml:space="preserve">Availability of power back up in ICU </t>
  </si>
  <si>
    <t>Power back for all critical equipments</t>
  </si>
  <si>
    <t>Check that all items are as per clinical advice</t>
  </si>
  <si>
    <t>Check for the Quality of diet provided in ICU</t>
  </si>
  <si>
    <t>Gown is provided to all patients</t>
  </si>
  <si>
    <t>There is established criteria for admission  at ICU</t>
  </si>
  <si>
    <t>Criteria based on Vital sign, Laboratory value/ Diagnostic values and Physical finding</t>
  </si>
  <si>
    <t xml:space="preserve">Admission is done on written order by authorized doctor </t>
  </si>
  <si>
    <t>Check for admission criteria. Check for linkage with higher facilities</t>
  </si>
  <si>
    <t>Assessment criteria of different kind of medical /surgical conditions  is defined and practiced</t>
  </si>
  <si>
    <t>Initial assessment is documented preferably within 1 hours</t>
  </si>
  <si>
    <t xml:space="preserve">For critical patients admitted in the ward there  is provision of reassessments as per need </t>
  </si>
  <si>
    <r>
      <rPr>
        <sz val="11"/>
        <color theme="1"/>
        <rFont val="Calibri"/>
        <family val="2"/>
      </rPr>
      <t>There is procedure for hand over for patient transferred from ICU to IPD /OT/</t>
    </r>
    <r>
      <rPr>
        <sz val="10"/>
        <color theme="1"/>
        <rFont val="Calibri"/>
        <family val="2"/>
      </rPr>
      <t>HDU</t>
    </r>
  </si>
  <si>
    <t>Check for how hand over is given from ICU to ward and vice versa etc.</t>
  </si>
  <si>
    <t xml:space="preserve">Check for the procedure if patient is to be consulted with other specialist </t>
  </si>
  <si>
    <t>Check for the procedure for calling specialist on call to ICU for opinion /advice. Is there any list of specialist with phone no. available</t>
  </si>
  <si>
    <t>Reason for referral is clearly stated and referral is written by authorized competent person (Medical Officer on duty)</t>
  </si>
  <si>
    <t xml:space="preserve">(1) Verify with referral records that reasons for referral were clearly mentioned 
(2) ICU staff confirms the suitability of referral with higher centres to ascertain that case can be managed at higher centre and will not require further referrals  </t>
  </si>
  <si>
    <t xml:space="preserve">(1) Check ICU staff facilitates arrangement of ambulance for transferring the patient to higher centre
(2) Patient attendant are not asked to arrange vehicle by their own 
(3) Check if ICU staff checks ambulance preparedness in terms of necessary equipment, drugs, accompanying staff in terms of care that may be required in transit </t>
  </si>
  <si>
    <t xml:space="preserve">Facility has functional referral linkages to facilities </t>
  </si>
  <si>
    <t>Check the mechanism of referral linkages to lower/higher facilities</t>
  </si>
  <si>
    <t xml:space="preserve">Doctor and nurse is designated for each patient admitted to ICU ward </t>
  </si>
  <si>
    <t xml:space="preserve"> Treating doctor is designated</t>
  </si>
  <si>
    <t>There is established procedure for co ordination of care between duty doctor and treating doctor/specialist</t>
  </si>
  <si>
    <t xml:space="preserve">Duty doctor takes round with treating doctor </t>
  </si>
  <si>
    <t>Patient condition is reviewed during hand over between duty doctors</t>
  </si>
  <si>
    <t>Unconscious and comatose patient, stupors patient,  patient with suppressed immune system</t>
  </si>
  <si>
    <t>1. Discharge summary includes known drug allergies and reactions to medicines or their ingredients, and the type of reaction experienced
2. Changes in prescribed medicines, including medicines started or stopped, or dosage changes, and reason for the change are clearly documented in the case sheet and case summary</t>
  </si>
  <si>
    <t>1. Clinician/Nurse/Paramedics counsel the patient on medication safety using ""5 moments for medication safety app""
2. Nurse/Pharmacist highlights the medications to be taken by the patient at home and counsel the patient and family on drug intake as per treatment plan for discharge</t>
  </si>
  <si>
    <t>Electrolytes like Potassium chloride, Uploads, Neuro muscular blocking agent, Anti thrombolytic agent, insulin, warfarin, Heparin, Adrenergic agonist etc. as applicable</t>
  </si>
  <si>
    <t>A system of independent double check before administration, Error prone medical abbreviations are not used</t>
  </si>
  <si>
    <t>Patient progress is recorded as per defined assessment schedule</t>
  </si>
  <si>
    <t>Treatment given is recorded in treatment chart (Manually/e-records)</t>
  </si>
  <si>
    <t>Mobilization, resuscitation etc (Manually/e-records)</t>
  </si>
  <si>
    <t>Check for the availability of ICU slip, Requisition slips etc.</t>
  </si>
  <si>
    <t>General order book (GOB), report book, Admission register, lab register, Admission sheet/ bed head ticket, discharge slip, referral slip, referral in/referral out register, OT register, Diet register, Linen register, Drug intend register</t>
  </si>
  <si>
    <t xml:space="preserve">ICU has established criteria for discharge of the patient </t>
  </si>
  <si>
    <t>Patient is shifted to ward/step down after assessment</t>
  </si>
  <si>
    <t>Discharge is done by an authorised doctor</t>
  </si>
  <si>
    <t>Discharge summary is give to patients going in LAMA/Referred out</t>
  </si>
  <si>
    <t>Time of discharge is communicated to patient before hand</t>
  </si>
  <si>
    <t>ICU has procedure for step down of the patient.</t>
  </si>
  <si>
    <t>Step down of the patient is planned by on duty doctor in consultation with treating doctor</t>
  </si>
  <si>
    <t>ICU has protocols for pain management</t>
  </si>
  <si>
    <t>ICU has protocol for sedation</t>
  </si>
  <si>
    <t>ICU has procedure for starting Central lines</t>
  </si>
  <si>
    <t>ICU has protocol for early eternal nutrition</t>
  </si>
  <si>
    <t>Protocol for Care of unconscious paraplegic patients is available</t>
  </si>
  <si>
    <t xml:space="preserve"> Prevention of decubitus in ICU patient</t>
  </si>
  <si>
    <t>ICU has protocol for management of anaphylactic shock</t>
  </si>
  <si>
    <t>ICU has criteria defined for non invasive ventilation in case of respiratory failure</t>
  </si>
  <si>
    <t>C -PEP and V -PEP</t>
  </si>
  <si>
    <t xml:space="preserve">Criteria for intubation </t>
  </si>
  <si>
    <t xml:space="preserve">Criteria for extubating </t>
  </si>
  <si>
    <t>Criteria of tracheotomy</t>
  </si>
  <si>
    <t>ICU has protocols for care and Monitoring of patient on ventilator</t>
  </si>
  <si>
    <t>Monitoring include subjective responses, physiological responses, blood gas measurement</t>
  </si>
  <si>
    <t xml:space="preserve">ICU has critical values of various lab test </t>
  </si>
  <si>
    <t>ICU has procedure to inform patient relatives about poor prognostic status of inpatient</t>
  </si>
  <si>
    <t>ICU has system for conducting bereavement support  of patient's relative in case of mortality</t>
  </si>
  <si>
    <t>The body of deceased is handled with respect and dignity</t>
  </si>
  <si>
    <t>Socio-cultural beliefs of patient 's family are identified and respected</t>
  </si>
  <si>
    <t>FNBC guideline: Each unit should have at least 1 wash basin for every 5 beds</t>
  </si>
  <si>
    <t>Check for availability/  Ask staff for regular supply. Hand rub dispenser are provided adjacent to bed</t>
  </si>
  <si>
    <t xml:space="preserve">Facility ensures adequate personal protection equipments as per requirements </t>
  </si>
  <si>
    <t>Availability of Mask</t>
  </si>
  <si>
    <t>Staff and visitors</t>
  </si>
  <si>
    <t>Availability of shoe cover</t>
  </si>
  <si>
    <t xml:space="preserve">Facility has standard Procedures for processing of equipments and instruments </t>
  </si>
  <si>
    <t xml:space="preserve">Cleaning &amp; Decontamination of patient care Units </t>
  </si>
  <si>
    <t xml:space="preserve">
Ask staff how they decontaminate the instruments like abusage, suction cannula, Airways, Face Masks, Surgical Instruments 
(Soaking in 0.5% Chlorine Solution, Wiping with 0.5% Chlorine Solution or 70% Alcohol as applicable </t>
  </si>
  <si>
    <t xml:space="preserve">Facility ensures standard practices and materials for disinfection and sterilization of instruments and equipments </t>
  </si>
  <si>
    <t>High level Disinfection of instruments/equipments  is done  as per protocol</t>
  </si>
  <si>
    <t>Chemical sterilization  of instruments/equipments is done as per protocols</t>
  </si>
  <si>
    <t>Cleaning equipments like broom are not used in patient care areas</t>
  </si>
  <si>
    <t>Negative pressure is maintained in Isolation</t>
  </si>
  <si>
    <t>Quality circle has been formed in the Intensive Care Unit</t>
  </si>
  <si>
    <t>There is system daily round by  hospital superintendent/ Hospital Manager/ Matron in charge for monitoring of services</t>
  </si>
  <si>
    <t>Admission and discharge criteria, Intubation protocol, CPR</t>
  </si>
  <si>
    <t>Department has documented procedure for receiving, initial assessment, admission, clinical assessment &amp; reassessment of patient in icu</t>
  </si>
  <si>
    <t xml:space="preserve">registration, consultation, Procedures, assessment of patient , counselling, Monitoring etc. </t>
  </si>
  <si>
    <t>Department has documented procedure for discharge of the patient</t>
  </si>
  <si>
    <t>ICU has documented procedure  nursing care for critical patient</t>
  </si>
  <si>
    <t>ICU has documented procedure for collection, transfer and reporting the sample to laboratory</t>
  </si>
  <si>
    <t>ICU has documented procedure for  nutrition in critical illness</t>
  </si>
  <si>
    <t>ICU has documented procedure for key clinical protocols</t>
  </si>
  <si>
    <t>ICU has documented procedure for preventive- break down maintenance and calibration  of equipments</t>
  </si>
  <si>
    <t>ICU has documented system for storage, retaining, retrieval  of  records</t>
  </si>
  <si>
    <t xml:space="preserve">ICU has documented procedure for purchase of External services and supplies  </t>
  </si>
  <si>
    <t>ICU has documented procedure for Maintenance of infrastructure of SNCU</t>
  </si>
  <si>
    <t xml:space="preserve">ICU has documented procedure for thermoregulation </t>
  </si>
  <si>
    <t>ICU has documented procedure for drugs,intravenous,and fluid management of patient</t>
  </si>
  <si>
    <t xml:space="preserve">ICU has documented procedure for counselling of the patient attendant </t>
  </si>
  <si>
    <t>ICU has documented procedure for infection control practices</t>
  </si>
  <si>
    <t xml:space="preserve">ICU has documented procedure for inventory management </t>
  </si>
  <si>
    <t>ICU has documented procedure for entry of visitor in ICU</t>
  </si>
  <si>
    <t>Standards G10</t>
  </si>
  <si>
    <t>(1) All the deaths are audited by  the committee. 
(2) The reasons of the death is clearly mentioned 
(3) Data pertaining to deaths are collated and trend analysis is done 
(4) A through  action taken report is prepared and presented in clinical Governance Board meetings / during grand round (wherever required)</t>
  </si>
  <si>
    <t>All non compliance are enumerated  &amp; recorded for medical audits</t>
  </si>
  <si>
    <t>All non compliance are enumerated &amp; recorded for newborn death audits</t>
  </si>
  <si>
    <t>All non compliance are enumerated &amp;  recorded for referral audits</t>
  </si>
  <si>
    <t>Facility ensures easy access and use of standard treatment guidelines &amp; implementation tools at point of care</t>
  </si>
  <si>
    <t xml:space="preserve">Proportion of BPL patients admitted </t>
  </si>
  <si>
    <t>Number of the patients screened for pain</t>
  </si>
  <si>
    <t xml:space="preserve">Downtime critical equipments </t>
  </si>
  <si>
    <t xml:space="preserve">Transfer Rate </t>
  </si>
  <si>
    <t>Re admission rate</t>
  </si>
  <si>
    <t>Patient's fall rate</t>
  </si>
  <si>
    <t xml:space="preserve">Average length of stay </t>
  </si>
  <si>
    <t xml:space="preserve">Risk Adjusted Mortality Rate/Standard Mortality Rate  </t>
  </si>
  <si>
    <t xml:space="preserve">No of Pressure Ulcer developed per thousand cases </t>
  </si>
  <si>
    <t>Injection room : Post exposure prophylaxis, medication error, patient fall.</t>
  </si>
  <si>
    <t>UTI rate</t>
  </si>
  <si>
    <t xml:space="preserve">VAP rate </t>
  </si>
  <si>
    <t xml:space="preserve">Adverse events are identified </t>
  </si>
  <si>
    <t xml:space="preserve">Reintubation Rate </t>
  </si>
  <si>
    <t>Culture Surveillance sterility rate</t>
  </si>
  <si>
    <t>Checklist for Indoor Patient Department</t>
  </si>
  <si>
    <t xml:space="preserve">Indoor Patient Department Score Card </t>
  </si>
  <si>
    <t xml:space="preserve">IPD Score </t>
  </si>
  <si>
    <t>Reference No/</t>
  </si>
  <si>
    <t>Availability of  general medicine indoor services</t>
  </si>
  <si>
    <t>Availability of  isolation ward services</t>
  </si>
  <si>
    <t>Availability of  surgery ward/beds</t>
  </si>
  <si>
    <t xml:space="preserve">Availability of burn ward </t>
  </si>
  <si>
    <t>Availability of  ophthalmology indoor services</t>
  </si>
  <si>
    <t>Availability of Orthopaedics indoor services</t>
  </si>
  <si>
    <t>In IPHS 2022, beds provision is there for Orthopaedic inpatient services</t>
  </si>
  <si>
    <t xml:space="preserve">Availability of Psychiatry Indoor services </t>
  </si>
  <si>
    <t xml:space="preserve">(a) Assessment by doctor, availability of doctor on call
(b) Availability of  emergency care round the clock
( c)  Psycho social interventions
</t>
  </si>
  <si>
    <t xml:space="preserve">Availability of Indoor Physiotherapy Procedures </t>
  </si>
  <si>
    <t>Physiotherapy advices for IPD patient, Physiotherapy procedures like tractions (Lumbar &amp; Cervical), Short Wave Diathermy, Electrical stimulator with TENS, Ultra sonic therapy, Paraffin wax bath, Infra red therapy, Ultraviolet therapy, Electric Vibrator, Vibrator belt message, Post polio exercises, Obesity exercises, cerebral Palsy massage, Breathing exercises &amp; Postural Drainage</t>
  </si>
  <si>
    <t>Availability of accident &amp; trauma ward</t>
  </si>
  <si>
    <t>Availability of Indoor services for Management</t>
  </si>
  <si>
    <t xml:space="preserve">Malaria Kalaazar Dengue &amp; Chikunguna  AES/Japanese Encephalitis as prevalent locally </t>
  </si>
  <si>
    <t xml:space="preserve">Indoor treatment of TB patients requires hospitalization </t>
  </si>
  <si>
    <t xml:space="preserve">Inpatient Management of severely ill cases </t>
  </si>
  <si>
    <t xml:space="preserve">Inpatient care for cases require hospitalization </t>
  </si>
  <si>
    <t>Availabily of Ophthalmic ward</t>
  </si>
  <si>
    <t>IPD services for Geriatric cases</t>
  </si>
  <si>
    <t xml:space="preserve">10 bedded Geriatric Ward- 2 beds earmarked for respite care to bedridden </t>
  </si>
  <si>
    <t>Availability of Indoor services  for pallative care</t>
  </si>
  <si>
    <t xml:space="preserve">(a) Assessment by doctor, availability of doctor on call
(b) Availability of  emergency care round the clock
( c)  Psycho social interventions 
</t>
  </si>
  <si>
    <t xml:space="preserve">Availability of indoor Services as per local prevalent disease </t>
  </si>
  <si>
    <t xml:space="preserve">Numbering, main department and internal sectional signage are displayed. Directional signages are given from the entry of the facility </t>
  </si>
  <si>
    <t>Visiting hours  and visitor policy are displayed</t>
  </si>
  <si>
    <t>All signages are in uniform colour scheme</t>
  </si>
  <si>
    <t>List of services available are displayed</t>
  </si>
  <si>
    <t xml:space="preserve">Entitlement under different national health program </t>
  </si>
  <si>
    <t>List of drugs available are  displayed and updated</t>
  </si>
  <si>
    <t xml:space="preserve">User charges if any displayed </t>
  </si>
  <si>
    <t xml:space="preserve">Relevant IEC material displayed at wards </t>
  </si>
  <si>
    <t xml:space="preserve">Services are delivered in a manner that is sensitive to gender, religious and cultural needs, and there are no barrier on account of physical , economic, cultural or social reasons. </t>
  </si>
  <si>
    <t>Separate male &amp; female wards</t>
  </si>
  <si>
    <t xml:space="preserve">Where ever male and female are kept in same wards male and female area are demarcated </t>
  </si>
  <si>
    <t xml:space="preserve">Male and female toilets are demarcated </t>
  </si>
  <si>
    <t xml:space="preserve">Access to toilet should not go through opposite sex patient care area </t>
  </si>
  <si>
    <t xml:space="preserve">Male attendants are not allowed to stay at night in female ward </t>
  </si>
  <si>
    <t>There is no discrimination with transgender patients</t>
  </si>
  <si>
    <t>No unnecessary /non-essential disclosure of a person’s trans status</t>
  </si>
  <si>
    <r>
      <rPr>
        <sz val="12"/>
        <color theme="1"/>
        <rFont val="Calibri"/>
        <family val="2"/>
      </rPr>
      <t xml:space="preserve">Availability of </t>
    </r>
    <r>
      <rPr>
        <sz val="11"/>
        <color theme="1"/>
        <rFont val="Calibri"/>
        <family val="2"/>
      </rPr>
      <t>specially able toilet</t>
    </r>
  </si>
  <si>
    <t xml:space="preserve">Availability of screens / Curtains </t>
  </si>
  <si>
    <t xml:space="preserve">Examination/ Dressing of patient is done in enclosed area </t>
  </si>
  <si>
    <t>Partitions separating men and women are robust enough to
prevent casual overlooking and overhearing</t>
  </si>
  <si>
    <t xml:space="preserve">Patient is informed about clinical condition and treatment been provided </t>
  </si>
  <si>
    <t>Stay in wards is free for entitled patients under NHP and state scheme</t>
  </si>
  <si>
    <t>Drugs and consumables under NHP are free of cost</t>
  </si>
  <si>
    <t xml:space="preserve">All treatments are free of cost for BPL Patients </t>
  </si>
  <si>
    <t>Cashless treatment been provide to smart card holders</t>
  </si>
  <si>
    <t xml:space="preserve">Screening of the patient for pain intensity </t>
  </si>
  <si>
    <t>Using pain assessment scales /tools</t>
  </si>
  <si>
    <t xml:space="preserve">Check the pain characteristics </t>
  </si>
  <si>
    <t xml:space="preserve">In terms of Location, frequency, duration, radiation etc. - Post operating, neuralgia, arthralgia or myalgia </t>
  </si>
  <si>
    <t>Patient &amp; family are educated on various pain management techniques wherever appropriate</t>
  </si>
  <si>
    <t xml:space="preserve">Specially in chronic cases  </t>
  </si>
  <si>
    <t>Availability of clean and Dirty utility room</t>
  </si>
  <si>
    <t>There is a separate nursing station for each ward</t>
  </si>
  <si>
    <t xml:space="preserve">Location of nursing station and patients beds in enables easy and direct observation of patients </t>
  </si>
  <si>
    <t xml:space="preserve">Availability of IPD beds as per load </t>
  </si>
  <si>
    <t>Surgical wards has functional linkages with OT</t>
  </si>
  <si>
    <t>Ward has sufficient fire  exit to permit safe escape to its occupant at time of fire</t>
  </si>
  <si>
    <t>IPD has installed fire Extinguisher  that is Class A , Class B, C type or ABC type</t>
  </si>
  <si>
    <t>Availability of specialist doctor on call</t>
  </si>
  <si>
    <t>As per patient load</t>
  </si>
  <si>
    <t>Availability of dresser in surgical ward</t>
  </si>
  <si>
    <t>Availability of ward attendant/ Ward boy</t>
  </si>
  <si>
    <t>Availability of Non-opioid Analgesics/Antipyretics/Anti Inflammatory medicines</t>
  </si>
  <si>
    <t xml:space="preserve">As per State's EML </t>
  </si>
  <si>
    <t xml:space="preserve">Availability of Anti - Infective Medicines -  Antibiotics, Antifungal </t>
  </si>
  <si>
    <t>Availability of Solutions Correcting Water, Electrolyte Disturbance and Acid-base Disturbance</t>
  </si>
  <si>
    <t>Availability of medicines acting on Cardiovascular System</t>
  </si>
  <si>
    <t>Availability of medicines acting on Central Nervous System/Peripheral Nervous System</t>
  </si>
  <si>
    <t xml:space="preserve">Availability of dressing material and antiseptic liquid/cream/ lotion </t>
  </si>
  <si>
    <t>Medicines for Respiratory System</t>
  </si>
  <si>
    <t xml:space="preserve">Hormonal Preparation and other Endocrine Medicines </t>
  </si>
  <si>
    <t xml:space="preserve">Availability of dressing material in surgical wards </t>
  </si>
  <si>
    <t xml:space="preserve">Availability of emergency drug tray </t>
  </si>
  <si>
    <t xml:space="preserve">BP apparatus, Thermometer, fetoscope, baby and adult  weighing scale, Stethoscope , Doppler </t>
  </si>
  <si>
    <t>Availability of dressing tray for Surgical Ward</t>
  </si>
  <si>
    <t>Adult  bag and mask, Oxygen, Suction machine, Airway, nebulizer, suction apparatus , LMA, Laryngoscope, ET tube</t>
  </si>
  <si>
    <t>Spot light, electrical fixture for equipment like suction, X ray view box</t>
  </si>
  <si>
    <t>Basic Life Support</t>
  </si>
  <si>
    <t>Nursing staff is skilled for maintaining clinical records</t>
  </si>
  <si>
    <t>Records for expiry and near expiry drugs are maintained for emergency tray                                   
FIRST EXPIRY and FIRST OUT (FEFO) is in  practice</t>
  </si>
  <si>
    <t>Check the record of expiry and near expiry drug in drug sub store</t>
  </si>
  <si>
    <t xml:space="preserve">Separate prescription for narcotic and psychotropic drugs. Separately kept, away from other drugs and labelled </t>
  </si>
  <si>
    <t>Potable spot light and it is used whenever it is required</t>
  </si>
  <si>
    <t>One family members is allowed to stay with the patient</t>
  </si>
  <si>
    <t xml:space="preserve"> Fans/ Air conditioning/Heating/Exhaust/Ventilators as per environment condition and requirement</t>
  </si>
  <si>
    <t>Security arrangement in IPD</t>
  </si>
  <si>
    <t>Criteria is defined for identification, and management of high-risk patients and  patient whose condition is deteriorating</t>
  </si>
  <si>
    <t xml:space="preserve">Facility has established procedure for handing over of patients from one department to other department </t>
  </si>
  <si>
    <t xml:space="preserve"> Nurse confirms patient's name, prescription details and medical history before drug administration at bed-side, during transfer of care and at the time of discharge
</t>
  </si>
  <si>
    <t>1. Medication Reconciliation is carried out by a trained and competent health professional during the patient's admission, interdepartmental transfer or discharged
2. Medicine reconciliation includes Prescription and non-prescription (over-the-counter) medications, vitamins, nutritional supplements, potentially interactive food items, herbal preparations, and recreational drugs"</t>
  </si>
  <si>
    <t>1. Medication review is performed for some groups like patients taking multiple medicines, people with chronic or long term conditions, older people, etc.
2. Medicines are optimised as per individual treatment plan for best possible clinical outcome</t>
  </si>
  <si>
    <t>Electrolytes like Potassium chloride, Opioids, Neuro muscular blocking agent, Anti thrombolytic agent, insulin, warfarin, Heparin, Adrenergic agonist etc.</t>
  </si>
  <si>
    <t>Treatment prescribed inj nursing records (Manually/e-records)</t>
  </si>
  <si>
    <t>Treatment given is recorded in treatment chat (Manually/e-records)</t>
  </si>
  <si>
    <t>Dressing, mobilization etc (Manually/e-records)</t>
  </si>
  <si>
    <t xml:space="preserve">Facility has a standard procedure to decent communication of death to relatives </t>
  </si>
  <si>
    <t>The facility ensures optimal breast feedingpractices for new born &amp; infants as per guidelines</t>
  </si>
  <si>
    <t>Management of mental illness as per guidelines</t>
  </si>
  <si>
    <t xml:space="preserve">(a) Treatment of mental illness symptoms &amp; associated condition
</t>
  </si>
  <si>
    <t xml:space="preserve">Management of Myocardial infarction &amp; stroke </t>
  </si>
  <si>
    <t xml:space="preserve">As per treatment protocols </t>
  </si>
  <si>
    <t>Management of admitted diabetes cases as per guidelines</t>
  </si>
  <si>
    <t>Chemotherapy follow up in cancer cases</t>
  </si>
  <si>
    <t>Chemotherapy support or services provided as per state mandate</t>
  </si>
  <si>
    <t xml:space="preserve">Counsel the patient for monitoring of their BP (using digital BP apparatus) , sugar (using glucometer) , self-care for ulcers etc
</t>
  </si>
  <si>
    <t>Weekly reporting of Presumptive cases on form "P" from IPD</t>
  </si>
  <si>
    <t>Management of pain  as per guidelines</t>
  </si>
  <si>
    <t xml:space="preserve">(a) Treatment of symptoms, associated condition &amp; referral to the linkage
(b) Pain management by the staff  trained in pain &amp; pallative care
</t>
  </si>
  <si>
    <t>(a) Basic psycho education about treatment adherence
(b) Motivation enhancement
(c ) Reduction of high risk behaviour
(d) Relapse prevention 
(e ) Recreation facility
(d) Patient support group / individual counselling</t>
  </si>
  <si>
    <t>Check for availability of wash basin near the point of use along with elbow operated tap</t>
  </si>
  <si>
    <t>Quality circle has been formed in the IPD</t>
  </si>
  <si>
    <t xml:space="preserve"> Patient satisfaction survey done on monthly basis </t>
  </si>
  <si>
    <t>The facility has established system for use of check lists in different departments and services</t>
  </si>
  <si>
    <t xml:space="preserve">Patient safety, CPR </t>
  </si>
  <si>
    <t>Department has documented procedure for receiving and initial assessment of the patient</t>
  </si>
  <si>
    <t xml:space="preserve">Department has documented procedure for admission, shifting and referral 0f patient </t>
  </si>
  <si>
    <t xml:space="preserve">Department has documented procedure for transfusion of blood </t>
  </si>
  <si>
    <t>Department has documented procedure for maintenance of rights and dignity of Patient</t>
  </si>
  <si>
    <t>Department has documented procedure for record eminence including taking consent</t>
  </si>
  <si>
    <t>Department has documented procedure for environmental cleaning and processing of the equipment</t>
  </si>
  <si>
    <t>Department has documented procedure for sorting,  and distribution of clean linen to patient</t>
  </si>
  <si>
    <t xml:space="preserve">Bed Occupancy Rate of Medical Wards  </t>
  </si>
  <si>
    <t xml:space="preserve">Bed Occupancy Rate for surgical wards </t>
  </si>
  <si>
    <t>Percentage of in-patients with complete screening for nutritional needs</t>
  </si>
  <si>
    <t>Average length of stay for Medical wards</t>
  </si>
  <si>
    <t xml:space="preserve">Average length for surgical wards </t>
  </si>
  <si>
    <t>Medication error per 1000 patient days</t>
  </si>
  <si>
    <t xml:space="preserve">Checklist for Blood Bank </t>
  </si>
  <si>
    <t xml:space="preserve">Blood Bank Score Card </t>
  </si>
  <si>
    <t>Blood Bank Score</t>
  </si>
  <si>
    <t xml:space="preserve">Assessment  Method </t>
  </si>
  <si>
    <t>.</t>
  </si>
  <si>
    <t>Blood bank services available 24X7</t>
  </si>
  <si>
    <t>ME A1.18.</t>
  </si>
  <si>
    <t xml:space="preserve">Blood bank has facility of whole blood collection and storage </t>
  </si>
  <si>
    <t>Blood Bank has facility for Blood Components preparation</t>
  </si>
  <si>
    <t xml:space="preserve">PRC, Platelets Concentrate, FMP, Plasma&amp;  Single donor Cryo Precipitate </t>
  </si>
  <si>
    <t xml:space="preserve">Blood bank has emergency stock of blood </t>
  </si>
  <si>
    <t xml:space="preserve">For A+, B+, O+ and O- </t>
  </si>
  <si>
    <t>Provision of blood donation camps</t>
  </si>
  <si>
    <t>As per the procedure laid down by the National Blood Transfusion Council</t>
  </si>
  <si>
    <t>Availability of transfusion services</t>
  </si>
  <si>
    <t>Availability of screening and cross matching services</t>
  </si>
  <si>
    <t>Availability of platelets for management of Dengue cases</t>
  </si>
  <si>
    <t xml:space="preserve">Blood Bank provides blood components  for thalassemia, dengue, haemophilia etc. as per local need </t>
  </si>
  <si>
    <t>ME A6.2.</t>
  </si>
  <si>
    <t xml:space="preserve">Blood bank has displayed  of Information regarding donors eligibility </t>
  </si>
  <si>
    <t>Blood bank has displayed  information regarding number of blood units available</t>
  </si>
  <si>
    <t>User services charges in r/o blood are displayed at entrance</t>
  </si>
  <si>
    <t>ME B1.5.</t>
  </si>
  <si>
    <t>IEC material is available in blood bank to provide information and to promote blood donation</t>
  </si>
  <si>
    <t xml:space="preserve">Services are delivered in a manner that is sensitive to gender, religious and cultural needs, and there are no barrier on account of physical economic, cultural or social reasons </t>
  </si>
  <si>
    <t>Availability of ramp or alternate  for easy access to the blood bank</t>
  </si>
  <si>
    <t>At least 120 cm width, gradient not steeper than 1:12, if ramp is available</t>
  </si>
  <si>
    <t>Privacy at blood donation and counselling room</t>
  </si>
  <si>
    <t>Blood Bank has system to ensure the confidentiality of results of screening test done</t>
  </si>
  <si>
    <t xml:space="preserve">Blood bank staff do not discuss the lab result outside. reports are kept in secure place </t>
  </si>
  <si>
    <t xml:space="preserve">Confidentiality and privacy of HIV patients </t>
  </si>
  <si>
    <t xml:space="preserve">Blood bank is taking informed consent of donor </t>
  </si>
  <si>
    <t>In consent form, procedure of donation is explained along with informing the donor regarding testing of blood is mandatory for safety of recipient</t>
  </si>
  <si>
    <t xml:space="preserve">Awareness of staff on donor rights and donor responsibilities </t>
  </si>
  <si>
    <t>About the confidentiality and privacy of donor information</t>
  </si>
  <si>
    <t>Pre donation counselling is done before donation</t>
  </si>
  <si>
    <t>Procedure include preparation of venepuncture site, use of blood bags and anticoagulant solution, collecting sample for laboratory test</t>
  </si>
  <si>
    <t xml:space="preserve">Post donation counselling for sero reactive donors </t>
  </si>
  <si>
    <t>Post donation counselling also include counselling on HIV/ Hept B for which blood bank may refer the donor to ICTC /SACS/ MTC</t>
  </si>
  <si>
    <t>Availabilty of complaint box and display of process for grievance re addressal and whom to contact is displayed</t>
  </si>
  <si>
    <t>ME B5.1.</t>
  </si>
  <si>
    <t>Free blood for Pregnant woman, Mothers and New Borns</t>
  </si>
  <si>
    <t>Check that  patient party has not spent on purchasing blood  from outside.</t>
  </si>
  <si>
    <t xml:space="preserve">Free blood  for BPL patients </t>
  </si>
  <si>
    <t>Declaration is taken from the LAMA patient and the consequences are explained</t>
  </si>
  <si>
    <t>Area of Concern C: Inputs</t>
  </si>
  <si>
    <t xml:space="preserve">Blood bank has adequate space as per requirement </t>
  </si>
  <si>
    <t>Space required is more than 100 sq meters</t>
  </si>
  <si>
    <t>Availability of waiting area in blood bank</t>
  </si>
  <si>
    <t>Separate toilet facilities for male &amp; female  are available</t>
  </si>
  <si>
    <t>Seating arrangement in waiting area</t>
  </si>
  <si>
    <t>Dedicated examination room</t>
  </si>
  <si>
    <t>Dedicated Blood collection room</t>
  </si>
  <si>
    <t>Dedicated transfusion transmissible infection  (TTI) lab</t>
  </si>
  <si>
    <t>Availability of  refreshment cum rest room</t>
  </si>
  <si>
    <t>Dedicated sterilization area</t>
  </si>
  <si>
    <t>Dedicated store cum record room</t>
  </si>
  <si>
    <t xml:space="preserve">Availability of Duty room for staff </t>
  </si>
  <si>
    <t>Availability of adequate circulation area for easy moment of staff  and equipments</t>
  </si>
  <si>
    <t>Adequate Donor couches/ donor units  as per load</t>
  </si>
  <si>
    <t>Blood bank layout ensures smooth flow of donor  and services</t>
  </si>
  <si>
    <t xml:space="preserve">Check for fixtures and furniture like cupboards, cabinets, and heavy equipments , hanging objects are properly fastened and secured </t>
  </si>
  <si>
    <t>Blood bank does not have temporary connections and loosely hanging wires</t>
  </si>
  <si>
    <t xml:space="preserve">Adequate electrical socket provided for safe and smooth operation of lab equipments </t>
  </si>
  <si>
    <t>Work benches are chemical resistant</t>
  </si>
  <si>
    <t xml:space="preserve">Floors of the Laboratory are non slippery and even </t>
  </si>
  <si>
    <t>Blood bank  has sufficient fire  exit to permit safe escape to its occupant at time of fire</t>
  </si>
  <si>
    <t>Blood bank has plan for  safe storage and handling of potentially flammable materials.</t>
  </si>
  <si>
    <t>Blood Bank has installed fire Extinguisher  that is Class A , Class BC type or ABC type</t>
  </si>
  <si>
    <t xml:space="preserve">Availability of dedicated blood bank medical officer </t>
  </si>
  <si>
    <t>MBBS doctor with one year experience</t>
  </si>
  <si>
    <t xml:space="preserve">Availability of dedicated Nursing Staff </t>
  </si>
  <si>
    <t xml:space="preserve">Availability of dedicated Blood Bank Technician round the clock </t>
  </si>
  <si>
    <t>Availability of security staff</t>
  </si>
  <si>
    <t xml:space="preserve">Departments have availability of adequate emergency drugs  at point of use </t>
  </si>
  <si>
    <t>Inj Adrenaline,Inj Deriphylline,Inj Dexamethasone ,Inj Chlorpheniramine,Inj Metochlorpromide</t>
  </si>
  <si>
    <t xml:space="preserve">Availability Laboratory materials </t>
  </si>
  <si>
    <t>Evacuated Blood collection tubes, Swabs, Syringes, Glass slides, Glass marker/paper stickers</t>
  </si>
  <si>
    <t>Availability of Reagents /Kits for lab</t>
  </si>
  <si>
    <t>Standard Grouping Sera Anti A, Anti B &amp; Anti D ,VDRL/RPR Kit for Syphillis,RDK/ ELISA for Malarial Antigen, ELISA kit for Hep B &amp;C, ELISA kit for HIV1 &amp; 2, malarial parasite stains</t>
  </si>
  <si>
    <t>Adult Weighing machine, BP apparatus , clinical thermometer</t>
  </si>
  <si>
    <t>Availability of laboratory  equipment &amp; instruments for laboratory</t>
  </si>
  <si>
    <t xml:space="preserve">Microscope with  water bath, ELISA reader with washer, RH viewer, Sahli's Haemoglobino meter/Others </t>
  </si>
  <si>
    <t>Adult  bag and mask and Oxygen</t>
  </si>
  <si>
    <t xml:space="preserve">Check for availability of storage equipments for blood products </t>
  </si>
  <si>
    <t xml:space="preserve">Blood bags refrigerator with thermo graph and alarm device, Insulated carrier boxes with ice packs, Blood bag weighting machine, deep freezer, Platelets agitators </t>
  </si>
  <si>
    <t>ME C6.6.</t>
  </si>
  <si>
    <t>Availability of beds/Couches in blood bank</t>
  </si>
  <si>
    <t>Blood collection bed, recovery beds</t>
  </si>
  <si>
    <t xml:space="preserve">Availability of attachment/ accessories  </t>
  </si>
  <si>
    <t>Hospital graded Mattress, bed sheet, blanket, and bed side table</t>
  </si>
  <si>
    <t>Electrical fixture for equipments lab and storage equipments</t>
  </si>
  <si>
    <t>cupboard, counter for issuing blood, work benches for lab, chair.</t>
  </si>
  <si>
    <t>Staff is skilled for operating the equipments</t>
  </si>
  <si>
    <t>Blood bank has system to update correction factor after calibration wherever required</t>
  </si>
  <si>
    <t>Check for records</t>
  </si>
  <si>
    <t>Each lot of reagents has to be checked against earlier tested in use reagent lot or with suitable reference material before being placed in service and result should be recorded.</t>
  </si>
  <si>
    <t>ME D2.1.</t>
  </si>
  <si>
    <t>There is established system of timely  indenting of consumables and reagents</t>
  </si>
  <si>
    <r>
      <rPr>
        <sz val="11"/>
        <color theme="1"/>
        <rFont val="Calibri"/>
        <family val="2"/>
      </rPr>
      <t xml:space="preserve">Stock level are daily updated
</t>
    </r>
    <r>
      <rPr>
        <sz val="11"/>
        <color theme="1"/>
        <rFont val="Calibri"/>
        <family val="2"/>
      </rPr>
      <t>Indent</t>
    </r>
    <r>
      <rPr>
        <sz val="11"/>
        <color theme="1"/>
        <rFont val="Calibri"/>
        <family val="2"/>
      </rPr>
      <t xml:space="preserve"> are timely placed                    
</t>
    </r>
  </si>
  <si>
    <t xml:space="preserve">Reagents and consumables are kept away from water and sources of  heat,
direct sunlight </t>
  </si>
  <si>
    <t>Check the storage conditions of reagents, blood,etc.</t>
  </si>
  <si>
    <t>Reagents are labelled appropriately</t>
  </si>
  <si>
    <t>Reagents label contain name, concentration, date of preparation/opening, date of expiry, storage conditions and warning</t>
  </si>
  <si>
    <t>Expiry dates' of the blood bags are maintained</t>
  </si>
  <si>
    <t>No expired blood  is found  in storage</t>
  </si>
  <si>
    <t xml:space="preserve">Records for expiry and near expiry blood  are maintained </t>
  </si>
  <si>
    <t>Check the record of expiry and near expiry drug in drug substore</t>
  </si>
  <si>
    <t>There is practice of calculating and maintaining buffer stock of reagents</t>
  </si>
  <si>
    <t>Department maintained stock register of reagents</t>
  </si>
  <si>
    <t xml:space="preserve">There is established procdeure for replenishing drug tray /crash cart </t>
  </si>
  <si>
    <t>There is no stock out of reagents</t>
  </si>
  <si>
    <t>Check some stock of reagent</t>
  </si>
  <si>
    <t>Temperature of refrigerators used for storing lab reagents are kept as per storage requirement  and records twice a day are maintained</t>
  </si>
  <si>
    <t xml:space="preserve">Check for temperature charts are maintained and updated twice a day for refrigerators used storing lab reagents </t>
  </si>
  <si>
    <t>Regular Defrosting is done</t>
  </si>
  <si>
    <t>Adequate illumination  at work station in laboratory</t>
  </si>
  <si>
    <t>Illumination level of blood bank is as per recommendation/ sufficient to carry out blood bank  activities</t>
  </si>
  <si>
    <t>Adequate illumination at donation area</t>
  </si>
  <si>
    <t>Entry  is restricted in storage and lab area of the blood bank</t>
  </si>
  <si>
    <t>ME D3.3.</t>
  </si>
  <si>
    <t>Air conditioned blood collection room, blood group serology lab, testing lab for Transfusion Transmissible Diseases, refreshment cum rest room</t>
  </si>
  <si>
    <t>No condemned/Junk material in the lab</t>
  </si>
  <si>
    <t>Blood bank provides Linen for donors</t>
  </si>
  <si>
    <t>Blankets</t>
  </si>
  <si>
    <t>Blood bank has valid license under Rule 122(G) Drug and cosmetic act</t>
  </si>
  <si>
    <t xml:space="preserve">Doctor, technician and support staff adhere to their respective dress code </t>
  </si>
  <si>
    <t>Standard D12.</t>
  </si>
  <si>
    <t xml:space="preserve"> Unique  identification number  is given to each donor during process of registration</t>
  </si>
  <si>
    <t xml:space="preserve">Donors demographic details are recorded </t>
  </si>
  <si>
    <t>ME E1.2.</t>
  </si>
  <si>
    <t>There is procedure for assessment of patient before donation</t>
  </si>
  <si>
    <t>Initial assessment is recorded</t>
  </si>
  <si>
    <t>There is procedure for referral of cases for which requested blood group is not available</t>
  </si>
  <si>
    <t>Facility has functional referral linkages to blood storage unit</t>
  </si>
  <si>
    <t>Procedure to handover test/ results during shift change</t>
  </si>
  <si>
    <t xml:space="preserve"> Facility follows standard treatment guidelines defined by state/Central government for prescribing the generic drugs &amp; their rational use. </t>
  </si>
  <si>
    <t>Records of donor assessment is maintained</t>
  </si>
  <si>
    <t>Format for consent, requisition form, blood transfusion reaction form, referral slip</t>
  </si>
  <si>
    <t xml:space="preserve">Blood bank records are labelled and indexed </t>
  </si>
  <si>
    <t xml:space="preserve">Records are maintained for blood bank </t>
  </si>
  <si>
    <t>Records includes daily group wise stock register, daily temperature recording of temperature dependent equipment, stock register of consumables and non consumables, documents of proficiency testing, records of equipment maintenance, records of recipient, compatibility records, transfusion reaction records, donors records etc.</t>
  </si>
  <si>
    <t xml:space="preserve">Blood bank has facility to store records  for 5 year </t>
  </si>
  <si>
    <t>Blood bank has system of coping with extra demand of blood in case of disaster</t>
  </si>
  <si>
    <t>ME E13.1.</t>
  </si>
  <si>
    <t>Blood bank has defined criteria for donor selection</t>
  </si>
  <si>
    <t xml:space="preserve">Based on Physical examination, Medical history, condition that affects safety of recipients, donation intervals, </t>
  </si>
  <si>
    <t xml:space="preserve">Blood bank ensures that blood is taken from voluntary donors only </t>
  </si>
  <si>
    <t>RR/PI/SI</t>
  </si>
  <si>
    <t xml:space="preserve">Check for questionnaire is available in local language for taking pre donation information </t>
  </si>
  <si>
    <t>ME E13.2.</t>
  </si>
  <si>
    <t>Blood bank has standardized procedure for collection of blood from donor</t>
  </si>
  <si>
    <t>Instructions for collection and handling the collected blood  are communicated to those responsible for collection</t>
  </si>
  <si>
    <t>Mostly numeric or alpha numeric label should be used for tracing</t>
  </si>
  <si>
    <t xml:space="preserve">Blood bank has identified procedure for labelling of blood bag/blood component /pilot tubes </t>
  </si>
  <si>
    <t>Blood bank has system to trace of unit of blood /component from source to final destination</t>
  </si>
  <si>
    <t>Blood should be kept at 4oC to 6oC except if it is used for component preparation it will be stored at 22oC until platelet are separated</t>
  </si>
  <si>
    <t>Blood bank has system to maintain temperature of collected blood immediately after donation</t>
  </si>
  <si>
    <t xml:space="preserve">Blood bank  has system in place to  monitor the transportation of the  blood from camp site </t>
  </si>
  <si>
    <t>ME E13.3.</t>
  </si>
  <si>
    <t xml:space="preserve">Determination of ABO group is done by recommended methods </t>
  </si>
  <si>
    <t xml:space="preserve">Tube or Microplate or gel technology </t>
  </si>
  <si>
    <t xml:space="preserve">Determination of Rh (D) Type done as per recommended method </t>
  </si>
  <si>
    <t xml:space="preserve">Check for the protocol/ Algorithm followed for determining RH + or RH- Blood type </t>
  </si>
  <si>
    <t xml:space="preserve">Laboratory tests for Infectious diseases done as per recommended method </t>
  </si>
  <si>
    <t>or infectious diseases (VDRL/RPR/TPHAfor syphilis, ELISA/Rapid test for Hep A, Hep B, HIV and Malaria for malarial parasite</t>
  </si>
  <si>
    <t xml:space="preserve">There is provision of Quarantine Storage untested blood </t>
  </si>
  <si>
    <t>RR/OB/SI</t>
  </si>
  <si>
    <t xml:space="preserve">Check for untested blood is stored in different refrigerator </t>
  </si>
  <si>
    <t xml:space="preserve">Blood units with reactive test result area kept separately </t>
  </si>
  <si>
    <t xml:space="preserve">In dedicate secure area with biohazard sign until disposal </t>
  </si>
  <si>
    <t xml:space="preserve">Sterility of Blood units checked with adequate sample size </t>
  </si>
  <si>
    <t xml:space="preserve">Check Sterility is checked at least for 1% of blood unit collected or 4 per month which ever higher by appropriate culture method </t>
  </si>
  <si>
    <t xml:space="preserve">Sterility of Blood component is insured during processing </t>
  </si>
  <si>
    <t xml:space="preserve">Check for use of aseptic method and availability of Sterile pyrogen free disposable bags and solutions </t>
  </si>
  <si>
    <t xml:space="preserve">Transfusion time limits are adhered one frozen component have been thawed </t>
  </si>
  <si>
    <t xml:space="preserve">Within 6 hours </t>
  </si>
  <si>
    <t xml:space="preserve">Blood components are prepared as per technical standards </t>
  </si>
  <si>
    <t xml:space="preserve">Check availability and adherence to NACO standards </t>
  </si>
  <si>
    <t xml:space="preserve">Approximate volume of the component is indicated on bag </t>
  </si>
  <si>
    <t>Blood bank has system to ensure that final blood bags are labelled only after all mandatory testing is completed.</t>
  </si>
  <si>
    <t>Blood bank has system of identification traceability of its products</t>
  </si>
  <si>
    <t xml:space="preserve">Blood bags are Identified with a numeric or alpha numeric system / Barcode </t>
  </si>
  <si>
    <t xml:space="preserve">Blood bank has system to the affix the product information on bag, after processing </t>
  </si>
  <si>
    <t xml:space="preserve">Name of product, numeric information, date of collection and expiry, amount of anticoagulant and approximate blood collected, Name, address and manufacturing license number of collecting facility, storage temperature and expiry date </t>
  </si>
  <si>
    <t xml:space="preserve">Instruction for transfusion are printed on label </t>
  </si>
  <si>
    <t xml:space="preserve">Blood bank has colour coded scheme for differentiate ABO groups </t>
  </si>
  <si>
    <t>Blood group O -blue, Blood group A- yellow, Blood group B- Pink, Blood group AB- White</t>
  </si>
  <si>
    <t xml:space="preserve">Check for refrigerators or freezers for blood storage are not used for storing other items </t>
  </si>
  <si>
    <t xml:space="preserve">Lab reagents etc. </t>
  </si>
  <si>
    <t xml:space="preserve">Check for refrigerators used for blood storage are kept at recommended temperature </t>
  </si>
  <si>
    <t xml:space="preserve">Check records that temperature is maintained at 4c + 2 C </t>
  </si>
  <si>
    <t xml:space="preserve">Storage temperature is monitored at every 4 hours </t>
  </si>
  <si>
    <t xml:space="preserve">Check the records </t>
  </si>
  <si>
    <t xml:space="preserve">Alarm system has been provided with refrigerator </t>
  </si>
  <si>
    <t xml:space="preserve">Adequate alternate storage facility available </t>
  </si>
  <si>
    <t>Shelf life of blood and components is adhered as per NACO protocols</t>
  </si>
  <si>
    <t>ME E13.7.</t>
  </si>
  <si>
    <t xml:space="preserve">Blood bank has system to testing and cross matching the recipient blood </t>
  </si>
  <si>
    <t>Testing of recipient blood includes Determination ABO type, Rh (D) type, detection of unexpected antibodies etc.</t>
  </si>
  <si>
    <t xml:space="preserve">There is established procedure for selection of blood and components for transfusion </t>
  </si>
  <si>
    <t xml:space="preserve">Check for practice in case of ABO type specific groups are not available. Issue of blood to RH+ and Negative recipient </t>
  </si>
  <si>
    <t xml:space="preserve">There is established procedure for re cross matching in case of massive transfusion  </t>
  </si>
  <si>
    <t xml:space="preserve">Paediatric blood collection bags are available </t>
  </si>
  <si>
    <t>ME E13.8.</t>
  </si>
  <si>
    <t>Instructions for collection and handling blood  sample of recipient are communicated to those responsible for collection</t>
  </si>
  <si>
    <t>Blood sample collection vial is label with Patient Name, identification no, name of hospital, ward/bed number, date time , Phlebotomist signature</t>
  </si>
  <si>
    <t>Blood bank has system to confirm that information on transfusion requisition form and recipients blood sample label  is same</t>
  </si>
  <si>
    <t>Blood bank has system to retain recipient and donor blood sample for 7 days at specified temperature (2-8 c) after each transfusion</t>
  </si>
  <si>
    <t>Blood bank has system to issue the blood along with cross matching report</t>
  </si>
  <si>
    <t xml:space="preserve">Blood bank has system to identify the person who is performing the cross matching test and issue the blood </t>
  </si>
  <si>
    <t>Record of same should be available</t>
  </si>
  <si>
    <t>Blood bank has procedure to issue the blood in case of its urgent requirement</t>
  </si>
  <si>
    <t>ME E13.10.</t>
  </si>
  <si>
    <t>Transfusion reaction form is provided when blood is issued</t>
  </si>
  <si>
    <t>Blood bank has system of detection, reporting and evaluations of transfusion errors</t>
  </si>
  <si>
    <t>Standard E14.</t>
  </si>
  <si>
    <t>Standard E17.</t>
  </si>
  <si>
    <t>ME E17.1.</t>
  </si>
  <si>
    <t xml:space="preserve">There is Provision of Periodic Medical Checkups and immunization of staff </t>
  </si>
  <si>
    <t>Hepatitis B, Tetanus Toxid etc</t>
  </si>
  <si>
    <t>Periodic medical checkups of the staff</t>
  </si>
  <si>
    <t>.ME F1.5.</t>
  </si>
  <si>
    <t>All personal use gloves while drawing sample, examining and disposable of the samples</t>
  </si>
  <si>
    <t>Availability of lab aprons/coats</t>
  </si>
  <si>
    <t>Ask staff about how they decontaminate work benches 
(Wiping with 0.5% Chlorine solution</t>
  </si>
  <si>
    <t>Proper Decontamination of instruments after use</t>
  </si>
  <si>
    <t>Decontamination of instruments and reusable of glassware are done after procedure in 1% chlorine solution/ any other appropriate method</t>
  </si>
  <si>
    <t>Disinfection of reusable glassware</t>
  </si>
  <si>
    <t>Disinfection by hot air oven at 160 oC for 1 hour</t>
  </si>
  <si>
    <t xml:space="preserve">Chlorine solution, Gluteraldehye, carbolic acid </t>
  </si>
  <si>
    <t xml:space="preserve">Segregation of different category of waste as per guidelines </t>
  </si>
  <si>
    <t xml:space="preserve">Seggregation of sharps waste  including Metals in white (translucent)  Puncture proof,  Leak proof,  tamper proof containers 
 </t>
  </si>
  <si>
    <t>Should be available nears the point of generation.Needles, syringes with fixed needles, needles from needle tip cutter or  burner, scalpels, blades, or any other contaminated sharp object that may cause puncture and cuts. This includes both used, discarded and contaminated metal sharps</t>
  </si>
  <si>
    <t>Disposal of discarded blood bags as per guideline</t>
  </si>
  <si>
    <t>Look for:
1. Spill area evacuation
2. Removal of Jewellery
3. Wear PPE 
4. Use of flashlight to lacate mercury beads
5. Use syringe without a needle/eyedropper and sticky tape to suck the beads
6. Collection of beads in leak-proof bag or container
7. Sprinkle sulphur or zinc powder to remove any remaining mercury
8. All the mercury spill surfaces should be decontaminated with 10% sodium thiosulfate solution
9. All the bags or containers containing items contaminated with mercury should be marked as “Hazardous Waste, Handle with Care”
10. Collected mercury waste should be handed over to the CBMWTF</t>
  </si>
  <si>
    <t>Standard G1.</t>
  </si>
  <si>
    <t>ME G1.1.</t>
  </si>
  <si>
    <t>Quality circle has been formed in the Blood Bank</t>
  </si>
  <si>
    <t>There is system to take feed back from clinician about quality of services</t>
  </si>
  <si>
    <t>Feedback from donor  are taken on periodic basis</t>
  </si>
  <si>
    <t>ME G3.1.</t>
  </si>
  <si>
    <t>Internal Quality assurance program is in place</t>
  </si>
  <si>
    <t>Standards are run at defined interval</t>
  </si>
  <si>
    <t>Control charts are prepared and outliers are identified.</t>
  </si>
  <si>
    <t>Corrective action is taken on the identified outliers</t>
  </si>
  <si>
    <t>ME G3.2.</t>
  </si>
  <si>
    <t xml:space="preserve">Cross validation of lab test are done and reports are maintained </t>
  </si>
  <si>
    <t>It includes participation of laboratory in inter laboratory comparison</t>
  </si>
  <si>
    <t>Corrective actions are taken on abnormal values</t>
  </si>
  <si>
    <t>Blood bank takes corrective action when control criteria are not fulfilled in Interlaboratory comparisons and records of same is maintained</t>
  </si>
  <si>
    <t xml:space="preserve">work instruction for screening of blood, storage of blood, maintaining blood and component in event of power failure </t>
  </si>
  <si>
    <t>Blood bank has documented procedure for Donor selection and collection of blood from donor</t>
  </si>
  <si>
    <t>Blood bank has documented procedure for testing of donated blood</t>
  </si>
  <si>
    <t>Blood bank has documented procedure for preparation of blood components</t>
  </si>
  <si>
    <t>Blood bank has documented procedure for storage, transportations of blood and issue of blood for transfusion</t>
  </si>
  <si>
    <t>Blood bank has documented procedure for issue of blood in case of urgent requirement</t>
  </si>
  <si>
    <t>Blood bank has documented procedure to address the transfusion reactions</t>
  </si>
  <si>
    <t>Blood bank has documents procedure for calibration and maintenance of equipment</t>
  </si>
  <si>
    <t>Blood bank has documented procedure for HAI and disposal of BMW</t>
  </si>
  <si>
    <t>Blood bank has documented system for storage, retaining and retrieval of laboratory records, primary sample, Examination sample and reports of results.</t>
  </si>
  <si>
    <t>Blood bank has documented system for internal and external Quality control of Equipments, reagent and tests</t>
  </si>
  <si>
    <t>ME G5.3.</t>
  </si>
  <si>
    <t xml:space="preserve">Review the records that action plan on quality objectives being reviewed at least onnce in month by departmnetal incharges and during the qulaity team meeting. The progress on quality objectives have been recorded in Action Plan tracking sheet </t>
  </si>
  <si>
    <t xml:space="preserve">Verify with the records. A comprehensive risk asesement of all clincial processes should be done using pre define critera at least once in three month. </t>
  </si>
  <si>
    <t>Risks identified are analyzed evaluated and rated for severity</t>
  </si>
  <si>
    <t xml:space="preserve">No. of Blood unit issued per thousand population </t>
  </si>
  <si>
    <t xml:space="preserve">No. of Unit issued X1000/ Population of serving area </t>
  </si>
  <si>
    <t xml:space="preserve">% of units issued for the transfusion at facility </t>
  </si>
  <si>
    <t xml:space="preserve">No. of Unit issued for facility*100/Total no of units issued in the period </t>
  </si>
  <si>
    <t>No of voluntary donation done per thousand population</t>
  </si>
  <si>
    <t xml:space="preserve">No of Voluntary Donation X1000/Population of the serving area </t>
  </si>
  <si>
    <t>No. of units supplied to storage units</t>
  </si>
  <si>
    <t xml:space="preserve">Self Explanatory </t>
  </si>
  <si>
    <t>Blood donation camps held</t>
  </si>
  <si>
    <t>Proportion of blood units issued in emergency cases out of total unit issued in month</t>
  </si>
  <si>
    <t>No of blood units issued for  free of cost</t>
  </si>
  <si>
    <t xml:space="preserve">JSSK, Thalassemia , BPL </t>
  </si>
  <si>
    <t xml:space="preserve">Time period for which equipment was out of order/Total no of working hours for equipments </t>
  </si>
  <si>
    <t>% of Blood Units discarded</t>
  </si>
  <si>
    <t>No of unit discarded *100/ Total no of unit collected</t>
  </si>
  <si>
    <t xml:space="preserve">% of unit issued against replacement </t>
  </si>
  <si>
    <t xml:space="preserve">No of unit issued on replacement *100/ Total no of unit issued </t>
  </si>
  <si>
    <t xml:space="preserve">% of unit tested seroreactive </t>
  </si>
  <si>
    <t xml:space="preserve">No of unit found sero reactiveX100/ No of unit tested </t>
  </si>
  <si>
    <t xml:space="preserve">Blood transfusion reaction rate </t>
  </si>
  <si>
    <t xml:space="preserve">No of Blood Transfusion reactions 1000/ No of patient blood issued </t>
  </si>
  <si>
    <t>Adverse events are identifies and reported</t>
  </si>
  <si>
    <t>Chemical splash, Needle stick injuries. Major blood transfusion reaction, wrong cross matching, wrong blood issue</t>
  </si>
  <si>
    <t xml:space="preserve">Component to whole blood ratio </t>
  </si>
  <si>
    <t xml:space="preserve">No of component unit issued/No of whole blood issued </t>
  </si>
  <si>
    <t xml:space="preserve">Cross matched/ Transfused Ratio </t>
  </si>
  <si>
    <t xml:space="preserve">No of unit are cross matched on request/ No of unit actually transfused </t>
  </si>
  <si>
    <t>% of single unit transfusion</t>
  </si>
  <si>
    <t xml:space="preserve">% of single use transfusion 100/ Total no of units transfused </t>
  </si>
  <si>
    <t>Number of adverse events per thousand patients</t>
  </si>
  <si>
    <t>Time gap between issuing and requisition of blood in routine conditions</t>
  </si>
  <si>
    <t>Time gap between issuing and requisition of blood in emergency conditions</t>
  </si>
  <si>
    <t xml:space="preserve">Donor Satisfaction Score at Blood Bank </t>
  </si>
  <si>
    <t xml:space="preserve">No of refusal cases </t>
  </si>
  <si>
    <t xml:space="preserve">No of requisition refused/ referred due to non availability of blood group or any other reason </t>
  </si>
  <si>
    <t>Checklist for Laboratory</t>
  </si>
  <si>
    <t xml:space="preserve">Laboratory Score Card </t>
  </si>
  <si>
    <t xml:space="preserve">Laboratory Score </t>
  </si>
  <si>
    <t xml:space="preserve">Standard </t>
  </si>
  <si>
    <t xml:space="preserve">Audit Method </t>
  </si>
  <si>
    <t xml:space="preserve">All lab services are available in routine working hours </t>
  </si>
  <si>
    <t>Emergency lab services are available for selected tests of Haematology, Biochemistry and Serology 24X7</t>
  </si>
  <si>
    <t>Check for:
1. Laboratory services are available at night
2. Look for number of lab tests performed at night</t>
  </si>
  <si>
    <t>ME A 2.1</t>
  </si>
  <si>
    <t>ME A 2.2</t>
  </si>
  <si>
    <t>ME A 2.3</t>
  </si>
  <si>
    <t>ME A 2.4</t>
  </si>
  <si>
    <t>ME A 2.5</t>
  </si>
  <si>
    <t>Availability of Haematology services</t>
  </si>
  <si>
    <t>Availability of Biochemistry services</t>
  </si>
  <si>
    <t>Availability of Microbiology services</t>
  </si>
  <si>
    <t>Availability of Cytology services</t>
  </si>
  <si>
    <t>Availability of Histopathology  services</t>
  </si>
  <si>
    <t>Availability of  Clinical Pathology services</t>
  </si>
  <si>
    <t>Availability of Serology services</t>
  </si>
  <si>
    <t>ME A 3.3</t>
  </si>
  <si>
    <t xml:space="preserve">Tests for Diagnosis of maleria (Smear and RDTK) </t>
  </si>
  <si>
    <t xml:space="preserve">Tests for diagnosis of Dengue, Chikengunia  </t>
  </si>
  <si>
    <t>Availability of Designated Microscoy Center (AFB)</t>
  </si>
  <si>
    <t>Availability or Linkage with CBNAAT</t>
  </si>
  <si>
    <t>ME  A4.3</t>
  </si>
  <si>
    <t xml:space="preserve">Availability of Skin Smear Examination </t>
  </si>
  <si>
    <t>ME A 4.6</t>
  </si>
  <si>
    <t>Availability of blood test for NCD</t>
  </si>
  <si>
    <t xml:space="preserve">Haemogram,  BT CT, Fasting/PP Sugar, Lipid Profile, Blood Urea , LFT Kidney Function Test </t>
  </si>
  <si>
    <t xml:space="preserve">ME A4.9 </t>
  </si>
  <si>
    <t>The facility provide services under National health Programme for Prevention and Control of deafness</t>
  </si>
  <si>
    <t>ME A 6.1</t>
  </si>
  <si>
    <t>Laboratory provides specific test  for local health problems/diseases</t>
  </si>
  <si>
    <t>Like Dengue, swine flu, Kala Azar, Lymphatic Filariasis,etc.</t>
  </si>
  <si>
    <t>ME A 6.2</t>
  </si>
  <si>
    <t>List of services available are displayed at the entrance</t>
  </si>
  <si>
    <t>Timing for collection of sample and delivery of reports are displayed</t>
  </si>
  <si>
    <t xml:space="preserve">User charges in r/o laboratory services are displayed </t>
  </si>
  <si>
    <t xml:space="preserve">Lab Reports are provided to Patient in printed format </t>
  </si>
  <si>
    <t xml:space="preserve">Services are delivered in a manner that is sensitive to gender, religiousand cultural needs, and there are no barrier on account of physical , economic, cultural or social reasons. </t>
  </si>
  <si>
    <t>Separate queue for females at lab</t>
  </si>
  <si>
    <t xml:space="preserve">Check the availability of ramp in lab building area /sample collection area </t>
  </si>
  <si>
    <t xml:space="preserve">Laboratory has system to ensure the confidentiality of the reports generated </t>
  </si>
  <si>
    <t xml:space="preserve">Laboratory staff do not discuss the lab result outside. And reports are kept in secure place </t>
  </si>
  <si>
    <t xml:space="preserve">HIV positive reports/pregnancy reports are communicated as per NACO guidelines </t>
  </si>
  <si>
    <t xml:space="preserve">Informed Consent is taken before HIV  testing, Biopsy and any other invasive procedure </t>
  </si>
  <si>
    <t>Before testing HIV patient is informed that  test is voluntary and result will be disclosed to  him/her only</t>
  </si>
  <si>
    <t>Pre test counselling is given before HIV testing</t>
  </si>
  <si>
    <t xml:space="preserve">Free Diagnostic tests for Pregnant women, Infant and Children </t>
  </si>
  <si>
    <t>Check that  patient party has not incurred expenditure on purchasing consumables from outside.</t>
  </si>
  <si>
    <t>Laboratory provides complete list of diagnostic test available to all department of the hospital</t>
  </si>
  <si>
    <t xml:space="preserve">Tests are free of cost for BPL patients </t>
  </si>
  <si>
    <t xml:space="preserve">Cashless investigation by empanelled lab for JSSK beneficiaries for test not available within the facility </t>
  </si>
  <si>
    <t xml:space="preserve">Laboratory space is adequate for carrying out activities </t>
  </si>
  <si>
    <t xml:space="preserve">Adequate area for sample collection, waiting, performing test, keeping equipment and storage of drugs and records </t>
  </si>
  <si>
    <t>Availability of adequate waiting area</t>
  </si>
  <si>
    <t xml:space="preserve">Availability of sitting arrangement of sub waiting area
</t>
  </si>
  <si>
    <t xml:space="preserve">Availability of patient calling system at lab </t>
  </si>
  <si>
    <t>Availability of drinking water</t>
  </si>
  <si>
    <t>ME C 1.3</t>
  </si>
  <si>
    <t xml:space="preserve">Demarcated sample collection area </t>
  </si>
  <si>
    <t xml:space="preserve">Demarcated testing area </t>
  </si>
  <si>
    <t xml:space="preserve">Designated report writing area </t>
  </si>
  <si>
    <t xml:space="preserve">Demarcated washing and waste disposal area </t>
  </si>
  <si>
    <t>ME C 1.4</t>
  </si>
  <si>
    <t>ME C 1.5</t>
  </si>
  <si>
    <t>ME C 1.6</t>
  </si>
  <si>
    <t xml:space="preserve">Availability of collection counters as per load </t>
  </si>
  <si>
    <t>ME C 1.7</t>
  </si>
  <si>
    <t xml:space="preserve">Unidirectional flow of services </t>
  </si>
  <si>
    <t>Sample collection- Sample processing- Analytical area- reporting.</t>
  </si>
  <si>
    <t>Standard C 2</t>
  </si>
  <si>
    <t>Laboratory does not have temporary connections and loose hanging wires</t>
  </si>
  <si>
    <t>ME C2..4</t>
  </si>
  <si>
    <t>Floors of the Laboratory are non slippery and even surfaces and acid resistent</t>
  </si>
  <si>
    <t>Laboratory has plan for  safe storage and handling of potentially flammable materials.</t>
  </si>
  <si>
    <t>Department has sufficient fire  exit with signage to permit safe escape to its occupant at time of fire</t>
  </si>
  <si>
    <t>Lab has installed fire Extinguisher  that is Class A , Class B C type or ABC type</t>
  </si>
  <si>
    <t xml:space="preserve">Availability of dedicated pathologist </t>
  </si>
  <si>
    <t>For 100 bed - 1 , 200-1, 300-3, 400-3, 500-4.</t>
  </si>
  <si>
    <t>Availability of dedicated Microbiologist</t>
  </si>
  <si>
    <t>For 300-500 bed -1</t>
  </si>
  <si>
    <t>Availability of Lab Technician 24X7</t>
  </si>
  <si>
    <t>For 100 beds- 6, 200-9, 300- 12, 400-15, 500-18</t>
  </si>
  <si>
    <t>Availability of Lab assistant</t>
  </si>
  <si>
    <t>In-house/Out-sourced</t>
  </si>
  <si>
    <t>Standard C 5</t>
  </si>
  <si>
    <t xml:space="preserve">Availability of stains </t>
  </si>
  <si>
    <t>Iodine Solution, Gram Romanowsky ,StainZiehl- neelsen, Acridine orange, Acridine orange (?)</t>
  </si>
  <si>
    <t xml:space="preserve">Availability of reagents </t>
  </si>
  <si>
    <t xml:space="preserve">Reagents for auto analyzers, ELISA Readers </t>
  </si>
  <si>
    <t xml:space="preserve">Availability of other Chemicals </t>
  </si>
  <si>
    <t xml:space="preserve">Acetone, Alcohol, distilled water, Microscope gel etc. </t>
  </si>
  <si>
    <t>Standard C 6</t>
  </si>
  <si>
    <t>ME C 6.1</t>
  </si>
  <si>
    <t>BP apparatus, Stethoscope at sample collection area</t>
  </si>
  <si>
    <t>ME C 6.2</t>
  </si>
  <si>
    <t>ME C 6.3</t>
  </si>
  <si>
    <t xml:space="preserve">Availability of functional auto analyzers </t>
  </si>
  <si>
    <t xml:space="preserve">Auto/ Semi Auto analyzers according to need </t>
  </si>
  <si>
    <t xml:space="preserve">Availability of functional haematology equipments </t>
  </si>
  <si>
    <t xml:space="preserve">Cell Counters/ Counting Chambers , Heamoglobinometer , ESR stands with tubes </t>
  </si>
  <si>
    <t xml:space="preserve">Availability of functional  Biochemistry Equipment </t>
  </si>
  <si>
    <t xml:space="preserve"> Calorie meter,  Blood Gas Analyzer, Electrolyte analyzer </t>
  </si>
  <si>
    <t xml:space="preserve">Availability of functional  equipments for sample processing </t>
  </si>
  <si>
    <t>Micropipettes , Centrifuge, Water Bath, Hot air oven.</t>
  </si>
  <si>
    <t xml:space="preserve">Availability of functional Microscopy equipments </t>
  </si>
  <si>
    <t xml:space="preserve">Binocular Micro scope , FNAC, staining rack </t>
  </si>
  <si>
    <t xml:space="preserve">Availability functional   Histopathology equipments </t>
  </si>
  <si>
    <t xml:space="preserve">Microtome </t>
  </si>
  <si>
    <t xml:space="preserve">Availability of functional  Serology Equipments </t>
  </si>
  <si>
    <t>Elisa Reader, Elisa washer</t>
  </si>
  <si>
    <t xml:space="preserve">Availability of functional  Microbiology equipments </t>
  </si>
  <si>
    <t>Incubator , Inoculators, safety hood and bio safety cabinet</t>
  </si>
  <si>
    <t>ME C 6.4</t>
  </si>
  <si>
    <t>ME C 6.5</t>
  </si>
  <si>
    <t>Availability of equipment for storage of sample and reagents</t>
  </si>
  <si>
    <t>Refrigerators</t>
  </si>
  <si>
    <t>ME BC 6.7</t>
  </si>
  <si>
    <t xml:space="preserve">Availability of fixtures at lab </t>
  </si>
  <si>
    <t>Illumination at work stations, Electrical fixture for lab equipments and storage equipments</t>
  </si>
  <si>
    <t xml:space="preserve">Availability of furniture </t>
  </si>
  <si>
    <t>Lab stools, Work bench's,  rack and cupboard for storage of reagent ,Patient stool, Chair table</t>
  </si>
  <si>
    <t>Training on automated Diagnostic Equipments like auto analyzer</t>
  </si>
  <si>
    <t>Training on Internal and External Quality Assurance</t>
  </si>
  <si>
    <t>Laboratory Safety</t>
  </si>
  <si>
    <t>Staff is skilled to run automated equipments</t>
  </si>
  <si>
    <t>Staff is skilled for maintaining Laboratory records</t>
  </si>
  <si>
    <t>ME D 1.1</t>
  </si>
  <si>
    <t>Calibrators are available for Automated haematology analyzers</t>
  </si>
  <si>
    <t>Laboratory has system to update correction factor after calibration wherever required</t>
  </si>
  <si>
    <r>
      <rPr>
        <sz val="11"/>
        <color theme="1"/>
        <rFont val="Calibri"/>
        <family val="2"/>
      </rPr>
      <t xml:space="preserve">Stock level are daily updated
</t>
    </r>
    <r>
      <rPr>
        <sz val="11"/>
        <color theme="1"/>
        <rFont val="Calibri"/>
        <family val="2"/>
      </rPr>
      <t xml:space="preserve">Indent are timely placed                    
</t>
    </r>
  </si>
  <si>
    <t xml:space="preserve">Reagents and consumables are kept away from water and sources of  heat, direct sunlight </t>
  </si>
  <si>
    <r>
      <rPr>
        <sz val="11"/>
        <color theme="1"/>
        <rFont val="Calibri"/>
        <family val="2"/>
      </rPr>
      <t xml:space="preserve">Check the storage condition of reagents,etc. </t>
    </r>
  </si>
  <si>
    <t>No expired reagent found</t>
  </si>
  <si>
    <t xml:space="preserve">Records for expiry and near expiry reagent are maintained </t>
  </si>
  <si>
    <t xml:space="preserve">There is established procedure for replenishing drug tray </t>
  </si>
  <si>
    <t xml:space="preserve">There is no stock out of reagents </t>
  </si>
  <si>
    <t>Check the stock of some reagents</t>
  </si>
  <si>
    <t xml:space="preserve">Check for refrigerator/ILR temperature charts. Charts are maintained and updated twice a day. Refrigerators meant for storing drugs should not be used for storing other items such as eatables. </t>
  </si>
  <si>
    <t xml:space="preserve">Adequate illumination at work station </t>
  </si>
  <si>
    <t>Adequate illumination at Collection area</t>
  </si>
  <si>
    <t>Testing areas, report writing area</t>
  </si>
  <si>
    <t>Entry  is restricted in testing area</t>
  </si>
  <si>
    <t>Temperature control and ventilation in collection area</t>
  </si>
  <si>
    <t>Temperature control and ventilation testing area</t>
  </si>
  <si>
    <t xml:space="preserve">In histopathology, for tissue processing separate room with fume hood is available </t>
  </si>
  <si>
    <t xml:space="preserve">Availability of Eye washing facility </t>
  </si>
  <si>
    <t xml:space="preserve">Water use for analytical purpose should be of reagent grade </t>
  </si>
  <si>
    <t>Availability of power back up in laboratory</t>
  </si>
  <si>
    <t xml:space="preserve">Any positive report of notifiable disease is intimated to designated authorities </t>
  </si>
  <si>
    <t xml:space="preserve"> Unique  laboratory identification number  is given to each patient sample </t>
  </si>
  <si>
    <t>Patient demographic details are recorded in laboratory records</t>
  </si>
  <si>
    <t xml:space="preserve">The facility has defined and established procedures for clinical assessment and reassessment of the patients. </t>
  </si>
  <si>
    <t xml:space="preserve">Laboratory has referral linkage for tests not available at the facility </t>
  </si>
  <si>
    <t xml:space="preserve">Facility gets referred patients from lower level of facility </t>
  </si>
  <si>
    <t>e.g.: linkage for disease surveillance and water testing</t>
  </si>
  <si>
    <t xml:space="preserve">Printed formats for requisition and reporting are available </t>
  </si>
  <si>
    <t xml:space="preserve">Lab records are labelled and indexed </t>
  </si>
  <si>
    <t>Records are maintained for laboratory</t>
  </si>
  <si>
    <t xml:space="preserve">Test registers, IQAS/EQAS Registers, Expenditure registers, Accession list etc. </t>
  </si>
  <si>
    <t xml:space="preserve">Laboratory has adequate facility for storage of records </t>
  </si>
  <si>
    <t>Samples of medico legal cases are identified</t>
  </si>
  <si>
    <t>Requisition and reports are marked with MLC and reports are handed over to authorized personnel only</t>
  </si>
  <si>
    <t>Requisition of all laboratory test is done in request form</t>
  </si>
  <si>
    <t xml:space="preserve">Request form contain information: Name and identification number of patient, name of authorized requester, type of primary sample, examination requested, date and time of primary sample collection and date and time of receipt of sample by laboratory, </t>
  </si>
  <si>
    <t>Instructions for collection and handling of primary sample are communicated to those responsible for collection</t>
  </si>
  <si>
    <t>Laboratory has system in place to label the primary sample</t>
  </si>
  <si>
    <t>Laboratory has system to trace the primary sample from requisition form</t>
  </si>
  <si>
    <t>Laboratory has system to record the identity of person collecting the primary sample</t>
  </si>
  <si>
    <t>Laboratory has system in place to  monitor the transportation of the  sample</t>
  </si>
  <si>
    <t xml:space="preserve">Transportation of sample includes:  Time frame, temperature and carrier specified for transportation </t>
  </si>
  <si>
    <t>testing procedure are readily available at work station and staff is aware of them</t>
  </si>
  <si>
    <t>Laboratory has Biological reference interval for its examination of various results</t>
  </si>
  <si>
    <t>Laboratory has identified critical intervals for which immediate notification is done to concerned physician</t>
  </si>
  <si>
    <t>Laboratory has system to review the results of examination by authorized person before release of report</t>
  </si>
  <si>
    <t>Laboratory has format for reporting of results</t>
  </si>
  <si>
    <t>Laboratory has system to provide the reports within defined cycle time/ or each category of patient -routine and emergency</t>
  </si>
  <si>
    <t>Laboratory results written in reports are legible without error in transcription</t>
  </si>
  <si>
    <t>Laboratory has defined the retention period and disposal of used sample</t>
  </si>
  <si>
    <t>Laboratory has system to retain the copies of reported result and promptly retrieved when required</t>
  </si>
  <si>
    <t xml:space="preserve">Weekly reporting of Confirmed cases on form "L" from laboratory </t>
  </si>
  <si>
    <t>(a) Submitted to District surveillance officer 
(b) Data is submitted manually or through IHIP (integrated health information plateform)</t>
  </si>
  <si>
    <t>Technician is trained for taking and processing surface  and air sample</t>
  </si>
  <si>
    <t>No reuse of disposable gloves and Masks.</t>
  </si>
  <si>
    <t>Autoclaving for used culture media and other infected material</t>
  </si>
  <si>
    <t>Precaution with infectious patients like TB</t>
  </si>
  <si>
    <t xml:space="preserve">Air quality in Lab </t>
  </si>
  <si>
    <t>Negative Pressure for microbiology</t>
  </si>
  <si>
    <t xml:space="preserve">Segregation of Anatomical and solied waste in Yellow Bin </t>
  </si>
  <si>
    <t>Items such as tubing,  bottles, intravenous tubes and sets, catheters, urine bags, syringes (without needles and fixed needle syringes)  and vaccutainers with their needles cut) and gloves</t>
  </si>
  <si>
    <t>Disposal of sputum cups as per guidelines</t>
  </si>
  <si>
    <t>Quality circle has been formed in the Laboratory</t>
  </si>
  <si>
    <t>Internal Quality assurance programme is in place</t>
  </si>
  <si>
    <t>Internal Quality Control for Public Health lab is in place</t>
  </si>
  <si>
    <t>Routine checking of equipments, new lots of regent, smear preparation, grading etc</t>
  </si>
  <si>
    <t>Proficiency Test / EQUAS is done</t>
  </si>
  <si>
    <t xml:space="preserve">For tests where Nationnal Proficiency Test program is available </t>
  </si>
  <si>
    <t xml:space="preserve">External / Internal split testing is done </t>
  </si>
  <si>
    <t xml:space="preserve">For test where PT program is not available </t>
  </si>
  <si>
    <t xml:space="preserve">EQAs reporst are analysed and evaluated </t>
  </si>
  <si>
    <t xml:space="preserve">Staff is aware of EQAS reporting system, how to evaluate, and compare </t>
  </si>
  <si>
    <t xml:space="preserve">Corrective actions are taken on abnormal values/ Outliers </t>
  </si>
  <si>
    <t xml:space="preserve">External quality assurance program implemented as per NTEP program </t>
  </si>
  <si>
    <t>Onsite evaluation done Monthly
Random Blinded rechecking (RBRC) done Monthly</t>
  </si>
  <si>
    <t>External quality assurance program implemented for NVBDCP</t>
  </si>
  <si>
    <t>External quality assurance under NACP</t>
  </si>
  <si>
    <t>Standard operting procedure for department has been prepared and approved</t>
  </si>
  <si>
    <t>Work instruction/clincal  protocols are displayed</t>
  </si>
  <si>
    <t xml:space="preserve">Work instruction for Internal Quality control, </t>
  </si>
  <si>
    <t>Laboratory has documented process for Collection, handling, transportation of primary sample</t>
  </si>
  <si>
    <t>Look for procedure for transportation of primary sample with specification about time frame, temperature and carrier</t>
  </si>
  <si>
    <t>Laboratory has documented process on acceptance and rejection of primary samples</t>
  </si>
  <si>
    <t>Laboratory has documented procedure on receipt, labeling, processing and reporting of primary sample</t>
  </si>
  <si>
    <t>Laboratory has documented procedure on receipt, labeling, processing and reporting of primary sample for emergency cases</t>
  </si>
  <si>
    <t>Laboratory has documented system for storage of examined samples</t>
  </si>
  <si>
    <t>Laboratory has documented system for repeat tests due to analytical failure</t>
  </si>
  <si>
    <t xml:space="preserve">Laboratory has documented validated procedure for examination of samples </t>
  </si>
  <si>
    <t>Laboratory has documented biological reference intervals</t>
  </si>
  <si>
    <t>Laboratory has documented critical reference values and procedure for immediate reporting of results</t>
  </si>
  <si>
    <t>Laboratory has documented procedure for release of reports including details of who may release result and to whom</t>
  </si>
  <si>
    <t>Laboratory has documented internal quality control system to verify the quality of results</t>
  </si>
  <si>
    <t>Laboratory has  documented External Quality assurance program</t>
  </si>
  <si>
    <t>Laboratory has documented procedure for calibration of equipments</t>
  </si>
  <si>
    <t>Laboratory has documented procedure for validation of results of reagents ,stains , media and kits etc. wherever required</t>
  </si>
  <si>
    <t>Laboratory has documented system of resolution of complaints and other feedback received from stakeholders</t>
  </si>
  <si>
    <t>Laboratory has documented procedure for examination by referral laboratories</t>
  </si>
  <si>
    <t>Laboratory has documented system for storage, retaining and retrieval of laboratory records, primary sample, Examination sample and reports of results.</t>
  </si>
  <si>
    <t>Laboratory has documented system to control of its documents</t>
  </si>
  <si>
    <t>Laboratory has documented procedure for preventive and break down maintenance</t>
  </si>
  <si>
    <t>Laboratory has documented procedure for internal audits</t>
  </si>
  <si>
    <t xml:space="preserve">Laboratory has documented procedure for purchase of External  services and supplies  </t>
  </si>
  <si>
    <t>No. of HIV test done per 1000 population</t>
  </si>
  <si>
    <t>No. of VDRL test done per 1000 population</t>
  </si>
  <si>
    <t>No. of Blood Smear Examined per 1000 population</t>
  </si>
  <si>
    <t>No. of AFB Examined per 1000 population</t>
  </si>
  <si>
    <t>No. of HB test done per 1000 population</t>
  </si>
  <si>
    <t>Lab test done per patients in  100 OPD</t>
  </si>
  <si>
    <t>Lab test done per patients100  IPD</t>
  </si>
  <si>
    <t>Percentage of lab test done at night</t>
  </si>
  <si>
    <t xml:space="preserve">Proportion of test done for BPL patients </t>
  </si>
  <si>
    <t xml:space="preserve">State Benchmark </t>
  </si>
  <si>
    <t xml:space="preserve">No of test not matched in validation </t>
  </si>
  <si>
    <t xml:space="preserve">Percentage  of test not matched in Split test </t>
  </si>
  <si>
    <t>VIS / Z scores or equivalent</t>
  </si>
  <si>
    <t>Biochemistry &amp; haematology</t>
  </si>
  <si>
    <t xml:space="preserve">Down time of critical equipments </t>
  </si>
  <si>
    <t xml:space="preserve">Turn around time for emergency lab investigations </t>
  </si>
  <si>
    <t xml:space="preserve">Turn around time for routine lab investigations </t>
  </si>
  <si>
    <t>Lab test done per technician</t>
  </si>
  <si>
    <t>% of critical values reported within one hour</t>
  </si>
  <si>
    <t xml:space="preserve">Test demography </t>
  </si>
  <si>
    <t>Proportion of Haematology, biochemistry, serology, Microbiology, cytology, clinical pathology</t>
  </si>
  <si>
    <t xml:space="preserve">Report correlation rate </t>
  </si>
  <si>
    <t>Proportion of lab report co related with clinical examination</t>
  </si>
  <si>
    <t xml:space="preserve">Proportion of false positive /false negative </t>
  </si>
  <si>
    <t xml:space="preserve"> For Rapid diagnostic Kit test</t>
  </si>
  <si>
    <t xml:space="preserve">Waiting time at sample collection area </t>
  </si>
  <si>
    <t>Number of stock out incidences of reagents</t>
  </si>
  <si>
    <t xml:space="preserve">Checklist for Radiology Department </t>
  </si>
  <si>
    <t xml:space="preserve">Radiology Score Card </t>
  </si>
  <si>
    <t>Radiology Score</t>
  </si>
  <si>
    <t xml:space="preserve">All radiology services are available in routine working hours </t>
  </si>
  <si>
    <t>Emergency radiology  services are available for selected procedure 24X7</t>
  </si>
  <si>
    <t>Check for:
1. Radiological services are available at night
2. Look for number of radiology test performed at night</t>
  </si>
  <si>
    <t>Availability of USG services for Pregnant women</t>
  </si>
  <si>
    <t>Availability of X ray services</t>
  </si>
  <si>
    <t>for chest, bones, skull, spine and  abdomen.</t>
  </si>
  <si>
    <t>Availability of special radio graph services</t>
  </si>
  <si>
    <t>Barium Swallow, Barium enema, Barium meal, MMR (Miniature mass radiography) Chest, IVP, Mammography, C-arm</t>
  </si>
  <si>
    <t>Availability of Dental X ray Services</t>
  </si>
  <si>
    <t>Radio-vision-Graph (RVG) Digital dental X-ray, OPG services</t>
  </si>
  <si>
    <t>Availability of ultrasound services</t>
  </si>
  <si>
    <t>Pre natal diagnostic procedure: Ultrasonography with colour doppler, Fetoscopy</t>
  </si>
  <si>
    <t>Availability of CT scan facility</t>
  </si>
  <si>
    <t>Display of PNDT Notice at USG</t>
  </si>
  <si>
    <t>Notice in local language is displayed at entrance of  USG department that  All persons including the employer, 
employee or any other person associated with department shall not conduct or associate with or help in carrying out detection or disclosure of sex of foetus in any manner</t>
  </si>
  <si>
    <t>Display of cautionary signage outside the X ray department</t>
  </si>
  <si>
    <t>Radiation hazard sign and caution for pregnant women and children</t>
  </si>
  <si>
    <t>Timing for taking X ray  and collection of reports are displayed outside the X ray department</t>
  </si>
  <si>
    <t>User charges in r/o X ray services are displayed at entrance</t>
  </si>
  <si>
    <t xml:space="preserve">Reports are provided to Patient in proper printed format </t>
  </si>
  <si>
    <t>Services are delivered in a manner that is sensitive to gender, religious and cultural needs, and there are no barrier on account of physical  economic, cultural or social reasons</t>
  </si>
  <si>
    <t xml:space="preserve">Female attendant should accompany female patients during radiological procedures </t>
  </si>
  <si>
    <t>Check the availability of ramp in OPD/ X ray room</t>
  </si>
  <si>
    <t>X ray department  has provision of privacy while taking  X ray.</t>
  </si>
  <si>
    <t>USG  department  has provision of privacy while taking  sonography</t>
  </si>
  <si>
    <t xml:space="preserve">provision of screen </t>
  </si>
  <si>
    <t xml:space="preserve">Radiology  has system to ensure the confidentiality of the reports generated </t>
  </si>
  <si>
    <t xml:space="preserve">Radiology staff do not discuss the lab result outside. And reports are kept in secure place </t>
  </si>
  <si>
    <t>Form F for USG under PNDT maintained for scan of pregnant woman</t>
  </si>
  <si>
    <t>Free Diagnostic tests are available as per entitlement</t>
  </si>
  <si>
    <t xml:space="preserve">Pregnant women, Infant and Children </t>
  </si>
  <si>
    <t>Room Size of X ray unit is  as per AERB safety code</t>
  </si>
  <si>
    <t xml:space="preserve">The room housing X -ray equipment have  appropriate area to facilitate easy movement of staff &amp; proper patient positioning. </t>
  </si>
  <si>
    <t xml:space="preserve">Attached toilet facility available </t>
  </si>
  <si>
    <t>For USG</t>
  </si>
  <si>
    <t>Waiting area with sitting facility</t>
  </si>
  <si>
    <t>Entrance of X ray room is  as per AERB layout guidelines</t>
  </si>
  <si>
    <t>Preferably one entrance with door having hydraulic mechanism to ensure that it is closed during procedure</t>
  </si>
  <si>
    <t>Opening  for Ventilation and natural light has been provided in X ray room as per AERB layout guidelines</t>
  </si>
  <si>
    <t>Windows should be above 2m from finished floor level outside the x ray. If no then shielding is provided is provided on the window up to 2 m</t>
  </si>
  <si>
    <t xml:space="preserve">Positioning of chest stand as per AERB layout guidelines </t>
  </si>
  <si>
    <t>The chest stand should be located opposite to entrance door and control console</t>
  </si>
  <si>
    <t>Positioning of control console as per AERB layout guidelines</t>
  </si>
  <si>
    <t xml:space="preserve">Control console should be positioned as far away as possible from the X ray tube.
</t>
  </si>
  <si>
    <t>2-3 meters</t>
  </si>
  <si>
    <t xml:space="preserve">No of X ray machines as per load </t>
  </si>
  <si>
    <t>Check for the adequacy X-ray machines as per load</t>
  </si>
  <si>
    <t xml:space="preserve">No cris cross in the movement patient traffic and services flow Should be near emergency department </t>
  </si>
  <si>
    <t>X-ray - does not have temporary connections and loosely hanging wires</t>
  </si>
  <si>
    <t xml:space="preserve">Switch Boards other electrical installation are intact </t>
  </si>
  <si>
    <t xml:space="preserve">Adequate electrical socket provided for safe and smooth operation of lab equipment </t>
  </si>
  <si>
    <t>Stabilizer is provided for X-ray machine</t>
  </si>
  <si>
    <t xml:space="preserve">Floors of the Radiology department are non slippery and even </t>
  </si>
  <si>
    <t>Positioning of mobile protective barrier as AERB layout guidelines</t>
  </si>
  <si>
    <t>Mobile protective barrier should to positioned in such as manner that the operator is completely shielded during exposure</t>
  </si>
  <si>
    <t xml:space="preserve">Thickness of walls at X room are as AERB layout guidelines </t>
  </si>
  <si>
    <t>The thickness is appropriate taking into consideration of (1) Distance from centre of patient table  (2) type of shielding material (brick, concrete, steel, lead or any other material)</t>
  </si>
  <si>
    <t>X ray department should not be located adjacent to patient care area</t>
  </si>
  <si>
    <t>Radiology has sufficient fire  exit to permit safe escape to its occupant at time of fire</t>
  </si>
  <si>
    <t>Radiology department  has installed fire Extinguisher  that is Class A , Class B C type or ABC type</t>
  </si>
  <si>
    <t>Availability of Radiologist</t>
  </si>
  <si>
    <t>100-200 -1
200-400- 2
&gt;400 - 3</t>
  </si>
  <si>
    <t>Availability of Radiographer</t>
  </si>
  <si>
    <t>100-2, 200-3, 300-5, 400-7, 500-9</t>
  </si>
  <si>
    <t>Availability Consumables</t>
  </si>
  <si>
    <t>X ray films, Developer, Fixer, USG gel, printing paper</t>
  </si>
  <si>
    <t>Mobile protective barrier, Lead apron, Rubber hanging flaps, hand glove,  lead shields.</t>
  </si>
  <si>
    <t>TLD badges</t>
  </si>
  <si>
    <t xml:space="preserve">Availability of  functional X-ray machines </t>
  </si>
  <si>
    <t>300 MA X ray machine &amp; 100 MA X ray machine</t>
  </si>
  <si>
    <t>Availability of functional Dental X-Ray Machine</t>
  </si>
  <si>
    <t>Radio-Visio-Graph (RVG) – digital dental X-Ray, Orthopantomogram (OPG)</t>
  </si>
  <si>
    <t>Availability of functional Ultrasonography</t>
  </si>
  <si>
    <t xml:space="preserve">2 one general purpose &amp; one for Obstetric purpose
</t>
  </si>
  <si>
    <t>Availability of functional Portable X-ray Machine</t>
  </si>
  <si>
    <t>60 MA X ray machine (Mobile)</t>
  </si>
  <si>
    <t>Availability of functional CT-scan machine</t>
  </si>
  <si>
    <t>Availability of Accessories for X ray</t>
  </si>
  <si>
    <t>Cassettes X ray, Intensifying screen X ray, Lead letter (A-Z),Letter  figures (0-9) and R &amp; L (Manual). Computer, printer, x -ray holder/positioner,  (Digital)</t>
  </si>
  <si>
    <t xml:space="preserve">Availability of attachment/ accessories </t>
  </si>
  <si>
    <t xml:space="preserve">Bucky Stand </t>
  </si>
  <si>
    <t>Availability of fixtures at radiology</t>
  </si>
  <si>
    <t xml:space="preserve">X-ray View box, Electrical fixture for equipment </t>
  </si>
  <si>
    <t xml:space="preserve">  rack and cupboard , Chair table</t>
  </si>
  <si>
    <t>Check objective checklist has been prepared for assessing competence of doctors, nurses and paramedical staff based on job description defined for each cadre of staff. Daksha checklist issued by MoHFW can be used for this purpose.</t>
  </si>
  <si>
    <t>Training on radiation safety</t>
  </si>
  <si>
    <t xml:space="preserve">Radiographers are skilled to operating equipment </t>
  </si>
  <si>
    <t xml:space="preserve">Operating instructions  and factor charts are available with the equipments </t>
  </si>
  <si>
    <t>There is established system of timely  indenting of X ray films, fixer and developers etc.</t>
  </si>
  <si>
    <t xml:space="preserve">Stock level are daily updated
Indent are timely placed                    
</t>
  </si>
  <si>
    <t>There is separate storage area for undeveloped X ray films and personal monitoring devices</t>
  </si>
  <si>
    <t xml:space="preserve">Check the storage area and its condition </t>
  </si>
  <si>
    <t xml:space="preserve">X ray films/ Fixers, developer and consumables are kept away from water and sources of  heat,
direct sunlight </t>
  </si>
  <si>
    <t>Storage condition - Kept away from direct sunlight, not in contact with damp wall, water, etc</t>
  </si>
  <si>
    <t>No expired consumables is found</t>
  </si>
  <si>
    <t>X ray films, USG jelly, contrast media,  plate cleaner ( fixer &amp; developer - manual)</t>
  </si>
  <si>
    <t xml:space="preserve">Records for expiry and near expiry are maintained </t>
  </si>
  <si>
    <t>Check the record of expiry and near expiry drug in drug sub store and are regular update</t>
  </si>
  <si>
    <t xml:space="preserve">There is practice of calculation and maintaining buffer stock </t>
  </si>
  <si>
    <t>X ray films, USG jelly, contrast media,  plate cleaner, print paper roll ( fixer &amp; developer - manual)</t>
  </si>
  <si>
    <t xml:space="preserve">Department maintained stock register in X ray &amp; USG </t>
  </si>
  <si>
    <t>Check record of drug received, issued and balance stock in hand and are regularly updated</t>
  </si>
  <si>
    <t>Adequate illumination at work station at X ray room</t>
  </si>
  <si>
    <t>Adequate illumination at workstation at USG</t>
  </si>
  <si>
    <t>Only one patient is allowed one time at X room</t>
  </si>
  <si>
    <t>Warning light is provided outside X ray room and its been used when unit is functional</t>
  </si>
  <si>
    <t>Protective apron and gloves are being provided to relative of the child patient who escort the child for X ray examination/ immobilisation support is provided to children</t>
  </si>
  <si>
    <t>X ray room has been kept closed at the time of radiation exposure</t>
  </si>
  <si>
    <t>Lead apron and other protective equipment's are available with radiation workers and they are using it</t>
  </si>
  <si>
    <t>Check TLD batch is worn below the lead apron</t>
  </si>
  <si>
    <t>TLD badges are available with all staff of X ray department</t>
  </si>
  <si>
    <t>Records of its regular assessment is done by  X ray department</t>
  </si>
  <si>
    <t>Temperature control and ventilation in X ray room</t>
  </si>
  <si>
    <t>Temperature control and ventilation  USG</t>
  </si>
  <si>
    <t>No condemned/Junk material in the X-ray and USG</t>
  </si>
  <si>
    <t>Availability of power back up in Radiology and USG room</t>
  </si>
  <si>
    <t>X ray department has registration from AERB.</t>
  </si>
  <si>
    <t xml:space="preserve">X ray department has layout approval </t>
  </si>
  <si>
    <t>X ray department has type approval of equipment with QA test report for X ray machine</t>
  </si>
  <si>
    <t xml:space="preserve">USG department has registration under PCPNDT </t>
  </si>
  <si>
    <t>Duplicate copy of Certificate of registration under  Form B is displayed inside the department</t>
  </si>
  <si>
    <t xml:space="preserve">USG is taken by person Qualified as per PCPNDT </t>
  </si>
  <si>
    <t>X ray department has Radiological  safety officer (RSO) approved by competent authority</t>
  </si>
  <si>
    <t>X ray department has certification from AERB for  any person discharging duties and functions of RSO.</t>
  </si>
  <si>
    <t>Records of submission of Form F to appropriate district authorities</t>
  </si>
  <si>
    <t xml:space="preserve"> Unique  identification number  is given to each patient  </t>
  </si>
  <si>
    <t>Patient demographic details are recorded in radiology/USG records</t>
  </si>
  <si>
    <t>Facility has established procedure for handing over of patients during transfer to X-Ray department/ USG room</t>
  </si>
  <si>
    <t xml:space="preserve">There is procedure for referral of patient for which services can not be provided  at the facility  </t>
  </si>
  <si>
    <t>Radiology/ USG department identify vulnerable patients as per requirement</t>
  </si>
  <si>
    <t>Check there is any system to give them preference for radiographic procedure</t>
  </si>
  <si>
    <t>Women in reproductive age are asked for pregnancy (LMP)before X-ray</t>
  </si>
  <si>
    <t>Notice in local language is displayed at entrance of  X ray department asking every female to inform radiographer/radiologist whether she is likely to be pregnant</t>
  </si>
  <si>
    <t xml:space="preserve">Radiology records are labelled and indexed </t>
  </si>
  <si>
    <t>Records are maintained for radiology</t>
  </si>
  <si>
    <t xml:space="preserve">Radiology has adequate facility for storage of records </t>
  </si>
  <si>
    <t xml:space="preserve">Procedure for handling of  MLC </t>
  </si>
  <si>
    <t>Requisition and reports are marked with MLC and reports are handed over to authorize person</t>
  </si>
  <si>
    <t>Requisition of all X ray examination  is done in request form</t>
  </si>
  <si>
    <t>Request form contain information: Name and identification number of patient, name of authorized requester, examination requested,  type of X ray, date and time of X ray taken and date and time of receipt of X ray from X ray department</t>
  </si>
  <si>
    <t xml:space="preserve">X ray has system to identify radiographer from who has taken  X ray </t>
  </si>
  <si>
    <t>X ray department has system in place to label X ray films</t>
  </si>
  <si>
    <t>X ray department has system to trace back the recorded  X ray film from requisition form</t>
  </si>
  <si>
    <t>Records of type of X ray prescribed is made at the time of reception</t>
  </si>
  <si>
    <t>Requisition of all USG examination  is done in request form</t>
  </si>
  <si>
    <t xml:space="preserve">USG department has system in place to label the USGs </t>
  </si>
  <si>
    <t>Preparation of the patient is done as per requirement</t>
  </si>
  <si>
    <t xml:space="preserve">Instructions to be followed by patient for USG are displayed in local language at reception </t>
  </si>
  <si>
    <t>X ray taking and processing procedure are readily available at work station and staff is aware of it</t>
  </si>
  <si>
    <t>Necessary Instruction for taking  X ray and its processing are displayed at work station in language understood by staff</t>
  </si>
  <si>
    <t>X ray department has system in place to take X ray of patients in case of Emergency.</t>
  </si>
  <si>
    <t>Radiographer is aware of operation of X ray machine</t>
  </si>
  <si>
    <t>Necessary Instruction for USG Examination are displayed at work station in language understood by staff</t>
  </si>
  <si>
    <t>USG of the patient is taken as per consultant requirement</t>
  </si>
  <si>
    <t>USG department has system in place to take sonograph of patients in case of Emergency.</t>
  </si>
  <si>
    <t>X ray department has format for reporting of results</t>
  </si>
  <si>
    <t>X ray department has system to provide the reports within defined time intervals</t>
  </si>
  <si>
    <t>USG department has format for reporting of results</t>
  </si>
  <si>
    <t xml:space="preserve">USG report is signed by Radiologist/Sonologist </t>
  </si>
  <si>
    <t>USG department has system to provide the reports within defined time intervals</t>
  </si>
  <si>
    <t>Check for availability of wash basin near the point of use along with availability of elbow operated tap</t>
  </si>
  <si>
    <t>Ask staff about how they decontaminate the procedure surface stretcher/Trolleys  etc. 
(Wiping with 0.5% Chlorine solution</t>
  </si>
  <si>
    <t>Disposal of Fixer and Developer</t>
  </si>
  <si>
    <t>Quality circle has been formed in the Radiology</t>
  </si>
  <si>
    <t xml:space="preserve">Patient satisfaction survey done on monthly basis </t>
  </si>
  <si>
    <t xml:space="preserve">Internal quality Assurance program is established in Radiology </t>
  </si>
  <si>
    <t xml:space="preserve">Periodic QA of equipment by AERB authorized agencies </t>
  </si>
  <si>
    <t>QA to be carried out at least once in 2 yrs. and also after any repairs having radiation safety implications</t>
  </si>
  <si>
    <t xml:space="preserve">Work Instructions are displayed for radiation safety </t>
  </si>
  <si>
    <t>Factor chart, radiation safety, development for x-ray films</t>
  </si>
  <si>
    <t>Department has documented procedure for process of taking and handling X ray</t>
  </si>
  <si>
    <t>Department has documented procedure for acceptance and rejection of X ray taken</t>
  </si>
  <si>
    <t xml:space="preserve">Department has documented procedure for receipt, labelling , Processing and reporting of X ray </t>
  </si>
  <si>
    <t>Department has documented procedure for taking X ray in emergency conditions</t>
  </si>
  <si>
    <t>Department has documented procedure for quality control system to verify the quality of results</t>
  </si>
  <si>
    <t>Radiology has documented system for repeat X ray.</t>
  </si>
  <si>
    <t xml:space="preserve">Department has documented procedure for storage, retaining and retrieval of department records, and reports of results. </t>
  </si>
  <si>
    <t>Department has documented procedure preventive and break down maintenance</t>
  </si>
  <si>
    <t>Department has documented procedure for purchase of External  services and supplies</t>
  </si>
  <si>
    <t>Department has documented procedure for inventory management</t>
  </si>
  <si>
    <t>Department has documented procedure for upkeep management of department</t>
  </si>
  <si>
    <t>Department has documented procedure for radiation safety of staff , patients and visitors</t>
  </si>
  <si>
    <t xml:space="preserve">Check if periodic assessment of Physical and electrical safety risk is done using the risk assessment checklist </t>
  </si>
  <si>
    <t xml:space="preserve">Verify with the assessment records. Comprehensive of physical and electrical safety should be done at least once in three month </t>
  </si>
  <si>
    <t xml:space="preserve">X ray done per 1000 OPD patient </t>
  </si>
  <si>
    <t xml:space="preserve">X ray done per 1000 IPD patient </t>
  </si>
  <si>
    <t>Ultrasound done per 1000 OPD patient</t>
  </si>
  <si>
    <t>Proportion of X ray done at night</t>
  </si>
  <si>
    <t>No. of dental X ray per 1000 dental OPD</t>
  </si>
  <si>
    <t>Proportion of BPL Patients screened</t>
  </si>
  <si>
    <t xml:space="preserve">X-ray, USG </t>
  </si>
  <si>
    <t>Percentage of re-dos in imaging</t>
  </si>
  <si>
    <t>X-ray, USG (reason of image repeating is related to errors, mistakes or image quality)</t>
  </si>
  <si>
    <t xml:space="preserve">Downtime for  critical equipment </t>
  </si>
  <si>
    <t xml:space="preserve">Turn around time for X-Ray film development </t>
  </si>
  <si>
    <t xml:space="preserve">Proportion of waste of films </t>
  </si>
  <si>
    <t>Proportion of X ray rejected/repeated</t>
  </si>
  <si>
    <t>X ray done per radiographer</t>
  </si>
  <si>
    <t>Proportion of X rays for which report is signed by radiologist</t>
  </si>
  <si>
    <t>Proportion of scans for which F form is filled out of pregnant women scanned</t>
  </si>
  <si>
    <t>Examination Demography</t>
  </si>
  <si>
    <t>Proportion of General, Chest examination and specialised examination</t>
  </si>
  <si>
    <t>Proportion of radiology report co related with clinical examination/laboratory reports out of Total X ray reported</t>
  </si>
  <si>
    <t xml:space="preserve">No of events of over limit of radiation exposure </t>
  </si>
  <si>
    <t>Average waiting time at radiology</t>
  </si>
  <si>
    <t>Average waiting time at USG</t>
  </si>
  <si>
    <t>Number of stock out incidences of x ray films</t>
  </si>
  <si>
    <t>Facility endeavours to improve its  service Quality indicators to meet benchmarks</t>
  </si>
  <si>
    <t xml:space="preserve">Checklist for Pharmacy Department </t>
  </si>
  <si>
    <t xml:space="preserve">Pharmacy Score Card </t>
  </si>
  <si>
    <t>Pharmacy Score</t>
  </si>
  <si>
    <t xml:space="preserve">Dispensary services are available in OPD hours </t>
  </si>
  <si>
    <t xml:space="preserve">Facility ensure access to medicine store after OPD hours
</t>
  </si>
  <si>
    <t xml:space="preserve">Generic medicine store is operational 24X7 </t>
  </si>
  <si>
    <t>Check availability and functionality of Janaushadhi Kendras in the premises</t>
  </si>
  <si>
    <t>Availability of medicines under NVBDCP</t>
  </si>
  <si>
    <t>Chloroquine, Primaquine, ACT (Artemisinin Combination Therapy)</t>
  </si>
  <si>
    <t>Availability of medicines under NTEP</t>
  </si>
  <si>
    <t xml:space="preserve">Availability of medicines under NLEP </t>
  </si>
  <si>
    <t xml:space="preserve">Rifampicin, Clofazimine, Dapsone </t>
  </si>
  <si>
    <t xml:space="preserve">Availability of ARV medicines under NACP </t>
  </si>
  <si>
    <t xml:space="preserve">Zidovudine, Stavudine, Lamivudine, Nevirapine in combination as per NACO </t>
  </si>
  <si>
    <t xml:space="preserve">Availability of medicines for Paediatric HIV management </t>
  </si>
  <si>
    <t xml:space="preserve">Paediatric Dosages FDC 6, FDC 10, Efavirenz, Cotrimoxazole </t>
  </si>
  <si>
    <t>Dispensing of Medicines and consumables for OPD Patients</t>
  </si>
  <si>
    <t xml:space="preserve">Functional dispensary </t>
  </si>
  <si>
    <t>Generic medicine Store</t>
  </si>
  <si>
    <t>Functional jan ayushdhalya in premises or equivalent</t>
  </si>
  <si>
    <t>Storage of medicines</t>
  </si>
  <si>
    <t>Cold chain management services</t>
  </si>
  <si>
    <t>Availability  of departmental &amp; directional  signages are displayed for easy access to Pharmacy/Generic medicine store</t>
  </si>
  <si>
    <t>List of medicines available displayed at Pharmacy</t>
  </si>
  <si>
    <t xml:space="preserve">Status of availability of medicines  is updated daily </t>
  </si>
  <si>
    <t>Timing for dispensing counter of pharmacy   are displayed</t>
  </si>
  <si>
    <t>User charges in r/o services are displayed at entrance of generic medicine store</t>
  </si>
  <si>
    <t>Availability of separate Queue for Male and female at dispensing counter</t>
  </si>
  <si>
    <t>Pharmacy has easy access for moment of goods</t>
  </si>
  <si>
    <t>Check for availability of ramp and goods trolley/ cart</t>
  </si>
  <si>
    <t>Method of Administration /taking of  the medicines is informed to patient/ their relative by pharmacist as per  doctors prescription in OPD Pharmacy</t>
  </si>
  <si>
    <t>Free medicines and consumables for all</t>
  </si>
  <si>
    <t>JSSK, RBSK &amp; PMJAY beneficiaries</t>
  </si>
  <si>
    <t>The facility ensures that medicines prescribed are available at Pharmacy and wards</t>
  </si>
  <si>
    <t>Pharmacy provides generic medicine list to all hospital department</t>
  </si>
  <si>
    <t>Check that  patient party has not incurred expenditure on purchasing medicines or consumables from outside.</t>
  </si>
  <si>
    <t xml:space="preserve">Free medicines  for BPL patients </t>
  </si>
  <si>
    <t>Local purchase of stock out medicines/ Reimbursement of expenditure to the beneficiaries</t>
  </si>
  <si>
    <t>Hospital has allocated space for Pharmacy in OPD</t>
  </si>
  <si>
    <t xml:space="preserve">Minimum space required is 250sq F or                          5% of average OPD X 0.8 sq m.                     </t>
  </si>
  <si>
    <t xml:space="preserve">Dispensary  has adequate waiting space  as per load </t>
  </si>
  <si>
    <t>Pharmacy has  patients sitting  arrangement as per requirement</t>
  </si>
  <si>
    <t xml:space="preserve">Dispensary counter has provision of shade    </t>
  </si>
  <si>
    <t>If it is outside the hospital building</t>
  </si>
  <si>
    <t>Dedicated area for keeping medical gases</t>
  </si>
  <si>
    <t>Dedicated area for keeping inflammables</t>
  </si>
  <si>
    <t>Storage of sprit etc.</t>
  </si>
  <si>
    <t>Demarcated are of keeping near expiry medicines</t>
  </si>
  <si>
    <t>Demarcated are of keeping expired medicines</t>
  </si>
  <si>
    <t>Demarcated area for keeping instruments and consumables</t>
  </si>
  <si>
    <t>Dedicated area for cold chain management</t>
  </si>
  <si>
    <t>Availability of adequate circulation area for easy moment of staff , medicines and carts</t>
  </si>
  <si>
    <t>Adeqauate No of medicine dispensing counter as per load</t>
  </si>
  <si>
    <t>Unidirectional flow of goods in the Pharmacy .</t>
  </si>
  <si>
    <t>Receipt and Inspection area at one side and issue area on the other side</t>
  </si>
  <si>
    <t>Pharmacy does not have temporary connections and loosely hanging wires</t>
  </si>
  <si>
    <t>Stabilizer is provided for cold chain room</t>
  </si>
  <si>
    <t>Windows of medicine store have grills and wire meshwork</t>
  </si>
  <si>
    <t xml:space="preserve">Floors of the Pharmacy department are non slippery and even </t>
  </si>
  <si>
    <t>Pharmacy has plan for  safe storage and handling of potentially flammable materials.</t>
  </si>
  <si>
    <t>Department has sufficient fire  exit to permit safe escape to its occupant at time of fire</t>
  </si>
  <si>
    <t>Pharmacy has installed fire Extinguisher  that is Class A , Class B C type or ABC type</t>
  </si>
  <si>
    <t>Availability of Pharmacist</t>
  </si>
  <si>
    <t>Facility provides medicines and consumables required for assured list of services.</t>
  </si>
  <si>
    <t>Non-opioid Analgesic, Anti-Pyretic and Nonsteroidal Anti-Inflammatory Medicines</t>
  </si>
  <si>
    <t>Anti-infective medicines - Antibiotics, Antifungal, Antiamoebic</t>
  </si>
  <si>
    <t>Antiseptic Liquid/Cream/lotion</t>
  </si>
  <si>
    <r>
      <rPr>
        <sz val="11"/>
        <color theme="1"/>
        <rFont val="Calibri"/>
        <family val="2"/>
      </rPr>
      <t>Solution Correcting Water, Electrolyte Disturbances and Acid-Base Disturbances and plasma expenders</t>
    </r>
  </si>
  <si>
    <t>Anti-Allergic and Medicines used in Anaphylaxis</t>
  </si>
  <si>
    <t>Medicines acting on Digestive system - Anti Diarrhoeal, Anti-Ulcer, Anti - Emetic, Anti Constipation, Anti-Inflammatory</t>
  </si>
  <si>
    <t>Antidote and other Substances used in Poisoning</t>
  </si>
  <si>
    <t>Immunosuppressive Medicines</t>
  </si>
  <si>
    <t>Pain and Palliative Care Medicines</t>
  </si>
  <si>
    <t>Opioid Analgesic Medicines</t>
  </si>
  <si>
    <t>Medicines Affecting Blood</t>
  </si>
  <si>
    <t>Dermatological medicines (Topical)</t>
  </si>
  <si>
    <t>Ear, Nose and Throat (ENT) Medicines</t>
  </si>
  <si>
    <t>Dental Restorative Materials and Medicines</t>
  </si>
  <si>
    <t>Ophthalmological Medicines</t>
  </si>
  <si>
    <t>Availability of psychotherapeutic medicines</t>
  </si>
  <si>
    <t>Medicines acting on Cardiovascular system</t>
  </si>
  <si>
    <t>Medicines acting on Central/Peripheral Nervous system</t>
  </si>
  <si>
    <t>Medicines acting on Respiratory system</t>
  </si>
  <si>
    <t>Medicines acting on Urogenital system</t>
  </si>
  <si>
    <t>Medicines used on Obstetrics and Gynaecology</t>
  </si>
  <si>
    <t>Hormonal preparation and other Endocrine Medicines</t>
  </si>
  <si>
    <r>
      <rPr>
        <sz val="11"/>
        <color theme="1"/>
        <rFont val="Calibri"/>
        <family val="2"/>
      </rPr>
      <t>Immunological/Vaccine medicine and logistics</t>
    </r>
  </si>
  <si>
    <t>Surgical accessories for Eye</t>
  </si>
  <si>
    <r>
      <rPr>
        <sz val="12"/>
        <color theme="1"/>
        <rFont val="Calibri"/>
        <family val="2"/>
      </rPr>
      <t>Vitamins,</t>
    </r>
    <r>
      <rPr>
        <sz val="11"/>
        <color theme="1"/>
        <rFont val="Calibri"/>
        <family val="2"/>
      </rPr>
      <t xml:space="preserve"> Mineral and nutritional supplement</t>
    </r>
  </si>
  <si>
    <t>Dialysis Solution</t>
  </si>
  <si>
    <t xml:space="preserve">Prophylactic Iron, folic acid and deworming </t>
  </si>
  <si>
    <t xml:space="preserve">Availability of Consumables </t>
  </si>
  <si>
    <t xml:space="preserve">Availability of Equipment for maintenance of Cold chain </t>
  </si>
  <si>
    <r>
      <rPr>
        <sz val="11"/>
        <color rgb="FF000000"/>
        <rFont val="Calibri"/>
        <family val="2"/>
      </rPr>
      <t xml:space="preserve">ILR, Deep Freezers, Insulated carrier boxes with ice packs, </t>
    </r>
    <r>
      <rPr>
        <sz val="11"/>
        <color rgb="FF7030A0"/>
        <rFont val="Calibri"/>
        <family val="2"/>
      </rPr>
      <t>refrigerator</t>
    </r>
  </si>
  <si>
    <t>Storage furniture for medicine store</t>
  </si>
  <si>
    <t>Racks ,Cupboards, Sectional Drawer cabinet/ Shelves, Work table</t>
  </si>
  <si>
    <t>Inventory management</t>
  </si>
  <si>
    <t xml:space="preserve"> Cold chain management  of ILR and deep freezer</t>
  </si>
  <si>
    <t xml:space="preserve">Rational use of medicines </t>
  </si>
  <si>
    <t xml:space="preserve">Prescription Audit </t>
  </si>
  <si>
    <t>Staff is skilled for estimation of the requirement and proper storage of the medicines</t>
  </si>
  <si>
    <t>Staff is skilled for maintaining pharmacy records and bin  cards</t>
  </si>
  <si>
    <t xml:space="preserve">Calibration of thermometers at cold chain room </t>
  </si>
  <si>
    <t xml:space="preserve">Operating instructions for ILR/ Deep Freezers are available at cold chain room </t>
  </si>
  <si>
    <t xml:space="preserve">Medicine store has process to consolidate and calculate the consumption of all medicines and consumables </t>
  </si>
  <si>
    <t xml:space="preserve">Forecasting  of medicines and consumables is done </t>
  </si>
  <si>
    <t>Scientifically based on consumption pattern, disease prevelence, seasonality</t>
  </si>
  <si>
    <t xml:space="preserve">Facility has a established procedures for local purchase of medicines in emergency conditions </t>
  </si>
  <si>
    <t>10% of total budget</t>
  </si>
  <si>
    <t>Hospital has system for placing requisition to district medicine store</t>
  </si>
  <si>
    <t>There is allocated place to store medicines in Pharmacy and medicine store</t>
  </si>
  <si>
    <t>All the shelves/racks containing medicines are labelled in  pharmacy and medicine store</t>
  </si>
  <si>
    <t>Stock is arranged neatly in alphabetic order/ Therapeutic category with name facing the front and expiry date</t>
  </si>
  <si>
    <t xml:space="preserve">Medicines of similar name and multiple strength are stored separately </t>
  </si>
  <si>
    <t>E.g. Montelukast 5mg, Montelukast 10mg</t>
  </si>
  <si>
    <t>Heavy items are stored at lower shelves/racks</t>
  </si>
  <si>
    <t>Syrup cartons, reagents cartons are kept at the lower shelves</t>
  </si>
  <si>
    <r>
      <rPr>
        <sz val="7"/>
        <color theme="1"/>
        <rFont val="Calibri"/>
        <family val="2"/>
      </rPr>
      <t xml:space="preserve"> </t>
    </r>
    <r>
      <rPr>
        <sz val="11"/>
        <color theme="1"/>
        <rFont val="Calibri"/>
        <family val="2"/>
      </rPr>
      <t>Fragile items are not stored at the edges of the shelves.</t>
    </r>
  </si>
  <si>
    <t>Syrup bottles, glass ampoules, vials are not stored at the edge of the rack</t>
  </si>
  <si>
    <t xml:space="preserve"> Look Alike and Sound alike medicines are stored separately in patient care area and pharmacy</t>
  </si>
  <si>
    <t>LASA medicines kept away from their identical one in look or sound. Tall Man lettering method used for identification/labelling of LASA</t>
  </si>
  <si>
    <t>High alert medicines are stored separately in patient care area and pharmacy</t>
  </si>
  <si>
    <t>High alert medicines are stored separately and labelled</t>
  </si>
  <si>
    <t>There is separate shelf /rack/area for storage near expiry, expired, NSQ medicines in the drug store</t>
  </si>
  <si>
    <t xml:space="preserve">Pharmacy has system of inventory Management </t>
  </si>
  <si>
    <t>DVDMS, E-Aushadhi, etc.</t>
  </si>
  <si>
    <t>Medicines and consumables are stored away from water and sources of  heat,
direct sunlight, etc.</t>
  </si>
  <si>
    <t>Medicines that are considered light-sensitive are stored in closed drawers.</t>
  </si>
  <si>
    <t>Medicines are not stored at floor and adjacent to wall</t>
  </si>
  <si>
    <t>Pallets are provided if required to store at floor</t>
  </si>
  <si>
    <t>Dispensing counter has system to check the expiry of medicines</t>
  </si>
  <si>
    <t>Medicine store has system to check the expiry of medicines</t>
  </si>
  <si>
    <t>Medicine store has system to inform the patient care areas about near expiry/expired medicines</t>
  </si>
  <si>
    <t xml:space="preserve">There is a system of  periodic random quality testing of medicines </t>
  </si>
  <si>
    <t xml:space="preserve">Physical verification of inventory is done periodically </t>
  </si>
  <si>
    <t xml:space="preserve">Stock audit sheet </t>
  </si>
  <si>
    <t>Facility uses bin card system</t>
  </si>
  <si>
    <t>Bin cards are used for each medicines and are updated regularly</t>
  </si>
  <si>
    <t xml:space="preserve">First Expiry First Out (FEFO) System is established for medicines </t>
  </si>
  <si>
    <t xml:space="preserve">Storage - Near expiry medicines are stored in front and long expiry medicines are kept in back. </t>
  </si>
  <si>
    <t xml:space="preserve">Stores has defined minimum stock for each category of medicine as per there consumption pattern </t>
  </si>
  <si>
    <t>Minimum quantity/stock level of each category of drug is defined. E.g. Paracetamol 500mg 100 strips, etc.</t>
  </si>
  <si>
    <t xml:space="preserve">Reorder level is defined for each category of medicines </t>
  </si>
  <si>
    <t>Medicine store has supply chain  software for the management of innventory</t>
  </si>
  <si>
    <t xml:space="preserve">Medicines are categorized and stored </t>
  </si>
  <si>
    <t xml:space="preserve">Medicines are stored and categorized in the store's shelves as per their consumption (Vital, Essential and Desirable, Fast Moving, slow moving)/ Alphabetically/Therapeutic category, etc. </t>
  </si>
  <si>
    <t>Hospital has established system to take medicines from store in case of emergency or if required urgently</t>
  </si>
  <si>
    <t xml:space="preserve">Check vaccines are kept in sequence </t>
  </si>
  <si>
    <t>(Top to bottom) : Hep B, DPT, DT, TT, BCG, Measles, OPV</t>
  </si>
  <si>
    <t>Work instruction for storage of vaccines are displayed at point of use</t>
  </si>
  <si>
    <t>ILR and deep freezer have functional  temperature monitoring devices</t>
  </si>
  <si>
    <t xml:space="preserve">There is system in place to maintain temperature chart of ILR  </t>
  </si>
  <si>
    <t>Temp. of ILR: Min +2°C to 8°c in case of power failure min temp. +10°C . Twice a day temperature log are maintained</t>
  </si>
  <si>
    <t xml:space="preserve">There is system in place to maintain temperature chart of  deep freezers </t>
  </si>
  <si>
    <t>Temp. of Deep freezer cabinet is maintained between -15°C to -25°C. Twice a day temperature log are maintained</t>
  </si>
  <si>
    <t>Check thermometer in ILR is in hanging position</t>
  </si>
  <si>
    <t>ILR and deep freezer has functional alarm system</t>
  </si>
  <si>
    <t xml:space="preserve">Staff is aware of Hold over time of cold storage equipments </t>
  </si>
  <si>
    <t xml:space="preserve">Narcotic medicines are kept separetly in double lock </t>
  </si>
  <si>
    <t>As per Narcotic Drugs and Psycotropic Substances (NDPS) Act and Rules, Narcotic medicines are kept in double lock.</t>
  </si>
  <si>
    <t>Empty ampoules/strips are returned along with narcotic administration detail sheet</t>
  </si>
  <si>
    <t>Consumption of Narcotic drugs &amp; psychotropic substances (NDPS) drugs by the wards and return back to the pharmacy</t>
  </si>
  <si>
    <t>Hospital has system to discard the expired narcotic medicines</t>
  </si>
  <si>
    <t>Discarded narcotic medicines are documented with  witness.</t>
  </si>
  <si>
    <t>Facility maintains the list of narcotic and psychotropic medicines available at facility</t>
  </si>
  <si>
    <t>List of NDPS drugs are maintained</t>
  </si>
  <si>
    <t>Adequate Illumination at medicine store</t>
  </si>
  <si>
    <t>Adequate Illumination at dispensing counter</t>
  </si>
  <si>
    <t>Temperature control and ventilation in pharmacy</t>
  </si>
  <si>
    <t>Security arrangement at pharmacy</t>
  </si>
  <si>
    <t>No condemned/Junk material in the Pharmacy and medicine store</t>
  </si>
  <si>
    <t xml:space="preserve">Availability of power back in Pharmacy </t>
  </si>
  <si>
    <t>Availability of power back for cold chain</t>
  </si>
  <si>
    <t>License for storing spirit</t>
  </si>
  <si>
    <t xml:space="preserve">Pharmacist adhere to their respective dress code </t>
  </si>
  <si>
    <t>Facility ensured that medicines are prescribed in generic name only</t>
  </si>
  <si>
    <t xml:space="preserve">Medicines are purchased in generic name only </t>
  </si>
  <si>
    <t>Facility has essential medicine list as per State guideline</t>
  </si>
  <si>
    <t xml:space="preserve">Facility provide list of medicines available to different departments as per essential medicine list </t>
  </si>
  <si>
    <t xml:space="preserve">Facility  has enabling order from state for writing medicines in generic name only </t>
  </si>
  <si>
    <t>There is system of conducting periodic prescription audit to ensure that only generic medicines are prescribed</t>
  </si>
  <si>
    <t>There is procedure of rational use of medicines</t>
  </si>
  <si>
    <t>Hospital has its own medicine formulary based on EML</t>
  </si>
  <si>
    <t xml:space="preserve">medicine formulary is available with doctors and nurses/ clinical table </t>
  </si>
  <si>
    <t>Hospital has system to review the medicine formulary as per EML at defined intervals</t>
  </si>
  <si>
    <t>Hospital has system to review the prescription as per medicine formulary and STG</t>
  </si>
  <si>
    <t>Facility has defined procedures for safe medicine administration</t>
  </si>
  <si>
    <t xml:space="preserve">There is process for identifying and cautious administration of high alert medicines  </t>
  </si>
  <si>
    <t>Pharmacy has list of high risk medicines are available</t>
  </si>
  <si>
    <t>Bin cards, indent forms etc</t>
  </si>
  <si>
    <t xml:space="preserve">Pharmacy  records are labeled and indexed </t>
  </si>
  <si>
    <t>Records are maintained for  Pharmacy</t>
  </si>
  <si>
    <t xml:space="preserve">Pharmacy has adequate facility for storage of records </t>
  </si>
  <si>
    <t xml:space="preserve">Check for Pharmacist are aware of Hospital Antibiotic Policy </t>
  </si>
  <si>
    <t>Pharmacist check the antibiotic consumption periodically</t>
  </si>
  <si>
    <t xml:space="preserve">Segregation of expired or discarded  medicines in Yellow Bin </t>
  </si>
  <si>
    <t xml:space="preserve">Pharmaceutical waste like antibiotics, cytotoxic medicines including all items contaminated with cytotoxic medicines along with glass or plastic ampoules, vials etc. </t>
  </si>
  <si>
    <t>Disposal of expired medicines as per state guidelines</t>
  </si>
  <si>
    <t xml:space="preserve"> Either sent back to manufacturer or disposed by incineration</t>
  </si>
  <si>
    <t>Quality circle has been formed in the Pharmacy</t>
  </si>
  <si>
    <t>Physical verification of the inventory by Pharmacist/hospital manager at periodic intervals</t>
  </si>
  <si>
    <t>Periodic and random sampling of the medicines for Quality Assurance</t>
  </si>
  <si>
    <t>By medicine controller/State medicine quality Assurance</t>
  </si>
  <si>
    <t>Work instruction for storing medicines, Cold chain management</t>
  </si>
  <si>
    <t>Department has documented procedure for indent the medicines and items from district medicine  warehouse</t>
  </si>
  <si>
    <t>Department has documented procedure for local purchase of medicines/ generic medicine stores</t>
  </si>
  <si>
    <t xml:space="preserve">Department has documented procedure for reception and storage of medicines and items </t>
  </si>
  <si>
    <t>Department has documented procedure for maintaining near expiry medicines at store and pharmacy and disposal of expired medicines</t>
  </si>
  <si>
    <t>Department has documented procedure for dispensing of medicines at Pharmacy</t>
  </si>
  <si>
    <t>Department has documented procedure of indenting the medicines to patient care area</t>
  </si>
  <si>
    <t>Department has documented procedure for issue of the medicines in emergency condition</t>
  </si>
  <si>
    <t>Department has documented procedure for maintenance of temperature of ILR/Deep freezer /refrigerators</t>
  </si>
  <si>
    <t>Department has documented procedure for storage of narcotic and psychotropic medicines</t>
  </si>
  <si>
    <t xml:space="preserve">Department has documented   system for  periodic random check and quality  testing of medicines </t>
  </si>
  <si>
    <t>Percentage of medicines available against essential medicine list for OPD</t>
  </si>
  <si>
    <t xml:space="preserve">Percentage of medicines available against essential medicine list for IPD </t>
  </si>
  <si>
    <t>Expenditure on medicines procured throughlocal purchase for BPL patient</t>
  </si>
  <si>
    <t>Percentage of medicines procured locally</t>
  </si>
  <si>
    <t>Facility endavours to improve its productivity indicators to meet benchmarks</t>
  </si>
  <si>
    <t>Number of stock out situations in Vital  category medicines</t>
  </si>
  <si>
    <t>% of medicines expired during the months</t>
  </si>
  <si>
    <t>Number of stock out medicines against EML</t>
  </si>
  <si>
    <t>Facility endavours to improve its efficiency indicators to meet benchmarks</t>
  </si>
  <si>
    <t xml:space="preserve">Proportion of prescription found prescribing non generic medicines </t>
  </si>
  <si>
    <t xml:space="preserve">No of advere medicine reaction per thosuand patients </t>
  </si>
  <si>
    <t>Antibiotic rate</t>
  </si>
  <si>
    <t>No. of antibiotic prescribed /No. of patient admiited or consulted</t>
  </si>
  <si>
    <t>Percentage of irrational use of medicines/overprescription</t>
  </si>
  <si>
    <t>Facility endavours to improve its clincal &amp; safety indicators to meet benchmarks</t>
  </si>
  <si>
    <t xml:space="preserve">Turn Around time for dispensing medicine at Pharmacy </t>
  </si>
  <si>
    <t>Facility endavours to improve its  service Quality indicators to meet benchmarks</t>
  </si>
  <si>
    <t xml:space="preserve">Checklist for Auxillary Services </t>
  </si>
  <si>
    <t xml:space="preserve">Auxillary Services Score Card </t>
  </si>
  <si>
    <t xml:space="preserve">Auxillary Services Score </t>
  </si>
  <si>
    <t xml:space="preserve">Availability of operational  Kitchen </t>
  </si>
  <si>
    <t>Functional Kitchen within the premise of the hospital</t>
  </si>
  <si>
    <t>Availability of functional laundry</t>
  </si>
  <si>
    <t>Arrangement of laundry services inhouse or outsourced</t>
  </si>
  <si>
    <t>Availability of functional security services 24 X7</t>
  </si>
  <si>
    <t>Availability of Housekeeping  services 24X7</t>
  </si>
  <si>
    <t>Availability of waste disposal services</t>
  </si>
  <si>
    <t>Arrangement for disposal of Bio medical and general waste Inhouse or outsouced</t>
  </si>
  <si>
    <t>Availability of maintenance  services 24X7</t>
  </si>
  <si>
    <t>Includes Physical infrastructure maintenance and equipment maintenance</t>
  </si>
  <si>
    <t>Availability of Medical record department</t>
  </si>
  <si>
    <t>Availability of departmental and directional signage for support service department</t>
  </si>
  <si>
    <t>Internal sectional signage are displayed</t>
  </si>
  <si>
    <t>Medical records are provided  to patient/ Next to kin on request</t>
  </si>
  <si>
    <t>MRD has system to maintain Confidentiality of patient records</t>
  </si>
  <si>
    <t>Patient records are not shared except the patient until it is authorized by law</t>
  </si>
  <si>
    <t>Availability of free diet</t>
  </si>
  <si>
    <t>Free diet for BPL patients</t>
  </si>
  <si>
    <t>Dietary Department has adequate space as per requirement</t>
  </si>
  <si>
    <t>15-20 sq ft/bed space requirement for 100 and more than 100 bed hospital.</t>
  </si>
  <si>
    <t>Laundry  Department has adequate space as per requirement</t>
  </si>
  <si>
    <t>Minimum space requirement 10sq ft/bed</t>
  </si>
  <si>
    <t>Medical record Department has adequate space as per requirement</t>
  </si>
  <si>
    <t>Minimum space requirement is 2.5 to 3,5 sq ft per bed</t>
  </si>
  <si>
    <t>Check Dietary department has demarcated and dedicated area for various activities</t>
  </si>
  <si>
    <t xml:space="preserve"> Layout as per functional flow that is receipt, storage, daily storage, preparation, Cooking   area ,Service area, dish washing area, Garbage collection area and administrative area.</t>
  </si>
  <si>
    <t>Check laundry department has demarcated and dedicated area for its various activities</t>
  </si>
  <si>
    <t>Layout as per functional flow that is  from dirty end (receipt) to clean end (Issue). That is receipt, sorting, sluicing, washing, drying, ironing and issue</t>
  </si>
  <si>
    <t xml:space="preserve">Layout as per functional flow that is receipt,  checking of completion of records, indexing and filling of records, storage. </t>
  </si>
  <si>
    <t>Availability of adequate circulation area for easy moment of staff , goods and food trolley in dietary department</t>
  </si>
  <si>
    <t xml:space="preserve">Availability of adequate circulation area for easy moment of staff, equipments and carts in laundry </t>
  </si>
  <si>
    <t>Availability of adequate circulation area in MRD</t>
  </si>
  <si>
    <t xml:space="preserve">All support services department are connected with intercom </t>
  </si>
  <si>
    <t>Unidirectional flow of goods and services in dietary services</t>
  </si>
  <si>
    <t>Unidirectional flow of goods and services in laundry services</t>
  </si>
  <si>
    <t>Support services departments does not have temporary connections and loosely hanging wires</t>
  </si>
  <si>
    <t>Equipments in wet areas like Laundry and Kitchen are equipped with ground fault protection and designed for wet conditions</t>
  </si>
  <si>
    <t xml:space="preserve">Floors of the Support services are non slippery and even </t>
  </si>
  <si>
    <t>Building  has sufficient fire  exit to permit safe escape to its occupant at time of fire</t>
  </si>
  <si>
    <t>dietary department laundry and Medical record department</t>
  </si>
  <si>
    <t>Dietary Department has plan for  safe storage and handling of potentially flammable materials.</t>
  </si>
  <si>
    <t>Dietary Department</t>
  </si>
  <si>
    <t>Support services has installed fire Extinguisher  that is Class A , Class B C type or ABC type are installed in adeqaute number at every strategic points</t>
  </si>
  <si>
    <t>dietary department and Medical record department</t>
  </si>
  <si>
    <t>Availability of Dietician</t>
  </si>
  <si>
    <t>Availability of MRD technician</t>
  </si>
  <si>
    <t>Availability of washer man</t>
  </si>
  <si>
    <t>Availability of Cook</t>
  </si>
  <si>
    <t>Availability of Data Entry operator for MRD</t>
  </si>
  <si>
    <t>Availability of consumables at dietary department</t>
  </si>
  <si>
    <t>Cap, gowns, gloves, Detergent for cleaning of utensil and Soap for hand washing</t>
  </si>
  <si>
    <t>Availability of consumables at laundry department</t>
  </si>
  <si>
    <t>Detergent and disinfectant, Heavy utility gloves, apron.</t>
  </si>
  <si>
    <t>Availability of Equipments &amp; utensils for Dietary department</t>
  </si>
  <si>
    <t xml:space="preserve">Refrigerator, LPG, food trolley and cooking utensils </t>
  </si>
  <si>
    <t>Availability of Equipments for Laundry</t>
  </si>
  <si>
    <t>Washing machine, drier, Iron, Separate trolley for clean and dirty linen</t>
  </si>
  <si>
    <t>Availability of Equipments for Medical record department</t>
  </si>
  <si>
    <t>Computer with scanner</t>
  </si>
  <si>
    <t>Availability of furniture and fixtures for Dietary department</t>
  </si>
  <si>
    <t>Exhaust fan, Storage containers, Work bench/slab, Utensil stand</t>
  </si>
  <si>
    <t>Availability of furniture and fixtures for laundry department</t>
  </si>
  <si>
    <t>Stand/ Hanger for drying of linen, Iron table, Cupboard</t>
  </si>
  <si>
    <t>Availability of furniture and fixtures for Medical record department</t>
  </si>
  <si>
    <t>Racks and cupboard, table, Sectional Drawer cabinet/ Shelves,</t>
  </si>
  <si>
    <t>Training on Medical record Management</t>
  </si>
  <si>
    <t>MRD Staff is skilled for indexing and storage of Medical records</t>
  </si>
  <si>
    <t>Laundry staff is skilled for segregating and processing of soiled and infectious linen</t>
  </si>
  <si>
    <t xml:space="preserve">All equipments are covered under AMC including preventive maintenance </t>
  </si>
  <si>
    <t>Adequate Illumination at Kitchen</t>
  </si>
  <si>
    <t>Adequate Illumination at Laundry</t>
  </si>
  <si>
    <t>Adequate Illumination at Medical record department</t>
  </si>
  <si>
    <t xml:space="preserve">Hospital ensures unauthorised entry into  dietary department is not permitted </t>
  </si>
  <si>
    <t xml:space="preserve">Hospital ensures unauthorised entry into  Laundry department is not permitted </t>
  </si>
  <si>
    <t xml:space="preserve">Hospital ensures unauthorised entry into  Medical record department is not permitted </t>
  </si>
  <si>
    <t>Temperature control and ventilation in dietary department</t>
  </si>
  <si>
    <t>Temperature control and ventilation in Laundry</t>
  </si>
  <si>
    <t>Temperature control and ventilation in Medical record Department</t>
  </si>
  <si>
    <t>Dietary department, laundry and medical record department</t>
  </si>
  <si>
    <t>No condemned/Junk material in the Diet department</t>
  </si>
  <si>
    <t>No condemned/Junk material in the Laundry</t>
  </si>
  <si>
    <t>No condemned/Junk material in the MRD</t>
  </si>
  <si>
    <t>No stray animal/rodent/birds/pests</t>
  </si>
  <si>
    <t>Dietary and laundry department</t>
  </si>
  <si>
    <t>Availability of power back up</t>
  </si>
  <si>
    <t>For Laundry, Diet and MRD department</t>
  </si>
  <si>
    <t>Hospital has defined diet schedule for the patients.</t>
  </si>
  <si>
    <t xml:space="preserve">                                                                             </t>
  </si>
  <si>
    <t>Hospital has Special diet schedule for the critical ill patients suffering from Heart Disease, Hypertension, Diabetes, Pregnant Women, diarrhoea and renal patients</t>
  </si>
  <si>
    <t>Dietary department has system to calculate the number of diets to be prepared</t>
  </si>
  <si>
    <t>Dietary department has procedure for procurement  of perishable and non perishable items</t>
  </si>
  <si>
    <t>Time interval for procurement of Perishable and non perishable items is fixed</t>
  </si>
  <si>
    <t>Perishable items  are stored in the cold room or refrigerators.</t>
  </si>
  <si>
    <t>Like milk, cheese, butter, egg, vegetables, and fruits</t>
  </si>
  <si>
    <t>Non perishable items are kept in racks/ storage container, in ventilated and rodent proof room</t>
  </si>
  <si>
    <t xml:space="preserve">All the food items are stored above floor level. </t>
  </si>
  <si>
    <t>Food is prepared by trained staff, ensuring  standards practices</t>
  </si>
  <si>
    <t xml:space="preserve">There is a procedure for the distribution of the diet </t>
  </si>
  <si>
    <t>Ensure diet is supplied at defined duration.</t>
  </si>
  <si>
    <t xml:space="preserve">Distribution of the food is done in covered food trolleys </t>
  </si>
  <si>
    <t>Dietary department has system to check the quality of food provided to patient</t>
  </si>
  <si>
    <t>There is designated person preferably nurse in Ward to check the Quality of food</t>
  </si>
  <si>
    <t>Dietary department has procedure to collect and dispose of kitchen garbage at defined interval and place</t>
  </si>
  <si>
    <t>There is practice of calculating and maintaining buffer stock in Kitchen</t>
  </si>
  <si>
    <t>Department maintained stock and expenditure register in Kitchen</t>
  </si>
  <si>
    <t>There is system to replenish raw food material</t>
  </si>
  <si>
    <t xml:space="preserve">Hospital has sufficient set of linen available per bed </t>
  </si>
  <si>
    <t xml:space="preserve">at least 5 sets for each functional bed </t>
  </si>
  <si>
    <t>Hospital/ department has inventory of total linen available with category wise distribution in every area</t>
  </si>
  <si>
    <t>Patient, staff and bed linen</t>
  </si>
  <si>
    <t>Linen department has system for Periodic physical verification of linen inventory</t>
  </si>
  <si>
    <t>To check the theft and pilferage</t>
  </si>
  <si>
    <t>Linen department has separate trolley for distribution of clean linen and collection of dirty linen</t>
  </si>
  <si>
    <t>Linen are transported into closed leak proof containers /bags</t>
  </si>
  <si>
    <t xml:space="preserve">Infectious and non infectious linen are transported into separate containers / bags </t>
  </si>
  <si>
    <t>Linen department has system of sorting of different category of linen before putting in to washing machine</t>
  </si>
  <si>
    <t>Soiled, infected fouled type of linen</t>
  </si>
  <si>
    <t>Linen department has procedure for sluicing of soiled, infected and fouled linen</t>
  </si>
  <si>
    <t>Linen department has procedure to keep record of daily load received from each department</t>
  </si>
  <si>
    <t xml:space="preserve">Hospital has system/ designated person  to check quality of washed linen </t>
  </si>
  <si>
    <t>There is a fix time for collection for dirty linen and supply of clean linen</t>
  </si>
  <si>
    <t>There is a system for verifying the quantity of linen received</t>
  </si>
  <si>
    <t>There is procedure for condemnation of linen</t>
  </si>
  <si>
    <t xml:space="preserve">There is system to check pilferage of linen from ward </t>
  </si>
  <si>
    <t>Security guards keep vigil</t>
  </si>
  <si>
    <t>There is designated  in charge for Laundry department</t>
  </si>
  <si>
    <t>There is designated  in charge for Dietary department</t>
  </si>
  <si>
    <t>There is designated  in charge for MRD department</t>
  </si>
  <si>
    <t xml:space="preserve">Staff is  adhere to their respective dress code </t>
  </si>
  <si>
    <t xml:space="preserve">Diet Registers are maintained at Kitchen </t>
  </si>
  <si>
    <t xml:space="preserve">Laundry registers are maintained at laundry </t>
  </si>
  <si>
    <t>Hospital has procedure for collection, Compilation and maintenance of patient's records after discharge</t>
  </si>
  <si>
    <t>Manual/e-records</t>
  </si>
  <si>
    <t xml:space="preserve">Medical record department has system to check for completion of records </t>
  </si>
  <si>
    <t>Checking the records as per checklist for completion</t>
  </si>
  <si>
    <t>Medical record department has system for ICD coding /indexing the records</t>
  </si>
  <si>
    <t>As per ICD coding / indexing name, disease, diagnosis, physician and surgical procedure carried out</t>
  </si>
  <si>
    <t>Medical record department has system to generate statistics for clinical  use</t>
  </si>
  <si>
    <t>Submitting the reports to required health authorities (Birth death notification, notification of communicable diseases etc)</t>
  </si>
  <si>
    <t>Medical record department has system to generate statistics for administrative  use</t>
  </si>
  <si>
    <t xml:space="preserve">Hospital information system </t>
  </si>
  <si>
    <t>Medical record department has system for filling and safe storage of records</t>
  </si>
  <si>
    <t>Give full compliance if system is in place for manual record management  OR
If the facility has e-records in place, check for
1. Password/finger print protected computer
2. Any restriction/firewall to protect the individual's information from misuse</t>
  </si>
  <si>
    <t xml:space="preserve">Medical record department has procedure for retention/Preservation of records </t>
  </si>
  <si>
    <t>Retention is as per state guideline</t>
  </si>
  <si>
    <t>Medical record department has procedure for destruction  of old records</t>
  </si>
  <si>
    <t>Medical records department has system for retrieval of records</t>
  </si>
  <si>
    <t>Give full compliance if system is in place for manual record management  OR
If the facility has e-records in place, check for
1. System is in place to define who all are authorized to access the patient e-records</t>
  </si>
  <si>
    <t xml:space="preserve">Medical record department has procedure for production of records in Courts of law when summoned </t>
  </si>
  <si>
    <t>In case of MLC</t>
  </si>
  <si>
    <t>Medical records are issued to authorized personnel only</t>
  </si>
  <si>
    <t>To patient/next kin to patient</t>
  </si>
  <si>
    <t>Availability of hand washing Facility in kitchen</t>
  </si>
  <si>
    <t>Preferably in preparation and cooking area along with elbow operated tap</t>
  </si>
  <si>
    <t>Availability of Running Water (Hot and cold)</t>
  </si>
  <si>
    <t>Availability of soap with soap dish/ liquid antiseptic with dispenser</t>
  </si>
  <si>
    <t>Clean gloves are available for distribution of food</t>
  </si>
  <si>
    <t>Availability of apron</t>
  </si>
  <si>
    <t>Availability of caps</t>
  </si>
  <si>
    <t>Availability of Heavy duty gloves for laundry</t>
  </si>
  <si>
    <t>Availability of gum boats for laundry</t>
  </si>
  <si>
    <t xml:space="preserve">No reuse of disposable gloves,  caps and aprons. </t>
  </si>
  <si>
    <t xml:space="preserve">Cleaning and decontamination of food preparation surfaces like cutting board </t>
  </si>
  <si>
    <t xml:space="preserve">Ask the cleanliness and ask staff how frequent they clean it </t>
  </si>
  <si>
    <t xml:space="preserve">Cleaning of utensils and food trolleys </t>
  </si>
  <si>
    <t xml:space="preserve">Check the cleanliness and how frequent they clean it </t>
  </si>
  <si>
    <t>Decontamination of heavily soiled linen</t>
  </si>
  <si>
    <t xml:space="preserve">Cleaning of washing equipments </t>
  </si>
  <si>
    <t>Proper cleaning of items used for  preparation and cooking of food</t>
  </si>
  <si>
    <t>Facility layout ensures separation of routes for clean and dirty items in kitchen</t>
  </si>
  <si>
    <t>Facility layout ensures separation of routes for clean and dirty items in laundry</t>
  </si>
  <si>
    <t xml:space="preserve">Surface &amp; fixtures are visibly clean with no dust or debris </t>
  </si>
  <si>
    <t xml:space="preserve">Floors are clean </t>
  </si>
  <si>
    <t xml:space="preserve">No stray animals in the facility/ Patient Care areas </t>
  </si>
  <si>
    <t>Daily disposal of food waste with general waste</t>
  </si>
  <si>
    <t>Quality circle has been formed in the Auxillary</t>
  </si>
  <si>
    <t>Hospital has system to take feed back regarding quality of diet</t>
  </si>
  <si>
    <t>Hospital  has system to take feed back regarding cleanliness of linen provided</t>
  </si>
  <si>
    <t xml:space="preserve">Kitchen is has system of regular external inspection by Municipal/ FDA authorities </t>
  </si>
  <si>
    <r>
      <rPr>
        <sz val="11"/>
        <color theme="1"/>
        <rFont val="Calibri"/>
        <family val="2"/>
      </rPr>
      <t xml:space="preserve">Standard operating procedure for Dietary </t>
    </r>
    <r>
      <rPr>
        <b/>
        <sz val="11"/>
        <color rgb="FF7030A0"/>
        <rFont val="Calibri"/>
        <family val="2"/>
      </rPr>
      <t>and Laundry</t>
    </r>
    <r>
      <rPr>
        <sz val="11"/>
        <color theme="1"/>
        <rFont val="Calibri"/>
        <family val="2"/>
      </rPr>
      <t xml:space="preserve"> department has been prepared and approved</t>
    </r>
  </si>
  <si>
    <t>Standard operating procedure for Medical record Department has been prepared and approved</t>
  </si>
  <si>
    <t>Work instruction/clinical  protocols are displayed in Dietary and Laundry Department</t>
  </si>
  <si>
    <t>Work instruction/clinical  protocols are  displayed in Medical Record Department</t>
  </si>
  <si>
    <t>Work instructions are displayed for hospital cleaniness</t>
  </si>
  <si>
    <r>
      <rPr>
        <sz val="11"/>
        <color theme="1"/>
        <rFont val="Calibri"/>
        <family val="2"/>
      </rPr>
      <t>Record Department has documented procedure for indexing</t>
    </r>
    <r>
      <rPr>
        <sz val="11"/>
        <color theme="1"/>
        <rFont val="Calibri"/>
        <family val="2"/>
      </rPr>
      <t>, receiving, compiling, maintaining, issuing and retention of the records</t>
    </r>
  </si>
  <si>
    <t xml:space="preserve">Record department has documented procedure for pest and rodent control </t>
  </si>
  <si>
    <t>Diet department has documented procedure for diet schedule, calculation of diet required in wards, procurement of food items</t>
  </si>
  <si>
    <r>
      <rPr>
        <sz val="12"/>
        <color theme="1"/>
        <rFont val="Calibri"/>
        <family val="2"/>
      </rPr>
      <t xml:space="preserve">Diet department has documented procedure for preparation, </t>
    </r>
    <r>
      <rPr>
        <sz val="11"/>
        <color theme="1"/>
        <rFont val="Calibri"/>
        <family val="2"/>
      </rPr>
      <t>distribution and disposal of remaining food</t>
    </r>
  </si>
  <si>
    <t>Diet department has documented procedure to check the quality of food provided to the patient</t>
  </si>
  <si>
    <t xml:space="preserve">Diet department has documented procedure for cleaning of kitchen and utensils </t>
  </si>
  <si>
    <t xml:space="preserve">Diet department has documented procedure for checkups of kitchen workers at defined intervals </t>
  </si>
  <si>
    <t>Linen department has documented procedure for collection, sorting, cleaning, sluicing of the blood/bidy fluid stained linen and distribution of linen</t>
  </si>
  <si>
    <r>
      <rPr>
        <sz val="11"/>
        <color theme="1"/>
        <rFont val="Calibri"/>
        <family val="2"/>
      </rPr>
      <t xml:space="preserve">Linen department has documented procedure for physical verification of the linen for cleanliness or torn out </t>
    </r>
    <r>
      <rPr>
        <sz val="11"/>
        <color theme="1"/>
        <rFont val="Calibri"/>
        <family val="2"/>
      </rPr>
      <t>and condemnation of linen</t>
    </r>
  </si>
  <si>
    <t>Linen department has documented procedure corrective and preventive maintenance of laundry equipments</t>
  </si>
  <si>
    <t>Security department has documented procedure for duty hours, control of incoming and outgoing items</t>
  </si>
  <si>
    <t>Security department has documented procedure for visiting hours in patient care area</t>
  </si>
  <si>
    <t>Security department has documented procedure for fire safety in hospital</t>
  </si>
  <si>
    <t>Security department has documented procedure for electrical safety</t>
  </si>
  <si>
    <t xml:space="preserve">Security department has documented procedure for training and drills of security staff </t>
  </si>
  <si>
    <t xml:space="preserve">No of cases for which medical audit done </t>
  </si>
  <si>
    <t xml:space="preserve">No of cases for which death audit is done </t>
  </si>
  <si>
    <t xml:space="preserve">Linen Index </t>
  </si>
  <si>
    <t>No. of bed sheet washed in a month/Patient bed days in month</t>
  </si>
  <si>
    <t>Diet Index</t>
  </si>
  <si>
    <t>No. of meals provided in the month/no. of times meal served in a day * bed days</t>
  </si>
  <si>
    <t xml:space="preserve">Proportion of maternal deaths audited </t>
  </si>
  <si>
    <t xml:space="preserve">Proportion of newborn deaths audited </t>
  </si>
  <si>
    <t>Cycle for laundry services</t>
  </si>
  <si>
    <t>Time elapsed between collection of used linen and receiving clean linen</t>
  </si>
  <si>
    <t>Proportion of special diets</t>
  </si>
  <si>
    <t>No. of special diets (diabetic, hypertensive, semi solid or other diet) in the month*100/tital no. of diets provided in the month</t>
  </si>
  <si>
    <t xml:space="preserve">Medical Audit Score </t>
  </si>
  <si>
    <t xml:space="preserve">Death Audit Score </t>
  </si>
  <si>
    <t>Waiting time for getting handicap certificate</t>
  </si>
  <si>
    <t>Waiting time for getting death certificate</t>
  </si>
  <si>
    <t>Patient feedback on cleanliness of linen</t>
  </si>
  <si>
    <t xml:space="preserve">Patient feedback on quality of food </t>
  </si>
  <si>
    <t xml:space="preserve">Checklist for Mortuary </t>
  </si>
  <si>
    <t xml:space="preserve">Mortuary Score Card </t>
  </si>
  <si>
    <t>Mortuary Score</t>
  </si>
  <si>
    <t xml:space="preserve">Checkpoints </t>
  </si>
  <si>
    <t>Audit Support</t>
  </si>
  <si>
    <t>Remark</t>
  </si>
  <si>
    <t>Availability of services 24X7</t>
  </si>
  <si>
    <t>Dead bodies are kept till the relatives take over the bodies</t>
  </si>
  <si>
    <t>Dead bodies are brought to hospital for medico legal post mortem work</t>
  </si>
  <si>
    <t>Unclaimed bodies are kept until disposal is arranged</t>
  </si>
  <si>
    <t xml:space="preserve">Signage's are available in local language and pictorial </t>
  </si>
  <si>
    <t xml:space="preserve">Post mortem records of deceased are issued to police/next kin of deceased as per state guideline </t>
  </si>
  <si>
    <t xml:space="preserve">Services are delivered in a manner that is sensitive to gender, religious and cultural needs, and there are no barrier on account of physical  economic, cultural or social reasons </t>
  </si>
  <si>
    <t>Religious and cultural preferences of deceased and relatives are taken in to consideration while handling over the body</t>
  </si>
  <si>
    <t>Availability of ramp/level ground for easy access of stretcher to mortuary/ post mortem room</t>
  </si>
  <si>
    <t>There are arrangements  that Post mortem room is not in direct line of sight of general public/ visitors</t>
  </si>
  <si>
    <t>Provision of curtain, screen or buffer area or any other in post mortem room</t>
  </si>
  <si>
    <t>Confidentiality of PM records are maintained  for all MLC cases</t>
  </si>
  <si>
    <t>Behaviour of staff is empathetic and courteous to deceased relative</t>
  </si>
  <si>
    <t xml:space="preserve">Privacy and confidentiality of   HIV and  suicidal cases </t>
  </si>
  <si>
    <t>The facility has defined and established grievance redressed system in place</t>
  </si>
  <si>
    <t>Adequate space to conduct the Post mortem and accommodate dead bodies</t>
  </si>
  <si>
    <r>
      <rPr>
        <sz val="11"/>
        <color theme="1"/>
        <rFont val="Calibri"/>
        <family val="2"/>
      </rPr>
      <t>Availability of</t>
    </r>
    <r>
      <rPr>
        <sz val="10"/>
        <color theme="1"/>
        <rFont val="Calibri"/>
        <family val="2"/>
      </rPr>
      <t xml:space="preserve"> adequate seating arrangement </t>
    </r>
    <r>
      <rPr>
        <sz val="11"/>
        <color theme="1"/>
        <rFont val="Calibri"/>
        <family val="2"/>
      </rPr>
      <t xml:space="preserve">in waiting area 
</t>
    </r>
  </si>
  <si>
    <t xml:space="preserve">Availability of Drinking water </t>
  </si>
  <si>
    <t>Mortuary  has reception and waiting area as per requirement</t>
  </si>
  <si>
    <t>Waiting area has space of 17.5 sq m along with toilet and drinking water facility</t>
  </si>
  <si>
    <t>Mortuary  has morgue freezer for preservation of bodies as per requirement</t>
  </si>
  <si>
    <t>Mortuary has post mortem room as per requirement</t>
  </si>
  <si>
    <t>Post mortem room has area of 17.5 sq m  for 101-300 beds and 21 sq m for 301-500 beds</t>
  </si>
  <si>
    <t>Mortuary and post mortem has Ancillary area as per requirement</t>
  </si>
  <si>
    <t>Ancillary area consist of Consultant room, mortuary supervisor room and stores</t>
  </si>
  <si>
    <t>Cold room and autopsy room are interconnected</t>
  </si>
  <si>
    <t>Cold room should lead to entrance area into autopsy room</t>
  </si>
  <si>
    <t xml:space="preserve">Access way connected from hospital to mortuary is covered </t>
  </si>
  <si>
    <t>As protection in wet weather and as screen from adjoining area</t>
  </si>
  <si>
    <t>Corridors of Mortuary area are wide enough to allow passage of trolleys</t>
  </si>
  <si>
    <t>Not less than 8 ft</t>
  </si>
  <si>
    <t xml:space="preserve">Availability of telephone and Intercom Services </t>
  </si>
  <si>
    <t>Availability of deep freezer for storage  as per load</t>
  </si>
  <si>
    <t>Mortuary has functional linkage with hospital Emergency, OT and IPD etc.</t>
  </si>
  <si>
    <t>Mortuary building does not have temporary connections and loosely hanging wires</t>
  </si>
  <si>
    <t>Adequate electrical socket provided for safe and smooth operation of morgue freezer</t>
  </si>
  <si>
    <t>Floors of the Mortuary are thick, durable and can be easily cleaned</t>
  </si>
  <si>
    <t>Window have wire meshwork and intact window panes</t>
  </si>
  <si>
    <t xml:space="preserve">Floors of the Mortuary are non slippery and even </t>
  </si>
  <si>
    <t xml:space="preserve"> Fire Extinguisher  that is Class A , Class C type or ABC type are installed in mortuary</t>
  </si>
  <si>
    <t>Availability of specialist/MO to conduct autopsy as per state norms</t>
  </si>
  <si>
    <t>Availability of post mortem technician/assistant as per state guideline</t>
  </si>
  <si>
    <t>Availability of  sweeper in Mortuary</t>
  </si>
  <si>
    <t>Availability of security staff in mortuary</t>
  </si>
  <si>
    <t>Repairing Material</t>
  </si>
  <si>
    <t>Thread, needle, cotton wool, wool waste, clothes, malleable wire, polythene bag, gloves, mask and apron</t>
  </si>
  <si>
    <t>Plastic bins</t>
  </si>
  <si>
    <t>for fixing specimens</t>
  </si>
  <si>
    <t xml:space="preserve"> Weighting Mechanise. Platform scale Weighting Whole body, Balance to weight 100gm to 10 Kg, Balance to weight 0.2 gm to 10gm</t>
  </si>
  <si>
    <t>Availability of Cutting Instruments trays</t>
  </si>
  <si>
    <t>Skull Cutter, Organ Knife blade, cartilage Knife, Caltin solid, Rib cutter, Brain knife, resection knife, Scissor (of varying sizes), forceps  (of varying sizes)</t>
  </si>
  <si>
    <t>Availability of Cabinets for storage of dead bodies</t>
  </si>
  <si>
    <t>Refrigerated body storage room, Instrument trolley</t>
  </si>
  <si>
    <t>Availability of Post mortem table</t>
  </si>
  <si>
    <t>Electrical fixture for storage cabinet</t>
  </si>
  <si>
    <t xml:space="preserve">  Availability  of furniture</t>
  </si>
  <si>
    <t>cupboard, counter for delivery of reports, table for preparation of reports chair.</t>
  </si>
  <si>
    <t>Staff is skilled for preservation of dead bodies in the mortuary</t>
  </si>
  <si>
    <t>Staff is skilled for maintaining post mortem records</t>
  </si>
  <si>
    <t xml:space="preserve">All the monitoring equipments   are calibrated </t>
  </si>
  <si>
    <t xml:space="preserve">Operating instructions for critical equipments are available </t>
  </si>
  <si>
    <t xml:space="preserve">Department maintained stock register </t>
  </si>
  <si>
    <r>
      <rPr>
        <sz val="11"/>
        <color theme="1"/>
        <rFont val="Calibri"/>
        <family val="2"/>
      </rPr>
      <t xml:space="preserve">Temperature of refrigerators are kept as per storage requirement  and records </t>
    </r>
    <r>
      <rPr>
        <sz val="11"/>
        <color theme="1"/>
        <rFont val="Calibri"/>
        <family val="2"/>
      </rPr>
      <t>twice a daily and are maintained</t>
    </r>
  </si>
  <si>
    <t>Check for refrigerator temperature charts. Charts are maintained and updated twice a day</t>
  </si>
  <si>
    <t>Adequate illumination at post mortem table</t>
  </si>
  <si>
    <t>Adequate illumination at morgue</t>
  </si>
  <si>
    <t xml:space="preserve">Hospital ensures unauthorised entry into  mortuary is not permitted </t>
  </si>
  <si>
    <t>Temperature control and ventilation in Mortuary</t>
  </si>
  <si>
    <t>Hospital has sound security system to manage overcrowding in Mortuary</t>
  </si>
  <si>
    <t>Post-mortem table is intact and with out rust</t>
  </si>
  <si>
    <t>Hospital maintains  open area and landscaping</t>
  </si>
  <si>
    <t>No condemned/Junk material stored in the mortuary</t>
  </si>
  <si>
    <t>Availability of water in sinks, washbasin and post mortem table should be fitted with water hose</t>
  </si>
  <si>
    <t>Availability of power back in mortuary</t>
  </si>
  <si>
    <t xml:space="preserve">Doctor and support staff adhere to their respective dress code </t>
  </si>
  <si>
    <t xml:space="preserve"> The facility follows standard treatment guidelines defined by state/Central government for prescribing the generic drugs &amp; their rational use. </t>
  </si>
  <si>
    <t xml:space="preserve">Department has process for storage and retrieval of Medico-legal record </t>
  </si>
  <si>
    <t>MLC case reports etc.</t>
  </si>
  <si>
    <t xml:space="preserve">The facility has explicit clinical criteria for providing intubations &amp; extubation, and care of patients on ventilation and subsequently on its removal </t>
  </si>
  <si>
    <t xml:space="preserve">Unclaimed bodies are handled/  handed over, buried or cremated as per applicable laws and regulation  </t>
  </si>
  <si>
    <t>All the unclaimed bodies are handled with respect and dignity</t>
  </si>
  <si>
    <t>Mortuary has system for categorize the dead bodies before preservation.</t>
  </si>
  <si>
    <t>Main categorization in Non medico legal and medico legal which is further divided into Identified and Unknown</t>
  </si>
  <si>
    <t xml:space="preserve">Mortuary technician  to maintain full records of body brought to mortuary </t>
  </si>
  <si>
    <t>Check Mortuary register which contain details: Identification number, Name, Sex, age of deceased, date and time of death, identification mark of deceased and finger impression, details of near relative, weather autopsy is done or not, if done then date and time of autopsy, name of autopsy surgeon, date and time when body is placed in cold storage, length of body and breadth across should, list of valuables which have been removed from body, signature of technician, date and time of when body is removed &amp; Name of relative/police collecting body.</t>
  </si>
  <si>
    <t>Mortuary has system to provide identification tag/wrist band for each stored dead body</t>
  </si>
  <si>
    <t>Identification tag should be of plastic water proof type and carry information on full name,address,age,sex, registration number, date and time of death and when body kept for storage</t>
  </si>
  <si>
    <t xml:space="preserve">Mortuary has system for preparation  of body before cold storage </t>
  </si>
  <si>
    <t xml:space="preserve">Each cold storage door has holder for identification ticket </t>
  </si>
  <si>
    <t>Check identification  ticket is available on storage cabin containing dead body</t>
  </si>
  <si>
    <t>Name of deceased is written on board on wall of the room which list each cold storage compartment</t>
  </si>
  <si>
    <t xml:space="preserve">Cold storage room has system to maintain temperature of cabinets </t>
  </si>
  <si>
    <r>
      <rPr>
        <sz val="11"/>
        <color theme="1"/>
        <rFont val="Calibri"/>
        <family val="2"/>
      </rPr>
      <t>Temperature should not be allowed to fall below 0</t>
    </r>
    <r>
      <rPr>
        <sz val="9"/>
        <color theme="1"/>
        <rFont val="Calibri"/>
        <family val="2"/>
      </rPr>
      <t>o</t>
    </r>
    <r>
      <rPr>
        <sz val="11"/>
        <color theme="1"/>
        <rFont val="Calibri"/>
        <family val="2"/>
      </rPr>
      <t>C for short duration preservation while to preserve the body for long time it must be deep frozen so -20</t>
    </r>
    <r>
      <rPr>
        <sz val="9"/>
        <color theme="1"/>
        <rFont val="Calibri"/>
        <family val="2"/>
      </rPr>
      <t>o</t>
    </r>
    <r>
      <rPr>
        <sz val="11"/>
        <color theme="1"/>
        <rFont val="Calibri"/>
        <family val="2"/>
      </rPr>
      <t>C temp must be kept for one compartment</t>
    </r>
  </si>
  <si>
    <t>Hospital has system to intimate mortuary staff before sending body to mortuary</t>
  </si>
  <si>
    <t xml:space="preserve"> All  bodies sent  to mortuary is accompanied  with copy of death certificate issued by hospital</t>
  </si>
  <si>
    <t>Death Certificate and label is marked MLC in bold if medico legal cases</t>
  </si>
  <si>
    <t>Check death certificate /dead body.</t>
  </si>
  <si>
    <t>Mortuary/Hospital has standard label fixed to winding cloth over upper part of body</t>
  </si>
  <si>
    <t xml:space="preserve">The upper part of the body is taken out of mortuary cold storage room i.e.  head for identification </t>
  </si>
  <si>
    <t>Mortuary has system for storage of unclaimed body for fixed duration  as per state guideline</t>
  </si>
  <si>
    <t>Mortuary has system for disposal of unclaimed bodies as per state guideline</t>
  </si>
  <si>
    <t>National Health Programmes</t>
  </si>
  <si>
    <t xml:space="preserve">Check for availability of wash basin and elbow operated tap near the point of use </t>
  </si>
  <si>
    <t xml:space="preserve">Decontamination of mortuary table </t>
  </si>
  <si>
    <t>Ask stff about how they decontaminate the mortuary table 
(Wiping with 0.5% Chlorine solution)</t>
  </si>
  <si>
    <t>Decontamination of instrument after use</t>
  </si>
  <si>
    <t xml:space="preserve">
Ask staff how they decontaminate the instruments
(Soaking in 0.5% Chlorine Solution, Wiping with 0.5% Chlorine Solution or 70% Alcohol as applicable </t>
  </si>
  <si>
    <t>Sterilization of mortuary  equipment</t>
  </si>
  <si>
    <t>High level disinfection by boiling or chemical  done as per protocol at mortuary</t>
  </si>
  <si>
    <t>Quality circle has been formed in the Mortuary</t>
  </si>
  <si>
    <t>There is system daily round by  Hospital superintendent/ Hospital Manager/ Matron in charge for monitoring of services</t>
  </si>
  <si>
    <t>Work instructions are  displayed</t>
  </si>
  <si>
    <t>Work Instruction for Dead body storage, receiving and issue of dead body</t>
  </si>
  <si>
    <t xml:space="preserve">Department has documented procedure for death in ward and emergency </t>
  </si>
  <si>
    <r>
      <rPr>
        <sz val="12"/>
        <color theme="1"/>
        <rFont val="Calibri"/>
        <family val="2"/>
      </rPr>
      <t xml:space="preserve">Department  has documented </t>
    </r>
    <r>
      <rPr>
        <sz val="10"/>
        <color theme="1"/>
        <rFont val="Calibri"/>
        <family val="2"/>
      </rPr>
      <t>procedure for receiving, storage and tagging of the body in mortuary</t>
    </r>
  </si>
  <si>
    <r>
      <rPr>
        <sz val="12"/>
        <color theme="1"/>
        <rFont val="Calibri"/>
        <family val="2"/>
      </rPr>
      <t xml:space="preserve">Department has documented  procedure for temperature maintenance </t>
    </r>
    <r>
      <rPr>
        <sz val="10"/>
        <color theme="1"/>
        <rFont val="Calibri"/>
        <family val="2"/>
      </rPr>
      <t>and its corrective &amp; preventive maintenance in cold sto</t>
    </r>
    <r>
      <rPr>
        <sz val="11"/>
        <color theme="1"/>
        <rFont val="Calibri"/>
        <family val="2"/>
      </rPr>
      <t>re</t>
    </r>
  </si>
  <si>
    <t>Department has documented procedure for maintenance of records</t>
  </si>
  <si>
    <t>Department has documented procedure sending the bodies for autopsy</t>
  </si>
  <si>
    <t>Department has documented procedure for hand over the body to deceased relatives</t>
  </si>
  <si>
    <t>Department has documented procedure for issuing the records to police and patient relatives</t>
  </si>
  <si>
    <t>Department has documented procedure for storage and send the viscera/tissue  for further investigation</t>
  </si>
  <si>
    <t>Department has documented procedure for cleaning and upkeep of mortuary and post mortem room</t>
  </si>
  <si>
    <t xml:space="preserve">Check periodic assessment of safety risk is done using defined checklist periodically </t>
  </si>
  <si>
    <t xml:space="preserve">Verify with the records. A comprehensive risk asesement of all  processes should be done using pre define critera at least once in three month. </t>
  </si>
  <si>
    <t>Area of Concern - H Outcomes</t>
  </si>
  <si>
    <t>Proportion of non MLC cases</t>
  </si>
  <si>
    <t>Occupancy rate of cold storage for dead bodies</t>
  </si>
  <si>
    <t>Mean storage time for dead body in cold storage</t>
  </si>
  <si>
    <t>Down time Cold storage equipments</t>
  </si>
  <si>
    <t xml:space="preserve">Waiting time for carrying out post mortem </t>
  </si>
  <si>
    <t>Waiting time for getting post mortem report in MLC cases</t>
  </si>
  <si>
    <t>Checklist for Haemodialysis Centre</t>
  </si>
  <si>
    <t>Hemodialys Centre Score Card</t>
  </si>
  <si>
    <t>Area of Concern Wise Score</t>
  </si>
  <si>
    <t>Haomodialysis Score</t>
  </si>
  <si>
    <t>SERVICE PROVISION</t>
  </si>
  <si>
    <t>PATIENT RIGHTS</t>
  </si>
  <si>
    <t>INPUTS</t>
  </si>
  <si>
    <t>SUPPORT SERVICES</t>
  </si>
  <si>
    <t>CLINICAL SERVICES</t>
  </si>
  <si>
    <t>INFECTION CONTROL</t>
  </si>
  <si>
    <t>QUALITY MANAGEMENT</t>
  </si>
  <si>
    <t>OUTCOME</t>
  </si>
  <si>
    <t>Standard</t>
  </si>
  <si>
    <t>Measurable elements</t>
  </si>
  <si>
    <t>Compliances</t>
  </si>
  <si>
    <t>Assessment</t>
  </si>
  <si>
    <t>Mean of verification</t>
  </si>
  <si>
    <t>Score Obtained</t>
  </si>
  <si>
    <t>The facility Provides Curative Services</t>
  </si>
  <si>
    <t>MEA1.14</t>
  </si>
  <si>
    <t>Services are available for the time period as mandated</t>
  </si>
  <si>
    <t>Dialysis services are available as per time mandate</t>
  </si>
  <si>
    <t>Check for timing of Dialysis centre as per MOU/As per State mandate</t>
  </si>
  <si>
    <t>The facility provides Dialysis services</t>
  </si>
  <si>
    <t>Availability of haemodialysis services</t>
  </si>
  <si>
    <t>Availability of services to manage complications during dialysis process</t>
  </si>
  <si>
    <t xml:space="preserve">1. Hypotension
2. Dialyzer reactions (both anaphylactic reaction and non-specific reaction)
3. Haemolysis
4. Air embolism
5. Seizures
6. Chest pain, MI
7. Arrhythmias
8. Sudden cardiac arrest
9. Nausea, Vomiting
10. Chills, Rigors, Fevers
</t>
  </si>
  <si>
    <t>Availability of Nutritional Counselling Services</t>
  </si>
  <si>
    <t>Counselling may be provided by dietician/nephrologist/MO</t>
  </si>
  <si>
    <t>Availability of Portable X ray Services</t>
  </si>
  <si>
    <t>Within centre or linkage with the main hospital</t>
  </si>
  <si>
    <t>Availability of lab services</t>
  </si>
  <si>
    <t>Within centre or linkage with the main hospital for:
Heamogram, Iron study, LFT, KFT, Hb1Ac, Viral Marker, Vit D</t>
  </si>
  <si>
    <t>Hb, Blood Sugar, Blood Group, HIV, HbsAg(HBV)</t>
  </si>
  <si>
    <t>Within centre and staff should be trained to operate ECG machine</t>
  </si>
  <si>
    <t>The facility provide services as per Pradhan Mantri National Dialysis Programme</t>
  </si>
  <si>
    <t>Availability of Haemodialysis services free of cost for BPL &amp; Economically Weaker Section(EWS) patients</t>
  </si>
  <si>
    <t>Economically weaker Section(EWS) certifcate issued by appropriate authority(District Magistrate/Revenue Ofificer not below the rank of Tahsildar/Sub Divisional Officer )</t>
  </si>
  <si>
    <t xml:space="preserve">Availability of departmental and directional signages </t>
  </si>
  <si>
    <t xml:space="preserve">Numbering, main department and internal sectional signages </t>
  </si>
  <si>
    <t>Signage for restricted area and safety hazard are displayed</t>
  </si>
  <si>
    <t>1.Restricted signages at the entry &amp; restricted area within the dialysis centre                                                                   2. Safety Hazard and Caution signs, for e.g. hazards from electrical shock, inflammables etc. shall be displayed at appropriate places</t>
  </si>
  <si>
    <t>Services available and not available in the dialysis centre are displayed</t>
  </si>
  <si>
    <t>e.g.. Display of Haemodialysis for HIV or Hepatitis B/C patients</t>
  </si>
  <si>
    <t>Name of the Nephrologist/in charge with registration number are displayed</t>
  </si>
  <si>
    <t>Contact details &amp; days of visits of Nephrologist/in charge, Quality Managers are displayed</t>
  </si>
  <si>
    <t>Important  numbers are displayed</t>
  </si>
  <si>
    <t>Blood Banks, Fire Department, Police, Ambulance Services, ICU and OT</t>
  </si>
  <si>
    <t>User Charges for dialysis services are displayed</t>
  </si>
  <si>
    <t>User charges(if any) are displayed at  prominent places including display of free dialysis services for BPL/EWS patients</t>
  </si>
  <si>
    <t>IEC materials are displayed in waiting area</t>
  </si>
  <si>
    <t>IEC to prevent infection for patient with catheters &amp; patient with fistulas or grafts, dietary advice are displayed                                                                                                  IEC for care givers to manage day to day management</t>
  </si>
  <si>
    <t>Relevant IEC are displayed inside dialysis unit</t>
  </si>
  <si>
    <t>Check for IEC related to fluid intake, Know about dry weight, Patient guide for access care are displayed inside the unit</t>
  </si>
  <si>
    <t>Signages and information are available in local language</t>
  </si>
  <si>
    <t>At least in two languages with one being local</t>
  </si>
  <si>
    <t>Dialysis card/Logbook is provided to all patient</t>
  </si>
  <si>
    <t>Check dialysis card/Logbook is provided to the patient and records are updated after each session</t>
  </si>
  <si>
    <t>Availability of female attendant/female staff, if a male staff examine, treat or manage a female patient</t>
  </si>
  <si>
    <t xml:space="preserve">Ask the staff about the adopted procedure </t>
  </si>
  <si>
    <t xml:space="preserve">Access to facility is provided without any physical barrier &amp; friendly to specially able people </t>
  </si>
  <si>
    <t>Availability of Wheel chair and stretcher for easy Access to the Dialysis unit</t>
  </si>
  <si>
    <t>Check availability of both wheel chair and stretcher for the dialysis patients</t>
  </si>
  <si>
    <t>Availability of ramp with appropriate gradient</t>
  </si>
  <si>
    <t>A gradient of 1:8</t>
  </si>
  <si>
    <t>Availability of disabled friendly toilets</t>
  </si>
  <si>
    <t>At least one disabled-friendly toilet readily accessible to the Dialysis unit</t>
  </si>
  <si>
    <t>There is no discrimination on basis of social &amp; economic status of patients.</t>
  </si>
  <si>
    <t>There is no discrimination on the basis of social and economic status of the patients</t>
  </si>
  <si>
    <t>Look for any discrepancies from the previous patient records receiving the services</t>
  </si>
  <si>
    <t>Availability of screen/curtains</t>
  </si>
  <si>
    <t>Check for screen/curtains between the beds</t>
  </si>
  <si>
    <t>Confidentiality, security and integrity of records shall be ensured at all times</t>
  </si>
  <si>
    <t xml:space="preserve">Privacy and confidentiality of HIV cases </t>
  </si>
  <si>
    <t>HIV status of the patient is coded and not displayed publicly                                                                                           Internal policy to be checked(for maintenance of record )</t>
  </si>
  <si>
    <t xml:space="preserve">The facility has defined and established procedures for informing and involving patient and their families about treatment and obtaining informed consent wherever it is required.   </t>
  </si>
  <si>
    <t xml:space="preserve">Informed consent are obtained from the patient/ next of kin/ legal guardian as and when required </t>
  </si>
  <si>
    <t>The consent includes general condition of the patient, treatment options, adverse reactions, consequence of missing dialysis, risk and complications                                         
Frequency of consent: before every session /every procedure</t>
  </si>
  <si>
    <t>Patient is informed about his/her rights and responsibilities.</t>
  </si>
  <si>
    <t>Patients' rights and responsibilities are displayed</t>
  </si>
  <si>
    <t>Patients are aware of their rights  and responsibilities</t>
  </si>
  <si>
    <t>Staff are aware of Patients' rights and responsibilities</t>
  </si>
  <si>
    <t>Staff is aware of patients' rights  and responsibilities</t>
  </si>
  <si>
    <t xml:space="preserve">Randomly choose any staff </t>
  </si>
  <si>
    <t xml:space="preserve">Dialysis Unit has a system in place to communicate with patient/ their family member regarding the nature and seriousness of the illness </t>
  </si>
  <si>
    <t>Ask the family members whether they have been communicated and involved in the treatment plan and progress</t>
  </si>
  <si>
    <t xml:space="preserve">Check availability of complaint box </t>
  </si>
  <si>
    <t>Check when it was last open, check for complaint received and action taken</t>
  </si>
  <si>
    <t>Availability of display of process for grievance re addressal and whom to contact is displayed</t>
  </si>
  <si>
    <t>Check for display regarding mechanism of grievance redressal</t>
  </si>
  <si>
    <t>The facility ensures that there are no financial barrier to access and that there is financial protection given from cost of care.</t>
  </si>
  <si>
    <t>All Drugs and consumables as per MoU with the private partner/hospital EML are free for BPL/EWS and other notified patients</t>
  </si>
  <si>
    <t>Notified patients are the other poor patients validated by the facility in charge of the hospital</t>
  </si>
  <si>
    <t>Check that  BPL/EWS and other notified patient has not incurred expenditure on diagnostics from outside</t>
  </si>
  <si>
    <t>For APL Patients cost of diagnostics is included in the package rate</t>
  </si>
  <si>
    <t>Dialysis services are free for BPL and other notified patients</t>
  </si>
  <si>
    <t>PI/RR/SI</t>
  </si>
  <si>
    <t>APL Patients are charged as per the MoU rates</t>
  </si>
  <si>
    <t>The rates are inclusive of drugs, consumables and diagnostics (Give full compliance if it is free for all, or not applicable for the centre)</t>
  </si>
  <si>
    <t>The facility ensure implementation of health insurance schemes as per National /state scheme.</t>
  </si>
  <si>
    <t>Dialysis sessions of BPL families registered under PMJAY/Equivalent schemes are funded by respective scheme up to its maximum coverage</t>
  </si>
  <si>
    <t>Check for any duplication of payments received under Pradhan Mantri National Dialysis programme and PMJAY/equivalent schemes</t>
  </si>
  <si>
    <t>The facility has defined framework for ethical management including dilemmas confronted during delivery of services at public health facilities</t>
  </si>
  <si>
    <t>Ethical norms for Medical officers, Staff nurses and technician are defined and staff are aware about it</t>
  </si>
  <si>
    <t xml:space="preserve">Ask staff about the ethical norms </t>
  </si>
  <si>
    <t>The facility has an established procedure for entertaining representatives of drug companies and suppliers</t>
  </si>
  <si>
    <t>No medical representatives are allowed in the dialysis unit</t>
  </si>
  <si>
    <t>Check that no promotional posters/activities are encouraged for drugs and diagnostics. 
Ask staff about the current practice</t>
  </si>
  <si>
    <t>There is an established procedure for sharing of hospital/patient data with individuals and external agencies including non governmental organization.</t>
  </si>
  <si>
    <t xml:space="preserve">Check dialysis unit has defined protocols for data sharing </t>
  </si>
  <si>
    <t>Check list of agencies with whom the data is to be routinely shared.
For any other agency a formal permission is sought from competent authority before sharing the data including press</t>
  </si>
  <si>
    <t xml:space="preserve">Patients relatives are informed clearly about the deterioration in health condition of Patients </t>
  </si>
  <si>
    <t>There is established procedure for transfer of patients to other facilities in end stage of life</t>
  </si>
  <si>
    <t>Check the records for transfer of the patients to  Specialist Hospital/Tertiary Hospital /Palliative Care Centres</t>
  </si>
  <si>
    <t>There is an established procedure for patients who wish to leave hospital against medical advice or refuse to receive specific treatment</t>
  </si>
  <si>
    <t>Declaration is taken from the patient seeking early termination of dialysis and the consequences are explained</t>
  </si>
  <si>
    <t>Check for filled declaration form</t>
  </si>
  <si>
    <t>ME B 6.9</t>
  </si>
  <si>
    <t>There is an established procedure to issue of medical certificates and other certificates.</t>
  </si>
  <si>
    <t xml:space="preserve">Check for policy defines
List of certificates  can be issued by the dialysis centre, Who can issue certificates, Formats shall used for different certificates, Record keeping of issued certificate, Procedures for  issuing duplicate certificates </t>
  </si>
  <si>
    <t>Facility has established a framework for identifying, receiving, and resolving ethical dillemas' in a time-bound manner through ethical committee</t>
  </si>
  <si>
    <t xml:space="preserve">Check facility has defined its ethical issues management framework </t>
  </si>
  <si>
    <t>(a) Check the adequacy of the framework. It address the ethical issues and decision making in clinical care
(b) Check facility's ethical management framework address issues like admission, discharge, transfer, disclosure of information or any professional conflict which may not be in patient's best interest</t>
  </si>
  <si>
    <t>Check facility has ethical committee or person designated to address the ethical issues confronted  by medical professionals while delivering the services</t>
  </si>
  <si>
    <t xml:space="preserve">Facility's  supporting human subject research activities/ publishing the scientific papers/ supporting medical students in thesis writing/ running any course where patient data is collected and used for above mentioned actvities - an ethical committee is constititued  and approval are taken before publication. 
or 
Facility may collaborate with the institutions where there are ethical committee is present and appropriate approvals, guided by applicable laws and regulations is  taken.
or 
the facilties where they are not involved in research actvities, to address the ethical dielamma's  a person or group is appointed to address the dilemmas effectively within legal parameter 
</t>
  </si>
  <si>
    <t xml:space="preserve">Check the list of ethical issues is available and regularly updated </t>
  </si>
  <si>
    <t>Check when the list was last updated. Engage with the available medical professionals to check what type of ethical dilemmas they are facing while performing their job &amp; how they are dealing with dielmma's.</t>
  </si>
  <si>
    <t>Check the facility has defined mechanism identification and reporting of the ethical issues/ dilemmas confronted during services delivery</t>
  </si>
  <si>
    <t>Check staff is aware of  reporting mechanism</t>
  </si>
  <si>
    <t>Check  regular review of identified and reported ethical issue is done by appointed personnel /group/ committee</t>
  </si>
  <si>
    <t xml:space="preserve">Check the timely resolution of the identified and reported ethical issues is done </t>
  </si>
  <si>
    <t xml:space="preserve">Check all the decisions related to ethical dilemma's are communicated to all concerned </t>
  </si>
  <si>
    <t xml:space="preserve">Check information regarding ethical dilemma's &amp; its handling is also given to new joinee's </t>
  </si>
  <si>
    <t xml:space="preserve"> The facility has infrastructure for delivery of assured services, and available infrastructure meets the prevalent norms.</t>
  </si>
  <si>
    <t xml:space="preserve">ME C1.1 </t>
  </si>
  <si>
    <t>Departments have adequate space as per patient or work load.</t>
  </si>
  <si>
    <t xml:space="preserve">Availability of adequate space for Dialysis room/area/Machine area
</t>
  </si>
  <si>
    <t>At least 120 square feet per machine</t>
  </si>
  <si>
    <t xml:space="preserve">Availability of dedicated Consultation room
</t>
  </si>
  <si>
    <t>Availability of  dedicated  Water treatment area</t>
  </si>
  <si>
    <t>The area have booster pumps, particle filters, water softener, carbon filter and RO system</t>
  </si>
  <si>
    <t>Water treatment area have sufficient space for soft curving of tubings to prevent right angle bends</t>
  </si>
  <si>
    <t xml:space="preserve">Availability of Dual water treatment system </t>
  </si>
  <si>
    <t>Each water treatment system includes reverse osmosis membrane</t>
  </si>
  <si>
    <t>Availability of administrative area</t>
  </si>
  <si>
    <t>This area includes registration, medical records and billing / insurance</t>
  </si>
  <si>
    <t>Availability of dedicated Dialyzer Reprocessing room/area</t>
  </si>
  <si>
    <t>Check the followings:                                                       1. A work bench with sink having side board &amp; drainage.                                                                
2.The work bench is supplied with treated as well as untreated water which are separately marked.                                                                 3.Two sinks for the work bench                                                                          4.Sufficient space for at least two persons working simultaneously.</t>
  </si>
  <si>
    <t>Availability of dedicated Storage area (both dry &amp; wet)</t>
  </si>
  <si>
    <t>1.Check the dry storage area is capable of storing 3months supply of dialyzers, tubings, hemodialysis concentrate solutions, IV fluids. It should also have space for stationery, linen etc.
2.Reprocessed dialyzers &amp; tubings are being stored in the wet storage</t>
  </si>
  <si>
    <t>Patient amenities are provided as per patient load.</t>
  </si>
  <si>
    <t xml:space="preserve">Availability of seating arrangement in Waiting area and Drinking water </t>
  </si>
  <si>
    <t>The centre shall have waiting area with sufficient seating arrangement for patients and visitors</t>
  </si>
  <si>
    <t>Availability of functional Toilets separate for male &amp; female</t>
  </si>
  <si>
    <t xml:space="preserve">ME C1.3 </t>
  </si>
  <si>
    <t>Departments have layout and demarcated areas as per functions.</t>
  </si>
  <si>
    <t xml:space="preserve">Demarcated stretcher &amp; trolley bay </t>
  </si>
  <si>
    <t>Check the corridor is wide enough for easy movement of stretcher/trolley</t>
  </si>
  <si>
    <t>Dedicated nursing station</t>
  </si>
  <si>
    <t>Location of nursing station should be such that the patients are under direct and easy observation</t>
  </si>
  <si>
    <t>Demarcated changing area for staffs with adequate privacy</t>
  </si>
  <si>
    <t>Separate male &amp; female changing room</t>
  </si>
  <si>
    <t>Demarcated area for Infectious patients (HBV,HCV,HIV etc)</t>
  </si>
  <si>
    <t>Demarcated dirty utility room/area</t>
  </si>
  <si>
    <t>For cleaning and storage of housekeeping consumables</t>
  </si>
  <si>
    <t xml:space="preserve">ME C1.4 </t>
  </si>
  <si>
    <t>The facility has adequate circulation area and open spaces according to need and local law.</t>
  </si>
  <si>
    <t xml:space="preserve">Corridors at Dialysis unit are broad enough for easy moment of stretcher and trolley </t>
  </si>
  <si>
    <t>Corridors are around 3 meter wide</t>
  </si>
  <si>
    <t xml:space="preserve">ME C1.5 </t>
  </si>
  <si>
    <t>The facility has infrastructure for intramural and extramural communication.</t>
  </si>
  <si>
    <t>Availability of functional  telephone/ Intercom Services /CUG</t>
  </si>
  <si>
    <t>Please ask the staff about the availability of intra/extramural communication</t>
  </si>
  <si>
    <t xml:space="preserve">ME C1.6 </t>
  </si>
  <si>
    <t>Service counters are available as per patient load.</t>
  </si>
  <si>
    <t>Availability of adequate no. of machines</t>
  </si>
  <si>
    <t>Waiting time for scheduling session is not more than 24hrs. 
At least one machine is dedicated for infectious patients</t>
  </si>
  <si>
    <t xml:space="preserve">ME C1.7 </t>
  </si>
  <si>
    <t>The facility and departments are planned to ensure structure follows the function/processes (Structure commensurate with the function of the hospital).</t>
  </si>
  <si>
    <t>Check the directional flow as follows:                                   1. entry                                                                          
2. reception &amp; registration                                                3. Admission, and Discharge                              
4. Procedure
5. Ancillary area (water treatment, dialyzer reprocessing, toilets and stores)</t>
  </si>
  <si>
    <t>Functional linkage and access to critical departments</t>
  </si>
  <si>
    <t>Dialysis has functional linkage with  ICU , laboratories, Blood Bank, Emergency dept,  OT</t>
  </si>
  <si>
    <t xml:space="preserve">Standard C2 </t>
  </si>
  <si>
    <t>The facility ensures the physical safety of the infrastructure.</t>
  </si>
  <si>
    <t xml:space="preserve">ME C2.2 </t>
  </si>
  <si>
    <t>The facility ensures safety of lifts and lifts have required certificate from the designated bodies/board</t>
  </si>
  <si>
    <t>Measures are being taken for safety of lifts</t>
  </si>
  <si>
    <t>If the dialysis centre is at ground floor or accessible through ramp, give full compliance</t>
  </si>
  <si>
    <t>The facility ensures safety of electrical establishment.</t>
  </si>
  <si>
    <t>Dialysis room does not have temporary connections and loosely hanging wires</t>
  </si>
  <si>
    <t>Check there is no multi plug system                                 mechanism for periodical check/test of all electrical installation  by competent electrical Engineer</t>
  </si>
  <si>
    <t>Each dialysis machine has in-built UPS or supplied with a UPS</t>
  </si>
  <si>
    <t>Physical condition of buildings are safe for providing patient care.</t>
  </si>
  <si>
    <t xml:space="preserve">Floors of the Dialysis room are non slippery and even </t>
  </si>
  <si>
    <t>Easily cleanable and acid, alkaline proof</t>
  </si>
  <si>
    <t>The facility has established Programme for fire safety and other disaster.</t>
  </si>
  <si>
    <t xml:space="preserve">ME C3.1 </t>
  </si>
  <si>
    <t>The facility has plan for prevention of fire.</t>
  </si>
  <si>
    <t xml:space="preserve">Dialysis Centre has sufficient fire  exit to permit safe escape to its occupant at time of fire </t>
  </si>
  <si>
    <t>The facility has adequate fire fighting equipment</t>
  </si>
  <si>
    <t xml:space="preserve">Fire Extinguisher ABC type are installed </t>
  </si>
  <si>
    <t>Expiry date and due date for next refilling is clearly mentioned</t>
  </si>
  <si>
    <t>The facility has a system of periodic training of staff and conducts mock drills regularly for fire and other disaster situation.</t>
  </si>
  <si>
    <t>Randomly ask one of the staff to operate fire extinguisher</t>
  </si>
  <si>
    <t>The facility has adequate qualified and trained staff, required for providing the assured services to the current case load.</t>
  </si>
  <si>
    <t xml:space="preserve">ME C4.1 </t>
  </si>
  <si>
    <t>The facility has adequate specialist doctors as per service provision.</t>
  </si>
  <si>
    <t>Availability of Nephrologist or equivalent</t>
  </si>
  <si>
    <t xml:space="preserve">Qualified Nephrologist / MD Medicine with one year dialysis training from recognized centre performing one visit every fortnight and clinical  review for all patients </t>
  </si>
  <si>
    <t xml:space="preserve">ME C4.2 </t>
  </si>
  <si>
    <t>The facility has adequate general duty doctors as per service provision and work load.</t>
  </si>
  <si>
    <t xml:space="preserve">Availability of duty medical officer </t>
  </si>
  <si>
    <t>Medical Officers (on duty) – One doctor (MBBS) per shift</t>
  </si>
  <si>
    <t xml:space="preserve">ME C4.3 </t>
  </si>
  <si>
    <t>The facility has adequate nursing staff as per service provision and work load.</t>
  </si>
  <si>
    <t>Availability of Nursing staff / dialysis technician</t>
  </si>
  <si>
    <t>1. One dedicated staff nurse/technician for 3 patients
2. One dedicated staff nurse/technician for each infectious patient
3. One of the staff nurse/technician trained in CPR is available in each shift</t>
  </si>
  <si>
    <t>Availability of Dialysis Unit Manager/in-charge for day to day management</t>
  </si>
  <si>
    <t>With management/medicine/quality background</t>
  </si>
  <si>
    <t xml:space="preserve">ME C4.5 </t>
  </si>
  <si>
    <t>The facility has adequate support/general staff.</t>
  </si>
  <si>
    <t>Availability of housekeeping staff and other support staff</t>
  </si>
  <si>
    <t xml:space="preserve">At least one housekeeping staff and one hospital attendant per shift </t>
  </si>
  <si>
    <t>Availability of dedicated security guard</t>
  </si>
  <si>
    <t xml:space="preserve">At least one security guard per shift </t>
  </si>
  <si>
    <t xml:space="preserve">Standard C5 </t>
  </si>
  <si>
    <t xml:space="preserve"> The facility provides drugs and consumables required for assured services.</t>
  </si>
  <si>
    <t xml:space="preserve">ME C5.1 </t>
  </si>
  <si>
    <t>The departments have availability of adequate drugs at point of use.</t>
  </si>
  <si>
    <t>All the drugs and consumables are available at point of use</t>
  </si>
  <si>
    <t>As per MoU with the private partner/hospital EML</t>
  </si>
  <si>
    <t>Availability of adequate quantity of dialysate as per requirement</t>
  </si>
  <si>
    <t xml:space="preserve">Dialysate prepared either commercially or on-site on daily basis meeting standards or regulatory requirements  (ISO 23500:2014, ISO 13958:2014, ISO 11663:2014) 
</t>
  </si>
  <si>
    <t>Availability of medical gases</t>
  </si>
  <si>
    <t>Oxygen cylinders and suction machine or through piped supply</t>
  </si>
  <si>
    <t xml:space="preserve">ME C5.2 </t>
  </si>
  <si>
    <t>The departments have adequate consumables at point of use.</t>
  </si>
  <si>
    <t>Availability of consumables, connectors, Tubing</t>
  </si>
  <si>
    <t>Adequate quantity of disposable consumables like Blood tubing set, Fistula needle(16 G), Sodium Bicarbonate powder, IV sets, Dialyser starting kit, , Double lumen catheter set 12F(curved), etc. are available</t>
  </si>
  <si>
    <t>Availability of adequate quantity of functional dialyser as per requirement</t>
  </si>
  <si>
    <t>Every patient is provided with either a new dialyser or a reprocessed dialyser of the same patient. All reprocessed dialysers must meet the standard norms for test of performance</t>
  </si>
  <si>
    <t>Emergency drug trays are maintained at every point of care, where ever it may be needed.</t>
  </si>
  <si>
    <t>Emergency Drug Tray/Crash Cart is maintained at dialysis unit</t>
  </si>
  <si>
    <t>Inj. Adrenaline, Atropine, Hydrocortisone, Dexamethasone, Warfarin,  Erythropoietin, ET Tube, Ambu Bag with Mask, Laryngoscope, etc.</t>
  </si>
  <si>
    <t xml:space="preserve">Standard C6 </t>
  </si>
  <si>
    <t>Availability of equipment &amp; instruments for examination &amp; monitoring of patients.</t>
  </si>
  <si>
    <t>BP Apparatus, Stethoscope, Weighing Scale, Thermometer, Torch, X-ray view box, Multipara monitor</t>
  </si>
  <si>
    <t xml:space="preserve">ME C6.2 </t>
  </si>
  <si>
    <t>Availability of equipment &amp; instruments for treatment procedures, being undertaken in the facility.</t>
  </si>
  <si>
    <t xml:space="preserve">Availability of instruments for dialysis procedure </t>
  </si>
  <si>
    <t xml:space="preserve">Dialysis starting kit, Equipment for dressing/bandaging/suturing, Stand-by heamodialysis machine, Equipment for water treatment and dialyser reprocessing, etc.                                                                                                                                                                                                                                                                                                 </t>
  </si>
  <si>
    <t>Availability of equipment &amp; instruments for diagnostic procedures being undertaken in the facility.</t>
  </si>
  <si>
    <t>Glucometer, ECG and HIV rapid diagnostic kit, Blood group testing,HbsAg(HBV)</t>
  </si>
  <si>
    <t>Availability of equipment and instruments for resuscitation of patients and for providing intensive and critical care to patients.</t>
  </si>
  <si>
    <t xml:space="preserve">1.Laryngoscope                                                         2.Endotracheal tubes                                                  3.Suction equipment                                               4.Xylocaine spray                                                   5.Oropharyngeal and Nasopharyngeal airways                                              6.Ambu Bag- Adult &amp; Paediatric </t>
  </si>
  <si>
    <t xml:space="preserve">ME C6.5 </t>
  </si>
  <si>
    <t>Availability of Equipment for Storage.</t>
  </si>
  <si>
    <t>Refrigerator, Crash cart/Emergency Drug tray, instrument trolley/tray, dressing trolley/tray</t>
  </si>
  <si>
    <t>Availability of functional equipment and instruments for support services.</t>
  </si>
  <si>
    <t>Buckets for mopping, mops, duster, waste bins, cleaning brushes</t>
  </si>
  <si>
    <t>Availability of equipment for sterilization and disinfection</t>
  </si>
  <si>
    <t>Autoclave</t>
  </si>
  <si>
    <t xml:space="preserve">ME C6.7 </t>
  </si>
  <si>
    <t>Departments have patient furniture and fixtures as per load and service provision.</t>
  </si>
  <si>
    <t>Availability of patient bed with accessories</t>
  </si>
  <si>
    <t>1. Hospital graded Mattress                                                     2. IV stand                                                                                  3. Bed rails                                                                         
4. Stool                                                                                                                                   5. Footstep, 
6. Bedside locker</t>
  </si>
  <si>
    <t>The facility has a defined and established procedure for effective utilization, evaluation and augmentation of competence and performance of staff</t>
  </si>
  <si>
    <t>Competence assessment of Clinical and Para clinical staff is done on predefined criteria at least once in a year</t>
  </si>
  <si>
    <t xml:space="preserve">Criteria for Competence assessment are defined  for doctor, nurse, technician. </t>
  </si>
  <si>
    <t xml:space="preserve">Criteria may include skill, proficiency, knowledge and competencies required to carry out day to day procedures and manage complications.
Competence assessment is done at least once in a year. </t>
  </si>
  <si>
    <t>Performance based appraisal is done once in a year for all staff</t>
  </si>
  <si>
    <t>Appraisal is done on the basis of objective assessments and linked with renumeration</t>
  </si>
  <si>
    <t>The Staff is provided training as per defined core competencies and training plan.</t>
  </si>
  <si>
    <t>All staff are trained in skills required for general management of the dialysis unit</t>
  </si>
  <si>
    <t>Risk Management, Infection Control Practices, Bio-medical Waste Management, Patient and Fire Safety, Quality Management                                                                          Comprehensive training programme for all staffs including PPP service providers</t>
  </si>
  <si>
    <t>Doctors are trained in skills required for clinical management of dialysis unit</t>
  </si>
  <si>
    <t>Evaluation, Initiation, Monitoring and Termination of Dialysis session including prevention and management of complication</t>
  </si>
  <si>
    <t>Doctors, Nurses/Technicians are trained in general counselling of patients</t>
  </si>
  <si>
    <t>Self-care, do's and don'ts, diet and psychological counselling</t>
  </si>
  <si>
    <t>All staff are trained for life-saving skills</t>
  </si>
  <si>
    <t>Basic life support (BLS)/ Advance life support (ALS)           Doctors, nurses/technicians are trained for life saving skills</t>
  </si>
  <si>
    <t>Periodic refresher training are provided for all staff</t>
  </si>
  <si>
    <t>As mentioned in above checkpoints for different categories of staff</t>
  </si>
  <si>
    <t>Area of Concern D: Support Services</t>
  </si>
  <si>
    <t>The facility has established Programme for inspection, testing and maintenance and calibration of Equipment.</t>
  </si>
  <si>
    <t xml:space="preserve">ME D1.1 </t>
  </si>
  <si>
    <t>The facility has established system for maintenance of critical Equipment.</t>
  </si>
  <si>
    <t xml:space="preserve">All equipment are covered under AMC including preventive maintenance. </t>
  </si>
  <si>
    <t>Haemodialysis (HD) machine &amp; all the assessories including alarms</t>
  </si>
  <si>
    <t>AMC/CMC of Water treatment system with reverse osmosis</t>
  </si>
  <si>
    <t xml:space="preserve">1. Maintenance for all the major equipmemts including process of periodic inspection        
2. Cleaning and maintenance                          3.The unit may have AMC/CMC for individuals machines or collectively enrolled under BMEMP </t>
  </si>
  <si>
    <t>Staff of dialysis unit is skilled for routine trouble shooting of minor equipment failure</t>
  </si>
  <si>
    <t>Maintenance of different components of water treatment system are recorded</t>
  </si>
  <si>
    <t>The log book is adequately maintained</t>
  </si>
  <si>
    <t xml:space="preserve">ME D1.2 </t>
  </si>
  <si>
    <t>The facility has established procedure for internal and external calibration of measuring equipment.</t>
  </si>
  <si>
    <t xml:space="preserve">All the measuring equipment/ instruments are calibrated </t>
  </si>
  <si>
    <t>Dialysis machine (Blood pump, Heparin pump, Pressure monitor, Conductivity meter), Weighing scale, Thermometer, BP Apparatus</t>
  </si>
  <si>
    <t>Operating and maintenance instructions are available with the users of equipment.</t>
  </si>
  <si>
    <t>Operating Dialysis Machine, Water Treatment System, Dialyzer Reprocessing, Preparation of Dialysate</t>
  </si>
  <si>
    <t xml:space="preserve">Lay-out and flow diagram of the water treatment system is displayed in the water treatment room </t>
  </si>
  <si>
    <t>The flow-diagram is self-explanatory and easy to comprehend</t>
  </si>
  <si>
    <t>The facility has defined procedures for storage, inventory management and dispensing of drugs in pharmacy and patient care areas.</t>
  </si>
  <si>
    <t>There is established procedure for forecasting and indenting drugs and consumables.</t>
  </si>
  <si>
    <t xml:space="preserve">Forecasting or demand generation manually/IT 
</t>
  </si>
  <si>
    <t>The facility has established procedure for procurement of drugs.</t>
  </si>
  <si>
    <t>There is an established procedure for placing requisition</t>
  </si>
  <si>
    <t>Requisition are timely placed</t>
  </si>
  <si>
    <t>The facility ensures management of expiry and near expiry drugs.</t>
  </si>
  <si>
    <t xml:space="preserve">Expiry and near expiry dates are maintained at emergency drug tray </t>
  </si>
  <si>
    <t>Please check for records for expiry and near expiry drugs are maintained for drug stored in the department</t>
  </si>
  <si>
    <t xml:space="preserve">No expired drugs or consumables found </t>
  </si>
  <si>
    <t>Check expiry date of dialysate packaging</t>
  </si>
  <si>
    <t xml:space="preserve">ME D2.5 </t>
  </si>
  <si>
    <t>The facility has established procedure for inventory management techniques.</t>
  </si>
  <si>
    <t>Department maintained stock and expenditure register of drugs and consumables including buffer stock</t>
  </si>
  <si>
    <t>There is a procedure for periodically replenishing the drugs in patient care areas.</t>
  </si>
  <si>
    <t>There is no stock out of drugs &amp; consumables</t>
  </si>
  <si>
    <t xml:space="preserve">ME D2.7 </t>
  </si>
  <si>
    <t>There is a process for storage of vaccines and other drugs, requiring controlled temperature.</t>
  </si>
  <si>
    <t xml:space="preserve">Check for temperature charts are maintained and updated periodically (Erythropoietin)                                                                        </t>
  </si>
  <si>
    <t>The facility provides safe, secure and comfortable environment to staff, patients and visitors</t>
  </si>
  <si>
    <t xml:space="preserve">ME D3.1 </t>
  </si>
  <si>
    <t>The facility provides adequate illumination at patient care areas.</t>
  </si>
  <si>
    <t>There is adequate illumination at the procedure area</t>
  </si>
  <si>
    <t xml:space="preserve">Provision of at least 300 lux. </t>
  </si>
  <si>
    <t>There is adequate illumination at the water treatment area</t>
  </si>
  <si>
    <t xml:space="preserve">ME D3.2 </t>
  </si>
  <si>
    <t>The facility has provision of restriction of visitors in patient areas.</t>
  </si>
  <si>
    <t xml:space="preserve">Entry of visitors into the dialysis unit are restricted </t>
  </si>
  <si>
    <t>Visiting hours are defined, displayed &amp; adhered with</t>
  </si>
  <si>
    <t xml:space="preserve">ME D3.3 </t>
  </si>
  <si>
    <t>The facility ensures safe and comfortable environment for patients and service providers.</t>
  </si>
  <si>
    <t xml:space="preserve">The Dialysis unit shall be provided with effective and suitable ventilation to maintain comfortable room temperature. 
</t>
  </si>
  <si>
    <t>Fans/ Air conditionings are available as per environment condition and requirement</t>
  </si>
  <si>
    <t>Water treatment area should have measures for noise attenuation</t>
  </si>
  <si>
    <t xml:space="preserve">There is adequate ventilation to prevent over-heating  </t>
  </si>
  <si>
    <t>In dialysis unit and water treatment area</t>
  </si>
  <si>
    <t>The facility has established Programme for maintenance and upkeep of the facility.</t>
  </si>
  <si>
    <t>Exterior and interior of the facility building is maintained properly</t>
  </si>
  <si>
    <t xml:space="preserve">Hospital infrastructure is adequately maintained along with interior of patient care areas are plastered &amp; painted </t>
  </si>
  <si>
    <t>Patient care areas are clean and hygienic</t>
  </si>
  <si>
    <t xml:space="preserve">Floors, walls, roof, sinks patient care and circulation  areas are clean </t>
  </si>
  <si>
    <t>The facility has policy of removal of condemned junk material</t>
  </si>
  <si>
    <t>No condemned/junk material in the dialysis centre</t>
  </si>
  <si>
    <t>The facility has established procedures for pest, rodent and animal control</t>
  </si>
  <si>
    <t>The facility ensures 24 × 7 water and power backup as per requirement of service delivery, and support services norms.</t>
  </si>
  <si>
    <t>The facility has adequate arrangement for storage and supply of potable water in all functional areas.</t>
  </si>
  <si>
    <t>The unit shall have 24 hour provision of potable water for RO system</t>
  </si>
  <si>
    <t>Check the availability of functional water points for RO system</t>
  </si>
  <si>
    <t>The facility ensures adequate power backup in all patient care areas as per load.</t>
  </si>
  <si>
    <t>Availability of genset</t>
  </si>
  <si>
    <t>To meet the requirements of all machine</t>
  </si>
  <si>
    <t>Check the backup of UPS is at least up to 15 minutes in case of power failure/all dialysis machines are connected to a central servo controlled stabiliser of adequate capacity</t>
  </si>
  <si>
    <t>Critical areas of the facility ensures availability of oxygen, medical gases and vacuum supply.</t>
  </si>
  <si>
    <t xml:space="preserve">Availability  of Centralized /local piped oxygen and vacuum supply </t>
  </si>
  <si>
    <t>if oxygen cylinder/oxygen concentrator is available, then full compliance will be given</t>
  </si>
  <si>
    <t>The dialysis unit have sufficient supply of RO water</t>
  </si>
  <si>
    <t>480 Litres of water  needed per machine (Note: This does not include the water requirement of other activities of the unit such as hand washing )/ Water is available on 24*7 basis at all points of usages</t>
  </si>
  <si>
    <t>The dialysis unit has adequate arrangements for preventing back flow of water</t>
  </si>
  <si>
    <t>1. Back-flow preventer                                            
2. Temperature  blending valve                                      
3. Booster pump and raw water tank                               4. ±acid feed  pump etc.</t>
  </si>
  <si>
    <t xml:space="preserve">The RO plant has adequate arrangements for pre-treatment of water  
</t>
  </si>
  <si>
    <t xml:space="preserve">Pre-treatment should consist of:
1. Filtration for suspended particles.
2.Activated carbon filtration
3.Softener or deionizers </t>
  </si>
  <si>
    <t xml:space="preserve">The RO plant has standardized pipes and valves for water distribution
</t>
  </si>
  <si>
    <t xml:space="preserve">Check for:                                                                                                                     1.All pipelines after reverse osmosis system are of stainless steel (grade 316) or medical grade PVC. 
2.All valves joints &amp; connectors are of the same material.     
3. Bends &amp; blind loops must be avoided                                                                   </t>
  </si>
  <si>
    <t xml:space="preserve">The RO plant has adequate arrangements for post-treatment of water  
</t>
  </si>
  <si>
    <t>Microbial and UV filters or/and deionization</t>
  </si>
  <si>
    <t>There is adequate arrangements for safe storage of water</t>
  </si>
  <si>
    <t xml:space="preserve">Please check for:                                                                          1. Storage tank is made up of  stainless steel or medical grade PVC with an air tight lid                                                                     2.The tank has de-aeration valve &amp; drain facility at the bottom                                                    </t>
  </si>
  <si>
    <t>The facility has adequate arrangements for management  of drainage System</t>
  </si>
  <si>
    <t xml:space="preserve">The drains are provided with adequate gradients and adequate no. of floor traps are available to drain excess water    </t>
  </si>
  <si>
    <t>Dietary services are available as per service provision and nutritional requirement of the patients</t>
  </si>
  <si>
    <t>The facility has provision of nutritional assessment of the patients.</t>
  </si>
  <si>
    <t>Availability of nutritional assessment and counselling facility</t>
  </si>
  <si>
    <t>Ideally by a dietician else by the doctor(Arrangements could be made for videography lecture )</t>
  </si>
  <si>
    <t>The facility ensures clean linen to the patients.</t>
  </si>
  <si>
    <t>The facility has established procedures for changing of linen in patient care areas</t>
  </si>
  <si>
    <t>A fresh set of linen is provided to each patient and is changed in case of any major spill</t>
  </si>
  <si>
    <t>OB/SI/RR/PI</t>
  </si>
  <si>
    <t>On a daily basis</t>
  </si>
  <si>
    <t>The facility has standard procedures for handling, collection, transportation and washing of linen.</t>
  </si>
  <si>
    <t xml:space="preserve">There is an established procedures for handling dirty, soiled and clean linens                                                                           </t>
  </si>
  <si>
    <t>Dirty, soiled and clean linens are collected, transported and stored separately</t>
  </si>
  <si>
    <t>Hospital has defined and established procedures for Financial Management.</t>
  </si>
  <si>
    <t xml:space="preserve">ME D9.1 </t>
  </si>
  <si>
    <t>The facility ensures proper utilization of the fund provided to it.</t>
  </si>
  <si>
    <t xml:space="preserve">There is no delay in payments to the service provider </t>
  </si>
  <si>
    <t>Payments to the providers are made as per the MoU. If not applicable, give full compliance</t>
  </si>
  <si>
    <t>Roles &amp; Responsibilities of administrative and clinical staff are determined as per govt. regulations and standards operating procedures.</t>
  </si>
  <si>
    <t>The facility has established job description as per govt guidelines.</t>
  </si>
  <si>
    <t xml:space="preserve">Job descriptions/TOR are available with the facility                                                             </t>
  </si>
  <si>
    <t xml:space="preserve">ME D11.2 </t>
  </si>
  <si>
    <t>The facility has a established procedure for duty roster and deputation to different departments.</t>
  </si>
  <si>
    <t>There is procedure to ensure that staff is available on duty as per duty roster and there is designated  in charge for the department</t>
  </si>
  <si>
    <t>The facility ensures adherence to dress code as mandated by the administration.</t>
  </si>
  <si>
    <t>All the categories of staffs are in proper dress code as assigned by the hospital management/administration</t>
  </si>
  <si>
    <t>There is established system of contract management for the out sourced services.</t>
  </si>
  <si>
    <t>There is a valid MoU with outsourcing agencies (If not applicable, give full compliance)</t>
  </si>
  <si>
    <t>There is a system of periodic review of quality of out-sourced services.</t>
  </si>
  <si>
    <t>Regular monitoring of quality of services</t>
  </si>
  <si>
    <t xml:space="preserve">                                                                            The quality of services are monitored periodically using objective criteria, process of black listing and provision of penalties for non-conformance(check MoU)</t>
  </si>
  <si>
    <t>Every patient is provided with individual dialysis card/booklet with Unique identification number  during registration</t>
  </si>
  <si>
    <t xml:space="preserve">The same card/booklet may be used for multiple sessions                                                                                                                                                                                                            </t>
  </si>
  <si>
    <t>There is provision of prior appointment for new &amp; old patients</t>
  </si>
  <si>
    <t xml:space="preserve">Check the process for appointment &amp; also advanced communication is given to the patient in case of any cancellation/ delay  </t>
  </si>
  <si>
    <t>Patient details are recorded in Dialysis Card/Booklet</t>
  </si>
  <si>
    <t>Check for that patient details like Name, age, Gender, Blood group, Nephrologist details, Dialysis start date, HBV/HCV status, etc.</t>
  </si>
  <si>
    <t>There is an established criteria for initiation of dialysis session</t>
  </si>
  <si>
    <t>Criteria based on Nephrologist's recommendations, Dry weight/weight gain, Vital sign, KFT results and Physical finding</t>
  </si>
  <si>
    <t xml:space="preserve">Initial assessment of all patients on dialysis is done as per standard protocols 
 </t>
  </si>
  <si>
    <t>Initial Assessment will include weight, seated blood pressure, pulse rate, temperature, respiratory rate</t>
  </si>
  <si>
    <t xml:space="preserve">Dialysis history is taken and recorded </t>
  </si>
  <si>
    <t>Check whether the patient has come for first session or a follow-up session</t>
  </si>
  <si>
    <t xml:space="preserve">Physical Examination is done and recorded </t>
  </si>
  <si>
    <t>Look for signs of 
Mobility, Pain, Skin changes, Oedema, Signs of bruising &amp; bleeding, Signs &amp; symptoms of infection</t>
  </si>
  <si>
    <t xml:space="preserve">There is fixed schedule for reassessment of stable and non-infective patients </t>
  </si>
  <si>
    <t>Every hour and look for safety checks as
Air detector/Line clamp, Dialysate Flow Rate, Dialysate temp, Conductivity, Status of heparin pump, "A" and "B" concentrate, Concentrate Na+, Alarm limit is set, if any</t>
  </si>
  <si>
    <t xml:space="preserve">There is fixed schedule for reassessment of unstable and infective patients </t>
  </si>
  <si>
    <t>Every half hour and look for safety checks as
Air detector/Line clamp, Dialysate Flow Rate, Dialysate temp, Conductivity, Status of heparin pump, "A" and "B" concentrate, Concentrate Na+, Alarm limit is set, if any</t>
  </si>
  <si>
    <t>Facility has established procedure for continuity of care during interdepartmental transfer and referrals</t>
  </si>
  <si>
    <t>There is an established procedure for patient transferred from dialysis unit to ICU /OT/ Emergency and vice versa</t>
  </si>
  <si>
    <t>Check how hand over is given when patient is transferred from dialysis unit to ICU /OT/ Emergency and vice versa</t>
  </si>
  <si>
    <t>There is an established procedure for referral of patients to higher facility</t>
  </si>
  <si>
    <t>All patients are provided with referral card with details of patient, details of the facility where referred, treatment given, reasons for referral, etc.</t>
  </si>
  <si>
    <t>Necessary support is provided for referral</t>
  </si>
  <si>
    <t>Advance communication is done with higher centre, Referral vehicle is arranged</t>
  </si>
  <si>
    <t>Doctor and nurse/technician is designated for each patient</t>
  </si>
  <si>
    <t>At least one  doctor is available for each shift and one nurse/technician for each patient</t>
  </si>
  <si>
    <t>Detailed hand over is given between change of the shifts</t>
  </si>
  <si>
    <t>Patient condition is reviewed during hand over between resident doctors as well as nurses/technicians</t>
  </si>
  <si>
    <t>There is a process  for ensuring the identification of the patient before each dialysis session</t>
  </si>
  <si>
    <t>Patient id band/ verbal confirmation/Bed no. etc. Any two identifiers may be used</t>
  </si>
  <si>
    <t xml:space="preserve">Dialysis chart is maintained </t>
  </si>
  <si>
    <t>Check for
Patient name, Age, Sex, Id no, Date, Dialysis no, Weight (Pre/Post), BP (Pre/Post), Starting and closing time of dialysis session, Any symptoms or medication given, etc.</t>
  </si>
  <si>
    <t>General records of haemodialysis are adequately maintained</t>
  </si>
  <si>
    <t>Look for 
Id on dialyzer, Dialyzer type, Dialyzer reuse no, Machine no, Bed no, Dialysis duration, start and termination time, Dialysis no</t>
  </si>
  <si>
    <t>Pre-dialysis records  are adequately maintained</t>
  </si>
  <si>
    <t>Look for 
Machine rinse with RO water, Dialyzer sterilant active, pre dialysis weight, dry weight of the patient, interdialytic wt. gain,  UF target, pulse, BP, Temp, Anticoagulation bolus and maintenance dose with signature of nurse/technician commencing Haemodialysis session</t>
  </si>
  <si>
    <t>Post-dialysis records  are adequately maintained</t>
  </si>
  <si>
    <t>Look for
UF reading, post dialysis weight, weight loss/gain, achieved Kt/V, BP, Temp, Pulse, Inj. EPO/Iron/Carnitine, if any</t>
  </si>
  <si>
    <t>Records of the safety checks are adequately maintained</t>
  </si>
  <si>
    <t>All general, pre-dialysis and post-dialysis records are duly signed by nurse/technician</t>
  </si>
  <si>
    <t>Hepatitis B/C, HIV positive patients, Grossly dearranged KFT, Immuno-compromised patients and patients with pre-existing illnesses e.g. Heart Failure, IHD, LVF, HTM, COPD, etc.</t>
  </si>
  <si>
    <t>High alert drugs and chemicals available in department are identified</t>
  </si>
  <si>
    <t>Dialysate A &amp; B, Electrolytes like Potassium chloride, Anti thrombolytic agent, insulin, warfarin, Heparin, etc.</t>
  </si>
  <si>
    <t>Value for maximum doses  are available with the technician and doctor in the dialysis unit</t>
  </si>
  <si>
    <t>Every Medical advice and procedure is accompanied with date, time and signature in comprehendible hand-writing</t>
  </si>
  <si>
    <t>Check for Date, Time, name of the doctor, reg no, no of medicines, dosage form, strength, time-duration, dosage route, signature of doctor, instructions for patient, etc.</t>
  </si>
  <si>
    <t>Drugs and chemicals are checked for expiry and   other inconsistency before administration</t>
  </si>
  <si>
    <t>Administration of medicines done after ensuring right patient, right drug, right dose, right time, right route, right reason and right documentation</t>
  </si>
  <si>
    <t>Dialysis process is recorded as per defined assessment schedule</t>
  </si>
  <si>
    <t>Pre, Post and Intra Dialysis processes and investigations are recorded</t>
  </si>
  <si>
    <t>Each Dialysis session is planned and documented on dialysis card</t>
  </si>
  <si>
    <t>Before initiation of dialysis session</t>
  </si>
  <si>
    <t>Check for the availability of Dialysis card, Dialysis chart, Dialysis record, Referral slip, Consent form, Lab requisition form, etc.</t>
  </si>
  <si>
    <t xml:space="preserve">Dialysis card is updated at the end of each dialysis session </t>
  </si>
  <si>
    <t xml:space="preserve">Look for date of next session </t>
  </si>
  <si>
    <t>Patient is counselled for do's and don'ts, care of access site, diet, water intake, dry weight, etc.</t>
  </si>
  <si>
    <t>Protocols of dialysis for emergency cases are defined and implemented</t>
  </si>
  <si>
    <t>Acute renal failure/septicaemia in IPD/ICU patients</t>
  </si>
  <si>
    <t>Facility for point of care diagnostic tests are available</t>
  </si>
  <si>
    <t>Blood Sugar, Blood group, HbsAg(HBV) etc.</t>
  </si>
  <si>
    <t xml:space="preserve">Blood transfusion note is written in patient records </t>
  </si>
  <si>
    <t xml:space="preserve">There is an established procedure for monitoring and reporting Transfusion complication </t>
  </si>
  <si>
    <t>ME 24.1</t>
  </si>
  <si>
    <t>The facility has defined and established procedure for Pre Haemodialysis assessment</t>
  </si>
  <si>
    <t>Patient washes hand and relevant limb (with AVF/GF) with soap and water before entering the dialysis unit</t>
  </si>
  <si>
    <t>Encourage the patients to wash their hands themselves</t>
  </si>
  <si>
    <t>All the patients are weighed before entering the dialysis unit</t>
  </si>
  <si>
    <t>Encourage the patients to weigh themselves</t>
  </si>
  <si>
    <t>Pre-dialysis observations are performed and pre-recorded</t>
  </si>
  <si>
    <t>Seated blood pressure, pulse, temp, respiratory rate are recorded</t>
  </si>
  <si>
    <t>Complete assessment of the patient is done before commencement of the dialysis</t>
  </si>
  <si>
    <t>Look for any changes since last session in mobility, pain, skin state, oedema, bruising/bleeding or any sign or symptom of infection</t>
  </si>
  <si>
    <t>Information of the previous dialysis session is reviewed</t>
  </si>
  <si>
    <t>Note pre and post dialysis observation of the previous dialysis session and any dialysis variances</t>
  </si>
  <si>
    <t>Baseline information is reviewed</t>
  </si>
  <si>
    <t>Weight gain (ideally less than 5%), urine output, blood glucose level</t>
  </si>
  <si>
    <t>Dialysis plan is documented based on observation and patient assessments</t>
  </si>
  <si>
    <t>Plan should have details of Ultra filtration goal (amount of fluid to be removed), Ultra-filtration rate, dialysis duration, any expected complications</t>
  </si>
  <si>
    <t>Review and prepare for pre-dialysis testing</t>
  </si>
  <si>
    <t>HbSAg, HCV, HBV, HIV, MRSA</t>
  </si>
  <si>
    <t>Blood sample is taken for pre-dialysis testing</t>
  </si>
  <si>
    <t>Hb, KFT, LFT</t>
  </si>
  <si>
    <t>ME 24.2</t>
  </si>
  <si>
    <t xml:space="preserve">The facility has defined and established procedure for care during Haemodialysis </t>
  </si>
  <si>
    <t>Prepare the access sites</t>
  </si>
  <si>
    <t>Cleaning and disinfection with antiseptic solution</t>
  </si>
  <si>
    <t>Safety checks for Blood tubing are ensured</t>
  </si>
  <si>
    <t>Check that
Inserted canula is secured, check for air bubble via Air detector/Line clamps,  and patency of the circuit</t>
  </si>
  <si>
    <t>Safety checks for Dialysis machine are ensured</t>
  </si>
  <si>
    <t xml:space="preserve">Check that 
Dialysis machine is disinfected and rinsed with RO water. Conductivity is maintained.
Alarm limit and dialysate flow rate is set 
</t>
  </si>
  <si>
    <t>Safety checks for dialyzer and dialysate are ensured</t>
  </si>
  <si>
    <t>Check that
Dialyzer reuse no is written, Check for Dialysate temp and A and B concentrate</t>
  </si>
  <si>
    <t>Periodic and regular monitoring of the patient is done</t>
  </si>
  <si>
    <t>All the observations are recorded including BP, Pulse, Respiratory Rate, Machine parameters</t>
  </si>
  <si>
    <t>Patient with any comorbidity are monitored and parameters are recorded periodically</t>
  </si>
  <si>
    <t>Blood sugar monitoring of diabetic patient and INR of patients on Warfarin</t>
  </si>
  <si>
    <t>Routine medications are administered to patients as scheduled</t>
  </si>
  <si>
    <t>Intervention/Medication during the session are monitored and recorded</t>
  </si>
  <si>
    <t xml:space="preserve">Change in machine settings
Iron/Erythropoietin
</t>
  </si>
  <si>
    <t>Strict monitoring of the dialysis related errors is done</t>
  </si>
  <si>
    <t xml:space="preserve">Needle dislodgement and clotted circuit </t>
  </si>
  <si>
    <t>ME 24.3</t>
  </si>
  <si>
    <t xml:space="preserve">The facility has defined and established procedure for care after completion of Haemodialysis </t>
  </si>
  <si>
    <t>Keep equipment ready to terminate the session and disconnect the patient from the machine</t>
  </si>
  <si>
    <t xml:space="preserve">Swab, Tape, Bandage
</t>
  </si>
  <si>
    <t xml:space="preserve">Take post-dialysis sample </t>
  </si>
  <si>
    <t>For KFT or any other investigations</t>
  </si>
  <si>
    <t>Disconnect the access as per the protocols</t>
  </si>
  <si>
    <t xml:space="preserve">Sequence and timing of removing the cannulas and tubing's
</t>
  </si>
  <si>
    <t>Post-dialysis observations are recorded</t>
  </si>
  <si>
    <t>BP, Pulse, Temp, Respiratory Rate, Blood Sugar, UF reading, weight, Inj. Iron/Erythropoietin</t>
  </si>
  <si>
    <t>Patient is counselled for self-care</t>
  </si>
  <si>
    <t>Water intake, Protein intake, Care of the access site, do's and don't, alarming signs and when &amp; whom to contact in case of emergencies</t>
  </si>
  <si>
    <t>Area of Concern - F: Infection Control</t>
  </si>
  <si>
    <t xml:space="preserve">Standard F1 </t>
  </si>
  <si>
    <t>The facility has infection control Programme and procedures in place for prevention and measurement of hospital associated infection.</t>
  </si>
  <si>
    <t xml:space="preserve">ME F1.2 </t>
  </si>
  <si>
    <t>The facility has provision for Passive and active culture surveillance of critical &amp; high risk areas.</t>
  </si>
  <si>
    <t>Dedicated person is in-charge for infection control in the dialysis unit</t>
  </si>
  <si>
    <t>Doctor/Nurse/Technician may be designated 
Person responsible for quality can also handle</t>
  </si>
  <si>
    <t xml:space="preserve">Swab are taken from infection prone surfaces at least  once in month like machine, machine control panel, dialyzer(in case of reuse), bed railing, working bench,machine,dialysate, RO,connectors used /supply to machine etc. </t>
  </si>
  <si>
    <t>Water samples are taken for microbial culture and microelements in RO water</t>
  </si>
  <si>
    <t>Analysis of water used for haemodialysis for bacteria required to be done at least monthly and analysis for chemicals required to be done at least every six months</t>
  </si>
  <si>
    <t xml:space="preserve">ME F1.3 </t>
  </si>
  <si>
    <t>The facility measures hospital associated infection rates.</t>
  </si>
  <si>
    <t>There is procedure to report cases of infection with blood borne infections</t>
  </si>
  <si>
    <t xml:space="preserve">The facility should develop methods to monitor, review and evaluate all blood borne infections </t>
  </si>
  <si>
    <t xml:space="preserve">ME F1.4 </t>
  </si>
  <si>
    <t>There is provision of Periodic Medical Check-up and immunization of staff.</t>
  </si>
  <si>
    <t>Hepatitis B and Tetanus Toxoid etc.</t>
  </si>
  <si>
    <t>At least once in a year including housekeeping and support staff</t>
  </si>
  <si>
    <t>The facility has established procedures for regular monitoring of infection control practices.</t>
  </si>
  <si>
    <t>The facility has defined and implemented procedures for ensuring hand hygiene practices and antisepsis</t>
  </si>
  <si>
    <t xml:space="preserve">ME F2.1 </t>
  </si>
  <si>
    <t>Hand washing facilities are provided at point of use.</t>
  </si>
  <si>
    <t>Availability of hand washing facility as per norms</t>
  </si>
  <si>
    <t>One hand wash basin to be provided for every 2-3 dialysis stations in the main dialysis area</t>
  </si>
  <si>
    <t xml:space="preserve">Availability of running water </t>
  </si>
  <si>
    <t xml:space="preserve">Ask Staff if water supply is regular </t>
  </si>
  <si>
    <t>Availability of antiseptic liquid soap with dispenser.</t>
  </si>
  <si>
    <t>One alcohol hand rub for every dialysis machine.  Ask staff for regular supply.</t>
  </si>
  <si>
    <t xml:space="preserve">ME F2.2 </t>
  </si>
  <si>
    <t>The facility staff is trained in hand washing practices and they adhere to standard hand washing practices</t>
  </si>
  <si>
    <t xml:space="preserve">Staff aware of when to wash hand </t>
  </si>
  <si>
    <t>Ask 5 moments for hand washing</t>
  </si>
  <si>
    <t xml:space="preserve">ME F2.3 </t>
  </si>
  <si>
    <t>The facility ensures standard practices and materials for antisepsis.</t>
  </si>
  <si>
    <t>Providine iodine, Isopropyl alcohol, etc.</t>
  </si>
  <si>
    <t>Proper cleaning of vascular access site with antiseptics</t>
  </si>
  <si>
    <t>Before preparing the access for cannulation/blood tubing, before giving IM/IV injection and drawing blood (If not applicable, give full compliance)</t>
  </si>
  <si>
    <t>The facility ensures standard practices and materials for Personal protection.</t>
  </si>
  <si>
    <t xml:space="preserve">ME F3.1 </t>
  </si>
  <si>
    <t>The facility ensures adequate personal protection Equipment as per requirements.</t>
  </si>
  <si>
    <t xml:space="preserve">ME F3.2 </t>
  </si>
  <si>
    <t>The facility staff adheres to standard personal protection practices.</t>
  </si>
  <si>
    <t xml:space="preserve">Standard F4 </t>
  </si>
  <si>
    <t>The facility has standard procedures for processing of equipment and instruments.</t>
  </si>
  <si>
    <t>The facility ensures standard practices and materials for decontamination and cleaning of instruments and equipments</t>
  </si>
  <si>
    <t>Cleaning &amp; Decontamination of dialysis machine and patient care area</t>
  </si>
  <si>
    <t xml:space="preserve"> Surfaces like dialysis bed or chair, countertops, external surfaces of dialysis machine &amp; control panel  etc. by wiping with .5% hypochlorite solution followed by removing chlorine residues from metallic surfaces with water</t>
  </si>
  <si>
    <t>Ask staff how they decontaminate the instruments like scissors, haemostats, clamps (Soaking in 0.5% Chlorine Solution), blood pressure cuffs, stethoscopes, etc. (Wiping with 0.5% Chlorine Solution or 70% Alcohol)</t>
  </si>
  <si>
    <t xml:space="preserve">Sorting, Rinsing or sluicing of soiled/infected linen is done outside the dialysis unit/ Patient care area </t>
  </si>
  <si>
    <t>Prepared chlorine solution has 500-600ppm free chlorine (e.g., 1:100 dilution of a 5.25-6.15% sodium hypochlorite provides 525-615 ppm available chlorine)</t>
  </si>
  <si>
    <t xml:space="preserve">ME F4.2 </t>
  </si>
  <si>
    <t>The facility ensures standard practices and materials for disinfection and sterilization of instruments and equipments</t>
  </si>
  <si>
    <t>Dialysis machines are disinfected after each session taking in to account level of biofilm and endotoxin removal</t>
  </si>
  <si>
    <t>Using Citric acid in the hydraulic circuit of haemodialysis machines</t>
  </si>
  <si>
    <t>Bottles containing unused dialysate are disinfected after session</t>
  </si>
  <si>
    <t>Opened bottles containing unused fluid should be discarded after 24 hours</t>
  </si>
  <si>
    <t>Unfinished bottles used for infected patients must be discarded immediately</t>
  </si>
  <si>
    <t>Cleaning and disinfection of Hemodialysers is done as per protocols</t>
  </si>
  <si>
    <t>Blood compartment is rinsed with water till the effluent is clear while hydrogen peroxide should be instilled in dialysate compartment followed by rinsed out of cleaning agents from dialysate compartment with water</t>
  </si>
  <si>
    <t>Backwashing or Reverse Ultrafiltration is done as per protocols</t>
  </si>
  <si>
    <t>Backwashing is carried out for at least 15 minutes with periodic 1-2 minute rinsing of the blood compartment. The direction of flow should be reversed at 5 minute intervals.</t>
  </si>
  <si>
    <t xml:space="preserve">Only dialysers clearing the 'Test of performance' are reused </t>
  </si>
  <si>
    <t>The 'Test of Performance' includes testing for total cell volume (TCV should be more than &lt;80%), membrane integrity (should pass leak test) and perform residual disinfection (shall be checked using ‘Potency Test Strip’). Dialyser failing 'Test of Performance' are discarded</t>
  </si>
  <si>
    <t>Labelling and storage of Dialyzer is done appropriately</t>
  </si>
  <si>
    <t>Dialyzer should be kept in a sealed polythene bag/leakproof box with the patients name, TCV, reuse number and date marked with indelible ink over it. If stored for more than 7 days prior to the subsequent use, it should be refilled with disinfectant before use</t>
  </si>
  <si>
    <t>Cleaning/Disinfection of the pipes of water management system</t>
  </si>
  <si>
    <t>Distribution loop of water treatment system should be cleaned preferably, once in 6 months</t>
  </si>
  <si>
    <t xml:space="preserve"> Ensure the traceability of sterilized packs is maintained during storage</t>
  </si>
  <si>
    <t xml:space="preserve">Standard F5 </t>
  </si>
  <si>
    <t>Physical layout and environmental control of the patient care areas ensures infection prevention</t>
  </si>
  <si>
    <t xml:space="preserve">ME F5.1 </t>
  </si>
  <si>
    <t>Functional area of the department are arranged to ensure infection control practices</t>
  </si>
  <si>
    <t>Facility layout ensures separation of general patient from infectious patients</t>
  </si>
  <si>
    <t>Separate bed/area for HBV, HCV and HIV cases</t>
  </si>
  <si>
    <t xml:space="preserve">Floors and wall surfaces are easily cleanable </t>
  </si>
  <si>
    <t>Look for non-slippery floor (or epoxy grout in tiles), surfaces should be smooth &amp; washable, seamless and impervious with sealed or welded joints</t>
  </si>
  <si>
    <t xml:space="preserve">ME F5.2 </t>
  </si>
  <si>
    <t>The facility ensures availability of standard materials for cleaning and disinfection of patient care areas</t>
  </si>
  <si>
    <t>Sodium Hypochlorite solution, Citric acid,  Glutaraldehyde</t>
  </si>
  <si>
    <t xml:space="preserve">ME F5.3 </t>
  </si>
  <si>
    <t>The facility ensures standard practices are followed for the cleaning and disinfection of patient care areas</t>
  </si>
  <si>
    <t>Blood spill management</t>
  </si>
  <si>
    <t>chair, armrests,
bedside table top/counter, and drawer/ cupboard handles) and high touch surfaces (the
exterior surfaces of the HD machine, computer screens, and keyboards</t>
  </si>
  <si>
    <t xml:space="preserve">ME F5.4 </t>
  </si>
  <si>
    <t>The facility ensures segregation infectious patients.</t>
  </si>
  <si>
    <t>Separate staff for infected patients</t>
  </si>
  <si>
    <t>Staff caring for HBV, HCV, HIV patients</t>
  </si>
  <si>
    <t xml:space="preserve">ME F5.5 </t>
  </si>
  <si>
    <t>The facility ensures air quality of high risk area.</t>
  </si>
  <si>
    <t xml:space="preserve">Standard F6 </t>
  </si>
  <si>
    <t>The facility has defined and established procedures for segregation, collection, treatment and disposal of Bio Medical and hazardous Waste.</t>
  </si>
  <si>
    <t>Facility Ensures segregation of Bio Medical Waste as per guidelines and 'on-site' management of waste carried out as per guidelines</t>
  </si>
  <si>
    <t xml:space="preserve">Human Anatomical waste, Dialysers after treatment, Items contaminated with blood, body fluids, dressings, plaster casts, cotton swabs and bags containing residual or discarded blood and blood components. 
 </t>
  </si>
  <si>
    <t>Items such as tubing,  bottles, dialysers filters, intravenous tubes and sets, catheters, urine bags, syringes (without needles and fixed needle syringes)  and vacutainers with their needles cut) and gloves</t>
  </si>
  <si>
    <t xml:space="preserve">Availability of functional hub cutters </t>
  </si>
  <si>
    <t xml:space="preserve">Segregation of sharps waste  including Metals in white (translucent)  puncture proof,  leak proof,  tamper proof containers 
 </t>
  </si>
  <si>
    <t>See availability near the point of generation. Needles, needles from needle tip cutter or  burner, scalpels, blades, or any other contaminated sharp object that may cause puncture and cuts. This includes both used, discarded and contaminated metal sharps</t>
  </si>
  <si>
    <t>Look for facilities for post-exposure prophylaxis</t>
  </si>
  <si>
    <t xml:space="preserve">Contaminated and broken glass  are disposed in puncture proof and leak proof box/ container with  Blue colour marking </t>
  </si>
  <si>
    <t>Vials, slides and other broken infected glass</t>
  </si>
  <si>
    <t>Dialysate A and B, Discarded disinfectant</t>
  </si>
  <si>
    <t>Area of Concern - G : Quality Management</t>
  </si>
  <si>
    <t xml:space="preserve">Standard G1 </t>
  </si>
  <si>
    <t>The facility has established organizational framework for quality improvement.</t>
  </si>
  <si>
    <t>The facility has a quality team in place.</t>
  </si>
  <si>
    <t>A Quality Circle is formed and functional with a designated nodal officer for quality.</t>
  </si>
  <si>
    <t>Quality circle may have nephrologist/equivalent, Technician, nurses and housekeeping staff.</t>
  </si>
  <si>
    <t xml:space="preserve">ME G1.2 </t>
  </si>
  <si>
    <t>The facility reviews quality of its services at periodic intervals.</t>
  </si>
  <si>
    <t xml:space="preserve">Quality Circle meets once in a month and review quality of services. </t>
  </si>
  <si>
    <t xml:space="preserve">Quality circle meets at least once in a month and minutes are recorded. </t>
  </si>
  <si>
    <t>The facility has established system for patient and employee satisfaction.</t>
  </si>
  <si>
    <t>Patient satisfaction surveys are conducted at periodic intervals.</t>
  </si>
  <si>
    <t>Patient  satisfaction survey done on monthly basis</t>
  </si>
  <si>
    <t xml:space="preserve">ME G2.2 </t>
  </si>
  <si>
    <t>The facility analyses the patient feedback, and root-cause analysis.</t>
  </si>
  <si>
    <t xml:space="preserve">Analysis of low performing attributes of patient feedback is done </t>
  </si>
  <si>
    <t xml:space="preserve">ME G2.3 </t>
  </si>
  <si>
    <t>The facility prepares the action plans for the areas, contributing to low satisfaction of patients.</t>
  </si>
  <si>
    <t xml:space="preserve">Action plan is prepared to address the areas of low satisfaction </t>
  </si>
  <si>
    <t>Action plan is implemented to improve the patient satisfaction</t>
  </si>
  <si>
    <t xml:space="preserve">Standard G3 </t>
  </si>
  <si>
    <t>The facility has established internal and external quality assurance Programmes wherever it is critical to quality.</t>
  </si>
  <si>
    <t xml:space="preserve">ME G3.1 </t>
  </si>
  <si>
    <t>The facility has established internal quality assurance programme in key departments.</t>
  </si>
  <si>
    <t>There is system of daily round by Dialysis Unit in charge for monitoring of services</t>
  </si>
  <si>
    <t xml:space="preserve">Unit In charge should visit on daily basis and the 
findings/instructions during the visits are recorded </t>
  </si>
  <si>
    <t xml:space="preserve">ME G3.3 </t>
  </si>
  <si>
    <t>The facility has established system for use of check lists in different departments and services.</t>
  </si>
  <si>
    <t>Departmental checklist is used for monitoring and quality improvement</t>
  </si>
  <si>
    <t>Planned actions are implemented through Quality Improvemnet Cycles (PDCA)</t>
  </si>
  <si>
    <t xml:space="preserve">ME G4.1 </t>
  </si>
  <si>
    <t>Departmental standard operating procedures are available.</t>
  </si>
  <si>
    <t>Standard operating procedure for department has been prepared and available</t>
  </si>
  <si>
    <t>Check current version of SOP is available with the  staff of Dialysis Unit.</t>
  </si>
  <si>
    <t xml:space="preserve">ME G4.2 </t>
  </si>
  <si>
    <t>Standard Operating Procedures adequately describes process and procedures.</t>
  </si>
  <si>
    <t xml:space="preserve">Processes pertaining to ensuring privacy, confidentiality, respectful maternity care and consent </t>
  </si>
  <si>
    <t>Processes related to physical safety, patient safety and  risk assessment</t>
  </si>
  <si>
    <t>Process description of support services such as equipment maintenance , calibration, housekeeping, security, storage and inventory management</t>
  </si>
  <si>
    <t xml:space="preserve">Processes of triage, assessment, admission, identification of high risk patients, Referral , Medication management and maintenance of clinical records </t>
  </si>
  <si>
    <t xml:space="preserve">Department has documented procedure of pre-dialysis care. </t>
  </si>
  <si>
    <t>Processes of physical assessment, information related to previous dialysis session and dialysis plan</t>
  </si>
  <si>
    <t xml:space="preserve">Department has documented procedure of care during dialysis session. </t>
  </si>
  <si>
    <t>Monitoring of the patient, frequency of observation as per their clinical status, safety measures e.g. needle dislodgement, clotted circuit, adverse drug reaction, etc.</t>
  </si>
  <si>
    <t xml:space="preserve">Department has documented procedure of post-dialysis care. </t>
  </si>
  <si>
    <t>Protocols for post-dialysis investigations, disconnecting access, dressing, post-dialysis advice and counselling</t>
  </si>
  <si>
    <t xml:space="preserve">Process of Hand Hygiene, personal protection, environmental cleaning, instrument sterilization, asepsis, Bio Medical Waste management , surveillance and monitoring of infection control practices.
</t>
  </si>
  <si>
    <t>Process of internal quality assessment &amp; gap analysis, Root cause analysis, Change ideas to address the gap, implementing &amp; monitoring the change ideas (PDCA)</t>
  </si>
  <si>
    <t>Department has documented procedure for data collection, analysis &amp; using the information for improvement</t>
  </si>
  <si>
    <t xml:space="preserve">Process related to collection of data &amp; quality indicators , their analysis and use for quality improvement </t>
  </si>
  <si>
    <t xml:space="preserve">ME G4.3 </t>
  </si>
  <si>
    <t>Staff is trained and aware of the procedures written in SOPs.</t>
  </si>
  <si>
    <t>Interview dialysis Unit staff for their awareness about content of SOPs</t>
  </si>
  <si>
    <t xml:space="preserve">ME G4.4 </t>
  </si>
  <si>
    <t>The facility ensures the documented policies and procedures are appropriately approved and controlled</t>
  </si>
  <si>
    <t>Standard operating procedure for department is duly approved by the competent authority</t>
  </si>
  <si>
    <t>Work instructions are duly approved</t>
  </si>
  <si>
    <t>Work instructions are displayed</t>
  </si>
  <si>
    <t>How to calculate dry weight, information on maintaining fluid balance before, during and after dialysis session, bio-medical waste management, hand wash instructions (when and how), diet counselling, etc.</t>
  </si>
  <si>
    <t>SOP is controlled by providing unique identification number</t>
  </si>
  <si>
    <t>Standard operating procedure for department is reviewed periodically by quality circle</t>
  </si>
  <si>
    <t>At least once in a year</t>
  </si>
  <si>
    <t>Revision history of the SOP is documented</t>
  </si>
  <si>
    <t>Date of revision, revision no,  changes suggested by, changes made, reason of change, etc.</t>
  </si>
  <si>
    <t xml:space="preserve"> The facility maps its key processes and seeks to make them more efficient by reducing non value adding activities and wastages </t>
  </si>
  <si>
    <t xml:space="preserve">ME G5.1 </t>
  </si>
  <si>
    <t>The facility maps its critical processes.</t>
  </si>
  <si>
    <t xml:space="preserve">Critical processes are the ones where there are some problem-delays, errors, cost, time, etc. and improvement will make our process effective and efficient. </t>
  </si>
  <si>
    <t xml:space="preserve">ME G5.2 </t>
  </si>
  <si>
    <t>The facility identifies non value adding activities/waste/redundant activities.</t>
  </si>
  <si>
    <t xml:space="preserve">Non value adding activities are wastes. In these steps resources are expanded, delays occur, and no value is added to the service.   </t>
  </si>
  <si>
    <t xml:space="preserve">ME G5.3 </t>
  </si>
  <si>
    <t>The facility takes corrective action to improve the processes.</t>
  </si>
  <si>
    <t xml:space="preserve">Look for the improvements made in the critical process in measurable terms. </t>
  </si>
  <si>
    <t>The facility has defined Mission, Values, Quality policy and Objectives, and prepares a strategic plan to achieve them.</t>
  </si>
  <si>
    <t>Mission statement should be defined by the implementing agency (In-house/PPP) with purpose, target users and long term goal of dialysis unit.  Mission should be aligned with the stated mission of Pradhan Mantri National Dialysis Program</t>
  </si>
  <si>
    <t>Check quality policy has been defined in consultation with dialysis unit staff and duly approved by appropriate authority.</t>
  </si>
  <si>
    <t xml:space="preserve">Check if the Quality objectives are Specific, Measurable, Attainable, Relevant and Time Bound. </t>
  </si>
  <si>
    <t xml:space="preserve">Check if staff is aware of Mission , Values, Quality Policy and objectives </t>
  </si>
  <si>
    <t xml:space="preserve">Interview with staff for their awareness. Check if Mission Statement and Quality Policy is displayed prominently in local language at Key Points </t>
  </si>
  <si>
    <t>Verify with records that a time bound action plan has been prepared to achieve quality policy and objectives in consultation with staff.</t>
  </si>
  <si>
    <t xml:space="preserve">Standard G7 </t>
  </si>
  <si>
    <t>Facility uses tools for quality improvement in services</t>
  </si>
  <si>
    <t xml:space="preserve">Facility has defined, approved and communicated Risk Management framework for existing and potential risks. </t>
  </si>
  <si>
    <t xml:space="preserve">There is a well defined and documented Risk Management Framework </t>
  </si>
  <si>
    <t xml:space="preserve">The risk management framework should include  incident reporting related to
1. Patient: Identification, Assessment, Diagnosis, Patient fall
2. Device related: Dialyzer identification, Efficacy of dialyzer, Alarm failure, Clotted circuit, Short-circuit
3. Process related: Haematoma, Air, Embolism, Fluid Imbalance, Dialysis plan, Monitoring errors, Infection control and prevention, Needle dislodgement and Safety checks and mitigation measures                                                              </t>
  </si>
  <si>
    <t>Check if process of reporting risks and hazards have been defined and implemented</t>
  </si>
  <si>
    <t>Responsibility of identifying the existing and potential risks is defined amongst staff and all the staff are aware of how to identify the risks, how to report them and mitigate them</t>
  </si>
  <si>
    <t xml:space="preserve">Check training on risk management has been provided to all staff members </t>
  </si>
  <si>
    <t xml:space="preserve">Verify with the training records . Training on risk management at least should be provided to person/staff  responsible in haemodialysis unit for indemnifying and managing risks </t>
  </si>
  <si>
    <t xml:space="preserve">Check risk management framework is reviewed at least once in a year </t>
  </si>
  <si>
    <t xml:space="preserve">Check with the records that quality circle reviews the framework at least once in a year </t>
  </si>
  <si>
    <t>G9.3</t>
  </si>
  <si>
    <t xml:space="preserve">Check  if risk assessment checklist is available with stakeholders </t>
  </si>
  <si>
    <t xml:space="preserve">Check if facility has prepared assessment checklist for identifying risk on routine basis. This checklist has been disseminate to the staff members responsible for identifying and reporting risks </t>
  </si>
  <si>
    <t>G9.4</t>
  </si>
  <si>
    <t xml:space="preserve">Check if periodic assessment of Physical, Fire and electrical safety risk is done using the risk assessment checklist </t>
  </si>
  <si>
    <t xml:space="preserve">Verify with the assessment records. Comprehensive of physical, Fire and electrical safety should be done at least once in three month </t>
  </si>
  <si>
    <t>G9.7</t>
  </si>
  <si>
    <t xml:space="preserve">Check if  Periodic assessment of violence risks is done </t>
  </si>
  <si>
    <t xml:space="preserve">Verify with records. At least once in year and whenever a major incident has occurred. </t>
  </si>
  <si>
    <t>G9.8</t>
  </si>
  <si>
    <t>Risks identified are analysed, evaluated and rated for severity</t>
  </si>
  <si>
    <t>Check if various  risks identified during the risk assessment proceeds are evaluated</t>
  </si>
  <si>
    <t>Risk identified should be listed and evaluated for their severity, frequency for occurrence and consequences.</t>
  </si>
  <si>
    <t>G9.9</t>
  </si>
  <si>
    <t>Risks are prioritized and action plan is made to eliminate/mitigate the risks</t>
  </si>
  <si>
    <t xml:space="preserve">Verify with the records  that a risk priority number (RPN) is given to each identified risk. Risks are prioritized based on their RPN and action plan is prepared and implemented to eliminate/mitigate the occurrence of risks </t>
  </si>
  <si>
    <t>The facility has established clinical governance framework to improve the quality and safety of clinical care processes</t>
  </si>
  <si>
    <t xml:space="preserve">ME G10.3 </t>
  </si>
  <si>
    <t>Clinical care effectiveness criteria has been defined and communicated</t>
  </si>
  <si>
    <t>Criteria for effectiveness of dialysis sessions are defined and communicated</t>
  </si>
  <si>
    <t>For e.g. URR (Urea Reduction Ratio), and Kt/V (amount of fluid that is cleared of urea during each dialysis session/volume of water a person's body contains), Symptomatic improvement</t>
  </si>
  <si>
    <t xml:space="preserve">ME G10.4 </t>
  </si>
  <si>
    <t xml:space="preserve">Facility conducts the periodic clinical audits including prescription, medical </t>
  </si>
  <si>
    <t xml:space="preserve">Periodic dialysis unit audits are conducted. </t>
  </si>
  <si>
    <t xml:space="preserve">Look for records. Should be conducted at least quarterly. </t>
  </si>
  <si>
    <t>Clinical care audit data is analysed, and actions are taken to close the gaps identified during the audit process</t>
  </si>
  <si>
    <t xml:space="preserve">Non Compliance are enumerated and recorded, Action plan prepared, Corrective and preventive  action taken </t>
  </si>
  <si>
    <t>Look for completeness of audit report with non-compliances identified, action plan with designated responsibilities, corrective and preventive plan is implemented with measurable improvements</t>
  </si>
  <si>
    <t>Governing body/top management of healthcare facilities ensures accountability for clinical care provided</t>
  </si>
  <si>
    <t>Top management review the audit reports and PSS periodically</t>
  </si>
  <si>
    <t>Members of the top management meet at least quarterly, audits and PSS analysis reports are reviewed, minutes of the meeting are recorded, the minutes show that data relating to audit reports and grievances are discussed, decisions to improve quality are made and progress is followed.</t>
  </si>
  <si>
    <t>Facility ensures easy access and use of standard treatment guidelines and implementation tools at point of care</t>
  </si>
  <si>
    <t>Standard norms, guidelines and other implementation tools are accessible to Dialysis unit's staff</t>
  </si>
  <si>
    <t>Ask staff how they adhere with norms, guidelines and implementation tools during the provision of care at Haemodialysis Unit</t>
  </si>
  <si>
    <t>Check standard treatment guidelines / protocols are available at point of use</t>
  </si>
  <si>
    <t>Staff is aware of Standard treatment protocols/ guidelines</t>
  </si>
  <si>
    <t>Check the drugs are as per EML or formulary</t>
  </si>
  <si>
    <t>Area of Concern - H: Outcomes</t>
  </si>
  <si>
    <t>The facility measures Productivity Indicators and ensures compliance with State/National Benchmarks.</t>
  </si>
  <si>
    <t xml:space="preserve">ME H1.1 </t>
  </si>
  <si>
    <t>The facility measures productivity Indicators on monthly basis</t>
  </si>
  <si>
    <t>Average dialysis session conducted per day</t>
  </si>
  <si>
    <t>Total no of dialysis sessions done in a month/ total no of days in a month</t>
  </si>
  <si>
    <t>Percentage of dialysis session conducted free of cost for entitled patients</t>
  </si>
  <si>
    <t>No of dialysis session done free*100/ total no of dialysis sessions conducted</t>
  </si>
  <si>
    <t>The facility measures Efficiency Indicators and ensure to reach State/National Benchmark.</t>
  </si>
  <si>
    <t>The facility measures efficiency Indicators on monthly basis</t>
  </si>
  <si>
    <t>Average dialysis sessions performed per machine</t>
  </si>
  <si>
    <t>Total no of dialysis sessions performed/ total no of functioning dialysis machine</t>
  </si>
  <si>
    <t>Downtime critical equipments/unit</t>
  </si>
  <si>
    <t>Percentage of patients shortening their dialysis sessions</t>
  </si>
  <si>
    <t>No of patients leaving dialysis session before completion of dialysis session*100/ total no of dialysis sessions conducted</t>
  </si>
  <si>
    <t xml:space="preserve">ME H3.1 </t>
  </si>
  <si>
    <t>The facility measures Clinical Care &amp; Safety Indicators on monthly basis</t>
  </si>
  <si>
    <t>Dialysis complication rate (Percentage of incidence of complication occurring while dialysis session)</t>
  </si>
  <si>
    <t>Total no of complications occurring during dialysis session e.g. Haematoma, Needle dislodgement, Dialyzer mismatch, Air embolism, Clotted circuit/ Total no of dialysis sessions</t>
  </si>
  <si>
    <t>Average Urea Reduction Ratio</t>
  </si>
  <si>
    <t>Average of (pre dialysis urea-post dialysis urea) of all the patients underwent dialysis session</t>
  </si>
  <si>
    <t xml:space="preserve">Average Kt/V </t>
  </si>
  <si>
    <t>Average of Kt/V (1.2)(amount of fluid that is cleared of urea during each dialysis session/volume of water a person's body contains) of all the patients underwent dialysis session</t>
  </si>
  <si>
    <t>Dialyser reuse rate</t>
  </si>
  <si>
    <t xml:space="preserve">Total no of dialysis sessions performed/ Total no of dialyzer used </t>
  </si>
  <si>
    <t>Single Dialyzer not to be used for more than 8 times (in reprocessing machine) or bundle volume is &gt;70% which is earlier.</t>
  </si>
  <si>
    <t>The facility measures Service Quality Indicators and endeavours to reach State/National benchmark</t>
  </si>
  <si>
    <t xml:space="preserve">ME H4.1 </t>
  </si>
  <si>
    <t>The facility measures Service Quality Indicators on monthly basis</t>
  </si>
  <si>
    <t>Average days in availing follow up sessions</t>
  </si>
  <si>
    <t>Avg.Waiting time for follow up session</t>
  </si>
  <si>
    <t>Total</t>
  </si>
  <si>
    <t>Checklist for Administration</t>
  </si>
  <si>
    <t xml:space="preserve">Administration Score Card </t>
  </si>
  <si>
    <t>Administration Score</t>
  </si>
  <si>
    <t xml:space="preserve">Reference No. </t>
  </si>
  <si>
    <t>ME A1.15.</t>
  </si>
  <si>
    <t>Availability of functional A&amp; E department</t>
  </si>
  <si>
    <t>Availability of functional disaster management unit</t>
  </si>
  <si>
    <t>ME A1.17.</t>
  </si>
  <si>
    <t>Availability of functional Intensive care unit</t>
  </si>
  <si>
    <t xml:space="preserve">Availability of functional  Blood Bank </t>
  </si>
  <si>
    <t>ME A 2.1.</t>
  </si>
  <si>
    <t xml:space="preserve">Availability of Post Partum unit at the facility </t>
  </si>
  <si>
    <t>ME A2.2.</t>
  </si>
  <si>
    <t>ME A2.3.</t>
  </si>
  <si>
    <t xml:space="preserve">Availability of  functional SNCU </t>
  </si>
  <si>
    <t>ME A2.4.</t>
  </si>
  <si>
    <t xml:space="preserve">Availability of Functional NRC  </t>
  </si>
  <si>
    <t>Availability of dedicated paediatric ward</t>
  </si>
  <si>
    <t>Availability District Early Intervention Centre (DEIC)</t>
  </si>
  <si>
    <t>ME A2.5.</t>
  </si>
  <si>
    <t xml:space="preserve">Availability of X-Ray Unit </t>
  </si>
  <si>
    <t>Availability of in-house services. Partial Compliance if it is outsourced</t>
  </si>
  <si>
    <t xml:space="preserve">Availability of Ultrasound services </t>
  </si>
  <si>
    <t>Availability of CT scan</t>
  </si>
  <si>
    <t xml:space="preserve">Availability of In-house/ outsourced  lab </t>
  </si>
  <si>
    <t xml:space="preserve">Availability of ECG Services </t>
  </si>
  <si>
    <t xml:space="preserve">Formation of District Apex Group </t>
  </si>
  <si>
    <t xml:space="preserve">Headed by Dermatologist/ Physician along with specialists of Orthopaedics/ General Surgery, Ophthalmology, assisted by Physiotherapist and laboratory Technician </t>
  </si>
  <si>
    <t xml:space="preserve">Availability Functional ICTC is available </t>
  </si>
  <si>
    <t xml:space="preserve">Availability Functional ART centre is available </t>
  </si>
  <si>
    <t>ME A4.7.</t>
  </si>
  <si>
    <t>Availability of geriatric ward/Clinic</t>
  </si>
  <si>
    <t>ME A4.8.</t>
  </si>
  <si>
    <t xml:space="preserve">Availability of CCU </t>
  </si>
  <si>
    <t xml:space="preserve">Hospital has System for immediate reporting of any  disease out break authorities </t>
  </si>
  <si>
    <t xml:space="preserve">A Nodal person is designated for collecting and reporting data to IDSP cell </t>
  </si>
  <si>
    <t xml:space="preserve">Hospital disseminate the list of conditions to be reported to all clinical department </t>
  </si>
  <si>
    <t>ME A 4.10</t>
  </si>
  <si>
    <t>ME A 4.11</t>
  </si>
  <si>
    <t>ME A 4.12</t>
  </si>
  <si>
    <t>Facility provides services as per Rashtriya bal swasthya Karykram</t>
  </si>
  <si>
    <t>ME A5.1.</t>
  </si>
  <si>
    <t>Availability of dietary service</t>
  </si>
  <si>
    <t>ME A5.2.</t>
  </si>
  <si>
    <t>Availability of laundry services</t>
  </si>
  <si>
    <t>ME A5.4.</t>
  </si>
  <si>
    <t>ME A5.5.</t>
  </si>
  <si>
    <t>Availability of maintenance services</t>
  </si>
  <si>
    <t>ME A5.6.</t>
  </si>
  <si>
    <t>Availability of Medical record services</t>
  </si>
  <si>
    <t xml:space="preserve">Availability of mortuary services </t>
  </si>
  <si>
    <t>ME A 6.1.</t>
  </si>
  <si>
    <t xml:space="preserve">Availability of 300 indoor functional beds per ten lakh population </t>
  </si>
  <si>
    <t>ME A 6.2.</t>
  </si>
  <si>
    <t>Community representative are consulted while revising or expanding the scope of service</t>
  </si>
  <si>
    <t>User charges if any are decided in consultation with user groups /RKS</t>
  </si>
  <si>
    <t xml:space="preserve">Name of the facility prominently displayed at front of hospital building </t>
  </si>
  <si>
    <t xml:space="preserve">﻿Hospital lay out with location and name of the   
departments are displayed at the entrance.   
</t>
  </si>
  <si>
    <t xml:space="preserve">Hospital has established directional signage </t>
  </si>
  <si>
    <t xml:space="preserve">List of departments are displayed </t>
  </si>
  <si>
    <t>Signages are user friendly and pictorial</t>
  </si>
  <si>
    <t>Services not available are displayed</t>
  </si>
  <si>
    <t>Availability of administrative services like handicap certificate, death certificate services are displayed.</t>
  </si>
  <si>
    <t>Processing time for issuing documents and Medical records are displayed</t>
  </si>
  <si>
    <t>Mandatory information under RTI is displayed</t>
  </si>
  <si>
    <t>ME B1.3.</t>
  </si>
  <si>
    <t>Citizen charter is established in the facility</t>
  </si>
  <si>
    <t>Citizen Charter includes Mission statement and Quality Policy of the facility</t>
  </si>
  <si>
    <t xml:space="preserve">Citizen charter includes the services available at the facility </t>
  </si>
  <si>
    <r>
      <rPr>
        <sz val="12"/>
        <color theme="1"/>
        <rFont val="Calibri"/>
        <family val="2"/>
      </rPr>
      <t xml:space="preserve">Citizen Charter includes the </t>
    </r>
    <r>
      <rPr>
        <sz val="11"/>
        <color theme="1"/>
        <rFont val="Calibri"/>
        <family val="2"/>
      </rPr>
      <t>days and</t>
    </r>
    <r>
      <rPr>
        <sz val="11"/>
        <color theme="1"/>
        <rFont val="Calibri"/>
        <family val="2"/>
      </rPr>
      <t xml:space="preserve"> timings of different services available </t>
    </r>
  </si>
  <si>
    <t xml:space="preserve">Citizen Charter Includes Rights of Patient </t>
  </si>
  <si>
    <t xml:space="preserve">Citizen Charter includes Responsibilities of Patients and Visitors </t>
  </si>
  <si>
    <t xml:space="preserve">Citizen Charters includes Beds available </t>
  </si>
  <si>
    <t>Check for display of number for General beds, critical care beds</t>
  </si>
  <si>
    <t>Citizen Charters Includes Complaints and Grievances Mechanism</t>
  </si>
  <si>
    <t xml:space="preserve">Citizen Charter mention about paid services, if applicable  </t>
  </si>
  <si>
    <r>
      <rPr>
        <sz val="11"/>
        <color theme="1"/>
        <rFont val="Calibri"/>
        <family val="2"/>
      </rPr>
      <t>Citizen Charter include</t>
    </r>
    <r>
      <rPr>
        <sz val="11"/>
        <color theme="1"/>
        <rFont val="Calibri"/>
        <family val="2"/>
      </rPr>
      <t>s Grievance Redressal's Help Desk</t>
    </r>
  </si>
  <si>
    <t>Check for Toll free number, name, contact number and email id of designated officer for assistance</t>
  </si>
  <si>
    <t>Citizen Charter include details of visitor policy</t>
  </si>
  <si>
    <t>Check for visiting time (Morning &amp; Evening), details of visiting pass system</t>
  </si>
  <si>
    <t>Facility prepares a comprehensive list of user charges and display at strategic point in the hospital</t>
  </si>
  <si>
    <t>A dedicated facilitation counter/Rogi sahayata Kendra available</t>
  </si>
  <si>
    <t>Important contact no. are available at the counter/Rogi sahayata kendra</t>
  </si>
  <si>
    <t>Information regarding services available at the counter</t>
  </si>
  <si>
    <t xml:space="preserve">A dedicated facilitation counter for PM-JAY </t>
  </si>
  <si>
    <t>Contact details of the PM-JAY assisting officer is available at the counter</t>
  </si>
  <si>
    <t>Availability of ASHA help desk</t>
  </si>
  <si>
    <t>Hospital has defined policy for non discrimination according to gender</t>
  </si>
  <si>
    <t xml:space="preserve">Environment of the health facility should be inclusive of all religious faiths  </t>
  </si>
  <si>
    <t xml:space="preserve">Staff is respectful to patients religious and cultural beliefs </t>
  </si>
  <si>
    <t>Hospital has defined policy  to ensure the religious and cultural preferences of the patient</t>
  </si>
  <si>
    <t>Approach road to hospital is accessible  without congestion  or encroachment</t>
  </si>
  <si>
    <t xml:space="preserve">Internal Pathways and corridors of the facility are without any obstruction / Protruding Object </t>
  </si>
  <si>
    <t xml:space="preserve">There are no open manholes/Potholes at access road and internal pathways </t>
  </si>
  <si>
    <t>Hospital has defined policy to provide barrier free services to patient</t>
  </si>
  <si>
    <t xml:space="preserve">Ramps are conducive for use </t>
  </si>
  <si>
    <t>At least 120 cm width, gradient not steeper than 1:12, ramp has slip resistance surface</t>
  </si>
  <si>
    <t xml:space="preserve">Warning blocks have been provide at beginning and end of the ramp and Stairs </t>
  </si>
  <si>
    <t xml:space="preserve">To aid people with visual impairment </t>
  </si>
  <si>
    <t xml:space="preserve">Hand rails are provided with stairs </t>
  </si>
  <si>
    <t xml:space="preserve">Facility conducts periodic Access Audits </t>
  </si>
  <si>
    <r>
      <rPr>
        <sz val="11"/>
        <color theme="1"/>
        <rFont val="Calibri"/>
        <family val="2"/>
      </rPr>
      <t xml:space="preserve">Hospital has defined policy for providing </t>
    </r>
    <r>
      <rPr>
        <sz val="11"/>
        <color theme="1"/>
        <rFont val="Calibri"/>
        <family val="2"/>
      </rPr>
      <t>specially able facility</t>
    </r>
  </si>
  <si>
    <t xml:space="preserve">Parking area is earmarked for People with disabilities </t>
  </si>
  <si>
    <t xml:space="preserve">Symbol of Access is displayed at the facilities available for people with disabilities </t>
  </si>
  <si>
    <t>Ramps, Wheel Chair Bay, Lifts, Toilets</t>
  </si>
  <si>
    <t>Hospital has defined policy for ensuring non discrimination  on basis of social and economic status of the patient</t>
  </si>
  <si>
    <t xml:space="preserve">There are arrangement and Linkages for care of terminally ill patients </t>
  </si>
  <si>
    <t xml:space="preserve">Linkage for Palliative Care , Hospice </t>
  </si>
  <si>
    <t>There are Linkages for care , Counselling and Protection of  Victims of Violence  including domestic violence</t>
  </si>
  <si>
    <t xml:space="preserve">Linkages with NGOS, Police Mediation Cell </t>
  </si>
  <si>
    <t>There are arrangements for adequate care and post discharge support of Orphan patients including homeless children</t>
  </si>
  <si>
    <t>Linkages with NGOS , Orphan , old age home, Children home</t>
  </si>
  <si>
    <t>Hospital has defined policy for maintenance of privacy of patients</t>
  </si>
  <si>
    <t>Hospital has defined policy for maintenance of patient records and clinical information</t>
  </si>
  <si>
    <t>Hospital defines and communicate policy regarding decent communication and courteous behaviour towards the patient and visitors</t>
  </si>
  <si>
    <t>Hospital defines the policy for privacy and confidentiality of the patient and condition related with social stigma and vulnerable groups</t>
  </si>
  <si>
    <t>Hospital define policy for taking consent.</t>
  </si>
  <si>
    <t>Staff is aware of patients rights responsibilities</t>
  </si>
  <si>
    <t>Staff is regularly sensitize about rights and responsibilities of the patient</t>
  </si>
  <si>
    <t>Availability of complaint box at administrative office and display of process for grievance re Redressal and whom to contact is displayed</t>
  </si>
  <si>
    <t>Hospital defines policy for grievance redressal mechanism</t>
  </si>
  <si>
    <t>There is defined frequency of collecting complaints from complaint box</t>
  </si>
  <si>
    <t>Records of patient complaints suggestion are maintained</t>
  </si>
  <si>
    <t>There is system of periodic review of patient complaints</t>
  </si>
  <si>
    <t>Check for:
1. There is evidence of action taken on complaints
2. Action taken are informed to the complainant</t>
  </si>
  <si>
    <t>Hospital establish policy for providing free services for GoI and state scheme</t>
  </si>
  <si>
    <t>Hospital has established policy for providing all drugs in the EDL  free of cost</t>
  </si>
  <si>
    <t>Hospital has established policy for providing all diagnostics   free of cost</t>
  </si>
  <si>
    <t>Methods for verification of documents of patient is user friendly</t>
  </si>
  <si>
    <t>Hospital has established policy to provide free of cost treatment to BPL patients</t>
  </si>
  <si>
    <t xml:space="preserve">Hospital has establish policy for timely Reimbursement and payment to beneficiaries </t>
  </si>
  <si>
    <t xml:space="preserve">Availability of dedicated PMJAY help desk </t>
  </si>
  <si>
    <t>Availability of a help desk/ kiosk/Arogya Mitra Sahayta Kendra near the reception area run by Pradhan Mantri Aarogya Mitra (PMAM)</t>
  </si>
  <si>
    <t xml:space="preserve">Finger print verification is done through a finger print scanner </t>
  </si>
  <si>
    <t>OB/PI/RR</t>
  </si>
  <si>
    <t>Availability of 'Beneficiary Identification System' for creation of Golden card 
Give full compliance incase the beneficiary already holds e-card (Golden record)</t>
  </si>
  <si>
    <t>All tests and drugs are covered underPMJAY</t>
  </si>
  <si>
    <t>OB/SI/PI</t>
  </si>
  <si>
    <t xml:space="preserve">Treatment is free of cost for hospitalised cases </t>
  </si>
  <si>
    <t xml:space="preserve">Services and entitlements available under PMJAY are prominently displayed </t>
  </si>
  <si>
    <t>The doctors have a standard template for pre-authorization form and a list of packages</t>
  </si>
  <si>
    <t xml:space="preserve">Manual process is in place in case smart card is not working </t>
  </si>
  <si>
    <t>The beneficiary is informed of the amount of charges for diagnosis availing consultation only</t>
  </si>
  <si>
    <t>Availability of functional Transaction Management System</t>
  </si>
  <si>
    <t>Pre-authorisation request is approved timely</t>
  </si>
  <si>
    <t>Maximum time of 6 hrs, in case approval is required from ISA/trust or should be approved automatically, if no prior approval required from ISA  (implementation support agency)</t>
  </si>
  <si>
    <t>Medicines and diagnostic services are free of cost for 15 days post-discharge</t>
  </si>
  <si>
    <t xml:space="preserve">Facility has established has established policy of end of life care </t>
  </si>
  <si>
    <t xml:space="preserve">Facility's  supporting human subject research activities/ publishing the scientific papers/ supporting medical students in thesis writing/ running any course where patient data is collected and used for above mentioned activities - an ethical committee is constituted  and approval are taken before publication. 
or 
Facility may collaborate with the institutions where there are ethical committee is present and appropriate approvals, guided by applicable laws and regulations is  taken.
or 
the facilities where they are not involved in research activities, to address the ethical dilemma's  a person or group is appointed to address the dilemmas effectively within legal parameter 
</t>
  </si>
  <si>
    <t>Check when the list was last updated. Engage with the available medical professionals to check what type of ethical dilemmas they are facing while performing their job &amp; how they are dealing with dilemma's.</t>
  </si>
  <si>
    <t xml:space="preserve">Residential quarters for clinical and support staff </t>
  </si>
  <si>
    <t>Hospital has adequate space as per bed strength</t>
  </si>
  <si>
    <t>80 to 85 sqm per bed .</t>
  </si>
  <si>
    <t xml:space="preserve">Availability of public toilet for visitors </t>
  </si>
  <si>
    <t xml:space="preserve">Availability  of dharmshala/stay facility for attendants </t>
  </si>
  <si>
    <t>Adequate number of Staff toilets available in proximity to duty area</t>
  </si>
  <si>
    <t>Adequate number of Staff change room available in proximity to duty area</t>
  </si>
  <si>
    <t xml:space="preserve">Separate cafeteria for patient and their relatives </t>
  </si>
  <si>
    <t xml:space="preserve">Cafeteria/ Recreation room for staff </t>
  </si>
  <si>
    <t>Availability of Staff amenities at nursing station and duty room</t>
  </si>
  <si>
    <t xml:space="preserve">Hospital has independent entry for emergency, OPD and support services/staff </t>
  </si>
  <si>
    <t xml:space="preserve">Corridors shall be at  Wide to accommodate the daily traffic. 
</t>
  </si>
  <si>
    <t>The general traffic should not pass through the indoor/ critical patient care area</t>
  </si>
  <si>
    <t xml:space="preserve">Ambulatory services are located in outermost zone </t>
  </si>
  <si>
    <t>OPD, Emergency and Administrative offices are situated in near the entry/ exit of the hospital with direct access from approach road</t>
  </si>
  <si>
    <t xml:space="preserve">Clinical support Services are located in proximity to outer zone </t>
  </si>
  <si>
    <t xml:space="preserve">Lab , Radiology and Pharmacy </t>
  </si>
  <si>
    <t xml:space="preserve">Procedure and Intensive Care  areas are located in Middle zone of the Hospital </t>
  </si>
  <si>
    <t>Operation Theatre, ICU, SNCU, Labour Room</t>
  </si>
  <si>
    <t xml:space="preserve">Indoor area are located in Inner zone of the Hospital </t>
  </si>
  <si>
    <t xml:space="preserve">Wards and Nursing Units are located in inner most area </t>
  </si>
  <si>
    <t xml:space="preserve">Corridors shall be at  Wide to   
accommodate the daily traffic. 
</t>
  </si>
  <si>
    <t>Facility maintains open area as per floor area ratio mandated by authorities</t>
  </si>
  <si>
    <t xml:space="preserve">Hospital has 24X7 functional telephone connection </t>
  </si>
  <si>
    <t>There is designated person to answer the telephone enquiries</t>
  </si>
  <si>
    <t>Hospital has broadband internet connectivity</t>
  </si>
  <si>
    <t>There is establish system for managing postal communication</t>
  </si>
  <si>
    <t>Records are maintained for received and dispatched communication</t>
  </si>
  <si>
    <t>There is established system for internal movement  of documents and communication</t>
  </si>
  <si>
    <t>System for communicating circulars, notices and orders etc.</t>
  </si>
  <si>
    <t>There is assigned person for managing internal and external movement of documents and communications</t>
  </si>
  <si>
    <t>General notices and information are displayed at notice boards at relevant points</t>
  </si>
  <si>
    <t xml:space="preserve">There is system of removal of old notices and updating the notice board </t>
  </si>
  <si>
    <t>Availability of admission counter as per load</t>
  </si>
  <si>
    <t xml:space="preserve">There is no crises cross between General and Patient Traffic </t>
  </si>
  <si>
    <t>ME C2.1.</t>
  </si>
  <si>
    <t xml:space="preserve">Facility has been surveyed by Structural engineer for seismic vulnerability </t>
  </si>
  <si>
    <t xml:space="preserve">Ask for records of survey </t>
  </si>
  <si>
    <t>Structural Components been made earthquake proof</t>
  </si>
  <si>
    <t>Check for records of in correction has been done to strengthen structural components like columns, beams, slabs, walls etc.</t>
  </si>
  <si>
    <t xml:space="preserve">Foundation of buildings are adequate </t>
  </si>
  <si>
    <t xml:space="preserve">Check for any information available about the depth of foundation. Its should not be less the 1.5 meters </t>
  </si>
  <si>
    <t xml:space="preserve">There is no irregularity in height of different stories </t>
  </si>
  <si>
    <t xml:space="preserve">In multi story building height of the story should be of same height (Difference should not be more than 5%. </t>
  </si>
  <si>
    <t>ME C2.2.</t>
  </si>
  <si>
    <t>Lifts are installed with Automatic Rescue device.</t>
  </si>
  <si>
    <t>Every lift has Emergency Alarm System</t>
  </si>
  <si>
    <t xml:space="preserve">Periodic Maintenance of lift </t>
  </si>
  <si>
    <t>Licence for lift operation</t>
  </si>
  <si>
    <t xml:space="preserve">Facility has  mechanism for periodical check / test of all electrical installation  by competent electrical Engineer </t>
  </si>
  <si>
    <t xml:space="preserve">Facility has system for power audit of unit at defined intervals </t>
  </si>
  <si>
    <t>Danger sign is displayed at High voltage electrical installation</t>
  </si>
  <si>
    <t>All electrical panels are covered and has restricted  access</t>
  </si>
  <si>
    <t xml:space="preserve">Personal protective equipment are available with electrician </t>
  </si>
  <si>
    <t>Windows  have grills and wire meshwork</t>
  </si>
  <si>
    <t>Terrace, roof, balconies and stair case have protective railing</t>
  </si>
  <si>
    <t xml:space="preserve">Hospital  premises has intact boundary wall </t>
  </si>
  <si>
    <r>
      <rPr>
        <sz val="11"/>
        <color theme="1"/>
        <rFont val="Calibri"/>
        <family val="2"/>
      </rPr>
      <t>Hospital has functional gate with provision of</t>
    </r>
    <r>
      <rPr>
        <sz val="10"/>
        <color theme="1"/>
        <rFont val="Calibri"/>
        <family val="2"/>
      </rPr>
      <t xml:space="preserve"> cattle trap</t>
    </r>
  </si>
  <si>
    <t>There is system of periodic inspection of patient care areas of safety related issues</t>
  </si>
  <si>
    <t>Hospital building including walls, roofs, floor, windows , balconies and terraces are maintained</t>
  </si>
  <si>
    <t>Access to roof and terraces are restricted</t>
  </si>
  <si>
    <t>Check  the fire exits  provide egress to exterior of the building or to exterior open  space</t>
  </si>
  <si>
    <t xml:space="preserve">Check the fire exits are free from obstruction </t>
  </si>
  <si>
    <t xml:space="preserve">Facility has conducted fire safety audit by competent authority </t>
  </si>
  <si>
    <t>Evacuation plan is displayed at critical areas</t>
  </si>
  <si>
    <t>Facility has defined and implemented evacuation plan in case of fire</t>
  </si>
  <si>
    <t>No smoking sign displayed inside and outside the working area</t>
  </si>
  <si>
    <t>Facility has fire safety alarm</t>
  </si>
  <si>
    <t>There is system to track the expiry dates and periodic refilling of the extinguishers</t>
  </si>
  <si>
    <t>Periodic Training is provided for using fire extinguishers</t>
  </si>
  <si>
    <t xml:space="preserve">Periodic mock drills are conducted </t>
  </si>
  <si>
    <t>Availability of General Surgeon</t>
  </si>
  <si>
    <t>Availability of Obstetric &amp; Gynae Specialist</t>
  </si>
  <si>
    <t>Availability of General Medicine specialist</t>
  </si>
  <si>
    <t>Availability of Anaesthetics</t>
  </si>
  <si>
    <t xml:space="preserve">Availability of Ophthalmologist </t>
  </si>
  <si>
    <t>Availability of Pathologist</t>
  </si>
  <si>
    <t>Availability of ENT specialist</t>
  </si>
  <si>
    <r>
      <rPr>
        <sz val="11"/>
        <color theme="1"/>
        <rFont val="Calibri"/>
        <family val="2"/>
      </rPr>
      <t xml:space="preserve"> Availability of </t>
    </r>
    <r>
      <rPr>
        <sz val="10"/>
        <color rgb="FF000000"/>
        <rFont val="Calibri"/>
        <family val="2"/>
      </rPr>
      <t>Dermatologist</t>
    </r>
    <r>
      <rPr>
        <sz val="11"/>
        <color theme="1"/>
        <rFont val="Calibri"/>
        <family val="2"/>
      </rPr>
      <t xml:space="preserve"> </t>
    </r>
  </si>
  <si>
    <r>
      <rPr>
        <sz val="11"/>
        <color theme="1"/>
        <rFont val="Calibri"/>
        <family val="2"/>
      </rPr>
      <t xml:space="preserve"> Availability of </t>
    </r>
    <r>
      <rPr>
        <sz val="10"/>
        <color rgb="FF000000"/>
        <rFont val="Calibri"/>
        <family val="2"/>
      </rPr>
      <t>Psychiatrist</t>
    </r>
  </si>
  <si>
    <r>
      <rPr>
        <sz val="11"/>
        <color theme="1"/>
        <rFont val="Calibri"/>
        <family val="2"/>
      </rPr>
      <t xml:space="preserve"> Availability of </t>
    </r>
    <r>
      <rPr>
        <sz val="10"/>
        <color rgb="FF000000"/>
        <rFont val="Calibri"/>
        <family val="2"/>
      </rPr>
      <t xml:space="preserve">Microbiologist </t>
    </r>
    <r>
      <rPr>
        <sz val="11"/>
        <color theme="1"/>
        <rFont val="Calibri"/>
        <family val="2"/>
      </rPr>
      <t xml:space="preserve"> </t>
    </r>
  </si>
  <si>
    <r>
      <rPr>
        <sz val="11"/>
        <color theme="1"/>
        <rFont val="Calibri"/>
        <family val="2"/>
      </rPr>
      <t xml:space="preserve"> Availability of </t>
    </r>
    <r>
      <rPr>
        <sz val="10"/>
        <color rgb="FF000000"/>
        <rFont val="Calibri"/>
        <family val="2"/>
      </rPr>
      <t>AYUSH Doctors</t>
    </r>
  </si>
  <si>
    <t xml:space="preserve">Availability of general duty doctors </t>
  </si>
  <si>
    <r>
      <rPr>
        <sz val="11"/>
        <color theme="1"/>
        <rFont val="Calibri"/>
        <family val="2"/>
      </rPr>
      <t xml:space="preserve">Availability </t>
    </r>
    <r>
      <rPr>
        <sz val="11"/>
        <color rgb="FF000000"/>
        <rFont val="Calibri"/>
        <family val="2"/>
      </rPr>
      <t xml:space="preserve">Lab Tech </t>
    </r>
    <r>
      <rPr>
        <sz val="11"/>
        <color theme="1"/>
        <rFont val="Calibri"/>
        <family val="2"/>
      </rPr>
      <t xml:space="preserve"> </t>
    </r>
  </si>
  <si>
    <r>
      <rPr>
        <sz val="11"/>
        <color theme="1"/>
        <rFont val="Calibri"/>
        <family val="2"/>
      </rPr>
      <t xml:space="preserve"> Availability </t>
    </r>
    <r>
      <rPr>
        <sz val="11"/>
        <color rgb="FF000000"/>
        <rFont val="Calibri"/>
        <family val="2"/>
      </rPr>
      <t xml:space="preserve">Pharmacist </t>
    </r>
    <r>
      <rPr>
        <sz val="11"/>
        <color theme="1"/>
        <rFont val="Calibri"/>
        <family val="2"/>
      </rPr>
      <t xml:space="preserve"> </t>
    </r>
  </si>
  <si>
    <r>
      <rPr>
        <sz val="11"/>
        <color theme="1"/>
        <rFont val="Calibri"/>
        <family val="2"/>
      </rPr>
      <t xml:space="preserve"> Availability </t>
    </r>
    <r>
      <rPr>
        <sz val="11"/>
        <color rgb="FF000000"/>
        <rFont val="Calibri"/>
        <family val="2"/>
      </rPr>
      <t xml:space="preserve">Radiographer </t>
    </r>
    <r>
      <rPr>
        <sz val="11"/>
        <color theme="1"/>
        <rFont val="Calibri"/>
        <family val="2"/>
      </rPr>
      <t xml:space="preserve"> </t>
    </r>
  </si>
  <si>
    <r>
      <rPr>
        <sz val="11"/>
        <color theme="1"/>
        <rFont val="Calibri"/>
        <family val="2"/>
      </rPr>
      <t xml:space="preserve"> Availability </t>
    </r>
    <r>
      <rPr>
        <sz val="11"/>
        <color rgb="FF000000"/>
        <rFont val="Calibri"/>
        <family val="2"/>
      </rPr>
      <t xml:space="preserve">ECG Tech/Eco </t>
    </r>
    <r>
      <rPr>
        <sz val="11"/>
        <color theme="1"/>
        <rFont val="Calibri"/>
        <family val="2"/>
      </rPr>
      <t xml:space="preserve"> </t>
    </r>
  </si>
  <si>
    <t xml:space="preserve"> Availability Audiometrician  </t>
  </si>
  <si>
    <r>
      <rPr>
        <sz val="11"/>
        <color theme="1"/>
        <rFont val="Calibri"/>
        <family val="2"/>
      </rPr>
      <t xml:space="preserve"> Availability </t>
    </r>
    <r>
      <rPr>
        <sz val="11"/>
        <color rgb="FF000000"/>
        <rFont val="Calibri"/>
        <family val="2"/>
      </rPr>
      <t>Optha. Technician/Referactionist</t>
    </r>
  </si>
  <si>
    <r>
      <rPr>
        <sz val="11"/>
        <color theme="1"/>
        <rFont val="Calibri"/>
        <family val="2"/>
      </rPr>
      <t xml:space="preserve"> Availability </t>
    </r>
    <r>
      <rPr>
        <sz val="11"/>
        <color rgb="FF000000"/>
        <rFont val="Calibri"/>
        <family val="2"/>
      </rPr>
      <t xml:space="preserve">Dietician </t>
    </r>
    <r>
      <rPr>
        <sz val="11"/>
        <color theme="1"/>
        <rFont val="Calibri"/>
        <family val="2"/>
      </rPr>
      <t xml:space="preserve"> </t>
    </r>
  </si>
  <si>
    <r>
      <rPr>
        <sz val="11"/>
        <color theme="1"/>
        <rFont val="Calibri"/>
        <family val="2"/>
      </rPr>
      <t xml:space="preserve"> Availability </t>
    </r>
    <r>
      <rPr>
        <sz val="11"/>
        <color rgb="FF000000"/>
        <rFont val="Calibri"/>
        <family val="2"/>
      </rPr>
      <t xml:space="preserve">Physiotherapist </t>
    </r>
    <r>
      <rPr>
        <sz val="11"/>
        <color theme="1"/>
        <rFont val="Calibri"/>
        <family val="2"/>
      </rPr>
      <t xml:space="preserve"> </t>
    </r>
  </si>
  <si>
    <r>
      <rPr>
        <sz val="11"/>
        <color theme="1"/>
        <rFont val="Calibri"/>
        <family val="2"/>
      </rPr>
      <t xml:space="preserve"> Availability </t>
    </r>
    <r>
      <rPr>
        <sz val="11"/>
        <color rgb="FF000000"/>
        <rFont val="Calibri"/>
        <family val="2"/>
      </rPr>
      <t xml:space="preserve">O.T. technician </t>
    </r>
    <r>
      <rPr>
        <sz val="11"/>
        <color theme="1"/>
        <rFont val="Calibri"/>
        <family val="2"/>
      </rPr>
      <t xml:space="preserve"> </t>
    </r>
  </si>
  <si>
    <r>
      <rPr>
        <sz val="11"/>
        <color theme="1"/>
        <rFont val="Calibri"/>
        <family val="2"/>
      </rPr>
      <t xml:space="preserve"> </t>
    </r>
    <r>
      <rPr>
        <sz val="11"/>
        <color rgb="FF000000"/>
        <rFont val="Calibri"/>
        <family val="2"/>
      </rPr>
      <t xml:space="preserve">Counsellor </t>
    </r>
    <r>
      <rPr>
        <sz val="11"/>
        <color theme="1"/>
        <rFont val="Calibri"/>
        <family val="2"/>
      </rPr>
      <t xml:space="preserve"> </t>
    </r>
  </si>
  <si>
    <r>
      <rPr>
        <sz val="11"/>
        <color theme="1"/>
        <rFont val="Calibri"/>
        <family val="2"/>
      </rPr>
      <t xml:space="preserve"> </t>
    </r>
    <r>
      <rPr>
        <sz val="11"/>
        <color rgb="FF000000"/>
        <rFont val="Calibri"/>
        <family val="2"/>
      </rPr>
      <t xml:space="preserve">Dental Technician </t>
    </r>
    <r>
      <rPr>
        <sz val="11"/>
        <color theme="1"/>
        <rFont val="Calibri"/>
        <family val="2"/>
      </rPr>
      <t xml:space="preserve"> </t>
    </r>
  </si>
  <si>
    <r>
      <rPr>
        <sz val="11"/>
        <color theme="1"/>
        <rFont val="Calibri"/>
        <family val="2"/>
      </rPr>
      <t xml:space="preserve"> </t>
    </r>
    <r>
      <rPr>
        <sz val="11"/>
        <color rgb="FF000000"/>
        <rFont val="Calibri"/>
        <family val="2"/>
      </rPr>
      <t xml:space="preserve">Rehabilitation Therapist </t>
    </r>
    <r>
      <rPr>
        <sz val="11"/>
        <color theme="1"/>
        <rFont val="Calibri"/>
        <family val="2"/>
      </rPr>
      <t xml:space="preserve"> </t>
    </r>
  </si>
  <si>
    <r>
      <rPr>
        <sz val="11"/>
        <color theme="1"/>
        <rFont val="Calibri"/>
        <family val="2"/>
      </rPr>
      <t xml:space="preserve"> </t>
    </r>
    <r>
      <rPr>
        <sz val="11"/>
        <color rgb="FF000000"/>
        <rFont val="Calibri"/>
        <family val="2"/>
      </rPr>
      <t>Biomedical Engineer</t>
    </r>
  </si>
  <si>
    <r>
      <rPr>
        <sz val="11"/>
        <color theme="1"/>
        <rFont val="Calibri"/>
        <family val="2"/>
      </rPr>
      <t xml:space="preserve"> Availability of </t>
    </r>
    <r>
      <rPr>
        <sz val="11"/>
        <color rgb="FF000000"/>
        <rFont val="Calibri"/>
        <family val="2"/>
      </rPr>
      <t xml:space="preserve">storekeeper </t>
    </r>
    <r>
      <rPr>
        <sz val="11"/>
        <color theme="1"/>
        <rFont val="Calibri"/>
        <family val="2"/>
      </rPr>
      <t xml:space="preserve"> </t>
    </r>
  </si>
  <si>
    <t>Availability of Housekeeping supervisor/In charge</t>
  </si>
  <si>
    <t xml:space="preserve">Availability of security In charge </t>
  </si>
  <si>
    <t>Hospital has policy to ensure drugs at all point of use as per state EML</t>
  </si>
  <si>
    <t>Availability of equipment for Facility management</t>
  </si>
  <si>
    <t>Equipment's for horticulture, electrical repair, plumbing material etc</t>
  </si>
  <si>
    <t>Availability of equipment for processing of Bio medical waste</t>
  </si>
  <si>
    <t>Autoclave and mutilator</t>
  </si>
  <si>
    <t>Availability of fixture for administrative office</t>
  </si>
  <si>
    <t>Availability of furniture for administrative office</t>
  </si>
  <si>
    <t>Facility conduct training need assessment periodically for all cadre of staff</t>
  </si>
  <si>
    <t>Facility has program for continuous medical education for doctors and nursing staff</t>
  </si>
  <si>
    <t>Facility prepares training calendar as per training need assessment</t>
  </si>
  <si>
    <t>Training feed back is taking and records are maintained for training</t>
  </si>
  <si>
    <t>Details and Records of training provided are  available with unit</t>
  </si>
  <si>
    <t>Training on Disaster Management</t>
  </si>
  <si>
    <t>Training on Cardio Pulmonary resuscitation</t>
  </si>
  <si>
    <t>Training on staff Safety</t>
  </si>
  <si>
    <t>Training on Measuring Hospital Performance Indicators</t>
  </si>
  <si>
    <t>Training on facility level Quality Assurance</t>
  </si>
  <si>
    <t>Hospital has policy for regular  competence testing as per job description.</t>
  </si>
  <si>
    <t xml:space="preserve">Facility has contract agency for maintenance for equipment </t>
  </si>
  <si>
    <t>Contact details of  the agencies responsible for maintenance are communicated to the staff</t>
  </si>
  <si>
    <t>Asset list of all equipment are maintained</t>
  </si>
  <si>
    <t>There is system to maintain records of down time of equipment</t>
  </si>
  <si>
    <t>Indexing of all equipment is done</t>
  </si>
  <si>
    <t>All equipment are covered under AMC including preventive maintenance for computers and other IT equipment</t>
  </si>
  <si>
    <t>There is system of timely corrective  break down maintenance of the  for computers and other IT equipment</t>
  </si>
  <si>
    <t>Facility has contracted agency for calibration of equipment.</t>
  </si>
  <si>
    <t xml:space="preserve">Records of the calibrated equipment are maintained </t>
  </si>
  <si>
    <t xml:space="preserve">Hospital has system to ensure that short expiry drugs are not procured </t>
  </si>
  <si>
    <t>Check record of stock receipt from warehouse and Local purchase purchase receipt</t>
  </si>
  <si>
    <t>Hospital has process for proper disposal and prevention of unintended use of expired drugs</t>
  </si>
  <si>
    <t>Check policy for disposal of expired drugs and consumables</t>
  </si>
  <si>
    <t>Hospital implements scientific inventory management system according to their needs</t>
  </si>
  <si>
    <t>Previous consumption pattern, disease burden, local disease prevalence, seasonality, ABC, VED, FSN</t>
  </si>
  <si>
    <t>Hospital has policy that there is no stock out of the drugs and consumables at patient care area</t>
  </si>
  <si>
    <t>Check policy for no stock out situation, stock replenishment</t>
  </si>
  <si>
    <t>Check for NDPS drugs use policy</t>
  </si>
  <si>
    <t>Hospital has a policy for ensuring proper management and restriction of unintended use of narcotic substance and psychotropic drugs as per prevalent law</t>
  </si>
  <si>
    <t>Adequate illumination in open area at night</t>
  </si>
  <si>
    <t>Adequate illumination in circulation area</t>
  </si>
  <si>
    <t>Stairs, corridor and waiting area</t>
  </si>
  <si>
    <t>Adequate illumination in  toilets</t>
  </si>
  <si>
    <t>Hospital periodically measure illumination at different area of the hospitals</t>
  </si>
  <si>
    <t>Adequate illumination at approach roads to hospital</t>
  </si>
  <si>
    <t>There is restriction on entry of vendors and hawkers inside the premise of the  hospital</t>
  </si>
  <si>
    <t xml:space="preserve">Hospital has visitor policy in place </t>
  </si>
  <si>
    <t>Hospital has policy for restriction of media person in side the hospital</t>
  </si>
  <si>
    <t>Hospital implement visitor pass area for indoor areas</t>
  </si>
  <si>
    <t>Hospital has in-house/outsourced security system in place</t>
  </si>
  <si>
    <t>Duty roaster is available for security staff</t>
  </si>
  <si>
    <t xml:space="preserve">Training  and Drills of security staff is done </t>
  </si>
  <si>
    <t>Security staff is aware of patient right, visitor policy and disaster Management</t>
  </si>
  <si>
    <t xml:space="preserve">There is system for supervision of security staff </t>
  </si>
  <si>
    <t>Facility has a security plan for deputation of guard at different location</t>
  </si>
  <si>
    <t>Responsibility and timing of opening and closing different department is fixed and documented</t>
  </si>
  <si>
    <t xml:space="preserve">There is established procedure for safe custody of keys </t>
  </si>
  <si>
    <t>There is procedure for handing over the keys at the time of shift change</t>
  </si>
  <si>
    <t>Hospital has system to manage violence /mass situation</t>
  </si>
  <si>
    <t>ME D3.5.</t>
  </si>
  <si>
    <t xml:space="preserve">No female staff is posted alone at night </t>
  </si>
  <si>
    <t xml:space="preserve">Where ever there are male employees/patients female staff are posted in pairs </t>
  </si>
  <si>
    <t xml:space="preserve">Timing of the shift is arranged keeping in mind the safety of female staff </t>
  </si>
  <si>
    <t xml:space="preserve">Committee against sexual harassment is constituted at the facility </t>
  </si>
  <si>
    <t>Staff has been provided awareness training on Gender issues</t>
  </si>
  <si>
    <t>ME D4.1.</t>
  </si>
  <si>
    <t>Boundary Walls of building is plastered and whitewashed.</t>
  </si>
  <si>
    <t>No unwanted/outdated posters on hospital boundary and building walls</t>
  </si>
  <si>
    <t xml:space="preserve">Hospital Buildings are in uniform colour scheme </t>
  </si>
  <si>
    <t>Hospital has system to whitewash the building periodically</t>
  </si>
  <si>
    <t xml:space="preserve">General waste from hospital is removed daily by municipal/outsourced agency </t>
  </si>
  <si>
    <t xml:space="preserve">Every department has Schedule of cleaning </t>
  </si>
  <si>
    <t>Every department has schedule for inspection of cleaning work</t>
  </si>
  <si>
    <t>Hospital  has system for periodic  maintenance of infrastructure at defined interval</t>
  </si>
  <si>
    <t xml:space="preserve">There is no clogged/over flowing drain in facility </t>
  </si>
  <si>
    <t xml:space="preserve">Hospital sewage is linked with municipal drainage system </t>
  </si>
  <si>
    <t>Facility has a closed drainage system</t>
  </si>
  <si>
    <t xml:space="preserve">Intramural roads are in good condition without potholes/ditches </t>
  </si>
  <si>
    <t>Facility has a annual maintenance plan for its infrastructure</t>
  </si>
  <si>
    <t>ME D4.4.</t>
  </si>
  <si>
    <t xml:space="preserve">Availability of parking space as per requirement </t>
  </si>
  <si>
    <t xml:space="preserve">Dedicated parking space for ambulances </t>
  </si>
  <si>
    <t xml:space="preserve">No water logging in side the premises of the hospital </t>
  </si>
  <si>
    <t xml:space="preserve">There is no abandoned /dilapidated building in the premises </t>
  </si>
  <si>
    <t>Proper landscaping and maintenance of trees, garden</t>
  </si>
  <si>
    <t>There shall be no encroachment in and around
the hospital</t>
  </si>
  <si>
    <t xml:space="preserve">Hospital has rain water harvesting facility </t>
  </si>
  <si>
    <t xml:space="preserve">Hospital has Herbal garden </t>
  </si>
  <si>
    <t xml:space="preserve">Hospital has condemnation policy in place </t>
  </si>
  <si>
    <t xml:space="preserve">Periodic removal of junk material done </t>
  </si>
  <si>
    <t xml:space="preserve">Hospital has designated covered place to keep junk/condemned material </t>
  </si>
  <si>
    <t xml:space="preserve">No junk/condemned articles in open spaces </t>
  </si>
  <si>
    <t>ME D4.6.</t>
  </si>
  <si>
    <t>Pest control measures are evident at facility</t>
  </si>
  <si>
    <t xml:space="preserve">Anti Termite treatment of the wooden furniture </t>
  </si>
  <si>
    <t xml:space="preserve">Hospital has adequate water storage facility as per requirements </t>
  </si>
  <si>
    <t xml:space="preserve">450-500 Litres per bed per day </t>
  </si>
  <si>
    <t xml:space="preserve">Hospital has adequate water supply from municipal /under ground source </t>
  </si>
  <si>
    <t>All water tanks are kept tightly closed</t>
  </si>
  <si>
    <t>Periodic cleaning of water tanks carried out</t>
  </si>
  <si>
    <t>Records of cleaning is maintained</t>
  </si>
  <si>
    <t>Hospitals periodically tests the quality of water from the source (municipal supply, bore well etc) for bacterial and chemical content</t>
  </si>
  <si>
    <t>Chlorination of water is done as per requirement</t>
  </si>
  <si>
    <t>RO/ Filters are available for potable drinking water</t>
  </si>
  <si>
    <t>Hospital ensures that the distribution pipelines are not running in close vicinity of the sewage system.</t>
  </si>
  <si>
    <t>Availability of noiseless generators for power back up</t>
  </si>
  <si>
    <t>Estimation of power consumption of different department of hospitals is done</t>
  </si>
  <si>
    <t xml:space="preserve">Generator has adequate capacity to provide 24x7 power back at least critical areas </t>
  </si>
  <si>
    <t>Hospital has dedicated sub station for electrical supply</t>
  </si>
  <si>
    <t xml:space="preserve">Hospital has adequate power supply connection </t>
  </si>
  <si>
    <t>3Kw to 5Kw per bed</t>
  </si>
  <si>
    <r>
      <rPr>
        <sz val="11"/>
        <color theme="1"/>
        <rFont val="Calibri"/>
        <family val="2"/>
      </rPr>
      <t>Use of energy efficient</t>
    </r>
    <r>
      <rPr>
        <sz val="11"/>
        <color theme="1"/>
        <rFont val="Calibri"/>
        <family val="2"/>
      </rPr>
      <t xml:space="preserve"> bulbs/solar panel for light </t>
    </r>
  </si>
  <si>
    <t xml:space="preserve">Manifold room is located on ground floor </t>
  </si>
  <si>
    <t xml:space="preserve">Manifold room has adequate stock of Oxygen and Nitrogen Cylinders </t>
  </si>
  <si>
    <t>At least for three days</t>
  </si>
  <si>
    <t xml:space="preserve">Cylinders banks are in duplicate </t>
  </si>
  <si>
    <t xml:space="preserve">Check for there two dedicated banks - Running and reserve fitted with automatic changeover device </t>
  </si>
  <si>
    <t>Colour of gas pipeline and Gas Cylinder are as per standards</t>
  </si>
  <si>
    <t xml:space="preserve">Alarm system has been provided to indicate any abnormal pressure change </t>
  </si>
  <si>
    <t>LMO storage tank has a Petroleum and Explosive Safety Organisation (PESO) license</t>
  </si>
  <si>
    <t>Also check for availability of Medical Gas Pipeline System (MGPS) network in the hospital</t>
  </si>
  <si>
    <t>LMO tank is located away from the indoor environment or not located near drain or pits</t>
  </si>
  <si>
    <t>Availability of vacant space within a radius of 5 meters around the tank</t>
  </si>
  <si>
    <t>Check that 
1. flammables and combustibles are not stored in near vicinity
2. Postage of  ‘No Smoking” and ‘No Open Flames’ signages</t>
  </si>
  <si>
    <t xml:space="preserve">There is procedure for prompt replacement of empty cylinders with filled cylinders </t>
  </si>
  <si>
    <t xml:space="preserve">There is a procedure for periodic checking of all terminal units for malfunctioning </t>
  </si>
  <si>
    <r>
      <rPr>
        <sz val="11"/>
        <color theme="1"/>
        <rFont val="Calibri"/>
        <family val="2"/>
      </rPr>
      <t>Entry to Manifold room</t>
    </r>
    <r>
      <rPr>
        <sz val="10"/>
        <color theme="1"/>
        <rFont val="Calibri"/>
        <family val="2"/>
      </rPr>
      <t>/LMO plant</t>
    </r>
    <r>
      <rPr>
        <b/>
        <sz val="11"/>
        <color rgb="FF7030A0"/>
        <rFont val="Calibri"/>
        <family val="2"/>
      </rPr>
      <t xml:space="preserve"> </t>
    </r>
    <r>
      <rPr>
        <sz val="11"/>
        <color theme="1"/>
        <rFont val="Calibri"/>
        <family val="2"/>
      </rPr>
      <t xml:space="preserve">is prohibited </t>
    </r>
  </si>
  <si>
    <t xml:space="preserve">Instruction for operating different equipment clearly displayed </t>
  </si>
  <si>
    <t>Hospital has policy to change linen</t>
  </si>
  <si>
    <t>ME D8.1.</t>
  </si>
  <si>
    <t xml:space="preserve">The facility has established procedures for management of activities of Rogi Kalyan Samitis </t>
  </si>
  <si>
    <t xml:space="preserve">Hospital Management Society/RKS is registered under societies registration act </t>
  </si>
  <si>
    <t xml:space="preserve">Availability of Income tax exemption certificate for donations </t>
  </si>
  <si>
    <t>RKS meeting are held at prescribed interval</t>
  </si>
  <si>
    <t>Minutes of meeting are recorded</t>
  </si>
  <si>
    <t>Participation of community representatives/NGO is ensured</t>
  </si>
  <si>
    <t xml:space="preserve">RKS reviews the patient complaint/ feedback and action taken </t>
  </si>
  <si>
    <t>RKS generates its own resources from donation/leasing of space</t>
  </si>
  <si>
    <t>ME D8.2.</t>
  </si>
  <si>
    <t>Community based monitoring/social audits are done at periodic intervals</t>
  </si>
  <si>
    <t>Facility communicate updated information on Quality of services</t>
  </si>
  <si>
    <t>Facility participates in Jan Sunawais and Jan Samvads at regular intervals</t>
  </si>
  <si>
    <t>ME D9.1.</t>
  </si>
  <si>
    <t xml:space="preserve">There is system to track and ensure that funds are received on time </t>
  </si>
  <si>
    <t>Funds/Grants provided are utilized in specific time limit</t>
  </si>
  <si>
    <t>There is no backlog in payment to beneficiaries as per their entitlement under different schemes</t>
  </si>
  <si>
    <t>E.g.; Payment for JSY ,Family planning &amp; ASHA</t>
  </si>
  <si>
    <t>Salaries and compensation are provided to contractual staff on time</t>
  </si>
  <si>
    <t>Facility provides utilization certificate for funds on time</t>
  </si>
  <si>
    <t>ME D9.2.</t>
  </si>
  <si>
    <t>Facility prioritize the resource available</t>
  </si>
  <si>
    <t>Requirement for funds are sent to state on time</t>
  </si>
  <si>
    <t>Availability of Biomedical Waste Management Authorisation for generating BMW as per prevalent norms/regulations</t>
  </si>
  <si>
    <t>ME D10.2.</t>
  </si>
  <si>
    <r>
      <rPr>
        <sz val="11"/>
        <color theme="1"/>
        <rFont val="Calibri"/>
        <family val="2"/>
      </rPr>
      <t xml:space="preserve">Availability of copy of Bio medical waste management rules </t>
    </r>
    <r>
      <rPr>
        <sz val="10"/>
        <color theme="1"/>
        <rFont val="Calibri"/>
        <family val="2"/>
      </rPr>
      <t>2016 and it's subsequent amendments</t>
    </r>
  </si>
  <si>
    <t>Drug and cosmetic Act 2005</t>
  </si>
  <si>
    <t>Safety code for Medical diagnostic X ray equipment and installation</t>
  </si>
  <si>
    <t>AERB safety code no. AERB/SC/MED-2(Rev 1)</t>
  </si>
  <si>
    <t>Narcotics and Psychotropic substances act 1985</t>
  </si>
  <si>
    <t>Nursing Council Act</t>
  </si>
  <si>
    <t>Medical Termination of Pregnancy 1971 &amp; amendments</t>
  </si>
  <si>
    <t>Person with disability Act 1995</t>
  </si>
  <si>
    <t>Pre conception pre natal diagnostic test 1996</t>
  </si>
  <si>
    <t>Right to information act 2005</t>
  </si>
  <si>
    <t>Indian Tobacco control Act 2003</t>
  </si>
  <si>
    <t>Job description of Specialist Doctor is defined and communicated</t>
  </si>
  <si>
    <t>Job description of General duty Doctor is defined and communicated</t>
  </si>
  <si>
    <t>Job description of nursing staff  is defined and communicated</t>
  </si>
  <si>
    <t>Job description of paramedic staff is defined and communicated</t>
  </si>
  <si>
    <t>Regular + contractual. Lab technician, X ray technician, OT technician, MRD technician etc.</t>
  </si>
  <si>
    <t>Job description of counsellor  is defined and communicated</t>
  </si>
  <si>
    <t>Job description of  ward boy is defined and communicated</t>
  </si>
  <si>
    <t>Job description of security staff is defined and communicated</t>
  </si>
  <si>
    <t>Job description of  cleaning staff is defined and communicated</t>
  </si>
  <si>
    <t>Job description of Administrative staff is defined and communicated</t>
  </si>
  <si>
    <t>Regular + Contractual MS, Hospital Manager, supervisor, Matron, Ward Master. Pharmacist etc.</t>
  </si>
  <si>
    <t>Duty roster of doctors is prepared, updated and communicated</t>
  </si>
  <si>
    <t>Duty roster of Nurses is prepared, updated and communicated</t>
  </si>
  <si>
    <t>Duty roster of Paramedics is prepared, updated and communicated</t>
  </si>
  <si>
    <t>Duty roster of Cleaning staff is prepared, updated and communicated</t>
  </si>
  <si>
    <t>Duty roster of security staff is prepared, updated and communicated</t>
  </si>
  <si>
    <t xml:space="preserve">There is provision of Rotatory   posting of staff </t>
  </si>
  <si>
    <t>Facility has  established line of reporting for clinical and administrative staff</t>
  </si>
  <si>
    <t>Facility has policy for dress code for different cadre of hospital.</t>
  </si>
  <si>
    <t xml:space="preserve">I Cards  have been provided to staff </t>
  </si>
  <si>
    <t xml:space="preserve">Name plate  have been provided to staff </t>
  </si>
  <si>
    <t>ME D12.1.</t>
  </si>
  <si>
    <t xml:space="preserve">Valid contract for disposal for Bio Medical waste with common treatment facility </t>
  </si>
  <si>
    <t xml:space="preserve">Selection of outsourced agencies done through competitive tendering system </t>
  </si>
  <si>
    <t>Eligibility criteria is explicitly defined as per term of reference</t>
  </si>
  <si>
    <t>There is system to make payment as per  adequacy and quality of services provided by the vendor</t>
  </si>
  <si>
    <t>Check for  that Contract document has provision for  dedication of payment if quality of services is not good</t>
  </si>
  <si>
    <t>Payment to the outsourced services are made on time</t>
  </si>
  <si>
    <t>ME D12.2.</t>
  </si>
  <si>
    <t>Facility as defined criteria for assessment of quality of outsourced services</t>
  </si>
  <si>
    <t xml:space="preserve">Regular monitoring and evaluation of staff is done according against defined criteria </t>
  </si>
  <si>
    <t xml:space="preserve">Actions are taken against non compliance / deviation from contractual obligations </t>
  </si>
  <si>
    <t>Records of blacklisted vendors are available with facility</t>
  </si>
  <si>
    <t>Facility ensures that there is process for admission of patients after routine working hours</t>
  </si>
  <si>
    <t>Facility updates daily availability of vacant patient beds in different in door units</t>
  </si>
  <si>
    <t>Facility has established plan for accommodating high patient load due to situation like disaster/ mass casualty or disease outbreak</t>
  </si>
  <si>
    <t>Facility has policy for internal adjustment of the patient within cold wards for accommodating patient as extra temporary measure</t>
  </si>
  <si>
    <t xml:space="preserve">Facility has established policy for co ordination and handover during interdepartmental transfer </t>
  </si>
  <si>
    <t xml:space="preserve">There is a policy  for consultation of  the patient to other specialist with in the hospital </t>
  </si>
  <si>
    <t xml:space="preserve">There is policy for referral of patient for which services can not be provided at the facility  </t>
  </si>
  <si>
    <t>Facility maintain list of higher centres where patient can be managed.</t>
  </si>
  <si>
    <t xml:space="preserve">Facility ensures the referral patient to public healthcare facilities </t>
  </si>
  <si>
    <t>Facility defines and communicate referral criteria for different departments</t>
  </si>
  <si>
    <t>There is system to check that patient are not unduly referred for the services those can be available at the facility</t>
  </si>
  <si>
    <t xml:space="preserve">There is functional telemedicine centre </t>
  </si>
  <si>
    <t xml:space="preserve">Telemedicine services are utilized for continual medical education </t>
  </si>
  <si>
    <t>There is policy for identification of patient before any clinical procedure</t>
  </si>
  <si>
    <t xml:space="preserve">There is a policy  for  ensuring  accuracy of verbal/telephonic orders  </t>
  </si>
  <si>
    <t>Hospital has policy for patient hand over during shift change</t>
  </si>
  <si>
    <t>Hospital has policy for maintaining nursing records</t>
  </si>
  <si>
    <t>There is policy for periodic monitoring of patient</t>
  </si>
  <si>
    <t>Hospital identify and communicate the category of patient considered as vulnerable</t>
  </si>
  <si>
    <t>Hospital identify and communicate the category of patient considered as high risk</t>
  </si>
  <si>
    <t>Facility has policy and enabling order for prescribing drugs in generic drug only</t>
  </si>
  <si>
    <t>Facility provides adequate copies of STG to respective department</t>
  </si>
  <si>
    <t>Facility maintains a list of updated version of STG</t>
  </si>
  <si>
    <t xml:space="preserve">Facility provides training on use of STG </t>
  </si>
  <si>
    <t>Facility has policy for reporting of adverse drug reaction</t>
  </si>
  <si>
    <t>Hospital has policy for retention period for different kinds of records</t>
  </si>
  <si>
    <t>Hospital has policy for safe disposal of records</t>
  </si>
  <si>
    <t xml:space="preserve">Hospital has prepared disaster plan </t>
  </si>
  <si>
    <t xml:space="preserve">Disaster management committee has been constituted </t>
  </si>
  <si>
    <t xml:space="preserve">Facility has established produce for reporting and follow up of AEFI </t>
  </si>
  <si>
    <t xml:space="preserve">Staff is trained for detecting , managing and reporting of AEFIs </t>
  </si>
  <si>
    <t>ME F1.1.</t>
  </si>
  <si>
    <t xml:space="preserve">Infection control committee constitute at the facility </t>
  </si>
  <si>
    <t>ICC is approved by appropriate authority</t>
  </si>
  <si>
    <t>Roles and responsibilities are defined and communicated to its members</t>
  </si>
  <si>
    <t xml:space="preserve">ICC meet at periodic time interval </t>
  </si>
  <si>
    <t>Records of Infection control activities are maintained</t>
  </si>
  <si>
    <t xml:space="preserve">Facility has in-house/ linkage with microbiology lab for culture surveillance </t>
  </si>
  <si>
    <t xml:space="preserve">There is defined  format for requisition and reporting of culture surveillance </t>
  </si>
  <si>
    <t>Reports of culture surveillance are collated  and analysed</t>
  </si>
  <si>
    <t>Feedback is given to the respective departments</t>
  </si>
  <si>
    <t>Sample are taken for culture  to detect HAI in suspected cases.</t>
  </si>
  <si>
    <t>There is defined criteria and format for reporting HAI based on clinical observation</t>
  </si>
  <si>
    <t>Reports from different department are collated and analysed</t>
  </si>
  <si>
    <t xml:space="preserve">Records of immunization available </t>
  </si>
  <si>
    <t xml:space="preserve">Records of Medical Check-ups are available </t>
  </si>
  <si>
    <t>Facility has established procedures for regular monitoring of infection control practices</t>
  </si>
  <si>
    <t>There is designated person for Co coordinating  infection control activities</t>
  </si>
  <si>
    <t>Infection control nurse</t>
  </si>
  <si>
    <t>There is defined format/checklist for monitoring of hand washing and infection control practices</t>
  </si>
  <si>
    <t>ME F1.6.</t>
  </si>
  <si>
    <t xml:space="preserve">Facility has antibiotic policy in place </t>
  </si>
  <si>
    <t xml:space="preserve">There is system for reporting Anti Microbial Resistance with in the facility </t>
  </si>
  <si>
    <t xml:space="preserve">Antibiotic policy includes plan for identifying, transferring , discharging and readmitting patients with specific antimicrobial resistant pathogen </t>
  </si>
  <si>
    <t>Policy Includes Rational Use of Antibiotics</t>
  </si>
  <si>
    <t>Standard treatment guidelines are followed while developing Antibiotic Policy</t>
  </si>
  <si>
    <t xml:space="preserve">There is procedure for periodic Laboratory Surveillance for Antibiotic Resistance </t>
  </si>
  <si>
    <t xml:space="preserve">Facility Measures the Antibiotic Consumption Rates </t>
  </si>
  <si>
    <t>Facility ensures uninterrupted and adequate supply of antiseptic soap and alcohol hand rub in all departments</t>
  </si>
  <si>
    <t xml:space="preserve">Check for the records that training have been provided </t>
  </si>
  <si>
    <t>Facility ensures uninterrupted and adequate supply of antiseptics</t>
  </si>
  <si>
    <t>Availability of Heavy duty gloves for cleaning staff</t>
  </si>
  <si>
    <t>Availability of gum boats for cleaning staff</t>
  </si>
  <si>
    <t>Availability of mask  for cleaning staff</t>
  </si>
  <si>
    <t>Availability of apron for cleaning staff</t>
  </si>
  <si>
    <t>Facility ensure adequate and regular supply of personal protective equipment</t>
  </si>
  <si>
    <t>There is policy for judicious use of personal protective equipment specially sterile gloves</t>
  </si>
  <si>
    <t>Facility ensure adequate supply of disinfectant at the point of use</t>
  </si>
  <si>
    <t>Disinfectant like hypochlorite, bleaching powder etc.</t>
  </si>
  <si>
    <t>Staff is trained for preparation of disinfectant solution</t>
  </si>
  <si>
    <t xml:space="preserve">Facility ensure the availability of good quality disinfectant and cleaning material </t>
  </si>
  <si>
    <t xml:space="preserve">Hospital  has policy for identification and segregation of infectious patient </t>
  </si>
  <si>
    <t>Facility ensures adequate and regular supply of non chlorinated  colour coded liners</t>
  </si>
  <si>
    <t xml:space="preserve">Separate bins for Recyclable and biodegradable waste is available </t>
  </si>
  <si>
    <t>Check adequacy in patient care and administrative areas. Also check there is no mixing of waste</t>
  </si>
  <si>
    <t>There is established procedure for daily monitoring of proper segregation of Bio medical waste by a designated person</t>
  </si>
  <si>
    <t xml:space="preserve">Bar code system for the bags or containers containing BMW </t>
  </si>
  <si>
    <t>Facility ensures supply of puncture proof containers and needle cutters</t>
  </si>
  <si>
    <t>Containers are puncture proof, leak proof and temper proof</t>
  </si>
  <si>
    <t>Facility ensures availability of post exposure prophylaxis drugs</t>
  </si>
  <si>
    <t>There is system for reporting of needle stick injuries</t>
  </si>
  <si>
    <t xml:space="preserve">Facility has secured designated place for storage of Bio Medical waste before disposal </t>
  </si>
  <si>
    <t>BMW is stored in lock and key</t>
  </si>
  <si>
    <t xml:space="preserve"> Check there is no scope for unauthorized entry</t>
  </si>
  <si>
    <t>Log book /Record of waste generated is maintained on day to day basis</t>
  </si>
  <si>
    <t xml:space="preserve">Check records are being displayed monthly on its web site </t>
  </si>
  <si>
    <t>No signs of burning within the premises.</t>
  </si>
  <si>
    <t>Check infectious liquid waste is not directly drained in to municipal sewerage system</t>
  </si>
  <si>
    <t>Display of Bio Hazard sign at the point of use</t>
  </si>
  <si>
    <t>Infectious Waste is not stored for more than 48 hours</t>
  </si>
  <si>
    <t>Disposal of anatomical waste as per BMW rule</t>
  </si>
  <si>
    <t xml:space="preserve">Preferably by CTWF/in-house deep burial pits/ In house incinerator with prior approval </t>
  </si>
  <si>
    <t>Disposal of solid  waste as per BMW rule</t>
  </si>
  <si>
    <t>Preferably by CTWF/ Deep burial/ in absence of above  autoclaving or micro waving/ hydroclaving followed by shredding or mutilation or combination of sterlization and shredding.</t>
  </si>
  <si>
    <t>Disposal of sharp waste as per BMW rule</t>
  </si>
  <si>
    <t xml:space="preserve">Preferably by CTWF/autoclaving or dry heat sterlization followed by shredding or mutilation or encapsulation in metal contained or cement concrete </t>
  </si>
  <si>
    <t>Disposal of contaminated  waste (recyclable) as per BMW rule</t>
  </si>
  <si>
    <t>Preferably by CTWF/Autoclaving or microwaving/ hydroclaving followed by shredding or mutilation or combination of sterlization and shredding</t>
  </si>
  <si>
    <t>Disposal of Glass ware and metallic body implants (Blue)</t>
  </si>
  <si>
    <t>Preferably By CTWF/ disinfection (by  soaking the washed  glass waste after cleaning with  detergent and  Sodium Hypochlorite  treatment) or through autoclaving or microwaving or hydroclaving</t>
  </si>
  <si>
    <t>Annual report to the pollution control board is submitted</t>
  </si>
  <si>
    <t xml:space="preserve">Biomedical waste transported in authorized vehicle </t>
  </si>
  <si>
    <t>District Quality Team for district hospitals are  Constituted</t>
  </si>
  <si>
    <t>Check for Office order by designated authority</t>
  </si>
  <si>
    <r>
      <rPr>
        <sz val="11"/>
        <color theme="1"/>
        <rFont val="Calibri"/>
        <family val="2"/>
      </rPr>
      <t xml:space="preserve">There is designated person for co coordinating </t>
    </r>
    <r>
      <rPr>
        <sz val="10"/>
        <color theme="1"/>
        <rFont val="Calibri"/>
        <family val="2"/>
      </rPr>
      <t>with the quality circles and overall quality assurance program at the facility</t>
    </r>
  </si>
  <si>
    <t>Hospital Manager</t>
  </si>
  <si>
    <t xml:space="preserve">There is designated head of the quality team </t>
  </si>
  <si>
    <t>MS</t>
  </si>
  <si>
    <t xml:space="preserve">Team members are aware for of there respective responsibilities </t>
  </si>
  <si>
    <t>ME G1.2.</t>
  </si>
  <si>
    <t>Quality team meets monthly and review the quality activities</t>
  </si>
  <si>
    <t xml:space="preserve">Minutes of meeting are recorded </t>
  </si>
  <si>
    <t xml:space="preserve">Results for internal /External assessment are discussed in the meeting </t>
  </si>
  <si>
    <t xml:space="preserve">Check the meeting records </t>
  </si>
  <si>
    <t>Hospital performance and indicators are reviewed in meeting</t>
  </si>
  <si>
    <t xml:space="preserve">Progress on time bound action plan is reviewed </t>
  </si>
  <si>
    <t xml:space="preserve">Follow up actions from  previous meetings are reviewed  </t>
  </si>
  <si>
    <t>Resource requirement and support from higher level are discussed</t>
  </si>
  <si>
    <t>Quality team review that all the services mentioned in RMNCHA  are delivered as per guideline</t>
  </si>
  <si>
    <t>Quality team review that all the services mentioned in National Health Program are delivered as per guideline</t>
  </si>
  <si>
    <t>Resolution of the meeting are effectively communicated to hospital staff</t>
  </si>
  <si>
    <t xml:space="preserve">Check how resolution are communicated to staff </t>
  </si>
  <si>
    <t>Quality team report regularly to DQAC about Key Performance Indicators</t>
  </si>
  <si>
    <t>Quality Team DQAC about internal assessment results and action taken</t>
  </si>
  <si>
    <t>ME G2.1.</t>
  </si>
  <si>
    <t xml:space="preserve">There is person designated to co ordinate satisfaction survey </t>
  </si>
  <si>
    <t xml:space="preserve">Patient feedback form are available in local language </t>
  </si>
  <si>
    <t>Adequate sample size is taken to conduct patient satisfaction</t>
  </si>
  <si>
    <t>There is procedure to conduct employee satisfaction survey at periodic intervals</t>
  </si>
  <si>
    <t>ME G2.2.</t>
  </si>
  <si>
    <t>There is procedure for compilation of patient  feedback forms</t>
  </si>
  <si>
    <t xml:space="preserve">Patient feedback is analysed on monthly basis </t>
  </si>
  <si>
    <t>Overall department wise/attribute wise score are calculated</t>
  </si>
  <si>
    <t>Root cause analysis is done for low performing attributes</t>
  </si>
  <si>
    <t>Results of Patient satisfaction survey are recorded and disseminated to concerned staff</t>
  </si>
  <si>
    <t>There is procedure for analysis  of Employee satisfaction survey</t>
  </si>
  <si>
    <t>There is procedure for root cause analysis  of Employee satisfaction survey</t>
  </si>
  <si>
    <t>ME G2.3.</t>
  </si>
  <si>
    <t xml:space="preserve"> There is procedure for preparing Action plan for improving patient satisfaction</t>
  </si>
  <si>
    <t xml:space="preserve">There is procedure to take corrective and preventive action </t>
  </si>
  <si>
    <t>There is procedure for preparing action plan for improving employee satisfaction</t>
  </si>
  <si>
    <t>Daily round schedule is defined and practiced</t>
  </si>
  <si>
    <t>External Quality assurance is done on defined interval by DQAC</t>
  </si>
  <si>
    <t>External Quality assurance is done on defined interval by SQAC</t>
  </si>
  <si>
    <t xml:space="preserve">Hospital has documented Quality system manual </t>
  </si>
  <si>
    <t xml:space="preserve">Hospital has Records of distribution of Standard operating procedure </t>
  </si>
  <si>
    <t>Hospital has system for periodic review of the standard procedures as and when required</t>
  </si>
  <si>
    <t>Hospital has documented system for Internal audits at defined intervals</t>
  </si>
  <si>
    <t>Hospital has documented procedure for control of documents and records</t>
  </si>
  <si>
    <t xml:space="preserve">Hospital  has documented  procedure for defining Quality objectives </t>
  </si>
  <si>
    <t xml:space="preserve">Hospital has documented procedure for action planning </t>
  </si>
  <si>
    <t>Hospital has documented procedure for training and CMEs of hospital staff at defined intervals</t>
  </si>
  <si>
    <t xml:space="preserve">Hospital has documented procedure for monthly  review meeting </t>
  </si>
  <si>
    <t xml:space="preserve">Check Staff is  trained for relevant part of SOPs </t>
  </si>
  <si>
    <t>Check for the training records</t>
  </si>
  <si>
    <t xml:space="preserve">     </t>
  </si>
  <si>
    <t xml:space="preserve">Hospital has established procedure for drafting, reviewing, approving the Quality Management systems documents </t>
  </si>
  <si>
    <t>(a) Check  availability of requisition forms &amp; formats for developing the required documents. A system in place to draft, review the QMS documents and approval to use the documents is given by appropriate authority.
(b) Check the detailed procedure is mentioned in Quality Improvement manual and followed</t>
  </si>
  <si>
    <t>Hospital has established procedure for controlling &amp; updating the QMS documents</t>
  </si>
  <si>
    <t xml:space="preserve">(a) Check all the QMS documents and records (both internal &amp; external origin) are controlled. 
(b) Check the documents are updated as and when required
</t>
  </si>
  <si>
    <t>Hospitals has established system to provide identification number to the QMS documents and records</t>
  </si>
  <si>
    <t>(a) Check system in place to retention and retrieval the all QMS documents
(b) Check all documents have title, effective date, reference number  etc and signed by competent authority
(C) Check the system is meticulously followed in all departments</t>
  </si>
  <si>
    <t>Master list of the documents and records is available</t>
  </si>
  <si>
    <t>(a) Check master list of documents and records is maintained.
(b) Check the list is updated.</t>
  </si>
  <si>
    <t>ME G6.3.</t>
  </si>
  <si>
    <t>The facility ensures non compliances are enumerated and recorded adequately</t>
  </si>
  <si>
    <t>PDCA</t>
  </si>
  <si>
    <t>5S</t>
  </si>
  <si>
    <t>Mistake proofing</t>
  </si>
  <si>
    <t>Six Sigma</t>
  </si>
  <si>
    <t>Basic tools of Quality</t>
  </si>
  <si>
    <t>Prateo/Priorization</t>
  </si>
  <si>
    <t>Gantt Chart/Project Management</t>
  </si>
  <si>
    <t xml:space="preserve">Check for adequacy of Risk Management Framework </t>
  </si>
  <si>
    <t xml:space="preserve">Review the risk management framework document. Check scope and objectives of the framework is contextual to the facility and criterion for identifying risk has been explicitly laid out. </t>
  </si>
  <si>
    <t xml:space="preserve">Check if responsibilities for identifying and managing risk has been defined and communicated </t>
  </si>
  <si>
    <t xml:space="preserve">Review risk management framework delineation of responsibilities amongst staff for identifying the risk in their work area and their management. Verify with the staff members if they are aware of their responsibilities </t>
  </si>
  <si>
    <t xml:space="preserve">Check if process of reporting risks and hazards have been defined </t>
  </si>
  <si>
    <t xml:space="preserve">Review risk management framework for process of reporting incidents including near miss and potential risks </t>
  </si>
  <si>
    <t xml:space="preserve">Check if list of existing and potential risk have been prepared </t>
  </si>
  <si>
    <t xml:space="preserve">Review risk management framework includes list of identified current and potential risks. These may included safety, strategic, financial, statutory, operational and environmental risks. </t>
  </si>
  <si>
    <t xml:space="preserve">Check training on risk management has been provided to key staff members </t>
  </si>
  <si>
    <t xml:space="preserve">Verify with the training records . Training on risk management at least should be provided to person responsible for indemnifying and managing risks </t>
  </si>
  <si>
    <t xml:space="preserve">Check with the records that quality team/ risk management committee reviews the framework at least once in a year </t>
  </si>
  <si>
    <t xml:space="preserve">Check if a valid risk management plan is available at the facility </t>
  </si>
  <si>
    <t xml:space="preserve">Review the risk management plan document. Check it has been updated at lest once in a month and duly approved by the head of facility. </t>
  </si>
  <si>
    <t xml:space="preserve">Check if risk management plan has been communicated to all stake holders </t>
  </si>
  <si>
    <t xml:space="preserve">ask staff if they are aware of key actionable points of risk management plan of their concerned areas. Check what measures hospital administration has taken for effective dissemination of risk management plan amongst staff members, outsource agencies and as well as concerned officials in district and state health administration </t>
  </si>
  <si>
    <t xml:space="preserve">Check periodic assessment pf potential disaster is done periodically </t>
  </si>
  <si>
    <t xml:space="preserve">Check comprehensive assessment of both manmade and natural potential disaster is done at least once in year </t>
  </si>
  <si>
    <t xml:space="preserve">Verify with the records. A comprehensive risk assessment of all clinical processes should be done using pre define d criteria at least once in three month. </t>
  </si>
  <si>
    <t>Check if various  risks identified during the risk assessment proceeds are formally evaluated</t>
  </si>
  <si>
    <t xml:space="preserve">Risk identified should be listed and evaluated for their security and frequency for occurrence. A risk severity score / grade should be give to each risk identified and according gaps should be rated. Verify with the records </t>
  </si>
  <si>
    <t xml:space="preserve">Check if risk have high severe are prioritised. </t>
  </si>
  <si>
    <t xml:space="preserve">Check risks are prioritized base on their severity rating. Verify with the records </t>
  </si>
  <si>
    <t>Check if a risk register is maintained</t>
  </si>
  <si>
    <t xml:space="preserve">Check hospital administration/ responsible committee maintains a risk register which risk identified, their severity, action to be taken to mitigate risk and follow up action. Check if risk register share been updated timely. </t>
  </si>
  <si>
    <t xml:space="preserve">Facility has defined framework for  clinical Governance </t>
  </si>
  <si>
    <t xml:space="preserve"> (a) Framework reflects facility's commitment &amp; accountability for Continuous quality improvement in their Clinical services . 
(b) Framework define the  responsibilities of clinical Governance board
(c) Framework defines the approaches used to  implement clinical Governance in healthcare facility i.e. audits, risk management, clinical effectiveness, patient &amp; public involvement, education and training, information management etc</t>
  </si>
  <si>
    <t>Facility has clinical Governance Board at place</t>
  </si>
  <si>
    <t xml:space="preserve">(a) Check Clinical Governance Board/Apex Committee has representation from all the clinical departments. 
(b) Department Heads/ Inchages/Representatives are identified or appointed
(c) Members of Apex Committee is aware about their roles &amp; responsibilities
</t>
  </si>
  <si>
    <t>Clinical Governance Board/Apex committee prepared &amp; approve the facility's plan for improving clinical quality and safety of patients</t>
  </si>
  <si>
    <t xml:space="preserve">All the Clinical committee viz Infection control committee, medical, death and prescription audit committee etc. are functioning under guidance of Clinical Governance board
</t>
  </si>
  <si>
    <t>Clinical Governance Board/ Apex committee  regularly receive reports on  the quality and patient safety activities</t>
  </si>
  <si>
    <t xml:space="preserve">Board review the reports &amp; monitor the  compliance to action taken reports. Also, provide support for the compliance . </t>
  </si>
  <si>
    <t>Clinical Governance board meet at regular intervals</t>
  </si>
  <si>
    <t>At least once in month</t>
  </si>
  <si>
    <t xml:space="preserve">Check clinical care outcomes &amp; indicators are reviewed </t>
  </si>
  <si>
    <t xml:space="preserve">Aggregate patient data is collected and reviewed: 
(a) Clinical Outcomes
(b)  Clinical indicators
(c) Adverse/sentile events that occurred </t>
  </si>
  <si>
    <t>Decision taken in clinical Governance meeting are communicated to all concerned staff</t>
  </si>
  <si>
    <t>Check the system in place to communicate the decisions of clinical governance meetings to all medical professionals</t>
  </si>
  <si>
    <t xml:space="preserve">There is system in place to conduct grand rounds regularly </t>
  </si>
  <si>
    <t xml:space="preserve">(1) To promote  collegiality, communication, collaboration, and learning among healthcare professionals
(2) Check how frequently the grand rounds are conducted </t>
  </si>
  <si>
    <t xml:space="preserve">Check staff is aware of Clinical Governance framework </t>
  </si>
  <si>
    <t>Staff is aware of role of clinical Governance in improving quality of care</t>
  </si>
  <si>
    <t>Check the medical professionals are trained for implementation of Clinical Governance framework</t>
  </si>
  <si>
    <t>Check top management is given training on clinical Governance</t>
  </si>
  <si>
    <t xml:space="preserve">Hospitals has defined  accountability &amp; responsibility for day to day operations </t>
  </si>
  <si>
    <t>Check hospital has defined &amp; documented organogram</t>
  </si>
  <si>
    <t>Hospital's organogram clearly define accountability / delegations within hospital</t>
  </si>
  <si>
    <t>Accountability and responsibility is defined for all processes</t>
  </si>
  <si>
    <t>Hospital In charge  support quality &amp; patient safety interventions</t>
  </si>
  <si>
    <t>Accountability and responsibility is defined for regular monitoring &amp; improvement in   clinical &amp; non clinical processes</t>
  </si>
  <si>
    <t xml:space="preserve">No. of total admissions per thousand population </t>
  </si>
  <si>
    <t>IPD per thousand population</t>
  </si>
  <si>
    <t xml:space="preserve">OPD consultation per Thousand Population </t>
  </si>
  <si>
    <t>Number of beds per 10 thousand</t>
  </si>
  <si>
    <t>Maternal mortality per 1000 deliveries</t>
  </si>
  <si>
    <t>Neonatal mortality per 1000 live births</t>
  </si>
  <si>
    <t>Nurse to bed ratio</t>
  </si>
  <si>
    <t>No. of meeting held under RKS</t>
  </si>
  <si>
    <t>Proportion of BPL patient in hospital</t>
  </si>
  <si>
    <t xml:space="preserve">Overall Referral Rate </t>
  </si>
  <si>
    <t>Overall discharge rate</t>
  </si>
  <si>
    <t>Proportion of obstetric cases out of total IPD</t>
  </si>
  <si>
    <t>Proportion of fund/ grant utilized</t>
  </si>
  <si>
    <t xml:space="preserve">Average Length of Stay </t>
  </si>
  <si>
    <t xml:space="preserve">Crude mortality rate </t>
  </si>
  <si>
    <t>Hospital acquired infection rate</t>
  </si>
  <si>
    <t>Surgical Site, Device related hospital acquired infection rate</t>
  </si>
  <si>
    <t xml:space="preserve"> Overall LAMA Rate </t>
  </si>
  <si>
    <t>Patient satisfaction Score IPD</t>
  </si>
  <si>
    <t xml:space="preserve">Staff Satisfaction Score </t>
  </si>
  <si>
    <t>Turn over rate of contractual staff</t>
  </si>
  <si>
    <r>
      <t xml:space="preserve">
Ensures 'six cleans' are followed during delivery 
Clean hands, Clean Surface, clean blade, clean cord tie, clean towel &amp; clean cloth to wrap mother 
</t>
    </r>
    <r>
      <rPr>
        <sz val="11"/>
        <color rgb="FF0070C0"/>
        <rFont val="Calibri"/>
        <family val="2"/>
        <scheme val="minor"/>
      </rPr>
      <t/>
    </r>
  </si>
  <si>
    <t>Ensures 'six cleans' are followed during delivery</t>
  </si>
  <si>
    <t xml:space="preserve">Services are available for the
 time period as mandated </t>
  </si>
  <si>
    <t>Availability/ linkage with blood  bank</t>
  </si>
  <si>
    <r>
      <rPr>
        <sz val="11"/>
        <color theme="1"/>
        <rFont val="Calibri"/>
        <family val="2"/>
      </rPr>
      <t>Complete blood profile, CSF analysis, urine &amp; stool analysis (Routine &amp; Microscopy), sickle cell anaemia, thalassemia, culture sensitivity, Wilda ,Elisa, RA factor, LFT ,KFT, serum electrolyte, serum calc</t>
    </r>
    <r>
      <rPr>
        <sz val="11"/>
        <rFont val="Calibri"/>
        <family val="2"/>
      </rPr>
      <t>ium, serum bilirubin, BUN, Elisa for TB, Immunoglobin profile, Clotting time etc.</t>
    </r>
  </si>
  <si>
    <r>
      <t>Availability of Paediatric surgical Procedure</t>
    </r>
    <r>
      <rPr>
        <sz val="11"/>
        <rFont val="Calibri"/>
        <family val="2"/>
      </rPr>
      <t xml:space="preserve"> under RBSK</t>
    </r>
  </si>
  <si>
    <t>Check drugs and consumables are  kept at allocated space in Crash cart/ Drug trolleys and are labelled. Labelled with drug name, drug strength and expiry date. Look alike and sound alike drugs are kept separately from their identical one in look or sound.</t>
  </si>
  <si>
    <t>Availability of clean and dirty utility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</si>
</sst>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4">
    <font>
      <sz val="11"/>
      <color theme="1"/>
      <name val="Calibri"/>
      <scheme val="minor"/>
    </font>
    <font>
      <sz val="11"/>
      <color theme="1"/>
      <name val="Calibri"/>
      <family val="2"/>
    </font>
    <font>
      <b/>
      <sz val="28"/>
      <color theme="1"/>
      <name val="Calibri"/>
      <family val="2"/>
    </font>
    <font>
      <sz val="11"/>
      <name val="Calibri"/>
      <family val="2"/>
    </font>
    <font>
      <b/>
      <sz val="18"/>
      <color theme="0"/>
      <name val="Calibri"/>
      <family val="2"/>
    </font>
    <font>
      <b/>
      <sz val="24"/>
      <color theme="0"/>
      <name val="Calibri"/>
      <family val="2"/>
    </font>
    <font>
      <b/>
      <sz val="12"/>
      <color theme="1"/>
      <name val="Calibri"/>
      <family val="2"/>
    </font>
    <font>
      <sz val="28"/>
      <color rgb="FF0070C0"/>
      <name val="Calibri"/>
      <family val="2"/>
    </font>
    <font>
      <b/>
      <sz val="11"/>
      <color theme="1"/>
      <name val="Calibri"/>
      <family val="2"/>
    </font>
    <font>
      <b/>
      <sz val="20"/>
      <color theme="1"/>
      <name val="Calibri"/>
      <family val="2"/>
    </font>
    <font>
      <sz val="48"/>
      <color theme="1"/>
      <name val="Calibri"/>
      <family val="2"/>
    </font>
    <font>
      <b/>
      <sz val="16"/>
      <color theme="0"/>
      <name val="Calibri"/>
      <family val="2"/>
    </font>
    <font>
      <b/>
      <sz val="20"/>
      <color theme="0"/>
      <name val="Calibri"/>
      <family val="2"/>
    </font>
    <font>
      <b/>
      <sz val="14"/>
      <color theme="0"/>
      <name val="Calibri"/>
      <family val="2"/>
    </font>
    <font>
      <b/>
      <sz val="14"/>
      <color theme="1"/>
      <name val="Calibri"/>
      <family val="2"/>
    </font>
    <font>
      <sz val="14"/>
      <color theme="0"/>
      <name val="Calibri"/>
      <family val="2"/>
    </font>
    <font>
      <b/>
      <sz val="11"/>
      <color theme="0"/>
      <name val="Cambria"/>
      <family val="1"/>
    </font>
    <font>
      <sz val="11"/>
      <color theme="1"/>
      <name val="Cambria"/>
      <family val="1"/>
    </font>
    <font>
      <b/>
      <sz val="11"/>
      <color theme="1"/>
      <name val="Cambria"/>
      <family val="1"/>
    </font>
    <font>
      <sz val="11"/>
      <color theme="0"/>
      <name val="Cambria"/>
      <family val="1"/>
    </font>
    <font>
      <b/>
      <sz val="12"/>
      <color theme="1"/>
      <name val="Cambria"/>
      <family val="1"/>
    </font>
    <font>
      <sz val="12"/>
      <color theme="1"/>
      <name val="Cambria"/>
      <family val="1"/>
    </font>
    <font>
      <b/>
      <sz val="18"/>
      <color theme="1"/>
      <name val="Calibri"/>
      <family val="2"/>
    </font>
    <font>
      <b/>
      <sz val="18"/>
      <color rgb="FFFF0000"/>
      <name val="Calibri"/>
      <family val="2"/>
    </font>
    <font>
      <sz val="18"/>
      <color rgb="FFFF0000"/>
      <name val="Calibri"/>
      <family val="2"/>
    </font>
    <font>
      <sz val="18"/>
      <color theme="1"/>
      <name val="Calibri"/>
      <family val="2"/>
    </font>
    <font>
      <b/>
      <sz val="48"/>
      <color theme="1"/>
      <name val="Calibri"/>
      <family val="2"/>
    </font>
    <font>
      <sz val="48"/>
      <color theme="0"/>
      <name val="Calibri"/>
      <family val="2"/>
    </font>
    <font>
      <sz val="48"/>
      <color rgb="FFFF0000"/>
      <name val="Calibri"/>
      <family val="2"/>
    </font>
    <font>
      <sz val="18"/>
      <color theme="0"/>
      <name val="Calibri"/>
      <family val="2"/>
    </font>
    <font>
      <b/>
      <sz val="11"/>
      <color theme="0"/>
      <name val="Calibri"/>
      <family val="2"/>
    </font>
    <font>
      <sz val="12"/>
      <color theme="1"/>
      <name val="Calibri"/>
      <family val="2"/>
    </font>
    <font>
      <sz val="11"/>
      <color rgb="FFFF0000"/>
      <name val="Calibri"/>
      <family val="2"/>
    </font>
    <font>
      <sz val="12"/>
      <color rgb="FF000000"/>
      <name val="Calibri"/>
      <family val="2"/>
    </font>
    <font>
      <b/>
      <sz val="12"/>
      <color rgb="FFFFFFFF"/>
      <name val="Cambria"/>
      <family val="1"/>
    </font>
    <font>
      <sz val="12"/>
      <color rgb="FFFF0000"/>
      <name val="Cambria"/>
      <family val="1"/>
    </font>
    <font>
      <sz val="12"/>
      <color theme="0"/>
      <name val="Calibri"/>
      <family val="2"/>
    </font>
    <font>
      <sz val="12"/>
      <color rgb="FF262626"/>
      <name val="Calibri"/>
      <family val="2"/>
    </font>
    <font>
      <sz val="11"/>
      <color theme="0"/>
      <name val="Calibri"/>
      <family val="2"/>
    </font>
    <font>
      <sz val="9"/>
      <color theme="1"/>
      <name val="Quattrocento Sans"/>
    </font>
    <font>
      <sz val="12"/>
      <color rgb="FF000000"/>
      <name val="Cambria"/>
      <family val="1"/>
    </font>
    <font>
      <sz val="15"/>
      <color rgb="FF212121"/>
      <name val="Cambria"/>
      <family val="1"/>
    </font>
    <font>
      <b/>
      <sz val="48"/>
      <color theme="0"/>
      <name val="Calibri"/>
      <family val="2"/>
    </font>
    <font>
      <b/>
      <sz val="12"/>
      <color rgb="FFFF0000"/>
      <name val="Calibri"/>
      <family val="2"/>
    </font>
    <font>
      <sz val="12"/>
      <color rgb="FFFF0000"/>
      <name val="Calibri"/>
      <family val="2"/>
    </font>
    <font>
      <b/>
      <sz val="11"/>
      <color rgb="FFFF0000"/>
      <name val="Calibri"/>
      <family val="2"/>
    </font>
    <font>
      <sz val="9"/>
      <color theme="1"/>
      <name val="Calibri"/>
      <family val="2"/>
    </font>
    <font>
      <b/>
      <sz val="12"/>
      <color theme="0"/>
      <name val="Calibri"/>
      <family val="2"/>
    </font>
    <font>
      <sz val="15"/>
      <color rgb="FFFF0000"/>
      <name val="Calibri"/>
      <family val="2"/>
    </font>
    <font>
      <b/>
      <sz val="72"/>
      <color theme="1"/>
      <name val="Calibri"/>
      <family val="2"/>
    </font>
    <font>
      <b/>
      <sz val="72"/>
      <color theme="0"/>
      <name val="Calibri"/>
      <family val="2"/>
    </font>
    <font>
      <b/>
      <sz val="18"/>
      <color rgb="FF262626"/>
      <name val="Calibri"/>
      <family val="2"/>
    </font>
    <font>
      <sz val="11"/>
      <color rgb="FF262626"/>
      <name val="Calibri"/>
      <family val="2"/>
    </font>
    <font>
      <sz val="18"/>
      <color rgb="FF000000"/>
      <name val="Calibri"/>
      <family val="2"/>
    </font>
    <font>
      <sz val="18"/>
      <color rgb="FF262626"/>
      <name val="Calibri"/>
      <family val="2"/>
    </font>
    <font>
      <b/>
      <sz val="14"/>
      <color rgb="FF262626"/>
      <name val="Calibri"/>
      <family val="2"/>
    </font>
    <font>
      <b/>
      <sz val="12"/>
      <color theme="0"/>
      <name val="Cambria"/>
      <family val="1"/>
    </font>
    <font>
      <sz val="18"/>
      <color rgb="FFC00000"/>
      <name val="Calibri"/>
      <family val="2"/>
    </font>
    <font>
      <b/>
      <sz val="20"/>
      <color rgb="FFFFFFFF"/>
      <name val="Calibri"/>
      <family val="2"/>
    </font>
    <font>
      <b/>
      <sz val="20"/>
      <color rgb="FFFF0000"/>
      <name val="Calibri"/>
      <family val="2"/>
    </font>
    <font>
      <b/>
      <sz val="48"/>
      <color rgb="FFFF0000"/>
      <name val="Calibri"/>
      <family val="2"/>
    </font>
    <font>
      <b/>
      <sz val="14"/>
      <color rgb="FFFF0000"/>
      <name val="Calibri"/>
      <family val="2"/>
    </font>
    <font>
      <b/>
      <sz val="16"/>
      <color theme="1"/>
      <name val="Calibri"/>
      <family val="2"/>
    </font>
    <font>
      <b/>
      <sz val="16"/>
      <color rgb="FFFF0000"/>
      <name val="Calibri"/>
      <family val="2"/>
    </font>
    <font>
      <sz val="15"/>
      <color rgb="FFFF0000"/>
      <name val="Cambria"/>
      <family val="1"/>
    </font>
    <font>
      <b/>
      <sz val="26"/>
      <color rgb="FFFF0000"/>
      <name val="Calibri"/>
      <family val="2"/>
    </font>
    <font>
      <b/>
      <sz val="22"/>
      <color rgb="FFFF0000"/>
      <name val="Calibri"/>
      <family val="2"/>
    </font>
    <font>
      <b/>
      <sz val="26"/>
      <color theme="1"/>
      <name val="Calibri"/>
      <family val="2"/>
    </font>
    <font>
      <sz val="16"/>
      <color theme="1"/>
      <name val="Calibri"/>
      <family val="2"/>
    </font>
    <font>
      <sz val="16"/>
      <color rgb="FFFF0000"/>
      <name val="Calibri"/>
      <family val="2"/>
    </font>
    <font>
      <sz val="11"/>
      <color rgb="FF000000"/>
      <name val="Calibri"/>
      <family val="2"/>
    </font>
    <font>
      <sz val="11"/>
      <color rgb="FFFF0000"/>
      <name val="Helvetica Neue"/>
      <family val="2"/>
    </font>
    <font>
      <b/>
      <sz val="12"/>
      <color rgb="FFFF0000"/>
      <name val="Cambria"/>
      <family val="1"/>
    </font>
    <font>
      <sz val="10"/>
      <color rgb="FF000000"/>
      <name val="Calibri"/>
      <family val="2"/>
    </font>
    <font>
      <sz val="10"/>
      <color rgb="FFFF0000"/>
      <name val="Calibri"/>
      <family val="2"/>
    </font>
    <font>
      <sz val="10"/>
      <color theme="0"/>
      <name val="Calibri"/>
      <family val="2"/>
    </font>
    <font>
      <sz val="11"/>
      <color theme="1"/>
      <name val="Helvetica Neue"/>
      <family val="2"/>
    </font>
    <font>
      <b/>
      <sz val="26"/>
      <color theme="0"/>
      <name val="Calibri"/>
      <family val="2"/>
    </font>
    <font>
      <b/>
      <sz val="22"/>
      <color theme="1"/>
      <name val="Calibri"/>
      <family val="2"/>
    </font>
    <font>
      <b/>
      <sz val="22"/>
      <color theme="0"/>
      <name val="Calibri"/>
      <family val="2"/>
    </font>
    <font>
      <sz val="20"/>
      <color theme="1"/>
      <name val="Calibri"/>
      <family val="2"/>
    </font>
    <font>
      <sz val="16"/>
      <color theme="0"/>
      <name val="Calibri"/>
      <family val="2"/>
    </font>
    <font>
      <sz val="12"/>
      <color theme="0"/>
      <name val="Cambria"/>
      <family val="1"/>
    </font>
    <font>
      <sz val="14"/>
      <color rgb="FFFF0000"/>
      <name val="Calibri"/>
      <family val="2"/>
    </font>
    <font>
      <sz val="14"/>
      <color theme="1"/>
      <name val="Calibri"/>
      <family val="2"/>
    </font>
    <font>
      <sz val="11"/>
      <color rgb="FF7030A0"/>
      <name val="Calibri"/>
      <family val="2"/>
    </font>
    <font>
      <sz val="11"/>
      <color rgb="FFC00000"/>
      <name val="Calibri"/>
      <family val="2"/>
    </font>
    <font>
      <b/>
      <sz val="11"/>
      <color rgb="FF7030A0"/>
      <name val="Calibri"/>
      <family val="2"/>
    </font>
    <font>
      <b/>
      <sz val="12"/>
      <color rgb="FF7030A0"/>
      <name val="Times New Roman"/>
      <family val="1"/>
    </font>
    <font>
      <b/>
      <sz val="12"/>
      <color rgb="FFFFFFFF"/>
      <name val="Calibri"/>
      <family val="2"/>
    </font>
    <font>
      <strike/>
      <sz val="11"/>
      <color theme="1"/>
      <name val="Calibri"/>
      <family val="2"/>
    </font>
    <font>
      <b/>
      <sz val="11"/>
      <color rgb="FF0070C0"/>
      <name val="Calibri"/>
      <family val="2"/>
    </font>
    <font>
      <u/>
      <sz val="16"/>
      <color theme="1"/>
      <name val="Calibri"/>
      <family val="2"/>
    </font>
    <font>
      <i/>
      <sz val="18"/>
      <color theme="1"/>
      <name val="Calibri"/>
      <family val="2"/>
    </font>
    <font>
      <sz val="11"/>
      <color theme="1"/>
      <name val="Calibri (Body)_x0000_"/>
    </font>
    <font>
      <i/>
      <sz val="11"/>
      <color theme="1"/>
      <name val="Calibri"/>
      <family val="2"/>
    </font>
    <font>
      <vertAlign val="superscript"/>
      <sz val="11"/>
      <color theme="1"/>
      <name val="Calibri"/>
      <family val="2"/>
    </font>
    <font>
      <sz val="11"/>
      <color theme="1"/>
      <name val="Calibri (Body)"/>
    </font>
    <font>
      <u/>
      <sz val="11"/>
      <color theme="1"/>
      <name val="Calibri"/>
      <family val="2"/>
    </font>
    <font>
      <vertAlign val="subscript"/>
      <sz val="11"/>
      <color theme="1"/>
      <name val="Calibri"/>
      <family val="2"/>
    </font>
    <font>
      <sz val="11"/>
      <color theme="1"/>
      <name val="Arial"/>
      <family val="2"/>
    </font>
    <font>
      <sz val="10"/>
      <color theme="1"/>
      <name val="Calibri"/>
      <family val="2"/>
    </font>
    <font>
      <sz val="7"/>
      <color theme="1"/>
      <name val="Calibri"/>
      <family val="2"/>
    </font>
    <font>
      <sz val="11"/>
      <color theme="1"/>
      <name val="Calibri"/>
      <family val="2"/>
    </font>
    <font>
      <sz val="18"/>
      <name val="Calibri"/>
      <family val="2"/>
      <scheme val="minor"/>
    </font>
    <font>
      <sz val="11"/>
      <color rgb="FF0070C0"/>
      <name val="Calibri"/>
      <family val="2"/>
      <scheme val="minor"/>
    </font>
    <font>
      <sz val="18"/>
      <color theme="1"/>
      <name val="Calibri"/>
      <family val="2"/>
      <scheme val="minor"/>
    </font>
    <font>
      <sz val="11"/>
      <color rgb="FFFF0000"/>
      <name val="Calibri"/>
      <family val="2"/>
      <scheme val="minor"/>
    </font>
    <font>
      <sz val="11"/>
      <color theme="0"/>
      <name val="Calibri"/>
      <family val="2"/>
      <scheme val="minor"/>
    </font>
    <font>
      <sz val="16"/>
      <color rgb="FFFF0000"/>
      <name val="Calibri"/>
      <family val="2"/>
    </font>
    <font>
      <b/>
      <sz val="22"/>
      <color theme="0"/>
      <name val="Calibri"/>
      <family val="2"/>
    </font>
    <font>
      <sz val="14"/>
      <color theme="0"/>
      <name val="Calibri"/>
      <family val="2"/>
    </font>
    <font>
      <b/>
      <sz val="18"/>
      <color theme="0"/>
      <name val="Calibri"/>
      <family val="2"/>
    </font>
    <font>
      <b/>
      <sz val="20"/>
      <color theme="0"/>
      <name val="Calibri"/>
      <family val="2"/>
    </font>
    <font>
      <b/>
      <sz val="26"/>
      <color theme="0"/>
      <name val="Calibri"/>
      <family val="2"/>
    </font>
    <font>
      <b/>
      <sz val="48"/>
      <color theme="0"/>
      <name val="Calibri"/>
      <family val="2"/>
    </font>
    <font>
      <b/>
      <sz val="16"/>
      <color theme="0"/>
      <name val="Calibri"/>
      <family val="2"/>
    </font>
    <font>
      <b/>
      <sz val="14"/>
      <color theme="0"/>
      <name val="Calibri"/>
      <family val="2"/>
    </font>
    <font>
      <sz val="16"/>
      <color theme="0"/>
      <name val="Calibri"/>
      <family val="2"/>
    </font>
    <font>
      <u/>
      <sz val="16"/>
      <color theme="0"/>
      <name val="Calibri"/>
      <family val="2"/>
    </font>
    <font>
      <sz val="11"/>
      <color theme="0"/>
      <name val="Calibri"/>
      <family val="2"/>
    </font>
    <font>
      <sz val="11"/>
      <name val="Calibri"/>
      <family val="2"/>
    </font>
    <font>
      <b/>
      <sz val="18"/>
      <color theme="1"/>
      <name val="Calibri"/>
      <family val="2"/>
    </font>
    <font>
      <sz val="12"/>
      <color theme="1"/>
      <name val="Calibri"/>
      <family val="2"/>
    </font>
    <font>
      <sz val="18"/>
      <color theme="1"/>
      <name val="Calibri"/>
      <family val="2"/>
    </font>
    <font>
      <sz val="11"/>
      <color rgb="FFFF0000"/>
      <name val="Calibri"/>
      <family val="2"/>
    </font>
    <font>
      <sz val="11"/>
      <color theme="1"/>
      <name val="Cambria"/>
      <family val="1"/>
    </font>
    <font>
      <b/>
      <sz val="11"/>
      <name val="Calibri"/>
      <family val="2"/>
    </font>
    <font>
      <b/>
      <sz val="16"/>
      <color theme="1"/>
      <name val="Calibri"/>
      <family val="2"/>
    </font>
    <font>
      <b/>
      <sz val="18"/>
      <color theme="0"/>
      <name val="Calibri"/>
      <family val="2"/>
      <scheme val="minor"/>
    </font>
    <font>
      <b/>
      <sz val="20"/>
      <color theme="0"/>
      <name val="Calibri"/>
      <family val="2"/>
      <scheme val="minor"/>
    </font>
    <font>
      <b/>
      <sz val="22"/>
      <color theme="0"/>
      <name val="Calibri"/>
      <family val="2"/>
      <scheme val="minor"/>
    </font>
    <font>
      <b/>
      <sz val="26"/>
      <color theme="0"/>
      <name val="Calibri"/>
      <family val="2"/>
      <scheme val="minor"/>
    </font>
    <font>
      <b/>
      <sz val="72"/>
      <color theme="0"/>
      <name val="Calibri"/>
      <family val="2"/>
      <scheme val="minor"/>
    </font>
  </fonts>
  <fills count="32">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FF5050"/>
        <bgColor rgb="FFFF5050"/>
      </patternFill>
    </fill>
    <fill>
      <patternFill patternType="solid">
        <fgColor rgb="FFFFC000"/>
        <bgColor rgb="FFFFC000"/>
      </patternFill>
    </fill>
    <fill>
      <patternFill patternType="solid">
        <fgColor rgb="FF00B050"/>
        <bgColor rgb="FF00B050"/>
      </patternFill>
    </fill>
    <fill>
      <patternFill patternType="solid">
        <fgColor rgb="FFFF99CC"/>
        <bgColor rgb="FFFF99CC"/>
      </patternFill>
    </fill>
    <fill>
      <patternFill patternType="solid">
        <fgColor rgb="FF00B0F0"/>
        <bgColor rgb="FF00B0F0"/>
      </patternFill>
    </fill>
    <fill>
      <patternFill patternType="solid">
        <fgColor rgb="FFF4B083"/>
        <bgColor rgb="FFF4B083"/>
      </patternFill>
    </fill>
    <fill>
      <patternFill patternType="solid">
        <fgColor theme="4"/>
        <bgColor theme="4"/>
      </patternFill>
    </fill>
    <fill>
      <patternFill patternType="solid">
        <fgColor rgb="FF7F7F7F"/>
        <bgColor rgb="FF7F7F7F"/>
      </patternFill>
    </fill>
    <fill>
      <patternFill patternType="solid">
        <fgColor rgb="FF0070C0"/>
        <bgColor rgb="FF0070C0"/>
      </patternFill>
    </fill>
    <fill>
      <patternFill patternType="solid">
        <fgColor rgb="FFFFFF00"/>
        <bgColor rgb="FFFFFF00"/>
      </patternFill>
    </fill>
    <fill>
      <patternFill patternType="solid">
        <fgColor rgb="FF44546A"/>
        <bgColor rgb="FF44546A"/>
      </patternFill>
    </fill>
    <fill>
      <patternFill patternType="solid">
        <fgColor theme="9"/>
        <bgColor theme="9"/>
      </patternFill>
    </fill>
    <fill>
      <patternFill patternType="solid">
        <fgColor theme="6"/>
        <bgColor theme="6"/>
      </patternFill>
    </fill>
    <fill>
      <patternFill patternType="solid">
        <fgColor rgb="FFB4C6E7"/>
        <bgColor rgb="FFB4C6E7"/>
      </patternFill>
    </fill>
    <fill>
      <patternFill patternType="solid">
        <fgColor rgb="FFF7CAAC"/>
        <bgColor rgb="FFF7CAAC"/>
      </patternFill>
    </fill>
    <fill>
      <patternFill patternType="solid">
        <fgColor rgb="FF8EAADB"/>
        <bgColor rgb="FF8EAADB"/>
      </patternFill>
    </fill>
    <fill>
      <patternFill patternType="solid">
        <fgColor rgb="FFC00000"/>
        <bgColor rgb="FFC00000"/>
      </patternFill>
    </fill>
    <fill>
      <patternFill patternType="solid">
        <fgColor theme="5"/>
        <bgColor theme="5"/>
      </patternFill>
    </fill>
    <fill>
      <patternFill patternType="solid">
        <fgColor rgb="FFFFFFFF"/>
        <bgColor rgb="FFFFFFFF"/>
      </patternFill>
    </fill>
    <fill>
      <patternFill patternType="solid">
        <fgColor rgb="FFA5A5A5"/>
        <bgColor rgb="FFA5A5A5"/>
      </patternFill>
    </fill>
    <fill>
      <patternFill patternType="solid">
        <fgColor rgb="FF7030A0"/>
        <bgColor rgb="FF7030A0"/>
      </patternFill>
    </fill>
    <fill>
      <patternFill patternType="solid">
        <fgColor rgb="FFA8D08D"/>
        <bgColor rgb="FFA8D08D"/>
      </patternFill>
    </fill>
    <fill>
      <patternFill patternType="solid">
        <fgColor rgb="FF92D050"/>
        <bgColor rgb="FF92D050"/>
      </patternFill>
    </fill>
    <fill>
      <patternFill patternType="solid">
        <fgColor rgb="FFE7E6E6"/>
        <bgColor rgb="FFE7E6E6"/>
      </patternFill>
    </fill>
    <fill>
      <patternFill patternType="solid">
        <fgColor rgb="FF757070"/>
        <bgColor rgb="FF757070"/>
      </patternFill>
    </fill>
    <fill>
      <patternFill patternType="solid">
        <fgColor theme="0"/>
        <bgColor indexed="64"/>
      </patternFill>
    </fill>
    <fill>
      <patternFill patternType="solid">
        <fgColor rgb="FFFF0000"/>
        <bgColor rgb="FF0070C0"/>
      </patternFill>
    </fill>
    <fill>
      <patternFill patternType="solid">
        <fgColor rgb="FFFFFF00"/>
        <bgColor indexed="64"/>
      </patternFill>
    </fill>
  </fills>
  <borders count="57">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style="thin">
        <color rgb="FF000000"/>
      </left>
      <right/>
      <top/>
      <bottom/>
      <diagonal/>
    </border>
    <border>
      <left/>
      <right/>
      <top/>
      <bottom/>
      <diagonal/>
    </border>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1">
    <xf numFmtId="0" fontId="0" fillId="0" borderId="0"/>
  </cellStyleXfs>
  <cellXfs count="1837">
    <xf numFmtId="0" fontId="0" fillId="0" borderId="0" xfId="0"/>
    <xf numFmtId="0" fontId="1" fillId="2" borderId="1" xfId="0" applyFont="1" applyFill="1" applyBorder="1"/>
    <xf numFmtId="0" fontId="4" fillId="3" borderId="5" xfId="0" applyFont="1" applyFill="1" applyBorder="1" applyAlignment="1">
      <alignment horizontal="center" wrapText="1"/>
    </xf>
    <xf numFmtId="0" fontId="1" fillId="2" borderId="1" xfId="0" applyFont="1" applyFill="1" applyBorder="1" applyAlignment="1">
      <alignment horizontal="center" vertical="center"/>
    </xf>
    <xf numFmtId="0" fontId="6" fillId="2" borderId="10" xfId="0" applyFont="1" applyFill="1" applyBorder="1" applyAlignment="1">
      <alignment horizontal="center" vertical="center" wrapText="1"/>
    </xf>
    <xf numFmtId="9" fontId="7" fillId="2" borderId="5" xfId="0" applyNumberFormat="1" applyFont="1" applyFill="1" applyBorder="1" applyAlignment="1">
      <alignment horizontal="center" vertical="center"/>
    </xf>
    <xf numFmtId="9" fontId="1" fillId="2" borderId="1" xfId="0" applyNumberFormat="1"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5"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5" xfId="0" applyFont="1" applyFill="1" applyBorder="1" applyAlignment="1">
      <alignment horizontal="center" vertical="center"/>
    </xf>
    <xf numFmtId="9" fontId="7" fillId="2" borderId="18" xfId="0" applyNumberFormat="1" applyFont="1" applyFill="1" applyBorder="1" applyAlignment="1">
      <alignment horizontal="center" vertical="center"/>
    </xf>
    <xf numFmtId="0" fontId="1" fillId="2" borderId="1" xfId="0" applyFont="1" applyFill="1" applyBorder="1" applyAlignment="1">
      <alignment horizontal="center"/>
    </xf>
    <xf numFmtId="0" fontId="8" fillId="2" borderId="15" xfId="0" applyFont="1" applyFill="1" applyBorder="1" applyAlignment="1">
      <alignment horizontal="center"/>
    </xf>
    <xf numFmtId="9" fontId="7" fillId="2" borderId="5" xfId="0" applyNumberFormat="1" applyFont="1" applyFill="1" applyBorder="1" applyAlignment="1">
      <alignment horizontal="center"/>
    </xf>
    <xf numFmtId="0" fontId="2" fillId="2" borderId="1" xfId="0" applyFont="1" applyFill="1" applyBorder="1" applyAlignment="1">
      <alignment wrapText="1"/>
    </xf>
    <xf numFmtId="0" fontId="1" fillId="2" borderId="1" xfId="0" applyFont="1" applyFill="1" applyBorder="1" applyAlignment="1">
      <alignment vertical="center"/>
    </xf>
    <xf numFmtId="0" fontId="11" fillId="10" borderId="5" xfId="0" applyFont="1" applyFill="1" applyBorder="1" applyAlignment="1">
      <alignment vertical="center"/>
    </xf>
    <xf numFmtId="0" fontId="11" fillId="11" borderId="5" xfId="0" applyFont="1" applyFill="1" applyBorder="1" applyAlignment="1">
      <alignment vertical="center"/>
    </xf>
    <xf numFmtId="0" fontId="11" fillId="11" borderId="5" xfId="0" applyFont="1" applyFill="1" applyBorder="1" applyAlignment="1">
      <alignment horizontal="center" vertical="center"/>
    </xf>
    <xf numFmtId="0" fontId="13" fillId="12" borderId="18" xfId="0" applyFont="1" applyFill="1" applyBorder="1" applyAlignment="1">
      <alignment horizontal="left" vertical="center"/>
    </xf>
    <xf numFmtId="9" fontId="15" fillId="14" borderId="5" xfId="0" applyNumberFormat="1" applyFont="1" applyFill="1" applyBorder="1" applyAlignment="1">
      <alignment horizontal="center" vertical="center"/>
    </xf>
    <xf numFmtId="9" fontId="15" fillId="8" borderId="5" xfId="0" applyNumberFormat="1" applyFont="1" applyFill="1" applyBorder="1" applyAlignment="1">
      <alignment horizontal="center" vertical="center"/>
    </xf>
    <xf numFmtId="0" fontId="13" fillId="12" borderId="5" xfId="0" applyFont="1" applyFill="1" applyBorder="1" applyAlignment="1">
      <alignment horizontal="left" vertical="center"/>
    </xf>
    <xf numFmtId="0" fontId="15" fillId="8" borderId="5" xfId="0" applyFont="1" applyFill="1" applyBorder="1" applyAlignment="1">
      <alignment horizontal="center" vertical="center"/>
    </xf>
    <xf numFmtId="0" fontId="13" fillId="11" borderId="5" xfId="0" applyFont="1" applyFill="1" applyBorder="1" applyAlignment="1">
      <alignment vertical="center"/>
    </xf>
    <xf numFmtId="0" fontId="13" fillId="11" borderId="25" xfId="0" applyFont="1" applyFill="1" applyBorder="1" applyAlignment="1">
      <alignment vertical="center"/>
    </xf>
    <xf numFmtId="0" fontId="13" fillId="12" borderId="18" xfId="0" applyFont="1" applyFill="1" applyBorder="1" applyAlignment="1">
      <alignment vertical="center" wrapText="1"/>
    </xf>
    <xf numFmtId="0" fontId="13" fillId="12" borderId="5" xfId="0" applyFont="1" applyFill="1" applyBorder="1" applyAlignment="1">
      <alignment horizontal="left" vertical="center" wrapText="1"/>
    </xf>
    <xf numFmtId="0" fontId="13" fillId="12" borderId="18" xfId="0" applyFont="1" applyFill="1" applyBorder="1" applyAlignment="1">
      <alignment horizontal="left" vertical="center" wrapText="1"/>
    </xf>
    <xf numFmtId="0" fontId="13" fillId="12" borderId="5" xfId="0" applyFont="1" applyFill="1" applyBorder="1" applyAlignment="1">
      <alignment vertical="center" wrapText="1"/>
    </xf>
    <xf numFmtId="0" fontId="13" fillId="11" borderId="5" xfId="0" applyFont="1" applyFill="1" applyBorder="1" applyAlignment="1">
      <alignment horizontal="center" vertical="center"/>
    </xf>
    <xf numFmtId="9" fontId="15" fillId="15" borderId="5" xfId="0" applyNumberFormat="1"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9" fontId="1" fillId="2" borderId="1" xfId="0" applyNumberFormat="1" applyFont="1" applyFill="1" applyBorder="1" applyAlignment="1">
      <alignment horizontal="center"/>
    </xf>
    <xf numFmtId="0" fontId="16" fillId="16" borderId="27" xfId="0" applyFont="1" applyFill="1" applyBorder="1" applyAlignment="1">
      <alignment horizontal="center"/>
    </xf>
    <xf numFmtId="0" fontId="17" fillId="0" borderId="0" xfId="0" applyFont="1" applyAlignment="1">
      <alignment horizontal="center"/>
    </xf>
    <xf numFmtId="0" fontId="18" fillId="5" borderId="5" xfId="0" applyFont="1" applyFill="1" applyBorder="1" applyAlignment="1">
      <alignment horizontal="center"/>
    </xf>
    <xf numFmtId="0" fontId="18" fillId="5" borderId="5" xfId="0" applyFont="1" applyFill="1" applyBorder="1" applyAlignment="1">
      <alignment horizontal="center" wrapText="1"/>
    </xf>
    <xf numFmtId="0" fontId="16" fillId="2" borderId="28" xfId="0" applyFont="1" applyFill="1" applyBorder="1" applyAlignment="1">
      <alignment vertical="center" wrapText="1"/>
    </xf>
    <xf numFmtId="0" fontId="17" fillId="17" borderId="5" xfId="0" applyFont="1" applyFill="1" applyBorder="1" applyAlignment="1">
      <alignment horizontal="center"/>
    </xf>
    <xf numFmtId="9" fontId="17" fillId="17" borderId="5" xfId="0" applyNumberFormat="1" applyFont="1" applyFill="1" applyBorder="1" applyAlignment="1">
      <alignment horizontal="center" wrapText="1"/>
    </xf>
    <xf numFmtId="0" fontId="17" fillId="18" borderId="15" xfId="0" applyFont="1" applyFill="1" applyBorder="1" applyAlignment="1">
      <alignment horizontal="center"/>
    </xf>
    <xf numFmtId="9" fontId="17" fillId="18" borderId="15" xfId="0" applyNumberFormat="1" applyFont="1" applyFill="1" applyBorder="1" applyAlignment="1">
      <alignment horizontal="center" wrapText="1"/>
    </xf>
    <xf numFmtId="0" fontId="17" fillId="0" borderId="16" xfId="0" applyFont="1" applyBorder="1" applyAlignment="1">
      <alignment horizontal="center"/>
    </xf>
    <xf numFmtId="9" fontId="17" fillId="0" borderId="16" xfId="0" applyNumberFormat="1" applyFont="1" applyBorder="1" applyAlignment="1">
      <alignment horizontal="center" wrapText="1"/>
    </xf>
    <xf numFmtId="0" fontId="19" fillId="0" borderId="29" xfId="0" applyFont="1" applyBorder="1" applyAlignment="1">
      <alignment horizontal="center" vertical="center" wrapText="1"/>
    </xf>
    <xf numFmtId="0" fontId="18" fillId="13" borderId="5" xfId="0" applyFont="1" applyFill="1" applyBorder="1" applyAlignment="1">
      <alignment horizontal="center"/>
    </xf>
    <xf numFmtId="0" fontId="18" fillId="13" borderId="5" xfId="0" applyFont="1" applyFill="1" applyBorder="1" applyAlignment="1">
      <alignment horizontal="center" wrapText="1"/>
    </xf>
    <xf numFmtId="9" fontId="17" fillId="0" borderId="5" xfId="0" applyNumberFormat="1" applyFont="1" applyBorder="1" applyAlignment="1">
      <alignment horizontal="center" wrapText="1"/>
    </xf>
    <xf numFmtId="9" fontId="17" fillId="0" borderId="5" xfId="0" applyNumberFormat="1" applyFont="1" applyBorder="1" applyAlignment="1">
      <alignment horizontal="center"/>
    </xf>
    <xf numFmtId="0" fontId="17" fillId="0" borderId="0" xfId="0" applyFont="1" applyAlignment="1">
      <alignment horizontal="left" wrapText="1"/>
    </xf>
    <xf numFmtId="0" fontId="20" fillId="13" borderId="5" xfId="0" applyFont="1" applyFill="1" applyBorder="1" applyAlignment="1">
      <alignment horizontal="center"/>
    </xf>
    <xf numFmtId="0" fontId="20" fillId="13" borderId="5" xfId="0" applyFont="1" applyFill="1" applyBorder="1" applyAlignment="1">
      <alignment horizontal="center" wrapText="1"/>
    </xf>
    <xf numFmtId="0" fontId="21" fillId="19" borderId="5" xfId="0" applyFont="1" applyFill="1" applyBorder="1" applyAlignment="1">
      <alignment horizontal="center"/>
    </xf>
    <xf numFmtId="0" fontId="21" fillId="0" borderId="5" xfId="0" applyFont="1" applyBorder="1" applyAlignment="1">
      <alignment horizontal="left" wrapText="1"/>
    </xf>
    <xf numFmtId="0" fontId="21" fillId="0" borderId="5" xfId="0" applyFont="1" applyBorder="1" applyAlignment="1">
      <alignment horizontal="center"/>
    </xf>
    <xf numFmtId="0" fontId="21" fillId="0" borderId="5" xfId="0" applyFont="1" applyBorder="1" applyAlignment="1">
      <alignment horizontal="left" vertical="center" wrapText="1"/>
    </xf>
    <xf numFmtId="0" fontId="22" fillId="0" borderId="5" xfId="0" applyFont="1" applyBorder="1" applyAlignment="1">
      <alignment horizontal="center" vertical="center" wrapText="1"/>
    </xf>
    <xf numFmtId="0" fontId="4" fillId="0" borderId="5" xfId="0" applyFont="1" applyBorder="1" applyAlignment="1">
      <alignment vertical="center" wrapText="1"/>
    </xf>
    <xf numFmtId="0" fontId="23" fillId="0" borderId="5" xfId="0" applyFont="1" applyBorder="1" applyAlignment="1">
      <alignment vertical="center"/>
    </xf>
    <xf numFmtId="0" fontId="24" fillId="0" borderId="0" xfId="0" applyFont="1" applyAlignment="1">
      <alignment horizontal="left" vertical="center"/>
    </xf>
    <xf numFmtId="0" fontId="25" fillId="0" borderId="0" xfId="0" applyFont="1" applyAlignment="1">
      <alignment horizontal="left" vertical="center"/>
    </xf>
    <xf numFmtId="0" fontId="12" fillId="20" borderId="5" xfId="0" applyFont="1" applyFill="1" applyBorder="1" applyAlignment="1">
      <alignment horizontal="center" vertical="center"/>
    </xf>
    <xf numFmtId="0" fontId="4" fillId="0" borderId="5" xfId="0" applyFont="1" applyBorder="1" applyAlignment="1">
      <alignment horizontal="center" vertical="center" wrapText="1"/>
    </xf>
    <xf numFmtId="0" fontId="24" fillId="0" borderId="5" xfId="0" applyFont="1" applyBorder="1" applyAlignment="1">
      <alignment horizontal="left" vertical="center"/>
    </xf>
    <xf numFmtId="0" fontId="24" fillId="2" borderId="5" xfId="0" applyFont="1" applyFill="1" applyBorder="1" applyAlignment="1">
      <alignment horizontal="left" vertical="center"/>
    </xf>
    <xf numFmtId="0" fontId="23" fillId="2" borderId="5" xfId="0" applyFont="1" applyFill="1" applyBorder="1" applyAlignment="1">
      <alignment vertical="center" wrapText="1"/>
    </xf>
    <xf numFmtId="0" fontId="25" fillId="0" borderId="5" xfId="0" applyFont="1" applyBorder="1" applyAlignment="1">
      <alignment horizontal="left" vertical="center" wrapText="1"/>
    </xf>
    <xf numFmtId="0" fontId="22" fillId="0" borderId="5" xfId="0" applyFont="1" applyBorder="1" applyAlignment="1">
      <alignment vertical="center" wrapText="1"/>
    </xf>
    <xf numFmtId="0" fontId="25" fillId="0" borderId="6" xfId="0" applyFont="1" applyBorder="1" applyAlignment="1">
      <alignment horizontal="left" vertical="center" wrapText="1"/>
    </xf>
    <xf numFmtId="0" fontId="4" fillId="2" borderId="5" xfId="0" applyFont="1" applyFill="1" applyBorder="1" applyAlignment="1">
      <alignment vertical="center" wrapText="1"/>
    </xf>
    <xf numFmtId="0" fontId="23" fillId="0" borderId="5" xfId="0" applyFont="1" applyBorder="1" applyAlignment="1">
      <alignment vertical="center" wrapText="1"/>
    </xf>
    <xf numFmtId="0" fontId="22" fillId="0" borderId="5" xfId="0" applyFont="1" applyBorder="1" applyAlignment="1">
      <alignment horizontal="left" vertical="center" wrapText="1"/>
    </xf>
    <xf numFmtId="0" fontId="27" fillId="0" borderId="5" xfId="0" applyFont="1" applyBorder="1" applyAlignment="1">
      <alignment vertical="center"/>
    </xf>
    <xf numFmtId="0" fontId="28" fillId="2" borderId="5" xfId="0" applyFont="1" applyFill="1" applyBorder="1" applyAlignment="1">
      <alignment vertical="center"/>
    </xf>
    <xf numFmtId="0" fontId="24" fillId="0" borderId="0" xfId="0" applyFont="1" applyAlignment="1">
      <alignment horizontal="left" vertical="center" wrapText="1"/>
    </xf>
    <xf numFmtId="0" fontId="22" fillId="0" borderId="6" xfId="0" applyFont="1" applyBorder="1" applyAlignment="1">
      <alignment horizontal="left" vertical="center" wrapText="1"/>
    </xf>
    <xf numFmtId="0" fontId="29" fillId="0" borderId="5" xfId="0" applyFont="1" applyBorder="1" applyAlignment="1">
      <alignment vertical="center" wrapText="1"/>
    </xf>
    <xf numFmtId="0" fontId="24" fillId="2" borderId="5" xfId="0" applyFont="1" applyFill="1" applyBorder="1" applyAlignment="1">
      <alignment vertical="center" wrapText="1"/>
    </xf>
    <xf numFmtId="0" fontId="29" fillId="0" borderId="5" xfId="0" applyFont="1" applyBorder="1" applyAlignment="1">
      <alignment horizontal="center" vertical="center" wrapText="1"/>
    </xf>
    <xf numFmtId="0" fontId="24" fillId="0" borderId="5" xfId="0" applyFont="1" applyBorder="1" applyAlignment="1">
      <alignment horizontal="center" vertical="center" wrapText="1"/>
    </xf>
    <xf numFmtId="0" fontId="22" fillId="0" borderId="5" xfId="0" applyFont="1" applyBorder="1" applyAlignment="1">
      <alignment horizontal="left" vertical="center"/>
    </xf>
    <xf numFmtId="0" fontId="22" fillId="0" borderId="5" xfId="0" applyFont="1" applyBorder="1" applyAlignment="1">
      <alignment horizontal="center" vertical="center"/>
    </xf>
    <xf numFmtId="0" fontId="22" fillId="2" borderId="5" xfId="0" applyFont="1" applyFill="1" applyBorder="1" applyAlignment="1">
      <alignment horizontal="center" vertical="center" wrapText="1"/>
    </xf>
    <xf numFmtId="0" fontId="22" fillId="2" borderId="5" xfId="0" applyFont="1" applyFill="1" applyBorder="1" applyAlignment="1">
      <alignment horizontal="center" vertical="center"/>
    </xf>
    <xf numFmtId="0" fontId="4" fillId="2" borderId="5" xfId="0" applyFont="1" applyFill="1" applyBorder="1" applyAlignment="1">
      <alignment horizontal="center" vertical="center"/>
    </xf>
    <xf numFmtId="0" fontId="24" fillId="2" borderId="5" xfId="0" applyFont="1" applyFill="1" applyBorder="1" applyAlignment="1">
      <alignment horizontal="left" vertical="center" wrapText="1"/>
    </xf>
    <xf numFmtId="0" fontId="4" fillId="12" borderId="5" xfId="0" applyFont="1" applyFill="1" applyBorder="1" applyAlignment="1">
      <alignment horizontal="left" vertical="center"/>
    </xf>
    <xf numFmtId="0" fontId="4" fillId="2" borderId="33" xfId="0" applyFont="1" applyFill="1" applyBorder="1" applyAlignment="1">
      <alignment horizontal="center" vertical="center"/>
    </xf>
    <xf numFmtId="0" fontId="24" fillId="2" borderId="10" xfId="0" applyFont="1" applyFill="1" applyBorder="1" applyAlignment="1">
      <alignment horizontal="left" vertical="center"/>
    </xf>
    <xf numFmtId="0" fontId="4" fillId="2" borderId="5" xfId="0" applyFont="1" applyFill="1" applyBorder="1" applyAlignment="1">
      <alignment horizontal="center" vertical="center" wrapText="1"/>
    </xf>
    <xf numFmtId="0" fontId="25" fillId="0" borderId="5" xfId="0" applyFont="1" applyBorder="1" applyAlignment="1">
      <alignment vertical="center" wrapText="1"/>
    </xf>
    <xf numFmtId="0" fontId="25" fillId="0" borderId="5" xfId="0" applyFont="1" applyBorder="1" applyAlignment="1">
      <alignment horizontal="center" vertical="center"/>
    </xf>
    <xf numFmtId="0" fontId="25" fillId="2" borderId="5" xfId="0" applyFont="1" applyFill="1" applyBorder="1" applyAlignment="1">
      <alignment vertical="center"/>
    </xf>
    <xf numFmtId="0" fontId="29" fillId="2" borderId="5" xfId="0" applyFont="1" applyFill="1" applyBorder="1" applyAlignment="1">
      <alignment vertical="center"/>
    </xf>
    <xf numFmtId="0" fontId="30" fillId="3" borderId="10" xfId="0" applyFont="1" applyFill="1" applyBorder="1" applyAlignment="1">
      <alignment vertical="top"/>
    </xf>
    <xf numFmtId="0" fontId="31" fillId="0" borderId="19" xfId="0" applyFont="1" applyBorder="1" applyAlignment="1">
      <alignment vertical="top" wrapText="1"/>
    </xf>
    <xf numFmtId="0" fontId="1" fillId="0" borderId="19" xfId="0" applyFont="1" applyBorder="1" applyAlignment="1">
      <alignment vertical="top" wrapText="1"/>
    </xf>
    <xf numFmtId="0" fontId="1" fillId="0" borderId="19" xfId="0" applyFont="1" applyBorder="1" applyAlignment="1">
      <alignment vertical="center"/>
    </xf>
    <xf numFmtId="0" fontId="1" fillId="0" borderId="19" xfId="0" applyFont="1" applyBorder="1"/>
    <xf numFmtId="0" fontId="1" fillId="0" borderId="0" xfId="0" applyFont="1"/>
    <xf numFmtId="0" fontId="1" fillId="2" borderId="28" xfId="0" applyFont="1" applyFill="1" applyBorder="1" applyAlignment="1">
      <alignment vertical="top"/>
    </xf>
    <xf numFmtId="0" fontId="32" fillId="2" borderId="10" xfId="0" applyFont="1" applyFill="1" applyBorder="1" applyAlignment="1">
      <alignment horizontal="left" vertical="top"/>
    </xf>
    <xf numFmtId="0" fontId="32" fillId="0" borderId="0" xfId="0" applyFont="1" applyAlignment="1">
      <alignment horizontal="left" vertical="top"/>
    </xf>
    <xf numFmtId="0" fontId="1" fillId="0" borderId="0" xfId="0" applyFont="1" applyAlignment="1">
      <alignment horizontal="left" vertical="top"/>
    </xf>
    <xf numFmtId="0" fontId="25" fillId="2" borderId="5" xfId="0" applyFont="1" applyFill="1" applyBorder="1" applyAlignment="1">
      <alignment horizontal="left" vertical="center"/>
    </xf>
    <xf numFmtId="0" fontId="29" fillId="2" borderId="5" xfId="0" applyFont="1" applyFill="1" applyBorder="1" applyAlignment="1">
      <alignment horizontal="left" vertical="center"/>
    </xf>
    <xf numFmtId="0" fontId="31" fillId="0" borderId="19" xfId="0" applyFont="1" applyBorder="1" applyAlignment="1">
      <alignment horizontal="left" vertical="top" wrapText="1"/>
    </xf>
    <xf numFmtId="0" fontId="1" fillId="0" borderId="19" xfId="0" applyFont="1" applyBorder="1" applyAlignment="1">
      <alignment horizontal="center" vertical="top"/>
    </xf>
    <xf numFmtId="0" fontId="1" fillId="0" borderId="19" xfId="0" applyFont="1" applyBorder="1" applyAlignment="1">
      <alignment wrapText="1"/>
    </xf>
    <xf numFmtId="0" fontId="1" fillId="2" borderId="28" xfId="0" applyFont="1" applyFill="1" applyBorder="1" applyAlignment="1">
      <alignment horizontal="left" vertical="top"/>
    </xf>
    <xf numFmtId="0" fontId="32" fillId="0" borderId="19" xfId="0" applyFont="1" applyBorder="1" applyAlignment="1">
      <alignment horizontal="left" vertical="top"/>
    </xf>
    <xf numFmtId="0" fontId="30" fillId="3" borderId="18" xfId="0" applyFont="1" applyFill="1" applyBorder="1" applyAlignment="1">
      <alignment vertical="top"/>
    </xf>
    <xf numFmtId="0" fontId="31" fillId="0" borderId="17" xfId="0" applyFont="1" applyBorder="1" applyAlignment="1">
      <alignment horizontal="left" vertical="top" wrapText="1"/>
    </xf>
    <xf numFmtId="0" fontId="1" fillId="0" borderId="17" xfId="0" applyFont="1" applyBorder="1" applyAlignment="1">
      <alignment vertical="top" wrapText="1"/>
    </xf>
    <xf numFmtId="0" fontId="1" fillId="0" borderId="17" xfId="0" applyFont="1" applyBorder="1" applyAlignment="1">
      <alignment horizontal="center" vertical="top"/>
    </xf>
    <xf numFmtId="0" fontId="1" fillId="0" borderId="17" xfId="0" applyFont="1" applyBorder="1"/>
    <xf numFmtId="0" fontId="1" fillId="2" borderId="34" xfId="0" applyFont="1" applyFill="1" applyBorder="1" applyAlignment="1">
      <alignment horizontal="left" vertical="top"/>
    </xf>
    <xf numFmtId="0" fontId="32" fillId="0" borderId="17" xfId="0" applyFont="1" applyBorder="1" applyAlignment="1">
      <alignment horizontal="left" vertical="top"/>
    </xf>
    <xf numFmtId="0" fontId="30" fillId="3" borderId="5" xfId="0" applyFont="1" applyFill="1" applyBorder="1" applyAlignment="1">
      <alignment vertical="top"/>
    </xf>
    <xf numFmtId="0" fontId="31" fillId="0" borderId="5" xfId="0" applyFont="1" applyBorder="1" applyAlignment="1">
      <alignment horizontal="left" vertical="top" wrapText="1"/>
    </xf>
    <xf numFmtId="0" fontId="1" fillId="0" borderId="5" xfId="0" applyFont="1" applyBorder="1" applyAlignment="1">
      <alignment vertical="top" wrapText="1"/>
    </xf>
    <xf numFmtId="0" fontId="1" fillId="0" borderId="5" xfId="0" applyFont="1" applyBorder="1" applyAlignment="1">
      <alignment horizontal="center" vertical="top"/>
    </xf>
    <xf numFmtId="0" fontId="1" fillId="0" borderId="5" xfId="0" applyFont="1" applyBorder="1"/>
    <xf numFmtId="0" fontId="1" fillId="2" borderId="25" xfId="0" applyFont="1" applyFill="1" applyBorder="1" applyAlignment="1">
      <alignment horizontal="left" vertical="top"/>
    </xf>
    <xf numFmtId="0" fontId="32" fillId="0" borderId="5" xfId="0" applyFont="1" applyBorder="1" applyAlignment="1">
      <alignment horizontal="left" vertical="top"/>
    </xf>
    <xf numFmtId="0" fontId="30" fillId="3" borderId="15" xfId="0" applyFont="1" applyFill="1" applyBorder="1" applyAlignment="1">
      <alignment vertical="top"/>
    </xf>
    <xf numFmtId="0" fontId="31" fillId="0" borderId="16" xfId="0" applyFont="1" applyBorder="1" applyAlignment="1">
      <alignment horizontal="left" vertical="top" wrapText="1"/>
    </xf>
    <xf numFmtId="0" fontId="1" fillId="0" borderId="16" xfId="0" applyFont="1" applyBorder="1" applyAlignment="1">
      <alignment vertical="top" wrapText="1"/>
    </xf>
    <xf numFmtId="0" fontId="1" fillId="0" borderId="16" xfId="0" applyFont="1" applyBorder="1" applyAlignment="1">
      <alignment horizontal="center" vertical="top"/>
    </xf>
    <xf numFmtId="0" fontId="1" fillId="0" borderId="16" xfId="0" applyFont="1" applyBorder="1"/>
    <xf numFmtId="0" fontId="1" fillId="2" borderId="35" xfId="0" applyFont="1" applyFill="1" applyBorder="1" applyAlignment="1">
      <alignment horizontal="left" vertical="top"/>
    </xf>
    <xf numFmtId="0" fontId="32" fillId="0" borderId="16" xfId="0" applyFont="1" applyBorder="1" applyAlignment="1">
      <alignment horizontal="left" vertical="top"/>
    </xf>
    <xf numFmtId="0" fontId="25" fillId="0" borderId="5" xfId="0" applyFont="1" applyBorder="1" applyAlignment="1">
      <alignment horizontal="left" vertical="center"/>
    </xf>
    <xf numFmtId="0" fontId="1" fillId="0" borderId="19" xfId="0" applyFont="1" applyBorder="1" applyAlignment="1">
      <alignment horizontal="left" vertical="top"/>
    </xf>
    <xf numFmtId="0" fontId="1" fillId="0" borderId="19" xfId="0" applyFont="1" applyBorder="1" applyAlignment="1">
      <alignment horizontal="left"/>
    </xf>
    <xf numFmtId="0" fontId="1" fillId="0" borderId="17" xfId="0" applyFont="1" applyBorder="1" applyAlignment="1">
      <alignment horizontal="left" vertical="top"/>
    </xf>
    <xf numFmtId="0" fontId="1" fillId="0" borderId="17" xfId="0" applyFont="1" applyBorder="1" applyAlignment="1">
      <alignment horizontal="left"/>
    </xf>
    <xf numFmtId="0" fontId="32" fillId="2" borderId="18" xfId="0" applyFont="1" applyFill="1" applyBorder="1" applyAlignment="1">
      <alignment horizontal="left" vertical="top"/>
    </xf>
    <xf numFmtId="0" fontId="1" fillId="0" borderId="5" xfId="0" applyFont="1" applyBorder="1" applyAlignment="1">
      <alignment horizontal="left" vertical="top"/>
    </xf>
    <xf numFmtId="0" fontId="1" fillId="0" borderId="5" xfId="0" applyFont="1" applyBorder="1" applyAlignment="1">
      <alignment horizontal="left"/>
    </xf>
    <xf numFmtId="0" fontId="1" fillId="0" borderId="16" xfId="0" applyFont="1" applyBorder="1" applyAlignment="1">
      <alignment horizontal="left" vertical="top"/>
    </xf>
    <xf numFmtId="0" fontId="1" fillId="21" borderId="35" xfId="0" applyFont="1" applyFill="1" applyBorder="1" applyAlignment="1">
      <alignment horizontal="left" vertical="top"/>
    </xf>
    <xf numFmtId="0" fontId="4" fillId="13" borderId="5" xfId="0" applyFont="1" applyFill="1" applyBorder="1" applyAlignment="1">
      <alignment horizontal="center" vertical="center" wrapText="1"/>
    </xf>
    <xf numFmtId="0" fontId="25" fillId="2" borderId="5" xfId="0" applyFont="1" applyFill="1" applyBorder="1" applyAlignment="1">
      <alignment horizontal="left" vertical="center" wrapText="1"/>
    </xf>
    <xf numFmtId="0" fontId="25" fillId="2" borderId="5" xfId="0" applyFont="1" applyFill="1" applyBorder="1" applyAlignment="1">
      <alignment horizontal="center" vertical="center"/>
    </xf>
    <xf numFmtId="0" fontId="25" fillId="2" borderId="5" xfId="0" applyFont="1" applyFill="1" applyBorder="1" applyAlignment="1">
      <alignment vertical="center" wrapText="1"/>
    </xf>
    <xf numFmtId="0" fontId="1" fillId="0" borderId="16" xfId="0" applyFont="1" applyBorder="1" applyAlignment="1">
      <alignment horizontal="left"/>
    </xf>
    <xf numFmtId="0" fontId="1" fillId="0" borderId="5" xfId="0" applyFont="1" applyBorder="1" applyAlignment="1">
      <alignment horizontal="left" vertical="top" wrapText="1"/>
    </xf>
    <xf numFmtId="0" fontId="1" fillId="0" borderId="0" xfId="0" applyFont="1" applyAlignment="1">
      <alignment horizontal="left" vertical="top" wrapText="1"/>
    </xf>
    <xf numFmtId="0" fontId="1" fillId="21" borderId="25" xfId="0" applyFont="1" applyFill="1" applyBorder="1" applyAlignment="1">
      <alignment horizontal="left" vertical="top"/>
    </xf>
    <xf numFmtId="0" fontId="1" fillId="0" borderId="16" xfId="0" applyFont="1" applyBorder="1" applyAlignment="1">
      <alignment horizontal="left" vertical="top" wrapText="1"/>
    </xf>
    <xf numFmtId="0" fontId="25" fillId="0" borderId="5" xfId="0" applyFont="1" applyBorder="1" applyAlignment="1">
      <alignment vertical="center"/>
    </xf>
    <xf numFmtId="0" fontId="1" fillId="2" borderId="5" xfId="0" applyFont="1" applyFill="1" applyBorder="1" applyAlignment="1">
      <alignment horizontal="left" vertical="top"/>
    </xf>
    <xf numFmtId="0" fontId="4" fillId="11" borderId="36" xfId="0" applyFont="1" applyFill="1" applyBorder="1" applyAlignment="1">
      <alignment horizontal="center" vertical="center"/>
    </xf>
    <xf numFmtId="0" fontId="24" fillId="2" borderId="15" xfId="0" applyFont="1" applyFill="1" applyBorder="1" applyAlignment="1">
      <alignment horizontal="left" vertical="center"/>
    </xf>
    <xf numFmtId="0" fontId="4" fillId="12" borderId="5"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1" fillId="0" borderId="13" xfId="0" applyFont="1" applyBorder="1" applyAlignment="1">
      <alignment horizontal="left" wrapText="1"/>
    </xf>
    <xf numFmtId="0" fontId="31" fillId="2" borderId="5" xfId="0" applyFont="1" applyFill="1" applyBorder="1" applyAlignment="1">
      <alignment horizontal="left" vertical="center" wrapText="1"/>
    </xf>
    <xf numFmtId="0" fontId="1" fillId="0" borderId="6" xfId="0" applyFont="1" applyBorder="1" applyAlignment="1">
      <alignment horizontal="left" vertical="top" wrapText="1"/>
    </xf>
    <xf numFmtId="0" fontId="1" fillId="0" borderId="6" xfId="0" applyFont="1" applyBorder="1" applyAlignment="1">
      <alignment horizontal="left"/>
    </xf>
    <xf numFmtId="0" fontId="31" fillId="2" borderId="15" xfId="0" applyFont="1" applyFill="1" applyBorder="1" applyAlignment="1">
      <alignment horizontal="left" vertical="center" wrapText="1"/>
    </xf>
    <xf numFmtId="0" fontId="1" fillId="2" borderId="15" xfId="0" applyFont="1" applyFill="1" applyBorder="1" applyAlignment="1">
      <alignment vertical="top" wrapText="1"/>
    </xf>
    <xf numFmtId="0" fontId="1" fillId="2" borderId="15" xfId="0" applyFont="1" applyFill="1" applyBorder="1" applyAlignment="1">
      <alignment horizontal="center" vertical="center"/>
    </xf>
    <xf numFmtId="0" fontId="1" fillId="2" borderId="15" xfId="0" applyFont="1" applyFill="1" applyBorder="1" applyAlignment="1">
      <alignment horizontal="center" vertical="top"/>
    </xf>
    <xf numFmtId="0" fontId="1" fillId="2" borderId="15" xfId="0" applyFont="1" applyFill="1" applyBorder="1" applyAlignment="1">
      <alignment horizontal="left"/>
    </xf>
    <xf numFmtId="0" fontId="32" fillId="2" borderId="15" xfId="0" applyFont="1" applyFill="1" applyBorder="1" applyAlignment="1">
      <alignment horizontal="left" vertical="top"/>
    </xf>
    <xf numFmtId="0" fontId="31" fillId="0" borderId="19" xfId="0" applyFont="1" applyBorder="1" applyAlignment="1">
      <alignment horizontal="left" vertical="center" wrapText="1"/>
    </xf>
    <xf numFmtId="0" fontId="1" fillId="0" borderId="0" xfId="0" applyFont="1" applyAlignment="1">
      <alignment horizontal="left"/>
    </xf>
    <xf numFmtId="0" fontId="31" fillId="0" borderId="17" xfId="0" applyFont="1" applyBorder="1" applyAlignment="1">
      <alignment horizontal="left" vertical="center" wrapText="1"/>
    </xf>
    <xf numFmtId="0" fontId="33" fillId="0" borderId="0" xfId="0" applyFont="1" applyAlignment="1">
      <alignment vertical="center" wrapText="1"/>
    </xf>
    <xf numFmtId="0" fontId="1" fillId="0" borderId="11" xfId="0" applyFont="1" applyBorder="1" applyAlignment="1">
      <alignment horizontal="left"/>
    </xf>
    <xf numFmtId="0" fontId="1" fillId="0" borderId="13" xfId="0" applyFont="1" applyBorder="1" applyAlignment="1">
      <alignment horizontal="left"/>
    </xf>
    <xf numFmtId="0" fontId="31" fillId="2" borderId="15" xfId="0" applyFont="1" applyFill="1" applyBorder="1" applyAlignment="1">
      <alignment horizontal="left" vertical="top" wrapText="1"/>
    </xf>
    <xf numFmtId="0" fontId="1" fillId="0" borderId="17" xfId="0" applyFont="1" applyBorder="1" applyAlignment="1">
      <alignment wrapText="1"/>
    </xf>
    <xf numFmtId="0" fontId="1" fillId="0" borderId="17" xfId="0" applyFont="1" applyBorder="1" applyAlignment="1">
      <alignment horizontal="center" vertical="center" wrapText="1"/>
    </xf>
    <xf numFmtId="0" fontId="1" fillId="0" borderId="5" xfId="0" applyFont="1" applyBorder="1" applyAlignment="1">
      <alignment wrapText="1"/>
    </xf>
    <xf numFmtId="0" fontId="1" fillId="0" borderId="5" xfId="0" applyFont="1" applyBorder="1" applyAlignment="1">
      <alignment horizontal="center" vertical="center" wrapText="1"/>
    </xf>
    <xf numFmtId="0" fontId="1" fillId="0" borderId="16" xfId="0" applyFont="1" applyBorder="1" applyAlignment="1">
      <alignment wrapText="1"/>
    </xf>
    <xf numFmtId="0" fontId="1" fillId="0" borderId="16" xfId="0" applyFont="1" applyBorder="1" applyAlignment="1">
      <alignment horizontal="center" vertical="center" wrapText="1"/>
    </xf>
    <xf numFmtId="0" fontId="25" fillId="2" borderId="5" xfId="0" applyFont="1" applyFill="1" applyBorder="1" applyAlignment="1">
      <alignment horizontal="center" vertical="center" wrapText="1"/>
    </xf>
    <xf numFmtId="0" fontId="34" fillId="3" borderId="15" xfId="0" applyFont="1" applyFill="1" applyBorder="1" applyAlignment="1">
      <alignment vertical="center" wrapText="1"/>
    </xf>
    <xf numFmtId="0" fontId="35" fillId="0" borderId="31" xfId="0" applyFont="1" applyBorder="1" applyAlignment="1">
      <alignment vertical="center" wrapText="1"/>
    </xf>
    <xf numFmtId="0" fontId="1" fillId="0" borderId="19" xfId="0" applyFont="1" applyBorder="1" applyAlignment="1">
      <alignment horizontal="center" vertical="center" wrapText="1"/>
    </xf>
    <xf numFmtId="0" fontId="31" fillId="2" borderId="28" xfId="0" applyFont="1" applyFill="1" applyBorder="1" applyAlignment="1">
      <alignment horizontal="left" vertical="top" wrapText="1"/>
    </xf>
    <xf numFmtId="0" fontId="36" fillId="3" borderId="18" xfId="0" applyFont="1" applyFill="1" applyBorder="1" applyAlignment="1">
      <alignment wrapText="1"/>
    </xf>
    <xf numFmtId="0" fontId="36" fillId="3" borderId="5" xfId="0" applyFont="1" applyFill="1" applyBorder="1" applyAlignment="1">
      <alignment wrapText="1"/>
    </xf>
    <xf numFmtId="0" fontId="32" fillId="2" borderId="5" xfId="0" applyFont="1" applyFill="1" applyBorder="1" applyAlignment="1">
      <alignment horizontal="left" vertical="top"/>
    </xf>
    <xf numFmtId="0" fontId="31" fillId="2" borderId="5" xfId="0" applyFont="1" applyFill="1" applyBorder="1" applyAlignment="1">
      <alignment wrapText="1"/>
    </xf>
    <xf numFmtId="0" fontId="36" fillId="3" borderId="15" xfId="0" applyFont="1" applyFill="1" applyBorder="1" applyAlignment="1">
      <alignment wrapText="1"/>
    </xf>
    <xf numFmtId="0" fontId="36" fillId="3" borderId="10" xfId="0" applyFont="1" applyFill="1" applyBorder="1" applyAlignment="1">
      <alignment wrapText="1"/>
    </xf>
    <xf numFmtId="0" fontId="31" fillId="2" borderId="10" xfId="0" applyFont="1" applyFill="1" applyBorder="1" applyAlignment="1">
      <alignment horizontal="left" vertical="top" wrapText="1"/>
    </xf>
    <xf numFmtId="0" fontId="30" fillId="3" borderId="18" xfId="0" applyFont="1" applyFill="1" applyBorder="1" applyAlignment="1">
      <alignment vertical="top" wrapText="1"/>
    </xf>
    <xf numFmtId="0" fontId="1" fillId="0" borderId="17" xfId="0" applyFont="1" applyBorder="1" applyAlignment="1">
      <alignment horizontal="left" vertical="top" wrapText="1"/>
    </xf>
    <xf numFmtId="0" fontId="1" fillId="21" borderId="34" xfId="0" applyFont="1" applyFill="1" applyBorder="1" applyAlignment="1">
      <alignment horizontal="left" vertical="top"/>
    </xf>
    <xf numFmtId="0" fontId="30" fillId="3" borderId="5" xfId="0" applyFont="1" applyFill="1" applyBorder="1" applyAlignment="1">
      <alignment vertical="top" wrapText="1"/>
    </xf>
    <xf numFmtId="0" fontId="14" fillId="13" borderId="37" xfId="0" applyFont="1" applyFill="1" applyBorder="1" applyAlignment="1">
      <alignment horizontal="center" vertical="center" wrapText="1"/>
    </xf>
    <xf numFmtId="0" fontId="30" fillId="3" borderId="15" xfId="0" applyFont="1" applyFill="1" applyBorder="1" applyAlignment="1">
      <alignment vertical="top" wrapText="1"/>
    </xf>
    <xf numFmtId="0" fontId="14" fillId="13" borderId="38" xfId="0" applyFont="1" applyFill="1" applyBorder="1" applyAlignment="1">
      <alignment horizontal="center" vertical="center" wrapText="1"/>
    </xf>
    <xf numFmtId="0" fontId="1" fillId="0" borderId="19" xfId="0" applyFont="1" applyBorder="1" applyAlignment="1">
      <alignment horizontal="left" wrapText="1"/>
    </xf>
    <xf numFmtId="0" fontId="24" fillId="0" borderId="5" xfId="0" applyFont="1" applyBorder="1" applyAlignment="1">
      <alignment vertical="center"/>
    </xf>
    <xf numFmtId="0" fontId="24" fillId="0" borderId="5" xfId="0" applyFont="1" applyBorder="1" applyAlignment="1">
      <alignment vertical="center" wrapText="1"/>
    </xf>
    <xf numFmtId="0" fontId="29" fillId="12" borderId="5" xfId="0" applyFont="1" applyFill="1" applyBorder="1" applyAlignment="1">
      <alignment horizontal="left" vertical="center"/>
    </xf>
    <xf numFmtId="0" fontId="25" fillId="0" borderId="5" xfId="0" applyFont="1" applyBorder="1" applyAlignment="1">
      <alignment horizontal="center" vertical="center" wrapText="1"/>
    </xf>
    <xf numFmtId="0" fontId="1" fillId="0" borderId="5" xfId="0" applyFont="1" applyBorder="1" applyAlignment="1">
      <alignment horizontal="left" wrapText="1"/>
    </xf>
    <xf numFmtId="0" fontId="11" fillId="11" borderId="25" xfId="0" applyFont="1" applyFill="1" applyBorder="1" applyAlignment="1">
      <alignment vertical="center"/>
    </xf>
    <xf numFmtId="0" fontId="11" fillId="11" borderId="26" xfId="0" applyFont="1" applyFill="1" applyBorder="1" applyAlignment="1">
      <alignment vertical="center"/>
    </xf>
    <xf numFmtId="0" fontId="11" fillId="11" borderId="38" xfId="0" applyFont="1" applyFill="1" applyBorder="1" applyAlignment="1">
      <alignment vertical="center"/>
    </xf>
    <xf numFmtId="0" fontId="1" fillId="22" borderId="5" xfId="0" applyFont="1" applyFill="1" applyBorder="1" applyAlignment="1">
      <alignment vertical="top" wrapText="1"/>
    </xf>
    <xf numFmtId="0" fontId="37" fillId="0" borderId="5" xfId="0" applyFont="1" applyBorder="1" applyAlignment="1">
      <alignment horizontal="left" vertical="top" wrapText="1"/>
    </xf>
    <xf numFmtId="0" fontId="1" fillId="2" borderId="26" xfId="0" applyFont="1" applyFill="1" applyBorder="1" applyAlignment="1">
      <alignment horizontal="left" vertical="top"/>
    </xf>
    <xf numFmtId="0" fontId="14" fillId="23" borderId="25" xfId="0" applyFont="1" applyFill="1" applyBorder="1" applyAlignment="1">
      <alignment vertical="top" wrapText="1"/>
    </xf>
    <xf numFmtId="0" fontId="14" fillId="23" borderId="26" xfId="0" applyFont="1" applyFill="1" applyBorder="1" applyAlignment="1">
      <alignment vertical="top" wrapText="1"/>
    </xf>
    <xf numFmtId="0" fontId="14" fillId="23" borderId="38" xfId="0" applyFont="1" applyFill="1" applyBorder="1" applyAlignment="1">
      <alignment vertical="top" wrapText="1"/>
    </xf>
    <xf numFmtId="0" fontId="38" fillId="3" borderId="25" xfId="0" applyFont="1" applyFill="1" applyBorder="1"/>
    <xf numFmtId="0" fontId="32" fillId="0" borderId="6" xfId="0" applyFont="1" applyBorder="1" applyAlignment="1">
      <alignment horizontal="left" vertical="top"/>
    </xf>
    <xf numFmtId="0" fontId="30" fillId="3" borderId="35" xfId="0" applyFont="1" applyFill="1" applyBorder="1" applyAlignment="1">
      <alignment vertical="top"/>
    </xf>
    <xf numFmtId="0" fontId="31" fillId="0" borderId="9" xfId="0" applyFont="1" applyBorder="1" applyAlignment="1">
      <alignment horizontal="left" vertical="top" wrapText="1"/>
    </xf>
    <xf numFmtId="0" fontId="14" fillId="13" borderId="36" xfId="0" applyFont="1" applyFill="1" applyBorder="1" applyAlignment="1">
      <alignment horizontal="center" vertical="center" wrapText="1"/>
    </xf>
    <xf numFmtId="0" fontId="30" fillId="3" borderId="25" xfId="0" applyFont="1" applyFill="1" applyBorder="1" applyAlignment="1">
      <alignment vertical="top"/>
    </xf>
    <xf numFmtId="0" fontId="8" fillId="2" borderId="5" xfId="0" applyFont="1" applyFill="1" applyBorder="1" applyAlignment="1">
      <alignment horizontal="center" vertical="top"/>
    </xf>
    <xf numFmtId="0" fontId="8" fillId="21" borderId="26" xfId="0" applyFont="1" applyFill="1" applyBorder="1" applyAlignment="1">
      <alignment horizontal="center" vertical="top"/>
    </xf>
    <xf numFmtId="0" fontId="8" fillId="21" borderId="39" xfId="0" applyFont="1" applyFill="1" applyBorder="1" applyAlignment="1">
      <alignment horizontal="center" vertical="top"/>
    </xf>
    <xf numFmtId="0" fontId="8" fillId="2" borderId="15" xfId="0" applyFont="1" applyFill="1" applyBorder="1" applyAlignment="1">
      <alignment horizontal="center" vertical="top"/>
    </xf>
    <xf numFmtId="0" fontId="30" fillId="3" borderId="10" xfId="0" applyFont="1" applyFill="1" applyBorder="1"/>
    <xf numFmtId="0" fontId="1" fillId="0" borderId="19" xfId="0" applyFont="1" applyBorder="1" applyAlignment="1">
      <alignment vertical="top"/>
    </xf>
    <xf numFmtId="0" fontId="1" fillId="0" borderId="19" xfId="0" applyFont="1" applyBorder="1" applyAlignment="1">
      <alignment horizontal="center"/>
    </xf>
    <xf numFmtId="0" fontId="1" fillId="2" borderId="28" xfId="0" applyFont="1" applyFill="1" applyBorder="1"/>
    <xf numFmtId="0" fontId="1" fillId="2" borderId="10" xfId="0" applyFont="1" applyFill="1" applyBorder="1" applyAlignment="1">
      <alignment horizontal="center" vertical="top"/>
    </xf>
    <xf numFmtId="0" fontId="1" fillId="0" borderId="19" xfId="0" applyFont="1" applyBorder="1" applyAlignment="1">
      <alignment horizontal="left" vertical="top" wrapText="1"/>
    </xf>
    <xf numFmtId="0" fontId="4" fillId="11" borderId="33" xfId="0" applyFont="1" applyFill="1" applyBorder="1" applyAlignment="1">
      <alignment horizontal="center" vertical="center"/>
    </xf>
    <xf numFmtId="0" fontId="39" fillId="0" borderId="0" xfId="0" applyFont="1"/>
    <xf numFmtId="0" fontId="31" fillId="0" borderId="5" xfId="0" applyFont="1" applyBorder="1" applyAlignment="1">
      <alignment vertical="top" wrapText="1"/>
    </xf>
    <xf numFmtId="0" fontId="31" fillId="0" borderId="16" xfId="0" applyFont="1" applyBorder="1" applyAlignment="1">
      <alignment vertical="top" wrapText="1"/>
    </xf>
    <xf numFmtId="0" fontId="30" fillId="3" borderId="28" xfId="0" applyFont="1" applyFill="1" applyBorder="1" applyAlignment="1">
      <alignment vertical="top"/>
    </xf>
    <xf numFmtId="0" fontId="35" fillId="0" borderId="0" xfId="0" applyFont="1" applyAlignment="1">
      <alignment vertical="center" wrapText="1"/>
    </xf>
    <xf numFmtId="0" fontId="1" fillId="0" borderId="19" xfId="0" applyFont="1" applyBorder="1" applyAlignment="1">
      <alignment horizontal="center" vertical="center"/>
    </xf>
    <xf numFmtId="0" fontId="30" fillId="3" borderId="34" xfId="0" applyFont="1" applyFill="1" applyBorder="1" applyAlignment="1">
      <alignment vertical="top" wrapText="1"/>
    </xf>
    <xf numFmtId="0" fontId="1" fillId="0" borderId="13" xfId="0" applyFont="1" applyBorder="1" applyAlignment="1">
      <alignment horizontal="center" vertical="top" wrapText="1"/>
    </xf>
    <xf numFmtId="0" fontId="1" fillId="0" borderId="14" xfId="0" applyFont="1" applyBorder="1" applyAlignment="1">
      <alignment wrapText="1"/>
    </xf>
    <xf numFmtId="0" fontId="30" fillId="3" borderId="25" xfId="0" applyFont="1" applyFill="1" applyBorder="1" applyAlignment="1">
      <alignment vertical="top" wrapText="1"/>
    </xf>
    <xf numFmtId="0" fontId="1" fillId="0" borderId="6" xfId="0" applyFont="1" applyBorder="1" applyAlignment="1">
      <alignment horizontal="center" vertical="top" wrapText="1"/>
    </xf>
    <xf numFmtId="0" fontId="1" fillId="0" borderId="9" xfId="0" applyFont="1" applyBorder="1" applyAlignment="1">
      <alignment wrapText="1"/>
    </xf>
    <xf numFmtId="0" fontId="30" fillId="3" borderId="35" xfId="0" applyFont="1" applyFill="1" applyBorder="1" applyAlignment="1">
      <alignment vertical="top" wrapText="1"/>
    </xf>
    <xf numFmtId="0" fontId="1" fillId="2" borderId="15" xfId="0" applyFont="1" applyFill="1" applyBorder="1" applyAlignment="1">
      <alignment wrapText="1"/>
    </xf>
    <xf numFmtId="0" fontId="1" fillId="2" borderId="36" xfId="0" applyFont="1" applyFill="1" applyBorder="1" applyAlignment="1">
      <alignment wrapText="1"/>
    </xf>
    <xf numFmtId="0" fontId="30" fillId="3" borderId="28" xfId="0" applyFont="1" applyFill="1" applyBorder="1" applyAlignment="1">
      <alignment vertical="top" wrapText="1"/>
    </xf>
    <xf numFmtId="0" fontId="1" fillId="0" borderId="29" xfId="0" applyFont="1" applyBorder="1" applyAlignment="1">
      <alignment horizontal="center" vertical="top" wrapText="1"/>
    </xf>
    <xf numFmtId="0" fontId="1" fillId="0" borderId="30" xfId="0" applyFont="1" applyBorder="1" applyAlignment="1">
      <alignment wrapText="1"/>
    </xf>
    <xf numFmtId="0" fontId="1" fillId="0" borderId="5" xfId="0" applyFont="1" applyBorder="1" applyAlignment="1">
      <alignment horizontal="center" wrapText="1"/>
    </xf>
    <xf numFmtId="0" fontId="1" fillId="2" borderId="25" xfId="0" applyFont="1" applyFill="1" applyBorder="1" applyAlignment="1">
      <alignment wrapText="1"/>
    </xf>
    <xf numFmtId="0" fontId="1" fillId="0" borderId="16" xfId="0" applyFont="1" applyBorder="1" applyAlignment="1">
      <alignment horizontal="center" wrapText="1"/>
    </xf>
    <xf numFmtId="0" fontId="1" fillId="2" borderId="35" xfId="0" applyFont="1" applyFill="1" applyBorder="1" applyAlignment="1">
      <alignment wrapText="1"/>
    </xf>
    <xf numFmtId="0" fontId="1" fillId="0" borderId="17" xfId="0" applyFont="1" applyBorder="1" applyAlignment="1">
      <alignment horizontal="center" wrapText="1"/>
    </xf>
    <xf numFmtId="0" fontId="1" fillId="2" borderId="34" xfId="0" applyFont="1" applyFill="1" applyBorder="1" applyAlignment="1">
      <alignment wrapText="1"/>
    </xf>
    <xf numFmtId="0" fontId="22" fillId="2" borderId="5" xfId="0" applyFont="1" applyFill="1" applyBorder="1" applyAlignment="1">
      <alignment vertical="center" wrapText="1"/>
    </xf>
    <xf numFmtId="0" fontId="29" fillId="2" borderId="5" xfId="0" applyFont="1" applyFill="1" applyBorder="1" applyAlignment="1">
      <alignment vertical="center" wrapText="1"/>
    </xf>
    <xf numFmtId="0" fontId="34" fillId="3" borderId="18" xfId="0" applyFont="1" applyFill="1" applyBorder="1" applyAlignment="1">
      <alignment vertical="center" wrapText="1"/>
    </xf>
    <xf numFmtId="0" fontId="40" fillId="0" borderId="17" xfId="0" applyFont="1" applyBorder="1" applyAlignment="1">
      <alignment vertical="center" wrapText="1"/>
    </xf>
    <xf numFmtId="0" fontId="1" fillId="0" borderId="17" xfId="0" applyFont="1" applyBorder="1" applyAlignment="1">
      <alignment vertical="center" wrapText="1"/>
    </xf>
    <xf numFmtId="0" fontId="1" fillId="0" borderId="17" xfId="0" applyFont="1" applyBorder="1" applyAlignment="1">
      <alignment horizontal="center"/>
    </xf>
    <xf numFmtId="0" fontId="41" fillId="2" borderId="18" xfId="0" applyFont="1" applyFill="1" applyBorder="1" applyAlignment="1">
      <alignment wrapText="1"/>
    </xf>
    <xf numFmtId="0" fontId="32" fillId="0" borderId="17" xfId="0" applyFont="1" applyBorder="1" applyAlignment="1">
      <alignment vertical="top"/>
    </xf>
    <xf numFmtId="0" fontId="40" fillId="0" borderId="16" xfId="0" applyFont="1" applyBorder="1" applyAlignment="1">
      <alignment vertical="center" wrapText="1"/>
    </xf>
    <xf numFmtId="0" fontId="1" fillId="0" borderId="19" xfId="0" applyFont="1" applyBorder="1" applyAlignment="1">
      <alignment vertical="center" wrapText="1"/>
    </xf>
    <xf numFmtId="0" fontId="1" fillId="2" borderId="15" xfId="0" applyFont="1" applyFill="1" applyBorder="1"/>
    <xf numFmtId="0" fontId="32" fillId="0" borderId="16" xfId="0" applyFont="1" applyBorder="1" applyAlignment="1">
      <alignment vertical="top"/>
    </xf>
    <xf numFmtId="0" fontId="34" fillId="3" borderId="10" xfId="0" applyFont="1" applyFill="1" applyBorder="1" applyAlignment="1">
      <alignment vertical="center" wrapText="1"/>
    </xf>
    <xf numFmtId="0" fontId="40" fillId="0" borderId="19" xfId="0" applyFont="1" applyBorder="1" applyAlignment="1">
      <alignment vertical="center" wrapText="1"/>
    </xf>
    <xf numFmtId="0" fontId="1" fillId="2" borderId="10" xfId="0" applyFont="1" applyFill="1" applyBorder="1"/>
    <xf numFmtId="0" fontId="32" fillId="0" borderId="19" xfId="0" applyFont="1" applyBorder="1" applyAlignment="1">
      <alignment vertical="top"/>
    </xf>
    <xf numFmtId="0" fontId="1" fillId="2" borderId="10" xfId="0" applyFont="1" applyFill="1" applyBorder="1" applyAlignment="1">
      <alignment vertical="top" wrapText="1"/>
    </xf>
    <xf numFmtId="0" fontId="1" fillId="0" borderId="17" xfId="0" applyFont="1" applyBorder="1" applyAlignment="1">
      <alignment vertical="top"/>
    </xf>
    <xf numFmtId="0" fontId="1" fillId="2" borderId="18" xfId="0" applyFont="1" applyFill="1" applyBorder="1"/>
    <xf numFmtId="0" fontId="38" fillId="0" borderId="0" xfId="0" applyFont="1" applyAlignment="1">
      <alignment vertical="top"/>
    </xf>
    <xf numFmtId="0" fontId="1" fillId="0" borderId="0" xfId="0" applyFont="1" applyAlignment="1">
      <alignment horizontal="center" vertical="top"/>
    </xf>
    <xf numFmtId="0" fontId="1" fillId="2" borderId="1" xfId="0" applyFont="1" applyFill="1" applyBorder="1" applyAlignment="1">
      <alignment horizontal="left" vertical="top"/>
    </xf>
    <xf numFmtId="0" fontId="24" fillId="0" borderId="5" xfId="0" applyFont="1" applyBorder="1" applyAlignment="1">
      <alignment horizontal="center" vertical="center"/>
    </xf>
    <xf numFmtId="0" fontId="24" fillId="2" borderId="1" xfId="0" applyFont="1" applyFill="1" applyBorder="1" applyAlignment="1">
      <alignment horizontal="left" vertical="center"/>
    </xf>
    <xf numFmtId="0" fontId="29" fillId="2" borderId="1" xfId="0" applyFont="1" applyFill="1" applyBorder="1" applyAlignment="1">
      <alignment horizontal="left" vertical="center"/>
    </xf>
    <xf numFmtId="0" fontId="24" fillId="0" borderId="0" xfId="0" applyFont="1" applyAlignment="1">
      <alignment horizontal="center" vertical="center"/>
    </xf>
    <xf numFmtId="0" fontId="24" fillId="2" borderId="1" xfId="0" applyFont="1" applyFill="1" applyBorder="1" applyAlignment="1">
      <alignment horizontal="center" vertical="center"/>
    </xf>
    <xf numFmtId="0" fontId="29" fillId="2" borderId="1" xfId="0" applyFont="1" applyFill="1" applyBorder="1" applyAlignment="1">
      <alignment horizontal="center" vertical="center"/>
    </xf>
    <xf numFmtId="9" fontId="29" fillId="2" borderId="1" xfId="0" applyNumberFormat="1" applyFont="1" applyFill="1" applyBorder="1" applyAlignment="1">
      <alignment horizontal="center" vertical="center"/>
    </xf>
    <xf numFmtId="0" fontId="29" fillId="0" borderId="0" xfId="0" applyFont="1" applyAlignment="1">
      <alignment horizontal="left" vertical="center"/>
    </xf>
    <xf numFmtId="0" fontId="29" fillId="0" borderId="0" xfId="0" applyFont="1" applyAlignment="1">
      <alignment horizontal="center" vertical="center"/>
    </xf>
    <xf numFmtId="0" fontId="25" fillId="0" borderId="0" xfId="0" applyFont="1" applyAlignment="1">
      <alignment horizontal="center" vertical="center"/>
    </xf>
    <xf numFmtId="0" fontId="25" fillId="2" borderId="1" xfId="0" applyFont="1" applyFill="1" applyBorder="1" applyAlignment="1">
      <alignment horizontal="left" vertical="center"/>
    </xf>
    <xf numFmtId="0" fontId="9" fillId="0" borderId="5" xfId="0" applyFont="1" applyBorder="1" applyAlignment="1">
      <alignment vertical="center"/>
    </xf>
    <xf numFmtId="0" fontId="4" fillId="0" borderId="0" xfId="0" applyFont="1" applyAlignment="1">
      <alignment horizontal="center" vertical="center" wrapText="1"/>
    </xf>
    <xf numFmtId="1" fontId="12" fillId="20" borderId="5" xfId="0" applyNumberFormat="1" applyFont="1" applyFill="1" applyBorder="1" applyAlignment="1">
      <alignment horizontal="center" vertical="center"/>
    </xf>
    <xf numFmtId="1" fontId="4" fillId="20" borderId="1" xfId="0" applyNumberFormat="1" applyFont="1" applyFill="1" applyBorder="1" applyAlignment="1">
      <alignment horizontal="center" vertical="center"/>
    </xf>
    <xf numFmtId="0" fontId="4" fillId="20"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2" fillId="13" borderId="1" xfId="0" applyFont="1" applyFill="1" applyBorder="1" applyAlignment="1">
      <alignment horizontal="center" vertical="center"/>
    </xf>
    <xf numFmtId="0" fontId="4" fillId="0" borderId="0" xfId="0" applyFont="1" applyAlignment="1">
      <alignment horizontal="left" vertical="center" wrapText="1"/>
    </xf>
    <xf numFmtId="0" fontId="29" fillId="0" borderId="0" xfId="0" applyFont="1" applyAlignment="1">
      <alignment horizontal="center" vertical="center" wrapText="1"/>
    </xf>
    <xf numFmtId="0" fontId="29" fillId="0" borderId="0" xfId="0" applyFont="1" applyAlignment="1">
      <alignment horizontal="left" vertical="center" wrapText="1"/>
    </xf>
    <xf numFmtId="0" fontId="22" fillId="0" borderId="0" xfId="0" applyFont="1" applyAlignment="1">
      <alignment horizontal="left" vertical="center" wrapText="1"/>
    </xf>
    <xf numFmtId="0" fontId="22" fillId="0" borderId="13" xfId="0" applyFont="1" applyBorder="1" applyAlignment="1">
      <alignment horizontal="left" vertical="center"/>
    </xf>
    <xf numFmtId="0" fontId="4" fillId="2" borderId="1" xfId="0" applyFont="1" applyFill="1" applyBorder="1" applyAlignment="1">
      <alignment horizontal="center" vertical="center" wrapText="1"/>
    </xf>
    <xf numFmtId="0" fontId="4" fillId="12" borderId="25" xfId="0" applyFont="1" applyFill="1" applyBorder="1" applyAlignment="1">
      <alignment horizontal="left" vertical="center"/>
    </xf>
    <xf numFmtId="0" fontId="23" fillId="11"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25" fillId="0" borderId="5" xfId="0" applyFont="1" applyBorder="1" applyAlignment="1">
      <alignment horizontal="left" vertical="top" wrapText="1"/>
    </xf>
    <xf numFmtId="0" fontId="25" fillId="0" borderId="5" xfId="0" applyFont="1" applyBorder="1" applyAlignment="1">
      <alignment horizontal="center"/>
    </xf>
    <xf numFmtId="0" fontId="29" fillId="2" borderId="1" xfId="0" applyFont="1" applyFill="1" applyBorder="1" applyAlignment="1">
      <alignment horizontal="left" vertical="center" wrapText="1"/>
    </xf>
    <xf numFmtId="0" fontId="30" fillId="3" borderId="5" xfId="0" applyFont="1" applyFill="1" applyBorder="1" applyAlignment="1">
      <alignment horizontal="left" vertical="top"/>
    </xf>
    <xf numFmtId="0" fontId="1" fillId="2" borderId="18" xfId="0" applyFont="1" applyFill="1" applyBorder="1" applyAlignment="1">
      <alignment horizontal="left" vertical="top"/>
    </xf>
    <xf numFmtId="0" fontId="32" fillId="2" borderId="1" xfId="0" applyFont="1" applyFill="1" applyBorder="1" applyAlignment="1">
      <alignment horizontal="left" vertical="top"/>
    </xf>
    <xf numFmtId="0" fontId="1" fillId="2" borderId="15" xfId="0" applyFont="1" applyFill="1" applyBorder="1" applyAlignment="1">
      <alignment horizontal="left" vertical="top"/>
    </xf>
    <xf numFmtId="0" fontId="1" fillId="0" borderId="19" xfId="0" applyFont="1" applyBorder="1" applyAlignment="1">
      <alignment horizontal="center" vertical="top" wrapText="1"/>
    </xf>
    <xf numFmtId="0" fontId="1" fillId="2" borderId="10" xfId="0" applyFont="1" applyFill="1" applyBorder="1" applyAlignment="1">
      <alignment horizontal="left" vertical="top"/>
    </xf>
    <xf numFmtId="0" fontId="25" fillId="0" borderId="0" xfId="0" applyFont="1" applyAlignment="1">
      <alignment horizontal="left" vertical="top"/>
    </xf>
    <xf numFmtId="0" fontId="25" fillId="0" borderId="17" xfId="0" applyFont="1" applyBorder="1" applyAlignment="1">
      <alignment horizontal="left" vertical="top" wrapText="1"/>
    </xf>
    <xf numFmtId="0" fontId="38" fillId="2" borderId="1" xfId="0" applyFont="1" applyFill="1" applyBorder="1" applyAlignment="1">
      <alignment horizontal="left" vertical="top"/>
    </xf>
    <xf numFmtId="0" fontId="38" fillId="0" borderId="0" xfId="0" applyFont="1" applyAlignment="1">
      <alignment horizontal="left" vertical="top"/>
    </xf>
    <xf numFmtId="0" fontId="1" fillId="0" borderId="32" xfId="0" applyFont="1" applyBorder="1" applyAlignment="1">
      <alignment horizontal="left" vertical="top"/>
    </xf>
    <xf numFmtId="0" fontId="25" fillId="0" borderId="13" xfId="0" applyFont="1" applyBorder="1" applyAlignment="1">
      <alignment horizontal="left" vertical="center" wrapText="1"/>
    </xf>
    <xf numFmtId="0" fontId="25" fillId="2" borderId="27" xfId="0" applyFont="1" applyFill="1" applyBorder="1" applyAlignment="1">
      <alignment horizontal="left" vertical="center" wrapText="1"/>
    </xf>
    <xf numFmtId="0" fontId="30" fillId="3" borderId="5" xfId="0" applyFont="1" applyFill="1" applyBorder="1" applyAlignment="1">
      <alignment horizontal="left" vertical="center"/>
    </xf>
    <xf numFmtId="0" fontId="14" fillId="13" borderId="25" xfId="0" applyFont="1" applyFill="1" applyBorder="1" applyAlignment="1">
      <alignment vertical="center" wrapText="1"/>
    </xf>
    <xf numFmtId="0" fontId="1" fillId="0" borderId="7" xfId="0" applyFont="1" applyBorder="1"/>
    <xf numFmtId="0" fontId="1" fillId="2" borderId="38" xfId="0" applyFont="1" applyFill="1" applyBorder="1"/>
    <xf numFmtId="0" fontId="32" fillId="2" borderId="1" xfId="0" applyFont="1" applyFill="1" applyBorder="1"/>
    <xf numFmtId="0" fontId="1" fillId="0" borderId="16" xfId="0" applyFont="1" applyBorder="1" applyAlignment="1">
      <alignment horizontal="center"/>
    </xf>
    <xf numFmtId="0" fontId="4" fillId="12" borderId="25" xfId="0" applyFont="1" applyFill="1" applyBorder="1" applyAlignment="1">
      <alignment horizontal="left" vertical="center" wrapText="1"/>
    </xf>
    <xf numFmtId="0" fontId="4" fillId="12" borderId="18" xfId="0" applyFont="1" applyFill="1" applyBorder="1" applyAlignment="1">
      <alignment horizontal="left" vertical="center" wrapText="1"/>
    </xf>
    <xf numFmtId="0" fontId="29" fillId="2" borderId="1" xfId="0" applyFont="1" applyFill="1" applyBorder="1" applyAlignment="1">
      <alignment vertical="center"/>
    </xf>
    <xf numFmtId="0" fontId="1" fillId="0" borderId="29" xfId="0" applyFont="1" applyBorder="1" applyAlignment="1">
      <alignment wrapText="1"/>
    </xf>
    <xf numFmtId="0" fontId="31" fillId="2" borderId="18" xfId="0" applyFont="1" applyFill="1" applyBorder="1" applyAlignment="1">
      <alignment horizontal="left" vertical="top" wrapText="1"/>
    </xf>
    <xf numFmtId="0" fontId="30" fillId="3" borderId="15" xfId="0" applyFont="1" applyFill="1" applyBorder="1" applyAlignment="1">
      <alignment horizontal="left" vertical="top"/>
    </xf>
    <xf numFmtId="0" fontId="6" fillId="13" borderId="25" xfId="0" applyFont="1" applyFill="1" applyBorder="1" applyAlignment="1">
      <alignment wrapText="1"/>
    </xf>
    <xf numFmtId="0" fontId="6" fillId="13" borderId="26" xfId="0" applyFont="1" applyFill="1" applyBorder="1" applyAlignment="1">
      <alignment wrapText="1"/>
    </xf>
    <xf numFmtId="0" fontId="6" fillId="2" borderId="38" xfId="0" applyFont="1" applyFill="1" applyBorder="1" applyAlignment="1">
      <alignment wrapText="1"/>
    </xf>
    <xf numFmtId="0" fontId="43" fillId="2" borderId="1" xfId="0" applyFont="1" applyFill="1" applyBorder="1" applyAlignment="1">
      <alignment wrapText="1"/>
    </xf>
    <xf numFmtId="0" fontId="44" fillId="0" borderId="31" xfId="0" applyFont="1" applyBorder="1" applyAlignment="1">
      <alignment vertical="center" wrapText="1"/>
    </xf>
    <xf numFmtId="0" fontId="1" fillId="0" borderId="16" xfId="0" applyFont="1" applyBorder="1" applyAlignment="1">
      <alignment vertical="center" wrapText="1"/>
    </xf>
    <xf numFmtId="0" fontId="1" fillId="0" borderId="11" xfId="0" applyFont="1" applyBorder="1" applyAlignment="1">
      <alignment vertical="center" wrapText="1"/>
    </xf>
    <xf numFmtId="0" fontId="31" fillId="0" borderId="29" xfId="0" applyFont="1" applyBorder="1" applyAlignment="1">
      <alignment horizontal="left" vertical="top" wrapText="1"/>
    </xf>
    <xf numFmtId="0" fontId="4" fillId="12" borderId="1" xfId="0" applyFont="1" applyFill="1" applyBorder="1" applyAlignment="1">
      <alignment horizontal="left" vertical="center"/>
    </xf>
    <xf numFmtId="0" fontId="4" fillId="12" borderId="35" xfId="0" applyFont="1" applyFill="1" applyBorder="1" applyAlignment="1">
      <alignment horizontal="left" vertical="center"/>
    </xf>
    <xf numFmtId="0" fontId="29" fillId="2" borderId="5" xfId="0" applyFont="1" applyFill="1" applyBorder="1" applyAlignment="1">
      <alignment horizontal="left" vertical="center" wrapText="1"/>
    </xf>
    <xf numFmtId="0" fontId="29" fillId="0" borderId="5" xfId="0" applyFont="1" applyBorder="1" applyAlignment="1">
      <alignment horizontal="left" vertical="center"/>
    </xf>
    <xf numFmtId="0" fontId="1" fillId="2" borderId="10" xfId="0" applyFont="1" applyFill="1" applyBorder="1" applyAlignment="1">
      <alignment horizontal="left" vertical="top" wrapText="1"/>
    </xf>
    <xf numFmtId="0" fontId="30" fillId="3" borderId="5" xfId="0" applyFont="1" applyFill="1" applyBorder="1" applyAlignment="1">
      <alignment horizontal="left" vertical="top" wrapText="1"/>
    </xf>
    <xf numFmtId="0" fontId="30" fillId="3" borderId="5" xfId="0" applyFont="1" applyFill="1" applyBorder="1" applyAlignment="1">
      <alignment horizontal="left" vertical="center" wrapText="1"/>
    </xf>
    <xf numFmtId="0" fontId="30" fillId="3" borderId="18" xfId="0" applyFont="1" applyFill="1" applyBorder="1" applyAlignment="1">
      <alignment horizontal="left" vertical="center" wrapText="1"/>
    </xf>
    <xf numFmtId="0" fontId="25" fillId="2" borderId="10" xfId="0" applyFont="1" applyFill="1" applyBorder="1" applyAlignment="1">
      <alignment vertical="center" wrapText="1"/>
    </xf>
    <xf numFmtId="0" fontId="25" fillId="2" borderId="34" xfId="0" applyFont="1" applyFill="1" applyBorder="1" applyAlignment="1">
      <alignment horizontal="left" vertical="center" wrapText="1"/>
    </xf>
    <xf numFmtId="0" fontId="25" fillId="2" borderId="37" xfId="0" applyFont="1" applyFill="1" applyBorder="1" applyAlignment="1">
      <alignment horizontal="left" vertical="center"/>
    </xf>
    <xf numFmtId="0" fontId="14" fillId="13" borderId="34" xfId="0" applyFont="1" applyFill="1" applyBorder="1" applyAlignment="1">
      <alignment vertical="center" wrapText="1"/>
    </xf>
    <xf numFmtId="0" fontId="1" fillId="0" borderId="32" xfId="0" applyFont="1" applyBorder="1"/>
    <xf numFmtId="0" fontId="1" fillId="2" borderId="37" xfId="0" applyFont="1" applyFill="1" applyBorder="1"/>
    <xf numFmtId="0" fontId="25" fillId="2" borderId="26" xfId="0" applyFont="1" applyFill="1" applyBorder="1" applyAlignment="1">
      <alignment horizontal="center" vertical="center"/>
    </xf>
    <xf numFmtId="0" fontId="23" fillId="23" borderId="1" xfId="0" applyFont="1" applyFill="1" applyBorder="1" applyAlignment="1">
      <alignment horizontal="center" vertical="center"/>
    </xf>
    <xf numFmtId="0" fontId="37" fillId="0" borderId="16" xfId="0" applyFont="1" applyBorder="1" applyAlignment="1">
      <alignment horizontal="left" vertical="top" wrapText="1"/>
    </xf>
    <xf numFmtId="0" fontId="23" fillId="23" borderId="1" xfId="0" applyFont="1" applyFill="1" applyBorder="1" applyAlignment="1">
      <alignment horizontal="center" vertical="center" wrapText="1"/>
    </xf>
    <xf numFmtId="0" fontId="29" fillId="2" borderId="1" xfId="0" applyFont="1" applyFill="1" applyBorder="1" applyAlignment="1">
      <alignment vertical="center" wrapText="1"/>
    </xf>
    <xf numFmtId="0" fontId="1" fillId="0" borderId="19" xfId="0" applyFont="1" applyBorder="1" applyAlignment="1">
      <alignment horizontal="center" wrapText="1"/>
    </xf>
    <xf numFmtId="0" fontId="25" fillId="0" borderId="0" xfId="0" applyFont="1" applyAlignment="1">
      <alignment horizontal="left" vertical="center" wrapText="1"/>
    </xf>
    <xf numFmtId="0" fontId="25" fillId="0" borderId="16" xfId="0" applyFont="1" applyBorder="1" applyAlignment="1">
      <alignment horizontal="left" vertical="center" wrapText="1"/>
    </xf>
    <xf numFmtId="0" fontId="25" fillId="0" borderId="16" xfId="0" applyFont="1" applyBorder="1" applyAlignment="1">
      <alignment horizontal="center" vertical="center" wrapText="1"/>
    </xf>
    <xf numFmtId="0" fontId="45" fillId="2" borderId="1" xfId="0" applyFont="1" applyFill="1" applyBorder="1" applyAlignment="1">
      <alignment vertical="top"/>
    </xf>
    <xf numFmtId="0" fontId="8" fillId="2" borderId="26" xfId="0" applyFont="1" applyFill="1" applyBorder="1" applyAlignment="1">
      <alignment horizontal="center" vertical="top"/>
    </xf>
    <xf numFmtId="0" fontId="45" fillId="2" borderId="1" xfId="0" applyFont="1" applyFill="1" applyBorder="1" applyAlignment="1">
      <alignment horizontal="center" vertical="top"/>
    </xf>
    <xf numFmtId="0" fontId="30" fillId="3" borderId="5" xfId="0" applyFont="1" applyFill="1" applyBorder="1"/>
    <xf numFmtId="0" fontId="1" fillId="0" borderId="5" xfId="0" applyFont="1" applyBorder="1" applyAlignment="1">
      <alignment horizontal="center"/>
    </xf>
    <xf numFmtId="0" fontId="1" fillId="2" borderId="5" xfId="0" applyFont="1" applyFill="1" applyBorder="1"/>
    <xf numFmtId="0" fontId="46" fillId="0" borderId="0" xfId="0" applyFont="1" applyAlignment="1">
      <alignment vertical="center"/>
    </xf>
    <xf numFmtId="0" fontId="31" fillId="0" borderId="17" xfId="0" applyFont="1" applyBorder="1" applyAlignment="1">
      <alignment vertical="top" wrapText="1"/>
    </xf>
    <xf numFmtId="0" fontId="47" fillId="3" borderId="15" xfId="0" applyFont="1" applyFill="1" applyBorder="1" applyAlignment="1">
      <alignment horizontal="left" vertical="center" wrapText="1"/>
    </xf>
    <xf numFmtId="0" fontId="44" fillId="0" borderId="0" xfId="0" applyFont="1" applyAlignment="1">
      <alignment vertical="center" wrapText="1"/>
    </xf>
    <xf numFmtId="0" fontId="1" fillId="0" borderId="11" xfId="0" applyFont="1" applyBorder="1" applyAlignment="1">
      <alignment horizontal="center" vertical="top" wrapText="1"/>
    </xf>
    <xf numFmtId="0" fontId="1" fillId="0" borderId="12" xfId="0" applyFont="1" applyBorder="1" applyAlignment="1">
      <alignment wrapText="1"/>
    </xf>
    <xf numFmtId="0" fontId="30" fillId="3" borderId="25" xfId="0" applyFont="1" applyFill="1" applyBorder="1" applyAlignment="1">
      <alignment horizontal="left" vertical="top" wrapText="1"/>
    </xf>
    <xf numFmtId="0" fontId="30" fillId="3" borderId="35" xfId="0" applyFont="1" applyFill="1" applyBorder="1" applyAlignment="1">
      <alignment horizontal="left" vertical="top"/>
    </xf>
    <xf numFmtId="0" fontId="6" fillId="13" borderId="34" xfId="0" applyFont="1" applyFill="1" applyBorder="1" applyAlignment="1">
      <alignment wrapText="1"/>
    </xf>
    <xf numFmtId="0" fontId="6" fillId="13" borderId="27" xfId="0" applyFont="1" applyFill="1" applyBorder="1" applyAlignment="1">
      <alignment wrapText="1"/>
    </xf>
    <xf numFmtId="0" fontId="6" fillId="2" borderId="37" xfId="0" applyFont="1" applyFill="1" applyBorder="1" applyAlignment="1">
      <alignment wrapText="1"/>
    </xf>
    <xf numFmtId="0" fontId="1" fillId="2" borderId="5" xfId="0" applyFont="1" applyFill="1" applyBorder="1" applyAlignment="1">
      <alignment wrapText="1"/>
    </xf>
    <xf numFmtId="0" fontId="32" fillId="2" borderId="1" xfId="0" applyFont="1" applyFill="1" applyBorder="1" applyAlignment="1">
      <alignment wrapText="1"/>
    </xf>
    <xf numFmtId="0" fontId="6" fillId="2" borderId="18" xfId="0" applyFont="1" applyFill="1" applyBorder="1" applyAlignment="1">
      <alignment wrapText="1"/>
    </xf>
    <xf numFmtId="0" fontId="6" fillId="2" borderId="18" xfId="0" applyFont="1" applyFill="1" applyBorder="1" applyAlignment="1">
      <alignment horizontal="center" wrapText="1"/>
    </xf>
    <xf numFmtId="0" fontId="6" fillId="2" borderId="5" xfId="0" applyFont="1" applyFill="1" applyBorder="1" applyAlignment="1">
      <alignment wrapText="1"/>
    </xf>
    <xf numFmtId="0" fontId="6" fillId="2" borderId="5" xfId="0" applyFont="1" applyFill="1" applyBorder="1" applyAlignment="1">
      <alignment horizontal="center" wrapText="1"/>
    </xf>
    <xf numFmtId="0" fontId="6" fillId="2" borderId="15" xfId="0" applyFont="1" applyFill="1" applyBorder="1" applyAlignment="1">
      <alignment wrapText="1"/>
    </xf>
    <xf numFmtId="0" fontId="6" fillId="2" borderId="15" xfId="0" applyFont="1" applyFill="1" applyBorder="1" applyAlignment="1">
      <alignment horizontal="center" wrapText="1"/>
    </xf>
    <xf numFmtId="0" fontId="25" fillId="0" borderId="17" xfId="0" applyFont="1" applyBorder="1" applyAlignment="1">
      <alignment vertical="center" wrapText="1"/>
    </xf>
    <xf numFmtId="0" fontId="25" fillId="2" borderId="18" xfId="0" applyFont="1" applyFill="1" applyBorder="1" applyAlignment="1">
      <alignment horizontal="left" vertical="center"/>
    </xf>
    <xf numFmtId="0" fontId="4" fillId="12" borderId="35" xfId="0" applyFont="1" applyFill="1" applyBorder="1" applyAlignment="1">
      <alignment horizontal="left" vertical="center" wrapText="1"/>
    </xf>
    <xf numFmtId="0" fontId="47" fillId="3" borderId="5" xfId="0" applyFont="1" applyFill="1" applyBorder="1" applyAlignment="1">
      <alignment horizontal="center" vertical="center" wrapText="1"/>
    </xf>
    <xf numFmtId="0" fontId="44" fillId="0" borderId="17" xfId="0" applyFont="1" applyBorder="1" applyAlignment="1">
      <alignment vertical="center" wrapText="1"/>
    </xf>
    <xf numFmtId="0" fontId="32" fillId="0" borderId="17" xfId="0" applyFont="1" applyBorder="1" applyAlignment="1">
      <alignment vertical="center" wrapText="1"/>
    </xf>
    <xf numFmtId="0" fontId="32" fillId="0" borderId="17" xfId="0" applyFont="1" applyBorder="1" applyAlignment="1">
      <alignment horizontal="center"/>
    </xf>
    <xf numFmtId="0" fontId="48" fillId="2" borderId="18" xfId="0" applyFont="1" applyFill="1" applyBorder="1" applyAlignment="1">
      <alignment wrapText="1"/>
    </xf>
    <xf numFmtId="0" fontId="48" fillId="2" borderId="1" xfId="0" applyFont="1" applyFill="1" applyBorder="1" applyAlignment="1">
      <alignment wrapText="1"/>
    </xf>
    <xf numFmtId="0" fontId="44" fillId="0" borderId="16" xfId="0" applyFont="1" applyBorder="1" applyAlignment="1">
      <alignment vertical="center" wrapText="1"/>
    </xf>
    <xf numFmtId="0" fontId="32" fillId="0" borderId="19" xfId="0" applyFont="1" applyBorder="1" applyAlignment="1">
      <alignment vertical="center" wrapText="1"/>
    </xf>
    <xf numFmtId="0" fontId="32" fillId="0" borderId="19" xfId="0" applyFont="1" applyBorder="1" applyAlignment="1">
      <alignment horizontal="center"/>
    </xf>
    <xf numFmtId="0" fontId="32" fillId="0" borderId="30" xfId="0" applyFont="1" applyBorder="1" applyAlignment="1">
      <alignment vertical="center" wrapText="1"/>
    </xf>
    <xf numFmtId="0" fontId="32" fillId="2" borderId="15" xfId="0" applyFont="1" applyFill="1" applyBorder="1"/>
    <xf numFmtId="0" fontId="44" fillId="0" borderId="19" xfId="0" applyFont="1" applyBorder="1" applyAlignment="1">
      <alignment vertical="center" wrapText="1"/>
    </xf>
    <xf numFmtId="0" fontId="32" fillId="2" borderId="10" xfId="0" applyFont="1" applyFill="1" applyBorder="1"/>
    <xf numFmtId="0" fontId="4" fillId="12" borderId="26" xfId="0" applyFont="1" applyFill="1" applyBorder="1" applyAlignment="1">
      <alignment horizontal="left" vertical="center" wrapText="1"/>
    </xf>
    <xf numFmtId="0" fontId="25" fillId="0" borderId="7" xfId="0" applyFont="1" applyBorder="1" applyAlignment="1">
      <alignment vertical="center"/>
    </xf>
    <xf numFmtId="0" fontId="25" fillId="2" borderId="38" xfId="0" applyFont="1" applyFill="1" applyBorder="1" applyAlignment="1">
      <alignment vertical="center"/>
    </xf>
    <xf numFmtId="0" fontId="25" fillId="0" borderId="19" xfId="0" applyFont="1" applyBorder="1" applyAlignment="1">
      <alignment vertical="center"/>
    </xf>
    <xf numFmtId="0" fontId="4" fillId="12" borderId="34" xfId="0" applyFont="1" applyFill="1" applyBorder="1" applyAlignment="1">
      <alignment horizontal="left" vertical="center"/>
    </xf>
    <xf numFmtId="0" fontId="30" fillId="3" borderId="18" xfId="0" applyFont="1" applyFill="1" applyBorder="1" applyAlignment="1">
      <alignment horizontal="left" vertical="top"/>
    </xf>
    <xf numFmtId="0" fontId="22" fillId="0" borderId="0" xfId="0" applyFont="1" applyAlignment="1">
      <alignment horizontal="left" vertical="center"/>
    </xf>
    <xf numFmtId="0" fontId="23" fillId="0" borderId="0" xfId="0" applyFont="1" applyAlignment="1">
      <alignment horizontal="left" vertical="center"/>
    </xf>
    <xf numFmtId="0" fontId="4" fillId="0" borderId="0" xfId="0" applyFont="1" applyAlignment="1">
      <alignment horizontal="left" vertical="center"/>
    </xf>
    <xf numFmtId="0" fontId="4" fillId="2" borderId="1" xfId="0" applyFont="1" applyFill="1" applyBorder="1" applyAlignment="1">
      <alignment horizontal="left" vertical="center"/>
    </xf>
    <xf numFmtId="1" fontId="29" fillId="2" borderId="1" xfId="0" applyNumberFormat="1" applyFont="1" applyFill="1" applyBorder="1" applyAlignment="1">
      <alignment horizontal="center" vertical="center"/>
    </xf>
    <xf numFmtId="0" fontId="22" fillId="0" borderId="7" xfId="0" applyFont="1" applyBorder="1" applyAlignment="1">
      <alignment vertical="center"/>
    </xf>
    <xf numFmtId="0" fontId="4" fillId="0" borderId="7" xfId="0" applyFont="1" applyBorder="1" applyAlignment="1">
      <alignment vertical="center"/>
    </xf>
    <xf numFmtId="0" fontId="4" fillId="0" borderId="9" xfId="0" applyFont="1" applyBorder="1" applyAlignment="1">
      <alignment vertical="center"/>
    </xf>
    <xf numFmtId="0" fontId="22" fillId="0" borderId="7" xfId="0" applyFont="1" applyBorder="1" applyAlignment="1">
      <alignment horizontal="center" vertical="center" wrapText="1"/>
    </xf>
    <xf numFmtId="0" fontId="4" fillId="20" borderId="26" xfId="0" applyFont="1" applyFill="1" applyBorder="1" applyAlignment="1">
      <alignment vertical="center"/>
    </xf>
    <xf numFmtId="0" fontId="22" fillId="0" borderId="6" xfId="0" applyFont="1" applyBorder="1" applyAlignment="1">
      <alignment vertical="center" wrapText="1"/>
    </xf>
    <xf numFmtId="0" fontId="22" fillId="0" borderId="9" xfId="0" applyFont="1" applyBorder="1" applyAlignment="1">
      <alignment vertical="center" wrapText="1"/>
    </xf>
    <xf numFmtId="0" fontId="4" fillId="0" borderId="9" xfId="0" applyFont="1" applyBorder="1" applyAlignment="1">
      <alignment vertical="center" wrapText="1"/>
    </xf>
    <xf numFmtId="0" fontId="4" fillId="0" borderId="6" xfId="0" applyFont="1" applyBorder="1" applyAlignment="1">
      <alignment vertical="center" wrapText="1"/>
    </xf>
    <xf numFmtId="9" fontId="49" fillId="13" borderId="39" xfId="0" applyNumberFormat="1" applyFont="1" applyFill="1" applyBorder="1" applyAlignment="1">
      <alignment vertical="center"/>
    </xf>
    <xf numFmtId="9" fontId="50" fillId="13" borderId="39" xfId="0" applyNumberFormat="1" applyFont="1" applyFill="1" applyBorder="1" applyAlignment="1">
      <alignment vertical="center"/>
    </xf>
    <xf numFmtId="9" fontId="49" fillId="13" borderId="1" xfId="0" applyNumberFormat="1" applyFont="1" applyFill="1" applyBorder="1" applyAlignment="1">
      <alignment vertical="center"/>
    </xf>
    <xf numFmtId="9" fontId="50" fillId="13" borderId="1" xfId="0" applyNumberFormat="1" applyFont="1" applyFill="1" applyBorder="1" applyAlignment="1">
      <alignment vertical="center"/>
    </xf>
    <xf numFmtId="9" fontId="49" fillId="13" borderId="27" xfId="0" applyNumberFormat="1" applyFont="1" applyFill="1" applyBorder="1" applyAlignment="1">
      <alignment vertical="center"/>
    </xf>
    <xf numFmtId="9" fontId="50" fillId="13" borderId="27" xfId="0" applyNumberFormat="1" applyFont="1" applyFill="1" applyBorder="1" applyAlignment="1">
      <alignment vertical="center"/>
    </xf>
    <xf numFmtId="0" fontId="22" fillId="20" borderId="25" xfId="0" applyFont="1" applyFill="1" applyBorder="1" applyAlignment="1">
      <alignment horizontal="left" vertical="center"/>
    </xf>
    <xf numFmtId="0" fontId="22" fillId="20" borderId="26" xfId="0" applyFont="1" applyFill="1" applyBorder="1" applyAlignment="1">
      <alignment vertical="center"/>
    </xf>
    <xf numFmtId="0" fontId="22" fillId="20" borderId="26" xfId="0" applyFont="1" applyFill="1" applyBorder="1" applyAlignment="1">
      <alignment horizontal="center" vertical="center"/>
    </xf>
    <xf numFmtId="0" fontId="22" fillId="20" borderId="38" xfId="0" applyFont="1" applyFill="1" applyBorder="1" applyAlignment="1">
      <alignment vertical="center"/>
    </xf>
    <xf numFmtId="0" fontId="22" fillId="0" borderId="9" xfId="0" applyFont="1" applyBorder="1" applyAlignment="1">
      <alignment vertical="center"/>
    </xf>
    <xf numFmtId="0" fontId="4" fillId="0" borderId="6" xfId="0" applyFont="1" applyBorder="1" applyAlignment="1">
      <alignment vertical="center"/>
    </xf>
    <xf numFmtId="0" fontId="25" fillId="0" borderId="9" xfId="0" applyFont="1" applyBorder="1" applyAlignment="1">
      <alignment vertical="center"/>
    </xf>
    <xf numFmtId="0" fontId="29" fillId="0" borderId="9" xfId="0" applyFont="1" applyBorder="1" applyAlignment="1">
      <alignment vertical="center"/>
    </xf>
    <xf numFmtId="0" fontId="29" fillId="0" borderId="6" xfId="0" applyFont="1" applyBorder="1" applyAlignment="1">
      <alignment vertical="center"/>
    </xf>
    <xf numFmtId="0" fontId="22" fillId="0" borderId="7" xfId="0" applyFont="1" applyBorder="1" applyAlignment="1">
      <alignment horizontal="center" vertical="center"/>
    </xf>
    <xf numFmtId="0" fontId="22" fillId="0" borderId="9" xfId="0" applyFont="1" applyBorder="1" applyAlignment="1">
      <alignment horizontal="center" vertical="center"/>
    </xf>
    <xf numFmtId="0" fontId="29" fillId="0" borderId="7" xfId="0" applyFont="1" applyBorder="1" applyAlignment="1">
      <alignment vertical="center"/>
    </xf>
    <xf numFmtId="0" fontId="22" fillId="0" borderId="5" xfId="0" applyFont="1" applyBorder="1" applyAlignment="1">
      <alignment vertical="center"/>
    </xf>
    <xf numFmtId="0" fontId="25" fillId="0" borderId="0" xfId="0" applyFont="1" applyAlignment="1">
      <alignment vertical="center"/>
    </xf>
    <xf numFmtId="0" fontId="29" fillId="0" borderId="0" xfId="0" applyFont="1" applyAlignment="1">
      <alignment vertical="center"/>
    </xf>
    <xf numFmtId="0" fontId="22" fillId="0" borderId="0" xfId="0" applyFont="1" applyAlignment="1">
      <alignment horizontal="center" vertical="center" wrapText="1"/>
    </xf>
    <xf numFmtId="0" fontId="4" fillId="12" borderId="18" xfId="0" applyFont="1" applyFill="1" applyBorder="1" applyAlignment="1">
      <alignment horizontal="left" vertical="center"/>
    </xf>
    <xf numFmtId="0" fontId="4" fillId="11" borderId="1" xfId="0" applyFont="1" applyFill="1" applyBorder="1" applyAlignment="1">
      <alignment horizontal="center" vertical="center"/>
    </xf>
    <xf numFmtId="0" fontId="51" fillId="13" borderId="1"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25" fillId="0" borderId="17" xfId="0" applyFont="1" applyBorder="1" applyAlignment="1">
      <alignment horizontal="center" vertical="center"/>
    </xf>
    <xf numFmtId="0" fontId="25" fillId="0" borderId="17" xfId="0" applyFont="1" applyBorder="1" applyAlignment="1">
      <alignment horizontal="left" vertical="center" wrapText="1"/>
    </xf>
    <xf numFmtId="0" fontId="25" fillId="0" borderId="17" xfId="0" applyFont="1" applyBorder="1" applyAlignment="1">
      <alignment horizontal="left" vertical="center"/>
    </xf>
    <xf numFmtId="0" fontId="14" fillId="13" borderId="26" xfId="0" applyFont="1" applyFill="1" applyBorder="1" applyAlignment="1">
      <alignment vertical="center" wrapText="1"/>
    </xf>
    <xf numFmtId="0" fontId="14" fillId="13" borderId="38" xfId="0" applyFont="1" applyFill="1" applyBorder="1" applyAlignment="1">
      <alignment vertical="center" wrapText="1"/>
    </xf>
    <xf numFmtId="0" fontId="14" fillId="13" borderId="1" xfId="0" applyFont="1" applyFill="1" applyBorder="1" applyAlignment="1">
      <alignment vertical="center" wrapText="1"/>
    </xf>
    <xf numFmtId="0" fontId="52" fillId="0" borderId="5" xfId="0" applyFont="1" applyBorder="1" applyAlignment="1">
      <alignment horizontal="left" vertical="top" wrapText="1"/>
    </xf>
    <xf numFmtId="0" fontId="1" fillId="24" borderId="5" xfId="0" applyFont="1" applyFill="1" applyBorder="1" applyAlignment="1">
      <alignment horizontal="left" vertical="top"/>
    </xf>
    <xf numFmtId="0" fontId="1" fillId="24" borderId="1" xfId="0" applyFont="1" applyFill="1" applyBorder="1" applyAlignment="1">
      <alignment horizontal="left" vertical="top"/>
    </xf>
    <xf numFmtId="0" fontId="25" fillId="0" borderId="6" xfId="0" applyFont="1" applyBorder="1" applyAlignment="1">
      <alignment vertical="center" wrapText="1"/>
    </xf>
    <xf numFmtId="0" fontId="37" fillId="2" borderId="5" xfId="0" applyFont="1" applyFill="1" applyBorder="1" applyAlignment="1">
      <alignment horizontal="left" vertical="center" wrapText="1"/>
    </xf>
    <xf numFmtId="0" fontId="37" fillId="0" borderId="5" xfId="0" applyFont="1" applyBorder="1" applyAlignment="1">
      <alignment horizontal="left" vertical="center" wrapText="1"/>
    </xf>
    <xf numFmtId="0" fontId="53" fillId="0" borderId="0" xfId="0" applyFont="1" applyAlignment="1">
      <alignment vertical="center" wrapText="1"/>
    </xf>
    <xf numFmtId="0" fontId="54" fillId="0" borderId="5" xfId="0" applyFont="1" applyBorder="1" applyAlignment="1">
      <alignment horizontal="left" vertical="center" wrapText="1"/>
    </xf>
    <xf numFmtId="0" fontId="31" fillId="0" borderId="5" xfId="0" applyFont="1" applyBorder="1" applyAlignment="1">
      <alignment horizontal="left" vertical="center" wrapText="1"/>
    </xf>
    <xf numFmtId="0" fontId="37" fillId="2" borderId="15" xfId="0" applyFont="1" applyFill="1" applyBorder="1" applyAlignment="1">
      <alignment horizontal="left" vertical="top" wrapText="1"/>
    </xf>
    <xf numFmtId="0" fontId="6" fillId="13" borderId="38" xfId="0" applyFont="1" applyFill="1" applyBorder="1" applyAlignment="1">
      <alignment wrapText="1"/>
    </xf>
    <xf numFmtId="0" fontId="6" fillId="13" borderId="1" xfId="0" applyFont="1" applyFill="1" applyBorder="1" applyAlignment="1">
      <alignment wrapText="1"/>
    </xf>
    <xf numFmtId="0" fontId="1" fillId="0" borderId="5" xfId="0" applyFont="1" applyBorder="1" applyAlignment="1">
      <alignment horizontal="left" vertical="center" wrapText="1"/>
    </xf>
    <xf numFmtId="0" fontId="1" fillId="24" borderId="15" xfId="0" applyFont="1" applyFill="1" applyBorder="1" applyAlignment="1">
      <alignment horizontal="left" vertical="top"/>
    </xf>
    <xf numFmtId="0" fontId="1" fillId="0" borderId="17" xfId="0" applyFont="1" applyBorder="1" applyAlignment="1">
      <alignment horizontal="left" vertical="center" wrapText="1"/>
    </xf>
    <xf numFmtId="0" fontId="34" fillId="3" borderId="5" xfId="0" applyFont="1" applyFill="1" applyBorder="1" applyAlignment="1">
      <alignment horizontal="center"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32" fillId="0" borderId="5" xfId="0" applyFont="1" applyBorder="1" applyAlignment="1">
      <alignment vertical="top"/>
    </xf>
    <xf numFmtId="0" fontId="25" fillId="0" borderId="0" xfId="0" applyFont="1" applyAlignment="1">
      <alignment vertical="center" wrapText="1"/>
    </xf>
    <xf numFmtId="0" fontId="54" fillId="2" borderId="5" xfId="0" applyFont="1" applyFill="1" applyBorder="1" applyAlignment="1">
      <alignment horizontal="left" vertical="center" wrapText="1"/>
    </xf>
    <xf numFmtId="0" fontId="37" fillId="2" borderId="5" xfId="0" applyFont="1" applyFill="1" applyBorder="1" applyAlignment="1">
      <alignment horizontal="left" vertical="top" wrapText="1"/>
    </xf>
    <xf numFmtId="0" fontId="25" fillId="2" borderId="15" xfId="0" applyFont="1" applyFill="1" applyBorder="1" applyAlignment="1">
      <alignment horizontal="left" vertical="center" wrapText="1"/>
    </xf>
    <xf numFmtId="0" fontId="25" fillId="0" borderId="0" xfId="0" applyFont="1" applyAlignment="1">
      <alignment horizontal="center" vertical="center" wrapText="1"/>
    </xf>
    <xf numFmtId="0" fontId="25" fillId="2" borderId="18" xfId="0" applyFont="1" applyFill="1" applyBorder="1" applyAlignment="1">
      <alignment horizontal="left" vertical="center" wrapText="1"/>
    </xf>
    <xf numFmtId="0" fontId="25" fillId="2" borderId="25" xfId="0" applyFont="1" applyFill="1" applyBorder="1" applyAlignment="1">
      <alignment horizontal="left" vertical="center" wrapText="1"/>
    </xf>
    <xf numFmtId="0" fontId="25" fillId="0" borderId="19" xfId="0" applyFont="1" applyBorder="1" applyAlignment="1">
      <alignment vertical="center" wrapText="1"/>
    </xf>
    <xf numFmtId="0" fontId="25" fillId="0" borderId="9" xfId="0" applyFont="1" applyBorder="1" applyAlignment="1">
      <alignment vertical="center" wrapText="1"/>
    </xf>
    <xf numFmtId="0" fontId="25" fillId="0" borderId="16" xfId="0" applyFont="1" applyBorder="1" applyAlignment="1">
      <alignment horizontal="center" vertical="center"/>
    </xf>
    <xf numFmtId="0" fontId="22" fillId="0" borderId="9" xfId="0" applyFont="1" applyBorder="1" applyAlignment="1">
      <alignment horizontal="left" vertical="center" wrapText="1"/>
    </xf>
    <xf numFmtId="0" fontId="22" fillId="2" borderId="38"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31" fillId="2" borderId="5" xfId="0" applyFont="1" applyFill="1" applyBorder="1" applyAlignment="1">
      <alignment horizontal="left" vertical="top" wrapText="1"/>
    </xf>
    <xf numFmtId="0" fontId="1" fillId="2" borderId="5" xfId="0" applyFont="1" applyFill="1" applyBorder="1" applyAlignment="1">
      <alignment horizontal="left" vertical="top" wrapText="1"/>
    </xf>
    <xf numFmtId="0" fontId="14" fillId="13" borderId="5" xfId="0" applyFont="1" applyFill="1" applyBorder="1" applyAlignment="1">
      <alignment vertical="center" wrapText="1"/>
    </xf>
    <xf numFmtId="0" fontId="1" fillId="0" borderId="16" xfId="0" applyFont="1" applyBorder="1" applyAlignment="1">
      <alignment horizontal="left" wrapText="1"/>
    </xf>
    <xf numFmtId="0" fontId="25" fillId="0" borderId="12" xfId="0" applyFont="1" applyBorder="1" applyAlignment="1">
      <alignment vertical="center" wrapText="1"/>
    </xf>
    <xf numFmtId="0" fontId="23" fillId="12" borderId="5" xfId="0" applyFont="1" applyFill="1" applyBorder="1" applyAlignment="1">
      <alignment horizontal="left" vertical="center" wrapText="1"/>
    </xf>
    <xf numFmtId="0" fontId="25" fillId="0" borderId="9" xfId="0" applyFont="1" applyBorder="1" applyAlignment="1">
      <alignment horizontal="left" vertical="center"/>
    </xf>
    <xf numFmtId="0" fontId="25" fillId="0" borderId="5" xfId="0" quotePrefix="1" applyFont="1" applyBorder="1" applyAlignment="1">
      <alignment horizontal="left" vertical="center" wrapText="1"/>
    </xf>
    <xf numFmtId="0" fontId="25" fillId="2" borderId="1" xfId="0" applyFont="1" applyFill="1" applyBorder="1" applyAlignment="1">
      <alignment vertical="center" wrapText="1"/>
    </xf>
    <xf numFmtId="0" fontId="4" fillId="12" borderId="15" xfId="0" applyFont="1" applyFill="1" applyBorder="1" applyAlignment="1">
      <alignment horizontal="left" vertical="center"/>
    </xf>
    <xf numFmtId="0" fontId="25" fillId="0" borderId="16" xfId="0" applyFont="1" applyBorder="1" applyAlignment="1">
      <alignment horizontal="left" vertical="center"/>
    </xf>
    <xf numFmtId="0" fontId="4" fillId="3" borderId="15" xfId="0" applyFont="1" applyFill="1" applyBorder="1" applyAlignment="1">
      <alignment horizontal="center" vertical="center"/>
    </xf>
    <xf numFmtId="0" fontId="25" fillId="25" borderId="5" xfId="0" applyFont="1" applyFill="1" applyBorder="1" applyAlignment="1">
      <alignment horizontal="left" vertical="center" wrapText="1"/>
    </xf>
    <xf numFmtId="0" fontId="25" fillId="25" borderId="5" xfId="0" applyFont="1" applyFill="1" applyBorder="1" applyAlignment="1">
      <alignment horizontal="center" vertical="center"/>
    </xf>
    <xf numFmtId="0" fontId="4" fillId="3" borderId="5" xfId="0" applyFont="1" applyFill="1" applyBorder="1" applyAlignment="1">
      <alignment horizontal="center" vertical="center"/>
    </xf>
    <xf numFmtId="0" fontId="55" fillId="13" borderId="25" xfId="0" applyFont="1" applyFill="1" applyBorder="1" applyAlignment="1">
      <alignment vertical="center" wrapText="1"/>
    </xf>
    <xf numFmtId="0" fontId="55" fillId="13" borderId="26" xfId="0" applyFont="1" applyFill="1" applyBorder="1" applyAlignment="1">
      <alignment vertical="center" wrapText="1"/>
    </xf>
    <xf numFmtId="0" fontId="55" fillId="13" borderId="38" xfId="0" applyFont="1" applyFill="1" applyBorder="1" applyAlignment="1">
      <alignment vertical="center" wrapText="1"/>
    </xf>
    <xf numFmtId="0" fontId="55" fillId="13" borderId="1" xfId="0" applyFont="1" applyFill="1" applyBorder="1" applyAlignment="1">
      <alignment vertical="center" wrapText="1"/>
    </xf>
    <xf numFmtId="0" fontId="55" fillId="2" borderId="5" xfId="0" applyFont="1" applyFill="1" applyBorder="1" applyAlignment="1">
      <alignment vertical="center" wrapText="1"/>
    </xf>
    <xf numFmtId="0" fontId="55" fillId="2" borderId="5" xfId="0" applyFont="1" applyFill="1" applyBorder="1" applyAlignment="1">
      <alignment horizontal="center" vertical="center" wrapText="1"/>
    </xf>
    <xf numFmtId="0" fontId="55" fillId="2" borderId="1" xfId="0" applyFont="1" applyFill="1" applyBorder="1" applyAlignment="1">
      <alignment vertical="center" wrapText="1"/>
    </xf>
    <xf numFmtId="0" fontId="22" fillId="23" borderId="1" xfId="0" applyFont="1" applyFill="1" applyBorder="1" applyAlignment="1">
      <alignment horizontal="center" vertical="center"/>
    </xf>
    <xf numFmtId="0" fontId="25" fillId="22" borderId="5" xfId="0" applyFont="1" applyFill="1" applyBorder="1" applyAlignment="1">
      <alignment vertical="center" wrapText="1"/>
    </xf>
    <xf numFmtId="0" fontId="25" fillId="0" borderId="16" xfId="0" applyFont="1" applyBorder="1" applyAlignment="1">
      <alignment vertical="center" wrapText="1"/>
    </xf>
    <xf numFmtId="0" fontId="1" fillId="21" borderId="1" xfId="0" applyFont="1" applyFill="1" applyBorder="1" applyAlignment="1">
      <alignment horizontal="left" vertical="top"/>
    </xf>
    <xf numFmtId="0" fontId="8" fillId="13" borderId="25" xfId="0" applyFont="1" applyFill="1" applyBorder="1" applyAlignment="1">
      <alignment vertical="top"/>
    </xf>
    <xf numFmtId="0" fontId="8" fillId="13" borderId="26" xfId="0" applyFont="1" applyFill="1" applyBorder="1" applyAlignment="1">
      <alignment vertical="top"/>
    </xf>
    <xf numFmtId="0" fontId="8" fillId="13" borderId="38" xfId="0" applyFont="1" applyFill="1" applyBorder="1" applyAlignment="1">
      <alignment vertical="top"/>
    </xf>
    <xf numFmtId="0" fontId="8" fillId="13" borderId="1" xfId="0" applyFont="1" applyFill="1" applyBorder="1" applyAlignment="1">
      <alignment vertical="top"/>
    </xf>
    <xf numFmtId="0" fontId="8" fillId="21" borderId="1" xfId="0" applyFont="1" applyFill="1" applyBorder="1" applyAlignment="1">
      <alignment horizontal="center" vertical="top"/>
    </xf>
    <xf numFmtId="9" fontId="25" fillId="0" borderId="5" xfId="0" applyNumberFormat="1" applyFont="1" applyBorder="1" applyAlignment="1">
      <alignment vertical="center" wrapText="1"/>
    </xf>
    <xf numFmtId="0" fontId="25" fillId="2" borderId="1" xfId="0" applyFont="1" applyFill="1" applyBorder="1" applyAlignment="1">
      <alignment vertical="center"/>
    </xf>
    <xf numFmtId="0" fontId="56" fillId="3" borderId="15" xfId="0" applyFont="1" applyFill="1" applyBorder="1" applyAlignment="1">
      <alignment horizontal="left" vertical="center" wrapText="1"/>
    </xf>
    <xf numFmtId="0" fontId="35" fillId="0" borderId="5" xfId="0" applyFont="1" applyBorder="1" applyAlignment="1">
      <alignment vertical="center" wrapText="1"/>
    </xf>
    <xf numFmtId="0" fontId="1" fillId="24" borderId="10" xfId="0" applyFont="1" applyFill="1" applyBorder="1" applyAlignment="1">
      <alignment horizontal="left" vertical="top"/>
    </xf>
    <xf numFmtId="0" fontId="25" fillId="0" borderId="9" xfId="0" applyFont="1" applyBorder="1" applyAlignment="1">
      <alignment horizontal="left" vertical="center" wrapText="1"/>
    </xf>
    <xf numFmtId="0" fontId="1" fillId="24" borderId="5" xfId="0" applyFont="1" applyFill="1" applyBorder="1" applyAlignment="1">
      <alignment wrapText="1"/>
    </xf>
    <xf numFmtId="0" fontId="1" fillId="24" borderId="1" xfId="0" applyFont="1" applyFill="1" applyBorder="1" applyAlignment="1">
      <alignment wrapText="1"/>
    </xf>
    <xf numFmtId="0" fontId="1" fillId="24" borderId="15" xfId="0" applyFont="1" applyFill="1" applyBorder="1" applyAlignment="1">
      <alignment wrapText="1"/>
    </xf>
    <xf numFmtId="0" fontId="4" fillId="12" borderId="15" xfId="0" applyFont="1" applyFill="1" applyBorder="1" applyAlignment="1">
      <alignment horizontal="left" vertical="center" wrapText="1"/>
    </xf>
    <xf numFmtId="0" fontId="40" fillId="0" borderId="5" xfId="0" applyFont="1" applyBorder="1" applyAlignment="1">
      <alignment vertical="center" wrapText="1"/>
    </xf>
    <xf numFmtId="0" fontId="41" fillId="0" borderId="5" xfId="0" applyFont="1" applyBorder="1" applyAlignment="1">
      <alignment wrapText="1"/>
    </xf>
    <xf numFmtId="0" fontId="1" fillId="0" borderId="30" xfId="0" applyFont="1" applyBorder="1" applyAlignment="1">
      <alignment vertical="center" wrapText="1"/>
    </xf>
    <xf numFmtId="0" fontId="32" fillId="0" borderId="5" xfId="0" applyFont="1" applyBorder="1" applyAlignment="1">
      <alignment horizontal="center"/>
    </xf>
    <xf numFmtId="0" fontId="23" fillId="12" borderId="25" xfId="0" applyFont="1" applyFill="1" applyBorder="1" applyAlignment="1">
      <alignment horizontal="left" vertical="center" wrapText="1"/>
    </xf>
    <xf numFmtId="0" fontId="29" fillId="0" borderId="0" xfId="0" applyFont="1" applyAlignment="1">
      <alignment vertical="center" wrapText="1"/>
    </xf>
    <xf numFmtId="0" fontId="31" fillId="0" borderId="5" xfId="0" applyFont="1" applyBorder="1" applyAlignment="1">
      <alignment vertical="center" wrapText="1"/>
    </xf>
    <xf numFmtId="0" fontId="1" fillId="0" borderId="0" xfId="0" applyFont="1" applyAlignment="1">
      <alignment wrapText="1"/>
    </xf>
    <xf numFmtId="0" fontId="32" fillId="0" borderId="5" xfId="0" applyFont="1" applyBorder="1" applyAlignment="1">
      <alignment horizontal="left" vertical="top" wrapText="1"/>
    </xf>
    <xf numFmtId="0" fontId="57" fillId="0" borderId="0" xfId="0" applyFont="1" applyAlignment="1">
      <alignment horizontal="left" vertical="center"/>
    </xf>
    <xf numFmtId="0" fontId="24" fillId="0" borderId="16" xfId="0" applyFont="1" applyBorder="1" applyAlignment="1">
      <alignment horizontal="center" vertical="center"/>
    </xf>
    <xf numFmtId="0" fontId="24" fillId="0" borderId="16" xfId="0" applyFont="1" applyBorder="1" applyAlignment="1">
      <alignment horizontal="left" vertical="center"/>
    </xf>
    <xf numFmtId="0" fontId="24" fillId="0" borderId="16" xfId="0" applyFont="1" applyBorder="1" applyAlignment="1">
      <alignment vertical="center"/>
    </xf>
    <xf numFmtId="0" fontId="24" fillId="0" borderId="16" xfId="0" applyFont="1" applyBorder="1" applyAlignment="1">
      <alignment horizontal="left" vertical="center" wrapText="1"/>
    </xf>
    <xf numFmtId="0" fontId="24" fillId="0" borderId="0" xfId="0" applyFont="1" applyAlignment="1">
      <alignment vertical="center"/>
    </xf>
    <xf numFmtId="0" fontId="24" fillId="2" borderId="1" xfId="0" applyFont="1" applyFill="1" applyBorder="1" applyAlignment="1">
      <alignment vertical="center"/>
    </xf>
    <xf numFmtId="0" fontId="24" fillId="2" borderId="1" xfId="0" applyFont="1" applyFill="1" applyBorder="1" applyAlignment="1">
      <alignment horizontal="left" vertical="center" wrapText="1"/>
    </xf>
    <xf numFmtId="0" fontId="23" fillId="0" borderId="7" xfId="0" applyFont="1" applyBorder="1" applyAlignment="1">
      <alignment vertical="center" wrapText="1"/>
    </xf>
    <xf numFmtId="0" fontId="58" fillId="20" borderId="5" xfId="0" applyFont="1" applyFill="1" applyBorder="1" applyAlignment="1">
      <alignment horizontal="center" vertical="center"/>
    </xf>
    <xf numFmtId="0" fontId="59" fillId="20" borderId="1" xfId="0" applyFont="1" applyFill="1" applyBorder="1" applyAlignment="1">
      <alignment horizontal="center" vertical="center"/>
    </xf>
    <xf numFmtId="0" fontId="4" fillId="20" borderId="38" xfId="0" applyFont="1" applyFill="1" applyBorder="1" applyAlignment="1">
      <alignment vertical="center"/>
    </xf>
    <xf numFmtId="0" fontId="4" fillId="20" borderId="5" xfId="0" applyFont="1" applyFill="1" applyBorder="1" applyAlignment="1">
      <alignment vertical="center" wrapText="1"/>
    </xf>
    <xf numFmtId="0" fontId="23" fillId="20" borderId="39" xfId="0" applyFont="1" applyFill="1" applyBorder="1" applyAlignment="1">
      <alignment vertical="center" wrapText="1"/>
    </xf>
    <xf numFmtId="0" fontId="4" fillId="20" borderId="39" xfId="0" applyFont="1" applyFill="1" applyBorder="1" applyAlignment="1">
      <alignment vertical="center" wrapText="1"/>
    </xf>
    <xf numFmtId="9" fontId="22" fillId="2" borderId="25" xfId="0" applyNumberFormat="1" applyFont="1" applyFill="1" applyBorder="1" applyAlignment="1">
      <alignment horizontal="center" vertical="center" wrapText="1"/>
    </xf>
    <xf numFmtId="0" fontId="60" fillId="13" borderId="39" xfId="0" applyFont="1" applyFill="1" applyBorder="1" applyAlignment="1">
      <alignment vertical="center" wrapText="1"/>
    </xf>
    <xf numFmtId="0" fontId="42" fillId="13" borderId="39" xfId="0" applyFont="1" applyFill="1" applyBorder="1" applyAlignment="1">
      <alignment vertical="center" wrapText="1"/>
    </xf>
    <xf numFmtId="0" fontId="42" fillId="13" borderId="36" xfId="0" applyFont="1" applyFill="1" applyBorder="1" applyAlignment="1">
      <alignment vertical="center" wrapText="1"/>
    </xf>
    <xf numFmtId="0" fontId="60" fillId="13" borderId="1" xfId="0" applyFont="1" applyFill="1" applyBorder="1" applyAlignment="1">
      <alignment vertical="center" wrapText="1"/>
    </xf>
    <xf numFmtId="0" fontId="42" fillId="13" borderId="1" xfId="0" applyFont="1" applyFill="1" applyBorder="1" applyAlignment="1">
      <alignment vertical="center" wrapText="1"/>
    </xf>
    <xf numFmtId="0" fontId="42" fillId="13" borderId="33" xfId="0" applyFont="1" applyFill="1" applyBorder="1" applyAlignment="1">
      <alignment vertical="center" wrapText="1"/>
    </xf>
    <xf numFmtId="0" fontId="60" fillId="13" borderId="27" xfId="0" applyFont="1" applyFill="1" applyBorder="1" applyAlignment="1">
      <alignment vertical="center" wrapText="1"/>
    </xf>
    <xf numFmtId="0" fontId="42" fillId="13" borderId="27" xfId="0" applyFont="1" applyFill="1" applyBorder="1" applyAlignment="1">
      <alignment vertical="center" wrapText="1"/>
    </xf>
    <xf numFmtId="0" fontId="42" fillId="13" borderId="37" xfId="0" applyFont="1" applyFill="1" applyBorder="1" applyAlignment="1">
      <alignment vertical="center" wrapText="1"/>
    </xf>
    <xf numFmtId="0" fontId="22" fillId="20" borderId="25" xfId="0" applyFont="1" applyFill="1" applyBorder="1" applyAlignment="1">
      <alignment horizontal="left" vertical="center" wrapText="1"/>
    </xf>
    <xf numFmtId="0" fontId="22" fillId="20" borderId="26" xfId="0" applyFont="1" applyFill="1" applyBorder="1" applyAlignment="1">
      <alignment vertical="center" wrapText="1"/>
    </xf>
    <xf numFmtId="0" fontId="23" fillId="20" borderId="26" xfId="0" applyFont="1" applyFill="1" applyBorder="1" applyAlignment="1">
      <alignment vertical="center" wrapText="1"/>
    </xf>
    <xf numFmtId="0" fontId="4" fillId="20" borderId="26" xfId="0" applyFont="1" applyFill="1" applyBorder="1" applyAlignment="1">
      <alignment vertical="center" wrapText="1"/>
    </xf>
    <xf numFmtId="0" fontId="4" fillId="20" borderId="38" xfId="0" applyFont="1" applyFill="1" applyBorder="1" applyAlignment="1">
      <alignment vertical="center" wrapText="1"/>
    </xf>
    <xf numFmtId="0" fontId="4" fillId="0" borderId="7" xfId="0" applyFont="1" applyBorder="1" applyAlignment="1">
      <alignment vertical="center" wrapText="1"/>
    </xf>
    <xf numFmtId="0" fontId="24" fillId="0" borderId="7" xfId="0" applyFont="1" applyBorder="1" applyAlignment="1">
      <alignment vertical="center" wrapText="1"/>
    </xf>
    <xf numFmtId="0" fontId="29" fillId="0" borderId="7" xfId="0" applyFont="1" applyBorder="1" applyAlignment="1">
      <alignment vertical="center" wrapText="1"/>
    </xf>
    <xf numFmtId="0" fontId="29" fillId="0" borderId="9" xfId="0" applyFont="1" applyBorder="1" applyAlignment="1">
      <alignment vertical="center" wrapText="1"/>
    </xf>
    <xf numFmtId="0" fontId="24" fillId="0" borderId="0" xfId="0" applyFont="1" applyAlignment="1">
      <alignment vertical="center" wrapText="1"/>
    </xf>
    <xf numFmtId="0" fontId="22" fillId="0" borderId="17" xfId="0" applyFont="1" applyBorder="1" applyAlignment="1">
      <alignment horizontal="left" vertical="center" wrapText="1"/>
    </xf>
    <xf numFmtId="0" fontId="22" fillId="0" borderId="17" xfId="0" applyFont="1" applyBorder="1" applyAlignment="1">
      <alignment horizontal="center" vertical="center" wrapText="1"/>
    </xf>
    <xf numFmtId="0" fontId="23" fillId="0" borderId="0" xfId="0" applyFont="1" applyAlignment="1">
      <alignment horizontal="center" vertical="center" wrapText="1"/>
    </xf>
    <xf numFmtId="0" fontId="23" fillId="11" borderId="1"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47" fillId="3" borderId="5" xfId="0" applyFont="1" applyFill="1" applyBorder="1" applyAlignment="1">
      <alignment horizontal="left" vertical="top"/>
    </xf>
    <xf numFmtId="0" fontId="32" fillId="0" borderId="0" xfId="0" applyFont="1" applyAlignment="1">
      <alignment horizontal="left" vertical="top" wrapText="1"/>
    </xf>
    <xf numFmtId="0" fontId="32" fillId="24" borderId="1" xfId="0" applyFont="1" applyFill="1" applyBorder="1" applyAlignment="1">
      <alignment horizontal="left" vertical="top"/>
    </xf>
    <xf numFmtId="0" fontId="47" fillId="3" borderId="5" xfId="0" applyFont="1" applyFill="1" applyBorder="1" applyAlignment="1">
      <alignment vertical="center"/>
    </xf>
    <xf numFmtId="0" fontId="6" fillId="13" borderId="25" xfId="0" applyFont="1" applyFill="1" applyBorder="1" applyAlignment="1">
      <alignment vertical="center" wrapText="1"/>
    </xf>
    <xf numFmtId="0" fontId="6" fillId="13" borderId="26" xfId="0" applyFont="1" applyFill="1" applyBorder="1" applyAlignment="1">
      <alignment vertical="center" wrapText="1"/>
    </xf>
    <xf numFmtId="0" fontId="6" fillId="13" borderId="38" xfId="0" applyFont="1" applyFill="1" applyBorder="1" applyAlignment="1">
      <alignment vertical="center" wrapText="1"/>
    </xf>
    <xf numFmtId="0" fontId="43" fillId="13" borderId="1" xfId="0" applyFont="1" applyFill="1" applyBorder="1" applyAlignment="1">
      <alignment vertical="center" wrapText="1"/>
    </xf>
    <xf numFmtId="0" fontId="25" fillId="2" borderId="25" xfId="0" applyFont="1" applyFill="1" applyBorder="1" applyAlignment="1">
      <alignment vertical="center" wrapText="1"/>
    </xf>
    <xf numFmtId="0" fontId="1" fillId="2" borderId="5" xfId="0" applyFont="1" applyFill="1" applyBorder="1" applyAlignment="1">
      <alignment horizontal="center" wrapText="1"/>
    </xf>
    <xf numFmtId="0" fontId="53" fillId="0" borderId="0" xfId="0" applyFont="1" applyAlignment="1">
      <alignment horizontal="left" vertical="center" wrapText="1"/>
    </xf>
    <xf numFmtId="0" fontId="25" fillId="2" borderId="1" xfId="0" applyFont="1" applyFill="1" applyBorder="1" applyAlignment="1">
      <alignment horizontal="left" vertical="center" wrapText="1"/>
    </xf>
    <xf numFmtId="0" fontId="1" fillId="24" borderId="39" xfId="0" applyFont="1" applyFill="1" applyBorder="1" applyAlignment="1">
      <alignment horizontal="left" vertical="top"/>
    </xf>
    <xf numFmtId="0" fontId="1" fillId="0" borderId="5" xfId="0" applyFont="1" applyBorder="1" applyAlignment="1">
      <alignment horizontal="center" vertical="top" wrapText="1"/>
    </xf>
    <xf numFmtId="0" fontId="25" fillId="2" borderId="35" xfId="0" applyFont="1" applyFill="1" applyBorder="1" applyAlignment="1">
      <alignment horizontal="left" vertical="center" wrapText="1"/>
    </xf>
    <xf numFmtId="0" fontId="4" fillId="12" borderId="1" xfId="0" applyFont="1" applyFill="1" applyBorder="1" applyAlignment="1">
      <alignment horizontal="left" vertical="center" wrapText="1"/>
    </xf>
    <xf numFmtId="0" fontId="25" fillId="2" borderId="15" xfId="0" applyFont="1" applyFill="1" applyBorder="1" applyAlignment="1">
      <alignment horizontal="left" vertical="center"/>
    </xf>
    <xf numFmtId="0" fontId="25" fillId="2" borderId="1" xfId="0" applyFont="1" applyFill="1" applyBorder="1" applyAlignment="1">
      <alignment horizontal="center" vertical="center" wrapText="1"/>
    </xf>
    <xf numFmtId="0" fontId="25" fillId="0" borderId="19" xfId="0" applyFont="1" applyBorder="1" applyAlignment="1">
      <alignment horizontal="left" vertical="center" wrapText="1"/>
    </xf>
    <xf numFmtId="0" fontId="24" fillId="2" borderId="25" xfId="0" applyFont="1" applyFill="1" applyBorder="1" applyAlignment="1">
      <alignment horizontal="left" vertical="center" wrapText="1"/>
    </xf>
    <xf numFmtId="0" fontId="47" fillId="3" borderId="5" xfId="0" applyFont="1" applyFill="1" applyBorder="1" applyAlignment="1">
      <alignment vertical="center" wrapText="1"/>
    </xf>
    <xf numFmtId="0" fontId="47" fillId="3" borderId="18" xfId="0" applyFont="1" applyFill="1" applyBorder="1" applyAlignment="1">
      <alignment vertical="center" wrapText="1"/>
    </xf>
    <xf numFmtId="0" fontId="25" fillId="0" borderId="12" xfId="0" applyFont="1" applyBorder="1" applyAlignment="1">
      <alignment horizontal="left" vertical="center" wrapText="1"/>
    </xf>
    <xf numFmtId="0" fontId="25" fillId="0" borderId="11" xfId="0" applyFont="1" applyBorder="1" applyAlignment="1">
      <alignment vertical="center" wrapText="1"/>
    </xf>
    <xf numFmtId="0" fontId="29" fillId="12" borderId="5" xfId="0" applyFont="1" applyFill="1" applyBorder="1" applyAlignment="1">
      <alignment horizontal="left" vertical="center" wrapText="1"/>
    </xf>
    <xf numFmtId="0" fontId="61" fillId="13" borderId="1" xfId="0" applyFont="1" applyFill="1" applyBorder="1" applyAlignment="1">
      <alignment vertical="center" wrapText="1"/>
    </xf>
    <xf numFmtId="0" fontId="47" fillId="3" borderId="5" xfId="0" applyFont="1" applyFill="1" applyBorder="1" applyAlignment="1">
      <alignment horizontal="left" vertical="center" wrapText="1"/>
    </xf>
    <xf numFmtId="0" fontId="25" fillId="0" borderId="17" xfId="0" applyFont="1" applyBorder="1" applyAlignment="1">
      <alignment horizontal="center" vertical="center" wrapText="1"/>
    </xf>
    <xf numFmtId="0" fontId="1" fillId="0" borderId="9" xfId="0" applyFont="1" applyBorder="1" applyAlignment="1">
      <alignment horizontal="left" vertical="top"/>
    </xf>
    <xf numFmtId="0" fontId="62" fillId="3" borderId="1" xfId="0" applyFont="1" applyFill="1" applyBorder="1" applyAlignment="1">
      <alignment horizontal="left" vertical="top"/>
    </xf>
    <xf numFmtId="0" fontId="11" fillId="11" borderId="25" xfId="0" applyFont="1" applyFill="1" applyBorder="1" applyAlignment="1">
      <alignment vertical="top"/>
    </xf>
    <xf numFmtId="0" fontId="11" fillId="11" borderId="26" xfId="0" applyFont="1" applyFill="1" applyBorder="1" applyAlignment="1">
      <alignment vertical="top"/>
    </xf>
    <xf numFmtId="0" fontId="63" fillId="11" borderId="1" xfId="0" applyFont="1" applyFill="1" applyBorder="1" applyAlignment="1">
      <alignment vertical="top"/>
    </xf>
    <xf numFmtId="0" fontId="32" fillId="21" borderId="1" xfId="0" applyFont="1" applyFill="1" applyBorder="1" applyAlignment="1">
      <alignment horizontal="left" vertical="top"/>
    </xf>
    <xf numFmtId="0" fontId="45" fillId="13" borderId="1" xfId="0" applyFont="1" applyFill="1" applyBorder="1" applyAlignment="1">
      <alignment vertical="top"/>
    </xf>
    <xf numFmtId="0" fontId="45" fillId="21" borderId="1" xfId="0" applyFont="1" applyFill="1" applyBorder="1" applyAlignment="1">
      <alignment horizontal="center" vertical="top"/>
    </xf>
    <xf numFmtId="0" fontId="32" fillId="0" borderId="0" xfId="0" applyFont="1"/>
    <xf numFmtId="0" fontId="47" fillId="3" borderId="5" xfId="0" applyFont="1" applyFill="1" applyBorder="1"/>
    <xf numFmtId="0" fontId="32" fillId="2" borderId="1" xfId="0" applyFont="1" applyFill="1" applyBorder="1" applyAlignment="1">
      <alignment horizontal="left" vertical="top" wrapText="1"/>
    </xf>
    <xf numFmtId="0" fontId="25" fillId="2" borderId="38" xfId="0" applyFont="1" applyFill="1" applyBorder="1" applyAlignment="1">
      <alignment vertical="center" wrapText="1"/>
    </xf>
    <xf numFmtId="0" fontId="43" fillId="13" borderId="1" xfId="0" applyFont="1" applyFill="1" applyBorder="1" applyAlignment="1">
      <alignment wrapText="1"/>
    </xf>
    <xf numFmtId="0" fontId="32" fillId="0" borderId="0" xfId="0" applyFont="1" applyAlignment="1">
      <alignment wrapText="1"/>
    </xf>
    <xf numFmtId="0" fontId="43" fillId="2" borderId="1" xfId="0" applyFont="1" applyFill="1" applyBorder="1" applyAlignment="1">
      <alignment horizontal="center" wrapText="1"/>
    </xf>
    <xf numFmtId="0" fontId="23" fillId="13" borderId="39" xfId="0" applyFont="1" applyFill="1" applyBorder="1" applyAlignment="1">
      <alignment horizontal="center" vertical="center" wrapText="1"/>
    </xf>
    <xf numFmtId="0" fontId="29" fillId="0" borderId="31" xfId="0" applyFont="1" applyBorder="1" applyAlignment="1">
      <alignment horizontal="center" vertical="center" wrapText="1"/>
    </xf>
    <xf numFmtId="0" fontId="64" fillId="0" borderId="5" xfId="0" applyFont="1" applyBorder="1" applyAlignment="1">
      <alignment wrapText="1"/>
    </xf>
    <xf numFmtId="0" fontId="32" fillId="0" borderId="5" xfId="0" applyFont="1" applyBorder="1"/>
    <xf numFmtId="0" fontId="29" fillId="0" borderId="5" xfId="0" applyFont="1" applyBorder="1" applyAlignment="1">
      <alignment vertical="center"/>
    </xf>
    <xf numFmtId="0" fontId="23" fillId="12" borderId="26" xfId="0" applyFont="1" applyFill="1" applyBorder="1" applyAlignment="1">
      <alignment horizontal="left" vertical="center" wrapText="1"/>
    </xf>
    <xf numFmtId="0" fontId="25" fillId="0" borderId="7" xfId="0" applyFont="1" applyBorder="1" applyAlignment="1">
      <alignment horizontal="left" vertical="center"/>
    </xf>
    <xf numFmtId="0" fontId="53" fillId="0" borderId="5" xfId="0" applyFont="1" applyBorder="1" applyAlignment="1">
      <alignment horizontal="left" vertical="center" wrapText="1"/>
    </xf>
    <xf numFmtId="0" fontId="32" fillId="0" borderId="0" xfId="0" applyFont="1" applyAlignment="1">
      <alignment horizontal="left" wrapText="1"/>
    </xf>
    <xf numFmtId="0" fontId="23" fillId="0" borderId="0" xfId="0" applyFont="1" applyAlignment="1">
      <alignment horizontal="left" vertical="center" wrapText="1"/>
    </xf>
    <xf numFmtId="0" fontId="24" fillId="0" borderId="0" xfId="0" applyFont="1" applyAlignment="1">
      <alignment horizontal="center" vertical="center" wrapText="1"/>
    </xf>
    <xf numFmtId="0" fontId="4" fillId="2" borderId="1" xfId="0" applyFont="1" applyFill="1" applyBorder="1" applyAlignment="1">
      <alignment horizontal="left" vertical="center" wrapText="1"/>
    </xf>
    <xf numFmtId="0" fontId="29" fillId="2" borderId="1" xfId="0" applyFont="1" applyFill="1" applyBorder="1" applyAlignment="1">
      <alignment horizontal="center" vertical="center" wrapText="1"/>
    </xf>
    <xf numFmtId="9" fontId="29" fillId="2" borderId="1" xfId="0" applyNumberFormat="1" applyFont="1" applyFill="1" applyBorder="1" applyAlignment="1">
      <alignment horizontal="center" vertical="center" wrapText="1"/>
    </xf>
    <xf numFmtId="0" fontId="63" fillId="0" borderId="7" xfId="0" applyFont="1" applyBorder="1" applyAlignment="1">
      <alignment vertical="top" wrapText="1"/>
    </xf>
    <xf numFmtId="0" fontId="63" fillId="0" borderId="7" xfId="0" applyFont="1" applyBorder="1" applyAlignment="1">
      <alignment vertical="top"/>
    </xf>
    <xf numFmtId="0" fontId="63" fillId="0" borderId="9" xfId="0" applyFont="1" applyBorder="1" applyAlignment="1">
      <alignment vertical="top"/>
    </xf>
    <xf numFmtId="0" fontId="59" fillId="0" borderId="0" xfId="0" applyFont="1" applyAlignment="1">
      <alignment vertical="top"/>
    </xf>
    <xf numFmtId="0" fontId="58" fillId="20" borderId="5" xfId="0" applyFont="1" applyFill="1" applyBorder="1" applyAlignment="1">
      <alignment horizontal="center" vertical="top"/>
    </xf>
    <xf numFmtId="0" fontId="65" fillId="20" borderId="26" xfId="0" applyFont="1" applyFill="1" applyBorder="1" applyAlignment="1">
      <alignment horizontal="center" vertical="top"/>
    </xf>
    <xf numFmtId="0" fontId="65" fillId="20" borderId="26" xfId="0" applyFont="1" applyFill="1" applyBorder="1" applyAlignment="1">
      <alignment vertical="top"/>
    </xf>
    <xf numFmtId="0" fontId="65" fillId="20" borderId="38" xfId="0" applyFont="1" applyFill="1" applyBorder="1" applyAlignment="1">
      <alignment vertical="top"/>
    </xf>
    <xf numFmtId="0" fontId="59" fillId="0" borderId="5" xfId="0" applyFont="1" applyBorder="1" applyAlignment="1">
      <alignment vertical="top" wrapText="1"/>
    </xf>
    <xf numFmtId="0" fontId="22" fillId="0" borderId="5" xfId="0" applyFont="1" applyBorder="1" applyAlignment="1">
      <alignment vertical="top" wrapText="1"/>
    </xf>
    <xf numFmtId="0" fontId="66" fillId="0" borderId="5" xfId="0" applyFont="1" applyBorder="1" applyAlignment="1">
      <alignment vertical="top" wrapText="1"/>
    </xf>
    <xf numFmtId="0" fontId="59" fillId="20" borderId="39" xfId="0" applyFont="1" applyFill="1" applyBorder="1" applyAlignment="1">
      <alignment vertical="center" wrapText="1"/>
    </xf>
    <xf numFmtId="0" fontId="59" fillId="20" borderId="36" xfId="0" applyFont="1" applyFill="1" applyBorder="1" applyAlignment="1">
      <alignment vertical="center" wrapText="1"/>
    </xf>
    <xf numFmtId="0" fontId="8" fillId="0" borderId="5" xfId="0" applyFont="1" applyBorder="1" applyAlignment="1">
      <alignment horizontal="left" vertical="center"/>
    </xf>
    <xf numFmtId="0" fontId="65" fillId="2" borderId="5" xfId="0" applyFont="1" applyFill="1" applyBorder="1" applyAlignment="1">
      <alignment vertical="top"/>
    </xf>
    <xf numFmtId="0" fontId="22" fillId="0" borderId="5" xfId="0" applyFont="1" applyBorder="1" applyAlignment="1">
      <alignment horizontal="left" vertical="top" wrapText="1"/>
    </xf>
    <xf numFmtId="0" fontId="60" fillId="13" borderId="39" xfId="0" applyFont="1" applyFill="1" applyBorder="1" applyAlignment="1">
      <alignment vertical="center"/>
    </xf>
    <xf numFmtId="0" fontId="60" fillId="13" borderId="36" xfId="0" applyFont="1" applyFill="1" applyBorder="1" applyAlignment="1">
      <alignment vertical="center"/>
    </xf>
    <xf numFmtId="0" fontId="60" fillId="13" borderId="1" xfId="0" applyFont="1" applyFill="1" applyBorder="1" applyAlignment="1">
      <alignment vertical="center"/>
    </xf>
    <xf numFmtId="0" fontId="60" fillId="13" borderId="33" xfId="0" applyFont="1" applyFill="1" applyBorder="1" applyAlignment="1">
      <alignment vertical="center"/>
    </xf>
    <xf numFmtId="0" fontId="60" fillId="13" borderId="27" xfId="0" applyFont="1" applyFill="1" applyBorder="1" applyAlignment="1">
      <alignment vertical="center"/>
    </xf>
    <xf numFmtId="0" fontId="60" fillId="13" borderId="37" xfId="0" applyFont="1" applyFill="1" applyBorder="1" applyAlignment="1">
      <alignment vertical="center"/>
    </xf>
    <xf numFmtId="0" fontId="9" fillId="20" borderId="26" xfId="0" applyFont="1" applyFill="1" applyBorder="1" applyAlignment="1">
      <alignment vertical="center" wrapText="1"/>
    </xf>
    <xf numFmtId="0" fontId="9" fillId="20" borderId="26" xfId="0" applyFont="1" applyFill="1" applyBorder="1" applyAlignment="1">
      <alignment vertical="top" wrapText="1"/>
    </xf>
    <xf numFmtId="0" fontId="59" fillId="20" borderId="26" xfId="0" applyFont="1" applyFill="1" applyBorder="1" applyAlignment="1">
      <alignment vertical="center" wrapText="1"/>
    </xf>
    <xf numFmtId="0" fontId="59" fillId="20" borderId="38" xfId="0" applyFont="1" applyFill="1" applyBorder="1" applyAlignment="1">
      <alignment vertical="center" wrapText="1"/>
    </xf>
    <xf numFmtId="0" fontId="62" fillId="0" borderId="5" xfId="0" applyFont="1" applyBorder="1" applyAlignment="1">
      <alignment horizontal="left" vertical="center" wrapText="1"/>
    </xf>
    <xf numFmtId="0" fontId="62" fillId="0" borderId="5" xfId="0" applyFont="1" applyBorder="1" applyAlignment="1">
      <alignment vertical="top" wrapText="1"/>
    </xf>
    <xf numFmtId="0" fontId="62" fillId="0" borderId="5" xfId="0" applyFont="1" applyBorder="1" applyAlignment="1">
      <alignment vertical="center" wrapText="1"/>
    </xf>
    <xf numFmtId="0" fontId="63" fillId="0" borderId="9" xfId="0" applyFont="1" applyBorder="1" applyAlignment="1">
      <alignment vertical="top" wrapText="1"/>
    </xf>
    <xf numFmtId="0" fontId="68" fillId="0" borderId="5" xfId="0" applyFont="1" applyBorder="1" applyAlignment="1">
      <alignment horizontal="left" vertical="center" wrapText="1"/>
    </xf>
    <xf numFmtId="0" fontId="68" fillId="0" borderId="5" xfId="0" applyFont="1" applyBorder="1" applyAlignment="1">
      <alignment vertical="top" wrapText="1"/>
    </xf>
    <xf numFmtId="0" fontId="68" fillId="0" borderId="5" xfId="0" applyFont="1" applyBorder="1" applyAlignment="1">
      <alignment vertical="center" wrapText="1"/>
    </xf>
    <xf numFmtId="0" fontId="69" fillId="0" borderId="7" xfId="0" applyFont="1" applyBorder="1" applyAlignment="1">
      <alignment vertical="top" wrapText="1"/>
    </xf>
    <xf numFmtId="0" fontId="69" fillId="0" borderId="9" xfId="0" applyFont="1" applyBorder="1" applyAlignment="1">
      <alignment vertical="top" wrapText="1"/>
    </xf>
    <xf numFmtId="0" fontId="62" fillId="0" borderId="31" xfId="0" applyFont="1" applyBorder="1" applyAlignment="1">
      <alignment vertical="center" wrapText="1"/>
    </xf>
    <xf numFmtId="0" fontId="63" fillId="0" borderId="31" xfId="0" applyFont="1" applyBorder="1" applyAlignment="1">
      <alignment vertical="center" wrapText="1"/>
    </xf>
    <xf numFmtId="0" fontId="63" fillId="0" borderId="12" xfId="0" applyFont="1" applyBorder="1" applyAlignment="1">
      <alignment vertical="center" wrapText="1"/>
    </xf>
    <xf numFmtId="0" fontId="62" fillId="0" borderId="0" xfId="0" applyFont="1" applyAlignment="1">
      <alignment vertical="center" wrapText="1"/>
    </xf>
    <xf numFmtId="0" fontId="63" fillId="0" borderId="0" xfId="0" applyFont="1" applyAlignment="1">
      <alignment vertical="center" wrapText="1"/>
    </xf>
    <xf numFmtId="0" fontId="63" fillId="0" borderId="30" xfId="0" applyFont="1" applyBorder="1" applyAlignment="1">
      <alignment vertical="center" wrapText="1"/>
    </xf>
    <xf numFmtId="0" fontId="62" fillId="0" borderId="32" xfId="0" applyFont="1" applyBorder="1" applyAlignment="1">
      <alignment vertical="center" wrapText="1"/>
    </xf>
    <xf numFmtId="0" fontId="63" fillId="0" borderId="32" xfId="0" applyFont="1" applyBorder="1" applyAlignment="1">
      <alignment vertical="center" wrapText="1"/>
    </xf>
    <xf numFmtId="0" fontId="63" fillId="0" borderId="14" xfId="0" applyFont="1" applyBorder="1" applyAlignment="1">
      <alignment vertical="center" wrapText="1"/>
    </xf>
    <xf numFmtId="0" fontId="8" fillId="0" borderId="17" xfId="0" applyFont="1" applyBorder="1" applyAlignment="1">
      <alignment horizontal="left" vertical="top"/>
    </xf>
    <xf numFmtId="0" fontId="6" fillId="0" borderId="17" xfId="0" applyFont="1" applyBorder="1" applyAlignment="1">
      <alignment horizontal="left" vertical="top" wrapText="1"/>
    </xf>
    <xf numFmtId="0" fontId="8" fillId="0" borderId="17" xfId="0" applyFont="1" applyBorder="1" applyAlignment="1">
      <alignment horizontal="center" vertical="top" wrapText="1"/>
    </xf>
    <xf numFmtId="0" fontId="8" fillId="0" borderId="17" xfId="0" applyFont="1" applyBorder="1" applyAlignment="1">
      <alignment horizontal="center" vertical="center" wrapText="1"/>
    </xf>
    <xf numFmtId="0" fontId="8" fillId="0" borderId="13" xfId="0" applyFont="1" applyBorder="1" applyAlignment="1">
      <alignment horizontal="center" vertical="top" wrapText="1"/>
    </xf>
    <xf numFmtId="0" fontId="45" fillId="0" borderId="29" xfId="0" applyFont="1" applyBorder="1" applyAlignment="1">
      <alignment horizontal="center" vertical="top" wrapText="1"/>
    </xf>
    <xf numFmtId="0" fontId="32" fillId="0" borderId="29" xfId="0" applyFont="1" applyBorder="1" applyAlignment="1">
      <alignment horizontal="left" vertical="top"/>
    </xf>
    <xf numFmtId="0" fontId="32" fillId="0" borderId="0" xfId="0" applyFont="1" applyAlignment="1">
      <alignment vertical="top" wrapText="1"/>
    </xf>
    <xf numFmtId="0" fontId="32" fillId="0" borderId="0" xfId="0" applyFont="1" applyAlignment="1">
      <alignment vertical="top"/>
    </xf>
    <xf numFmtId="0" fontId="38" fillId="12" borderId="1" xfId="0" applyFont="1" applyFill="1" applyBorder="1" applyAlignment="1">
      <alignment horizontal="left" vertical="top"/>
    </xf>
    <xf numFmtId="0" fontId="61" fillId="11" borderId="1" xfId="0" applyFont="1" applyFill="1" applyBorder="1" applyAlignment="1">
      <alignment horizontal="center" vertical="top"/>
    </xf>
    <xf numFmtId="0" fontId="30" fillId="12" borderId="5" xfId="0" applyFont="1" applyFill="1" applyBorder="1" applyAlignment="1">
      <alignment horizontal="left" vertical="center"/>
    </xf>
    <xf numFmtId="0" fontId="61" fillId="13" borderId="1" xfId="0" applyFont="1" applyFill="1" applyBorder="1" applyAlignment="1">
      <alignment horizontal="center" vertical="center" wrapText="1"/>
    </xf>
    <xf numFmtId="0" fontId="30" fillId="12" borderId="5" xfId="0" applyFont="1" applyFill="1" applyBorder="1" applyAlignment="1">
      <alignment horizontal="left" vertical="top"/>
    </xf>
    <xf numFmtId="0" fontId="1" fillId="0" borderId="5" xfId="0" applyFont="1" applyBorder="1" applyAlignment="1">
      <alignment horizontal="center" vertical="center"/>
    </xf>
    <xf numFmtId="0" fontId="32" fillId="0" borderId="29" xfId="0" applyFont="1" applyBorder="1" applyAlignment="1">
      <alignment horizontal="left" vertical="top" wrapText="1"/>
    </xf>
    <xf numFmtId="0" fontId="38" fillId="0" borderId="0" xfId="0" applyFont="1" applyAlignment="1">
      <alignment horizontal="left" vertical="top" wrapText="1"/>
    </xf>
    <xf numFmtId="0" fontId="32" fillId="0" borderId="9" xfId="0" applyFont="1" applyBorder="1" applyAlignment="1">
      <alignment horizontal="left" vertical="top"/>
    </xf>
    <xf numFmtId="0" fontId="31" fillId="0" borderId="6" xfId="0" applyFont="1" applyBorder="1" applyAlignment="1">
      <alignment horizontal="left" vertical="top" wrapText="1"/>
    </xf>
    <xf numFmtId="0" fontId="32" fillId="0" borderId="5" xfId="0" applyFont="1" applyBorder="1" applyAlignment="1">
      <alignment vertical="top" wrapText="1"/>
    </xf>
    <xf numFmtId="0" fontId="31" fillId="2" borderId="5" xfId="0" applyFont="1" applyFill="1" applyBorder="1" applyAlignment="1">
      <alignment horizontal="left" wrapText="1"/>
    </xf>
    <xf numFmtId="0" fontId="32" fillId="0" borderId="5" xfId="0" applyFont="1" applyBorder="1" applyAlignment="1">
      <alignment horizontal="left"/>
    </xf>
    <xf numFmtId="0" fontId="32" fillId="0" borderId="0" xfId="0" applyFont="1" applyAlignment="1">
      <alignment horizontal="left"/>
    </xf>
    <xf numFmtId="0" fontId="32" fillId="0" borderId="29" xfId="0" applyFont="1" applyBorder="1" applyAlignment="1">
      <alignment horizontal="left"/>
    </xf>
    <xf numFmtId="0" fontId="38" fillId="0" borderId="0" xfId="0" applyFont="1" applyAlignment="1">
      <alignment horizontal="left"/>
    </xf>
    <xf numFmtId="0" fontId="31" fillId="0" borderId="5" xfId="0" applyFont="1" applyBorder="1" applyAlignment="1">
      <alignment horizontal="left" wrapText="1"/>
    </xf>
    <xf numFmtId="0" fontId="70" fillId="0" borderId="5" xfId="0" applyFont="1" applyBorder="1" applyAlignment="1">
      <alignment vertical="center" wrapText="1"/>
    </xf>
    <xf numFmtId="0" fontId="30" fillId="3" borderId="5" xfId="0" applyFont="1" applyFill="1" applyBorder="1" applyAlignment="1">
      <alignment horizontal="left"/>
    </xf>
    <xf numFmtId="0" fontId="33" fillId="0" borderId="5" xfId="0" applyFont="1" applyBorder="1" applyAlignment="1">
      <alignment wrapText="1"/>
    </xf>
    <xf numFmtId="0" fontId="33" fillId="0" borderId="0" xfId="0" applyFont="1" applyAlignment="1">
      <alignment wrapText="1"/>
    </xf>
    <xf numFmtId="0" fontId="1" fillId="0" borderId="6" xfId="0" applyFont="1" applyBorder="1" applyAlignment="1">
      <alignment wrapText="1"/>
    </xf>
    <xf numFmtId="0" fontId="32" fillId="0" borderId="0" xfId="0" applyFont="1" applyAlignment="1">
      <alignment vertical="center"/>
    </xf>
    <xf numFmtId="0" fontId="1" fillId="0" borderId="5" xfId="0" applyFont="1" applyBorder="1" applyAlignment="1">
      <alignment vertical="top"/>
    </xf>
    <xf numFmtId="0" fontId="32" fillId="16" borderId="1" xfId="0" applyFont="1" applyFill="1" applyBorder="1" applyAlignment="1">
      <alignment horizontal="left" vertical="top"/>
    </xf>
    <xf numFmtId="0" fontId="32" fillId="0" borderId="0" xfId="0" applyFont="1" applyAlignment="1">
      <alignment horizontal="center" vertical="center" wrapText="1"/>
    </xf>
    <xf numFmtId="0" fontId="38" fillId="0" borderId="0" xfId="0" applyFont="1" applyAlignment="1">
      <alignment wrapText="1"/>
    </xf>
    <xf numFmtId="0" fontId="31" fillId="2" borderId="25" xfId="0" applyFont="1" applyFill="1" applyBorder="1" applyAlignment="1">
      <alignment horizontal="left" vertical="top" wrapText="1"/>
    </xf>
    <xf numFmtId="0" fontId="71" fillId="0" borderId="0" xfId="0" applyFont="1"/>
    <xf numFmtId="0" fontId="1" fillId="0" borderId="5" xfId="0" applyFont="1" applyBorder="1" applyAlignment="1">
      <alignment vertical="center"/>
    </xf>
    <xf numFmtId="0" fontId="61" fillId="2" borderId="5" xfId="0" applyFont="1" applyFill="1" applyBorder="1" applyAlignment="1">
      <alignment vertical="center" wrapText="1"/>
    </xf>
    <xf numFmtId="0" fontId="61" fillId="2" borderId="1" xfId="0" applyFont="1" applyFill="1" applyBorder="1" applyAlignment="1">
      <alignment vertical="center" wrapText="1"/>
    </xf>
    <xf numFmtId="0" fontId="1" fillId="2" borderId="5" xfId="0" applyFont="1" applyFill="1" applyBorder="1" applyAlignment="1">
      <alignment horizontal="center" vertical="top"/>
    </xf>
    <xf numFmtId="0" fontId="61" fillId="2" borderId="5" xfId="0" applyFont="1" applyFill="1" applyBorder="1" applyAlignment="1">
      <alignment horizontal="left" vertical="center" wrapText="1"/>
    </xf>
    <xf numFmtId="0" fontId="61" fillId="2" borderId="1" xfId="0" applyFont="1" applyFill="1" applyBorder="1" applyAlignment="1">
      <alignment horizontal="left" vertical="center" wrapText="1"/>
    </xf>
    <xf numFmtId="0" fontId="61" fillId="2" borderId="28" xfId="0" applyFont="1" applyFill="1" applyBorder="1" applyAlignment="1">
      <alignment horizontal="left" vertical="center" wrapText="1"/>
    </xf>
    <xf numFmtId="0" fontId="32" fillId="0" borderId="32" xfId="0" applyFont="1" applyBorder="1" applyAlignment="1">
      <alignment horizontal="left" vertical="top"/>
    </xf>
    <xf numFmtId="0" fontId="1" fillId="0" borderId="9" xfId="0" applyFont="1" applyBorder="1"/>
    <xf numFmtId="0" fontId="70" fillId="0" borderId="5" xfId="0" applyFont="1" applyBorder="1" applyAlignment="1">
      <alignment vertical="top" wrapText="1"/>
    </xf>
    <xf numFmtId="0" fontId="70" fillId="0" borderId="5" xfId="0" applyFont="1" applyBorder="1" applyAlignment="1">
      <alignment wrapText="1"/>
    </xf>
    <xf numFmtId="0" fontId="31" fillId="2" borderId="5" xfId="0" applyFont="1" applyFill="1" applyBorder="1" applyAlignment="1">
      <alignment horizontal="center" vertical="top" wrapText="1"/>
    </xf>
    <xf numFmtId="0" fontId="56" fillId="12" borderId="5" xfId="0" applyFont="1" applyFill="1" applyBorder="1" applyAlignment="1">
      <alignment horizontal="center" vertical="center" wrapText="1"/>
    </xf>
    <xf numFmtId="0" fontId="21" fillId="0" borderId="5" xfId="0" applyFont="1" applyBorder="1" applyAlignment="1">
      <alignment vertical="center" wrapText="1"/>
    </xf>
    <xf numFmtId="0" fontId="72" fillId="12" borderId="5" xfId="0" applyFont="1" applyFill="1" applyBorder="1" applyAlignment="1">
      <alignment horizontal="center" vertical="center" wrapText="1"/>
    </xf>
    <xf numFmtId="0" fontId="1" fillId="2" borderId="5" xfId="0" applyFont="1" applyFill="1" applyBorder="1" applyAlignment="1">
      <alignment horizontal="left" vertical="center" wrapText="1"/>
    </xf>
    <xf numFmtId="0" fontId="1" fillId="2" borderId="5" xfId="0" applyFont="1" applyFill="1" applyBorder="1" applyAlignment="1">
      <alignment horizontal="center" vertical="center"/>
    </xf>
    <xf numFmtId="0" fontId="1" fillId="2" borderId="5" xfId="0" applyFont="1" applyFill="1" applyBorder="1" applyAlignment="1">
      <alignment horizontal="center" vertical="center" wrapText="1"/>
    </xf>
    <xf numFmtId="0" fontId="32" fillId="2" borderId="5" xfId="0" applyFont="1" applyFill="1" applyBorder="1" applyAlignment="1">
      <alignment horizontal="left" vertical="top" wrapText="1"/>
    </xf>
    <xf numFmtId="0" fontId="14" fillId="25" borderId="25" xfId="0" applyFont="1" applyFill="1" applyBorder="1" applyAlignment="1">
      <alignment vertical="center" wrapText="1"/>
    </xf>
    <xf numFmtId="0" fontId="1" fillId="25" borderId="26" xfId="0" applyFont="1" applyFill="1" applyBorder="1"/>
    <xf numFmtId="0" fontId="1" fillId="25" borderId="38" xfId="0" applyFont="1" applyFill="1" applyBorder="1"/>
    <xf numFmtId="0" fontId="6" fillId="23" borderId="25" xfId="0" applyFont="1" applyFill="1" applyBorder="1" applyAlignment="1">
      <alignment vertical="top"/>
    </xf>
    <xf numFmtId="0" fontId="31" fillId="5" borderId="5" xfId="0" applyFont="1" applyFill="1" applyBorder="1" applyAlignment="1">
      <alignment vertical="top" wrapText="1"/>
    </xf>
    <xf numFmtId="0" fontId="1" fillId="5" borderId="5" xfId="0" applyFont="1" applyFill="1" applyBorder="1" applyAlignment="1">
      <alignment vertical="top" wrapText="1"/>
    </xf>
    <xf numFmtId="0" fontId="73" fillId="0" borderId="5" xfId="0" applyFont="1" applyBorder="1" applyAlignment="1">
      <alignment horizontal="left" vertical="center" wrapText="1"/>
    </xf>
    <xf numFmtId="0" fontId="74" fillId="0" borderId="0" xfId="0" applyFont="1" applyAlignment="1">
      <alignment vertical="center" wrapText="1"/>
    </xf>
    <xf numFmtId="0" fontId="75" fillId="0" borderId="0" xfId="0" applyFont="1" applyAlignment="1">
      <alignment horizontal="left" vertical="center" wrapText="1"/>
    </xf>
    <xf numFmtId="0" fontId="1" fillId="2" borderId="5" xfId="0" applyFont="1" applyFill="1" applyBorder="1" applyAlignment="1">
      <alignment horizontal="left" wrapText="1"/>
    </xf>
    <xf numFmtId="0" fontId="76" fillId="0" borderId="5" xfId="0" applyFont="1" applyBorder="1" applyAlignment="1">
      <alignment wrapText="1"/>
    </xf>
    <xf numFmtId="0" fontId="32" fillId="21" borderId="35" xfId="0" applyFont="1" applyFill="1" applyBorder="1" applyAlignment="1">
      <alignment horizontal="left" vertical="top"/>
    </xf>
    <xf numFmtId="0" fontId="32" fillId="21" borderId="28" xfId="0" applyFont="1" applyFill="1" applyBorder="1" applyAlignment="1">
      <alignment horizontal="left" vertical="top"/>
    </xf>
    <xf numFmtId="0" fontId="45" fillId="13" borderId="1" xfId="0" applyFont="1" applyFill="1" applyBorder="1" applyAlignment="1">
      <alignment horizontal="center" vertical="top"/>
    </xf>
    <xf numFmtId="0" fontId="45" fillId="21" borderId="26" xfId="0" applyFont="1" applyFill="1" applyBorder="1" applyAlignment="1">
      <alignment horizontal="center" vertical="top"/>
    </xf>
    <xf numFmtId="0" fontId="32" fillId="0" borderId="29" xfId="0" applyFont="1" applyBorder="1"/>
    <xf numFmtId="0" fontId="1" fillId="0" borderId="0" xfId="0" applyFont="1" applyAlignment="1">
      <alignment vertical="top"/>
    </xf>
    <xf numFmtId="0" fontId="30" fillId="12" borderId="25" xfId="0" applyFont="1" applyFill="1" applyBorder="1" applyAlignment="1">
      <alignment horizontal="left" vertical="top"/>
    </xf>
    <xf numFmtId="0" fontId="38" fillId="0" borderId="5" xfId="0" applyFont="1" applyBorder="1" applyAlignment="1">
      <alignment horizontal="left" vertical="top"/>
    </xf>
    <xf numFmtId="0" fontId="61" fillId="13" borderId="1" xfId="0" applyFont="1" applyFill="1" applyBorder="1" applyAlignment="1">
      <alignment horizontal="left" vertical="center" wrapText="1"/>
    </xf>
    <xf numFmtId="0" fontId="1" fillId="0" borderId="7" xfId="0" applyFont="1" applyBorder="1" applyAlignment="1">
      <alignment vertical="top"/>
    </xf>
    <xf numFmtId="0" fontId="32" fillId="0" borderId="5" xfId="0" applyFont="1" applyBorder="1" applyAlignment="1">
      <alignment wrapText="1"/>
    </xf>
    <xf numFmtId="0" fontId="32" fillId="0" borderId="29" xfId="0" applyFont="1" applyBorder="1" applyAlignment="1">
      <alignment wrapText="1"/>
    </xf>
    <xf numFmtId="0" fontId="6" fillId="2" borderId="5" xfId="0" applyFont="1" applyFill="1" applyBorder="1" applyAlignment="1">
      <alignment vertical="top" wrapText="1"/>
    </xf>
    <xf numFmtId="0" fontId="43" fillId="2" borderId="5" xfId="0" applyFont="1" applyFill="1" applyBorder="1" applyAlignment="1">
      <alignment wrapText="1"/>
    </xf>
    <xf numFmtId="0" fontId="43" fillId="2" borderId="28" xfId="0" applyFont="1" applyFill="1" applyBorder="1" applyAlignment="1">
      <alignment wrapText="1"/>
    </xf>
    <xf numFmtId="0" fontId="72" fillId="13" borderId="1" xfId="0" applyFont="1" applyFill="1" applyBorder="1" applyAlignment="1">
      <alignment horizontal="center" wrapText="1"/>
    </xf>
    <xf numFmtId="0" fontId="32" fillId="0" borderId="9" xfId="0" applyFont="1" applyBorder="1"/>
    <xf numFmtId="0" fontId="56" fillId="12" borderId="25" xfId="0" applyFont="1" applyFill="1" applyBorder="1" applyAlignment="1">
      <alignment horizontal="center" vertical="center" wrapText="1"/>
    </xf>
    <xf numFmtId="0" fontId="72" fillId="12" borderId="25" xfId="0" applyFont="1" applyFill="1" applyBorder="1" applyAlignment="1">
      <alignment horizontal="center" vertical="center" wrapText="1"/>
    </xf>
    <xf numFmtId="0" fontId="1" fillId="2" borderId="5" xfId="0" applyFont="1" applyFill="1" applyBorder="1" applyAlignment="1">
      <alignment vertical="center" wrapText="1"/>
    </xf>
    <xf numFmtId="0" fontId="32" fillId="0" borderId="29" xfId="0" applyFont="1" applyBorder="1" applyAlignment="1">
      <alignment vertical="top" wrapText="1"/>
    </xf>
    <xf numFmtId="0" fontId="1" fillId="2" borderId="5" xfId="0" applyFont="1" applyFill="1" applyBorder="1" applyAlignment="1">
      <alignment vertical="top" wrapText="1"/>
    </xf>
    <xf numFmtId="0" fontId="32" fillId="0" borderId="7" xfId="0" applyFont="1" applyBorder="1"/>
    <xf numFmtId="0" fontId="45"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horizontal="center" vertical="top"/>
    </xf>
    <xf numFmtId="0" fontId="30" fillId="0" borderId="0" xfId="0" applyFont="1" applyAlignment="1">
      <alignment horizontal="left" vertical="center"/>
    </xf>
    <xf numFmtId="0" fontId="38" fillId="0" borderId="0" xfId="0" applyFont="1" applyAlignment="1">
      <alignment horizontal="center" vertical="center"/>
    </xf>
    <xf numFmtId="0" fontId="38" fillId="0" borderId="0" xfId="0" applyFont="1" applyAlignment="1">
      <alignment horizontal="center" vertical="top"/>
    </xf>
    <xf numFmtId="9" fontId="38" fillId="0" borderId="0" xfId="0" applyNumberFormat="1" applyFont="1" applyAlignment="1">
      <alignment horizontal="center" vertical="center"/>
    </xf>
    <xf numFmtId="0" fontId="1" fillId="0" borderId="0" xfId="0" applyFont="1" applyAlignment="1">
      <alignment horizontal="center" vertical="center"/>
    </xf>
    <xf numFmtId="0" fontId="11" fillId="0" borderId="7" xfId="0" applyFont="1" applyBorder="1" applyAlignment="1">
      <alignment vertical="top" wrapText="1"/>
    </xf>
    <xf numFmtId="0" fontId="11" fillId="0" borderId="7" xfId="0" applyFont="1" applyBorder="1" applyAlignment="1">
      <alignment vertical="top"/>
    </xf>
    <xf numFmtId="0" fontId="11" fillId="0" borderId="9" xfId="0" applyFont="1" applyBorder="1" applyAlignment="1">
      <alignment vertical="top"/>
    </xf>
    <xf numFmtId="0" fontId="59" fillId="0" borderId="0" xfId="0" applyFont="1" applyAlignment="1">
      <alignment vertical="top" wrapText="1"/>
    </xf>
    <xf numFmtId="0" fontId="12" fillId="20" borderId="5" xfId="0" applyFont="1" applyFill="1" applyBorder="1" applyAlignment="1">
      <alignment horizontal="center" vertical="top"/>
    </xf>
    <xf numFmtId="0" fontId="77" fillId="20" borderId="5" xfId="0" applyFont="1" applyFill="1" applyBorder="1" applyAlignment="1">
      <alignment vertical="top"/>
    </xf>
    <xf numFmtId="0" fontId="59" fillId="0" borderId="0" xfId="0" applyFont="1" applyAlignment="1">
      <alignment horizontal="center" vertical="center" wrapText="1"/>
    </xf>
    <xf numFmtId="0" fontId="59" fillId="0" borderId="32" xfId="0" applyFont="1" applyBorder="1" applyAlignment="1">
      <alignment horizontal="center" vertical="center" wrapText="1"/>
    </xf>
    <xf numFmtId="0" fontId="12" fillId="0" borderId="7" xfId="0" applyFont="1" applyBorder="1" applyAlignment="1">
      <alignment vertical="top" wrapText="1"/>
    </xf>
    <xf numFmtId="0" fontId="12" fillId="0" borderId="9" xfId="0" applyFont="1" applyBorder="1" applyAlignment="1">
      <alignment vertical="top" wrapText="1"/>
    </xf>
    <xf numFmtId="0" fontId="79" fillId="0" borderId="7" xfId="0" applyFont="1" applyBorder="1" applyAlignment="1">
      <alignment vertical="top" wrapText="1"/>
    </xf>
    <xf numFmtId="0" fontId="79" fillId="0" borderId="9" xfId="0" applyFont="1" applyBorder="1" applyAlignment="1">
      <alignment vertical="top" wrapText="1"/>
    </xf>
    <xf numFmtId="0" fontId="12" fillId="20" borderId="5" xfId="0" applyFont="1" applyFill="1" applyBorder="1" applyAlignment="1">
      <alignment vertical="center" wrapText="1"/>
    </xf>
    <xf numFmtId="0" fontId="12" fillId="20" borderId="26" xfId="0" applyFont="1" applyFill="1" applyBorder="1" applyAlignment="1">
      <alignment vertical="center" wrapText="1"/>
    </xf>
    <xf numFmtId="0" fontId="12" fillId="2" borderId="26" xfId="0" applyFont="1" applyFill="1" applyBorder="1" applyAlignment="1">
      <alignment vertical="top"/>
    </xf>
    <xf numFmtId="0" fontId="12" fillId="2" borderId="38" xfId="0" applyFont="1" applyFill="1" applyBorder="1" applyAlignment="1">
      <alignment vertical="top"/>
    </xf>
    <xf numFmtId="0" fontId="9" fillId="0" borderId="5" xfId="0" applyFont="1" applyBorder="1" applyAlignment="1">
      <alignment horizontal="center" vertical="center" wrapText="1"/>
    </xf>
    <xf numFmtId="0" fontId="80" fillId="0" borderId="5" xfId="0" applyFont="1" applyBorder="1" applyAlignment="1">
      <alignment horizontal="left" vertical="top" wrapText="1"/>
    </xf>
    <xf numFmtId="9" fontId="9" fillId="2" borderId="25" xfId="0" applyNumberFormat="1" applyFont="1" applyFill="1" applyBorder="1" applyAlignment="1">
      <alignment horizontal="center" vertical="center" wrapText="1"/>
    </xf>
    <xf numFmtId="9" fontId="50" fillId="13" borderId="5" xfId="0" applyNumberFormat="1" applyFont="1" applyFill="1" applyBorder="1" applyAlignment="1">
      <alignment vertical="center"/>
    </xf>
    <xf numFmtId="0" fontId="12" fillId="20" borderId="38" xfId="0" applyFont="1" applyFill="1" applyBorder="1" applyAlignment="1">
      <alignment vertical="center" wrapText="1"/>
    </xf>
    <xf numFmtId="0" fontId="62" fillId="0" borderId="6" xfId="0" applyFont="1" applyBorder="1" applyAlignment="1">
      <alignment horizontal="left" vertical="center" wrapText="1"/>
    </xf>
    <xf numFmtId="0" fontId="62" fillId="0" borderId="5" xfId="0" applyFont="1" applyBorder="1" applyAlignment="1">
      <alignment horizontal="left" vertical="top" wrapText="1"/>
    </xf>
    <xf numFmtId="0" fontId="62" fillId="0" borderId="5" xfId="0" applyFont="1" applyBorder="1" applyAlignment="1">
      <alignment horizontal="center" vertical="center" wrapText="1"/>
    </xf>
    <xf numFmtId="0" fontId="63" fillId="0" borderId="5" xfId="0" applyFont="1" applyBorder="1" applyAlignment="1">
      <alignment horizontal="left" vertical="top" wrapText="1"/>
    </xf>
    <xf numFmtId="0" fontId="11" fillId="0" borderId="0" xfId="0" applyFont="1" applyAlignment="1">
      <alignment horizontal="left" vertical="top" wrapText="1"/>
    </xf>
    <xf numFmtId="0" fontId="11" fillId="0" borderId="0" xfId="0" applyFont="1" applyAlignment="1">
      <alignment horizontal="center" vertical="center" wrapText="1"/>
    </xf>
    <xf numFmtId="0" fontId="6" fillId="0" borderId="5" xfId="0" applyFont="1" applyBorder="1" applyAlignment="1">
      <alignment horizontal="center" vertical="top"/>
    </xf>
    <xf numFmtId="0" fontId="6" fillId="0" borderId="5" xfId="0" applyFont="1" applyBorder="1" applyAlignment="1">
      <alignment horizontal="center" vertical="top" wrapText="1"/>
    </xf>
    <xf numFmtId="0" fontId="8" fillId="0" borderId="5" xfId="0" applyFont="1" applyBorder="1" applyAlignment="1">
      <alignment horizontal="center" vertical="top"/>
    </xf>
    <xf numFmtId="0" fontId="8" fillId="0" borderId="5" xfId="0" applyFont="1" applyBorder="1" applyAlignment="1">
      <alignment horizontal="center" vertical="center" wrapText="1"/>
    </xf>
    <xf numFmtId="0" fontId="30" fillId="0" borderId="0" xfId="0" applyFont="1" applyAlignment="1">
      <alignment horizontal="center" vertical="top"/>
    </xf>
    <xf numFmtId="0" fontId="1" fillId="12" borderId="1" xfId="0" applyFont="1" applyFill="1" applyBorder="1" applyAlignment="1">
      <alignment horizontal="left" vertical="top"/>
    </xf>
    <xf numFmtId="0" fontId="13" fillId="11" borderId="1" xfId="0" applyFont="1" applyFill="1" applyBorder="1" applyAlignment="1">
      <alignment horizontal="center" vertical="top"/>
    </xf>
    <xf numFmtId="0" fontId="47" fillId="12" borderId="5" xfId="0" applyFont="1" applyFill="1" applyBorder="1" applyAlignment="1">
      <alignment horizontal="left" vertical="center"/>
    </xf>
    <xf numFmtId="0" fontId="13" fillId="13" borderId="1" xfId="0" applyFont="1" applyFill="1" applyBorder="1" applyAlignment="1">
      <alignment horizontal="center" vertical="center" wrapText="1"/>
    </xf>
    <xf numFmtId="0" fontId="38" fillId="2" borderId="1" xfId="0" applyFont="1" applyFill="1" applyBorder="1" applyAlignment="1">
      <alignment horizontal="left" vertical="top" wrapText="1"/>
    </xf>
    <xf numFmtId="0" fontId="38" fillId="0" borderId="5" xfId="0" applyFont="1" applyBorder="1" applyAlignment="1">
      <alignment horizontal="left" vertical="top" wrapText="1"/>
    </xf>
    <xf numFmtId="0" fontId="47" fillId="12" borderId="5" xfId="0" applyFont="1" applyFill="1" applyBorder="1" applyAlignment="1">
      <alignment horizontal="left" vertical="top"/>
    </xf>
    <xf numFmtId="0" fontId="32" fillId="2" borderId="38" xfId="0" applyFont="1" applyFill="1" applyBorder="1" applyAlignment="1">
      <alignment horizontal="left" vertical="top" wrapText="1"/>
    </xf>
    <xf numFmtId="0" fontId="47" fillId="12" borderId="5" xfId="0" applyFont="1" applyFill="1" applyBorder="1" applyAlignment="1">
      <alignment horizontal="left" vertical="center" wrapText="1"/>
    </xf>
    <xf numFmtId="0" fontId="1" fillId="0" borderId="6" xfId="0" applyFont="1" applyBorder="1" applyAlignment="1">
      <alignment vertical="top" wrapText="1"/>
    </xf>
    <xf numFmtId="0" fontId="70" fillId="0" borderId="49" xfId="0" applyFont="1" applyBorder="1" applyAlignment="1">
      <alignment vertical="center" wrapText="1"/>
    </xf>
    <xf numFmtId="0" fontId="1" fillId="2" borderId="25" xfId="0" applyFont="1" applyFill="1" applyBorder="1" applyAlignment="1">
      <alignment vertical="top" wrapText="1"/>
    </xf>
    <xf numFmtId="0" fontId="1" fillId="2" borderId="25" xfId="0" applyFont="1" applyFill="1" applyBorder="1" applyAlignment="1">
      <alignment horizontal="left" vertical="top" wrapText="1"/>
    </xf>
    <xf numFmtId="0" fontId="30" fillId="12" borderId="15" xfId="0" applyFont="1" applyFill="1" applyBorder="1" applyAlignment="1">
      <alignment horizontal="left" vertical="top"/>
    </xf>
    <xf numFmtId="0" fontId="32" fillId="2" borderId="5" xfId="0" applyFont="1" applyFill="1" applyBorder="1" applyAlignment="1">
      <alignment wrapText="1"/>
    </xf>
    <xf numFmtId="0" fontId="32" fillId="0" borderId="32" xfId="0" applyFont="1" applyBorder="1"/>
    <xf numFmtId="0" fontId="13" fillId="13" borderId="1" xfId="0" applyFont="1" applyFill="1" applyBorder="1" applyAlignment="1">
      <alignment horizontal="center" vertical="center"/>
    </xf>
    <xf numFmtId="18" fontId="1" fillId="2" borderId="5" xfId="0" applyNumberFormat="1" applyFont="1" applyFill="1" applyBorder="1" applyAlignment="1">
      <alignment horizontal="left" vertical="top" wrapText="1"/>
    </xf>
    <xf numFmtId="0" fontId="30" fillId="12" borderId="1" xfId="0" applyFont="1" applyFill="1" applyBorder="1" applyAlignment="1">
      <alignment horizontal="left" vertical="top"/>
    </xf>
    <xf numFmtId="0" fontId="32" fillId="0" borderId="16" xfId="0" applyFont="1" applyBorder="1" applyAlignment="1">
      <alignment wrapText="1"/>
    </xf>
    <xf numFmtId="0" fontId="1" fillId="0" borderId="16" xfId="0" applyFont="1" applyBorder="1" applyAlignment="1">
      <alignment horizontal="center" vertical="center"/>
    </xf>
    <xf numFmtId="0" fontId="61" fillId="2" borderId="38"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30" fillId="12" borderId="35" xfId="0" applyFont="1" applyFill="1" applyBorder="1" applyAlignment="1">
      <alignment horizontal="left" vertical="top"/>
    </xf>
    <xf numFmtId="0" fontId="13" fillId="2" borderId="1" xfId="0" applyFont="1" applyFill="1" applyBorder="1" applyAlignment="1">
      <alignment horizontal="left" vertical="center" wrapText="1"/>
    </xf>
    <xf numFmtId="0" fontId="1" fillId="12" borderId="5" xfId="0" applyFont="1" applyFill="1" applyBorder="1" applyAlignment="1">
      <alignment horizontal="left" vertical="top"/>
    </xf>
    <xf numFmtId="0" fontId="1" fillId="0" borderId="0" xfId="0" applyFont="1" applyAlignment="1">
      <alignment vertical="top" wrapText="1"/>
    </xf>
    <xf numFmtId="0" fontId="1" fillId="0" borderId="9" xfId="0" applyFont="1" applyBorder="1" applyAlignment="1">
      <alignment vertical="top" wrapText="1"/>
    </xf>
    <xf numFmtId="0" fontId="30" fillId="12" borderId="5" xfId="0" applyFont="1" applyFill="1" applyBorder="1" applyAlignment="1">
      <alignment horizontal="left" vertical="top" wrapText="1"/>
    </xf>
    <xf numFmtId="0" fontId="47" fillId="3" borderId="18" xfId="0" applyFont="1" applyFill="1" applyBorder="1" applyAlignment="1">
      <alignment horizontal="left" vertical="center" wrapText="1"/>
    </xf>
    <xf numFmtId="0" fontId="70" fillId="0" borderId="0" xfId="0" applyFont="1" applyAlignment="1">
      <alignment wrapText="1"/>
    </xf>
    <xf numFmtId="0" fontId="31" fillId="2" borderId="5"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17" xfId="0" applyFont="1" applyBorder="1" applyAlignment="1">
      <alignment horizontal="center" vertical="center"/>
    </xf>
    <xf numFmtId="0" fontId="21" fillId="0" borderId="12" xfId="0" applyFont="1" applyBorder="1" applyAlignment="1">
      <alignment vertical="center" wrapText="1"/>
    </xf>
    <xf numFmtId="0" fontId="1" fillId="0" borderId="9" xfId="0" applyFont="1" applyBorder="1" applyAlignment="1">
      <alignment vertical="center"/>
    </xf>
    <xf numFmtId="0" fontId="38" fillId="12" borderId="5" xfId="0" applyFont="1" applyFill="1" applyBorder="1" applyAlignment="1">
      <alignment horizontal="left" vertical="top"/>
    </xf>
    <xf numFmtId="0" fontId="31" fillId="0" borderId="5" xfId="0" applyFont="1" applyBorder="1" applyAlignment="1">
      <alignment horizontal="center" vertical="center" wrapText="1"/>
    </xf>
    <xf numFmtId="0" fontId="32" fillId="2" borderId="5" xfId="0" applyFont="1" applyFill="1" applyBorder="1" applyAlignment="1">
      <alignment vertical="top" wrapText="1"/>
    </xf>
    <xf numFmtId="0" fontId="32" fillId="0" borderId="16" xfId="0" applyFont="1" applyBorder="1" applyAlignment="1">
      <alignment horizontal="left" vertical="top" wrapText="1"/>
    </xf>
    <xf numFmtId="0" fontId="45" fillId="2" borderId="5" xfId="0" applyFont="1" applyFill="1" applyBorder="1" applyAlignment="1">
      <alignment horizontal="left" vertical="top"/>
    </xf>
    <xf numFmtId="0" fontId="30" fillId="2" borderId="1" xfId="0" applyFont="1" applyFill="1" applyBorder="1" applyAlignment="1">
      <alignment horizontal="left" vertical="top"/>
    </xf>
    <xf numFmtId="0" fontId="1" fillId="2" borderId="15" xfId="0" applyFont="1" applyFill="1" applyBorder="1" applyAlignment="1">
      <alignment horizontal="left" vertical="top" wrapText="1"/>
    </xf>
    <xf numFmtId="0" fontId="61" fillId="13" borderId="1" xfId="0" applyFont="1" applyFill="1" applyBorder="1" applyAlignment="1">
      <alignment horizontal="center" vertical="top" wrapText="1"/>
    </xf>
    <xf numFmtId="0" fontId="31" fillId="2" borderId="5" xfId="0" applyFont="1" applyFill="1" applyBorder="1" applyAlignment="1">
      <alignment vertical="top" wrapText="1"/>
    </xf>
    <xf numFmtId="0" fontId="44" fillId="2" borderId="5" xfId="0" applyFont="1" applyFill="1" applyBorder="1" applyAlignment="1">
      <alignment vertical="top" wrapText="1"/>
    </xf>
    <xf numFmtId="0" fontId="44" fillId="2" borderId="1" xfId="0" applyFont="1" applyFill="1" applyBorder="1" applyAlignment="1">
      <alignment vertical="top" wrapText="1"/>
    </xf>
    <xf numFmtId="0" fontId="14" fillId="2" borderId="5" xfId="0" applyFont="1" applyFill="1" applyBorder="1" applyAlignment="1">
      <alignment vertical="top" wrapText="1"/>
    </xf>
    <xf numFmtId="0" fontId="61" fillId="2" borderId="5" xfId="0" applyFont="1" applyFill="1" applyBorder="1" applyAlignment="1">
      <alignment vertical="top" wrapText="1"/>
    </xf>
    <xf numFmtId="0" fontId="61" fillId="2" borderId="1" xfId="0" applyFont="1" applyFill="1" applyBorder="1" applyAlignment="1">
      <alignment vertical="top" wrapText="1"/>
    </xf>
    <xf numFmtId="0" fontId="13" fillId="13" borderId="1" xfId="0" applyFont="1" applyFill="1" applyBorder="1" applyAlignment="1">
      <alignment horizontal="center" vertical="top" wrapText="1"/>
    </xf>
    <xf numFmtId="0" fontId="1" fillId="2" borderId="1" xfId="0" applyFont="1" applyFill="1" applyBorder="1" applyAlignment="1">
      <alignment wrapText="1"/>
    </xf>
    <xf numFmtId="0" fontId="47" fillId="12" borderId="15" xfId="0" applyFont="1" applyFill="1" applyBorder="1" applyAlignment="1">
      <alignment horizontal="left" vertical="top"/>
    </xf>
    <xf numFmtId="0" fontId="1" fillId="2" borderId="1" xfId="0" applyFont="1" applyFill="1" applyBorder="1" applyAlignment="1">
      <alignment horizontal="left" vertical="top" wrapText="1"/>
    </xf>
    <xf numFmtId="0" fontId="47" fillId="12" borderId="1" xfId="0" applyFont="1" applyFill="1" applyBorder="1" applyAlignment="1">
      <alignment horizontal="left" vertical="center"/>
    </xf>
    <xf numFmtId="0" fontId="38" fillId="0" borderId="0" xfId="0" applyFont="1"/>
    <xf numFmtId="0" fontId="30" fillId="12" borderId="5" xfId="0" applyFont="1" applyFill="1" applyBorder="1"/>
    <xf numFmtId="0" fontId="38" fillId="2" borderId="1" xfId="0" applyFont="1" applyFill="1" applyBorder="1" applyAlignment="1">
      <alignment wrapText="1"/>
    </xf>
    <xf numFmtId="0" fontId="1" fillId="0" borderId="17" xfId="0" applyFont="1" applyBorder="1" applyAlignment="1">
      <alignment horizontal="left" wrapText="1"/>
    </xf>
    <xf numFmtId="0" fontId="13" fillId="13" borderId="1" xfId="0" applyFont="1" applyFill="1" applyBorder="1" applyAlignment="1">
      <alignment horizontal="center" vertical="top"/>
    </xf>
    <xf numFmtId="0" fontId="32" fillId="2" borderId="5" xfId="0" applyFont="1" applyFill="1" applyBorder="1" applyAlignment="1">
      <alignment horizontal="left" wrapText="1"/>
    </xf>
    <xf numFmtId="0" fontId="38" fillId="2" borderId="1" xfId="0" applyFont="1" applyFill="1" applyBorder="1" applyAlignment="1">
      <alignment horizontal="left" wrapText="1"/>
    </xf>
    <xf numFmtId="0" fontId="32" fillId="2" borderId="5" xfId="0" applyFont="1" applyFill="1" applyBorder="1"/>
    <xf numFmtId="0" fontId="38" fillId="2" borderId="1" xfId="0" applyFont="1" applyFill="1" applyBorder="1"/>
    <xf numFmtId="0" fontId="32" fillId="0" borderId="5" xfId="0" applyFont="1" applyBorder="1" applyAlignment="1">
      <alignment horizontal="left" wrapText="1"/>
    </xf>
    <xf numFmtId="0" fontId="38" fillId="0" borderId="0" xfId="0" applyFont="1" applyAlignment="1">
      <alignment horizontal="left" wrapText="1"/>
    </xf>
    <xf numFmtId="0" fontId="38" fillId="12" borderId="5" xfId="0" applyFont="1" applyFill="1" applyBorder="1"/>
    <xf numFmtId="0" fontId="38" fillId="12" borderId="1" xfId="0" applyFont="1" applyFill="1" applyBorder="1"/>
    <xf numFmtId="0" fontId="32" fillId="2" borderId="38" xfId="0" applyFont="1" applyFill="1" applyBorder="1" applyAlignment="1">
      <alignment horizontal="left" vertical="top"/>
    </xf>
    <xf numFmtId="0" fontId="30" fillId="12" borderId="25" xfId="0" applyFont="1" applyFill="1" applyBorder="1" applyAlignment="1">
      <alignment horizontal="left" vertical="top" wrapText="1"/>
    </xf>
    <xf numFmtId="0" fontId="43" fillId="13" borderId="1" xfId="0" applyFont="1" applyFill="1" applyBorder="1" applyAlignment="1">
      <alignment horizontal="center" wrapText="1"/>
    </xf>
    <xf numFmtId="0" fontId="47" fillId="12" borderId="35" xfId="0" applyFont="1" applyFill="1" applyBorder="1" applyAlignment="1">
      <alignment horizontal="left" vertical="top"/>
    </xf>
    <xf numFmtId="0" fontId="14" fillId="2" borderId="5" xfId="0" applyFont="1" applyFill="1" applyBorder="1" applyAlignment="1">
      <alignment horizontal="center" vertical="top" wrapText="1"/>
    </xf>
    <xf numFmtId="0" fontId="61" fillId="2" borderId="5" xfId="0" applyFont="1" applyFill="1" applyBorder="1" applyAlignment="1">
      <alignment horizontal="center" vertical="top" wrapText="1"/>
    </xf>
    <xf numFmtId="0" fontId="61" fillId="2" borderId="1" xfId="0" applyFont="1" applyFill="1" applyBorder="1" applyAlignment="1">
      <alignment horizontal="center" vertical="top" wrapText="1"/>
    </xf>
    <xf numFmtId="0" fontId="13" fillId="2" borderId="1" xfId="0" applyFont="1" applyFill="1" applyBorder="1" applyAlignment="1">
      <alignment horizontal="center" vertical="top" wrapText="1"/>
    </xf>
    <xf numFmtId="0" fontId="14" fillId="2" borderId="35" xfId="0" applyFont="1" applyFill="1" applyBorder="1" applyAlignment="1">
      <alignment horizontal="center" vertical="top" wrapText="1"/>
    </xf>
    <xf numFmtId="0" fontId="14" fillId="2" borderId="15" xfId="0" applyFont="1" applyFill="1" applyBorder="1" applyAlignment="1">
      <alignment horizontal="center" vertical="top" wrapText="1"/>
    </xf>
    <xf numFmtId="0" fontId="56" fillId="13" borderId="39" xfId="0" applyFont="1" applyFill="1" applyBorder="1" applyAlignment="1">
      <alignment wrapText="1"/>
    </xf>
    <xf numFmtId="0" fontId="38" fillId="0" borderId="5" xfId="0" applyFont="1" applyBorder="1" applyAlignment="1">
      <alignment horizontal="left" vertical="center" wrapText="1"/>
    </xf>
    <xf numFmtId="0" fontId="38" fillId="0" borderId="0" xfId="0" applyFont="1" applyAlignment="1">
      <alignment horizontal="left" vertical="center"/>
    </xf>
    <xf numFmtId="0" fontId="38" fillId="0" borderId="5" xfId="0" applyFont="1" applyBorder="1"/>
    <xf numFmtId="0" fontId="38" fillId="0" borderId="5" xfId="0" applyFont="1" applyBorder="1" applyAlignment="1">
      <alignment vertical="top" wrapText="1"/>
    </xf>
    <xf numFmtId="0" fontId="38" fillId="0" borderId="5" xfId="0" applyFont="1" applyBorder="1" applyAlignment="1">
      <alignment vertical="top"/>
    </xf>
    <xf numFmtId="0" fontId="31" fillId="0" borderId="5" xfId="0" applyFont="1" applyBorder="1" applyAlignment="1">
      <alignment horizontal="center" vertical="center"/>
    </xf>
    <xf numFmtId="0" fontId="1" fillId="0" borderId="7" xfId="0" applyFont="1" applyBorder="1" applyAlignment="1">
      <alignment wrapText="1"/>
    </xf>
    <xf numFmtId="0" fontId="31" fillId="2" borderId="5" xfId="0" applyFont="1" applyFill="1" applyBorder="1" applyAlignment="1">
      <alignment vertical="center" wrapText="1"/>
    </xf>
    <xf numFmtId="0" fontId="31" fillId="2" borderId="5" xfId="0" applyFont="1" applyFill="1" applyBorder="1" applyAlignment="1">
      <alignment horizontal="center" vertical="center"/>
    </xf>
    <xf numFmtId="0" fontId="32" fillId="0" borderId="7" xfId="0" applyFont="1" applyBorder="1" applyAlignment="1">
      <alignment horizontal="left" vertical="top"/>
    </xf>
    <xf numFmtId="0" fontId="45" fillId="2" borderId="1" xfId="0" applyFont="1" applyFill="1" applyBorder="1" applyAlignment="1">
      <alignment horizontal="left" vertical="top"/>
    </xf>
    <xf numFmtId="0" fontId="32" fillId="0" borderId="0" xfId="0" applyFont="1" applyAlignment="1">
      <alignment horizontal="center"/>
    </xf>
    <xf numFmtId="0" fontId="38" fillId="0" borderId="0" xfId="0" applyFont="1" applyAlignment="1">
      <alignment horizontal="center"/>
    </xf>
    <xf numFmtId="0" fontId="36" fillId="0" borderId="0" xfId="0" applyFont="1" applyAlignment="1">
      <alignment horizontal="left" vertical="center"/>
    </xf>
    <xf numFmtId="0" fontId="44" fillId="0" borderId="0" xfId="0" applyFont="1" applyAlignment="1">
      <alignment horizontal="left" vertical="center"/>
    </xf>
    <xf numFmtId="0" fontId="12" fillId="20" borderId="26" xfId="0" applyFont="1" applyFill="1" applyBorder="1" applyAlignment="1">
      <alignment horizontal="center" vertical="top"/>
    </xf>
    <xf numFmtId="0" fontId="77" fillId="0" borderId="7" xfId="0" applyFont="1" applyBorder="1" applyAlignment="1">
      <alignment horizontal="center" vertical="top" wrapText="1"/>
    </xf>
    <xf numFmtId="0" fontId="77" fillId="20" borderId="38" xfId="0" applyFont="1" applyFill="1" applyBorder="1" applyAlignment="1">
      <alignment horizontal="center" vertical="top"/>
    </xf>
    <xf numFmtId="0" fontId="12" fillId="0" borderId="0" xfId="0" applyFont="1" applyAlignment="1">
      <alignment horizontal="center" vertical="center" wrapText="1"/>
    </xf>
    <xf numFmtId="0" fontId="12" fillId="0" borderId="0" xfId="0" applyFont="1" applyAlignment="1">
      <alignment vertical="top" wrapText="1"/>
    </xf>
    <xf numFmtId="0" fontId="12" fillId="0" borderId="32" xfId="0" applyFont="1" applyBorder="1" applyAlignment="1">
      <alignment horizontal="center" vertical="center" wrapText="1"/>
    </xf>
    <xf numFmtId="0" fontId="78" fillId="0" borderId="5" xfId="0" applyFont="1" applyBorder="1" applyAlignment="1">
      <alignment vertical="top" wrapText="1"/>
    </xf>
    <xf numFmtId="0" fontId="79" fillId="0" borderId="5" xfId="0" applyFont="1" applyBorder="1" applyAlignment="1">
      <alignment vertical="top" wrapText="1"/>
    </xf>
    <xf numFmtId="0" fontId="77" fillId="20" borderId="39" xfId="0" applyFont="1" applyFill="1" applyBorder="1" applyAlignment="1">
      <alignment vertical="center" wrapText="1"/>
    </xf>
    <xf numFmtId="0" fontId="77" fillId="2" borderId="5" xfId="0" applyFont="1" applyFill="1" applyBorder="1" applyAlignment="1">
      <alignment vertical="top" wrapText="1"/>
    </xf>
    <xf numFmtId="0" fontId="77" fillId="2" borderId="5" xfId="0" applyFont="1" applyFill="1" applyBorder="1" applyAlignment="1">
      <alignment vertical="top"/>
    </xf>
    <xf numFmtId="0" fontId="50" fillId="13" borderId="5" xfId="0" applyFont="1" applyFill="1" applyBorder="1" applyAlignment="1">
      <alignment vertical="center" wrapText="1"/>
    </xf>
    <xf numFmtId="0" fontId="50" fillId="13" borderId="5" xfId="0" applyFont="1" applyFill="1" applyBorder="1" applyAlignment="1">
      <alignment vertical="center"/>
    </xf>
    <xf numFmtId="0" fontId="81" fillId="0" borderId="7" xfId="0" applyFont="1" applyBorder="1" applyAlignment="1">
      <alignment horizontal="left" vertical="top" wrapText="1"/>
    </xf>
    <xf numFmtId="0" fontId="81" fillId="0" borderId="9" xfId="0" applyFont="1" applyBorder="1" applyAlignment="1">
      <alignment horizontal="left" vertical="top" wrapText="1"/>
    </xf>
    <xf numFmtId="0" fontId="8" fillId="0" borderId="5" xfId="0" applyFont="1" applyBorder="1" applyAlignment="1">
      <alignment horizontal="center" vertical="top" wrapText="1"/>
    </xf>
    <xf numFmtId="0" fontId="30" fillId="0" borderId="0" xfId="0" applyFont="1" applyAlignment="1">
      <alignment horizontal="center" vertical="top" wrapText="1"/>
    </xf>
    <xf numFmtId="0" fontId="32" fillId="12" borderId="1" xfId="0" applyFont="1" applyFill="1" applyBorder="1" applyAlignment="1">
      <alignment horizontal="left" vertical="top"/>
    </xf>
    <xf numFmtId="0" fontId="13" fillId="11" borderId="1" xfId="0" applyFont="1" applyFill="1" applyBorder="1" applyAlignment="1">
      <alignment horizontal="center" vertical="top" wrapText="1"/>
    </xf>
    <xf numFmtId="0" fontId="6" fillId="13" borderId="1" xfId="0" applyFont="1" applyFill="1" applyBorder="1" applyAlignment="1">
      <alignment horizontal="center" vertical="top" wrapText="1"/>
    </xf>
    <xf numFmtId="0" fontId="30" fillId="12" borderId="5" xfId="0" applyFont="1" applyFill="1" applyBorder="1" applyAlignment="1">
      <alignment horizontal="left" vertical="center" wrapText="1"/>
    </xf>
    <xf numFmtId="0" fontId="1" fillId="2" borderId="5" xfId="0" applyFont="1" applyFill="1" applyBorder="1" applyAlignment="1">
      <alignment horizontal="center"/>
    </xf>
    <xf numFmtId="0" fontId="1" fillId="0" borderId="49" xfId="0" applyFont="1" applyBorder="1" applyAlignment="1">
      <alignment vertical="center" wrapText="1"/>
    </xf>
    <xf numFmtId="0" fontId="6" fillId="13" borderId="1" xfId="0" applyFont="1" applyFill="1" applyBorder="1" applyAlignment="1">
      <alignment horizontal="center" vertical="center" wrapText="1"/>
    </xf>
    <xf numFmtId="0" fontId="1" fillId="0" borderId="6" xfId="0" applyFont="1" applyBorder="1" applyAlignment="1">
      <alignment horizontal="center" vertical="top"/>
    </xf>
    <xf numFmtId="0" fontId="1" fillId="0" borderId="13" xfId="0" applyFont="1" applyBorder="1" applyAlignment="1">
      <alignment horizontal="center"/>
    </xf>
    <xf numFmtId="0" fontId="31" fillId="2" borderId="35" xfId="0" applyFont="1" applyFill="1" applyBorder="1" applyAlignment="1">
      <alignment horizontal="left" vertical="top" wrapText="1"/>
    </xf>
    <xf numFmtId="0" fontId="30" fillId="12" borderId="18" xfId="0" applyFont="1" applyFill="1" applyBorder="1" applyAlignment="1">
      <alignment horizontal="left" vertical="center"/>
    </xf>
    <xf numFmtId="0" fontId="30" fillId="12" borderId="35" xfId="0" applyFont="1" applyFill="1" applyBorder="1" applyAlignment="1">
      <alignment horizontal="left" vertical="center"/>
    </xf>
    <xf numFmtId="0" fontId="13" fillId="13" borderId="1"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 fillId="0" borderId="7" xfId="0" applyFont="1" applyBorder="1" applyAlignment="1">
      <alignment horizontal="left" vertical="top" wrapText="1"/>
    </xf>
    <xf numFmtId="0" fontId="38" fillId="2" borderId="5" xfId="0" applyFont="1" applyFill="1" applyBorder="1" applyAlignment="1">
      <alignment horizontal="left" vertical="top" wrapText="1"/>
    </xf>
    <xf numFmtId="0" fontId="1" fillId="0" borderId="9" xfId="0" applyFont="1" applyBorder="1" applyAlignment="1">
      <alignment horizontal="left" vertical="top" wrapText="1"/>
    </xf>
    <xf numFmtId="0" fontId="14" fillId="13" borderId="1" xfId="0" applyFont="1" applyFill="1" applyBorder="1" applyAlignment="1">
      <alignment horizontal="center" vertical="center" wrapText="1"/>
    </xf>
    <xf numFmtId="0" fontId="1" fillId="0" borderId="9" xfId="0" applyFont="1" applyBorder="1" applyAlignment="1">
      <alignment horizontal="center" vertical="top"/>
    </xf>
    <xf numFmtId="0" fontId="1" fillId="2" borderId="38" xfId="0" applyFont="1" applyFill="1" applyBorder="1" applyAlignment="1">
      <alignment horizontal="left" vertical="top" wrapText="1"/>
    </xf>
    <xf numFmtId="0" fontId="14" fillId="2" borderId="5"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 fillId="2" borderId="38" xfId="0" applyFont="1" applyFill="1" applyBorder="1" applyAlignment="1">
      <alignment horizontal="left" vertical="top"/>
    </xf>
    <xf numFmtId="0" fontId="44" fillId="2" borderId="5" xfId="0" applyFont="1" applyFill="1" applyBorder="1" applyAlignment="1">
      <alignment horizontal="left" vertical="top" wrapText="1"/>
    </xf>
    <xf numFmtId="0" fontId="44" fillId="2" borderId="25" xfId="0" applyFont="1" applyFill="1" applyBorder="1" applyAlignment="1">
      <alignment horizontal="left" vertical="top" wrapText="1"/>
    </xf>
    <xf numFmtId="0" fontId="8" fillId="13" borderId="1" xfId="0" applyFont="1" applyFill="1" applyBorder="1" applyAlignment="1">
      <alignment horizontal="center" vertical="top"/>
    </xf>
    <xf numFmtId="0" fontId="13" fillId="11" borderId="26" xfId="0" applyFont="1" applyFill="1" applyBorder="1" applyAlignment="1">
      <alignment vertical="top" wrapText="1"/>
    </xf>
    <xf numFmtId="0" fontId="13" fillId="11" borderId="1" xfId="0" applyFont="1" applyFill="1" applyBorder="1" applyAlignment="1">
      <alignment vertical="top" wrapText="1"/>
    </xf>
    <xf numFmtId="0" fontId="6" fillId="13" borderId="1" xfId="0" applyFont="1" applyFill="1" applyBorder="1" applyAlignment="1">
      <alignment horizontal="center" wrapText="1"/>
    </xf>
    <xf numFmtId="0" fontId="6" fillId="2" borderId="1" xfId="0" applyFont="1" applyFill="1" applyBorder="1" applyAlignment="1">
      <alignment horizontal="center" wrapText="1"/>
    </xf>
    <xf numFmtId="0" fontId="56" fillId="13" borderId="39" xfId="0" applyFont="1" applyFill="1" applyBorder="1" applyAlignment="1">
      <alignment horizontal="center" wrapText="1"/>
    </xf>
    <xf numFmtId="0" fontId="82" fillId="13" borderId="39" xfId="0" applyFont="1" applyFill="1" applyBorder="1" applyAlignment="1">
      <alignment horizontal="left" vertical="center" wrapText="1"/>
    </xf>
    <xf numFmtId="0" fontId="1" fillId="0" borderId="6" xfId="0" applyFont="1" applyBorder="1" applyAlignment="1">
      <alignment vertical="center"/>
    </xf>
    <xf numFmtId="0" fontId="38" fillId="0" borderId="0" xfId="0" applyFont="1" applyAlignment="1">
      <alignment vertical="top" wrapText="1"/>
    </xf>
    <xf numFmtId="0" fontId="32" fillId="0" borderId="0" xfId="0" applyFont="1" applyAlignment="1">
      <alignment horizontal="left" vertical="center"/>
    </xf>
    <xf numFmtId="9" fontId="32" fillId="0" borderId="0" xfId="0" applyNumberFormat="1" applyFont="1" applyAlignment="1">
      <alignment horizontal="left" vertical="top"/>
    </xf>
    <xf numFmtId="9" fontId="32" fillId="0" borderId="0" xfId="0" applyNumberFormat="1" applyFont="1" applyAlignment="1">
      <alignment horizontal="center" vertical="center"/>
    </xf>
    <xf numFmtId="0" fontId="1" fillId="0" borderId="0" xfId="0" applyFont="1" applyAlignment="1">
      <alignment horizontal="left" vertical="center"/>
    </xf>
    <xf numFmtId="0" fontId="22" fillId="0" borderId="5" xfId="0" applyFont="1" applyBorder="1" applyAlignment="1">
      <alignment horizontal="center" vertical="top" wrapText="1"/>
    </xf>
    <xf numFmtId="0" fontId="11" fillId="0" borderId="9" xfId="0" applyFont="1" applyBorder="1" applyAlignment="1">
      <alignment vertical="top" wrapText="1"/>
    </xf>
    <xf numFmtId="0" fontId="77" fillId="0" borderId="5" xfId="0" applyFont="1" applyBorder="1" applyAlignment="1">
      <alignment horizontal="center" vertical="top"/>
    </xf>
    <xf numFmtId="0" fontId="77" fillId="0" borderId="5" xfId="0" applyFont="1" applyBorder="1" applyAlignment="1">
      <alignment vertical="top"/>
    </xf>
    <xf numFmtId="0" fontId="9" fillId="0" borderId="5" xfId="0" applyFont="1" applyBorder="1" applyAlignment="1">
      <alignment horizontal="left" vertical="center" wrapText="1"/>
    </xf>
    <xf numFmtId="0" fontId="50" fillId="13" borderId="39" xfId="0" applyFont="1" applyFill="1" applyBorder="1" applyAlignment="1">
      <alignment vertical="center"/>
    </xf>
    <xf numFmtId="0" fontId="50" fillId="0" borderId="31" xfId="0" applyFont="1" applyBorder="1" applyAlignment="1">
      <alignment vertical="center"/>
    </xf>
    <xf numFmtId="0" fontId="50" fillId="0" borderId="12" xfId="0" applyFont="1" applyBorder="1" applyAlignment="1">
      <alignment vertical="center"/>
    </xf>
    <xf numFmtId="0" fontId="50" fillId="13" borderId="1" xfId="0" applyFont="1" applyFill="1" applyBorder="1" applyAlignment="1">
      <alignment vertical="center"/>
    </xf>
    <xf numFmtId="0" fontId="50" fillId="0" borderId="0" xfId="0" applyFont="1" applyAlignment="1">
      <alignment vertical="center"/>
    </xf>
    <xf numFmtId="0" fontId="50" fillId="0" borderId="30" xfId="0" applyFont="1" applyBorder="1" applyAlignment="1">
      <alignment vertical="center"/>
    </xf>
    <xf numFmtId="0" fontId="50" fillId="13" borderId="27" xfId="0" applyFont="1" applyFill="1" applyBorder="1" applyAlignment="1">
      <alignment vertical="center"/>
    </xf>
    <xf numFmtId="0" fontId="50" fillId="0" borderId="32" xfId="0" applyFont="1" applyBorder="1" applyAlignment="1">
      <alignment vertical="center"/>
    </xf>
    <xf numFmtId="0" fontId="50" fillId="0" borderId="14" xfId="0" applyFont="1" applyBorder="1" applyAlignment="1">
      <alignment vertical="center"/>
    </xf>
    <xf numFmtId="0" fontId="14" fillId="0" borderId="5" xfId="0" applyFont="1" applyBorder="1" applyAlignment="1">
      <alignment horizontal="center" vertical="top" wrapText="1"/>
    </xf>
    <xf numFmtId="0" fontId="30" fillId="12" borderId="5" xfId="0" applyFont="1" applyFill="1" applyBorder="1" applyAlignment="1">
      <alignment vertical="center"/>
    </xf>
    <xf numFmtId="0" fontId="1" fillId="2" borderId="26" xfId="0" applyFont="1" applyFill="1" applyBorder="1" applyAlignment="1">
      <alignment horizontal="left" vertical="top" wrapText="1"/>
    </xf>
    <xf numFmtId="0" fontId="30" fillId="3" borderId="5" xfId="0" applyFont="1" applyFill="1" applyBorder="1" applyAlignment="1">
      <alignment vertical="center"/>
    </xf>
    <xf numFmtId="0" fontId="30" fillId="12" borderId="5" xfId="0" applyFont="1" applyFill="1" applyBorder="1" applyAlignment="1">
      <alignment vertical="center" wrapText="1"/>
    </xf>
    <xf numFmtId="0" fontId="1" fillId="0" borderId="6" xfId="0" applyFont="1" applyBorder="1" applyAlignment="1">
      <alignment horizontal="left" vertical="center" wrapText="1"/>
    </xf>
    <xf numFmtId="0" fontId="32" fillId="26" borderId="5" xfId="0" applyFont="1" applyFill="1" applyBorder="1"/>
    <xf numFmtId="0" fontId="32" fillId="26" borderId="1" xfId="0" applyFont="1" applyFill="1" applyBorder="1"/>
    <xf numFmtId="0" fontId="1" fillId="0" borderId="0" xfId="0" applyFont="1" applyAlignment="1">
      <alignment horizontal="left" vertical="center" wrapText="1"/>
    </xf>
    <xf numFmtId="0" fontId="38" fillId="2" borderId="1" xfId="0" applyFont="1" applyFill="1" applyBorder="1" applyAlignment="1">
      <alignment vertical="top" wrapText="1"/>
    </xf>
    <xf numFmtId="0" fontId="1" fillId="0" borderId="7" xfId="0" applyFont="1" applyBorder="1" applyAlignment="1">
      <alignment horizontal="left" vertical="top"/>
    </xf>
    <xf numFmtId="0" fontId="13" fillId="2" borderId="1" xfId="0" applyFont="1" applyFill="1" applyBorder="1" applyAlignment="1">
      <alignment vertical="center" wrapText="1"/>
    </xf>
    <xf numFmtId="0" fontId="61" fillId="2" borderId="38" xfId="0" applyFont="1" applyFill="1" applyBorder="1" applyAlignment="1">
      <alignment horizontal="left" vertical="center" wrapText="1"/>
    </xf>
    <xf numFmtId="0" fontId="6" fillId="2" borderId="5" xfId="0" applyFont="1" applyFill="1" applyBorder="1" applyAlignment="1">
      <alignment horizontal="left" vertical="top" wrapText="1"/>
    </xf>
    <xf numFmtId="0" fontId="1" fillId="2" borderId="18" xfId="0" applyFont="1" applyFill="1" applyBorder="1" applyAlignment="1">
      <alignment vertical="top" wrapText="1"/>
    </xf>
    <xf numFmtId="0" fontId="30" fillId="3" borderId="5" xfId="0" applyFont="1" applyFill="1" applyBorder="1" applyAlignment="1">
      <alignment vertical="center" wrapText="1"/>
    </xf>
    <xf numFmtId="0" fontId="30" fillId="3" borderId="18" xfId="0" applyFont="1" applyFill="1" applyBorder="1" applyAlignment="1">
      <alignment vertical="center" wrapText="1"/>
    </xf>
    <xf numFmtId="0" fontId="17" fillId="2" borderId="5" xfId="0" applyFont="1" applyFill="1" applyBorder="1" applyAlignment="1">
      <alignment vertical="center" wrapText="1"/>
    </xf>
    <xf numFmtId="0" fontId="13" fillId="13" borderId="1" xfId="0" applyFont="1" applyFill="1" applyBorder="1" applyAlignment="1">
      <alignment horizontal="center" wrapText="1"/>
    </xf>
    <xf numFmtId="0" fontId="31" fillId="3" borderId="5" xfId="0" applyFont="1" applyFill="1" applyBorder="1" applyAlignment="1">
      <alignment horizontal="left" vertical="top" wrapText="1"/>
    </xf>
    <xf numFmtId="0" fontId="1" fillId="3" borderId="5" xfId="0" applyFont="1" applyFill="1" applyBorder="1" applyAlignment="1">
      <alignment horizontal="left" vertical="top"/>
    </xf>
    <xf numFmtId="0" fontId="32" fillId="26" borderId="5" xfId="0" applyFont="1" applyFill="1" applyBorder="1" applyAlignment="1">
      <alignment horizontal="left" vertical="top"/>
    </xf>
    <xf numFmtId="0" fontId="32" fillId="26" borderId="1" xfId="0" applyFont="1" applyFill="1" applyBorder="1" applyAlignment="1">
      <alignment horizontal="left" vertical="top"/>
    </xf>
    <xf numFmtId="0" fontId="6" fillId="0" borderId="5" xfId="0" applyFont="1" applyBorder="1" applyAlignment="1">
      <alignment horizontal="left" vertical="top" wrapText="1"/>
    </xf>
    <xf numFmtId="0" fontId="1" fillId="2" borderId="5" xfId="0" applyFont="1" applyFill="1" applyBorder="1" applyAlignment="1">
      <alignment horizontal="center" vertical="top" wrapText="1"/>
    </xf>
    <xf numFmtId="0" fontId="44" fillId="0" borderId="5" xfId="0" applyFont="1" applyBorder="1" applyAlignment="1">
      <alignment horizontal="left" vertical="center" wrapText="1"/>
    </xf>
    <xf numFmtId="0" fontId="36" fillId="0" borderId="0" xfId="0" applyFont="1" applyAlignment="1">
      <alignment horizontal="left" vertical="center" wrapText="1"/>
    </xf>
    <xf numFmtId="0" fontId="1" fillId="2" borderId="38" xfId="0" applyFont="1" applyFill="1" applyBorder="1" applyAlignment="1">
      <alignment wrapText="1"/>
    </xf>
    <xf numFmtId="0" fontId="1" fillId="2" borderId="38" xfId="0" applyFont="1" applyFill="1" applyBorder="1" applyAlignment="1">
      <alignment vertical="top" wrapText="1"/>
    </xf>
    <xf numFmtId="0" fontId="17" fillId="2" borderId="5" xfId="0" applyFont="1" applyFill="1" applyBorder="1" applyAlignment="1">
      <alignment horizontal="center" vertical="center" wrapText="1"/>
    </xf>
    <xf numFmtId="0" fontId="31" fillId="2" borderId="25" xfId="0" applyFont="1" applyFill="1" applyBorder="1" applyAlignment="1">
      <alignment vertical="top" wrapText="1"/>
    </xf>
    <xf numFmtId="0" fontId="30" fillId="12" borderId="1" xfId="0" applyFont="1" applyFill="1" applyBorder="1"/>
    <xf numFmtId="0" fontId="31" fillId="0" borderId="7" xfId="0" applyFont="1" applyBorder="1" applyAlignment="1">
      <alignment vertical="top" wrapText="1"/>
    </xf>
    <xf numFmtId="0" fontId="32" fillId="27" borderId="5" xfId="0" applyFont="1" applyFill="1" applyBorder="1" applyAlignment="1">
      <alignment horizontal="left" vertical="top"/>
    </xf>
    <xf numFmtId="0" fontId="38" fillId="27" borderId="1" xfId="0" applyFont="1" applyFill="1" applyBorder="1" applyAlignment="1">
      <alignment horizontal="left" vertical="top"/>
    </xf>
    <xf numFmtId="0" fontId="61" fillId="13" borderId="1" xfId="0" applyFont="1" applyFill="1" applyBorder="1" applyAlignment="1">
      <alignment horizontal="center" wrapText="1"/>
    </xf>
    <xf numFmtId="0" fontId="43" fillId="2" borderId="5" xfId="0" applyFont="1" applyFill="1" applyBorder="1" applyAlignment="1">
      <alignment horizontal="center" wrapText="1"/>
    </xf>
    <xf numFmtId="0" fontId="20" fillId="13" borderId="39" xfId="0" applyFont="1" applyFill="1" applyBorder="1" applyAlignment="1">
      <alignment wrapText="1"/>
    </xf>
    <xf numFmtId="0" fontId="72" fillId="13" borderId="39" xfId="0" applyFont="1" applyFill="1" applyBorder="1" applyAlignment="1">
      <alignment wrapText="1"/>
    </xf>
    <xf numFmtId="0" fontId="56" fillId="13" borderId="1" xfId="0" applyFont="1" applyFill="1" applyBorder="1" applyAlignment="1">
      <alignment wrapText="1"/>
    </xf>
    <xf numFmtId="0" fontId="1" fillId="0" borderId="7" xfId="0" applyFont="1" applyBorder="1" applyAlignment="1">
      <alignment vertical="center"/>
    </xf>
    <xf numFmtId="0" fontId="30" fillId="13" borderId="1" xfId="0" applyFont="1" applyFill="1" applyBorder="1" applyAlignment="1">
      <alignment horizontal="center" vertical="top" wrapText="1"/>
    </xf>
    <xf numFmtId="0" fontId="30" fillId="3" borderId="25" xfId="0" applyFont="1" applyFill="1" applyBorder="1" applyAlignment="1">
      <alignment horizontal="left" vertical="top"/>
    </xf>
    <xf numFmtId="0" fontId="1" fillId="2" borderId="5" xfId="0" applyFont="1" applyFill="1" applyBorder="1" applyAlignment="1">
      <alignment vertical="center"/>
    </xf>
    <xf numFmtId="0" fontId="83" fillId="0" borderId="0" xfId="0" applyFont="1" applyAlignment="1">
      <alignment horizontal="left" vertical="top"/>
    </xf>
    <xf numFmtId="0" fontId="38" fillId="0" borderId="0" xfId="0" applyFont="1" applyAlignment="1">
      <alignment vertical="center"/>
    </xf>
    <xf numFmtId="0" fontId="15" fillId="0" borderId="0" xfId="0" applyFont="1" applyAlignment="1">
      <alignment horizontal="left" vertical="top"/>
    </xf>
    <xf numFmtId="0" fontId="84" fillId="0" borderId="0" xfId="0" applyFont="1" applyAlignment="1">
      <alignment horizontal="left" vertical="top"/>
    </xf>
    <xf numFmtId="0" fontId="11" fillId="0" borderId="7" xfId="0" applyFont="1" applyBorder="1" applyAlignment="1">
      <alignment vertical="center" wrapText="1"/>
    </xf>
    <xf numFmtId="0" fontId="11" fillId="0" borderId="7" xfId="0" applyFont="1" applyBorder="1" applyAlignment="1">
      <alignment vertical="center"/>
    </xf>
    <xf numFmtId="0" fontId="11" fillId="0" borderId="9" xfId="0" applyFont="1" applyBorder="1" applyAlignment="1">
      <alignment vertical="center"/>
    </xf>
    <xf numFmtId="0" fontId="77" fillId="20" borderId="26" xfId="0" applyFont="1" applyFill="1" applyBorder="1" applyAlignment="1">
      <alignment horizontal="center" vertical="center" wrapText="1"/>
    </xf>
    <xf numFmtId="0" fontId="77" fillId="20" borderId="38" xfId="0" applyFont="1" applyFill="1" applyBorder="1" applyAlignment="1">
      <alignment vertical="center"/>
    </xf>
    <xf numFmtId="0" fontId="77" fillId="2" borderId="38" xfId="0" applyFont="1" applyFill="1" applyBorder="1" applyAlignment="1">
      <alignment horizontal="center" vertical="center"/>
    </xf>
    <xf numFmtId="0" fontId="77" fillId="2" borderId="5" xfId="0" applyFont="1" applyFill="1" applyBorder="1" applyAlignment="1">
      <alignment horizontal="center" vertical="center"/>
    </xf>
    <xf numFmtId="0" fontId="80" fillId="0" borderId="5" xfId="0" applyFont="1" applyBorder="1" applyAlignment="1">
      <alignment horizontal="left" vertical="center" wrapText="1"/>
    </xf>
    <xf numFmtId="0" fontId="42" fillId="13" borderId="5" xfId="0" applyFont="1" applyFill="1" applyBorder="1" applyAlignment="1">
      <alignment vertical="center"/>
    </xf>
    <xf numFmtId="0" fontId="11" fillId="0" borderId="0" xfId="0" applyFont="1" applyAlignment="1">
      <alignment horizontal="left" vertical="center" wrapText="1"/>
    </xf>
    <xf numFmtId="0" fontId="6" fillId="0" borderId="5" xfId="0" applyFont="1" applyBorder="1" applyAlignment="1">
      <alignment horizontal="center" vertical="center" wrapText="1"/>
    </xf>
    <xf numFmtId="0" fontId="30" fillId="0" borderId="0" xfId="0" applyFont="1" applyAlignment="1">
      <alignment horizontal="center" vertical="center" wrapText="1"/>
    </xf>
    <xf numFmtId="0" fontId="11" fillId="11" borderId="1" xfId="0" applyFont="1" applyFill="1" applyBorder="1" applyAlignment="1">
      <alignment horizontal="center" vertical="center"/>
    </xf>
    <xf numFmtId="0" fontId="32" fillId="0" borderId="5" xfId="0" applyFont="1" applyBorder="1" applyAlignment="1">
      <alignment horizontal="left" vertical="center" wrapText="1"/>
    </xf>
    <xf numFmtId="0" fontId="38" fillId="0" borderId="0" xfId="0" applyFont="1" applyAlignment="1">
      <alignment horizontal="left" vertical="center" wrapText="1"/>
    </xf>
    <xf numFmtId="0" fontId="1" fillId="0" borderId="0" xfId="0" applyFont="1" applyAlignment="1">
      <alignment vertical="center" wrapText="1"/>
    </xf>
    <xf numFmtId="0" fontId="85" fillId="2" borderId="5" xfId="0" applyFont="1" applyFill="1" applyBorder="1" applyAlignment="1">
      <alignment wrapText="1"/>
    </xf>
    <xf numFmtId="0" fontId="85" fillId="2" borderId="5" xfId="0" applyFont="1" applyFill="1" applyBorder="1" applyAlignment="1">
      <alignment vertical="top" wrapText="1"/>
    </xf>
    <xf numFmtId="0" fontId="61" fillId="13" borderId="38" xfId="0" applyFont="1" applyFill="1" applyBorder="1" applyAlignment="1">
      <alignment vertical="center" wrapText="1"/>
    </xf>
    <xf numFmtId="0" fontId="31" fillId="0" borderId="6" xfId="0" applyFont="1" applyBorder="1" applyAlignment="1">
      <alignment horizontal="left" vertical="center" wrapText="1"/>
    </xf>
    <xf numFmtId="0" fontId="1" fillId="2" borderId="1" xfId="0" applyFont="1" applyFill="1" applyBorder="1" applyAlignment="1">
      <alignment horizontal="left" vertical="center" wrapText="1"/>
    </xf>
    <xf numFmtId="0" fontId="1" fillId="2" borderId="25" xfId="0" applyFont="1" applyFill="1" applyBorder="1" applyAlignment="1">
      <alignment vertical="center" wrapText="1"/>
    </xf>
    <xf numFmtId="0" fontId="1" fillId="0" borderId="7" xfId="0" applyFont="1" applyBorder="1" applyAlignment="1">
      <alignment horizontal="center" wrapText="1"/>
    </xf>
    <xf numFmtId="0" fontId="31" fillId="2" borderId="25" xfId="0" applyFont="1" applyFill="1" applyBorder="1" applyAlignment="1">
      <alignment horizontal="left" vertical="center" wrapText="1"/>
    </xf>
    <xf numFmtId="0" fontId="31" fillId="2" borderId="35" xfId="0" applyFont="1" applyFill="1" applyBorder="1" applyAlignment="1">
      <alignment horizontal="left" vertical="center" wrapText="1"/>
    </xf>
    <xf numFmtId="0" fontId="31" fillId="2" borderId="34" xfId="0" applyFont="1" applyFill="1" applyBorder="1" applyAlignment="1">
      <alignment horizontal="left" vertical="center" wrapText="1"/>
    </xf>
    <xf numFmtId="0" fontId="1" fillId="0" borderId="5" xfId="0" applyFont="1" applyBorder="1" applyAlignment="1">
      <alignment horizontal="left" vertical="center"/>
    </xf>
    <xf numFmtId="0" fontId="38" fillId="12" borderId="5" xfId="0" applyFont="1" applyFill="1" applyBorder="1" applyAlignment="1">
      <alignment horizontal="left" vertical="center"/>
    </xf>
    <xf numFmtId="0" fontId="32" fillId="0" borderId="7" xfId="0" applyFont="1" applyBorder="1" applyAlignment="1">
      <alignment horizontal="left" vertical="center" wrapText="1"/>
    </xf>
    <xf numFmtId="0" fontId="1" fillId="0" borderId="9" xfId="0" applyFont="1" applyBorder="1" applyAlignment="1">
      <alignment vertical="center" wrapText="1"/>
    </xf>
    <xf numFmtId="0" fontId="1" fillId="2" borderId="5" xfId="0" applyFont="1" applyFill="1" applyBorder="1" applyAlignment="1">
      <alignment horizontal="left" vertical="center"/>
    </xf>
    <xf numFmtId="0" fontId="38" fillId="3" borderId="5" xfId="0" applyFont="1" applyFill="1" applyBorder="1" applyAlignment="1">
      <alignment horizontal="left" vertical="top"/>
    </xf>
    <xf numFmtId="0" fontId="32" fillId="2" borderId="5"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1" fillId="0" borderId="0" xfId="0" applyFont="1" applyAlignment="1">
      <alignment horizontal="center" vertical="center" wrapText="1"/>
    </xf>
    <xf numFmtId="0" fontId="32" fillId="0" borderId="5" xfId="0" applyFont="1" applyBorder="1" applyAlignment="1">
      <alignment horizontal="left" vertical="center"/>
    </xf>
    <xf numFmtId="0" fontId="1" fillId="2" borderId="10" xfId="0" applyFont="1" applyFill="1" applyBorder="1" applyAlignment="1">
      <alignment vertical="center" wrapText="1"/>
    </xf>
    <xf numFmtId="0" fontId="1" fillId="0" borderId="19" xfId="0" applyFont="1" applyBorder="1" applyAlignment="1">
      <alignment horizontal="left" vertical="center" wrapText="1"/>
    </xf>
    <xf numFmtId="0" fontId="32" fillId="0" borderId="5" xfId="0" applyFont="1" applyBorder="1" applyAlignment="1">
      <alignment horizontal="center" vertical="center"/>
    </xf>
    <xf numFmtId="0" fontId="31" fillId="0" borderId="12" xfId="0" applyFont="1" applyBorder="1" applyAlignment="1">
      <alignment horizontal="left" vertical="top" wrapText="1"/>
    </xf>
    <xf numFmtId="0" fontId="1" fillId="0" borderId="16" xfId="0" applyFont="1" applyBorder="1" applyAlignment="1">
      <alignment horizontal="center" vertical="top" wrapText="1"/>
    </xf>
    <xf numFmtId="0" fontId="32" fillId="0" borderId="9" xfId="0" applyFont="1" applyBorder="1" applyAlignment="1">
      <alignment horizontal="left" vertical="center" wrapText="1"/>
    </xf>
    <xf numFmtId="0" fontId="31" fillId="2" borderId="36" xfId="0" applyFont="1" applyFill="1" applyBorder="1" applyAlignment="1">
      <alignment vertical="center" wrapText="1"/>
    </xf>
    <xf numFmtId="0" fontId="1" fillId="2" borderId="25" xfId="0" applyFont="1" applyFill="1" applyBorder="1" applyAlignment="1">
      <alignment horizontal="left" vertical="center" wrapText="1"/>
    </xf>
    <xf numFmtId="0" fontId="31" fillId="0" borderId="17" xfId="0" applyFont="1" applyBorder="1" applyAlignment="1">
      <alignment vertical="center" wrapText="1"/>
    </xf>
    <xf numFmtId="0" fontId="1" fillId="2" borderId="38" xfId="0" applyFont="1" applyFill="1" applyBorder="1" applyAlignment="1">
      <alignment horizontal="center" vertical="center"/>
    </xf>
    <xf numFmtId="0" fontId="70" fillId="0" borderId="5" xfId="0" applyFont="1" applyBorder="1" applyAlignment="1">
      <alignment horizontal="left" vertical="center"/>
    </xf>
    <xf numFmtId="0" fontId="1" fillId="0" borderId="16" xfId="0" applyFont="1" applyBorder="1" applyAlignment="1">
      <alignment horizontal="left" vertical="center" wrapText="1"/>
    </xf>
    <xf numFmtId="0" fontId="1" fillId="0" borderId="7" xfId="0" applyFont="1" applyBorder="1" applyAlignment="1">
      <alignment vertical="center" wrapText="1"/>
    </xf>
    <xf numFmtId="0" fontId="1" fillId="0" borderId="7" xfId="0" applyFont="1" applyBorder="1" applyAlignment="1">
      <alignment horizontal="left" vertical="center" wrapText="1"/>
    </xf>
    <xf numFmtId="0" fontId="70" fillId="0" borderId="5" xfId="0" applyFont="1" applyBorder="1" applyAlignment="1">
      <alignment horizontal="left" wrapText="1" readingOrder="1"/>
    </xf>
    <xf numFmtId="0" fontId="1" fillId="0" borderId="7" xfId="0" applyFont="1" applyBorder="1" applyAlignment="1">
      <alignment horizontal="center" vertical="top" wrapText="1"/>
    </xf>
    <xf numFmtId="0" fontId="45" fillId="13" borderId="38" xfId="0" applyFont="1" applyFill="1" applyBorder="1" applyAlignment="1">
      <alignment vertical="top"/>
    </xf>
    <xf numFmtId="0" fontId="32" fillId="0" borderId="5" xfId="0" applyFont="1" applyBorder="1" applyAlignment="1">
      <alignment vertical="center" wrapText="1"/>
    </xf>
    <xf numFmtId="0" fontId="38" fillId="0" borderId="0" xfId="0" applyFont="1" applyAlignment="1">
      <alignment vertical="center" wrapText="1"/>
    </xf>
    <xf numFmtId="9" fontId="70" fillId="0" borderId="5" xfId="0" applyNumberFormat="1" applyFont="1" applyBorder="1" applyAlignment="1">
      <alignment vertical="center" wrapText="1"/>
    </xf>
    <xf numFmtId="0" fontId="32" fillId="0" borderId="16" xfId="0" applyFont="1" applyBorder="1" applyAlignment="1">
      <alignment vertical="center" wrapText="1"/>
    </xf>
    <xf numFmtId="0" fontId="38" fillId="12" borderId="5" xfId="0" applyFont="1" applyFill="1" applyBorder="1" applyAlignment="1">
      <alignment vertical="center"/>
    </xf>
    <xf numFmtId="0" fontId="30" fillId="12" borderId="25" xfId="0" applyFont="1" applyFill="1" applyBorder="1" applyAlignment="1">
      <alignment horizontal="left" vertical="center"/>
    </xf>
    <xf numFmtId="0" fontId="30" fillId="12" borderId="25" xfId="0" applyFont="1" applyFill="1" applyBorder="1" applyAlignment="1">
      <alignment horizontal="left" vertical="center" wrapText="1"/>
    </xf>
    <xf numFmtId="0" fontId="43" fillId="13" borderId="38" xfId="0" applyFont="1" applyFill="1" applyBorder="1" applyAlignment="1">
      <alignment wrapText="1"/>
    </xf>
    <xf numFmtId="0" fontId="47" fillId="13" borderId="1" xfId="0" applyFont="1" applyFill="1" applyBorder="1" applyAlignment="1">
      <alignment horizontal="center" vertical="center" wrapText="1"/>
    </xf>
    <xf numFmtId="0" fontId="6" fillId="2" borderId="5" xfId="0" applyFont="1" applyFill="1" applyBorder="1" applyAlignment="1">
      <alignment horizontal="center" vertical="top" wrapText="1"/>
    </xf>
    <xf numFmtId="0" fontId="47" fillId="13" borderId="39" xfId="0" applyFont="1" applyFill="1" applyBorder="1" applyAlignment="1">
      <alignment horizontal="center" vertical="center" wrapText="1"/>
    </xf>
    <xf numFmtId="0" fontId="38" fillId="0" borderId="5" xfId="0" applyFont="1" applyBorder="1" applyAlignment="1">
      <alignment vertical="center" wrapText="1"/>
    </xf>
    <xf numFmtId="0" fontId="47" fillId="12" borderId="5" xfId="0" applyFont="1" applyFill="1" applyBorder="1" applyAlignment="1">
      <alignment horizontal="center" vertical="center" wrapText="1"/>
    </xf>
    <xf numFmtId="0" fontId="47" fillId="12" borderId="25" xfId="0" applyFont="1" applyFill="1" applyBorder="1" applyAlignment="1">
      <alignment horizontal="center" vertical="center" wrapText="1"/>
    </xf>
    <xf numFmtId="0" fontId="1" fillId="22" borderId="5" xfId="0" applyFont="1" applyFill="1" applyBorder="1" applyAlignment="1">
      <alignment vertical="center" wrapText="1"/>
    </xf>
    <xf numFmtId="0" fontId="30" fillId="2" borderId="1" xfId="0" applyFont="1" applyFill="1" applyBorder="1" applyAlignment="1">
      <alignment vertical="top"/>
    </xf>
    <xf numFmtId="0" fontId="38" fillId="0" borderId="0" xfId="0" applyFont="1" applyAlignment="1">
      <alignment horizontal="center" wrapText="1"/>
    </xf>
    <xf numFmtId="0" fontId="38" fillId="0" borderId="0" xfId="0" applyFont="1" applyAlignment="1">
      <alignment horizontal="center" vertical="center" wrapText="1"/>
    </xf>
    <xf numFmtId="0" fontId="32" fillId="0" borderId="0" xfId="0" applyFont="1" applyAlignment="1">
      <alignment horizontal="left" vertical="center" wrapText="1"/>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0" fontId="38" fillId="2" borderId="1" xfId="0" applyFont="1" applyFill="1" applyBorder="1" applyAlignment="1">
      <alignment horizontal="center" vertical="center"/>
    </xf>
    <xf numFmtId="9" fontId="38" fillId="2" borderId="1" xfId="0" applyNumberFormat="1" applyFont="1" applyFill="1" applyBorder="1" applyAlignment="1">
      <alignment horizontal="center" vertical="center" wrapText="1"/>
    </xf>
    <xf numFmtId="0" fontId="32" fillId="2" borderId="1" xfId="0" applyFont="1" applyFill="1" applyBorder="1" applyAlignment="1">
      <alignment horizontal="left" vertical="center"/>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11" fillId="0" borderId="9" xfId="0" applyFont="1" applyBorder="1" applyAlignment="1">
      <alignment horizontal="center" vertical="center"/>
    </xf>
    <xf numFmtId="0" fontId="38" fillId="0" borderId="16" xfId="0" applyFont="1" applyBorder="1" applyAlignment="1">
      <alignment horizontal="left" vertical="center"/>
    </xf>
    <xf numFmtId="0" fontId="77" fillId="20" borderId="1" xfId="0" applyFont="1" applyFill="1" applyBorder="1" applyAlignment="1">
      <alignment horizontal="center" vertical="center"/>
    </xf>
    <xf numFmtId="0" fontId="38" fillId="0" borderId="19" xfId="0" applyFont="1" applyBorder="1" applyAlignment="1">
      <alignment horizontal="left" vertical="center"/>
    </xf>
    <xf numFmtId="0" fontId="9" fillId="0" borderId="5" xfId="0" applyFont="1" applyBorder="1" applyAlignment="1">
      <alignment vertical="center" wrapText="1"/>
    </xf>
    <xf numFmtId="0" fontId="12" fillId="0" borderId="9" xfId="0" applyFont="1" applyBorder="1" applyAlignment="1">
      <alignment horizontal="center" vertical="center" wrapText="1"/>
    </xf>
    <xf numFmtId="0" fontId="12" fillId="0" borderId="5" xfId="0" applyFont="1" applyBorder="1" applyAlignment="1">
      <alignment vertical="center" wrapText="1"/>
    </xf>
    <xf numFmtId="0" fontId="78" fillId="0" borderId="5" xfId="0" applyFont="1" applyBorder="1" applyAlignment="1">
      <alignment vertical="center" wrapText="1"/>
    </xf>
    <xf numFmtId="0" fontId="79" fillId="0" borderId="9" xfId="0" applyFont="1" applyBorder="1" applyAlignment="1">
      <alignment horizontal="center" vertical="center" wrapText="1"/>
    </xf>
    <xf numFmtId="0" fontId="79" fillId="0" borderId="5" xfId="0" applyFont="1" applyBorder="1" applyAlignment="1">
      <alignment vertical="center" wrapText="1"/>
    </xf>
    <xf numFmtId="0" fontId="79" fillId="0" borderId="6" xfId="0" applyFont="1" applyBorder="1" applyAlignment="1">
      <alignment vertical="center" wrapText="1"/>
    </xf>
    <xf numFmtId="0" fontId="12" fillId="2" borderId="5" xfId="0" applyFont="1" applyFill="1" applyBorder="1" applyAlignment="1">
      <alignment vertical="center"/>
    </xf>
    <xf numFmtId="9" fontId="50" fillId="13" borderId="5" xfId="0" applyNumberFormat="1" applyFont="1" applyFill="1" applyBorder="1" applyAlignment="1">
      <alignment vertical="center" wrapText="1"/>
    </xf>
    <xf numFmtId="0" fontId="68" fillId="0" borderId="5" xfId="0" applyFont="1" applyBorder="1" applyAlignment="1">
      <alignment horizontal="center" vertical="center" wrapText="1"/>
    </xf>
    <xf numFmtId="0" fontId="81" fillId="0" borderId="0" xfId="0" applyFont="1" applyAlignment="1">
      <alignment horizontal="left" vertical="center" wrapText="1"/>
    </xf>
    <xf numFmtId="0" fontId="6" fillId="0" borderId="5" xfId="0" applyFont="1" applyBorder="1" applyAlignment="1">
      <alignment vertical="center" wrapText="1"/>
    </xf>
    <xf numFmtId="0" fontId="85" fillId="0" borderId="5" xfId="0" applyFont="1" applyBorder="1" applyAlignment="1">
      <alignment horizontal="left" vertical="center" wrapText="1"/>
    </xf>
    <xf numFmtId="0" fontId="86" fillId="0" borderId="0" xfId="0" applyFont="1" applyAlignment="1">
      <alignment horizontal="left" vertical="top"/>
    </xf>
    <xf numFmtId="0" fontId="30" fillId="12" borderId="35" xfId="0" applyFont="1" applyFill="1" applyBorder="1" applyAlignment="1">
      <alignment vertical="center"/>
    </xf>
    <xf numFmtId="0" fontId="61" fillId="0" borderId="9" xfId="0" applyFont="1" applyBorder="1" applyAlignment="1">
      <alignment horizontal="left" vertical="center" wrapText="1"/>
    </xf>
    <xf numFmtId="0" fontId="13" fillId="0" borderId="0" xfId="0" applyFont="1" applyAlignment="1">
      <alignment horizontal="left" vertical="center" wrapText="1"/>
    </xf>
    <xf numFmtId="0" fontId="14" fillId="2" borderId="38" xfId="0" applyFont="1" applyFill="1" applyBorder="1" applyAlignment="1">
      <alignment horizontal="left" vertical="center" wrapText="1"/>
    </xf>
    <xf numFmtId="0" fontId="31" fillId="0" borderId="0" xfId="0" applyFont="1" applyAlignment="1">
      <alignment vertical="top" wrapText="1"/>
    </xf>
    <xf numFmtId="0" fontId="47" fillId="12" borderId="5" xfId="0" applyFont="1" applyFill="1" applyBorder="1" applyAlignment="1">
      <alignment vertical="center" wrapText="1"/>
    </xf>
    <xf numFmtId="0" fontId="31" fillId="0" borderId="12" xfId="0" applyFont="1" applyBorder="1" applyAlignment="1">
      <alignment vertical="center" wrapText="1"/>
    </xf>
    <xf numFmtId="0" fontId="1" fillId="0" borderId="9" xfId="0" applyFont="1" applyBorder="1" applyAlignment="1">
      <alignment horizontal="left" vertical="center"/>
    </xf>
    <xf numFmtId="0" fontId="43" fillId="12" borderId="5" xfId="0" applyFont="1" applyFill="1" applyBorder="1" applyAlignment="1">
      <alignment vertical="center" wrapText="1"/>
    </xf>
    <xf numFmtId="0" fontId="8" fillId="12" borderId="25" xfId="0" applyFont="1" applyFill="1" applyBorder="1" applyAlignment="1">
      <alignment horizontal="left" vertical="center"/>
    </xf>
    <xf numFmtId="0" fontId="47" fillId="23" borderId="1" xfId="0" applyFont="1" applyFill="1" applyBorder="1" applyAlignment="1">
      <alignment horizontal="center" vertical="center"/>
    </xf>
    <xf numFmtId="0" fontId="70" fillId="0" borderId="5" xfId="0" applyFont="1" applyBorder="1" applyAlignment="1">
      <alignment horizontal="left" vertical="center" wrapText="1" readingOrder="1"/>
    </xf>
    <xf numFmtId="0" fontId="70" fillId="2" borderId="5" xfId="0" applyFont="1" applyFill="1" applyBorder="1" applyAlignment="1">
      <alignment horizontal="left" wrapText="1" readingOrder="1"/>
    </xf>
    <xf numFmtId="0" fontId="1" fillId="2" borderId="5" xfId="0" applyFont="1" applyFill="1" applyBorder="1" applyAlignment="1">
      <alignment horizontal="left"/>
    </xf>
    <xf numFmtId="0" fontId="1" fillId="0" borderId="16" xfId="0" applyFont="1" applyBorder="1" applyAlignment="1">
      <alignment vertical="center"/>
    </xf>
    <xf numFmtId="0" fontId="30" fillId="12" borderId="25" xfId="0" applyFont="1" applyFill="1" applyBorder="1" applyAlignment="1">
      <alignment vertical="center"/>
    </xf>
    <xf numFmtId="0" fontId="30" fillId="12" borderId="25" xfId="0" applyFont="1" applyFill="1" applyBorder="1" applyAlignment="1">
      <alignment vertical="center" wrapText="1"/>
    </xf>
    <xf numFmtId="0" fontId="47" fillId="12" borderId="15" xfId="0" applyFont="1" applyFill="1" applyBorder="1" applyAlignment="1">
      <alignment vertical="center" wrapText="1"/>
    </xf>
    <xf numFmtId="0" fontId="47" fillId="13" borderId="26" xfId="0" applyFont="1" applyFill="1" applyBorder="1" applyAlignment="1">
      <alignment horizontal="center" vertical="center" wrapText="1"/>
    </xf>
    <xf numFmtId="0" fontId="38" fillId="0" borderId="5" xfId="0" applyFont="1" applyBorder="1" applyAlignment="1">
      <alignment vertical="center"/>
    </xf>
    <xf numFmtId="0" fontId="47" fillId="12" borderId="25" xfId="0" applyFont="1" applyFill="1" applyBorder="1" applyAlignment="1">
      <alignment vertical="center" wrapText="1"/>
    </xf>
    <xf numFmtId="0" fontId="43" fillId="12" borderId="25" xfId="0" applyFont="1" applyFill="1" applyBorder="1" applyAlignment="1">
      <alignment vertical="center" wrapText="1"/>
    </xf>
    <xf numFmtId="0" fontId="30" fillId="0" borderId="0" xfId="0" applyFont="1" applyAlignment="1">
      <alignment vertical="center"/>
    </xf>
    <xf numFmtId="0" fontId="1" fillId="0" borderId="0" xfId="0" applyFont="1" applyAlignment="1">
      <alignment vertical="center"/>
    </xf>
    <xf numFmtId="0" fontId="45" fillId="0" borderId="0" xfId="0" applyFont="1" applyAlignment="1">
      <alignment vertical="center"/>
    </xf>
    <xf numFmtId="0" fontId="45" fillId="2" borderId="1" xfId="0" applyFont="1" applyFill="1" applyBorder="1" applyAlignment="1">
      <alignment vertical="center"/>
    </xf>
    <xf numFmtId="0" fontId="32" fillId="2" borderId="1" xfId="0" applyFont="1" applyFill="1" applyBorder="1" applyAlignment="1">
      <alignment vertical="center"/>
    </xf>
    <xf numFmtId="0" fontId="38" fillId="2" borderId="1" xfId="0" applyFont="1" applyFill="1" applyBorder="1" applyAlignment="1">
      <alignment vertical="center"/>
    </xf>
    <xf numFmtId="9" fontId="38" fillId="2" borderId="1" xfId="0" applyNumberFormat="1" applyFont="1" applyFill="1" applyBorder="1" applyAlignment="1">
      <alignment horizontal="center" vertical="center"/>
    </xf>
    <xf numFmtId="0" fontId="86" fillId="0" borderId="0" xfId="0" applyFont="1" applyAlignment="1">
      <alignment vertical="center"/>
    </xf>
    <xf numFmtId="0" fontId="86" fillId="0" borderId="0" xfId="0" applyFont="1" applyAlignment="1">
      <alignment horizontal="left" vertical="center"/>
    </xf>
    <xf numFmtId="0" fontId="86" fillId="0" borderId="0" xfId="0" applyFont="1" applyAlignment="1">
      <alignment horizontal="left" vertical="center" wrapText="1"/>
    </xf>
    <xf numFmtId="0" fontId="86" fillId="0" borderId="0" xfId="0" applyFont="1" applyAlignment="1">
      <alignment horizontal="center" vertical="center"/>
    </xf>
    <xf numFmtId="0" fontId="11" fillId="0" borderId="9" xfId="0" applyFont="1" applyBorder="1" applyAlignment="1">
      <alignment vertical="center" wrapText="1"/>
    </xf>
    <xf numFmtId="0" fontId="12" fillId="0" borderId="7" xfId="0" applyFont="1" applyBorder="1" applyAlignment="1">
      <alignment vertical="center"/>
    </xf>
    <xf numFmtId="0" fontId="11" fillId="0" borderId="7" xfId="0" applyFont="1" applyBorder="1" applyAlignment="1">
      <alignment horizontal="left" vertical="center" wrapText="1"/>
    </xf>
    <xf numFmtId="0" fontId="11" fillId="0" borderId="9" xfId="0" applyFont="1" applyBorder="1" applyAlignment="1">
      <alignment horizontal="left" vertical="center" wrapText="1"/>
    </xf>
    <xf numFmtId="0" fontId="8" fillId="0" borderId="5" xfId="0" applyFont="1" applyBorder="1" applyAlignment="1">
      <alignment horizontal="center" vertical="center"/>
    </xf>
    <xf numFmtId="0" fontId="30" fillId="0" borderId="0" xfId="0" applyFont="1" applyAlignment="1">
      <alignment horizontal="center" vertical="center"/>
    </xf>
    <xf numFmtId="0" fontId="1" fillId="2" borderId="15" xfId="0" applyFont="1" applyFill="1" applyBorder="1" applyAlignment="1">
      <alignment horizontal="left" vertical="center"/>
    </xf>
    <xf numFmtId="0" fontId="1" fillId="0" borderId="6" xfId="0" applyFont="1" applyBorder="1" applyAlignment="1">
      <alignment horizontal="left" vertical="center"/>
    </xf>
    <xf numFmtId="0" fontId="1" fillId="2" borderId="25" xfId="0" applyFont="1" applyFill="1" applyBorder="1" applyAlignment="1">
      <alignment horizontal="left" vertical="center"/>
    </xf>
    <xf numFmtId="0" fontId="31" fillId="0" borderId="12" xfId="0" applyFont="1" applyBorder="1" applyAlignment="1">
      <alignment horizontal="left" vertical="center" wrapText="1"/>
    </xf>
    <xf numFmtId="0" fontId="31" fillId="0" borderId="0" xfId="0" applyFont="1" applyAlignment="1">
      <alignment horizontal="left" vertical="center" wrapText="1"/>
    </xf>
    <xf numFmtId="0" fontId="1" fillId="2" borderId="26" xfId="0" applyFont="1" applyFill="1" applyBorder="1" applyAlignment="1">
      <alignment horizontal="center" vertical="center"/>
    </xf>
    <xf numFmtId="0" fontId="70" fillId="2" borderId="5" xfId="0" applyFont="1" applyFill="1" applyBorder="1" applyAlignment="1">
      <alignment vertical="center" wrapText="1"/>
    </xf>
    <xf numFmtId="0" fontId="47" fillId="12" borderId="15" xfId="0" applyFont="1" applyFill="1" applyBorder="1" applyAlignment="1">
      <alignment horizontal="left" vertical="center" wrapText="1"/>
    </xf>
    <xf numFmtId="0" fontId="47" fillId="13" borderId="38" xfId="0" applyFont="1" applyFill="1" applyBorder="1" applyAlignment="1">
      <alignment horizontal="center" vertical="center" wrapText="1"/>
    </xf>
    <xf numFmtId="0" fontId="43" fillId="12" borderId="25" xfId="0" applyFont="1" applyFill="1" applyBorder="1" applyAlignment="1">
      <alignment horizontal="center" vertical="center" wrapText="1"/>
    </xf>
    <xf numFmtId="0" fontId="1" fillId="0" borderId="0" xfId="0" applyFont="1" applyAlignment="1">
      <alignment horizontal="center"/>
    </xf>
    <xf numFmtId="0" fontId="12" fillId="20" borderId="38" xfId="0" applyFont="1" applyFill="1" applyBorder="1" applyAlignment="1">
      <alignment vertical="center"/>
    </xf>
    <xf numFmtId="0" fontId="66" fillId="0" borderId="5" xfId="0" applyFont="1" applyBorder="1" applyAlignment="1">
      <alignment vertical="center" wrapText="1"/>
    </xf>
    <xf numFmtId="0" fontId="79" fillId="0" borderId="5" xfId="0" applyFont="1" applyBorder="1" applyAlignment="1">
      <alignment horizontal="center" vertical="center" wrapText="1"/>
    </xf>
    <xf numFmtId="0" fontId="77" fillId="2" borderId="5" xfId="0" applyFont="1" applyFill="1" applyBorder="1" applyAlignment="1">
      <alignment vertical="center"/>
    </xf>
    <xf numFmtId="0" fontId="12" fillId="0" borderId="0" xfId="0" applyFont="1" applyAlignment="1">
      <alignment horizontal="center" vertical="center"/>
    </xf>
    <xf numFmtId="0" fontId="13" fillId="11" borderId="1" xfId="0" applyFont="1" applyFill="1" applyBorder="1" applyAlignment="1">
      <alignment horizontal="center" vertical="center"/>
    </xf>
    <xf numFmtId="0" fontId="14" fillId="13" borderId="25" xfId="0" applyFont="1" applyFill="1" applyBorder="1" applyAlignment="1">
      <alignment vertical="top" wrapText="1"/>
    </xf>
    <xf numFmtId="0" fontId="14" fillId="13" borderId="26" xfId="0" applyFont="1" applyFill="1" applyBorder="1" applyAlignment="1">
      <alignment vertical="top" wrapText="1"/>
    </xf>
    <xf numFmtId="0" fontId="14" fillId="13" borderId="38" xfId="0" applyFont="1" applyFill="1" applyBorder="1" applyAlignment="1">
      <alignment vertical="top" wrapText="1"/>
    </xf>
    <xf numFmtId="0" fontId="14" fillId="13" borderId="1" xfId="0" applyFont="1" applyFill="1" applyBorder="1" applyAlignment="1">
      <alignment vertical="top" wrapText="1"/>
    </xf>
    <xf numFmtId="0" fontId="8" fillId="13" borderId="26" xfId="0" applyFont="1" applyFill="1" applyBorder="1" applyAlignment="1">
      <alignment vertical="center"/>
    </xf>
    <xf numFmtId="0" fontId="8" fillId="2" borderId="5" xfId="0" applyFont="1" applyFill="1" applyBorder="1" applyAlignment="1">
      <alignment horizontal="center" vertical="center"/>
    </xf>
    <xf numFmtId="0" fontId="1" fillId="13" borderId="26" xfId="0" applyFont="1" applyFill="1" applyBorder="1" applyAlignment="1">
      <alignment vertical="top" wrapText="1"/>
    </xf>
    <xf numFmtId="0" fontId="38" fillId="12" borderId="1" xfId="0" applyFont="1" applyFill="1" applyBorder="1" applyAlignment="1">
      <alignment horizontal="left" vertical="center"/>
    </xf>
    <xf numFmtId="0" fontId="87" fillId="0" borderId="6" xfId="0" applyFont="1" applyBorder="1" applyAlignment="1">
      <alignment vertical="center" wrapText="1"/>
    </xf>
    <xf numFmtId="0" fontId="32" fillId="2" borderId="15" xfId="0" applyFont="1" applyFill="1" applyBorder="1" applyAlignment="1">
      <alignment horizontal="left" vertical="center"/>
    </xf>
    <xf numFmtId="20" fontId="1" fillId="0" borderId="5" xfId="0" applyNumberFormat="1" applyFont="1" applyBorder="1" applyAlignment="1">
      <alignment vertical="center"/>
    </xf>
    <xf numFmtId="0" fontId="32" fillId="2" borderId="5" xfId="0" applyFont="1" applyFill="1" applyBorder="1" applyAlignment="1">
      <alignment horizontal="left" vertical="center"/>
    </xf>
    <xf numFmtId="0" fontId="32" fillId="0" borderId="9" xfId="0" applyFont="1" applyBorder="1" applyAlignment="1">
      <alignment horizontal="left" vertical="center"/>
    </xf>
    <xf numFmtId="0" fontId="1" fillId="0" borderId="6" xfId="0" applyFont="1" applyBorder="1" applyAlignment="1">
      <alignment horizontal="center" vertical="center" wrapText="1"/>
    </xf>
    <xf numFmtId="0" fontId="32" fillId="0" borderId="14" xfId="0" applyFont="1" applyBorder="1" applyAlignment="1">
      <alignment horizontal="left" vertical="center"/>
    </xf>
    <xf numFmtId="0" fontId="1" fillId="2" borderId="26" xfId="0" applyFont="1" applyFill="1" applyBorder="1" applyAlignment="1">
      <alignment horizontal="left" vertical="center" wrapText="1"/>
    </xf>
    <xf numFmtId="0" fontId="31" fillId="0" borderId="13" xfId="0" applyFont="1" applyBorder="1" applyAlignment="1">
      <alignment vertical="center" wrapText="1"/>
    </xf>
    <xf numFmtId="0" fontId="38" fillId="12" borderId="1" xfId="0" applyFont="1" applyFill="1" applyBorder="1" applyAlignment="1">
      <alignment vertical="center"/>
    </xf>
    <xf numFmtId="0" fontId="32" fillId="0" borderId="5" xfId="0" applyFont="1" applyBorder="1" applyAlignment="1">
      <alignment vertical="center"/>
    </xf>
    <xf numFmtId="0" fontId="1" fillId="2" borderId="35" xfId="0" applyFont="1" applyFill="1" applyBorder="1" applyAlignment="1">
      <alignment horizontal="left" vertical="center" wrapText="1"/>
    </xf>
    <xf numFmtId="0" fontId="1" fillId="2" borderId="38" xfId="0" applyFont="1" applyFill="1" applyBorder="1" applyAlignment="1">
      <alignment horizontal="left" vertical="center" wrapText="1"/>
    </xf>
    <xf numFmtId="0" fontId="32" fillId="0" borderId="9" xfId="0" applyFont="1" applyBorder="1" applyAlignment="1">
      <alignment vertical="center" wrapText="1"/>
    </xf>
    <xf numFmtId="0" fontId="1" fillId="2" borderId="38" xfId="0" applyFont="1" applyFill="1" applyBorder="1" applyAlignment="1">
      <alignment vertical="center" wrapText="1"/>
    </xf>
    <xf numFmtId="0" fontId="33" fillId="0" borderId="17" xfId="0" applyFont="1" applyBorder="1" applyAlignment="1">
      <alignment vertical="center" wrapText="1"/>
    </xf>
    <xf numFmtId="0" fontId="70" fillId="0" borderId="14" xfId="0" applyFont="1" applyBorder="1" applyAlignment="1">
      <alignment vertical="center" wrapText="1"/>
    </xf>
    <xf numFmtId="0" fontId="70" fillId="0" borderId="14" xfId="0" applyFont="1" applyBorder="1" applyAlignment="1">
      <alignment horizontal="center" vertical="center"/>
    </xf>
    <xf numFmtId="0" fontId="87" fillId="0" borderId="0" xfId="0" applyFont="1" applyAlignment="1">
      <alignment vertical="center"/>
    </xf>
    <xf numFmtId="0" fontId="11" fillId="0" borderId="7" xfId="0" applyFont="1" applyBorder="1" applyAlignment="1">
      <alignment horizontal="center" vertical="center"/>
    </xf>
    <xf numFmtId="0" fontId="12" fillId="20" borderId="26" xfId="0" applyFont="1" applyFill="1" applyBorder="1" applyAlignment="1">
      <alignment horizontal="center" vertical="center"/>
    </xf>
    <xf numFmtId="0" fontId="77" fillId="2" borderId="26" xfId="0" applyFont="1" applyFill="1" applyBorder="1" applyAlignment="1">
      <alignment horizontal="center" vertical="center"/>
    </xf>
    <xf numFmtId="0" fontId="81" fillId="0" borderId="5" xfId="0" applyFont="1" applyBorder="1" applyAlignment="1">
      <alignment horizontal="left" vertical="center" wrapText="1"/>
    </xf>
    <xf numFmtId="0" fontId="11" fillId="0" borderId="5" xfId="0" applyFont="1" applyBorder="1" applyAlignment="1">
      <alignment horizontal="center" vertical="center" wrapText="1"/>
    </xf>
    <xf numFmtId="0" fontId="6" fillId="0" borderId="5" xfId="0" applyFont="1" applyBorder="1" applyAlignment="1">
      <alignment horizontal="left" vertical="center"/>
    </xf>
    <xf numFmtId="0" fontId="68" fillId="12" borderId="1" xfId="0" applyFont="1" applyFill="1" applyBorder="1" applyAlignment="1">
      <alignment horizontal="left" vertical="center"/>
    </xf>
    <xf numFmtId="0" fontId="88" fillId="2" borderId="5" xfId="0" applyFont="1" applyFill="1" applyBorder="1" applyAlignment="1">
      <alignment wrapText="1"/>
    </xf>
    <xf numFmtId="0" fontId="85" fillId="0" borderId="5" xfId="0" applyFont="1" applyBorder="1" applyAlignment="1">
      <alignment horizontal="left" vertical="top" wrapText="1"/>
    </xf>
    <xf numFmtId="0" fontId="85" fillId="0" borderId="0" xfId="0" applyFont="1" applyAlignment="1">
      <alignment horizontal="left" vertical="top" wrapText="1"/>
    </xf>
    <xf numFmtId="0" fontId="1" fillId="0" borderId="16" xfId="0" applyFont="1" applyBorder="1" applyAlignment="1">
      <alignment horizontal="left" vertical="center"/>
    </xf>
    <xf numFmtId="0" fontId="33" fillId="0" borderId="5" xfId="0" applyFont="1" applyBorder="1" applyAlignment="1">
      <alignment vertical="center" wrapText="1"/>
    </xf>
    <xf numFmtId="0" fontId="33" fillId="0" borderId="5" xfId="0" applyFont="1" applyBorder="1" applyAlignment="1">
      <alignment horizontal="center" vertical="center" wrapText="1"/>
    </xf>
    <xf numFmtId="0" fontId="1" fillId="2" borderId="1" xfId="0" applyFont="1" applyFill="1" applyBorder="1" applyAlignment="1">
      <alignment horizontal="left" vertical="center"/>
    </xf>
    <xf numFmtId="0" fontId="31" fillId="0" borderId="9" xfId="0" applyFont="1" applyBorder="1" applyAlignment="1">
      <alignment horizontal="left" vertical="center" wrapText="1"/>
    </xf>
    <xf numFmtId="0" fontId="6" fillId="12" borderId="1" xfId="0" applyFont="1" applyFill="1" applyBorder="1" applyAlignment="1">
      <alignment horizontal="left" vertical="center"/>
    </xf>
    <xf numFmtId="0" fontId="47" fillId="3" borderId="5" xfId="0" applyFont="1" applyFill="1" applyBorder="1" applyAlignment="1">
      <alignment horizontal="left" vertical="center"/>
    </xf>
    <xf numFmtId="0" fontId="14" fillId="13" borderId="27" xfId="0" applyFont="1" applyFill="1" applyBorder="1" applyAlignment="1">
      <alignment vertical="center" wrapText="1"/>
    </xf>
    <xf numFmtId="0" fontId="14" fillId="13" borderId="37" xfId="0" applyFont="1" applyFill="1" applyBorder="1" applyAlignment="1">
      <alignment vertical="center" wrapText="1"/>
    </xf>
    <xf numFmtId="0" fontId="1" fillId="0" borderId="9" xfId="0" applyFont="1" applyBorder="1" applyAlignment="1">
      <alignment horizontal="center" vertical="center" wrapText="1"/>
    </xf>
    <xf numFmtId="0" fontId="43" fillId="12" borderId="5" xfId="0" applyFont="1" applyFill="1" applyBorder="1" applyAlignment="1">
      <alignment horizontal="left" vertical="center" wrapText="1"/>
    </xf>
    <xf numFmtId="0" fontId="6" fillId="0" borderId="12" xfId="0" applyFont="1" applyBorder="1" applyAlignment="1">
      <alignment horizontal="center" vertical="center" wrapText="1"/>
    </xf>
    <xf numFmtId="0" fontId="1" fillId="0" borderId="11" xfId="0" applyFont="1" applyBorder="1" applyAlignment="1">
      <alignment horizontal="left" vertical="center" wrapText="1"/>
    </xf>
    <xf numFmtId="0" fontId="8" fillId="0" borderId="9" xfId="0" applyFont="1" applyBorder="1" applyAlignment="1">
      <alignment horizontal="center" vertical="center"/>
    </xf>
    <xf numFmtId="0" fontId="36" fillId="12" borderId="5" xfId="0" applyFont="1" applyFill="1" applyBorder="1" applyAlignment="1">
      <alignment horizontal="left" vertical="center"/>
    </xf>
    <xf numFmtId="0" fontId="6" fillId="0" borderId="5" xfId="0" applyFont="1" applyBorder="1" applyAlignment="1">
      <alignment horizontal="left" vertical="center" wrapText="1"/>
    </xf>
    <xf numFmtId="0" fontId="62" fillId="12" borderId="1" xfId="0" applyFont="1" applyFill="1" applyBorder="1" applyAlignment="1">
      <alignment horizontal="left" vertical="center"/>
    </xf>
    <xf numFmtId="0" fontId="47" fillId="12" borderId="25" xfId="0" applyFont="1" applyFill="1" applyBorder="1" applyAlignment="1">
      <alignment horizontal="left" vertical="center"/>
    </xf>
    <xf numFmtId="0" fontId="44" fillId="0" borderId="5" xfId="0" applyFont="1" applyBorder="1" applyAlignment="1">
      <alignment vertical="center" wrapText="1"/>
    </xf>
    <xf numFmtId="0" fontId="89" fillId="12" borderId="5" xfId="0" applyFont="1" applyFill="1" applyBorder="1" applyAlignment="1">
      <alignment horizontal="left" vertical="center" wrapText="1"/>
    </xf>
    <xf numFmtId="0" fontId="32" fillId="0" borderId="7" xfId="0" applyFont="1" applyBorder="1" applyAlignment="1">
      <alignment vertical="center" wrapText="1"/>
    </xf>
    <xf numFmtId="0" fontId="43" fillId="12" borderId="1" xfId="0" applyFont="1" applyFill="1" applyBorder="1" applyAlignment="1">
      <alignment horizontal="left" vertical="center" wrapText="1"/>
    </xf>
    <xf numFmtId="0" fontId="47" fillId="0" borderId="0" xfId="0" applyFont="1" applyAlignment="1">
      <alignment horizontal="left" vertical="center"/>
    </xf>
    <xf numFmtId="0" fontId="47" fillId="2" borderId="1" xfId="0" applyFont="1" applyFill="1" applyBorder="1" applyAlignment="1">
      <alignment horizontal="left" vertical="center"/>
    </xf>
    <xf numFmtId="0" fontId="43" fillId="0" borderId="0" xfId="0" applyFont="1" applyAlignment="1">
      <alignment horizontal="left" vertical="center"/>
    </xf>
    <xf numFmtId="0" fontId="6" fillId="0" borderId="0" xfId="0" applyFont="1" applyAlignment="1">
      <alignment horizontal="left" vertical="center"/>
    </xf>
    <xf numFmtId="0" fontId="4" fillId="0" borderId="5" xfId="0" applyFont="1" applyBorder="1" applyAlignment="1">
      <alignment vertical="center"/>
    </xf>
    <xf numFmtId="0" fontId="12" fillId="20" borderId="1" xfId="0" applyFont="1" applyFill="1" applyBorder="1" applyAlignment="1">
      <alignment vertical="center"/>
    </xf>
    <xf numFmtId="0" fontId="12" fillId="0" borderId="5" xfId="0" applyFont="1" applyBorder="1" applyAlignment="1">
      <alignment horizontal="center" vertical="center"/>
    </xf>
    <xf numFmtId="0" fontId="79" fillId="0" borderId="5" xfId="0" applyFont="1" applyBorder="1" applyAlignment="1">
      <alignment horizontal="center" vertical="center"/>
    </xf>
    <xf numFmtId="0" fontId="67" fillId="2" borderId="5" xfId="0" applyFont="1" applyFill="1" applyBorder="1" applyAlignment="1">
      <alignment vertical="center"/>
    </xf>
    <xf numFmtId="0" fontId="67" fillId="2" borderId="5" xfId="0" applyFont="1" applyFill="1" applyBorder="1" applyAlignment="1">
      <alignment horizontal="center" vertical="center"/>
    </xf>
    <xf numFmtId="0" fontId="1" fillId="12" borderId="25" xfId="0" applyFont="1" applyFill="1" applyBorder="1" applyAlignment="1">
      <alignment horizontal="left" vertical="center"/>
    </xf>
    <xf numFmtId="0" fontId="14" fillId="13" borderId="1" xfId="0" applyFont="1" applyFill="1" applyBorder="1" applyAlignment="1">
      <alignment horizontal="center" vertical="center"/>
    </xf>
    <xf numFmtId="0" fontId="1" fillId="12" borderId="1" xfId="0" applyFont="1" applyFill="1" applyBorder="1" applyAlignment="1">
      <alignment horizontal="left" vertical="center"/>
    </xf>
    <xf numFmtId="0" fontId="70" fillId="0" borderId="5" xfId="0" applyFont="1" applyBorder="1" applyAlignment="1">
      <alignment horizontal="left" vertical="center" wrapText="1"/>
    </xf>
    <xf numFmtId="0" fontId="47" fillId="13" borderId="1" xfId="0" applyFont="1" applyFill="1" applyBorder="1" applyAlignment="1">
      <alignment horizontal="center" vertical="center"/>
    </xf>
    <xf numFmtId="0" fontId="38" fillId="12" borderId="25" xfId="0" applyFont="1" applyFill="1" applyBorder="1" applyAlignment="1">
      <alignment horizontal="left" vertical="center"/>
    </xf>
    <xf numFmtId="0" fontId="14" fillId="13" borderId="1" xfId="0" applyFont="1" applyFill="1" applyBorder="1" applyAlignment="1">
      <alignment horizontal="center" vertical="top" wrapText="1"/>
    </xf>
    <xf numFmtId="0" fontId="56" fillId="3" borderId="5" xfId="0" applyFont="1" applyFill="1" applyBorder="1" applyAlignment="1">
      <alignment horizontal="center" vertical="center" wrapText="1"/>
    </xf>
    <xf numFmtId="0" fontId="35" fillId="0" borderId="12" xfId="0" applyFont="1" applyBorder="1" applyAlignment="1">
      <alignment vertical="center" wrapText="1"/>
    </xf>
    <xf numFmtId="0" fontId="1" fillId="12" borderId="5" xfId="0" applyFont="1" applyFill="1" applyBorder="1" applyAlignment="1">
      <alignment vertical="center"/>
    </xf>
    <xf numFmtId="0" fontId="13" fillId="13" borderId="1" xfId="0" applyFont="1" applyFill="1" applyBorder="1" applyAlignment="1">
      <alignment horizontal="left" vertical="center"/>
    </xf>
    <xf numFmtId="0" fontId="31" fillId="2" borderId="15" xfId="0" applyFont="1" applyFill="1" applyBorder="1" applyAlignment="1">
      <alignment vertical="center" wrapText="1"/>
    </xf>
    <xf numFmtId="0" fontId="20" fillId="13" borderId="39" xfId="0" applyFont="1" applyFill="1" applyBorder="1" applyAlignment="1">
      <alignment horizontal="center" vertical="center" wrapText="1"/>
    </xf>
    <xf numFmtId="0" fontId="1" fillId="12" borderId="5" xfId="0" applyFont="1" applyFill="1" applyBorder="1" applyAlignment="1">
      <alignment horizontal="left" vertical="center"/>
    </xf>
    <xf numFmtId="0" fontId="12" fillId="0" borderId="5"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5" xfId="0" applyFont="1" applyBorder="1" applyAlignment="1">
      <alignment horizontal="center" vertical="center"/>
    </xf>
    <xf numFmtId="0" fontId="13" fillId="0" borderId="0" xfId="0" applyFont="1" applyAlignment="1">
      <alignment horizontal="center" vertical="center"/>
    </xf>
    <xf numFmtId="0" fontId="89" fillId="3" borderId="5" xfId="0" applyFont="1" applyFill="1" applyBorder="1" applyAlignment="1">
      <alignment horizontal="left" vertical="top" wrapText="1"/>
    </xf>
    <xf numFmtId="0" fontId="13" fillId="3" borderId="5" xfId="0" applyFont="1" applyFill="1" applyBorder="1" applyAlignment="1">
      <alignment vertical="center" wrapText="1"/>
    </xf>
    <xf numFmtId="0" fontId="47" fillId="3" borderId="5" xfId="0" applyFont="1" applyFill="1" applyBorder="1" applyAlignment="1">
      <alignment horizontal="left" vertical="top" wrapText="1"/>
    </xf>
    <xf numFmtId="0" fontId="13" fillId="12" borderId="5" xfId="0" applyFont="1" applyFill="1" applyBorder="1" applyAlignment="1">
      <alignment vertical="center"/>
    </xf>
    <xf numFmtId="0" fontId="90" fillId="2" borderId="5" xfId="0" applyFont="1" applyFill="1" applyBorder="1" applyAlignment="1">
      <alignment vertical="center" wrapText="1"/>
    </xf>
    <xf numFmtId="0" fontId="33" fillId="2" borderId="1" xfId="0" applyFont="1" applyFill="1" applyBorder="1" applyAlignment="1">
      <alignment vertical="center" wrapText="1"/>
    </xf>
    <xf numFmtId="0" fontId="13" fillId="12" borderId="50" xfId="0" applyFont="1" applyFill="1" applyBorder="1" applyAlignment="1">
      <alignment vertical="center" wrapText="1"/>
    </xf>
    <xf numFmtId="0" fontId="47" fillId="12" borderId="33" xfId="0" applyFont="1" applyFill="1" applyBorder="1" applyAlignment="1">
      <alignment horizontal="left" vertical="center" wrapText="1"/>
    </xf>
    <xf numFmtId="0" fontId="47" fillId="12" borderId="51" xfId="0" applyFont="1" applyFill="1" applyBorder="1" applyAlignment="1">
      <alignment horizontal="left" vertical="center" wrapText="1"/>
    </xf>
    <xf numFmtId="16" fontId="1" fillId="0" borderId="5" xfId="0" applyNumberFormat="1" applyFont="1" applyBorder="1" applyAlignment="1">
      <alignment vertical="center" wrapText="1"/>
    </xf>
    <xf numFmtId="0" fontId="89" fillId="3" borderId="5" xfId="0" applyFont="1" applyFill="1" applyBorder="1" applyAlignment="1">
      <alignment horizontal="left" vertical="center" wrapText="1"/>
    </xf>
    <xf numFmtId="0" fontId="13" fillId="3" borderId="18" xfId="0" applyFont="1" applyFill="1" applyBorder="1" applyAlignment="1">
      <alignment vertical="center" wrapText="1"/>
    </xf>
    <xf numFmtId="0" fontId="68" fillId="12" borderId="5" xfId="0" applyFont="1" applyFill="1" applyBorder="1" applyAlignment="1">
      <alignment horizontal="left" vertical="center"/>
    </xf>
    <xf numFmtId="0" fontId="1" fillId="0" borderId="7" xfId="0" applyFont="1" applyBorder="1" applyAlignment="1">
      <alignment horizontal="center" vertical="top"/>
    </xf>
    <xf numFmtId="0" fontId="61" fillId="13" borderId="25" xfId="0" applyFont="1" applyFill="1" applyBorder="1" applyAlignment="1">
      <alignment vertical="top" wrapText="1"/>
    </xf>
    <xf numFmtId="0" fontId="61" fillId="13" borderId="26" xfId="0" applyFont="1" applyFill="1" applyBorder="1" applyAlignment="1">
      <alignment vertical="top" wrapText="1"/>
    </xf>
    <xf numFmtId="0" fontId="61" fillId="13" borderId="38" xfId="0" applyFont="1" applyFill="1" applyBorder="1" applyAlignment="1">
      <alignment vertical="top" wrapText="1"/>
    </xf>
    <xf numFmtId="0" fontId="61" fillId="13" borderId="1" xfId="0" applyFont="1" applyFill="1" applyBorder="1" applyAlignment="1">
      <alignment vertical="top" wrapText="1"/>
    </xf>
    <xf numFmtId="0" fontId="13" fillId="3" borderId="5" xfId="0" applyFont="1" applyFill="1" applyBorder="1" applyAlignment="1">
      <alignment horizontal="left" vertical="top" wrapText="1"/>
    </xf>
    <xf numFmtId="0" fontId="11" fillId="11" borderId="1" xfId="0" applyFont="1" applyFill="1" applyBorder="1" applyAlignment="1">
      <alignment vertical="top"/>
    </xf>
    <xf numFmtId="0" fontId="13" fillId="23" borderId="1" xfId="0" applyFont="1" applyFill="1" applyBorder="1" applyAlignment="1">
      <alignment horizontal="center" vertical="center" wrapText="1"/>
    </xf>
    <xf numFmtId="0" fontId="30" fillId="12" borderId="15" xfId="0" applyFont="1" applyFill="1" applyBorder="1" applyAlignment="1">
      <alignment vertical="center"/>
    </xf>
    <xf numFmtId="0" fontId="31" fillId="0" borderId="16" xfId="0" applyFont="1" applyBorder="1" applyAlignment="1">
      <alignment horizontal="left" vertical="center" wrapText="1"/>
    </xf>
    <xf numFmtId="0" fontId="31" fillId="0" borderId="6" xfId="0" applyFont="1" applyBorder="1" applyAlignment="1">
      <alignment vertical="center" wrapText="1"/>
    </xf>
    <xf numFmtId="0" fontId="31" fillId="2" borderId="25" xfId="0" applyFont="1" applyFill="1" applyBorder="1" applyAlignment="1">
      <alignment vertical="center" wrapText="1"/>
    </xf>
    <xf numFmtId="0" fontId="1" fillId="2" borderId="15" xfId="0" applyFont="1" applyFill="1" applyBorder="1" applyAlignment="1">
      <alignment horizontal="left" vertical="center" wrapText="1"/>
    </xf>
    <xf numFmtId="0" fontId="47" fillId="12" borderId="38" xfId="0" applyFont="1" applyFill="1" applyBorder="1" applyAlignment="1">
      <alignment vertical="center" wrapText="1"/>
    </xf>
    <xf numFmtId="0" fontId="30" fillId="12" borderId="35" xfId="0" applyFont="1" applyFill="1" applyBorder="1" applyAlignment="1">
      <alignment horizontal="left" vertical="center" wrapText="1"/>
    </xf>
    <xf numFmtId="0" fontId="20" fillId="13" borderId="25" xfId="0" applyFont="1" applyFill="1" applyBorder="1" applyAlignment="1">
      <alignment wrapText="1"/>
    </xf>
    <xf numFmtId="0" fontId="20" fillId="13" borderId="26" xfId="0" applyFont="1" applyFill="1" applyBorder="1" applyAlignment="1">
      <alignment wrapText="1"/>
    </xf>
    <xf numFmtId="0" fontId="1" fillId="0" borderId="11" xfId="0" applyFont="1" applyBorder="1" applyAlignment="1">
      <alignment horizontal="center" vertical="top"/>
    </xf>
    <xf numFmtId="0" fontId="8" fillId="2" borderId="5" xfId="0" applyFont="1" applyFill="1" applyBorder="1" applyAlignment="1">
      <alignment horizontal="left" vertical="center" wrapText="1"/>
    </xf>
    <xf numFmtId="0" fontId="8" fillId="2" borderId="5" xfId="0" applyFont="1" applyFill="1" applyBorder="1" applyAlignment="1">
      <alignment vertical="center" wrapText="1"/>
    </xf>
    <xf numFmtId="0" fontId="8" fillId="2" borderId="5" xfId="0" applyFont="1" applyFill="1" applyBorder="1" applyAlignment="1">
      <alignment vertical="center"/>
    </xf>
    <xf numFmtId="0" fontId="9" fillId="0" borderId="5" xfId="0" applyFont="1" applyBorder="1" applyAlignment="1">
      <alignment horizontal="center" vertical="center"/>
    </xf>
    <xf numFmtId="0" fontId="58" fillId="20" borderId="26" xfId="0" applyFont="1" applyFill="1" applyBorder="1" applyAlignment="1">
      <alignment horizontal="center" vertical="center"/>
    </xf>
    <xf numFmtId="0" fontId="4" fillId="2" borderId="26" xfId="0" applyFont="1" applyFill="1" applyBorder="1" applyAlignment="1">
      <alignment horizontal="center" vertical="center"/>
    </xf>
    <xf numFmtId="0" fontId="78" fillId="2" borderId="5" xfId="0" applyFont="1" applyFill="1" applyBorder="1" applyAlignment="1">
      <alignment vertical="center" wrapText="1"/>
    </xf>
    <xf numFmtId="0" fontId="79" fillId="2" borderId="5" xfId="0" applyFont="1" applyFill="1" applyBorder="1" applyAlignment="1">
      <alignment vertical="center" wrapText="1"/>
    </xf>
    <xf numFmtId="0" fontId="42" fillId="2" borderId="5" xfId="0" applyFont="1" applyFill="1" applyBorder="1" applyAlignment="1">
      <alignment vertical="center"/>
    </xf>
    <xf numFmtId="0" fontId="62" fillId="2" borderId="5" xfId="0" applyFont="1" applyFill="1" applyBorder="1" applyAlignment="1">
      <alignment horizontal="left" vertical="center" wrapText="1"/>
    </xf>
    <xf numFmtId="0" fontId="6" fillId="0" borderId="5" xfId="0" applyFont="1" applyBorder="1" applyAlignment="1">
      <alignment horizontal="center" vertical="center"/>
    </xf>
    <xf numFmtId="0" fontId="8" fillId="2" borderId="5"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30" fillId="12" borderId="18" xfId="0" applyFont="1" applyFill="1" applyBorder="1" applyAlignment="1">
      <alignment vertical="center" wrapText="1"/>
    </xf>
    <xf numFmtId="0" fontId="30" fillId="12" borderId="18" xfId="0" applyFont="1" applyFill="1" applyBorder="1" applyAlignment="1">
      <alignment vertical="center"/>
    </xf>
    <xf numFmtId="0" fontId="1" fillId="0" borderId="17" xfId="0" applyFont="1" applyBorder="1" applyAlignment="1">
      <alignment vertical="center"/>
    </xf>
    <xf numFmtId="0" fontId="1" fillId="2" borderId="38" xfId="0" applyFont="1" applyFill="1" applyBorder="1" applyAlignment="1">
      <alignment horizontal="left" vertical="center"/>
    </xf>
    <xf numFmtId="0" fontId="47" fillId="2" borderId="1" xfId="0" applyFont="1" applyFill="1" applyBorder="1" applyAlignment="1">
      <alignment horizontal="center" vertical="center" wrapText="1"/>
    </xf>
    <xf numFmtId="0" fontId="11" fillId="11" borderId="1" xfId="0" applyFont="1" applyFill="1" applyBorder="1" applyAlignment="1">
      <alignment horizontal="center" vertical="top"/>
    </xf>
    <xf numFmtId="0" fontId="30" fillId="3" borderId="15" xfId="0" applyFont="1" applyFill="1" applyBorder="1"/>
    <xf numFmtId="0" fontId="20" fillId="13" borderId="1" xfId="0" applyFont="1" applyFill="1" applyBorder="1" applyAlignment="1">
      <alignment horizontal="center" wrapText="1"/>
    </xf>
    <xf numFmtId="0" fontId="6" fillId="2" borderId="5" xfId="0" applyFont="1" applyFill="1" applyBorder="1" applyAlignment="1">
      <alignment horizontal="center" vertical="center" wrapText="1"/>
    </xf>
    <xf numFmtId="0" fontId="62" fillId="0" borderId="5" xfId="0" applyFont="1" applyBorder="1" applyAlignment="1">
      <alignment vertical="center"/>
    </xf>
    <xf numFmtId="0" fontId="11" fillId="0" borderId="5" xfId="0" applyFont="1" applyBorder="1" applyAlignment="1">
      <alignment vertical="center"/>
    </xf>
    <xf numFmtId="0" fontId="67" fillId="0" borderId="7" xfId="0" applyFont="1" applyBorder="1" applyAlignment="1">
      <alignment horizontal="center" vertical="center"/>
    </xf>
    <xf numFmtId="0" fontId="49" fillId="13" borderId="5" xfId="0" applyFont="1" applyFill="1" applyBorder="1" applyAlignment="1">
      <alignment vertical="center"/>
    </xf>
    <xf numFmtId="0" fontId="8" fillId="0" borderId="0" xfId="0" applyFont="1" applyAlignment="1">
      <alignment horizontal="center" vertical="center" wrapText="1"/>
    </xf>
    <xf numFmtId="0" fontId="31" fillId="0" borderId="6" xfId="0" applyFont="1" applyBorder="1" applyAlignment="1">
      <alignment horizontal="center" vertical="center" wrapText="1"/>
    </xf>
    <xf numFmtId="0" fontId="1" fillId="2" borderId="25" xfId="0" applyFont="1" applyFill="1" applyBorder="1" applyAlignment="1">
      <alignment horizontal="center" vertical="center" wrapText="1"/>
    </xf>
    <xf numFmtId="0" fontId="70" fillId="0" borderId="5" xfId="0" applyFont="1" applyBorder="1" applyAlignment="1">
      <alignment horizontal="center" wrapText="1"/>
    </xf>
    <xf numFmtId="0" fontId="70" fillId="0" borderId="5" xfId="0" applyFont="1" applyBorder="1" applyAlignment="1">
      <alignment horizontal="center" vertical="top" wrapText="1"/>
    </xf>
    <xf numFmtId="0" fontId="14" fillId="13" borderId="1" xfId="0" applyFont="1" applyFill="1" applyBorder="1" applyAlignment="1">
      <alignment horizontal="left" vertical="center" wrapText="1"/>
    </xf>
    <xf numFmtId="0" fontId="1" fillId="0" borderId="6" xfId="0" applyFont="1" applyBorder="1"/>
    <xf numFmtId="0" fontId="1" fillId="22" borderId="34" xfId="0" applyFont="1" applyFill="1" applyBorder="1" applyAlignment="1">
      <alignment vertical="center" wrapText="1"/>
    </xf>
    <xf numFmtId="0" fontId="9" fillId="0" borderId="7" xfId="0" applyFont="1" applyBorder="1" applyAlignment="1">
      <alignment vertical="center" wrapText="1"/>
    </xf>
    <xf numFmtId="0" fontId="12" fillId="0" borderId="9" xfId="0" applyFont="1" applyBorder="1" applyAlignment="1">
      <alignment vertical="center"/>
    </xf>
    <xf numFmtId="0" fontId="9" fillId="0" borderId="7" xfId="0" applyFont="1" applyBorder="1" applyAlignment="1">
      <alignment horizontal="center" vertical="center"/>
    </xf>
    <xf numFmtId="0" fontId="9" fillId="0" borderId="0" xfId="0" applyFont="1" applyAlignment="1">
      <alignment horizontal="left" vertical="center"/>
    </xf>
    <xf numFmtId="0" fontId="22" fillId="2" borderId="5" xfId="0" applyFont="1" applyFill="1" applyBorder="1" applyAlignment="1">
      <alignment vertical="center"/>
    </xf>
    <xf numFmtId="0" fontId="4" fillId="2" borderId="5" xfId="0" applyFont="1" applyFill="1" applyBorder="1" applyAlignment="1">
      <alignment vertical="center"/>
    </xf>
    <xf numFmtId="0" fontId="26" fillId="13" borderId="5" xfId="0" applyFont="1" applyFill="1" applyBorder="1" applyAlignment="1">
      <alignment vertical="center"/>
    </xf>
    <xf numFmtId="0" fontId="8" fillId="0" borderId="0" xfId="0" applyFont="1" applyAlignment="1">
      <alignment horizontal="center" vertical="center"/>
    </xf>
    <xf numFmtId="0" fontId="31" fillId="0" borderId="11" xfId="0" applyFont="1" applyBorder="1" applyAlignment="1">
      <alignment horizontal="left" vertical="center" wrapText="1"/>
    </xf>
    <xf numFmtId="0" fontId="31" fillId="0" borderId="13" xfId="0" applyFont="1" applyBorder="1" applyAlignment="1">
      <alignment horizontal="left" vertical="center" wrapText="1"/>
    </xf>
    <xf numFmtId="0" fontId="30" fillId="12" borderId="15" xfId="0" applyFont="1" applyFill="1" applyBorder="1" applyAlignment="1">
      <alignment horizontal="left" vertical="center"/>
    </xf>
    <xf numFmtId="0" fontId="1" fillId="0" borderId="29" xfId="0" applyFont="1" applyBorder="1" applyAlignment="1">
      <alignment vertical="center" wrapText="1"/>
    </xf>
    <xf numFmtId="0" fontId="91" fillId="0" borderId="5" xfId="0" applyFont="1" applyBorder="1" applyAlignment="1">
      <alignment horizontal="left" vertical="center" wrapText="1"/>
    </xf>
    <xf numFmtId="0" fontId="91" fillId="0" borderId="0" xfId="0" applyFont="1" applyAlignment="1">
      <alignment horizontal="left" vertical="center" wrapText="1"/>
    </xf>
    <xf numFmtId="0" fontId="1" fillId="2" borderId="1" xfId="0" applyFont="1" applyFill="1" applyBorder="1" applyAlignment="1">
      <alignment vertical="center" wrapText="1"/>
    </xf>
    <xf numFmtId="0" fontId="56" fillId="3" borderId="15" xfId="0" applyFont="1" applyFill="1" applyBorder="1" applyAlignment="1">
      <alignment horizontal="center" vertical="center" wrapText="1"/>
    </xf>
    <xf numFmtId="0" fontId="12" fillId="0" borderId="5" xfId="0" applyFont="1" applyBorder="1" applyAlignment="1">
      <alignment vertical="center"/>
    </xf>
    <xf numFmtId="0" fontId="12" fillId="20" borderId="1" xfId="0" applyFont="1" applyFill="1" applyBorder="1" applyAlignment="1">
      <alignment horizontal="center" vertical="center"/>
    </xf>
    <xf numFmtId="0" fontId="77" fillId="2" borderId="39" xfId="0" applyFont="1" applyFill="1" applyBorder="1" applyAlignment="1">
      <alignment vertical="center" wrapText="1"/>
    </xf>
    <xf numFmtId="9" fontId="26" fillId="13" borderId="5" xfId="0" applyNumberFormat="1" applyFont="1" applyFill="1" applyBorder="1" applyAlignment="1">
      <alignment vertical="center"/>
    </xf>
    <xf numFmtId="9" fontId="42" fillId="13" borderId="5" xfId="0" applyNumberFormat="1" applyFont="1" applyFill="1" applyBorder="1" applyAlignment="1">
      <alignment vertical="center"/>
    </xf>
    <xf numFmtId="0" fontId="8" fillId="0" borderId="5" xfId="0" applyFont="1" applyBorder="1" applyAlignment="1">
      <alignment horizontal="left" vertical="center" wrapText="1"/>
    </xf>
    <xf numFmtId="0" fontId="11" fillId="11" borderId="1" xfId="0" applyFont="1" applyFill="1" applyBorder="1" applyAlignment="1">
      <alignment horizontal="center" vertical="center" wrapText="1"/>
    </xf>
    <xf numFmtId="0" fontId="31" fillId="0" borderId="5" xfId="0" applyFont="1" applyBorder="1" applyAlignment="1">
      <alignment horizontal="center" vertical="top" wrapText="1"/>
    </xf>
    <xf numFmtId="0" fontId="1" fillId="0" borderId="13" xfId="0" applyFont="1" applyBorder="1" applyAlignment="1">
      <alignment horizontal="left" vertical="top" wrapText="1"/>
    </xf>
    <xf numFmtId="0" fontId="33" fillId="0" borderId="0" xfId="0" applyFont="1" applyAlignment="1">
      <alignment horizontal="center" vertical="center" wrapText="1"/>
    </xf>
    <xf numFmtId="0" fontId="31" fillId="2" borderId="25" xfId="0" applyFont="1" applyFill="1" applyBorder="1" applyAlignment="1">
      <alignment horizontal="center" vertical="top" wrapText="1"/>
    </xf>
    <xf numFmtId="0" fontId="31" fillId="0" borderId="6" xfId="0" applyFont="1" applyBorder="1" applyAlignment="1">
      <alignment horizontal="center" vertical="top" wrapText="1"/>
    </xf>
    <xf numFmtId="0" fontId="6" fillId="13" borderId="1" xfId="0" applyFont="1" applyFill="1" applyBorder="1" applyAlignment="1">
      <alignment horizontal="center" vertical="center"/>
    </xf>
    <xf numFmtId="0" fontId="31" fillId="2" borderId="5" xfId="0" applyFont="1" applyFill="1" applyBorder="1" applyAlignment="1">
      <alignment horizontal="center" wrapText="1"/>
    </xf>
    <xf numFmtId="0" fontId="30" fillId="3" borderId="18" xfId="0" applyFont="1" applyFill="1" applyBorder="1" applyAlignment="1">
      <alignment horizontal="left" vertical="top" wrapText="1"/>
    </xf>
    <xf numFmtId="0" fontId="1" fillId="0" borderId="7" xfId="0" applyFont="1" applyBorder="1" applyAlignment="1">
      <alignment horizontal="center"/>
    </xf>
    <xf numFmtId="0" fontId="46" fillId="0" borderId="5" xfId="0" applyFont="1" applyBorder="1" applyAlignment="1">
      <alignment horizontal="left" vertical="center"/>
    </xf>
    <xf numFmtId="0" fontId="1" fillId="22" borderId="5" xfId="0" applyFont="1" applyFill="1" applyBorder="1" applyAlignment="1">
      <alignment horizontal="center" vertical="top" wrapText="1"/>
    </xf>
    <xf numFmtId="0" fontId="37" fillId="0" borderId="5" xfId="0" applyFont="1" applyBorder="1" applyAlignment="1">
      <alignment horizontal="center" vertical="top" wrapText="1"/>
    </xf>
    <xf numFmtId="0" fontId="13" fillId="3" borderId="25" xfId="0" applyFont="1" applyFill="1" applyBorder="1" applyAlignment="1">
      <alignment vertical="top" wrapText="1"/>
    </xf>
    <xf numFmtId="0" fontId="11" fillId="11" borderId="1" xfId="0" applyFont="1" applyFill="1" applyBorder="1" applyAlignment="1">
      <alignment horizontal="center" vertical="top" wrapText="1"/>
    </xf>
    <xf numFmtId="0" fontId="30" fillId="3" borderId="5" xfId="0" applyFont="1" applyFill="1" applyBorder="1" applyAlignment="1">
      <alignment wrapText="1"/>
    </xf>
    <xf numFmtId="0" fontId="70" fillId="0" borderId="5" xfId="0" applyFont="1" applyBorder="1" applyAlignment="1">
      <alignment horizontal="left" vertical="top" wrapText="1"/>
    </xf>
    <xf numFmtId="0" fontId="1" fillId="0" borderId="9" xfId="0" applyFont="1" applyBorder="1" applyAlignment="1">
      <alignment horizontal="left" vertical="center" wrapText="1"/>
    </xf>
    <xf numFmtId="0" fontId="1" fillId="0" borderId="7" xfId="0" applyFont="1" applyBorder="1" applyAlignment="1">
      <alignment horizontal="left" wrapText="1"/>
    </xf>
    <xf numFmtId="0" fontId="1" fillId="0" borderId="31" xfId="0" applyFont="1" applyBorder="1" applyAlignment="1">
      <alignment horizontal="center" vertical="top"/>
    </xf>
    <xf numFmtId="0" fontId="8" fillId="13" borderId="1" xfId="0" applyFont="1" applyFill="1" applyBorder="1" applyAlignment="1">
      <alignment horizontal="center" vertical="top" wrapText="1"/>
    </xf>
    <xf numFmtId="0" fontId="78" fillId="0" borderId="5" xfId="0" applyFont="1" applyBorder="1" applyAlignment="1">
      <alignment vertical="center"/>
    </xf>
    <xf numFmtId="0" fontId="68" fillId="0" borderId="0" xfId="0" applyFont="1" applyAlignment="1">
      <alignment vertical="center" wrapText="1"/>
    </xf>
    <xf numFmtId="0" fontId="4" fillId="20" borderId="26" xfId="0" applyFont="1" applyFill="1" applyBorder="1" applyAlignment="1">
      <alignment horizontal="center" vertical="center"/>
    </xf>
    <xf numFmtId="0" fontId="59" fillId="0" borderId="5" xfId="0" applyFont="1" applyBorder="1" applyAlignment="1">
      <alignment vertical="center" wrapText="1"/>
    </xf>
    <xf numFmtId="0" fontId="68" fillId="2" borderId="1"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1" xfId="0" applyFont="1" applyFill="1" applyBorder="1" applyAlignment="1">
      <alignment horizontal="center" vertical="center" wrapText="1"/>
    </xf>
    <xf numFmtId="0" fontId="62" fillId="2" borderId="5" xfId="0" applyFont="1" applyFill="1" applyBorder="1" applyAlignment="1">
      <alignment horizontal="center" vertical="center" wrapText="1"/>
    </xf>
    <xf numFmtId="0" fontId="62" fillId="2" borderId="18" xfId="0" applyFont="1" applyFill="1" applyBorder="1" applyAlignment="1">
      <alignment horizontal="center" vertical="center" wrapText="1"/>
    </xf>
    <xf numFmtId="0" fontId="62" fillId="0" borderId="17" xfId="0" applyFont="1" applyBorder="1" applyAlignment="1">
      <alignment horizontal="center" vertical="center" wrapText="1"/>
    </xf>
    <xf numFmtId="0" fontId="11" fillId="12" borderId="5" xfId="0" applyFont="1" applyFill="1" applyBorder="1" applyAlignment="1">
      <alignment horizontal="left" vertical="center"/>
    </xf>
    <xf numFmtId="0" fontId="68" fillId="0" borderId="5" xfId="0" applyFont="1" applyBorder="1" applyAlignment="1">
      <alignment horizontal="left" vertical="center"/>
    </xf>
    <xf numFmtId="0" fontId="68" fillId="0" borderId="5" xfId="0" applyFont="1" applyBorder="1" applyAlignment="1">
      <alignment horizontal="center" vertical="center"/>
    </xf>
    <xf numFmtId="0" fontId="92" fillId="0" borderId="5" xfId="0" applyFont="1" applyBorder="1" applyAlignment="1">
      <alignment horizontal="left" vertical="center" wrapText="1"/>
    </xf>
    <xf numFmtId="0" fontId="68" fillId="2" borderId="5" xfId="0" applyFont="1" applyFill="1" applyBorder="1" applyAlignment="1">
      <alignment horizontal="left" vertical="center" wrapText="1"/>
    </xf>
    <xf numFmtId="0" fontId="68" fillId="2" borderId="5" xfId="0" applyFont="1" applyFill="1" applyBorder="1" applyAlignment="1">
      <alignment horizontal="left" vertical="center"/>
    </xf>
    <xf numFmtId="0" fontId="68" fillId="2" borderId="5" xfId="0" applyFont="1" applyFill="1" applyBorder="1" applyAlignment="1">
      <alignment vertical="center" wrapText="1"/>
    </xf>
    <xf numFmtId="0" fontId="69" fillId="2" borderId="5" xfId="0" applyFont="1" applyFill="1" applyBorder="1" applyAlignment="1">
      <alignment horizontal="left" vertical="center"/>
    </xf>
    <xf numFmtId="0" fontId="11" fillId="12" borderId="5" xfId="0" applyFont="1" applyFill="1" applyBorder="1" applyAlignment="1">
      <alignment horizontal="left" vertical="center" wrapText="1"/>
    </xf>
    <xf numFmtId="0" fontId="68" fillId="0" borderId="19" xfId="0" applyFont="1" applyBorder="1" applyAlignment="1">
      <alignment vertical="center" wrapText="1"/>
    </xf>
    <xf numFmtId="0" fontId="68" fillId="0" borderId="6" xfId="0" applyFont="1" applyBorder="1" applyAlignment="1">
      <alignment vertical="center" wrapText="1"/>
    </xf>
    <xf numFmtId="0" fontId="68" fillId="0" borderId="5" xfId="0" applyFont="1" applyBorder="1" applyAlignment="1">
      <alignment vertical="center"/>
    </xf>
    <xf numFmtId="0" fontId="68" fillId="2" borderId="5" xfId="0" applyFont="1" applyFill="1" applyBorder="1" applyAlignment="1">
      <alignment vertical="center"/>
    </xf>
    <xf numFmtId="0" fontId="81" fillId="12" borderId="5" xfId="0" applyFont="1" applyFill="1" applyBorder="1" applyAlignment="1">
      <alignment horizontal="left" vertical="center"/>
    </xf>
    <xf numFmtId="0" fontId="68" fillId="0" borderId="0" xfId="0" applyFont="1" applyAlignment="1">
      <alignment horizontal="center" vertical="center" wrapText="1"/>
    </xf>
    <xf numFmtId="0" fontId="81" fillId="0" borderId="0" xfId="0" applyFont="1" applyAlignment="1">
      <alignment vertical="center" wrapText="1"/>
    </xf>
    <xf numFmtId="0" fontId="81" fillId="0" borderId="0" xfId="0" applyFont="1" applyAlignment="1">
      <alignment horizontal="center" vertical="center" wrapText="1"/>
    </xf>
    <xf numFmtId="0" fontId="23" fillId="0" borderId="7" xfId="0" applyFont="1" applyBorder="1" applyAlignment="1">
      <alignment vertical="center"/>
    </xf>
    <xf numFmtId="0" fontId="23" fillId="0" borderId="9" xfId="0" applyFont="1" applyBorder="1" applyAlignment="1">
      <alignment vertical="center"/>
    </xf>
    <xf numFmtId="0" fontId="59" fillId="20" borderId="38" xfId="0" applyFont="1" applyFill="1" applyBorder="1" applyAlignment="1">
      <alignment vertical="center"/>
    </xf>
    <xf numFmtId="0" fontId="9" fillId="2" borderId="5" xfId="0" applyFont="1" applyFill="1" applyBorder="1" applyAlignment="1">
      <alignment vertical="center" wrapText="1"/>
    </xf>
    <xf numFmtId="0" fontId="59" fillId="2" borderId="38" xfId="0" applyFont="1" applyFill="1" applyBorder="1" applyAlignment="1">
      <alignment vertical="center" wrapText="1"/>
    </xf>
    <xf numFmtId="0" fontId="66" fillId="2" borderId="38" xfId="0" applyFont="1" applyFill="1" applyBorder="1" applyAlignment="1">
      <alignment vertical="center" wrapText="1"/>
    </xf>
    <xf numFmtId="0" fontId="59" fillId="2" borderId="38" xfId="0" applyFont="1" applyFill="1" applyBorder="1" applyAlignment="1">
      <alignment vertical="center"/>
    </xf>
    <xf numFmtId="0" fontId="59" fillId="2" borderId="5" xfId="0" applyFont="1" applyFill="1" applyBorder="1" applyAlignment="1">
      <alignment vertical="center"/>
    </xf>
    <xf numFmtId="9" fontId="62" fillId="2" borderId="5" xfId="0" applyNumberFormat="1" applyFont="1" applyFill="1" applyBorder="1" applyAlignment="1">
      <alignment horizontal="center" vertical="center" wrapText="1"/>
    </xf>
    <xf numFmtId="0" fontId="60" fillId="2" borderId="38" xfId="0" applyFont="1" applyFill="1" applyBorder="1" applyAlignment="1">
      <alignment vertical="center"/>
    </xf>
    <xf numFmtId="0" fontId="60" fillId="13" borderId="5" xfId="0" applyFont="1" applyFill="1" applyBorder="1" applyAlignment="1">
      <alignment vertical="center"/>
    </xf>
    <xf numFmtId="0" fontId="45" fillId="2" borderId="1" xfId="0" applyFont="1" applyFill="1" applyBorder="1" applyAlignment="1">
      <alignment horizontal="center" vertical="center"/>
    </xf>
    <xf numFmtId="0" fontId="6" fillId="12" borderId="5" xfId="0" applyFont="1" applyFill="1" applyBorder="1" applyAlignment="1">
      <alignment horizontal="left" vertical="center" wrapText="1"/>
    </xf>
    <xf numFmtId="0" fontId="61" fillId="2" borderId="1" xfId="0" applyFont="1" applyFill="1" applyBorder="1" applyAlignment="1">
      <alignment horizontal="center" vertical="center"/>
    </xf>
    <xf numFmtId="0" fontId="61" fillId="2" borderId="1" xfId="0" applyFont="1" applyFill="1" applyBorder="1" applyAlignment="1">
      <alignment horizontal="center" vertical="center" wrapText="1"/>
    </xf>
    <xf numFmtId="0" fontId="89" fillId="3" borderId="18" xfId="0" applyFont="1" applyFill="1" applyBorder="1" applyAlignment="1">
      <alignment horizontal="left" vertical="top" wrapText="1"/>
    </xf>
    <xf numFmtId="0" fontId="89" fillId="3" borderId="15" xfId="0" applyFont="1" applyFill="1" applyBorder="1" applyAlignment="1">
      <alignment horizontal="left" vertical="top" wrapText="1"/>
    </xf>
    <xf numFmtId="0" fontId="47" fillId="3" borderId="10" xfId="0" applyFont="1" applyFill="1" applyBorder="1" applyAlignment="1">
      <alignment horizontal="left" vertical="top" wrapText="1"/>
    </xf>
    <xf numFmtId="0" fontId="47" fillId="3" borderId="18" xfId="0" applyFont="1" applyFill="1" applyBorder="1" applyAlignment="1">
      <alignment horizontal="left" vertical="top" wrapText="1"/>
    </xf>
    <xf numFmtId="0" fontId="47" fillId="3" borderId="15" xfId="0" applyFont="1" applyFill="1" applyBorder="1" applyAlignment="1">
      <alignment horizontal="left" vertical="top" wrapText="1"/>
    </xf>
    <xf numFmtId="0" fontId="30" fillId="3" borderId="10" xfId="0" applyFont="1" applyFill="1" applyBorder="1" applyAlignment="1">
      <alignment horizontal="left" vertical="top"/>
    </xf>
    <xf numFmtId="0" fontId="31" fillId="2" borderId="10" xfId="0" applyFont="1" applyFill="1" applyBorder="1" applyAlignment="1">
      <alignment horizontal="left" vertical="center" wrapText="1"/>
    </xf>
    <xf numFmtId="0" fontId="87" fillId="2" borderId="5" xfId="0" applyFont="1" applyFill="1" applyBorder="1" applyAlignment="1">
      <alignment horizontal="left" vertical="center" wrapText="1"/>
    </xf>
    <xf numFmtId="0" fontId="45" fillId="2" borderId="1" xfId="0" applyFont="1" applyFill="1" applyBorder="1" applyAlignment="1">
      <alignment horizontal="left" vertical="center" wrapText="1"/>
    </xf>
    <xf numFmtId="0" fontId="1" fillId="12" borderId="18" xfId="0" applyFont="1" applyFill="1" applyBorder="1" applyAlignment="1">
      <alignment horizontal="left" vertical="center"/>
    </xf>
    <xf numFmtId="0" fontId="31" fillId="0" borderId="13" xfId="0" applyFont="1" applyBorder="1" applyAlignment="1">
      <alignment horizontal="left" vertical="top" wrapText="1"/>
    </xf>
    <xf numFmtId="0" fontId="31" fillId="0" borderId="11" xfId="0" applyFont="1" applyBorder="1" applyAlignment="1">
      <alignment horizontal="left" vertical="top" wrapText="1"/>
    </xf>
    <xf numFmtId="0" fontId="86" fillId="0" borderId="19" xfId="0" applyFont="1" applyBorder="1" applyAlignment="1">
      <alignment horizontal="left" vertical="top" wrapText="1"/>
    </xf>
    <xf numFmtId="0" fontId="1" fillId="2" borderId="18" xfId="0" applyFont="1" applyFill="1" applyBorder="1" applyAlignment="1">
      <alignment horizontal="left" vertical="center"/>
    </xf>
    <xf numFmtId="0" fontId="30" fillId="3" borderId="15" xfId="0" applyFont="1" applyFill="1" applyBorder="1" applyAlignment="1">
      <alignment horizontal="left" vertical="top" wrapText="1"/>
    </xf>
    <xf numFmtId="0" fontId="30" fillId="12" borderId="18" xfId="0" applyFont="1" applyFill="1" applyBorder="1" applyAlignment="1">
      <alignment horizontal="left" vertical="center" wrapText="1"/>
    </xf>
    <xf numFmtId="0" fontId="32" fillId="2" borderId="1" xfId="0" applyFont="1" applyFill="1" applyBorder="1" applyAlignment="1">
      <alignment vertical="center" wrapText="1"/>
    </xf>
    <xf numFmtId="0" fontId="1" fillId="0" borderId="13" xfId="0" applyFont="1" applyBorder="1" applyAlignment="1">
      <alignment horizontal="center" vertical="center"/>
    </xf>
    <xf numFmtId="0" fontId="13" fillId="3" borderId="25" xfId="0" applyFont="1" applyFill="1" applyBorder="1" applyAlignment="1">
      <alignment horizontal="left" vertical="top" wrapText="1"/>
    </xf>
    <xf numFmtId="0" fontId="38" fillId="12" borderId="15" xfId="0" applyFont="1" applyFill="1" applyBorder="1" applyAlignment="1">
      <alignment horizontal="left" vertical="center"/>
    </xf>
    <xf numFmtId="0" fontId="30" fillId="3" borderId="10" xfId="0" applyFont="1" applyFill="1" applyBorder="1" applyAlignment="1">
      <alignment horizontal="left"/>
    </xf>
    <xf numFmtId="0" fontId="38" fillId="12" borderId="18" xfId="0" applyFont="1" applyFill="1" applyBorder="1" applyAlignment="1">
      <alignment horizontal="left" vertical="center"/>
    </xf>
    <xf numFmtId="0" fontId="1" fillId="0" borderId="6" xfId="0" applyFont="1" applyBorder="1" applyAlignment="1">
      <alignment horizontal="center" vertical="center"/>
    </xf>
    <xf numFmtId="0" fontId="31" fillId="0" borderId="16" xfId="0" applyFont="1" applyBorder="1" applyAlignment="1">
      <alignment vertical="center" wrapText="1"/>
    </xf>
    <xf numFmtId="0" fontId="1" fillId="2" borderId="25" xfId="0" applyFont="1" applyFill="1" applyBorder="1" applyAlignment="1">
      <alignment horizontal="center" vertical="center"/>
    </xf>
    <xf numFmtId="0" fontId="31" fillId="0" borderId="0" xfId="0" applyFont="1" applyAlignment="1">
      <alignment vertical="center" wrapText="1"/>
    </xf>
    <xf numFmtId="0" fontId="1" fillId="0" borderId="11" xfId="0" applyFont="1" applyBorder="1" applyAlignment="1">
      <alignment horizontal="center" vertical="center"/>
    </xf>
    <xf numFmtId="0" fontId="43" fillId="12" borderId="15" xfId="0" applyFont="1" applyFill="1" applyBorder="1" applyAlignment="1">
      <alignment horizontal="center" vertical="center" wrapText="1"/>
    </xf>
    <xf numFmtId="0" fontId="32" fillId="0" borderId="0" xfId="0" applyFont="1" applyAlignment="1">
      <alignment vertical="center" wrapText="1"/>
    </xf>
    <xf numFmtId="0" fontId="61" fillId="13" borderId="39" xfId="0" applyFont="1" applyFill="1" applyBorder="1" applyAlignment="1">
      <alignment horizontal="center" vertical="center" wrapText="1"/>
    </xf>
    <xf numFmtId="0" fontId="43" fillId="0" borderId="31" xfId="0" applyFont="1" applyBorder="1" applyAlignment="1">
      <alignment vertical="center" wrapText="1"/>
    </xf>
    <xf numFmtId="0" fontId="1" fillId="0" borderId="31" xfId="0" applyFont="1" applyBorder="1" applyAlignment="1">
      <alignment vertical="center" wrapText="1"/>
    </xf>
    <xf numFmtId="0" fontId="1" fillId="2" borderId="39" xfId="0" applyFont="1" applyFill="1" applyBorder="1" applyAlignment="1">
      <alignment horizontal="left" vertical="top"/>
    </xf>
    <xf numFmtId="0" fontId="45" fillId="0" borderId="5" xfId="0" applyFont="1" applyBorder="1" applyAlignment="1">
      <alignment vertical="center" wrapText="1"/>
    </xf>
    <xf numFmtId="0" fontId="45" fillId="0" borderId="5" xfId="0" applyFont="1" applyBorder="1"/>
    <xf numFmtId="0" fontId="45" fillId="0" borderId="17" xfId="0" applyFont="1" applyBorder="1" applyAlignment="1">
      <alignment vertical="center" wrapText="1"/>
    </xf>
    <xf numFmtId="0" fontId="1" fillId="2" borderId="27" xfId="0" applyFont="1" applyFill="1" applyBorder="1" applyAlignment="1">
      <alignment horizontal="left" vertical="top"/>
    </xf>
    <xf numFmtId="0" fontId="35" fillId="0" borderId="16" xfId="0" applyFont="1" applyBorder="1" applyAlignment="1">
      <alignment vertical="center" wrapText="1"/>
    </xf>
    <xf numFmtId="0" fontId="1" fillId="0" borderId="31" xfId="0" applyFont="1" applyBorder="1"/>
    <xf numFmtId="0" fontId="1" fillId="2" borderId="18" xfId="0" applyFont="1" applyFill="1" applyBorder="1" applyAlignment="1">
      <alignment vertical="center"/>
    </xf>
    <xf numFmtId="0" fontId="104" fillId="29" borderId="55" xfId="0" applyFont="1" applyFill="1" applyBorder="1" applyAlignment="1">
      <alignment vertical="center" wrapText="1"/>
    </xf>
    <xf numFmtId="0" fontId="106" fillId="0" borderId="55" xfId="0" applyFont="1" applyBorder="1" applyAlignment="1">
      <alignment horizontal="left" vertical="center" wrapText="1"/>
    </xf>
    <xf numFmtId="0" fontId="106" fillId="29" borderId="55" xfId="0" applyFont="1" applyFill="1" applyBorder="1" applyAlignment="1">
      <alignment vertical="center" wrapText="1"/>
    </xf>
    <xf numFmtId="0" fontId="106" fillId="0" borderId="55" xfId="0" applyFont="1" applyBorder="1" applyAlignment="1" applyProtection="1">
      <alignment horizontal="center" vertical="center"/>
      <protection locked="0"/>
    </xf>
    <xf numFmtId="0" fontId="106" fillId="29" borderId="55" xfId="0" applyFont="1" applyFill="1" applyBorder="1" applyAlignment="1">
      <alignment horizontal="center" vertical="center" wrapText="1"/>
    </xf>
    <xf numFmtId="0" fontId="106" fillId="29" borderId="55" xfId="0" applyFont="1" applyFill="1" applyBorder="1" applyAlignment="1">
      <alignment horizontal="left" vertical="center" wrapText="1"/>
    </xf>
    <xf numFmtId="0" fontId="30" fillId="30" borderId="5" xfId="0" applyFont="1" applyFill="1" applyBorder="1" applyAlignment="1">
      <alignment horizontal="left" vertical="center" wrapText="1"/>
    </xf>
    <xf numFmtId="0" fontId="103" fillId="0" borderId="5" xfId="0" applyFont="1" applyBorder="1" applyAlignment="1">
      <alignment horizontal="center" vertical="center"/>
    </xf>
    <xf numFmtId="0" fontId="109" fillId="0" borderId="0" xfId="0" applyFont="1" applyAlignment="1">
      <alignment vertical="center" wrapText="1"/>
    </xf>
    <xf numFmtId="0" fontId="109" fillId="2" borderId="1" xfId="0" applyFont="1" applyFill="1" applyBorder="1" applyAlignment="1">
      <alignment vertical="center" wrapText="1"/>
    </xf>
    <xf numFmtId="0" fontId="107" fillId="0" borderId="0" xfId="0" applyFont="1"/>
    <xf numFmtId="0" fontId="109" fillId="0" borderId="0" xfId="0" applyFont="1" applyAlignment="1">
      <alignment horizontal="center" vertical="center" wrapText="1"/>
    </xf>
    <xf numFmtId="0" fontId="110" fillId="0" borderId="7" xfId="0" applyFont="1" applyBorder="1" applyAlignment="1">
      <alignment vertical="center"/>
    </xf>
    <xf numFmtId="0" fontId="110" fillId="0" borderId="9" xfId="0" applyFont="1" applyBorder="1" applyAlignment="1">
      <alignment vertical="center"/>
    </xf>
    <xf numFmtId="0" fontId="110" fillId="2" borderId="26" xfId="0" applyFont="1" applyFill="1" applyBorder="1" applyAlignment="1">
      <alignment horizontal="center" vertical="center"/>
    </xf>
    <xf numFmtId="0" fontId="111" fillId="0" borderId="0" xfId="0" applyFont="1" applyAlignment="1">
      <alignment horizontal="center" vertical="center" wrapText="1"/>
    </xf>
    <xf numFmtId="0" fontId="112" fillId="20" borderId="38" xfId="0" applyFont="1" applyFill="1" applyBorder="1" applyAlignment="1">
      <alignment vertical="center"/>
    </xf>
    <xf numFmtId="0" fontId="113" fillId="0" borderId="5" xfId="0" applyFont="1" applyBorder="1" applyAlignment="1">
      <alignment vertical="center" wrapText="1"/>
    </xf>
    <xf numFmtId="0" fontId="110" fillId="2" borderId="5" xfId="0" applyFont="1" applyFill="1" applyBorder="1" applyAlignment="1">
      <alignment vertical="center" wrapText="1"/>
    </xf>
    <xf numFmtId="0" fontId="110" fillId="0" borderId="5" xfId="0" applyFont="1" applyBorder="1" applyAlignment="1">
      <alignment vertical="center" wrapText="1"/>
    </xf>
    <xf numFmtId="0" fontId="114" fillId="2" borderId="5" xfId="0" applyFont="1" applyFill="1" applyBorder="1" applyAlignment="1">
      <alignment vertical="center"/>
    </xf>
    <xf numFmtId="9" fontId="115" fillId="13" borderId="5" xfId="0" applyNumberFormat="1" applyFont="1" applyFill="1" applyBorder="1" applyAlignment="1">
      <alignment vertical="center"/>
    </xf>
    <xf numFmtId="0" fontId="116" fillId="0" borderId="9" xfId="0" applyFont="1" applyBorder="1" applyAlignment="1">
      <alignment horizontal="left" vertical="center"/>
    </xf>
    <xf numFmtId="0" fontId="117" fillId="0" borderId="5" xfId="0" applyFont="1" applyBorder="1" applyAlignment="1">
      <alignment horizontal="center" vertical="center"/>
    </xf>
    <xf numFmtId="0" fontId="118" fillId="2" borderId="38" xfId="0" applyFont="1" applyFill="1" applyBorder="1" applyAlignment="1">
      <alignment horizontal="center" vertical="center" wrapText="1"/>
    </xf>
    <xf numFmtId="0" fontId="111" fillId="2" borderId="5" xfId="0" applyFont="1" applyFill="1" applyBorder="1" applyAlignment="1">
      <alignment horizontal="center" vertical="center" wrapText="1"/>
    </xf>
    <xf numFmtId="0" fontId="116" fillId="0" borderId="9" xfId="0" applyFont="1" applyBorder="1" applyAlignment="1">
      <alignment horizontal="left" vertical="center" wrapText="1"/>
    </xf>
    <xf numFmtId="0" fontId="117" fillId="0" borderId="5" xfId="0" applyFont="1" applyBorder="1" applyAlignment="1">
      <alignment horizontal="center" vertical="center" wrapText="1"/>
    </xf>
    <xf numFmtId="0" fontId="118" fillId="2" borderId="5" xfId="0" applyFont="1" applyFill="1" applyBorder="1" applyAlignment="1">
      <alignment horizontal="center" vertical="center" wrapText="1"/>
    </xf>
    <xf numFmtId="0" fontId="116" fillId="0" borderId="9" xfId="0" applyFont="1" applyBorder="1" applyAlignment="1">
      <alignment horizontal="center" vertical="center" wrapText="1"/>
    </xf>
    <xf numFmtId="0" fontId="116" fillId="2" borderId="1" xfId="0" applyFont="1" applyFill="1" applyBorder="1" applyAlignment="1">
      <alignment horizontal="center" vertical="center" wrapText="1"/>
    </xf>
    <xf numFmtId="0" fontId="116" fillId="28" borderId="1" xfId="0" applyFont="1" applyFill="1" applyBorder="1" applyAlignment="1">
      <alignment horizontal="center" vertical="center"/>
    </xf>
    <xf numFmtId="0" fontId="116" fillId="13" borderId="1" xfId="0" applyFont="1" applyFill="1" applyBorder="1" applyAlignment="1">
      <alignment horizontal="center" vertical="center" wrapText="1"/>
    </xf>
    <xf numFmtId="0" fontId="118" fillId="0" borderId="0" xfId="0" applyFont="1" applyAlignment="1">
      <alignment horizontal="left" vertical="center"/>
    </xf>
    <xf numFmtId="0" fontId="118" fillId="0" borderId="0" xfId="0" applyFont="1" applyAlignment="1">
      <alignment horizontal="left" vertical="center" wrapText="1"/>
    </xf>
    <xf numFmtId="0" fontId="119" fillId="0" borderId="0" xfId="0" applyFont="1" applyAlignment="1">
      <alignment horizontal="left" vertical="center" wrapText="1"/>
    </xf>
    <xf numFmtId="0" fontId="118" fillId="0" borderId="0" xfId="0" applyFont="1" applyAlignment="1">
      <alignment vertical="center" wrapText="1"/>
    </xf>
    <xf numFmtId="0" fontId="118" fillId="2" borderId="1" xfId="0" applyFont="1" applyFill="1" applyBorder="1" applyAlignment="1">
      <alignment horizontal="left" vertical="center"/>
    </xf>
    <xf numFmtId="0" fontId="118" fillId="2" borderId="1" xfId="0" applyFont="1" applyFill="1" applyBorder="1" applyAlignment="1">
      <alignment horizontal="left" vertical="center" wrapText="1"/>
    </xf>
    <xf numFmtId="0" fontId="118" fillId="2" borderId="1" xfId="0" applyFont="1" applyFill="1" applyBorder="1" applyAlignment="1">
      <alignment vertical="center" wrapText="1"/>
    </xf>
    <xf numFmtId="0" fontId="118" fillId="0" borderId="0" xfId="0" applyFont="1" applyAlignment="1">
      <alignment vertical="center"/>
    </xf>
    <xf numFmtId="0" fontId="118" fillId="2" borderId="1" xfId="0" applyFont="1" applyFill="1" applyBorder="1" applyAlignment="1">
      <alignment vertical="center"/>
    </xf>
    <xf numFmtId="0" fontId="116" fillId="0" borderId="0" xfId="0" applyFont="1" applyAlignment="1">
      <alignment horizontal="center" vertical="center" wrapText="1"/>
    </xf>
    <xf numFmtId="0" fontId="108" fillId="0" borderId="0" xfId="0" applyFont="1"/>
    <xf numFmtId="0" fontId="118" fillId="0" borderId="0" xfId="0" applyFont="1" applyAlignment="1">
      <alignment horizontal="center" vertical="center" wrapText="1"/>
    </xf>
    <xf numFmtId="0" fontId="120" fillId="2" borderId="1" xfId="0" applyFont="1" applyFill="1" applyBorder="1" applyAlignment="1">
      <alignment horizontal="left" vertical="center"/>
    </xf>
    <xf numFmtId="0" fontId="120" fillId="2" borderId="1" xfId="0" applyFont="1" applyFill="1" applyBorder="1" applyAlignment="1">
      <alignment horizontal="center" vertical="center"/>
    </xf>
    <xf numFmtId="1" fontId="118" fillId="0" borderId="0" xfId="0" applyNumberFormat="1" applyFont="1" applyAlignment="1">
      <alignment vertical="center" wrapText="1"/>
    </xf>
    <xf numFmtId="9" fontId="120" fillId="2" borderId="1" xfId="0" applyNumberFormat="1" applyFont="1" applyFill="1" applyBorder="1" applyAlignment="1">
      <alignment horizontal="center" vertical="center"/>
    </xf>
    <xf numFmtId="0" fontId="0" fillId="0" borderId="0" xfId="0" applyAlignment="1">
      <alignment wrapText="1"/>
    </xf>
    <xf numFmtId="1" fontId="21" fillId="0" borderId="5" xfId="0" applyNumberFormat="1" applyFont="1" applyBorder="1" applyAlignment="1">
      <alignment horizontal="center"/>
    </xf>
    <xf numFmtId="0" fontId="124" fillId="2" borderId="5" xfId="0" applyFont="1" applyFill="1" applyBorder="1" applyAlignment="1">
      <alignment horizontal="left" vertical="center" wrapText="1"/>
    </xf>
    <xf numFmtId="0" fontId="124" fillId="0" borderId="5" xfId="0" applyFont="1" applyBorder="1" applyAlignment="1">
      <alignment horizontal="left" vertical="center" wrapText="1"/>
    </xf>
    <xf numFmtId="0" fontId="124" fillId="0" borderId="5" xfId="0" applyFont="1" applyBorder="1" applyAlignment="1">
      <alignment vertical="center" wrapText="1"/>
    </xf>
    <xf numFmtId="0" fontId="124" fillId="0" borderId="5" xfId="0" applyFont="1" applyBorder="1" applyAlignment="1">
      <alignment horizontal="left" vertical="top" wrapText="1"/>
    </xf>
    <xf numFmtId="0" fontId="25" fillId="0" borderId="36" xfId="0" applyFont="1" applyBorder="1" applyAlignment="1">
      <alignment vertical="center" wrapText="1"/>
    </xf>
    <xf numFmtId="0" fontId="25" fillId="0" borderId="18" xfId="0" applyFont="1" applyBorder="1" applyAlignment="1">
      <alignment vertical="center" wrapText="1"/>
    </xf>
    <xf numFmtId="0" fontId="25" fillId="2" borderId="55" xfId="0" applyFont="1" applyFill="1" applyBorder="1" applyAlignment="1">
      <alignment horizontal="left" vertical="center" wrapText="1"/>
    </xf>
    <xf numFmtId="0" fontId="25" fillId="0" borderId="56" xfId="0" applyFont="1" applyBorder="1" applyAlignment="1">
      <alignment horizontal="left" vertical="center" wrapText="1"/>
    </xf>
    <xf numFmtId="0" fontId="25" fillId="0" borderId="36" xfId="0" applyFont="1" applyBorder="1" applyAlignment="1">
      <alignment horizontal="center" vertical="center" wrapText="1"/>
    </xf>
    <xf numFmtId="0" fontId="25" fillId="0" borderId="18" xfId="0" applyFont="1" applyBorder="1" applyAlignment="1">
      <alignment horizontal="center" vertical="center" wrapText="1"/>
    </xf>
    <xf numFmtId="0" fontId="25" fillId="2" borderId="55" xfId="0" applyFont="1" applyFill="1" applyBorder="1" applyAlignment="1">
      <alignment horizontal="center" vertical="center" wrapText="1"/>
    </xf>
    <xf numFmtId="0" fontId="25" fillId="2" borderId="55" xfId="0" applyFont="1" applyFill="1" applyBorder="1" applyAlignment="1">
      <alignment vertical="center" wrapText="1"/>
    </xf>
    <xf numFmtId="0" fontId="25" fillId="0" borderId="35" xfId="0" applyFont="1" applyBorder="1" applyAlignment="1">
      <alignment horizontal="left" vertical="center" wrapText="1"/>
    </xf>
    <xf numFmtId="0" fontId="25" fillId="2" borderId="16" xfId="0" applyFont="1" applyFill="1" applyBorder="1" applyAlignment="1">
      <alignment horizontal="left" vertical="center"/>
    </xf>
    <xf numFmtId="0" fontId="4" fillId="12" borderId="52" xfId="0" applyFont="1" applyFill="1" applyBorder="1" applyAlignment="1">
      <alignment horizontal="left" vertical="center"/>
    </xf>
    <xf numFmtId="0" fontId="25" fillId="0" borderId="18" xfId="0" applyFont="1" applyBorder="1" applyAlignment="1">
      <alignment horizontal="left" vertical="center" wrapText="1"/>
    </xf>
    <xf numFmtId="0" fontId="25" fillId="2" borderId="19" xfId="0" applyFont="1" applyFill="1" applyBorder="1" applyAlignment="1">
      <alignment horizontal="left" vertical="center"/>
    </xf>
    <xf numFmtId="0" fontId="4" fillId="12" borderId="55" xfId="0" applyFont="1" applyFill="1" applyBorder="1" applyAlignment="1">
      <alignment horizontal="left" vertical="center"/>
    </xf>
    <xf numFmtId="0" fontId="25" fillId="2" borderId="55" xfId="0" applyFont="1" applyFill="1" applyBorder="1" applyAlignment="1">
      <alignment horizontal="left" vertical="center"/>
    </xf>
    <xf numFmtId="0" fontId="112" fillId="12" borderId="5" xfId="0" applyFont="1" applyFill="1" applyBorder="1" applyAlignment="1">
      <alignment horizontal="left" vertical="center" wrapText="1"/>
    </xf>
    <xf numFmtId="0" fontId="125" fillId="2" borderId="38" xfId="0" applyFont="1" applyFill="1" applyBorder="1" applyAlignment="1">
      <alignment horizontal="left" vertical="top" wrapText="1"/>
    </xf>
    <xf numFmtId="0" fontId="126" fillId="2" borderId="5" xfId="0" applyFont="1" applyFill="1" applyBorder="1" applyAlignment="1">
      <alignment vertical="center" wrapText="1"/>
    </xf>
    <xf numFmtId="0" fontId="127" fillId="0" borderId="5" xfId="0" applyFont="1" applyBorder="1" applyAlignment="1">
      <alignment horizontal="center" vertical="top"/>
    </xf>
    <xf numFmtId="0" fontId="103" fillId="2" borderId="5" xfId="0" applyFont="1" applyFill="1" applyBorder="1" applyAlignment="1">
      <alignment horizontal="left" vertical="center" wrapText="1"/>
    </xf>
    <xf numFmtId="0" fontId="103" fillId="0" borderId="5" xfId="0" applyFont="1" applyBorder="1" applyAlignment="1">
      <alignment horizontal="left" vertical="center" wrapText="1"/>
    </xf>
    <xf numFmtId="0" fontId="123" fillId="0" borderId="5" xfId="0" applyFont="1" applyBorder="1" applyAlignment="1">
      <alignment horizontal="left" vertical="center" wrapText="1"/>
    </xf>
    <xf numFmtId="0" fontId="121" fillId="0" borderId="5" xfId="0" applyFont="1" applyBorder="1" applyAlignment="1">
      <alignment horizontal="left" vertical="center" wrapText="1"/>
    </xf>
    <xf numFmtId="9" fontId="17" fillId="0" borderId="0" xfId="0" applyNumberFormat="1" applyFont="1" applyAlignment="1">
      <alignment horizontal="center"/>
    </xf>
    <xf numFmtId="0" fontId="62" fillId="0" borderId="6" xfId="0" applyFont="1" applyBorder="1" applyAlignment="1">
      <alignment horizontal="center" vertical="center" wrapText="1"/>
    </xf>
    <xf numFmtId="0" fontId="68" fillId="0" borderId="6" xfId="0" applyFont="1" applyBorder="1" applyAlignment="1">
      <alignment horizontal="center" vertical="center" wrapText="1"/>
    </xf>
    <xf numFmtId="0" fontId="116" fillId="10" borderId="5" xfId="0" applyFont="1" applyFill="1" applyBorder="1" applyAlignment="1">
      <alignment horizontal="center" vertical="center"/>
    </xf>
    <xf numFmtId="0" fontId="103" fillId="2" borderId="5" xfId="0" applyFont="1" applyFill="1" applyBorder="1" applyAlignment="1">
      <alignment vertical="center" wrapText="1"/>
    </xf>
    <xf numFmtId="0" fontId="124" fillId="2" borderId="5" xfId="0" applyFont="1" applyFill="1" applyBorder="1" applyAlignment="1">
      <alignment vertical="center" wrapText="1"/>
    </xf>
    <xf numFmtId="0" fontId="23" fillId="11" borderId="54" xfId="0" applyFont="1" applyFill="1" applyBorder="1" applyAlignment="1">
      <alignment horizontal="center" vertical="center" wrapText="1"/>
    </xf>
    <xf numFmtId="0" fontId="22" fillId="0" borderId="19" xfId="0" applyFont="1" applyBorder="1" applyAlignment="1">
      <alignment horizontal="left" vertical="center" wrapText="1"/>
    </xf>
    <xf numFmtId="0" fontId="9" fillId="20" borderId="25" xfId="0" applyFont="1" applyFill="1" applyBorder="1" applyAlignment="1">
      <alignment horizontal="left" vertical="center" wrapText="1"/>
    </xf>
    <xf numFmtId="0" fontId="62" fillId="0" borderId="11" xfId="0" applyFont="1" applyBorder="1" applyAlignment="1">
      <alignment horizontal="left" vertical="center" wrapText="1"/>
    </xf>
    <xf numFmtId="0" fontId="62" fillId="0" borderId="29" xfId="0" applyFont="1" applyBorder="1" applyAlignment="1">
      <alignment horizontal="left" vertical="center" wrapText="1"/>
    </xf>
    <xf numFmtId="0" fontId="62" fillId="0" borderId="13" xfId="0" applyFont="1" applyBorder="1" applyAlignment="1">
      <alignment horizontal="left" vertical="center" wrapText="1"/>
    </xf>
    <xf numFmtId="0" fontId="56" fillId="12" borderId="5" xfId="0" applyFont="1" applyFill="1" applyBorder="1" applyAlignment="1">
      <alignment horizontal="left" vertical="center" wrapText="1"/>
    </xf>
    <xf numFmtId="0" fontId="72" fillId="12" borderId="5" xfId="0" applyFont="1" applyFill="1" applyBorder="1" applyAlignment="1">
      <alignment horizontal="left" vertical="center" wrapText="1"/>
    </xf>
    <xf numFmtId="0" fontId="56" fillId="12" borderId="15" xfId="0" applyFont="1" applyFill="1" applyBorder="1" applyAlignment="1">
      <alignment horizontal="left" vertical="center" wrapText="1"/>
    </xf>
    <xf numFmtId="0" fontId="56" fillId="12" borderId="25" xfId="0" applyFont="1" applyFill="1" applyBorder="1" applyAlignment="1">
      <alignment horizontal="left" vertical="center" wrapText="1"/>
    </xf>
    <xf numFmtId="0" fontId="72" fillId="12" borderId="25" xfId="0" applyFont="1" applyFill="1" applyBorder="1" applyAlignment="1">
      <alignment horizontal="left" vertical="center" wrapText="1"/>
    </xf>
    <xf numFmtId="0" fontId="0" fillId="0" borderId="0" xfId="0" applyAlignment="1">
      <alignment horizontal="left"/>
    </xf>
    <xf numFmtId="0" fontId="128" fillId="0" borderId="6" xfId="0" applyFont="1" applyBorder="1" applyAlignment="1">
      <alignment vertical="top" wrapText="1"/>
    </xf>
    <xf numFmtId="0" fontId="103" fillId="0" borderId="5" xfId="0" applyFont="1" applyBorder="1" applyAlignment="1">
      <alignment vertical="center"/>
    </xf>
    <xf numFmtId="0" fontId="1" fillId="0" borderId="35" xfId="0" applyFont="1" applyBorder="1" applyAlignment="1">
      <alignment horizontal="center" vertical="center"/>
    </xf>
    <xf numFmtId="0" fontId="1" fillId="2" borderId="18" xfId="0" applyFont="1" applyFill="1" applyBorder="1" applyAlignment="1">
      <alignment horizontal="left" vertical="top" wrapText="1"/>
    </xf>
    <xf numFmtId="0" fontId="1" fillId="2" borderId="55" xfId="0" applyFont="1" applyFill="1" applyBorder="1" applyAlignment="1">
      <alignment wrapText="1"/>
    </xf>
    <xf numFmtId="0" fontId="47" fillId="12" borderId="25" xfId="0" applyFont="1" applyFill="1" applyBorder="1" applyAlignment="1">
      <alignment horizontal="left" vertical="center" wrapText="1"/>
    </xf>
    <xf numFmtId="0" fontId="0" fillId="0" borderId="0" xfId="0" applyAlignment="1">
      <alignment horizontal="center"/>
    </xf>
    <xf numFmtId="0" fontId="8" fillId="2" borderId="1" xfId="0" applyFont="1" applyFill="1" applyBorder="1" applyAlignment="1">
      <alignment vertical="top"/>
    </xf>
    <xf numFmtId="0" fontId="1" fillId="0" borderId="0" xfId="0" applyFont="1" applyAlignment="1">
      <alignment horizontal="center" wrapText="1"/>
    </xf>
    <xf numFmtId="0" fontId="129" fillId="0" borderId="5" xfId="0" applyFont="1" applyBorder="1" applyAlignment="1">
      <alignment vertical="center"/>
    </xf>
    <xf numFmtId="0" fontId="108" fillId="0" borderId="0" xfId="0" applyFont="1" applyAlignment="1">
      <alignment horizontal="left" vertical="center"/>
    </xf>
    <xf numFmtId="0" fontId="130" fillId="0" borderId="5" xfId="0" applyFont="1" applyBorder="1" applyAlignment="1">
      <alignment horizontal="center" vertical="center" wrapText="1"/>
    </xf>
    <xf numFmtId="0" fontId="131" fillId="0" borderId="5" xfId="0" applyFont="1" applyBorder="1" applyAlignment="1">
      <alignment horizontal="center" vertical="center" wrapText="1"/>
    </xf>
    <xf numFmtId="0" fontId="132" fillId="2" borderId="5" xfId="0" applyFont="1" applyFill="1" applyBorder="1" applyAlignment="1">
      <alignment vertical="center"/>
    </xf>
    <xf numFmtId="0" fontId="133" fillId="13" borderId="5" xfId="0" applyFont="1" applyFill="1" applyBorder="1" applyAlignment="1">
      <alignment vertical="center"/>
    </xf>
    <xf numFmtId="0" fontId="108" fillId="0" borderId="0" xfId="0" applyFont="1" applyAlignment="1">
      <alignment horizontal="left" vertical="top"/>
    </xf>
    <xf numFmtId="0" fontId="14" fillId="13" borderId="6" xfId="0" applyFont="1" applyFill="1" applyBorder="1" applyAlignment="1">
      <alignment horizontal="left" vertical="center" wrapText="1"/>
    </xf>
    <xf numFmtId="0" fontId="3" fillId="0" borderId="7" xfId="0" applyFont="1" applyBorder="1"/>
    <xf numFmtId="0" fontId="3" fillId="0" borderId="8" xfId="0" applyFont="1" applyBorder="1"/>
    <xf numFmtId="0" fontId="12" fillId="11" borderId="6" xfId="0" applyFont="1" applyFill="1" applyBorder="1" applyAlignment="1">
      <alignment horizontal="center" vertical="center"/>
    </xf>
    <xf numFmtId="0" fontId="3" fillId="0" borderId="9" xfId="0" applyFont="1" applyBorder="1"/>
    <xf numFmtId="0" fontId="12" fillId="10" borderId="6" xfId="0" applyFont="1" applyFill="1" applyBorder="1" applyAlignment="1">
      <alignment horizontal="center" vertical="center"/>
    </xf>
    <xf numFmtId="0" fontId="14" fillId="13" borderId="2" xfId="0" applyFont="1" applyFill="1" applyBorder="1" applyAlignment="1">
      <alignment horizontal="left" vertical="center" wrapText="1"/>
    </xf>
    <xf numFmtId="0" fontId="3" fillId="0" borderId="3" xfId="0" applyFont="1" applyBorder="1"/>
    <xf numFmtId="0" fontId="3" fillId="0" borderId="24" xfId="0" applyFont="1" applyBorder="1"/>
    <xf numFmtId="0" fontId="9" fillId="8" borderId="23"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2" fillId="2" borderId="20" xfId="0" applyFont="1" applyFill="1" applyBorder="1" applyAlignment="1">
      <alignment horizontal="center" wrapText="1"/>
    </xf>
    <xf numFmtId="0" fontId="3" fillId="0" borderId="21" xfId="0" applyFont="1" applyBorder="1"/>
    <xf numFmtId="0" fontId="3" fillId="0" borderId="22" xfId="0" applyFont="1" applyBorder="1"/>
    <xf numFmtId="9" fontId="10" fillId="8" borderId="2" xfId="0" applyNumberFormat="1" applyFont="1" applyFill="1" applyBorder="1" applyAlignment="1">
      <alignment horizontal="center" wrapText="1"/>
    </xf>
    <xf numFmtId="0" fontId="3" fillId="0" borderId="4" xfId="0" applyFont="1" applyBorder="1"/>
    <xf numFmtId="9" fontId="10" fillId="9" borderId="2" xfId="0" applyNumberFormat="1" applyFont="1" applyFill="1" applyBorder="1" applyAlignment="1">
      <alignment horizontal="center" wrapText="1"/>
    </xf>
    <xf numFmtId="0" fontId="2" fillId="6" borderId="16" xfId="0" applyFont="1" applyFill="1" applyBorder="1" applyAlignment="1">
      <alignment horizontal="center" vertical="center" wrapText="1"/>
    </xf>
    <xf numFmtId="0" fontId="3" fillId="0" borderId="17" xfId="0" applyFont="1" applyBorder="1"/>
    <xf numFmtId="0" fontId="2" fillId="7" borderId="16" xfId="0" applyFont="1" applyFill="1" applyBorder="1" applyAlignment="1">
      <alignment horizontal="center" vertical="center" wrapText="1"/>
    </xf>
    <xf numFmtId="9" fontId="2" fillId="6" borderId="16" xfId="0" applyNumberFormat="1" applyFont="1" applyFill="1" applyBorder="1" applyAlignment="1">
      <alignment horizontal="center" vertical="center" wrapText="1"/>
    </xf>
    <xf numFmtId="0" fontId="3" fillId="0" borderId="19" xfId="0" applyFont="1" applyBorder="1"/>
    <xf numFmtId="9" fontId="2" fillId="7" borderId="16" xfId="0" applyNumberFormat="1" applyFont="1" applyFill="1" applyBorder="1" applyAlignment="1">
      <alignment horizontal="center" vertical="center" wrapText="1"/>
    </xf>
    <xf numFmtId="0" fontId="6" fillId="2" borderId="20" xfId="0" applyFont="1" applyFill="1" applyBorder="1" applyAlignment="1">
      <alignment horizontal="center" vertical="center"/>
    </xf>
    <xf numFmtId="9" fontId="7" fillId="2" borderId="6"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1" fillId="2" borderId="6" xfId="0" applyFont="1" applyFill="1" applyBorder="1" applyAlignment="1">
      <alignment horizontal="center"/>
    </xf>
    <xf numFmtId="0" fontId="5" fillId="4" borderId="6" xfId="0" applyFont="1" applyFill="1" applyBorder="1" applyAlignment="1">
      <alignment horizontal="center" wrapText="1"/>
    </xf>
    <xf numFmtId="0" fontId="2" fillId="5" borderId="11" xfId="0" applyFont="1" applyFill="1" applyBorder="1" applyAlignment="1">
      <alignment horizontal="center" vertical="center" wrapText="1"/>
    </xf>
    <xf numFmtId="0" fontId="3" fillId="0" borderId="12" xfId="0" applyFont="1" applyBorder="1"/>
    <xf numFmtId="0" fontId="3" fillId="0" borderId="13" xfId="0" applyFont="1" applyBorder="1"/>
    <xf numFmtId="0" fontId="3" fillId="0" borderId="14" xfId="0" applyFont="1" applyBorder="1"/>
    <xf numFmtId="9" fontId="2" fillId="5" borderId="11" xfId="0" applyNumberFormat="1" applyFont="1" applyFill="1" applyBorder="1" applyAlignment="1">
      <alignment horizontal="center" vertical="center" wrapText="1"/>
    </xf>
    <xf numFmtId="0" fontId="14" fillId="13" borderId="6" xfId="0" applyFont="1" applyFill="1" applyBorder="1" applyAlignment="1">
      <alignment horizontal="left" vertical="center"/>
    </xf>
    <xf numFmtId="0" fontId="18" fillId="5" borderId="6" xfId="0" applyFont="1" applyFill="1" applyBorder="1" applyAlignment="1">
      <alignment horizontal="center"/>
    </xf>
    <xf numFmtId="0" fontId="20" fillId="5" borderId="6" xfId="0" applyFont="1" applyFill="1" applyBorder="1" applyAlignment="1">
      <alignment horizontal="center"/>
    </xf>
    <xf numFmtId="0" fontId="22" fillId="13" borderId="6"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4" fillId="11" borderId="6" xfId="0" applyFont="1" applyFill="1" applyBorder="1" applyAlignment="1">
      <alignment horizontal="center" vertical="center"/>
    </xf>
    <xf numFmtId="0" fontId="4" fillId="11" borderId="6" xfId="0" applyFont="1" applyFill="1" applyBorder="1" applyAlignment="1">
      <alignment horizontal="center" vertical="center" wrapText="1"/>
    </xf>
    <xf numFmtId="0" fontId="29"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22" fillId="0" borderId="11" xfId="0" applyFont="1" applyBorder="1" applyAlignment="1">
      <alignment horizontal="left" vertical="center" wrapText="1"/>
    </xf>
    <xf numFmtId="0" fontId="3" fillId="0" borderId="31" xfId="0" applyFont="1" applyBorder="1"/>
    <xf numFmtId="0" fontId="3" fillId="0" borderId="29" xfId="0" applyFont="1" applyBorder="1"/>
    <xf numFmtId="0" fontId="0" fillId="0" borderId="0" xfId="0"/>
    <xf numFmtId="0" fontId="3" fillId="0" borderId="30" xfId="0" applyFont="1" applyBorder="1"/>
    <xf numFmtId="0" fontId="3" fillId="0" borderId="32" xfId="0" applyFont="1" applyBorder="1"/>
    <xf numFmtId="0" fontId="25" fillId="0" borderId="6" xfId="0" applyFont="1" applyBorder="1" applyAlignment="1">
      <alignment horizontal="center" vertical="center"/>
    </xf>
    <xf numFmtId="0" fontId="22" fillId="0" borderId="6" xfId="0" applyFont="1" applyBorder="1" applyAlignment="1">
      <alignment horizontal="left" vertical="center"/>
    </xf>
    <xf numFmtId="0" fontId="4" fillId="20" borderId="6" xfId="0" applyFont="1" applyFill="1" applyBorder="1" applyAlignment="1">
      <alignment horizontal="left" vertical="center" wrapText="1"/>
    </xf>
    <xf numFmtId="0" fontId="22" fillId="0" borderId="6" xfId="0" applyFont="1" applyBorder="1" applyAlignment="1">
      <alignment horizontal="left" vertical="center" wrapText="1"/>
    </xf>
    <xf numFmtId="9" fontId="22" fillId="0" borderId="6" xfId="0" applyNumberFormat="1" applyFont="1" applyBorder="1" applyAlignment="1">
      <alignment horizontal="center" vertical="center" wrapText="1"/>
    </xf>
    <xf numFmtId="0" fontId="9" fillId="0" borderId="6" xfId="0" applyFont="1" applyBorder="1" applyAlignment="1">
      <alignment horizontal="center" vertical="center"/>
    </xf>
    <xf numFmtId="0" fontId="9" fillId="0" borderId="6" xfId="0" applyFont="1" applyBorder="1" applyAlignment="1">
      <alignment horizontal="center" vertical="center" wrapText="1"/>
    </xf>
    <xf numFmtId="0" fontId="25" fillId="2" borderId="6" xfId="0" applyFont="1" applyFill="1" applyBorder="1" applyAlignment="1">
      <alignment horizontal="left" vertical="center"/>
    </xf>
    <xf numFmtId="0" fontId="22" fillId="0" borderId="6" xfId="0" applyFont="1" applyBorder="1" applyAlignment="1">
      <alignment horizontal="center" vertical="center" wrapText="1"/>
    </xf>
    <xf numFmtId="0" fontId="25" fillId="0" borderId="6" xfId="0" applyFont="1" applyBorder="1" applyAlignment="1">
      <alignment horizontal="left" vertical="center" wrapText="1"/>
    </xf>
    <xf numFmtId="0" fontId="12" fillId="20" borderId="6" xfId="0" applyFont="1" applyFill="1" applyBorder="1" applyAlignment="1">
      <alignment horizontal="center" vertical="center" wrapText="1"/>
    </xf>
    <xf numFmtId="9" fontId="26" fillId="13" borderId="11" xfId="0" applyNumberFormat="1" applyFont="1" applyFill="1" applyBorder="1" applyAlignment="1">
      <alignment horizontal="center" vertical="center"/>
    </xf>
    <xf numFmtId="0" fontId="22" fillId="13" borderId="25" xfId="0" applyFont="1" applyFill="1" applyBorder="1" applyAlignment="1">
      <alignment horizontal="center" vertical="center" wrapText="1"/>
    </xf>
    <xf numFmtId="0" fontId="22" fillId="13" borderId="41" xfId="0" applyFont="1" applyFill="1" applyBorder="1" applyAlignment="1">
      <alignment horizontal="center" vertical="center" wrapText="1"/>
    </xf>
    <xf numFmtId="0" fontId="22" fillId="13" borderId="38" xfId="0" applyFont="1" applyFill="1" applyBorder="1" applyAlignment="1">
      <alignment horizontal="center" vertical="center" wrapText="1"/>
    </xf>
    <xf numFmtId="0" fontId="4" fillId="11" borderId="41" xfId="0" applyFont="1" applyFill="1" applyBorder="1" applyAlignment="1">
      <alignment horizontal="center" vertical="center"/>
    </xf>
    <xf numFmtId="0" fontId="4" fillId="11" borderId="38" xfId="0" applyFont="1" applyFill="1" applyBorder="1" applyAlignment="1">
      <alignment horizontal="center" vertical="center"/>
    </xf>
    <xf numFmtId="0" fontId="122" fillId="13" borderId="25" xfId="0" applyFont="1" applyFill="1" applyBorder="1" applyAlignment="1">
      <alignment horizontal="center" vertical="center" wrapText="1"/>
    </xf>
    <xf numFmtId="0" fontId="4" fillId="11" borderId="48" xfId="0" applyFont="1" applyFill="1" applyBorder="1" applyAlignment="1">
      <alignment horizontal="center" vertical="center"/>
    </xf>
    <xf numFmtId="0" fontId="4" fillId="11" borderId="37" xfId="0" applyFont="1" applyFill="1" applyBorder="1" applyAlignment="1">
      <alignment horizontal="center" vertical="center"/>
    </xf>
    <xf numFmtId="0" fontId="4" fillId="11" borderId="25" xfId="0" applyFont="1" applyFill="1" applyBorder="1" applyAlignment="1">
      <alignment horizontal="center" vertical="center"/>
    </xf>
    <xf numFmtId="0" fontId="4" fillId="23" borderId="25" xfId="0" applyFont="1" applyFill="1" applyBorder="1" applyAlignment="1">
      <alignment horizontal="center" vertical="center"/>
    </xf>
    <xf numFmtId="0" fontId="4" fillId="23" borderId="41" xfId="0" applyFont="1" applyFill="1" applyBorder="1" applyAlignment="1">
      <alignment horizontal="center" vertical="center"/>
    </xf>
    <xf numFmtId="0" fontId="4" fillId="23" borderId="38" xfId="0" applyFont="1" applyFill="1" applyBorder="1" applyAlignment="1">
      <alignment horizontal="center" vertical="center"/>
    </xf>
    <xf numFmtId="0" fontId="4" fillId="23" borderId="25" xfId="0" applyFont="1" applyFill="1" applyBorder="1" applyAlignment="1">
      <alignment horizontal="center" vertical="center" wrapText="1"/>
    </xf>
    <xf numFmtId="0" fontId="4" fillId="23" borderId="41" xfId="0" applyFont="1" applyFill="1" applyBorder="1" applyAlignment="1">
      <alignment horizontal="center" vertical="center" wrapText="1"/>
    </xf>
    <xf numFmtId="0" fontId="4" fillId="23" borderId="38" xfId="0" applyFont="1" applyFill="1" applyBorder="1" applyAlignment="1">
      <alignment horizontal="center" vertical="center" wrapText="1"/>
    </xf>
    <xf numFmtId="0" fontId="22" fillId="0" borderId="35" xfId="0" applyFont="1" applyBorder="1" applyAlignment="1">
      <alignment horizontal="left" vertical="center" wrapText="1"/>
    </xf>
    <xf numFmtId="0" fontId="22" fillId="0" borderId="40" xfId="0" applyFont="1" applyBorder="1" applyAlignment="1">
      <alignment horizontal="left" vertical="center" wrapText="1"/>
    </xf>
    <xf numFmtId="0" fontId="22" fillId="0" borderId="36" xfId="0" applyFont="1" applyBorder="1" applyAlignment="1">
      <alignment horizontal="left" vertical="center" wrapText="1"/>
    </xf>
    <xf numFmtId="0" fontId="22" fillId="0" borderId="34" xfId="0" applyFont="1" applyBorder="1" applyAlignment="1">
      <alignment horizontal="left" vertical="center" wrapText="1"/>
    </xf>
    <xf numFmtId="0" fontId="22" fillId="0" borderId="48" xfId="0" applyFont="1" applyBorder="1" applyAlignment="1">
      <alignment horizontal="left" vertical="center" wrapText="1"/>
    </xf>
    <xf numFmtId="0" fontId="22" fillId="0" borderId="37" xfId="0" applyFont="1" applyBorder="1" applyAlignment="1">
      <alignment horizontal="left" vertical="center" wrapText="1"/>
    </xf>
    <xf numFmtId="0" fontId="4" fillId="11" borderId="41" xfId="0" applyFont="1" applyFill="1" applyBorder="1" applyAlignment="1">
      <alignment horizontal="center" vertical="center" wrapText="1"/>
    </xf>
    <xf numFmtId="0" fontId="4" fillId="11" borderId="38" xfId="0" applyFont="1" applyFill="1" applyBorder="1" applyAlignment="1">
      <alignment horizontal="center" vertical="center" wrapText="1"/>
    </xf>
    <xf numFmtId="0" fontId="14" fillId="13" borderId="25" xfId="0" applyFont="1" applyFill="1" applyBorder="1" applyAlignment="1">
      <alignment horizontal="center" vertical="center" wrapText="1"/>
    </xf>
    <xf numFmtId="0" fontId="14" fillId="13" borderId="41" xfId="0" applyFont="1" applyFill="1" applyBorder="1" applyAlignment="1">
      <alignment horizontal="center" vertical="center" wrapText="1"/>
    </xf>
    <xf numFmtId="0" fontId="14" fillId="13" borderId="38" xfId="0" applyFont="1" applyFill="1" applyBorder="1" applyAlignment="1">
      <alignment horizontal="center" vertical="center" wrapText="1"/>
    </xf>
    <xf numFmtId="0" fontId="25" fillId="0" borderId="25"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38" xfId="0" applyFont="1" applyBorder="1" applyAlignment="1">
      <alignment horizontal="center" vertical="center" wrapText="1"/>
    </xf>
    <xf numFmtId="0" fontId="22" fillId="0" borderId="25" xfId="0" applyFont="1" applyBorder="1" applyAlignment="1">
      <alignment horizontal="left" vertical="center" wrapText="1"/>
    </xf>
    <xf numFmtId="0" fontId="22" fillId="0" borderId="41" xfId="0" applyFont="1" applyBorder="1" applyAlignment="1">
      <alignment horizontal="left" vertical="center" wrapText="1"/>
    </xf>
    <xf numFmtId="0" fontId="22" fillId="0" borderId="38" xfId="0" applyFont="1" applyBorder="1" applyAlignment="1">
      <alignment horizontal="left" vertical="center" wrapText="1"/>
    </xf>
    <xf numFmtId="9" fontId="22" fillId="2" borderId="25" xfId="0" applyNumberFormat="1" applyFont="1" applyFill="1" applyBorder="1" applyAlignment="1">
      <alignment horizontal="center" vertical="center" wrapText="1"/>
    </xf>
    <xf numFmtId="9" fontId="22" fillId="2" borderId="41" xfId="0" applyNumberFormat="1" applyFont="1" applyFill="1" applyBorder="1" applyAlignment="1">
      <alignment horizontal="center" vertical="center" wrapText="1"/>
    </xf>
    <xf numFmtId="9" fontId="22" fillId="2" borderId="38" xfId="0" applyNumberFormat="1" applyFont="1" applyFill="1" applyBorder="1" applyAlignment="1">
      <alignment horizontal="center" vertical="center" wrapText="1"/>
    </xf>
    <xf numFmtId="0" fontId="22" fillId="20" borderId="25" xfId="0" applyFont="1" applyFill="1" applyBorder="1" applyAlignment="1">
      <alignment horizontal="left" vertical="center" wrapText="1"/>
    </xf>
    <xf numFmtId="0" fontId="22" fillId="20" borderId="41" xfId="0" applyFont="1" applyFill="1" applyBorder="1" applyAlignment="1">
      <alignment horizontal="left" vertical="center" wrapText="1"/>
    </xf>
    <xf numFmtId="0" fontId="9" fillId="0" borderId="25" xfId="0" applyFont="1" applyBorder="1" applyAlignment="1">
      <alignment horizontal="center" vertical="center"/>
    </xf>
    <xf numFmtId="0" fontId="9" fillId="0" borderId="41" xfId="0" applyFont="1" applyBorder="1" applyAlignment="1">
      <alignment horizontal="center" vertical="center"/>
    </xf>
    <xf numFmtId="0" fontId="9" fillId="0" borderId="38" xfId="0" applyFont="1" applyBorder="1" applyAlignment="1">
      <alignment horizontal="center" vertical="center"/>
    </xf>
    <xf numFmtId="0" fontId="9" fillId="0" borderId="25"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38" xfId="0" applyFont="1" applyBorder="1" applyAlignment="1">
      <alignment horizontal="center" vertical="center" wrapText="1"/>
    </xf>
    <xf numFmtId="0" fontId="25" fillId="2" borderId="25" xfId="0" applyFont="1" applyFill="1" applyBorder="1" applyAlignment="1">
      <alignment horizontal="left" vertical="center"/>
    </xf>
    <xf numFmtId="0" fontId="25" fillId="2" borderId="38" xfId="0" applyFont="1" applyFill="1" applyBorder="1" applyAlignment="1">
      <alignment horizontal="left" vertical="center"/>
    </xf>
    <xf numFmtId="0" fontId="22" fillId="0" borderId="25"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38" xfId="0" applyFont="1" applyBorder="1" applyAlignment="1">
      <alignment horizontal="center" vertical="center" wrapText="1"/>
    </xf>
    <xf numFmtId="0" fontId="25" fillId="0" borderId="25" xfId="0" applyFont="1" applyBorder="1" applyAlignment="1">
      <alignment horizontal="left" vertical="center" wrapText="1"/>
    </xf>
    <xf numFmtId="0" fontId="25" fillId="0" borderId="38" xfId="0" applyFont="1" applyBorder="1" applyAlignment="1">
      <alignment horizontal="left" vertical="center" wrapText="1"/>
    </xf>
    <xf numFmtId="0" fontId="12" fillId="20" borderId="25" xfId="0" applyFont="1" applyFill="1" applyBorder="1" applyAlignment="1">
      <alignment horizontal="center" vertical="center" wrapText="1"/>
    </xf>
    <xf numFmtId="0" fontId="12" fillId="20" borderId="41" xfId="0" applyFont="1" applyFill="1" applyBorder="1" applyAlignment="1">
      <alignment horizontal="center" vertical="center" wrapText="1"/>
    </xf>
    <xf numFmtId="0" fontId="9" fillId="2" borderId="25" xfId="0" applyFont="1" applyFill="1" applyBorder="1" applyAlignment="1">
      <alignment horizontal="center" vertical="center"/>
    </xf>
    <xf numFmtId="0" fontId="9" fillId="2" borderId="38" xfId="0" applyFont="1" applyFill="1" applyBorder="1" applyAlignment="1">
      <alignment horizontal="center" vertical="center"/>
    </xf>
    <xf numFmtId="9" fontId="26" fillId="13" borderId="35" xfId="0" applyNumberFormat="1" applyFont="1" applyFill="1" applyBorder="1" applyAlignment="1">
      <alignment horizontal="center" vertical="center"/>
    </xf>
    <xf numFmtId="9" fontId="26" fillId="13" borderId="36" xfId="0" applyNumberFormat="1" applyFont="1" applyFill="1" applyBorder="1" applyAlignment="1">
      <alignment horizontal="center" vertical="center"/>
    </xf>
    <xf numFmtId="9" fontId="26" fillId="13" borderId="52" xfId="0" applyNumberFormat="1" applyFont="1" applyFill="1" applyBorder="1" applyAlignment="1">
      <alignment horizontal="center" vertical="center"/>
    </xf>
    <xf numFmtId="9" fontId="26" fillId="13" borderId="33" xfId="0" applyNumberFormat="1" applyFont="1" applyFill="1" applyBorder="1" applyAlignment="1">
      <alignment horizontal="center" vertical="center"/>
    </xf>
    <xf numFmtId="9" fontId="26" fillId="13" borderId="34" xfId="0" applyNumberFormat="1" applyFont="1" applyFill="1" applyBorder="1" applyAlignment="1">
      <alignment horizontal="center" vertical="center"/>
    </xf>
    <xf numFmtId="9" fontId="26" fillId="13" borderId="37" xfId="0" applyNumberFormat="1" applyFont="1" applyFill="1" applyBorder="1" applyAlignment="1">
      <alignment horizontal="center" vertical="center"/>
    </xf>
    <xf numFmtId="0" fontId="51" fillId="13" borderId="6" xfId="0" applyFont="1" applyFill="1" applyBorder="1" applyAlignment="1">
      <alignment horizontal="center" vertical="center" wrapText="1"/>
    </xf>
    <xf numFmtId="0" fontId="22" fillId="23" borderId="6" xfId="0" applyFont="1" applyFill="1" applyBorder="1" applyAlignment="1">
      <alignment horizontal="center" vertical="center"/>
    </xf>
    <xf numFmtId="0" fontId="22" fillId="0" borderId="6" xfId="0" applyFont="1" applyBorder="1" applyAlignment="1">
      <alignment horizontal="center" vertical="center"/>
    </xf>
    <xf numFmtId="0" fontId="22" fillId="0" borderId="11" xfId="0" applyFont="1" applyBorder="1" applyAlignment="1">
      <alignment horizontal="left" vertical="center"/>
    </xf>
    <xf numFmtId="9" fontId="22" fillId="2" borderId="6" xfId="0" applyNumberFormat="1" applyFont="1" applyFill="1" applyBorder="1" applyAlignment="1">
      <alignment horizontal="center" vertical="center" wrapText="1"/>
    </xf>
    <xf numFmtId="0" fontId="22" fillId="0" borderId="6" xfId="0" applyFont="1" applyBorder="1" applyAlignment="1">
      <alignment vertical="center" wrapText="1"/>
    </xf>
    <xf numFmtId="0" fontId="12" fillId="20" borderId="20" xfId="0" applyFont="1" applyFill="1" applyBorder="1" applyAlignment="1">
      <alignment horizontal="center" vertical="center" wrapText="1"/>
    </xf>
    <xf numFmtId="0" fontId="3" fillId="0" borderId="40" xfId="0" applyFont="1" applyBorder="1"/>
    <xf numFmtId="0" fontId="22" fillId="2" borderId="6" xfId="0" applyFont="1" applyFill="1" applyBorder="1" applyAlignment="1">
      <alignment horizontal="center" vertical="center" wrapText="1"/>
    </xf>
    <xf numFmtId="0" fontId="3" fillId="0" borderId="7" xfId="0" applyFont="1" applyBorder="1" applyAlignment="1">
      <alignment horizontal="center"/>
    </xf>
    <xf numFmtId="0" fontId="3" fillId="0" borderId="9" xfId="0" applyFont="1" applyBorder="1" applyAlignment="1">
      <alignment horizontal="center"/>
    </xf>
    <xf numFmtId="9" fontId="26" fillId="13" borderId="11" xfId="0" applyNumberFormat="1" applyFont="1" applyFill="1" applyBorder="1" applyAlignment="1">
      <alignment horizontal="center" vertical="center" wrapText="1"/>
    </xf>
    <xf numFmtId="0" fontId="3" fillId="0" borderId="41" xfId="0" applyFont="1" applyBorder="1"/>
    <xf numFmtId="0" fontId="3" fillId="0" borderId="41" xfId="0" applyFont="1" applyBorder="1" applyAlignment="1">
      <alignment wrapText="1"/>
    </xf>
    <xf numFmtId="0" fontId="3" fillId="0" borderId="38" xfId="0" applyFont="1" applyBorder="1"/>
    <xf numFmtId="0" fontId="3" fillId="0" borderId="7" xfId="0" applyFont="1" applyBorder="1" applyAlignment="1">
      <alignment wrapText="1"/>
    </xf>
    <xf numFmtId="0" fontId="25" fillId="0" borderId="7" xfId="0" applyFont="1" applyBorder="1" applyAlignment="1">
      <alignment horizontal="center" vertical="center" wrapText="1"/>
    </xf>
    <xf numFmtId="0" fontId="3" fillId="0" borderId="31" xfId="0" applyFont="1" applyBorder="1" applyAlignment="1">
      <alignment wrapText="1"/>
    </xf>
    <xf numFmtId="0" fontId="0" fillId="0" borderId="0" xfId="0" applyAlignment="1">
      <alignment wrapText="1"/>
    </xf>
    <xf numFmtId="0" fontId="3" fillId="0" borderId="32" xfId="0" applyFont="1" applyBorder="1" applyAlignment="1">
      <alignment wrapText="1"/>
    </xf>
    <xf numFmtId="0" fontId="4" fillId="20" borderId="20" xfId="0" applyFont="1" applyFill="1" applyBorder="1" applyAlignment="1">
      <alignment horizontal="center" vertical="center" wrapText="1"/>
    </xf>
    <xf numFmtId="0" fontId="3" fillId="0" borderId="22" xfId="0" applyFont="1" applyBorder="1" applyAlignment="1">
      <alignment wrapText="1"/>
    </xf>
    <xf numFmtId="0" fontId="9" fillId="2" borderId="6" xfId="0" applyFont="1" applyFill="1" applyBorder="1" applyAlignment="1">
      <alignment horizontal="center" vertical="center" wrapText="1"/>
    </xf>
    <xf numFmtId="0" fontId="3" fillId="0" borderId="9" xfId="0" applyFont="1" applyBorder="1" applyAlignment="1">
      <alignment wrapText="1"/>
    </xf>
    <xf numFmtId="0" fontId="4" fillId="11" borderId="25" xfId="0" applyFont="1" applyFill="1" applyBorder="1" applyAlignment="1">
      <alignment horizontal="center" vertical="center" wrapText="1"/>
    </xf>
    <xf numFmtId="0" fontId="112" fillId="11" borderId="25" xfId="0" applyFont="1" applyFill="1" applyBorder="1" applyAlignment="1">
      <alignment horizontal="center" vertical="center" wrapText="1"/>
    </xf>
    <xf numFmtId="0" fontId="112" fillId="11" borderId="41" xfId="0" applyFont="1" applyFill="1" applyBorder="1" applyAlignment="1">
      <alignment horizontal="center" vertical="center" wrapText="1"/>
    </xf>
    <xf numFmtId="0" fontId="13" fillId="11" borderId="41" xfId="0" applyFont="1" applyFill="1" applyBorder="1" applyAlignment="1">
      <alignment horizontal="center" vertical="top"/>
    </xf>
    <xf numFmtId="0" fontId="3" fillId="31" borderId="7" xfId="0" applyFont="1" applyFill="1" applyBorder="1"/>
    <xf numFmtId="0" fontId="3" fillId="31" borderId="9" xfId="0" applyFont="1" applyFill="1" applyBorder="1"/>
    <xf numFmtId="0" fontId="62" fillId="0" borderId="25" xfId="0" applyFont="1" applyBorder="1" applyAlignment="1">
      <alignment horizontal="center" vertical="top" wrapText="1"/>
    </xf>
    <xf numFmtId="0" fontId="62" fillId="0" borderId="41" xfId="0" applyFont="1" applyBorder="1" applyAlignment="1">
      <alignment horizontal="center" vertical="top" wrapText="1"/>
    </xf>
    <xf numFmtId="0" fontId="62" fillId="0" borderId="38" xfId="0" applyFont="1" applyBorder="1" applyAlignment="1">
      <alignment horizontal="center" vertical="top" wrapText="1"/>
    </xf>
    <xf numFmtId="0" fontId="9" fillId="0" borderId="6" xfId="0" applyFont="1" applyBorder="1" applyAlignment="1">
      <alignment horizontal="center" vertical="top" wrapText="1"/>
    </xf>
    <xf numFmtId="0" fontId="22" fillId="0" borderId="25" xfId="0" applyFont="1" applyBorder="1" applyAlignment="1">
      <alignment horizontal="center" vertical="top" wrapText="1"/>
    </xf>
    <xf numFmtId="0" fontId="22" fillId="0" borderId="38" xfId="0" applyFont="1" applyBorder="1" applyAlignment="1">
      <alignment horizontal="center" vertical="top" wrapText="1"/>
    </xf>
    <xf numFmtId="0" fontId="25" fillId="0" borderId="25" xfId="0" applyFont="1" applyBorder="1" applyAlignment="1">
      <alignment horizontal="left" vertical="top" wrapText="1"/>
    </xf>
    <xf numFmtId="0" fontId="25" fillId="0" borderId="38" xfId="0" applyFont="1" applyBorder="1" applyAlignment="1">
      <alignment horizontal="left" vertical="top" wrapText="1"/>
    </xf>
    <xf numFmtId="0" fontId="67" fillId="2" borderId="6" xfId="0" applyFont="1" applyFill="1" applyBorder="1" applyAlignment="1">
      <alignment horizontal="center" vertical="top"/>
    </xf>
    <xf numFmtId="0" fontId="14" fillId="13" borderId="6" xfId="0" applyFont="1" applyFill="1" applyBorder="1" applyAlignment="1">
      <alignment horizontal="center" vertical="top" wrapText="1"/>
    </xf>
    <xf numFmtId="0" fontId="14" fillId="13" borderId="6" xfId="0" applyFont="1" applyFill="1" applyBorder="1" applyAlignment="1">
      <alignment horizontal="center" vertical="top"/>
    </xf>
    <xf numFmtId="0" fontId="8" fillId="13" borderId="6" xfId="0" applyFont="1" applyFill="1" applyBorder="1" applyAlignment="1">
      <alignment horizontal="center" vertical="top"/>
    </xf>
    <xf numFmtId="0" fontId="6" fillId="13" borderId="6" xfId="0" applyFont="1" applyFill="1" applyBorder="1" applyAlignment="1">
      <alignment horizontal="center" wrapText="1"/>
    </xf>
    <xf numFmtId="0" fontId="117" fillId="11" borderId="41" xfId="0" applyFont="1" applyFill="1" applyBorder="1" applyAlignment="1">
      <alignment horizontal="center" vertical="top"/>
    </xf>
    <xf numFmtId="0" fontId="127" fillId="0" borderId="7" xfId="0" applyFont="1" applyBorder="1"/>
    <xf numFmtId="0" fontId="127" fillId="0" borderId="8" xfId="0" applyFont="1" applyBorder="1"/>
    <xf numFmtId="0" fontId="13" fillId="11" borderId="23" xfId="0" applyFont="1" applyFill="1" applyBorder="1" applyAlignment="1">
      <alignment horizontal="center" vertical="top"/>
    </xf>
    <xf numFmtId="0" fontId="14" fillId="13" borderId="6" xfId="0" applyFont="1" applyFill="1" applyBorder="1" applyAlignment="1">
      <alignment horizontal="center" vertical="center"/>
    </xf>
    <xf numFmtId="0" fontId="13" fillId="11" borderId="6" xfId="0" applyFont="1" applyFill="1" applyBorder="1" applyAlignment="1">
      <alignment horizontal="center" vertical="top"/>
    </xf>
    <xf numFmtId="0" fontId="6" fillId="13" borderId="6" xfId="0" applyFont="1" applyFill="1" applyBorder="1" applyAlignment="1">
      <alignment horizontal="center" vertical="center" wrapText="1"/>
    </xf>
    <xf numFmtId="0" fontId="62" fillId="0" borderId="11" xfId="0" applyFont="1" applyBorder="1" applyAlignment="1">
      <alignment horizontal="center" vertical="center" wrapText="1"/>
    </xf>
    <xf numFmtId="0" fontId="68" fillId="0" borderId="6" xfId="0" applyFont="1" applyBorder="1" applyAlignment="1">
      <alignment horizontal="center" vertical="top" wrapText="1"/>
    </xf>
    <xf numFmtId="0" fontId="62" fillId="0" borderId="6" xfId="0" applyFont="1" applyBorder="1" applyAlignment="1">
      <alignment horizontal="left" vertical="top" wrapText="1"/>
    </xf>
    <xf numFmtId="0" fontId="11" fillId="0" borderId="6" xfId="0" applyFont="1" applyBorder="1" applyAlignment="1">
      <alignment horizontal="left" vertical="top" wrapText="1"/>
    </xf>
    <xf numFmtId="0" fontId="78" fillId="0" borderId="6" xfId="0" applyFont="1" applyBorder="1" applyAlignment="1">
      <alignment horizontal="center" vertical="top" wrapText="1"/>
    </xf>
    <xf numFmtId="0" fontId="9" fillId="2" borderId="6" xfId="0" applyFont="1" applyFill="1" applyBorder="1" applyAlignment="1">
      <alignment horizontal="center" vertical="top" wrapText="1"/>
    </xf>
    <xf numFmtId="0" fontId="9" fillId="2" borderId="6" xfId="0" applyFont="1" applyFill="1" applyBorder="1" applyAlignment="1">
      <alignment horizontal="center" vertical="center"/>
    </xf>
    <xf numFmtId="9" fontId="49" fillId="13" borderId="11" xfId="0" applyNumberFormat="1" applyFont="1" applyFill="1" applyBorder="1" applyAlignment="1">
      <alignment horizontal="center" vertical="center"/>
    </xf>
    <xf numFmtId="0" fontId="9" fillId="20" borderId="6" xfId="0" applyFont="1" applyFill="1" applyBorder="1" applyAlignment="1">
      <alignment horizontal="center" vertical="center" wrapText="1"/>
    </xf>
    <xf numFmtId="0" fontId="9" fillId="0" borderId="6" xfId="0" applyFont="1" applyBorder="1" applyAlignment="1">
      <alignment horizontal="center" vertical="top"/>
    </xf>
    <xf numFmtId="0" fontId="9" fillId="0" borderId="0" xfId="0" applyFont="1" applyAlignment="1">
      <alignment horizontal="center" vertical="top" wrapText="1"/>
    </xf>
    <xf numFmtId="0" fontId="9" fillId="2" borderId="42" xfId="0" applyFont="1" applyFill="1" applyBorder="1" applyAlignment="1">
      <alignment horizontal="center" vertical="top" wrapText="1"/>
    </xf>
    <xf numFmtId="0" fontId="3" fillId="0" borderId="43" xfId="0" applyFont="1" applyBorder="1"/>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3" fillId="0" borderId="48" xfId="0" applyFont="1" applyBorder="1"/>
    <xf numFmtId="0" fontId="9" fillId="0" borderId="0" xfId="0" applyFont="1" applyAlignment="1">
      <alignment horizontal="center" vertical="center" wrapText="1"/>
    </xf>
    <xf numFmtId="0" fontId="14" fillId="13" borderId="2" xfId="0" applyFont="1" applyFill="1" applyBorder="1" applyAlignment="1">
      <alignment horizontal="center" vertical="top" wrapText="1"/>
    </xf>
    <xf numFmtId="0" fontId="14" fillId="13" borderId="2" xfId="0" applyFont="1" applyFill="1" applyBorder="1" applyAlignment="1">
      <alignment horizontal="center" vertical="center" wrapText="1"/>
    </xf>
    <xf numFmtId="0" fontId="6" fillId="13" borderId="6" xfId="0" applyFont="1" applyFill="1" applyBorder="1" applyAlignment="1">
      <alignment horizontal="center" vertical="top" wrapText="1"/>
    </xf>
    <xf numFmtId="0" fontId="68" fillId="0" borderId="6" xfId="0" applyFont="1" applyBorder="1" applyAlignment="1">
      <alignment horizontal="left" vertical="top" wrapText="1"/>
    </xf>
    <xf numFmtId="0" fontId="9" fillId="2" borderId="23" xfId="0" applyFont="1" applyFill="1" applyBorder="1" applyAlignment="1">
      <alignment horizontal="center" vertical="top" wrapText="1"/>
    </xf>
    <xf numFmtId="0" fontId="22" fillId="0" borderId="6" xfId="0" applyFont="1" applyBorder="1" applyAlignment="1">
      <alignment horizontal="center" vertical="top" wrapText="1"/>
    </xf>
    <xf numFmtId="0" fontId="14" fillId="25" borderId="6" xfId="0" applyFont="1" applyFill="1" applyBorder="1" applyAlignment="1">
      <alignment horizontal="center" vertical="top" wrapText="1"/>
    </xf>
    <xf numFmtId="0" fontId="14" fillId="13" borderId="6" xfId="0" applyFont="1" applyFill="1" applyBorder="1" applyAlignment="1">
      <alignment horizontal="center" wrapText="1"/>
    </xf>
    <xf numFmtId="0" fontId="20" fillId="13" borderId="25" xfId="0" applyFont="1" applyFill="1" applyBorder="1" applyAlignment="1">
      <alignment horizontal="center" vertical="center" wrapText="1"/>
    </xf>
    <xf numFmtId="0" fontId="20" fillId="13" borderId="41" xfId="0" applyFont="1" applyFill="1" applyBorder="1" applyAlignment="1">
      <alignment horizontal="center" vertical="center" wrapText="1"/>
    </xf>
    <xf numFmtId="0" fontId="77" fillId="20" borderId="20" xfId="0" applyFont="1" applyFill="1" applyBorder="1" applyAlignment="1">
      <alignment horizontal="center" vertical="center" wrapText="1"/>
    </xf>
    <xf numFmtId="0" fontId="62" fillId="0" borderId="6" xfId="0" applyFont="1" applyBorder="1" applyAlignment="1">
      <alignment horizontal="center" vertical="top" wrapText="1"/>
    </xf>
    <xf numFmtId="0" fontId="78" fillId="0" borderId="6" xfId="0" applyFont="1" applyBorder="1" applyAlignment="1">
      <alignment horizontal="center" vertical="center" wrapText="1"/>
    </xf>
    <xf numFmtId="0" fontId="68" fillId="0" borderId="6" xfId="0" applyFont="1" applyBorder="1" applyAlignment="1">
      <alignment horizontal="center" vertical="center" wrapText="1"/>
    </xf>
    <xf numFmtId="0" fontId="80" fillId="2" borderId="6" xfId="0" applyFont="1" applyFill="1" applyBorder="1" applyAlignment="1">
      <alignment horizontal="center" vertical="center" wrapText="1"/>
    </xf>
    <xf numFmtId="0" fontId="11" fillId="11" borderId="6" xfId="0" applyFont="1" applyFill="1" applyBorder="1" applyAlignment="1">
      <alignment horizontal="center" vertical="center"/>
    </xf>
    <xf numFmtId="0" fontId="62" fillId="0" borderId="6" xfId="0" applyFont="1" applyBorder="1" applyAlignment="1">
      <alignment horizontal="left" vertical="center" wrapText="1"/>
    </xf>
    <xf numFmtId="0" fontId="62" fillId="0" borderId="6" xfId="0" applyFont="1" applyBorder="1" applyAlignment="1">
      <alignment horizontal="center" vertical="center" wrapText="1"/>
    </xf>
    <xf numFmtId="0" fontId="66" fillId="0" borderId="6" xfId="0" applyFont="1" applyBorder="1" applyAlignment="1">
      <alignment horizontal="center" vertical="center" wrapText="1"/>
    </xf>
    <xf numFmtId="0" fontId="66" fillId="0" borderId="6" xfId="0" applyFont="1" applyBorder="1" applyAlignment="1">
      <alignment vertical="center" wrapText="1"/>
    </xf>
    <xf numFmtId="0" fontId="11" fillId="11" borderId="25" xfId="0" applyFont="1" applyFill="1" applyBorder="1" applyAlignment="1">
      <alignment horizontal="center" vertical="center"/>
    </xf>
    <xf numFmtId="0" fontId="11" fillId="11" borderId="41" xfId="0" applyFont="1" applyFill="1" applyBorder="1" applyAlignment="1">
      <alignment horizontal="center" vertical="center"/>
    </xf>
    <xf numFmtId="0" fontId="25" fillId="2" borderId="6" xfId="0" applyFont="1" applyFill="1" applyBorder="1" applyAlignment="1">
      <alignment horizontal="center" vertical="center" wrapText="1"/>
    </xf>
    <xf numFmtId="0" fontId="14" fillId="23" borderId="6" xfId="0" applyFont="1" applyFill="1" applyBorder="1" applyAlignment="1">
      <alignment horizontal="center" vertical="top" wrapText="1"/>
    </xf>
    <xf numFmtId="0" fontId="6" fillId="23" borderId="6" xfId="0" applyFont="1" applyFill="1" applyBorder="1" applyAlignment="1">
      <alignment horizontal="center" vertical="center"/>
    </xf>
    <xf numFmtId="0" fontId="13" fillId="11" borderId="2" xfId="0" applyFont="1" applyFill="1" applyBorder="1" applyAlignment="1">
      <alignment horizontal="center" vertical="center"/>
    </xf>
    <xf numFmtId="0" fontId="13" fillId="11" borderId="6" xfId="0" applyFont="1" applyFill="1" applyBorder="1" applyAlignment="1">
      <alignment horizontal="center" vertical="center"/>
    </xf>
    <xf numFmtId="0" fontId="6" fillId="13" borderId="41" xfId="0" applyFont="1" applyFill="1" applyBorder="1" applyAlignment="1">
      <alignment horizontal="center" vertical="center" wrapText="1"/>
    </xf>
    <xf numFmtId="0" fontId="67" fillId="0" borderId="6" xfId="0" applyFont="1" applyBorder="1" applyAlignment="1">
      <alignment horizontal="center" vertical="center"/>
    </xf>
    <xf numFmtId="0" fontId="68" fillId="2" borderId="6" xfId="0" applyFont="1" applyFill="1" applyBorder="1" applyAlignment="1">
      <alignment horizontal="left" vertical="center"/>
    </xf>
    <xf numFmtId="0" fontId="68" fillId="0" borderId="6" xfId="0" applyFont="1" applyBorder="1" applyAlignment="1">
      <alignment horizontal="left" vertical="center" wrapText="1"/>
    </xf>
    <xf numFmtId="0" fontId="67" fillId="2" borderId="6" xfId="0" applyFont="1" applyFill="1" applyBorder="1" applyAlignment="1">
      <alignment horizontal="center" vertical="center"/>
    </xf>
    <xf numFmtId="0" fontId="11" fillId="11" borderId="23" xfId="0" applyFont="1" applyFill="1" applyBorder="1" applyAlignment="1">
      <alignment horizontal="center" vertical="center"/>
    </xf>
    <xf numFmtId="0" fontId="13" fillId="11" borderId="23" xfId="0" applyFont="1" applyFill="1" applyBorder="1" applyAlignment="1">
      <alignment horizontal="center" vertical="center"/>
    </xf>
    <xf numFmtId="0" fontId="6" fillId="2" borderId="6" xfId="0" applyFont="1" applyFill="1" applyBorder="1" applyAlignment="1">
      <alignment horizontal="center" wrapText="1"/>
    </xf>
    <xf numFmtId="0" fontId="20" fillId="13" borderId="6" xfId="0" applyFont="1" applyFill="1" applyBorder="1" applyAlignment="1">
      <alignment horizontal="center" vertical="center" wrapText="1"/>
    </xf>
    <xf numFmtId="0" fontId="61" fillId="13" borderId="6" xfId="0" applyFont="1" applyFill="1" applyBorder="1" applyAlignment="1">
      <alignment horizontal="center" vertical="top" wrapText="1"/>
    </xf>
    <xf numFmtId="0" fontId="6" fillId="23" borderId="6" xfId="0" applyFont="1" applyFill="1" applyBorder="1" applyAlignment="1">
      <alignment horizontal="center" vertical="top"/>
    </xf>
    <xf numFmtId="0" fontId="11" fillId="11" borderId="2" xfId="0" applyFont="1" applyFill="1" applyBorder="1" applyAlignment="1">
      <alignment horizontal="center" vertical="center"/>
    </xf>
    <xf numFmtId="0" fontId="11" fillId="11" borderId="6" xfId="0" applyFont="1" applyFill="1" applyBorder="1" applyAlignment="1">
      <alignment horizontal="center" vertical="center" wrapText="1"/>
    </xf>
    <xf numFmtId="0" fontId="108" fillId="0" borderId="31" xfId="0" applyFont="1" applyBorder="1"/>
    <xf numFmtId="0" fontId="108" fillId="0" borderId="12" xfId="0" applyFont="1" applyBorder="1"/>
    <xf numFmtId="0" fontId="108" fillId="0" borderId="0" xfId="0" applyFont="1"/>
    <xf numFmtId="0" fontId="108" fillId="0" borderId="30" xfId="0" applyFont="1" applyBorder="1"/>
    <xf numFmtId="0" fontId="108" fillId="0" borderId="32" xfId="0" applyFont="1" applyBorder="1"/>
    <xf numFmtId="0" fontId="108" fillId="0" borderId="14" xfId="0" applyFont="1" applyBorder="1"/>
    <xf numFmtId="0" fontId="108" fillId="0" borderId="7" xfId="0" applyFont="1" applyBorder="1"/>
    <xf numFmtId="0" fontId="108" fillId="0" borderId="9" xfId="0" applyFont="1" applyBorder="1"/>
    <xf numFmtId="0" fontId="108" fillId="0" borderId="21" xfId="0" applyFont="1" applyBorder="1"/>
    <xf numFmtId="0" fontId="108" fillId="0" borderId="40" xfId="0" applyFont="1" applyBorder="1"/>
    <xf numFmtId="0" fontId="14" fillId="23" borderId="6" xfId="0" applyFont="1" applyFill="1" applyBorder="1" applyAlignment="1">
      <alignment horizontal="center" vertical="center" wrapText="1"/>
    </xf>
    <xf numFmtId="0" fontId="11" fillId="11" borderId="6" xfId="0" applyFont="1" applyFill="1" applyBorder="1" applyAlignment="1">
      <alignment horizontal="center" vertical="top"/>
    </xf>
    <xf numFmtId="0" fontId="20" fillId="13" borderId="6" xfId="0" applyFont="1" applyFill="1" applyBorder="1" applyAlignment="1">
      <alignment horizontal="center" wrapText="1"/>
    </xf>
    <xf numFmtId="0" fontId="9" fillId="2" borderId="23" xfId="0" applyFont="1" applyFill="1" applyBorder="1" applyAlignment="1">
      <alignment horizontal="center" vertical="center" wrapText="1"/>
    </xf>
    <xf numFmtId="0" fontId="14" fillId="13" borderId="20" xfId="0" applyFont="1" applyFill="1" applyBorder="1" applyAlignment="1">
      <alignment horizontal="center" vertical="center" wrapText="1"/>
    </xf>
    <xf numFmtId="0" fontId="3" fillId="0" borderId="31" xfId="0" applyFont="1" applyBorder="1" applyAlignment="1">
      <alignment horizontal="center"/>
    </xf>
    <xf numFmtId="0" fontId="0" fillId="0" borderId="0" xfId="0" applyAlignment="1">
      <alignment horizontal="center"/>
    </xf>
    <xf numFmtId="0" fontId="3" fillId="0" borderId="32" xfId="0" applyFont="1" applyBorder="1" applyAlignment="1">
      <alignment horizontal="center"/>
    </xf>
    <xf numFmtId="0" fontId="3" fillId="0" borderId="21" xfId="0" applyFont="1" applyBorder="1" applyAlignment="1">
      <alignment horizontal="center"/>
    </xf>
    <xf numFmtId="0" fontId="22" fillId="2" borderId="6" xfId="0" applyFont="1" applyFill="1" applyBorder="1" applyAlignment="1">
      <alignment horizontal="center" vertical="center"/>
    </xf>
    <xf numFmtId="0" fontId="6" fillId="13" borderId="6" xfId="0" applyFont="1" applyFill="1" applyBorder="1" applyAlignment="1">
      <alignment horizontal="center" vertical="center"/>
    </xf>
    <xf numFmtId="0" fontId="8" fillId="13" borderId="6" xfId="0" applyFont="1" applyFill="1" applyBorder="1" applyAlignment="1">
      <alignment horizontal="center" vertical="top" wrapText="1"/>
    </xf>
    <xf numFmtId="0" fontId="11" fillId="11" borderId="6" xfId="0" applyFont="1" applyFill="1" applyBorder="1" applyAlignment="1">
      <alignment horizontal="center" vertical="top" wrapText="1"/>
    </xf>
    <xf numFmtId="0" fontId="11" fillId="11" borderId="2" xfId="0" applyFont="1" applyFill="1" applyBorder="1" applyAlignment="1">
      <alignment horizontal="center" vertical="center" wrapText="1"/>
    </xf>
    <xf numFmtId="0" fontId="77" fillId="20" borderId="6" xfId="0" applyFont="1" applyFill="1" applyBorder="1" applyAlignment="1">
      <alignment horizontal="center" vertical="center" wrapText="1"/>
    </xf>
    <xf numFmtId="0" fontId="78" fillId="0" borderId="6" xfId="0" applyFont="1" applyBorder="1" applyAlignment="1">
      <alignment horizontal="left" vertical="center" wrapText="1"/>
    </xf>
    <xf numFmtId="0" fontId="62" fillId="13" borderId="6" xfId="0" applyFont="1" applyFill="1" applyBorder="1" applyAlignment="1">
      <alignment horizontal="center" vertical="center" wrapText="1"/>
    </xf>
    <xf numFmtId="0" fontId="11" fillId="28" borderId="6" xfId="0" applyFont="1" applyFill="1" applyBorder="1" applyAlignment="1">
      <alignment horizontal="center" vertical="center"/>
    </xf>
    <xf numFmtId="0" fontId="68" fillId="2" borderId="11" xfId="0" applyFont="1" applyFill="1" applyBorder="1" applyAlignment="1">
      <alignment horizontal="center" vertical="center" wrapText="1"/>
    </xf>
    <xf numFmtId="0" fontId="68" fillId="2" borderId="6" xfId="0" applyFont="1" applyFill="1" applyBorder="1" applyAlignment="1">
      <alignment horizontal="center" vertical="center" wrapText="1"/>
    </xf>
    <xf numFmtId="9" fontId="62" fillId="2" borderId="6" xfId="0" applyNumberFormat="1" applyFont="1" applyFill="1" applyBorder="1" applyAlignment="1">
      <alignment horizontal="center" vertical="center" wrapText="1"/>
    </xf>
    <xf numFmtId="0" fontId="77" fillId="20" borderId="2" xfId="0" applyFont="1" applyFill="1" applyBorder="1" applyAlignment="1">
      <alignment horizontal="center" vertical="center" wrapText="1"/>
    </xf>
    <xf numFmtId="0" fontId="62" fillId="0" borderId="6" xfId="0" applyFont="1" applyBorder="1" applyAlignment="1">
      <alignment horizontal="left" vertical="center"/>
    </xf>
    <xf numFmtId="0" fontId="78" fillId="0" borderId="6" xfId="0" applyFont="1" applyBorder="1" applyAlignment="1">
      <alignment horizontal="center" vertical="center"/>
    </xf>
    <xf numFmtId="0" fontId="13" fillId="11" borderId="20" xfId="0" applyFont="1" applyFill="1" applyBorder="1" applyAlignment="1">
      <alignment horizontal="center" vertical="center"/>
    </xf>
    <xf numFmtId="0" fontId="13" fillId="11" borderId="52" xfId="0" applyFont="1" applyFill="1" applyBorder="1" applyAlignment="1">
      <alignment horizontal="center" vertical="center"/>
    </xf>
    <xf numFmtId="0" fontId="3" fillId="0" borderId="53" xfId="0" applyFont="1" applyBorder="1"/>
    <xf numFmtId="0" fontId="3" fillId="0" borderId="54" xfId="0" applyFont="1" applyBorder="1"/>
    <xf numFmtId="0" fontId="14" fillId="13" borderId="52" xfId="0" applyFont="1" applyFill="1" applyBorder="1" applyAlignment="1">
      <alignment horizontal="center" vertical="center" wrapText="1"/>
    </xf>
  </cellXfs>
  <cellStyles count="1">
    <cellStyle name="Normal" xfId="0" builtinId="0"/>
  </cellStyles>
  <dxfs count="20">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
      <fill>
        <patternFill patternType="solid">
          <fgColor rgb="FF0070C0"/>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4B083"/>
  </sheetPr>
  <dimension ref="A1:Z1000"/>
  <sheetViews>
    <sheetView tabSelected="1" view="pageBreakPreview" zoomScale="60" zoomScaleNormal="60" workbookViewId="0">
      <selection activeCell="B4" sqref="B4"/>
    </sheetView>
  </sheetViews>
  <sheetFormatPr baseColWidth="10" defaultColWidth="14.5" defaultRowHeight="15" customHeight="1"/>
  <cols>
    <col min="1" max="1" width="8.6640625" customWidth="1"/>
    <col min="2" max="2" width="26.1640625" customWidth="1"/>
    <col min="3" max="3" width="23.33203125" customWidth="1"/>
    <col min="4" max="4" width="25.5" customWidth="1"/>
    <col min="5" max="5" width="29.1640625" customWidth="1"/>
    <col min="6" max="6" width="32.33203125" customWidth="1"/>
    <col min="7" max="7" width="28.1640625" customWidth="1"/>
    <col min="8" max="8" width="29.83203125" customWidth="1"/>
    <col min="9" max="9" width="26.33203125" customWidth="1"/>
    <col min="10" max="10" width="23.33203125" customWidth="1"/>
    <col min="11" max="26" width="8.6640625" customWidth="1"/>
  </cols>
  <sheetData>
    <row r="1" spans="1:26" ht="72.75" customHeight="1">
      <c r="A1" s="1"/>
      <c r="B1" s="1"/>
      <c r="C1" s="1594" t="s">
        <v>0</v>
      </c>
      <c r="D1" s="1576"/>
      <c r="E1" s="1576"/>
      <c r="F1" s="1576"/>
      <c r="G1" s="1576"/>
      <c r="H1" s="1584"/>
      <c r="I1" s="2" t="s">
        <v>1</v>
      </c>
      <c r="J1" s="1"/>
      <c r="K1" s="1"/>
      <c r="L1" s="1"/>
      <c r="M1" s="1"/>
      <c r="N1" s="1"/>
      <c r="O1" s="1"/>
      <c r="P1" s="1"/>
      <c r="Q1" s="1"/>
      <c r="R1" s="1"/>
      <c r="S1" s="1"/>
      <c r="T1" s="1"/>
      <c r="U1" s="1"/>
      <c r="V1" s="1"/>
      <c r="W1" s="1"/>
      <c r="X1" s="1"/>
      <c r="Y1" s="1"/>
      <c r="Z1" s="1"/>
    </row>
    <row r="2" spans="1:26" ht="14.25" customHeight="1">
      <c r="A2" s="1"/>
      <c r="B2" s="1"/>
      <c r="C2" s="1595"/>
      <c r="D2" s="1570"/>
      <c r="E2" s="1570"/>
      <c r="F2" s="1570"/>
      <c r="G2" s="1570"/>
      <c r="H2" s="1570"/>
      <c r="I2" s="1571"/>
      <c r="J2" s="1"/>
      <c r="K2" s="1"/>
      <c r="L2" s="1"/>
      <c r="M2" s="1"/>
      <c r="N2" s="1"/>
      <c r="O2" s="1"/>
      <c r="P2" s="1"/>
      <c r="Q2" s="1"/>
      <c r="R2" s="1"/>
      <c r="S2" s="1"/>
      <c r="T2" s="1"/>
      <c r="U2" s="1"/>
      <c r="V2" s="1"/>
      <c r="W2" s="1"/>
      <c r="X2" s="1"/>
      <c r="Y2" s="1"/>
      <c r="Z2" s="1"/>
    </row>
    <row r="3" spans="1:26" ht="39" customHeight="1">
      <c r="A3" s="1"/>
      <c r="B3" s="1"/>
      <c r="C3" s="1596" t="s">
        <v>2</v>
      </c>
      <c r="D3" s="1570"/>
      <c r="E3" s="1570"/>
      <c r="F3" s="1570"/>
      <c r="G3" s="1570"/>
      <c r="H3" s="1570"/>
      <c r="I3" s="1573"/>
      <c r="J3" s="1"/>
      <c r="K3" s="1"/>
      <c r="L3" s="1"/>
      <c r="M3" s="1"/>
      <c r="N3" s="1"/>
      <c r="O3" s="1"/>
      <c r="P3" s="1"/>
      <c r="Q3" s="1"/>
      <c r="R3" s="1"/>
      <c r="S3" s="1"/>
      <c r="T3" s="1"/>
      <c r="U3" s="1"/>
      <c r="V3" s="1"/>
      <c r="W3" s="1"/>
      <c r="X3" s="1"/>
      <c r="Y3" s="1"/>
      <c r="Z3" s="1"/>
    </row>
    <row r="4" spans="1:26" ht="39.75" customHeight="1">
      <c r="A4" s="3"/>
      <c r="B4" s="3"/>
      <c r="C4" s="4" t="s">
        <v>3</v>
      </c>
      <c r="D4" s="4" t="s">
        <v>4</v>
      </c>
      <c r="E4" s="4" t="s">
        <v>5</v>
      </c>
      <c r="F4" s="4" t="s">
        <v>6</v>
      </c>
      <c r="G4" s="4" t="s">
        <v>7</v>
      </c>
      <c r="H4" s="1597" t="s">
        <v>8</v>
      </c>
      <c r="I4" s="1598"/>
      <c r="J4" s="3"/>
      <c r="K4" s="3"/>
      <c r="L4" s="3"/>
      <c r="M4" s="3"/>
      <c r="N4" s="3"/>
      <c r="O4" s="3"/>
      <c r="P4" s="3"/>
      <c r="Q4" s="3"/>
      <c r="R4" s="3"/>
      <c r="S4" s="3"/>
      <c r="T4" s="3"/>
      <c r="U4" s="3"/>
      <c r="V4" s="3"/>
      <c r="W4" s="3"/>
      <c r="X4" s="3"/>
      <c r="Y4" s="3"/>
      <c r="Z4" s="3"/>
    </row>
    <row r="5" spans="1:26" ht="71.25" customHeight="1">
      <c r="A5" s="3"/>
      <c r="B5" s="3"/>
      <c r="C5" s="5">
        <f>'Emergency '!D779</f>
        <v>1</v>
      </c>
      <c r="D5" s="5">
        <f>OPD!E851</f>
        <v>1</v>
      </c>
      <c r="E5" s="5">
        <f>'Labour Room'!D693</f>
        <v>1</v>
      </c>
      <c r="F5" s="5">
        <f>'Maternity Ward'!D760</f>
        <v>1</v>
      </c>
      <c r="G5" s="5">
        <f>Paed_OPD!D775</f>
        <v>1</v>
      </c>
      <c r="H5" s="1599"/>
      <c r="I5" s="1600"/>
      <c r="J5" s="3"/>
      <c r="K5" s="3"/>
      <c r="L5" s="3"/>
      <c r="M5" s="3"/>
      <c r="N5" s="3"/>
      <c r="O5" s="3"/>
      <c r="P5" s="3"/>
      <c r="Q5" s="3"/>
      <c r="R5" s="3"/>
      <c r="S5" s="3"/>
      <c r="T5" s="3"/>
      <c r="U5" s="3"/>
      <c r="V5" s="3"/>
      <c r="W5" s="3"/>
      <c r="X5" s="3"/>
      <c r="Y5" s="3"/>
      <c r="Z5" s="3"/>
    </row>
    <row r="6" spans="1:26" ht="36" customHeight="1">
      <c r="A6" s="3"/>
      <c r="B6" s="6"/>
      <c r="C6" s="7" t="s">
        <v>9</v>
      </c>
      <c r="D6" s="8" t="s">
        <v>10</v>
      </c>
      <c r="E6" s="8" t="s">
        <v>11</v>
      </c>
      <c r="F6" s="8" t="s">
        <v>12</v>
      </c>
      <c r="G6" s="9" t="s">
        <v>13</v>
      </c>
      <c r="H6" s="1601">
        <f>('Emergency '!B779+OPD!C851+'Labour Room'!B693+'Maternity Ward'!B760+Paed_OPD!B775+Paed_Ward!B714+SNCU!B835+NRC!B710+OT!B757+'M-OT'!B679+'PP Unit'!B781+ICU!B774+IPD!B724+'Blood Bank'!B675+Lab!B694+'Radiology '!B650+Pharmacy!B647+'Auxillary services'!B653+'Mortuary '!B612+'Haemodialysis Centre'!B509+Admin!B910)/('Emergency '!C779+OPD!D851+'Labour Room'!C693+'Maternity Ward'!C760+Paed_OPD!C775+Paed_Ward!C714+SNCU!C835+NRC!C710+OT!C757+'M-OT'!C679+'PP Unit'!C781+ICU!C774+IPD!C724+'Blood Bank'!C675+Lab!C694+'Radiology '!C650+Pharmacy!C647+'Auxillary services'!C653+'Mortuary '!C612+'Haemodialysis Centre'!C509+Admin!C910)</f>
        <v>1</v>
      </c>
      <c r="I6" s="1598"/>
      <c r="J6" s="3"/>
      <c r="K6" s="3"/>
      <c r="L6" s="3"/>
      <c r="M6" s="3"/>
      <c r="N6" s="3"/>
      <c r="O6" s="3"/>
      <c r="P6" s="3"/>
      <c r="Q6" s="3"/>
      <c r="R6" s="3"/>
      <c r="S6" s="3"/>
      <c r="T6" s="3"/>
      <c r="U6" s="3"/>
      <c r="V6" s="3"/>
      <c r="W6" s="3"/>
      <c r="X6" s="3"/>
      <c r="Y6" s="3"/>
      <c r="Z6" s="3"/>
    </row>
    <row r="7" spans="1:26" ht="78" customHeight="1">
      <c r="A7" s="3"/>
      <c r="B7" s="3"/>
      <c r="C7" s="5">
        <f>Paed_Ward!D714</f>
        <v>1</v>
      </c>
      <c r="D7" s="5">
        <f>SNCU!D835</f>
        <v>1</v>
      </c>
      <c r="E7" s="5">
        <f>NRC!D710</f>
        <v>1</v>
      </c>
      <c r="F7" s="5">
        <f>OT!D757</f>
        <v>1</v>
      </c>
      <c r="G7" s="5">
        <f>'M-OT'!D679</f>
        <v>1</v>
      </c>
      <c r="H7" s="1599"/>
      <c r="I7" s="1600"/>
      <c r="J7" s="3"/>
      <c r="K7" s="3"/>
      <c r="L7" s="3"/>
      <c r="M7" s="3"/>
      <c r="N7" s="3"/>
      <c r="O7" s="3"/>
      <c r="P7" s="3"/>
      <c r="Q7" s="3"/>
      <c r="R7" s="3"/>
      <c r="S7" s="3"/>
      <c r="T7" s="3"/>
      <c r="U7" s="3"/>
      <c r="V7" s="3"/>
      <c r="W7" s="3"/>
      <c r="X7" s="3"/>
      <c r="Y7" s="3"/>
      <c r="Z7" s="3"/>
    </row>
    <row r="8" spans="1:26" ht="28.5" customHeight="1">
      <c r="A8" s="3"/>
      <c r="B8" s="3"/>
      <c r="C8" s="10" t="s">
        <v>14</v>
      </c>
      <c r="D8" s="10" t="s">
        <v>15</v>
      </c>
      <c r="E8" s="8" t="s">
        <v>16</v>
      </c>
      <c r="F8" s="8" t="s">
        <v>17</v>
      </c>
      <c r="G8" s="8" t="s">
        <v>18</v>
      </c>
      <c r="H8" s="1586" t="s">
        <v>19</v>
      </c>
      <c r="I8" s="1588" t="s">
        <v>20</v>
      </c>
      <c r="J8" s="3"/>
      <c r="K8" s="3"/>
      <c r="L8" s="3"/>
      <c r="M8" s="3"/>
      <c r="N8" s="3"/>
      <c r="O8" s="3"/>
      <c r="P8" s="3"/>
      <c r="Q8" s="3"/>
      <c r="R8" s="3"/>
      <c r="S8" s="3"/>
      <c r="T8" s="3"/>
      <c r="U8" s="3"/>
      <c r="V8" s="3"/>
      <c r="W8" s="3"/>
      <c r="X8" s="3"/>
      <c r="Y8" s="3"/>
      <c r="Z8" s="3"/>
    </row>
    <row r="9" spans="1:26" ht="72.75" customHeight="1">
      <c r="A9" s="3"/>
      <c r="B9" s="3"/>
      <c r="C9" s="5">
        <f>'PP Unit'!D781</f>
        <v>1</v>
      </c>
      <c r="D9" s="5">
        <f>ICU!D774</f>
        <v>1</v>
      </c>
      <c r="E9" s="5">
        <f>IPD!D724</f>
        <v>1</v>
      </c>
      <c r="F9" s="5">
        <f>'Blood Bank'!D675</f>
        <v>1</v>
      </c>
      <c r="G9" s="5">
        <f>Lab!D694</f>
        <v>1</v>
      </c>
      <c r="H9" s="1587"/>
      <c r="I9" s="1587"/>
      <c r="J9" s="3"/>
      <c r="K9" s="3"/>
      <c r="L9" s="3"/>
      <c r="M9" s="3"/>
      <c r="N9" s="3"/>
      <c r="O9" s="3"/>
      <c r="P9" s="3"/>
      <c r="Q9" s="3"/>
      <c r="R9" s="3"/>
      <c r="S9" s="3"/>
      <c r="T9" s="3"/>
      <c r="U9" s="3"/>
      <c r="V9" s="3"/>
      <c r="W9" s="3"/>
      <c r="X9" s="3"/>
      <c r="Y9" s="3"/>
      <c r="Z9" s="3"/>
    </row>
    <row r="10" spans="1:26" ht="43.5" customHeight="1">
      <c r="A10" s="3"/>
      <c r="B10" s="3"/>
      <c r="C10" s="8" t="s">
        <v>21</v>
      </c>
      <c r="D10" s="8" t="s">
        <v>22</v>
      </c>
      <c r="E10" s="8" t="s">
        <v>23</v>
      </c>
      <c r="F10" s="8" t="s">
        <v>24</v>
      </c>
      <c r="G10" s="1319" t="s">
        <v>25</v>
      </c>
      <c r="H10" s="1589">
        <f>('Labour Room'!B693+'M-OT'!B679)/('M-OT'!C679+'Labour Room'!C693)</f>
        <v>1</v>
      </c>
      <c r="I10" s="1591">
        <f>(Paed_OPD!B775+Paed_Ward!B714+SNCU!B835+NRC!B710)/(NRC!C710+SNCU!C835+Paed_Ward!C714+Paed_OPD!C775)</f>
        <v>1</v>
      </c>
      <c r="J10" s="3"/>
      <c r="K10" s="3"/>
      <c r="L10" s="3"/>
      <c r="M10" s="3"/>
      <c r="N10" s="3"/>
      <c r="O10" s="3"/>
      <c r="P10" s="3"/>
      <c r="Q10" s="3"/>
      <c r="R10" s="3"/>
      <c r="S10" s="3"/>
      <c r="T10" s="3"/>
      <c r="U10" s="3"/>
      <c r="V10" s="3"/>
      <c r="W10" s="3"/>
      <c r="X10" s="3"/>
      <c r="Y10" s="3"/>
      <c r="Z10" s="3"/>
    </row>
    <row r="11" spans="1:26" ht="71.25" customHeight="1">
      <c r="A11" s="1"/>
      <c r="B11" s="1"/>
      <c r="C11" s="5">
        <f>'Radiology '!D650</f>
        <v>1</v>
      </c>
      <c r="D11" s="5">
        <f>Pharmacy!D647</f>
        <v>1</v>
      </c>
      <c r="E11" s="5">
        <f>'Auxillary services'!D653</f>
        <v>1</v>
      </c>
      <c r="F11" s="5">
        <f>'Mortuary '!D612</f>
        <v>1</v>
      </c>
      <c r="G11" s="11">
        <f>'Haemodialysis Centre'!D509</f>
        <v>1</v>
      </c>
      <c r="H11" s="1590"/>
      <c r="I11" s="1590"/>
      <c r="J11" s="1"/>
      <c r="K11" s="1"/>
      <c r="L11" s="1"/>
      <c r="M11" s="1"/>
      <c r="N11" s="1"/>
      <c r="O11" s="1"/>
      <c r="P11" s="1"/>
      <c r="Q11" s="1"/>
      <c r="R11" s="1"/>
      <c r="S11" s="1"/>
      <c r="T11" s="1"/>
      <c r="U11" s="1"/>
      <c r="V11" s="1"/>
      <c r="W11" s="1"/>
      <c r="X11" s="1"/>
      <c r="Y11" s="1"/>
      <c r="Z11" s="1"/>
    </row>
    <row r="12" spans="1:26" ht="27.75" customHeight="1">
      <c r="A12" s="1"/>
      <c r="B12" s="1"/>
      <c r="C12" s="1592" t="s">
        <v>26</v>
      </c>
      <c r="D12" s="1581"/>
      <c r="E12" s="1581"/>
      <c r="F12" s="1581"/>
      <c r="G12" s="1582"/>
      <c r="H12" s="1590"/>
      <c r="I12" s="1590"/>
      <c r="J12" s="1"/>
      <c r="K12" s="1"/>
      <c r="L12" s="1"/>
      <c r="M12" s="1"/>
      <c r="N12" s="1"/>
      <c r="O12" s="1"/>
      <c r="P12" s="1"/>
      <c r="Q12" s="1"/>
      <c r="R12" s="1"/>
      <c r="S12" s="1"/>
      <c r="T12" s="1"/>
      <c r="U12" s="1"/>
      <c r="V12" s="1"/>
      <c r="W12" s="1"/>
      <c r="X12" s="1"/>
      <c r="Y12" s="1"/>
      <c r="Z12" s="1"/>
    </row>
    <row r="13" spans="1:26" ht="78.75" customHeight="1">
      <c r="A13" s="1"/>
      <c r="B13" s="1"/>
      <c r="C13" s="1593">
        <f>Admin!D910</f>
        <v>1</v>
      </c>
      <c r="D13" s="1570"/>
      <c r="E13" s="1570"/>
      <c r="F13" s="1570"/>
      <c r="G13" s="1573"/>
      <c r="H13" s="1587"/>
      <c r="I13" s="1587"/>
      <c r="J13" s="1"/>
      <c r="K13" s="1"/>
      <c r="L13" s="1"/>
      <c r="M13" s="1"/>
      <c r="N13" s="1"/>
      <c r="O13" s="1"/>
      <c r="P13" s="1"/>
      <c r="Q13" s="1"/>
      <c r="R13" s="1"/>
      <c r="S13" s="1"/>
      <c r="T13" s="1"/>
      <c r="U13" s="1"/>
      <c r="V13" s="1"/>
      <c r="W13" s="1"/>
      <c r="X13" s="1"/>
      <c r="Y13" s="1"/>
      <c r="Z13" s="1"/>
    </row>
    <row r="14" spans="1:26" ht="13.5" customHeight="1">
      <c r="A14" s="1"/>
      <c r="B14" s="1"/>
      <c r="C14" s="1"/>
      <c r="D14" s="1"/>
      <c r="E14" s="1"/>
      <c r="F14" s="1"/>
      <c r="G14" s="1"/>
      <c r="H14" s="12"/>
      <c r="I14" s="12"/>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2"/>
      <c r="I15" s="12"/>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2"/>
      <c r="I16" s="12"/>
      <c r="J16" s="1"/>
      <c r="K16" s="1"/>
      <c r="L16" s="1"/>
      <c r="M16" s="1"/>
      <c r="N16" s="1"/>
      <c r="O16" s="1"/>
      <c r="P16" s="1"/>
      <c r="Q16" s="1"/>
      <c r="R16" s="1"/>
      <c r="S16" s="1"/>
      <c r="T16" s="1"/>
      <c r="U16" s="1"/>
      <c r="V16" s="1"/>
      <c r="W16" s="1"/>
      <c r="X16" s="1"/>
      <c r="Y16" s="1"/>
      <c r="Z16" s="1"/>
    </row>
    <row r="17" spans="1:26" ht="48.75" customHeight="1">
      <c r="A17" s="1"/>
      <c r="B17" s="1578" t="str">
        <f>UPPER("Hospital Quality Score Card Area of Concern wise")</f>
        <v>HOSPITAL QUALITY SCORE CARD AREA OF CONCERN WISE</v>
      </c>
      <c r="C17" s="1576"/>
      <c r="D17" s="1576"/>
      <c r="E17" s="1577"/>
      <c r="F17" s="1"/>
      <c r="G17" s="1579" t="str">
        <f>UPPER("MusQan Quality Score Card Area of Concern wise")</f>
        <v>MUSQAN QUALITY SCORE CARD AREA OF CONCERN WISE</v>
      </c>
      <c r="H17" s="1576"/>
      <c r="I17" s="1576"/>
      <c r="J17" s="1577"/>
      <c r="K17" s="1"/>
      <c r="L17" s="1"/>
      <c r="M17" s="1"/>
      <c r="N17" s="1"/>
      <c r="O17" s="1"/>
      <c r="P17" s="1"/>
      <c r="Q17" s="1"/>
      <c r="R17" s="1"/>
      <c r="S17" s="1"/>
      <c r="T17" s="1"/>
      <c r="U17" s="1"/>
      <c r="V17" s="1"/>
      <c r="W17" s="1"/>
      <c r="X17" s="1"/>
      <c r="Y17" s="1"/>
      <c r="Z17" s="1"/>
    </row>
    <row r="18" spans="1:26" ht="25.5" customHeight="1">
      <c r="A18" s="1"/>
      <c r="B18" s="13" t="s">
        <v>27</v>
      </c>
      <c r="C18" s="13" t="s">
        <v>28</v>
      </c>
      <c r="D18" s="13" t="s">
        <v>29</v>
      </c>
      <c r="E18" s="13" t="s">
        <v>30</v>
      </c>
      <c r="F18" s="1"/>
      <c r="G18" s="13" t="s">
        <v>27</v>
      </c>
      <c r="H18" s="13" t="s">
        <v>28</v>
      </c>
      <c r="I18" s="13" t="s">
        <v>29</v>
      </c>
      <c r="J18" s="13" t="s">
        <v>30</v>
      </c>
      <c r="K18" s="1"/>
      <c r="L18" s="1"/>
      <c r="M18" s="1"/>
      <c r="N18" s="1"/>
      <c r="O18" s="1"/>
      <c r="P18" s="1"/>
      <c r="Q18" s="1"/>
      <c r="R18" s="1"/>
      <c r="S18" s="1"/>
      <c r="T18" s="1"/>
      <c r="U18" s="1"/>
      <c r="V18" s="1"/>
      <c r="W18" s="1"/>
      <c r="X18" s="1"/>
      <c r="Y18" s="1"/>
      <c r="Z18" s="1"/>
    </row>
    <row r="19" spans="1:26" ht="36.5" customHeight="1">
      <c r="A19" s="1"/>
      <c r="B19" s="14">
        <f>('Emergency '!B771+OPD!C843+'Labour Room'!B685+'Maternity Ward'!B752+Paed_OPD!B767+Paed_Ward!B706+SNCU!B827+NRC!B702+OT!B749+'M-OT'!B671+'PP Unit'!B773+ICU!B766+IPD!B716+'Blood Bank'!B667+Lab!B686+'Radiology '!B642+Pharmacy!B639+'Auxillary services'!B645+'Mortuary '!B604+'Haemodialysis Centre'!B501+Admin!B902)/('Emergency '!C771+OPD!D843+'Labour Room'!C685+'Maternity Ward'!C752+Paed_OPD!C767+Paed_Ward!C706+SNCU!C827+NRC!C702+OT!C749+'M-OT'!C671+'PP Unit'!C773+ICU!C766+IPD!C716+'Blood Bank'!C667+Lab!C686+'Radiology '!C642+Pharmacy!C639+'Auxillary services'!C645+'Mortuary '!C604+'Haemodialysis Centre'!C501+Admin!C902)</f>
        <v>1</v>
      </c>
      <c r="C19" s="14">
        <f>('Emergency '!B772+OPD!C844+'Labour Room'!B686+'Maternity Ward'!B753+Paed_OPD!B768+Paed_Ward!B707+SNCU!B828+NRC!B703+OT!B750+'M-OT'!B672+'PP Unit'!B774+ICU!B767+IPD!B717+'Blood Bank'!B668+Lab!B687+'Radiology '!B643+Pharmacy!B640+'Auxillary services'!B646+'Mortuary '!B605+'Haemodialysis Centre'!B502+Admin!B903)/('Emergency '!C772+OPD!D844+'Labour Room'!C686+'Maternity Ward'!C753+Paed_OPD!C768+Paed_Ward!C707+SNCU!C828+NRC!C703+OT!C750+'M-OT'!C672+'PP Unit'!C774+ICU!C767+IPD!C717+'Blood Bank'!C668+Lab!C687+'Radiology '!C643+Pharmacy!C640+'Auxillary services'!C646+'Mortuary '!C605+'Haemodialysis Centre'!C502+Admin!C903)</f>
        <v>1</v>
      </c>
      <c r="D19" s="14">
        <f>('Emergency '!B773+OPD!C845+'Labour Room'!B687+'Maternity Ward'!B754+Paed_OPD!B769+Paed_Ward!B708+SNCU!B829+NRC!B704+OT!B751+'M-OT'!B673+'PP Unit'!B775+ICU!B768+IPD!B718+'Blood Bank'!B669+Lab!B688+'Radiology '!B644+Pharmacy!B641+'Auxillary services'!B647+'Mortuary '!B606+'Haemodialysis Centre'!B503+Admin!B904)/('Emergency '!C773+OPD!D845+'Labour Room'!C687+'Maternity Ward'!C754+Paed_OPD!C769+Paed_Ward!C708+SNCU!C829+NRC!C704+OT!C751+'M-OT'!C673+'PP Unit'!C775+ICU!C768+IPD!C718+'Blood Bank'!C669+Lab!C688+'Radiology '!C644+Pharmacy!C641+'Auxillary services'!C647+'Mortuary '!C606+'Haemodialysis Centre'!C503+Admin!C904)</f>
        <v>1</v>
      </c>
      <c r="E19" s="14">
        <f>('Emergency '!B774+OPD!C846+'Labour Room'!B688+'Maternity Ward'!B755+Paed_OPD!B770+Paed_Ward!B709+SNCU!B830+NRC!B705+OT!B752+'M-OT'!B674+'PP Unit'!B776+ICU!B769+IPD!B719+'Blood Bank'!B670+Lab!B689+'Radiology '!B645+Pharmacy!B642+'Auxillary services'!B648+'Mortuary '!B607+'Haemodialysis Centre'!B504+Admin!B905)/('Emergency '!C774+OPD!D846+'Labour Room'!C688+'Maternity Ward'!C755+Paed_OPD!C770+Paed_Ward!C709+SNCU!C830+NRC!C705+OT!C752+'M-OT'!C674+'PP Unit'!C776+ICU!C769+IPD!C719+'Blood Bank'!C670+Lab!C689+'Radiology '!C645+Pharmacy!C642+'Auxillary services'!C648+'Mortuary '!C607+'Haemodialysis Centre'!C504+Admin!C905)</f>
        <v>1</v>
      </c>
      <c r="F19" s="1"/>
      <c r="G19" s="14">
        <f>(Paed_OPD!B767+Paed_Ward!B706+SNCU!B827+NRC!B702)/(Paed_OPD!C767+Paed_Ward!C706+SNCU!C827+NRC!C702)</f>
        <v>1</v>
      </c>
      <c r="H19" s="14">
        <f>(Paed_OPD!B768+Paed_Ward!B707+SNCU!B828+NRC!B703)/(Paed_OPD!C768+Paed_Ward!C707+SNCU!C828+NRC!C703)</f>
        <v>1</v>
      </c>
      <c r="I19" s="14">
        <f>(Paed_OPD!B769+Paed_Ward!B708+SNCU!B829+NRC!B704)/(Paed_OPD!C769+Paed_Ward!C708+SNCU!C829+NRC!C704)</f>
        <v>1</v>
      </c>
      <c r="J19" s="14">
        <f>(Paed_OPD!B770+Paed_Ward!B709+SNCU!B830+NRC!B705)/(Paed_OPD!C770+Paed_Ward!C709+SNCU!C830+NRC!C705)</f>
        <v>1</v>
      </c>
      <c r="K19" s="1"/>
      <c r="L19" s="1"/>
      <c r="M19" s="1"/>
      <c r="N19" s="1"/>
      <c r="O19" s="1"/>
      <c r="P19" s="1"/>
      <c r="Q19" s="1"/>
      <c r="R19" s="1"/>
      <c r="S19" s="1"/>
      <c r="T19" s="1"/>
      <c r="U19" s="1"/>
      <c r="V19" s="1"/>
      <c r="W19" s="1"/>
      <c r="X19" s="1"/>
      <c r="Y19" s="1"/>
      <c r="Z19" s="1"/>
    </row>
    <row r="20" spans="1:26" ht="36" customHeight="1">
      <c r="A20" s="15"/>
      <c r="B20" s="1580" t="s">
        <v>8</v>
      </c>
      <c r="C20" s="1581"/>
      <c r="D20" s="1581"/>
      <c r="E20" s="1582"/>
      <c r="F20" s="1"/>
      <c r="G20" s="1580" t="s">
        <v>8</v>
      </c>
      <c r="H20" s="1581"/>
      <c r="I20" s="1581"/>
      <c r="J20" s="1582"/>
      <c r="K20" s="1"/>
      <c r="L20" s="1"/>
      <c r="M20" s="1"/>
      <c r="N20" s="1"/>
      <c r="O20" s="1"/>
      <c r="P20" s="1"/>
      <c r="Q20" s="1"/>
      <c r="R20" s="1"/>
      <c r="S20" s="1"/>
      <c r="T20" s="1"/>
      <c r="U20" s="1"/>
      <c r="V20" s="1"/>
      <c r="W20" s="1"/>
      <c r="X20" s="1"/>
      <c r="Y20" s="1"/>
      <c r="Z20" s="1"/>
    </row>
    <row r="21" spans="1:26" ht="61.5" customHeight="1">
      <c r="A21" s="1"/>
      <c r="B21" s="1585">
        <f>('Emergency '!B779+OPD!C851+'Labour Room'!B693+'Maternity Ward'!B760+Paed_OPD!B775+Paed_Ward!B714+SNCU!B835+NRC!B710+OT!B757+'M-OT'!B679+'PP Unit'!B781+ICU!B774+IPD!B724+'Blood Bank'!B675+Lab!B694+'Radiology '!B650+Pharmacy!B647+'Auxillary services'!B653+'Mortuary '!B612+'Haemodialysis Centre'!B509+Admin!B910)/('Emergency '!C779+OPD!D851+'Labour Room'!C693+'Maternity Ward'!C760+Paed_OPD!C775+Paed_Ward!C714+SNCU!C835+NRC!C710+OT!C757+'M-OT'!C679+'PP Unit'!C781+ICU!C774+IPD!C724+'Blood Bank'!C675+Lab!C694+'Radiology '!C650+Pharmacy!C647+'Auxillary services'!C653+'Mortuary '!C612+'Haemodialysis Centre'!C509+Admin!C910)</f>
        <v>1</v>
      </c>
      <c r="C21" s="1576"/>
      <c r="D21" s="1576"/>
      <c r="E21" s="1584"/>
      <c r="F21" s="1"/>
      <c r="G21" s="1583">
        <f>I10</f>
        <v>1</v>
      </c>
      <c r="H21" s="1576"/>
      <c r="I21" s="1576"/>
      <c r="J21" s="1584"/>
      <c r="K21" s="1"/>
      <c r="L21" s="1"/>
      <c r="M21" s="1"/>
      <c r="N21" s="1"/>
      <c r="O21" s="1"/>
      <c r="P21" s="1"/>
      <c r="Q21" s="1"/>
      <c r="R21" s="1"/>
      <c r="S21" s="1"/>
      <c r="T21" s="1"/>
      <c r="U21" s="1"/>
      <c r="V21" s="1"/>
      <c r="W21" s="1"/>
      <c r="X21" s="1"/>
      <c r="Y21" s="1"/>
      <c r="Z21" s="1"/>
    </row>
    <row r="22" spans="1:26" ht="27" customHeight="1">
      <c r="A22" s="1"/>
      <c r="B22" s="13" t="s">
        <v>31</v>
      </c>
      <c r="C22" s="13" t="s">
        <v>32</v>
      </c>
      <c r="D22" s="13" t="s">
        <v>33</v>
      </c>
      <c r="E22" s="13" t="s">
        <v>34</v>
      </c>
      <c r="F22" s="1"/>
      <c r="G22" s="13" t="s">
        <v>31</v>
      </c>
      <c r="H22" s="13" t="s">
        <v>32</v>
      </c>
      <c r="I22" s="13" t="s">
        <v>33</v>
      </c>
      <c r="J22" s="13" t="s">
        <v>34</v>
      </c>
      <c r="K22" s="1"/>
      <c r="L22" s="1"/>
      <c r="M22" s="1"/>
      <c r="N22" s="1"/>
      <c r="O22" s="1"/>
      <c r="P22" s="1"/>
      <c r="Q22" s="1"/>
      <c r="R22" s="1"/>
      <c r="S22" s="1"/>
      <c r="T22" s="1"/>
      <c r="U22" s="1"/>
      <c r="V22" s="1"/>
      <c r="W22" s="1"/>
      <c r="X22" s="1"/>
      <c r="Y22" s="1"/>
      <c r="Z22" s="1"/>
    </row>
    <row r="23" spans="1:26" ht="41.5" customHeight="1">
      <c r="A23" s="1"/>
      <c r="B23" s="14">
        <f>('Emergency '!B775+OPD!C847+'Labour Room'!B689+'Maternity Ward'!B756+Paed_OPD!B771+Paed_Ward!B710+SNCU!B831+NRC!B706+OT!B753+'M-OT'!B675+'PP Unit'!B777+ICU!B770+IPD!B720+'Blood Bank'!B671+Lab!B690+'Radiology '!B646+Pharmacy!B643+'Auxillary services'!B649+'Mortuary '!B608+'Haemodialysis Centre'!B505+Admin!B906)/('Emergency '!C775+OPD!D847+'Labour Room'!C689+'Maternity Ward'!C756+Paed_OPD!C771+Paed_Ward!C710+SNCU!C831+NRC!C706+OT!C753+'M-OT'!C675+'PP Unit'!C777+ICU!C770+IPD!C720+'Blood Bank'!C671+Lab!C690+'Radiology '!C646+Pharmacy!C643+'Auxillary services'!C649+'Mortuary '!C608+'Haemodialysis Centre'!C505+Admin!C906)</f>
        <v>1</v>
      </c>
      <c r="C23" s="14">
        <f>('Emergency '!B776+OPD!C848+'Labour Room'!B690+'Maternity Ward'!B757+Paed_OPD!B772+Paed_Ward!B711+SNCU!B832+NRC!B707+OT!B754+'M-OT'!B676+'PP Unit'!B778+ICU!B771+IPD!B721+'Blood Bank'!B672+Lab!B691+'Radiology '!B647+Pharmacy!B644+'Auxillary services'!B650+'Mortuary '!B609+'Haemodialysis Centre'!B506+Admin!B907)/('Emergency '!C776+OPD!D848+'Labour Room'!C690+'Maternity Ward'!C757+Paed_OPD!C772+Paed_Ward!C711+SNCU!C832+NRC!C707+OT!C754+'M-OT'!C676+'PP Unit'!C778+ICU!C771+IPD!C721+'Blood Bank'!C672+Lab!C691+'Radiology '!C647+Pharmacy!C644+'Auxillary services'!C650+'Mortuary '!C609+'Haemodialysis Centre'!C506+Admin!C907)</f>
        <v>1</v>
      </c>
      <c r="D23" s="14">
        <f>('Emergency '!B777+OPD!C849+'Labour Room'!B691+'Maternity Ward'!B758+Paed_OPD!B773+Paed_Ward!B712+SNCU!B833+NRC!B708+OT!B755+'M-OT'!B677+'PP Unit'!B779+ICU!B772+IPD!B722+'Blood Bank'!B673+Lab!B692+'Radiology '!B648+Pharmacy!B645+'Auxillary services'!B651+'Mortuary '!B610+'Haemodialysis Centre'!B507+Admin!B908)/('Emergency '!C777+OPD!D849+'Labour Room'!C691+'Maternity Ward'!C758+Paed_OPD!C773+Paed_Ward!C712+SNCU!C833+NRC!C708+OT!C755+'M-OT'!C677+'PP Unit'!C779+ICU!C772+IPD!C722+'Blood Bank'!C673+Lab!C692+'Radiology '!C648+Pharmacy!C645+'Auxillary services'!C651+'Mortuary '!C610+'Haemodialysis Centre'!C507+Admin!C908)</f>
        <v>1</v>
      </c>
      <c r="E23" s="14">
        <f>('Emergency '!B778+OPD!C850+'Labour Room'!B692+'Maternity Ward'!B759+Paed_OPD!B774+Paed_Ward!B713+SNCU!B834+NRC!B709+OT!B756+'M-OT'!B678+'PP Unit'!B780+ICU!B773+IPD!B723+'Blood Bank'!B674+Lab!B693+'Radiology '!B649+Pharmacy!B646+'Auxillary services'!B652+'Mortuary '!B611+'Haemodialysis Centre'!B508+Admin!B909)/('Emergency '!C778+OPD!D850+'Labour Room'!C692+'Maternity Ward'!C759+Paed_OPD!C774+Paed_Ward!C713+SNCU!C834+NRC!C709+OT!C756+'M-OT'!C678+'PP Unit'!C780+ICU!C773+IPD!C723+'Blood Bank'!C674+Lab!C693+'Radiology '!C649+Pharmacy!C646+'Auxillary services'!C652+'Mortuary '!C611+'Haemodialysis Centre'!C508+Admin!C909)</f>
        <v>1</v>
      </c>
      <c r="F23" s="1"/>
      <c r="G23" s="14">
        <f>(Paed_OPD!B771+Paed_Ward!B710+SNCU!B831+NRC!B706)/(Paed_OPD!C771+Paed_Ward!C710+SNCU!C831+NRC!C706)</f>
        <v>1</v>
      </c>
      <c r="H23" s="14">
        <f>(Paed_OPD!B772+Paed_Ward!B711+SNCU!B832+NRC!B707)/(Paed_OPD!C772+Paed_Ward!C711+SNCU!C832+NRC!C707)</f>
        <v>1</v>
      </c>
      <c r="I23" s="14">
        <f>(Paed_OPD!B773+Paed_Ward!B712+SNCU!B833+NRC!B708)/(Paed_OPD!C773+Paed_Ward!C712+SNCU!C833+NRC!C708)</f>
        <v>1</v>
      </c>
      <c r="J23" s="14">
        <f>(Paed_OPD!B774+Paed_Ward!B713+SNCU!B834+NRC!B709)/(Paed_OPD!C774+Paed_Ward!C713+SNCU!C834+NRC!C709)</f>
        <v>1</v>
      </c>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2"/>
      <c r="I24" s="12"/>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2"/>
      <c r="I25" s="12"/>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2"/>
      <c r="I26" s="12"/>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2"/>
      <c r="I27" s="12"/>
      <c r="J27" s="1"/>
      <c r="K27" s="1"/>
      <c r="L27" s="1"/>
      <c r="M27" s="1"/>
      <c r="N27" s="1"/>
      <c r="O27" s="1"/>
      <c r="P27" s="1"/>
      <c r="Q27" s="1"/>
      <c r="R27" s="1"/>
      <c r="S27" s="1"/>
      <c r="T27" s="1"/>
      <c r="U27" s="1"/>
      <c r="V27" s="1"/>
      <c r="W27" s="1"/>
      <c r="X27" s="1"/>
      <c r="Y27" s="1"/>
      <c r="Z27" s="1"/>
    </row>
    <row r="28" spans="1:26" ht="47.25" customHeight="1">
      <c r="A28" s="16"/>
      <c r="B28" s="17" t="s">
        <v>35</v>
      </c>
      <c r="C28" s="1574" t="s">
        <v>36</v>
      </c>
      <c r="D28" s="1570"/>
      <c r="E28" s="1570"/>
      <c r="F28" s="1570"/>
      <c r="G28" s="1573"/>
      <c r="H28" s="1538" t="s">
        <v>37</v>
      </c>
      <c r="I28" s="1538" t="s">
        <v>19</v>
      </c>
      <c r="J28" s="1538" t="s">
        <v>20</v>
      </c>
      <c r="K28" s="16"/>
      <c r="L28" s="16"/>
      <c r="M28" s="16"/>
      <c r="N28" s="16"/>
      <c r="O28" s="16"/>
      <c r="P28" s="16"/>
      <c r="Q28" s="16"/>
      <c r="R28" s="16"/>
      <c r="S28" s="16"/>
      <c r="T28" s="16"/>
      <c r="U28" s="16"/>
      <c r="V28" s="16"/>
      <c r="W28" s="16"/>
      <c r="X28" s="16"/>
      <c r="Y28" s="16"/>
      <c r="Z28" s="16"/>
    </row>
    <row r="29" spans="1:26" ht="47.25" customHeight="1">
      <c r="A29" s="16"/>
      <c r="B29" s="18"/>
      <c r="C29" s="1572" t="s">
        <v>38</v>
      </c>
      <c r="D29" s="1570"/>
      <c r="E29" s="1570"/>
      <c r="F29" s="1570"/>
      <c r="G29" s="1573"/>
      <c r="H29" s="18"/>
      <c r="I29" s="19"/>
      <c r="J29" s="19"/>
      <c r="K29" s="16"/>
      <c r="L29" s="16"/>
      <c r="M29" s="16"/>
      <c r="N29" s="16"/>
      <c r="O29" s="16"/>
      <c r="P29" s="16"/>
      <c r="Q29" s="16"/>
      <c r="R29" s="16"/>
      <c r="S29" s="16"/>
      <c r="T29" s="16"/>
      <c r="U29" s="16"/>
      <c r="V29" s="16"/>
      <c r="W29" s="16"/>
      <c r="X29" s="16"/>
      <c r="Y29" s="16"/>
      <c r="Z29" s="16"/>
    </row>
    <row r="30" spans="1:26" ht="24.75" customHeight="1">
      <c r="A30" s="16"/>
      <c r="B30" s="20" t="s">
        <v>39</v>
      </c>
      <c r="C30" s="1575" t="s">
        <v>40</v>
      </c>
      <c r="D30" s="1576"/>
      <c r="E30" s="1576"/>
      <c r="F30" s="1576"/>
      <c r="G30" s="1577"/>
      <c r="H30" s="21">
        <f>('Emergency '!I43+OPD!J42+'Labour Room'!I43+'Maternity Ward'!I43+Paed_OPD!I43+Paed_Ward!I48+SNCU!I68+NRC!I43+OT!I43+'M-OT'!I43+'PP Unit'!I43+ICU!I43+IPD!I43+'Blood Bank'!I43+Lab!I43+'Radiology '!I43+Pharmacy!I43+'Auxillary services'!I93+'Mortuary '!I43+'Haemodialysis Centre'!I43+Admin!I43)/('Emergency '!J43+OPD!K42+'Labour Room'!J43+'Maternity Ward'!J43+Paed_OPD!J43+Paed_Ward!J48+SNCU!J68+NRC!J43+OT!J43+'M-OT'!J43+'PP Unit'!J43+ICU!J43+IPD!J43+'Blood Bank'!J43+Lab!J43+'Radiology '!J43+Pharmacy!J43+'Auxillary services'!J93+'Mortuary '!J43+'Haemodialysis Centre'!J43+Admin!J43)</f>
        <v>1</v>
      </c>
      <c r="I30" s="22">
        <f>('Labour Room'!I43+'M-OT'!I43)/('Labour Room'!J43+'M-OT'!J43)</f>
        <v>1</v>
      </c>
      <c r="J30" s="21">
        <f>(Paed_OPD!I43+Paed_Ward!I48+SNCU!I68+NRC!I43)/(Paed_OPD!J43+Paed_Ward!J48+SNCU!J68+NRC!J43)</f>
        <v>1</v>
      </c>
      <c r="K30" s="16"/>
      <c r="L30" s="16"/>
      <c r="M30" s="16"/>
      <c r="N30" s="16"/>
      <c r="O30" s="16"/>
      <c r="P30" s="16"/>
      <c r="Q30" s="16"/>
      <c r="R30" s="16"/>
      <c r="S30" s="16"/>
      <c r="T30" s="16"/>
      <c r="U30" s="16"/>
      <c r="V30" s="16"/>
      <c r="W30" s="16"/>
      <c r="X30" s="16"/>
      <c r="Y30" s="16"/>
      <c r="Z30" s="16"/>
    </row>
    <row r="31" spans="1:26" ht="24.75" customHeight="1">
      <c r="A31" s="16"/>
      <c r="B31" s="23" t="s">
        <v>41</v>
      </c>
      <c r="C31" s="1569" t="s">
        <v>42</v>
      </c>
      <c r="D31" s="1570"/>
      <c r="E31" s="1570"/>
      <c r="F31" s="1570"/>
      <c r="G31" s="1571"/>
      <c r="H31" s="21">
        <f>('Emergency '!I64+OPD!J73+'Labour Room'!I63+'Maternity Ward'!I63+Paed_OPD!I70+Paed_Ward!I70+SNCU!I68+NRC!I63+OT!I63+'M-OT'!I63+'PP Unit'!I64+'Blood Bank'!I66+'Radiology '!I64+Admin!I64)/('Emergency '!J64+OPD!K73+'Labour Room'!J63+'Maternity Ward'!J63+Paed_OPD!J70+Paed_Ward!J70+SNCU!J68+NRC!J63+OT!J63+'M-OT'!J63+'PP Unit'!J64+'Blood Bank'!J66+'Radiology '!J64+Admin!J64)</f>
        <v>1</v>
      </c>
      <c r="I31" s="22">
        <f>('Labour Room'!I63+'M-OT'!I63)/('Labour Room'!J63+'M-OT'!J63)</f>
        <v>1</v>
      </c>
      <c r="J31" s="21">
        <f>(Paed_OPD!I70+Paed_Ward!I70+SNCU!I68+NRC!I63)/(Paed_OPD!J70+Paed_Ward!J70+SNCU!J68+NRC!J63)</f>
        <v>1</v>
      </c>
      <c r="K31" s="16"/>
      <c r="L31" s="16"/>
      <c r="M31" s="16"/>
      <c r="N31" s="16"/>
      <c r="O31" s="16"/>
      <c r="P31" s="16"/>
      <c r="Q31" s="16"/>
      <c r="R31" s="16"/>
      <c r="S31" s="16"/>
      <c r="T31" s="16"/>
      <c r="U31" s="16"/>
      <c r="V31" s="16"/>
      <c r="W31" s="16"/>
      <c r="X31" s="16"/>
      <c r="Y31" s="16"/>
      <c r="Z31" s="16"/>
    </row>
    <row r="32" spans="1:26" ht="24.75" customHeight="1">
      <c r="A32" s="16"/>
      <c r="B32" s="23" t="s">
        <v>43</v>
      </c>
      <c r="C32" s="1569" t="s">
        <v>44</v>
      </c>
      <c r="D32" s="1570"/>
      <c r="E32" s="1570"/>
      <c r="F32" s="1570"/>
      <c r="G32" s="1571"/>
      <c r="H32" s="21">
        <f>('Emergency '!I70+OPD!J80+'Labour Room'!I75+'Maternity Ward'!I74+Paed_OPD!I77+Paed_Ward!I81+SNCU!I81+NRC!I78+OT!I69+'M-OT'!I70+'PP Unit'!I78+ICU!I69+'Blood Bank'!I72+Lab!I70+'Radiology '!I70+'Haemodialysis Centre'!I48+Admin!I72)/('Emergency '!J70+OPD!K80+'Labour Room'!J75+'Maternity Ward'!J74+Paed_OPD!J77+Paed_Ward!J81+SNCU!J81+NRC!J78+OT!J69+'M-OT'!J70+'PP Unit'!J78+ICU!J69+'Blood Bank'!J72+Lab!J70+'Radiology '!J70+'Haemodialysis Centre'!J48+Admin!J72)</f>
        <v>1</v>
      </c>
      <c r="I32" s="22">
        <f>('Labour Room'!I75+'M-OT'!I70)/('Labour Room'!J75+'M-OT'!J70)</f>
        <v>1</v>
      </c>
      <c r="J32" s="21">
        <f>(Paed_OPD!I77+Paed_Ward!I81+SNCU!I81+NRC!I78)/(Paed_OPD!J77+Paed_Ward!J81+SNCU!J81+NRC!J78)</f>
        <v>1</v>
      </c>
      <c r="K32" s="16"/>
      <c r="L32" s="16"/>
      <c r="M32" s="16"/>
      <c r="N32" s="16"/>
      <c r="O32" s="16"/>
      <c r="P32" s="16"/>
      <c r="Q32" s="16"/>
      <c r="R32" s="16"/>
      <c r="S32" s="16"/>
      <c r="T32" s="16"/>
      <c r="U32" s="16"/>
      <c r="V32" s="16"/>
      <c r="W32" s="16"/>
      <c r="X32" s="16"/>
      <c r="Y32" s="16"/>
      <c r="Z32" s="16"/>
    </row>
    <row r="33" spans="1:26" ht="24.75" customHeight="1">
      <c r="A33" s="16"/>
      <c r="B33" s="23" t="s">
        <v>45</v>
      </c>
      <c r="C33" s="1569" t="s">
        <v>46</v>
      </c>
      <c r="D33" s="1570"/>
      <c r="E33" s="1570"/>
      <c r="F33" s="1570"/>
      <c r="G33" s="1571"/>
      <c r="H33" s="21">
        <f>(OPD!J85+'Maternity Ward'!I78+Paed_OPD!I81+Paed_Ward!I86+SNCU!I85+OT!I73+ICU!I74+IPD!I75+'Blood Bank'!I76+Lab!I80+Pharmacy!I75+'Haemodialysis Centre'!I54+Admin!I78)/(OPD!K85+'Maternity Ward'!J78+Paed_OPD!J81+Paed_Ward!J86+SNCU!J85+OT!J73+ICU!J74+IPD!J75+'Blood Bank'!J76+Lab!J80+Pharmacy!J75+'Haemodialysis Centre'!J54+Admin!J78)</f>
        <v>1</v>
      </c>
      <c r="I33" s="24" t="s">
        <v>47</v>
      </c>
      <c r="J33" s="21">
        <f>(Paed_OPD!I81+Paed_Ward!I86+SNCU!I85)/(Paed_OPD!J81+Paed_Ward!J86+SNCU!J85)</f>
        <v>1</v>
      </c>
      <c r="K33" s="16"/>
      <c r="L33" s="16"/>
      <c r="M33" s="16"/>
      <c r="N33" s="16"/>
      <c r="O33" s="16"/>
      <c r="P33" s="16"/>
      <c r="Q33" s="16"/>
      <c r="R33" s="16"/>
      <c r="S33" s="16"/>
      <c r="T33" s="16"/>
      <c r="U33" s="16"/>
      <c r="V33" s="16"/>
      <c r="W33" s="16"/>
      <c r="X33" s="16"/>
      <c r="Y33" s="16"/>
      <c r="Z33" s="16"/>
    </row>
    <row r="34" spans="1:26" ht="24.75" customHeight="1">
      <c r="A34" s="16"/>
      <c r="B34" s="23" t="s">
        <v>48</v>
      </c>
      <c r="C34" s="1569" t="s">
        <v>49</v>
      </c>
      <c r="D34" s="1570"/>
      <c r="E34" s="1570"/>
      <c r="F34" s="1570"/>
      <c r="G34" s="1571"/>
      <c r="H34" s="21">
        <f>('Emergency '!I91+Paed_OPD!I98+Paed_Ward!I102+NRC!I98+Pharmacy!I96+'Auxillary services'!I93+'Mortuary '!I93+Admin!I101)/('Emergency '!J91+Paed_OPD!J98+Paed_Ward!J102+NRC!J98+Pharmacy!J96+'Auxillary services'!J93+'Mortuary '!J93+Admin!J101)</f>
        <v>1</v>
      </c>
      <c r="I34" s="24" t="s">
        <v>47</v>
      </c>
      <c r="J34" s="21">
        <f>(Paed_OPD!I98+Paed_Ward!I102+NRC!I98)/(Paed_OPD!J98+Paed_Ward!J102+NRC!J98)</f>
        <v>1</v>
      </c>
      <c r="K34" s="16"/>
      <c r="L34" s="16"/>
      <c r="M34" s="16"/>
      <c r="N34" s="16"/>
      <c r="O34" s="16"/>
      <c r="P34" s="16"/>
      <c r="Q34" s="16"/>
      <c r="R34" s="16"/>
      <c r="S34" s="16"/>
      <c r="T34" s="16"/>
      <c r="U34" s="16"/>
      <c r="V34" s="16"/>
      <c r="W34" s="16"/>
      <c r="X34" s="16"/>
      <c r="Y34" s="16"/>
      <c r="Z34" s="16"/>
    </row>
    <row r="35" spans="1:26" ht="24.75" customHeight="1">
      <c r="A35" s="16"/>
      <c r="B35" s="23" t="s">
        <v>50</v>
      </c>
      <c r="C35" s="1569" t="s">
        <v>51</v>
      </c>
      <c r="D35" s="1570"/>
      <c r="E35" s="1570"/>
      <c r="F35" s="1570"/>
      <c r="G35" s="1571"/>
      <c r="H35" s="21">
        <f>('Emergency '!I100+OPD!J119+Paed_OPD!I107+Paed_Ward!I111+NRC!I107+'Blood Bank'!I105+Lab!I111+Admin!I110)/('Emergency '!J100+OPD!K119+Paed_OPD!J107+Paed_Ward!J111+NRC!J107+'Blood Bank'!J105+Lab!J111+Admin!J110)</f>
        <v>1</v>
      </c>
      <c r="I35" s="24" t="s">
        <v>47</v>
      </c>
      <c r="J35" s="21">
        <f>(Paed_OPD!I107+Paed_Ward!I111+NRC!I107)/(Paed_OPD!J107+Paed_Ward!J111+NRC!J107)</f>
        <v>1</v>
      </c>
      <c r="K35" s="16"/>
      <c r="L35" s="16"/>
      <c r="M35" s="16"/>
      <c r="N35" s="16"/>
      <c r="O35" s="16"/>
      <c r="P35" s="16"/>
      <c r="Q35" s="16"/>
      <c r="R35" s="16"/>
      <c r="S35" s="16"/>
      <c r="T35" s="16"/>
      <c r="U35" s="16"/>
      <c r="V35" s="16"/>
      <c r="W35" s="16"/>
      <c r="X35" s="16"/>
      <c r="Y35" s="16"/>
      <c r="Z35" s="16"/>
    </row>
    <row r="36" spans="1:26" ht="27" customHeight="1">
      <c r="A36" s="16"/>
      <c r="B36" s="25"/>
      <c r="C36" s="1572" t="s">
        <v>52</v>
      </c>
      <c r="D36" s="1570"/>
      <c r="E36" s="1570"/>
      <c r="F36" s="1570"/>
      <c r="G36" s="1573"/>
      <c r="H36" s="26"/>
      <c r="I36" s="25"/>
      <c r="J36" s="26"/>
      <c r="K36" s="16"/>
      <c r="L36" s="16"/>
      <c r="M36" s="16"/>
      <c r="N36" s="16"/>
      <c r="O36" s="16"/>
      <c r="P36" s="16"/>
      <c r="Q36" s="16"/>
      <c r="R36" s="16"/>
      <c r="S36" s="16"/>
      <c r="T36" s="16"/>
      <c r="U36" s="16"/>
      <c r="V36" s="16"/>
      <c r="W36" s="16"/>
      <c r="X36" s="16"/>
      <c r="Y36" s="16"/>
      <c r="Z36" s="16"/>
    </row>
    <row r="37" spans="1:26" ht="33" customHeight="1">
      <c r="A37" s="16"/>
      <c r="B37" s="27" t="s">
        <v>53</v>
      </c>
      <c r="C37" s="1569" t="s">
        <v>54</v>
      </c>
      <c r="D37" s="1570"/>
      <c r="E37" s="1570"/>
      <c r="F37" s="1570"/>
      <c r="G37" s="1571"/>
      <c r="H37" s="21">
        <f>('Emergency '!I104+OPD!J124+'Labour Room'!I108+'Maternity Ward'!I107+Paed_OPD!I111+Paed_Ward!I115+SNCU!I114+NRC!I111+OT!I103+'M-OT'!I103+'PP Unit'!I111+ICU!I107+IPD!I108+'Blood Bank'!I109+Lab!I115+'Radiology '!I111+Pharmacy!I112+'Auxillary services'!I106+'Mortuary '!I108+'Haemodialysis Centre'!I57+Admin!I115)/('Emergency '!J104+OPD!K124+'Labour Room'!J108+'Maternity Ward'!J107+Paed_OPD!J111+Paed_Ward!J115+SNCU!J114+NRC!J111+OT!J103+'M-OT'!J103+'PP Unit'!J111+ICU!J107+IPD!J108+'Blood Bank'!J109+Lab!J115+'Radiology '!J111+Pharmacy!J112+'Auxillary services'!J106+'Mortuary '!J108+'Haemodialysis Centre'!J57+Admin!J115)</f>
        <v>1</v>
      </c>
      <c r="I37" s="22">
        <f>('Labour Room'!I108+'M-OT'!I103)/('Labour Room'!J108+'M-OT'!J103)</f>
        <v>1</v>
      </c>
      <c r="J37" s="21">
        <f>(Paed_OPD!I111+Paed_Ward!I115+SNCU!I114+NRC!I111)/(Paed_OPD!J111+Paed_Ward!J115+SNCU!J114+NRC!J111)</f>
        <v>1</v>
      </c>
      <c r="K37" s="16"/>
      <c r="L37" s="16"/>
      <c r="M37" s="16"/>
      <c r="N37" s="16"/>
      <c r="O37" s="16"/>
      <c r="P37" s="16"/>
      <c r="Q37" s="16"/>
      <c r="R37" s="16"/>
      <c r="S37" s="16"/>
      <c r="T37" s="16"/>
      <c r="U37" s="16"/>
      <c r="V37" s="16"/>
      <c r="W37" s="16"/>
      <c r="X37" s="16"/>
      <c r="Y37" s="16"/>
      <c r="Z37" s="16"/>
    </row>
    <row r="38" spans="1:26" ht="42" customHeight="1">
      <c r="A38" s="16"/>
      <c r="B38" s="28" t="s">
        <v>55</v>
      </c>
      <c r="C38" s="1569" t="s">
        <v>56</v>
      </c>
      <c r="D38" s="1570"/>
      <c r="E38" s="1570"/>
      <c r="F38" s="1570"/>
      <c r="G38" s="1571"/>
      <c r="H38" s="21">
        <f>('Emergency '!I117+OPD!J139+'Labour Room'!I117+'Maternity Ward'!I120+Paed_OPD!I127+Paed_Ward!I128+NRC!I122+OT!I115+'M-OT'!I111+'PP Unit'!I124+ICU!I120+IPD!I123+'Blood Bank'!I120+Lab!I126+'Radiology '!I123+Pharmacy!I123+'Mortuary '!I118+'Haemodialysis Centre'!I68+Admin!I145)/('Emergency '!J117+OPD!K139+'Labour Room'!J117+'Maternity Ward'!J120+Paed_OPD!J127+Paed_Ward!J128+NRC!J122+OT!J115+'M-OT'!J111+'PP Unit'!J124+ICU!J120+IPD!J123+'Blood Bank'!J120+Lab!J126+'Radiology '!J123+Pharmacy!J123+'Mortuary '!J118+'Haemodialysis Centre'!J68+Admin!J145)</f>
        <v>1</v>
      </c>
      <c r="I38" s="22">
        <f>('Labour Room'!I117+'M-OT'!I111)/('Labour Room'!J117+'M-OT'!J111)</f>
        <v>1</v>
      </c>
      <c r="J38" s="21">
        <f>(Paed_OPD!I127+Paed_Ward!I128+NRC!I122)/(Paed_OPD!J127+Paed_Ward!J128+NRC!J122)</f>
        <v>1</v>
      </c>
      <c r="K38" s="16"/>
      <c r="L38" s="16"/>
      <c r="M38" s="16"/>
      <c r="N38" s="16"/>
      <c r="O38" s="16"/>
      <c r="P38" s="16"/>
      <c r="Q38" s="16"/>
      <c r="R38" s="16"/>
      <c r="S38" s="16"/>
      <c r="T38" s="16"/>
      <c r="U38" s="16"/>
      <c r="V38" s="16"/>
      <c r="W38" s="16"/>
      <c r="X38" s="16"/>
      <c r="Y38" s="16"/>
      <c r="Z38" s="16"/>
    </row>
    <row r="39" spans="1:26" ht="24.75" customHeight="1">
      <c r="A39" s="16"/>
      <c r="B39" s="28" t="s">
        <v>57</v>
      </c>
      <c r="C39" s="1569" t="s">
        <v>58</v>
      </c>
      <c r="D39" s="1570"/>
      <c r="E39" s="1570"/>
      <c r="F39" s="1570"/>
      <c r="G39" s="1571"/>
      <c r="H39" s="21">
        <f>('Emergency '!I132+OPD!J152+'Labour Room'!I124+'Maternity Ward'!I130+Paed_OPD!I141+Paed_Ward!I138+SNCU!I134+NRC!I130+OT!I122+'M-OT'!I117+'PP Unit'!I133+ICU!I127+IPD!I136+'Blood Bank'!I126+Lab!I132+'Radiology '!I129+Pharmacy!I129+'Auxillary services'!I121+'Mortuary '!I124+'Haemodialysis Centre'!I74+Admin!I166)/('Emergency '!J132+OPD!K152+'Labour Room'!J124+'Maternity Ward'!J130+Paed_OPD!J141+Paed_Ward!J138+SNCU!J134+NRC!J130+OT!J122+'M-OT'!J117+'PP Unit'!J133+ICU!J127+IPD!J136+'Blood Bank'!J126+Lab!J132+'Radiology '!J129+Pharmacy!J129+'Auxillary services'!J121+'Mortuary '!J124+'Haemodialysis Centre'!J74+Admin!J166)</f>
        <v>1</v>
      </c>
      <c r="I39" s="22">
        <f>('Labour Room'!I124+'M-OT'!I117)/('Labour Room'!J124+'M-OT'!J117)</f>
        <v>1</v>
      </c>
      <c r="J39" s="21">
        <f>(Paed_OPD!I141+Paed_Ward!I138+SNCU!I134+NRC!I130)/(Paed_OPD!J141+Paed_Ward!J138+SNCU!J134+NRC!J130)</f>
        <v>1</v>
      </c>
      <c r="K39" s="16"/>
      <c r="L39" s="16"/>
      <c r="M39" s="16"/>
      <c r="N39" s="16"/>
      <c r="O39" s="16"/>
      <c r="P39" s="16"/>
      <c r="Q39" s="16"/>
      <c r="R39" s="16"/>
      <c r="S39" s="16"/>
      <c r="T39" s="16"/>
      <c r="U39" s="16"/>
      <c r="V39" s="16"/>
      <c r="W39" s="16"/>
      <c r="X39" s="16"/>
      <c r="Y39" s="16"/>
      <c r="Z39" s="16"/>
    </row>
    <row r="40" spans="1:26" ht="38.25" customHeight="1">
      <c r="A40" s="16"/>
      <c r="B40" s="28" t="s">
        <v>59</v>
      </c>
      <c r="C40" s="1569" t="s">
        <v>60</v>
      </c>
      <c r="D40" s="1570"/>
      <c r="E40" s="1570"/>
      <c r="F40" s="1570"/>
      <c r="G40" s="1571"/>
      <c r="H40" s="21">
        <f>('Emergency '!I138+OPD!J159+'Labour Room'!I134+'Maternity Ward'!I138+Paed_OPD!I149+Paed_Ward!I147+SNCU!I139+NRC!I136+OT!I129+'M-OT'!I123+'PP Unit'!I142+ICU!I133+IPD!I146+'Blood Bank'!I131+Lab!I137+'Radiology '!I135+Pharmacy!I134+'Haemodialysis Centre'!I79+Admin!I171)/('Emergency '!J138+OPD!K159+'Labour Room'!J134+'Maternity Ward'!J138+Paed_OPD!J149+Paed_Ward!J147+SNCU!J139+NRC!J136+OT!J129+'M-OT'!J123+'PP Unit'!J142+ICU!J133+IPD!J146+'Blood Bank'!J131+Lab!J137+'Radiology '!J135+Pharmacy!J134+'Haemodialysis Centre'!J79+Admin!J171)</f>
        <v>1</v>
      </c>
      <c r="I40" s="22">
        <f>('Labour Room'!I134+'M-OT'!I123)/('Labour Room'!J134+'M-OT'!J123)</f>
        <v>1</v>
      </c>
      <c r="J40" s="21">
        <f>(Paed_OPD!I149+Paed_Ward!I147+SNCU!I139+NRC!I136)/(Paed_OPD!J149+Paed_Ward!J147+SNCU!J139+NRC!J136)</f>
        <v>1</v>
      </c>
      <c r="K40" s="16"/>
      <c r="L40" s="16"/>
      <c r="M40" s="16"/>
      <c r="N40" s="16"/>
      <c r="O40" s="16"/>
      <c r="P40" s="16"/>
      <c r="Q40" s="16"/>
      <c r="R40" s="16"/>
      <c r="S40" s="16"/>
      <c r="T40" s="16"/>
      <c r="U40" s="16"/>
      <c r="V40" s="16"/>
      <c r="W40" s="16"/>
      <c r="X40" s="16"/>
      <c r="Y40" s="16"/>
      <c r="Z40" s="16"/>
    </row>
    <row r="41" spans="1:26" ht="42" customHeight="1">
      <c r="A41" s="16"/>
      <c r="B41" s="28" t="s">
        <v>61</v>
      </c>
      <c r="C41" s="1569" t="s">
        <v>62</v>
      </c>
      <c r="D41" s="1570"/>
      <c r="E41" s="1570"/>
      <c r="F41" s="1570"/>
      <c r="G41" s="1571"/>
      <c r="H41" s="21">
        <f>('Emergency '!I144+OPD!J166+'Labour Room'!I140+'Maternity Ward'!I144+Paed_OPD!I149+Paed_Ward!I153+SNCU!I145+NRC!I142+OT!I136+'M-OT'!I130+'PP Unit'!I150+ICU!I140+IPD!I152+'Blood Bank'!I138+Lab!I143+'Radiology '!I141+Pharmacy!I140+'Auxillary services'!I132+'Haemodialysis Centre'!I86+Admin!I182)/('Emergency '!J144+OPD!K166+'Labour Room'!J140+'Maternity Ward'!J144+Paed_OPD!J156+Paed_Ward!J153+SNCU!J145+NRC!J142+OT!J136+'M-OT'!J130+'PP Unit'!J150+ICU!J140+IPD!J152+'Blood Bank'!J138+Lab!J143+'Radiology '!J141+Pharmacy!J140+'Auxillary services'!J132+'Haemodialysis Centre'!J86+Admin!J182)</f>
        <v>1</v>
      </c>
      <c r="I41" s="22">
        <f>('Labour Room'!I140+'M-OT'!I130)/('Labour Room'!J140+'M-OT'!J130)</f>
        <v>1</v>
      </c>
      <c r="J41" s="21">
        <f>(Paed_OPD!I149+Paed_Ward!I153+SNCU!I145+NRC!I142)/(Paed_OPD!J156+Paed_Ward!J153+SNCU!J145+NRC!J142)</f>
        <v>1</v>
      </c>
      <c r="K41" s="16"/>
      <c r="L41" s="16"/>
      <c r="M41" s="16"/>
      <c r="N41" s="16"/>
      <c r="O41" s="16"/>
      <c r="P41" s="16"/>
      <c r="Q41" s="16"/>
      <c r="R41" s="16"/>
      <c r="S41" s="16"/>
      <c r="T41" s="16"/>
      <c r="U41" s="16"/>
      <c r="V41" s="16"/>
      <c r="W41" s="16"/>
      <c r="X41" s="16"/>
      <c r="Y41" s="16"/>
      <c r="Z41" s="16"/>
    </row>
    <row r="42" spans="1:26" ht="39.75" customHeight="1">
      <c r="A42" s="16"/>
      <c r="B42" s="23" t="s">
        <v>63</v>
      </c>
      <c r="C42" s="1569" t="s">
        <v>64</v>
      </c>
      <c r="D42" s="1570"/>
      <c r="E42" s="1570"/>
      <c r="F42" s="1570"/>
      <c r="G42" s="1571"/>
      <c r="H42" s="21">
        <f>('Emergency '!I151+'Maternity Ward'!I157+Paed_OPD!I163+ICU!I147+IPD!I160+'Auxillary services'!I139+'Haemodialysis Centre'!I92+Admin!I197)/('Emergency '!J151+'Maternity Ward'!J157+Paed_OPD!J163+ICU!J147+IPD!J160+'Auxillary services'!J139+'Haemodialysis Centre'!J92+Admin!J197)</f>
        <v>1</v>
      </c>
      <c r="I42" s="22" t="s">
        <v>47</v>
      </c>
      <c r="J42" s="21">
        <f>(Paed_OPD!I163)/(Paed_OPD!J163)</f>
        <v>1</v>
      </c>
      <c r="K42" s="16"/>
      <c r="L42" s="16"/>
      <c r="M42" s="16"/>
      <c r="N42" s="16"/>
      <c r="O42" s="16"/>
      <c r="P42" s="16"/>
      <c r="Q42" s="16"/>
      <c r="R42" s="16"/>
      <c r="S42" s="16"/>
      <c r="T42" s="16"/>
      <c r="U42" s="16"/>
      <c r="V42" s="16"/>
      <c r="W42" s="16"/>
      <c r="X42" s="16"/>
      <c r="Y42" s="16"/>
      <c r="Z42" s="16"/>
    </row>
    <row r="43" spans="1:26" ht="21.75" customHeight="1">
      <c r="A43" s="16"/>
      <c r="B43" s="25"/>
      <c r="C43" s="1572" t="s">
        <v>65</v>
      </c>
      <c r="D43" s="1570"/>
      <c r="E43" s="1570"/>
      <c r="F43" s="1570"/>
      <c r="G43" s="1573"/>
      <c r="H43" s="25"/>
      <c r="I43" s="25"/>
      <c r="J43" s="25"/>
      <c r="K43" s="16"/>
      <c r="L43" s="16"/>
      <c r="M43" s="16"/>
      <c r="N43" s="16"/>
      <c r="O43" s="16"/>
      <c r="P43" s="16"/>
      <c r="Q43" s="16"/>
      <c r="R43" s="16"/>
      <c r="S43" s="16"/>
      <c r="T43" s="16"/>
      <c r="U43" s="16"/>
      <c r="V43" s="16"/>
      <c r="W43" s="16"/>
      <c r="X43" s="16"/>
      <c r="Y43" s="16"/>
      <c r="Z43" s="16"/>
    </row>
    <row r="44" spans="1:26" ht="40.5" customHeight="1">
      <c r="A44" s="16"/>
      <c r="B44" s="20" t="s">
        <v>66</v>
      </c>
      <c r="C44" s="1569" t="s">
        <v>67</v>
      </c>
      <c r="D44" s="1570"/>
      <c r="E44" s="1570"/>
      <c r="F44" s="1570"/>
      <c r="G44" s="1571"/>
      <c r="H44" s="21">
        <f>('Emergency '!I170+OPD!J187+'Labour Room'!I160+'Maternity Ward'!I179+Paed_OPD!I178+Paed_Ward!I177+SNCU!I168+NRC!I167+OT!I158+'M-OT'!I151+'PP Unit'!I172+ICU!I169+IPD!I180+'Blood Bank'!I158+Lab!I164+'Radiology '!I161+Pharmacy!I161+'Auxillary services'!I152+'Mortuary '!I155+'Haemodialysis Centre'!I107+Admin!I216)/('Emergency '!J170+OPD!K187+'Labour Room'!J160+'Maternity Ward'!J179+Paed_OPD!J178+Paed_Ward!J177+SNCU!J168+NRC!J167+OT!J158+'M-OT'!J151+'PP Unit'!J172+ICU!J169+IPD!J180+'Blood Bank'!J158+Lab!J164+'Radiology '!J161+Pharmacy!J161+'Auxillary services'!J152+'Mortuary '!J155+'Haemodialysis Centre'!J107+Admin!J216)</f>
        <v>1</v>
      </c>
      <c r="I44" s="22">
        <f>('Labour Room'!I160+'M-OT'!I151)/('Labour Room'!J160+'M-OT'!J151)</f>
        <v>1</v>
      </c>
      <c r="J44" s="21">
        <f>(Paed_OPD!I178+Paed_Ward!I177+SNCU!I168+NRC!I167)/(Paed_OPD!J178+Paed_Ward!J177+SNCU!J168+NRC!J167)</f>
        <v>1</v>
      </c>
      <c r="K44" s="16"/>
      <c r="L44" s="16"/>
      <c r="M44" s="16"/>
      <c r="N44" s="16"/>
      <c r="O44" s="16"/>
      <c r="P44" s="16"/>
      <c r="Q44" s="16"/>
      <c r="R44" s="16"/>
      <c r="S44" s="16"/>
      <c r="T44" s="16"/>
      <c r="U44" s="16"/>
      <c r="V44" s="16"/>
      <c r="W44" s="16"/>
      <c r="X44" s="16"/>
      <c r="Y44" s="16"/>
      <c r="Z44" s="16"/>
    </row>
    <row r="45" spans="1:26" ht="24.75" customHeight="1">
      <c r="A45" s="16"/>
      <c r="B45" s="23" t="s">
        <v>68</v>
      </c>
      <c r="C45" s="1569" t="s">
        <v>69</v>
      </c>
      <c r="D45" s="1570"/>
      <c r="E45" s="1570"/>
      <c r="F45" s="1570"/>
      <c r="G45" s="1571"/>
      <c r="H45" s="21">
        <f>('Emergency '!I199+OPD!J211+'Labour Room'!I175+'Maternity Ward'!I202+Paed_OPD!I200+Paed_Ward!I198+SNCU!I189+NRC!I185+OT!I181+'M-OT'!I168+'PP Unit'!I194+ICU!I188+IPD!I202+'Blood Bank'!I174+Lab!I180+'Radiology '!I174+Pharmacy!I176+'Auxillary services'!I167+'Mortuary '!I170+'Haemodialysis Centre'!I128+Admin!I245)/('Emergency '!J199+OPD!K211+'Labour Room'!J175+'Maternity Ward'!J202+Paed_OPD!J200+Paed_Ward!J198+SNCU!J189+NRC!J185+OT!J181+'M-OT'!J168+'PP Unit'!J194+ICU!J188+IPD!J202+'Blood Bank'!J174+Lab!J180+'Radiology '!J174+Pharmacy!J176+'Auxillary services'!J167+'Mortuary '!J170+'Haemodialysis Centre'!J128+Admin!J245)</f>
        <v>1</v>
      </c>
      <c r="I45" s="22">
        <f>('Labour Room'!I175+'M-OT'!I168)/('Labour Room'!J175+'M-OT'!J168)</f>
        <v>1</v>
      </c>
      <c r="J45" s="21">
        <f>(Paed_OPD!I200+Paed_Ward!I198+SNCU!I189+NRC!I185)/(Paed_OPD!J200+Paed_Ward!J198+SNCU!J189+NRC!J185)</f>
        <v>1</v>
      </c>
      <c r="K45" s="16"/>
      <c r="L45" s="16"/>
      <c r="M45" s="16"/>
      <c r="N45" s="16"/>
      <c r="O45" s="16"/>
      <c r="P45" s="16"/>
      <c r="Q45" s="16"/>
      <c r="R45" s="16"/>
      <c r="S45" s="16"/>
      <c r="T45" s="16"/>
      <c r="U45" s="16"/>
      <c r="V45" s="16"/>
      <c r="W45" s="16"/>
      <c r="X45" s="16"/>
      <c r="Y45" s="16"/>
      <c r="Z45" s="16"/>
    </row>
    <row r="46" spans="1:26" ht="24.75" customHeight="1">
      <c r="A46" s="16"/>
      <c r="B46" s="23" t="s">
        <v>70</v>
      </c>
      <c r="C46" s="1569" t="s">
        <v>71</v>
      </c>
      <c r="D46" s="1570"/>
      <c r="E46" s="1570"/>
      <c r="F46" s="1570"/>
      <c r="G46" s="1571"/>
      <c r="H46" s="21">
        <f>('Emergency '!I205+OPD!J217+'Labour Room'!I180+'Maternity Ward'!I208+Paed_OPD!I207+Paed_Ward!I203+SNCU!I198+NRC!I191+OT!I193+'M-OT'!I175+'PP Unit'!I201+ICU!I199+IPD!I208+'Blood Bank'!I182+Lab!I188+'Radiology '!I184+Pharmacy!I183+'Auxillary services'!I173+'Mortuary '!I178+'Haemodialysis Centre'!I134+Admin!I266)/('Emergency '!J205+OPD!K217+'Labour Room'!J180+'Maternity Ward'!J208+Paed_OPD!J207+Paed_Ward!J203+SNCU!J198+NRC!J191+OT!J193+'M-OT'!J175+'PP Unit'!J201+ICU!J199+IPD!J208+'Blood Bank'!J182+Lab!J188+'Radiology '!J184+Pharmacy!J183+'Auxillary services'!J173+'Mortuary '!J178+'Haemodialysis Centre'!J134+Admin!J266)</f>
        <v>1</v>
      </c>
      <c r="I46" s="22">
        <f>('Labour Room'!I180+'M-OT'!I175)/('Labour Room'!J180+'M-OT'!J175)</f>
        <v>1</v>
      </c>
      <c r="J46" s="21">
        <f>(Paed_OPD!I207+Paed_Ward!I203+SNCU!I198+NRC!I191)/(Paed_OPD!J207+Paed_Ward!J203+SNCU!J198+NRC!J191)</f>
        <v>1</v>
      </c>
      <c r="K46" s="16"/>
      <c r="L46" s="16"/>
      <c r="M46" s="16"/>
      <c r="N46" s="16"/>
      <c r="O46" s="16"/>
      <c r="P46" s="16"/>
      <c r="Q46" s="16"/>
      <c r="R46" s="16"/>
      <c r="S46" s="16"/>
      <c r="T46" s="16"/>
      <c r="U46" s="16"/>
      <c r="V46" s="16"/>
      <c r="W46" s="16"/>
      <c r="X46" s="16"/>
      <c r="Y46" s="16"/>
      <c r="Z46" s="16"/>
    </row>
    <row r="47" spans="1:26" ht="36.75" customHeight="1">
      <c r="A47" s="16"/>
      <c r="B47" s="23" t="s">
        <v>72</v>
      </c>
      <c r="C47" s="1569" t="s">
        <v>73</v>
      </c>
      <c r="D47" s="1570"/>
      <c r="E47" s="1570"/>
      <c r="F47" s="1570"/>
      <c r="G47" s="1571"/>
      <c r="H47" s="21">
        <f>('Emergency '!I211+OPD!J223+'Labour Room'!I184+'Maternity Ward'!I214+Paed_OPD!I211+Paed_Ward!I207+SNCU!I203+NRC!I195+OT!I199+'M-OT'!I179+'PP Unit'!I207+ICU!I207+IPD!I214+'Blood Bank'!I189+Lab!I195+'Radiology '!I190+Pharmacy!I190+'Auxillary services'!I180+'Mortuary '!I183+'Haemodialysis Centre'!I138+Admin!I277)/('Emergency '!J211+OPD!K223+'Labour Room'!J184+'Maternity Ward'!J214+Paed_OPD!J211+Paed_Ward!J207+SNCU!J203+NRC!J195+OT!J199+'M-OT'!J179+'PP Unit'!J207+ICU!J207+IPD!J214+'Blood Bank'!J189+Lab!J195+'Radiology '!J190+Pharmacy!J190+'Auxillary services'!J180+'Mortuary '!J183+'Haemodialysis Centre'!J138+Admin!J277)</f>
        <v>1</v>
      </c>
      <c r="I47" s="22">
        <f>('Labour Room'!I184+'M-OT'!I179)/('Labour Room'!J184+'M-OT'!J179)</f>
        <v>1</v>
      </c>
      <c r="J47" s="21">
        <f>(Paed_OPD!I211+Paed_Ward!I207+SNCU!I203+NRC!I195)/(Paed_OPD!J211+Paed_Ward!J207+SNCU!J203+NRC!J195)</f>
        <v>1</v>
      </c>
      <c r="K47" s="16"/>
      <c r="L47" s="16"/>
      <c r="M47" s="16"/>
      <c r="N47" s="16"/>
      <c r="O47" s="16"/>
      <c r="P47" s="16"/>
      <c r="Q47" s="16"/>
      <c r="R47" s="16"/>
      <c r="S47" s="16"/>
      <c r="T47" s="16"/>
      <c r="U47" s="16"/>
      <c r="V47" s="16"/>
      <c r="W47" s="16"/>
      <c r="X47" s="16"/>
      <c r="Y47" s="16"/>
      <c r="Z47" s="16"/>
    </row>
    <row r="48" spans="1:26" ht="24.75" customHeight="1">
      <c r="A48" s="16"/>
      <c r="B48" s="23" t="s">
        <v>74</v>
      </c>
      <c r="C48" s="1569" t="s">
        <v>75</v>
      </c>
      <c r="D48" s="1570"/>
      <c r="E48" s="1570"/>
      <c r="F48" s="1570"/>
      <c r="G48" s="1571"/>
      <c r="H48" s="21">
        <f>('Emergency '!I220+OPD!J241+'Labour Room'!I191+'Maternity Ward'!I222+Paed_OPD!I224+Paed_Ward!I213+SNCU!I209+NRC!I203+OT!I212+'M-OT'!I186+'PP Unit'!I215+ICU!I215+IPD!I221+'Blood Bank'!I196+Lab!I204+'Radiology '!I197+Pharmacy!I196+'Auxillary services'!I189+'Mortuary '!I190+'Haemodialysis Centre'!I145+Admin!I311)/('Emergency '!J220+OPD!K241+'Labour Room'!J191+'Maternity Ward'!J222+Paed_OPD!J224+Paed_Ward!J213+SNCU!J209+NRC!J203+OT!J212+'M-OT'!J186+'PP Unit'!J215+ICU!J215+IPD!J221+'Blood Bank'!J196+Lab!J204+'Radiology '!J197+Pharmacy!J196+'Auxillary services'!J189+'Mortuary '!J190+'Haemodialysis Centre'!J145+Admin!J311)</f>
        <v>1</v>
      </c>
      <c r="I48" s="22">
        <f>('Labour Room'!I191+'M-OT'!I186)/('Labour Room'!J191+'M-OT'!J186)</f>
        <v>1</v>
      </c>
      <c r="J48" s="21">
        <f>(Paed_OPD!I224+Paed_Ward!I213+SNCU!I209+NRC!I203)/(Paed_OPD!J224+Paed_Ward!J213+SNCU!J209+NRC!J203)</f>
        <v>1</v>
      </c>
      <c r="K48" s="16"/>
      <c r="L48" s="16"/>
      <c r="M48" s="16"/>
      <c r="N48" s="16"/>
      <c r="O48" s="16"/>
      <c r="P48" s="16"/>
      <c r="Q48" s="16"/>
      <c r="R48" s="16"/>
      <c r="S48" s="16"/>
      <c r="T48" s="16"/>
      <c r="U48" s="16"/>
      <c r="V48" s="16"/>
      <c r="W48" s="16"/>
      <c r="X48" s="16"/>
      <c r="Y48" s="16"/>
      <c r="Z48" s="16"/>
    </row>
    <row r="49" spans="1:26" ht="24.75" customHeight="1">
      <c r="A49" s="16"/>
      <c r="B49" s="23" t="s">
        <v>76</v>
      </c>
      <c r="C49" s="1569" t="s">
        <v>77</v>
      </c>
      <c r="D49" s="1570"/>
      <c r="E49" s="1570"/>
      <c r="F49" s="1570"/>
      <c r="G49" s="1571"/>
      <c r="H49" s="21">
        <f>('Emergency '!I238+OPD!J248+'Labour Room'!I200+'Maternity Ward'!I235+Paed_OPD!I243+Paed_Ward!I220+SNCU!I219+NRC!I214+OT!I227+'M-OT'!I198+'PP Unit'!I227+ICU!I228+IPD!I235+'Blood Bank'!I201+Lab!I211+'Radiology '!I202+Pharmacy!I226+'Auxillary services'!I194+'Mortuary '!I195+'Haemodialysis Centre'!I152+Admin!I315)/('Emergency '!J238+OPD!K248+'Labour Room'!J200+'Maternity Ward'!J235+Paed_OPD!J243+Paed_Ward!J220+SNCU!J219+NRC!J214+OT!J227+'M-OT'!J198+'PP Unit'!J227+ICU!J228+IPD!J235+'Blood Bank'!J201+Lab!J211+'Radiology '!J202+Pharmacy!J226+'Auxillary services'!J194+'Mortuary '!J195+'Haemodialysis Centre'!J152+Admin!J315)</f>
        <v>1</v>
      </c>
      <c r="I49" s="22">
        <f>('Labour Room'!I200+'M-OT'!I198)/('Labour Room'!J200+'M-OT'!J198)</f>
        <v>1</v>
      </c>
      <c r="J49" s="21">
        <f>(Paed_OPD!I243+Paed_Ward!I220+SNCU!I219+NRC!I214)/(Paed_OPD!J243+Paed_Ward!J220+SNCU!J219+NRC!J214)</f>
        <v>1</v>
      </c>
      <c r="K49" s="16"/>
      <c r="L49" s="16"/>
      <c r="M49" s="16"/>
      <c r="N49" s="16"/>
      <c r="O49" s="16"/>
      <c r="P49" s="16"/>
      <c r="Q49" s="16"/>
      <c r="R49" s="16"/>
      <c r="S49" s="16"/>
      <c r="T49" s="16"/>
      <c r="U49" s="16"/>
      <c r="V49" s="16"/>
      <c r="W49" s="16"/>
      <c r="X49" s="16"/>
      <c r="Y49" s="16"/>
      <c r="Z49" s="16"/>
    </row>
    <row r="50" spans="1:26" ht="34.5" customHeight="1">
      <c r="A50" s="16"/>
      <c r="B50" s="20" t="s">
        <v>78</v>
      </c>
      <c r="C50" s="1569" t="s">
        <v>79</v>
      </c>
      <c r="D50" s="1570"/>
      <c r="E50" s="1570"/>
      <c r="F50" s="1570"/>
      <c r="G50" s="1571"/>
      <c r="H50" s="21">
        <f>('Emergency '!I252+OPD!J263+'Labour Room'!I215+'Maternity Ward'!I247+Paed_OPD!I261+Paed_Ward!I230+SNCU!I229+NRC!I226+OT!I245+'M-OT'!I212+'PP Unit'!I246+ICU!I240+IPD!I245+'Blood Bank'!I212+Lab!I227+'Radiology '!I217+Pharmacy!I234+'Auxillary services'!I207+'Mortuary '!I205+'Haemodialysis Centre'!I161+Admin!I325)/('Emergency '!J252+OPD!K263+'Labour Room'!J215+'Maternity Ward'!J247+Paed_OPD!J261+Paed_Ward!J230+SNCU!J229+NRC!J226+OT!J245+'M-OT'!J212+'PP Unit'!J246+ICU!J240+IPD!J245+'Blood Bank'!J212+Lab!J227+'Radiology '!J217+Pharmacy!J234+'Auxillary services'!J207+'Mortuary '!J205+'Haemodialysis Centre'!J161+Admin!J325)</f>
        <v>1</v>
      </c>
      <c r="I50" s="22">
        <f>('Labour Room'!I215+'M-OT'!I212)/('Labour Room'!J215+'M-OT'!J212)</f>
        <v>1</v>
      </c>
      <c r="J50" s="21">
        <f>(Paed_OPD!I261+Paed_Ward!I230+SNCU!I229+NRC!I226)/(Paed_OPD!J261+Paed_Ward!J230+SNCU!J229+NRC!J226)</f>
        <v>1</v>
      </c>
      <c r="K50" s="16"/>
      <c r="L50" s="16"/>
      <c r="M50" s="16"/>
      <c r="N50" s="16"/>
      <c r="O50" s="16"/>
      <c r="P50" s="16"/>
      <c r="Q50" s="16"/>
      <c r="R50" s="16"/>
      <c r="S50" s="16"/>
      <c r="T50" s="16"/>
      <c r="U50" s="16"/>
      <c r="V50" s="16"/>
      <c r="W50" s="16"/>
      <c r="X50" s="16"/>
      <c r="Y50" s="16"/>
      <c r="Z50" s="16"/>
    </row>
    <row r="51" spans="1:26" ht="34.5" customHeight="1">
      <c r="A51" s="16"/>
      <c r="B51" s="25"/>
      <c r="C51" s="1572" t="s">
        <v>80</v>
      </c>
      <c r="D51" s="1570"/>
      <c r="E51" s="1570"/>
      <c r="F51" s="1570"/>
      <c r="G51" s="1573"/>
      <c r="H51" s="25"/>
      <c r="I51" s="25"/>
      <c r="J51" s="25"/>
      <c r="K51" s="16"/>
      <c r="L51" s="16"/>
      <c r="M51" s="16"/>
      <c r="N51" s="16"/>
      <c r="O51" s="16"/>
      <c r="P51" s="16"/>
      <c r="Q51" s="16"/>
      <c r="R51" s="16"/>
      <c r="S51" s="16"/>
      <c r="T51" s="16"/>
      <c r="U51" s="16"/>
      <c r="V51" s="16"/>
      <c r="W51" s="16"/>
      <c r="X51" s="16"/>
      <c r="Y51" s="16"/>
      <c r="Z51" s="16"/>
    </row>
    <row r="52" spans="1:26" ht="24.75" customHeight="1">
      <c r="A52" s="16"/>
      <c r="B52" s="29" t="s">
        <v>81</v>
      </c>
      <c r="C52" s="1569" t="s">
        <v>82</v>
      </c>
      <c r="D52" s="1570"/>
      <c r="E52" s="1570"/>
      <c r="F52" s="1570"/>
      <c r="G52" s="1571"/>
      <c r="H52" s="21">
        <f>('Emergency '!I271+OPD!J284+'Labour Room'!I231+'Maternity Ward'!I266+Paed_OPD!I278+Paed_Ward!I245+SNCU!I249+NRC!I244+OT!I266+'M-OT'!I228+'PP Unit'!I273+ICU!I261+IPD!I261+'Blood Bank'!I228+Lab!I247+'Radiology '!I234+Pharmacy!I254+'Auxillary services'!I222+'Mortuary '!I219+'Haemodialysis Centre'!I170+Admin!I347)/('Emergency '!J271+OPD!K284+'Labour Room'!J231+'Maternity Ward'!J266+Paed_OPD!J278+Paed_Ward!J245+SNCU!J249+NRC!J244+OT!J266+'M-OT'!J228+'PP Unit'!J273+ICU!J261+IPD!J261+'Blood Bank'!J228+Lab!J247+'Radiology '!J234+Pharmacy!J254+'Auxillary services'!J222+'Mortuary '!J219+'Haemodialysis Centre'!J170+Admin!J347)</f>
        <v>1</v>
      </c>
      <c r="I52" s="22">
        <f>('Labour Room'!I231+'M-OT'!I228)/('Labour Room'!J231+'M-OT'!J228)</f>
        <v>1</v>
      </c>
      <c r="J52" s="21">
        <f>(Paed_OPD!I278+Paed_Ward!I245+SNCU!I249+NRC!I244)/(Paed_OPD!J278+Paed_Ward!J245+SNCU!J249+NRC!J244)</f>
        <v>1</v>
      </c>
      <c r="K52" s="16"/>
      <c r="L52" s="16"/>
      <c r="M52" s="16"/>
      <c r="N52" s="16"/>
      <c r="O52" s="16"/>
      <c r="P52" s="16"/>
      <c r="Q52" s="16"/>
      <c r="R52" s="16"/>
      <c r="S52" s="16"/>
      <c r="T52" s="16"/>
      <c r="U52" s="16"/>
      <c r="V52" s="16"/>
      <c r="W52" s="16"/>
      <c r="X52" s="16"/>
      <c r="Y52" s="16"/>
      <c r="Z52" s="16"/>
    </row>
    <row r="53" spans="1:26" ht="39" customHeight="1">
      <c r="A53" s="16"/>
      <c r="B53" s="28" t="s">
        <v>83</v>
      </c>
      <c r="C53" s="1569" t="s">
        <v>84</v>
      </c>
      <c r="D53" s="1570"/>
      <c r="E53" s="1570"/>
      <c r="F53" s="1570"/>
      <c r="G53" s="1571"/>
      <c r="H53" s="21">
        <f>('Emergency '!I278+OPD!J289+'Labour Room'!I236+'Maternity Ward'!I271+Paed_OPD!I283+Paed_Ward!I250+SNCU!I257+NRC!I249+OT!I275+'M-OT'!I234+'PP Unit'!I280+ICU!I270+IPD!I266+'Blood Bank'!I239+Lab!I259+'Radiology '!I243+Pharmacy!I259+'Mortuary '!I224+'Haemodialysis Centre'!I179+Admin!I360)/('Emergency '!J278+OPD!K289+'Labour Room'!J236+'Maternity Ward'!J271+Paed_OPD!J283+Paed_Ward!J250+SNCU!J257+NRC!J249+OT!J275+'M-OT'!J234+'PP Unit'!J280+ICU!J270+IPD!J266+'Blood Bank'!J239+Lab!J259+'Radiology '!J243+Pharmacy!J259+'Mortuary '!J224+'Haemodialysis Centre'!J179+Admin!J360)</f>
        <v>1</v>
      </c>
      <c r="I53" s="22">
        <f>('Labour Room'!I236+'M-OT'!I234)/('Labour Room'!J236+'M-OT'!J234)</f>
        <v>1</v>
      </c>
      <c r="J53" s="21">
        <f>(Paed_OPD!I283+Paed_Ward!I250+SNCU!I257+NRC!I249)/(Paed_OPD!J283+Paed_Ward!J250+SNCU!J257+NRC!J249)</f>
        <v>1</v>
      </c>
      <c r="K53" s="16"/>
      <c r="L53" s="16"/>
      <c r="M53" s="16"/>
      <c r="N53" s="16"/>
      <c r="O53" s="16"/>
      <c r="P53" s="16"/>
      <c r="Q53" s="16"/>
      <c r="R53" s="16"/>
      <c r="S53" s="16"/>
      <c r="T53" s="16"/>
      <c r="U53" s="16"/>
      <c r="V53" s="16"/>
      <c r="W53" s="16"/>
      <c r="X53" s="16"/>
      <c r="Y53" s="16"/>
      <c r="Z53" s="16"/>
    </row>
    <row r="54" spans="1:26" ht="24.75" customHeight="1">
      <c r="A54" s="16"/>
      <c r="B54" s="28" t="s">
        <v>85</v>
      </c>
      <c r="C54" s="1569" t="s">
        <v>86</v>
      </c>
      <c r="D54" s="1570"/>
      <c r="E54" s="1570"/>
      <c r="F54" s="1570"/>
      <c r="G54" s="1571"/>
      <c r="H54" s="21">
        <f>('Emergency '!I295+OPD!J304+'Labour Room'!I247+'Maternity Ward'!I285+Paed_OPD!I299+Paed_Ward!I265+SNCU!I271+NRC!I263+OT!I291+'M-OT'!I245+'PP Unit'!I294+ICU!I285+IPD!I280+'Blood Bank'!I254+'Blood Bank'!I254+Lab!I273+'Radiology '!I256+Pharmacy!I300+'Auxillary services'!I236+'Mortuary '!I234+'Haemodialysis Centre'!I187+Admin!I370)/('Emergency '!J295+OPD!K304+'Labour Room'!J247+'Maternity Ward'!J285+Paed_OPD!J299+Paed_Ward!J265+SNCU!J271+NRC!J263+OT!J291+'M-OT'!J245+'PP Unit'!J294+ICU!J285+IPD!J280+'Blood Bank'!J254+'Blood Bank'!J254+Lab!J273+'Radiology '!J256+Pharmacy!J300+'Auxillary services'!I236+'Mortuary '!J234+'Haemodialysis Centre'!J187+Admin!J370)</f>
        <v>1</v>
      </c>
      <c r="I54" s="22">
        <f>('Labour Room'!I247+'M-OT'!I245)/('Labour Room'!J247+'M-OT'!J245)</f>
        <v>1</v>
      </c>
      <c r="J54" s="21">
        <f>(Paed_OPD!I299+Paed_Ward!I265+SNCU!I271+NRC!I263)/(Paed_OPD!J299+Paed_Ward!J265+SNCU!J271+NRC!J263)</f>
        <v>1</v>
      </c>
      <c r="K54" s="16"/>
      <c r="L54" s="16"/>
      <c r="M54" s="16"/>
      <c r="N54" s="16"/>
      <c r="O54" s="16"/>
      <c r="P54" s="16"/>
      <c r="Q54" s="16"/>
      <c r="R54" s="16"/>
      <c r="S54" s="16"/>
      <c r="T54" s="16"/>
      <c r="U54" s="16"/>
      <c r="V54" s="16"/>
      <c r="W54" s="16"/>
      <c r="X54" s="16"/>
      <c r="Y54" s="16"/>
      <c r="Z54" s="16"/>
    </row>
    <row r="55" spans="1:26" ht="24.75" customHeight="1">
      <c r="A55" s="16"/>
      <c r="B55" s="28" t="s">
        <v>87</v>
      </c>
      <c r="C55" s="1569" t="s">
        <v>88</v>
      </c>
      <c r="D55" s="1570"/>
      <c r="E55" s="1570"/>
      <c r="F55" s="1570"/>
      <c r="G55" s="1571"/>
      <c r="H55" s="21">
        <f>('Emergency '!I304+OPD!J314+'Labour Room'!I253+'Maternity Ward'!I295+Paed_OPD!I307+Paed_Ward!I274+SNCU!I281+NRC!I275+OT!I301+'M-OT'!I251+'PP Unit'!I304+ICU!I297+IPD!I291+'Blood Bank'!I261+Lab!I283+'Radiology '!I269+Pharmacy!I307+'Auxillary services'!I248+'Mortuary '!I241+'Haemodialysis Centre'!I194+Admin!I396)/('Emergency '!J304+OPD!K314+'Labour Room'!J253+'Maternity Ward'!J295+Paed_OPD!J307+Paed_Ward!J274+SNCU!J281+NRC!J275+OT!J301+'M-OT'!J251+'PP Unit'!J304+ICU!J297+IPD!J291+'Blood Bank'!J261+Lab!J283+'Radiology '!J269+Pharmacy!J307+'Auxillary services'!J248+'Mortuary '!J241+'Haemodialysis Centre'!J194+Admin!J396)</f>
        <v>1</v>
      </c>
      <c r="I55" s="22">
        <f>('Labour Room'!I253+'M-OT'!I251)/('Labour Room'!J253+'M-OT'!J251)</f>
        <v>1</v>
      </c>
      <c r="J55" s="21">
        <f>(Paed_OPD!I307+Paed_Ward!I274+SNCU!I281+NRC!I275)/(Paed_OPD!J307+Paed_Ward!J274+SNCU!J281+NRC!J275)</f>
        <v>1</v>
      </c>
      <c r="K55" s="16"/>
      <c r="L55" s="16"/>
      <c r="M55" s="16"/>
      <c r="N55" s="16"/>
      <c r="O55" s="16"/>
      <c r="P55" s="16"/>
      <c r="Q55" s="16"/>
      <c r="R55" s="16"/>
      <c r="S55" s="16"/>
      <c r="T55" s="16"/>
      <c r="U55" s="16"/>
      <c r="V55" s="16"/>
      <c r="W55" s="16"/>
      <c r="X55" s="16"/>
      <c r="Y55" s="16"/>
      <c r="Z55" s="16"/>
    </row>
    <row r="56" spans="1:26" ht="27" customHeight="1">
      <c r="A56" s="16"/>
      <c r="B56" s="28" t="s">
        <v>89</v>
      </c>
      <c r="C56" s="1569" t="s">
        <v>90</v>
      </c>
      <c r="D56" s="1570"/>
      <c r="E56" s="1570"/>
      <c r="F56" s="1570"/>
      <c r="G56" s="1571"/>
      <c r="H56" s="21">
        <f>('Emergency '!I316+OPD!J327+'Labour Room'!I262+'Maternity Ward'!I307+Paed_OPD!I317+Paed_Ward!I284+SNCU!I292+NRC!I285+OT!I313+'M-OT'!I261+'PP Unit'!I316+ICU!I309+IPD!I303+'Blood Bank'!I273+Lab!I294+'Radiology '!I280+Pharmacy!I318+'Auxillary services'!I261+'Mortuary '!I253+'Haemodialysis Centre'!I199+Admin!I423)/('Emergency '!J316+OPD!K327+'Labour Room'!J262+'Maternity Ward'!J307+Paed_OPD!J317+Paed_Ward!J284+SNCU!J292+NRC!J285+OT!J313+'M-OT'!J261+'PP Unit'!J316+ICU!J309+IPD!J303+'Blood Bank'!J273+Lab!J294+'Radiology '!J280+Pharmacy!J318+'Auxillary services'!J261+'Mortuary '!J253+'Haemodialysis Centre'!J199+Admin!J423)</f>
        <v>1</v>
      </c>
      <c r="I56" s="22">
        <f>('Labour Room'!I262+'M-OT'!I261)/('Labour Room'!J262+'M-OT'!J261)</f>
        <v>1</v>
      </c>
      <c r="J56" s="21">
        <f>(Paed_OPD!I317+Paed_Ward!I284+SNCU!I292+NRC!I285)/(Paed_OPD!J317+Paed_Ward!J284+SNCU!J292+NRC!J285)</f>
        <v>1</v>
      </c>
      <c r="K56" s="16"/>
      <c r="L56" s="16"/>
      <c r="M56" s="16"/>
      <c r="N56" s="16"/>
      <c r="O56" s="16"/>
      <c r="P56" s="16"/>
      <c r="Q56" s="16"/>
      <c r="R56" s="16"/>
      <c r="S56" s="16"/>
      <c r="T56" s="16"/>
      <c r="U56" s="16"/>
      <c r="V56" s="16"/>
      <c r="W56" s="16"/>
      <c r="X56" s="16"/>
      <c r="Y56" s="16"/>
      <c r="Z56" s="16"/>
    </row>
    <row r="57" spans="1:26" ht="24.75" customHeight="1">
      <c r="A57" s="16"/>
      <c r="B57" s="28" t="s">
        <v>91</v>
      </c>
      <c r="C57" s="1569" t="s">
        <v>92</v>
      </c>
      <c r="D57" s="1570"/>
      <c r="E57" s="1570"/>
      <c r="F57" s="1570"/>
      <c r="G57" s="1571"/>
      <c r="H57" s="21">
        <f>(OPD!J331+'Maternity Ward'!I312+Paed_OPD!I321+Paed_Ward!I288+SNCU!I296+NRC!I289+ICU!I315+IPD!I307+'Auxillary services'!I265+'Haemodialysis Centre'!I211)/(OPD!K331+'Maternity Ward'!J312+Paed_OPD!J321+Paed_Ward!J288+SNCU!J296+NRC!J289+ICU!J315+IPD!J307+'Auxillary services'!J265+'Haemodialysis Centre'!J211)</f>
        <v>1</v>
      </c>
      <c r="I57" s="22" t="s">
        <v>47</v>
      </c>
      <c r="J57" s="21">
        <f>(Paed_OPD!I321+Paed_Ward!I288+SNCU!I296+NRC!I289)/(Paed_OPD!J321+Paed_Ward!J288+SNCU!J296+NRC!J289)</f>
        <v>1</v>
      </c>
      <c r="K57" s="16"/>
      <c r="L57" s="16"/>
      <c r="M57" s="16"/>
      <c r="N57" s="16"/>
      <c r="O57" s="16"/>
      <c r="P57" s="16"/>
      <c r="Q57" s="16"/>
      <c r="R57" s="16"/>
      <c r="S57" s="16"/>
      <c r="T57" s="16"/>
      <c r="U57" s="16"/>
      <c r="V57" s="16"/>
      <c r="W57" s="16"/>
      <c r="X57" s="16"/>
      <c r="Y57" s="16"/>
      <c r="Z57" s="16"/>
    </row>
    <row r="58" spans="1:26" ht="24.75" customHeight="1">
      <c r="A58" s="16"/>
      <c r="B58" s="28" t="s">
        <v>93</v>
      </c>
      <c r="C58" s="1569" t="s">
        <v>94</v>
      </c>
      <c r="D58" s="1570"/>
      <c r="E58" s="1570"/>
      <c r="F58" s="1570"/>
      <c r="G58" s="1571"/>
      <c r="H58" s="21">
        <f>('Emergency '!I327+OPD!J335+'Labour Room'!I270+'Maternity Ward'!I317+Paed_OPD!I325+Paed_Ward!I295+SNCU!I300+NRC!I304+OT!I324+'M-OT'!I270+'PP Unit'!I327+ICU!I320+IPD!I312+'Blood Bank'!I282+'Auxillary services'!I281+'Haemodialysis Centre'!I213+Admin!I454)/('Emergency '!J327+OPD!K335+'Labour Room'!J270+'Maternity Ward'!J317+Paed_OPD!J325+Paed_Ward!J295+SNCU!J300+NRC!J304+OT!J324+'M-OT'!J270+'PP Unit'!J327+ICU!J320+IPD!J312+'Blood Bank'!J282+'Auxillary services'!J281+'Haemodialysis Centre'!J213+Admin!J454)</f>
        <v>1</v>
      </c>
      <c r="I58" s="22">
        <f>('Labour Room'!I270+'M-OT'!I270)/('Labour Room'!J270+'M-OT'!J270)</f>
        <v>1</v>
      </c>
      <c r="J58" s="21">
        <f>(Paed_OPD!I325+Paed_Ward!I295+SNCU!I300+NRC!I304)/(Paed_OPD!J325+Paed_Ward!J295+SNCU!J300+NRC!J304)</f>
        <v>1</v>
      </c>
      <c r="K58" s="16"/>
      <c r="L58" s="16"/>
      <c r="M58" s="16"/>
      <c r="N58" s="16"/>
      <c r="O58" s="16"/>
      <c r="P58" s="16"/>
      <c r="Q58" s="16"/>
      <c r="R58" s="16"/>
      <c r="S58" s="16"/>
      <c r="T58" s="16"/>
      <c r="U58" s="16"/>
      <c r="V58" s="16"/>
      <c r="W58" s="16"/>
      <c r="X58" s="16"/>
      <c r="Y58" s="16"/>
      <c r="Z58" s="16"/>
    </row>
    <row r="59" spans="1:26" ht="39.75" customHeight="1">
      <c r="A59" s="16"/>
      <c r="B59" s="28" t="s">
        <v>95</v>
      </c>
      <c r="C59" s="1569" t="s">
        <v>96</v>
      </c>
      <c r="D59" s="1570"/>
      <c r="E59" s="1570"/>
      <c r="F59" s="1570"/>
      <c r="G59" s="1571"/>
      <c r="H59" s="21">
        <f>(Admin!I458)/(Admin!J458)</f>
        <v>1</v>
      </c>
      <c r="I59" s="22" t="s">
        <v>47</v>
      </c>
      <c r="J59" s="21" t="s">
        <v>47</v>
      </c>
      <c r="K59" s="16"/>
      <c r="L59" s="16"/>
      <c r="M59" s="16"/>
      <c r="N59" s="16"/>
      <c r="O59" s="16"/>
      <c r="P59" s="16"/>
      <c r="Q59" s="16"/>
      <c r="R59" s="16"/>
      <c r="S59" s="16"/>
      <c r="T59" s="16"/>
      <c r="U59" s="16"/>
      <c r="V59" s="16"/>
      <c r="W59" s="16"/>
      <c r="X59" s="16"/>
      <c r="Y59" s="16"/>
      <c r="Z59" s="16"/>
    </row>
    <row r="60" spans="1:26" ht="24.75" customHeight="1">
      <c r="A60" s="16"/>
      <c r="B60" s="28" t="s">
        <v>97</v>
      </c>
      <c r="C60" s="1569" t="s">
        <v>98</v>
      </c>
      <c r="D60" s="1570"/>
      <c r="E60" s="1570"/>
      <c r="F60" s="1570"/>
      <c r="G60" s="1571"/>
      <c r="H60" s="21">
        <f>('Haemodialysis Centre'!I216+Admin!I469)/('Haemodialysis Centre'!J216+Admin!J469)</f>
        <v>1</v>
      </c>
      <c r="I60" s="22" t="s">
        <v>47</v>
      </c>
      <c r="J60" s="21" t="s">
        <v>47</v>
      </c>
      <c r="K60" s="16"/>
      <c r="L60" s="16"/>
      <c r="M60" s="16"/>
      <c r="N60" s="16"/>
      <c r="O60" s="16"/>
      <c r="P60" s="16"/>
      <c r="Q60" s="16"/>
      <c r="R60" s="16"/>
      <c r="S60" s="16"/>
      <c r="T60" s="16"/>
      <c r="U60" s="16"/>
      <c r="V60" s="16"/>
      <c r="W60" s="16"/>
      <c r="X60" s="16"/>
      <c r="Y60" s="16"/>
      <c r="Z60" s="16"/>
    </row>
    <row r="61" spans="1:26" ht="34.5" customHeight="1">
      <c r="A61" s="16"/>
      <c r="B61" s="28" t="s">
        <v>99</v>
      </c>
      <c r="C61" s="1569" t="s">
        <v>100</v>
      </c>
      <c r="D61" s="1570"/>
      <c r="E61" s="1570"/>
      <c r="F61" s="1570"/>
      <c r="G61" s="1571"/>
      <c r="H61" s="21">
        <f>('Emergency '!I337+Paed_OPD!I335+Paed_Ward!I306+NRC!I314+'PP Unit'!I340+'Blood Bank'!I292+Lab!I312+'Radiology '!I298+Pharmacy!I337+Admin!I477)/('Emergency '!J337+Paed_OPD!J335+Paed_Ward!J306+NRC!J314+'PP Unit'!J340+'Blood Bank'!J292+Lab!J312+'Radiology '!J298+Pharmacy!J337+Admin!J477)</f>
        <v>1</v>
      </c>
      <c r="I61" s="22" t="s">
        <v>47</v>
      </c>
      <c r="J61" s="21">
        <f>(Paed_OPD!I335+Paed_Ward!I306+NRC!I314)/(Paed_OPD!J335+Paed_Ward!J306+NRC!J314)</f>
        <v>1</v>
      </c>
      <c r="K61" s="16"/>
      <c r="L61" s="16"/>
      <c r="M61" s="16"/>
      <c r="N61" s="16"/>
      <c r="O61" s="16"/>
      <c r="P61" s="16"/>
      <c r="Q61" s="16"/>
      <c r="R61" s="16"/>
      <c r="S61" s="16"/>
      <c r="T61" s="16"/>
      <c r="U61" s="16"/>
      <c r="V61" s="16"/>
      <c r="W61" s="16"/>
      <c r="X61" s="16"/>
      <c r="Y61" s="16"/>
      <c r="Z61" s="16"/>
    </row>
    <row r="62" spans="1:26" ht="36.75" customHeight="1">
      <c r="A62" s="16"/>
      <c r="B62" s="28" t="s">
        <v>101</v>
      </c>
      <c r="C62" s="1569" t="s">
        <v>102</v>
      </c>
      <c r="D62" s="1570"/>
      <c r="E62" s="1570"/>
      <c r="F62" s="1570"/>
      <c r="G62" s="1571"/>
      <c r="H62" s="21">
        <f>('Emergency '!I341+OPD!J349+'Labour Room'!I284+'Maternity Ward'!I333+Paed_OPD!I341+Paed_Ward!I315+SNCU!I315+NRC!I318+OT!I341+'M-OT'!I285+'PP Unit'!I344+ICU!I336+IPD!I329+'Blood Bank'!I296+Lab!I316+'Radiology '!I308+Pharmacy!I341+'Auxillary services'!I307+'Mortuary '!I275+'Haemodialysis Centre'!I218+Admin!I494)/('Emergency '!J341+OPD!K349+'Labour Room'!J284+'Maternity Ward'!J333+Paed_OPD!J341+Paed_Ward!J315+SNCU!J315+NRC!J318+OT!J341+'M-OT'!J285+'PP Unit'!J344+ICU!J336+IPD!J329+'Blood Bank'!J296+Lab!J316+'Radiology '!J308+Pharmacy!J341+'Auxillary services'!J307+'Mortuary '!J275+'Haemodialysis Centre'!J218+Admin!J494)</f>
        <v>1</v>
      </c>
      <c r="I62" s="22">
        <f>('Labour Room'!I284+'M-OT'!I285)/('Labour Room'!J284+'M-OT'!J285)</f>
        <v>1</v>
      </c>
      <c r="J62" s="21">
        <f>(Paed_OPD!I341+Paed_Ward!I315+SNCU!I315+NRC!I318)/(Paed_OPD!J341+Paed_Ward!J315+SNCU!J315+NRC!J318)</f>
        <v>1</v>
      </c>
      <c r="K62" s="16"/>
      <c r="L62" s="16"/>
      <c r="M62" s="16"/>
      <c r="N62" s="16"/>
      <c r="O62" s="16"/>
      <c r="P62" s="16"/>
      <c r="Q62" s="16"/>
      <c r="R62" s="16"/>
      <c r="S62" s="16"/>
      <c r="T62" s="16"/>
      <c r="U62" s="16"/>
      <c r="V62" s="16"/>
      <c r="W62" s="16"/>
      <c r="X62" s="16"/>
      <c r="Y62" s="16"/>
      <c r="Z62" s="16"/>
    </row>
    <row r="63" spans="1:26" ht="40.5" customHeight="1">
      <c r="A63" s="16"/>
      <c r="B63" s="28" t="s">
        <v>103</v>
      </c>
      <c r="C63" s="1569" t="s">
        <v>104</v>
      </c>
      <c r="D63" s="1570"/>
      <c r="E63" s="1570"/>
      <c r="F63" s="1570"/>
      <c r="G63" s="1571"/>
      <c r="H63" s="21">
        <f>('Emergency '!I346+OPD!J354+'Maternity Ward'!I338+Paed_OPD!I346+Paed_Ward!I319+SNCU!I315+NRC!I323+OT!I347+'PP Unit'!I350+ICU!I342+IPD!I335+'Blood Bank'!I302+Lab!I322+'Radiology '!I314+Pharmacy!I347+'Auxillary services'!I315+'Mortuary '!I281+'Haemodialysis Centre'!I222+Admin!I514)/('Emergency '!J346+OPD!K354+'Maternity Ward'!J338+Paed_OPD!J346+Paed_Ward!J319+SNCU!J315+NRC!J323+OT!J347+'PP Unit'!J350+ICU!J342+IPD!J335+'Blood Bank'!J302+Lab!J322+'Radiology '!J314+Pharmacy!J347+'Auxillary services'!J315+'Mortuary '!J281+'Haemodialysis Centre'!J222+Admin!J514)</f>
        <v>1</v>
      </c>
      <c r="I63" s="22" t="s">
        <v>47</v>
      </c>
      <c r="J63" s="21">
        <f>(Paed_OPD!I346+Paed_Ward!I319+SNCU!I315+NRC!I323)/(Paed_OPD!J346+Paed_Ward!J319+SNCU!J315+NRC!J323)</f>
        <v>1</v>
      </c>
      <c r="K63" s="16"/>
      <c r="L63" s="16"/>
      <c r="M63" s="16"/>
      <c r="N63" s="16"/>
      <c r="O63" s="16"/>
      <c r="P63" s="16"/>
      <c r="Q63" s="16"/>
      <c r="R63" s="16"/>
      <c r="S63" s="16"/>
      <c r="T63" s="16"/>
      <c r="U63" s="16"/>
      <c r="V63" s="16"/>
      <c r="W63" s="16"/>
      <c r="X63" s="16"/>
      <c r="Y63" s="16"/>
      <c r="Z63" s="16"/>
    </row>
    <row r="64" spans="1:26" ht="40.5" customHeight="1">
      <c r="A64" s="16"/>
      <c r="B64" s="25"/>
      <c r="C64" s="1572" t="s">
        <v>105</v>
      </c>
      <c r="D64" s="1570"/>
      <c r="E64" s="1570"/>
      <c r="F64" s="1570"/>
      <c r="G64" s="1573"/>
      <c r="H64" s="25"/>
      <c r="I64" s="25"/>
      <c r="J64" s="25"/>
      <c r="K64" s="16"/>
      <c r="L64" s="16"/>
      <c r="M64" s="16"/>
      <c r="N64" s="16"/>
      <c r="O64" s="16"/>
      <c r="P64" s="16"/>
      <c r="Q64" s="16"/>
      <c r="R64" s="16"/>
      <c r="S64" s="16"/>
      <c r="T64" s="16"/>
      <c r="U64" s="16"/>
      <c r="V64" s="16"/>
      <c r="W64" s="16"/>
      <c r="X64" s="16"/>
      <c r="Y64" s="16"/>
      <c r="Z64" s="16"/>
    </row>
    <row r="65" spans="1:26" ht="24.75" customHeight="1">
      <c r="A65" s="16"/>
      <c r="B65" s="29" t="s">
        <v>106</v>
      </c>
      <c r="C65" s="1569" t="s">
        <v>107</v>
      </c>
      <c r="D65" s="1570"/>
      <c r="E65" s="1570"/>
      <c r="F65" s="1570"/>
      <c r="G65" s="1571"/>
      <c r="H65" s="21">
        <f>('Emergency '!I350+OPD!J358+'Labour Room'!I293+'Maternity Ward'!I343+Paed_OPD!I350+Paed_Ward!I323+SNCU!I323+NRC!I327+'PP Unit'!I354+ICU!I346+IPD!I339+'Blood Bank'!I306+Lab!I326+'Radiology '!I318+'Haemodialysis Centre'!I226+Admin!I525)/('Emergency '!J350+OPD!K358+'Labour Room'!J293+'Maternity Ward'!J343+Paed_OPD!J350+Paed_Ward!J323+SNCU!J323+NRC!J327+'PP Unit'!J354+ICU!J346+IPD!J339+'Blood Bank'!J306+Lab!J326+'Radiology '!J318+'Haemodialysis Centre'!J226+Admin!J525)</f>
        <v>1</v>
      </c>
      <c r="I65" s="22">
        <f>('Labour Room'!I293)/('Labour Room'!J293)</f>
        <v>1</v>
      </c>
      <c r="J65" s="21">
        <f>(Paed_OPD!I350+Paed_Ward!I323+SNCU!I323+NRC!I327)/(Paed_OPD!J350+Paed_Ward!J323+SNCU!J323+NRC!J327)</f>
        <v>1</v>
      </c>
      <c r="K65" s="16"/>
      <c r="L65" s="16"/>
      <c r="M65" s="16"/>
      <c r="N65" s="16"/>
      <c r="O65" s="16"/>
      <c r="P65" s="16"/>
      <c r="Q65" s="16"/>
      <c r="R65" s="16"/>
      <c r="S65" s="16"/>
      <c r="T65" s="16"/>
      <c r="U65" s="16"/>
      <c r="V65" s="16"/>
      <c r="W65" s="16"/>
      <c r="X65" s="16"/>
      <c r="Y65" s="16"/>
      <c r="Z65" s="16"/>
    </row>
    <row r="66" spans="1:26" ht="46.5" customHeight="1">
      <c r="A66" s="16"/>
      <c r="B66" s="28" t="s">
        <v>108</v>
      </c>
      <c r="C66" s="1569" t="s">
        <v>109</v>
      </c>
      <c r="D66" s="1570"/>
      <c r="E66" s="1570"/>
      <c r="F66" s="1570"/>
      <c r="G66" s="1571"/>
      <c r="H66" s="21">
        <f>('Emergency '!I364+OPD!J372+'Labour Room'!I299+'Maternity Ward'!I352+Paed_OPD!I363+Paed_Ward!I329+SNCU!I329+NRC!I335+OT!I356+'M-OT'!I298+'PP Unit'!I364+ICU!I355+IPD!I347+'Blood Bank'!I312+'Haemodialysis Centre'!I231)/('Emergency '!J364+OPD!K372+'Labour Room'!J299+'Maternity Ward'!J352+Paed_OPD!J363+Paed_Ward!J329+SNCU!J329+NRC!J335+OT!J356+'M-OT'!J298+'PP Unit'!J364+ICU!J355+IPD!J347+'Blood Bank'!J312+'Haemodialysis Centre'!J231)</f>
        <v>1</v>
      </c>
      <c r="I66" s="22">
        <f>('Labour Room'!I299+'M-OT'!I298)/('Labour Room'!J299+'M-OT'!J298)</f>
        <v>1</v>
      </c>
      <c r="J66" s="21">
        <f>(Paed_OPD!I363+Paed_Ward!I329+SNCU!I329+NRC!I335)/(Paed_OPD!J363+Paed_Ward!J329+SNCU!J329+NRC!J335)</f>
        <v>1</v>
      </c>
      <c r="K66" s="16"/>
      <c r="L66" s="16"/>
      <c r="M66" s="16"/>
      <c r="N66" s="16"/>
      <c r="O66" s="16"/>
      <c r="P66" s="16"/>
      <c r="Q66" s="16"/>
      <c r="R66" s="16"/>
      <c r="S66" s="16"/>
      <c r="T66" s="16"/>
      <c r="U66" s="16"/>
      <c r="V66" s="16"/>
      <c r="W66" s="16"/>
      <c r="X66" s="16"/>
      <c r="Y66" s="16"/>
      <c r="Z66" s="16"/>
    </row>
    <row r="67" spans="1:26" ht="24.75" customHeight="1">
      <c r="A67" s="16"/>
      <c r="B67" s="28" t="s">
        <v>110</v>
      </c>
      <c r="C67" s="1569" t="s">
        <v>111</v>
      </c>
      <c r="D67" s="1570"/>
      <c r="E67" s="1570"/>
      <c r="F67" s="1570"/>
      <c r="G67" s="1571"/>
      <c r="H67" s="21">
        <f>('Emergency '!I375+OPD!J380+'Labour Room'!I311+'Maternity Ward'!I367+Paed_OPD!I372+Paed_Ward!I340+SNCU!I340+NRC!I346+OT!I363+'M-OT'!I303+'PP Unit'!I373+ICU!I370+IPD!I362+'Blood Bank'!I316+Lab!I336+'Radiology '!I328+'Haemodialysis Centre'!I243+Admin!I535)/('Emergency '!J375+OPD!K380+'Labour Room'!J311+'Maternity Ward'!J367+Paed_OPD!J372+Paed_Ward!J340+SNCU!J340+NRC!J346+OT!J363+'M-OT'!J303+'PP Unit'!J373+ICU!J370+IPD!J362+'Blood Bank'!J316+Lab!J336+'Radiology '!J328+'Haemodialysis Centre'!J243+Admin!J535)</f>
        <v>1</v>
      </c>
      <c r="I67" s="22">
        <f>('Labour Room'!I311+'M-OT'!I303)/('Labour Room'!J311+'M-OT'!J303)</f>
        <v>1</v>
      </c>
      <c r="J67" s="21">
        <f>(Paed_OPD!I372+Paed_Ward!I340+SNCU!I340+NRC!I346)/(Paed_OPD!J372+Paed_Ward!J340+SNCU!J340+NRC!J346)</f>
        <v>1</v>
      </c>
      <c r="K67" s="16"/>
      <c r="L67" s="16"/>
      <c r="M67" s="16"/>
      <c r="N67" s="16"/>
      <c r="O67" s="16"/>
      <c r="P67" s="16"/>
      <c r="Q67" s="16"/>
      <c r="R67" s="16"/>
      <c r="S67" s="16"/>
      <c r="T67" s="16"/>
      <c r="U67" s="16"/>
      <c r="V67" s="16"/>
      <c r="W67" s="16"/>
      <c r="X67" s="16"/>
      <c r="Y67" s="16"/>
      <c r="Z67" s="16"/>
    </row>
    <row r="68" spans="1:26" ht="24.75" customHeight="1">
      <c r="A68" s="16"/>
      <c r="B68" s="28" t="s">
        <v>112</v>
      </c>
      <c r="C68" s="1569" t="s">
        <v>113</v>
      </c>
      <c r="D68" s="1570"/>
      <c r="E68" s="1570"/>
      <c r="F68" s="1570"/>
      <c r="G68" s="1571"/>
      <c r="H68" s="21">
        <f>('Emergency '!I387+'Labour Room'!I323+'Maternity Ward'!I379+Paed_Ward!I350+SNCU!I351+NRC!I355+OT!I370+'M-OT'!I308+'PP Unit'!I378+ICU!I383+IPD!I373+'Blood Bank'!I323+Lab!I342+'Haemodialysis Centre'!I249+Admin!I546)/('Emergency '!J387+'Labour Room'!J323+'Maternity Ward'!J379+Paed_Ward!J350+SNCU!J351+NRC!J355+OT!J370+'M-OT'!J308+'PP Unit'!J378+ICU!J383+IPD!J373+'Blood Bank'!J323+Lab!J342+'Haemodialysis Centre'!J249+Admin!J546)</f>
        <v>1</v>
      </c>
      <c r="I68" s="22">
        <f>('Labour Room'!I323+'M-OT'!I308)/('Labour Room'!J323+'M-OT'!J308)</f>
        <v>1</v>
      </c>
      <c r="J68" s="21">
        <f>(Paed_Ward!I350+SNCU!I351+NRC!I355)/(Paed_Ward!J350+SNCU!J351+NRC!J355)</f>
        <v>1</v>
      </c>
      <c r="K68" s="16"/>
      <c r="L68" s="16"/>
      <c r="M68" s="16"/>
      <c r="N68" s="16"/>
      <c r="O68" s="16"/>
      <c r="P68" s="16"/>
      <c r="Q68" s="16"/>
      <c r="R68" s="16"/>
      <c r="S68" s="16"/>
      <c r="T68" s="16"/>
      <c r="U68" s="16"/>
      <c r="V68" s="16"/>
      <c r="W68" s="16"/>
      <c r="X68" s="16"/>
      <c r="Y68" s="16"/>
      <c r="Z68" s="16"/>
    </row>
    <row r="69" spans="1:26" ht="24.75" customHeight="1">
      <c r="A69" s="16"/>
      <c r="B69" s="28" t="s">
        <v>114</v>
      </c>
      <c r="C69" s="1569" t="s">
        <v>115</v>
      </c>
      <c r="D69" s="1570"/>
      <c r="E69" s="1570"/>
      <c r="F69" s="1570"/>
      <c r="G69" s="1571"/>
      <c r="H69" s="21">
        <f>('Emergency '!I397+OPD!J397+'Labour Room'!I330+'Maternity Ward'!I389+Paed_OPD!I388+Paed_Ward!I358+SNCU!I360+NRC!I363+OT!I377+'M-OT'!I314+'PP Unit'!I386+ICU!I393+IPD!I383+'Radiology '!I339+'Haemodialysis Centre'!I256+Admin!I552)/('Emergency '!J397+OPD!K397+'Labour Room'!J330+'Maternity Ward'!J389+Paed_OPD!J388+Paed_Ward!J358+SNCU!J360+NRC!J363+OT!J377+'M-OT'!J314+'PP Unit'!J386+ICU!J393+IPD!J383+'Radiology '!J339+'Haemodialysis Centre'!J256+Admin!J552)</f>
        <v>1</v>
      </c>
      <c r="I69" s="22">
        <f>('Labour Room'!I330+'M-OT'!I314)/('Labour Room'!J330+'M-OT'!J314)</f>
        <v>1</v>
      </c>
      <c r="J69" s="21">
        <f>(Paed_OPD!I388+Paed_Ward!I358+SNCU!I360+NRC!I363)/(Paed_OPD!J388+Paed_Ward!J358+SNCU!J360+NRC!J363)</f>
        <v>1</v>
      </c>
      <c r="K69" s="16"/>
      <c r="L69" s="16"/>
      <c r="M69" s="16"/>
      <c r="N69" s="16"/>
      <c r="O69" s="16"/>
      <c r="P69" s="16"/>
      <c r="Q69" s="16"/>
      <c r="R69" s="16"/>
      <c r="S69" s="16"/>
      <c r="T69" s="16"/>
      <c r="U69" s="16"/>
      <c r="V69" s="16"/>
      <c r="W69" s="16"/>
      <c r="X69" s="16"/>
      <c r="Y69" s="16"/>
      <c r="Z69" s="16"/>
    </row>
    <row r="70" spans="1:26" ht="38.25" customHeight="1">
      <c r="A70" s="16"/>
      <c r="B70" s="28" t="s">
        <v>116</v>
      </c>
      <c r="C70" s="1569" t="s">
        <v>117</v>
      </c>
      <c r="D70" s="1570"/>
      <c r="E70" s="1570"/>
      <c r="F70" s="1570"/>
      <c r="G70" s="1571"/>
      <c r="H70" s="21">
        <f>('Emergency '!I400+OPD!J400+'Labour Room'!I333+'Maternity Ward'!I392+Paed_OPD!I391+Paed_Ward!I361+SNCU!I363+NRC!I366+OT!I380+'M-OT'!I317+'PP Unit'!I389+ICU!I396+IPD!I386+Pharmacy!I374+Admin!I555)/('Emergency '!J400+OPD!K400+'Labour Room'!J333+'Maternity Ward'!J392+Paed_OPD!J391+Paed_Ward!J361+SNCU!J363+NRC!J366+OT!J380+'M-OT'!J317+'PP Unit'!J389+ICU!J396+IPD!J386+Pharmacy!J374+Admin!J555)</f>
        <v>1</v>
      </c>
      <c r="I70" s="22">
        <f>('Labour Room'!I333+'M-OT'!I317)/('Labour Room'!J333+'M-OT'!J317)</f>
        <v>1</v>
      </c>
      <c r="J70" s="21">
        <f>(Paed_OPD!I391+Paed_Ward!I361+SNCU!I363+NRC!I366)/(Paed_OPD!J391+Paed_Ward!J361+SNCU!J363+NRC!J366)</f>
        <v>1</v>
      </c>
      <c r="K70" s="16"/>
      <c r="L70" s="16"/>
      <c r="M70" s="16"/>
      <c r="N70" s="16"/>
      <c r="O70" s="16"/>
      <c r="P70" s="16"/>
      <c r="Q70" s="16"/>
      <c r="R70" s="16"/>
      <c r="S70" s="16"/>
      <c r="T70" s="16"/>
      <c r="U70" s="16"/>
      <c r="V70" s="16"/>
      <c r="W70" s="16"/>
      <c r="X70" s="16"/>
      <c r="Y70" s="16"/>
      <c r="Z70" s="16"/>
    </row>
    <row r="71" spans="1:26" ht="24.75" customHeight="1">
      <c r="A71" s="16"/>
      <c r="B71" s="28" t="s">
        <v>118</v>
      </c>
      <c r="C71" s="1569" t="s">
        <v>119</v>
      </c>
      <c r="D71" s="1570"/>
      <c r="E71" s="1570"/>
      <c r="F71" s="1570"/>
      <c r="G71" s="1571"/>
      <c r="H71" s="21">
        <f>('Emergency '!I406+OPD!J410+'Labour Room'!I339+'Maternity Ward'!I402+Paed_OPD!I401+Paed_Ward!I371+SNCU!I370+NRC!I373+OT!I386+'M-OT'!I323+'PP Unit'!I396+ICU!I406+IPD!I396+Pharmacy!I384+'Haemodialysis Centre'!I258+Admin!I560)/('Emergency '!J406+OPD!K410+'Labour Room'!J339+'Maternity Ward'!J402+Paed_OPD!J401+Paed_Ward!J371+SNCU!J370+NRC!J373+OT!J386+'M-OT'!J323+'PP Unit'!J396+ICU!J406+IPD!J396+Pharmacy!J384+'Haemodialysis Centre'!J258+Admin!J560)</f>
        <v>1</v>
      </c>
      <c r="I71" s="22">
        <f>('Labour Room'!I339+'M-OT'!I323)/('Labour Room'!J339+'M-OT'!J323)</f>
        <v>1</v>
      </c>
      <c r="J71" s="21">
        <f>(Paed_OPD!I401+Paed_Ward!I371+SNCU!I370+NRC!I373)/(Paed_OPD!J401+Paed_Ward!J371+SNCU!J370+NRC!J373)</f>
        <v>1</v>
      </c>
      <c r="K71" s="16"/>
      <c r="L71" s="16"/>
      <c r="M71" s="16"/>
      <c r="N71" s="16"/>
      <c r="O71" s="16"/>
      <c r="P71" s="16"/>
      <c r="Q71" s="16"/>
      <c r="R71" s="16"/>
      <c r="S71" s="16"/>
      <c r="T71" s="16"/>
      <c r="U71" s="16"/>
      <c r="V71" s="16"/>
      <c r="W71" s="16"/>
      <c r="X71" s="16"/>
      <c r="Y71" s="16"/>
      <c r="Z71" s="16"/>
    </row>
    <row r="72" spans="1:26" ht="34.5" customHeight="1">
      <c r="A72" s="16"/>
      <c r="B72" s="28" t="s">
        <v>120</v>
      </c>
      <c r="C72" s="1569" t="s">
        <v>121</v>
      </c>
      <c r="D72" s="1570"/>
      <c r="E72" s="1570"/>
      <c r="F72" s="1570"/>
      <c r="G72" s="1571"/>
      <c r="H72" s="21">
        <f>('Emergency '!I418+OPD!J420+'Labour Room'!I348+'Maternity Ward'!I414+Paed_OPD!I411+Paed_Ward!I383+SNCU!I382+NRC!I385+OT!I398+'M-OT'!I332+'PP Unit'!I408+ICU!I418+IPD!I408+'Blood Bank'!I342+Lab!I361+'Radiology '!I351+Pharmacy!I390+'Auxillary services'!I351+'Mortuary '!I317+'Haemodialysis Centre'!I267+Admin!I566)/('Emergency '!J418+OPD!K420+'Labour Room'!J348+'Maternity Ward'!J414+Paed_OPD!J411+Paed_Ward!J383+SNCU!J382+NRC!J385+OT!J398+'M-OT'!J332+'PP Unit'!J408+ICU!J418+IPD!J408+'Blood Bank'!J342+Lab!J361+'Radiology '!J351+Pharmacy!J390+'Auxillary services'!J351+'Mortuary '!J317+'Haemodialysis Centre'!J267+Admin!J566)</f>
        <v>1</v>
      </c>
      <c r="I72" s="22">
        <f>('Labour Room'!I348+'M-OT'!I332)/('Labour Room'!J348+'M-OT'!J332)</f>
        <v>1</v>
      </c>
      <c r="J72" s="21">
        <f>(Paed_OPD!I411+Paed_Ward!I383+SNCU!I382+NRC!I385)/(Paed_OPD!J411+Paed_Ward!J383+SNCU!J382+NRC!J385)</f>
        <v>1</v>
      </c>
      <c r="K72" s="16"/>
      <c r="L72" s="16"/>
      <c r="M72" s="16"/>
      <c r="N72" s="16"/>
      <c r="O72" s="16"/>
      <c r="P72" s="16"/>
      <c r="Q72" s="16"/>
      <c r="R72" s="16"/>
      <c r="S72" s="16"/>
      <c r="T72" s="16"/>
      <c r="U72" s="16"/>
      <c r="V72" s="16"/>
      <c r="W72" s="16"/>
      <c r="X72" s="16"/>
      <c r="Y72" s="16"/>
      <c r="Z72" s="16"/>
    </row>
    <row r="73" spans="1:26" ht="24.75" customHeight="1">
      <c r="A73" s="16"/>
      <c r="B73" s="28" t="s">
        <v>122</v>
      </c>
      <c r="C73" s="1569" t="s">
        <v>123</v>
      </c>
      <c r="D73" s="1570"/>
      <c r="E73" s="1570"/>
      <c r="F73" s="1570"/>
      <c r="G73" s="1571"/>
      <c r="H73" s="21">
        <f>('Emergency '!I427+'Maternity Ward'!I423+Paed_Ward!I392+SNCU!I391+NRC!I394+'PP Unit'!I419+ICU!I427+IPD!I417+'Haemodialysis Centre'!I273)/('Emergency '!J427+'Maternity Ward'!J423+Paed_Ward!J392+SNCU!J391+NRC!J394+'PP Unit'!J419+ICU!J427+IPD!J417+'Haemodialysis Centre'!J273)</f>
        <v>1</v>
      </c>
      <c r="I73" s="22" t="s">
        <v>47</v>
      </c>
      <c r="J73" s="21">
        <f>(Paed_Ward!I392+SNCU!I391+NRC!I394)/(Paed_Ward!J392+SNCU!J391+NRC!J394)</f>
        <v>1</v>
      </c>
      <c r="K73" s="16"/>
      <c r="L73" s="16"/>
      <c r="M73" s="16"/>
      <c r="N73" s="16"/>
      <c r="O73" s="16"/>
      <c r="P73" s="16"/>
      <c r="Q73" s="16"/>
      <c r="R73" s="16"/>
      <c r="S73" s="16"/>
      <c r="T73" s="16"/>
      <c r="U73" s="16"/>
      <c r="V73" s="16"/>
      <c r="W73" s="16"/>
      <c r="X73" s="16"/>
      <c r="Y73" s="16"/>
      <c r="Z73" s="16"/>
    </row>
    <row r="74" spans="1:26" ht="24.75" customHeight="1">
      <c r="A74" s="16"/>
      <c r="B74" s="28" t="s">
        <v>124</v>
      </c>
      <c r="C74" s="1569" t="s">
        <v>125</v>
      </c>
      <c r="D74" s="1570"/>
      <c r="E74" s="1570"/>
      <c r="F74" s="1570"/>
      <c r="G74" s="1571"/>
      <c r="H74" s="21">
        <f>(SNCU!I404+ICU!I438)/(SNCU!J404+ICU!J438)</f>
        <v>1</v>
      </c>
      <c r="I74" s="22" t="s">
        <v>47</v>
      </c>
      <c r="J74" s="21">
        <f>(SNCU!I404)/(SNCU!J404)</f>
        <v>1</v>
      </c>
      <c r="K74" s="16"/>
      <c r="L74" s="16"/>
      <c r="M74" s="16"/>
      <c r="N74" s="16"/>
      <c r="O74" s="16"/>
      <c r="P74" s="16"/>
      <c r="Q74" s="16"/>
      <c r="R74" s="16"/>
      <c r="S74" s="16"/>
      <c r="T74" s="16"/>
      <c r="U74" s="16"/>
      <c r="V74" s="16"/>
      <c r="W74" s="16"/>
      <c r="X74" s="16"/>
      <c r="Y74" s="16"/>
      <c r="Z74" s="16"/>
    </row>
    <row r="75" spans="1:26" ht="24.75" customHeight="1">
      <c r="A75" s="16"/>
      <c r="B75" s="28" t="s">
        <v>126</v>
      </c>
      <c r="C75" s="1569" t="s">
        <v>127</v>
      </c>
      <c r="D75" s="1570"/>
      <c r="E75" s="1570"/>
      <c r="F75" s="1570"/>
      <c r="G75" s="1571"/>
      <c r="H75" s="21">
        <f>('Emergency '!I440+OPD!J437+'Maternity Ward'!I438+Paed_OPD!I429+Paed_Ward!I405+SNCU!I410+NRC!I407+OT!I416+'M-OT'!I350+'PP Unit'!I434+ICU!I451+IPD!I430+'Blood Bank'!I359+Lab!I378+'Radiology '!I368+Pharmacy!I407+'Auxillary services'!I379+'Mortuary '!I333+'Haemodialysis Centre'!I276+Admin!I583)/('Emergency '!J440+OPD!K437+'Maternity Ward'!J438+Paed_OPD!J429+Paed_Ward!J405+SNCU!J410+NRC!J407+OT!J416+'M-OT'!J350+'PP Unit'!J434+ICU!J451+IPD!J430+'Blood Bank'!J359+Lab!J378+'Radiology '!J368+Pharmacy!J407+'Auxillary services'!J379+'Mortuary '!J333+'Haemodialysis Centre'!J276+Admin!J583)</f>
        <v>1</v>
      </c>
      <c r="I75" s="22">
        <f>('M-OT'!I350)/('M-OT'!J350)</f>
        <v>1</v>
      </c>
      <c r="J75" s="21">
        <f>(Paed_OPD!I429+Paed_Ward!I405+SNCU!I410+NRC!I407)/(Paed_OPD!J429+Paed_Ward!J405+SNCU!J410+NRC!J407)</f>
        <v>1</v>
      </c>
      <c r="K75" s="16"/>
      <c r="L75" s="16"/>
      <c r="M75" s="16"/>
      <c r="N75" s="16"/>
      <c r="O75" s="16"/>
      <c r="P75" s="16"/>
      <c r="Q75" s="16"/>
      <c r="R75" s="16"/>
      <c r="S75" s="16"/>
      <c r="T75" s="16"/>
      <c r="U75" s="16"/>
      <c r="V75" s="16"/>
      <c r="W75" s="16"/>
      <c r="X75" s="16"/>
      <c r="Y75" s="16"/>
      <c r="Z75" s="16"/>
    </row>
    <row r="76" spans="1:26" ht="24.75" customHeight="1">
      <c r="A76" s="16"/>
      <c r="B76" s="28" t="s">
        <v>128</v>
      </c>
      <c r="C76" s="1569" t="s">
        <v>129</v>
      </c>
      <c r="D76" s="1570"/>
      <c r="E76" s="1570"/>
      <c r="F76" s="1570"/>
      <c r="G76" s="1571"/>
      <c r="H76" s="21">
        <f>('Emergency '!I467+OPD!J444+'Labour Room'!I372+'Maternity Ward'!I445+Paed_OPD!I443+Paed_Ward!I411+SNCU!I418+NRC!I414+OT!I423+'M-OT'!I356+'PP Unit'!I441+ICU!I458+IPD!I437+'Blood Bank'!I367+Lab!I385+'Radiology '!I375+'Haemodialysis Centre'!I278)/('Emergency '!J467+OPD!K444+'Labour Room'!J372+'Maternity Ward'!J445+Paed_OPD!J443+Paed_Ward!J411+SNCU!J418+NRC!J414+OT!J423+'M-OT'!J356+'PP Unit'!J441+ICU!J458+IPD!J437+'Blood Bank'!J367+Lab!J385+'Radiology '!J375+'Haemodialysis Centre'!J278)</f>
        <v>1</v>
      </c>
      <c r="I76" s="22">
        <f>('Labour Room'!I372+'M-OT'!I356)/('Labour Room'!J372+'M-OT'!J356)</f>
        <v>1</v>
      </c>
      <c r="J76" s="21">
        <f>(Paed_OPD!I443+Paed_Ward!I411+SNCU!I418+NRC!I414)/(Paed_OPD!J443+Paed_Ward!J411+SNCU!J418+NRC!J414)</f>
        <v>1</v>
      </c>
      <c r="K76" s="16"/>
      <c r="L76" s="16"/>
      <c r="M76" s="16"/>
      <c r="N76" s="16"/>
      <c r="O76" s="16"/>
      <c r="P76" s="16"/>
      <c r="Q76" s="16"/>
      <c r="R76" s="16"/>
      <c r="S76" s="16"/>
      <c r="T76" s="16"/>
      <c r="U76" s="16"/>
      <c r="V76" s="16"/>
      <c r="W76" s="16"/>
      <c r="X76" s="16"/>
      <c r="Y76" s="16"/>
      <c r="Z76" s="16"/>
    </row>
    <row r="77" spans="1:26" ht="24.75" customHeight="1">
      <c r="A77" s="16"/>
      <c r="B77" s="28" t="s">
        <v>130</v>
      </c>
      <c r="C77" s="1569" t="s">
        <v>131</v>
      </c>
      <c r="D77" s="1570"/>
      <c r="E77" s="1570"/>
      <c r="F77" s="1570"/>
      <c r="G77" s="1571"/>
      <c r="H77" s="21">
        <f>('Emergency '!I471+'Labour Room'!I376+'Maternity Ward'!I449+Paed_Ward!I415+SNCU!I422+NRC!I418+OT!I427+'M-OT'!I360+ICU!I462+IPD!I441+'Blood Bank'!I371+'Haemodialysis Centre'!I281)/('Emergency '!J471+'Labour Room'!J376+'Maternity Ward'!J449+Paed_Ward!J415+SNCU!J422+NRC!J418+OT!J427+'M-OT'!J360+ICU!J462+IPD!J441+'Blood Bank'!J371+'Haemodialysis Centre'!J281)</f>
        <v>1</v>
      </c>
      <c r="I77" s="22">
        <f>('Labour Room'!I376+'M-OT'!I360)/('Labour Room'!J376+'M-OT'!J360)</f>
        <v>1</v>
      </c>
      <c r="J77" s="21">
        <f>(Paed_Ward!I415+SNCU!I422+NRC!I418)/(Paed_Ward!J415+SNCU!J422+NRC!J418)</f>
        <v>1</v>
      </c>
      <c r="K77" s="16"/>
      <c r="L77" s="16"/>
      <c r="M77" s="16"/>
      <c r="N77" s="16"/>
      <c r="O77" s="16"/>
      <c r="P77" s="16"/>
      <c r="Q77" s="16"/>
      <c r="R77" s="16"/>
      <c r="S77" s="16"/>
      <c r="T77" s="16"/>
      <c r="U77" s="16"/>
      <c r="V77" s="16"/>
      <c r="W77" s="16"/>
      <c r="X77" s="16"/>
      <c r="Y77" s="16"/>
      <c r="Z77" s="16"/>
    </row>
    <row r="78" spans="1:26" ht="24.75" customHeight="1">
      <c r="A78" s="16"/>
      <c r="B78" s="30" t="s">
        <v>132</v>
      </c>
      <c r="C78" s="1569" t="s">
        <v>133</v>
      </c>
      <c r="D78" s="1570"/>
      <c r="E78" s="1570"/>
      <c r="F78" s="1570"/>
      <c r="G78" s="1571"/>
      <c r="H78" s="21">
        <f>('Maternity Ward'!I464+OT!I442+'M-OT'!I373+'PP Unit'!I456+ICU!I477+IPD!I456)/('Maternity Ward'!J464+OT!J442+'M-OT'!J373+'PP Unit'!J456+ICU!J477+IPD!J456)</f>
        <v>1</v>
      </c>
      <c r="I78" s="22">
        <f>('M-OT'!I373)/('M-OT'!J373)</f>
        <v>1</v>
      </c>
      <c r="J78" s="21" t="s">
        <v>47</v>
      </c>
      <c r="K78" s="16"/>
      <c r="L78" s="16"/>
      <c r="M78" s="16"/>
      <c r="N78" s="16"/>
      <c r="O78" s="16"/>
      <c r="P78" s="16"/>
      <c r="Q78" s="16"/>
      <c r="R78" s="16"/>
      <c r="S78" s="16"/>
      <c r="T78" s="16"/>
      <c r="U78" s="16"/>
      <c r="V78" s="16"/>
      <c r="W78" s="16"/>
      <c r="X78" s="16"/>
      <c r="Y78" s="16"/>
      <c r="Z78" s="16"/>
    </row>
    <row r="79" spans="1:26" ht="24.75" customHeight="1">
      <c r="A79" s="16"/>
      <c r="B79" s="30" t="s">
        <v>134</v>
      </c>
      <c r="C79" s="1569" t="s">
        <v>135</v>
      </c>
      <c r="D79" s="1570"/>
      <c r="E79" s="1570"/>
      <c r="F79" s="1570"/>
      <c r="G79" s="1571"/>
      <c r="H79" s="21">
        <f>('Emergency '!I490+OT!I456+'M-OT'!I386+'PP Unit'!I460)/('Emergency '!J490+OT!J456+'M-OT'!J386+'PP Unit'!J460)</f>
        <v>1</v>
      </c>
      <c r="I79" s="22">
        <f>('M-OT'!I386)/('M-OT'!J386)</f>
        <v>1</v>
      </c>
      <c r="J79" s="21" t="s">
        <v>47</v>
      </c>
      <c r="K79" s="16"/>
      <c r="L79" s="16"/>
      <c r="M79" s="16"/>
      <c r="N79" s="16"/>
      <c r="O79" s="16"/>
      <c r="P79" s="16"/>
      <c r="Q79" s="16"/>
      <c r="R79" s="16"/>
      <c r="S79" s="16"/>
      <c r="T79" s="16"/>
      <c r="U79" s="16"/>
      <c r="V79" s="16"/>
      <c r="W79" s="16"/>
      <c r="X79" s="16"/>
      <c r="Y79" s="16"/>
      <c r="Z79" s="16"/>
    </row>
    <row r="80" spans="1:26" ht="24.75" customHeight="1">
      <c r="A80" s="16"/>
      <c r="B80" s="30" t="s">
        <v>136</v>
      </c>
      <c r="C80" s="1569" t="s">
        <v>137</v>
      </c>
      <c r="D80" s="1570"/>
      <c r="E80" s="1570"/>
      <c r="F80" s="1570"/>
      <c r="G80" s="1571"/>
      <c r="H80" s="21">
        <f>('Emergency '!I496+'Labour Room'!I396+'Maternity Ward'!I473+Paed_Ward!I438+SNCU!I444+OT!I470+'M-OT'!I408+'PP Unit'!I469+ICU!I487+IPD!I465+'Mortuary '!I364+Admin!I614)/('Emergency '!J496+'Labour Room'!J396+'Maternity Ward'!J473+Paed_Ward!J438+SNCU!J444+OT!J470+'M-OT'!J408+'PP Unit'!J469+ICU!J487+IPD!J465+'Mortuary '!J364+Admin!J614)</f>
        <v>1</v>
      </c>
      <c r="I80" s="22">
        <f>('Labour Room'!I396+'M-OT'!I408)/('Labour Room'!J396+'M-OT'!J408)</f>
        <v>1</v>
      </c>
      <c r="J80" s="21">
        <f>(Paed_Ward!I438+SNCU!I444)/(Paed_Ward!J438+SNCU!J444)</f>
        <v>1</v>
      </c>
      <c r="K80" s="16"/>
      <c r="L80" s="16"/>
      <c r="M80" s="16"/>
      <c r="N80" s="16"/>
      <c r="O80" s="16"/>
      <c r="P80" s="16"/>
      <c r="Q80" s="16"/>
      <c r="R80" s="16"/>
      <c r="S80" s="16"/>
      <c r="T80" s="16"/>
      <c r="U80" s="16"/>
      <c r="V80" s="16"/>
      <c r="W80" s="16"/>
      <c r="X80" s="16"/>
      <c r="Y80" s="16"/>
      <c r="Z80" s="16"/>
    </row>
    <row r="81" spans="1:26" ht="24.75" customHeight="1">
      <c r="A81" s="16"/>
      <c r="B81" s="30" t="s">
        <v>138</v>
      </c>
      <c r="C81" s="1569" t="s">
        <v>139</v>
      </c>
      <c r="D81" s="1570"/>
      <c r="E81" s="1570"/>
      <c r="F81" s="1570"/>
      <c r="G81" s="1571"/>
      <c r="H81" s="21">
        <f>(OPD!J473+'Maternity Ward'!I480+'PP Unit'!I476)/(OPD!K473+'Maternity Ward'!J480+'PP Unit'!J476)</f>
        <v>1</v>
      </c>
      <c r="I81" s="22" t="s">
        <v>47</v>
      </c>
      <c r="J81" s="21" t="s">
        <v>47</v>
      </c>
      <c r="K81" s="16"/>
      <c r="L81" s="16"/>
      <c r="M81" s="16"/>
      <c r="N81" s="16"/>
      <c r="O81" s="16"/>
      <c r="P81" s="16"/>
      <c r="Q81" s="16"/>
      <c r="R81" s="16"/>
      <c r="S81" s="16"/>
      <c r="T81" s="16"/>
      <c r="U81" s="16"/>
      <c r="V81" s="16"/>
      <c r="W81" s="16"/>
      <c r="X81" s="16"/>
      <c r="Y81" s="16"/>
      <c r="Z81" s="16"/>
    </row>
    <row r="82" spans="1:26" ht="24.75" customHeight="1">
      <c r="A82" s="16"/>
      <c r="B82" s="30" t="s">
        <v>140</v>
      </c>
      <c r="C82" s="1569" t="s">
        <v>141</v>
      </c>
      <c r="D82" s="1570"/>
      <c r="E82" s="1570"/>
      <c r="F82" s="1570"/>
      <c r="G82" s="1571"/>
      <c r="H82" s="21">
        <f>('Labour Room'!I409+'M-OT'!I420)/('Labour Room'!J409+'M-OT'!J420)</f>
        <v>1</v>
      </c>
      <c r="I82" s="22">
        <f>('Labour Room'!I409+'M-OT'!I420)/('Labour Room'!J409+'M-OT'!J420)</f>
        <v>1</v>
      </c>
      <c r="J82" s="21" t="s">
        <v>47</v>
      </c>
      <c r="K82" s="16"/>
      <c r="L82" s="16"/>
      <c r="M82" s="16"/>
      <c r="N82" s="16"/>
      <c r="O82" s="16"/>
      <c r="P82" s="16"/>
      <c r="Q82" s="16"/>
      <c r="R82" s="16"/>
      <c r="S82" s="16"/>
      <c r="T82" s="16"/>
      <c r="U82" s="16"/>
      <c r="V82" s="16"/>
      <c r="W82" s="16"/>
      <c r="X82" s="16"/>
      <c r="Y82" s="16"/>
      <c r="Z82" s="16"/>
    </row>
    <row r="83" spans="1:26" ht="24.75" customHeight="1">
      <c r="A83" s="16"/>
      <c r="B83" s="30" t="s">
        <v>142</v>
      </c>
      <c r="C83" s="1569" t="s">
        <v>143</v>
      </c>
      <c r="D83" s="1570"/>
      <c r="E83" s="1570"/>
      <c r="F83" s="1570"/>
      <c r="G83" s="1571"/>
      <c r="H83" s="21">
        <f>('Labour Room'!I447+'Maternity Ward'!I503+'M-OT'!I440)/('Labour Room'!J447+'Maternity Ward'!J503+'M-OT'!J440)</f>
        <v>1</v>
      </c>
      <c r="I83" s="22">
        <f>('Labour Room'!I447+'M-OT'!I440)/('Labour Room'!J447+'M-OT'!J440)</f>
        <v>1</v>
      </c>
      <c r="J83" s="21" t="s">
        <v>47</v>
      </c>
      <c r="K83" s="16"/>
      <c r="L83" s="16"/>
      <c r="M83" s="16"/>
      <c r="N83" s="16"/>
      <c r="O83" s="16"/>
      <c r="P83" s="16"/>
      <c r="Q83" s="16"/>
      <c r="R83" s="16"/>
      <c r="S83" s="16"/>
      <c r="T83" s="16"/>
      <c r="U83" s="16"/>
      <c r="V83" s="16"/>
      <c r="W83" s="16"/>
      <c r="X83" s="16"/>
      <c r="Y83" s="16"/>
      <c r="Z83" s="16"/>
    </row>
    <row r="84" spans="1:26" ht="24.75" customHeight="1">
      <c r="A84" s="16"/>
      <c r="B84" s="30" t="s">
        <v>144</v>
      </c>
      <c r="C84" s="1569" t="s">
        <v>145</v>
      </c>
      <c r="D84" s="1570"/>
      <c r="E84" s="1570"/>
      <c r="F84" s="1570"/>
      <c r="G84" s="1571"/>
      <c r="H84" s="21">
        <f>(OPD!J523+'Maternity Ward'!I514+Paed_OPD!I501+Paed_Ward!I469+SNCU!I475+NRC!I473+Admin!I645)/(OPD!K523+'Maternity Ward'!J514+Paed_OPD!J501+Paed_Ward!J469+SNCU!J475+NRC!J473+Admin!J645)</f>
        <v>1</v>
      </c>
      <c r="I84" s="22" t="s">
        <v>47</v>
      </c>
      <c r="J84" s="21">
        <f>(Paed_OPD!I501+Paed_Ward!I469+SNCU!I475+NRC!I473)/(Paed_OPD!J501+Paed_Ward!J469+SNCU!J475+NRC!J473)</f>
        <v>1</v>
      </c>
      <c r="K84" s="16"/>
      <c r="L84" s="16"/>
      <c r="M84" s="16"/>
      <c r="N84" s="16"/>
      <c r="O84" s="16"/>
      <c r="P84" s="16"/>
      <c r="Q84" s="16"/>
      <c r="R84" s="16"/>
      <c r="S84" s="16"/>
      <c r="T84" s="16"/>
      <c r="U84" s="16"/>
      <c r="V84" s="16"/>
      <c r="W84" s="16"/>
      <c r="X84" s="16"/>
      <c r="Y84" s="16"/>
      <c r="Z84" s="16"/>
    </row>
    <row r="85" spans="1:26" ht="24.75" customHeight="1">
      <c r="A85" s="16"/>
      <c r="B85" s="30" t="s">
        <v>146</v>
      </c>
      <c r="C85" s="1569" t="s">
        <v>147</v>
      </c>
      <c r="D85" s="1570"/>
      <c r="E85" s="1570"/>
      <c r="F85" s="1570"/>
      <c r="G85" s="1571"/>
      <c r="H85" s="21">
        <f>('PP Unit'!I513)/('PP Unit'!J513)</f>
        <v>1</v>
      </c>
      <c r="I85" s="22" t="s">
        <v>47</v>
      </c>
      <c r="J85" s="21" t="s">
        <v>47</v>
      </c>
      <c r="K85" s="16"/>
      <c r="L85" s="16"/>
      <c r="M85" s="16"/>
      <c r="N85" s="16"/>
      <c r="O85" s="16"/>
      <c r="P85" s="16"/>
      <c r="Q85" s="16"/>
      <c r="R85" s="16"/>
      <c r="S85" s="16"/>
      <c r="T85" s="16"/>
      <c r="U85" s="16"/>
      <c r="V85" s="16"/>
      <c r="W85" s="16"/>
      <c r="X85" s="16"/>
      <c r="Y85" s="16"/>
      <c r="Z85" s="16"/>
    </row>
    <row r="86" spans="1:26" ht="24.75" customHeight="1">
      <c r="A86" s="16"/>
      <c r="B86" s="30" t="s">
        <v>148</v>
      </c>
      <c r="C86" s="1569" t="s">
        <v>149</v>
      </c>
      <c r="D86" s="1570"/>
      <c r="E86" s="1570"/>
      <c r="F86" s="1570"/>
      <c r="G86" s="1571"/>
      <c r="H86" s="21">
        <f>(OPD!J562+'PP Unit'!I513)/(OPD!K562+'PP Unit'!J513)</f>
        <v>1</v>
      </c>
      <c r="I86" s="22" t="s">
        <v>47</v>
      </c>
      <c r="J86" s="21" t="s">
        <v>47</v>
      </c>
      <c r="K86" s="16"/>
      <c r="L86" s="16"/>
      <c r="M86" s="16"/>
      <c r="N86" s="16"/>
      <c r="O86" s="16"/>
      <c r="P86" s="16"/>
      <c r="Q86" s="16"/>
      <c r="R86" s="16"/>
      <c r="S86" s="16"/>
      <c r="T86" s="16"/>
      <c r="U86" s="16"/>
      <c r="V86" s="16"/>
      <c r="W86" s="16"/>
      <c r="X86" s="16"/>
      <c r="Y86" s="16"/>
      <c r="Z86" s="16"/>
    </row>
    <row r="87" spans="1:26" ht="24.75" customHeight="1">
      <c r="A87" s="16"/>
      <c r="B87" s="30" t="s">
        <v>150</v>
      </c>
      <c r="C87" s="1569" t="s">
        <v>151</v>
      </c>
      <c r="D87" s="1570"/>
      <c r="E87" s="1570"/>
      <c r="F87" s="1570"/>
      <c r="G87" s="1571"/>
      <c r="H87" s="21">
        <f>(OPD!J579+Paed_Ward!I511+IPD!I522+Lab!I477)/(OPD!K579+Paed_Ward!J511+IPD!J522+Lab!J477)</f>
        <v>1</v>
      </c>
      <c r="I87" s="22" t="s">
        <v>47</v>
      </c>
      <c r="J87" s="21">
        <f>(Paed_Ward!I511)/(Paed_Ward!J511)</f>
        <v>1</v>
      </c>
      <c r="K87" s="16"/>
      <c r="L87" s="16"/>
      <c r="M87" s="16"/>
      <c r="N87" s="16"/>
      <c r="O87" s="16"/>
      <c r="P87" s="16"/>
      <c r="Q87" s="16"/>
      <c r="R87" s="16"/>
      <c r="S87" s="16"/>
      <c r="T87" s="16"/>
      <c r="U87" s="16"/>
      <c r="V87" s="16"/>
      <c r="W87" s="16"/>
      <c r="X87" s="16"/>
      <c r="Y87" s="16"/>
      <c r="Z87" s="16"/>
    </row>
    <row r="88" spans="1:26" ht="24.75" customHeight="1">
      <c r="A88" s="16"/>
      <c r="B88" s="30" t="s">
        <v>152</v>
      </c>
      <c r="C88" s="1569" t="s">
        <v>153</v>
      </c>
      <c r="D88" s="1570"/>
      <c r="E88" s="1570"/>
      <c r="F88" s="1570"/>
      <c r="G88" s="1573"/>
      <c r="H88" s="21">
        <f>('Haemodialysis Centre'!I288)/('Haemodialysis Centre'!J288)</f>
        <v>1</v>
      </c>
      <c r="I88" s="22" t="s">
        <v>47</v>
      </c>
      <c r="J88" s="21" t="s">
        <v>47</v>
      </c>
      <c r="K88" s="16"/>
      <c r="L88" s="16"/>
      <c r="M88" s="16"/>
      <c r="N88" s="16"/>
      <c r="O88" s="16"/>
      <c r="P88" s="16"/>
      <c r="Q88" s="16"/>
      <c r="R88" s="16"/>
      <c r="S88" s="16"/>
      <c r="T88" s="16"/>
      <c r="U88" s="16"/>
      <c r="V88" s="16"/>
      <c r="W88" s="16"/>
      <c r="X88" s="16"/>
      <c r="Y88" s="16"/>
      <c r="Z88" s="16"/>
    </row>
    <row r="89" spans="1:26" ht="26">
      <c r="A89" s="16"/>
      <c r="B89" s="25"/>
      <c r="C89" s="1572" t="s">
        <v>154</v>
      </c>
      <c r="D89" s="1570"/>
      <c r="E89" s="1570"/>
      <c r="F89" s="1570"/>
      <c r="G89" s="1573"/>
      <c r="H89" s="25"/>
      <c r="I89" s="25"/>
      <c r="J89" s="31"/>
      <c r="K89" s="16"/>
      <c r="L89" s="16"/>
      <c r="M89" s="16"/>
      <c r="N89" s="16"/>
      <c r="O89" s="16"/>
      <c r="P89" s="16"/>
      <c r="Q89" s="16"/>
      <c r="R89" s="16"/>
      <c r="S89" s="16"/>
      <c r="T89" s="16"/>
      <c r="U89" s="16"/>
      <c r="V89" s="16"/>
      <c r="W89" s="16"/>
      <c r="X89" s="16"/>
      <c r="Y89" s="16"/>
      <c r="Z89" s="16"/>
    </row>
    <row r="90" spans="1:26" ht="20">
      <c r="A90" s="16"/>
      <c r="B90" s="27" t="s">
        <v>155</v>
      </c>
      <c r="C90" s="1569" t="s">
        <v>156</v>
      </c>
      <c r="D90" s="1570"/>
      <c r="E90" s="1570"/>
      <c r="F90" s="1570"/>
      <c r="G90" s="1571"/>
      <c r="H90" s="21">
        <f>('Emergency '!I573+OPD!J636+'Labour Room'!I500+'Maternity Ward'!I556+Paed_OPD!I590+Paed_Ward!I535+SNCU!I630+NRC!I535+OT!I545+'M-OT'!I489+'PP Unit'!I563+ICU!I559+IPD!I541+'Blood Bank'!I494+Lab!I490+'Radiology '!I485+Pharmacy!I506+'Auxillary services'!I478+'Mortuary '!I446+'Haemodialysis Centre'!I313+Admin!I683)/('Emergency '!J573+OPD!K636+'Labour Room'!J500+'Maternity Ward'!J556+Paed_OPD!J590+Paed_Ward!J535+SNCU!J630+NRC!J535+OT!J545+'M-OT'!J489+'PP Unit'!J563+ICU!J559+IPD!J541+'Blood Bank'!J494+Lab!J490+'Radiology '!J485+Pharmacy!J506+'Auxillary services'!J478+'Mortuary '!J446+'Haemodialysis Centre'!J313+Admin!J683)</f>
        <v>1</v>
      </c>
      <c r="I90" s="22">
        <f>('Labour Room'!I500+'M-OT'!I489)/('Labour Room'!J500+'M-OT'!J489)</f>
        <v>1</v>
      </c>
      <c r="J90" s="32">
        <f>(Paed_OPD!I590+Paed_Ward!I535+SNCU!I630+NRC!I535)/(Paed_OPD!J590+Paed_Ward!J535+SNCU!J630+NRC!J535)</f>
        <v>1</v>
      </c>
      <c r="K90" s="16"/>
      <c r="L90" s="16"/>
      <c r="M90" s="16"/>
      <c r="N90" s="16"/>
      <c r="O90" s="16"/>
      <c r="P90" s="16"/>
      <c r="Q90" s="16"/>
      <c r="R90" s="16"/>
      <c r="S90" s="16"/>
      <c r="T90" s="16"/>
      <c r="U90" s="16"/>
      <c r="V90" s="16"/>
      <c r="W90" s="16"/>
      <c r="X90" s="16"/>
      <c r="Y90" s="16"/>
      <c r="Z90" s="16"/>
    </row>
    <row r="91" spans="1:26" ht="24.75" customHeight="1">
      <c r="A91" s="16"/>
      <c r="B91" s="30" t="s">
        <v>157</v>
      </c>
      <c r="C91" s="1569" t="s">
        <v>158</v>
      </c>
      <c r="D91" s="1570"/>
      <c r="E91" s="1570"/>
      <c r="F91" s="1570"/>
      <c r="G91" s="1571"/>
      <c r="H91" s="21">
        <f>('Emergency '!I581+OPD!J644+'Labour Room'!I507+'Maternity Ward'!I564+Paed_OPD!I597+Paed_Ward!I542+SNCU!I638+NRC!I542+OT!I553+'M-OT'!I496+'PP Unit'!I571+ICU!I567+IPD!I549+'Blood Bank'!I502+Lab!I499+'Radiology '!I493+'Auxillary services'!I486+'Mortuary '!I454+'Haemodialysis Centre'!I321+Admin!I708)/('Emergency '!J581+OPD!K644+'Labour Room'!J507+'Maternity Ward'!J564+Paed_OPD!J597+Paed_Ward!J542+SNCU!J638+NRC!J542+OT!J553+'M-OT'!J496+'PP Unit'!J571+ICU!J567+IPD!J549+'Blood Bank'!J502+Lab!J499+'Radiology '!J493+'Auxillary services'!J486+'Mortuary '!J454+'Haemodialysis Centre'!J321+Admin!J708)</f>
        <v>1</v>
      </c>
      <c r="I91" s="22">
        <f>('Labour Room'!I507+'M-OT'!I496)/('Labour Room'!J507+'M-OT'!J496)</f>
        <v>1</v>
      </c>
      <c r="J91" s="32">
        <f>(Paed_OPD!I597+Paed_Ward!I542+SNCU!I638+NRC!I542)/(Paed_OPD!J597+Paed_Ward!J542+SNCU!J638+NRC!J542)</f>
        <v>1</v>
      </c>
      <c r="K91" s="16"/>
      <c r="L91" s="16"/>
      <c r="M91" s="16"/>
      <c r="N91" s="16"/>
      <c r="O91" s="16"/>
      <c r="P91" s="16"/>
      <c r="Q91" s="16"/>
      <c r="R91" s="16"/>
      <c r="S91" s="16"/>
      <c r="T91" s="16"/>
      <c r="U91" s="16"/>
      <c r="V91" s="16"/>
      <c r="W91" s="16"/>
      <c r="X91" s="16"/>
      <c r="Y91" s="16"/>
      <c r="Z91" s="16"/>
    </row>
    <row r="92" spans="1:26" ht="24.75" customHeight="1">
      <c r="A92" s="16"/>
      <c r="B92" s="30" t="s">
        <v>159</v>
      </c>
      <c r="C92" s="1569" t="s">
        <v>160</v>
      </c>
      <c r="D92" s="1570"/>
      <c r="E92" s="1570"/>
      <c r="F92" s="1570"/>
      <c r="G92" s="1571"/>
      <c r="H92" s="21">
        <f>('Emergency '!I591+OPD!J654+'Labour Room'!I515+'Maternity Ward'!I574+Paed_OPD!I604+Paed_Ward!I551+SNCU!I648+NRC!I552+OT!I569+'M-OT'!I509+'PP Unit'!I587+ICU!I579+IPD!I559+'Blood Bank'!I514+Lab!I511+'Radiology '!I502+'Auxillary services'!I494+'Mortuary '!I463+'Haemodialysis Centre'!I333+Admin!I712)/('Emergency '!J591+OPD!K654+'Labour Room'!J515+'Maternity Ward'!J574+Paed_OPD!J604+Paed_Ward!J551+SNCU!J648+NRC!J552+OT!J569+'M-OT'!J509+'PP Unit'!J587+ICU!J579+IPD!J559+'Blood Bank'!J514+Lab!J511+'Radiology '!J502+'Auxillary services'!J494+'Mortuary '!J463+'Haemodialysis Centre'!J333+Admin!J712)</f>
        <v>1</v>
      </c>
      <c r="I92" s="22">
        <f>('Labour Room'!I515+'M-OT'!I509)/('Labour Room'!J515+'M-OT'!J509)</f>
        <v>1</v>
      </c>
      <c r="J92" s="32">
        <f>(Paed_OPD!I604+Paed_Ward!I551+SNCU!I648+NRC!I552)/(Paed_OPD!J604+Paed_Ward!J551+SNCU!J648+NRC!J552)</f>
        <v>1</v>
      </c>
      <c r="K92" s="16"/>
      <c r="L92" s="16"/>
      <c r="M92" s="16"/>
      <c r="N92" s="16"/>
      <c r="O92" s="16"/>
      <c r="P92" s="16"/>
      <c r="Q92" s="16"/>
      <c r="R92" s="16"/>
      <c r="S92" s="16"/>
      <c r="T92" s="16"/>
      <c r="U92" s="16"/>
      <c r="V92" s="16"/>
      <c r="W92" s="16"/>
      <c r="X92" s="16"/>
      <c r="Y92" s="16"/>
      <c r="Z92" s="16"/>
    </row>
    <row r="93" spans="1:26" ht="24.75" customHeight="1">
      <c r="A93" s="16"/>
      <c r="B93" s="30" t="s">
        <v>161</v>
      </c>
      <c r="C93" s="1569" t="s">
        <v>162</v>
      </c>
      <c r="D93" s="1570"/>
      <c r="E93" s="1570"/>
      <c r="F93" s="1570"/>
      <c r="G93" s="1571"/>
      <c r="H93" s="21">
        <f>('Emergency '!I597+OPD!J659+'Labour Room'!I524+'Maternity Ward'!I579+Paed_OPD!I608+Paed_Ward!I555+SNCU!I655+NRC!I556+OT!I579+'M-OT'!I518+'PP Unit'!I597+ICU!I588+IPD!I564+'Blood Bank'!I520+Lab!I517+'Radiology '!I506+'Auxillary services'!I501+'Mortuary '!I468+'Haemodialysis Centre'!I342+Admin!I719)/('Emergency '!J597+OPD!K659+'Labour Room'!J524+'Maternity Ward'!J579+Paed_OPD!J608+Paed_Ward!J555+SNCU!J655+NRC!J556+OT!J579+'M-OT'!J518+'PP Unit'!J597+ICU!J588+IPD!J564+'Blood Bank'!J520+Lab!J517+'Radiology '!J506+'Auxillary services'!J501+'Mortuary '!J468+'Haemodialysis Centre'!J342+Admin!J719)</f>
        <v>1</v>
      </c>
      <c r="I93" s="22">
        <f>('Labour Room'!I524+'M-OT'!I518)/('Labour Room'!J524+'M-OT'!J518)</f>
        <v>1</v>
      </c>
      <c r="J93" s="32">
        <f>(Paed_OPD!I608+Paed_Ward!I555+SNCU!I655+NRC!I556)/(Paed_OPD!J608+Paed_Ward!J555+SNCU!J655+NRC!J556)</f>
        <v>1</v>
      </c>
      <c r="K93" s="16"/>
      <c r="L93" s="16"/>
      <c r="M93" s="16"/>
      <c r="N93" s="16"/>
      <c r="O93" s="16"/>
      <c r="P93" s="16"/>
      <c r="Q93" s="16"/>
      <c r="R93" s="16"/>
      <c r="S93" s="16"/>
      <c r="T93" s="16"/>
      <c r="U93" s="16"/>
      <c r="V93" s="16"/>
      <c r="W93" s="16"/>
      <c r="X93" s="16"/>
      <c r="Y93" s="16"/>
      <c r="Z93" s="16"/>
    </row>
    <row r="94" spans="1:26" ht="24.75" customHeight="1">
      <c r="A94" s="16"/>
      <c r="B94" s="28" t="s">
        <v>163</v>
      </c>
      <c r="C94" s="1569" t="s">
        <v>164</v>
      </c>
      <c r="D94" s="1570"/>
      <c r="E94" s="1570"/>
      <c r="F94" s="1570"/>
      <c r="G94" s="1571"/>
      <c r="H94" s="21">
        <f>('Emergency '!I608+OPD!J669+'Labour Room'!I531+'Maternity Ward'!I589+Paed_OPD!I616+Paed_Ward!I564+SNCU!I668+NRC!I565+OT!I598+'M-OT'!I534+'PP Unit'!I616+ICU!I603+IPD!I574+'Blood Bank'!I527+Lab!I525+'Radiology '!I510+Pharmacy!I526+'Auxillary services'!I507+'Mortuary '!I476+'Haemodialysis Centre'!I359+Admin!I723)/('Emergency '!J608+OPD!K669+'Labour Room'!J531+'Maternity Ward'!J589+Paed_OPD!J616+Paed_Ward!J564+SNCU!J668+NRC!J565+OT!J598+'M-OT'!J534+'PP Unit'!J616+ICU!J603+IPD!J574+'Blood Bank'!J527+Lab!J525+'Radiology '!J510+Pharmacy!J526+'Auxillary services'!J507+'Mortuary '!J476+'Haemodialysis Centre'!J359+Admin!J723)</f>
        <v>1</v>
      </c>
      <c r="I94" s="22">
        <f>('Labour Room'!I531+'M-OT'!I534)/('Labour Room'!J531+'M-OT'!J534)</f>
        <v>1</v>
      </c>
      <c r="J94" s="32">
        <f>(Paed_OPD!I616+Paed_Ward!I564+SNCU!I668+NRC!I565)/(Paed_OPD!J616+Paed_Ward!J564+SNCU!J668+NRC!J565)</f>
        <v>1</v>
      </c>
      <c r="K94" s="16"/>
      <c r="L94" s="16"/>
      <c r="M94" s="16"/>
      <c r="N94" s="16"/>
      <c r="O94" s="16"/>
      <c r="P94" s="16"/>
      <c r="Q94" s="16"/>
      <c r="R94" s="16"/>
      <c r="S94" s="16"/>
      <c r="T94" s="16"/>
      <c r="U94" s="16"/>
      <c r="V94" s="16"/>
      <c r="W94" s="16"/>
      <c r="X94" s="16"/>
      <c r="Y94" s="16"/>
      <c r="Z94" s="16"/>
    </row>
    <row r="95" spans="1:26" ht="31.5" customHeight="1">
      <c r="A95" s="16"/>
      <c r="B95" s="28" t="s">
        <v>165</v>
      </c>
      <c r="C95" s="1569" t="s">
        <v>166</v>
      </c>
      <c r="D95" s="1570"/>
      <c r="E95" s="1570"/>
      <c r="F95" s="1570"/>
      <c r="G95" s="1571"/>
      <c r="H95" s="21">
        <f>('Emergency '!I620+OPD!J682+'Labour Room'!I539+'Maternity Ward'!I600+Paed_OPD!I626+Paed_Ward!I573+SNCU!I680+NRC!I574+OT!I617+'M-OT'!I550+'PP Unit'!I634+ICU!I619+IPD!I585+'Blood Bank'!I538+Lab!I536+'Radiology '!I521+Pharmacy!I532+'Auxillary services'!I521+'Mortuary '!I487+'Haemodialysis Centre'!I375+Admin!I729)/('Emergency '!J620+OPD!K682+'Labour Room'!J539+'Maternity Ward'!J600+Paed_OPD!J626+Paed_Ward!J573+SNCU!J680+NRC!J574+OT!J617+'M-OT'!J550+'PP Unit'!J634+ICU!J619+IPD!J585+'Blood Bank'!J538+Lab!J536+'Radiology '!J521+Pharmacy!J532+'Auxillary services'!J521+'Mortuary '!J487+'Haemodialysis Centre'!J375+Admin!J729)</f>
        <v>1</v>
      </c>
      <c r="I95" s="22">
        <f>('Labour Room'!I539+'M-OT'!I550)/('Labour Room'!J539+'M-OT'!J550)</f>
        <v>1</v>
      </c>
      <c r="J95" s="32">
        <f>(Paed_OPD!I626+Paed_Ward!I573+SNCU!I680+NRC!I574)/(Paed_OPD!J626+Paed_Ward!J573+SNCU!J680+NRC!J574)</f>
        <v>1</v>
      </c>
      <c r="K95" s="16"/>
      <c r="L95" s="16"/>
      <c r="M95" s="16"/>
      <c r="N95" s="16"/>
      <c r="O95" s="16"/>
      <c r="P95" s="16"/>
      <c r="Q95" s="16"/>
      <c r="R95" s="16"/>
      <c r="S95" s="16"/>
      <c r="T95" s="16"/>
      <c r="U95" s="16"/>
      <c r="V95" s="16"/>
      <c r="W95" s="16"/>
      <c r="X95" s="16"/>
      <c r="Y95" s="16"/>
      <c r="Z95" s="16"/>
    </row>
    <row r="96" spans="1:26" ht="41.25" customHeight="1">
      <c r="A96" s="16"/>
      <c r="B96" s="25"/>
      <c r="C96" s="1572" t="s">
        <v>167</v>
      </c>
      <c r="D96" s="1570"/>
      <c r="E96" s="1570"/>
      <c r="F96" s="1570"/>
      <c r="G96" s="1573"/>
      <c r="H96" s="25"/>
      <c r="I96" s="25"/>
      <c r="J96" s="31"/>
      <c r="K96" s="16"/>
      <c r="L96" s="16"/>
      <c r="M96" s="16"/>
      <c r="N96" s="16"/>
      <c r="O96" s="16"/>
      <c r="P96" s="16"/>
      <c r="Q96" s="16"/>
      <c r="R96" s="16"/>
      <c r="S96" s="16"/>
      <c r="T96" s="16"/>
      <c r="U96" s="16"/>
      <c r="V96" s="16"/>
      <c r="W96" s="16"/>
      <c r="X96" s="16"/>
      <c r="Y96" s="16"/>
      <c r="Z96" s="16"/>
    </row>
    <row r="97" spans="1:26" ht="24.75" customHeight="1">
      <c r="A97" s="16"/>
      <c r="B97" s="29" t="s">
        <v>168</v>
      </c>
      <c r="C97" s="1569" t="s">
        <v>169</v>
      </c>
      <c r="D97" s="1570"/>
      <c r="E97" s="1570"/>
      <c r="F97" s="1570"/>
      <c r="G97" s="1571"/>
      <c r="H97" s="21">
        <f>('Emergency '!I637+OPD!J698+'Labour Room'!I549+'Maternity Ward'!I616+Paed_OPD!I640+Paed_Ward!I587+SNCU!I694+NRC!I587+OT!I631+'M-OT'!I561+'PP Unit'!I651+ICU!I636+IPD!I601+'Blood Bank'!I554+Lab!I554+'Radiology '!I530+Pharmacy!I540+'Auxillary services'!I532+'Mortuary '!I504+'Haemodialysis Centre'!I391+Admin!I752)/('Emergency '!J637+OPD!K698+'Labour Room'!J549+'Maternity Ward'!J616+Paed_OPD!J640+Paed_Ward!J587+SNCU!J694+NRC!J587+OT!J631+'M-OT'!J561+'PP Unit'!J651+ICU!J636+IPD!J601+'Blood Bank'!J554+Lab!J554+'Radiology '!J530+Pharmacy!J540+'Auxillary services'!J532+'Mortuary '!J504+'Haemodialysis Centre'!J391+Admin!J752)</f>
        <v>1</v>
      </c>
      <c r="I97" s="22">
        <f>('Labour Room'!I549+'M-OT'!I561)/('Labour Room'!J549+'M-OT'!J561)</f>
        <v>1</v>
      </c>
      <c r="J97" s="32">
        <f>(Paed_OPD!I640+Paed_Ward!I587+SNCU!I694+NRC!I587)/(Paed_OPD!J640+Paed_Ward!J587+SNCU!J694+NRC!J587)</f>
        <v>1</v>
      </c>
      <c r="K97" s="16"/>
      <c r="L97" s="16"/>
      <c r="M97" s="16"/>
      <c r="N97" s="16"/>
      <c r="O97" s="16"/>
      <c r="P97" s="16"/>
      <c r="Q97" s="16"/>
      <c r="R97" s="16"/>
      <c r="S97" s="16"/>
      <c r="T97" s="16"/>
      <c r="U97" s="16"/>
      <c r="V97" s="16"/>
      <c r="W97" s="16"/>
      <c r="X97" s="16"/>
      <c r="Y97" s="16"/>
      <c r="Z97" s="16"/>
    </row>
    <row r="98" spans="1:26" ht="24.75" customHeight="1">
      <c r="A98" s="16"/>
      <c r="B98" s="28" t="s">
        <v>170</v>
      </c>
      <c r="C98" s="1569" t="s">
        <v>171</v>
      </c>
      <c r="D98" s="1570"/>
      <c r="E98" s="1570"/>
      <c r="F98" s="1570"/>
      <c r="G98" s="1571"/>
      <c r="H98" s="21">
        <f>(OPD!J701+'Labour Room'!I552+'Maternity Ward'!I619+Paed_OPD!I643+Paed_Ward!I590+SNCU!I697+NRC!I590+'PP Unit'!I654+IPD!I604+'Blood Bank'!I557+Lab!I557+'Radiology '!I533+Pharmacy!I543+'Auxillary services'!I535+'Haemodialysis Centre'!I394+Admin!I769)/(OPD!K701+'Labour Room'!J552+'Maternity Ward'!J619+Paed_OPD!J643+Paed_Ward!J590+SNCU!J697+NRC!J590+'PP Unit'!J654+IPD!J604+'Blood Bank'!J557+Lab!J557+'Radiology '!J533+Pharmacy!J543+'Auxillary services'!J535+'Haemodialysis Centre'!J394+Admin!J769)</f>
        <v>1</v>
      </c>
      <c r="I98" s="22">
        <f>('Labour Room'!I552)/('Labour Room'!J552)</f>
        <v>1</v>
      </c>
      <c r="J98" s="32">
        <f>(Paed_OPD!I643+Paed_Ward!I590+SNCU!I697+NRC!I590)/(Paed_OPD!J643+Paed_Ward!J590+SNCU!J697+NRC!J590)</f>
        <v>1</v>
      </c>
      <c r="K98" s="16"/>
      <c r="L98" s="16"/>
      <c r="M98" s="16"/>
      <c r="N98" s="16"/>
      <c r="O98" s="16"/>
      <c r="P98" s="16"/>
      <c r="Q98" s="16"/>
      <c r="R98" s="16"/>
      <c r="S98" s="16"/>
      <c r="T98" s="16"/>
      <c r="U98" s="16"/>
      <c r="V98" s="16"/>
      <c r="W98" s="16"/>
      <c r="X98" s="16"/>
      <c r="Y98" s="16"/>
      <c r="Z98" s="16"/>
    </row>
    <row r="99" spans="1:26" ht="24.75" customHeight="1">
      <c r="A99" s="16"/>
      <c r="B99" s="28" t="s">
        <v>172</v>
      </c>
      <c r="C99" s="1569" t="s">
        <v>173</v>
      </c>
      <c r="D99" s="1570"/>
      <c r="E99" s="1570"/>
      <c r="F99" s="1570"/>
      <c r="G99" s="1571"/>
      <c r="H99" s="21">
        <f>('Emergency '!I644+OPD!J705+'Labour Room'!I556+'Maternity Ward'!I623+Paed_OPD!I647+Paed_Ward!I594+SNCU!I701+NRC!I594+OT!I638+'M-OT'!I568+'PP Unit'!I658+ICU!I643+IPD!I608+'Blood Bank'!I562+Lab!I562+'Radiology '!I538+Pharmacy!I547+'Auxillary services'!I540+'Mortuary '!I511+'Haemodialysis Centre'!I399+Admin!I783)/('Emergency '!J644+OPD!K705+'Labour Room'!J556+'Maternity Ward'!J623+Paed_OPD!J647+Paed_Ward!J594+SNCU!J701+NRC!J594+OT!J638+'M-OT'!J568+'PP Unit'!J658+ICU!J643+IPD!J608+'Blood Bank'!J562+Lab!J562+'Radiology '!J538+Pharmacy!J547+'Auxillary services'!J540+'Mortuary '!J511+'Haemodialysis Centre'!J399+Admin!J783)</f>
        <v>1</v>
      </c>
      <c r="I99" s="22">
        <f>('Labour Room'!I556+'M-OT'!I568)/('Labour Room'!J556+'M-OT'!J568)</f>
        <v>1</v>
      </c>
      <c r="J99" s="32">
        <f>(Paed_OPD!I647+Paed_Ward!I594+SNCU!I701+NRC!I594)/(Paed_OPD!J647+Paed_Ward!J594+SNCU!J701+NRC!J594)</f>
        <v>1</v>
      </c>
      <c r="K99" s="16"/>
      <c r="L99" s="16"/>
      <c r="M99" s="16"/>
      <c r="N99" s="16"/>
      <c r="O99" s="16"/>
      <c r="P99" s="16"/>
      <c r="Q99" s="16"/>
      <c r="R99" s="16"/>
      <c r="S99" s="16"/>
      <c r="T99" s="16"/>
      <c r="U99" s="16"/>
      <c r="V99" s="16"/>
      <c r="W99" s="16"/>
      <c r="X99" s="16"/>
      <c r="Y99" s="16"/>
      <c r="Z99" s="16"/>
    </row>
    <row r="100" spans="1:26" ht="31.5" customHeight="1">
      <c r="A100" s="16"/>
      <c r="B100" s="28" t="s">
        <v>174</v>
      </c>
      <c r="C100" s="1569" t="s">
        <v>175</v>
      </c>
      <c r="D100" s="1570"/>
      <c r="E100" s="1570"/>
      <c r="F100" s="1570"/>
      <c r="G100" s="1571"/>
      <c r="H100" s="21">
        <f>('Emergency '!I653+OPD!J714+'Labour Room'!I564+'Maternity Ward'!I631+Paed_OPD!I655+Paed_Ward!I602+SNCU!I709+NRC!I602+OT!I646+'M-OT'!I576+'PP Unit'!I666+ICU!I651+IPD!I616+'Blood Bank'!I574+Lab!I580+'Radiology '!I547+Pharmacy!I555+'Auxillary services'!I548+'Mortuary '!I519+'Haemodialysis Centre'!I406+Admin!I792)/('Emergency '!J653+OPD!K714+'Labour Room'!J564+'Maternity Ward'!J631+Paed_OPD!J655+Paed_Ward!J602+SNCU!J709+NRC!J602+OT!J646+'M-OT'!J576+'PP Unit'!J666+ICU!J651+IPD!J616+'Blood Bank'!J574+Lab!J580+'Radiology '!J547+Pharmacy!J555+'Auxillary services'!J548+'Mortuary '!J519+'Haemodialysis Centre'!J406+Admin!J792)</f>
        <v>1</v>
      </c>
      <c r="I100" s="22">
        <f>('Labour Room'!I564+'M-OT'!I576)/('Labour Room'!J564+'M-OT'!J576)</f>
        <v>1</v>
      </c>
      <c r="J100" s="32">
        <f>(Paed_OPD!I655+Paed_Ward!I602+SNCU!I709+NRC!I602)/(Paed_OPD!J655+Paed_Ward!J602+SNCU!J709+NRC!J602)</f>
        <v>1</v>
      </c>
      <c r="K100" s="16"/>
      <c r="L100" s="16"/>
      <c r="M100" s="16"/>
      <c r="N100" s="16"/>
      <c r="O100" s="16"/>
      <c r="P100" s="16"/>
      <c r="Q100" s="16"/>
      <c r="R100" s="16"/>
      <c r="S100" s="16"/>
      <c r="T100" s="16"/>
      <c r="U100" s="16"/>
      <c r="V100" s="16"/>
      <c r="W100" s="16"/>
      <c r="X100" s="16"/>
      <c r="Y100" s="16"/>
      <c r="Z100" s="16"/>
    </row>
    <row r="101" spans="1:26" ht="20">
      <c r="A101" s="16"/>
      <c r="B101" s="28" t="s">
        <v>176</v>
      </c>
      <c r="C101" s="1569" t="s">
        <v>177</v>
      </c>
      <c r="D101" s="1570"/>
      <c r="E101" s="1570"/>
      <c r="F101" s="1570"/>
      <c r="G101" s="1571"/>
      <c r="H101" s="21">
        <f>('Emergency '!I672+OPD!J733+'Labour Room'!I580+'Maternity Ward'!I655+Paed_OPD!I673+Paed_Ward!I618+SNCU!I724+NRC!I618+OT!I661+'M-OT'!I590+'PP Unit'!I683+ICU!I673+IPD!I633+'Blood Bank'!I590+Lab!I607+'Radiology '!I565+Pharmacy!I571+'Auxillary services'!I573+'Mortuary '!I534+'Haemodialysis Centre'!I426+Admin!I812)/('Emergency '!J672+OPD!K733+'Labour Room'!J580+'Maternity Ward'!J655+Paed_OPD!J673+Paed_Ward!J618+SNCU!J724+NRC!J618+OT!J661+'M-OT'!J590+'PP Unit'!J683+ICU!J673+IPD!J633+'Blood Bank'!J590+Lab!J607+'Radiology '!J565+Pharmacy!J571+'Auxillary services'!J573+'Mortuary '!J534+'Haemodialysis Centre'!J426+Admin!J812)</f>
        <v>1</v>
      </c>
      <c r="I101" s="22">
        <f>('Labour Room'!I580+'M-OT'!I590)/('Labour Room'!J580+'M-OT'!J590)</f>
        <v>1</v>
      </c>
      <c r="J101" s="32">
        <f>(Paed_OPD!I673+Paed_Ward!I618+SNCU!I724+NRC!I618)/(Paed_OPD!J673+Paed_Ward!J618+SNCU!J724+NRC!J618)</f>
        <v>1</v>
      </c>
      <c r="K101" s="16"/>
      <c r="L101" s="16"/>
      <c r="M101" s="16"/>
      <c r="N101" s="16"/>
      <c r="O101" s="16"/>
      <c r="P101" s="16"/>
      <c r="Q101" s="16"/>
      <c r="R101" s="16"/>
      <c r="S101" s="16"/>
      <c r="T101" s="16"/>
      <c r="U101" s="16"/>
      <c r="V101" s="16"/>
      <c r="W101" s="16"/>
      <c r="X101" s="16"/>
      <c r="Y101" s="16"/>
      <c r="Z101" s="16"/>
    </row>
    <row r="102" spans="1:26" ht="20">
      <c r="A102" s="16"/>
      <c r="B102" s="28" t="s">
        <v>178</v>
      </c>
      <c r="C102" s="33" t="s">
        <v>179</v>
      </c>
      <c r="D102" s="34"/>
      <c r="E102" s="34"/>
      <c r="F102" s="34"/>
      <c r="G102" s="34"/>
      <c r="H102" s="21">
        <f>('Emergency '!I676+OPD!J737+'Labour Room'!I585+'Maternity Ward'!I659+Paed_OPD!I677+Paed_Ward!I622+SNCU!I728+NRC!I622+OT!I665+'M-OT'!I594+'PP Unit'!I687+ICU!I677+IPD!I637+'Blood Bank'!I594+Lab!I611+'Radiology '!I569+Pharmacy!I575+'Auxillary services'!I577+'Mortuary '!I538+'Haemodialysis Centre'!I430+Admin!I812)/('Emergency '!J676+OPD!K737+'Labour Room'!J585+'Maternity Ward'!J659+Paed_OPD!J677+Paed_Ward!J622+SNCU!J728+NRC!J622+OT!J665+'M-OT'!J594+'PP Unit'!J687+ICU!J677+IPD!J637+'Blood Bank'!J594+Lab!J611+'Radiology '!J569+Pharmacy!J575+'Auxillary services'!J577+'Mortuary '!J538+'Haemodialysis Centre'!J430+Admin!J812)</f>
        <v>1</v>
      </c>
      <c r="I102" s="22">
        <f>('Labour Room'!I585+'M-OT'!I594)/('Labour Room'!J585+'M-OT'!J594)</f>
        <v>1</v>
      </c>
      <c r="J102" s="32">
        <f>(Paed_OPD!I677+Paed_Ward!I622+SNCU!I728+NRC!I622)/(Paed_OPD!J677+Paed_Ward!J622+SNCU!J728+NRC!J622)</f>
        <v>1</v>
      </c>
      <c r="K102" s="16"/>
      <c r="L102" s="16"/>
      <c r="M102" s="16"/>
      <c r="N102" s="16"/>
      <c r="O102" s="16"/>
      <c r="P102" s="16"/>
      <c r="Q102" s="16"/>
      <c r="R102" s="16"/>
      <c r="S102" s="16"/>
      <c r="T102" s="16"/>
      <c r="U102" s="16"/>
      <c r="V102" s="16"/>
      <c r="W102" s="16"/>
      <c r="X102" s="16"/>
      <c r="Y102" s="16"/>
      <c r="Z102" s="16"/>
    </row>
    <row r="103" spans="1:26" ht="30.75" customHeight="1">
      <c r="A103" s="16"/>
      <c r="B103" s="28" t="s">
        <v>180</v>
      </c>
      <c r="C103" s="33" t="s">
        <v>181</v>
      </c>
      <c r="D103" s="34"/>
      <c r="E103" s="34"/>
      <c r="F103" s="34"/>
      <c r="G103" s="34"/>
      <c r="H103" s="21">
        <f>('Emergency '!I684+OPD!J745+'Labour Room'!I593+'Maternity Ward'!I667+Paed_OPD!I685+Paed_Ward!I630+SNCU!I736+NRC!I630+OT!I673+'M-OT'!I602+'PP Unit'!I695+ICU!I685+IPD!I645+'Blood Bank'!I602+Lab!I619+'Radiology '!I577+Pharmacy!I583+'Auxillary services'!I585+'Mortuary '!I546+'Haemodialysis Centre'!I437+Admin!I820)/('Emergency '!J684+OPD!K745+'Labour Room'!J593+'Maternity Ward'!J667+Paed_OPD!J685+Paed_Ward!J630+SNCU!J736+NRC!J630+OT!J673+'M-OT'!J602+'PP Unit'!J695+ICU!J685+IPD!J645+'Blood Bank'!J602+Lab!J619+'Radiology '!J577+Pharmacy!J583+'Auxillary services'!J585+'Mortuary '!J546+'Haemodialysis Centre'!J437+Admin!J820)</f>
        <v>1</v>
      </c>
      <c r="I103" s="22">
        <f>('Labour Room'!I593+'M-OT'!I602)/('Labour Room'!J593+'M-OT'!J602)</f>
        <v>1</v>
      </c>
      <c r="J103" s="32">
        <f>(Paed_OPD!I685+Paed_Ward!I630+SNCU!I736+NRC!I630)/(Paed_OPD!J685+Paed_Ward!J630+SNCU!J736+NRC!J630)</f>
        <v>1</v>
      </c>
      <c r="K103" s="16"/>
      <c r="L103" s="16"/>
      <c r="M103" s="16"/>
      <c r="N103" s="16"/>
      <c r="O103" s="16"/>
      <c r="P103" s="16"/>
      <c r="Q103" s="16"/>
      <c r="R103" s="16"/>
      <c r="S103" s="16"/>
      <c r="T103" s="16"/>
      <c r="U103" s="16"/>
      <c r="V103" s="16"/>
      <c r="W103" s="16"/>
      <c r="X103" s="16"/>
      <c r="Y103" s="16"/>
      <c r="Z103" s="16"/>
    </row>
    <row r="104" spans="1:26" ht="24.75" customHeight="1">
      <c r="A104" s="16"/>
      <c r="B104" s="28" t="s">
        <v>182</v>
      </c>
      <c r="C104" s="33" t="s">
        <v>183</v>
      </c>
      <c r="D104" s="34"/>
      <c r="E104" s="34"/>
      <c r="F104" s="34"/>
      <c r="G104" s="34"/>
      <c r="H104" s="21">
        <f>('Haemodialysis Centre'!I441+Admin!I828)/('Haemodialysis Centre'!J441+Admin!J828)</f>
        <v>1</v>
      </c>
      <c r="I104" s="22" t="s">
        <v>47</v>
      </c>
      <c r="J104" s="32" t="s">
        <v>47</v>
      </c>
      <c r="K104" s="16"/>
      <c r="L104" s="16"/>
      <c r="M104" s="16"/>
      <c r="N104" s="16"/>
      <c r="O104" s="16"/>
      <c r="P104" s="16"/>
      <c r="Q104" s="16"/>
      <c r="R104" s="16"/>
      <c r="S104" s="16"/>
      <c r="T104" s="16"/>
      <c r="U104" s="16"/>
      <c r="V104" s="16"/>
      <c r="W104" s="16"/>
      <c r="X104" s="16"/>
      <c r="Y104" s="16"/>
      <c r="Z104" s="16"/>
    </row>
    <row r="105" spans="1:26" ht="18" customHeight="1">
      <c r="A105" s="16"/>
      <c r="B105" s="29" t="s">
        <v>184</v>
      </c>
      <c r="C105" s="1602" t="s">
        <v>185</v>
      </c>
      <c r="D105" s="1570"/>
      <c r="E105" s="1570"/>
      <c r="F105" s="1570"/>
      <c r="G105" s="1571"/>
      <c r="H105" s="21">
        <f>('Emergency '!I695+OPD!J756+'Labour Room'!I603+'Maternity Ward'!I678+Paed_OPD!I696+Paed_Ward!I641+SNCU!I747+NRC!I641+OT!I683+'M-OT'!I612+'PP Unit'!I706+ICU!I696+IPD!I656+'Blood Bank'!I613+Lab!I630+'Radiology '!I588+Pharmacy!I594+'Auxillary services'!I596+'Mortuary '!I556+'Haemodialysis Centre'!I446+Admin!I835)/('Emergency '!J695+OPD!K756+'Labour Room'!J603+'Maternity Ward'!J678+Paed_OPD!J696+Paed_Ward!J641+SNCU!J747+NRC!J641+OT!J683+'M-OT'!J612+'PP Unit'!J706+ICU!J696+IPD!J656+'Blood Bank'!J613+Lab!J630+'Radiology '!J588+Pharmacy!J594+'Auxillary services'!J596+'Mortuary '!J556+'Haemodialysis Centre'!J446+Admin!J835)</f>
        <v>1</v>
      </c>
      <c r="I105" s="22">
        <f>('Labour Room'!I603+'M-OT'!I612)/('Labour Room'!J603+'M-OT'!J612)</f>
        <v>1</v>
      </c>
      <c r="J105" s="32">
        <f>(Paed_OPD!I696+Paed_Ward!I641+SNCU!I747+NRC!I641)/(Paed_OPD!J696+Paed_Ward!J641+SNCU!J747+NRC!J641)</f>
        <v>1</v>
      </c>
      <c r="K105" s="16"/>
      <c r="L105" s="16"/>
      <c r="M105" s="16"/>
      <c r="N105" s="16"/>
      <c r="O105" s="16"/>
      <c r="P105" s="16"/>
      <c r="Q105" s="16"/>
      <c r="R105" s="16"/>
      <c r="S105" s="16"/>
      <c r="T105" s="16"/>
      <c r="U105" s="16"/>
      <c r="V105" s="16"/>
      <c r="W105" s="16"/>
      <c r="X105" s="16"/>
      <c r="Y105" s="16"/>
      <c r="Z105" s="16"/>
    </row>
    <row r="106" spans="1:26" ht="30.75" customHeight="1">
      <c r="A106" s="16"/>
      <c r="B106" s="29" t="s">
        <v>186</v>
      </c>
      <c r="C106" s="1569" t="s">
        <v>187</v>
      </c>
      <c r="D106" s="1570"/>
      <c r="E106" s="1570"/>
      <c r="F106" s="1570"/>
      <c r="G106" s="1573"/>
      <c r="H106" s="21">
        <f>('Emergency '!I706+OPD!J767+'Labour Room'!I614+'Maternity Ward'!I689+Paed_OPD!I707+Paed_Ward!I652+SNCU!I758+NRC!I652+OT!I694+'M-OT'!I623+'PP Unit'!I717+ICU!I707+IPD!I667+'Haemodialysis Centre'!I452+Admin!I846)/('Emergency '!J706+OPD!K767+'Labour Room'!J614+'Maternity Ward'!J689+Paed_OPD!J707+Paed_Ward!J652+SNCU!J758+NRC!J652+OT!J694+'M-OT'!J623+'PP Unit'!J717+ICU!J707+IPD!J667+'Haemodialysis Centre'!J452+Admin!J846)</f>
        <v>1</v>
      </c>
      <c r="I106" s="22">
        <f>('Labour Room'!I614+'M-OT'!I623)/('Labour Room'!J614+'M-OT'!J623)</f>
        <v>1</v>
      </c>
      <c r="J106" s="32">
        <f>(Paed_OPD!I707+Paed_Ward!I652+SNCU!I758+NRC!I652)/(Paed_OPD!J707+Paed_Ward!J652+SNCU!J758+NRC!J652)</f>
        <v>1</v>
      </c>
      <c r="K106" s="16"/>
      <c r="L106" s="16"/>
      <c r="M106" s="16"/>
      <c r="N106" s="16"/>
      <c r="O106" s="16"/>
      <c r="P106" s="16"/>
      <c r="Q106" s="16"/>
      <c r="R106" s="16"/>
      <c r="S106" s="16"/>
      <c r="T106" s="16"/>
      <c r="U106" s="16"/>
      <c r="V106" s="16"/>
      <c r="W106" s="16"/>
      <c r="X106" s="16"/>
      <c r="Y106" s="16"/>
      <c r="Z106" s="16"/>
    </row>
    <row r="107" spans="1:26" ht="26">
      <c r="A107" s="16"/>
      <c r="B107" s="25"/>
      <c r="C107" s="1572" t="s">
        <v>188</v>
      </c>
      <c r="D107" s="1570"/>
      <c r="E107" s="1570"/>
      <c r="F107" s="1570"/>
      <c r="G107" s="1573"/>
      <c r="H107" s="25"/>
      <c r="I107" s="25"/>
      <c r="J107" s="31"/>
      <c r="K107" s="16"/>
      <c r="L107" s="16"/>
      <c r="M107" s="16"/>
      <c r="N107" s="16"/>
      <c r="O107" s="16"/>
      <c r="P107" s="16"/>
      <c r="Q107" s="16"/>
      <c r="R107" s="16"/>
      <c r="S107" s="16"/>
      <c r="T107" s="16"/>
      <c r="U107" s="16"/>
      <c r="V107" s="16"/>
      <c r="W107" s="16"/>
      <c r="X107" s="16"/>
      <c r="Y107" s="16"/>
      <c r="Z107" s="16"/>
    </row>
    <row r="108" spans="1:26" ht="24.75" customHeight="1">
      <c r="A108" s="16"/>
      <c r="B108" s="20" t="s">
        <v>189</v>
      </c>
      <c r="C108" s="1575" t="s">
        <v>190</v>
      </c>
      <c r="D108" s="1576"/>
      <c r="E108" s="1576"/>
      <c r="F108" s="1576"/>
      <c r="G108" s="1577"/>
      <c r="H108" s="21">
        <f>('Emergency '!I731+OPD!J787+'Labour Room'!I639+'Maternity Ward'!I714+Paed_OPD!I726+Paed_Ward!I677+SNCU!I783+NRC!I674+OT!I715+'M-OT'!I641+'PP Unit'!I736+ICU!I732+IPD!I688+'Blood Bank'!I633+Lab!I650+'Radiology '!I608+Pharmacy!I614+'Auxillary services'!I616+'Mortuary '!I576+'Haemodialysis Centre'!I477+Admin!I865)/('Emergency '!J731+OPD!K787+'Labour Room'!J639+'Maternity Ward'!J714+Paed_OPD!J726+Paed_Ward!J677+SNCU!J783+NRC!J674+OT!J715+'M-OT'!J641+'PP Unit'!J736+ICU!J732+IPD!J688+'Blood Bank'!J633+Lab!J650+'Radiology '!J608+Pharmacy!J614+'Auxillary services'!J616+'Mortuary '!J576+'Haemodialysis Centre'!J477+Admin!J865)</f>
        <v>1</v>
      </c>
      <c r="I108" s="22">
        <f>('Labour Room'!I639+'M-OT'!I641)/('Labour Room'!J639+'M-OT'!J641)</f>
        <v>1</v>
      </c>
      <c r="J108" s="32">
        <f>(Paed_OPD!I726+Paed_Ward!I677+SNCU!I783+NRC!I674)/(Paed_OPD!J726+Paed_Ward!J677+SNCU!J783+NRC!J674)</f>
        <v>1</v>
      </c>
      <c r="K108" s="16"/>
      <c r="L108" s="16"/>
      <c r="M108" s="16"/>
      <c r="N108" s="16"/>
      <c r="O108" s="16"/>
      <c r="P108" s="16"/>
      <c r="Q108" s="16"/>
      <c r="R108" s="16"/>
      <c r="S108" s="16"/>
      <c r="T108" s="16"/>
      <c r="U108" s="16"/>
      <c r="V108" s="16"/>
      <c r="W108" s="16"/>
      <c r="X108" s="16"/>
      <c r="Y108" s="16"/>
      <c r="Z108" s="16"/>
    </row>
    <row r="109" spans="1:26" ht="24.75" customHeight="1">
      <c r="A109" s="16"/>
      <c r="B109" s="23" t="s">
        <v>191</v>
      </c>
      <c r="C109" s="1569" t="s">
        <v>192</v>
      </c>
      <c r="D109" s="1570"/>
      <c r="E109" s="1570"/>
      <c r="F109" s="1570"/>
      <c r="G109" s="1571"/>
      <c r="H109" s="21">
        <f>('Emergency '!I738+OPD!J796+'Labour Room'!I644+'Maternity Ward'!I720+Paed_OPD!I737+Paed_Ward!I682+SNCU!I789+NRC!I679+OT!I722+'M-OT'!I645+'PP Unit'!I748+ICU!I737+IPD!I693+'Blood Bank'!I642+Lab!I661+'Radiology '!I617+Pharmacy!I620+'Auxillary services'!I622+'Mortuary '!I580+'Haemodialysis Centre'!I480+Admin!I877)/('Emergency '!J738+OPD!K796+'Labour Room'!J644+'Maternity Ward'!J720+Paed_OPD!J737+Paed_Ward!J682+SNCU!J789+NRC!J679+OT!J722+'M-OT'!J645+'PP Unit'!J748+ICU!J737+IPD!J693+'Blood Bank'!J642+Lab!J661+'Radiology '!J617+Pharmacy!J620+'Auxillary services'!J622+'Mortuary '!J580+'Haemodialysis Centre'!J480+Admin!J877)</f>
        <v>1</v>
      </c>
      <c r="I109" s="22">
        <f>('Labour Room'!I644+'M-OT'!I645)/('Labour Room'!J644+'M-OT'!J645)</f>
        <v>1</v>
      </c>
      <c r="J109" s="32">
        <f>(Paed_OPD!I737+Paed_Ward!I682+SNCU!I789+NRC!I679)/(Paed_OPD!J737+Paed_Ward!J682+SNCU!J789+NRC!J679)</f>
        <v>1</v>
      </c>
      <c r="K109" s="16"/>
      <c r="L109" s="16"/>
      <c r="M109" s="16"/>
      <c r="N109" s="16"/>
      <c r="O109" s="16"/>
      <c r="P109" s="16"/>
      <c r="Q109" s="16"/>
      <c r="R109" s="16"/>
      <c r="S109" s="16"/>
      <c r="T109" s="16"/>
      <c r="U109" s="16"/>
      <c r="V109" s="16"/>
      <c r="W109" s="16"/>
      <c r="X109" s="16"/>
      <c r="Y109" s="16"/>
      <c r="Z109" s="16"/>
    </row>
    <row r="110" spans="1:26" ht="24.75" customHeight="1">
      <c r="A110" s="16"/>
      <c r="B110" s="23" t="s">
        <v>193</v>
      </c>
      <c r="C110" s="1569" t="s">
        <v>194</v>
      </c>
      <c r="D110" s="1570"/>
      <c r="E110" s="1570"/>
      <c r="F110" s="1570"/>
      <c r="G110" s="1571"/>
      <c r="H110" s="21">
        <f>('Emergency '!I745+OPD!J809+'Labour Room'!I649+'Maternity Ward'!I726+Paed_OPD!I744+Paed_Ward!I688+SNCU!I796+NRC!I688+OT!I729+'M-OT'!I651+'PP Unit'!I753+ICU!I743+IPD!I701+'Blood Bank'!I648+Lab!I670+'Radiology '!I624+Pharmacy!I625+'Auxillary services'!I628+'Haemodialysis Centre'!I484+Admin!I883)/('Emergency '!J745+OPD!K809+'Labour Room'!J649+'Maternity Ward'!J726+Paed_OPD!J744+Paed_Ward!J688+SNCU!J796+NRC!J688+OT!J729+'M-OT'!J651+'PP Unit'!J753+ICU!J743+IPD!J701+'Blood Bank'!J648+Lab!J670+'Radiology '!J624+Pharmacy!J625+'Auxillary services'!J628+'Haemodialysis Centre'!J484+Admin!J883)</f>
        <v>1</v>
      </c>
      <c r="I110" s="22">
        <f>('Labour Room'!I649+'M-OT'!I651)/('Labour Room'!J649+'M-OT'!J651)</f>
        <v>1</v>
      </c>
      <c r="J110" s="32">
        <f>(Paed_OPD!I744+Paed_Ward!I688+SNCU!I796+NRC!I688)/(Paed_OPD!J744+Paed_Ward!J688+SNCU!J796+NRC!J688)</f>
        <v>1</v>
      </c>
      <c r="K110" s="16"/>
      <c r="L110" s="16"/>
      <c r="M110" s="16"/>
      <c r="N110" s="16"/>
      <c r="O110" s="16"/>
      <c r="P110" s="16"/>
      <c r="Q110" s="16"/>
      <c r="R110" s="16"/>
      <c r="S110" s="16"/>
      <c r="T110" s="16"/>
      <c r="U110" s="16"/>
      <c r="V110" s="16"/>
      <c r="W110" s="16"/>
      <c r="X110" s="16"/>
      <c r="Y110" s="16"/>
      <c r="Z110" s="16"/>
    </row>
    <row r="111" spans="1:26" ht="24.75" customHeight="1">
      <c r="A111" s="16"/>
      <c r="B111" s="23" t="s">
        <v>195</v>
      </c>
      <c r="C111" s="1569" t="s">
        <v>196</v>
      </c>
      <c r="D111" s="1570"/>
      <c r="E111" s="1570"/>
      <c r="F111" s="1570"/>
      <c r="G111" s="1571"/>
      <c r="H111" s="21">
        <f>('Emergency '!I749+OPD!J817+'Labour Room'!I665+'Maternity Ward'!I735+Paed_OPD!I755+Paed_Ward!I698+SNCU!I805+NRC!I694+OT!I740+'M-OT'!I658+'PP Unit'!I761+ICU!I754+IPD!I707+'Blood Bank'!I656+Lab!I677+'Radiology '!I632+Pharmacy!I631+'Auxillary services'!I632+'Mortuary '!I587+'Haemodialysis Centre'!I491+Admin!I890)/('Emergency '!J749+OPD!K817+'Labour Room'!J665+'Maternity Ward'!J735+Paed_OPD!J755+Paed_Ward!J698+SNCU!J805+NRC!J694+OT!J740+'M-OT'!J658+'PP Unit'!J761+ICU!J754+IPD!J707+'Blood Bank'!J656+Lab!J677+'Radiology '!J632+Pharmacy!J631+'Auxillary services'!J632+'Mortuary '!J587+'Haemodialysis Centre'!J491+Admin!J890)</f>
        <v>1</v>
      </c>
      <c r="I111" s="22">
        <f>('Labour Room'!I665+'M-OT'!I658)/('Labour Room'!J665+'M-OT'!J658)</f>
        <v>1</v>
      </c>
      <c r="J111" s="32">
        <f>(Paed_OPD!I755+Paed_Ward!I698+SNCU!I805+NRC!I694)/(Paed_OPD!J755+Paed_Ward!J698+SNCU!J805+NRC!J694)</f>
        <v>1</v>
      </c>
      <c r="K111" s="16"/>
      <c r="L111" s="16"/>
      <c r="M111" s="16"/>
      <c r="N111" s="16"/>
      <c r="O111" s="16"/>
      <c r="P111" s="16"/>
      <c r="Q111" s="16"/>
      <c r="R111" s="16"/>
      <c r="S111" s="16"/>
      <c r="T111" s="16"/>
      <c r="U111" s="16"/>
      <c r="V111" s="16"/>
      <c r="W111" s="16"/>
      <c r="X111" s="16"/>
      <c r="Y111" s="16"/>
      <c r="Z111" s="16"/>
    </row>
    <row r="112" spans="1:26" ht="14.25" customHeight="1">
      <c r="A112" s="1"/>
      <c r="B112" s="1"/>
      <c r="C112" s="1"/>
      <c r="D112" s="1"/>
      <c r="E112" s="1"/>
      <c r="F112" s="1"/>
      <c r="G112" s="1"/>
      <c r="H112" s="35"/>
      <c r="I112" s="12"/>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2"/>
      <c r="I113" s="12"/>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2"/>
      <c r="I114" s="12"/>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2"/>
      <c r="I115" s="12"/>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2"/>
      <c r="I116" s="12"/>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2"/>
      <c r="I117" s="12"/>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2"/>
      <c r="I118" s="12"/>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2"/>
      <c r="I119" s="12"/>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2"/>
      <c r="I120" s="12"/>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2"/>
      <c r="I121" s="12"/>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2"/>
      <c r="I122" s="12"/>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2"/>
      <c r="I123" s="12"/>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2"/>
      <c r="I124" s="12"/>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2"/>
      <c r="I125" s="12"/>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2"/>
      <c r="I126" s="12"/>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2"/>
      <c r="I127" s="12"/>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2"/>
      <c r="I128" s="12"/>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2"/>
      <c r="I129" s="12"/>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2"/>
      <c r="I130" s="12"/>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2"/>
      <c r="I131" s="12"/>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2"/>
      <c r="I132" s="12"/>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2"/>
      <c r="I133" s="12"/>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2"/>
      <c r="I134" s="12"/>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2"/>
      <c r="I135" s="12"/>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2"/>
      <c r="I136" s="12"/>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2"/>
      <c r="I137" s="12"/>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2"/>
      <c r="I138" s="12"/>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2"/>
      <c r="I139" s="12"/>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2"/>
      <c r="I140" s="12"/>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2"/>
      <c r="I141" s="12"/>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2"/>
      <c r="I142" s="12"/>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2"/>
      <c r="I143" s="12"/>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2"/>
      <c r="I144" s="12"/>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2"/>
      <c r="I145" s="12"/>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2"/>
      <c r="I146" s="12"/>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2"/>
      <c r="I147" s="12"/>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2"/>
      <c r="I148" s="12"/>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2"/>
      <c r="I149" s="12"/>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2"/>
      <c r="I150" s="12"/>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2"/>
      <c r="I151" s="12"/>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2"/>
      <c r="I152" s="12"/>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2"/>
      <c r="I153" s="12"/>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2"/>
      <c r="I154" s="12"/>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2"/>
      <c r="I155" s="12"/>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2"/>
      <c r="I156" s="12"/>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2"/>
      <c r="I157" s="12"/>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2"/>
      <c r="I158" s="12"/>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2"/>
      <c r="I159" s="12"/>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2"/>
      <c r="I160" s="12"/>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2"/>
      <c r="I161" s="12"/>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2"/>
      <c r="I162" s="12"/>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2"/>
      <c r="I163" s="12"/>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2"/>
      <c r="I164" s="12"/>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2"/>
      <c r="I165" s="12"/>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2"/>
      <c r="I166" s="12"/>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2"/>
      <c r="I167" s="12"/>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2"/>
      <c r="I168" s="12"/>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2"/>
      <c r="I169" s="12"/>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2"/>
      <c r="I170" s="12"/>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2"/>
      <c r="I171" s="12"/>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2"/>
      <c r="I172" s="12"/>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2"/>
      <c r="I173" s="12"/>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2"/>
      <c r="I174" s="12"/>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2"/>
      <c r="I175" s="12"/>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2"/>
      <c r="I176" s="12"/>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2"/>
      <c r="I177" s="12"/>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2"/>
      <c r="I178" s="12"/>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2"/>
      <c r="I179" s="12"/>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2"/>
      <c r="I180" s="12"/>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2"/>
      <c r="I181" s="12"/>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2"/>
      <c r="I182" s="12"/>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2"/>
      <c r="I183" s="12"/>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2"/>
      <c r="I184" s="12"/>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2"/>
      <c r="I185" s="12"/>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2"/>
      <c r="I186" s="12"/>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2"/>
      <c r="I187" s="12"/>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2"/>
      <c r="I188" s="12"/>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2"/>
      <c r="I189" s="12"/>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2"/>
      <c r="I190" s="12"/>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2"/>
      <c r="I191" s="12"/>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2"/>
      <c r="I192" s="12"/>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2"/>
      <c r="I193" s="12"/>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2"/>
      <c r="I194" s="12"/>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2"/>
      <c r="I195" s="12"/>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2"/>
      <c r="I196" s="12"/>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2"/>
      <c r="I197" s="12"/>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2"/>
      <c r="I198" s="12"/>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2"/>
      <c r="I199" s="12"/>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2"/>
      <c r="I200" s="12"/>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2"/>
      <c r="I201" s="12"/>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2"/>
      <c r="I202" s="12"/>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2"/>
      <c r="I203" s="12"/>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2"/>
      <c r="I204" s="12"/>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2"/>
      <c r="I205" s="12"/>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2"/>
      <c r="I206" s="12"/>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2"/>
      <c r="I207" s="12"/>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2"/>
      <c r="I208" s="12"/>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2"/>
      <c r="I209" s="12"/>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2"/>
      <c r="I210" s="12"/>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2"/>
      <c r="I211" s="12"/>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2"/>
      <c r="I212" s="12"/>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2"/>
      <c r="I213" s="12"/>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2"/>
      <c r="I214" s="12"/>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2"/>
      <c r="I215" s="12"/>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2"/>
      <c r="I216" s="12"/>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2"/>
      <c r="I217" s="12"/>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2"/>
      <c r="I218" s="12"/>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2"/>
      <c r="I219" s="12"/>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2"/>
      <c r="I220" s="12"/>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2"/>
      <c r="I221" s="12"/>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2"/>
      <c r="I222" s="12"/>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2"/>
      <c r="I223" s="12"/>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2"/>
      <c r="I224" s="12"/>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2"/>
      <c r="I225" s="12"/>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2"/>
      <c r="I226" s="12"/>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2"/>
      <c r="I227" s="12"/>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2"/>
      <c r="I228" s="12"/>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2"/>
      <c r="I229" s="12"/>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2"/>
      <c r="I230" s="12"/>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2"/>
      <c r="I231" s="12"/>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2"/>
      <c r="I232" s="12"/>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2"/>
      <c r="I233" s="12"/>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2"/>
      <c r="I234" s="12"/>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2"/>
      <c r="I235" s="12"/>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2"/>
      <c r="I236" s="12"/>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2"/>
      <c r="I237" s="12"/>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2"/>
      <c r="I238" s="12"/>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2"/>
      <c r="I239" s="12"/>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2"/>
      <c r="I240" s="12"/>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2"/>
      <c r="I241" s="12"/>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2"/>
      <c r="I242" s="12"/>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2"/>
      <c r="I243" s="12"/>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2"/>
      <c r="I244" s="12"/>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2"/>
      <c r="I245" s="12"/>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2"/>
      <c r="I246" s="12"/>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2"/>
      <c r="I247" s="12"/>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2"/>
      <c r="I248" s="12"/>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2"/>
      <c r="I249" s="12"/>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2"/>
      <c r="I250" s="12"/>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2"/>
      <c r="I251" s="12"/>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2"/>
      <c r="I252" s="12"/>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2"/>
      <c r="I253" s="12"/>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2"/>
      <c r="I254" s="12"/>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2"/>
      <c r="I255" s="12"/>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2"/>
      <c r="I256" s="12"/>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2"/>
      <c r="I257" s="12"/>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2"/>
      <c r="I258" s="12"/>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2"/>
      <c r="I259" s="12"/>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2"/>
      <c r="I260" s="12"/>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2"/>
      <c r="I261" s="12"/>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2"/>
      <c r="I262" s="12"/>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2"/>
      <c r="I263" s="12"/>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2"/>
      <c r="I264" s="12"/>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2"/>
      <c r="I265" s="12"/>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2"/>
      <c r="I266" s="12"/>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2"/>
      <c r="I267" s="12"/>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2"/>
      <c r="I268" s="12"/>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2"/>
      <c r="I269" s="12"/>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2"/>
      <c r="I270" s="12"/>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2"/>
      <c r="I271" s="12"/>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2"/>
      <c r="I272" s="12"/>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2"/>
      <c r="I273" s="12"/>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2"/>
      <c r="I274" s="12"/>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2"/>
      <c r="I275" s="12"/>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2"/>
      <c r="I276" s="12"/>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2"/>
      <c r="I277" s="12"/>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2"/>
      <c r="I278" s="12"/>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2"/>
      <c r="I279" s="12"/>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2"/>
      <c r="I280" s="12"/>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2"/>
      <c r="I281" s="12"/>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2"/>
      <c r="I282" s="12"/>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2"/>
      <c r="I283" s="12"/>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2"/>
      <c r="I284" s="12"/>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2"/>
      <c r="I285" s="12"/>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2"/>
      <c r="I286" s="12"/>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2"/>
      <c r="I287" s="12"/>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2"/>
      <c r="I288" s="12"/>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2"/>
      <c r="I289" s="12"/>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2"/>
      <c r="I290" s="12"/>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2"/>
      <c r="I291" s="12"/>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2"/>
      <c r="I292" s="12"/>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2"/>
      <c r="I293" s="12"/>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2"/>
      <c r="I294" s="12"/>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2"/>
      <c r="I295" s="12"/>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2"/>
      <c r="I296" s="12"/>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2"/>
      <c r="I297" s="12"/>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2"/>
      <c r="I298" s="12"/>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2"/>
      <c r="I299" s="12"/>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2"/>
      <c r="I300" s="12"/>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2"/>
      <c r="I301" s="12"/>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2"/>
      <c r="I302" s="12"/>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2"/>
      <c r="I303" s="12"/>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2"/>
      <c r="I304" s="12"/>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2"/>
      <c r="I305" s="12"/>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2"/>
      <c r="I306" s="12"/>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2"/>
      <c r="I307" s="12"/>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2"/>
      <c r="I308" s="12"/>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2"/>
      <c r="I309" s="12"/>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2"/>
      <c r="I310" s="12"/>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2"/>
      <c r="I311" s="12"/>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2"/>
      <c r="I312" s="12"/>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2"/>
      <c r="I313" s="12"/>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2"/>
      <c r="I314" s="12"/>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2"/>
      <c r="I315" s="12"/>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2"/>
      <c r="I316" s="12"/>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2"/>
      <c r="I317" s="12"/>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2"/>
      <c r="I318" s="12"/>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2"/>
      <c r="I319" s="12"/>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2"/>
      <c r="I320" s="12"/>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2"/>
      <c r="I321" s="12"/>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2"/>
      <c r="I322" s="12"/>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2"/>
      <c r="I323" s="12"/>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2"/>
      <c r="I324" s="12"/>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2"/>
      <c r="I325" s="12"/>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2"/>
      <c r="I326" s="12"/>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2"/>
      <c r="I327" s="12"/>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2"/>
      <c r="I328" s="12"/>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2"/>
      <c r="I329" s="12"/>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2"/>
      <c r="I330" s="12"/>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2"/>
      <c r="I331" s="12"/>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2"/>
      <c r="I332" s="12"/>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2"/>
      <c r="I333" s="12"/>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2"/>
      <c r="I334" s="12"/>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2"/>
      <c r="I335" s="12"/>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2"/>
      <c r="I336" s="12"/>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2"/>
      <c r="I337" s="12"/>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2"/>
      <c r="I338" s="12"/>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2"/>
      <c r="I339" s="12"/>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2"/>
      <c r="I340" s="12"/>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2"/>
      <c r="I341" s="12"/>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2"/>
      <c r="I342" s="12"/>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2"/>
      <c r="I343" s="12"/>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2"/>
      <c r="I344" s="12"/>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2"/>
      <c r="I345" s="12"/>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2"/>
      <c r="I346" s="12"/>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2"/>
      <c r="I347" s="12"/>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2"/>
      <c r="I348" s="12"/>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2"/>
      <c r="I349" s="12"/>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2"/>
      <c r="I350" s="12"/>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2"/>
      <c r="I351" s="12"/>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2"/>
      <c r="I352" s="12"/>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2"/>
      <c r="I353" s="12"/>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2"/>
      <c r="I354" s="12"/>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2"/>
      <c r="I355" s="12"/>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2"/>
      <c r="I356" s="12"/>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2"/>
      <c r="I357" s="12"/>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2"/>
      <c r="I358" s="12"/>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2"/>
      <c r="I359" s="12"/>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2"/>
      <c r="I360" s="12"/>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2"/>
      <c r="I361" s="12"/>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2"/>
      <c r="I362" s="12"/>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2"/>
      <c r="I363" s="12"/>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2"/>
      <c r="I364" s="12"/>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2"/>
      <c r="I365" s="12"/>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2"/>
      <c r="I366" s="12"/>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2"/>
      <c r="I367" s="12"/>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2"/>
      <c r="I368" s="12"/>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2"/>
      <c r="I369" s="12"/>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2"/>
      <c r="I370" s="12"/>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2"/>
      <c r="I371" s="12"/>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2"/>
      <c r="I372" s="12"/>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2"/>
      <c r="I373" s="12"/>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2"/>
      <c r="I374" s="12"/>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2"/>
      <c r="I375" s="12"/>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2"/>
      <c r="I376" s="12"/>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2"/>
      <c r="I377" s="12"/>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2"/>
      <c r="I378" s="12"/>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2"/>
      <c r="I379" s="12"/>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2"/>
      <c r="I380" s="12"/>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2"/>
      <c r="I381" s="12"/>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2"/>
      <c r="I382" s="12"/>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2"/>
      <c r="I383" s="12"/>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2"/>
      <c r="I384" s="12"/>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2"/>
      <c r="I385" s="12"/>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2"/>
      <c r="I386" s="12"/>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2"/>
      <c r="I387" s="12"/>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2"/>
      <c r="I388" s="12"/>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2"/>
      <c r="I389" s="12"/>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2"/>
      <c r="I390" s="12"/>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2"/>
      <c r="I391" s="12"/>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2"/>
      <c r="I392" s="12"/>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2"/>
      <c r="I393" s="12"/>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2"/>
      <c r="I394" s="12"/>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2"/>
      <c r="I395" s="12"/>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2"/>
      <c r="I396" s="12"/>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2"/>
      <c r="I397" s="12"/>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2"/>
      <c r="I398" s="12"/>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2"/>
      <c r="I399" s="12"/>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2"/>
      <c r="I400" s="12"/>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2"/>
      <c r="I401" s="12"/>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2"/>
      <c r="I402" s="12"/>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2"/>
      <c r="I403" s="12"/>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2"/>
      <c r="I404" s="12"/>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2"/>
      <c r="I405" s="12"/>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2"/>
      <c r="I406" s="12"/>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2"/>
      <c r="I407" s="12"/>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2"/>
      <c r="I408" s="12"/>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2"/>
      <c r="I409" s="12"/>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2"/>
      <c r="I410" s="12"/>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2"/>
      <c r="I411" s="12"/>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2"/>
      <c r="I412" s="12"/>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2"/>
      <c r="I413" s="12"/>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2"/>
      <c r="I414" s="12"/>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2"/>
      <c r="I415" s="12"/>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2"/>
      <c r="I416" s="12"/>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2"/>
      <c r="I417" s="12"/>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2"/>
      <c r="I418" s="12"/>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2"/>
      <c r="I419" s="12"/>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2"/>
      <c r="I420" s="12"/>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2"/>
      <c r="I421" s="12"/>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2"/>
      <c r="I422" s="12"/>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2"/>
      <c r="I423" s="12"/>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2"/>
      <c r="I424" s="12"/>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2"/>
      <c r="I425" s="12"/>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2"/>
      <c r="I426" s="12"/>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2"/>
      <c r="I427" s="12"/>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2"/>
      <c r="I428" s="12"/>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2"/>
      <c r="I429" s="12"/>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2"/>
      <c r="I430" s="12"/>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2"/>
      <c r="I431" s="12"/>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2"/>
      <c r="I432" s="12"/>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2"/>
      <c r="I433" s="12"/>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2"/>
      <c r="I434" s="12"/>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2"/>
      <c r="I435" s="12"/>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2"/>
      <c r="I436" s="12"/>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2"/>
      <c r="I437" s="12"/>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2"/>
      <c r="I438" s="12"/>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2"/>
      <c r="I439" s="12"/>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2"/>
      <c r="I440" s="12"/>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2"/>
      <c r="I441" s="12"/>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2"/>
      <c r="I442" s="12"/>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2"/>
      <c r="I443" s="12"/>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2"/>
      <c r="I444" s="12"/>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2"/>
      <c r="I445" s="12"/>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2"/>
      <c r="I446" s="12"/>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2"/>
      <c r="I447" s="12"/>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2"/>
      <c r="I448" s="12"/>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2"/>
      <c r="I449" s="12"/>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2"/>
      <c r="I450" s="12"/>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2"/>
      <c r="I451" s="12"/>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2"/>
      <c r="I452" s="12"/>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2"/>
      <c r="I453" s="12"/>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2"/>
      <c r="I454" s="12"/>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2"/>
      <c r="I455" s="12"/>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2"/>
      <c r="I456" s="12"/>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2"/>
      <c r="I457" s="12"/>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2"/>
      <c r="I458" s="12"/>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2"/>
      <c r="I459" s="12"/>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2"/>
      <c r="I460" s="12"/>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2"/>
      <c r="I461" s="12"/>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2"/>
      <c r="I462" s="12"/>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2"/>
      <c r="I463" s="12"/>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2"/>
      <c r="I464" s="12"/>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2"/>
      <c r="I465" s="12"/>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2"/>
      <c r="I466" s="12"/>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2"/>
      <c r="I467" s="12"/>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2"/>
      <c r="I468" s="12"/>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2"/>
      <c r="I469" s="12"/>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2"/>
      <c r="I470" s="12"/>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2"/>
      <c r="I471" s="12"/>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2"/>
      <c r="I472" s="12"/>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2"/>
      <c r="I473" s="12"/>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2"/>
      <c r="I474" s="12"/>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2"/>
      <c r="I475" s="12"/>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2"/>
      <c r="I476" s="12"/>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2"/>
      <c r="I477" s="12"/>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2"/>
      <c r="I478" s="12"/>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2"/>
      <c r="I479" s="12"/>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2"/>
      <c r="I480" s="12"/>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2"/>
      <c r="I481" s="12"/>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2"/>
      <c r="I482" s="12"/>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2"/>
      <c r="I483" s="12"/>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2"/>
      <c r="I484" s="12"/>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2"/>
      <c r="I485" s="12"/>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2"/>
      <c r="I486" s="12"/>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2"/>
      <c r="I487" s="12"/>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2"/>
      <c r="I488" s="12"/>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2"/>
      <c r="I489" s="12"/>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2"/>
      <c r="I490" s="12"/>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2"/>
      <c r="I491" s="12"/>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2"/>
      <c r="I492" s="12"/>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2"/>
      <c r="I493" s="12"/>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2"/>
      <c r="I494" s="12"/>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2"/>
      <c r="I495" s="12"/>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2"/>
      <c r="I496" s="12"/>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2"/>
      <c r="I497" s="12"/>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2"/>
      <c r="I498" s="12"/>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2"/>
      <c r="I499" s="12"/>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2"/>
      <c r="I500" s="12"/>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2"/>
      <c r="I501" s="12"/>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2"/>
      <c r="I502" s="12"/>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2"/>
      <c r="I503" s="12"/>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2"/>
      <c r="I504" s="12"/>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2"/>
      <c r="I505" s="12"/>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2"/>
      <c r="I506" s="12"/>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2"/>
      <c r="I507" s="12"/>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2"/>
      <c r="I508" s="12"/>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2"/>
      <c r="I509" s="12"/>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2"/>
      <c r="I510" s="12"/>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2"/>
      <c r="I511" s="12"/>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2"/>
      <c r="I512" s="12"/>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2"/>
      <c r="I513" s="12"/>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2"/>
      <c r="I514" s="12"/>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2"/>
      <c r="I515" s="12"/>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2"/>
      <c r="I516" s="12"/>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2"/>
      <c r="I517" s="12"/>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2"/>
      <c r="I518" s="12"/>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2"/>
      <c r="I519" s="12"/>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2"/>
      <c r="I520" s="12"/>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2"/>
      <c r="I521" s="12"/>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2"/>
      <c r="I522" s="12"/>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2"/>
      <c r="I523" s="12"/>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2"/>
      <c r="I524" s="12"/>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2"/>
      <c r="I525" s="12"/>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2"/>
      <c r="I526" s="12"/>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2"/>
      <c r="I527" s="12"/>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2"/>
      <c r="I528" s="12"/>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2"/>
      <c r="I529" s="12"/>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2"/>
      <c r="I530" s="12"/>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2"/>
      <c r="I531" s="12"/>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2"/>
      <c r="I532" s="12"/>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2"/>
      <c r="I533" s="12"/>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2"/>
      <c r="I534" s="12"/>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2"/>
      <c r="I535" s="12"/>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2"/>
      <c r="I536" s="12"/>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2"/>
      <c r="I537" s="12"/>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2"/>
      <c r="I538" s="12"/>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2"/>
      <c r="I539" s="12"/>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2"/>
      <c r="I540" s="12"/>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2"/>
      <c r="I541" s="12"/>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2"/>
      <c r="I542" s="12"/>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2"/>
      <c r="I543" s="12"/>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2"/>
      <c r="I544" s="12"/>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2"/>
      <c r="I545" s="12"/>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2"/>
      <c r="I546" s="12"/>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2"/>
      <c r="I547" s="12"/>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2"/>
      <c r="I548" s="12"/>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2"/>
      <c r="I549" s="12"/>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2"/>
      <c r="I550" s="12"/>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2"/>
      <c r="I551" s="12"/>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2"/>
      <c r="I552" s="12"/>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2"/>
      <c r="I553" s="12"/>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2"/>
      <c r="I554" s="12"/>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2"/>
      <c r="I555" s="12"/>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2"/>
      <c r="I556" s="12"/>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2"/>
      <c r="I557" s="12"/>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2"/>
      <c r="I558" s="12"/>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2"/>
      <c r="I559" s="12"/>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2"/>
      <c r="I560" s="12"/>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2"/>
      <c r="I561" s="12"/>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2"/>
      <c r="I562" s="12"/>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2"/>
      <c r="I563" s="12"/>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2"/>
      <c r="I564" s="12"/>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2"/>
      <c r="I565" s="12"/>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2"/>
      <c r="I566" s="12"/>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2"/>
      <c r="I567" s="12"/>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2"/>
      <c r="I568" s="12"/>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2"/>
      <c r="I569" s="12"/>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2"/>
      <c r="I570" s="12"/>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2"/>
      <c r="I571" s="12"/>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2"/>
      <c r="I572" s="12"/>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2"/>
      <c r="I573" s="12"/>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2"/>
      <c r="I574" s="12"/>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2"/>
      <c r="I575" s="12"/>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2"/>
      <c r="I576" s="12"/>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2"/>
      <c r="I577" s="12"/>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2"/>
      <c r="I578" s="12"/>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2"/>
      <c r="I579" s="12"/>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2"/>
      <c r="I580" s="12"/>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2"/>
      <c r="I581" s="12"/>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2"/>
      <c r="I582" s="12"/>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2"/>
      <c r="I583" s="12"/>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2"/>
      <c r="I584" s="12"/>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2"/>
      <c r="I585" s="12"/>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2"/>
      <c r="I586" s="12"/>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2"/>
      <c r="I587" s="12"/>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2"/>
      <c r="I588" s="12"/>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2"/>
      <c r="I589" s="12"/>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2"/>
      <c r="I590" s="12"/>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2"/>
      <c r="I591" s="12"/>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2"/>
      <c r="I592" s="12"/>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2"/>
      <c r="I593" s="12"/>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2"/>
      <c r="I594" s="12"/>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2"/>
      <c r="I595" s="12"/>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2"/>
      <c r="I596" s="12"/>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2"/>
      <c r="I597" s="12"/>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2"/>
      <c r="I598" s="12"/>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2"/>
      <c r="I599" s="12"/>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2"/>
      <c r="I600" s="12"/>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2"/>
      <c r="I601" s="12"/>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2"/>
      <c r="I602" s="12"/>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2"/>
      <c r="I603" s="12"/>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2"/>
      <c r="I604" s="12"/>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2"/>
      <c r="I605" s="12"/>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2"/>
      <c r="I606" s="12"/>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2"/>
      <c r="I607" s="12"/>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2"/>
      <c r="I608" s="12"/>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2"/>
      <c r="I609" s="12"/>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2"/>
      <c r="I610" s="12"/>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2"/>
      <c r="I611" s="12"/>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2"/>
      <c r="I612" s="12"/>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2"/>
      <c r="I613" s="12"/>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2"/>
      <c r="I614" s="12"/>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2"/>
      <c r="I615" s="12"/>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2"/>
      <c r="I616" s="12"/>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2"/>
      <c r="I617" s="12"/>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2"/>
      <c r="I618" s="12"/>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2"/>
      <c r="I619" s="12"/>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2"/>
      <c r="I620" s="12"/>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2"/>
      <c r="I621" s="12"/>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2"/>
      <c r="I622" s="12"/>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2"/>
      <c r="I623" s="12"/>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2"/>
      <c r="I624" s="12"/>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2"/>
      <c r="I625" s="12"/>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2"/>
      <c r="I626" s="12"/>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2"/>
      <c r="I627" s="12"/>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2"/>
      <c r="I628" s="12"/>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2"/>
      <c r="I629" s="12"/>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2"/>
      <c r="I630" s="12"/>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2"/>
      <c r="I631" s="12"/>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2"/>
      <c r="I632" s="12"/>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2"/>
      <c r="I633" s="12"/>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2"/>
      <c r="I634" s="12"/>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2"/>
      <c r="I635" s="12"/>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2"/>
      <c r="I636" s="12"/>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2"/>
      <c r="I637" s="12"/>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2"/>
      <c r="I638" s="12"/>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2"/>
      <c r="I639" s="12"/>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2"/>
      <c r="I640" s="12"/>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2"/>
      <c r="I641" s="12"/>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2"/>
      <c r="I642" s="12"/>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2"/>
      <c r="I643" s="12"/>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2"/>
      <c r="I644" s="12"/>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2"/>
      <c r="I645" s="12"/>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2"/>
      <c r="I646" s="12"/>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2"/>
      <c r="I647" s="12"/>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2"/>
      <c r="I648" s="12"/>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2"/>
      <c r="I649" s="12"/>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2"/>
      <c r="I650" s="12"/>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2"/>
      <c r="I651" s="12"/>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2"/>
      <c r="I652" s="12"/>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2"/>
      <c r="I653" s="12"/>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2"/>
      <c r="I654" s="12"/>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2"/>
      <c r="I655" s="12"/>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2"/>
      <c r="I656" s="12"/>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2"/>
      <c r="I657" s="12"/>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2"/>
      <c r="I658" s="12"/>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2"/>
      <c r="I659" s="12"/>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2"/>
      <c r="I660" s="12"/>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2"/>
      <c r="I661" s="12"/>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2"/>
      <c r="I662" s="12"/>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2"/>
      <c r="I663" s="12"/>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2"/>
      <c r="I664" s="12"/>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2"/>
      <c r="I665" s="12"/>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2"/>
      <c r="I666" s="12"/>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2"/>
      <c r="I667" s="12"/>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2"/>
      <c r="I668" s="12"/>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2"/>
      <c r="I669" s="12"/>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2"/>
      <c r="I670" s="12"/>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2"/>
      <c r="I671" s="12"/>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2"/>
      <c r="I672" s="12"/>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2"/>
      <c r="I673" s="12"/>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2"/>
      <c r="I674" s="12"/>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2"/>
      <c r="I675" s="12"/>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2"/>
      <c r="I676" s="12"/>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2"/>
      <c r="I677" s="12"/>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2"/>
      <c r="I678" s="12"/>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2"/>
      <c r="I679" s="12"/>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2"/>
      <c r="I680" s="12"/>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2"/>
      <c r="I681" s="12"/>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2"/>
      <c r="I682" s="12"/>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2"/>
      <c r="I683" s="12"/>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2"/>
      <c r="I684" s="12"/>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2"/>
      <c r="I685" s="12"/>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2"/>
      <c r="I686" s="12"/>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2"/>
      <c r="I687" s="12"/>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2"/>
      <c r="I688" s="12"/>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2"/>
      <c r="I689" s="12"/>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2"/>
      <c r="I690" s="12"/>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2"/>
      <c r="I691" s="12"/>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2"/>
      <c r="I692" s="12"/>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2"/>
      <c r="I693" s="12"/>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2"/>
      <c r="I694" s="12"/>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2"/>
      <c r="I695" s="12"/>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2"/>
      <c r="I696" s="12"/>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2"/>
      <c r="I697" s="12"/>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2"/>
      <c r="I698" s="12"/>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2"/>
      <c r="I699" s="12"/>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2"/>
      <c r="I700" s="12"/>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2"/>
      <c r="I701" s="12"/>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2"/>
      <c r="I702" s="12"/>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2"/>
      <c r="I703" s="12"/>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2"/>
      <c r="I704" s="12"/>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2"/>
      <c r="I705" s="12"/>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2"/>
      <c r="I706" s="12"/>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2"/>
      <c r="I707" s="12"/>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2"/>
      <c r="I708" s="12"/>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2"/>
      <c r="I709" s="12"/>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2"/>
      <c r="I710" s="12"/>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2"/>
      <c r="I711" s="12"/>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2"/>
      <c r="I712" s="12"/>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2"/>
      <c r="I713" s="12"/>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2"/>
      <c r="I714" s="12"/>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2"/>
      <c r="I715" s="12"/>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2"/>
      <c r="I716" s="12"/>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2"/>
      <c r="I717" s="12"/>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2"/>
      <c r="I718" s="12"/>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2"/>
      <c r="I719" s="12"/>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2"/>
      <c r="I720" s="12"/>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2"/>
      <c r="I721" s="12"/>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2"/>
      <c r="I722" s="12"/>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2"/>
      <c r="I723" s="12"/>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2"/>
      <c r="I724" s="12"/>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2"/>
      <c r="I725" s="12"/>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2"/>
      <c r="I726" s="12"/>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2"/>
      <c r="I727" s="12"/>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2"/>
      <c r="I728" s="12"/>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2"/>
      <c r="I729" s="12"/>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2"/>
      <c r="I730" s="12"/>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2"/>
      <c r="I731" s="12"/>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2"/>
      <c r="I732" s="12"/>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2"/>
      <c r="I733" s="12"/>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2"/>
      <c r="I734" s="12"/>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2"/>
      <c r="I735" s="12"/>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2"/>
      <c r="I736" s="12"/>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2"/>
      <c r="I737" s="12"/>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2"/>
      <c r="I738" s="12"/>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2"/>
      <c r="I739" s="12"/>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2"/>
      <c r="I740" s="12"/>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2"/>
      <c r="I741" s="12"/>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2"/>
      <c r="I742" s="12"/>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2"/>
      <c r="I743" s="12"/>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2"/>
      <c r="I744" s="12"/>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2"/>
      <c r="I745" s="12"/>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2"/>
      <c r="I746" s="12"/>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2"/>
      <c r="I747" s="12"/>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2"/>
      <c r="I748" s="12"/>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2"/>
      <c r="I749" s="12"/>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2"/>
      <c r="I750" s="12"/>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2"/>
      <c r="I751" s="12"/>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2"/>
      <c r="I752" s="12"/>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2"/>
      <c r="I753" s="12"/>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2"/>
      <c r="I754" s="12"/>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2"/>
      <c r="I755" s="12"/>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2"/>
      <c r="I756" s="12"/>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2"/>
      <c r="I757" s="12"/>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2"/>
      <c r="I758" s="12"/>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2"/>
      <c r="I759" s="12"/>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2"/>
      <c r="I760" s="12"/>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2"/>
      <c r="I761" s="12"/>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2"/>
      <c r="I762" s="12"/>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2"/>
      <c r="I763" s="12"/>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2"/>
      <c r="I764" s="12"/>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2"/>
      <c r="I765" s="12"/>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2"/>
      <c r="I766" s="12"/>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2"/>
      <c r="I767" s="12"/>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2"/>
      <c r="I768" s="12"/>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2"/>
      <c r="I769" s="12"/>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2"/>
      <c r="I770" s="12"/>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2"/>
      <c r="I771" s="12"/>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2"/>
      <c r="I772" s="12"/>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2"/>
      <c r="I773" s="12"/>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2"/>
      <c r="I774" s="12"/>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2"/>
      <c r="I775" s="12"/>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2"/>
      <c r="I776" s="12"/>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2"/>
      <c r="I777" s="12"/>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2"/>
      <c r="I778" s="12"/>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2"/>
      <c r="I779" s="12"/>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2"/>
      <c r="I780" s="12"/>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2"/>
      <c r="I781" s="12"/>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2"/>
      <c r="I782" s="12"/>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2"/>
      <c r="I783" s="12"/>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2"/>
      <c r="I784" s="12"/>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2"/>
      <c r="I785" s="12"/>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2"/>
      <c r="I786" s="12"/>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2"/>
      <c r="I787" s="12"/>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2"/>
      <c r="I788" s="12"/>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2"/>
      <c r="I789" s="12"/>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2"/>
      <c r="I790" s="12"/>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2"/>
      <c r="I791" s="12"/>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2"/>
      <c r="I792" s="12"/>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2"/>
      <c r="I793" s="12"/>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2"/>
      <c r="I794" s="12"/>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2"/>
      <c r="I795" s="12"/>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2"/>
      <c r="I796" s="12"/>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2"/>
      <c r="I797" s="12"/>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2"/>
      <c r="I798" s="12"/>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2"/>
      <c r="I799" s="12"/>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2"/>
      <c r="I800" s="12"/>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2"/>
      <c r="I801" s="12"/>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2"/>
      <c r="I802" s="12"/>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2"/>
      <c r="I803" s="12"/>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2"/>
      <c r="I804" s="12"/>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2"/>
      <c r="I805" s="12"/>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2"/>
      <c r="I806" s="12"/>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2"/>
      <c r="I807" s="12"/>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2"/>
      <c r="I808" s="12"/>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2"/>
      <c r="I809" s="12"/>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2"/>
      <c r="I810" s="12"/>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2"/>
      <c r="I811" s="12"/>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2"/>
      <c r="I812" s="12"/>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2"/>
      <c r="I813" s="12"/>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2"/>
      <c r="I814" s="12"/>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2"/>
      <c r="I815" s="12"/>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2"/>
      <c r="I816" s="12"/>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2"/>
      <c r="I817" s="12"/>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2"/>
      <c r="I818" s="12"/>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2"/>
      <c r="I819" s="12"/>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2"/>
      <c r="I820" s="12"/>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2"/>
      <c r="I821" s="12"/>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2"/>
      <c r="I822" s="12"/>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2"/>
      <c r="I823" s="12"/>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2"/>
      <c r="I824" s="12"/>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2"/>
      <c r="I825" s="12"/>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2"/>
      <c r="I826" s="12"/>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2"/>
      <c r="I827" s="12"/>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2"/>
      <c r="I828" s="12"/>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2"/>
      <c r="I829" s="12"/>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2"/>
      <c r="I830" s="12"/>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2"/>
      <c r="I831" s="12"/>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2"/>
      <c r="I832" s="12"/>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2"/>
      <c r="I833" s="12"/>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2"/>
      <c r="I834" s="12"/>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2"/>
      <c r="I835" s="12"/>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2"/>
      <c r="I836" s="12"/>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2"/>
      <c r="I837" s="12"/>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2"/>
      <c r="I838" s="12"/>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2"/>
      <c r="I839" s="12"/>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2"/>
      <c r="I840" s="12"/>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2"/>
      <c r="I841" s="12"/>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2"/>
      <c r="I842" s="12"/>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2"/>
      <c r="I843" s="12"/>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2"/>
      <c r="I844" s="12"/>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2"/>
      <c r="I845" s="12"/>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2"/>
      <c r="I846" s="12"/>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2"/>
      <c r="I847" s="12"/>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2"/>
      <c r="I848" s="12"/>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2"/>
      <c r="I849" s="12"/>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2"/>
      <c r="I850" s="12"/>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2"/>
      <c r="I851" s="12"/>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2"/>
      <c r="I852" s="12"/>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2"/>
      <c r="I853" s="12"/>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2"/>
      <c r="I854" s="12"/>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2"/>
      <c r="I855" s="12"/>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2"/>
      <c r="I856" s="12"/>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2"/>
      <c r="I857" s="12"/>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2"/>
      <c r="I858" s="12"/>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2"/>
      <c r="I859" s="12"/>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2"/>
      <c r="I860" s="12"/>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2"/>
      <c r="I861" s="12"/>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2"/>
      <c r="I862" s="12"/>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2"/>
      <c r="I863" s="12"/>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2"/>
      <c r="I864" s="12"/>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2"/>
      <c r="I865" s="12"/>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2"/>
      <c r="I866" s="12"/>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2"/>
      <c r="I867" s="12"/>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2"/>
      <c r="I868" s="12"/>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2"/>
      <c r="I869" s="12"/>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2"/>
      <c r="I870" s="12"/>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2"/>
      <c r="I871" s="12"/>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2"/>
      <c r="I872" s="12"/>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2"/>
      <c r="I873" s="12"/>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2"/>
      <c r="I874" s="12"/>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2"/>
      <c r="I875" s="12"/>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2"/>
      <c r="I876" s="12"/>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2"/>
      <c r="I877" s="12"/>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2"/>
      <c r="I878" s="12"/>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2"/>
      <c r="I879" s="12"/>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2"/>
      <c r="I880" s="12"/>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2"/>
      <c r="I881" s="12"/>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2"/>
      <c r="I882" s="12"/>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2"/>
      <c r="I883" s="12"/>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2"/>
      <c r="I884" s="12"/>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2"/>
      <c r="I885" s="12"/>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2"/>
      <c r="I886" s="12"/>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2"/>
      <c r="I887" s="12"/>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2"/>
      <c r="I888" s="12"/>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2"/>
      <c r="I889" s="12"/>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2"/>
      <c r="I890" s="12"/>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2"/>
      <c r="I891" s="12"/>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2"/>
      <c r="I892" s="12"/>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2"/>
      <c r="I893" s="12"/>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2"/>
      <c r="I894" s="12"/>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2"/>
      <c r="I895" s="12"/>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2"/>
      <c r="I896" s="12"/>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2"/>
      <c r="I897" s="12"/>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2"/>
      <c r="I898" s="12"/>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2"/>
      <c r="I899" s="12"/>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2"/>
      <c r="I900" s="12"/>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2"/>
      <c r="I901" s="12"/>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2"/>
      <c r="I902" s="12"/>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2"/>
      <c r="I903" s="12"/>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2"/>
      <c r="I904" s="12"/>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2"/>
      <c r="I905" s="12"/>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2"/>
      <c r="I906" s="12"/>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2"/>
      <c r="I907" s="12"/>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2"/>
      <c r="I908" s="12"/>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2"/>
      <c r="I909" s="12"/>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2"/>
      <c r="I910" s="12"/>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2"/>
      <c r="I911" s="12"/>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2"/>
      <c r="I912" s="12"/>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2"/>
      <c r="I913" s="12"/>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2"/>
      <c r="I914" s="12"/>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2"/>
      <c r="I915" s="12"/>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2"/>
      <c r="I916" s="12"/>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2"/>
      <c r="I917" s="12"/>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2"/>
      <c r="I918" s="12"/>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2"/>
      <c r="I919" s="12"/>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2"/>
      <c r="I920" s="12"/>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2"/>
      <c r="I921" s="12"/>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2"/>
      <c r="I922" s="12"/>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2"/>
      <c r="I923" s="12"/>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2"/>
      <c r="I924" s="12"/>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2"/>
      <c r="I925" s="12"/>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2"/>
      <c r="I926" s="12"/>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2"/>
      <c r="I927" s="12"/>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2"/>
      <c r="I928" s="12"/>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2"/>
      <c r="I929" s="12"/>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2"/>
      <c r="I930" s="12"/>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2"/>
      <c r="I931" s="12"/>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2"/>
      <c r="I932" s="12"/>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2"/>
      <c r="I933" s="12"/>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2"/>
      <c r="I934" s="12"/>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2"/>
      <c r="I935" s="12"/>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2"/>
      <c r="I936" s="12"/>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2"/>
      <c r="I937" s="12"/>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2"/>
      <c r="I938" s="12"/>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2"/>
      <c r="I939" s="12"/>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2"/>
      <c r="I940" s="12"/>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2"/>
      <c r="I941" s="12"/>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2"/>
      <c r="I942" s="12"/>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2"/>
      <c r="I943" s="12"/>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2"/>
      <c r="I944" s="12"/>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2"/>
      <c r="I945" s="12"/>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2"/>
      <c r="I946" s="12"/>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2"/>
      <c r="I947" s="12"/>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2"/>
      <c r="I948" s="12"/>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2"/>
      <c r="I949" s="12"/>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2"/>
      <c r="I950" s="12"/>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2"/>
      <c r="I951" s="12"/>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2"/>
      <c r="I952" s="12"/>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2"/>
      <c r="I953" s="12"/>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2"/>
      <c r="I954" s="12"/>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2"/>
      <c r="I955" s="12"/>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2"/>
      <c r="I956" s="12"/>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2"/>
      <c r="I957" s="12"/>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2"/>
      <c r="I958" s="12"/>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2"/>
      <c r="I959" s="12"/>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2"/>
      <c r="I960" s="12"/>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2"/>
      <c r="I961" s="12"/>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2"/>
      <c r="I962" s="12"/>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2"/>
      <c r="I963" s="12"/>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2"/>
      <c r="I964" s="12"/>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2"/>
      <c r="I965" s="12"/>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2"/>
      <c r="I966" s="12"/>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2"/>
      <c r="I967" s="12"/>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2"/>
      <c r="I968" s="12"/>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2"/>
      <c r="I969" s="12"/>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2"/>
      <c r="I970" s="12"/>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2"/>
      <c r="I971" s="12"/>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2"/>
      <c r="I972" s="12"/>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2"/>
      <c r="I973" s="12"/>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2"/>
      <c r="I974" s="12"/>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2"/>
      <c r="I975" s="12"/>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2"/>
      <c r="I976" s="12"/>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2"/>
      <c r="I977" s="12"/>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2"/>
      <c r="I978" s="12"/>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2"/>
      <c r="I979" s="12"/>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2"/>
      <c r="I980" s="12"/>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2"/>
      <c r="I981" s="12"/>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2"/>
      <c r="I982" s="12"/>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2"/>
      <c r="I983" s="12"/>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2"/>
      <c r="I984" s="12"/>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2"/>
      <c r="I985" s="12"/>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2"/>
      <c r="I986" s="12"/>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2"/>
      <c r="I987" s="12"/>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2"/>
      <c r="I988" s="12"/>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2"/>
      <c r="I989" s="12"/>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2"/>
      <c r="I990" s="12"/>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2"/>
      <c r="I991" s="12"/>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2"/>
      <c r="I992" s="12"/>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2"/>
      <c r="I993" s="12"/>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2"/>
      <c r="I994" s="12"/>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2"/>
      <c r="I995" s="12"/>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2"/>
      <c r="I996" s="12"/>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2"/>
      <c r="I997" s="12"/>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2"/>
      <c r="I998" s="12"/>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2"/>
      <c r="I999" s="12"/>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2"/>
      <c r="I1000" s="12"/>
      <c r="J1000" s="1"/>
      <c r="K1000" s="1"/>
      <c r="L1000" s="1"/>
      <c r="M1000" s="1"/>
      <c r="N1000" s="1"/>
      <c r="O1000" s="1"/>
      <c r="P1000" s="1"/>
      <c r="Q1000" s="1"/>
      <c r="R1000" s="1"/>
      <c r="S1000" s="1"/>
      <c r="T1000" s="1"/>
      <c r="U1000" s="1"/>
      <c r="V1000" s="1"/>
      <c r="W1000" s="1"/>
      <c r="X1000" s="1"/>
      <c r="Y1000" s="1"/>
      <c r="Z1000" s="1"/>
    </row>
  </sheetData>
  <sheetProtection algorithmName="SHA-512" hashValue="Yeo/gOhQ2pYXcw5gh+l3Nz1Fz7djqJCI6zKJ2R0EUOkOQ8PF/SfvhfqkYa0a5xzIdx4+yYv/30+OeeoNL++xYw==" saltValue="Id2Z9ZBanwtOfppf1Ju88A==" spinCount="100000" sheet="1" objects="1" scenarios="1"/>
  <mergeCells count="98">
    <mergeCell ref="C61:G61"/>
    <mergeCell ref="C62:G62"/>
    <mergeCell ref="C63:G63"/>
    <mergeCell ref="C64:G64"/>
    <mergeCell ref="C65:G65"/>
    <mergeCell ref="C66:G66"/>
    <mergeCell ref="C67:G67"/>
    <mergeCell ref="C68:G68"/>
    <mergeCell ref="C69:G69"/>
    <mergeCell ref="C70:G70"/>
    <mergeCell ref="C71:G71"/>
    <mergeCell ref="C72:G72"/>
    <mergeCell ref="C73:G73"/>
    <mergeCell ref="C74:G74"/>
    <mergeCell ref="C75:G75"/>
    <mergeCell ref="C76:G76"/>
    <mergeCell ref="C77:G77"/>
    <mergeCell ref="C78:G78"/>
    <mergeCell ref="C79:G79"/>
    <mergeCell ref="C80:G80"/>
    <mergeCell ref="C81:G81"/>
    <mergeCell ref="C82:G82"/>
    <mergeCell ref="C83:G83"/>
    <mergeCell ref="C84:G84"/>
    <mergeCell ref="C85:G85"/>
    <mergeCell ref="C86:G86"/>
    <mergeCell ref="C87:G87"/>
    <mergeCell ref="C88:G88"/>
    <mergeCell ref="C89:G89"/>
    <mergeCell ref="C90:G90"/>
    <mergeCell ref="C91:G91"/>
    <mergeCell ref="C92:G92"/>
    <mergeCell ref="C93:G93"/>
    <mergeCell ref="C94:G94"/>
    <mergeCell ref="C95:G95"/>
    <mergeCell ref="C111:G111"/>
    <mergeCell ref="C96:G96"/>
    <mergeCell ref="C97:G97"/>
    <mergeCell ref="C98:G98"/>
    <mergeCell ref="C99:G99"/>
    <mergeCell ref="C100:G100"/>
    <mergeCell ref="C101:G101"/>
    <mergeCell ref="C105:G105"/>
    <mergeCell ref="C106:G106"/>
    <mergeCell ref="C107:G107"/>
    <mergeCell ref="C108:G108"/>
    <mergeCell ref="C109:G109"/>
    <mergeCell ref="C110:G110"/>
    <mergeCell ref="C1:H1"/>
    <mergeCell ref="C2:I2"/>
    <mergeCell ref="C3:I3"/>
    <mergeCell ref="H4:I5"/>
    <mergeCell ref="H6:I7"/>
    <mergeCell ref="H8:H9"/>
    <mergeCell ref="I8:I9"/>
    <mergeCell ref="H10:H13"/>
    <mergeCell ref="I10:I13"/>
    <mergeCell ref="C12:G12"/>
    <mergeCell ref="C13:G13"/>
    <mergeCell ref="B17:E17"/>
    <mergeCell ref="G17:J17"/>
    <mergeCell ref="G20:J20"/>
    <mergeCell ref="G21:J21"/>
    <mergeCell ref="B20:E20"/>
    <mergeCell ref="B21:E21"/>
    <mergeCell ref="C28:G28"/>
    <mergeCell ref="C29:G29"/>
    <mergeCell ref="C30:G30"/>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C47:G47"/>
    <mergeCell ref="C48:G48"/>
    <mergeCell ref="C49:G49"/>
    <mergeCell ref="C50:G50"/>
    <mergeCell ref="C51:G51"/>
    <mergeCell ref="C52:G52"/>
    <mergeCell ref="C58:G58"/>
    <mergeCell ref="C59:G59"/>
    <mergeCell ref="C60:G60"/>
    <mergeCell ref="C53:G53"/>
    <mergeCell ref="C54:G54"/>
    <mergeCell ref="C55:G55"/>
    <mergeCell ref="C56:G56"/>
    <mergeCell ref="C57:G57"/>
  </mergeCells>
  <dataValidations count="1">
    <dataValidation type="list" allowBlank="1" showErrorMessage="1" sqref="E102:E103" xr:uid="{00000000-0002-0000-0000-000000000000}">
      <formula1>$A$682:$A$684</formula1>
    </dataValidation>
  </dataValidations>
  <pageMargins left="0.7" right="0.7" top="0.75" bottom="0.75" header="0" footer="0"/>
  <pageSetup scale="46" orientation="landscape" r:id="rId1"/>
  <colBreaks count="1" manualBreakCount="1">
    <brk id="1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FFC000"/>
  </sheetPr>
  <dimension ref="A1:Z1000"/>
  <sheetViews>
    <sheetView view="pageBreakPreview" zoomScale="50" zoomScaleNormal="60" workbookViewId="0">
      <selection activeCell="D689" sqref="D689"/>
    </sheetView>
  </sheetViews>
  <sheetFormatPr baseColWidth="10" defaultColWidth="14.5" defaultRowHeight="15"/>
  <cols>
    <col min="1" max="1" width="16.6640625" customWidth="1"/>
    <col min="2" max="2" width="40.33203125" customWidth="1"/>
    <col min="3" max="3" width="41.6640625" customWidth="1"/>
    <col min="4" max="4" width="16.1640625" customWidth="1"/>
    <col min="5" max="5" width="21.6640625" customWidth="1"/>
    <col min="6" max="6" width="52.33203125" customWidth="1"/>
    <col min="7" max="7" width="37.1640625" customWidth="1"/>
    <col min="8" max="8" width="23" hidden="1" customWidth="1"/>
    <col min="9" max="9" width="16" hidden="1" customWidth="1"/>
    <col min="10" max="10" width="13.1640625" hidden="1" customWidth="1"/>
    <col min="11" max="11" width="9.33203125" hidden="1" customWidth="1"/>
    <col min="12" max="12" width="9.33203125" customWidth="1"/>
    <col min="13" max="13" width="28.5" customWidth="1"/>
    <col min="14" max="14" width="17.33203125" customWidth="1"/>
    <col min="15" max="15" width="9.1640625" customWidth="1"/>
    <col min="16" max="16" width="29" customWidth="1"/>
    <col min="17" max="26" width="9.1640625" customWidth="1"/>
  </cols>
  <sheetData>
    <row r="1" spans="1:26" ht="50">
      <c r="A1" s="1748" t="s">
        <v>278</v>
      </c>
      <c r="B1" s="1570"/>
      <c r="C1" s="1570"/>
      <c r="D1" s="1570"/>
      <c r="E1" s="1570"/>
      <c r="F1" s="1573"/>
      <c r="G1" s="964" t="s">
        <v>279</v>
      </c>
      <c r="H1" s="781"/>
      <c r="I1" s="781"/>
      <c r="J1" s="965"/>
      <c r="K1" s="784"/>
      <c r="L1" s="105"/>
      <c r="M1" s="319"/>
      <c r="N1" s="319"/>
      <c r="O1" s="105"/>
      <c r="P1" s="105"/>
      <c r="Q1" s="106"/>
      <c r="R1" s="106"/>
      <c r="S1" s="106"/>
      <c r="T1" s="106"/>
      <c r="U1" s="106"/>
      <c r="V1" s="106"/>
      <c r="W1" s="106"/>
      <c r="X1" s="106"/>
      <c r="Y1" s="106"/>
      <c r="Z1" s="106"/>
    </row>
    <row r="2" spans="1:26" ht="34">
      <c r="A2" s="1748" t="s">
        <v>5257</v>
      </c>
      <c r="B2" s="1570"/>
      <c r="C2" s="1570"/>
      <c r="D2" s="1570"/>
      <c r="E2" s="1570"/>
      <c r="F2" s="1570"/>
      <c r="G2" s="785">
        <v>8</v>
      </c>
      <c r="H2" s="966"/>
      <c r="I2" s="319"/>
      <c r="J2" s="786"/>
      <c r="K2" s="105"/>
      <c r="L2" s="105"/>
      <c r="M2" s="319"/>
      <c r="N2" s="319"/>
      <c r="O2" s="105"/>
      <c r="P2" s="105"/>
      <c r="Q2" s="106"/>
      <c r="R2" s="106"/>
      <c r="S2" s="106"/>
      <c r="T2" s="106"/>
      <c r="U2" s="106"/>
      <c r="V2" s="106"/>
      <c r="W2" s="106"/>
      <c r="X2" s="106"/>
      <c r="Y2" s="106"/>
      <c r="Z2" s="106"/>
    </row>
    <row r="3" spans="1:26" ht="29">
      <c r="A3" s="1722" t="s">
        <v>281</v>
      </c>
      <c r="B3" s="1570"/>
      <c r="C3" s="1570"/>
      <c r="D3" s="1570"/>
      <c r="E3" s="1570"/>
      <c r="F3" s="1573"/>
      <c r="G3" s="648"/>
      <c r="H3" s="914"/>
      <c r="I3" s="914"/>
      <c r="J3" s="914"/>
      <c r="K3" s="105"/>
      <c r="L3" s="105"/>
      <c r="M3" s="319"/>
      <c r="N3" s="319"/>
      <c r="O3" s="105"/>
      <c r="P3" s="105"/>
      <c r="Q3" s="106"/>
      <c r="R3" s="106"/>
      <c r="S3" s="106"/>
      <c r="T3" s="106"/>
      <c r="U3" s="106"/>
      <c r="V3" s="106"/>
      <c r="W3" s="106"/>
      <c r="X3" s="106"/>
      <c r="Y3" s="106"/>
      <c r="Z3" s="106"/>
    </row>
    <row r="4" spans="1:26" ht="29">
      <c r="A4" s="1624" t="s">
        <v>282</v>
      </c>
      <c r="B4" s="1573"/>
      <c r="C4" s="1743"/>
      <c r="D4" s="1570"/>
      <c r="E4" s="1573"/>
      <c r="F4" s="307" t="s">
        <v>283</v>
      </c>
      <c r="G4" s="648"/>
      <c r="H4" s="914"/>
      <c r="I4" s="914"/>
      <c r="J4" s="914"/>
      <c r="K4" s="105"/>
      <c r="L4" s="105"/>
      <c r="M4" s="319"/>
      <c r="N4" s="319"/>
      <c r="O4" s="105"/>
      <c r="P4" s="105"/>
      <c r="Q4" s="106"/>
      <c r="R4" s="106"/>
      <c r="S4" s="106"/>
      <c r="T4" s="106"/>
      <c r="U4" s="106"/>
      <c r="V4" s="106"/>
      <c r="W4" s="106"/>
      <c r="X4" s="106"/>
      <c r="Y4" s="106"/>
      <c r="Z4" s="106"/>
    </row>
    <row r="5" spans="1:26" ht="29">
      <c r="A5" s="1626" t="s">
        <v>284</v>
      </c>
      <c r="B5" s="1573"/>
      <c r="C5" s="1769"/>
      <c r="D5" s="1570"/>
      <c r="E5" s="1573"/>
      <c r="F5" s="69" t="s">
        <v>3506</v>
      </c>
      <c r="G5" s="648"/>
      <c r="H5" s="914"/>
      <c r="I5" s="914"/>
      <c r="J5" s="914"/>
      <c r="K5" s="105"/>
      <c r="L5" s="105"/>
      <c r="M5" s="319"/>
      <c r="N5" s="319"/>
      <c r="O5" s="105"/>
      <c r="P5" s="105"/>
      <c r="Q5" s="106"/>
      <c r="R5" s="106"/>
      <c r="S5" s="106"/>
      <c r="T5" s="106"/>
      <c r="U5" s="106"/>
      <c r="V5" s="106"/>
      <c r="W5" s="106"/>
      <c r="X5" s="106"/>
      <c r="Y5" s="106"/>
      <c r="Z5" s="106"/>
    </row>
    <row r="6" spans="1:26" ht="29">
      <c r="A6" s="1626" t="s">
        <v>286</v>
      </c>
      <c r="B6" s="1573"/>
      <c r="C6" s="1770"/>
      <c r="D6" s="1570"/>
      <c r="E6" s="1573"/>
      <c r="F6" s="69" t="s">
        <v>287</v>
      </c>
      <c r="G6" s="648"/>
      <c r="H6" s="914"/>
      <c r="I6" s="914"/>
      <c r="J6" s="914"/>
      <c r="K6" s="105"/>
      <c r="L6" s="105"/>
      <c r="M6" s="319"/>
      <c r="N6" s="319"/>
      <c r="O6" s="105"/>
      <c r="P6" s="105"/>
      <c r="Q6" s="106"/>
      <c r="R6" s="106"/>
      <c r="S6" s="106"/>
      <c r="T6" s="106"/>
      <c r="U6" s="106"/>
      <c r="V6" s="106"/>
      <c r="W6" s="106"/>
      <c r="X6" s="106"/>
      <c r="Y6" s="106"/>
      <c r="Z6" s="106"/>
    </row>
    <row r="7" spans="1:26" ht="36" customHeight="1">
      <c r="A7" s="1768" t="s">
        <v>5258</v>
      </c>
      <c r="B7" s="1581"/>
      <c r="C7" s="1581"/>
      <c r="D7" s="1581"/>
      <c r="E7" s="1581"/>
      <c r="F7" s="1581"/>
      <c r="G7" s="1581"/>
      <c r="H7" s="1581"/>
      <c r="I7" s="1581"/>
      <c r="J7" s="1696"/>
      <c r="K7" s="105"/>
      <c r="L7" s="105"/>
      <c r="M7" s="319"/>
      <c r="N7" s="319"/>
      <c r="O7" s="105"/>
      <c r="P7" s="105"/>
      <c r="Q7" s="106"/>
      <c r="R7" s="106"/>
      <c r="S7" s="106"/>
      <c r="T7" s="106"/>
      <c r="U7" s="106"/>
      <c r="V7" s="106"/>
      <c r="W7" s="106"/>
      <c r="X7" s="106"/>
      <c r="Y7" s="106"/>
      <c r="Z7" s="106"/>
    </row>
    <row r="8" spans="1:26" ht="34">
      <c r="A8" s="1762" t="s">
        <v>289</v>
      </c>
      <c r="B8" s="1576"/>
      <c r="C8" s="1584"/>
      <c r="D8" s="1745" t="s">
        <v>5259</v>
      </c>
      <c r="E8" s="1570"/>
      <c r="F8" s="1570"/>
      <c r="G8" s="1573"/>
      <c r="H8" s="917"/>
      <c r="I8" s="967"/>
      <c r="J8" s="967"/>
      <c r="K8" s="105"/>
      <c r="L8" s="105"/>
      <c r="M8" s="319"/>
      <c r="N8" s="319"/>
      <c r="O8" s="105"/>
      <c r="P8" s="105"/>
      <c r="Q8" s="106"/>
      <c r="R8" s="106"/>
      <c r="S8" s="106"/>
      <c r="T8" s="106"/>
      <c r="U8" s="106"/>
      <c r="V8" s="106"/>
      <c r="W8" s="106"/>
      <c r="X8" s="106"/>
      <c r="Y8" s="106"/>
      <c r="Z8" s="106"/>
    </row>
    <row r="9" spans="1:26" ht="92">
      <c r="A9" s="797" t="s">
        <v>291</v>
      </c>
      <c r="B9" s="798" t="s">
        <v>292</v>
      </c>
      <c r="C9" s="799">
        <f t="shared" ref="C9:C16" si="0">D702</f>
        <v>1</v>
      </c>
      <c r="D9" s="1628">
        <f>D710</f>
        <v>1</v>
      </c>
      <c r="E9" s="1612"/>
      <c r="F9" s="1612"/>
      <c r="G9" s="1598"/>
      <c r="H9" s="969"/>
      <c r="I9" s="970"/>
      <c r="J9" s="971"/>
      <c r="K9" s="105"/>
      <c r="L9" s="105"/>
      <c r="M9" s="319"/>
      <c r="N9" s="319"/>
      <c r="O9" s="105"/>
      <c r="P9" s="105"/>
      <c r="Q9" s="106"/>
      <c r="R9" s="106"/>
      <c r="S9" s="106"/>
      <c r="T9" s="106"/>
      <c r="U9" s="106"/>
      <c r="V9" s="106"/>
      <c r="W9" s="106"/>
      <c r="X9" s="106"/>
      <c r="Y9" s="106"/>
      <c r="Z9" s="106"/>
    </row>
    <row r="10" spans="1:26" ht="92">
      <c r="A10" s="797" t="s">
        <v>293</v>
      </c>
      <c r="B10" s="798" t="s">
        <v>294</v>
      </c>
      <c r="C10" s="799">
        <f t="shared" si="0"/>
        <v>1</v>
      </c>
      <c r="D10" s="1613"/>
      <c r="E10" s="1614"/>
      <c r="F10" s="1614"/>
      <c r="G10" s="1615"/>
      <c r="H10" s="972"/>
      <c r="I10" s="973"/>
      <c r="J10" s="974"/>
      <c r="K10" s="105"/>
      <c r="L10" s="105"/>
      <c r="M10" s="319"/>
      <c r="N10" s="319"/>
      <c r="O10" s="105"/>
      <c r="P10" s="105"/>
      <c r="Q10" s="106"/>
      <c r="R10" s="106"/>
      <c r="S10" s="106"/>
      <c r="T10" s="106"/>
      <c r="U10" s="106"/>
      <c r="V10" s="106"/>
      <c r="W10" s="106"/>
      <c r="X10" s="106"/>
      <c r="Y10" s="106"/>
      <c r="Z10" s="106"/>
    </row>
    <row r="11" spans="1:26" ht="92">
      <c r="A11" s="797" t="s">
        <v>295</v>
      </c>
      <c r="B11" s="798" t="s">
        <v>296</v>
      </c>
      <c r="C11" s="799">
        <f t="shared" si="0"/>
        <v>1</v>
      </c>
      <c r="D11" s="1613"/>
      <c r="E11" s="1614"/>
      <c r="F11" s="1614"/>
      <c r="G11" s="1615"/>
      <c r="H11" s="972"/>
      <c r="I11" s="973"/>
      <c r="J11" s="974"/>
      <c r="K11" s="105"/>
      <c r="L11" s="105"/>
      <c r="M11" s="319"/>
      <c r="N11" s="319"/>
      <c r="O11" s="105"/>
      <c r="P11" s="105"/>
      <c r="Q11" s="106"/>
      <c r="R11" s="106"/>
      <c r="S11" s="106"/>
      <c r="T11" s="106"/>
      <c r="U11" s="106"/>
      <c r="V11" s="106"/>
      <c r="W11" s="106"/>
      <c r="X11" s="106"/>
      <c r="Y11" s="106"/>
      <c r="Z11" s="106"/>
    </row>
    <row r="12" spans="1:26" ht="92">
      <c r="A12" s="797" t="s">
        <v>297</v>
      </c>
      <c r="B12" s="798" t="s">
        <v>298</v>
      </c>
      <c r="C12" s="799">
        <f t="shared" si="0"/>
        <v>1</v>
      </c>
      <c r="D12" s="1613"/>
      <c r="E12" s="1614"/>
      <c r="F12" s="1614"/>
      <c r="G12" s="1615"/>
      <c r="H12" s="972"/>
      <c r="I12" s="973"/>
      <c r="J12" s="974"/>
      <c r="K12" s="105"/>
      <c r="L12" s="105"/>
      <c r="M12" s="319"/>
      <c r="N12" s="319"/>
      <c r="O12" s="105"/>
      <c r="P12" s="105"/>
      <c r="Q12" s="106"/>
      <c r="R12" s="106"/>
      <c r="S12" s="106"/>
      <c r="T12" s="106"/>
      <c r="U12" s="106"/>
      <c r="V12" s="106"/>
      <c r="W12" s="106"/>
      <c r="X12" s="106"/>
      <c r="Y12" s="106"/>
      <c r="Z12" s="106"/>
    </row>
    <row r="13" spans="1:26" ht="92">
      <c r="A13" s="797" t="s">
        <v>299</v>
      </c>
      <c r="B13" s="798" t="s">
        <v>300</v>
      </c>
      <c r="C13" s="799">
        <f t="shared" si="0"/>
        <v>1</v>
      </c>
      <c r="D13" s="1613"/>
      <c r="E13" s="1614"/>
      <c r="F13" s="1614"/>
      <c r="G13" s="1615"/>
      <c r="H13" s="972"/>
      <c r="I13" s="973"/>
      <c r="J13" s="974"/>
      <c r="K13" s="105"/>
      <c r="L13" s="105"/>
      <c r="M13" s="319"/>
      <c r="N13" s="319"/>
      <c r="O13" s="105"/>
      <c r="P13" s="105"/>
      <c r="Q13" s="106"/>
      <c r="R13" s="106"/>
      <c r="S13" s="106"/>
      <c r="T13" s="106"/>
      <c r="U13" s="106"/>
      <c r="V13" s="106"/>
      <c r="W13" s="106"/>
      <c r="X13" s="106"/>
      <c r="Y13" s="106"/>
      <c r="Z13" s="106"/>
    </row>
    <row r="14" spans="1:26" ht="92">
      <c r="A14" s="797" t="s">
        <v>301</v>
      </c>
      <c r="B14" s="798" t="s">
        <v>32</v>
      </c>
      <c r="C14" s="799">
        <f t="shared" si="0"/>
        <v>1</v>
      </c>
      <c r="D14" s="1613"/>
      <c r="E14" s="1614"/>
      <c r="F14" s="1614"/>
      <c r="G14" s="1615"/>
      <c r="H14" s="972"/>
      <c r="I14" s="973"/>
      <c r="J14" s="974"/>
      <c r="K14" s="105"/>
      <c r="L14" s="105"/>
      <c r="M14" s="319"/>
      <c r="N14" s="319"/>
      <c r="O14" s="105"/>
      <c r="P14" s="105"/>
      <c r="Q14" s="106"/>
      <c r="R14" s="106"/>
      <c r="S14" s="106"/>
      <c r="T14" s="106"/>
      <c r="U14" s="106"/>
      <c r="V14" s="106"/>
      <c r="W14" s="106"/>
      <c r="X14" s="106"/>
      <c r="Y14" s="106"/>
      <c r="Z14" s="106"/>
    </row>
    <row r="15" spans="1:26" ht="92">
      <c r="A15" s="797" t="s">
        <v>302</v>
      </c>
      <c r="B15" s="798" t="s">
        <v>303</v>
      </c>
      <c r="C15" s="799">
        <f t="shared" si="0"/>
        <v>1</v>
      </c>
      <c r="D15" s="1613"/>
      <c r="E15" s="1614"/>
      <c r="F15" s="1614"/>
      <c r="G15" s="1615"/>
      <c r="H15" s="972"/>
      <c r="I15" s="973"/>
      <c r="J15" s="974"/>
      <c r="K15" s="105"/>
      <c r="L15" s="105"/>
      <c r="M15" s="319"/>
      <c r="N15" s="319"/>
      <c r="O15" s="105"/>
      <c r="P15" s="105"/>
      <c r="Q15" s="106"/>
      <c r="R15" s="106"/>
      <c r="S15" s="106"/>
      <c r="T15" s="106"/>
      <c r="U15" s="106"/>
      <c r="V15" s="106"/>
      <c r="W15" s="106"/>
      <c r="X15" s="106"/>
      <c r="Y15" s="106"/>
      <c r="Z15" s="106"/>
    </row>
    <row r="16" spans="1:26" ht="92">
      <c r="A16" s="797" t="s">
        <v>304</v>
      </c>
      <c r="B16" s="798" t="s">
        <v>305</v>
      </c>
      <c r="C16" s="799">
        <f t="shared" si="0"/>
        <v>1</v>
      </c>
      <c r="D16" s="1599"/>
      <c r="E16" s="1616"/>
      <c r="F16" s="1616"/>
      <c r="G16" s="1600"/>
      <c r="H16" s="975"/>
      <c r="I16" s="976"/>
      <c r="J16" s="977"/>
      <c r="K16" s="105"/>
      <c r="L16" s="105"/>
      <c r="M16" s="319"/>
      <c r="N16" s="319"/>
      <c r="O16" s="105"/>
      <c r="P16" s="105"/>
      <c r="Q16" s="106"/>
      <c r="R16" s="106"/>
      <c r="S16" s="106"/>
      <c r="T16" s="106"/>
      <c r="U16" s="106"/>
      <c r="V16" s="106"/>
      <c r="W16" s="106"/>
      <c r="X16" s="106"/>
      <c r="Y16" s="106"/>
      <c r="Z16" s="106"/>
    </row>
    <row r="17" spans="1:26" ht="26">
      <c r="A17" s="1747"/>
      <c r="B17" s="1570"/>
      <c r="C17" s="1570"/>
      <c r="D17" s="1570"/>
      <c r="E17" s="1570"/>
      <c r="F17" s="1570"/>
      <c r="G17" s="1570"/>
      <c r="H17" s="1570"/>
      <c r="I17" s="1570"/>
      <c r="J17" s="1573"/>
      <c r="K17" s="105"/>
      <c r="L17" s="105"/>
      <c r="M17" s="319"/>
      <c r="N17" s="319"/>
      <c r="O17" s="105"/>
      <c r="P17" s="105"/>
      <c r="Q17" s="106"/>
      <c r="R17" s="106"/>
      <c r="S17" s="106"/>
      <c r="T17" s="106"/>
      <c r="U17" s="106"/>
      <c r="V17" s="106"/>
      <c r="W17" s="106"/>
      <c r="X17" s="106"/>
      <c r="Y17" s="106"/>
      <c r="Z17" s="106"/>
    </row>
    <row r="18" spans="1:26" ht="21">
      <c r="A18" s="664"/>
      <c r="B18" s="1741" t="s">
        <v>306</v>
      </c>
      <c r="C18" s="1570"/>
      <c r="D18" s="1570"/>
      <c r="E18" s="1570"/>
      <c r="F18" s="1570"/>
      <c r="G18" s="1570"/>
      <c r="H18" s="1570"/>
      <c r="I18" s="1570"/>
      <c r="J18" s="1573"/>
      <c r="K18" s="105"/>
      <c r="L18" s="105"/>
      <c r="M18" s="319"/>
      <c r="N18" s="319"/>
      <c r="O18" s="105"/>
      <c r="P18" s="105"/>
      <c r="Q18" s="106"/>
      <c r="R18" s="106"/>
      <c r="S18" s="106"/>
      <c r="T18" s="106"/>
      <c r="U18" s="106"/>
      <c r="V18" s="106"/>
      <c r="W18" s="106"/>
      <c r="X18" s="106"/>
      <c r="Y18" s="106"/>
      <c r="Z18" s="106"/>
    </row>
    <row r="19" spans="1:26" ht="21">
      <c r="A19" s="1118">
        <v>1</v>
      </c>
      <c r="B19" s="1740"/>
      <c r="C19" s="1570"/>
      <c r="D19" s="1570"/>
      <c r="E19" s="1570"/>
      <c r="F19" s="1570"/>
      <c r="G19" s="1570"/>
      <c r="H19" s="1570"/>
      <c r="I19" s="1570"/>
      <c r="J19" s="1573"/>
      <c r="K19" s="105"/>
      <c r="L19" s="105"/>
      <c r="M19" s="319"/>
      <c r="N19" s="319"/>
      <c r="O19" s="105"/>
      <c r="P19" s="105"/>
      <c r="Q19" s="106"/>
      <c r="R19" s="106"/>
      <c r="S19" s="106"/>
      <c r="T19" s="106"/>
      <c r="U19" s="106"/>
      <c r="V19" s="106"/>
      <c r="W19" s="106"/>
      <c r="X19" s="106"/>
      <c r="Y19" s="106"/>
      <c r="Z19" s="106"/>
    </row>
    <row r="20" spans="1:26" ht="21">
      <c r="A20" s="1118">
        <v>2</v>
      </c>
      <c r="B20" s="1740"/>
      <c r="C20" s="1570"/>
      <c r="D20" s="1570"/>
      <c r="E20" s="1570"/>
      <c r="F20" s="1570"/>
      <c r="G20" s="1570"/>
      <c r="H20" s="1570"/>
      <c r="I20" s="1570"/>
      <c r="J20" s="1573"/>
      <c r="K20" s="105"/>
      <c r="L20" s="105"/>
      <c r="M20" s="319"/>
      <c r="N20" s="319"/>
      <c r="O20" s="105"/>
      <c r="P20" s="105"/>
      <c r="Q20" s="106"/>
      <c r="R20" s="106"/>
      <c r="S20" s="106"/>
      <c r="T20" s="106"/>
      <c r="U20" s="106"/>
      <c r="V20" s="106"/>
      <c r="W20" s="106"/>
      <c r="X20" s="106"/>
      <c r="Y20" s="106"/>
      <c r="Z20" s="106"/>
    </row>
    <row r="21" spans="1:26" ht="21">
      <c r="A21" s="1118">
        <v>3</v>
      </c>
      <c r="B21" s="1740"/>
      <c r="C21" s="1570"/>
      <c r="D21" s="1570"/>
      <c r="E21" s="1570"/>
      <c r="F21" s="1570"/>
      <c r="G21" s="1570"/>
      <c r="H21" s="1570"/>
      <c r="I21" s="1570"/>
      <c r="J21" s="1573"/>
      <c r="K21" s="105"/>
      <c r="L21" s="105"/>
      <c r="M21" s="319"/>
      <c r="N21" s="319"/>
      <c r="O21" s="105"/>
      <c r="P21" s="105"/>
      <c r="Q21" s="106"/>
      <c r="R21" s="106"/>
      <c r="S21" s="106"/>
      <c r="T21" s="106"/>
      <c r="U21" s="106"/>
      <c r="V21" s="106"/>
      <c r="W21" s="106"/>
      <c r="X21" s="106"/>
      <c r="Y21" s="106"/>
      <c r="Z21" s="106"/>
    </row>
    <row r="22" spans="1:26" ht="21">
      <c r="A22" s="1118">
        <v>4</v>
      </c>
      <c r="B22" s="1740"/>
      <c r="C22" s="1570"/>
      <c r="D22" s="1570"/>
      <c r="E22" s="1570"/>
      <c r="F22" s="1570"/>
      <c r="G22" s="1570"/>
      <c r="H22" s="1570"/>
      <c r="I22" s="1570"/>
      <c r="J22" s="1573"/>
      <c r="K22" s="105"/>
      <c r="L22" s="105"/>
      <c r="M22" s="319"/>
      <c r="N22" s="319"/>
      <c r="O22" s="105"/>
      <c r="P22" s="105"/>
      <c r="Q22" s="106"/>
      <c r="R22" s="106"/>
      <c r="S22" s="106"/>
      <c r="T22" s="106"/>
      <c r="U22" s="106"/>
      <c r="V22" s="106"/>
      <c r="W22" s="106"/>
      <c r="X22" s="106"/>
      <c r="Y22" s="106"/>
      <c r="Z22" s="106"/>
    </row>
    <row r="23" spans="1:26" ht="21">
      <c r="A23" s="1118">
        <v>5</v>
      </c>
      <c r="B23" s="1740"/>
      <c r="C23" s="1570"/>
      <c r="D23" s="1570"/>
      <c r="E23" s="1570"/>
      <c r="F23" s="1570"/>
      <c r="G23" s="1570"/>
      <c r="H23" s="1570"/>
      <c r="I23" s="1570"/>
      <c r="J23" s="1573"/>
      <c r="K23" s="105"/>
      <c r="L23" s="105"/>
      <c r="M23" s="319"/>
      <c r="N23" s="319"/>
      <c r="O23" s="105"/>
      <c r="P23" s="105"/>
      <c r="Q23" s="106"/>
      <c r="R23" s="106"/>
      <c r="S23" s="106"/>
      <c r="T23" s="106"/>
      <c r="U23" s="106"/>
      <c r="V23" s="106"/>
      <c r="W23" s="106"/>
      <c r="X23" s="106"/>
      <c r="Y23" s="106"/>
      <c r="Z23" s="106"/>
    </row>
    <row r="24" spans="1:26" ht="21">
      <c r="A24" s="804"/>
      <c r="B24" s="1741" t="s">
        <v>307</v>
      </c>
      <c r="C24" s="1570"/>
      <c r="D24" s="1570"/>
      <c r="E24" s="1570"/>
      <c r="F24" s="1570"/>
      <c r="G24" s="1570"/>
      <c r="H24" s="1570"/>
      <c r="I24" s="1570"/>
      <c r="J24" s="1573"/>
      <c r="K24" s="105"/>
      <c r="L24" s="105"/>
      <c r="M24" s="319"/>
      <c r="N24" s="319"/>
      <c r="O24" s="105"/>
      <c r="P24" s="105"/>
      <c r="Q24" s="106"/>
      <c r="R24" s="106"/>
      <c r="S24" s="106"/>
      <c r="T24" s="106"/>
      <c r="U24" s="106"/>
      <c r="V24" s="106"/>
      <c r="W24" s="106"/>
      <c r="X24" s="106"/>
      <c r="Y24" s="106"/>
      <c r="Z24" s="106"/>
    </row>
    <row r="25" spans="1:26" ht="21">
      <c r="A25" s="1118">
        <v>1</v>
      </c>
      <c r="B25" s="1740"/>
      <c r="C25" s="1570"/>
      <c r="D25" s="1570"/>
      <c r="E25" s="1570"/>
      <c r="F25" s="1570"/>
      <c r="G25" s="1570"/>
      <c r="H25" s="1570"/>
      <c r="I25" s="1570"/>
      <c r="J25" s="1573"/>
      <c r="K25" s="105"/>
      <c r="L25" s="105"/>
      <c r="M25" s="319"/>
      <c r="N25" s="319"/>
      <c r="O25" s="105"/>
      <c r="P25" s="105"/>
      <c r="Q25" s="106"/>
      <c r="R25" s="106"/>
      <c r="S25" s="106"/>
      <c r="T25" s="106"/>
      <c r="U25" s="106"/>
      <c r="V25" s="106"/>
      <c r="W25" s="106"/>
      <c r="X25" s="106"/>
      <c r="Y25" s="106"/>
      <c r="Z25" s="106"/>
    </row>
    <row r="26" spans="1:26" ht="21">
      <c r="A26" s="1118">
        <v>2</v>
      </c>
      <c r="B26" s="1740"/>
      <c r="C26" s="1570"/>
      <c r="D26" s="1570"/>
      <c r="E26" s="1570"/>
      <c r="F26" s="1570"/>
      <c r="G26" s="1570"/>
      <c r="H26" s="1570"/>
      <c r="I26" s="1570"/>
      <c r="J26" s="1573"/>
      <c r="K26" s="105"/>
      <c r="L26" s="105"/>
      <c r="M26" s="319"/>
      <c r="N26" s="319"/>
      <c r="O26" s="105"/>
      <c r="P26" s="105"/>
      <c r="Q26" s="106"/>
      <c r="R26" s="106"/>
      <c r="S26" s="106"/>
      <c r="T26" s="106"/>
      <c r="U26" s="106"/>
      <c r="V26" s="106"/>
      <c r="W26" s="106"/>
      <c r="X26" s="106"/>
      <c r="Y26" s="106"/>
      <c r="Z26" s="106"/>
    </row>
    <row r="27" spans="1:26" ht="21">
      <c r="A27" s="1118">
        <v>3</v>
      </c>
      <c r="B27" s="1740"/>
      <c r="C27" s="1570"/>
      <c r="D27" s="1570"/>
      <c r="E27" s="1570"/>
      <c r="F27" s="1570"/>
      <c r="G27" s="1570"/>
      <c r="H27" s="1570"/>
      <c r="I27" s="1570"/>
      <c r="J27" s="1573"/>
      <c r="K27" s="105"/>
      <c r="L27" s="105"/>
      <c r="M27" s="319"/>
      <c r="N27" s="319"/>
      <c r="O27" s="105"/>
      <c r="P27" s="105"/>
      <c r="Q27" s="106"/>
      <c r="R27" s="106"/>
      <c r="S27" s="106"/>
      <c r="T27" s="106"/>
      <c r="U27" s="106"/>
      <c r="V27" s="106"/>
      <c r="W27" s="106"/>
      <c r="X27" s="106"/>
      <c r="Y27" s="106"/>
      <c r="Z27" s="106"/>
    </row>
    <row r="28" spans="1:26" ht="21">
      <c r="A28" s="1118">
        <v>4</v>
      </c>
      <c r="B28" s="1740"/>
      <c r="C28" s="1570"/>
      <c r="D28" s="1570"/>
      <c r="E28" s="1570"/>
      <c r="F28" s="1570"/>
      <c r="G28" s="1570"/>
      <c r="H28" s="1570"/>
      <c r="I28" s="1570"/>
      <c r="J28" s="1573"/>
      <c r="K28" s="105"/>
      <c r="L28" s="105"/>
      <c r="M28" s="319"/>
      <c r="N28" s="319"/>
      <c r="O28" s="105"/>
      <c r="P28" s="105"/>
      <c r="Q28" s="106"/>
      <c r="R28" s="106"/>
      <c r="S28" s="106"/>
      <c r="T28" s="106"/>
      <c r="U28" s="106"/>
      <c r="V28" s="106"/>
      <c r="W28" s="106"/>
      <c r="X28" s="106"/>
      <c r="Y28" s="106"/>
      <c r="Z28" s="106"/>
    </row>
    <row r="29" spans="1:26" ht="21">
      <c r="A29" s="1118">
        <v>5</v>
      </c>
      <c r="B29" s="1740"/>
      <c r="C29" s="1570"/>
      <c r="D29" s="1570"/>
      <c r="E29" s="1570"/>
      <c r="F29" s="1570"/>
      <c r="G29" s="1570"/>
      <c r="H29" s="1570"/>
      <c r="I29" s="1570"/>
      <c r="J29" s="1573"/>
      <c r="K29" s="105"/>
      <c r="L29" s="105"/>
      <c r="M29" s="319"/>
      <c r="N29" s="319"/>
      <c r="O29" s="105"/>
      <c r="P29" s="105"/>
      <c r="Q29" s="106"/>
      <c r="R29" s="106"/>
      <c r="S29" s="106"/>
      <c r="T29" s="106"/>
      <c r="U29" s="106"/>
      <c r="V29" s="106"/>
      <c r="W29" s="106"/>
      <c r="X29" s="106"/>
      <c r="Y29" s="106"/>
      <c r="Z29" s="106"/>
    </row>
    <row r="30" spans="1:26" ht="21">
      <c r="A30" s="804"/>
      <c r="B30" s="1741" t="s">
        <v>308</v>
      </c>
      <c r="C30" s="1570"/>
      <c r="D30" s="1570"/>
      <c r="E30" s="1570"/>
      <c r="F30" s="1570"/>
      <c r="G30" s="1570"/>
      <c r="H30" s="1570"/>
      <c r="I30" s="1570"/>
      <c r="J30" s="1573"/>
      <c r="K30" s="105"/>
      <c r="L30" s="105"/>
      <c r="M30" s="319"/>
      <c r="N30" s="319"/>
      <c r="O30" s="105"/>
      <c r="P30" s="105"/>
      <c r="Q30" s="106"/>
      <c r="R30" s="106"/>
      <c r="S30" s="106"/>
      <c r="T30" s="106"/>
      <c r="U30" s="106"/>
      <c r="V30" s="106"/>
      <c r="W30" s="106"/>
      <c r="X30" s="106"/>
      <c r="Y30" s="106"/>
      <c r="Z30" s="106"/>
    </row>
    <row r="31" spans="1:26" ht="21">
      <c r="A31" s="1118">
        <v>1</v>
      </c>
      <c r="B31" s="1740"/>
      <c r="C31" s="1570"/>
      <c r="D31" s="1570"/>
      <c r="E31" s="1570"/>
      <c r="F31" s="1570"/>
      <c r="G31" s="1570"/>
      <c r="H31" s="1570"/>
      <c r="I31" s="1570"/>
      <c r="J31" s="1573"/>
      <c r="K31" s="105"/>
      <c r="L31" s="105"/>
      <c r="M31" s="319"/>
      <c r="N31" s="319"/>
      <c r="O31" s="105"/>
      <c r="P31" s="105"/>
      <c r="Q31" s="106"/>
      <c r="R31" s="106"/>
      <c r="S31" s="106"/>
      <c r="T31" s="106"/>
      <c r="U31" s="106"/>
      <c r="V31" s="106"/>
      <c r="W31" s="106"/>
      <c r="X31" s="106"/>
      <c r="Y31" s="106"/>
      <c r="Z31" s="106"/>
    </row>
    <row r="32" spans="1:26" ht="21">
      <c r="A32" s="1118">
        <v>2</v>
      </c>
      <c r="B32" s="1740"/>
      <c r="C32" s="1570"/>
      <c r="D32" s="1570"/>
      <c r="E32" s="1570"/>
      <c r="F32" s="1570"/>
      <c r="G32" s="1570"/>
      <c r="H32" s="1570"/>
      <c r="I32" s="1570"/>
      <c r="J32" s="1573"/>
      <c r="K32" s="105"/>
      <c r="L32" s="105"/>
      <c r="M32" s="319"/>
      <c r="N32" s="319"/>
      <c r="O32" s="105"/>
      <c r="P32" s="105"/>
      <c r="Q32" s="106"/>
      <c r="R32" s="106"/>
      <c r="S32" s="106"/>
      <c r="T32" s="106"/>
      <c r="U32" s="106"/>
      <c r="V32" s="106"/>
      <c r="W32" s="106"/>
      <c r="X32" s="106"/>
      <c r="Y32" s="106"/>
      <c r="Z32" s="106"/>
    </row>
    <row r="33" spans="1:26" ht="21">
      <c r="A33" s="1118">
        <v>3</v>
      </c>
      <c r="B33" s="1740"/>
      <c r="C33" s="1570"/>
      <c r="D33" s="1570"/>
      <c r="E33" s="1570"/>
      <c r="F33" s="1570"/>
      <c r="G33" s="1570"/>
      <c r="H33" s="1570"/>
      <c r="I33" s="1570"/>
      <c r="J33" s="1573"/>
      <c r="K33" s="105"/>
      <c r="L33" s="105"/>
      <c r="M33" s="319"/>
      <c r="N33" s="319"/>
      <c r="O33" s="105"/>
      <c r="P33" s="105"/>
      <c r="Q33" s="106"/>
      <c r="R33" s="106"/>
      <c r="S33" s="106"/>
      <c r="T33" s="106"/>
      <c r="U33" s="106"/>
      <c r="V33" s="106"/>
      <c r="W33" s="106"/>
      <c r="X33" s="106"/>
      <c r="Y33" s="106"/>
      <c r="Z33" s="106"/>
    </row>
    <row r="34" spans="1:26" ht="21">
      <c r="A34" s="1118">
        <v>4</v>
      </c>
      <c r="B34" s="1740"/>
      <c r="C34" s="1570"/>
      <c r="D34" s="1570"/>
      <c r="E34" s="1570"/>
      <c r="F34" s="1570"/>
      <c r="G34" s="1570"/>
      <c r="H34" s="1570"/>
      <c r="I34" s="1570"/>
      <c r="J34" s="1573"/>
      <c r="K34" s="105"/>
      <c r="L34" s="105"/>
      <c r="M34" s="319"/>
      <c r="N34" s="319"/>
      <c r="O34" s="105"/>
      <c r="P34" s="105"/>
      <c r="Q34" s="106"/>
      <c r="R34" s="106"/>
      <c r="S34" s="106"/>
      <c r="T34" s="106"/>
      <c r="U34" s="106"/>
      <c r="V34" s="106"/>
      <c r="W34" s="106"/>
      <c r="X34" s="106"/>
      <c r="Y34" s="106"/>
      <c r="Z34" s="106"/>
    </row>
    <row r="35" spans="1:26" ht="21">
      <c r="A35" s="1118">
        <v>5</v>
      </c>
      <c r="B35" s="1740"/>
      <c r="C35" s="1570"/>
      <c r="D35" s="1570"/>
      <c r="E35" s="1570"/>
      <c r="F35" s="1570"/>
      <c r="G35" s="1570"/>
      <c r="H35" s="1570"/>
      <c r="I35" s="1570"/>
      <c r="J35" s="1573"/>
      <c r="K35" s="105"/>
      <c r="L35" s="105"/>
      <c r="M35" s="319"/>
      <c r="N35" s="319"/>
      <c r="O35" s="105"/>
      <c r="P35" s="105"/>
      <c r="Q35" s="106"/>
      <c r="R35" s="106"/>
      <c r="S35" s="106"/>
      <c r="T35" s="106"/>
      <c r="U35" s="106"/>
      <c r="V35" s="106"/>
      <c r="W35" s="106"/>
      <c r="X35" s="106"/>
      <c r="Y35" s="106"/>
      <c r="Z35" s="106"/>
    </row>
    <row r="36" spans="1:26" ht="21">
      <c r="A36" s="804"/>
      <c r="B36" s="1741" t="s">
        <v>309</v>
      </c>
      <c r="C36" s="1570"/>
      <c r="D36" s="1570"/>
      <c r="E36" s="1570"/>
      <c r="F36" s="1570"/>
      <c r="G36" s="1570"/>
      <c r="H36" s="1570"/>
      <c r="I36" s="1570"/>
      <c r="J36" s="1573"/>
      <c r="K36" s="105"/>
      <c r="L36" s="105"/>
      <c r="M36" s="319"/>
      <c r="N36" s="319"/>
      <c r="O36" s="105"/>
      <c r="P36" s="105"/>
      <c r="Q36" s="106"/>
      <c r="R36" s="106"/>
      <c r="S36" s="106"/>
      <c r="T36" s="106"/>
      <c r="U36" s="106"/>
      <c r="V36" s="106"/>
      <c r="W36" s="106"/>
      <c r="X36" s="106"/>
      <c r="Y36" s="106"/>
      <c r="Z36" s="106"/>
    </row>
    <row r="37" spans="1:26" ht="21">
      <c r="A37" s="664"/>
      <c r="B37" s="1741" t="s">
        <v>310</v>
      </c>
      <c r="C37" s="1570"/>
      <c r="D37" s="1570"/>
      <c r="E37" s="1570"/>
      <c r="F37" s="1570"/>
      <c r="G37" s="1570"/>
      <c r="H37" s="1570"/>
      <c r="I37" s="1570"/>
      <c r="J37" s="1573"/>
      <c r="K37" s="105"/>
      <c r="L37" s="105"/>
      <c r="M37" s="319"/>
      <c r="N37" s="319"/>
      <c r="O37" s="105"/>
      <c r="P37" s="105"/>
      <c r="Q37" s="106"/>
      <c r="R37" s="106"/>
      <c r="S37" s="106"/>
      <c r="T37" s="106"/>
      <c r="U37" s="106"/>
      <c r="V37" s="106"/>
      <c r="W37" s="106"/>
      <c r="X37" s="106"/>
      <c r="Y37" s="106"/>
      <c r="Z37" s="106"/>
    </row>
    <row r="38" spans="1:26" ht="21">
      <c r="A38" s="1739"/>
      <c r="B38" s="1612"/>
      <c r="C38" s="1612"/>
      <c r="D38" s="1612"/>
      <c r="E38" s="1612"/>
      <c r="F38" s="1612"/>
      <c r="G38" s="1598"/>
      <c r="H38" s="806"/>
      <c r="I38" s="806"/>
      <c r="J38" s="806"/>
      <c r="K38" s="105"/>
      <c r="L38" s="105"/>
      <c r="M38" s="319"/>
      <c r="N38" s="319"/>
      <c r="O38" s="105"/>
      <c r="P38" s="105"/>
      <c r="Q38" s="106"/>
      <c r="R38" s="106"/>
      <c r="S38" s="106"/>
      <c r="T38" s="106"/>
      <c r="U38" s="106"/>
      <c r="V38" s="106"/>
      <c r="W38" s="106"/>
      <c r="X38" s="106"/>
      <c r="Y38" s="106"/>
      <c r="Z38" s="106"/>
    </row>
    <row r="39" spans="1:26" ht="21">
      <c r="A39" s="1613"/>
      <c r="B39" s="1614"/>
      <c r="C39" s="1614"/>
      <c r="D39" s="1614"/>
      <c r="E39" s="1614"/>
      <c r="F39" s="1614"/>
      <c r="G39" s="1615"/>
      <c r="H39" s="806"/>
      <c r="I39" s="806"/>
      <c r="J39" s="806"/>
      <c r="K39" s="105"/>
      <c r="L39" s="105"/>
      <c r="M39" s="319"/>
      <c r="N39" s="319"/>
      <c r="O39" s="105"/>
      <c r="P39" s="105"/>
      <c r="Q39" s="106"/>
      <c r="R39" s="106"/>
      <c r="S39" s="106"/>
      <c r="T39" s="106"/>
      <c r="U39" s="106"/>
      <c r="V39" s="106"/>
      <c r="W39" s="106"/>
      <c r="X39" s="106"/>
      <c r="Y39" s="106"/>
      <c r="Z39" s="106"/>
    </row>
    <row r="40" spans="1:26" ht="21">
      <c r="A40" s="1599"/>
      <c r="B40" s="1616"/>
      <c r="C40" s="1616"/>
      <c r="D40" s="1616"/>
      <c r="E40" s="1616"/>
      <c r="F40" s="1616"/>
      <c r="G40" s="1600"/>
      <c r="H40" s="806"/>
      <c r="I40" s="806"/>
      <c r="J40" s="806"/>
      <c r="K40" s="105"/>
      <c r="L40" s="105"/>
      <c r="M40" s="319"/>
      <c r="N40" s="319"/>
      <c r="O40" s="105"/>
      <c r="P40" s="105"/>
      <c r="Q40" s="106"/>
      <c r="R40" s="106"/>
      <c r="S40" s="106"/>
      <c r="T40" s="106"/>
      <c r="U40" s="106"/>
      <c r="V40" s="106"/>
      <c r="W40" s="106"/>
      <c r="X40" s="106"/>
      <c r="Y40" s="106"/>
      <c r="Z40" s="106"/>
    </row>
    <row r="41" spans="1:26" ht="32">
      <c r="A41" s="978" t="s">
        <v>5260</v>
      </c>
      <c r="B41" s="978" t="s">
        <v>5261</v>
      </c>
      <c r="C41" s="922" t="s">
        <v>1811</v>
      </c>
      <c r="D41" s="811" t="s">
        <v>4574</v>
      </c>
      <c r="E41" s="922" t="s">
        <v>4575</v>
      </c>
      <c r="F41" s="810" t="s">
        <v>3188</v>
      </c>
      <c r="G41" s="1530" t="s">
        <v>3189</v>
      </c>
      <c r="H41" s="812"/>
      <c r="I41" s="319"/>
      <c r="J41" s="319"/>
      <c r="K41" s="105"/>
      <c r="L41" s="105"/>
      <c r="M41" s="319"/>
      <c r="N41" s="319"/>
      <c r="O41" s="105"/>
      <c r="P41" s="105"/>
      <c r="Q41" s="106"/>
      <c r="R41" s="106"/>
      <c r="S41" s="106"/>
      <c r="T41" s="106"/>
      <c r="U41" s="106"/>
      <c r="V41" s="106"/>
      <c r="W41" s="106"/>
      <c r="X41" s="106"/>
      <c r="Y41" s="106"/>
      <c r="Z41" s="106"/>
    </row>
    <row r="42" spans="1:26" ht="19">
      <c r="A42" s="813"/>
      <c r="B42" s="1737" t="s">
        <v>320</v>
      </c>
      <c r="C42" s="1570"/>
      <c r="D42" s="1570"/>
      <c r="E42" s="1570"/>
      <c r="F42" s="1570"/>
      <c r="G42" s="1573"/>
      <c r="H42" s="814"/>
      <c r="I42" s="319">
        <f t="shared" ref="I42:J42" si="1">I43+I63+I78+I98+I107</f>
        <v>34</v>
      </c>
      <c r="J42" s="319">
        <f t="shared" si="1"/>
        <v>34</v>
      </c>
      <c r="K42" s="105"/>
      <c r="L42" s="105"/>
      <c r="M42" s="319"/>
      <c r="N42" s="319"/>
      <c r="O42" s="105"/>
      <c r="P42" s="105"/>
      <c r="Q42" s="106"/>
      <c r="R42" s="106"/>
      <c r="S42" s="106"/>
      <c r="T42" s="106"/>
      <c r="U42" s="106"/>
      <c r="V42" s="106"/>
      <c r="W42" s="106"/>
      <c r="X42" s="106"/>
      <c r="Y42" s="106"/>
      <c r="Z42" s="106"/>
    </row>
    <row r="43" spans="1:26" ht="19">
      <c r="A43" s="979" t="s">
        <v>209</v>
      </c>
      <c r="B43" s="1728" t="s">
        <v>40</v>
      </c>
      <c r="C43" s="1570"/>
      <c r="D43" s="1570"/>
      <c r="E43" s="1570"/>
      <c r="F43" s="1570"/>
      <c r="G43" s="1573"/>
      <c r="H43" s="863"/>
      <c r="I43" s="319">
        <f>SUM(D47:D57)</f>
        <v>4</v>
      </c>
      <c r="J43" s="319">
        <f>COUNT(D47:D57)*2</f>
        <v>4</v>
      </c>
      <c r="K43" s="105"/>
      <c r="L43" s="105"/>
      <c r="M43" s="319"/>
      <c r="N43" s="319"/>
      <c r="O43" s="105"/>
      <c r="P43" s="105"/>
      <c r="Q43" s="106"/>
      <c r="R43" s="106"/>
      <c r="S43" s="106"/>
      <c r="T43" s="106"/>
      <c r="U43" s="106"/>
      <c r="V43" s="106"/>
      <c r="W43" s="106"/>
      <c r="X43" s="106"/>
      <c r="Y43" s="106"/>
      <c r="Z43" s="106"/>
    </row>
    <row r="44" spans="1:26" ht="18" hidden="1" customHeight="1">
      <c r="A44" s="310" t="s">
        <v>1813</v>
      </c>
      <c r="B44" s="122" t="s">
        <v>4576</v>
      </c>
      <c r="C44" s="150"/>
      <c r="D44" s="141"/>
      <c r="E44" s="141"/>
      <c r="F44" s="141"/>
      <c r="G44" s="127"/>
      <c r="H44" s="105"/>
      <c r="I44" s="105"/>
      <c r="J44" s="105"/>
      <c r="K44" s="105"/>
      <c r="L44" s="105"/>
      <c r="M44" s="105"/>
      <c r="N44" s="106"/>
      <c r="O44" s="106"/>
      <c r="P44" s="106"/>
      <c r="Q44" s="106"/>
      <c r="R44" s="106"/>
      <c r="S44" s="106"/>
      <c r="T44" s="106"/>
      <c r="U44" s="106"/>
      <c r="V44" s="106"/>
      <c r="W44" s="106"/>
      <c r="X44" s="106"/>
      <c r="Y44" s="106"/>
      <c r="Z44" s="106"/>
    </row>
    <row r="45" spans="1:26" ht="18" hidden="1" customHeight="1">
      <c r="A45" s="310" t="s">
        <v>1816</v>
      </c>
      <c r="B45" s="122" t="s">
        <v>4577</v>
      </c>
      <c r="C45" s="150"/>
      <c r="D45" s="141"/>
      <c r="E45" s="141"/>
      <c r="F45" s="141"/>
      <c r="G45" s="127"/>
      <c r="H45" s="105"/>
      <c r="I45" s="105"/>
      <c r="J45" s="105"/>
      <c r="K45" s="105"/>
      <c r="L45" s="105"/>
      <c r="M45" s="105"/>
      <c r="N45" s="106"/>
      <c r="O45" s="106"/>
      <c r="P45" s="106"/>
      <c r="Q45" s="106"/>
      <c r="R45" s="106"/>
      <c r="S45" s="106"/>
      <c r="T45" s="106"/>
      <c r="U45" s="106"/>
      <c r="V45" s="106"/>
      <c r="W45" s="106"/>
      <c r="X45" s="106"/>
      <c r="Y45" s="106"/>
      <c r="Z45" s="106"/>
    </row>
    <row r="46" spans="1:26" ht="18" hidden="1" customHeight="1">
      <c r="A46" s="310" t="s">
        <v>1819</v>
      </c>
      <c r="B46" s="122" t="s">
        <v>4578</v>
      </c>
      <c r="C46" s="150"/>
      <c r="D46" s="141"/>
      <c r="E46" s="141"/>
      <c r="F46" s="141"/>
      <c r="G46" s="127"/>
      <c r="H46" s="105"/>
      <c r="I46" s="105"/>
      <c r="J46" s="105"/>
      <c r="K46" s="105"/>
      <c r="L46" s="105"/>
      <c r="M46" s="105"/>
      <c r="N46" s="106"/>
      <c r="O46" s="106"/>
      <c r="P46" s="106"/>
      <c r="Q46" s="106"/>
      <c r="R46" s="106"/>
      <c r="S46" s="106"/>
      <c r="T46" s="106"/>
      <c r="U46" s="106"/>
      <c r="V46" s="106"/>
      <c r="W46" s="106"/>
      <c r="X46" s="106"/>
      <c r="Y46" s="106"/>
      <c r="Z46" s="106"/>
    </row>
    <row r="47" spans="1:26" ht="176">
      <c r="A47" s="695" t="s">
        <v>1827</v>
      </c>
      <c r="B47" s="122" t="s">
        <v>5262</v>
      </c>
      <c r="C47" s="150" t="s">
        <v>5263</v>
      </c>
      <c r="D47" s="696">
        <v>2</v>
      </c>
      <c r="E47" s="124" t="s">
        <v>5264</v>
      </c>
      <c r="F47" s="492" t="s">
        <v>5265</v>
      </c>
      <c r="G47" s="127"/>
      <c r="H47" s="319"/>
      <c r="I47" s="319"/>
      <c r="J47" s="319"/>
      <c r="K47" s="105"/>
      <c r="L47" s="105"/>
      <c r="M47" s="319"/>
      <c r="N47" s="319"/>
      <c r="O47" s="105"/>
      <c r="P47" s="105"/>
      <c r="Q47" s="106"/>
      <c r="R47" s="106"/>
      <c r="S47" s="106"/>
      <c r="T47" s="106"/>
      <c r="U47" s="106"/>
      <c r="V47" s="106"/>
      <c r="W47" s="106"/>
      <c r="X47" s="106"/>
      <c r="Y47" s="106"/>
      <c r="Z47" s="106"/>
    </row>
    <row r="48" spans="1:26" ht="18" hidden="1" customHeight="1">
      <c r="A48" s="310" t="s">
        <v>1833</v>
      </c>
      <c r="B48" s="122" t="s">
        <v>4580</v>
      </c>
      <c r="C48" s="150"/>
      <c r="D48" s="141"/>
      <c r="E48" s="141"/>
      <c r="F48" s="141"/>
      <c r="G48" s="127"/>
      <c r="H48" s="105"/>
      <c r="I48" s="105"/>
      <c r="J48" s="105"/>
      <c r="K48" s="105"/>
      <c r="L48" s="105"/>
      <c r="M48" s="105"/>
      <c r="N48" s="106"/>
      <c r="O48" s="106"/>
      <c r="P48" s="106"/>
      <c r="Q48" s="106"/>
      <c r="R48" s="106"/>
      <c r="S48" s="106"/>
      <c r="T48" s="106"/>
      <c r="U48" s="106"/>
      <c r="V48" s="106"/>
      <c r="W48" s="106"/>
      <c r="X48" s="106"/>
      <c r="Y48" s="106"/>
      <c r="Z48" s="106"/>
    </row>
    <row r="49" spans="1:26" ht="18" hidden="1" customHeight="1">
      <c r="A49" s="310" t="s">
        <v>1836</v>
      </c>
      <c r="B49" s="122" t="s">
        <v>4581</v>
      </c>
      <c r="C49" s="150"/>
      <c r="D49" s="141"/>
      <c r="E49" s="141"/>
      <c r="F49" s="141"/>
      <c r="G49" s="127"/>
      <c r="H49" s="105"/>
      <c r="I49" s="105"/>
      <c r="J49" s="105"/>
      <c r="K49" s="105"/>
      <c r="L49" s="105"/>
      <c r="M49" s="105"/>
      <c r="N49" s="106"/>
      <c r="O49" s="106"/>
      <c r="P49" s="106"/>
      <c r="Q49" s="106"/>
      <c r="R49" s="106"/>
      <c r="S49" s="106"/>
      <c r="T49" s="106"/>
      <c r="U49" s="106"/>
      <c r="V49" s="106"/>
      <c r="W49" s="106"/>
      <c r="X49" s="106"/>
      <c r="Y49" s="106"/>
      <c r="Z49" s="106"/>
    </row>
    <row r="50" spans="1:26" ht="18" hidden="1" customHeight="1">
      <c r="A50" s="310" t="s">
        <v>1839</v>
      </c>
      <c r="B50" s="122" t="s">
        <v>4582</v>
      </c>
      <c r="C50" s="150"/>
      <c r="D50" s="141"/>
      <c r="E50" s="141"/>
      <c r="F50" s="141"/>
      <c r="G50" s="127"/>
      <c r="H50" s="105"/>
      <c r="I50" s="105"/>
      <c r="J50" s="105"/>
      <c r="K50" s="105"/>
      <c r="L50" s="105"/>
      <c r="M50" s="105"/>
      <c r="N50" s="106"/>
      <c r="O50" s="106"/>
      <c r="P50" s="106"/>
      <c r="Q50" s="106"/>
      <c r="R50" s="106"/>
      <c r="S50" s="106"/>
      <c r="T50" s="106"/>
      <c r="U50" s="106"/>
      <c r="V50" s="106"/>
      <c r="W50" s="106"/>
      <c r="X50" s="106"/>
      <c r="Y50" s="106"/>
      <c r="Z50" s="106"/>
    </row>
    <row r="51" spans="1:26" ht="18" hidden="1" customHeight="1">
      <c r="A51" s="310" t="s">
        <v>348</v>
      </c>
      <c r="B51" s="122" t="s">
        <v>4583</v>
      </c>
      <c r="C51" s="150"/>
      <c r="D51" s="141"/>
      <c r="E51" s="141"/>
      <c r="F51" s="141"/>
      <c r="G51" s="127"/>
      <c r="H51" s="105"/>
      <c r="I51" s="105"/>
      <c r="J51" s="105"/>
      <c r="K51" s="105"/>
      <c r="L51" s="105"/>
      <c r="M51" s="105"/>
      <c r="N51" s="106"/>
      <c r="O51" s="106"/>
      <c r="P51" s="106"/>
      <c r="Q51" s="106"/>
      <c r="R51" s="106"/>
      <c r="S51" s="106"/>
      <c r="T51" s="106"/>
      <c r="U51" s="106"/>
      <c r="V51" s="106"/>
      <c r="W51" s="106"/>
      <c r="X51" s="106"/>
      <c r="Y51" s="106"/>
      <c r="Z51" s="106"/>
    </row>
    <row r="52" spans="1:26" ht="18" hidden="1" customHeight="1">
      <c r="A52" s="310" t="s">
        <v>1844</v>
      </c>
      <c r="B52" s="122" t="s">
        <v>4584</v>
      </c>
      <c r="C52" s="150"/>
      <c r="D52" s="141"/>
      <c r="E52" s="141"/>
      <c r="F52" s="141"/>
      <c r="G52" s="127"/>
      <c r="H52" s="105"/>
      <c r="I52" s="105"/>
      <c r="J52" s="105"/>
      <c r="K52" s="105"/>
      <c r="L52" s="105"/>
      <c r="M52" s="105"/>
      <c r="N52" s="106"/>
      <c r="O52" s="106"/>
      <c r="P52" s="106"/>
      <c r="Q52" s="106"/>
      <c r="R52" s="106"/>
      <c r="S52" s="106"/>
      <c r="T52" s="106"/>
      <c r="U52" s="106"/>
      <c r="V52" s="106"/>
      <c r="W52" s="106"/>
      <c r="X52" s="106"/>
      <c r="Y52" s="106"/>
      <c r="Z52" s="106"/>
    </row>
    <row r="53" spans="1:26" ht="18" hidden="1" customHeight="1">
      <c r="A53" s="310" t="s">
        <v>354</v>
      </c>
      <c r="B53" s="122" t="s">
        <v>4585</v>
      </c>
      <c r="C53" s="150"/>
      <c r="D53" s="141"/>
      <c r="E53" s="141"/>
      <c r="F53" s="141"/>
      <c r="G53" s="127"/>
      <c r="H53" s="105"/>
      <c r="I53" s="105"/>
      <c r="J53" s="105"/>
      <c r="K53" s="105"/>
      <c r="L53" s="105"/>
      <c r="M53" s="105"/>
      <c r="N53" s="106"/>
      <c r="O53" s="106"/>
      <c r="P53" s="106"/>
      <c r="Q53" s="106"/>
      <c r="R53" s="106"/>
      <c r="S53" s="106"/>
      <c r="T53" s="106"/>
      <c r="U53" s="106"/>
      <c r="V53" s="106"/>
      <c r="W53" s="106"/>
      <c r="X53" s="106"/>
      <c r="Y53" s="106"/>
      <c r="Z53" s="106"/>
    </row>
    <row r="54" spans="1:26" ht="18" hidden="1" customHeight="1">
      <c r="A54" s="310" t="s">
        <v>356</v>
      </c>
      <c r="B54" s="122" t="s">
        <v>4586</v>
      </c>
      <c r="C54" s="150"/>
      <c r="D54" s="141"/>
      <c r="E54" s="141"/>
      <c r="F54" s="141"/>
      <c r="G54" s="127"/>
      <c r="H54" s="105"/>
      <c r="I54" s="105"/>
      <c r="J54" s="105"/>
      <c r="K54" s="105"/>
      <c r="L54" s="105"/>
      <c r="M54" s="105"/>
      <c r="N54" s="106"/>
      <c r="O54" s="106"/>
      <c r="P54" s="106"/>
      <c r="Q54" s="106"/>
      <c r="R54" s="106"/>
      <c r="S54" s="106"/>
      <c r="T54" s="106"/>
      <c r="U54" s="106"/>
      <c r="V54" s="106"/>
      <c r="W54" s="106"/>
      <c r="X54" s="106"/>
      <c r="Y54" s="106"/>
      <c r="Z54" s="106"/>
    </row>
    <row r="55" spans="1:26" ht="18" hidden="1" customHeight="1">
      <c r="A55" s="310" t="s">
        <v>358</v>
      </c>
      <c r="B55" s="122" t="s">
        <v>4587</v>
      </c>
      <c r="C55" s="150"/>
      <c r="D55" s="141"/>
      <c r="E55" s="141"/>
      <c r="F55" s="141"/>
      <c r="G55" s="127"/>
      <c r="H55" s="105"/>
      <c r="I55" s="105"/>
      <c r="J55" s="105"/>
      <c r="K55" s="105"/>
      <c r="L55" s="105"/>
      <c r="M55" s="105"/>
      <c r="N55" s="106"/>
      <c r="O55" s="106"/>
      <c r="P55" s="106"/>
      <c r="Q55" s="106"/>
      <c r="R55" s="106"/>
      <c r="S55" s="106"/>
      <c r="T55" s="106"/>
      <c r="U55" s="106"/>
      <c r="V55" s="106"/>
      <c r="W55" s="106"/>
      <c r="X55" s="106"/>
      <c r="Y55" s="106"/>
      <c r="Z55" s="106"/>
    </row>
    <row r="56" spans="1:26" ht="18" hidden="1" customHeight="1">
      <c r="A56" s="310" t="s">
        <v>1854</v>
      </c>
      <c r="B56" s="122" t="s">
        <v>4588</v>
      </c>
      <c r="C56" s="150"/>
      <c r="D56" s="141"/>
      <c r="E56" s="141"/>
      <c r="F56" s="141"/>
      <c r="G56" s="127"/>
      <c r="H56" s="105"/>
      <c r="I56" s="105"/>
      <c r="J56" s="105"/>
      <c r="K56" s="105"/>
      <c r="L56" s="105"/>
      <c r="M56" s="105"/>
      <c r="N56" s="106"/>
      <c r="O56" s="106"/>
      <c r="P56" s="106"/>
      <c r="Q56" s="106"/>
      <c r="R56" s="106"/>
      <c r="S56" s="106"/>
      <c r="T56" s="106"/>
      <c r="U56" s="106"/>
      <c r="V56" s="106"/>
      <c r="W56" s="106"/>
      <c r="X56" s="106"/>
      <c r="Y56" s="106"/>
      <c r="Z56" s="106"/>
    </row>
    <row r="57" spans="1:26" ht="34">
      <c r="A57" s="695" t="s">
        <v>1858</v>
      </c>
      <c r="B57" s="122" t="s">
        <v>367</v>
      </c>
      <c r="C57" s="150" t="s">
        <v>5266</v>
      </c>
      <c r="D57" s="696">
        <v>2</v>
      </c>
      <c r="E57" s="124" t="s">
        <v>599</v>
      </c>
      <c r="F57" s="141"/>
      <c r="G57" s="127"/>
      <c r="H57" s="319"/>
      <c r="I57" s="319"/>
      <c r="J57" s="319"/>
      <c r="K57" s="105"/>
      <c r="L57" s="105"/>
      <c r="M57" s="319"/>
      <c r="N57" s="319"/>
      <c r="O57" s="105"/>
      <c r="P57" s="105"/>
      <c r="Q57" s="106"/>
      <c r="R57" s="106"/>
      <c r="S57" s="106"/>
      <c r="T57" s="106"/>
      <c r="U57" s="106"/>
      <c r="V57" s="106"/>
      <c r="W57" s="106"/>
      <c r="X57" s="106"/>
      <c r="Y57" s="106"/>
      <c r="Z57" s="106"/>
    </row>
    <row r="58" spans="1:26" ht="30" hidden="1" customHeight="1">
      <c r="A58" s="310" t="s">
        <v>370</v>
      </c>
      <c r="B58" s="122" t="s">
        <v>4589</v>
      </c>
      <c r="C58" s="150"/>
      <c r="D58" s="141"/>
      <c r="E58" s="141"/>
      <c r="F58" s="141"/>
      <c r="G58" s="127"/>
      <c r="H58" s="105"/>
      <c r="I58" s="105"/>
      <c r="J58" s="105"/>
      <c r="K58" s="105"/>
      <c r="L58" s="105"/>
      <c r="M58" s="105"/>
      <c r="N58" s="106"/>
      <c r="O58" s="106"/>
      <c r="P58" s="106"/>
      <c r="Q58" s="106"/>
      <c r="R58" s="106"/>
      <c r="S58" s="106"/>
      <c r="T58" s="106"/>
      <c r="U58" s="106"/>
      <c r="V58" s="106"/>
      <c r="W58" s="106"/>
      <c r="X58" s="106"/>
      <c r="Y58" s="106"/>
      <c r="Z58" s="106"/>
    </row>
    <row r="59" spans="1:26" ht="18" hidden="1" customHeight="1">
      <c r="A59" s="310" t="s">
        <v>1867</v>
      </c>
      <c r="B59" s="122" t="s">
        <v>4590</v>
      </c>
      <c r="C59" s="150"/>
      <c r="D59" s="141"/>
      <c r="E59" s="141"/>
      <c r="F59" s="141"/>
      <c r="G59" s="127"/>
      <c r="H59" s="105"/>
      <c r="I59" s="105"/>
      <c r="J59" s="105"/>
      <c r="K59" s="105"/>
      <c r="L59" s="105"/>
      <c r="M59" s="105"/>
      <c r="N59" s="106"/>
      <c r="O59" s="106"/>
      <c r="P59" s="106"/>
      <c r="Q59" s="106"/>
      <c r="R59" s="106"/>
      <c r="S59" s="106"/>
      <c r="T59" s="106"/>
      <c r="U59" s="106"/>
      <c r="V59" s="106"/>
      <c r="W59" s="106"/>
      <c r="X59" s="106"/>
      <c r="Y59" s="106"/>
      <c r="Z59" s="106"/>
    </row>
    <row r="60" spans="1:26" ht="18" hidden="1" customHeight="1">
      <c r="A60" s="310" t="s">
        <v>376</v>
      </c>
      <c r="B60" s="122" t="s">
        <v>4591</v>
      </c>
      <c r="C60" s="150"/>
      <c r="D60" s="141"/>
      <c r="E60" s="141"/>
      <c r="F60" s="141"/>
      <c r="G60" s="127"/>
      <c r="H60" s="105"/>
      <c r="I60" s="105"/>
      <c r="J60" s="105"/>
      <c r="K60" s="105"/>
      <c r="L60" s="105"/>
      <c r="M60" s="105"/>
      <c r="N60" s="106"/>
      <c r="O60" s="106"/>
      <c r="P60" s="106"/>
      <c r="Q60" s="106"/>
      <c r="R60" s="106"/>
      <c r="S60" s="106"/>
      <c r="T60" s="106"/>
      <c r="U60" s="106"/>
      <c r="V60" s="106"/>
      <c r="W60" s="106"/>
      <c r="X60" s="106"/>
      <c r="Y60" s="106"/>
      <c r="Z60" s="106"/>
    </row>
    <row r="61" spans="1:26" ht="18" hidden="1" customHeight="1">
      <c r="A61" s="310" t="s">
        <v>378</v>
      </c>
      <c r="B61" s="122" t="s">
        <v>4592</v>
      </c>
      <c r="C61" s="153"/>
      <c r="D61" s="143"/>
      <c r="E61" s="143"/>
      <c r="F61" s="143"/>
      <c r="G61" s="134"/>
      <c r="H61" s="105"/>
      <c r="I61" s="105"/>
      <c r="J61" s="105"/>
      <c r="K61" s="105"/>
      <c r="L61" s="105"/>
      <c r="M61" s="105"/>
      <c r="N61" s="106"/>
      <c r="O61" s="106"/>
      <c r="P61" s="106"/>
      <c r="Q61" s="106"/>
      <c r="R61" s="106"/>
      <c r="S61" s="106"/>
      <c r="T61" s="106"/>
      <c r="U61" s="106"/>
      <c r="V61" s="106"/>
      <c r="W61" s="106"/>
      <c r="X61" s="106"/>
      <c r="Y61" s="106"/>
      <c r="Z61" s="106"/>
    </row>
    <row r="62" spans="1:26" ht="18" hidden="1" customHeight="1">
      <c r="A62" s="121" t="s">
        <v>380</v>
      </c>
      <c r="B62" s="129" t="s">
        <v>381</v>
      </c>
      <c r="C62" s="153"/>
      <c r="D62" s="143"/>
      <c r="E62" s="143"/>
      <c r="F62" s="143"/>
      <c r="G62" s="134"/>
      <c r="H62" s="105"/>
      <c r="I62" s="105"/>
      <c r="J62" s="105"/>
      <c r="K62" s="105"/>
      <c r="L62" s="105"/>
      <c r="M62" s="105"/>
      <c r="N62" s="106"/>
      <c r="O62" s="106"/>
      <c r="P62" s="106"/>
      <c r="Q62" s="106"/>
      <c r="R62" s="106"/>
      <c r="S62" s="106"/>
      <c r="T62" s="106"/>
      <c r="U62" s="106"/>
      <c r="V62" s="106"/>
      <c r="W62" s="106"/>
      <c r="X62" s="106"/>
      <c r="Y62" s="106"/>
      <c r="Z62" s="106"/>
    </row>
    <row r="63" spans="1:26" ht="19">
      <c r="A63" s="979" t="s">
        <v>41</v>
      </c>
      <c r="B63" s="1728" t="s">
        <v>42</v>
      </c>
      <c r="C63" s="1570"/>
      <c r="D63" s="1570"/>
      <c r="E63" s="1570"/>
      <c r="F63" s="1570"/>
      <c r="G63" s="1573"/>
      <c r="H63" s="863"/>
      <c r="I63" s="319">
        <f>SUM(D67:D76)</f>
        <v>18</v>
      </c>
      <c r="J63" s="319">
        <f>COUNT(D67:D76)*2</f>
        <v>18</v>
      </c>
      <c r="K63" s="105"/>
      <c r="L63" s="105"/>
      <c r="M63" s="319"/>
      <c r="N63" s="319"/>
      <c r="O63" s="105"/>
      <c r="P63" s="105"/>
      <c r="Q63" s="106"/>
      <c r="R63" s="106"/>
      <c r="S63" s="106"/>
      <c r="T63" s="106"/>
      <c r="U63" s="106"/>
      <c r="V63" s="106"/>
      <c r="W63" s="106"/>
      <c r="X63" s="106"/>
      <c r="Y63" s="106"/>
      <c r="Z63" s="106"/>
    </row>
    <row r="64" spans="1:26" ht="18" hidden="1" customHeight="1">
      <c r="A64" s="310" t="s">
        <v>382</v>
      </c>
      <c r="B64" s="115" t="s">
        <v>4593</v>
      </c>
      <c r="C64" s="196"/>
      <c r="D64" s="138"/>
      <c r="E64" s="138"/>
      <c r="F64" s="138"/>
      <c r="G64" s="120"/>
      <c r="H64" s="105"/>
      <c r="I64" s="105"/>
      <c r="J64" s="105"/>
      <c r="K64" s="105"/>
      <c r="L64" s="105"/>
      <c r="M64" s="105"/>
      <c r="N64" s="106"/>
      <c r="O64" s="106"/>
      <c r="P64" s="106"/>
      <c r="Q64" s="106"/>
      <c r="R64" s="106"/>
      <c r="S64" s="106"/>
      <c r="T64" s="106"/>
      <c r="U64" s="106"/>
      <c r="V64" s="106"/>
      <c r="W64" s="106"/>
      <c r="X64" s="106"/>
      <c r="Y64" s="106"/>
      <c r="Z64" s="106"/>
    </row>
    <row r="65" spans="1:26" ht="18" hidden="1" customHeight="1">
      <c r="A65" s="310" t="s">
        <v>384</v>
      </c>
      <c r="B65" s="122" t="s">
        <v>4594</v>
      </c>
      <c r="C65" s="150"/>
      <c r="D65" s="141"/>
      <c r="E65" s="141"/>
      <c r="F65" s="141"/>
      <c r="G65" s="127"/>
      <c r="H65" s="105"/>
      <c r="I65" s="105"/>
      <c r="J65" s="105"/>
      <c r="K65" s="105"/>
      <c r="L65" s="105"/>
      <c r="M65" s="105"/>
      <c r="N65" s="106"/>
      <c r="O65" s="106"/>
      <c r="P65" s="106"/>
      <c r="Q65" s="106"/>
      <c r="R65" s="106"/>
      <c r="S65" s="106"/>
      <c r="T65" s="106"/>
      <c r="U65" s="106"/>
      <c r="V65" s="106"/>
      <c r="W65" s="106"/>
      <c r="X65" s="106"/>
      <c r="Y65" s="106"/>
      <c r="Z65" s="106"/>
    </row>
    <row r="66" spans="1:26" ht="18" hidden="1" customHeight="1">
      <c r="A66" s="310" t="s">
        <v>389</v>
      </c>
      <c r="B66" s="129" t="s">
        <v>4595</v>
      </c>
      <c r="C66" s="181"/>
      <c r="D66" s="143"/>
      <c r="E66" s="143"/>
      <c r="F66" s="143"/>
      <c r="G66" s="134"/>
      <c r="H66" s="105"/>
      <c r="I66" s="105"/>
      <c r="J66" s="105"/>
      <c r="K66" s="105"/>
      <c r="L66" s="105"/>
      <c r="M66" s="105"/>
      <c r="N66" s="106"/>
      <c r="O66" s="106"/>
      <c r="P66" s="106"/>
      <c r="Q66" s="106"/>
      <c r="R66" s="106"/>
      <c r="S66" s="106"/>
      <c r="T66" s="106"/>
      <c r="U66" s="106"/>
      <c r="V66" s="106"/>
      <c r="W66" s="106"/>
      <c r="X66" s="106"/>
      <c r="Y66" s="106"/>
      <c r="Z66" s="106"/>
    </row>
    <row r="67" spans="1:26" ht="17">
      <c r="A67" s="695" t="s">
        <v>391</v>
      </c>
      <c r="B67" s="122" t="s">
        <v>5267</v>
      </c>
      <c r="C67" s="123" t="s">
        <v>5268</v>
      </c>
      <c r="D67" s="696">
        <v>2</v>
      </c>
      <c r="E67" s="370" t="s">
        <v>599</v>
      </c>
      <c r="F67" s="141"/>
      <c r="G67" s="127"/>
      <c r="H67" s="319"/>
      <c r="I67" s="319"/>
      <c r="J67" s="319"/>
      <c r="K67" s="105"/>
      <c r="L67" s="105"/>
      <c r="M67" s="319"/>
      <c r="N67" s="319"/>
      <c r="O67" s="105"/>
      <c r="P67" s="105"/>
      <c r="Q67" s="106"/>
      <c r="R67" s="106"/>
      <c r="S67" s="106"/>
      <c r="T67" s="106"/>
      <c r="U67" s="106"/>
      <c r="V67" s="106"/>
      <c r="W67" s="106"/>
      <c r="X67" s="106"/>
      <c r="Y67" s="106"/>
      <c r="Z67" s="106"/>
    </row>
    <row r="68" spans="1:26" ht="16">
      <c r="A68" s="695"/>
      <c r="B68" s="122"/>
      <c r="C68" s="123" t="s">
        <v>5269</v>
      </c>
      <c r="D68" s="696">
        <v>2</v>
      </c>
      <c r="E68" s="370" t="s">
        <v>599</v>
      </c>
      <c r="F68" s="141"/>
      <c r="G68" s="127"/>
      <c r="H68" s="319"/>
      <c r="I68" s="319"/>
      <c r="J68" s="319"/>
      <c r="K68" s="105"/>
      <c r="L68" s="105"/>
      <c r="M68" s="319"/>
      <c r="N68" s="319"/>
      <c r="O68" s="105"/>
      <c r="P68" s="105"/>
      <c r="Q68" s="106"/>
      <c r="R68" s="106"/>
      <c r="S68" s="106"/>
      <c r="T68" s="106"/>
      <c r="U68" s="106"/>
      <c r="V68" s="106"/>
      <c r="W68" s="106"/>
      <c r="X68" s="106"/>
      <c r="Y68" s="106"/>
      <c r="Z68" s="106"/>
    </row>
    <row r="69" spans="1:26" ht="32">
      <c r="A69" s="695"/>
      <c r="B69" s="122"/>
      <c r="C69" s="123" t="s">
        <v>5270</v>
      </c>
      <c r="D69" s="696">
        <v>2</v>
      </c>
      <c r="E69" s="370" t="s">
        <v>599</v>
      </c>
      <c r="F69" s="141"/>
      <c r="G69" s="127"/>
      <c r="H69" s="319"/>
      <c r="I69" s="319"/>
      <c r="J69" s="319"/>
      <c r="K69" s="105"/>
      <c r="L69" s="105"/>
      <c r="M69" s="319"/>
      <c r="N69" s="319"/>
      <c r="O69" s="105"/>
      <c r="P69" s="105"/>
      <c r="Q69" s="106"/>
      <c r="R69" s="106"/>
      <c r="S69" s="106"/>
      <c r="T69" s="106"/>
      <c r="U69" s="106"/>
      <c r="V69" s="106"/>
      <c r="W69" s="106"/>
      <c r="X69" s="106"/>
      <c r="Y69" s="106"/>
      <c r="Z69" s="106"/>
    </row>
    <row r="70" spans="1:26" ht="32">
      <c r="A70" s="695"/>
      <c r="B70" s="122"/>
      <c r="C70" s="123" t="s">
        <v>5271</v>
      </c>
      <c r="D70" s="696">
        <v>2</v>
      </c>
      <c r="E70" s="370" t="s">
        <v>599</v>
      </c>
      <c r="F70" s="155"/>
      <c r="G70" s="127"/>
      <c r="H70" s="319"/>
      <c r="I70" s="319"/>
      <c r="J70" s="319"/>
      <c r="K70" s="105"/>
      <c r="L70" s="105"/>
      <c r="M70" s="319"/>
      <c r="N70" s="319"/>
      <c r="O70" s="105"/>
      <c r="P70" s="105"/>
      <c r="Q70" s="106"/>
      <c r="R70" s="106"/>
      <c r="S70" s="106"/>
      <c r="T70" s="106"/>
      <c r="U70" s="106"/>
      <c r="V70" s="106"/>
      <c r="W70" s="106"/>
      <c r="X70" s="106"/>
      <c r="Y70" s="106"/>
      <c r="Z70" s="106"/>
    </row>
    <row r="71" spans="1:26" ht="16">
      <c r="A71" s="695"/>
      <c r="B71" s="122"/>
      <c r="C71" s="123" t="s">
        <v>5272</v>
      </c>
      <c r="D71" s="696">
        <v>2</v>
      </c>
      <c r="E71" s="370" t="s">
        <v>599</v>
      </c>
      <c r="F71" s="141"/>
      <c r="G71" s="127"/>
      <c r="H71" s="319"/>
      <c r="I71" s="319"/>
      <c r="J71" s="319"/>
      <c r="K71" s="105"/>
      <c r="L71" s="105"/>
      <c r="M71" s="319"/>
      <c r="N71" s="319"/>
      <c r="O71" s="105"/>
      <c r="P71" s="105"/>
      <c r="Q71" s="106"/>
      <c r="R71" s="106"/>
      <c r="S71" s="106"/>
      <c r="T71" s="106"/>
      <c r="U71" s="106"/>
      <c r="V71" s="106"/>
      <c r="W71" s="106"/>
      <c r="X71" s="106"/>
      <c r="Y71" s="106"/>
      <c r="Z71" s="106"/>
    </row>
    <row r="72" spans="1:26" ht="32">
      <c r="A72" s="695"/>
      <c r="B72" s="122"/>
      <c r="C72" s="123" t="s">
        <v>5273</v>
      </c>
      <c r="D72" s="696">
        <v>2</v>
      </c>
      <c r="E72" s="370" t="s">
        <v>599</v>
      </c>
      <c r="F72" s="141"/>
      <c r="G72" s="127"/>
      <c r="H72" s="319"/>
      <c r="I72" s="319"/>
      <c r="J72" s="319"/>
      <c r="K72" s="105"/>
      <c r="L72" s="105"/>
      <c r="M72" s="319"/>
      <c r="N72" s="319"/>
      <c r="O72" s="105"/>
      <c r="P72" s="105"/>
      <c r="Q72" s="106"/>
      <c r="R72" s="106"/>
      <c r="S72" s="106"/>
      <c r="T72" s="106"/>
      <c r="U72" s="106"/>
      <c r="V72" s="106"/>
      <c r="W72" s="106"/>
      <c r="X72" s="106"/>
      <c r="Y72" s="106"/>
      <c r="Z72" s="106"/>
    </row>
    <row r="73" spans="1:26" ht="16">
      <c r="A73" s="695"/>
      <c r="B73" s="122"/>
      <c r="C73" s="150" t="s">
        <v>5274</v>
      </c>
      <c r="D73" s="696">
        <v>2</v>
      </c>
      <c r="E73" s="370" t="s">
        <v>599</v>
      </c>
      <c r="F73" s="141"/>
      <c r="G73" s="127"/>
      <c r="H73" s="319"/>
      <c r="I73" s="319"/>
      <c r="J73" s="319"/>
      <c r="K73" s="105"/>
      <c r="L73" s="105"/>
      <c r="M73" s="319"/>
      <c r="N73" s="319"/>
      <c r="O73" s="105"/>
      <c r="P73" s="105"/>
      <c r="Q73" s="106"/>
      <c r="R73" s="106"/>
      <c r="S73" s="106"/>
      <c r="T73" s="106"/>
      <c r="U73" s="106"/>
      <c r="V73" s="106"/>
      <c r="W73" s="106"/>
      <c r="X73" s="106"/>
      <c r="Y73" s="106"/>
      <c r="Z73" s="106"/>
    </row>
    <row r="74" spans="1:26" ht="32">
      <c r="A74" s="695"/>
      <c r="B74" s="122"/>
      <c r="C74" s="123" t="s">
        <v>5275</v>
      </c>
      <c r="D74" s="696">
        <v>2</v>
      </c>
      <c r="E74" s="370" t="s">
        <v>599</v>
      </c>
      <c r="F74" s="141"/>
      <c r="G74" s="127"/>
      <c r="H74" s="319"/>
      <c r="I74" s="319"/>
      <c r="J74" s="319"/>
      <c r="K74" s="105"/>
      <c r="L74" s="105"/>
      <c r="M74" s="319"/>
      <c r="N74" s="319"/>
      <c r="O74" s="105"/>
      <c r="P74" s="105"/>
      <c r="Q74" s="106"/>
      <c r="R74" s="106"/>
      <c r="S74" s="106"/>
      <c r="T74" s="106"/>
      <c r="U74" s="106"/>
      <c r="V74" s="106"/>
      <c r="W74" s="106"/>
      <c r="X74" s="106"/>
      <c r="Y74" s="106"/>
      <c r="Z74" s="106"/>
    </row>
    <row r="75" spans="1:26" ht="16">
      <c r="A75" s="695"/>
      <c r="B75" s="122"/>
      <c r="C75" s="123" t="s">
        <v>5276</v>
      </c>
      <c r="D75" s="696"/>
      <c r="E75" s="252" t="s">
        <v>599</v>
      </c>
      <c r="F75" s="141"/>
      <c r="G75" s="127"/>
      <c r="H75" s="319"/>
      <c r="I75" s="319"/>
      <c r="J75" s="319"/>
      <c r="K75" s="105"/>
      <c r="L75" s="105"/>
      <c r="M75" s="319"/>
      <c r="N75" s="319"/>
      <c r="O75" s="105"/>
      <c r="P75" s="105"/>
      <c r="Q75" s="106"/>
      <c r="R75" s="106"/>
      <c r="S75" s="106"/>
      <c r="T75" s="106"/>
      <c r="U75" s="106"/>
      <c r="V75" s="106"/>
      <c r="W75" s="106"/>
      <c r="X75" s="106"/>
      <c r="Y75" s="106"/>
      <c r="Z75" s="106"/>
    </row>
    <row r="76" spans="1:26" ht="32">
      <c r="A76" s="695"/>
      <c r="B76" s="115"/>
      <c r="C76" s="123" t="s">
        <v>5277</v>
      </c>
      <c r="D76" s="696">
        <v>2</v>
      </c>
      <c r="E76" s="256" t="s">
        <v>561</v>
      </c>
      <c r="F76" s="980" t="s">
        <v>5278</v>
      </c>
      <c r="G76" s="120"/>
      <c r="H76" s="319"/>
      <c r="I76" s="319"/>
      <c r="J76" s="319"/>
      <c r="K76" s="105"/>
      <c r="L76" s="105"/>
      <c r="M76" s="319"/>
      <c r="N76" s="319"/>
      <c r="O76" s="105"/>
      <c r="P76" s="105"/>
      <c r="Q76" s="106"/>
      <c r="R76" s="106"/>
      <c r="S76" s="106"/>
      <c r="T76" s="106"/>
      <c r="U76" s="106"/>
      <c r="V76" s="106"/>
      <c r="W76" s="106"/>
      <c r="X76" s="106"/>
      <c r="Y76" s="106"/>
      <c r="Z76" s="106"/>
    </row>
    <row r="77" spans="1:26" ht="18" hidden="1" customHeight="1">
      <c r="A77" s="310" t="s">
        <v>394</v>
      </c>
      <c r="B77" s="115" t="s">
        <v>4610</v>
      </c>
      <c r="C77" s="151"/>
      <c r="D77" s="118"/>
      <c r="E77" s="138"/>
      <c r="F77" s="138"/>
      <c r="G77" s="120"/>
      <c r="H77" s="105"/>
      <c r="I77" s="105"/>
      <c r="J77" s="105"/>
      <c r="K77" s="105"/>
      <c r="L77" s="105"/>
      <c r="M77" s="105"/>
      <c r="N77" s="106"/>
      <c r="O77" s="106"/>
      <c r="P77" s="106"/>
      <c r="Q77" s="106"/>
      <c r="R77" s="106"/>
      <c r="S77" s="106"/>
      <c r="T77" s="106"/>
      <c r="U77" s="106"/>
      <c r="V77" s="106"/>
      <c r="W77" s="106"/>
      <c r="X77" s="106"/>
      <c r="Y77" s="106"/>
      <c r="Z77" s="106"/>
    </row>
    <row r="78" spans="1:26" ht="19">
      <c r="A78" s="979" t="s">
        <v>212</v>
      </c>
      <c r="B78" s="1728" t="s">
        <v>44</v>
      </c>
      <c r="C78" s="1570"/>
      <c r="D78" s="1570"/>
      <c r="E78" s="1570"/>
      <c r="F78" s="1570"/>
      <c r="G78" s="1573"/>
      <c r="H78" s="863"/>
      <c r="I78" s="319">
        <f>SUM(D80)</f>
        <v>2</v>
      </c>
      <c r="J78" s="319">
        <f>COUNT(D80)*2</f>
        <v>2</v>
      </c>
      <c r="K78" s="105"/>
      <c r="L78" s="105"/>
      <c r="M78" s="319"/>
      <c r="N78" s="319"/>
      <c r="O78" s="105"/>
      <c r="P78" s="105"/>
      <c r="Q78" s="106"/>
      <c r="R78" s="106"/>
      <c r="S78" s="106"/>
      <c r="T78" s="106"/>
      <c r="U78" s="106"/>
      <c r="V78" s="106"/>
      <c r="W78" s="106"/>
      <c r="X78" s="106"/>
      <c r="Y78" s="106"/>
      <c r="Z78" s="106"/>
    </row>
    <row r="79" spans="1:26" ht="18" hidden="1" customHeight="1">
      <c r="A79" s="310" t="s">
        <v>1875</v>
      </c>
      <c r="B79" s="122" t="s">
        <v>4611</v>
      </c>
      <c r="C79" s="179"/>
      <c r="D79" s="179"/>
      <c r="E79" s="125"/>
      <c r="F79" s="179"/>
      <c r="G79" s="127"/>
      <c r="H79" s="105"/>
      <c r="I79" s="105"/>
      <c r="J79" s="105"/>
      <c r="K79" s="105"/>
      <c r="L79" s="105"/>
      <c r="M79" s="105"/>
      <c r="N79" s="106"/>
      <c r="O79" s="106"/>
      <c r="P79" s="106"/>
      <c r="Q79" s="106"/>
      <c r="R79" s="106"/>
      <c r="S79" s="106"/>
      <c r="T79" s="106"/>
      <c r="U79" s="106"/>
      <c r="V79" s="106"/>
      <c r="W79" s="106"/>
      <c r="X79" s="106"/>
      <c r="Y79" s="106"/>
      <c r="Z79" s="106"/>
    </row>
    <row r="80" spans="1:26" ht="64">
      <c r="A80" s="695" t="s">
        <v>1876</v>
      </c>
      <c r="B80" s="122" t="s">
        <v>5279</v>
      </c>
      <c r="C80" s="475" t="s">
        <v>5280</v>
      </c>
      <c r="D80" s="696">
        <v>2</v>
      </c>
      <c r="E80" s="252" t="s">
        <v>387</v>
      </c>
      <c r="F80" s="150" t="s">
        <v>5281</v>
      </c>
      <c r="G80" s="127"/>
      <c r="H80" s="319"/>
      <c r="I80" s="319"/>
      <c r="J80" s="319"/>
      <c r="K80" s="105"/>
      <c r="L80" s="105"/>
      <c r="M80" s="319"/>
      <c r="N80" s="319"/>
      <c r="O80" s="105"/>
      <c r="P80" s="105"/>
      <c r="Q80" s="106"/>
      <c r="R80" s="106"/>
      <c r="S80" s="106"/>
      <c r="T80" s="106"/>
      <c r="U80" s="106"/>
      <c r="V80" s="106"/>
      <c r="W80" s="106"/>
      <c r="X80" s="106"/>
      <c r="Y80" s="106"/>
      <c r="Z80" s="106"/>
    </row>
    <row r="81" spans="1:26" ht="18" hidden="1" customHeight="1">
      <c r="A81" s="310" t="s">
        <v>1878</v>
      </c>
      <c r="B81" s="122" t="s">
        <v>4615</v>
      </c>
      <c r="C81" s="150"/>
      <c r="D81" s="150"/>
      <c r="E81" s="141"/>
      <c r="F81" s="141"/>
      <c r="G81" s="127"/>
      <c r="H81" s="105"/>
      <c r="I81" s="105"/>
      <c r="J81" s="105"/>
      <c r="K81" s="105"/>
      <c r="L81" s="105"/>
      <c r="M81" s="105"/>
      <c r="N81" s="106"/>
      <c r="O81" s="106"/>
      <c r="P81" s="106"/>
      <c r="Q81" s="106"/>
      <c r="R81" s="106"/>
      <c r="S81" s="106"/>
      <c r="T81" s="106"/>
      <c r="U81" s="106"/>
      <c r="V81" s="106"/>
      <c r="W81" s="106"/>
      <c r="X81" s="106"/>
      <c r="Y81" s="106"/>
      <c r="Z81" s="106"/>
    </row>
    <row r="82" spans="1:26" ht="18" hidden="1" customHeight="1">
      <c r="A82" s="981" t="s">
        <v>45</v>
      </c>
      <c r="B82" s="1728" t="s">
        <v>408</v>
      </c>
      <c r="C82" s="1570"/>
      <c r="D82" s="1570"/>
      <c r="E82" s="1570"/>
      <c r="F82" s="1570"/>
      <c r="G82" s="1573"/>
      <c r="H82" s="856"/>
      <c r="I82" s="105"/>
      <c r="J82" s="105"/>
      <c r="K82" s="105"/>
      <c r="L82" s="105"/>
      <c r="M82" s="105"/>
      <c r="N82" s="106"/>
      <c r="O82" s="106"/>
      <c r="P82" s="106"/>
      <c r="Q82" s="106"/>
      <c r="R82" s="106"/>
      <c r="S82" s="106"/>
      <c r="T82" s="106"/>
      <c r="U82" s="106"/>
      <c r="V82" s="106"/>
      <c r="W82" s="106"/>
      <c r="X82" s="106"/>
      <c r="Y82" s="106"/>
      <c r="Z82" s="106"/>
    </row>
    <row r="83" spans="1:26" ht="18" hidden="1" customHeight="1">
      <c r="A83" s="310" t="s">
        <v>409</v>
      </c>
      <c r="B83" s="122" t="s">
        <v>410</v>
      </c>
      <c r="C83" s="150"/>
      <c r="D83" s="150"/>
      <c r="E83" s="141"/>
      <c r="F83" s="141"/>
      <c r="G83" s="127"/>
      <c r="H83" s="105"/>
      <c r="I83" s="105"/>
      <c r="J83" s="105"/>
      <c r="K83" s="105"/>
      <c r="L83" s="105"/>
      <c r="M83" s="105"/>
      <c r="N83" s="106"/>
      <c r="O83" s="106"/>
      <c r="P83" s="106"/>
      <c r="Q83" s="106"/>
      <c r="R83" s="106"/>
      <c r="S83" s="106"/>
      <c r="T83" s="106"/>
      <c r="U83" s="106"/>
      <c r="V83" s="106"/>
      <c r="W83" s="106"/>
      <c r="X83" s="106"/>
      <c r="Y83" s="106"/>
      <c r="Z83" s="106"/>
    </row>
    <row r="84" spans="1:26" ht="18" hidden="1" customHeight="1">
      <c r="A84" s="310" t="s">
        <v>411</v>
      </c>
      <c r="B84" s="122" t="s">
        <v>412</v>
      </c>
      <c r="C84" s="150"/>
      <c r="D84" s="150"/>
      <c r="E84" s="141"/>
      <c r="F84" s="141"/>
      <c r="G84" s="127"/>
      <c r="H84" s="105"/>
      <c r="I84" s="105"/>
      <c r="J84" s="105"/>
      <c r="K84" s="105"/>
      <c r="L84" s="105"/>
      <c r="M84" s="105"/>
      <c r="N84" s="106"/>
      <c r="O84" s="106"/>
      <c r="P84" s="106"/>
      <c r="Q84" s="106"/>
      <c r="R84" s="106"/>
      <c r="S84" s="106"/>
      <c r="T84" s="106"/>
      <c r="U84" s="106"/>
      <c r="V84" s="106"/>
      <c r="W84" s="106"/>
      <c r="X84" s="106"/>
      <c r="Y84" s="106"/>
      <c r="Z84" s="106"/>
    </row>
    <row r="85" spans="1:26" ht="18" hidden="1" customHeight="1">
      <c r="A85" s="310" t="s">
        <v>413</v>
      </c>
      <c r="B85" s="122" t="s">
        <v>414</v>
      </c>
      <c r="C85" s="150"/>
      <c r="D85" s="150"/>
      <c r="E85" s="141"/>
      <c r="F85" s="141"/>
      <c r="G85" s="127"/>
      <c r="H85" s="105"/>
      <c r="I85" s="105"/>
      <c r="J85" s="105"/>
      <c r="K85" s="105"/>
      <c r="L85" s="105"/>
      <c r="M85" s="105"/>
      <c r="N85" s="106"/>
      <c r="O85" s="106"/>
      <c r="P85" s="106"/>
      <c r="Q85" s="106"/>
      <c r="R85" s="106"/>
      <c r="S85" s="106"/>
      <c r="T85" s="106"/>
      <c r="U85" s="106"/>
      <c r="V85" s="106"/>
      <c r="W85" s="106"/>
      <c r="X85" s="106"/>
      <c r="Y85" s="106"/>
      <c r="Z85" s="106"/>
    </row>
    <row r="86" spans="1:26" ht="18" hidden="1" customHeight="1">
      <c r="A86" s="310" t="s">
        <v>415</v>
      </c>
      <c r="B86" s="122" t="s">
        <v>416</v>
      </c>
      <c r="C86" s="150"/>
      <c r="D86" s="150"/>
      <c r="E86" s="141"/>
      <c r="F86" s="141"/>
      <c r="G86" s="127"/>
      <c r="H86" s="105"/>
      <c r="I86" s="105"/>
      <c r="J86" s="105"/>
      <c r="K86" s="105"/>
      <c r="L86" s="105"/>
      <c r="M86" s="105"/>
      <c r="N86" s="106"/>
      <c r="O86" s="106"/>
      <c r="P86" s="106"/>
      <c r="Q86" s="106"/>
      <c r="R86" s="106"/>
      <c r="S86" s="106"/>
      <c r="T86" s="106"/>
      <c r="U86" s="106"/>
      <c r="V86" s="106"/>
      <c r="W86" s="106"/>
      <c r="X86" s="106"/>
      <c r="Y86" s="106"/>
      <c r="Z86" s="106"/>
    </row>
    <row r="87" spans="1:26" ht="18" hidden="1" customHeight="1">
      <c r="A87" s="310" t="s">
        <v>417</v>
      </c>
      <c r="B87" s="122" t="s">
        <v>3012</v>
      </c>
      <c r="C87" s="150"/>
      <c r="D87" s="150"/>
      <c r="E87" s="141"/>
      <c r="F87" s="141"/>
      <c r="G87" s="127"/>
      <c r="H87" s="105"/>
      <c r="I87" s="105"/>
      <c r="J87" s="105"/>
      <c r="K87" s="105"/>
      <c r="L87" s="105"/>
      <c r="M87" s="105"/>
      <c r="N87" s="106"/>
      <c r="O87" s="106"/>
      <c r="P87" s="106"/>
      <c r="Q87" s="106"/>
      <c r="R87" s="106"/>
      <c r="S87" s="106"/>
      <c r="T87" s="106"/>
      <c r="U87" s="106"/>
      <c r="V87" s="106"/>
      <c r="W87" s="106"/>
      <c r="X87" s="106"/>
      <c r="Y87" s="106"/>
      <c r="Z87" s="106"/>
    </row>
    <row r="88" spans="1:26" ht="18" hidden="1" customHeight="1">
      <c r="A88" s="310" t="s">
        <v>419</v>
      </c>
      <c r="B88" s="122" t="s">
        <v>420</v>
      </c>
      <c r="C88" s="150"/>
      <c r="D88" s="150"/>
      <c r="E88" s="141"/>
      <c r="F88" s="141"/>
      <c r="G88" s="127"/>
      <c r="H88" s="105"/>
      <c r="I88" s="105"/>
      <c r="J88" s="105"/>
      <c r="K88" s="105"/>
      <c r="L88" s="105"/>
      <c r="M88" s="105"/>
      <c r="N88" s="106"/>
      <c r="O88" s="106"/>
      <c r="P88" s="106"/>
      <c r="Q88" s="106"/>
      <c r="R88" s="106"/>
      <c r="S88" s="106"/>
      <c r="T88" s="106"/>
      <c r="U88" s="106"/>
      <c r="V88" s="106"/>
      <c r="W88" s="106"/>
      <c r="X88" s="106"/>
      <c r="Y88" s="106"/>
      <c r="Z88" s="106"/>
    </row>
    <row r="89" spans="1:26" ht="18" hidden="1" customHeight="1">
      <c r="A89" s="310" t="s">
        <v>421</v>
      </c>
      <c r="B89" s="122" t="s">
        <v>422</v>
      </c>
      <c r="C89" s="150"/>
      <c r="D89" s="150"/>
      <c r="E89" s="141"/>
      <c r="F89" s="141"/>
      <c r="G89" s="127"/>
      <c r="H89" s="105"/>
      <c r="I89" s="105"/>
      <c r="J89" s="105"/>
      <c r="K89" s="105"/>
      <c r="L89" s="105"/>
      <c r="M89" s="105"/>
      <c r="N89" s="106"/>
      <c r="O89" s="106"/>
      <c r="P89" s="106"/>
      <c r="Q89" s="106"/>
      <c r="R89" s="106"/>
      <c r="S89" s="106"/>
      <c r="T89" s="106"/>
      <c r="U89" s="106"/>
      <c r="V89" s="106"/>
      <c r="W89" s="106"/>
      <c r="X89" s="106"/>
      <c r="Y89" s="106"/>
      <c r="Z89" s="106"/>
    </row>
    <row r="90" spans="1:26" ht="18" hidden="1" customHeight="1">
      <c r="A90" s="310" t="s">
        <v>423</v>
      </c>
      <c r="B90" s="122" t="s">
        <v>424</v>
      </c>
      <c r="C90" s="150"/>
      <c r="D90" s="150"/>
      <c r="E90" s="141"/>
      <c r="F90" s="141"/>
      <c r="G90" s="127"/>
      <c r="H90" s="105"/>
      <c r="I90" s="105"/>
      <c r="J90" s="105"/>
      <c r="K90" s="105"/>
      <c r="L90" s="105"/>
      <c r="M90" s="105"/>
      <c r="N90" s="106"/>
      <c r="O90" s="106"/>
      <c r="P90" s="106"/>
      <c r="Q90" s="106"/>
      <c r="R90" s="106"/>
      <c r="S90" s="106"/>
      <c r="T90" s="106"/>
      <c r="U90" s="106"/>
      <c r="V90" s="106"/>
      <c r="W90" s="106"/>
      <c r="X90" s="106"/>
      <c r="Y90" s="106"/>
      <c r="Z90" s="106"/>
    </row>
    <row r="91" spans="1:26" ht="18" hidden="1" customHeight="1">
      <c r="A91" s="310" t="s">
        <v>427</v>
      </c>
      <c r="B91" s="122" t="s">
        <v>428</v>
      </c>
      <c r="C91" s="150"/>
      <c r="D91" s="150"/>
      <c r="E91" s="141"/>
      <c r="F91" s="141"/>
      <c r="G91" s="127"/>
      <c r="H91" s="105"/>
      <c r="I91" s="105"/>
      <c r="J91" s="105"/>
      <c r="K91" s="105"/>
      <c r="L91" s="105"/>
      <c r="M91" s="105"/>
      <c r="N91" s="106"/>
      <c r="O91" s="106"/>
      <c r="P91" s="106"/>
      <c r="Q91" s="106"/>
      <c r="R91" s="106"/>
      <c r="S91" s="106"/>
      <c r="T91" s="106"/>
      <c r="U91" s="106"/>
      <c r="V91" s="106"/>
      <c r="W91" s="106"/>
      <c r="X91" s="106"/>
      <c r="Y91" s="106"/>
      <c r="Z91" s="106"/>
    </row>
    <row r="92" spans="1:26" ht="18" hidden="1" customHeight="1">
      <c r="A92" s="310" t="s">
        <v>429</v>
      </c>
      <c r="B92" s="122" t="s">
        <v>430</v>
      </c>
      <c r="C92" s="150"/>
      <c r="D92" s="150"/>
      <c r="E92" s="141"/>
      <c r="F92" s="141"/>
      <c r="G92" s="127"/>
      <c r="H92" s="105"/>
      <c r="I92" s="105"/>
      <c r="J92" s="105"/>
      <c r="K92" s="105"/>
      <c r="L92" s="105"/>
      <c r="M92" s="105"/>
      <c r="N92" s="106"/>
      <c r="O92" s="106"/>
      <c r="P92" s="106"/>
      <c r="Q92" s="106"/>
      <c r="R92" s="106"/>
      <c r="S92" s="106"/>
      <c r="T92" s="106"/>
      <c r="U92" s="106"/>
      <c r="V92" s="106"/>
      <c r="W92" s="106"/>
      <c r="X92" s="106"/>
      <c r="Y92" s="106"/>
      <c r="Z92" s="106"/>
    </row>
    <row r="93" spans="1:26" ht="18" hidden="1" customHeight="1">
      <c r="A93" s="310" t="s">
        <v>431</v>
      </c>
      <c r="B93" s="150" t="s">
        <v>432</v>
      </c>
      <c r="C93" s="150"/>
      <c r="D93" s="150"/>
      <c r="E93" s="141"/>
      <c r="F93" s="141"/>
      <c r="G93" s="127"/>
      <c r="H93" s="105"/>
      <c r="I93" s="105"/>
      <c r="J93" s="105"/>
      <c r="K93" s="105"/>
      <c r="L93" s="105"/>
      <c r="M93" s="105"/>
      <c r="N93" s="106"/>
      <c r="O93" s="106"/>
      <c r="P93" s="106"/>
      <c r="Q93" s="106"/>
      <c r="R93" s="106"/>
      <c r="S93" s="106"/>
      <c r="T93" s="106"/>
      <c r="U93" s="106"/>
      <c r="V93" s="106"/>
      <c r="W93" s="106"/>
      <c r="X93" s="106"/>
      <c r="Y93" s="106"/>
      <c r="Z93" s="106"/>
    </row>
    <row r="94" spans="1:26" ht="18" hidden="1" customHeight="1">
      <c r="A94" s="121" t="s">
        <v>433</v>
      </c>
      <c r="B94" s="150" t="s">
        <v>434</v>
      </c>
      <c r="C94" s="150"/>
      <c r="D94" s="150"/>
      <c r="E94" s="141"/>
      <c r="F94" s="141"/>
      <c r="G94" s="699"/>
      <c r="H94" s="105"/>
      <c r="I94" s="105"/>
      <c r="J94" s="105"/>
      <c r="K94" s="105"/>
      <c r="L94" s="105"/>
      <c r="M94" s="105"/>
      <c r="N94" s="106"/>
      <c r="O94" s="106"/>
      <c r="P94" s="106"/>
      <c r="Q94" s="106"/>
      <c r="R94" s="106"/>
      <c r="S94" s="106"/>
      <c r="T94" s="106"/>
      <c r="U94" s="106"/>
      <c r="V94" s="106"/>
      <c r="W94" s="106"/>
      <c r="X94" s="106"/>
      <c r="Y94" s="106"/>
      <c r="Z94" s="106"/>
    </row>
    <row r="95" spans="1:26" ht="18" hidden="1" customHeight="1">
      <c r="A95" s="121" t="s">
        <v>435</v>
      </c>
      <c r="B95" s="151" t="s">
        <v>436</v>
      </c>
      <c r="C95" s="150"/>
      <c r="D95" s="150"/>
      <c r="E95" s="141"/>
      <c r="F95" s="141"/>
      <c r="G95" s="699"/>
      <c r="H95" s="105"/>
      <c r="I95" s="105"/>
      <c r="J95" s="105"/>
      <c r="K95" s="105"/>
      <c r="L95" s="105"/>
      <c r="M95" s="105"/>
      <c r="N95" s="106"/>
      <c r="O95" s="106"/>
      <c r="P95" s="106"/>
      <c r="Q95" s="106"/>
      <c r="R95" s="106"/>
      <c r="S95" s="106"/>
      <c r="T95" s="106"/>
      <c r="U95" s="106"/>
      <c r="V95" s="106"/>
      <c r="W95" s="106"/>
      <c r="X95" s="106"/>
      <c r="Y95" s="106"/>
      <c r="Z95" s="106"/>
    </row>
    <row r="96" spans="1:26" ht="18" hidden="1" customHeight="1">
      <c r="A96" s="121" t="s">
        <v>437</v>
      </c>
      <c r="B96" s="150" t="s">
        <v>438</v>
      </c>
      <c r="C96" s="150"/>
      <c r="D96" s="150"/>
      <c r="E96" s="141"/>
      <c r="F96" s="141"/>
      <c r="G96" s="699"/>
      <c r="H96" s="105"/>
      <c r="I96" s="105"/>
      <c r="J96" s="105"/>
      <c r="K96" s="105"/>
      <c r="L96" s="105"/>
      <c r="M96" s="105"/>
      <c r="N96" s="106"/>
      <c r="O96" s="106"/>
      <c r="P96" s="106"/>
      <c r="Q96" s="106"/>
      <c r="R96" s="106"/>
      <c r="S96" s="106"/>
      <c r="T96" s="106"/>
      <c r="U96" s="106"/>
      <c r="V96" s="106"/>
      <c r="W96" s="106"/>
      <c r="X96" s="106"/>
      <c r="Y96" s="106"/>
      <c r="Z96" s="106"/>
    </row>
    <row r="97" spans="1:26" ht="18" hidden="1" customHeight="1">
      <c r="A97" s="121" t="s">
        <v>439</v>
      </c>
      <c r="B97" s="122" t="s">
        <v>4118</v>
      </c>
      <c r="C97" s="150"/>
      <c r="D97" s="150"/>
      <c r="E97" s="141"/>
      <c r="F97" s="141"/>
      <c r="G97" s="699"/>
      <c r="H97" s="105"/>
      <c r="I97" s="105"/>
      <c r="J97" s="105"/>
      <c r="K97" s="105"/>
      <c r="L97" s="105"/>
      <c r="M97" s="105"/>
      <c r="N97" s="106"/>
      <c r="O97" s="106"/>
      <c r="P97" s="106"/>
      <c r="Q97" s="106"/>
      <c r="R97" s="106"/>
      <c r="S97" s="106"/>
      <c r="T97" s="106"/>
      <c r="U97" s="106"/>
      <c r="V97" s="106"/>
      <c r="W97" s="106"/>
      <c r="X97" s="106"/>
      <c r="Y97" s="106"/>
      <c r="Z97" s="106"/>
    </row>
    <row r="98" spans="1:26" ht="19">
      <c r="A98" s="979" t="s">
        <v>1914</v>
      </c>
      <c r="B98" s="1728" t="s">
        <v>49</v>
      </c>
      <c r="C98" s="1570"/>
      <c r="D98" s="1570"/>
      <c r="E98" s="1570"/>
      <c r="F98" s="1570"/>
      <c r="G98" s="1573"/>
      <c r="H98" s="863"/>
      <c r="I98" s="319">
        <f>SUM(D99:D105)</f>
        <v>8</v>
      </c>
      <c r="J98" s="319">
        <f>COUNT(D99:D105)*2</f>
        <v>8</v>
      </c>
      <c r="K98" s="105"/>
      <c r="L98" s="105"/>
      <c r="M98" s="319"/>
      <c r="N98" s="319"/>
      <c r="O98" s="105"/>
      <c r="P98" s="105"/>
      <c r="Q98" s="106"/>
      <c r="R98" s="106"/>
      <c r="S98" s="106"/>
      <c r="T98" s="106"/>
      <c r="U98" s="106"/>
      <c r="V98" s="106"/>
      <c r="W98" s="106"/>
      <c r="X98" s="106"/>
      <c r="Y98" s="106"/>
      <c r="Z98" s="106"/>
    </row>
    <row r="99" spans="1:26" ht="17">
      <c r="A99" s="695" t="s">
        <v>441</v>
      </c>
      <c r="B99" s="122" t="s">
        <v>442</v>
      </c>
      <c r="C99" s="150" t="s">
        <v>5282</v>
      </c>
      <c r="D99" s="696">
        <v>2</v>
      </c>
      <c r="E99" s="124" t="s">
        <v>387</v>
      </c>
      <c r="F99" s="492" t="s">
        <v>5283</v>
      </c>
      <c r="G99" s="127"/>
      <c r="H99" s="319"/>
      <c r="I99" s="319"/>
      <c r="J99" s="319"/>
      <c r="K99" s="105"/>
      <c r="L99" s="105"/>
      <c r="M99" s="319"/>
      <c r="N99" s="319"/>
      <c r="O99" s="105"/>
      <c r="P99" s="105"/>
      <c r="Q99" s="106"/>
      <c r="R99" s="106"/>
      <c r="S99" s="106"/>
      <c r="T99" s="106"/>
      <c r="U99" s="106"/>
      <c r="V99" s="106"/>
      <c r="W99" s="106"/>
      <c r="X99" s="106"/>
      <c r="Y99" s="106"/>
      <c r="Z99" s="106"/>
    </row>
    <row r="100" spans="1:26" ht="17">
      <c r="A100" s="695" t="s">
        <v>443</v>
      </c>
      <c r="B100" s="122" t="s">
        <v>444</v>
      </c>
      <c r="C100" s="150" t="s">
        <v>5284</v>
      </c>
      <c r="D100" s="696">
        <v>2</v>
      </c>
      <c r="E100" s="124" t="s">
        <v>387</v>
      </c>
      <c r="F100" s="150" t="s">
        <v>5285</v>
      </c>
      <c r="G100" s="127"/>
      <c r="H100" s="319"/>
      <c r="I100" s="319"/>
      <c r="J100" s="319"/>
      <c r="K100" s="105"/>
      <c r="L100" s="105"/>
      <c r="M100" s="319"/>
      <c r="N100" s="319"/>
      <c r="O100" s="105"/>
      <c r="P100" s="105"/>
      <c r="Q100" s="106"/>
      <c r="R100" s="106"/>
      <c r="S100" s="106"/>
      <c r="T100" s="106"/>
      <c r="U100" s="106"/>
      <c r="V100" s="106"/>
      <c r="W100" s="106"/>
      <c r="X100" s="106"/>
      <c r="Y100" s="106"/>
      <c r="Z100" s="106"/>
    </row>
    <row r="101" spans="1:26" ht="17">
      <c r="A101" s="695" t="s">
        <v>1915</v>
      </c>
      <c r="B101" s="122" t="s">
        <v>446</v>
      </c>
      <c r="C101" s="150" t="s">
        <v>5286</v>
      </c>
      <c r="D101" s="696">
        <v>2</v>
      </c>
      <c r="E101" s="124" t="s">
        <v>387</v>
      </c>
      <c r="F101" s="141" t="s">
        <v>5287</v>
      </c>
      <c r="G101" s="127"/>
      <c r="H101" s="319"/>
      <c r="I101" s="319"/>
      <c r="J101" s="319"/>
      <c r="K101" s="105"/>
      <c r="L101" s="105"/>
      <c r="M101" s="319"/>
      <c r="N101" s="319"/>
      <c r="O101" s="105"/>
      <c r="P101" s="105"/>
      <c r="Q101" s="106"/>
      <c r="R101" s="106"/>
      <c r="S101" s="106"/>
      <c r="T101" s="106"/>
      <c r="U101" s="106"/>
      <c r="V101" s="106"/>
      <c r="W101" s="106"/>
      <c r="X101" s="106"/>
      <c r="Y101" s="106"/>
      <c r="Z101" s="106"/>
    </row>
    <row r="102" spans="1:26" ht="18" hidden="1" customHeight="1">
      <c r="A102" s="310" t="s">
        <v>448</v>
      </c>
      <c r="B102" s="122" t="s">
        <v>449</v>
      </c>
      <c r="C102" s="150"/>
      <c r="D102" s="141"/>
      <c r="E102" s="141"/>
      <c r="F102" s="141"/>
      <c r="G102" s="127"/>
      <c r="H102" s="105"/>
      <c r="I102" s="105"/>
      <c r="J102" s="105"/>
      <c r="K102" s="105"/>
      <c r="L102" s="105"/>
      <c r="M102" s="105"/>
      <c r="N102" s="106"/>
      <c r="O102" s="106"/>
      <c r="P102" s="106"/>
      <c r="Q102" s="106"/>
      <c r="R102" s="106"/>
      <c r="S102" s="106"/>
      <c r="T102" s="106"/>
      <c r="U102" s="106"/>
      <c r="V102" s="106"/>
      <c r="W102" s="106"/>
      <c r="X102" s="106"/>
      <c r="Y102" s="106"/>
      <c r="Z102" s="106"/>
    </row>
    <row r="103" spans="1:26" ht="18" hidden="1" customHeight="1">
      <c r="A103" s="310" t="s">
        <v>450</v>
      </c>
      <c r="B103" s="122" t="s">
        <v>451</v>
      </c>
      <c r="C103" s="150"/>
      <c r="D103" s="141"/>
      <c r="E103" s="141"/>
      <c r="F103" s="141"/>
      <c r="G103" s="127"/>
      <c r="H103" s="105"/>
      <c r="I103" s="105"/>
      <c r="J103" s="105"/>
      <c r="K103" s="105"/>
      <c r="L103" s="105"/>
      <c r="M103" s="105"/>
      <c r="N103" s="106"/>
      <c r="O103" s="106"/>
      <c r="P103" s="106"/>
      <c r="Q103" s="106"/>
      <c r="R103" s="106"/>
      <c r="S103" s="106"/>
      <c r="T103" s="106"/>
      <c r="U103" s="106"/>
      <c r="V103" s="106"/>
      <c r="W103" s="106"/>
      <c r="X103" s="106"/>
      <c r="Y103" s="106"/>
      <c r="Z103" s="106"/>
    </row>
    <row r="104" spans="1:26" ht="41.25" hidden="1" customHeight="1">
      <c r="A104" s="310" t="s">
        <v>452</v>
      </c>
      <c r="B104" s="122" t="s">
        <v>453</v>
      </c>
      <c r="C104" s="150"/>
      <c r="D104" s="141"/>
      <c r="E104" s="141"/>
      <c r="F104" s="141"/>
      <c r="G104" s="127"/>
      <c r="H104" s="105"/>
      <c r="I104" s="105"/>
      <c r="J104" s="105"/>
      <c r="K104" s="105"/>
      <c r="L104" s="105"/>
      <c r="M104" s="105"/>
      <c r="N104" s="106"/>
      <c r="O104" s="106"/>
      <c r="P104" s="106"/>
      <c r="Q104" s="106"/>
      <c r="R104" s="106"/>
      <c r="S104" s="106"/>
      <c r="T104" s="106"/>
      <c r="U104" s="106"/>
      <c r="V104" s="106"/>
      <c r="W104" s="106"/>
      <c r="X104" s="106"/>
      <c r="Y104" s="106"/>
      <c r="Z104" s="106"/>
    </row>
    <row r="105" spans="1:26" ht="34">
      <c r="A105" s="695" t="s">
        <v>1916</v>
      </c>
      <c r="B105" s="122" t="s">
        <v>455</v>
      </c>
      <c r="C105" s="150" t="s">
        <v>5288</v>
      </c>
      <c r="D105" s="696">
        <v>2</v>
      </c>
      <c r="E105" s="124" t="s">
        <v>387</v>
      </c>
      <c r="F105" s="141" t="s">
        <v>5289</v>
      </c>
      <c r="G105" s="127"/>
      <c r="H105" s="319"/>
      <c r="I105" s="319"/>
      <c r="J105" s="319"/>
      <c r="K105" s="105"/>
      <c r="L105" s="105"/>
      <c r="M105" s="319"/>
      <c r="N105" s="319"/>
      <c r="O105" s="105"/>
      <c r="P105" s="105"/>
      <c r="Q105" s="106"/>
      <c r="R105" s="106"/>
      <c r="S105" s="106"/>
      <c r="T105" s="106"/>
      <c r="U105" s="106"/>
      <c r="V105" s="106"/>
      <c r="W105" s="106"/>
      <c r="X105" s="106"/>
      <c r="Y105" s="106"/>
      <c r="Z105" s="106"/>
    </row>
    <row r="106" spans="1:26" ht="30.75" hidden="1" customHeight="1">
      <c r="A106" s="310" t="s">
        <v>457</v>
      </c>
      <c r="B106" s="122" t="s">
        <v>458</v>
      </c>
      <c r="C106" s="150"/>
      <c r="D106" s="141"/>
      <c r="E106" s="141"/>
      <c r="F106" s="141"/>
      <c r="G106" s="699"/>
      <c r="H106" s="105"/>
      <c r="I106" s="105"/>
      <c r="J106" s="105"/>
      <c r="K106" s="105"/>
      <c r="L106" s="105"/>
      <c r="M106" s="105"/>
      <c r="N106" s="106"/>
      <c r="O106" s="106"/>
      <c r="P106" s="106"/>
      <c r="Q106" s="106"/>
      <c r="R106" s="106"/>
      <c r="S106" s="106"/>
      <c r="T106" s="106"/>
      <c r="U106" s="106"/>
      <c r="V106" s="106"/>
      <c r="W106" s="106"/>
      <c r="X106" s="106"/>
      <c r="Y106" s="106"/>
      <c r="Z106" s="106"/>
    </row>
    <row r="107" spans="1:26" ht="19">
      <c r="A107" s="982" t="s">
        <v>1917</v>
      </c>
      <c r="B107" s="1728" t="s">
        <v>51</v>
      </c>
      <c r="C107" s="1570"/>
      <c r="D107" s="1570"/>
      <c r="E107" s="1570"/>
      <c r="F107" s="1570"/>
      <c r="G107" s="1573"/>
      <c r="H107" s="863"/>
      <c r="I107" s="319">
        <f>SUM(D108)</f>
        <v>2</v>
      </c>
      <c r="J107" s="319">
        <f>COUNT(D108)*2</f>
        <v>2</v>
      </c>
      <c r="K107" s="105"/>
      <c r="L107" s="105"/>
      <c r="M107" s="319"/>
      <c r="N107" s="319"/>
      <c r="O107" s="106"/>
      <c r="P107" s="106"/>
      <c r="Q107" s="106"/>
      <c r="R107" s="106"/>
      <c r="S107" s="106"/>
      <c r="T107" s="106"/>
      <c r="U107" s="106"/>
      <c r="V107" s="106"/>
      <c r="W107" s="106"/>
      <c r="X107" s="106"/>
      <c r="Y107" s="106"/>
      <c r="Z107" s="106"/>
    </row>
    <row r="108" spans="1:26" ht="51">
      <c r="A108" s="695" t="s">
        <v>1918</v>
      </c>
      <c r="B108" s="122" t="s">
        <v>460</v>
      </c>
      <c r="C108" s="150" t="s">
        <v>5290</v>
      </c>
      <c r="D108" s="696">
        <v>2</v>
      </c>
      <c r="E108" s="124" t="s">
        <v>5032</v>
      </c>
      <c r="F108" s="150" t="s">
        <v>5291</v>
      </c>
      <c r="G108" s="127"/>
      <c r="H108" s="319"/>
      <c r="I108" s="319"/>
      <c r="J108" s="319"/>
      <c r="K108" s="105"/>
      <c r="L108" s="105"/>
      <c r="M108" s="319"/>
      <c r="N108" s="319"/>
      <c r="O108" s="105"/>
      <c r="P108" s="105"/>
      <c r="Q108" s="106"/>
      <c r="R108" s="106"/>
      <c r="S108" s="106"/>
      <c r="T108" s="106"/>
      <c r="U108" s="106"/>
      <c r="V108" s="106"/>
      <c r="W108" s="106"/>
      <c r="X108" s="106"/>
      <c r="Y108" s="106"/>
      <c r="Z108" s="106"/>
    </row>
    <row r="109" spans="1:26" ht="89.25" hidden="1" customHeight="1">
      <c r="A109" s="310" t="s">
        <v>463</v>
      </c>
      <c r="B109" s="122" t="s">
        <v>464</v>
      </c>
      <c r="C109" s="150"/>
      <c r="D109" s="141"/>
      <c r="E109" s="141"/>
      <c r="F109" s="141"/>
      <c r="G109" s="127"/>
      <c r="H109" s="105"/>
      <c r="I109" s="105"/>
      <c r="J109" s="105"/>
      <c r="K109" s="105"/>
      <c r="L109" s="105"/>
      <c r="M109" s="105"/>
      <c r="N109" s="106"/>
      <c r="O109" s="106"/>
      <c r="P109" s="106"/>
      <c r="Q109" s="106"/>
      <c r="R109" s="106"/>
      <c r="S109" s="106"/>
      <c r="T109" s="106"/>
      <c r="U109" s="106"/>
      <c r="V109" s="106"/>
      <c r="W109" s="106"/>
      <c r="X109" s="106"/>
      <c r="Y109" s="106"/>
      <c r="Z109" s="106"/>
    </row>
    <row r="110" spans="1:26" ht="19">
      <c r="A110" s="813"/>
      <c r="B110" s="1716" t="s">
        <v>465</v>
      </c>
      <c r="C110" s="1570"/>
      <c r="D110" s="1570"/>
      <c r="E110" s="1570"/>
      <c r="F110" s="1570"/>
      <c r="G110" s="1571"/>
      <c r="H110" s="814"/>
      <c r="I110" s="319">
        <f t="shared" ref="I110:J110" si="2">I111+I122+I130+I136+I142</f>
        <v>54</v>
      </c>
      <c r="J110" s="319">
        <f t="shared" si="2"/>
        <v>54</v>
      </c>
      <c r="K110" s="105"/>
      <c r="L110" s="105"/>
      <c r="M110" s="319"/>
      <c r="N110" s="319"/>
      <c r="O110" s="105"/>
      <c r="P110" s="105"/>
      <c r="Q110" s="106"/>
      <c r="R110" s="106"/>
      <c r="S110" s="106"/>
      <c r="T110" s="106"/>
      <c r="U110" s="106"/>
      <c r="V110" s="106"/>
      <c r="W110" s="106"/>
      <c r="X110" s="106"/>
      <c r="Y110" s="106"/>
      <c r="Z110" s="106"/>
    </row>
    <row r="111" spans="1:26" ht="19">
      <c r="A111" s="982" t="s">
        <v>214</v>
      </c>
      <c r="B111" s="1606" t="s">
        <v>54</v>
      </c>
      <c r="C111" s="1570"/>
      <c r="D111" s="1570"/>
      <c r="E111" s="1570"/>
      <c r="F111" s="1570"/>
      <c r="G111" s="1573"/>
      <c r="H111" s="816"/>
      <c r="I111" s="319">
        <f>SUM(D112:D121)</f>
        <v>14</v>
      </c>
      <c r="J111" s="319">
        <f>COUNT(D112:D121)*2</f>
        <v>14</v>
      </c>
      <c r="K111" s="105"/>
      <c r="L111" s="105"/>
      <c r="M111" s="319"/>
      <c r="N111" s="319"/>
      <c r="O111" s="105"/>
      <c r="P111" s="105"/>
      <c r="Q111" s="106"/>
      <c r="R111" s="106"/>
      <c r="S111" s="106"/>
      <c r="T111" s="106"/>
      <c r="U111" s="106"/>
      <c r="V111" s="106"/>
      <c r="W111" s="106"/>
      <c r="X111" s="106"/>
      <c r="Y111" s="106"/>
      <c r="Z111" s="106"/>
    </row>
    <row r="112" spans="1:26" ht="48">
      <c r="A112" s="695" t="s">
        <v>1921</v>
      </c>
      <c r="B112" s="491" t="s">
        <v>467</v>
      </c>
      <c r="C112" s="712" t="s">
        <v>5292</v>
      </c>
      <c r="D112" s="696">
        <v>2</v>
      </c>
      <c r="E112" s="124" t="s">
        <v>469</v>
      </c>
      <c r="F112" s="179" t="s">
        <v>2620</v>
      </c>
      <c r="G112" s="127"/>
      <c r="H112" s="319"/>
      <c r="I112" s="319"/>
      <c r="J112" s="319"/>
      <c r="K112" s="105"/>
      <c r="L112" s="105"/>
      <c r="M112" s="319"/>
      <c r="N112" s="319"/>
      <c r="O112" s="105"/>
      <c r="P112" s="105"/>
      <c r="Q112" s="106"/>
      <c r="R112" s="106"/>
      <c r="S112" s="106"/>
      <c r="T112" s="106"/>
      <c r="U112" s="106"/>
      <c r="V112" s="106"/>
      <c r="W112" s="106"/>
      <c r="X112" s="106"/>
      <c r="Y112" s="106"/>
      <c r="Z112" s="106"/>
    </row>
    <row r="113" spans="1:26" ht="48">
      <c r="A113" s="695" t="s">
        <v>1925</v>
      </c>
      <c r="B113" s="491" t="s">
        <v>475</v>
      </c>
      <c r="C113" s="983" t="s">
        <v>3551</v>
      </c>
      <c r="D113" s="696">
        <v>2</v>
      </c>
      <c r="E113" s="252" t="s">
        <v>469</v>
      </c>
      <c r="F113" s="150" t="s">
        <v>5293</v>
      </c>
      <c r="G113" s="827"/>
      <c r="H113" s="870"/>
      <c r="I113" s="319"/>
      <c r="J113" s="319"/>
      <c r="K113" s="105"/>
      <c r="L113" s="105"/>
      <c r="M113" s="319"/>
      <c r="N113" s="319"/>
      <c r="O113" s="105"/>
      <c r="P113" s="105"/>
      <c r="Q113" s="106"/>
      <c r="R113" s="106"/>
      <c r="S113" s="106"/>
      <c r="T113" s="106"/>
      <c r="U113" s="106"/>
      <c r="V113" s="106"/>
      <c r="W113" s="106"/>
      <c r="X113" s="106"/>
      <c r="Y113" s="106"/>
      <c r="Z113" s="106"/>
    </row>
    <row r="114" spans="1:26" ht="32">
      <c r="A114" s="695"/>
      <c r="B114" s="106"/>
      <c r="C114" s="123" t="s">
        <v>2621</v>
      </c>
      <c r="D114" s="696">
        <v>2</v>
      </c>
      <c r="E114" s="124" t="s">
        <v>469</v>
      </c>
      <c r="F114" s="492" t="s">
        <v>2622</v>
      </c>
      <c r="G114" s="738"/>
      <c r="H114" s="817"/>
      <c r="I114" s="319"/>
      <c r="J114" s="319"/>
      <c r="K114" s="105"/>
      <c r="L114" s="105"/>
      <c r="M114" s="319"/>
      <c r="N114" s="319"/>
      <c r="O114" s="105"/>
      <c r="P114" s="105"/>
      <c r="Q114" s="106"/>
      <c r="R114" s="106"/>
      <c r="S114" s="106"/>
      <c r="T114" s="106"/>
      <c r="U114" s="106"/>
      <c r="V114" s="106"/>
      <c r="W114" s="106"/>
      <c r="X114" s="106"/>
      <c r="Y114" s="106"/>
      <c r="Z114" s="106"/>
    </row>
    <row r="115" spans="1:26" ht="78" hidden="1" customHeight="1">
      <c r="A115" s="310" t="s">
        <v>480</v>
      </c>
      <c r="B115" s="491" t="s">
        <v>481</v>
      </c>
      <c r="C115" s="150"/>
      <c r="D115" s="141"/>
      <c r="E115" s="155"/>
      <c r="F115" s="492"/>
      <c r="G115" s="738"/>
      <c r="H115" s="619"/>
      <c r="I115" s="105"/>
      <c r="J115" s="105"/>
      <c r="K115" s="105"/>
      <c r="L115" s="105"/>
      <c r="M115" s="105"/>
      <c r="N115" s="106"/>
      <c r="O115" s="106"/>
      <c r="P115" s="106"/>
      <c r="Q115" s="106"/>
      <c r="R115" s="106"/>
      <c r="S115" s="106"/>
      <c r="T115" s="106"/>
      <c r="U115" s="106"/>
      <c r="V115" s="106"/>
      <c r="W115" s="106"/>
      <c r="X115" s="106"/>
      <c r="Y115" s="106"/>
      <c r="Z115" s="106"/>
    </row>
    <row r="116" spans="1:26" ht="63" hidden="1" customHeight="1">
      <c r="A116" s="310" t="s">
        <v>1933</v>
      </c>
      <c r="B116" s="491" t="s">
        <v>483</v>
      </c>
      <c r="C116" s="150"/>
      <c r="D116" s="141"/>
      <c r="E116" s="141"/>
      <c r="F116" s="141"/>
      <c r="G116" s="127"/>
      <c r="H116" s="105"/>
      <c r="I116" s="105"/>
      <c r="J116" s="105"/>
      <c r="K116" s="105"/>
      <c r="L116" s="105"/>
      <c r="M116" s="105"/>
      <c r="N116" s="106"/>
      <c r="O116" s="106"/>
      <c r="P116" s="106"/>
      <c r="Q116" s="106"/>
      <c r="R116" s="106"/>
      <c r="S116" s="106"/>
      <c r="T116" s="106"/>
      <c r="U116" s="106"/>
      <c r="V116" s="106"/>
      <c r="W116" s="106"/>
      <c r="X116" s="106"/>
      <c r="Y116" s="106"/>
      <c r="Z116" s="106"/>
    </row>
    <row r="117" spans="1:26" ht="64">
      <c r="A117" s="695" t="s">
        <v>484</v>
      </c>
      <c r="B117" s="491" t="s">
        <v>485</v>
      </c>
      <c r="C117" s="475" t="s">
        <v>5294</v>
      </c>
      <c r="D117" s="696">
        <v>2</v>
      </c>
      <c r="E117" s="370" t="s">
        <v>469</v>
      </c>
      <c r="F117" s="475" t="s">
        <v>5295</v>
      </c>
      <c r="G117" s="738"/>
      <c r="H117" s="817"/>
      <c r="I117" s="319"/>
      <c r="J117" s="319"/>
      <c r="K117" s="105"/>
      <c r="L117" s="105"/>
      <c r="M117" s="319"/>
      <c r="N117" s="319"/>
      <c r="O117" s="105"/>
      <c r="P117" s="105"/>
      <c r="Q117" s="106"/>
      <c r="R117" s="106"/>
      <c r="S117" s="106"/>
      <c r="T117" s="106"/>
      <c r="U117" s="106"/>
      <c r="V117" s="106"/>
      <c r="W117" s="106"/>
      <c r="X117" s="106"/>
      <c r="Y117" s="106"/>
      <c r="Z117" s="106"/>
    </row>
    <row r="118" spans="1:26" ht="32">
      <c r="A118" s="695"/>
      <c r="B118" s="491"/>
      <c r="C118" s="475" t="s">
        <v>5296</v>
      </c>
      <c r="D118" s="696">
        <v>2</v>
      </c>
      <c r="E118" s="370" t="s">
        <v>469</v>
      </c>
      <c r="F118" s="475" t="s">
        <v>5297</v>
      </c>
      <c r="G118" s="127"/>
      <c r="H118" s="319"/>
      <c r="I118" s="319"/>
      <c r="J118" s="319"/>
      <c r="K118" s="105"/>
      <c r="L118" s="105"/>
      <c r="M118" s="319"/>
      <c r="N118" s="319"/>
      <c r="O118" s="105"/>
      <c r="P118" s="105"/>
      <c r="Q118" s="106"/>
      <c r="R118" s="106"/>
      <c r="S118" s="106"/>
      <c r="T118" s="106"/>
      <c r="U118" s="106"/>
      <c r="V118" s="106"/>
      <c r="W118" s="106"/>
      <c r="X118" s="106"/>
      <c r="Y118" s="106"/>
      <c r="Z118" s="106"/>
    </row>
    <row r="119" spans="1:26" ht="34">
      <c r="A119" s="695" t="s">
        <v>1938</v>
      </c>
      <c r="B119" s="491" t="s">
        <v>487</v>
      </c>
      <c r="C119" s="162" t="s">
        <v>3567</v>
      </c>
      <c r="D119" s="696">
        <v>2</v>
      </c>
      <c r="E119" s="370" t="s">
        <v>469</v>
      </c>
      <c r="F119" s="492" t="s">
        <v>2624</v>
      </c>
      <c r="G119" s="127"/>
      <c r="H119" s="319"/>
      <c r="I119" s="319"/>
      <c r="J119" s="319"/>
      <c r="K119" s="105"/>
      <c r="L119" s="105"/>
      <c r="M119" s="319"/>
      <c r="N119" s="319"/>
      <c r="O119" s="105"/>
      <c r="P119" s="105"/>
      <c r="Q119" s="106"/>
      <c r="R119" s="106"/>
      <c r="S119" s="106"/>
      <c r="T119" s="106"/>
      <c r="U119" s="106"/>
      <c r="V119" s="106"/>
      <c r="W119" s="106"/>
      <c r="X119" s="106"/>
      <c r="Y119" s="106"/>
      <c r="Z119" s="106"/>
    </row>
    <row r="120" spans="1:26" ht="18" hidden="1" customHeight="1">
      <c r="A120" s="310" t="s">
        <v>1939</v>
      </c>
      <c r="B120" s="491" t="s">
        <v>490</v>
      </c>
      <c r="C120" s="151"/>
      <c r="D120" s="141"/>
      <c r="E120" s="141"/>
      <c r="F120" s="141"/>
      <c r="G120" s="127"/>
      <c r="H120" s="105"/>
      <c r="I120" s="105"/>
      <c r="J120" s="105"/>
      <c r="K120" s="105"/>
      <c r="L120" s="105"/>
      <c r="M120" s="105"/>
      <c r="N120" s="106"/>
      <c r="O120" s="106"/>
      <c r="P120" s="106"/>
      <c r="Q120" s="106"/>
      <c r="R120" s="106"/>
      <c r="S120" s="106"/>
      <c r="T120" s="106"/>
      <c r="U120" s="106"/>
      <c r="V120" s="106"/>
      <c r="W120" s="106"/>
      <c r="X120" s="106"/>
      <c r="Y120" s="106"/>
      <c r="Z120" s="106"/>
    </row>
    <row r="121" spans="1:26" ht="80">
      <c r="A121" s="695" t="s">
        <v>493</v>
      </c>
      <c r="B121" s="491" t="s">
        <v>494</v>
      </c>
      <c r="C121" s="150" t="s">
        <v>4134</v>
      </c>
      <c r="D121" s="696">
        <v>2</v>
      </c>
      <c r="E121" s="124" t="s">
        <v>496</v>
      </c>
      <c r="F121" s="492" t="s">
        <v>4135</v>
      </c>
      <c r="G121" s="127"/>
      <c r="H121" s="319"/>
      <c r="I121" s="319"/>
      <c r="J121" s="319"/>
      <c r="K121" s="105"/>
      <c r="L121" s="105"/>
      <c r="M121" s="319"/>
      <c r="N121" s="319"/>
      <c r="O121" s="105"/>
      <c r="P121" s="105"/>
      <c r="Q121" s="106"/>
      <c r="R121" s="106"/>
      <c r="S121" s="106"/>
      <c r="T121" s="106"/>
      <c r="U121" s="106"/>
      <c r="V121" s="106"/>
      <c r="W121" s="106"/>
      <c r="X121" s="106"/>
      <c r="Y121" s="106"/>
      <c r="Z121" s="106"/>
    </row>
    <row r="122" spans="1:26" ht="19">
      <c r="A122" s="982" t="s">
        <v>216</v>
      </c>
      <c r="B122" s="1606" t="s">
        <v>4631</v>
      </c>
      <c r="C122" s="1570"/>
      <c r="D122" s="1570"/>
      <c r="E122" s="1570"/>
      <c r="F122" s="1570"/>
      <c r="G122" s="1573"/>
      <c r="H122" s="816"/>
      <c r="I122" s="319">
        <f>SUM(D123:D127)</f>
        <v>8</v>
      </c>
      <c r="J122" s="319">
        <f>COUNT(D123:D127)*2</f>
        <v>8</v>
      </c>
      <c r="K122" s="105"/>
      <c r="L122" s="105"/>
      <c r="M122" s="319"/>
      <c r="N122" s="319"/>
      <c r="O122" s="105"/>
      <c r="P122" s="105"/>
      <c r="Q122" s="106"/>
      <c r="R122" s="106"/>
      <c r="S122" s="106"/>
      <c r="T122" s="106"/>
      <c r="U122" s="106"/>
      <c r="V122" s="106"/>
      <c r="W122" s="106"/>
      <c r="X122" s="106"/>
      <c r="Y122" s="106"/>
      <c r="Z122" s="106"/>
    </row>
    <row r="123" spans="1:26" ht="34">
      <c r="A123" s="695" t="s">
        <v>1943</v>
      </c>
      <c r="B123" s="467" t="s">
        <v>498</v>
      </c>
      <c r="C123" s="492" t="s">
        <v>5298</v>
      </c>
      <c r="D123" s="696">
        <v>2</v>
      </c>
      <c r="E123" s="278" t="s">
        <v>472</v>
      </c>
      <c r="F123" s="150" t="s">
        <v>4137</v>
      </c>
      <c r="G123" s="190"/>
      <c r="H123" s="318"/>
      <c r="I123" s="319"/>
      <c r="J123" s="319"/>
      <c r="K123" s="105"/>
      <c r="L123" s="105"/>
      <c r="M123" s="319"/>
      <c r="N123" s="319"/>
      <c r="O123" s="105"/>
      <c r="P123" s="105"/>
      <c r="Q123" s="106"/>
      <c r="R123" s="106"/>
      <c r="S123" s="106"/>
      <c r="T123" s="106"/>
      <c r="U123" s="106"/>
      <c r="V123" s="106"/>
      <c r="W123" s="106"/>
      <c r="X123" s="106"/>
      <c r="Y123" s="106"/>
      <c r="Z123" s="106"/>
    </row>
    <row r="124" spans="1:26" ht="96.75" hidden="1" customHeight="1">
      <c r="A124" s="310" t="s">
        <v>509</v>
      </c>
      <c r="B124" s="467" t="s">
        <v>510</v>
      </c>
      <c r="C124" s="150"/>
      <c r="D124" s="141"/>
      <c r="E124" s="141"/>
      <c r="F124" s="141"/>
      <c r="G124" s="127"/>
      <c r="H124" s="105"/>
      <c r="I124" s="105"/>
      <c r="J124" s="105"/>
      <c r="K124" s="105"/>
      <c r="L124" s="105"/>
      <c r="M124" s="105"/>
      <c r="N124" s="106"/>
      <c r="O124" s="106"/>
      <c r="P124" s="106"/>
      <c r="Q124" s="106"/>
      <c r="R124" s="106"/>
      <c r="S124" s="106"/>
      <c r="T124" s="106"/>
      <c r="U124" s="106"/>
      <c r="V124" s="106"/>
      <c r="W124" s="106"/>
      <c r="X124" s="106"/>
      <c r="Y124" s="106"/>
      <c r="Z124" s="106"/>
    </row>
    <row r="125" spans="1:26" ht="51">
      <c r="A125" s="695" t="s">
        <v>1949</v>
      </c>
      <c r="B125" s="710" t="s">
        <v>512</v>
      </c>
      <c r="C125" s="253" t="s">
        <v>5299</v>
      </c>
      <c r="D125" s="696">
        <v>2</v>
      </c>
      <c r="E125" s="124" t="s">
        <v>469</v>
      </c>
      <c r="F125" s="141"/>
      <c r="G125" s="127"/>
      <c r="H125" s="319"/>
      <c r="I125" s="319"/>
      <c r="J125" s="319"/>
      <c r="K125" s="105"/>
      <c r="L125" s="105"/>
      <c r="M125" s="319"/>
      <c r="N125" s="319"/>
      <c r="O125" s="105"/>
      <c r="P125" s="105"/>
      <c r="Q125" s="106"/>
      <c r="R125" s="106"/>
      <c r="S125" s="106"/>
      <c r="T125" s="106"/>
      <c r="U125" s="106"/>
      <c r="V125" s="106"/>
      <c r="W125" s="106"/>
      <c r="X125" s="106"/>
      <c r="Y125" s="106"/>
      <c r="Z125" s="106"/>
    </row>
    <row r="126" spans="1:26" ht="48">
      <c r="A126" s="695"/>
      <c r="B126" s="710"/>
      <c r="C126" s="825" t="s">
        <v>3224</v>
      </c>
      <c r="D126" s="696">
        <v>2</v>
      </c>
      <c r="E126" s="124" t="s">
        <v>469</v>
      </c>
      <c r="F126" s="492" t="s">
        <v>5300</v>
      </c>
      <c r="G126" s="760"/>
      <c r="H126" s="717"/>
      <c r="I126" s="319"/>
      <c r="J126" s="319"/>
      <c r="K126" s="105"/>
      <c r="L126" s="105"/>
      <c r="M126" s="319"/>
      <c r="N126" s="319"/>
      <c r="O126" s="105"/>
      <c r="P126" s="105"/>
      <c r="Q126" s="106"/>
      <c r="R126" s="106"/>
      <c r="S126" s="106"/>
      <c r="T126" s="106"/>
      <c r="U126" s="106"/>
      <c r="V126" s="106"/>
      <c r="W126" s="106"/>
      <c r="X126" s="106"/>
      <c r="Y126" s="106"/>
      <c r="Z126" s="106"/>
    </row>
    <row r="127" spans="1:26" ht="32">
      <c r="A127" s="695"/>
      <c r="B127" s="710"/>
      <c r="C127" s="150" t="s">
        <v>3585</v>
      </c>
      <c r="D127" s="696">
        <v>2</v>
      </c>
      <c r="E127" s="124" t="s">
        <v>469</v>
      </c>
      <c r="F127" s="150" t="s">
        <v>4143</v>
      </c>
      <c r="G127" s="760"/>
      <c r="H127" s="717"/>
      <c r="I127" s="319"/>
      <c r="J127" s="319"/>
      <c r="K127" s="105"/>
      <c r="L127" s="105"/>
      <c r="M127" s="319"/>
      <c r="N127" s="319"/>
      <c r="O127" s="105"/>
      <c r="P127" s="105"/>
      <c r="Q127" s="106"/>
      <c r="R127" s="106"/>
      <c r="S127" s="106"/>
      <c r="T127" s="106"/>
      <c r="U127" s="106"/>
      <c r="V127" s="106"/>
      <c r="W127" s="106"/>
      <c r="X127" s="106"/>
      <c r="Y127" s="106"/>
      <c r="Z127" s="106"/>
    </row>
    <row r="128" spans="1:26" ht="18" hidden="1" customHeight="1">
      <c r="A128" s="310" t="s">
        <v>1953</v>
      </c>
      <c r="B128" s="467" t="s">
        <v>520</v>
      </c>
      <c r="C128" s="179"/>
      <c r="D128" s="141"/>
      <c r="E128" s="141"/>
      <c r="F128" s="141"/>
      <c r="G128" s="105"/>
      <c r="H128" s="105"/>
      <c r="I128" s="105"/>
      <c r="J128" s="105"/>
      <c r="K128" s="105"/>
      <c r="L128" s="105"/>
      <c r="M128" s="105"/>
      <c r="N128" s="106"/>
      <c r="O128" s="106"/>
      <c r="P128" s="106"/>
      <c r="Q128" s="106"/>
      <c r="R128" s="106"/>
      <c r="S128" s="106"/>
      <c r="T128" s="106"/>
      <c r="U128" s="106"/>
      <c r="V128" s="106"/>
      <c r="W128" s="106"/>
      <c r="X128" s="106"/>
      <c r="Y128" s="106"/>
      <c r="Z128" s="106"/>
    </row>
    <row r="129" spans="1:26" ht="18" hidden="1" customHeight="1">
      <c r="A129" s="310" t="s">
        <v>521</v>
      </c>
      <c r="B129" s="173" t="s">
        <v>522</v>
      </c>
      <c r="C129" s="150"/>
      <c r="D129" s="141"/>
      <c r="E129" s="141"/>
      <c r="F129" s="141"/>
      <c r="G129" s="105"/>
      <c r="H129" s="105"/>
      <c r="I129" s="105"/>
      <c r="J129" s="105"/>
      <c r="K129" s="105"/>
      <c r="L129" s="105"/>
      <c r="M129" s="105"/>
      <c r="N129" s="106"/>
      <c r="O129" s="106"/>
      <c r="P129" s="106"/>
      <c r="Q129" s="106"/>
      <c r="R129" s="106"/>
      <c r="S129" s="106"/>
      <c r="T129" s="106"/>
      <c r="U129" s="106"/>
      <c r="V129" s="106"/>
      <c r="W129" s="106"/>
      <c r="X129" s="106"/>
      <c r="Y129" s="106"/>
      <c r="Z129" s="106"/>
    </row>
    <row r="130" spans="1:26" ht="19">
      <c r="A130" s="982" t="s">
        <v>218</v>
      </c>
      <c r="B130" s="1606" t="s">
        <v>219</v>
      </c>
      <c r="C130" s="1570"/>
      <c r="D130" s="1570"/>
      <c r="E130" s="1570"/>
      <c r="F130" s="1570"/>
      <c r="G130" s="1573"/>
      <c r="H130" s="816"/>
      <c r="I130" s="319">
        <f>SUM(D131:D135)</f>
        <v>10</v>
      </c>
      <c r="J130" s="319">
        <f>COUNT(D131:D135)*2</f>
        <v>10</v>
      </c>
      <c r="K130" s="105"/>
      <c r="L130" s="105"/>
      <c r="M130" s="319"/>
      <c r="N130" s="319"/>
      <c r="O130" s="105"/>
      <c r="P130" s="105"/>
      <c r="Q130" s="106"/>
      <c r="R130" s="106"/>
      <c r="S130" s="106"/>
      <c r="T130" s="106"/>
      <c r="U130" s="106"/>
      <c r="V130" s="106"/>
      <c r="W130" s="106"/>
      <c r="X130" s="106"/>
      <c r="Y130" s="106"/>
      <c r="Z130" s="106"/>
    </row>
    <row r="131" spans="1:26" ht="48">
      <c r="A131" s="695" t="s">
        <v>1954</v>
      </c>
      <c r="B131" s="467" t="s">
        <v>524</v>
      </c>
      <c r="C131" s="150" t="s">
        <v>5301</v>
      </c>
      <c r="D131" s="696">
        <v>2</v>
      </c>
      <c r="E131" s="124" t="s">
        <v>469</v>
      </c>
      <c r="F131" s="492" t="s">
        <v>5302</v>
      </c>
      <c r="G131" s="127"/>
      <c r="H131" s="319"/>
      <c r="I131" s="319"/>
      <c r="J131" s="319"/>
      <c r="K131" s="105"/>
      <c r="L131" s="105"/>
      <c r="M131" s="319"/>
      <c r="N131" s="319"/>
      <c r="O131" s="105"/>
      <c r="P131" s="105"/>
      <c r="Q131" s="106"/>
      <c r="R131" s="106"/>
      <c r="S131" s="106"/>
      <c r="T131" s="106"/>
      <c r="U131" s="106"/>
      <c r="V131" s="106"/>
      <c r="W131" s="106"/>
      <c r="X131" s="106"/>
      <c r="Y131" s="106"/>
      <c r="Z131" s="106"/>
    </row>
    <row r="132" spans="1:26" ht="64">
      <c r="A132" s="695" t="s">
        <v>1958</v>
      </c>
      <c r="B132" s="467" t="s">
        <v>528</v>
      </c>
      <c r="C132" s="179" t="s">
        <v>2639</v>
      </c>
      <c r="D132" s="696">
        <v>2</v>
      </c>
      <c r="E132" s="124" t="s">
        <v>324</v>
      </c>
      <c r="F132" s="492" t="s">
        <v>5303</v>
      </c>
      <c r="G132" s="127"/>
      <c r="H132" s="319"/>
      <c r="I132" s="319"/>
      <c r="J132" s="319"/>
      <c r="K132" s="105"/>
      <c r="L132" s="105"/>
      <c r="M132" s="319"/>
      <c r="N132" s="319"/>
      <c r="O132" s="105"/>
      <c r="P132" s="105"/>
      <c r="Q132" s="106"/>
      <c r="R132" s="106"/>
      <c r="S132" s="106"/>
      <c r="T132" s="106"/>
      <c r="U132" s="106"/>
      <c r="V132" s="106"/>
      <c r="W132" s="106"/>
      <c r="X132" s="106"/>
      <c r="Y132" s="106"/>
      <c r="Z132" s="106"/>
    </row>
    <row r="133" spans="1:26" ht="32">
      <c r="A133" s="695"/>
      <c r="B133" s="467"/>
      <c r="C133" s="383" t="s">
        <v>4149</v>
      </c>
      <c r="D133" s="696">
        <v>2</v>
      </c>
      <c r="E133" s="124" t="s">
        <v>4757</v>
      </c>
      <c r="F133" s="179" t="s">
        <v>4150</v>
      </c>
      <c r="G133" s="127"/>
      <c r="H133" s="319"/>
      <c r="I133" s="319"/>
      <c r="J133" s="319"/>
      <c r="K133" s="105"/>
      <c r="L133" s="105"/>
      <c r="M133" s="319"/>
      <c r="N133" s="319"/>
      <c r="O133" s="105"/>
      <c r="P133" s="105"/>
      <c r="Q133" s="106"/>
      <c r="R133" s="106"/>
      <c r="S133" s="106"/>
      <c r="T133" s="106"/>
      <c r="U133" s="106"/>
      <c r="V133" s="106"/>
      <c r="W133" s="106"/>
      <c r="X133" s="106"/>
      <c r="Y133" s="106"/>
      <c r="Z133" s="106"/>
    </row>
    <row r="134" spans="1:26" ht="51">
      <c r="A134" s="695" t="s">
        <v>1960</v>
      </c>
      <c r="B134" s="467" t="s">
        <v>533</v>
      </c>
      <c r="C134" s="150" t="s">
        <v>534</v>
      </c>
      <c r="D134" s="696">
        <v>2</v>
      </c>
      <c r="E134" s="124" t="s">
        <v>1961</v>
      </c>
      <c r="F134" s="492" t="s">
        <v>4151</v>
      </c>
      <c r="G134" s="127"/>
      <c r="H134" s="319"/>
      <c r="I134" s="319"/>
      <c r="J134" s="319"/>
      <c r="K134" s="105"/>
      <c r="L134" s="105"/>
      <c r="M134" s="319"/>
      <c r="N134" s="319"/>
      <c r="O134" s="105"/>
      <c r="P134" s="105"/>
      <c r="Q134" s="106"/>
      <c r="R134" s="106"/>
      <c r="S134" s="106"/>
      <c r="T134" s="106"/>
      <c r="U134" s="106"/>
      <c r="V134" s="106"/>
      <c r="W134" s="106"/>
      <c r="X134" s="106"/>
      <c r="Y134" s="106"/>
      <c r="Z134" s="106"/>
    </row>
    <row r="135" spans="1:26" ht="68">
      <c r="A135" s="695" t="s">
        <v>1962</v>
      </c>
      <c r="B135" s="467" t="s">
        <v>537</v>
      </c>
      <c r="C135" s="383" t="s">
        <v>5304</v>
      </c>
      <c r="D135" s="696">
        <v>2</v>
      </c>
      <c r="E135" s="124" t="s">
        <v>4155</v>
      </c>
      <c r="F135" s="492" t="s">
        <v>5305</v>
      </c>
      <c r="G135" s="127"/>
      <c r="H135" s="319"/>
      <c r="I135" s="319"/>
      <c r="J135" s="319"/>
      <c r="K135" s="105"/>
      <c r="L135" s="105"/>
      <c r="M135" s="319"/>
      <c r="N135" s="319"/>
      <c r="O135" s="105"/>
      <c r="P135" s="105"/>
      <c r="Q135" s="106"/>
      <c r="R135" s="106"/>
      <c r="S135" s="106"/>
      <c r="T135" s="106"/>
      <c r="U135" s="106"/>
      <c r="V135" s="106"/>
      <c r="W135" s="106"/>
      <c r="X135" s="106"/>
      <c r="Y135" s="106"/>
      <c r="Z135" s="106"/>
    </row>
    <row r="136" spans="1:26" ht="19">
      <c r="A136" s="982" t="s">
        <v>220</v>
      </c>
      <c r="B136" s="1606" t="s">
        <v>1965</v>
      </c>
      <c r="C136" s="1570"/>
      <c r="D136" s="1570"/>
      <c r="E136" s="1570"/>
      <c r="F136" s="1570"/>
      <c r="G136" s="1573"/>
      <c r="H136" s="816"/>
      <c r="I136" s="319">
        <f>SUM(D137:D141)</f>
        <v>6</v>
      </c>
      <c r="J136" s="319">
        <f>COUNT(D137:D141)*2</f>
        <v>6</v>
      </c>
      <c r="K136" s="105"/>
      <c r="L136" s="105"/>
      <c r="M136" s="319"/>
      <c r="N136" s="319"/>
      <c r="O136" s="105"/>
      <c r="P136" s="105"/>
      <c r="Q136" s="106"/>
      <c r="R136" s="106"/>
      <c r="S136" s="106"/>
      <c r="T136" s="106"/>
      <c r="U136" s="106"/>
      <c r="V136" s="106"/>
      <c r="W136" s="106"/>
      <c r="X136" s="106"/>
      <c r="Y136" s="106"/>
      <c r="Z136" s="106"/>
    </row>
    <row r="137" spans="1:26" ht="51">
      <c r="A137" s="695" t="s">
        <v>1966</v>
      </c>
      <c r="B137" s="467" t="s">
        <v>541</v>
      </c>
      <c r="C137" s="179" t="s">
        <v>5306</v>
      </c>
      <c r="D137" s="696">
        <v>2</v>
      </c>
      <c r="E137" s="124" t="s">
        <v>599</v>
      </c>
      <c r="F137" s="492" t="s">
        <v>5307</v>
      </c>
      <c r="G137" s="127"/>
      <c r="H137" s="319"/>
      <c r="I137" s="319"/>
      <c r="J137" s="319"/>
      <c r="K137" s="105"/>
      <c r="L137" s="105"/>
      <c r="M137" s="319"/>
      <c r="N137" s="319"/>
      <c r="O137" s="105"/>
      <c r="P137" s="105"/>
      <c r="Q137" s="106"/>
      <c r="R137" s="106"/>
      <c r="S137" s="106"/>
      <c r="T137" s="106"/>
      <c r="U137" s="106"/>
      <c r="V137" s="106"/>
      <c r="W137" s="106"/>
      <c r="X137" s="106"/>
      <c r="Y137" s="106"/>
      <c r="Z137" s="106"/>
    </row>
    <row r="138" spans="1:26" ht="18" hidden="1" customHeight="1">
      <c r="A138" s="310" t="s">
        <v>1968</v>
      </c>
      <c r="B138" s="467" t="s">
        <v>544</v>
      </c>
      <c r="C138" s="179"/>
      <c r="D138" s="141"/>
      <c r="E138" s="141"/>
      <c r="F138" s="141"/>
      <c r="G138" s="127"/>
      <c r="H138" s="105"/>
      <c r="I138" s="105"/>
      <c r="J138" s="105"/>
      <c r="K138" s="105"/>
      <c r="L138" s="105"/>
      <c r="M138" s="105"/>
      <c r="N138" s="106"/>
      <c r="O138" s="106"/>
      <c r="P138" s="106"/>
      <c r="Q138" s="106"/>
      <c r="R138" s="106"/>
      <c r="S138" s="106"/>
      <c r="T138" s="106"/>
      <c r="U138" s="106"/>
      <c r="V138" s="106"/>
      <c r="W138" s="106"/>
      <c r="X138" s="106"/>
      <c r="Y138" s="106"/>
      <c r="Z138" s="106"/>
    </row>
    <row r="139" spans="1:26" ht="18" hidden="1" customHeight="1">
      <c r="A139" s="310" t="s">
        <v>1969</v>
      </c>
      <c r="B139" s="467" t="s">
        <v>547</v>
      </c>
      <c r="C139" s="179"/>
      <c r="D139" s="141"/>
      <c r="E139" s="141"/>
      <c r="F139" s="492"/>
      <c r="G139" s="127"/>
      <c r="H139" s="105"/>
      <c r="I139" s="105"/>
      <c r="J139" s="105"/>
      <c r="K139" s="105"/>
      <c r="L139" s="105"/>
      <c r="M139" s="105"/>
      <c r="N139" s="106"/>
      <c r="O139" s="106"/>
      <c r="P139" s="106"/>
      <c r="Q139" s="106"/>
      <c r="R139" s="106"/>
      <c r="S139" s="106"/>
      <c r="T139" s="106"/>
      <c r="U139" s="106"/>
      <c r="V139" s="106"/>
      <c r="W139" s="106"/>
      <c r="X139" s="106"/>
      <c r="Y139" s="106"/>
      <c r="Z139" s="106"/>
    </row>
    <row r="140" spans="1:26" ht="48">
      <c r="A140" s="695" t="s">
        <v>1970</v>
      </c>
      <c r="B140" s="467" t="s">
        <v>551</v>
      </c>
      <c r="C140" s="179" t="s">
        <v>5308</v>
      </c>
      <c r="D140" s="696">
        <v>2</v>
      </c>
      <c r="E140" s="124" t="s">
        <v>553</v>
      </c>
      <c r="F140" s="179" t="s">
        <v>4161</v>
      </c>
      <c r="G140" s="127"/>
      <c r="H140" s="319"/>
      <c r="I140" s="319"/>
      <c r="J140" s="319"/>
      <c r="K140" s="105"/>
      <c r="L140" s="105"/>
      <c r="M140" s="319"/>
      <c r="N140" s="319"/>
      <c r="O140" s="105"/>
      <c r="P140" s="105"/>
      <c r="Q140" s="106"/>
      <c r="R140" s="106"/>
      <c r="S140" s="106"/>
      <c r="T140" s="106"/>
      <c r="U140" s="106"/>
      <c r="V140" s="106"/>
      <c r="W140" s="106"/>
      <c r="X140" s="106"/>
      <c r="Y140" s="106"/>
      <c r="Z140" s="106"/>
    </row>
    <row r="141" spans="1:26" ht="34">
      <c r="A141" s="695" t="s">
        <v>1973</v>
      </c>
      <c r="B141" s="235" t="s">
        <v>4642</v>
      </c>
      <c r="C141" s="179" t="s">
        <v>5309</v>
      </c>
      <c r="D141" s="696">
        <v>2</v>
      </c>
      <c r="E141" s="124" t="s">
        <v>469</v>
      </c>
      <c r="F141" s="150" t="s">
        <v>5310</v>
      </c>
      <c r="G141" s="127"/>
      <c r="H141" s="319"/>
      <c r="I141" s="319"/>
      <c r="J141" s="319"/>
      <c r="K141" s="105"/>
      <c r="L141" s="105"/>
      <c r="M141" s="319"/>
      <c r="N141" s="319"/>
      <c r="O141" s="105"/>
      <c r="P141" s="105"/>
      <c r="Q141" s="106"/>
      <c r="R141" s="106"/>
      <c r="S141" s="106"/>
      <c r="T141" s="106"/>
      <c r="U141" s="106"/>
      <c r="V141" s="106"/>
      <c r="W141" s="106"/>
      <c r="X141" s="106"/>
      <c r="Y141" s="106"/>
      <c r="Z141" s="106"/>
    </row>
    <row r="142" spans="1:26" ht="19">
      <c r="A142" s="982" t="s">
        <v>222</v>
      </c>
      <c r="B142" s="1606" t="s">
        <v>223</v>
      </c>
      <c r="C142" s="1570"/>
      <c r="D142" s="1570"/>
      <c r="E142" s="1570"/>
      <c r="F142" s="1570"/>
      <c r="G142" s="1573"/>
      <c r="H142" s="816"/>
      <c r="I142" s="319">
        <f>SUM(D143:D151)</f>
        <v>16</v>
      </c>
      <c r="J142" s="319">
        <f>COUNT(D143:D151)*2</f>
        <v>16</v>
      </c>
      <c r="K142" s="105"/>
      <c r="L142" s="105"/>
      <c r="M142" s="319"/>
      <c r="N142" s="319"/>
      <c r="O142" s="105"/>
      <c r="P142" s="105"/>
      <c r="Q142" s="106"/>
      <c r="R142" s="106"/>
      <c r="S142" s="106"/>
      <c r="T142" s="106"/>
      <c r="U142" s="106"/>
      <c r="V142" s="106"/>
      <c r="W142" s="106"/>
      <c r="X142" s="106"/>
      <c r="Y142" s="106"/>
      <c r="Z142" s="106"/>
    </row>
    <row r="143" spans="1:26" ht="51">
      <c r="A143" s="695" t="s">
        <v>558</v>
      </c>
      <c r="B143" s="467" t="s">
        <v>559</v>
      </c>
      <c r="C143" s="712" t="s">
        <v>5311</v>
      </c>
      <c r="D143" s="696">
        <v>2</v>
      </c>
      <c r="E143" s="594" t="s">
        <v>561</v>
      </c>
      <c r="F143" s="492"/>
      <c r="G143" s="540"/>
      <c r="H143" s="698"/>
      <c r="I143" s="319"/>
      <c r="J143" s="319"/>
      <c r="K143" s="105"/>
      <c r="L143" s="105"/>
      <c r="M143" s="319"/>
      <c r="N143" s="319"/>
      <c r="O143" s="105"/>
      <c r="P143" s="105"/>
      <c r="Q143" s="106"/>
      <c r="R143" s="106"/>
      <c r="S143" s="106"/>
      <c r="T143" s="106"/>
      <c r="U143" s="106"/>
      <c r="V143" s="106"/>
      <c r="W143" s="106"/>
      <c r="X143" s="106"/>
      <c r="Y143" s="106"/>
      <c r="Z143" s="106"/>
    </row>
    <row r="144" spans="1:26" ht="16">
      <c r="A144" s="695"/>
      <c r="B144" s="467"/>
      <c r="C144" s="712" t="s">
        <v>4166</v>
      </c>
      <c r="D144" s="696">
        <v>2</v>
      </c>
      <c r="E144" s="594" t="s">
        <v>561</v>
      </c>
      <c r="F144" s="492"/>
      <c r="G144" s="540"/>
      <c r="H144" s="698"/>
      <c r="I144" s="319"/>
      <c r="J144" s="319"/>
      <c r="K144" s="105"/>
      <c r="L144" s="105"/>
      <c r="M144" s="319"/>
      <c r="N144" s="319"/>
      <c r="O144" s="105"/>
      <c r="P144" s="105"/>
      <c r="Q144" s="106"/>
      <c r="R144" s="106"/>
      <c r="S144" s="106"/>
      <c r="T144" s="106"/>
      <c r="U144" s="106"/>
      <c r="V144" s="106"/>
      <c r="W144" s="106"/>
      <c r="X144" s="106"/>
      <c r="Y144" s="106"/>
      <c r="Z144" s="106"/>
    </row>
    <row r="145" spans="1:26" ht="16">
      <c r="A145" s="695"/>
      <c r="B145" s="467"/>
      <c r="C145" s="151" t="s">
        <v>5312</v>
      </c>
      <c r="D145" s="696">
        <v>2</v>
      </c>
      <c r="E145" s="594" t="s">
        <v>561</v>
      </c>
      <c r="F145" s="253" t="s">
        <v>4169</v>
      </c>
      <c r="G145" s="540"/>
      <c r="H145" s="698"/>
      <c r="I145" s="319"/>
      <c r="J145" s="319"/>
      <c r="K145" s="105"/>
      <c r="L145" s="105"/>
      <c r="M145" s="319"/>
      <c r="N145" s="319"/>
      <c r="O145" s="105"/>
      <c r="P145" s="105"/>
      <c r="Q145" s="106"/>
      <c r="R145" s="106"/>
      <c r="S145" s="106"/>
      <c r="T145" s="106"/>
      <c r="U145" s="106"/>
      <c r="V145" s="106"/>
      <c r="W145" s="106"/>
      <c r="X145" s="106"/>
      <c r="Y145" s="106"/>
      <c r="Z145" s="106"/>
    </row>
    <row r="146" spans="1:26" ht="16">
      <c r="A146" s="695"/>
      <c r="B146" s="467"/>
      <c r="C146" s="179" t="s">
        <v>4170</v>
      </c>
      <c r="D146" s="696">
        <v>2</v>
      </c>
      <c r="E146" s="594" t="s">
        <v>561</v>
      </c>
      <c r="F146" s="492" t="s">
        <v>5313</v>
      </c>
      <c r="G146" s="738"/>
      <c r="H146" s="817"/>
      <c r="I146" s="319"/>
      <c r="J146" s="319"/>
      <c r="K146" s="105"/>
      <c r="L146" s="105"/>
      <c r="M146" s="319"/>
      <c r="N146" s="319"/>
      <c r="O146" s="105"/>
      <c r="P146" s="105"/>
      <c r="Q146" s="106"/>
      <c r="R146" s="106"/>
      <c r="S146" s="106"/>
      <c r="T146" s="106"/>
      <c r="U146" s="106"/>
      <c r="V146" s="106"/>
      <c r="W146" s="106"/>
      <c r="X146" s="106"/>
      <c r="Y146" s="106"/>
      <c r="Z146" s="106"/>
    </row>
    <row r="147" spans="1:26" ht="34">
      <c r="A147" s="695" t="s">
        <v>1977</v>
      </c>
      <c r="B147" s="467" t="s">
        <v>563</v>
      </c>
      <c r="C147" s="150" t="s">
        <v>564</v>
      </c>
      <c r="D147" s="696">
        <v>2</v>
      </c>
      <c r="E147" s="124" t="s">
        <v>561</v>
      </c>
      <c r="F147" s="141"/>
      <c r="G147" s="127"/>
      <c r="H147" s="319"/>
      <c r="I147" s="319"/>
      <c r="J147" s="319"/>
      <c r="K147" s="105"/>
      <c r="L147" s="105"/>
      <c r="M147" s="319"/>
      <c r="N147" s="319"/>
      <c r="O147" s="105"/>
      <c r="P147" s="105"/>
      <c r="Q147" s="106"/>
      <c r="R147" s="106"/>
      <c r="S147" s="106"/>
      <c r="T147" s="106"/>
      <c r="U147" s="106"/>
      <c r="V147" s="106"/>
      <c r="W147" s="106"/>
      <c r="X147" s="106"/>
      <c r="Y147" s="106"/>
      <c r="Z147" s="106"/>
    </row>
    <row r="148" spans="1:26" ht="34">
      <c r="A148" s="695" t="s">
        <v>1980</v>
      </c>
      <c r="B148" s="467" t="s">
        <v>566</v>
      </c>
      <c r="C148" s="150" t="s">
        <v>567</v>
      </c>
      <c r="D148" s="696">
        <v>2</v>
      </c>
      <c r="E148" s="124" t="s">
        <v>561</v>
      </c>
      <c r="F148" s="141"/>
      <c r="G148" s="127"/>
      <c r="H148" s="319"/>
      <c r="I148" s="319"/>
      <c r="J148" s="319"/>
      <c r="K148" s="105"/>
      <c r="L148" s="105"/>
      <c r="M148" s="319"/>
      <c r="N148" s="319"/>
      <c r="O148" s="105"/>
      <c r="P148" s="105"/>
      <c r="Q148" s="106"/>
      <c r="R148" s="106"/>
      <c r="S148" s="106"/>
      <c r="T148" s="106"/>
      <c r="U148" s="106"/>
      <c r="V148" s="106"/>
      <c r="W148" s="106"/>
      <c r="X148" s="106"/>
      <c r="Y148" s="106"/>
      <c r="Z148" s="106"/>
    </row>
    <row r="149" spans="1:26" ht="76.5" hidden="1" customHeight="1">
      <c r="A149" s="310" t="s">
        <v>1981</v>
      </c>
      <c r="B149" s="467" t="s">
        <v>569</v>
      </c>
      <c r="C149" s="150"/>
      <c r="D149" s="141"/>
      <c r="E149" s="141"/>
      <c r="F149" s="141"/>
      <c r="G149" s="127"/>
      <c r="H149" s="105"/>
      <c r="I149" s="105"/>
      <c r="J149" s="105"/>
      <c r="K149" s="105"/>
      <c r="L149" s="105"/>
      <c r="M149" s="105"/>
      <c r="N149" s="106"/>
      <c r="O149" s="106"/>
      <c r="P149" s="106"/>
      <c r="Q149" s="106"/>
      <c r="R149" s="106"/>
      <c r="S149" s="106"/>
      <c r="T149" s="106"/>
      <c r="U149" s="106"/>
      <c r="V149" s="106"/>
      <c r="W149" s="106"/>
      <c r="X149" s="106"/>
      <c r="Y149" s="106"/>
      <c r="Z149" s="106"/>
    </row>
    <row r="150" spans="1:26" ht="51">
      <c r="A150" s="695" t="s">
        <v>1983</v>
      </c>
      <c r="B150" s="467" t="s">
        <v>573</v>
      </c>
      <c r="C150" s="179" t="s">
        <v>1984</v>
      </c>
      <c r="D150" s="696">
        <v>2</v>
      </c>
      <c r="E150" s="124" t="s">
        <v>2427</v>
      </c>
      <c r="F150" s="141"/>
      <c r="G150" s="127"/>
      <c r="H150" s="319"/>
      <c r="I150" s="319"/>
      <c r="J150" s="319"/>
      <c r="K150" s="105"/>
      <c r="L150" s="105"/>
      <c r="M150" s="319"/>
      <c r="N150" s="319"/>
      <c r="O150" s="105"/>
      <c r="P150" s="105"/>
      <c r="Q150" s="106"/>
      <c r="R150" s="106"/>
      <c r="S150" s="106"/>
      <c r="T150" s="106"/>
      <c r="U150" s="106"/>
      <c r="V150" s="106"/>
      <c r="W150" s="106"/>
      <c r="X150" s="106"/>
      <c r="Y150" s="106"/>
      <c r="Z150" s="106"/>
    </row>
    <row r="151" spans="1:26" ht="32">
      <c r="A151" s="695"/>
      <c r="B151" s="467"/>
      <c r="C151" s="179" t="s">
        <v>5314</v>
      </c>
      <c r="D151" s="696">
        <v>2</v>
      </c>
      <c r="E151" s="124" t="s">
        <v>571</v>
      </c>
      <c r="F151" s="141" t="s">
        <v>5315</v>
      </c>
      <c r="G151" s="127"/>
      <c r="H151" s="319"/>
      <c r="I151" s="319"/>
      <c r="J151" s="319"/>
      <c r="K151" s="105"/>
      <c r="L151" s="105"/>
      <c r="M151" s="319"/>
      <c r="N151" s="319"/>
      <c r="O151" s="105"/>
      <c r="P151" s="105"/>
      <c r="Q151" s="106"/>
      <c r="R151" s="106"/>
      <c r="S151" s="106"/>
      <c r="T151" s="106"/>
      <c r="U151" s="106"/>
      <c r="V151" s="106"/>
      <c r="W151" s="106"/>
      <c r="X151" s="106"/>
      <c r="Y151" s="106"/>
      <c r="Z151" s="106"/>
    </row>
    <row r="152" spans="1:26" ht="18" hidden="1" customHeight="1">
      <c r="A152" s="310" t="s">
        <v>574</v>
      </c>
      <c r="B152" s="491" t="s">
        <v>575</v>
      </c>
      <c r="C152" s="150"/>
      <c r="D152" s="141"/>
      <c r="E152" s="141"/>
      <c r="F152" s="141"/>
      <c r="G152" s="127"/>
      <c r="H152" s="105"/>
      <c r="I152" s="105"/>
      <c r="J152" s="105"/>
      <c r="K152" s="105"/>
      <c r="L152" s="105"/>
      <c r="M152" s="105"/>
      <c r="N152" s="106"/>
      <c r="O152" s="106"/>
      <c r="P152" s="106"/>
      <c r="Q152" s="106"/>
      <c r="R152" s="106"/>
      <c r="S152" s="106"/>
      <c r="T152" s="106"/>
      <c r="U152" s="106"/>
      <c r="V152" s="106"/>
      <c r="W152" s="106"/>
      <c r="X152" s="106"/>
      <c r="Y152" s="106"/>
      <c r="Z152" s="106"/>
    </row>
    <row r="153" spans="1:26" ht="36.75" hidden="1" customHeight="1">
      <c r="A153" s="310" t="s">
        <v>3611</v>
      </c>
      <c r="B153" s="1606" t="s">
        <v>64</v>
      </c>
      <c r="C153" s="1570"/>
      <c r="D153" s="1570"/>
      <c r="E153" s="1570"/>
      <c r="F153" s="1570"/>
      <c r="G153" s="1571"/>
      <c r="H153" s="622"/>
      <c r="I153" s="105"/>
      <c r="J153" s="105"/>
      <c r="K153" s="105"/>
      <c r="L153" s="105"/>
      <c r="M153" s="105"/>
      <c r="N153" s="106"/>
      <c r="O153" s="106"/>
      <c r="P153" s="106"/>
      <c r="Q153" s="106"/>
      <c r="R153" s="106"/>
      <c r="S153" s="106"/>
      <c r="T153" s="106"/>
      <c r="U153" s="106"/>
      <c r="V153" s="106"/>
      <c r="W153" s="106"/>
      <c r="X153" s="106"/>
      <c r="Y153" s="106"/>
      <c r="Z153" s="106"/>
    </row>
    <row r="154" spans="1:26" ht="18" hidden="1" customHeight="1">
      <c r="A154" s="310" t="s">
        <v>576</v>
      </c>
      <c r="B154" s="179" t="s">
        <v>577</v>
      </c>
      <c r="C154" s="179"/>
      <c r="D154" s="125"/>
      <c r="E154" s="125"/>
      <c r="F154" s="125"/>
      <c r="G154" s="627"/>
      <c r="H154" s="617"/>
      <c r="I154" s="105"/>
      <c r="J154" s="105"/>
      <c r="K154" s="105"/>
      <c r="L154" s="105"/>
      <c r="M154" s="105"/>
      <c r="N154" s="106"/>
      <c r="O154" s="106"/>
      <c r="P154" s="106"/>
      <c r="Q154" s="106"/>
      <c r="R154" s="106"/>
      <c r="S154" s="106"/>
      <c r="T154" s="106"/>
      <c r="U154" s="106"/>
      <c r="V154" s="106"/>
      <c r="W154" s="106"/>
      <c r="X154" s="106"/>
      <c r="Y154" s="106"/>
      <c r="Z154" s="106"/>
    </row>
    <row r="155" spans="1:26" ht="18" hidden="1" customHeight="1">
      <c r="A155" s="310" t="s">
        <v>580</v>
      </c>
      <c r="B155" s="179" t="s">
        <v>581</v>
      </c>
      <c r="C155" s="179"/>
      <c r="D155" s="125"/>
      <c r="E155" s="125"/>
      <c r="F155" s="125"/>
      <c r="G155" s="627"/>
      <c r="H155" s="617"/>
      <c r="I155" s="105"/>
      <c r="J155" s="105"/>
      <c r="K155" s="105"/>
      <c r="L155" s="105"/>
      <c r="M155" s="105"/>
      <c r="N155" s="106"/>
      <c r="O155" s="106"/>
      <c r="P155" s="106"/>
      <c r="Q155" s="106"/>
      <c r="R155" s="106"/>
      <c r="S155" s="106"/>
      <c r="T155" s="106"/>
      <c r="U155" s="106"/>
      <c r="V155" s="106"/>
      <c r="W155" s="106"/>
      <c r="X155" s="106"/>
      <c r="Y155" s="106"/>
      <c r="Z155" s="106"/>
    </row>
    <row r="156" spans="1:26" ht="18" hidden="1" customHeight="1">
      <c r="A156" s="310" t="s">
        <v>584</v>
      </c>
      <c r="B156" s="179" t="s">
        <v>585</v>
      </c>
      <c r="C156" s="179"/>
      <c r="D156" s="125"/>
      <c r="E156" s="125"/>
      <c r="F156" s="125"/>
      <c r="G156" s="627"/>
      <c r="H156" s="617"/>
      <c r="I156" s="105"/>
      <c r="J156" s="105"/>
      <c r="K156" s="105"/>
      <c r="L156" s="105"/>
      <c r="M156" s="105"/>
      <c r="N156" s="106"/>
      <c r="O156" s="106"/>
      <c r="P156" s="106"/>
      <c r="Q156" s="106"/>
      <c r="R156" s="106"/>
      <c r="S156" s="106"/>
      <c r="T156" s="106"/>
      <c r="U156" s="106"/>
      <c r="V156" s="106"/>
      <c r="W156" s="106"/>
      <c r="X156" s="106"/>
      <c r="Y156" s="106"/>
      <c r="Z156" s="106"/>
    </row>
    <row r="157" spans="1:26" ht="18" hidden="1" customHeight="1">
      <c r="A157" s="310" t="s">
        <v>588</v>
      </c>
      <c r="B157" s="179" t="s">
        <v>589</v>
      </c>
      <c r="C157" s="179"/>
      <c r="D157" s="179"/>
      <c r="E157" s="125"/>
      <c r="F157" s="125"/>
      <c r="G157" s="627"/>
      <c r="H157" s="617"/>
      <c r="I157" s="105"/>
      <c r="J157" s="105"/>
      <c r="K157" s="105"/>
      <c r="L157" s="105"/>
      <c r="M157" s="105"/>
      <c r="N157" s="106"/>
      <c r="O157" s="106"/>
      <c r="P157" s="106"/>
      <c r="Q157" s="106"/>
      <c r="R157" s="106"/>
      <c r="S157" s="106"/>
      <c r="T157" s="106"/>
      <c r="U157" s="106"/>
      <c r="V157" s="106"/>
      <c r="W157" s="106"/>
      <c r="X157" s="106"/>
      <c r="Y157" s="106"/>
      <c r="Z157" s="106"/>
    </row>
    <row r="158" spans="1:26" ht="18" hidden="1" customHeight="1">
      <c r="A158" s="310" t="s">
        <v>592</v>
      </c>
      <c r="B158" s="179" t="s">
        <v>593</v>
      </c>
      <c r="C158" s="179"/>
      <c r="D158" s="125"/>
      <c r="E158" s="125"/>
      <c r="F158" s="125"/>
      <c r="G158" s="627"/>
      <c r="H158" s="617"/>
      <c r="I158" s="105"/>
      <c r="J158" s="105"/>
      <c r="K158" s="105"/>
      <c r="L158" s="105"/>
      <c r="M158" s="105"/>
      <c r="N158" s="106"/>
      <c r="O158" s="106"/>
      <c r="P158" s="106"/>
      <c r="Q158" s="106"/>
      <c r="R158" s="106"/>
      <c r="S158" s="106"/>
      <c r="T158" s="106"/>
      <c r="U158" s="106"/>
      <c r="V158" s="106"/>
      <c r="W158" s="106"/>
      <c r="X158" s="106"/>
      <c r="Y158" s="106"/>
      <c r="Z158" s="106"/>
    </row>
    <row r="159" spans="1:26" ht="18" hidden="1" customHeight="1">
      <c r="A159" s="310" t="s">
        <v>596</v>
      </c>
      <c r="B159" s="179" t="s">
        <v>597</v>
      </c>
      <c r="C159" s="179"/>
      <c r="D159" s="125"/>
      <c r="E159" s="125"/>
      <c r="F159" s="125"/>
      <c r="G159" s="627"/>
      <c r="H159" s="617"/>
      <c r="I159" s="105"/>
      <c r="J159" s="105"/>
      <c r="K159" s="105"/>
      <c r="L159" s="105"/>
      <c r="M159" s="105"/>
      <c r="N159" s="106"/>
      <c r="O159" s="106"/>
      <c r="P159" s="106"/>
      <c r="Q159" s="106"/>
      <c r="R159" s="106"/>
      <c r="S159" s="106"/>
      <c r="T159" s="106"/>
      <c r="U159" s="106"/>
      <c r="V159" s="106"/>
      <c r="W159" s="106"/>
      <c r="X159" s="106"/>
      <c r="Y159" s="106"/>
      <c r="Z159" s="106"/>
    </row>
    <row r="160" spans="1:26" ht="18" hidden="1" customHeight="1">
      <c r="A160" s="310" t="s">
        <v>3612</v>
      </c>
      <c r="B160" s="179" t="s">
        <v>609</v>
      </c>
      <c r="C160" s="179"/>
      <c r="D160" s="370"/>
      <c r="E160" s="125"/>
      <c r="F160" s="125"/>
      <c r="G160" s="984"/>
      <c r="H160" s="985"/>
      <c r="I160" s="105"/>
      <c r="J160" s="105"/>
      <c r="K160" s="105"/>
      <c r="L160" s="105"/>
      <c r="M160" s="105"/>
      <c r="N160" s="106"/>
      <c r="O160" s="106"/>
      <c r="P160" s="106"/>
      <c r="Q160" s="106"/>
      <c r="R160" s="106"/>
      <c r="S160" s="106"/>
      <c r="T160" s="106"/>
      <c r="U160" s="106"/>
      <c r="V160" s="106"/>
      <c r="W160" s="106"/>
      <c r="X160" s="106"/>
      <c r="Y160" s="106"/>
      <c r="Z160" s="106"/>
    </row>
    <row r="161" spans="1:26" ht="18" hidden="1" customHeight="1">
      <c r="A161" s="310" t="s">
        <v>613</v>
      </c>
      <c r="B161" s="179" t="s">
        <v>1988</v>
      </c>
      <c r="C161" s="179"/>
      <c r="D161" s="125"/>
      <c r="E161" s="125"/>
      <c r="F161" s="125"/>
      <c r="G161" s="627"/>
      <c r="H161" s="617"/>
      <c r="I161" s="105"/>
      <c r="J161" s="105"/>
      <c r="K161" s="105"/>
      <c r="L161" s="105"/>
      <c r="M161" s="105"/>
      <c r="N161" s="106"/>
      <c r="O161" s="106"/>
      <c r="P161" s="106"/>
      <c r="Q161" s="106"/>
      <c r="R161" s="106"/>
      <c r="S161" s="106"/>
      <c r="T161" s="106"/>
      <c r="U161" s="106"/>
      <c r="V161" s="106"/>
      <c r="W161" s="106"/>
      <c r="X161" s="106"/>
      <c r="Y161" s="106"/>
      <c r="Z161" s="106"/>
    </row>
    <row r="162" spans="1:26" ht="18" hidden="1" customHeight="1">
      <c r="A162" s="310" t="s">
        <v>617</v>
      </c>
      <c r="B162" s="179" t="s">
        <v>618</v>
      </c>
      <c r="C162" s="179"/>
      <c r="D162" s="125"/>
      <c r="E162" s="125"/>
      <c r="F162" s="125"/>
      <c r="G162" s="627"/>
      <c r="H162" s="617"/>
      <c r="I162" s="105"/>
      <c r="J162" s="105"/>
      <c r="K162" s="105"/>
      <c r="L162" s="105"/>
      <c r="M162" s="105"/>
      <c r="N162" s="106"/>
      <c r="O162" s="106"/>
      <c r="P162" s="106"/>
      <c r="Q162" s="106"/>
      <c r="R162" s="106"/>
      <c r="S162" s="106"/>
      <c r="T162" s="106"/>
      <c r="U162" s="106"/>
      <c r="V162" s="106"/>
      <c r="W162" s="106"/>
      <c r="X162" s="106"/>
      <c r="Y162" s="106"/>
      <c r="Z162" s="106"/>
    </row>
    <row r="163" spans="1:26" ht="18" hidden="1" customHeight="1">
      <c r="A163" s="310" t="s">
        <v>621</v>
      </c>
      <c r="B163" s="179" t="s">
        <v>622</v>
      </c>
      <c r="C163" s="179"/>
      <c r="D163" s="125"/>
      <c r="E163" s="125"/>
      <c r="F163" s="125"/>
      <c r="G163" s="627"/>
      <c r="H163" s="617"/>
      <c r="I163" s="105"/>
      <c r="J163" s="105"/>
      <c r="K163" s="105"/>
      <c r="L163" s="105"/>
      <c r="M163" s="105"/>
      <c r="N163" s="106"/>
      <c r="O163" s="106"/>
      <c r="P163" s="106"/>
      <c r="Q163" s="106"/>
      <c r="R163" s="106"/>
      <c r="S163" s="106"/>
      <c r="T163" s="106"/>
      <c r="U163" s="106"/>
      <c r="V163" s="106"/>
      <c r="W163" s="106"/>
      <c r="X163" s="106"/>
      <c r="Y163" s="106"/>
      <c r="Z163" s="106"/>
    </row>
    <row r="164" spans="1:26" ht="18" hidden="1" customHeight="1">
      <c r="A164" s="310" t="s">
        <v>625</v>
      </c>
      <c r="B164" s="179" t="s">
        <v>626</v>
      </c>
      <c r="C164" s="179"/>
      <c r="D164" s="125"/>
      <c r="E164" s="125"/>
      <c r="F164" s="125"/>
      <c r="G164" s="627"/>
      <c r="H164" s="617"/>
      <c r="I164" s="105"/>
      <c r="J164" s="105"/>
      <c r="K164" s="105"/>
      <c r="L164" s="105"/>
      <c r="M164" s="105"/>
      <c r="N164" s="106"/>
      <c r="O164" s="106"/>
      <c r="P164" s="106"/>
      <c r="Q164" s="106"/>
      <c r="R164" s="106"/>
      <c r="S164" s="106"/>
      <c r="T164" s="106"/>
      <c r="U164" s="106"/>
      <c r="V164" s="106"/>
      <c r="W164" s="106"/>
      <c r="X164" s="106"/>
      <c r="Y164" s="106"/>
      <c r="Z164" s="106"/>
    </row>
    <row r="165" spans="1:26" ht="18" hidden="1" customHeight="1">
      <c r="A165" s="474" t="s">
        <v>629</v>
      </c>
      <c r="B165" s="185" t="s">
        <v>630</v>
      </c>
      <c r="C165" s="898"/>
      <c r="D165" s="325"/>
      <c r="E165" s="325"/>
      <c r="F165" s="325"/>
      <c r="G165" s="772"/>
      <c r="H165" s="617"/>
      <c r="I165" s="105"/>
      <c r="J165" s="105"/>
      <c r="K165" s="105"/>
      <c r="L165" s="105"/>
      <c r="M165" s="105"/>
      <c r="N165" s="106"/>
      <c r="O165" s="106"/>
      <c r="P165" s="106"/>
      <c r="Q165" s="106"/>
      <c r="R165" s="106"/>
      <c r="S165" s="106"/>
      <c r="T165" s="106"/>
      <c r="U165" s="106"/>
      <c r="V165" s="106"/>
      <c r="W165" s="106"/>
      <c r="X165" s="106"/>
      <c r="Y165" s="106"/>
      <c r="Z165" s="106"/>
    </row>
    <row r="166" spans="1:26" ht="19">
      <c r="A166" s="813"/>
      <c r="B166" s="1716" t="s">
        <v>631</v>
      </c>
      <c r="C166" s="1570"/>
      <c r="D166" s="1570"/>
      <c r="E166" s="1570"/>
      <c r="F166" s="1570"/>
      <c r="G166" s="1571"/>
      <c r="H166" s="814"/>
      <c r="I166" s="319">
        <f t="shared" ref="I166:J166" si="3">I167+I185+I191+I195+I203+I214+I226</f>
        <v>112</v>
      </c>
      <c r="J166" s="319">
        <f t="shared" si="3"/>
        <v>112</v>
      </c>
      <c r="K166" s="105"/>
      <c r="L166" s="105"/>
      <c r="M166" s="319"/>
      <c r="N166" s="319"/>
      <c r="O166" s="105"/>
      <c r="P166" s="105"/>
      <c r="Q166" s="106"/>
      <c r="R166" s="106"/>
      <c r="S166" s="106"/>
      <c r="T166" s="106"/>
      <c r="U166" s="106"/>
      <c r="V166" s="106"/>
      <c r="W166" s="106"/>
      <c r="X166" s="106"/>
      <c r="Y166" s="106"/>
      <c r="Z166" s="106"/>
    </row>
    <row r="167" spans="1:26" ht="19">
      <c r="A167" s="979" t="s">
        <v>224</v>
      </c>
      <c r="B167" s="1728" t="s">
        <v>67</v>
      </c>
      <c r="C167" s="1570"/>
      <c r="D167" s="1570"/>
      <c r="E167" s="1570"/>
      <c r="F167" s="1570"/>
      <c r="G167" s="1573"/>
      <c r="H167" s="863"/>
      <c r="I167" s="319">
        <f>SUM(D168:D184)</f>
        <v>34</v>
      </c>
      <c r="J167" s="319">
        <f>COUNT(D168:D184)*2</f>
        <v>34</v>
      </c>
      <c r="K167" s="105"/>
      <c r="L167" s="105"/>
      <c r="M167" s="319"/>
      <c r="N167" s="319"/>
      <c r="O167" s="105"/>
      <c r="P167" s="105"/>
      <c r="Q167" s="106"/>
      <c r="R167" s="106"/>
      <c r="S167" s="106"/>
      <c r="T167" s="106"/>
      <c r="U167" s="106"/>
      <c r="V167" s="106"/>
      <c r="W167" s="106"/>
      <c r="X167" s="106"/>
      <c r="Y167" s="106"/>
      <c r="Z167" s="106"/>
    </row>
    <row r="168" spans="1:26" ht="80">
      <c r="A168" s="695" t="s">
        <v>1989</v>
      </c>
      <c r="B168" s="467" t="s">
        <v>633</v>
      </c>
      <c r="C168" s="986" t="s">
        <v>5316</v>
      </c>
      <c r="D168" s="696">
        <v>2</v>
      </c>
      <c r="E168" s="370" t="s">
        <v>469</v>
      </c>
      <c r="F168" s="471" t="s">
        <v>5317</v>
      </c>
      <c r="G168" s="127"/>
      <c r="H168" s="319"/>
      <c r="I168" s="319"/>
      <c r="J168" s="319"/>
      <c r="K168" s="105"/>
      <c r="L168" s="105"/>
      <c r="M168" s="319"/>
      <c r="N168" s="319"/>
      <c r="O168" s="105"/>
      <c r="P168" s="105"/>
      <c r="Q168" s="106"/>
      <c r="R168" s="106"/>
      <c r="S168" s="106"/>
      <c r="T168" s="106"/>
      <c r="U168" s="106"/>
      <c r="V168" s="106"/>
      <c r="W168" s="106"/>
      <c r="X168" s="106"/>
      <c r="Y168" s="106"/>
      <c r="Z168" s="106"/>
    </row>
    <row r="169" spans="1:26" ht="34">
      <c r="A169" s="695" t="s">
        <v>1994</v>
      </c>
      <c r="B169" s="491" t="s">
        <v>2663</v>
      </c>
      <c r="C169" s="771" t="s">
        <v>5318</v>
      </c>
      <c r="D169" s="696">
        <v>2</v>
      </c>
      <c r="E169" s="370" t="s">
        <v>469</v>
      </c>
      <c r="F169" s="106"/>
      <c r="G169" s="851"/>
      <c r="H169" s="987"/>
      <c r="I169" s="319"/>
      <c r="J169" s="319"/>
      <c r="K169" s="105"/>
      <c r="L169" s="105"/>
      <c r="M169" s="319"/>
      <c r="N169" s="319"/>
      <c r="O169" s="105"/>
      <c r="P169" s="105"/>
      <c r="Q169" s="106"/>
      <c r="R169" s="106"/>
      <c r="S169" s="106"/>
      <c r="T169" s="106"/>
      <c r="U169" s="106"/>
      <c r="V169" s="106"/>
      <c r="W169" s="106"/>
      <c r="X169" s="106"/>
      <c r="Y169" s="106"/>
      <c r="Z169" s="106"/>
    </row>
    <row r="170" spans="1:26" ht="32">
      <c r="A170" s="695"/>
      <c r="B170" s="491"/>
      <c r="C170" s="383" t="s">
        <v>5319</v>
      </c>
      <c r="D170" s="696">
        <v>2</v>
      </c>
      <c r="E170" s="370" t="s">
        <v>469</v>
      </c>
      <c r="F170" s="383" t="s">
        <v>5320</v>
      </c>
      <c r="G170" s="127"/>
      <c r="H170" s="319"/>
      <c r="I170" s="319"/>
      <c r="J170" s="319"/>
      <c r="K170" s="105"/>
      <c r="L170" s="105"/>
      <c r="M170" s="319"/>
      <c r="N170" s="319"/>
      <c r="O170" s="105"/>
      <c r="P170" s="105"/>
      <c r="Q170" s="106"/>
      <c r="R170" s="106"/>
      <c r="S170" s="106"/>
      <c r="T170" s="106"/>
      <c r="U170" s="106"/>
      <c r="V170" s="106"/>
      <c r="W170" s="106"/>
      <c r="X170" s="106"/>
      <c r="Y170" s="106"/>
      <c r="Z170" s="106"/>
    </row>
    <row r="171" spans="1:26" ht="32">
      <c r="A171" s="695"/>
      <c r="B171" s="491"/>
      <c r="C171" s="383" t="s">
        <v>4179</v>
      </c>
      <c r="D171" s="696">
        <v>2</v>
      </c>
      <c r="E171" s="370" t="s">
        <v>469</v>
      </c>
      <c r="F171" s="125"/>
      <c r="G171" s="127"/>
      <c r="H171" s="319"/>
      <c r="I171" s="319"/>
      <c r="J171" s="319"/>
      <c r="K171" s="105"/>
      <c r="L171" s="105"/>
      <c r="M171" s="319"/>
      <c r="N171" s="319"/>
      <c r="O171" s="105"/>
      <c r="P171" s="105"/>
      <c r="Q171" s="319"/>
      <c r="R171" s="319"/>
      <c r="S171" s="319"/>
      <c r="T171" s="319"/>
      <c r="U171" s="319"/>
      <c r="V171" s="319"/>
      <c r="W171" s="319"/>
      <c r="X171" s="319"/>
      <c r="Y171" s="319"/>
      <c r="Z171" s="319"/>
    </row>
    <row r="172" spans="1:26" ht="16">
      <c r="A172" s="695"/>
      <c r="B172" s="491"/>
      <c r="C172" s="383" t="s">
        <v>3250</v>
      </c>
      <c r="D172" s="696">
        <v>2</v>
      </c>
      <c r="E172" s="370" t="s">
        <v>469</v>
      </c>
      <c r="F172" s="179" t="s">
        <v>5321</v>
      </c>
      <c r="G172" s="127"/>
      <c r="H172" s="319"/>
      <c r="I172" s="319"/>
      <c r="J172" s="319"/>
      <c r="K172" s="105"/>
      <c r="L172" s="105"/>
      <c r="M172" s="319"/>
      <c r="N172" s="319"/>
      <c r="O172" s="105"/>
      <c r="P172" s="105"/>
      <c r="Q172" s="319"/>
      <c r="R172" s="319"/>
      <c r="S172" s="319"/>
      <c r="T172" s="319"/>
      <c r="U172" s="319"/>
      <c r="V172" s="319"/>
      <c r="W172" s="319"/>
      <c r="X172" s="319"/>
      <c r="Y172" s="319"/>
      <c r="Z172" s="319"/>
    </row>
    <row r="173" spans="1:26" ht="34">
      <c r="A173" s="695" t="s">
        <v>2002</v>
      </c>
      <c r="B173" s="122" t="s">
        <v>643</v>
      </c>
      <c r="C173" s="179" t="s">
        <v>5322</v>
      </c>
      <c r="D173" s="696">
        <v>2</v>
      </c>
      <c r="E173" s="370" t="s">
        <v>469</v>
      </c>
      <c r="F173" s="179" t="s">
        <v>5323</v>
      </c>
      <c r="G173" s="127"/>
      <c r="H173" s="319"/>
      <c r="I173" s="319"/>
      <c r="J173" s="319"/>
      <c r="K173" s="105"/>
      <c r="L173" s="105"/>
      <c r="M173" s="319"/>
      <c r="N173" s="319"/>
      <c r="O173" s="105"/>
      <c r="P173" s="105"/>
      <c r="Q173" s="319"/>
      <c r="R173" s="319"/>
      <c r="S173" s="319"/>
      <c r="T173" s="319"/>
      <c r="U173" s="319"/>
      <c r="V173" s="319"/>
      <c r="W173" s="319"/>
      <c r="X173" s="319"/>
      <c r="Y173" s="319"/>
      <c r="Z173" s="319"/>
    </row>
    <row r="174" spans="1:26" ht="16">
      <c r="A174" s="695"/>
      <c r="B174" s="122"/>
      <c r="C174" s="179" t="s">
        <v>5324</v>
      </c>
      <c r="D174" s="696">
        <v>2</v>
      </c>
      <c r="E174" s="370" t="s">
        <v>469</v>
      </c>
      <c r="F174" s="141"/>
      <c r="G174" s="127"/>
      <c r="H174" s="319"/>
      <c r="I174" s="319"/>
      <c r="J174" s="319"/>
      <c r="K174" s="105"/>
      <c r="L174" s="105"/>
      <c r="M174" s="319"/>
      <c r="N174" s="319"/>
      <c r="O174" s="105"/>
      <c r="P174" s="105"/>
      <c r="Q174" s="319"/>
      <c r="R174" s="319"/>
      <c r="S174" s="319"/>
      <c r="T174" s="319"/>
      <c r="U174" s="319"/>
      <c r="V174" s="319"/>
      <c r="W174" s="319"/>
      <c r="X174" s="319"/>
      <c r="Y174" s="319"/>
      <c r="Z174" s="319"/>
    </row>
    <row r="175" spans="1:26" ht="32">
      <c r="A175" s="695"/>
      <c r="B175" s="122"/>
      <c r="C175" s="207" t="s">
        <v>4663</v>
      </c>
      <c r="D175" s="696">
        <v>2</v>
      </c>
      <c r="E175" s="370" t="s">
        <v>469</v>
      </c>
      <c r="F175" s="141"/>
      <c r="G175" s="127"/>
      <c r="H175" s="319"/>
      <c r="I175" s="319"/>
      <c r="J175" s="319"/>
      <c r="K175" s="105"/>
      <c r="L175" s="105"/>
      <c r="M175" s="319"/>
      <c r="N175" s="319"/>
      <c r="O175" s="105"/>
      <c r="P175" s="105"/>
      <c r="Q175" s="319"/>
      <c r="R175" s="319"/>
      <c r="S175" s="319"/>
      <c r="T175" s="319"/>
      <c r="U175" s="319"/>
      <c r="V175" s="319"/>
      <c r="W175" s="319"/>
      <c r="X175" s="319"/>
      <c r="Y175" s="319"/>
      <c r="Z175" s="319"/>
    </row>
    <row r="176" spans="1:26" ht="32">
      <c r="A176" s="695"/>
      <c r="B176" s="122"/>
      <c r="C176" s="151" t="s">
        <v>5325</v>
      </c>
      <c r="D176" s="696">
        <v>2</v>
      </c>
      <c r="E176" s="370" t="s">
        <v>469</v>
      </c>
      <c r="F176" s="125"/>
      <c r="G176" s="127"/>
      <c r="H176" s="319"/>
      <c r="I176" s="319"/>
      <c r="J176" s="319"/>
      <c r="K176" s="105"/>
      <c r="L176" s="105"/>
      <c r="M176" s="319"/>
      <c r="N176" s="319"/>
      <c r="O176" s="105"/>
      <c r="P176" s="105"/>
      <c r="Q176" s="319"/>
      <c r="R176" s="319"/>
      <c r="S176" s="319"/>
      <c r="T176" s="319"/>
      <c r="U176" s="319"/>
      <c r="V176" s="319"/>
      <c r="W176" s="319"/>
      <c r="X176" s="319"/>
      <c r="Y176" s="319"/>
      <c r="Z176" s="319"/>
    </row>
    <row r="177" spans="1:26" ht="32">
      <c r="A177" s="695"/>
      <c r="B177" s="122"/>
      <c r="C177" s="179" t="s">
        <v>5326</v>
      </c>
      <c r="D177" s="696">
        <v>2</v>
      </c>
      <c r="E177" s="370" t="s">
        <v>469</v>
      </c>
      <c r="F177" s="383" t="s">
        <v>5327</v>
      </c>
      <c r="G177" s="127"/>
      <c r="H177" s="319"/>
      <c r="I177" s="319"/>
      <c r="J177" s="319"/>
      <c r="K177" s="105"/>
      <c r="L177" s="105"/>
      <c r="M177" s="319"/>
      <c r="N177" s="319"/>
      <c r="O177" s="105"/>
      <c r="P177" s="105"/>
      <c r="Q177" s="319"/>
      <c r="R177" s="319"/>
      <c r="S177" s="319"/>
      <c r="T177" s="319"/>
      <c r="U177" s="319"/>
      <c r="V177" s="319"/>
      <c r="W177" s="319"/>
      <c r="X177" s="319"/>
      <c r="Y177" s="319"/>
      <c r="Z177" s="319"/>
    </row>
    <row r="178" spans="1:26" ht="16">
      <c r="A178" s="695"/>
      <c r="B178" s="122"/>
      <c r="C178" s="179" t="s">
        <v>5328</v>
      </c>
      <c r="D178" s="696">
        <v>2</v>
      </c>
      <c r="E178" s="370" t="s">
        <v>469</v>
      </c>
      <c r="F178" s="383" t="s">
        <v>5329</v>
      </c>
      <c r="G178" s="127"/>
      <c r="H178" s="319"/>
      <c r="I178" s="319"/>
      <c r="J178" s="319"/>
      <c r="K178" s="105"/>
      <c r="L178" s="105"/>
      <c r="M178" s="319"/>
      <c r="N178" s="319"/>
      <c r="O178" s="105"/>
      <c r="P178" s="105"/>
      <c r="Q178" s="319"/>
      <c r="R178" s="319"/>
      <c r="S178" s="319"/>
      <c r="T178" s="319"/>
      <c r="U178" s="319"/>
      <c r="V178" s="319"/>
      <c r="W178" s="319"/>
      <c r="X178" s="319"/>
      <c r="Y178" s="319"/>
      <c r="Z178" s="319"/>
    </row>
    <row r="179" spans="1:26" ht="16">
      <c r="A179" s="695"/>
      <c r="B179" s="179"/>
      <c r="C179" s="179" t="s">
        <v>5330</v>
      </c>
      <c r="D179" s="696">
        <v>2</v>
      </c>
      <c r="E179" s="370" t="s">
        <v>469</v>
      </c>
      <c r="F179" s="125"/>
      <c r="G179" s="127"/>
      <c r="H179" s="319"/>
      <c r="I179" s="319"/>
      <c r="J179" s="319"/>
      <c r="K179" s="105"/>
      <c r="L179" s="105"/>
      <c r="M179" s="319"/>
      <c r="N179" s="319"/>
      <c r="O179" s="105"/>
      <c r="P179" s="105"/>
      <c r="Q179" s="319"/>
      <c r="R179" s="319"/>
      <c r="S179" s="319"/>
      <c r="T179" s="319"/>
      <c r="U179" s="319"/>
      <c r="V179" s="319"/>
      <c r="W179" s="319"/>
      <c r="X179" s="319"/>
      <c r="Y179" s="319"/>
      <c r="Z179" s="319"/>
    </row>
    <row r="180" spans="1:26" ht="34">
      <c r="A180" s="695" t="s">
        <v>2010</v>
      </c>
      <c r="B180" s="122" t="s">
        <v>661</v>
      </c>
      <c r="C180" s="383" t="s">
        <v>4193</v>
      </c>
      <c r="D180" s="696">
        <v>2</v>
      </c>
      <c r="E180" s="370" t="s">
        <v>469</v>
      </c>
      <c r="F180" s="141" t="s">
        <v>4194</v>
      </c>
      <c r="G180" s="127"/>
      <c r="H180" s="319"/>
      <c r="I180" s="319"/>
      <c r="J180" s="319"/>
      <c r="K180" s="105"/>
      <c r="L180" s="105"/>
      <c r="M180" s="319"/>
      <c r="N180" s="319"/>
      <c r="O180" s="105"/>
      <c r="P180" s="105"/>
      <c r="Q180" s="319"/>
      <c r="R180" s="319"/>
      <c r="S180" s="319"/>
      <c r="T180" s="319"/>
      <c r="U180" s="319"/>
      <c r="V180" s="319"/>
      <c r="W180" s="319"/>
      <c r="X180" s="319"/>
      <c r="Y180" s="319"/>
      <c r="Z180" s="319"/>
    </row>
    <row r="181" spans="1:26" ht="32">
      <c r="A181" s="695"/>
      <c r="B181" s="122"/>
      <c r="C181" s="179" t="s">
        <v>3264</v>
      </c>
      <c r="D181" s="696">
        <v>2</v>
      </c>
      <c r="E181" s="370" t="s">
        <v>469</v>
      </c>
      <c r="F181" s="179" t="s">
        <v>3265</v>
      </c>
      <c r="G181" s="127"/>
      <c r="H181" s="319"/>
      <c r="I181" s="319"/>
      <c r="J181" s="319"/>
      <c r="K181" s="105"/>
      <c r="L181" s="105"/>
      <c r="M181" s="319"/>
      <c r="N181" s="319"/>
      <c r="O181" s="105"/>
      <c r="P181" s="105"/>
      <c r="Q181" s="319"/>
      <c r="R181" s="319"/>
      <c r="S181" s="319"/>
      <c r="T181" s="319"/>
      <c r="U181" s="319"/>
      <c r="V181" s="319"/>
      <c r="W181" s="319"/>
      <c r="X181" s="319"/>
      <c r="Y181" s="319"/>
      <c r="Z181" s="319"/>
    </row>
    <row r="182" spans="1:26" ht="34">
      <c r="A182" s="695" t="s">
        <v>2012</v>
      </c>
      <c r="B182" s="122" t="s">
        <v>665</v>
      </c>
      <c r="C182" s="179" t="s">
        <v>2013</v>
      </c>
      <c r="D182" s="696">
        <v>2</v>
      </c>
      <c r="E182" s="370" t="s">
        <v>469</v>
      </c>
      <c r="F182" s="492" t="s">
        <v>2682</v>
      </c>
      <c r="G182" s="127"/>
      <c r="H182" s="319"/>
      <c r="I182" s="319"/>
      <c r="J182" s="319"/>
      <c r="K182" s="105"/>
      <c r="L182" s="105"/>
      <c r="M182" s="319"/>
      <c r="N182" s="319"/>
      <c r="O182" s="105"/>
      <c r="P182" s="105"/>
      <c r="Q182" s="319"/>
      <c r="R182" s="319"/>
      <c r="S182" s="319"/>
      <c r="T182" s="319"/>
      <c r="U182" s="319"/>
      <c r="V182" s="319"/>
      <c r="W182" s="319"/>
      <c r="X182" s="319"/>
      <c r="Y182" s="319"/>
      <c r="Z182" s="319"/>
    </row>
    <row r="183" spans="1:26" ht="48">
      <c r="A183" s="695" t="s">
        <v>2014</v>
      </c>
      <c r="B183" s="122" t="s">
        <v>669</v>
      </c>
      <c r="C183" s="179" t="s">
        <v>5331</v>
      </c>
      <c r="D183" s="696">
        <v>2</v>
      </c>
      <c r="E183" s="370" t="s">
        <v>469</v>
      </c>
      <c r="F183" s="179" t="s">
        <v>5332</v>
      </c>
      <c r="G183" s="127"/>
      <c r="H183" s="319"/>
      <c r="I183" s="319"/>
      <c r="J183" s="319"/>
      <c r="K183" s="105"/>
      <c r="L183" s="105"/>
      <c r="M183" s="319"/>
      <c r="N183" s="319"/>
      <c r="O183" s="105"/>
      <c r="P183" s="105"/>
      <c r="Q183" s="319"/>
      <c r="R183" s="319"/>
      <c r="S183" s="319"/>
      <c r="T183" s="319"/>
      <c r="U183" s="319"/>
      <c r="V183" s="319"/>
      <c r="W183" s="319"/>
      <c r="X183" s="319"/>
      <c r="Y183" s="319"/>
      <c r="Z183" s="319"/>
    </row>
    <row r="184" spans="1:26" ht="68">
      <c r="A184" s="695" t="s">
        <v>2017</v>
      </c>
      <c r="B184" s="129" t="s">
        <v>674</v>
      </c>
      <c r="C184" s="986" t="s">
        <v>5333</v>
      </c>
      <c r="D184" s="696">
        <v>2</v>
      </c>
      <c r="E184" s="370" t="s">
        <v>469</v>
      </c>
      <c r="F184" s="106"/>
      <c r="G184" s="127"/>
      <c r="H184" s="319"/>
      <c r="I184" s="319"/>
      <c r="J184" s="319"/>
      <c r="K184" s="105"/>
      <c r="L184" s="105"/>
      <c r="M184" s="319"/>
      <c r="N184" s="319"/>
      <c r="O184" s="105"/>
      <c r="P184" s="105"/>
      <c r="Q184" s="319"/>
      <c r="R184" s="319"/>
      <c r="S184" s="319"/>
      <c r="T184" s="319"/>
      <c r="U184" s="319"/>
      <c r="V184" s="319"/>
      <c r="W184" s="319"/>
      <c r="X184" s="319"/>
      <c r="Y184" s="319"/>
      <c r="Z184" s="319"/>
    </row>
    <row r="185" spans="1:26" ht="19">
      <c r="A185" s="979" t="s">
        <v>225</v>
      </c>
      <c r="B185" s="1728" t="s">
        <v>4683</v>
      </c>
      <c r="C185" s="1570"/>
      <c r="D185" s="1570"/>
      <c r="E185" s="1570"/>
      <c r="F185" s="1570"/>
      <c r="G185" s="1573"/>
      <c r="H185" s="863"/>
      <c r="I185" s="319">
        <f>SUM(D186:D190)</f>
        <v>8</v>
      </c>
      <c r="J185" s="319">
        <f>COUNT(D186:D190)*2</f>
        <v>8</v>
      </c>
      <c r="K185" s="105"/>
      <c r="L185" s="105"/>
      <c r="M185" s="319"/>
      <c r="N185" s="319"/>
      <c r="O185" s="105"/>
      <c r="P185" s="105"/>
      <c r="Q185" s="319"/>
      <c r="R185" s="319"/>
      <c r="S185" s="319"/>
      <c r="T185" s="319"/>
      <c r="U185" s="319"/>
      <c r="V185" s="319"/>
      <c r="W185" s="319"/>
      <c r="X185" s="319"/>
      <c r="Y185" s="319"/>
      <c r="Z185" s="319"/>
    </row>
    <row r="186" spans="1:26" ht="48">
      <c r="A186" s="695" t="s">
        <v>681</v>
      </c>
      <c r="B186" s="491" t="s">
        <v>682</v>
      </c>
      <c r="C186" s="150" t="s">
        <v>683</v>
      </c>
      <c r="D186" s="696">
        <v>2</v>
      </c>
      <c r="E186" s="124" t="s">
        <v>469</v>
      </c>
      <c r="F186" s="150" t="s">
        <v>684</v>
      </c>
      <c r="G186" s="127"/>
      <c r="H186" s="319"/>
      <c r="I186" s="319"/>
      <c r="J186" s="319"/>
      <c r="K186" s="105"/>
      <c r="L186" s="105"/>
      <c r="M186" s="319"/>
      <c r="N186" s="319"/>
      <c r="O186" s="105"/>
      <c r="P186" s="105"/>
      <c r="Q186" s="319"/>
      <c r="R186" s="319"/>
      <c r="S186" s="319"/>
      <c r="T186" s="319"/>
      <c r="U186" s="319"/>
      <c r="V186" s="319"/>
      <c r="W186" s="319"/>
      <c r="X186" s="319"/>
      <c r="Y186" s="319"/>
      <c r="Z186" s="319"/>
    </row>
    <row r="187" spans="1:26" ht="18" hidden="1" customHeight="1">
      <c r="A187" s="310" t="s">
        <v>685</v>
      </c>
      <c r="B187" s="491" t="s">
        <v>686</v>
      </c>
      <c r="C187" s="150"/>
      <c r="D187" s="141"/>
      <c r="E187" s="141"/>
      <c r="F187" s="141"/>
      <c r="G187" s="127"/>
      <c r="H187" s="105"/>
      <c r="I187" s="105"/>
      <c r="J187" s="105"/>
      <c r="K187" s="105"/>
      <c r="L187" s="105"/>
      <c r="M187" s="105"/>
      <c r="N187" s="106"/>
      <c r="O187" s="106"/>
      <c r="P187" s="106"/>
      <c r="Q187" s="106"/>
      <c r="R187" s="106"/>
      <c r="S187" s="106"/>
      <c r="T187" s="106"/>
      <c r="U187" s="106"/>
      <c r="V187" s="106"/>
      <c r="W187" s="106"/>
      <c r="X187" s="106"/>
      <c r="Y187" s="106"/>
      <c r="Z187" s="106"/>
    </row>
    <row r="188" spans="1:26" ht="48">
      <c r="A188" s="695" t="s">
        <v>2022</v>
      </c>
      <c r="B188" s="491" t="s">
        <v>688</v>
      </c>
      <c r="C188" s="822" t="s">
        <v>5334</v>
      </c>
      <c r="D188" s="696">
        <v>2</v>
      </c>
      <c r="E188" s="124" t="s">
        <v>469</v>
      </c>
      <c r="F188" s="492" t="s">
        <v>5335</v>
      </c>
      <c r="G188" s="127"/>
      <c r="H188" s="319"/>
      <c r="I188" s="319"/>
      <c r="J188" s="319"/>
      <c r="K188" s="105"/>
      <c r="L188" s="105"/>
      <c r="M188" s="319"/>
      <c r="N188" s="319"/>
      <c r="O188" s="105"/>
      <c r="P188" s="105"/>
      <c r="Q188" s="106"/>
      <c r="R188" s="106"/>
      <c r="S188" s="106"/>
      <c r="T188" s="106"/>
      <c r="U188" s="106"/>
      <c r="V188" s="106"/>
      <c r="W188" s="106"/>
      <c r="X188" s="106"/>
      <c r="Y188" s="106"/>
      <c r="Z188" s="106"/>
    </row>
    <row r="189" spans="1:26" ht="48">
      <c r="A189" s="695" t="s">
        <v>2024</v>
      </c>
      <c r="B189" s="933" t="s">
        <v>691</v>
      </c>
      <c r="C189" s="383" t="s">
        <v>5336</v>
      </c>
      <c r="D189" s="696">
        <v>2</v>
      </c>
      <c r="E189" s="124" t="s">
        <v>469</v>
      </c>
      <c r="F189" s="150" t="s">
        <v>5337</v>
      </c>
      <c r="G189" s="127"/>
      <c r="H189" s="319"/>
      <c r="I189" s="319"/>
      <c r="J189" s="319"/>
      <c r="K189" s="105"/>
      <c r="L189" s="105"/>
      <c r="M189" s="319"/>
      <c r="N189" s="319"/>
      <c r="O189" s="105"/>
      <c r="P189" s="105"/>
      <c r="Q189" s="106"/>
      <c r="R189" s="106"/>
      <c r="S189" s="106"/>
      <c r="T189" s="106"/>
      <c r="U189" s="106"/>
      <c r="V189" s="106"/>
      <c r="W189" s="106"/>
      <c r="X189" s="106"/>
      <c r="Y189" s="106"/>
      <c r="Z189" s="106"/>
    </row>
    <row r="190" spans="1:26" ht="32">
      <c r="A190" s="695"/>
      <c r="B190" s="933"/>
      <c r="C190" s="771" t="s">
        <v>5338</v>
      </c>
      <c r="D190" s="696">
        <v>2</v>
      </c>
      <c r="E190" s="124" t="s">
        <v>469</v>
      </c>
      <c r="F190" s="980" t="s">
        <v>5339</v>
      </c>
      <c r="G190" s="699"/>
      <c r="H190" s="319"/>
      <c r="I190" s="319"/>
      <c r="J190" s="319"/>
      <c r="K190" s="105"/>
      <c r="L190" s="105"/>
      <c r="M190" s="319"/>
      <c r="N190" s="319"/>
      <c r="O190" s="105"/>
      <c r="P190" s="105"/>
      <c r="Q190" s="106"/>
      <c r="R190" s="106"/>
      <c r="S190" s="106"/>
      <c r="T190" s="106"/>
      <c r="U190" s="106"/>
      <c r="V190" s="106"/>
      <c r="W190" s="106"/>
      <c r="X190" s="106"/>
      <c r="Y190" s="106"/>
      <c r="Z190" s="106"/>
    </row>
    <row r="191" spans="1:26" ht="19">
      <c r="A191" s="979" t="s">
        <v>226</v>
      </c>
      <c r="B191" s="1728" t="s">
        <v>4695</v>
      </c>
      <c r="C191" s="1570"/>
      <c r="D191" s="1570"/>
      <c r="E191" s="1570"/>
      <c r="F191" s="1570"/>
      <c r="G191" s="1573"/>
      <c r="H191" s="863"/>
      <c r="I191" s="319">
        <f>SUM(D192:D194)</f>
        <v>6</v>
      </c>
      <c r="J191" s="319">
        <f>COUNT(D192:D194)*2</f>
        <v>6</v>
      </c>
      <c r="K191" s="105"/>
      <c r="L191" s="105"/>
      <c r="M191" s="319"/>
      <c r="N191" s="319"/>
      <c r="O191" s="105"/>
      <c r="P191" s="105"/>
      <c r="Q191" s="106"/>
      <c r="R191" s="106"/>
      <c r="S191" s="106"/>
      <c r="T191" s="106"/>
      <c r="U191" s="106"/>
      <c r="V191" s="106"/>
      <c r="W191" s="106"/>
      <c r="X191" s="106"/>
      <c r="Y191" s="106"/>
      <c r="Z191" s="106"/>
    </row>
    <row r="192" spans="1:26" ht="48">
      <c r="A192" s="695" t="s">
        <v>2026</v>
      </c>
      <c r="B192" s="491" t="s">
        <v>695</v>
      </c>
      <c r="C192" s="150" t="s">
        <v>5340</v>
      </c>
      <c r="D192" s="696">
        <v>2</v>
      </c>
      <c r="E192" s="124" t="s">
        <v>506</v>
      </c>
      <c r="F192" s="150" t="s">
        <v>5341</v>
      </c>
      <c r="G192" s="127"/>
      <c r="H192" s="319"/>
      <c r="I192" s="319"/>
      <c r="J192" s="319"/>
      <c r="K192" s="105"/>
      <c r="L192" s="105"/>
      <c r="M192" s="319"/>
      <c r="N192" s="319"/>
      <c r="O192" s="105"/>
      <c r="P192" s="105"/>
      <c r="Q192" s="106"/>
      <c r="R192" s="106"/>
      <c r="S192" s="106"/>
      <c r="T192" s="106"/>
      <c r="U192" s="106"/>
      <c r="V192" s="106"/>
      <c r="W192" s="106"/>
      <c r="X192" s="106"/>
      <c r="Y192" s="106"/>
      <c r="Z192" s="106"/>
    </row>
    <row r="193" spans="1:26" ht="34">
      <c r="A193" s="695" t="s">
        <v>2028</v>
      </c>
      <c r="B193" s="333" t="s">
        <v>699</v>
      </c>
      <c r="C193" s="150" t="s">
        <v>5342</v>
      </c>
      <c r="D193" s="696">
        <v>2</v>
      </c>
      <c r="E193" s="124" t="s">
        <v>469</v>
      </c>
      <c r="F193" s="150" t="s">
        <v>4699</v>
      </c>
      <c r="G193" s="127"/>
      <c r="H193" s="319"/>
      <c r="I193" s="319"/>
      <c r="J193" s="319"/>
      <c r="K193" s="105"/>
      <c r="L193" s="105"/>
      <c r="M193" s="319"/>
      <c r="N193" s="319"/>
      <c r="O193" s="105"/>
      <c r="P193" s="105"/>
      <c r="Q193" s="106"/>
      <c r="R193" s="106"/>
      <c r="S193" s="106"/>
      <c r="T193" s="106"/>
      <c r="U193" s="106"/>
      <c r="V193" s="106"/>
      <c r="W193" s="106"/>
      <c r="X193" s="106"/>
      <c r="Y193" s="106"/>
      <c r="Z193" s="106"/>
    </row>
    <row r="194" spans="1:26" ht="51">
      <c r="A194" s="695" t="s">
        <v>2030</v>
      </c>
      <c r="B194" s="491" t="s">
        <v>703</v>
      </c>
      <c r="C194" s="150" t="s">
        <v>704</v>
      </c>
      <c r="D194" s="696">
        <v>2</v>
      </c>
      <c r="E194" s="124" t="s">
        <v>369</v>
      </c>
      <c r="F194" s="150" t="s">
        <v>5343</v>
      </c>
      <c r="G194" s="127"/>
      <c r="H194" s="319"/>
      <c r="I194" s="319"/>
      <c r="J194" s="319"/>
      <c r="K194" s="105"/>
      <c r="L194" s="105"/>
      <c r="M194" s="319"/>
      <c r="N194" s="319"/>
      <c r="O194" s="105"/>
      <c r="P194" s="105"/>
      <c r="Q194" s="106"/>
      <c r="R194" s="106"/>
      <c r="S194" s="106"/>
      <c r="T194" s="106"/>
      <c r="U194" s="106"/>
      <c r="V194" s="106"/>
      <c r="W194" s="106"/>
      <c r="X194" s="106"/>
      <c r="Y194" s="106"/>
      <c r="Z194" s="106"/>
    </row>
    <row r="195" spans="1:26" ht="19">
      <c r="A195" s="979" t="s">
        <v>227</v>
      </c>
      <c r="B195" s="1728" t="s">
        <v>73</v>
      </c>
      <c r="C195" s="1570"/>
      <c r="D195" s="1570"/>
      <c r="E195" s="1570"/>
      <c r="F195" s="1570"/>
      <c r="G195" s="1573"/>
      <c r="H195" s="863"/>
      <c r="I195" s="319">
        <f>SUM(D197:D202)</f>
        <v>10</v>
      </c>
      <c r="J195" s="319">
        <f>COUNT(D197:D202)*2</f>
        <v>10</v>
      </c>
      <c r="K195" s="105"/>
      <c r="L195" s="105"/>
      <c r="M195" s="319"/>
      <c r="N195" s="319"/>
      <c r="O195" s="105"/>
      <c r="P195" s="105"/>
      <c r="Q195" s="106"/>
      <c r="R195" s="106"/>
      <c r="S195" s="106"/>
      <c r="T195" s="106"/>
      <c r="U195" s="106"/>
      <c r="V195" s="106"/>
      <c r="W195" s="106"/>
      <c r="X195" s="106"/>
      <c r="Y195" s="106"/>
      <c r="Z195" s="106"/>
    </row>
    <row r="196" spans="1:26" ht="18" hidden="1" customHeight="1">
      <c r="A196" s="310" t="s">
        <v>2031</v>
      </c>
      <c r="B196" s="122" t="s">
        <v>706</v>
      </c>
      <c r="C196" s="151"/>
      <c r="D196" s="141"/>
      <c r="E196" s="141"/>
      <c r="F196" s="141"/>
      <c r="G196" s="127"/>
      <c r="H196" s="105"/>
      <c r="I196" s="105"/>
      <c r="J196" s="105"/>
      <c r="K196" s="105"/>
      <c r="L196" s="105"/>
      <c r="M196" s="105"/>
      <c r="N196" s="106"/>
      <c r="O196" s="106"/>
      <c r="P196" s="106"/>
      <c r="Q196" s="106"/>
      <c r="R196" s="106"/>
      <c r="S196" s="106"/>
      <c r="T196" s="106"/>
      <c r="U196" s="106"/>
      <c r="V196" s="106"/>
      <c r="W196" s="106"/>
      <c r="X196" s="106"/>
      <c r="Y196" s="106"/>
      <c r="Z196" s="106"/>
    </row>
    <row r="197" spans="1:26" ht="34">
      <c r="A197" s="695" t="s">
        <v>2034</v>
      </c>
      <c r="B197" s="122" t="s">
        <v>710</v>
      </c>
      <c r="C197" s="150" t="s">
        <v>5344</v>
      </c>
      <c r="D197" s="696">
        <v>2</v>
      </c>
      <c r="E197" s="124" t="s">
        <v>504</v>
      </c>
      <c r="F197" s="179" t="s">
        <v>5345</v>
      </c>
      <c r="G197" s="127"/>
      <c r="H197" s="319"/>
      <c r="I197" s="319"/>
      <c r="J197" s="319"/>
      <c r="K197" s="105"/>
      <c r="L197" s="105"/>
      <c r="M197" s="319"/>
      <c r="N197" s="319"/>
      <c r="O197" s="105"/>
      <c r="P197" s="105"/>
      <c r="Q197" s="106"/>
      <c r="R197" s="106"/>
      <c r="S197" s="106"/>
      <c r="T197" s="106"/>
      <c r="U197" s="106"/>
      <c r="V197" s="106"/>
      <c r="W197" s="106"/>
      <c r="X197" s="106"/>
      <c r="Y197" s="106"/>
      <c r="Z197" s="106"/>
    </row>
    <row r="198" spans="1:26" ht="34">
      <c r="A198" s="695" t="s">
        <v>2037</v>
      </c>
      <c r="B198" s="122" t="s">
        <v>713</v>
      </c>
      <c r="C198" s="151" t="s">
        <v>714</v>
      </c>
      <c r="D198" s="696">
        <v>2</v>
      </c>
      <c r="E198" s="124" t="s">
        <v>715</v>
      </c>
      <c r="F198" s="179" t="s">
        <v>5346</v>
      </c>
      <c r="G198" s="127"/>
      <c r="H198" s="319"/>
      <c r="I198" s="319"/>
      <c r="J198" s="319"/>
      <c r="K198" s="105"/>
      <c r="L198" s="105"/>
      <c r="M198" s="319"/>
      <c r="N198" s="319"/>
      <c r="O198" s="105"/>
      <c r="P198" s="105"/>
      <c r="Q198" s="106"/>
      <c r="R198" s="106"/>
      <c r="S198" s="106"/>
      <c r="T198" s="106"/>
      <c r="U198" s="106"/>
      <c r="V198" s="106"/>
      <c r="W198" s="106"/>
      <c r="X198" s="106"/>
      <c r="Y198" s="106"/>
      <c r="Z198" s="106"/>
    </row>
    <row r="199" spans="1:26" ht="18" hidden="1" customHeight="1">
      <c r="A199" s="310" t="s">
        <v>2040</v>
      </c>
      <c r="B199" s="122" t="s">
        <v>718</v>
      </c>
      <c r="C199" s="150"/>
      <c r="D199" s="141"/>
      <c r="E199" s="141"/>
      <c r="F199" s="141"/>
      <c r="G199" s="127"/>
      <c r="H199" s="105"/>
      <c r="I199" s="105"/>
      <c r="J199" s="105"/>
      <c r="K199" s="105"/>
      <c r="L199" s="105"/>
      <c r="M199" s="105"/>
      <c r="N199" s="106"/>
      <c r="O199" s="106"/>
      <c r="P199" s="106"/>
      <c r="Q199" s="106"/>
      <c r="R199" s="106"/>
      <c r="S199" s="106"/>
      <c r="T199" s="106"/>
      <c r="U199" s="106"/>
      <c r="V199" s="106"/>
      <c r="W199" s="106"/>
      <c r="X199" s="106"/>
      <c r="Y199" s="106"/>
      <c r="Z199" s="106"/>
    </row>
    <row r="200" spans="1:26" ht="34">
      <c r="A200" s="695" t="s">
        <v>2053</v>
      </c>
      <c r="B200" s="122" t="s">
        <v>721</v>
      </c>
      <c r="C200" s="150" t="s">
        <v>5347</v>
      </c>
      <c r="D200" s="696">
        <v>2</v>
      </c>
      <c r="E200" s="124" t="s">
        <v>369</v>
      </c>
      <c r="F200" s="150" t="s">
        <v>5348</v>
      </c>
      <c r="G200" s="127"/>
      <c r="H200" s="319"/>
      <c r="I200" s="319"/>
      <c r="J200" s="319"/>
      <c r="K200" s="105"/>
      <c r="L200" s="105"/>
      <c r="M200" s="319"/>
      <c r="N200" s="319"/>
      <c r="O200" s="105"/>
      <c r="P200" s="105"/>
      <c r="Q200" s="106"/>
      <c r="R200" s="106"/>
      <c r="S200" s="106"/>
      <c r="T200" s="106"/>
      <c r="U200" s="106"/>
      <c r="V200" s="106"/>
      <c r="W200" s="106"/>
      <c r="X200" s="106"/>
      <c r="Y200" s="106"/>
      <c r="Z200" s="106"/>
    </row>
    <row r="201" spans="1:26" ht="32">
      <c r="A201" s="695"/>
      <c r="B201" s="122"/>
      <c r="C201" s="150" t="s">
        <v>5349</v>
      </c>
      <c r="D201" s="696">
        <v>2</v>
      </c>
      <c r="E201" s="124" t="s">
        <v>369</v>
      </c>
      <c r="F201" s="150" t="s">
        <v>5350</v>
      </c>
      <c r="G201" s="127"/>
      <c r="H201" s="319"/>
      <c r="I201" s="319"/>
      <c r="J201" s="319"/>
      <c r="K201" s="105"/>
      <c r="L201" s="105"/>
      <c r="M201" s="319"/>
      <c r="N201" s="319"/>
      <c r="O201" s="105"/>
      <c r="P201" s="105"/>
      <c r="Q201" s="106"/>
      <c r="R201" s="106"/>
      <c r="S201" s="106"/>
      <c r="T201" s="106"/>
      <c r="U201" s="106"/>
      <c r="V201" s="106"/>
      <c r="W201" s="106"/>
      <c r="X201" s="106"/>
      <c r="Y201" s="106"/>
      <c r="Z201" s="106"/>
    </row>
    <row r="202" spans="1:26" ht="16">
      <c r="A202" s="695"/>
      <c r="B202" s="122"/>
      <c r="C202" s="123" t="s">
        <v>3673</v>
      </c>
      <c r="D202" s="696">
        <v>2</v>
      </c>
      <c r="E202" s="124" t="s">
        <v>369</v>
      </c>
      <c r="F202" s="179" t="s">
        <v>5351</v>
      </c>
      <c r="G202" s="127"/>
      <c r="H202" s="319"/>
      <c r="I202" s="319"/>
      <c r="J202" s="319"/>
      <c r="K202" s="105"/>
      <c r="L202" s="105"/>
      <c r="M202" s="319"/>
      <c r="N202" s="319"/>
      <c r="O202" s="105"/>
      <c r="P202" s="105"/>
      <c r="Q202" s="106"/>
      <c r="R202" s="106"/>
      <c r="S202" s="106"/>
      <c r="T202" s="106"/>
      <c r="U202" s="106"/>
      <c r="V202" s="106"/>
      <c r="W202" s="106"/>
      <c r="X202" s="106"/>
      <c r="Y202" s="106"/>
      <c r="Z202" s="106"/>
    </row>
    <row r="203" spans="1:26" ht="19">
      <c r="A203" s="979" t="s">
        <v>228</v>
      </c>
      <c r="B203" s="1728" t="s">
        <v>75</v>
      </c>
      <c r="C203" s="1570"/>
      <c r="D203" s="1570"/>
      <c r="E203" s="1570"/>
      <c r="F203" s="1570"/>
      <c r="G203" s="1573"/>
      <c r="H203" s="863"/>
      <c r="I203" s="319">
        <f>SUM(D204:D213)</f>
        <v>20</v>
      </c>
      <c r="J203" s="319">
        <f>COUNT(D204:D213)*2</f>
        <v>20</v>
      </c>
      <c r="K203" s="105"/>
      <c r="L203" s="105"/>
      <c r="M203" s="319"/>
      <c r="N203" s="319"/>
      <c r="O203" s="105"/>
      <c r="P203" s="105"/>
      <c r="Q203" s="106"/>
      <c r="R203" s="106"/>
      <c r="S203" s="106"/>
      <c r="T203" s="106"/>
      <c r="U203" s="106"/>
      <c r="V203" s="106"/>
      <c r="W203" s="106"/>
      <c r="X203" s="106"/>
      <c r="Y203" s="106"/>
      <c r="Z203" s="106"/>
    </row>
    <row r="204" spans="1:26" ht="64">
      <c r="A204" s="695" t="s">
        <v>2058</v>
      </c>
      <c r="B204" s="122" t="s">
        <v>4218</v>
      </c>
      <c r="C204" s="475" t="s">
        <v>4711</v>
      </c>
      <c r="D204" s="696">
        <v>2</v>
      </c>
      <c r="E204" s="124" t="s">
        <v>730</v>
      </c>
      <c r="F204" s="179" t="s">
        <v>5352</v>
      </c>
      <c r="G204" s="127"/>
      <c r="H204" s="319"/>
      <c r="I204" s="319"/>
      <c r="J204" s="319"/>
      <c r="K204" s="105"/>
      <c r="L204" s="105"/>
      <c r="M204" s="319"/>
      <c r="N204" s="319"/>
      <c r="O204" s="105"/>
      <c r="P204" s="105"/>
      <c r="Q204" s="106"/>
      <c r="R204" s="106"/>
      <c r="S204" s="106"/>
      <c r="T204" s="106"/>
      <c r="U204" s="106"/>
      <c r="V204" s="106"/>
      <c r="W204" s="106"/>
      <c r="X204" s="106"/>
      <c r="Y204" s="106"/>
      <c r="Z204" s="106"/>
    </row>
    <row r="205" spans="1:26" ht="16">
      <c r="A205" s="695"/>
      <c r="B205" s="122"/>
      <c r="C205" s="179" t="s">
        <v>3293</v>
      </c>
      <c r="D205" s="696">
        <v>2</v>
      </c>
      <c r="E205" s="124" t="s">
        <v>730</v>
      </c>
      <c r="F205" s="179" t="s">
        <v>4715</v>
      </c>
      <c r="G205" s="127"/>
      <c r="H205" s="319"/>
      <c r="I205" s="319"/>
      <c r="J205" s="319"/>
      <c r="K205" s="105"/>
      <c r="L205" s="105"/>
      <c r="M205" s="319"/>
      <c r="N205" s="319"/>
      <c r="O205" s="105"/>
      <c r="P205" s="105"/>
      <c r="Q205" s="106"/>
      <c r="R205" s="106"/>
      <c r="S205" s="106"/>
      <c r="T205" s="106"/>
      <c r="U205" s="106"/>
      <c r="V205" s="106"/>
      <c r="W205" s="106"/>
      <c r="X205" s="106"/>
      <c r="Y205" s="106"/>
      <c r="Z205" s="106"/>
    </row>
    <row r="206" spans="1:26" ht="32">
      <c r="A206" s="695"/>
      <c r="B206" s="122"/>
      <c r="C206" s="475" t="s">
        <v>2714</v>
      </c>
      <c r="D206" s="696">
        <v>2</v>
      </c>
      <c r="E206" s="124" t="s">
        <v>730</v>
      </c>
      <c r="F206" s="179" t="s">
        <v>5353</v>
      </c>
      <c r="G206" s="127"/>
      <c r="H206" s="319"/>
      <c r="I206" s="319"/>
      <c r="J206" s="319"/>
      <c r="K206" s="105"/>
      <c r="L206" s="105"/>
      <c r="M206" s="319"/>
      <c r="N206" s="319"/>
      <c r="O206" s="105"/>
      <c r="P206" s="105"/>
      <c r="Q206" s="106"/>
      <c r="R206" s="106"/>
      <c r="S206" s="106"/>
      <c r="T206" s="106"/>
      <c r="U206" s="106"/>
      <c r="V206" s="106"/>
      <c r="W206" s="106"/>
      <c r="X206" s="106"/>
      <c r="Y206" s="106"/>
      <c r="Z206" s="106"/>
    </row>
    <row r="207" spans="1:26" ht="32">
      <c r="A207" s="695"/>
      <c r="B207" s="122"/>
      <c r="C207" s="475" t="s">
        <v>5354</v>
      </c>
      <c r="D207" s="696">
        <v>2</v>
      </c>
      <c r="E207" s="124" t="s">
        <v>730</v>
      </c>
      <c r="F207" s="179" t="s">
        <v>5355</v>
      </c>
      <c r="G207" s="127"/>
      <c r="H207" s="319"/>
      <c r="I207" s="319"/>
      <c r="J207" s="319"/>
      <c r="K207" s="105"/>
      <c r="L207" s="105"/>
      <c r="M207" s="319"/>
      <c r="N207" s="319"/>
      <c r="O207" s="105"/>
      <c r="P207" s="105"/>
      <c r="Q207" s="106"/>
      <c r="R207" s="106"/>
      <c r="S207" s="106"/>
      <c r="T207" s="106"/>
      <c r="U207" s="106"/>
      <c r="V207" s="106"/>
      <c r="W207" s="106"/>
      <c r="X207" s="106"/>
      <c r="Y207" s="106"/>
      <c r="Z207" s="106"/>
    </row>
    <row r="208" spans="1:26" ht="48">
      <c r="A208" s="695"/>
      <c r="B208" s="122"/>
      <c r="C208" s="769" t="s">
        <v>5356</v>
      </c>
      <c r="D208" s="696">
        <v>2</v>
      </c>
      <c r="E208" s="723" t="s">
        <v>730</v>
      </c>
      <c r="F208" s="383" t="s">
        <v>5357</v>
      </c>
      <c r="G208" s="127"/>
      <c r="H208" s="319"/>
      <c r="I208" s="319"/>
      <c r="J208" s="319"/>
      <c r="K208" s="105"/>
      <c r="L208" s="105"/>
      <c r="M208" s="319"/>
      <c r="N208" s="319"/>
      <c r="O208" s="105"/>
      <c r="P208" s="105"/>
      <c r="Q208" s="106"/>
      <c r="R208" s="106"/>
      <c r="S208" s="106"/>
      <c r="T208" s="106"/>
      <c r="U208" s="106"/>
      <c r="V208" s="106"/>
      <c r="W208" s="106"/>
      <c r="X208" s="106"/>
      <c r="Y208" s="106"/>
      <c r="Z208" s="106"/>
    </row>
    <row r="209" spans="1:26" ht="32">
      <c r="A209" s="695"/>
      <c r="B209" s="122"/>
      <c r="C209" s="475" t="s">
        <v>5358</v>
      </c>
      <c r="D209" s="696">
        <v>2</v>
      </c>
      <c r="E209" s="124" t="s">
        <v>730</v>
      </c>
      <c r="F209" s="179" t="s">
        <v>5359</v>
      </c>
      <c r="G209" s="127"/>
      <c r="H209" s="319"/>
      <c r="I209" s="319"/>
      <c r="J209" s="319"/>
      <c r="K209" s="105"/>
      <c r="L209" s="105"/>
      <c r="M209" s="319"/>
      <c r="N209" s="319"/>
      <c r="O209" s="105"/>
      <c r="P209" s="105"/>
      <c r="Q209" s="106"/>
      <c r="R209" s="106"/>
      <c r="S209" s="106"/>
      <c r="T209" s="106"/>
      <c r="U209" s="106"/>
      <c r="V209" s="106"/>
      <c r="W209" s="106"/>
      <c r="X209" s="106"/>
      <c r="Y209" s="106"/>
      <c r="Z209" s="106"/>
    </row>
    <row r="210" spans="1:26" ht="34">
      <c r="A210" s="695" t="s">
        <v>2064</v>
      </c>
      <c r="B210" s="122" t="s">
        <v>749</v>
      </c>
      <c r="C210" s="475" t="s">
        <v>5360</v>
      </c>
      <c r="D210" s="696">
        <v>2</v>
      </c>
      <c r="E210" s="124" t="s">
        <v>730</v>
      </c>
      <c r="F210" s="179" t="s">
        <v>5361</v>
      </c>
      <c r="G210" s="127"/>
      <c r="H210" s="319"/>
      <c r="I210" s="319"/>
      <c r="J210" s="319"/>
      <c r="K210" s="105"/>
      <c r="L210" s="105"/>
      <c r="M210" s="319"/>
      <c r="N210" s="319"/>
      <c r="O210" s="105"/>
      <c r="P210" s="105"/>
      <c r="Q210" s="106"/>
      <c r="R210" s="106"/>
      <c r="S210" s="106"/>
      <c r="T210" s="106"/>
      <c r="U210" s="106"/>
      <c r="V210" s="106"/>
      <c r="W210" s="106"/>
      <c r="X210" s="106"/>
      <c r="Y210" s="106"/>
      <c r="Z210" s="106"/>
    </row>
    <row r="211" spans="1:26" ht="16">
      <c r="A211" s="695"/>
      <c r="B211" s="122"/>
      <c r="C211" s="475" t="s">
        <v>3302</v>
      </c>
      <c r="D211" s="696">
        <v>2</v>
      </c>
      <c r="E211" s="124" t="s">
        <v>730</v>
      </c>
      <c r="F211" s="179" t="s">
        <v>5362</v>
      </c>
      <c r="G211" s="127"/>
      <c r="H211" s="319"/>
      <c r="I211" s="319"/>
      <c r="J211" s="319"/>
      <c r="K211" s="105"/>
      <c r="L211" s="105"/>
      <c r="M211" s="319"/>
      <c r="N211" s="319"/>
      <c r="O211" s="105"/>
      <c r="P211" s="105"/>
      <c r="Q211" s="106"/>
      <c r="R211" s="106"/>
      <c r="S211" s="106"/>
      <c r="T211" s="106"/>
      <c r="U211" s="106"/>
      <c r="V211" s="106"/>
      <c r="W211" s="106"/>
      <c r="X211" s="106"/>
      <c r="Y211" s="106"/>
      <c r="Z211" s="106"/>
    </row>
    <row r="212" spans="1:26" ht="16">
      <c r="A212" s="695"/>
      <c r="B212" s="122"/>
      <c r="C212" s="179" t="s">
        <v>1469</v>
      </c>
      <c r="D212" s="696">
        <v>2</v>
      </c>
      <c r="E212" s="124" t="s">
        <v>730</v>
      </c>
      <c r="F212" s="125" t="s">
        <v>3680</v>
      </c>
      <c r="G212" s="127"/>
      <c r="H212" s="319"/>
      <c r="I212" s="319"/>
      <c r="J212" s="319"/>
      <c r="K212" s="105"/>
      <c r="L212" s="105"/>
      <c r="M212" s="319"/>
      <c r="N212" s="319"/>
      <c r="O212" s="105"/>
      <c r="P212" s="105"/>
      <c r="Q212" s="106"/>
      <c r="R212" s="106"/>
      <c r="S212" s="106"/>
      <c r="T212" s="106"/>
      <c r="U212" s="106"/>
      <c r="V212" s="106"/>
      <c r="W212" s="106"/>
      <c r="X212" s="106"/>
      <c r="Y212" s="106"/>
      <c r="Z212" s="106"/>
    </row>
    <row r="213" spans="1:26" ht="144">
      <c r="A213" s="695" t="s">
        <v>2070</v>
      </c>
      <c r="B213" s="491" t="s">
        <v>756</v>
      </c>
      <c r="C213" s="150" t="s">
        <v>5363</v>
      </c>
      <c r="D213" s="696">
        <v>2</v>
      </c>
      <c r="E213" s="124" t="s">
        <v>730</v>
      </c>
      <c r="F213" s="150" t="s">
        <v>5364</v>
      </c>
      <c r="G213" s="540"/>
      <c r="H213" s="698"/>
      <c r="I213" s="319"/>
      <c r="J213" s="319"/>
      <c r="K213" s="105"/>
      <c r="L213" s="105"/>
      <c r="M213" s="319"/>
      <c r="N213" s="319"/>
      <c r="O213" s="105"/>
      <c r="P213" s="105"/>
      <c r="Q213" s="106"/>
      <c r="R213" s="106"/>
      <c r="S213" s="106"/>
      <c r="T213" s="106"/>
      <c r="U213" s="106"/>
      <c r="V213" s="106"/>
      <c r="W213" s="106"/>
      <c r="X213" s="106"/>
      <c r="Y213" s="106"/>
      <c r="Z213" s="106"/>
    </row>
    <row r="214" spans="1:26" ht="19">
      <c r="A214" s="979" t="s">
        <v>230</v>
      </c>
      <c r="B214" s="1728" t="s">
        <v>4726</v>
      </c>
      <c r="C214" s="1570"/>
      <c r="D214" s="1570"/>
      <c r="E214" s="1570"/>
      <c r="F214" s="1570"/>
      <c r="G214" s="1573"/>
      <c r="H214" s="863"/>
      <c r="I214" s="319">
        <f>SUM(D215:D225)</f>
        <v>20</v>
      </c>
      <c r="J214" s="319">
        <f>COUNT(D215:D225)*2</f>
        <v>20</v>
      </c>
      <c r="K214" s="105"/>
      <c r="L214" s="105"/>
      <c r="M214" s="319"/>
      <c r="N214" s="319"/>
      <c r="O214" s="105"/>
      <c r="P214" s="105"/>
      <c r="Q214" s="106"/>
      <c r="R214" s="106"/>
      <c r="S214" s="106"/>
      <c r="T214" s="106"/>
      <c r="U214" s="106"/>
      <c r="V214" s="106"/>
      <c r="W214" s="106"/>
      <c r="X214" s="106"/>
      <c r="Y214" s="106"/>
      <c r="Z214" s="106"/>
    </row>
    <row r="215" spans="1:26" ht="34">
      <c r="A215" s="695" t="s">
        <v>2073</v>
      </c>
      <c r="B215" s="122" t="s">
        <v>759</v>
      </c>
      <c r="C215" s="122" t="s">
        <v>760</v>
      </c>
      <c r="D215" s="696">
        <v>2</v>
      </c>
      <c r="E215" s="370" t="s">
        <v>469</v>
      </c>
      <c r="F215" s="179" t="s">
        <v>5365</v>
      </c>
      <c r="G215" s="127"/>
      <c r="H215" s="319"/>
      <c r="I215" s="319"/>
      <c r="J215" s="319"/>
      <c r="K215" s="105"/>
      <c r="L215" s="105"/>
      <c r="M215" s="319"/>
      <c r="N215" s="319"/>
      <c r="O215" s="105"/>
      <c r="P215" s="105"/>
      <c r="Q215" s="106"/>
      <c r="R215" s="106"/>
      <c r="S215" s="106"/>
      <c r="T215" s="106"/>
      <c r="U215" s="106"/>
      <c r="V215" s="106"/>
      <c r="W215" s="106"/>
      <c r="X215" s="106"/>
      <c r="Y215" s="106"/>
      <c r="Z215" s="106"/>
    </row>
    <row r="216" spans="1:26" ht="18" hidden="1" customHeight="1">
      <c r="A216" s="310" t="s">
        <v>2075</v>
      </c>
      <c r="B216" s="122" t="s">
        <v>764</v>
      </c>
      <c r="C216" s="150"/>
      <c r="D216" s="141" t="s">
        <v>5366</v>
      </c>
      <c r="E216" s="141"/>
      <c r="F216" s="141"/>
      <c r="G216" s="127"/>
      <c r="H216" s="105"/>
      <c r="I216" s="105"/>
      <c r="J216" s="105"/>
      <c r="K216" s="105"/>
      <c r="L216" s="105"/>
      <c r="M216" s="105"/>
      <c r="N216" s="106"/>
      <c r="O216" s="106"/>
      <c r="P216" s="106"/>
      <c r="Q216" s="106"/>
      <c r="R216" s="106"/>
      <c r="S216" s="106"/>
      <c r="T216" s="106"/>
      <c r="U216" s="106"/>
      <c r="V216" s="106"/>
      <c r="W216" s="106"/>
      <c r="X216" s="106"/>
      <c r="Y216" s="106"/>
      <c r="Z216" s="106"/>
    </row>
    <row r="217" spans="1:26" ht="51">
      <c r="A217" s="695" t="s">
        <v>2088</v>
      </c>
      <c r="B217" s="122" t="s">
        <v>769</v>
      </c>
      <c r="C217" s="220" t="s">
        <v>3311</v>
      </c>
      <c r="D217" s="696">
        <v>2</v>
      </c>
      <c r="E217" s="370" t="s">
        <v>469</v>
      </c>
      <c r="F217" s="179" t="s">
        <v>5367</v>
      </c>
      <c r="G217" s="127"/>
      <c r="H217" s="319"/>
      <c r="I217" s="319"/>
      <c r="J217" s="319"/>
      <c r="K217" s="105"/>
      <c r="L217" s="105"/>
      <c r="M217" s="319"/>
      <c r="N217" s="319"/>
      <c r="O217" s="105"/>
      <c r="P217" s="105"/>
      <c r="Q217" s="106"/>
      <c r="R217" s="106"/>
      <c r="S217" s="106"/>
      <c r="T217" s="106"/>
      <c r="U217" s="106"/>
      <c r="V217" s="106"/>
      <c r="W217" s="106"/>
      <c r="X217" s="106"/>
      <c r="Y217" s="106"/>
      <c r="Z217" s="106"/>
    </row>
    <row r="218" spans="1:26" ht="51">
      <c r="A218" s="695" t="s">
        <v>2091</v>
      </c>
      <c r="B218" s="122" t="s">
        <v>773</v>
      </c>
      <c r="C218" s="122" t="s">
        <v>774</v>
      </c>
      <c r="D218" s="696">
        <v>2</v>
      </c>
      <c r="E218" s="370" t="s">
        <v>469</v>
      </c>
      <c r="F218" s="179" t="s">
        <v>5368</v>
      </c>
      <c r="G218" s="127"/>
      <c r="H218" s="319"/>
      <c r="I218" s="319"/>
      <c r="J218" s="319"/>
      <c r="K218" s="105"/>
      <c r="L218" s="105"/>
      <c r="M218" s="319"/>
      <c r="N218" s="319"/>
      <c r="O218" s="105"/>
      <c r="P218" s="105"/>
      <c r="Q218" s="106"/>
      <c r="R218" s="106"/>
      <c r="S218" s="106"/>
      <c r="T218" s="106"/>
      <c r="U218" s="106"/>
      <c r="V218" s="106"/>
      <c r="W218" s="106"/>
      <c r="X218" s="106"/>
      <c r="Y218" s="106"/>
      <c r="Z218" s="106"/>
    </row>
    <row r="219" spans="1:26" ht="32">
      <c r="A219" s="695" t="s">
        <v>2092</v>
      </c>
      <c r="B219" s="122" t="s">
        <v>778</v>
      </c>
      <c r="C219" s="122" t="s">
        <v>779</v>
      </c>
      <c r="D219" s="696">
        <v>2</v>
      </c>
      <c r="E219" s="124" t="s">
        <v>472</v>
      </c>
      <c r="F219" s="150" t="s">
        <v>780</v>
      </c>
      <c r="G219" s="127"/>
      <c r="H219" s="319"/>
      <c r="I219" s="319"/>
      <c r="J219" s="319"/>
      <c r="K219" s="105"/>
      <c r="L219" s="105"/>
      <c r="M219" s="319"/>
      <c r="N219" s="319"/>
      <c r="O219" s="105"/>
      <c r="P219" s="105"/>
      <c r="Q219" s="106"/>
      <c r="R219" s="106"/>
      <c r="S219" s="106"/>
      <c r="T219" s="106"/>
      <c r="U219" s="106"/>
      <c r="V219" s="106"/>
      <c r="W219" s="106"/>
      <c r="X219" s="106"/>
      <c r="Y219" s="106"/>
      <c r="Z219" s="106"/>
    </row>
    <row r="220" spans="1:26" ht="64">
      <c r="A220" s="695" t="s">
        <v>781</v>
      </c>
      <c r="B220" s="122" t="s">
        <v>782</v>
      </c>
      <c r="C220" s="150" t="s">
        <v>5369</v>
      </c>
      <c r="D220" s="696">
        <v>2</v>
      </c>
      <c r="E220" s="124" t="s">
        <v>472</v>
      </c>
      <c r="F220" s="150" t="s">
        <v>5370</v>
      </c>
      <c r="G220" s="738"/>
      <c r="H220" s="817"/>
      <c r="I220" s="319"/>
      <c r="J220" s="319"/>
      <c r="K220" s="105"/>
      <c r="L220" s="105"/>
      <c r="M220" s="319"/>
      <c r="N220" s="319"/>
      <c r="O220" s="105"/>
      <c r="P220" s="105"/>
      <c r="Q220" s="106"/>
      <c r="R220" s="106"/>
      <c r="S220" s="106"/>
      <c r="T220" s="106"/>
      <c r="U220" s="106"/>
      <c r="V220" s="106"/>
      <c r="W220" s="106"/>
      <c r="X220" s="106"/>
      <c r="Y220" s="106"/>
      <c r="Z220" s="106"/>
    </row>
    <row r="221" spans="1:26" ht="34">
      <c r="A221" s="695"/>
      <c r="B221" s="122"/>
      <c r="C221" s="122" t="s">
        <v>3709</v>
      </c>
      <c r="D221" s="696">
        <v>2</v>
      </c>
      <c r="E221" s="252" t="s">
        <v>469</v>
      </c>
      <c r="F221" s="150" t="s">
        <v>3710</v>
      </c>
      <c r="G221" s="127"/>
      <c r="H221" s="319"/>
      <c r="I221" s="319"/>
      <c r="J221" s="319"/>
      <c r="K221" s="105"/>
      <c r="L221" s="105"/>
      <c r="M221" s="319"/>
      <c r="N221" s="319"/>
      <c r="O221" s="105"/>
      <c r="P221" s="105"/>
      <c r="Q221" s="106"/>
      <c r="R221" s="106"/>
      <c r="S221" s="106"/>
      <c r="T221" s="106"/>
      <c r="U221" s="106"/>
      <c r="V221" s="106"/>
      <c r="W221" s="106"/>
      <c r="X221" s="106"/>
      <c r="Y221" s="106"/>
      <c r="Z221" s="106"/>
    </row>
    <row r="222" spans="1:26" ht="34">
      <c r="A222" s="695" t="s">
        <v>2099</v>
      </c>
      <c r="B222" s="122" t="s">
        <v>786</v>
      </c>
      <c r="C222" s="150" t="s">
        <v>5371</v>
      </c>
      <c r="D222" s="696">
        <v>2</v>
      </c>
      <c r="E222" s="124" t="s">
        <v>472</v>
      </c>
      <c r="F222" s="179" t="s">
        <v>5372</v>
      </c>
      <c r="G222" s="127"/>
      <c r="H222" s="319"/>
      <c r="I222" s="319"/>
      <c r="J222" s="319"/>
      <c r="K222" s="105"/>
      <c r="L222" s="105"/>
      <c r="M222" s="319"/>
      <c r="N222" s="319"/>
      <c r="O222" s="105"/>
      <c r="P222" s="105"/>
      <c r="Q222" s="106"/>
      <c r="R222" s="106"/>
      <c r="S222" s="106"/>
      <c r="T222" s="106"/>
      <c r="U222" s="106"/>
      <c r="V222" s="106"/>
      <c r="W222" s="106"/>
      <c r="X222" s="106"/>
      <c r="Y222" s="106"/>
      <c r="Z222" s="106"/>
    </row>
    <row r="223" spans="1:26" ht="16">
      <c r="A223" s="838"/>
      <c r="B223" s="988"/>
      <c r="C223" s="150" t="s">
        <v>3319</v>
      </c>
      <c r="D223" s="696">
        <v>2</v>
      </c>
      <c r="E223" s="124" t="s">
        <v>472</v>
      </c>
      <c r="F223" s="153" t="s">
        <v>5373</v>
      </c>
      <c r="G223" s="127"/>
      <c r="H223" s="319"/>
      <c r="I223" s="319"/>
      <c r="J223" s="319"/>
      <c r="K223" s="105"/>
      <c r="L223" s="105"/>
      <c r="M223" s="319"/>
      <c r="N223" s="319"/>
      <c r="O223" s="105"/>
      <c r="P223" s="105"/>
      <c r="Q223" s="106"/>
      <c r="R223" s="106"/>
      <c r="S223" s="106"/>
      <c r="T223" s="106"/>
      <c r="U223" s="106"/>
      <c r="V223" s="106"/>
      <c r="W223" s="106"/>
      <c r="X223" s="106"/>
      <c r="Y223" s="106"/>
      <c r="Z223" s="106"/>
    </row>
    <row r="224" spans="1:26" ht="32">
      <c r="A224" s="838"/>
      <c r="B224" s="988"/>
      <c r="C224" s="179" t="s">
        <v>3321</v>
      </c>
      <c r="D224" s="696">
        <v>2</v>
      </c>
      <c r="E224" s="124" t="s">
        <v>472</v>
      </c>
      <c r="F224" s="179" t="s">
        <v>5374</v>
      </c>
      <c r="G224" s="127"/>
      <c r="H224" s="319"/>
      <c r="I224" s="319"/>
      <c r="J224" s="319"/>
      <c r="K224" s="105"/>
      <c r="L224" s="105"/>
      <c r="M224" s="319"/>
      <c r="N224" s="319"/>
      <c r="O224" s="105"/>
      <c r="P224" s="105"/>
      <c r="Q224" s="106"/>
      <c r="R224" s="106"/>
      <c r="S224" s="106"/>
      <c r="T224" s="106"/>
      <c r="U224" s="106"/>
      <c r="V224" s="106"/>
      <c r="W224" s="106"/>
      <c r="X224" s="106"/>
      <c r="Y224" s="106"/>
      <c r="Z224" s="106"/>
    </row>
    <row r="225" spans="1:26" ht="16">
      <c r="A225" s="838"/>
      <c r="B225" s="988"/>
      <c r="C225" s="179" t="s">
        <v>5375</v>
      </c>
      <c r="D225" s="696">
        <v>2</v>
      </c>
      <c r="E225" s="124" t="s">
        <v>472</v>
      </c>
      <c r="F225" s="179" t="s">
        <v>5376</v>
      </c>
      <c r="G225" s="901"/>
      <c r="H225" s="319"/>
      <c r="I225" s="319"/>
      <c r="J225" s="319"/>
      <c r="K225" s="105"/>
      <c r="L225" s="105"/>
      <c r="M225" s="319"/>
      <c r="N225" s="319"/>
      <c r="O225" s="105"/>
      <c r="P225" s="105"/>
      <c r="Q225" s="106"/>
      <c r="R225" s="106"/>
      <c r="S225" s="106"/>
      <c r="T225" s="106"/>
      <c r="U225" s="106"/>
      <c r="V225" s="106"/>
      <c r="W225" s="106"/>
      <c r="X225" s="106"/>
      <c r="Y225" s="106"/>
      <c r="Z225" s="106"/>
    </row>
    <row r="226" spans="1:26" ht="19">
      <c r="A226" s="935" t="s">
        <v>78</v>
      </c>
      <c r="B226" s="1569" t="s">
        <v>79</v>
      </c>
      <c r="C226" s="1570"/>
      <c r="D226" s="1570"/>
      <c r="E226" s="1570"/>
      <c r="F226" s="1570"/>
      <c r="G226" s="1573"/>
      <c r="H226" s="936"/>
      <c r="I226" s="319">
        <f>SUM(D227:D240)</f>
        <v>14</v>
      </c>
      <c r="J226" s="319">
        <f>COUNT(D227:D240)*2</f>
        <v>14</v>
      </c>
      <c r="K226" s="105"/>
      <c r="L226" s="105"/>
      <c r="M226" s="319"/>
      <c r="N226" s="319"/>
      <c r="O226" s="105"/>
      <c r="P226" s="105"/>
      <c r="Q226" s="106"/>
      <c r="R226" s="106"/>
      <c r="S226" s="106"/>
      <c r="T226" s="106"/>
      <c r="U226" s="106"/>
      <c r="V226" s="106"/>
      <c r="W226" s="106"/>
      <c r="X226" s="106"/>
      <c r="Y226" s="106"/>
      <c r="Z226" s="106"/>
    </row>
    <row r="227" spans="1:26" ht="48">
      <c r="A227" s="849" t="s">
        <v>794</v>
      </c>
      <c r="B227" s="123" t="s">
        <v>795</v>
      </c>
      <c r="C227" s="179" t="s">
        <v>796</v>
      </c>
      <c r="D227" s="696">
        <v>2</v>
      </c>
      <c r="E227" s="131" t="s">
        <v>599</v>
      </c>
      <c r="F227" s="179" t="s">
        <v>3714</v>
      </c>
      <c r="G227" s="721"/>
      <c r="H227" s="989"/>
      <c r="I227" s="319"/>
      <c r="J227" s="319"/>
      <c r="K227" s="105"/>
      <c r="L227" s="105"/>
      <c r="M227" s="319"/>
      <c r="N227" s="319"/>
      <c r="O227" s="105"/>
      <c r="P227" s="105"/>
      <c r="Q227" s="106"/>
      <c r="R227" s="106"/>
      <c r="S227" s="106"/>
      <c r="T227" s="106"/>
      <c r="U227" s="106"/>
      <c r="V227" s="106"/>
      <c r="W227" s="106"/>
      <c r="X227" s="106"/>
      <c r="Y227" s="106"/>
      <c r="Z227" s="106"/>
    </row>
    <row r="228" spans="1:26" ht="48">
      <c r="A228" s="836" t="s">
        <v>798</v>
      </c>
      <c r="B228" s="179" t="s">
        <v>799</v>
      </c>
      <c r="C228" s="123" t="s">
        <v>800</v>
      </c>
      <c r="D228" s="696">
        <v>2</v>
      </c>
      <c r="E228" s="723" t="s">
        <v>599</v>
      </c>
      <c r="F228" s="179" t="s">
        <v>801</v>
      </c>
      <c r="G228" s="990"/>
      <c r="H228" s="837"/>
      <c r="I228" s="319"/>
      <c r="J228" s="319"/>
      <c r="K228" s="105"/>
      <c r="L228" s="105"/>
      <c r="M228" s="319"/>
      <c r="N228" s="319"/>
      <c r="O228" s="105"/>
      <c r="P228" s="105"/>
      <c r="Q228" s="106"/>
      <c r="R228" s="106"/>
      <c r="S228" s="106"/>
      <c r="T228" s="106"/>
      <c r="U228" s="106"/>
      <c r="V228" s="106"/>
      <c r="W228" s="106"/>
      <c r="X228" s="106"/>
      <c r="Y228" s="106"/>
      <c r="Z228" s="106"/>
    </row>
    <row r="229" spans="1:26" ht="18" hidden="1" customHeight="1">
      <c r="A229" s="310" t="s">
        <v>798</v>
      </c>
      <c r="B229" s="123" t="s">
        <v>799</v>
      </c>
      <c r="C229" s="123"/>
      <c r="D229" s="150"/>
      <c r="E229" s="155"/>
      <c r="F229" s="179"/>
      <c r="G229" s="990"/>
      <c r="H229" s="725"/>
      <c r="I229" s="105"/>
      <c r="J229" s="105"/>
      <c r="K229" s="105"/>
      <c r="L229" s="105"/>
      <c r="M229" s="105"/>
      <c r="N229" s="106"/>
      <c r="O229" s="106"/>
      <c r="P229" s="106"/>
      <c r="Q229" s="106"/>
      <c r="R229" s="106"/>
      <c r="S229" s="106"/>
      <c r="T229" s="106"/>
      <c r="U229" s="106"/>
      <c r="V229" s="106"/>
      <c r="W229" s="106"/>
      <c r="X229" s="106"/>
      <c r="Y229" s="106"/>
      <c r="Z229" s="106"/>
    </row>
    <row r="230" spans="1:26" ht="18" hidden="1" customHeight="1">
      <c r="A230" s="310" t="s">
        <v>802</v>
      </c>
      <c r="B230" s="123" t="s">
        <v>803</v>
      </c>
      <c r="C230" s="123"/>
      <c r="D230" s="150"/>
      <c r="E230" s="155"/>
      <c r="F230" s="179"/>
      <c r="G230" s="990"/>
      <c r="H230" s="725"/>
      <c r="I230" s="105"/>
      <c r="J230" s="105"/>
      <c r="K230" s="105"/>
      <c r="L230" s="105"/>
      <c r="M230" s="105"/>
      <c r="N230" s="106"/>
      <c r="O230" s="106"/>
      <c r="P230" s="106"/>
      <c r="Q230" s="106"/>
      <c r="R230" s="106"/>
      <c r="S230" s="106"/>
      <c r="T230" s="106"/>
      <c r="U230" s="106"/>
      <c r="V230" s="106"/>
      <c r="W230" s="106"/>
      <c r="X230" s="106"/>
      <c r="Y230" s="106"/>
      <c r="Z230" s="106"/>
    </row>
    <row r="231" spans="1:26" ht="18" hidden="1" customHeight="1">
      <c r="A231" s="310" t="s">
        <v>806</v>
      </c>
      <c r="B231" s="123" t="s">
        <v>807</v>
      </c>
      <c r="C231" s="123"/>
      <c r="D231" s="150"/>
      <c r="E231" s="155"/>
      <c r="F231" s="179"/>
      <c r="G231" s="990"/>
      <c r="H231" s="725"/>
      <c r="I231" s="105"/>
      <c r="J231" s="105"/>
      <c r="K231" s="105"/>
      <c r="L231" s="105"/>
      <c r="M231" s="105"/>
      <c r="N231" s="106"/>
      <c r="O231" s="106"/>
      <c r="P231" s="106"/>
      <c r="Q231" s="106"/>
      <c r="R231" s="106"/>
      <c r="S231" s="106"/>
      <c r="T231" s="106"/>
      <c r="U231" s="106"/>
      <c r="V231" s="106"/>
      <c r="W231" s="106"/>
      <c r="X231" s="106"/>
      <c r="Y231" s="106"/>
      <c r="Z231" s="106"/>
    </row>
    <row r="232" spans="1:26" ht="18" hidden="1" customHeight="1">
      <c r="A232" s="310" t="s">
        <v>810</v>
      </c>
      <c r="B232" s="123" t="s">
        <v>811</v>
      </c>
      <c r="C232" s="123"/>
      <c r="D232" s="150"/>
      <c r="E232" s="155"/>
      <c r="F232" s="179"/>
      <c r="G232" s="990"/>
      <c r="H232" s="725"/>
      <c r="I232" s="105"/>
      <c r="J232" s="105"/>
      <c r="K232" s="105"/>
      <c r="L232" s="105"/>
      <c r="M232" s="105"/>
      <c r="N232" s="106"/>
      <c r="O232" s="106"/>
      <c r="P232" s="106"/>
      <c r="Q232" s="106"/>
      <c r="R232" s="106"/>
      <c r="S232" s="106"/>
      <c r="T232" s="106"/>
      <c r="U232" s="106"/>
      <c r="V232" s="106"/>
      <c r="W232" s="106"/>
      <c r="X232" s="106"/>
      <c r="Y232" s="106"/>
      <c r="Z232" s="106"/>
    </row>
    <row r="233" spans="1:26" ht="18" hidden="1" customHeight="1">
      <c r="A233" s="310" t="s">
        <v>814</v>
      </c>
      <c r="B233" s="123" t="s">
        <v>815</v>
      </c>
      <c r="C233" s="123"/>
      <c r="D233" s="150"/>
      <c r="E233" s="155"/>
      <c r="F233" s="179"/>
      <c r="G233" s="990"/>
      <c r="H233" s="725"/>
      <c r="I233" s="105"/>
      <c r="J233" s="105"/>
      <c r="K233" s="105"/>
      <c r="L233" s="105"/>
      <c r="M233" s="105"/>
      <c r="N233" s="106"/>
      <c r="O233" s="106"/>
      <c r="P233" s="106"/>
      <c r="Q233" s="106"/>
      <c r="R233" s="106"/>
      <c r="S233" s="106"/>
      <c r="T233" s="106"/>
      <c r="U233" s="106"/>
      <c r="V233" s="106"/>
      <c r="W233" s="106"/>
      <c r="X233" s="106"/>
      <c r="Y233" s="106"/>
      <c r="Z233" s="106"/>
    </row>
    <row r="234" spans="1:26" ht="18" hidden="1" customHeight="1">
      <c r="A234" s="310" t="s">
        <v>818</v>
      </c>
      <c r="B234" s="123" t="s">
        <v>819</v>
      </c>
      <c r="C234" s="123"/>
      <c r="D234" s="150"/>
      <c r="E234" s="155"/>
      <c r="F234" s="179"/>
      <c r="G234" s="990"/>
      <c r="H234" s="725"/>
      <c r="I234" s="105"/>
      <c r="J234" s="105"/>
      <c r="K234" s="105"/>
      <c r="L234" s="105"/>
      <c r="M234" s="105"/>
      <c r="N234" s="106"/>
      <c r="O234" s="106"/>
      <c r="P234" s="106"/>
      <c r="Q234" s="106"/>
      <c r="R234" s="106"/>
      <c r="S234" s="106"/>
      <c r="T234" s="106"/>
      <c r="U234" s="106"/>
      <c r="V234" s="106"/>
      <c r="W234" s="106"/>
      <c r="X234" s="106"/>
      <c r="Y234" s="106"/>
      <c r="Z234" s="106"/>
    </row>
    <row r="235" spans="1:26" ht="18" hidden="1" customHeight="1">
      <c r="A235" s="310" t="s">
        <v>822</v>
      </c>
      <c r="B235" s="123" t="s">
        <v>823</v>
      </c>
      <c r="C235" s="123"/>
      <c r="D235" s="150"/>
      <c r="E235" s="155"/>
      <c r="F235" s="179"/>
      <c r="G235" s="990"/>
      <c r="H235" s="725"/>
      <c r="I235" s="105"/>
      <c r="J235" s="105"/>
      <c r="K235" s="105"/>
      <c r="L235" s="105"/>
      <c r="M235" s="105"/>
      <c r="N235" s="106"/>
      <c r="O235" s="106"/>
      <c r="P235" s="106"/>
      <c r="Q235" s="106"/>
      <c r="R235" s="106"/>
      <c r="S235" s="106"/>
      <c r="T235" s="106"/>
      <c r="U235" s="106"/>
      <c r="V235" s="106"/>
      <c r="W235" s="106"/>
      <c r="X235" s="106"/>
      <c r="Y235" s="106"/>
      <c r="Z235" s="106"/>
    </row>
    <row r="236" spans="1:26" ht="48">
      <c r="A236" s="695" t="s">
        <v>2753</v>
      </c>
      <c r="B236" s="898" t="s">
        <v>827</v>
      </c>
      <c r="C236" s="179" t="s">
        <v>5377</v>
      </c>
      <c r="D236" s="696">
        <v>2</v>
      </c>
      <c r="E236" s="124" t="s">
        <v>369</v>
      </c>
      <c r="F236" s="141" t="s">
        <v>5378</v>
      </c>
      <c r="G236" s="105"/>
      <c r="H236" s="319"/>
      <c r="I236" s="319"/>
      <c r="J236" s="319"/>
      <c r="K236" s="105"/>
      <c r="L236" s="105"/>
      <c r="M236" s="319"/>
      <c r="N236" s="319"/>
      <c r="O236" s="105"/>
      <c r="P236" s="105"/>
      <c r="Q236" s="106"/>
      <c r="R236" s="106"/>
      <c r="S236" s="106"/>
      <c r="T236" s="106"/>
      <c r="U236" s="106"/>
      <c r="V236" s="106"/>
      <c r="W236" s="106"/>
      <c r="X236" s="106"/>
      <c r="Y236" s="106"/>
      <c r="Z236" s="106"/>
    </row>
    <row r="237" spans="1:26" ht="16">
      <c r="A237" s="695"/>
      <c r="B237" s="898"/>
      <c r="C237" s="179" t="s">
        <v>3717</v>
      </c>
      <c r="D237" s="696">
        <v>2</v>
      </c>
      <c r="E237" s="124" t="s">
        <v>369</v>
      </c>
      <c r="F237" s="383" t="s">
        <v>5379</v>
      </c>
      <c r="G237" s="127"/>
      <c r="H237" s="319"/>
      <c r="I237" s="319"/>
      <c r="J237" s="319"/>
      <c r="K237" s="105"/>
      <c r="L237" s="105"/>
      <c r="M237" s="319"/>
      <c r="N237" s="319"/>
      <c r="O237" s="105"/>
      <c r="P237" s="105"/>
      <c r="Q237" s="106"/>
      <c r="R237" s="106"/>
      <c r="S237" s="106"/>
      <c r="T237" s="106"/>
      <c r="U237" s="106"/>
      <c r="V237" s="106"/>
      <c r="W237" s="106"/>
      <c r="X237" s="106"/>
      <c r="Y237" s="106"/>
      <c r="Z237" s="106"/>
    </row>
    <row r="238" spans="1:26" ht="16">
      <c r="A238" s="695"/>
      <c r="B238" s="898"/>
      <c r="C238" s="748" t="s">
        <v>5380</v>
      </c>
      <c r="D238" s="696">
        <v>2</v>
      </c>
      <c r="E238" s="124" t="s">
        <v>369</v>
      </c>
      <c r="F238" s="383" t="s">
        <v>5381</v>
      </c>
      <c r="G238" s="127"/>
      <c r="H238" s="319"/>
      <c r="I238" s="319"/>
      <c r="J238" s="319"/>
      <c r="K238" s="105"/>
      <c r="L238" s="105"/>
      <c r="M238" s="319"/>
      <c r="N238" s="319"/>
      <c r="O238" s="105"/>
      <c r="P238" s="105"/>
      <c r="Q238" s="106"/>
      <c r="R238" s="106"/>
      <c r="S238" s="106"/>
      <c r="T238" s="106"/>
      <c r="U238" s="106"/>
      <c r="V238" s="106"/>
      <c r="W238" s="106"/>
      <c r="X238" s="106"/>
      <c r="Y238" s="106"/>
      <c r="Z238" s="106"/>
    </row>
    <row r="239" spans="1:26" ht="32">
      <c r="A239" s="838"/>
      <c r="B239" s="988"/>
      <c r="C239" s="150" t="s">
        <v>3715</v>
      </c>
      <c r="D239" s="696">
        <v>2</v>
      </c>
      <c r="E239" s="594" t="s">
        <v>599</v>
      </c>
      <c r="F239" s="179" t="s">
        <v>2756</v>
      </c>
      <c r="G239" s="127"/>
      <c r="H239" s="319"/>
      <c r="I239" s="319"/>
      <c r="J239" s="319"/>
      <c r="K239" s="105"/>
      <c r="L239" s="105"/>
      <c r="M239" s="319"/>
      <c r="N239" s="319"/>
      <c r="O239" s="105"/>
      <c r="P239" s="105"/>
      <c r="Q239" s="106"/>
      <c r="R239" s="106"/>
      <c r="S239" s="106"/>
      <c r="T239" s="106"/>
      <c r="U239" s="106"/>
      <c r="V239" s="106"/>
      <c r="W239" s="106"/>
      <c r="X239" s="106"/>
      <c r="Y239" s="106"/>
      <c r="Z239" s="106"/>
    </row>
    <row r="240" spans="1:26" ht="16">
      <c r="A240" s="838"/>
      <c r="B240" s="988"/>
      <c r="C240" s="179" t="s">
        <v>2757</v>
      </c>
      <c r="D240" s="696">
        <v>2</v>
      </c>
      <c r="E240" s="594" t="s">
        <v>599</v>
      </c>
      <c r="F240" s="179" t="s">
        <v>2758</v>
      </c>
      <c r="G240" s="901"/>
      <c r="H240" s="319"/>
      <c r="I240" s="319"/>
      <c r="J240" s="319"/>
      <c r="K240" s="105"/>
      <c r="L240" s="105"/>
      <c r="M240" s="319"/>
      <c r="N240" s="319"/>
      <c r="O240" s="105"/>
      <c r="P240" s="105"/>
      <c r="Q240" s="106"/>
      <c r="R240" s="106"/>
      <c r="S240" s="106"/>
      <c r="T240" s="106"/>
      <c r="U240" s="106"/>
      <c r="V240" s="106"/>
      <c r="W240" s="106"/>
      <c r="X240" s="106"/>
      <c r="Y240" s="106"/>
      <c r="Z240" s="106"/>
    </row>
    <row r="241" spans="1:26" ht="15" hidden="1" customHeight="1">
      <c r="A241" s="310" t="s">
        <v>834</v>
      </c>
      <c r="B241" s="123" t="s">
        <v>835</v>
      </c>
      <c r="C241" s="123"/>
      <c r="D241" s="123"/>
      <c r="E241" s="123"/>
      <c r="F241" s="123"/>
      <c r="G241" s="701"/>
      <c r="H241" s="689"/>
      <c r="I241" s="312"/>
      <c r="J241" s="312"/>
      <c r="K241" s="105"/>
      <c r="L241" s="105"/>
      <c r="M241" s="105"/>
      <c r="N241" s="106"/>
      <c r="O241" s="106"/>
      <c r="P241" s="106"/>
      <c r="Q241" s="106"/>
      <c r="R241" s="106"/>
      <c r="S241" s="106"/>
      <c r="T241" s="106"/>
      <c r="U241" s="106"/>
      <c r="V241" s="106"/>
      <c r="W241" s="106"/>
      <c r="X241" s="106"/>
      <c r="Y241" s="106"/>
      <c r="Z241" s="106"/>
    </row>
    <row r="242" spans="1:26" ht="15" hidden="1" customHeight="1">
      <c r="A242" s="323" t="s">
        <v>840</v>
      </c>
      <c r="B242" s="123" t="s">
        <v>841</v>
      </c>
      <c r="C242" s="123"/>
      <c r="D242" s="123"/>
      <c r="E242" s="123"/>
      <c r="F242" s="123"/>
      <c r="G242" s="701"/>
      <c r="H242" s="689"/>
      <c r="I242" s="312"/>
      <c r="J242" s="312"/>
      <c r="K242" s="105"/>
      <c r="L242" s="105"/>
      <c r="M242" s="105"/>
      <c r="N242" s="106"/>
      <c r="O242" s="106"/>
      <c r="P242" s="106"/>
      <c r="Q242" s="106"/>
      <c r="R242" s="106"/>
      <c r="S242" s="106"/>
      <c r="T242" s="106"/>
      <c r="U242" s="106"/>
      <c r="V242" s="106"/>
      <c r="W242" s="106"/>
      <c r="X242" s="106"/>
      <c r="Y242" s="106"/>
      <c r="Z242" s="106"/>
    </row>
    <row r="243" spans="1:26" ht="19">
      <c r="A243" s="838"/>
      <c r="B243" s="1716" t="s">
        <v>844</v>
      </c>
      <c r="C243" s="1570"/>
      <c r="D243" s="1570"/>
      <c r="E243" s="1570"/>
      <c r="F243" s="1570"/>
      <c r="G243" s="1571"/>
      <c r="H243" s="814"/>
      <c r="I243" s="319">
        <f t="shared" ref="I243:J243" si="4">I244+I249+I263+I275+I285+I289+I304+I314+I318+I323</f>
        <v>118</v>
      </c>
      <c r="J243" s="319">
        <f t="shared" si="4"/>
        <v>118</v>
      </c>
      <c r="K243" s="105"/>
      <c r="L243" s="105"/>
      <c r="M243" s="319"/>
      <c r="N243" s="319"/>
      <c r="O243" s="105"/>
      <c r="P243" s="105"/>
      <c r="Q243" s="106"/>
      <c r="R243" s="106"/>
      <c r="S243" s="106"/>
      <c r="T243" s="106"/>
      <c r="U243" s="106"/>
      <c r="V243" s="106"/>
      <c r="W243" s="106"/>
      <c r="X243" s="106"/>
      <c r="Y243" s="106"/>
      <c r="Z243" s="106"/>
    </row>
    <row r="244" spans="1:26" ht="19">
      <c r="A244" s="982" t="s">
        <v>231</v>
      </c>
      <c r="B244" s="1728" t="s">
        <v>4752</v>
      </c>
      <c r="C244" s="1570"/>
      <c r="D244" s="1570"/>
      <c r="E244" s="1570"/>
      <c r="F244" s="1570"/>
      <c r="G244" s="1573"/>
      <c r="H244" s="863"/>
      <c r="I244" s="319">
        <f>SUM(D245:D247)</f>
        <v>6</v>
      </c>
      <c r="J244" s="319">
        <f>COUNT(D245:D247)*2</f>
        <v>6</v>
      </c>
      <c r="K244" s="105"/>
      <c r="L244" s="105"/>
      <c r="M244" s="319"/>
      <c r="N244" s="319"/>
      <c r="O244" s="105"/>
      <c r="P244" s="105"/>
      <c r="Q244" s="106"/>
      <c r="R244" s="106"/>
      <c r="S244" s="106"/>
      <c r="T244" s="106"/>
      <c r="U244" s="106"/>
      <c r="V244" s="106"/>
      <c r="W244" s="106"/>
      <c r="X244" s="106"/>
      <c r="Y244" s="106"/>
      <c r="Z244" s="106"/>
    </row>
    <row r="245" spans="1:26" ht="34">
      <c r="A245" s="695" t="s">
        <v>2110</v>
      </c>
      <c r="B245" s="491" t="s">
        <v>846</v>
      </c>
      <c r="C245" s="150" t="s">
        <v>847</v>
      </c>
      <c r="D245" s="696">
        <v>2</v>
      </c>
      <c r="E245" s="124" t="s">
        <v>599</v>
      </c>
      <c r="F245" s="475" t="s">
        <v>4242</v>
      </c>
      <c r="G245" s="127"/>
      <c r="H245" s="319"/>
      <c r="I245" s="319"/>
      <c r="J245" s="319"/>
      <c r="K245" s="105"/>
      <c r="L245" s="105"/>
      <c r="M245" s="319"/>
      <c r="N245" s="319"/>
      <c r="O245" s="105"/>
      <c r="P245" s="105"/>
      <c r="Q245" s="106"/>
      <c r="R245" s="106"/>
      <c r="S245" s="106"/>
      <c r="T245" s="106"/>
      <c r="U245" s="106"/>
      <c r="V245" s="106"/>
      <c r="W245" s="106"/>
      <c r="X245" s="106"/>
      <c r="Y245" s="106"/>
      <c r="Z245" s="106"/>
    </row>
    <row r="246" spans="1:26" ht="32">
      <c r="A246" s="695"/>
      <c r="B246" s="491"/>
      <c r="C246" s="179" t="s">
        <v>849</v>
      </c>
      <c r="D246" s="696">
        <v>2</v>
      </c>
      <c r="E246" s="124" t="s">
        <v>599</v>
      </c>
      <c r="F246" s="383" t="s">
        <v>5382</v>
      </c>
      <c r="G246" s="127"/>
      <c r="H246" s="319"/>
      <c r="I246" s="319"/>
      <c r="J246" s="319"/>
      <c r="K246" s="105"/>
      <c r="L246" s="105"/>
      <c r="M246" s="319"/>
      <c r="N246" s="319"/>
      <c r="O246" s="105"/>
      <c r="P246" s="105"/>
      <c r="Q246" s="106"/>
      <c r="R246" s="106"/>
      <c r="S246" s="106"/>
      <c r="T246" s="106"/>
      <c r="U246" s="106"/>
      <c r="V246" s="106"/>
      <c r="W246" s="106"/>
      <c r="X246" s="106"/>
      <c r="Y246" s="106"/>
      <c r="Z246" s="106"/>
    </row>
    <row r="247" spans="1:26" ht="51">
      <c r="A247" s="695" t="s">
        <v>2111</v>
      </c>
      <c r="B247" s="122" t="s">
        <v>855</v>
      </c>
      <c r="C247" s="150" t="s">
        <v>856</v>
      </c>
      <c r="D247" s="696">
        <v>2</v>
      </c>
      <c r="E247" s="124" t="s">
        <v>857</v>
      </c>
      <c r="F247" s="475" t="s">
        <v>5383</v>
      </c>
      <c r="G247" s="127"/>
      <c r="H247" s="319"/>
      <c r="I247" s="319"/>
      <c r="J247" s="319"/>
      <c r="K247" s="105"/>
      <c r="L247" s="105"/>
      <c r="M247" s="319"/>
      <c r="N247" s="319"/>
      <c r="O247" s="105"/>
      <c r="P247" s="105"/>
      <c r="Q247" s="106"/>
      <c r="R247" s="106"/>
      <c r="S247" s="106"/>
      <c r="T247" s="106"/>
      <c r="U247" s="106"/>
      <c r="V247" s="106"/>
      <c r="W247" s="106"/>
      <c r="X247" s="106"/>
      <c r="Y247" s="106"/>
      <c r="Z247" s="106"/>
    </row>
    <row r="248" spans="1:26" ht="18" hidden="1" customHeight="1">
      <c r="A248" s="310" t="s">
        <v>2113</v>
      </c>
      <c r="B248" s="122" t="s">
        <v>859</v>
      </c>
      <c r="C248" s="179"/>
      <c r="D248" s="141"/>
      <c r="E248" s="141"/>
      <c r="F248" s="141"/>
      <c r="G248" s="127"/>
      <c r="H248" s="105"/>
      <c r="I248" s="105"/>
      <c r="J248" s="105"/>
      <c r="K248" s="105"/>
      <c r="L248" s="105"/>
      <c r="M248" s="105"/>
      <c r="N248" s="106"/>
      <c r="O248" s="106"/>
      <c r="P248" s="106"/>
      <c r="Q248" s="106"/>
      <c r="R248" s="106"/>
      <c r="S248" s="106"/>
      <c r="T248" s="106"/>
      <c r="U248" s="106"/>
      <c r="V248" s="106"/>
      <c r="W248" s="106"/>
      <c r="X248" s="106"/>
      <c r="Y248" s="106"/>
      <c r="Z248" s="106"/>
    </row>
    <row r="249" spans="1:26" ht="19">
      <c r="A249" s="982" t="s">
        <v>232</v>
      </c>
      <c r="B249" s="1728" t="s">
        <v>3331</v>
      </c>
      <c r="C249" s="1570"/>
      <c r="D249" s="1570"/>
      <c r="E249" s="1570"/>
      <c r="F249" s="1570"/>
      <c r="G249" s="1573"/>
      <c r="H249" s="863"/>
      <c r="I249" s="319">
        <f>SUM(D250:D261)</f>
        <v>22</v>
      </c>
      <c r="J249" s="319">
        <f>COUNT(D250:D261)*2</f>
        <v>22</v>
      </c>
      <c r="K249" s="105"/>
      <c r="L249" s="105"/>
      <c r="M249" s="319"/>
      <c r="N249" s="319"/>
      <c r="O249" s="105"/>
      <c r="P249" s="105"/>
      <c r="Q249" s="106"/>
      <c r="R249" s="106"/>
      <c r="S249" s="106"/>
      <c r="T249" s="106"/>
      <c r="U249" s="106"/>
      <c r="V249" s="106"/>
      <c r="W249" s="106"/>
      <c r="X249" s="106"/>
      <c r="Y249" s="106"/>
      <c r="Z249" s="106"/>
    </row>
    <row r="250" spans="1:26" ht="51">
      <c r="A250" s="695" t="s">
        <v>861</v>
      </c>
      <c r="B250" s="122" t="s">
        <v>862</v>
      </c>
      <c r="C250" s="179" t="s">
        <v>5384</v>
      </c>
      <c r="D250" s="696">
        <v>2</v>
      </c>
      <c r="E250" s="124" t="s">
        <v>599</v>
      </c>
      <c r="F250" s="179" t="s">
        <v>5385</v>
      </c>
      <c r="G250" s="127"/>
      <c r="H250" s="319"/>
      <c r="I250" s="319"/>
      <c r="J250" s="319"/>
      <c r="K250" s="105"/>
      <c r="L250" s="105"/>
      <c r="M250" s="319"/>
      <c r="N250" s="319"/>
      <c r="O250" s="105"/>
      <c r="P250" s="105"/>
      <c r="Q250" s="106"/>
      <c r="R250" s="106"/>
      <c r="S250" s="106"/>
      <c r="T250" s="106"/>
      <c r="U250" s="106"/>
      <c r="V250" s="106"/>
      <c r="W250" s="106"/>
      <c r="X250" s="106"/>
      <c r="Y250" s="106"/>
      <c r="Z250" s="106"/>
    </row>
    <row r="251" spans="1:26" ht="32">
      <c r="A251" s="695"/>
      <c r="B251" s="122"/>
      <c r="C251" s="179" t="s">
        <v>5386</v>
      </c>
      <c r="D251" s="696">
        <v>2</v>
      </c>
      <c r="E251" s="594" t="s">
        <v>504</v>
      </c>
      <c r="F251" s="150"/>
      <c r="G251" s="127"/>
      <c r="H251" s="319"/>
      <c r="I251" s="319"/>
      <c r="J251" s="319"/>
      <c r="K251" s="105"/>
      <c r="L251" s="105"/>
      <c r="M251" s="319"/>
      <c r="N251" s="319"/>
      <c r="O251" s="105"/>
      <c r="P251" s="105"/>
      <c r="Q251" s="106"/>
      <c r="R251" s="106"/>
      <c r="S251" s="106"/>
      <c r="T251" s="106"/>
      <c r="U251" s="106"/>
      <c r="V251" s="106"/>
      <c r="W251" s="106"/>
      <c r="X251" s="106"/>
      <c r="Y251" s="106"/>
      <c r="Z251" s="106"/>
    </row>
    <row r="252" spans="1:26" ht="18" hidden="1" customHeight="1">
      <c r="A252" s="310" t="s">
        <v>865</v>
      </c>
      <c r="B252" s="491" t="s">
        <v>866</v>
      </c>
      <c r="C252" s="150"/>
      <c r="D252" s="141"/>
      <c r="E252" s="141"/>
      <c r="F252" s="141"/>
      <c r="G252" s="127"/>
      <c r="H252" s="105"/>
      <c r="I252" s="105"/>
      <c r="J252" s="105"/>
      <c r="K252" s="105"/>
      <c r="L252" s="105"/>
      <c r="M252" s="105"/>
      <c r="N252" s="106"/>
      <c r="O252" s="106"/>
      <c r="P252" s="106"/>
      <c r="Q252" s="106"/>
      <c r="R252" s="106"/>
      <c r="S252" s="106"/>
      <c r="T252" s="106"/>
      <c r="U252" s="106"/>
      <c r="V252" s="106"/>
      <c r="W252" s="106"/>
      <c r="X252" s="106"/>
      <c r="Y252" s="106"/>
      <c r="Z252" s="106"/>
    </row>
    <row r="253" spans="1:26" ht="34">
      <c r="A253" s="695" t="s">
        <v>2118</v>
      </c>
      <c r="B253" s="122" t="s">
        <v>868</v>
      </c>
      <c r="C253" s="179" t="s">
        <v>869</v>
      </c>
      <c r="D253" s="696">
        <v>2</v>
      </c>
      <c r="E253" s="124" t="s">
        <v>469</v>
      </c>
      <c r="F253" s="141"/>
      <c r="G253" s="127"/>
      <c r="H253" s="319"/>
      <c r="I253" s="319"/>
      <c r="J253" s="319"/>
      <c r="K253" s="105"/>
      <c r="L253" s="105"/>
      <c r="M253" s="319"/>
      <c r="N253" s="319"/>
      <c r="O253" s="105"/>
      <c r="P253" s="105"/>
      <c r="Q253" s="106"/>
      <c r="R253" s="106"/>
      <c r="S253" s="106"/>
      <c r="T253" s="106"/>
      <c r="U253" s="106"/>
      <c r="V253" s="106"/>
      <c r="W253" s="106"/>
      <c r="X253" s="106"/>
      <c r="Y253" s="106"/>
      <c r="Z253" s="106"/>
    </row>
    <row r="254" spans="1:26" ht="32">
      <c r="A254" s="695"/>
      <c r="B254" s="122"/>
      <c r="C254" s="179" t="s">
        <v>5387</v>
      </c>
      <c r="D254" s="696">
        <v>2</v>
      </c>
      <c r="E254" s="124" t="s">
        <v>469</v>
      </c>
      <c r="F254" s="492" t="s">
        <v>5388</v>
      </c>
      <c r="G254" s="127"/>
      <c r="H254" s="319"/>
      <c r="I254" s="319"/>
      <c r="J254" s="319"/>
      <c r="K254" s="105"/>
      <c r="L254" s="105"/>
      <c r="M254" s="319"/>
      <c r="N254" s="319"/>
      <c r="O254" s="105"/>
      <c r="P254" s="105"/>
      <c r="Q254" s="106"/>
      <c r="R254" s="106"/>
      <c r="S254" s="106"/>
      <c r="T254" s="106"/>
      <c r="U254" s="106"/>
      <c r="V254" s="106"/>
      <c r="W254" s="106"/>
      <c r="X254" s="106"/>
      <c r="Y254" s="106"/>
      <c r="Z254" s="106"/>
    </row>
    <row r="255" spans="1:26" ht="32">
      <c r="A255" s="695"/>
      <c r="B255" s="122"/>
      <c r="C255" s="179" t="s">
        <v>5389</v>
      </c>
      <c r="D255" s="696">
        <v>2</v>
      </c>
      <c r="E255" s="124" t="s">
        <v>504</v>
      </c>
      <c r="F255" s="141"/>
      <c r="G255" s="127"/>
      <c r="H255" s="319"/>
      <c r="I255" s="319"/>
      <c r="J255" s="319"/>
      <c r="K255" s="105"/>
      <c r="L255" s="105"/>
      <c r="M255" s="319"/>
      <c r="N255" s="319"/>
      <c r="O255" s="105"/>
      <c r="P255" s="105"/>
      <c r="Q255" s="106"/>
      <c r="R255" s="106"/>
      <c r="S255" s="106"/>
      <c r="T255" s="106"/>
      <c r="U255" s="106"/>
      <c r="V255" s="106"/>
      <c r="W255" s="106"/>
      <c r="X255" s="106"/>
      <c r="Y255" s="106"/>
      <c r="Z255" s="106"/>
    </row>
    <row r="256" spans="1:26" ht="34">
      <c r="A256" s="695" t="s">
        <v>2122</v>
      </c>
      <c r="B256" s="122" t="s">
        <v>873</v>
      </c>
      <c r="C256" s="150" t="s">
        <v>5390</v>
      </c>
      <c r="D256" s="696">
        <v>2</v>
      </c>
      <c r="E256" s="124" t="s">
        <v>504</v>
      </c>
      <c r="F256" s="111" t="s">
        <v>5391</v>
      </c>
      <c r="G256" s="127"/>
      <c r="H256" s="319"/>
      <c r="I256" s="319"/>
      <c r="J256" s="319"/>
      <c r="K256" s="105"/>
      <c r="L256" s="105"/>
      <c r="M256" s="319"/>
      <c r="N256" s="319"/>
      <c r="O256" s="105"/>
      <c r="P256" s="105"/>
      <c r="Q256" s="106"/>
      <c r="R256" s="106"/>
      <c r="S256" s="106"/>
      <c r="T256" s="106"/>
      <c r="U256" s="106"/>
      <c r="V256" s="106"/>
      <c r="W256" s="106"/>
      <c r="X256" s="106"/>
      <c r="Y256" s="106"/>
      <c r="Z256" s="106"/>
    </row>
    <row r="257" spans="1:26" ht="16">
      <c r="A257" s="695"/>
      <c r="B257" s="122"/>
      <c r="C257" s="383" t="s">
        <v>875</v>
      </c>
      <c r="D257" s="696">
        <v>2</v>
      </c>
      <c r="E257" s="370" t="s">
        <v>504</v>
      </c>
      <c r="F257" s="141" t="s">
        <v>4260</v>
      </c>
      <c r="G257" s="127"/>
      <c r="H257" s="319"/>
      <c r="I257" s="319"/>
      <c r="J257" s="319"/>
      <c r="K257" s="105"/>
      <c r="L257" s="105"/>
      <c r="M257" s="319"/>
      <c r="N257" s="319"/>
      <c r="O257" s="105"/>
      <c r="P257" s="105"/>
      <c r="Q257" s="106"/>
      <c r="R257" s="106"/>
      <c r="S257" s="106"/>
      <c r="T257" s="106"/>
      <c r="U257" s="106"/>
      <c r="V257" s="106"/>
      <c r="W257" s="106"/>
      <c r="X257" s="106"/>
      <c r="Y257" s="106"/>
      <c r="Z257" s="106"/>
    </row>
    <row r="258" spans="1:26" ht="48">
      <c r="A258" s="695" t="s">
        <v>2128</v>
      </c>
      <c r="B258" s="491" t="s">
        <v>880</v>
      </c>
      <c r="C258" s="150" t="s">
        <v>2780</v>
      </c>
      <c r="D258" s="696">
        <v>2</v>
      </c>
      <c r="E258" s="278" t="s">
        <v>599</v>
      </c>
      <c r="F258" s="492" t="s">
        <v>5392</v>
      </c>
      <c r="G258" s="127"/>
      <c r="H258" s="319"/>
      <c r="I258" s="319"/>
      <c r="J258" s="319"/>
      <c r="K258" s="105"/>
      <c r="L258" s="105"/>
      <c r="M258" s="319"/>
      <c r="N258" s="319"/>
      <c r="O258" s="105"/>
      <c r="P258" s="105"/>
      <c r="Q258" s="106"/>
      <c r="R258" s="106"/>
      <c r="S258" s="106"/>
      <c r="T258" s="106"/>
      <c r="U258" s="106"/>
      <c r="V258" s="106"/>
      <c r="W258" s="106"/>
      <c r="X258" s="106"/>
      <c r="Y258" s="106"/>
      <c r="Z258" s="106"/>
    </row>
    <row r="259" spans="1:26" ht="32">
      <c r="A259" s="695"/>
      <c r="B259" s="491"/>
      <c r="C259" s="150" t="s">
        <v>4773</v>
      </c>
      <c r="D259" s="696">
        <v>2</v>
      </c>
      <c r="E259" s="124" t="s">
        <v>611</v>
      </c>
      <c r="F259" s="150" t="s">
        <v>2783</v>
      </c>
      <c r="G259" s="127"/>
      <c r="H259" s="319"/>
      <c r="I259" s="319"/>
      <c r="J259" s="319"/>
      <c r="K259" s="105"/>
      <c r="L259" s="105"/>
      <c r="M259" s="319"/>
      <c r="N259" s="319"/>
      <c r="O259" s="105"/>
      <c r="P259" s="105"/>
      <c r="Q259" s="106"/>
      <c r="R259" s="106"/>
      <c r="S259" s="106"/>
      <c r="T259" s="106"/>
      <c r="U259" s="106"/>
      <c r="V259" s="106"/>
      <c r="W259" s="106"/>
      <c r="X259" s="106"/>
      <c r="Y259" s="106"/>
      <c r="Z259" s="106"/>
    </row>
    <row r="260" spans="1:26" ht="32">
      <c r="A260" s="695" t="s">
        <v>2132</v>
      </c>
      <c r="B260" s="150" t="s">
        <v>888</v>
      </c>
      <c r="C260" s="150" t="s">
        <v>2785</v>
      </c>
      <c r="D260" s="696">
        <v>2</v>
      </c>
      <c r="E260" s="124" t="s">
        <v>599</v>
      </c>
      <c r="F260" s="150" t="s">
        <v>892</v>
      </c>
      <c r="G260" s="127"/>
      <c r="H260" s="319"/>
      <c r="I260" s="319"/>
      <c r="J260" s="319"/>
      <c r="K260" s="105"/>
      <c r="L260" s="105"/>
      <c r="M260" s="319"/>
      <c r="N260" s="319"/>
      <c r="O260" s="105"/>
      <c r="P260" s="105"/>
      <c r="Q260" s="106"/>
      <c r="R260" s="106"/>
      <c r="S260" s="106"/>
      <c r="T260" s="106"/>
      <c r="U260" s="106"/>
      <c r="V260" s="106"/>
      <c r="W260" s="106"/>
      <c r="X260" s="106"/>
      <c r="Y260" s="106"/>
      <c r="Z260" s="106"/>
    </row>
    <row r="261" spans="1:26" ht="64">
      <c r="A261" s="695" t="s">
        <v>2135</v>
      </c>
      <c r="B261" s="122" t="s">
        <v>895</v>
      </c>
      <c r="C261" s="179" t="s">
        <v>2789</v>
      </c>
      <c r="D261" s="696">
        <v>2</v>
      </c>
      <c r="E261" s="124" t="s">
        <v>504</v>
      </c>
      <c r="F261" s="492" t="s">
        <v>5393</v>
      </c>
      <c r="G261" s="127"/>
      <c r="H261" s="319"/>
      <c r="I261" s="319"/>
      <c r="J261" s="319"/>
      <c r="K261" s="105"/>
      <c r="L261" s="105"/>
      <c r="M261" s="319"/>
      <c r="N261" s="319"/>
      <c r="O261" s="105"/>
      <c r="P261" s="105"/>
      <c r="Q261" s="106"/>
      <c r="R261" s="106"/>
      <c r="S261" s="106"/>
      <c r="T261" s="106"/>
      <c r="U261" s="106"/>
      <c r="V261" s="106"/>
      <c r="W261" s="106"/>
      <c r="X261" s="106"/>
      <c r="Y261" s="106"/>
      <c r="Z261" s="106"/>
    </row>
    <row r="262" spans="1:26" ht="18" hidden="1" customHeight="1">
      <c r="A262" s="310" t="s">
        <v>2140</v>
      </c>
      <c r="B262" s="122" t="s">
        <v>899</v>
      </c>
      <c r="C262" s="179"/>
      <c r="D262" s="141"/>
      <c r="E262" s="141"/>
      <c r="F262" s="141"/>
      <c r="G262" s="127"/>
      <c r="H262" s="105"/>
      <c r="I262" s="105"/>
      <c r="J262" s="105"/>
      <c r="K262" s="105"/>
      <c r="L262" s="105"/>
      <c r="M262" s="105"/>
      <c r="N262" s="106"/>
      <c r="O262" s="106"/>
      <c r="P262" s="106"/>
      <c r="Q262" s="106"/>
      <c r="R262" s="106"/>
      <c r="S262" s="106"/>
      <c r="T262" s="106"/>
      <c r="U262" s="106"/>
      <c r="V262" s="106"/>
      <c r="W262" s="106"/>
      <c r="X262" s="106"/>
      <c r="Y262" s="106"/>
      <c r="Z262" s="106"/>
    </row>
    <row r="263" spans="1:26" ht="19">
      <c r="A263" s="982" t="s">
        <v>234</v>
      </c>
      <c r="B263" s="1728" t="s">
        <v>86</v>
      </c>
      <c r="C263" s="1570"/>
      <c r="D263" s="1570"/>
      <c r="E263" s="1570"/>
      <c r="F263" s="1570"/>
      <c r="G263" s="1573"/>
      <c r="H263" s="863"/>
      <c r="I263" s="319">
        <f>SUM(D264:D274)</f>
        <v>22</v>
      </c>
      <c r="J263" s="319">
        <f>COUNT(D264:D274)*2</f>
        <v>22</v>
      </c>
      <c r="K263" s="105"/>
      <c r="L263" s="105"/>
      <c r="M263" s="319"/>
      <c r="N263" s="319"/>
      <c r="O263" s="105"/>
      <c r="P263" s="105"/>
      <c r="Q263" s="106"/>
      <c r="R263" s="106"/>
      <c r="S263" s="106"/>
      <c r="T263" s="106"/>
      <c r="U263" s="106"/>
      <c r="V263" s="106"/>
      <c r="W263" s="106"/>
      <c r="X263" s="106"/>
      <c r="Y263" s="106"/>
      <c r="Z263" s="106"/>
    </row>
    <row r="264" spans="1:26" ht="34">
      <c r="A264" s="695" t="s">
        <v>2142</v>
      </c>
      <c r="B264" s="122" t="s">
        <v>902</v>
      </c>
      <c r="C264" s="712" t="s">
        <v>5394</v>
      </c>
      <c r="D264" s="696">
        <v>2</v>
      </c>
      <c r="E264" s="124" t="s">
        <v>469</v>
      </c>
      <c r="F264" s="179"/>
      <c r="G264" s="127"/>
      <c r="H264" s="319"/>
      <c r="I264" s="319"/>
      <c r="J264" s="319"/>
      <c r="K264" s="105"/>
      <c r="L264" s="105"/>
      <c r="M264" s="319"/>
      <c r="N264" s="319"/>
      <c r="O264" s="105"/>
      <c r="P264" s="105"/>
      <c r="Q264" s="106"/>
      <c r="R264" s="106"/>
      <c r="S264" s="106"/>
      <c r="T264" s="106"/>
      <c r="U264" s="106"/>
      <c r="V264" s="106"/>
      <c r="W264" s="106"/>
      <c r="X264" s="106"/>
      <c r="Y264" s="106"/>
      <c r="Z264" s="106"/>
    </row>
    <row r="265" spans="1:26" ht="34">
      <c r="A265" s="695" t="s">
        <v>2147</v>
      </c>
      <c r="B265" s="122" t="s">
        <v>907</v>
      </c>
      <c r="C265" s="179" t="s">
        <v>3348</v>
      </c>
      <c r="D265" s="696">
        <v>2</v>
      </c>
      <c r="E265" s="124" t="s">
        <v>535</v>
      </c>
      <c r="F265" s="383" t="s">
        <v>5395</v>
      </c>
      <c r="G265" s="127"/>
      <c r="H265" s="319"/>
      <c r="I265" s="319"/>
      <c r="J265" s="319"/>
      <c r="K265" s="105"/>
      <c r="L265" s="105"/>
      <c r="M265" s="319"/>
      <c r="N265" s="319"/>
      <c r="O265" s="105"/>
      <c r="P265" s="105"/>
      <c r="Q265" s="106"/>
      <c r="R265" s="106"/>
      <c r="S265" s="106"/>
      <c r="T265" s="106"/>
      <c r="U265" s="106"/>
      <c r="V265" s="106"/>
      <c r="W265" s="106"/>
      <c r="X265" s="106"/>
      <c r="Y265" s="106"/>
      <c r="Z265" s="106"/>
    </row>
    <row r="266" spans="1:26" ht="32">
      <c r="A266" s="695"/>
      <c r="B266" s="122"/>
      <c r="C266" s="383" t="s">
        <v>3349</v>
      </c>
      <c r="D266" s="696">
        <v>2</v>
      </c>
      <c r="E266" s="124" t="s">
        <v>469</v>
      </c>
      <c r="F266" s="125"/>
      <c r="G266" s="127"/>
      <c r="H266" s="319"/>
      <c r="I266" s="319"/>
      <c r="J266" s="319"/>
      <c r="K266" s="105"/>
      <c r="L266" s="105"/>
      <c r="M266" s="319"/>
      <c r="N266" s="319"/>
      <c r="O266" s="105"/>
      <c r="P266" s="105"/>
      <c r="Q266" s="106"/>
      <c r="R266" s="106"/>
      <c r="S266" s="106"/>
      <c r="T266" s="106"/>
      <c r="U266" s="106"/>
      <c r="V266" s="106"/>
      <c r="W266" s="106"/>
      <c r="X266" s="106"/>
      <c r="Y266" s="106"/>
      <c r="Z266" s="106"/>
    </row>
    <row r="267" spans="1:26" ht="32">
      <c r="A267" s="695"/>
      <c r="B267" s="122"/>
      <c r="C267" s="179" t="s">
        <v>5396</v>
      </c>
      <c r="D267" s="696">
        <v>2</v>
      </c>
      <c r="E267" s="124" t="s">
        <v>506</v>
      </c>
      <c r="F267" s="125"/>
      <c r="G267" s="127"/>
      <c r="H267" s="319"/>
      <c r="I267" s="319"/>
      <c r="J267" s="319"/>
      <c r="K267" s="105"/>
      <c r="L267" s="105"/>
      <c r="M267" s="319"/>
      <c r="N267" s="319"/>
      <c r="O267" s="105"/>
      <c r="P267" s="105"/>
      <c r="Q267" s="319"/>
      <c r="R267" s="319"/>
      <c r="S267" s="319"/>
      <c r="T267" s="319"/>
      <c r="U267" s="319"/>
      <c r="V267" s="319"/>
      <c r="W267" s="319"/>
      <c r="X267" s="319"/>
      <c r="Y267" s="319"/>
      <c r="Z267" s="319"/>
    </row>
    <row r="268" spans="1:26" ht="51">
      <c r="A268" s="695" t="s">
        <v>909</v>
      </c>
      <c r="B268" s="122" t="s">
        <v>910</v>
      </c>
      <c r="C268" s="123" t="s">
        <v>5397</v>
      </c>
      <c r="D268" s="696">
        <v>2</v>
      </c>
      <c r="E268" s="124" t="s">
        <v>912</v>
      </c>
      <c r="F268" s="150" t="s">
        <v>5398</v>
      </c>
      <c r="G268" s="127"/>
      <c r="H268" s="319"/>
      <c r="I268" s="319"/>
      <c r="J268" s="319"/>
      <c r="K268" s="105"/>
      <c r="L268" s="105"/>
      <c r="M268" s="319"/>
      <c r="N268" s="319"/>
      <c r="O268" s="105"/>
      <c r="P268" s="105"/>
      <c r="Q268" s="319"/>
      <c r="R268" s="319"/>
      <c r="S268" s="319"/>
      <c r="T268" s="319"/>
      <c r="U268" s="319"/>
      <c r="V268" s="319"/>
      <c r="W268" s="319"/>
      <c r="X268" s="319"/>
      <c r="Y268" s="319"/>
      <c r="Z268" s="319"/>
    </row>
    <row r="269" spans="1:26" ht="16">
      <c r="A269" s="695"/>
      <c r="B269" s="122"/>
      <c r="C269" s="150" t="s">
        <v>4277</v>
      </c>
      <c r="D269" s="696">
        <v>2</v>
      </c>
      <c r="E269" s="124" t="s">
        <v>387</v>
      </c>
      <c r="F269" s="123" t="s">
        <v>5399</v>
      </c>
      <c r="G269" s="127"/>
      <c r="H269" s="319"/>
      <c r="I269" s="319"/>
      <c r="J269" s="319"/>
      <c r="K269" s="105"/>
      <c r="L269" s="105"/>
      <c r="M269" s="319"/>
      <c r="N269" s="319"/>
      <c r="O269" s="105"/>
      <c r="P269" s="105"/>
      <c r="Q269" s="319"/>
      <c r="R269" s="319"/>
      <c r="S269" s="319"/>
      <c r="T269" s="319"/>
      <c r="U269" s="319"/>
      <c r="V269" s="319"/>
      <c r="W269" s="319"/>
      <c r="X269" s="319"/>
      <c r="Y269" s="319"/>
      <c r="Z269" s="319"/>
    </row>
    <row r="270" spans="1:26" ht="32">
      <c r="A270" s="695"/>
      <c r="B270" s="122"/>
      <c r="C270" s="150" t="s">
        <v>4279</v>
      </c>
      <c r="D270" s="696">
        <v>2</v>
      </c>
      <c r="E270" s="124" t="s">
        <v>469</v>
      </c>
      <c r="F270" s="141"/>
      <c r="G270" s="127"/>
      <c r="H270" s="319"/>
      <c r="I270" s="319"/>
      <c r="J270" s="319"/>
      <c r="K270" s="105"/>
      <c r="L270" s="105"/>
      <c r="M270" s="319"/>
      <c r="N270" s="319"/>
      <c r="O270" s="105"/>
      <c r="P270" s="105"/>
      <c r="Q270" s="319"/>
      <c r="R270" s="319"/>
      <c r="S270" s="319"/>
      <c r="T270" s="319"/>
      <c r="U270" s="319"/>
      <c r="V270" s="319"/>
      <c r="W270" s="319"/>
      <c r="X270" s="319"/>
      <c r="Y270" s="319"/>
      <c r="Z270" s="319"/>
    </row>
    <row r="271" spans="1:26" ht="32">
      <c r="A271" s="695"/>
      <c r="B271" s="122"/>
      <c r="C271" s="944" t="s">
        <v>5400</v>
      </c>
      <c r="D271" s="696">
        <v>2</v>
      </c>
      <c r="E271" s="124" t="s">
        <v>469</v>
      </c>
      <c r="F271" s="141"/>
      <c r="G271" s="127"/>
      <c r="H271" s="319"/>
      <c r="I271" s="319"/>
      <c r="J271" s="319"/>
      <c r="K271" s="105"/>
      <c r="L271" s="105"/>
      <c r="M271" s="319"/>
      <c r="N271" s="319"/>
      <c r="O271" s="105"/>
      <c r="P271" s="105"/>
      <c r="Q271" s="319"/>
      <c r="R271" s="319"/>
      <c r="S271" s="319"/>
      <c r="T271" s="319"/>
      <c r="U271" s="319"/>
      <c r="V271" s="319"/>
      <c r="W271" s="319"/>
      <c r="X271" s="319"/>
      <c r="Y271" s="319"/>
      <c r="Z271" s="319"/>
    </row>
    <row r="272" spans="1:26" ht="34">
      <c r="A272" s="695" t="s">
        <v>2153</v>
      </c>
      <c r="B272" s="122" t="s">
        <v>916</v>
      </c>
      <c r="C272" s="151" t="s">
        <v>5401</v>
      </c>
      <c r="D272" s="696">
        <v>2</v>
      </c>
      <c r="E272" s="124" t="s">
        <v>469</v>
      </c>
      <c r="F272" s="141"/>
      <c r="G272" s="127"/>
      <c r="H272" s="319"/>
      <c r="I272" s="319"/>
      <c r="J272" s="319"/>
      <c r="K272" s="105"/>
      <c r="L272" s="105"/>
      <c r="M272" s="319"/>
      <c r="N272" s="319"/>
      <c r="O272" s="105"/>
      <c r="P272" s="105"/>
      <c r="Q272" s="319"/>
      <c r="R272" s="319"/>
      <c r="S272" s="319"/>
      <c r="T272" s="319"/>
      <c r="U272" s="319"/>
      <c r="V272" s="319"/>
      <c r="W272" s="319"/>
      <c r="X272" s="319"/>
      <c r="Y272" s="319"/>
      <c r="Z272" s="319"/>
    </row>
    <row r="273" spans="1:26" ht="16">
      <c r="A273" s="695"/>
      <c r="B273" s="122"/>
      <c r="C273" s="179" t="s">
        <v>5402</v>
      </c>
      <c r="D273" s="696">
        <v>2</v>
      </c>
      <c r="E273" s="278" t="s">
        <v>891</v>
      </c>
      <c r="F273" s="150" t="s">
        <v>4283</v>
      </c>
      <c r="G273" s="127"/>
      <c r="H273" s="319"/>
      <c r="I273" s="319"/>
      <c r="J273" s="319"/>
      <c r="K273" s="105"/>
      <c r="L273" s="105"/>
      <c r="M273" s="319"/>
      <c r="N273" s="319"/>
      <c r="O273" s="105"/>
      <c r="P273" s="105"/>
      <c r="Q273" s="319"/>
      <c r="R273" s="319"/>
      <c r="S273" s="319"/>
      <c r="T273" s="319"/>
      <c r="U273" s="319"/>
      <c r="V273" s="319"/>
      <c r="W273" s="319"/>
      <c r="X273" s="319"/>
      <c r="Y273" s="319"/>
      <c r="Z273" s="319"/>
    </row>
    <row r="274" spans="1:26" ht="32">
      <c r="A274" s="695" t="s">
        <v>920</v>
      </c>
      <c r="B274" s="492" t="s">
        <v>921</v>
      </c>
      <c r="C274" s="150" t="s">
        <v>922</v>
      </c>
      <c r="D274" s="696">
        <v>2</v>
      </c>
      <c r="E274" s="124" t="s">
        <v>549</v>
      </c>
      <c r="F274" s="141"/>
      <c r="G274" s="127"/>
      <c r="H274" s="319"/>
      <c r="I274" s="319"/>
      <c r="J274" s="319"/>
      <c r="K274" s="105"/>
      <c r="L274" s="105"/>
      <c r="M274" s="319"/>
      <c r="N274" s="319"/>
      <c r="O274" s="105"/>
      <c r="P274" s="105"/>
      <c r="Q274" s="319"/>
      <c r="R274" s="319"/>
      <c r="S274" s="319"/>
      <c r="T274" s="319"/>
      <c r="U274" s="319"/>
      <c r="V274" s="319"/>
      <c r="W274" s="319"/>
      <c r="X274" s="319"/>
      <c r="Y274" s="319"/>
      <c r="Z274" s="319"/>
    </row>
    <row r="275" spans="1:26" ht="19">
      <c r="A275" s="982" t="s">
        <v>235</v>
      </c>
      <c r="B275" s="1728" t="s">
        <v>88</v>
      </c>
      <c r="C275" s="1570"/>
      <c r="D275" s="1570"/>
      <c r="E275" s="1570"/>
      <c r="F275" s="1570"/>
      <c r="G275" s="1573"/>
      <c r="H275" s="863"/>
      <c r="I275" s="319">
        <f>SUM(D276:D284)</f>
        <v>18</v>
      </c>
      <c r="J275" s="319">
        <f>COUNT(D276:D284)*2</f>
        <v>18</v>
      </c>
      <c r="K275" s="105"/>
      <c r="L275" s="105"/>
      <c r="M275" s="319"/>
      <c r="N275" s="319"/>
      <c r="O275" s="105"/>
      <c r="P275" s="105"/>
      <c r="Q275" s="319"/>
      <c r="R275" s="319"/>
      <c r="S275" s="319"/>
      <c r="T275" s="319"/>
      <c r="U275" s="319"/>
      <c r="V275" s="319"/>
      <c r="W275" s="319"/>
      <c r="X275" s="319"/>
      <c r="Y275" s="319"/>
      <c r="Z275" s="319"/>
    </row>
    <row r="276" spans="1:26" ht="34">
      <c r="A276" s="695" t="s">
        <v>923</v>
      </c>
      <c r="B276" s="491" t="s">
        <v>3756</v>
      </c>
      <c r="C276" s="492" t="s">
        <v>925</v>
      </c>
      <c r="D276" s="696">
        <v>2</v>
      </c>
      <c r="E276" s="124" t="s">
        <v>469</v>
      </c>
      <c r="F276" s="151" t="s">
        <v>5403</v>
      </c>
      <c r="G276" s="127"/>
      <c r="H276" s="319"/>
      <c r="I276" s="319"/>
      <c r="J276" s="319"/>
      <c r="K276" s="105"/>
      <c r="L276" s="105"/>
      <c r="M276" s="319"/>
      <c r="N276" s="319"/>
      <c r="O276" s="105"/>
      <c r="P276" s="105"/>
      <c r="Q276" s="319"/>
      <c r="R276" s="319"/>
      <c r="S276" s="319"/>
      <c r="T276" s="319"/>
      <c r="U276" s="319"/>
      <c r="V276" s="319"/>
      <c r="W276" s="319"/>
      <c r="X276" s="319"/>
      <c r="Y276" s="319"/>
      <c r="Z276" s="319"/>
    </row>
    <row r="277" spans="1:26" ht="32">
      <c r="A277" s="695"/>
      <c r="B277" s="491"/>
      <c r="C277" s="179" t="s">
        <v>5404</v>
      </c>
      <c r="D277" s="696">
        <v>2</v>
      </c>
      <c r="E277" s="124" t="s">
        <v>469</v>
      </c>
      <c r="F277" s="179" t="s">
        <v>3760</v>
      </c>
      <c r="G277" s="127"/>
      <c r="H277" s="319"/>
      <c r="I277" s="319"/>
      <c r="J277" s="319"/>
      <c r="K277" s="105"/>
      <c r="L277" s="105"/>
      <c r="M277" s="319"/>
      <c r="N277" s="319"/>
      <c r="O277" s="105"/>
      <c r="P277" s="105"/>
      <c r="Q277" s="319"/>
      <c r="R277" s="319"/>
      <c r="S277" s="319"/>
      <c r="T277" s="319"/>
      <c r="U277" s="319"/>
      <c r="V277" s="319"/>
      <c r="W277" s="319"/>
      <c r="X277" s="319"/>
      <c r="Y277" s="319"/>
      <c r="Z277" s="319"/>
    </row>
    <row r="278" spans="1:26" ht="32">
      <c r="A278" s="695" t="s">
        <v>2155</v>
      </c>
      <c r="B278" s="491" t="s">
        <v>928</v>
      </c>
      <c r="C278" s="123" t="s">
        <v>4798</v>
      </c>
      <c r="D278" s="696">
        <v>2</v>
      </c>
      <c r="E278" s="370" t="s">
        <v>469</v>
      </c>
      <c r="F278" s="245" t="s">
        <v>5405</v>
      </c>
      <c r="G278" s="127"/>
      <c r="H278" s="319"/>
      <c r="I278" s="319"/>
      <c r="J278" s="319"/>
      <c r="K278" s="105"/>
      <c r="L278" s="105"/>
      <c r="M278" s="319"/>
      <c r="N278" s="319"/>
      <c r="O278" s="105"/>
      <c r="P278" s="105"/>
      <c r="Q278" s="319"/>
      <c r="R278" s="319"/>
      <c r="S278" s="319"/>
      <c r="T278" s="319"/>
      <c r="U278" s="319"/>
      <c r="V278" s="319"/>
      <c r="W278" s="319"/>
      <c r="X278" s="319"/>
      <c r="Y278" s="319"/>
      <c r="Z278" s="319"/>
    </row>
    <row r="279" spans="1:26" ht="32">
      <c r="A279" s="695"/>
      <c r="B279" s="491"/>
      <c r="C279" s="150" t="s">
        <v>5406</v>
      </c>
      <c r="D279" s="696">
        <v>2</v>
      </c>
      <c r="E279" s="124" t="s">
        <v>469</v>
      </c>
      <c r="F279" s="492" t="s">
        <v>5407</v>
      </c>
      <c r="G279" s="127"/>
      <c r="H279" s="319"/>
      <c r="I279" s="319"/>
      <c r="J279" s="319"/>
      <c r="K279" s="105"/>
      <c r="L279" s="105"/>
      <c r="M279" s="319"/>
      <c r="N279" s="319"/>
      <c r="O279" s="105"/>
      <c r="P279" s="105"/>
      <c r="Q279" s="319"/>
      <c r="R279" s="319"/>
      <c r="S279" s="319"/>
      <c r="T279" s="319"/>
      <c r="U279" s="319"/>
      <c r="V279" s="319"/>
      <c r="W279" s="319"/>
      <c r="X279" s="319"/>
      <c r="Y279" s="319"/>
      <c r="Z279" s="319"/>
    </row>
    <row r="280" spans="1:26" ht="34">
      <c r="A280" s="695" t="s">
        <v>2156</v>
      </c>
      <c r="B280" s="122" t="s">
        <v>934</v>
      </c>
      <c r="C280" s="232" t="s">
        <v>935</v>
      </c>
      <c r="D280" s="696">
        <v>2</v>
      </c>
      <c r="E280" s="594" t="s">
        <v>469</v>
      </c>
      <c r="F280" s="179" t="s">
        <v>936</v>
      </c>
      <c r="G280" s="127"/>
      <c r="H280" s="319"/>
      <c r="I280" s="319"/>
      <c r="J280" s="319"/>
      <c r="K280" s="105"/>
      <c r="L280" s="105"/>
      <c r="M280" s="319"/>
      <c r="N280" s="319"/>
      <c r="O280" s="105"/>
      <c r="P280" s="105"/>
      <c r="Q280" s="319"/>
      <c r="R280" s="319"/>
      <c r="S280" s="319"/>
      <c r="T280" s="319"/>
      <c r="U280" s="319"/>
      <c r="V280" s="319"/>
      <c r="W280" s="319"/>
      <c r="X280" s="319"/>
      <c r="Y280" s="319"/>
      <c r="Z280" s="319"/>
    </row>
    <row r="281" spans="1:26" ht="32">
      <c r="A281" s="695"/>
      <c r="B281" s="122"/>
      <c r="C281" s="383" t="s">
        <v>5408</v>
      </c>
      <c r="D281" s="696">
        <v>2</v>
      </c>
      <c r="E281" s="594" t="s">
        <v>469</v>
      </c>
      <c r="F281" s="492" t="s">
        <v>2808</v>
      </c>
      <c r="G281" s="127"/>
      <c r="H281" s="319"/>
      <c r="I281" s="319"/>
      <c r="J281" s="319"/>
      <c r="K281" s="105"/>
      <c r="L281" s="105"/>
      <c r="M281" s="319"/>
      <c r="N281" s="319"/>
      <c r="O281" s="105"/>
      <c r="P281" s="105"/>
      <c r="Q281" s="319"/>
      <c r="R281" s="319"/>
      <c r="S281" s="319"/>
      <c r="T281" s="319"/>
      <c r="U281" s="319"/>
      <c r="V281" s="319"/>
      <c r="W281" s="319"/>
      <c r="X281" s="319"/>
      <c r="Y281" s="319"/>
      <c r="Z281" s="319"/>
    </row>
    <row r="282" spans="1:26" ht="48">
      <c r="A282" s="695" t="s">
        <v>939</v>
      </c>
      <c r="B282" s="122" t="s">
        <v>940</v>
      </c>
      <c r="C282" s="150" t="s">
        <v>5409</v>
      </c>
      <c r="D282" s="696">
        <v>2</v>
      </c>
      <c r="E282" s="124" t="s">
        <v>469</v>
      </c>
      <c r="F282" s="150" t="s">
        <v>5410</v>
      </c>
      <c r="G282" s="127"/>
      <c r="H282" s="319"/>
      <c r="I282" s="319"/>
      <c r="J282" s="319"/>
      <c r="K282" s="105"/>
      <c r="L282" s="105"/>
      <c r="M282" s="319"/>
      <c r="N282" s="319"/>
      <c r="O282" s="105"/>
      <c r="P282" s="105"/>
      <c r="Q282" s="319"/>
      <c r="R282" s="319"/>
      <c r="S282" s="319"/>
      <c r="T282" s="319"/>
      <c r="U282" s="319"/>
      <c r="V282" s="319"/>
      <c r="W282" s="319"/>
      <c r="X282" s="319"/>
      <c r="Y282" s="319"/>
      <c r="Z282" s="319"/>
    </row>
    <row r="283" spans="1:26" ht="34">
      <c r="A283" s="695" t="s">
        <v>2157</v>
      </c>
      <c r="B283" s="122" t="s">
        <v>942</v>
      </c>
      <c r="C283" s="179" t="s">
        <v>5411</v>
      </c>
      <c r="D283" s="696">
        <v>2</v>
      </c>
      <c r="E283" s="124" t="s">
        <v>469</v>
      </c>
      <c r="F283" s="492" t="s">
        <v>5412</v>
      </c>
      <c r="G283" s="127"/>
      <c r="H283" s="319"/>
      <c r="I283" s="319"/>
      <c r="J283" s="319"/>
      <c r="K283" s="105"/>
      <c r="L283" s="105"/>
      <c r="M283" s="319"/>
      <c r="N283" s="319"/>
      <c r="O283" s="105"/>
      <c r="P283" s="105"/>
      <c r="Q283" s="106"/>
      <c r="R283" s="106"/>
      <c r="S283" s="106"/>
      <c r="T283" s="106"/>
      <c r="U283" s="106"/>
      <c r="V283" s="106"/>
      <c r="W283" s="106"/>
      <c r="X283" s="106"/>
      <c r="Y283" s="106"/>
      <c r="Z283" s="106"/>
    </row>
    <row r="284" spans="1:26" ht="34">
      <c r="A284" s="695" t="s">
        <v>944</v>
      </c>
      <c r="B284" s="122" t="s">
        <v>945</v>
      </c>
      <c r="C284" s="179" t="s">
        <v>946</v>
      </c>
      <c r="D284" s="696">
        <v>2</v>
      </c>
      <c r="E284" s="124" t="s">
        <v>469</v>
      </c>
      <c r="F284" s="150" t="s">
        <v>5413</v>
      </c>
      <c r="G284" s="127"/>
      <c r="H284" s="319"/>
      <c r="I284" s="319"/>
      <c r="J284" s="319"/>
      <c r="K284" s="105"/>
      <c r="L284" s="105"/>
      <c r="M284" s="319"/>
      <c r="N284" s="319"/>
      <c r="O284" s="105"/>
      <c r="P284" s="105"/>
      <c r="Q284" s="106"/>
      <c r="R284" s="106"/>
      <c r="S284" s="106"/>
      <c r="T284" s="106"/>
      <c r="U284" s="106"/>
      <c r="V284" s="106"/>
      <c r="W284" s="106"/>
      <c r="X284" s="106"/>
      <c r="Y284" s="106"/>
      <c r="Z284" s="106"/>
    </row>
    <row r="285" spans="1:26" ht="19">
      <c r="A285" s="982" t="s">
        <v>236</v>
      </c>
      <c r="B285" s="1728" t="s">
        <v>90</v>
      </c>
      <c r="C285" s="1570"/>
      <c r="D285" s="1570"/>
      <c r="E285" s="1570"/>
      <c r="F285" s="1570"/>
      <c r="G285" s="1573"/>
      <c r="H285" s="863"/>
      <c r="I285" s="319">
        <f>SUM(D286:D287)</f>
        <v>4</v>
      </c>
      <c r="J285" s="319">
        <f>COUNT(D286:D287)*2</f>
        <v>4</v>
      </c>
      <c r="K285" s="105"/>
      <c r="L285" s="105"/>
      <c r="M285" s="319"/>
      <c r="N285" s="319"/>
      <c r="O285" s="105"/>
      <c r="P285" s="105"/>
      <c r="Q285" s="106"/>
      <c r="R285" s="106"/>
      <c r="S285" s="106"/>
      <c r="T285" s="106"/>
      <c r="U285" s="106"/>
      <c r="V285" s="106"/>
      <c r="W285" s="106"/>
      <c r="X285" s="106"/>
      <c r="Y285" s="106"/>
      <c r="Z285" s="106"/>
    </row>
    <row r="286" spans="1:26" ht="51">
      <c r="A286" s="695" t="s">
        <v>2159</v>
      </c>
      <c r="B286" s="122" t="s">
        <v>948</v>
      </c>
      <c r="C286" s="150" t="s">
        <v>949</v>
      </c>
      <c r="D286" s="696">
        <v>2</v>
      </c>
      <c r="E286" s="124" t="s">
        <v>506</v>
      </c>
      <c r="F286" s="492" t="s">
        <v>5414</v>
      </c>
      <c r="G286" s="127"/>
      <c r="H286" s="319"/>
      <c r="I286" s="319"/>
      <c r="J286" s="319"/>
      <c r="K286" s="105"/>
      <c r="L286" s="105"/>
      <c r="M286" s="319"/>
      <c r="N286" s="319"/>
      <c r="O286" s="105"/>
      <c r="P286" s="105"/>
      <c r="Q286" s="106"/>
      <c r="R286" s="106"/>
      <c r="S286" s="106"/>
      <c r="T286" s="106"/>
      <c r="U286" s="106"/>
      <c r="V286" s="106"/>
      <c r="W286" s="106"/>
      <c r="X286" s="106"/>
      <c r="Y286" s="106"/>
      <c r="Z286" s="106"/>
    </row>
    <row r="287" spans="1:26" ht="34">
      <c r="A287" s="695" t="s">
        <v>2160</v>
      </c>
      <c r="B287" s="122" t="s">
        <v>951</v>
      </c>
      <c r="C287" s="179" t="s">
        <v>4289</v>
      </c>
      <c r="D287" s="696">
        <v>2</v>
      </c>
      <c r="E287" s="124" t="s">
        <v>506</v>
      </c>
      <c r="F287" s="492" t="s">
        <v>4803</v>
      </c>
      <c r="G287" s="127"/>
      <c r="H287" s="319"/>
      <c r="I287" s="319"/>
      <c r="J287" s="319"/>
      <c r="K287" s="105"/>
      <c r="L287" s="105"/>
      <c r="M287" s="319"/>
      <c r="N287" s="319"/>
      <c r="O287" s="105"/>
      <c r="P287" s="105"/>
      <c r="Q287" s="106"/>
      <c r="R287" s="106"/>
      <c r="S287" s="106"/>
      <c r="T287" s="106"/>
      <c r="U287" s="106"/>
      <c r="V287" s="106"/>
      <c r="W287" s="106"/>
      <c r="X287" s="106"/>
      <c r="Y287" s="106"/>
      <c r="Z287" s="106"/>
    </row>
    <row r="288" spans="1:26" ht="18" hidden="1" customHeight="1">
      <c r="A288" s="310" t="s">
        <v>2162</v>
      </c>
      <c r="B288" s="492" t="s">
        <v>956</v>
      </c>
      <c r="C288" s="150"/>
      <c r="D288" s="141"/>
      <c r="E288" s="141"/>
      <c r="F288" s="141"/>
      <c r="G288" s="127"/>
      <c r="H288" s="105"/>
      <c r="I288" s="105"/>
      <c r="J288" s="105"/>
      <c r="K288" s="105"/>
      <c r="L288" s="105"/>
      <c r="M288" s="105"/>
      <c r="N288" s="106"/>
      <c r="O288" s="106"/>
      <c r="P288" s="106"/>
      <c r="Q288" s="106"/>
      <c r="R288" s="106"/>
      <c r="S288" s="106"/>
      <c r="T288" s="106"/>
      <c r="U288" s="106"/>
      <c r="V288" s="106"/>
      <c r="W288" s="106"/>
      <c r="X288" s="106"/>
      <c r="Y288" s="106"/>
      <c r="Z288" s="106"/>
    </row>
    <row r="289" spans="1:26" ht="19">
      <c r="A289" s="982" t="s">
        <v>91</v>
      </c>
      <c r="B289" s="1728" t="s">
        <v>92</v>
      </c>
      <c r="C289" s="1570"/>
      <c r="D289" s="1570"/>
      <c r="E289" s="1570"/>
      <c r="F289" s="1570"/>
      <c r="G289" s="1573"/>
      <c r="H289" s="863"/>
      <c r="I289" s="319">
        <f>SUM(D290:D303)</f>
        <v>28</v>
      </c>
      <c r="J289" s="319">
        <f>COUNT(D290:D303)*2</f>
        <v>28</v>
      </c>
      <c r="K289" s="105"/>
      <c r="L289" s="105"/>
      <c r="M289" s="319"/>
      <c r="N289" s="319"/>
      <c r="O289" s="105"/>
      <c r="P289" s="105"/>
      <c r="Q289" s="106"/>
      <c r="R289" s="106"/>
      <c r="S289" s="106"/>
      <c r="T289" s="106"/>
      <c r="U289" s="106"/>
      <c r="V289" s="106"/>
      <c r="W289" s="106"/>
      <c r="X289" s="106"/>
      <c r="Y289" s="106"/>
      <c r="Z289" s="106"/>
    </row>
    <row r="290" spans="1:26" ht="128">
      <c r="A290" s="841" t="s">
        <v>960</v>
      </c>
      <c r="B290" s="122" t="s">
        <v>961</v>
      </c>
      <c r="C290" s="150" t="s">
        <v>5415</v>
      </c>
      <c r="D290" s="696">
        <v>2</v>
      </c>
      <c r="E290" s="124" t="s">
        <v>2989</v>
      </c>
      <c r="F290" s="492" t="s">
        <v>5416</v>
      </c>
      <c r="G290" s="127"/>
      <c r="H290" s="319"/>
      <c r="I290" s="319"/>
      <c r="J290" s="319"/>
      <c r="K290" s="105"/>
      <c r="L290" s="105"/>
      <c r="M290" s="319"/>
      <c r="N290" s="319"/>
      <c r="O290" s="105"/>
      <c r="P290" s="105"/>
      <c r="Q290" s="106"/>
      <c r="R290" s="106"/>
      <c r="S290" s="106"/>
      <c r="T290" s="106"/>
      <c r="U290" s="106"/>
      <c r="V290" s="106"/>
      <c r="W290" s="106"/>
      <c r="X290" s="106"/>
      <c r="Y290" s="106"/>
      <c r="Z290" s="106"/>
    </row>
    <row r="291" spans="1:26" ht="128">
      <c r="A291" s="841"/>
      <c r="B291" s="122"/>
      <c r="C291" s="150" t="s">
        <v>5417</v>
      </c>
      <c r="D291" s="696">
        <v>2</v>
      </c>
      <c r="E291" s="124" t="s">
        <v>2989</v>
      </c>
      <c r="F291" s="492" t="s">
        <v>5418</v>
      </c>
      <c r="G291" s="127"/>
      <c r="H291" s="319"/>
      <c r="I291" s="319"/>
      <c r="J291" s="319"/>
      <c r="K291" s="105"/>
      <c r="L291" s="105"/>
      <c r="M291" s="319"/>
      <c r="N291" s="319"/>
      <c r="O291" s="105"/>
      <c r="P291" s="105"/>
      <c r="Q291" s="106"/>
      <c r="R291" s="106"/>
      <c r="S291" s="106"/>
      <c r="T291" s="106"/>
      <c r="U291" s="106"/>
      <c r="V291" s="106"/>
      <c r="W291" s="106"/>
      <c r="X291" s="106"/>
      <c r="Y291" s="106"/>
      <c r="Z291" s="106"/>
    </row>
    <row r="292" spans="1:26" ht="96">
      <c r="A292" s="841"/>
      <c r="B292" s="122"/>
      <c r="C292" s="150" t="s">
        <v>5419</v>
      </c>
      <c r="D292" s="696">
        <v>2</v>
      </c>
      <c r="E292" s="124" t="s">
        <v>611</v>
      </c>
      <c r="F292" s="492" t="s">
        <v>5420</v>
      </c>
      <c r="G292" s="127"/>
      <c r="H292" s="319"/>
      <c r="I292" s="319"/>
      <c r="J292" s="319"/>
      <c r="K292" s="105"/>
      <c r="L292" s="105"/>
      <c r="M292" s="319"/>
      <c r="N292" s="319"/>
      <c r="O292" s="105"/>
      <c r="P292" s="105"/>
      <c r="Q292" s="106"/>
      <c r="R292" s="106"/>
      <c r="S292" s="106"/>
      <c r="T292" s="106"/>
      <c r="U292" s="106"/>
      <c r="V292" s="106"/>
      <c r="W292" s="106"/>
      <c r="X292" s="106"/>
      <c r="Y292" s="106"/>
      <c r="Z292" s="106"/>
    </row>
    <row r="293" spans="1:26" ht="32">
      <c r="A293" s="841"/>
      <c r="B293" s="991"/>
      <c r="C293" s="150" t="s">
        <v>5421</v>
      </c>
      <c r="D293" s="696">
        <v>2</v>
      </c>
      <c r="E293" s="124" t="s">
        <v>2989</v>
      </c>
      <c r="F293" s="492" t="s">
        <v>5422</v>
      </c>
      <c r="G293" s="127"/>
      <c r="H293" s="319"/>
      <c r="I293" s="319"/>
      <c r="J293" s="319"/>
      <c r="K293" s="105"/>
      <c r="L293" s="105"/>
      <c r="M293" s="319"/>
      <c r="N293" s="319"/>
      <c r="O293" s="105"/>
      <c r="P293" s="105"/>
      <c r="Q293" s="106"/>
      <c r="R293" s="106"/>
      <c r="S293" s="106"/>
      <c r="T293" s="106"/>
      <c r="U293" s="106"/>
      <c r="V293" s="106"/>
      <c r="W293" s="106"/>
      <c r="X293" s="106"/>
      <c r="Y293" s="106"/>
      <c r="Z293" s="106"/>
    </row>
    <row r="294" spans="1:26" ht="32">
      <c r="A294" s="841"/>
      <c r="B294" s="991"/>
      <c r="C294" s="150" t="s">
        <v>5423</v>
      </c>
      <c r="D294" s="696">
        <v>2</v>
      </c>
      <c r="E294" s="124" t="s">
        <v>611</v>
      </c>
      <c r="F294" s="492" t="s">
        <v>5424</v>
      </c>
      <c r="G294" s="127"/>
      <c r="H294" s="319"/>
      <c r="I294" s="319"/>
      <c r="J294" s="319"/>
      <c r="K294" s="105"/>
      <c r="L294" s="105"/>
      <c r="M294" s="319"/>
      <c r="N294" s="319"/>
      <c r="O294" s="105"/>
      <c r="P294" s="105"/>
      <c r="Q294" s="106"/>
      <c r="R294" s="106"/>
      <c r="S294" s="106"/>
      <c r="T294" s="106"/>
      <c r="U294" s="106"/>
      <c r="V294" s="106"/>
      <c r="W294" s="106"/>
      <c r="X294" s="106"/>
      <c r="Y294" s="106"/>
      <c r="Z294" s="106"/>
    </row>
    <row r="295" spans="1:26" ht="34">
      <c r="A295" s="841" t="s">
        <v>962</v>
      </c>
      <c r="B295" s="122" t="s">
        <v>963</v>
      </c>
      <c r="C295" s="150" t="s">
        <v>5425</v>
      </c>
      <c r="D295" s="696">
        <v>2</v>
      </c>
      <c r="E295" s="124" t="s">
        <v>2835</v>
      </c>
      <c r="F295" s="771" t="s">
        <v>5426</v>
      </c>
      <c r="G295" s="190"/>
      <c r="H295" s="318"/>
      <c r="I295" s="319"/>
      <c r="J295" s="319"/>
      <c r="K295" s="105"/>
      <c r="L295" s="105"/>
      <c r="M295" s="818"/>
      <c r="N295" s="757"/>
      <c r="O295" s="127"/>
      <c r="P295" s="540"/>
      <c r="Q295" s="106"/>
      <c r="R295" s="106"/>
      <c r="S295" s="106"/>
      <c r="T295" s="106"/>
      <c r="U295" s="106"/>
      <c r="V295" s="106"/>
      <c r="W295" s="106"/>
      <c r="X295" s="106"/>
      <c r="Y295" s="106"/>
      <c r="Z295" s="106"/>
    </row>
    <row r="296" spans="1:26" ht="64">
      <c r="A296" s="841"/>
      <c r="B296" s="122"/>
      <c r="C296" s="123" t="s">
        <v>5427</v>
      </c>
      <c r="D296" s="696">
        <v>2</v>
      </c>
      <c r="E296" s="124" t="s">
        <v>2835</v>
      </c>
      <c r="F296" s="992" t="s">
        <v>5428</v>
      </c>
      <c r="G296" s="127"/>
      <c r="H296" s="319"/>
      <c r="I296" s="319"/>
      <c r="J296" s="319"/>
      <c r="K296" s="105"/>
      <c r="L296" s="105"/>
      <c r="M296" s="319"/>
      <c r="N296" s="319"/>
      <c r="O296" s="105"/>
      <c r="P296" s="105"/>
      <c r="Q296" s="106"/>
      <c r="R296" s="106"/>
      <c r="S296" s="106"/>
      <c r="T296" s="106"/>
      <c r="U296" s="106"/>
      <c r="V296" s="106"/>
      <c r="W296" s="106"/>
      <c r="X296" s="106"/>
      <c r="Y296" s="106"/>
      <c r="Z296" s="106"/>
    </row>
    <row r="297" spans="1:26" ht="32">
      <c r="A297" s="841"/>
      <c r="B297" s="122"/>
      <c r="C297" s="123" t="s">
        <v>5429</v>
      </c>
      <c r="D297" s="696">
        <v>2</v>
      </c>
      <c r="E297" s="124" t="s">
        <v>4829</v>
      </c>
      <c r="F297" s="992" t="s">
        <v>5430</v>
      </c>
      <c r="G297" s="127"/>
      <c r="H297" s="319"/>
      <c r="I297" s="319"/>
      <c r="J297" s="319"/>
      <c r="K297" s="105"/>
      <c r="L297" s="105"/>
      <c r="M297" s="319"/>
      <c r="N297" s="319"/>
      <c r="O297" s="105"/>
      <c r="P297" s="105"/>
      <c r="Q297" s="106"/>
      <c r="R297" s="106"/>
      <c r="S297" s="106"/>
      <c r="T297" s="106"/>
      <c r="U297" s="106"/>
      <c r="V297" s="106"/>
      <c r="W297" s="106"/>
      <c r="X297" s="106"/>
      <c r="Y297" s="106"/>
      <c r="Z297" s="106"/>
    </row>
    <row r="298" spans="1:26" ht="48">
      <c r="A298" s="841" t="s">
        <v>964</v>
      </c>
      <c r="B298" s="150" t="s">
        <v>965</v>
      </c>
      <c r="C298" s="123" t="s">
        <v>5431</v>
      </c>
      <c r="D298" s="696">
        <v>2</v>
      </c>
      <c r="E298" s="124" t="s">
        <v>549</v>
      </c>
      <c r="F298" s="150" t="s">
        <v>5432</v>
      </c>
      <c r="G298" s="127"/>
      <c r="H298" s="319"/>
      <c r="I298" s="319"/>
      <c r="J298" s="319"/>
      <c r="K298" s="105"/>
      <c r="L298" s="105"/>
      <c r="M298" s="319"/>
      <c r="N298" s="319"/>
      <c r="O298" s="105"/>
      <c r="P298" s="105"/>
      <c r="Q298" s="106"/>
      <c r="R298" s="106"/>
      <c r="S298" s="106"/>
      <c r="T298" s="106"/>
      <c r="U298" s="106"/>
      <c r="V298" s="106"/>
      <c r="W298" s="106"/>
      <c r="X298" s="106"/>
      <c r="Y298" s="106"/>
      <c r="Z298" s="106"/>
    </row>
    <row r="299" spans="1:26" ht="32">
      <c r="A299" s="841"/>
      <c r="B299" s="150"/>
      <c r="C299" s="150" t="s">
        <v>5433</v>
      </c>
      <c r="D299" s="696">
        <v>2</v>
      </c>
      <c r="E299" s="124" t="s">
        <v>549</v>
      </c>
      <c r="F299" s="141"/>
      <c r="G299" s="127"/>
      <c r="H299" s="319"/>
      <c r="I299" s="319"/>
      <c r="J299" s="319"/>
      <c r="K299" s="105"/>
      <c r="L299" s="105"/>
      <c r="M299" s="319"/>
      <c r="N299" s="319"/>
      <c r="O299" s="105"/>
      <c r="P299" s="105"/>
      <c r="Q299" s="106"/>
      <c r="R299" s="106"/>
      <c r="S299" s="106"/>
      <c r="T299" s="106"/>
      <c r="U299" s="106"/>
      <c r="V299" s="106"/>
      <c r="W299" s="106"/>
      <c r="X299" s="106"/>
      <c r="Y299" s="106"/>
      <c r="Z299" s="106"/>
    </row>
    <row r="300" spans="1:26" ht="32">
      <c r="A300" s="841"/>
      <c r="B300" s="150"/>
      <c r="C300" s="150" t="s">
        <v>5434</v>
      </c>
      <c r="D300" s="696">
        <v>2</v>
      </c>
      <c r="E300" s="124" t="s">
        <v>469</v>
      </c>
      <c r="F300" s="106"/>
      <c r="G300" s="127"/>
      <c r="H300" s="319"/>
      <c r="I300" s="319"/>
      <c r="J300" s="319"/>
      <c r="K300" s="105"/>
      <c r="L300" s="105"/>
      <c r="M300" s="319"/>
      <c r="N300" s="319"/>
      <c r="O300" s="105"/>
      <c r="P300" s="105"/>
      <c r="Q300" s="106"/>
      <c r="R300" s="106"/>
      <c r="S300" s="106"/>
      <c r="T300" s="106"/>
      <c r="U300" s="106"/>
      <c r="V300" s="106"/>
      <c r="W300" s="106"/>
      <c r="X300" s="106"/>
      <c r="Y300" s="106"/>
      <c r="Z300" s="106"/>
    </row>
    <row r="301" spans="1:26" ht="39.75" customHeight="1">
      <c r="A301" s="841"/>
      <c r="B301" s="150"/>
      <c r="C301" s="150" t="s">
        <v>5435</v>
      </c>
      <c r="D301" s="696">
        <v>2</v>
      </c>
      <c r="E301" s="124" t="s">
        <v>469</v>
      </c>
      <c r="F301" s="141"/>
      <c r="G301" s="127"/>
      <c r="H301" s="319"/>
      <c r="I301" s="319"/>
      <c r="J301" s="319"/>
      <c r="K301" s="105"/>
      <c r="L301" s="105"/>
      <c r="M301" s="319"/>
      <c r="N301" s="319"/>
      <c r="O301" s="105"/>
      <c r="P301" s="105"/>
      <c r="Q301" s="106"/>
      <c r="R301" s="106"/>
      <c r="S301" s="106"/>
      <c r="T301" s="106"/>
      <c r="U301" s="106"/>
      <c r="V301" s="106"/>
      <c r="W301" s="106"/>
      <c r="X301" s="106"/>
      <c r="Y301" s="106"/>
      <c r="Z301" s="106"/>
    </row>
    <row r="302" spans="1:26" ht="32">
      <c r="A302" s="841"/>
      <c r="B302" s="150"/>
      <c r="C302" s="150" t="s">
        <v>5436</v>
      </c>
      <c r="D302" s="696">
        <v>2</v>
      </c>
      <c r="E302" s="124" t="s">
        <v>877</v>
      </c>
      <c r="F302" s="141"/>
      <c r="G302" s="127"/>
      <c r="H302" s="319"/>
      <c r="I302" s="319"/>
      <c r="J302" s="319"/>
      <c r="K302" s="105"/>
      <c r="L302" s="105"/>
      <c r="M302" s="319"/>
      <c r="N302" s="319"/>
      <c r="O302" s="105"/>
      <c r="P302" s="105"/>
      <c r="Q302" s="106"/>
      <c r="R302" s="106"/>
      <c r="S302" s="106"/>
      <c r="T302" s="106"/>
      <c r="U302" s="106"/>
      <c r="V302" s="106"/>
      <c r="W302" s="106"/>
      <c r="X302" s="106"/>
      <c r="Y302" s="106"/>
      <c r="Z302" s="106"/>
    </row>
    <row r="303" spans="1:26" ht="32">
      <c r="A303" s="841"/>
      <c r="B303" s="150"/>
      <c r="C303" s="150" t="s">
        <v>5437</v>
      </c>
      <c r="D303" s="696">
        <v>2</v>
      </c>
      <c r="E303" s="124" t="s">
        <v>877</v>
      </c>
      <c r="F303" s="150" t="s">
        <v>5438</v>
      </c>
      <c r="G303" s="127"/>
      <c r="H303" s="319"/>
      <c r="I303" s="319"/>
      <c r="J303" s="319"/>
      <c r="K303" s="105"/>
      <c r="L303" s="105"/>
      <c r="M303" s="319"/>
      <c r="N303" s="319"/>
      <c r="O303" s="105"/>
      <c r="P303" s="105"/>
      <c r="Q303" s="106"/>
      <c r="R303" s="106"/>
      <c r="S303" s="106"/>
      <c r="T303" s="106"/>
      <c r="U303" s="106"/>
      <c r="V303" s="106"/>
      <c r="W303" s="106"/>
      <c r="X303" s="106"/>
      <c r="Y303" s="106"/>
      <c r="Z303" s="106"/>
    </row>
    <row r="304" spans="1:26" ht="19">
      <c r="A304" s="982" t="s">
        <v>238</v>
      </c>
      <c r="B304" s="1728" t="s">
        <v>94</v>
      </c>
      <c r="C304" s="1570"/>
      <c r="D304" s="1570"/>
      <c r="E304" s="1570"/>
      <c r="F304" s="1570"/>
      <c r="G304" s="1573"/>
      <c r="H304" s="863"/>
      <c r="I304" s="319">
        <f>SUM(D305:D307)</f>
        <v>6</v>
      </c>
      <c r="J304" s="319">
        <f>COUNT(D305:D307)*2</f>
        <v>6</v>
      </c>
      <c r="K304" s="105"/>
      <c r="L304" s="105"/>
      <c r="M304" s="319"/>
      <c r="N304" s="319"/>
      <c r="O304" s="105"/>
      <c r="P304" s="105"/>
      <c r="Q304" s="106"/>
      <c r="R304" s="106"/>
      <c r="S304" s="106"/>
      <c r="T304" s="106"/>
      <c r="U304" s="106"/>
      <c r="V304" s="106"/>
      <c r="W304" s="106"/>
      <c r="X304" s="106"/>
      <c r="Y304" s="106"/>
      <c r="Z304" s="106"/>
    </row>
    <row r="305" spans="1:26" ht="48">
      <c r="A305" s="695" t="s">
        <v>2164</v>
      </c>
      <c r="B305" s="122" t="s">
        <v>2165</v>
      </c>
      <c r="C305" s="179" t="s">
        <v>3365</v>
      </c>
      <c r="D305" s="696">
        <v>2</v>
      </c>
      <c r="E305" s="124" t="s">
        <v>504</v>
      </c>
      <c r="F305" s="179" t="s">
        <v>5439</v>
      </c>
      <c r="G305" s="127"/>
      <c r="H305" s="319"/>
      <c r="I305" s="319"/>
      <c r="J305" s="319"/>
      <c r="K305" s="105"/>
      <c r="L305" s="105"/>
      <c r="M305" s="319"/>
      <c r="N305" s="319"/>
      <c r="O305" s="105"/>
      <c r="P305" s="105"/>
      <c r="Q305" s="106"/>
      <c r="R305" s="106"/>
      <c r="S305" s="106"/>
      <c r="T305" s="106"/>
      <c r="U305" s="106"/>
      <c r="V305" s="106"/>
      <c r="W305" s="106"/>
      <c r="X305" s="106"/>
      <c r="Y305" s="106"/>
      <c r="Z305" s="106"/>
    </row>
    <row r="306" spans="1:26" ht="34">
      <c r="A306" s="695" t="s">
        <v>2167</v>
      </c>
      <c r="B306" s="122" t="s">
        <v>970</v>
      </c>
      <c r="C306" s="179" t="s">
        <v>3368</v>
      </c>
      <c r="D306" s="696">
        <v>2</v>
      </c>
      <c r="E306" s="124" t="s">
        <v>504</v>
      </c>
      <c r="F306" s="492" t="s">
        <v>5440</v>
      </c>
      <c r="G306" s="127"/>
      <c r="H306" s="319"/>
      <c r="I306" s="319"/>
      <c r="J306" s="319"/>
      <c r="K306" s="105"/>
      <c r="L306" s="105"/>
      <c r="M306" s="319"/>
      <c r="N306" s="319"/>
      <c r="O306" s="105"/>
      <c r="P306" s="105"/>
      <c r="Q306" s="106"/>
      <c r="R306" s="106"/>
      <c r="S306" s="106"/>
      <c r="T306" s="106"/>
      <c r="U306" s="106"/>
      <c r="V306" s="106"/>
      <c r="W306" s="106"/>
      <c r="X306" s="106"/>
      <c r="Y306" s="106"/>
      <c r="Z306" s="106"/>
    </row>
    <row r="307" spans="1:26" ht="32">
      <c r="A307" s="695" t="s">
        <v>972</v>
      </c>
      <c r="B307" s="150" t="s">
        <v>973</v>
      </c>
      <c r="C307" s="179" t="s">
        <v>974</v>
      </c>
      <c r="D307" s="696">
        <v>2</v>
      </c>
      <c r="E307" s="124" t="s">
        <v>599</v>
      </c>
      <c r="F307" s="150" t="s">
        <v>5441</v>
      </c>
      <c r="G307" s="127"/>
      <c r="H307" s="319"/>
      <c r="I307" s="319"/>
      <c r="J307" s="319"/>
      <c r="K307" s="105"/>
      <c r="L307" s="105"/>
      <c r="M307" s="319"/>
      <c r="N307" s="319"/>
      <c r="O307" s="105"/>
      <c r="P307" s="105"/>
      <c r="Q307" s="106"/>
      <c r="R307" s="106"/>
      <c r="S307" s="106"/>
      <c r="T307" s="106"/>
      <c r="U307" s="106"/>
      <c r="V307" s="106"/>
      <c r="W307" s="106"/>
      <c r="X307" s="106"/>
      <c r="Y307" s="106"/>
      <c r="Z307" s="106"/>
    </row>
    <row r="308" spans="1:26" ht="18" hidden="1" customHeight="1">
      <c r="A308" s="993" t="s">
        <v>95</v>
      </c>
      <c r="B308" s="1728" t="s">
        <v>96</v>
      </c>
      <c r="C308" s="1570"/>
      <c r="D308" s="1570"/>
      <c r="E308" s="1570"/>
      <c r="F308" s="1570"/>
      <c r="G308" s="1573"/>
      <c r="H308" s="856"/>
      <c r="I308" s="105"/>
      <c r="J308" s="105"/>
      <c r="K308" s="105"/>
      <c r="L308" s="105"/>
      <c r="M308" s="105"/>
      <c r="N308" s="106"/>
      <c r="O308" s="106"/>
      <c r="P308" s="106"/>
      <c r="Q308" s="106"/>
      <c r="R308" s="106"/>
      <c r="S308" s="106"/>
      <c r="T308" s="106"/>
      <c r="U308" s="106"/>
      <c r="V308" s="106"/>
      <c r="W308" s="106"/>
      <c r="X308" s="106"/>
      <c r="Y308" s="106"/>
      <c r="Z308" s="106"/>
    </row>
    <row r="309" spans="1:26" ht="18" hidden="1" customHeight="1">
      <c r="A309" s="310" t="s">
        <v>975</v>
      </c>
      <c r="B309" s="122" t="s">
        <v>976</v>
      </c>
      <c r="C309" s="150"/>
      <c r="D309" s="141"/>
      <c r="E309" s="141"/>
      <c r="F309" s="141"/>
      <c r="G309" s="127"/>
      <c r="H309" s="105"/>
      <c r="I309" s="105"/>
      <c r="J309" s="105"/>
      <c r="K309" s="105"/>
      <c r="L309" s="105"/>
      <c r="M309" s="105"/>
      <c r="N309" s="106"/>
      <c r="O309" s="106"/>
      <c r="P309" s="106"/>
      <c r="Q309" s="106"/>
      <c r="R309" s="106"/>
      <c r="S309" s="106"/>
      <c r="T309" s="106"/>
      <c r="U309" s="106"/>
      <c r="V309" s="106"/>
      <c r="W309" s="106"/>
      <c r="X309" s="106"/>
      <c r="Y309" s="106"/>
      <c r="Z309" s="106"/>
    </row>
    <row r="310" spans="1:26" ht="18" hidden="1" customHeight="1">
      <c r="A310" s="310" t="s">
        <v>977</v>
      </c>
      <c r="B310" s="122" t="s">
        <v>978</v>
      </c>
      <c r="C310" s="150"/>
      <c r="D310" s="141"/>
      <c r="E310" s="141"/>
      <c r="F310" s="141"/>
      <c r="G310" s="127"/>
      <c r="H310" s="105"/>
      <c r="I310" s="105"/>
      <c r="J310" s="105"/>
      <c r="K310" s="105"/>
      <c r="L310" s="105"/>
      <c r="M310" s="105"/>
      <c r="N310" s="106"/>
      <c r="O310" s="106"/>
      <c r="P310" s="106"/>
      <c r="Q310" s="106"/>
      <c r="R310" s="106"/>
      <c r="S310" s="106"/>
      <c r="T310" s="106"/>
      <c r="U310" s="106"/>
      <c r="V310" s="106"/>
      <c r="W310" s="106"/>
      <c r="X310" s="106"/>
      <c r="Y310" s="106"/>
      <c r="Z310" s="106"/>
    </row>
    <row r="311" spans="1:26" ht="18" hidden="1" customHeight="1">
      <c r="A311" s="994" t="s">
        <v>97</v>
      </c>
      <c r="B311" s="1728" t="s">
        <v>98</v>
      </c>
      <c r="C311" s="1570"/>
      <c r="D311" s="1570"/>
      <c r="E311" s="1570"/>
      <c r="F311" s="1570"/>
      <c r="G311" s="1573"/>
      <c r="H311" s="856"/>
      <c r="I311" s="105"/>
      <c r="J311" s="105"/>
      <c r="K311" s="105"/>
      <c r="L311" s="105"/>
      <c r="M311" s="105"/>
      <c r="N311" s="106"/>
      <c r="O311" s="106"/>
      <c r="P311" s="106"/>
      <c r="Q311" s="106"/>
      <c r="R311" s="106"/>
      <c r="S311" s="106"/>
      <c r="T311" s="106"/>
      <c r="U311" s="106"/>
      <c r="V311" s="106"/>
      <c r="W311" s="106"/>
      <c r="X311" s="106"/>
      <c r="Y311" s="106"/>
      <c r="Z311" s="106"/>
    </row>
    <row r="312" spans="1:26" ht="18" hidden="1" customHeight="1">
      <c r="A312" s="310" t="s">
        <v>979</v>
      </c>
      <c r="B312" s="122" t="s">
        <v>980</v>
      </c>
      <c r="C312" s="150"/>
      <c r="D312" s="141"/>
      <c r="E312" s="141"/>
      <c r="F312" s="141"/>
      <c r="G312" s="127"/>
      <c r="H312" s="105"/>
      <c r="I312" s="105"/>
      <c r="J312" s="105"/>
      <c r="K312" s="105"/>
      <c r="L312" s="105"/>
      <c r="M312" s="105"/>
      <c r="N312" s="106"/>
      <c r="O312" s="106"/>
      <c r="P312" s="106"/>
      <c r="Q312" s="106"/>
      <c r="R312" s="106"/>
      <c r="S312" s="106"/>
      <c r="T312" s="106"/>
      <c r="U312" s="106"/>
      <c r="V312" s="106"/>
      <c r="W312" s="106"/>
      <c r="X312" s="106"/>
      <c r="Y312" s="106"/>
      <c r="Z312" s="106"/>
    </row>
    <row r="313" spans="1:26" ht="18" hidden="1" customHeight="1">
      <c r="A313" s="310" t="s">
        <v>981</v>
      </c>
      <c r="B313" s="122" t="s">
        <v>982</v>
      </c>
      <c r="C313" s="150"/>
      <c r="D313" s="141"/>
      <c r="E313" s="141"/>
      <c r="F313" s="141"/>
      <c r="G313" s="127"/>
      <c r="H313" s="105"/>
      <c r="I313" s="105"/>
      <c r="J313" s="105"/>
      <c r="K313" s="105"/>
      <c r="L313" s="105"/>
      <c r="M313" s="105"/>
      <c r="N313" s="106"/>
      <c r="O313" s="106"/>
      <c r="P313" s="106"/>
      <c r="Q313" s="106"/>
      <c r="R313" s="106"/>
      <c r="S313" s="106"/>
      <c r="T313" s="106"/>
      <c r="U313" s="106"/>
      <c r="V313" s="106"/>
      <c r="W313" s="106"/>
      <c r="X313" s="106"/>
      <c r="Y313" s="106"/>
      <c r="Z313" s="106"/>
    </row>
    <row r="314" spans="1:26" ht="19">
      <c r="A314" s="982" t="s">
        <v>2168</v>
      </c>
      <c r="B314" s="1728" t="s">
        <v>2820</v>
      </c>
      <c r="C314" s="1570"/>
      <c r="D314" s="1570"/>
      <c r="E314" s="1570"/>
      <c r="F314" s="1570"/>
      <c r="G314" s="1573"/>
      <c r="H314" s="863"/>
      <c r="I314" s="319">
        <f>SUM(D316:D317)</f>
        <v>4</v>
      </c>
      <c r="J314" s="319">
        <f>COUNT(D316:D317)*2</f>
        <v>4</v>
      </c>
      <c r="K314" s="105"/>
      <c r="L314" s="105"/>
      <c r="M314" s="319"/>
      <c r="N314" s="319"/>
      <c r="O314" s="106"/>
      <c r="P314" s="106"/>
      <c r="Q314" s="106"/>
      <c r="R314" s="106"/>
      <c r="S314" s="106"/>
      <c r="T314" s="106"/>
      <c r="U314" s="106"/>
      <c r="V314" s="106"/>
      <c r="W314" s="106"/>
      <c r="X314" s="106"/>
      <c r="Y314" s="106"/>
      <c r="Z314" s="106"/>
    </row>
    <row r="315" spans="1:26" ht="18" hidden="1" customHeight="1">
      <c r="A315" s="310" t="s">
        <v>2169</v>
      </c>
      <c r="B315" s="122" t="s">
        <v>984</v>
      </c>
      <c r="C315" s="179"/>
      <c r="D315" s="141"/>
      <c r="E315" s="141"/>
      <c r="F315" s="141"/>
      <c r="G315" s="127"/>
      <c r="H315" s="105"/>
      <c r="I315" s="105"/>
      <c r="J315" s="105"/>
      <c r="K315" s="105"/>
      <c r="L315" s="105"/>
      <c r="M315" s="105"/>
      <c r="N315" s="106"/>
      <c r="O315" s="106"/>
      <c r="P315" s="106"/>
      <c r="Q315" s="106"/>
      <c r="R315" s="106"/>
      <c r="S315" s="106"/>
      <c r="T315" s="106"/>
      <c r="U315" s="106"/>
      <c r="V315" s="106"/>
      <c r="W315" s="106"/>
      <c r="X315" s="106"/>
      <c r="Y315" s="106"/>
      <c r="Z315" s="106"/>
    </row>
    <row r="316" spans="1:26" ht="51">
      <c r="A316" s="695" t="s">
        <v>986</v>
      </c>
      <c r="B316" s="122" t="s">
        <v>987</v>
      </c>
      <c r="C316" s="995" t="s">
        <v>5442</v>
      </c>
      <c r="D316" s="696">
        <v>2</v>
      </c>
      <c r="E316" s="124" t="s">
        <v>4757</v>
      </c>
      <c r="F316" s="141"/>
      <c r="G316" s="127"/>
      <c r="H316" s="319"/>
      <c r="I316" s="319"/>
      <c r="J316" s="319"/>
      <c r="K316" s="105"/>
      <c r="L316" s="105"/>
      <c r="M316" s="319"/>
      <c r="N316" s="319"/>
      <c r="O316" s="105"/>
      <c r="P316" s="105"/>
      <c r="Q316" s="106"/>
      <c r="R316" s="106"/>
      <c r="S316" s="106"/>
      <c r="T316" s="106"/>
      <c r="U316" s="106"/>
      <c r="V316" s="106"/>
      <c r="W316" s="106"/>
      <c r="X316" s="106"/>
      <c r="Y316" s="106"/>
      <c r="Z316" s="106"/>
    </row>
    <row r="317" spans="1:26" ht="120">
      <c r="A317" s="695" t="s">
        <v>2170</v>
      </c>
      <c r="B317" s="491" t="s">
        <v>989</v>
      </c>
      <c r="C317" s="995" t="s">
        <v>3779</v>
      </c>
      <c r="D317" s="696">
        <v>2</v>
      </c>
      <c r="E317" s="124" t="s">
        <v>553</v>
      </c>
      <c r="F317" s="995" t="s">
        <v>5443</v>
      </c>
      <c r="G317" s="127"/>
      <c r="H317" s="319"/>
      <c r="I317" s="319"/>
      <c r="J317" s="319"/>
      <c r="K317" s="105"/>
      <c r="L317" s="105"/>
      <c r="M317" s="319"/>
      <c r="N317" s="319"/>
      <c r="O317" s="105"/>
      <c r="P317" s="105"/>
      <c r="Q317" s="106"/>
      <c r="R317" s="106"/>
      <c r="S317" s="106"/>
      <c r="T317" s="106"/>
      <c r="U317" s="106"/>
      <c r="V317" s="106"/>
      <c r="W317" s="106"/>
      <c r="X317" s="106"/>
      <c r="Y317" s="106"/>
      <c r="Z317" s="106"/>
    </row>
    <row r="318" spans="1:26" ht="19">
      <c r="A318" s="982" t="s">
        <v>239</v>
      </c>
      <c r="B318" s="1728" t="s">
        <v>240</v>
      </c>
      <c r="C318" s="1570"/>
      <c r="D318" s="1570"/>
      <c r="E318" s="1570"/>
      <c r="F318" s="1570"/>
      <c r="G318" s="1573"/>
      <c r="H318" s="863"/>
      <c r="I318" s="319">
        <f>SUM(D320:D322)</f>
        <v>6</v>
      </c>
      <c r="J318" s="319">
        <f>COUNT(D320:D322)*2</f>
        <v>6</v>
      </c>
      <c r="K318" s="105"/>
      <c r="L318" s="105"/>
      <c r="M318" s="319"/>
      <c r="N318" s="319"/>
      <c r="O318" s="105"/>
      <c r="P318" s="105"/>
      <c r="Q318" s="106"/>
      <c r="R318" s="106"/>
      <c r="S318" s="106"/>
      <c r="T318" s="106"/>
      <c r="U318" s="106"/>
      <c r="V318" s="106"/>
      <c r="W318" s="106"/>
      <c r="X318" s="106"/>
      <c r="Y318" s="106"/>
      <c r="Z318" s="106"/>
    </row>
    <row r="319" spans="1:26" ht="18" hidden="1" customHeight="1">
      <c r="A319" s="310" t="s">
        <v>2171</v>
      </c>
      <c r="B319" s="122" t="s">
        <v>992</v>
      </c>
      <c r="C319" s="122"/>
      <c r="D319" s="141"/>
      <c r="E319" s="141"/>
      <c r="F319" s="141"/>
      <c r="G319" s="127"/>
      <c r="H319" s="105"/>
      <c r="I319" s="105"/>
      <c r="J319" s="105"/>
      <c r="K319" s="105"/>
      <c r="L319" s="105"/>
      <c r="M319" s="105"/>
      <c r="N319" s="106"/>
      <c r="O319" s="106"/>
      <c r="P319" s="106"/>
      <c r="Q319" s="106"/>
      <c r="R319" s="106"/>
      <c r="S319" s="106"/>
      <c r="T319" s="106"/>
      <c r="U319" s="106"/>
      <c r="V319" s="106"/>
      <c r="W319" s="106"/>
      <c r="X319" s="106"/>
      <c r="Y319" s="106"/>
      <c r="Z319" s="106"/>
    </row>
    <row r="320" spans="1:26" ht="51">
      <c r="A320" s="695" t="s">
        <v>2172</v>
      </c>
      <c r="B320" s="122" t="s">
        <v>995</v>
      </c>
      <c r="C320" s="150" t="s">
        <v>996</v>
      </c>
      <c r="D320" s="696">
        <v>2</v>
      </c>
      <c r="E320" s="124" t="s">
        <v>611</v>
      </c>
      <c r="F320" s="150" t="s">
        <v>5444</v>
      </c>
      <c r="G320" s="127"/>
      <c r="H320" s="319"/>
      <c r="I320" s="319"/>
      <c r="J320" s="319"/>
      <c r="K320" s="105"/>
      <c r="L320" s="105"/>
      <c r="M320" s="319"/>
      <c r="N320" s="319"/>
      <c r="O320" s="105"/>
      <c r="P320" s="105"/>
      <c r="Q320" s="106"/>
      <c r="R320" s="106"/>
      <c r="S320" s="106"/>
      <c r="T320" s="106"/>
      <c r="U320" s="106"/>
      <c r="V320" s="106"/>
      <c r="W320" s="106"/>
      <c r="X320" s="106"/>
      <c r="Y320" s="106"/>
      <c r="Z320" s="106"/>
    </row>
    <row r="321" spans="1:26" ht="16">
      <c r="A321" s="695"/>
      <c r="B321" s="122"/>
      <c r="C321" s="150" t="s">
        <v>998</v>
      </c>
      <c r="D321" s="696">
        <v>2</v>
      </c>
      <c r="E321" s="124" t="s">
        <v>549</v>
      </c>
      <c r="F321" s="141"/>
      <c r="G321" s="127"/>
      <c r="H321" s="319"/>
      <c r="I321" s="319"/>
      <c r="J321" s="319"/>
      <c r="K321" s="105"/>
      <c r="L321" s="105"/>
      <c r="M321" s="319"/>
      <c r="N321" s="319"/>
      <c r="O321" s="105"/>
      <c r="P321" s="105"/>
      <c r="Q321" s="106"/>
      <c r="R321" s="106"/>
      <c r="S321" s="106"/>
      <c r="T321" s="106"/>
      <c r="U321" s="106"/>
      <c r="V321" s="106"/>
      <c r="W321" s="106"/>
      <c r="X321" s="106"/>
      <c r="Y321" s="106"/>
      <c r="Z321" s="106"/>
    </row>
    <row r="322" spans="1:26" ht="51">
      <c r="A322" s="695" t="s">
        <v>2173</v>
      </c>
      <c r="B322" s="122" t="s">
        <v>1000</v>
      </c>
      <c r="C322" s="179" t="s">
        <v>1001</v>
      </c>
      <c r="D322" s="696">
        <v>2</v>
      </c>
      <c r="E322" s="124" t="s">
        <v>469</v>
      </c>
      <c r="F322" s="141"/>
      <c r="G322" s="127"/>
      <c r="H322" s="319"/>
      <c r="I322" s="319"/>
      <c r="J322" s="319"/>
      <c r="K322" s="105"/>
      <c r="L322" s="105"/>
      <c r="M322" s="319"/>
      <c r="N322" s="319"/>
      <c r="O322" s="105"/>
      <c r="P322" s="105"/>
      <c r="Q322" s="106"/>
      <c r="R322" s="106"/>
      <c r="S322" s="106"/>
      <c r="T322" s="106"/>
      <c r="U322" s="106"/>
      <c r="V322" s="106"/>
      <c r="W322" s="106"/>
      <c r="X322" s="106"/>
      <c r="Y322" s="106"/>
      <c r="Z322" s="106"/>
    </row>
    <row r="323" spans="1:26" ht="19">
      <c r="A323" s="982" t="s">
        <v>103</v>
      </c>
      <c r="B323" s="1765" t="s">
        <v>3370</v>
      </c>
      <c r="C323" s="1570"/>
      <c r="D323" s="1570"/>
      <c r="E323" s="1570"/>
      <c r="F323" s="1570"/>
      <c r="G323" s="1573"/>
      <c r="H323" s="996"/>
      <c r="I323" s="319">
        <f>SUM(D324)</f>
        <v>2</v>
      </c>
      <c r="J323" s="319">
        <f>COUNT(D324)*2</f>
        <v>2</v>
      </c>
      <c r="K323" s="105"/>
      <c r="L323" s="105"/>
      <c r="M323" s="319"/>
      <c r="N323" s="319"/>
      <c r="O323" s="105"/>
      <c r="P323" s="105"/>
      <c r="Q323" s="106"/>
      <c r="R323" s="106"/>
      <c r="S323" s="106"/>
      <c r="T323" s="106"/>
      <c r="U323" s="106"/>
      <c r="V323" s="106"/>
      <c r="W323" s="106"/>
      <c r="X323" s="106"/>
      <c r="Y323" s="106"/>
      <c r="Z323" s="106"/>
    </row>
    <row r="324" spans="1:26" ht="48">
      <c r="A324" s="695" t="s">
        <v>1002</v>
      </c>
      <c r="B324" s="150" t="s">
        <v>1003</v>
      </c>
      <c r="C324" s="179" t="s">
        <v>1004</v>
      </c>
      <c r="D324" s="696">
        <v>2</v>
      </c>
      <c r="E324" s="124" t="s">
        <v>599</v>
      </c>
      <c r="F324" s="150" t="s">
        <v>1005</v>
      </c>
      <c r="G324" s="127"/>
      <c r="H324" s="319"/>
      <c r="I324" s="319"/>
      <c r="J324" s="319"/>
      <c r="K324" s="105"/>
      <c r="L324" s="105"/>
      <c r="M324" s="319"/>
      <c r="N324" s="319"/>
      <c r="O324" s="105"/>
      <c r="P324" s="105"/>
      <c r="Q324" s="106"/>
      <c r="R324" s="106"/>
      <c r="S324" s="106"/>
      <c r="T324" s="106"/>
      <c r="U324" s="106"/>
      <c r="V324" s="106"/>
      <c r="W324" s="106"/>
      <c r="X324" s="106"/>
      <c r="Y324" s="106"/>
      <c r="Z324" s="106"/>
    </row>
    <row r="325" spans="1:26" ht="18" hidden="1" customHeight="1">
      <c r="A325" s="310" t="s">
        <v>1006</v>
      </c>
      <c r="B325" s="150" t="s">
        <v>1007</v>
      </c>
      <c r="C325" s="150"/>
      <c r="D325" s="141"/>
      <c r="E325" s="141"/>
      <c r="F325" s="141"/>
      <c r="G325" s="127"/>
      <c r="H325" s="105"/>
      <c r="I325" s="105"/>
      <c r="J325" s="105"/>
      <c r="K325" s="105"/>
      <c r="L325" s="105"/>
      <c r="M325" s="105"/>
      <c r="N325" s="106"/>
      <c r="O325" s="106"/>
      <c r="P325" s="106"/>
      <c r="Q325" s="106"/>
      <c r="R325" s="106"/>
      <c r="S325" s="106"/>
      <c r="T325" s="106"/>
      <c r="U325" s="106"/>
      <c r="V325" s="106"/>
      <c r="W325" s="106"/>
      <c r="X325" s="106"/>
      <c r="Y325" s="106"/>
      <c r="Z325" s="106"/>
    </row>
    <row r="326" spans="1:26" ht="19">
      <c r="A326" s="813"/>
      <c r="B326" s="1716" t="s">
        <v>1008</v>
      </c>
      <c r="C326" s="1570"/>
      <c r="D326" s="1570"/>
      <c r="E326" s="1570"/>
      <c r="F326" s="1570"/>
      <c r="G326" s="1571"/>
      <c r="H326" s="814"/>
      <c r="I326" s="319">
        <f t="shared" ref="I326:J326" si="5">I327+I335+I346+I355+I363+I366+I373+I385+I394+I407+I414+I418+I473</f>
        <v>206</v>
      </c>
      <c r="J326" s="319">
        <f t="shared" si="5"/>
        <v>206</v>
      </c>
      <c r="K326" s="105"/>
      <c r="L326" s="105"/>
      <c r="M326" s="319"/>
      <c r="N326" s="319"/>
      <c r="O326" s="105"/>
      <c r="P326" s="105"/>
      <c r="Q326" s="106"/>
      <c r="R326" s="106"/>
      <c r="S326" s="106"/>
      <c r="T326" s="106"/>
      <c r="U326" s="106"/>
      <c r="V326" s="106"/>
      <c r="W326" s="106"/>
      <c r="X326" s="106"/>
      <c r="Y326" s="106"/>
      <c r="Z326" s="106"/>
    </row>
    <row r="327" spans="1:26" ht="19">
      <c r="A327" s="982" t="s">
        <v>241</v>
      </c>
      <c r="B327" s="1728" t="s">
        <v>107</v>
      </c>
      <c r="C327" s="1570"/>
      <c r="D327" s="1570"/>
      <c r="E327" s="1570"/>
      <c r="F327" s="1570"/>
      <c r="G327" s="1573"/>
      <c r="H327" s="863"/>
      <c r="I327" s="319">
        <f>SUM(D328:D334)</f>
        <v>12</v>
      </c>
      <c r="J327" s="319">
        <f>COUNT(D328:D334)*2</f>
        <v>12</v>
      </c>
      <c r="K327" s="105"/>
      <c r="L327" s="105"/>
      <c r="M327" s="319"/>
      <c r="N327" s="319"/>
      <c r="O327" s="105"/>
      <c r="P327" s="105"/>
      <c r="Q327" s="106"/>
      <c r="R327" s="106"/>
      <c r="S327" s="106"/>
      <c r="T327" s="106"/>
      <c r="U327" s="106"/>
      <c r="V327" s="106"/>
      <c r="W327" s="106"/>
      <c r="X327" s="106"/>
      <c r="Y327" s="106"/>
      <c r="Z327" s="106"/>
    </row>
    <row r="328" spans="1:26" ht="34">
      <c r="A328" s="695" t="s">
        <v>2175</v>
      </c>
      <c r="B328" s="122" t="s">
        <v>1010</v>
      </c>
      <c r="C328" s="150" t="s">
        <v>5445</v>
      </c>
      <c r="D328" s="696">
        <v>2</v>
      </c>
      <c r="E328" s="124" t="s">
        <v>877</v>
      </c>
      <c r="F328" s="150" t="s">
        <v>5446</v>
      </c>
      <c r="G328" s="127"/>
      <c r="H328" s="319"/>
      <c r="I328" s="319"/>
      <c r="J328" s="319"/>
      <c r="K328" s="105"/>
      <c r="L328" s="105"/>
      <c r="M328" s="319"/>
      <c r="N328" s="319"/>
      <c r="O328" s="105"/>
      <c r="P328" s="105"/>
      <c r="Q328" s="106"/>
      <c r="R328" s="106"/>
      <c r="S328" s="106"/>
      <c r="T328" s="106"/>
      <c r="U328" s="106"/>
      <c r="V328" s="106"/>
      <c r="W328" s="106"/>
      <c r="X328" s="106"/>
      <c r="Y328" s="106"/>
      <c r="Z328" s="106"/>
    </row>
    <row r="329" spans="1:26" ht="18" hidden="1" customHeight="1">
      <c r="A329" s="310" t="s">
        <v>1014</v>
      </c>
      <c r="B329" s="491" t="s">
        <v>1015</v>
      </c>
      <c r="C329" s="997"/>
      <c r="D329" s="998"/>
      <c r="E329" s="609"/>
      <c r="F329" s="141"/>
      <c r="G329" s="999"/>
      <c r="H329" s="1000"/>
      <c r="I329" s="105"/>
      <c r="J329" s="105"/>
      <c r="K329" s="105"/>
      <c r="L329" s="105"/>
      <c r="M329" s="105"/>
      <c r="N329" s="106"/>
      <c r="O329" s="106"/>
      <c r="P329" s="106"/>
      <c r="Q329" s="106"/>
      <c r="R329" s="106"/>
      <c r="S329" s="106"/>
      <c r="T329" s="106"/>
      <c r="U329" s="106"/>
      <c r="V329" s="106"/>
      <c r="W329" s="106"/>
      <c r="X329" s="106"/>
      <c r="Y329" s="106"/>
      <c r="Z329" s="106"/>
    </row>
    <row r="330" spans="1:26" ht="320">
      <c r="A330" s="695" t="s">
        <v>2192</v>
      </c>
      <c r="B330" s="122" t="s">
        <v>1017</v>
      </c>
      <c r="C330" s="179" t="s">
        <v>5447</v>
      </c>
      <c r="D330" s="696">
        <v>2</v>
      </c>
      <c r="E330" s="943" t="s">
        <v>599</v>
      </c>
      <c r="F330" s="150" t="s">
        <v>5448</v>
      </c>
      <c r="G330" s="127"/>
      <c r="H330" s="319"/>
      <c r="I330" s="319"/>
      <c r="J330" s="319"/>
      <c r="K330" s="105"/>
      <c r="L330" s="105"/>
      <c r="M330" s="319"/>
      <c r="N330" s="319"/>
      <c r="O330" s="105"/>
      <c r="P330" s="105"/>
      <c r="Q330" s="106"/>
      <c r="R330" s="106"/>
      <c r="S330" s="106"/>
      <c r="T330" s="106"/>
      <c r="U330" s="106"/>
      <c r="V330" s="106"/>
      <c r="W330" s="106"/>
      <c r="X330" s="106"/>
      <c r="Y330" s="106"/>
      <c r="Z330" s="106"/>
    </row>
    <row r="331" spans="1:26" ht="32">
      <c r="A331" s="695"/>
      <c r="B331" s="122"/>
      <c r="C331" s="179" t="s">
        <v>5449</v>
      </c>
      <c r="D331" s="696">
        <v>2</v>
      </c>
      <c r="E331" s="943" t="s">
        <v>599</v>
      </c>
      <c r="F331" s="150" t="s">
        <v>5450</v>
      </c>
      <c r="G331" s="127"/>
      <c r="H331" s="319"/>
      <c r="I331" s="319"/>
      <c r="J331" s="319"/>
      <c r="K331" s="105"/>
      <c r="L331" s="105"/>
      <c r="M331" s="319"/>
      <c r="N331" s="319"/>
      <c r="O331" s="105"/>
      <c r="P331" s="105"/>
      <c r="Q331" s="319"/>
      <c r="R331" s="319"/>
      <c r="S331" s="319"/>
      <c r="T331" s="319"/>
      <c r="U331" s="319"/>
      <c r="V331" s="319"/>
      <c r="W331" s="319"/>
      <c r="X331" s="319"/>
      <c r="Y331" s="319"/>
      <c r="Z331" s="319"/>
    </row>
    <row r="332" spans="1:26" ht="32">
      <c r="A332" s="695"/>
      <c r="B332" s="122"/>
      <c r="C332" s="179" t="s">
        <v>5451</v>
      </c>
      <c r="D332" s="696">
        <v>2</v>
      </c>
      <c r="E332" s="943" t="s">
        <v>599</v>
      </c>
      <c r="F332" s="150" t="s">
        <v>5452</v>
      </c>
      <c r="G332" s="127"/>
      <c r="H332" s="319"/>
      <c r="I332" s="319"/>
      <c r="J332" s="319"/>
      <c r="K332" s="105"/>
      <c r="L332" s="105"/>
      <c r="M332" s="319"/>
      <c r="N332" s="319"/>
      <c r="O332" s="105"/>
      <c r="P332" s="105"/>
      <c r="Q332" s="319"/>
      <c r="R332" s="319"/>
      <c r="S332" s="319"/>
      <c r="T332" s="319"/>
      <c r="U332" s="319"/>
      <c r="V332" s="319"/>
      <c r="W332" s="319"/>
      <c r="X332" s="319"/>
      <c r="Y332" s="319"/>
      <c r="Z332" s="319"/>
    </row>
    <row r="333" spans="1:26" ht="64">
      <c r="A333" s="695"/>
      <c r="B333" s="122"/>
      <c r="C333" s="150" t="s">
        <v>4322</v>
      </c>
      <c r="D333" s="696">
        <v>2</v>
      </c>
      <c r="E333" s="594" t="s">
        <v>2786</v>
      </c>
      <c r="F333" s="150" t="s">
        <v>5453</v>
      </c>
      <c r="G333" s="127"/>
      <c r="H333" s="319"/>
      <c r="I333" s="319"/>
      <c r="J333" s="319"/>
      <c r="K333" s="105"/>
      <c r="L333" s="105"/>
      <c r="M333" s="319"/>
      <c r="N333" s="319"/>
      <c r="O333" s="105"/>
      <c r="P333" s="105"/>
      <c r="Q333" s="319"/>
      <c r="R333" s="319"/>
      <c r="S333" s="319"/>
      <c r="T333" s="319"/>
      <c r="U333" s="319"/>
      <c r="V333" s="319"/>
      <c r="W333" s="319"/>
      <c r="X333" s="319"/>
      <c r="Y333" s="319"/>
      <c r="Z333" s="319"/>
    </row>
    <row r="334" spans="1:26" ht="51">
      <c r="A334" s="695" t="s">
        <v>2195</v>
      </c>
      <c r="B334" s="122" t="s">
        <v>1029</v>
      </c>
      <c r="C334" s="769" t="s">
        <v>5454</v>
      </c>
      <c r="D334" s="696">
        <v>2</v>
      </c>
      <c r="E334" s="943" t="s">
        <v>506</v>
      </c>
      <c r="F334" s="383" t="s">
        <v>4325</v>
      </c>
      <c r="G334" s="127"/>
      <c r="H334" s="319"/>
      <c r="I334" s="319"/>
      <c r="J334" s="319"/>
      <c r="K334" s="105"/>
      <c r="L334" s="105"/>
      <c r="M334" s="319"/>
      <c r="N334" s="319"/>
      <c r="O334" s="105"/>
      <c r="P334" s="105"/>
      <c r="Q334" s="319"/>
      <c r="R334" s="319"/>
      <c r="S334" s="319"/>
      <c r="T334" s="319"/>
      <c r="U334" s="319"/>
      <c r="V334" s="319"/>
      <c r="W334" s="319"/>
      <c r="X334" s="319"/>
      <c r="Y334" s="319"/>
      <c r="Z334" s="319"/>
    </row>
    <row r="335" spans="1:26" ht="19">
      <c r="A335" s="982" t="s">
        <v>242</v>
      </c>
      <c r="B335" s="1606" t="s">
        <v>109</v>
      </c>
      <c r="C335" s="1570"/>
      <c r="D335" s="1570"/>
      <c r="E335" s="1570"/>
      <c r="F335" s="1570"/>
      <c r="G335" s="1573"/>
      <c r="H335" s="863"/>
      <c r="I335" s="319">
        <f>SUM(D336:D345)</f>
        <v>20</v>
      </c>
      <c r="J335" s="319">
        <f>COUNT(D336:D345)*2</f>
        <v>20</v>
      </c>
      <c r="K335" s="105"/>
      <c r="L335" s="105"/>
      <c r="M335" s="319"/>
      <c r="N335" s="319"/>
      <c r="O335" s="105"/>
      <c r="P335" s="105"/>
      <c r="Q335" s="319"/>
      <c r="R335" s="319"/>
      <c r="S335" s="319"/>
      <c r="T335" s="319"/>
      <c r="U335" s="319"/>
      <c r="V335" s="319"/>
      <c r="W335" s="319"/>
      <c r="X335" s="319"/>
      <c r="Y335" s="319"/>
      <c r="Z335" s="319"/>
    </row>
    <row r="336" spans="1:26" ht="64">
      <c r="A336" s="695" t="s">
        <v>2196</v>
      </c>
      <c r="B336" s="122" t="s">
        <v>1032</v>
      </c>
      <c r="C336" s="179" t="s">
        <v>4817</v>
      </c>
      <c r="D336" s="696">
        <v>2</v>
      </c>
      <c r="E336" s="590" t="s">
        <v>611</v>
      </c>
      <c r="F336" s="492" t="s">
        <v>5455</v>
      </c>
      <c r="G336" s="127"/>
      <c r="H336" s="319"/>
      <c r="I336" s="319"/>
      <c r="J336" s="319"/>
      <c r="K336" s="105"/>
      <c r="L336" s="105"/>
      <c r="M336" s="319"/>
      <c r="N336" s="319"/>
      <c r="O336" s="105"/>
      <c r="P336" s="105"/>
      <c r="Q336" s="319"/>
      <c r="R336" s="319"/>
      <c r="S336" s="319"/>
      <c r="T336" s="319"/>
      <c r="U336" s="319"/>
      <c r="V336" s="319"/>
      <c r="W336" s="319"/>
      <c r="X336" s="319"/>
      <c r="Y336" s="319"/>
      <c r="Z336" s="319"/>
    </row>
    <row r="337" spans="1:26" ht="256">
      <c r="A337" s="695"/>
      <c r="B337" s="122"/>
      <c r="C337" s="179" t="s">
        <v>4328</v>
      </c>
      <c r="D337" s="696">
        <v>2</v>
      </c>
      <c r="E337" s="124" t="s">
        <v>611</v>
      </c>
      <c r="F337" s="123" t="s">
        <v>5456</v>
      </c>
      <c r="G337" s="127"/>
      <c r="H337" s="319"/>
      <c r="I337" s="319"/>
      <c r="J337" s="319"/>
      <c r="K337" s="105"/>
      <c r="L337" s="105"/>
      <c r="M337" s="319"/>
      <c r="N337" s="319"/>
      <c r="O337" s="105"/>
      <c r="P337" s="105"/>
      <c r="Q337" s="319"/>
      <c r="R337" s="319"/>
      <c r="S337" s="319"/>
      <c r="T337" s="319"/>
      <c r="U337" s="319"/>
      <c r="V337" s="319"/>
      <c r="W337" s="319"/>
      <c r="X337" s="319"/>
      <c r="Y337" s="319"/>
      <c r="Z337" s="319"/>
    </row>
    <row r="338" spans="1:26" ht="32">
      <c r="A338" s="695"/>
      <c r="B338" s="122"/>
      <c r="C338" s="179" t="s">
        <v>1035</v>
      </c>
      <c r="D338" s="696">
        <v>2</v>
      </c>
      <c r="E338" s="370" t="s">
        <v>611</v>
      </c>
      <c r="F338" s="179" t="s">
        <v>1036</v>
      </c>
      <c r="G338" s="127"/>
      <c r="H338" s="319"/>
      <c r="I338" s="319"/>
      <c r="J338" s="319"/>
      <c r="K338" s="105"/>
      <c r="L338" s="105"/>
      <c r="M338" s="319"/>
      <c r="N338" s="319"/>
      <c r="O338" s="105"/>
      <c r="P338" s="105"/>
      <c r="Q338" s="319"/>
      <c r="R338" s="319"/>
      <c r="S338" s="319"/>
      <c r="T338" s="319"/>
      <c r="U338" s="319"/>
      <c r="V338" s="319"/>
      <c r="W338" s="319"/>
      <c r="X338" s="319"/>
      <c r="Y338" s="319"/>
      <c r="Z338" s="319"/>
    </row>
    <row r="339" spans="1:26" ht="34">
      <c r="A339" s="695" t="s">
        <v>2198</v>
      </c>
      <c r="B339" s="122" t="s">
        <v>1038</v>
      </c>
      <c r="C339" s="179" t="s">
        <v>5457</v>
      </c>
      <c r="D339" s="696">
        <v>2</v>
      </c>
      <c r="E339" s="370" t="s">
        <v>1099</v>
      </c>
      <c r="F339" s="125" t="s">
        <v>5458</v>
      </c>
      <c r="G339" s="127"/>
      <c r="H339" s="319"/>
      <c r="I339" s="319"/>
      <c r="J339" s="319"/>
      <c r="K339" s="105"/>
      <c r="L339" s="105"/>
      <c r="M339" s="319"/>
      <c r="N339" s="319"/>
      <c r="O339" s="105"/>
      <c r="P339" s="105"/>
      <c r="Q339" s="319"/>
      <c r="R339" s="319"/>
      <c r="S339" s="319"/>
      <c r="T339" s="319"/>
      <c r="U339" s="319"/>
      <c r="V339" s="319"/>
      <c r="W339" s="319"/>
      <c r="X339" s="319"/>
      <c r="Y339" s="319"/>
      <c r="Z339" s="319"/>
    </row>
    <row r="340" spans="1:26" ht="32">
      <c r="A340" s="695"/>
      <c r="B340" s="700"/>
      <c r="C340" s="267" t="s">
        <v>1040</v>
      </c>
      <c r="D340" s="696">
        <v>2</v>
      </c>
      <c r="E340" s="263" t="s">
        <v>599</v>
      </c>
      <c r="F340" s="267" t="s">
        <v>1041</v>
      </c>
      <c r="G340" s="699"/>
      <c r="H340" s="319"/>
      <c r="I340" s="319"/>
      <c r="J340" s="319"/>
      <c r="K340" s="105"/>
      <c r="L340" s="105"/>
      <c r="M340" s="319"/>
      <c r="N340" s="319"/>
      <c r="O340" s="105"/>
      <c r="P340" s="105"/>
      <c r="Q340" s="319"/>
      <c r="R340" s="319"/>
      <c r="S340" s="319"/>
      <c r="T340" s="319"/>
      <c r="U340" s="319"/>
      <c r="V340" s="319"/>
      <c r="W340" s="319"/>
      <c r="X340" s="319"/>
      <c r="Y340" s="319"/>
      <c r="Z340" s="319"/>
    </row>
    <row r="341" spans="1:26" ht="32">
      <c r="A341" s="695"/>
      <c r="B341" s="700"/>
      <c r="C341" s="475" t="s">
        <v>1042</v>
      </c>
      <c r="D341" s="696">
        <v>2</v>
      </c>
      <c r="E341" s="370" t="s">
        <v>599</v>
      </c>
      <c r="F341" s="476" t="s">
        <v>1043</v>
      </c>
      <c r="G341" s="699"/>
      <c r="H341" s="319"/>
      <c r="I341" s="319"/>
      <c r="J341" s="319"/>
      <c r="K341" s="105"/>
      <c r="L341" s="105"/>
      <c r="M341" s="319"/>
      <c r="N341" s="319"/>
      <c r="O341" s="105"/>
      <c r="P341" s="105"/>
      <c r="Q341" s="319"/>
      <c r="R341" s="319"/>
      <c r="S341" s="319"/>
      <c r="T341" s="319"/>
      <c r="U341" s="319"/>
      <c r="V341" s="319"/>
      <c r="W341" s="319"/>
      <c r="X341" s="319"/>
      <c r="Y341" s="319"/>
      <c r="Z341" s="319"/>
    </row>
    <row r="342" spans="1:26" ht="68">
      <c r="A342" s="732" t="s">
        <v>1044</v>
      </c>
      <c r="B342" s="847" t="s">
        <v>1045</v>
      </c>
      <c r="C342" s="475" t="s">
        <v>4332</v>
      </c>
      <c r="D342" s="696">
        <v>2</v>
      </c>
      <c r="E342" s="370" t="s">
        <v>599</v>
      </c>
      <c r="F342" s="475" t="s">
        <v>1047</v>
      </c>
      <c r="G342" s="699"/>
      <c r="H342" s="319"/>
      <c r="I342" s="319"/>
      <c r="J342" s="319"/>
      <c r="K342" s="105"/>
      <c r="L342" s="105"/>
      <c r="M342" s="319"/>
      <c r="N342" s="319"/>
      <c r="O342" s="105"/>
      <c r="P342" s="105"/>
      <c r="Q342" s="319"/>
      <c r="R342" s="319"/>
      <c r="S342" s="319"/>
      <c r="T342" s="319"/>
      <c r="U342" s="319"/>
      <c r="V342" s="319"/>
      <c r="W342" s="319"/>
      <c r="X342" s="319"/>
      <c r="Y342" s="319"/>
      <c r="Z342" s="319"/>
    </row>
    <row r="343" spans="1:26" ht="112">
      <c r="A343" s="734"/>
      <c r="B343" s="847"/>
      <c r="C343" s="340" t="s">
        <v>1048</v>
      </c>
      <c r="D343" s="696">
        <v>2</v>
      </c>
      <c r="E343" s="328" t="s">
        <v>877</v>
      </c>
      <c r="F343" s="341" t="s">
        <v>1049</v>
      </c>
      <c r="G343" s="699"/>
      <c r="H343" s="319"/>
      <c r="I343" s="319"/>
      <c r="J343" s="319"/>
      <c r="K343" s="105"/>
      <c r="L343" s="105"/>
      <c r="M343" s="319"/>
      <c r="N343" s="319"/>
      <c r="O343" s="105"/>
      <c r="P343" s="105"/>
      <c r="Q343" s="319"/>
      <c r="R343" s="319"/>
      <c r="S343" s="319"/>
      <c r="T343" s="319"/>
      <c r="U343" s="319"/>
      <c r="V343" s="319"/>
      <c r="W343" s="319"/>
      <c r="X343" s="319"/>
      <c r="Y343" s="319"/>
      <c r="Z343" s="319"/>
    </row>
    <row r="344" spans="1:26" ht="48">
      <c r="A344" s="734"/>
      <c r="B344" s="847"/>
      <c r="C344" s="475" t="s">
        <v>1050</v>
      </c>
      <c r="D344" s="696">
        <v>2</v>
      </c>
      <c r="E344" s="370" t="s">
        <v>877</v>
      </c>
      <c r="F344" s="476" t="s">
        <v>1051</v>
      </c>
      <c r="G344" s="699"/>
      <c r="H344" s="319"/>
      <c r="I344" s="319"/>
      <c r="J344" s="319"/>
      <c r="K344" s="105"/>
      <c r="L344" s="105"/>
      <c r="M344" s="319"/>
      <c r="N344" s="319"/>
      <c r="O344" s="105"/>
      <c r="P344" s="105"/>
      <c r="Q344" s="319"/>
      <c r="R344" s="319"/>
      <c r="S344" s="319"/>
      <c r="T344" s="319"/>
      <c r="U344" s="319"/>
      <c r="V344" s="319"/>
      <c r="W344" s="319"/>
      <c r="X344" s="319"/>
      <c r="Y344" s="319"/>
      <c r="Z344" s="319"/>
    </row>
    <row r="345" spans="1:26" ht="32">
      <c r="A345" s="734"/>
      <c r="B345" s="848"/>
      <c r="C345" s="267" t="s">
        <v>1052</v>
      </c>
      <c r="D345" s="696">
        <v>2</v>
      </c>
      <c r="E345" s="370" t="s">
        <v>599</v>
      </c>
      <c r="F345" s="475" t="s">
        <v>1053</v>
      </c>
      <c r="G345" s="699"/>
      <c r="H345" s="319"/>
      <c r="I345" s="319"/>
      <c r="J345" s="319"/>
      <c r="K345" s="105"/>
      <c r="L345" s="105"/>
      <c r="M345" s="319"/>
      <c r="N345" s="319"/>
      <c r="O345" s="105"/>
      <c r="P345" s="105"/>
      <c r="Q345" s="319"/>
      <c r="R345" s="319"/>
      <c r="S345" s="319"/>
      <c r="T345" s="319"/>
      <c r="U345" s="319"/>
      <c r="V345" s="319"/>
      <c r="W345" s="319"/>
      <c r="X345" s="319"/>
      <c r="Y345" s="319"/>
      <c r="Z345" s="319"/>
    </row>
    <row r="346" spans="1:26" ht="19">
      <c r="A346" s="982" t="s">
        <v>244</v>
      </c>
      <c r="B346" s="1728" t="s">
        <v>245</v>
      </c>
      <c r="C346" s="1570"/>
      <c r="D346" s="1570"/>
      <c r="E346" s="1570"/>
      <c r="F346" s="1570"/>
      <c r="G346" s="1573"/>
      <c r="H346" s="863"/>
      <c r="I346" s="319">
        <f>SUM(D347:D353)</f>
        <v>14</v>
      </c>
      <c r="J346" s="319">
        <f>COUNT(D347:D353)*2</f>
        <v>14</v>
      </c>
      <c r="K346" s="105"/>
      <c r="L346" s="105"/>
      <c r="M346" s="319"/>
      <c r="N346" s="319"/>
      <c r="O346" s="105"/>
      <c r="P346" s="105"/>
      <c r="Q346" s="319"/>
      <c r="R346" s="319"/>
      <c r="S346" s="319"/>
      <c r="T346" s="319"/>
      <c r="U346" s="319"/>
      <c r="V346" s="319"/>
      <c r="W346" s="319"/>
      <c r="X346" s="319"/>
      <c r="Y346" s="319"/>
      <c r="Z346" s="319"/>
    </row>
    <row r="347" spans="1:26" ht="51">
      <c r="A347" s="695" t="s">
        <v>2201</v>
      </c>
      <c r="B347" s="122" t="s">
        <v>2843</v>
      </c>
      <c r="C347" s="492" t="s">
        <v>2846</v>
      </c>
      <c r="D347" s="696">
        <v>2</v>
      </c>
      <c r="E347" s="590" t="s">
        <v>611</v>
      </c>
      <c r="F347" s="383" t="s">
        <v>5459</v>
      </c>
      <c r="G347" s="127"/>
      <c r="H347" s="319"/>
      <c r="I347" s="319"/>
      <c r="J347" s="319"/>
      <c r="K347" s="105"/>
      <c r="L347" s="105"/>
      <c r="M347" s="319"/>
      <c r="N347" s="319"/>
      <c r="O347" s="105"/>
      <c r="P347" s="105"/>
      <c r="Q347" s="319"/>
      <c r="R347" s="319"/>
      <c r="S347" s="319"/>
      <c r="T347" s="319"/>
      <c r="U347" s="319"/>
      <c r="V347" s="319"/>
      <c r="W347" s="319"/>
      <c r="X347" s="319"/>
      <c r="Y347" s="319"/>
      <c r="Z347" s="319"/>
    </row>
    <row r="348" spans="1:26" ht="51">
      <c r="A348" s="695"/>
      <c r="B348" s="122"/>
      <c r="C348" s="492" t="s">
        <v>2202</v>
      </c>
      <c r="D348" s="696">
        <v>2</v>
      </c>
      <c r="E348" s="590" t="s">
        <v>4829</v>
      </c>
      <c r="F348" s="491" t="s">
        <v>4334</v>
      </c>
      <c r="G348" s="127"/>
      <c r="H348" s="319"/>
      <c r="I348" s="319"/>
      <c r="J348" s="319"/>
      <c r="K348" s="105"/>
      <c r="L348" s="105"/>
      <c r="M348" s="319"/>
      <c r="N348" s="319"/>
      <c r="O348" s="105"/>
      <c r="P348" s="105"/>
      <c r="Q348" s="319"/>
      <c r="R348" s="319"/>
      <c r="S348" s="319"/>
      <c r="T348" s="319"/>
      <c r="U348" s="319"/>
      <c r="V348" s="319"/>
      <c r="W348" s="319"/>
      <c r="X348" s="319"/>
      <c r="Y348" s="319"/>
      <c r="Z348" s="319"/>
    </row>
    <row r="349" spans="1:26" ht="64">
      <c r="A349" s="695" t="s">
        <v>2203</v>
      </c>
      <c r="B349" s="150" t="s">
        <v>2848</v>
      </c>
      <c r="C349" s="179" t="s">
        <v>1061</v>
      </c>
      <c r="D349" s="696">
        <v>2</v>
      </c>
      <c r="E349" s="252" t="s">
        <v>611</v>
      </c>
      <c r="F349" s="179" t="s">
        <v>5460</v>
      </c>
      <c r="G349" s="127"/>
      <c r="H349" s="319"/>
      <c r="I349" s="319"/>
      <c r="J349" s="319"/>
      <c r="K349" s="105"/>
      <c r="L349" s="105"/>
      <c r="M349" s="319"/>
      <c r="N349" s="319"/>
      <c r="O349" s="105"/>
      <c r="P349" s="105"/>
      <c r="Q349" s="319"/>
      <c r="R349" s="319"/>
      <c r="S349" s="319"/>
      <c r="T349" s="319"/>
      <c r="U349" s="319"/>
      <c r="V349" s="319"/>
      <c r="W349" s="319"/>
      <c r="X349" s="319"/>
      <c r="Y349" s="319"/>
      <c r="Z349" s="319"/>
    </row>
    <row r="350" spans="1:26" ht="32">
      <c r="A350" s="695"/>
      <c r="B350" s="150"/>
      <c r="C350" s="179" t="s">
        <v>1064</v>
      </c>
      <c r="D350" s="696">
        <v>2</v>
      </c>
      <c r="E350" s="252" t="s">
        <v>611</v>
      </c>
      <c r="F350" s="492" t="s">
        <v>4338</v>
      </c>
      <c r="G350" s="127"/>
      <c r="H350" s="319"/>
      <c r="I350" s="319"/>
      <c r="J350" s="319"/>
      <c r="K350" s="105"/>
      <c r="L350" s="105"/>
      <c r="M350" s="319"/>
      <c r="N350" s="319"/>
      <c r="O350" s="105"/>
      <c r="P350" s="105"/>
      <c r="Q350" s="319"/>
      <c r="R350" s="319"/>
      <c r="S350" s="319"/>
      <c r="T350" s="319"/>
      <c r="U350" s="319"/>
      <c r="V350" s="319"/>
      <c r="W350" s="319"/>
      <c r="X350" s="319"/>
      <c r="Y350" s="319"/>
      <c r="Z350" s="319"/>
    </row>
    <row r="351" spans="1:26" ht="32">
      <c r="A351" s="695"/>
      <c r="B351" s="150"/>
      <c r="C351" s="471" t="s">
        <v>2207</v>
      </c>
      <c r="D351" s="696">
        <v>2</v>
      </c>
      <c r="E351" s="850" t="s">
        <v>599</v>
      </c>
      <c r="F351" s="492" t="s">
        <v>4339</v>
      </c>
      <c r="G351" s="127"/>
      <c r="H351" s="319"/>
      <c r="I351" s="319"/>
      <c r="J351" s="319"/>
      <c r="K351" s="105"/>
      <c r="L351" s="105"/>
      <c r="M351" s="319"/>
      <c r="N351" s="319"/>
      <c r="O351" s="105"/>
      <c r="P351" s="105"/>
      <c r="Q351" s="319"/>
      <c r="R351" s="319"/>
      <c r="S351" s="319"/>
      <c r="T351" s="319"/>
      <c r="U351" s="319"/>
      <c r="V351" s="319"/>
      <c r="W351" s="319"/>
      <c r="X351" s="319"/>
      <c r="Y351" s="319"/>
      <c r="Z351" s="319"/>
    </row>
    <row r="352" spans="1:26" ht="48">
      <c r="A352" s="849"/>
      <c r="B352" s="122"/>
      <c r="C352" s="471" t="s">
        <v>1067</v>
      </c>
      <c r="D352" s="696">
        <v>2</v>
      </c>
      <c r="E352" s="252" t="s">
        <v>877</v>
      </c>
      <c r="F352" s="150" t="s">
        <v>5461</v>
      </c>
      <c r="G352" s="127"/>
      <c r="H352" s="319"/>
      <c r="I352" s="319"/>
      <c r="J352" s="319"/>
      <c r="K352" s="105"/>
      <c r="L352" s="105"/>
      <c r="M352" s="319"/>
      <c r="N352" s="319"/>
      <c r="O352" s="105"/>
      <c r="P352" s="105"/>
      <c r="Q352" s="319"/>
      <c r="R352" s="319"/>
      <c r="S352" s="319"/>
      <c r="T352" s="319"/>
      <c r="U352" s="319"/>
      <c r="V352" s="319"/>
      <c r="W352" s="319"/>
      <c r="X352" s="319"/>
      <c r="Y352" s="319"/>
      <c r="Z352" s="319"/>
    </row>
    <row r="353" spans="1:26" ht="34">
      <c r="A353" s="695" t="s">
        <v>2209</v>
      </c>
      <c r="B353" s="122" t="s">
        <v>1071</v>
      </c>
      <c r="C353" s="179" t="s">
        <v>3386</v>
      </c>
      <c r="D353" s="696">
        <v>2</v>
      </c>
      <c r="E353" s="124" t="s">
        <v>611</v>
      </c>
      <c r="F353" s="141"/>
      <c r="G353" s="127"/>
      <c r="H353" s="319"/>
      <c r="I353" s="319"/>
      <c r="J353" s="319"/>
      <c r="K353" s="105"/>
      <c r="L353" s="105"/>
      <c r="M353" s="319"/>
      <c r="N353" s="319"/>
      <c r="O353" s="105"/>
      <c r="P353" s="105"/>
      <c r="Q353" s="106"/>
      <c r="R353" s="106"/>
      <c r="S353" s="106"/>
      <c r="T353" s="106"/>
      <c r="U353" s="106"/>
      <c r="V353" s="106"/>
      <c r="W353" s="106"/>
      <c r="X353" s="106"/>
      <c r="Y353" s="106"/>
      <c r="Z353" s="106"/>
    </row>
    <row r="354" spans="1:26" ht="18" hidden="1" customHeight="1">
      <c r="A354" s="310" t="s">
        <v>1073</v>
      </c>
      <c r="B354" s="122" t="s">
        <v>2864</v>
      </c>
      <c r="C354" s="150"/>
      <c r="D354" s="141"/>
      <c r="E354" s="141"/>
      <c r="F354" s="141"/>
      <c r="G354" s="127"/>
      <c r="H354" s="105"/>
      <c r="I354" s="105"/>
      <c r="J354" s="105"/>
      <c r="K354" s="105"/>
      <c r="L354" s="105"/>
      <c r="M354" s="105"/>
      <c r="N354" s="106"/>
      <c r="O354" s="106"/>
      <c r="P354" s="106"/>
      <c r="Q354" s="106"/>
      <c r="R354" s="106"/>
      <c r="S354" s="106"/>
      <c r="T354" s="106"/>
      <c r="U354" s="106"/>
      <c r="V354" s="106"/>
      <c r="W354" s="106"/>
      <c r="X354" s="106"/>
      <c r="Y354" s="106"/>
      <c r="Z354" s="106"/>
    </row>
    <row r="355" spans="1:26" ht="19">
      <c r="A355" s="982" t="s">
        <v>246</v>
      </c>
      <c r="B355" s="1728" t="s">
        <v>113</v>
      </c>
      <c r="C355" s="1570"/>
      <c r="D355" s="1570"/>
      <c r="E355" s="1570"/>
      <c r="F355" s="1570"/>
      <c r="G355" s="1573"/>
      <c r="H355" s="863"/>
      <c r="I355" s="319">
        <f>SUM(D356:D362)</f>
        <v>14</v>
      </c>
      <c r="J355" s="319">
        <f>COUNT(D356:D362)*2</f>
        <v>14</v>
      </c>
      <c r="K355" s="105"/>
      <c r="L355" s="105"/>
      <c r="M355" s="319"/>
      <c r="N355" s="319"/>
      <c r="O355" s="105"/>
      <c r="P355" s="105"/>
      <c r="Q355" s="106"/>
      <c r="R355" s="106"/>
      <c r="S355" s="106"/>
      <c r="T355" s="106"/>
      <c r="U355" s="106"/>
      <c r="V355" s="106"/>
      <c r="W355" s="106"/>
      <c r="X355" s="106"/>
      <c r="Y355" s="106"/>
      <c r="Z355" s="106"/>
    </row>
    <row r="356" spans="1:26" ht="34">
      <c r="A356" s="695" t="s">
        <v>2213</v>
      </c>
      <c r="B356" s="122" t="s">
        <v>1076</v>
      </c>
      <c r="C356" s="150" t="s">
        <v>1077</v>
      </c>
      <c r="D356" s="696">
        <v>2</v>
      </c>
      <c r="E356" s="124" t="s">
        <v>506</v>
      </c>
      <c r="F356" s="179" t="s">
        <v>5462</v>
      </c>
      <c r="G356" s="127"/>
      <c r="H356" s="319"/>
      <c r="I356" s="319"/>
      <c r="J356" s="319"/>
      <c r="K356" s="105"/>
      <c r="L356" s="105"/>
      <c r="M356" s="319"/>
      <c r="N356" s="319"/>
      <c r="O356" s="105"/>
      <c r="P356" s="105"/>
      <c r="Q356" s="106"/>
      <c r="R356" s="106"/>
      <c r="S356" s="106"/>
      <c r="T356" s="106"/>
      <c r="U356" s="106"/>
      <c r="V356" s="106"/>
      <c r="W356" s="106"/>
      <c r="X356" s="106"/>
      <c r="Y356" s="106"/>
      <c r="Z356" s="106"/>
    </row>
    <row r="357" spans="1:26" ht="64">
      <c r="A357" s="695" t="s">
        <v>2214</v>
      </c>
      <c r="B357" s="150" t="s">
        <v>1080</v>
      </c>
      <c r="C357" s="150" t="s">
        <v>1081</v>
      </c>
      <c r="D357" s="696">
        <v>2</v>
      </c>
      <c r="E357" s="124" t="s">
        <v>877</v>
      </c>
      <c r="F357" s="150" t="s">
        <v>5463</v>
      </c>
      <c r="G357" s="127"/>
      <c r="H357" s="319"/>
      <c r="I357" s="319"/>
      <c r="J357" s="319"/>
      <c r="K357" s="105"/>
      <c r="L357" s="105"/>
      <c r="M357" s="319"/>
      <c r="N357" s="319"/>
      <c r="O357" s="105"/>
      <c r="P357" s="105"/>
      <c r="Q357" s="106"/>
      <c r="R357" s="106"/>
      <c r="S357" s="106"/>
      <c r="T357" s="106"/>
      <c r="U357" s="106"/>
      <c r="V357" s="106"/>
      <c r="W357" s="106"/>
      <c r="X357" s="106"/>
      <c r="Y357" s="106"/>
      <c r="Z357" s="106"/>
    </row>
    <row r="358" spans="1:26" ht="32">
      <c r="A358" s="695"/>
      <c r="B358" s="150"/>
      <c r="C358" s="150" t="s">
        <v>1083</v>
      </c>
      <c r="D358" s="696">
        <v>2</v>
      </c>
      <c r="E358" s="124" t="s">
        <v>599</v>
      </c>
      <c r="F358" s="150" t="s">
        <v>5464</v>
      </c>
      <c r="G358" s="127"/>
      <c r="H358" s="319"/>
      <c r="I358" s="319"/>
      <c r="J358" s="319"/>
      <c r="K358" s="105"/>
      <c r="L358" s="105"/>
      <c r="M358" s="319"/>
      <c r="N358" s="319"/>
      <c r="O358" s="105"/>
      <c r="P358" s="105"/>
      <c r="Q358" s="106"/>
      <c r="R358" s="106"/>
      <c r="S358" s="106"/>
      <c r="T358" s="106"/>
      <c r="U358" s="106"/>
      <c r="V358" s="106"/>
      <c r="W358" s="106"/>
      <c r="X358" s="106"/>
      <c r="Y358" s="106"/>
      <c r="Z358" s="106"/>
    </row>
    <row r="359" spans="1:26" ht="51">
      <c r="A359" s="695" t="s">
        <v>2215</v>
      </c>
      <c r="B359" s="122" t="s">
        <v>1086</v>
      </c>
      <c r="C359" s="150" t="s">
        <v>1087</v>
      </c>
      <c r="D359" s="696">
        <v>2</v>
      </c>
      <c r="E359" s="124" t="s">
        <v>599</v>
      </c>
      <c r="F359" s="150" t="s">
        <v>1088</v>
      </c>
      <c r="G359" s="127"/>
      <c r="H359" s="319"/>
      <c r="I359" s="319"/>
      <c r="J359" s="319"/>
      <c r="K359" s="105"/>
      <c r="L359" s="105"/>
      <c r="M359" s="319"/>
      <c r="N359" s="319"/>
      <c r="O359" s="105"/>
      <c r="P359" s="105"/>
      <c r="Q359" s="106"/>
      <c r="R359" s="106"/>
      <c r="S359" s="106"/>
      <c r="T359" s="106"/>
      <c r="U359" s="106"/>
      <c r="V359" s="106"/>
      <c r="W359" s="106"/>
      <c r="X359" s="106"/>
      <c r="Y359" s="106"/>
      <c r="Z359" s="106"/>
    </row>
    <row r="360" spans="1:26" ht="32">
      <c r="A360" s="695"/>
      <c r="B360" s="122"/>
      <c r="C360" s="151" t="s">
        <v>5465</v>
      </c>
      <c r="D360" s="696">
        <v>2</v>
      </c>
      <c r="E360" s="124" t="s">
        <v>877</v>
      </c>
      <c r="F360" s="179" t="s">
        <v>5466</v>
      </c>
      <c r="G360" s="127"/>
      <c r="H360" s="319"/>
      <c r="I360" s="319"/>
      <c r="J360" s="319"/>
      <c r="K360" s="105"/>
      <c r="L360" s="105"/>
      <c r="M360" s="319"/>
      <c r="N360" s="319"/>
      <c r="O360" s="105"/>
      <c r="P360" s="105"/>
      <c r="Q360" s="106"/>
      <c r="R360" s="106"/>
      <c r="S360" s="106"/>
      <c r="T360" s="106"/>
      <c r="U360" s="106"/>
      <c r="V360" s="106"/>
      <c r="W360" s="106"/>
      <c r="X360" s="106"/>
      <c r="Y360" s="106"/>
      <c r="Z360" s="106"/>
    </row>
    <row r="361" spans="1:26" ht="17">
      <c r="A361" s="695" t="s">
        <v>2216</v>
      </c>
      <c r="B361" s="122" t="s">
        <v>1091</v>
      </c>
      <c r="C361" s="150" t="s">
        <v>1092</v>
      </c>
      <c r="D361" s="696">
        <v>2</v>
      </c>
      <c r="E361" s="124" t="s">
        <v>611</v>
      </c>
      <c r="F361" s="150" t="s">
        <v>5467</v>
      </c>
      <c r="G361" s="127"/>
      <c r="H361" s="319"/>
      <c r="I361" s="319"/>
      <c r="J361" s="319"/>
      <c r="K361" s="105"/>
      <c r="L361" s="105"/>
      <c r="M361" s="319"/>
      <c r="N361" s="319"/>
      <c r="O361" s="105"/>
      <c r="P361" s="105"/>
      <c r="Q361" s="106"/>
      <c r="R361" s="106"/>
      <c r="S361" s="106"/>
      <c r="T361" s="106"/>
      <c r="U361" s="106"/>
      <c r="V361" s="106"/>
      <c r="W361" s="106"/>
      <c r="X361" s="106"/>
      <c r="Y361" s="106"/>
      <c r="Z361" s="106"/>
    </row>
    <row r="362" spans="1:26" ht="34">
      <c r="A362" s="695" t="s">
        <v>2217</v>
      </c>
      <c r="B362" s="122" t="s">
        <v>1095</v>
      </c>
      <c r="C362" s="151" t="s">
        <v>4345</v>
      </c>
      <c r="D362" s="696">
        <v>2</v>
      </c>
      <c r="E362" s="124" t="s">
        <v>611</v>
      </c>
      <c r="F362" s="941" t="s">
        <v>5468</v>
      </c>
      <c r="G362" s="127"/>
      <c r="H362" s="319"/>
      <c r="I362" s="319"/>
      <c r="J362" s="319"/>
      <c r="K362" s="105"/>
      <c r="L362" s="105"/>
      <c r="M362" s="319"/>
      <c r="N362" s="319"/>
      <c r="O362" s="105"/>
      <c r="P362" s="105"/>
      <c r="Q362" s="106"/>
      <c r="R362" s="106"/>
      <c r="S362" s="106"/>
      <c r="T362" s="106"/>
      <c r="U362" s="106"/>
      <c r="V362" s="106"/>
      <c r="W362" s="106"/>
      <c r="X362" s="106"/>
      <c r="Y362" s="106"/>
      <c r="Z362" s="106"/>
    </row>
    <row r="363" spans="1:26" ht="19">
      <c r="A363" s="982" t="s">
        <v>247</v>
      </c>
      <c r="B363" s="1758" t="s">
        <v>248</v>
      </c>
      <c r="C363" s="1576"/>
      <c r="D363" s="1576"/>
      <c r="E363" s="1576"/>
      <c r="F363" s="1576"/>
      <c r="G363" s="1584"/>
      <c r="H363" s="863"/>
      <c r="I363" s="319">
        <f>SUM(D364:D365)</f>
        <v>4</v>
      </c>
      <c r="J363" s="319">
        <f>COUNT(D364:D365)*2</f>
        <v>4</v>
      </c>
      <c r="K363" s="105"/>
      <c r="L363" s="105"/>
      <c r="M363" s="319"/>
      <c r="N363" s="319"/>
      <c r="O363" s="105"/>
      <c r="P363" s="105"/>
      <c r="Q363" s="106"/>
      <c r="R363" s="106"/>
      <c r="S363" s="106"/>
      <c r="T363" s="106"/>
      <c r="U363" s="106"/>
      <c r="V363" s="106"/>
      <c r="W363" s="106"/>
      <c r="X363" s="106"/>
      <c r="Y363" s="106"/>
      <c r="Z363" s="106"/>
    </row>
    <row r="364" spans="1:26" ht="32">
      <c r="A364" s="695" t="s">
        <v>2218</v>
      </c>
      <c r="B364" s="150" t="s">
        <v>1102</v>
      </c>
      <c r="C364" s="151" t="s">
        <v>1103</v>
      </c>
      <c r="D364" s="696">
        <v>2</v>
      </c>
      <c r="E364" s="124" t="s">
        <v>506</v>
      </c>
      <c r="F364" s="150" t="s">
        <v>5469</v>
      </c>
      <c r="G364" s="127"/>
      <c r="H364" s="319"/>
      <c r="I364" s="319"/>
      <c r="J364" s="319"/>
      <c r="K364" s="105"/>
      <c r="L364" s="105"/>
      <c r="M364" s="319"/>
      <c r="N364" s="319"/>
      <c r="O364" s="105"/>
      <c r="P364" s="105"/>
      <c r="Q364" s="106"/>
      <c r="R364" s="106"/>
      <c r="S364" s="106"/>
      <c r="T364" s="106"/>
      <c r="U364" s="106"/>
      <c r="V364" s="106"/>
      <c r="W364" s="106"/>
      <c r="X364" s="106"/>
      <c r="Y364" s="106"/>
      <c r="Z364" s="106"/>
    </row>
    <row r="365" spans="1:26" ht="80">
      <c r="A365" s="695" t="s">
        <v>2219</v>
      </c>
      <c r="B365" s="150" t="s">
        <v>1106</v>
      </c>
      <c r="C365" s="150" t="s">
        <v>4349</v>
      </c>
      <c r="D365" s="696">
        <v>2</v>
      </c>
      <c r="E365" s="124" t="s">
        <v>506</v>
      </c>
      <c r="F365" s="150" t="s">
        <v>5470</v>
      </c>
      <c r="G365" s="127"/>
      <c r="H365" s="319"/>
      <c r="I365" s="319"/>
      <c r="J365" s="319"/>
      <c r="K365" s="105"/>
      <c r="L365" s="105"/>
      <c r="M365" s="319"/>
      <c r="N365" s="319"/>
      <c r="O365" s="105"/>
      <c r="P365" s="105"/>
      <c r="Q365" s="106"/>
      <c r="R365" s="106"/>
      <c r="S365" s="106"/>
      <c r="T365" s="106"/>
      <c r="U365" s="106"/>
      <c r="V365" s="106"/>
      <c r="W365" s="106"/>
      <c r="X365" s="106"/>
      <c r="Y365" s="106"/>
      <c r="Z365" s="106"/>
    </row>
    <row r="366" spans="1:26" ht="19">
      <c r="A366" s="982" t="s">
        <v>249</v>
      </c>
      <c r="B366" s="1728" t="s">
        <v>117</v>
      </c>
      <c r="C366" s="1570"/>
      <c r="D366" s="1570"/>
      <c r="E366" s="1570"/>
      <c r="F366" s="1570"/>
      <c r="G366" s="1573"/>
      <c r="H366" s="863"/>
      <c r="I366" s="319">
        <f>SUM(D367:D372)</f>
        <v>12</v>
      </c>
      <c r="J366" s="319">
        <f>COUNT(D367:D372)*2</f>
        <v>12</v>
      </c>
      <c r="K366" s="105"/>
      <c r="L366" s="105"/>
      <c r="M366" s="319"/>
      <c r="N366" s="319"/>
      <c r="O366" s="105"/>
      <c r="P366" s="105"/>
      <c r="Q366" s="106"/>
      <c r="R366" s="106"/>
      <c r="S366" s="106"/>
      <c r="T366" s="106"/>
      <c r="U366" s="106"/>
      <c r="V366" s="106"/>
      <c r="W366" s="106"/>
      <c r="X366" s="106"/>
      <c r="Y366" s="106"/>
      <c r="Z366" s="106"/>
    </row>
    <row r="367" spans="1:26" ht="32">
      <c r="A367" s="695" t="s">
        <v>2221</v>
      </c>
      <c r="B367" s="150" t="s">
        <v>2872</v>
      </c>
      <c r="C367" s="179" t="s">
        <v>3390</v>
      </c>
      <c r="D367" s="696">
        <v>2</v>
      </c>
      <c r="E367" s="124" t="s">
        <v>877</v>
      </c>
      <c r="F367" s="150" t="s">
        <v>2874</v>
      </c>
      <c r="G367" s="127"/>
      <c r="H367" s="319"/>
      <c r="I367" s="319"/>
      <c r="J367" s="319"/>
      <c r="K367" s="105"/>
      <c r="L367" s="105"/>
      <c r="M367" s="319"/>
      <c r="N367" s="319"/>
      <c r="O367" s="105"/>
      <c r="P367" s="105"/>
      <c r="Q367" s="106"/>
      <c r="R367" s="106"/>
      <c r="S367" s="106"/>
      <c r="T367" s="106"/>
      <c r="U367" s="106"/>
      <c r="V367" s="106"/>
      <c r="W367" s="106"/>
      <c r="X367" s="106"/>
      <c r="Y367" s="106"/>
      <c r="Z367" s="106"/>
    </row>
    <row r="368" spans="1:26" ht="48">
      <c r="A368" s="695" t="s">
        <v>2226</v>
      </c>
      <c r="B368" s="150" t="s">
        <v>1113</v>
      </c>
      <c r="C368" s="150" t="s">
        <v>1114</v>
      </c>
      <c r="D368" s="696">
        <v>2</v>
      </c>
      <c r="E368" s="124" t="s">
        <v>877</v>
      </c>
      <c r="F368" s="179" t="s">
        <v>5471</v>
      </c>
      <c r="G368" s="127"/>
      <c r="H368" s="319"/>
      <c r="I368" s="319"/>
      <c r="J368" s="319"/>
      <c r="K368" s="105"/>
      <c r="L368" s="105"/>
      <c r="M368" s="319"/>
      <c r="N368" s="319"/>
      <c r="O368" s="105"/>
      <c r="P368" s="105"/>
      <c r="Q368" s="106"/>
      <c r="R368" s="106"/>
      <c r="S368" s="106"/>
      <c r="T368" s="106"/>
      <c r="U368" s="106"/>
      <c r="V368" s="106"/>
      <c r="W368" s="106"/>
      <c r="X368" s="106"/>
      <c r="Y368" s="106"/>
      <c r="Z368" s="106"/>
    </row>
    <row r="369" spans="1:26" ht="32">
      <c r="A369" s="695"/>
      <c r="B369" s="150"/>
      <c r="C369" s="150" t="s">
        <v>1115</v>
      </c>
      <c r="D369" s="696">
        <v>2</v>
      </c>
      <c r="E369" s="124" t="s">
        <v>599</v>
      </c>
      <c r="F369" s="150" t="s">
        <v>5472</v>
      </c>
      <c r="G369" s="127"/>
      <c r="H369" s="319"/>
      <c r="I369" s="319"/>
      <c r="J369" s="319"/>
      <c r="K369" s="105"/>
      <c r="L369" s="105"/>
      <c r="M369" s="319"/>
      <c r="N369" s="319"/>
      <c r="O369" s="105"/>
      <c r="P369" s="105"/>
      <c r="Q369" s="319"/>
      <c r="R369" s="319"/>
      <c r="S369" s="319"/>
      <c r="T369" s="319"/>
      <c r="U369" s="319"/>
      <c r="V369" s="319"/>
      <c r="W369" s="319"/>
      <c r="X369" s="319"/>
      <c r="Y369" s="319"/>
      <c r="Z369" s="319"/>
    </row>
    <row r="370" spans="1:26" ht="16">
      <c r="A370" s="695"/>
      <c r="B370" s="150"/>
      <c r="C370" s="150" t="s">
        <v>3391</v>
      </c>
      <c r="D370" s="696">
        <v>2</v>
      </c>
      <c r="E370" s="124" t="s">
        <v>387</v>
      </c>
      <c r="F370" s="609"/>
      <c r="G370" s="127"/>
      <c r="H370" s="319"/>
      <c r="I370" s="319"/>
      <c r="J370" s="319"/>
      <c r="K370" s="105"/>
      <c r="L370" s="105"/>
      <c r="M370" s="319"/>
      <c r="N370" s="319"/>
      <c r="O370" s="105"/>
      <c r="P370" s="105"/>
      <c r="Q370" s="319"/>
      <c r="R370" s="319"/>
      <c r="S370" s="319"/>
      <c r="T370" s="319"/>
      <c r="U370" s="319"/>
      <c r="V370" s="319"/>
      <c r="W370" s="319"/>
      <c r="X370" s="319"/>
      <c r="Y370" s="319"/>
      <c r="Z370" s="319"/>
    </row>
    <row r="371" spans="1:26" ht="32">
      <c r="A371" s="695" t="s">
        <v>1118</v>
      </c>
      <c r="B371" s="735" t="s">
        <v>1119</v>
      </c>
      <c r="C371" s="735" t="s">
        <v>1120</v>
      </c>
      <c r="D371" s="736">
        <v>2</v>
      </c>
      <c r="E371" s="736" t="s">
        <v>1099</v>
      </c>
      <c r="F371" s="492" t="s">
        <v>1121</v>
      </c>
      <c r="G371" s="699"/>
      <c r="H371" s="319"/>
      <c r="I371" s="319"/>
      <c r="J371" s="319"/>
      <c r="K371" s="105"/>
      <c r="L371" s="105"/>
      <c r="M371" s="319"/>
      <c r="N371" s="319"/>
      <c r="O371" s="105"/>
      <c r="P371" s="105"/>
      <c r="Q371" s="319"/>
      <c r="R371" s="319"/>
      <c r="S371" s="319"/>
      <c r="T371" s="319"/>
      <c r="U371" s="319"/>
      <c r="V371" s="319"/>
      <c r="W371" s="319"/>
      <c r="X371" s="319"/>
      <c r="Y371" s="319"/>
      <c r="Z371" s="319"/>
    </row>
    <row r="372" spans="1:26" ht="80">
      <c r="A372" s="695"/>
      <c r="B372" s="735"/>
      <c r="C372" s="735" t="s">
        <v>2235</v>
      </c>
      <c r="D372" s="736">
        <v>2</v>
      </c>
      <c r="E372" s="736" t="s">
        <v>561</v>
      </c>
      <c r="F372" s="150" t="s">
        <v>3395</v>
      </c>
      <c r="G372" s="699"/>
      <c r="H372" s="319"/>
      <c r="I372" s="319"/>
      <c r="J372" s="319"/>
      <c r="K372" s="105"/>
      <c r="L372" s="105"/>
      <c r="M372" s="319"/>
      <c r="N372" s="319"/>
      <c r="O372" s="105"/>
      <c r="P372" s="105"/>
      <c r="Q372" s="319"/>
      <c r="R372" s="319"/>
      <c r="S372" s="319"/>
      <c r="T372" s="319"/>
      <c r="U372" s="319"/>
      <c r="V372" s="319"/>
      <c r="W372" s="319"/>
      <c r="X372" s="319"/>
      <c r="Y372" s="319"/>
      <c r="Z372" s="319"/>
    </row>
    <row r="373" spans="1:26" ht="19">
      <c r="A373" s="982" t="s">
        <v>250</v>
      </c>
      <c r="B373" s="1728" t="s">
        <v>251</v>
      </c>
      <c r="C373" s="1570"/>
      <c r="D373" s="1570"/>
      <c r="E373" s="1570"/>
      <c r="F373" s="1570"/>
      <c r="G373" s="1573"/>
      <c r="H373" s="863"/>
      <c r="I373" s="319">
        <f>SUM(D374:D384)</f>
        <v>22</v>
      </c>
      <c r="J373" s="319">
        <f>COUNT(D374:D384)*2</f>
        <v>22</v>
      </c>
      <c r="K373" s="105"/>
      <c r="L373" s="105"/>
      <c r="M373" s="319"/>
      <c r="N373" s="319"/>
      <c r="O373" s="105"/>
      <c r="P373" s="105"/>
      <c r="Q373" s="319"/>
      <c r="R373" s="319"/>
      <c r="S373" s="319"/>
      <c r="T373" s="319"/>
      <c r="U373" s="319"/>
      <c r="V373" s="319"/>
      <c r="W373" s="319"/>
      <c r="X373" s="319"/>
      <c r="Y373" s="319"/>
      <c r="Z373" s="319"/>
    </row>
    <row r="374" spans="1:26" ht="48">
      <c r="A374" s="819" t="s">
        <v>2238</v>
      </c>
      <c r="B374" s="122" t="s">
        <v>2879</v>
      </c>
      <c r="C374" s="150" t="s">
        <v>1124</v>
      </c>
      <c r="D374" s="696">
        <v>2</v>
      </c>
      <c r="E374" s="943" t="s">
        <v>387</v>
      </c>
      <c r="F374" s="150" t="s">
        <v>5473</v>
      </c>
      <c r="G374" s="127"/>
      <c r="H374" s="319"/>
      <c r="I374" s="319"/>
      <c r="J374" s="319"/>
      <c r="K374" s="105"/>
      <c r="L374" s="105"/>
      <c r="M374" s="319"/>
      <c r="N374" s="319"/>
      <c r="O374" s="105"/>
      <c r="P374" s="105"/>
      <c r="Q374" s="319"/>
      <c r="R374" s="319"/>
      <c r="S374" s="319"/>
      <c r="T374" s="319"/>
      <c r="U374" s="319"/>
      <c r="V374" s="319"/>
      <c r="W374" s="319"/>
      <c r="X374" s="319"/>
      <c r="Y374" s="319"/>
      <c r="Z374" s="319"/>
    </row>
    <row r="375" spans="1:26" ht="32">
      <c r="A375" s="819"/>
      <c r="B375" s="1001"/>
      <c r="C375" s="150" t="s">
        <v>1126</v>
      </c>
      <c r="D375" s="696">
        <v>2</v>
      </c>
      <c r="E375" s="943" t="s">
        <v>599</v>
      </c>
      <c r="F375" s="150" t="s">
        <v>5474</v>
      </c>
      <c r="G375" s="127"/>
      <c r="H375" s="319"/>
      <c r="I375" s="319"/>
      <c r="J375" s="319"/>
      <c r="K375" s="105"/>
      <c r="L375" s="105"/>
      <c r="M375" s="319"/>
      <c r="N375" s="319"/>
      <c r="O375" s="105"/>
      <c r="P375" s="105"/>
      <c r="Q375" s="319"/>
      <c r="R375" s="319"/>
      <c r="S375" s="319"/>
      <c r="T375" s="319"/>
      <c r="U375" s="319"/>
      <c r="V375" s="319"/>
      <c r="W375" s="319"/>
      <c r="X375" s="319"/>
      <c r="Y375" s="319"/>
      <c r="Z375" s="319"/>
    </row>
    <row r="376" spans="1:26" ht="34">
      <c r="A376" s="695" t="s">
        <v>2240</v>
      </c>
      <c r="B376" s="122" t="s">
        <v>1131</v>
      </c>
      <c r="C376" s="150" t="s">
        <v>5475</v>
      </c>
      <c r="D376" s="696">
        <v>2</v>
      </c>
      <c r="E376" s="943" t="s">
        <v>599</v>
      </c>
      <c r="F376" s="150" t="s">
        <v>1129</v>
      </c>
      <c r="G376" s="127"/>
      <c r="H376" s="319"/>
      <c r="I376" s="319"/>
      <c r="J376" s="319"/>
      <c r="K376" s="105"/>
      <c r="L376" s="105"/>
      <c r="M376" s="319"/>
      <c r="N376" s="319"/>
      <c r="O376" s="105"/>
      <c r="P376" s="105"/>
      <c r="Q376" s="319"/>
      <c r="R376" s="319"/>
      <c r="S376" s="319"/>
      <c r="T376" s="319"/>
      <c r="U376" s="319"/>
      <c r="V376" s="319"/>
      <c r="W376" s="319"/>
      <c r="X376" s="319"/>
      <c r="Y376" s="319"/>
      <c r="Z376" s="319"/>
    </row>
    <row r="377" spans="1:26" ht="32">
      <c r="A377" s="695"/>
      <c r="B377" s="122"/>
      <c r="C377" s="150" t="s">
        <v>1132</v>
      </c>
      <c r="D377" s="696">
        <v>2</v>
      </c>
      <c r="E377" s="943" t="s">
        <v>877</v>
      </c>
      <c r="F377" s="150" t="s">
        <v>2883</v>
      </c>
      <c r="G377" s="127"/>
      <c r="H377" s="319"/>
      <c r="I377" s="319"/>
      <c r="J377" s="319"/>
      <c r="K377" s="105"/>
      <c r="L377" s="105"/>
      <c r="M377" s="319"/>
      <c r="N377" s="319"/>
      <c r="O377" s="105"/>
      <c r="P377" s="105"/>
      <c r="Q377" s="319"/>
      <c r="R377" s="319"/>
      <c r="S377" s="319"/>
      <c r="T377" s="319"/>
      <c r="U377" s="319"/>
      <c r="V377" s="319"/>
      <c r="W377" s="319"/>
      <c r="X377" s="319"/>
      <c r="Y377" s="319"/>
      <c r="Z377" s="319"/>
    </row>
    <row r="378" spans="1:26" ht="32">
      <c r="A378" s="695"/>
      <c r="B378" s="122"/>
      <c r="C378" s="150" t="s">
        <v>5476</v>
      </c>
      <c r="D378" s="696">
        <v>2</v>
      </c>
      <c r="E378" s="943" t="s">
        <v>611</v>
      </c>
      <c r="F378" s="150" t="s">
        <v>2883</v>
      </c>
      <c r="G378" s="127"/>
      <c r="H378" s="319"/>
      <c r="I378" s="319"/>
      <c r="J378" s="319"/>
      <c r="K378" s="105"/>
      <c r="L378" s="105"/>
      <c r="M378" s="319"/>
      <c r="N378" s="319"/>
      <c r="O378" s="105"/>
      <c r="P378" s="105"/>
      <c r="Q378" s="319"/>
      <c r="R378" s="319"/>
      <c r="S378" s="319"/>
      <c r="T378" s="319"/>
      <c r="U378" s="319"/>
      <c r="V378" s="319"/>
      <c r="W378" s="319"/>
      <c r="X378" s="319"/>
      <c r="Y378" s="319"/>
      <c r="Z378" s="319"/>
    </row>
    <row r="379" spans="1:26" ht="48">
      <c r="A379" s="695" t="s">
        <v>2241</v>
      </c>
      <c r="B379" s="122" t="s">
        <v>1135</v>
      </c>
      <c r="C379" s="373" t="s">
        <v>1136</v>
      </c>
      <c r="D379" s="696">
        <v>2</v>
      </c>
      <c r="E379" s="943" t="s">
        <v>506</v>
      </c>
      <c r="F379" s="150" t="s">
        <v>2884</v>
      </c>
      <c r="G379" s="127"/>
      <c r="H379" s="319"/>
      <c r="I379" s="319"/>
      <c r="J379" s="319"/>
      <c r="K379" s="105"/>
      <c r="L379" s="105"/>
      <c r="M379" s="319"/>
      <c r="N379" s="319"/>
      <c r="O379" s="105"/>
      <c r="P379" s="105"/>
      <c r="Q379" s="319"/>
      <c r="R379" s="319"/>
      <c r="S379" s="319"/>
      <c r="T379" s="319"/>
      <c r="U379" s="319"/>
      <c r="V379" s="319"/>
      <c r="W379" s="319"/>
      <c r="X379" s="319"/>
      <c r="Y379" s="319"/>
      <c r="Z379" s="319"/>
    </row>
    <row r="380" spans="1:26" ht="32">
      <c r="A380" s="695"/>
      <c r="B380" s="122"/>
      <c r="C380" s="150" t="s">
        <v>1141</v>
      </c>
      <c r="D380" s="696">
        <v>2</v>
      </c>
      <c r="E380" s="943" t="s">
        <v>611</v>
      </c>
      <c r="F380" s="150" t="s">
        <v>5477</v>
      </c>
      <c r="G380" s="127"/>
      <c r="H380" s="319"/>
      <c r="I380" s="319"/>
      <c r="J380" s="319"/>
      <c r="K380" s="105"/>
      <c r="L380" s="105"/>
      <c r="M380" s="319"/>
      <c r="N380" s="319"/>
      <c r="O380" s="105"/>
      <c r="P380" s="105"/>
      <c r="Q380" s="319"/>
      <c r="R380" s="319"/>
      <c r="S380" s="319"/>
      <c r="T380" s="319"/>
      <c r="U380" s="319"/>
      <c r="V380" s="319"/>
      <c r="W380" s="319"/>
      <c r="X380" s="319"/>
      <c r="Y380" s="319"/>
      <c r="Z380" s="319"/>
    </row>
    <row r="381" spans="1:26" ht="34">
      <c r="A381" s="695" t="s">
        <v>2247</v>
      </c>
      <c r="B381" s="122" t="s">
        <v>1144</v>
      </c>
      <c r="C381" s="150" t="s">
        <v>5478</v>
      </c>
      <c r="D381" s="696">
        <v>2</v>
      </c>
      <c r="E381" s="943" t="s">
        <v>599</v>
      </c>
      <c r="F381" s="150" t="s">
        <v>4362</v>
      </c>
      <c r="G381" s="127"/>
      <c r="H381" s="319"/>
      <c r="I381" s="319"/>
      <c r="J381" s="319"/>
      <c r="K381" s="105"/>
      <c r="L381" s="105"/>
      <c r="M381" s="319"/>
      <c r="N381" s="319"/>
      <c r="O381" s="105"/>
      <c r="P381" s="105"/>
      <c r="Q381" s="319"/>
      <c r="R381" s="319"/>
      <c r="S381" s="319"/>
      <c r="T381" s="319"/>
      <c r="U381" s="319"/>
      <c r="V381" s="319"/>
      <c r="W381" s="319"/>
      <c r="X381" s="319"/>
      <c r="Y381" s="319"/>
      <c r="Z381" s="319"/>
    </row>
    <row r="382" spans="1:26" ht="16">
      <c r="A382" s="695"/>
      <c r="B382" s="122"/>
      <c r="C382" s="150" t="s">
        <v>4363</v>
      </c>
      <c r="D382" s="696">
        <v>2</v>
      </c>
      <c r="E382" s="943" t="s">
        <v>599</v>
      </c>
      <c r="F382" s="150" t="s">
        <v>4364</v>
      </c>
      <c r="G382" s="127"/>
      <c r="H382" s="319"/>
      <c r="I382" s="319"/>
      <c r="J382" s="319"/>
      <c r="K382" s="105"/>
      <c r="L382" s="105"/>
      <c r="M382" s="319"/>
      <c r="N382" s="319"/>
      <c r="O382" s="105"/>
      <c r="P382" s="105"/>
      <c r="Q382" s="319"/>
      <c r="R382" s="319"/>
      <c r="S382" s="319"/>
      <c r="T382" s="319"/>
      <c r="U382" s="319"/>
      <c r="V382" s="319"/>
      <c r="W382" s="319"/>
      <c r="X382" s="319"/>
      <c r="Y382" s="319"/>
      <c r="Z382" s="319"/>
    </row>
    <row r="383" spans="1:26" ht="48">
      <c r="A383" s="695"/>
      <c r="B383" s="122"/>
      <c r="C383" s="150" t="s">
        <v>5479</v>
      </c>
      <c r="D383" s="696">
        <v>2</v>
      </c>
      <c r="E383" s="278" t="s">
        <v>387</v>
      </c>
      <c r="F383" s="150" t="s">
        <v>2887</v>
      </c>
      <c r="G383" s="127"/>
      <c r="H383" s="319"/>
      <c r="I383" s="319"/>
      <c r="J383" s="319"/>
      <c r="K383" s="105"/>
      <c r="L383" s="105"/>
      <c r="M383" s="319"/>
      <c r="N383" s="319"/>
      <c r="O383" s="105"/>
      <c r="P383" s="105"/>
      <c r="Q383" s="319"/>
      <c r="R383" s="319"/>
      <c r="S383" s="319"/>
      <c r="T383" s="319"/>
      <c r="U383" s="319"/>
      <c r="V383" s="319"/>
      <c r="W383" s="319"/>
      <c r="X383" s="319"/>
      <c r="Y383" s="319"/>
      <c r="Z383" s="319"/>
    </row>
    <row r="384" spans="1:26" ht="34">
      <c r="A384" s="695" t="s">
        <v>2248</v>
      </c>
      <c r="B384" s="122" t="s">
        <v>5480</v>
      </c>
      <c r="C384" s="150" t="s">
        <v>5481</v>
      </c>
      <c r="D384" s="696">
        <v>2</v>
      </c>
      <c r="E384" s="943" t="s">
        <v>561</v>
      </c>
      <c r="F384" s="150" t="s">
        <v>4368</v>
      </c>
      <c r="G384" s="127"/>
      <c r="H384" s="319"/>
      <c r="I384" s="319"/>
      <c r="J384" s="319"/>
      <c r="K384" s="105"/>
      <c r="L384" s="105"/>
      <c r="M384" s="319"/>
      <c r="N384" s="319"/>
      <c r="O384" s="105"/>
      <c r="P384" s="105"/>
      <c r="Q384" s="319"/>
      <c r="R384" s="319"/>
      <c r="S384" s="319"/>
      <c r="T384" s="319"/>
      <c r="U384" s="319"/>
      <c r="V384" s="319"/>
      <c r="W384" s="319"/>
      <c r="X384" s="319"/>
      <c r="Y384" s="319"/>
      <c r="Z384" s="319"/>
    </row>
    <row r="385" spans="1:26" ht="19">
      <c r="A385" s="982" t="s">
        <v>252</v>
      </c>
      <c r="B385" s="1728" t="s">
        <v>253</v>
      </c>
      <c r="C385" s="1570"/>
      <c r="D385" s="1570"/>
      <c r="E385" s="1570"/>
      <c r="F385" s="1570"/>
      <c r="G385" s="1573"/>
      <c r="H385" s="863"/>
      <c r="I385" s="319">
        <f>SUM(D386:D393)</f>
        <v>16</v>
      </c>
      <c r="J385" s="319">
        <f>COUNT(D386:D393)*2</f>
        <v>16</v>
      </c>
      <c r="K385" s="105"/>
      <c r="L385" s="105"/>
      <c r="M385" s="319"/>
      <c r="N385" s="319"/>
      <c r="O385" s="105"/>
      <c r="P385" s="105"/>
      <c r="Q385" s="319"/>
      <c r="R385" s="319"/>
      <c r="S385" s="319"/>
      <c r="T385" s="319"/>
      <c r="U385" s="319"/>
      <c r="V385" s="319"/>
      <c r="W385" s="319"/>
      <c r="X385" s="319"/>
      <c r="Y385" s="319"/>
      <c r="Z385" s="319"/>
    </row>
    <row r="386" spans="1:26" ht="34">
      <c r="A386" s="695" t="s">
        <v>2250</v>
      </c>
      <c r="B386" s="122" t="s">
        <v>1151</v>
      </c>
      <c r="C386" s="179" t="s">
        <v>3398</v>
      </c>
      <c r="D386" s="696">
        <v>2</v>
      </c>
      <c r="E386" s="124" t="s">
        <v>877</v>
      </c>
      <c r="F386" s="141" t="s">
        <v>5482</v>
      </c>
      <c r="G386" s="127"/>
      <c r="H386" s="319"/>
      <c r="I386" s="319"/>
      <c r="J386" s="319"/>
      <c r="K386" s="105"/>
      <c r="L386" s="105"/>
      <c r="M386" s="319"/>
      <c r="N386" s="319"/>
      <c r="O386" s="105"/>
      <c r="P386" s="105"/>
      <c r="Q386" s="319"/>
      <c r="R386" s="319"/>
      <c r="S386" s="319"/>
      <c r="T386" s="319"/>
      <c r="U386" s="319"/>
      <c r="V386" s="319"/>
      <c r="W386" s="319"/>
      <c r="X386" s="319"/>
      <c r="Y386" s="319"/>
      <c r="Z386" s="319"/>
    </row>
    <row r="387" spans="1:26" ht="34">
      <c r="A387" s="695" t="s">
        <v>2253</v>
      </c>
      <c r="B387" s="122" t="s">
        <v>1155</v>
      </c>
      <c r="C387" s="150" t="s">
        <v>1156</v>
      </c>
      <c r="D387" s="696">
        <v>2</v>
      </c>
      <c r="E387" s="124" t="s">
        <v>877</v>
      </c>
      <c r="F387" s="150" t="s">
        <v>5483</v>
      </c>
      <c r="G387" s="127"/>
      <c r="H387" s="319"/>
      <c r="I387" s="319"/>
      <c r="J387" s="319"/>
      <c r="K387" s="105"/>
      <c r="L387" s="105"/>
      <c r="M387" s="319"/>
      <c r="N387" s="319"/>
      <c r="O387" s="105"/>
      <c r="P387" s="105"/>
      <c r="Q387" s="319"/>
      <c r="R387" s="319"/>
      <c r="S387" s="319"/>
      <c r="T387" s="319"/>
      <c r="U387" s="319"/>
      <c r="V387" s="319"/>
      <c r="W387" s="319"/>
      <c r="X387" s="319"/>
      <c r="Y387" s="319"/>
      <c r="Z387" s="319"/>
    </row>
    <row r="388" spans="1:26" ht="34">
      <c r="A388" s="695" t="s">
        <v>2255</v>
      </c>
      <c r="B388" s="122" t="s">
        <v>1159</v>
      </c>
      <c r="C388" s="150" t="s">
        <v>1160</v>
      </c>
      <c r="D388" s="696">
        <v>2</v>
      </c>
      <c r="E388" s="124" t="s">
        <v>877</v>
      </c>
      <c r="F388" s="150" t="s">
        <v>4371</v>
      </c>
      <c r="G388" s="127"/>
      <c r="H388" s="319"/>
      <c r="I388" s="319"/>
      <c r="J388" s="319"/>
      <c r="K388" s="105"/>
      <c r="L388" s="105"/>
      <c r="M388" s="319"/>
      <c r="N388" s="319"/>
      <c r="O388" s="105"/>
      <c r="P388" s="105"/>
      <c r="Q388" s="319"/>
      <c r="R388" s="319"/>
      <c r="S388" s="319"/>
      <c r="T388" s="319"/>
      <c r="U388" s="319"/>
      <c r="V388" s="319"/>
      <c r="W388" s="319"/>
      <c r="X388" s="319"/>
      <c r="Y388" s="319"/>
      <c r="Z388" s="319"/>
    </row>
    <row r="389" spans="1:26" ht="34">
      <c r="A389" s="695" t="s">
        <v>2256</v>
      </c>
      <c r="B389" s="491" t="s">
        <v>1163</v>
      </c>
      <c r="C389" s="383" t="s">
        <v>5484</v>
      </c>
      <c r="D389" s="696">
        <v>2</v>
      </c>
      <c r="E389" s="124" t="s">
        <v>877</v>
      </c>
      <c r="F389" s="179" t="s">
        <v>5485</v>
      </c>
      <c r="G389" s="127"/>
      <c r="H389" s="319"/>
      <c r="I389" s="319"/>
      <c r="J389" s="319"/>
      <c r="K389" s="105"/>
      <c r="L389" s="105"/>
      <c r="M389" s="319"/>
      <c r="N389" s="319"/>
      <c r="O389" s="105"/>
      <c r="P389" s="105"/>
      <c r="Q389" s="319"/>
      <c r="R389" s="319"/>
      <c r="S389" s="319"/>
      <c r="T389" s="319"/>
      <c r="U389" s="319"/>
      <c r="V389" s="319"/>
      <c r="W389" s="319"/>
      <c r="X389" s="319"/>
      <c r="Y389" s="319"/>
      <c r="Z389" s="319"/>
    </row>
    <row r="390" spans="1:26" ht="64">
      <c r="A390" s="695" t="s">
        <v>2258</v>
      </c>
      <c r="B390" s="122" t="s">
        <v>1167</v>
      </c>
      <c r="C390" s="475" t="s">
        <v>2895</v>
      </c>
      <c r="D390" s="696">
        <v>2</v>
      </c>
      <c r="E390" s="124" t="s">
        <v>496</v>
      </c>
      <c r="F390" s="179" t="s">
        <v>5486</v>
      </c>
      <c r="G390" s="127"/>
      <c r="H390" s="319"/>
      <c r="I390" s="319"/>
      <c r="J390" s="319"/>
      <c r="K390" s="105"/>
      <c r="L390" s="105"/>
      <c r="M390" s="319"/>
      <c r="N390" s="319"/>
      <c r="O390" s="105"/>
      <c r="P390" s="105"/>
      <c r="Q390" s="319"/>
      <c r="R390" s="319"/>
      <c r="S390" s="319"/>
      <c r="T390" s="319"/>
      <c r="U390" s="319"/>
      <c r="V390" s="319"/>
      <c r="W390" s="319"/>
      <c r="X390" s="319"/>
      <c r="Y390" s="319"/>
      <c r="Z390" s="319"/>
    </row>
    <row r="391" spans="1:26" ht="64">
      <c r="A391" s="695" t="s">
        <v>2260</v>
      </c>
      <c r="B391" s="122" t="s">
        <v>1171</v>
      </c>
      <c r="C391" s="179" t="s">
        <v>2897</v>
      </c>
      <c r="D391" s="696">
        <v>2</v>
      </c>
      <c r="E391" s="124" t="s">
        <v>877</v>
      </c>
      <c r="F391" s="179" t="s">
        <v>5487</v>
      </c>
      <c r="G391" s="127"/>
      <c r="H391" s="319"/>
      <c r="I391" s="319"/>
      <c r="J391" s="319"/>
      <c r="K391" s="105"/>
      <c r="L391" s="105"/>
      <c r="M391" s="319"/>
      <c r="N391" s="319"/>
      <c r="O391" s="105"/>
      <c r="P391" s="105"/>
      <c r="Q391" s="319"/>
      <c r="R391" s="319"/>
      <c r="S391" s="319"/>
      <c r="T391" s="319"/>
      <c r="U391" s="319"/>
      <c r="V391" s="319"/>
      <c r="W391" s="319"/>
      <c r="X391" s="319"/>
      <c r="Y391" s="319"/>
      <c r="Z391" s="319"/>
    </row>
    <row r="392" spans="1:26" ht="32">
      <c r="A392" s="695"/>
      <c r="B392" s="122"/>
      <c r="C392" s="150" t="s">
        <v>1174</v>
      </c>
      <c r="D392" s="696">
        <v>2</v>
      </c>
      <c r="E392" s="124" t="s">
        <v>877</v>
      </c>
      <c r="F392" s="150" t="s">
        <v>4375</v>
      </c>
      <c r="G392" s="127"/>
      <c r="H392" s="319"/>
      <c r="I392" s="319"/>
      <c r="J392" s="319"/>
      <c r="K392" s="105"/>
      <c r="L392" s="105"/>
      <c r="M392" s="319"/>
      <c r="N392" s="319"/>
      <c r="O392" s="105"/>
      <c r="P392" s="105"/>
      <c r="Q392" s="319"/>
      <c r="R392" s="319"/>
      <c r="S392" s="319"/>
      <c r="T392" s="319"/>
      <c r="U392" s="319"/>
      <c r="V392" s="319"/>
      <c r="W392" s="319"/>
      <c r="X392" s="319"/>
      <c r="Y392" s="319"/>
      <c r="Z392" s="319"/>
    </row>
    <row r="393" spans="1:26" ht="80">
      <c r="A393" s="695" t="s">
        <v>2263</v>
      </c>
      <c r="B393" s="122" t="s">
        <v>1177</v>
      </c>
      <c r="C393" s="153" t="s">
        <v>3405</v>
      </c>
      <c r="D393" s="696">
        <v>2</v>
      </c>
      <c r="E393" s="124" t="s">
        <v>469</v>
      </c>
      <c r="F393" s="150" t="s">
        <v>4376</v>
      </c>
      <c r="G393" s="127"/>
      <c r="H393" s="319"/>
      <c r="I393" s="319"/>
      <c r="J393" s="319"/>
      <c r="K393" s="105"/>
      <c r="L393" s="105"/>
      <c r="M393" s="319"/>
      <c r="N393" s="319"/>
      <c r="O393" s="105"/>
      <c r="P393" s="105"/>
      <c r="Q393" s="319"/>
      <c r="R393" s="319"/>
      <c r="S393" s="319"/>
      <c r="T393" s="319"/>
      <c r="U393" s="319"/>
      <c r="V393" s="319"/>
      <c r="W393" s="319"/>
      <c r="X393" s="319"/>
      <c r="Y393" s="319"/>
      <c r="Z393" s="319"/>
    </row>
    <row r="394" spans="1:26" ht="19">
      <c r="A394" s="982" t="s">
        <v>2265</v>
      </c>
      <c r="B394" s="1728" t="s">
        <v>123</v>
      </c>
      <c r="C394" s="1570"/>
      <c r="D394" s="1570"/>
      <c r="E394" s="1570"/>
      <c r="F394" s="1570"/>
      <c r="G394" s="1573"/>
      <c r="H394" s="863"/>
      <c r="I394" s="319">
        <f>SUM(D395:D404)</f>
        <v>20</v>
      </c>
      <c r="J394" s="319">
        <f>COUNT(D395:D404)*2</f>
        <v>20</v>
      </c>
      <c r="K394" s="105"/>
      <c r="L394" s="105"/>
      <c r="M394" s="319"/>
      <c r="N394" s="319"/>
      <c r="O394" s="105"/>
      <c r="P394" s="105"/>
      <c r="Q394" s="319"/>
      <c r="R394" s="319"/>
      <c r="S394" s="319"/>
      <c r="T394" s="319"/>
      <c r="U394" s="319"/>
      <c r="V394" s="319"/>
      <c r="W394" s="319"/>
      <c r="X394" s="319"/>
      <c r="Y394" s="319"/>
      <c r="Z394" s="319"/>
    </row>
    <row r="395" spans="1:26" ht="34">
      <c r="A395" s="695" t="s">
        <v>2266</v>
      </c>
      <c r="B395" s="122" t="s">
        <v>1180</v>
      </c>
      <c r="C395" s="712" t="s">
        <v>5488</v>
      </c>
      <c r="D395" s="696">
        <v>2</v>
      </c>
      <c r="E395" s="124" t="s">
        <v>599</v>
      </c>
      <c r="F395" s="150" t="s">
        <v>5489</v>
      </c>
      <c r="G395" s="127"/>
      <c r="H395" s="319"/>
      <c r="I395" s="319"/>
      <c r="J395" s="319"/>
      <c r="K395" s="105"/>
      <c r="L395" s="105"/>
      <c r="M395" s="319"/>
      <c r="N395" s="319"/>
      <c r="O395" s="105"/>
      <c r="P395" s="105"/>
      <c r="Q395" s="319"/>
      <c r="R395" s="319"/>
      <c r="S395" s="319"/>
      <c r="T395" s="319"/>
      <c r="U395" s="319"/>
      <c r="V395" s="319"/>
      <c r="W395" s="319"/>
      <c r="X395" s="319"/>
      <c r="Y395" s="319"/>
      <c r="Z395" s="319"/>
    </row>
    <row r="396" spans="1:26" ht="160">
      <c r="A396" s="695"/>
      <c r="B396" s="122"/>
      <c r="C396" s="712" t="s">
        <v>3409</v>
      </c>
      <c r="D396" s="696">
        <v>2</v>
      </c>
      <c r="E396" s="594" t="s">
        <v>599</v>
      </c>
      <c r="F396" s="150" t="s">
        <v>5490</v>
      </c>
      <c r="G396" s="127"/>
      <c r="H396" s="319"/>
      <c r="I396" s="319"/>
      <c r="J396" s="319"/>
      <c r="K396" s="105"/>
      <c r="L396" s="105"/>
      <c r="M396" s="319"/>
      <c r="N396" s="319"/>
      <c r="O396" s="105"/>
      <c r="P396" s="105"/>
      <c r="Q396" s="319"/>
      <c r="R396" s="319"/>
      <c r="S396" s="319"/>
      <c r="T396" s="319"/>
      <c r="U396" s="319"/>
      <c r="V396" s="319"/>
      <c r="W396" s="319"/>
      <c r="X396" s="319"/>
      <c r="Y396" s="319"/>
      <c r="Z396" s="319"/>
    </row>
    <row r="397" spans="1:26" ht="48">
      <c r="A397" s="695"/>
      <c r="B397" s="122"/>
      <c r="C397" s="712" t="s">
        <v>5491</v>
      </c>
      <c r="D397" s="696">
        <v>2</v>
      </c>
      <c r="E397" s="124" t="s">
        <v>561</v>
      </c>
      <c r="F397" s="150" t="s">
        <v>5492</v>
      </c>
      <c r="G397" s="127"/>
      <c r="H397" s="319"/>
      <c r="I397" s="319"/>
      <c r="J397" s="319"/>
      <c r="K397" s="105"/>
      <c r="L397" s="105"/>
      <c r="M397" s="319"/>
      <c r="N397" s="319"/>
      <c r="O397" s="105"/>
      <c r="P397" s="105"/>
      <c r="Q397" s="319"/>
      <c r="R397" s="319"/>
      <c r="S397" s="319"/>
      <c r="T397" s="319"/>
      <c r="U397" s="319"/>
      <c r="V397" s="319"/>
      <c r="W397" s="319"/>
      <c r="X397" s="319"/>
      <c r="Y397" s="319"/>
      <c r="Z397" s="319"/>
    </row>
    <row r="398" spans="1:26" ht="96">
      <c r="A398" s="695"/>
      <c r="B398" s="122"/>
      <c r="C398" s="253" t="s">
        <v>5493</v>
      </c>
      <c r="D398" s="696">
        <v>2</v>
      </c>
      <c r="E398" s="723" t="s">
        <v>4909</v>
      </c>
      <c r="F398" s="492" t="s">
        <v>5494</v>
      </c>
      <c r="G398" s="127"/>
      <c r="H398" s="319"/>
      <c r="I398" s="319"/>
      <c r="J398" s="319"/>
      <c r="K398" s="105"/>
      <c r="L398" s="105"/>
      <c r="M398" s="319"/>
      <c r="N398" s="319"/>
      <c r="O398" s="105"/>
      <c r="P398" s="105"/>
      <c r="Q398" s="319"/>
      <c r="R398" s="319"/>
      <c r="S398" s="319"/>
      <c r="T398" s="319"/>
      <c r="U398" s="319"/>
      <c r="V398" s="319"/>
      <c r="W398" s="319"/>
      <c r="X398" s="319"/>
      <c r="Y398" s="319"/>
      <c r="Z398" s="319"/>
    </row>
    <row r="399" spans="1:26" ht="34">
      <c r="A399" s="695" t="s">
        <v>2267</v>
      </c>
      <c r="B399" s="122" t="s">
        <v>1187</v>
      </c>
      <c r="C399" s="179" t="s">
        <v>1191</v>
      </c>
      <c r="D399" s="696">
        <v>2</v>
      </c>
      <c r="E399" s="594" t="s">
        <v>1189</v>
      </c>
      <c r="F399" s="150" t="s">
        <v>1190</v>
      </c>
      <c r="G399" s="127"/>
      <c r="H399" s="319"/>
      <c r="I399" s="319"/>
      <c r="J399" s="319"/>
      <c r="K399" s="105"/>
      <c r="L399" s="105"/>
      <c r="M399" s="319"/>
      <c r="N399" s="319"/>
      <c r="O399" s="105"/>
      <c r="P399" s="105"/>
      <c r="Q399" s="319"/>
      <c r="R399" s="319"/>
      <c r="S399" s="319"/>
      <c r="T399" s="319"/>
      <c r="U399" s="319"/>
      <c r="V399" s="319"/>
      <c r="W399" s="319"/>
      <c r="X399" s="319"/>
      <c r="Y399" s="319"/>
      <c r="Z399" s="319"/>
    </row>
    <row r="400" spans="1:26" ht="16">
      <c r="A400" s="695"/>
      <c r="B400" s="122"/>
      <c r="C400" s="150" t="s">
        <v>5495</v>
      </c>
      <c r="D400" s="696">
        <v>2</v>
      </c>
      <c r="E400" s="594" t="s">
        <v>599</v>
      </c>
      <c r="F400" s="150" t="s">
        <v>4383</v>
      </c>
      <c r="G400" s="127"/>
      <c r="H400" s="319"/>
      <c r="I400" s="319"/>
      <c r="J400" s="319"/>
      <c r="K400" s="105"/>
      <c r="L400" s="105"/>
      <c r="M400" s="319"/>
      <c r="N400" s="319"/>
      <c r="O400" s="105"/>
      <c r="P400" s="105"/>
      <c r="Q400" s="319"/>
      <c r="R400" s="319"/>
      <c r="S400" s="319"/>
      <c r="T400" s="319"/>
      <c r="U400" s="319"/>
      <c r="V400" s="319"/>
      <c r="W400" s="319"/>
      <c r="X400" s="319"/>
      <c r="Y400" s="319"/>
      <c r="Z400" s="319"/>
    </row>
    <row r="401" spans="1:26" ht="80">
      <c r="A401" s="695"/>
      <c r="B401" s="122"/>
      <c r="C401" s="492" t="s">
        <v>5496</v>
      </c>
      <c r="D401" s="696">
        <v>2</v>
      </c>
      <c r="E401" s="1002" t="s">
        <v>5032</v>
      </c>
      <c r="F401" s="864" t="s">
        <v>5497</v>
      </c>
      <c r="G401" s="127"/>
      <c r="H401" s="319"/>
      <c r="I401" s="319"/>
      <c r="J401" s="319"/>
      <c r="K401" s="105"/>
      <c r="L401" s="105"/>
      <c r="M401" s="319"/>
      <c r="N401" s="319"/>
      <c r="O401" s="105"/>
      <c r="P401" s="105"/>
      <c r="Q401" s="319"/>
      <c r="R401" s="319"/>
      <c r="S401" s="319"/>
      <c r="T401" s="319"/>
      <c r="U401" s="319"/>
      <c r="V401" s="319"/>
      <c r="W401" s="319"/>
      <c r="X401" s="319"/>
      <c r="Y401" s="319"/>
      <c r="Z401" s="319"/>
    </row>
    <row r="402" spans="1:26" ht="96">
      <c r="A402" s="695"/>
      <c r="B402" s="122"/>
      <c r="C402" s="179" t="s">
        <v>5498</v>
      </c>
      <c r="D402" s="696">
        <v>2</v>
      </c>
      <c r="E402" s="124" t="s">
        <v>611</v>
      </c>
      <c r="F402" s="150" t="s">
        <v>5499</v>
      </c>
      <c r="G402" s="127"/>
      <c r="H402" s="319"/>
      <c r="I402" s="319"/>
      <c r="J402" s="319"/>
      <c r="K402" s="105"/>
      <c r="L402" s="105"/>
      <c r="M402" s="319"/>
      <c r="N402" s="319"/>
      <c r="O402" s="105"/>
      <c r="P402" s="105"/>
      <c r="Q402" s="319"/>
      <c r="R402" s="319"/>
      <c r="S402" s="319"/>
      <c r="T402" s="319"/>
      <c r="U402" s="319"/>
      <c r="V402" s="319"/>
      <c r="W402" s="319"/>
      <c r="X402" s="319"/>
      <c r="Y402" s="319"/>
      <c r="Z402" s="319"/>
    </row>
    <row r="403" spans="1:26" ht="128">
      <c r="A403" s="695" t="s">
        <v>2268</v>
      </c>
      <c r="B403" s="122" t="s">
        <v>1194</v>
      </c>
      <c r="C403" s="475" t="s">
        <v>5500</v>
      </c>
      <c r="D403" s="696">
        <v>2</v>
      </c>
      <c r="E403" s="370" t="s">
        <v>561</v>
      </c>
      <c r="F403" s="179" t="s">
        <v>5501</v>
      </c>
      <c r="G403" s="1003"/>
      <c r="H403" s="1004"/>
      <c r="I403" s="319"/>
      <c r="J403" s="319"/>
      <c r="K403" s="105"/>
      <c r="L403" s="105"/>
      <c r="M403" s="319"/>
      <c r="N403" s="319"/>
      <c r="O403" s="105"/>
      <c r="P403" s="105"/>
      <c r="Q403" s="106"/>
      <c r="R403" s="106"/>
      <c r="S403" s="106"/>
      <c r="T403" s="106"/>
      <c r="U403" s="106"/>
      <c r="V403" s="106"/>
      <c r="W403" s="106"/>
      <c r="X403" s="106"/>
      <c r="Y403" s="106"/>
      <c r="Z403" s="106"/>
    </row>
    <row r="404" spans="1:26" ht="51">
      <c r="A404" s="695" t="s">
        <v>3827</v>
      </c>
      <c r="B404" s="122" t="s">
        <v>3828</v>
      </c>
      <c r="C404" s="179" t="s">
        <v>5502</v>
      </c>
      <c r="D404" s="696">
        <v>2</v>
      </c>
      <c r="E404" s="124" t="s">
        <v>611</v>
      </c>
      <c r="F404" s="179"/>
      <c r="G404" s="127"/>
      <c r="H404" s="319"/>
      <c r="I404" s="319"/>
      <c r="J404" s="319"/>
      <c r="K404" s="105"/>
      <c r="L404" s="105"/>
      <c r="M404" s="319"/>
      <c r="N404" s="319"/>
      <c r="O404" s="105"/>
      <c r="P404" s="105"/>
      <c r="Q404" s="106"/>
      <c r="R404" s="106"/>
      <c r="S404" s="106"/>
      <c r="T404" s="106"/>
      <c r="U404" s="106"/>
      <c r="V404" s="106"/>
      <c r="W404" s="106"/>
      <c r="X404" s="106"/>
      <c r="Y404" s="106"/>
      <c r="Z404" s="106"/>
    </row>
    <row r="405" spans="1:26" ht="18" hidden="1" customHeight="1">
      <c r="A405" s="993" t="s">
        <v>2269</v>
      </c>
      <c r="B405" s="1728" t="s">
        <v>125</v>
      </c>
      <c r="C405" s="1570"/>
      <c r="D405" s="1570"/>
      <c r="E405" s="1570"/>
      <c r="F405" s="1570"/>
      <c r="G405" s="1573"/>
      <c r="H405" s="856"/>
      <c r="I405" s="105"/>
      <c r="J405" s="105"/>
      <c r="K405" s="105"/>
      <c r="L405" s="105"/>
      <c r="M405" s="105"/>
      <c r="N405" s="106"/>
      <c r="O405" s="106"/>
      <c r="P405" s="106"/>
      <c r="Q405" s="106"/>
      <c r="R405" s="106"/>
      <c r="S405" s="106"/>
      <c r="T405" s="106"/>
      <c r="U405" s="106"/>
      <c r="V405" s="106"/>
      <c r="W405" s="106"/>
      <c r="X405" s="106"/>
      <c r="Y405" s="106"/>
      <c r="Z405" s="106"/>
    </row>
    <row r="406" spans="1:26" ht="18" hidden="1" customHeight="1">
      <c r="A406" s="310" t="s">
        <v>2270</v>
      </c>
      <c r="B406" s="150" t="s">
        <v>1199</v>
      </c>
      <c r="C406" s="150"/>
      <c r="D406" s="141"/>
      <c r="E406" s="141"/>
      <c r="F406" s="141"/>
      <c r="G406" s="127"/>
      <c r="H406" s="105"/>
      <c r="I406" s="105"/>
      <c r="J406" s="105"/>
      <c r="K406" s="105"/>
      <c r="L406" s="105"/>
      <c r="M406" s="105"/>
      <c r="N406" s="106"/>
      <c r="O406" s="106"/>
      <c r="P406" s="106"/>
      <c r="Q406" s="106"/>
      <c r="R406" s="106"/>
      <c r="S406" s="106"/>
      <c r="T406" s="106"/>
      <c r="U406" s="106"/>
      <c r="V406" s="106"/>
      <c r="W406" s="106"/>
      <c r="X406" s="106"/>
      <c r="Y406" s="106"/>
      <c r="Z406" s="106"/>
    </row>
    <row r="407" spans="1:26" ht="19">
      <c r="A407" s="982" t="s">
        <v>254</v>
      </c>
      <c r="B407" s="1728" t="s">
        <v>127</v>
      </c>
      <c r="C407" s="1570"/>
      <c r="D407" s="1570"/>
      <c r="E407" s="1570"/>
      <c r="F407" s="1570"/>
      <c r="G407" s="1573"/>
      <c r="H407" s="863"/>
      <c r="I407" s="319">
        <f>SUM(D408:D411)</f>
        <v>6</v>
      </c>
      <c r="J407" s="319">
        <f>COUNT(D408:D411)*2</f>
        <v>6</v>
      </c>
      <c r="K407" s="105"/>
      <c r="L407" s="105"/>
      <c r="M407" s="319"/>
      <c r="N407" s="319"/>
      <c r="O407" s="105"/>
      <c r="P407" s="105"/>
      <c r="Q407" s="106"/>
      <c r="R407" s="106"/>
      <c r="S407" s="106"/>
      <c r="T407" s="106"/>
      <c r="U407" s="106"/>
      <c r="V407" s="106"/>
      <c r="W407" s="106"/>
      <c r="X407" s="106"/>
      <c r="Y407" s="106"/>
      <c r="Z407" s="106"/>
    </row>
    <row r="408" spans="1:26" ht="34">
      <c r="A408" s="695" t="s">
        <v>2273</v>
      </c>
      <c r="B408" s="122" t="s">
        <v>1203</v>
      </c>
      <c r="C408" s="150" t="s">
        <v>5503</v>
      </c>
      <c r="D408" s="696">
        <v>2</v>
      </c>
      <c r="E408" s="124" t="s">
        <v>4757</v>
      </c>
      <c r="F408" s="150" t="s">
        <v>5504</v>
      </c>
      <c r="G408" s="127"/>
      <c r="H408" s="319"/>
      <c r="I408" s="319"/>
      <c r="J408" s="319"/>
      <c r="K408" s="105"/>
      <c r="L408" s="105"/>
      <c r="M408" s="319"/>
      <c r="N408" s="319"/>
      <c r="O408" s="105"/>
      <c r="P408" s="105"/>
      <c r="Q408" s="106"/>
      <c r="R408" s="106"/>
      <c r="S408" s="106"/>
      <c r="T408" s="106"/>
      <c r="U408" s="106"/>
      <c r="V408" s="106"/>
      <c r="W408" s="106"/>
      <c r="X408" s="106"/>
      <c r="Y408" s="106"/>
      <c r="Z408" s="106"/>
    </row>
    <row r="409" spans="1:26" ht="32">
      <c r="A409" s="695"/>
      <c r="B409" s="122"/>
      <c r="C409" s="150" t="s">
        <v>5505</v>
      </c>
      <c r="D409" s="696">
        <v>2</v>
      </c>
      <c r="E409" s="124" t="s">
        <v>4825</v>
      </c>
      <c r="F409" s="141"/>
      <c r="G409" s="127"/>
      <c r="H409" s="319"/>
      <c r="I409" s="319"/>
      <c r="J409" s="319"/>
      <c r="K409" s="105"/>
      <c r="L409" s="105"/>
      <c r="M409" s="319"/>
      <c r="N409" s="319"/>
      <c r="O409" s="105"/>
      <c r="P409" s="105"/>
      <c r="Q409" s="106"/>
      <c r="R409" s="106"/>
      <c r="S409" s="106"/>
      <c r="T409" s="106"/>
      <c r="U409" s="106"/>
      <c r="V409" s="106"/>
      <c r="W409" s="106"/>
      <c r="X409" s="106"/>
      <c r="Y409" s="106"/>
      <c r="Z409" s="106"/>
    </row>
    <row r="410" spans="1:26" ht="18" hidden="1" customHeight="1">
      <c r="A410" s="310" t="s">
        <v>2274</v>
      </c>
      <c r="B410" s="122" t="s">
        <v>1210</v>
      </c>
      <c r="C410" s="150"/>
      <c r="D410" s="141"/>
      <c r="E410" s="141"/>
      <c r="F410" s="141"/>
      <c r="G410" s="127"/>
      <c r="H410" s="105"/>
      <c r="I410" s="105"/>
      <c r="J410" s="105"/>
      <c r="K410" s="105"/>
      <c r="L410" s="105"/>
      <c r="M410" s="105"/>
      <c r="N410" s="106"/>
      <c r="O410" s="106"/>
      <c r="P410" s="106"/>
      <c r="Q410" s="106"/>
      <c r="R410" s="106"/>
      <c r="S410" s="106"/>
      <c r="T410" s="106"/>
      <c r="U410" s="106"/>
      <c r="V410" s="106"/>
      <c r="W410" s="106"/>
      <c r="X410" s="106"/>
      <c r="Y410" s="106"/>
      <c r="Z410" s="106"/>
    </row>
    <row r="411" spans="1:26" ht="34">
      <c r="A411" s="695" t="s">
        <v>2275</v>
      </c>
      <c r="B411" s="122" t="s">
        <v>1216</v>
      </c>
      <c r="C411" s="150" t="s">
        <v>1222</v>
      </c>
      <c r="D411" s="696">
        <v>2</v>
      </c>
      <c r="E411" s="278" t="s">
        <v>599</v>
      </c>
      <c r="F411" s="492" t="s">
        <v>4387</v>
      </c>
      <c r="G411" s="127"/>
      <c r="H411" s="319"/>
      <c r="I411" s="319"/>
      <c r="J411" s="319"/>
      <c r="K411" s="105"/>
      <c r="L411" s="105"/>
      <c r="M411" s="319"/>
      <c r="N411" s="319"/>
      <c r="O411" s="105"/>
      <c r="P411" s="105"/>
      <c r="Q411" s="106"/>
      <c r="R411" s="106"/>
      <c r="S411" s="106"/>
      <c r="T411" s="106"/>
      <c r="U411" s="106"/>
      <c r="V411" s="106"/>
      <c r="W411" s="106"/>
      <c r="X411" s="106"/>
      <c r="Y411" s="106"/>
      <c r="Z411" s="106"/>
    </row>
    <row r="412" spans="1:26" ht="18" hidden="1" customHeight="1">
      <c r="A412" s="310" t="s">
        <v>2276</v>
      </c>
      <c r="B412" s="491" t="s">
        <v>1224</v>
      </c>
      <c r="C412" s="475"/>
      <c r="D412" s="141"/>
      <c r="E412" s="141"/>
      <c r="F412" s="141"/>
      <c r="G412" s="127"/>
      <c r="H412" s="105"/>
      <c r="I412" s="105"/>
      <c r="J412" s="105"/>
      <c r="K412" s="105"/>
      <c r="L412" s="105"/>
      <c r="M412" s="105"/>
      <c r="N412" s="106"/>
      <c r="O412" s="106"/>
      <c r="P412" s="106"/>
      <c r="Q412" s="106"/>
      <c r="R412" s="106"/>
      <c r="S412" s="106"/>
      <c r="T412" s="106"/>
      <c r="U412" s="106"/>
      <c r="V412" s="106"/>
      <c r="W412" s="106"/>
      <c r="X412" s="106"/>
      <c r="Y412" s="106"/>
      <c r="Z412" s="106"/>
    </row>
    <row r="413" spans="1:26" ht="18" hidden="1" customHeight="1">
      <c r="A413" s="310" t="s">
        <v>2277</v>
      </c>
      <c r="B413" s="122" t="s">
        <v>1235</v>
      </c>
      <c r="C413" s="150"/>
      <c r="D413" s="141"/>
      <c r="E413" s="141"/>
      <c r="F413" s="141"/>
      <c r="G413" s="127"/>
      <c r="H413" s="105"/>
      <c r="I413" s="312"/>
      <c r="J413" s="105"/>
      <c r="K413" s="105"/>
      <c r="L413" s="105"/>
      <c r="M413" s="105"/>
      <c r="N413" s="106"/>
      <c r="O413" s="106"/>
      <c r="P413" s="106"/>
      <c r="Q413" s="106"/>
      <c r="R413" s="106"/>
      <c r="S413" s="106"/>
      <c r="T413" s="106"/>
      <c r="U413" s="106"/>
      <c r="V413" s="106"/>
      <c r="W413" s="106"/>
      <c r="X413" s="106"/>
      <c r="Y413" s="106"/>
      <c r="Z413" s="106"/>
    </row>
    <row r="414" spans="1:26" ht="19">
      <c r="A414" s="982" t="s">
        <v>255</v>
      </c>
      <c r="B414" s="1728" t="s">
        <v>129</v>
      </c>
      <c r="C414" s="1570"/>
      <c r="D414" s="1570"/>
      <c r="E414" s="1570"/>
      <c r="F414" s="1570"/>
      <c r="G414" s="1573"/>
      <c r="H414" s="863"/>
      <c r="I414" s="319">
        <f>SUM(D415:D417)</f>
        <v>4</v>
      </c>
      <c r="J414" s="319">
        <f>COUNT(D415:D417)*2</f>
        <v>4</v>
      </c>
      <c r="K414" s="105"/>
      <c r="L414" s="105"/>
      <c r="M414" s="319"/>
      <c r="N414" s="319"/>
      <c r="O414" s="105"/>
      <c r="P414" s="105"/>
      <c r="Q414" s="106"/>
      <c r="R414" s="106"/>
      <c r="S414" s="106"/>
      <c r="T414" s="106"/>
      <c r="U414" s="106"/>
      <c r="V414" s="106"/>
      <c r="W414" s="106"/>
      <c r="X414" s="106"/>
      <c r="Y414" s="106"/>
      <c r="Z414" s="106"/>
    </row>
    <row r="415" spans="1:26" ht="34">
      <c r="A415" s="695" t="s">
        <v>2278</v>
      </c>
      <c r="B415" s="122" t="s">
        <v>1244</v>
      </c>
      <c r="C415" s="123" t="s">
        <v>1245</v>
      </c>
      <c r="D415" s="696">
        <v>2</v>
      </c>
      <c r="E415" s="124" t="s">
        <v>469</v>
      </c>
      <c r="F415" s="475" t="s">
        <v>5506</v>
      </c>
      <c r="G415" s="127"/>
      <c r="H415" s="319"/>
      <c r="I415" s="319"/>
      <c r="J415" s="319"/>
      <c r="K415" s="105"/>
      <c r="L415" s="105"/>
      <c r="M415" s="319"/>
      <c r="N415" s="319"/>
      <c r="O415" s="105"/>
      <c r="P415" s="105"/>
      <c r="Q415" s="106"/>
      <c r="R415" s="106"/>
      <c r="S415" s="106"/>
      <c r="T415" s="106"/>
      <c r="U415" s="106"/>
      <c r="V415" s="106"/>
      <c r="W415" s="106"/>
      <c r="X415" s="106"/>
      <c r="Y415" s="106"/>
      <c r="Z415" s="106"/>
    </row>
    <row r="416" spans="1:26" ht="45.75" hidden="1" customHeight="1">
      <c r="A416" s="310" t="s">
        <v>1246</v>
      </c>
      <c r="B416" s="122" t="s">
        <v>1247</v>
      </c>
      <c r="C416" s="864"/>
      <c r="D416" s="125"/>
      <c r="E416" s="141"/>
      <c r="F416" s="125"/>
      <c r="G416" s="127"/>
      <c r="H416" s="105"/>
      <c r="I416" s="105"/>
      <c r="J416" s="105"/>
      <c r="K416" s="105"/>
      <c r="L416" s="105"/>
      <c r="M416" s="105"/>
      <c r="N416" s="106"/>
      <c r="O416" s="106"/>
      <c r="P416" s="106"/>
      <c r="Q416" s="106"/>
      <c r="R416" s="106"/>
      <c r="S416" s="106"/>
      <c r="T416" s="106"/>
      <c r="U416" s="106"/>
      <c r="V416" s="106"/>
      <c r="W416" s="106"/>
      <c r="X416" s="106"/>
      <c r="Y416" s="106"/>
      <c r="Z416" s="106"/>
    </row>
    <row r="417" spans="1:26" ht="48">
      <c r="A417" s="695" t="s">
        <v>2279</v>
      </c>
      <c r="B417" s="122" t="s">
        <v>1249</v>
      </c>
      <c r="C417" s="383" t="s">
        <v>5507</v>
      </c>
      <c r="D417" s="696">
        <v>2</v>
      </c>
      <c r="E417" s="124" t="s">
        <v>599</v>
      </c>
      <c r="F417" s="383" t="s">
        <v>5508</v>
      </c>
      <c r="G417" s="127"/>
      <c r="H417" s="319"/>
      <c r="I417" s="319"/>
      <c r="J417" s="319"/>
      <c r="K417" s="105"/>
      <c r="L417" s="105"/>
      <c r="M417" s="319"/>
      <c r="N417" s="319"/>
      <c r="O417" s="105"/>
      <c r="P417" s="105"/>
      <c r="Q417" s="106"/>
      <c r="R417" s="106"/>
      <c r="S417" s="106"/>
      <c r="T417" s="106"/>
      <c r="U417" s="106"/>
      <c r="V417" s="106"/>
      <c r="W417" s="106"/>
      <c r="X417" s="106"/>
      <c r="Y417" s="106"/>
      <c r="Z417" s="106"/>
    </row>
    <row r="418" spans="1:26" ht="19">
      <c r="A418" s="982" t="s">
        <v>256</v>
      </c>
      <c r="B418" s="1728" t="s">
        <v>131</v>
      </c>
      <c r="C418" s="1570"/>
      <c r="D418" s="1570"/>
      <c r="E418" s="1570"/>
      <c r="F418" s="1570"/>
      <c r="G418" s="1573"/>
      <c r="H418" s="863"/>
      <c r="I418" s="319">
        <f>SUM(D426:D432)</f>
        <v>14</v>
      </c>
      <c r="J418" s="319">
        <f>COUNT(D426:D432)*2</f>
        <v>14</v>
      </c>
      <c r="K418" s="105"/>
      <c r="L418" s="105"/>
      <c r="M418" s="319"/>
      <c r="N418" s="319"/>
      <c r="O418" s="105"/>
      <c r="P418" s="105"/>
      <c r="Q418" s="106"/>
      <c r="R418" s="106"/>
      <c r="S418" s="106"/>
      <c r="T418" s="106"/>
      <c r="U418" s="106"/>
      <c r="V418" s="106"/>
      <c r="W418" s="106"/>
      <c r="X418" s="106"/>
      <c r="Y418" s="106"/>
      <c r="Z418" s="106"/>
    </row>
    <row r="419" spans="1:26" ht="18" hidden="1" customHeight="1">
      <c r="A419" s="310" t="s">
        <v>1251</v>
      </c>
      <c r="B419" s="122" t="s">
        <v>1252</v>
      </c>
      <c r="C419" s="150"/>
      <c r="D419" s="141"/>
      <c r="E419" s="141"/>
      <c r="F419" s="141"/>
      <c r="G419" s="127"/>
      <c r="H419" s="105"/>
      <c r="I419" s="105"/>
      <c r="J419" s="105"/>
      <c r="K419" s="105"/>
      <c r="L419" s="105"/>
      <c r="M419" s="105"/>
      <c r="N419" s="106"/>
      <c r="O419" s="106"/>
      <c r="P419" s="106"/>
      <c r="Q419" s="106"/>
      <c r="R419" s="106"/>
      <c r="S419" s="106"/>
      <c r="T419" s="106"/>
      <c r="U419" s="106"/>
      <c r="V419" s="106"/>
      <c r="W419" s="106"/>
      <c r="X419" s="106"/>
      <c r="Y419" s="106"/>
      <c r="Z419" s="106"/>
    </row>
    <row r="420" spans="1:26" ht="18" hidden="1" customHeight="1">
      <c r="A420" s="310" t="s">
        <v>1253</v>
      </c>
      <c r="B420" s="122" t="s">
        <v>1254</v>
      </c>
      <c r="C420" s="150"/>
      <c r="D420" s="141"/>
      <c r="E420" s="141"/>
      <c r="F420" s="141"/>
      <c r="G420" s="127"/>
      <c r="H420" s="105"/>
      <c r="I420" s="105"/>
      <c r="J420" s="105"/>
      <c r="K420" s="105"/>
      <c r="L420" s="105"/>
      <c r="M420" s="105"/>
      <c r="N420" s="106"/>
      <c r="O420" s="106"/>
      <c r="P420" s="106"/>
      <c r="Q420" s="106"/>
      <c r="R420" s="106"/>
      <c r="S420" s="106"/>
      <c r="T420" s="106"/>
      <c r="U420" s="106"/>
      <c r="V420" s="106"/>
      <c r="W420" s="106"/>
      <c r="X420" s="106"/>
      <c r="Y420" s="106"/>
      <c r="Z420" s="106"/>
    </row>
    <row r="421" spans="1:26" ht="18" hidden="1" customHeight="1">
      <c r="A421" s="310" t="s">
        <v>1255</v>
      </c>
      <c r="B421" s="122" t="s">
        <v>1256</v>
      </c>
      <c r="C421" s="150"/>
      <c r="D421" s="141"/>
      <c r="E421" s="141"/>
      <c r="F421" s="141"/>
      <c r="G421" s="127"/>
      <c r="H421" s="105"/>
      <c r="I421" s="105"/>
      <c r="J421" s="105"/>
      <c r="K421" s="105"/>
      <c r="L421" s="105"/>
      <c r="M421" s="105"/>
      <c r="N421" s="106"/>
      <c r="O421" s="106"/>
      <c r="P421" s="106"/>
      <c r="Q421" s="106"/>
      <c r="R421" s="106"/>
      <c r="S421" s="106"/>
      <c r="T421" s="106"/>
      <c r="U421" s="106"/>
      <c r="V421" s="106"/>
      <c r="W421" s="106"/>
      <c r="X421" s="106"/>
      <c r="Y421" s="106"/>
      <c r="Z421" s="106"/>
    </row>
    <row r="422" spans="1:26" ht="18" hidden="1" customHeight="1">
      <c r="A422" s="310" t="s">
        <v>1257</v>
      </c>
      <c r="B422" s="122" t="s">
        <v>1258</v>
      </c>
      <c r="C422" s="150"/>
      <c r="D422" s="141"/>
      <c r="E422" s="141"/>
      <c r="F422" s="141"/>
      <c r="G422" s="127"/>
      <c r="H422" s="105"/>
      <c r="I422" s="105"/>
      <c r="J422" s="105"/>
      <c r="K422" s="105"/>
      <c r="L422" s="105"/>
      <c r="M422" s="105"/>
      <c r="N422" s="106"/>
      <c r="O422" s="106"/>
      <c r="P422" s="106"/>
      <c r="Q422" s="106"/>
      <c r="R422" s="106"/>
      <c r="S422" s="106"/>
      <c r="T422" s="106"/>
      <c r="U422" s="106"/>
      <c r="V422" s="106"/>
      <c r="W422" s="106"/>
      <c r="X422" s="106"/>
      <c r="Y422" s="106"/>
      <c r="Z422" s="106"/>
    </row>
    <row r="423" spans="1:26" ht="18" hidden="1" customHeight="1">
      <c r="A423" s="310" t="s">
        <v>2281</v>
      </c>
      <c r="B423" s="122" t="s">
        <v>1260</v>
      </c>
      <c r="C423" s="150"/>
      <c r="D423" s="141"/>
      <c r="E423" s="141"/>
      <c r="F423" s="141"/>
      <c r="G423" s="127"/>
      <c r="H423" s="105"/>
      <c r="I423" s="105"/>
      <c r="J423" s="105"/>
      <c r="K423" s="105"/>
      <c r="L423" s="105"/>
      <c r="M423" s="105"/>
      <c r="N423" s="106"/>
      <c r="O423" s="106"/>
      <c r="P423" s="106"/>
      <c r="Q423" s="106"/>
      <c r="R423" s="106"/>
      <c r="S423" s="106"/>
      <c r="T423" s="106"/>
      <c r="U423" s="106"/>
      <c r="V423" s="106"/>
      <c r="W423" s="106"/>
      <c r="X423" s="106"/>
      <c r="Y423" s="106"/>
      <c r="Z423" s="106"/>
    </row>
    <row r="424" spans="1:26" ht="18" hidden="1" customHeight="1">
      <c r="A424" s="310" t="s">
        <v>1261</v>
      </c>
      <c r="B424" s="122" t="s">
        <v>1262</v>
      </c>
      <c r="C424" s="150"/>
      <c r="D424" s="141"/>
      <c r="E424" s="141"/>
      <c r="F424" s="141"/>
      <c r="G424" s="127"/>
      <c r="H424" s="105"/>
      <c r="I424" s="105"/>
      <c r="J424" s="105"/>
      <c r="K424" s="105"/>
      <c r="L424" s="105"/>
      <c r="M424" s="105"/>
      <c r="N424" s="106"/>
      <c r="O424" s="106"/>
      <c r="P424" s="106"/>
      <c r="Q424" s="106"/>
      <c r="R424" s="106"/>
      <c r="S424" s="106"/>
      <c r="T424" s="106"/>
      <c r="U424" s="106"/>
      <c r="V424" s="106"/>
      <c r="W424" s="106"/>
      <c r="X424" s="106"/>
      <c r="Y424" s="106"/>
      <c r="Z424" s="106"/>
    </row>
    <row r="425" spans="1:26" ht="18" hidden="1" customHeight="1">
      <c r="A425" s="310" t="s">
        <v>1263</v>
      </c>
      <c r="B425" s="122" t="s">
        <v>1264</v>
      </c>
      <c r="C425" s="150"/>
      <c r="D425" s="141"/>
      <c r="E425" s="141"/>
      <c r="F425" s="141"/>
      <c r="G425" s="127"/>
      <c r="H425" s="105"/>
      <c r="I425" s="105"/>
      <c r="J425" s="105"/>
      <c r="K425" s="105"/>
      <c r="L425" s="105"/>
      <c r="M425" s="105"/>
      <c r="N425" s="106"/>
      <c r="O425" s="106"/>
      <c r="P425" s="106"/>
      <c r="Q425" s="106"/>
      <c r="R425" s="106"/>
      <c r="S425" s="106"/>
      <c r="T425" s="106"/>
      <c r="U425" s="106"/>
      <c r="V425" s="106"/>
      <c r="W425" s="106"/>
      <c r="X425" s="106"/>
      <c r="Y425" s="106"/>
      <c r="Z425" s="106"/>
    </row>
    <row r="426" spans="1:26" ht="34">
      <c r="A426" s="695" t="s">
        <v>1265</v>
      </c>
      <c r="B426" s="122" t="s">
        <v>1266</v>
      </c>
      <c r="C426" s="179" t="s">
        <v>5509</v>
      </c>
      <c r="D426" s="696">
        <v>2</v>
      </c>
      <c r="E426" s="124" t="s">
        <v>611</v>
      </c>
      <c r="F426" s="179" t="s">
        <v>5510</v>
      </c>
      <c r="G426" s="127"/>
      <c r="H426" s="319"/>
      <c r="I426" s="319"/>
      <c r="J426" s="319"/>
      <c r="K426" s="105"/>
      <c r="L426" s="105"/>
      <c r="M426" s="319"/>
      <c r="N426" s="319"/>
      <c r="O426" s="105"/>
      <c r="P426" s="105"/>
      <c r="Q426" s="106"/>
      <c r="R426" s="106"/>
      <c r="S426" s="106"/>
      <c r="T426" s="106"/>
      <c r="U426" s="106"/>
      <c r="V426" s="106"/>
      <c r="W426" s="106"/>
      <c r="X426" s="106"/>
      <c r="Y426" s="106"/>
      <c r="Z426" s="106"/>
    </row>
    <row r="427" spans="1:26" ht="34">
      <c r="A427" s="695" t="s">
        <v>1268</v>
      </c>
      <c r="B427" s="122" t="s">
        <v>1269</v>
      </c>
      <c r="C427" s="179" t="s">
        <v>4902</v>
      </c>
      <c r="D427" s="696">
        <v>2</v>
      </c>
      <c r="E427" s="124" t="s">
        <v>877</v>
      </c>
      <c r="F427" s="141"/>
      <c r="G427" s="127"/>
      <c r="H427" s="319"/>
      <c r="I427" s="319"/>
      <c r="J427" s="319"/>
      <c r="K427" s="105"/>
      <c r="L427" s="105"/>
      <c r="M427" s="319"/>
      <c r="N427" s="319"/>
      <c r="O427" s="105"/>
      <c r="P427" s="105"/>
      <c r="Q427" s="106"/>
      <c r="R427" s="106"/>
      <c r="S427" s="106"/>
      <c r="T427" s="106"/>
      <c r="U427" s="106"/>
      <c r="V427" s="106"/>
      <c r="W427" s="106"/>
      <c r="X427" s="106"/>
      <c r="Y427" s="106"/>
      <c r="Z427" s="106"/>
    </row>
    <row r="428" spans="1:26" ht="32">
      <c r="A428" s="695"/>
      <c r="B428" s="122"/>
      <c r="C428" s="179" t="s">
        <v>5511</v>
      </c>
      <c r="D428" s="696">
        <v>2</v>
      </c>
      <c r="E428" s="124" t="s">
        <v>877</v>
      </c>
      <c r="F428" s="150" t="s">
        <v>5512</v>
      </c>
      <c r="G428" s="127"/>
      <c r="H428" s="319"/>
      <c r="I428" s="319"/>
      <c r="J428" s="319"/>
      <c r="K428" s="105"/>
      <c r="L428" s="105"/>
      <c r="M428" s="319"/>
      <c r="N428" s="319"/>
      <c r="O428" s="105"/>
      <c r="P428" s="105"/>
      <c r="Q428" s="106"/>
      <c r="R428" s="106"/>
      <c r="S428" s="106"/>
      <c r="T428" s="106"/>
      <c r="U428" s="106"/>
      <c r="V428" s="106"/>
      <c r="W428" s="106"/>
      <c r="X428" s="106"/>
      <c r="Y428" s="106"/>
      <c r="Z428" s="106"/>
    </row>
    <row r="429" spans="1:26" ht="64">
      <c r="A429" s="695"/>
      <c r="B429" s="122"/>
      <c r="C429" s="179" t="s">
        <v>2905</v>
      </c>
      <c r="D429" s="696">
        <v>2</v>
      </c>
      <c r="E429" s="124" t="s">
        <v>877</v>
      </c>
      <c r="F429" s="150" t="s">
        <v>5513</v>
      </c>
      <c r="G429" s="127"/>
      <c r="H429" s="319"/>
      <c r="I429" s="319"/>
      <c r="J429" s="319"/>
      <c r="K429" s="105"/>
      <c r="L429" s="105"/>
      <c r="M429" s="319"/>
      <c r="N429" s="319"/>
      <c r="O429" s="105"/>
      <c r="P429" s="105"/>
      <c r="Q429" s="106"/>
      <c r="R429" s="106"/>
      <c r="S429" s="106"/>
      <c r="T429" s="106"/>
      <c r="U429" s="106"/>
      <c r="V429" s="106"/>
      <c r="W429" s="106"/>
      <c r="X429" s="106"/>
      <c r="Y429" s="106"/>
      <c r="Z429" s="106"/>
    </row>
    <row r="430" spans="1:26" ht="32">
      <c r="A430" s="695"/>
      <c r="B430" s="122"/>
      <c r="C430" s="539" t="s">
        <v>4393</v>
      </c>
      <c r="D430" s="696">
        <v>2</v>
      </c>
      <c r="E430" s="124" t="s">
        <v>877</v>
      </c>
      <c r="F430" s="492" t="s">
        <v>4394</v>
      </c>
      <c r="G430" s="127"/>
      <c r="H430" s="319"/>
      <c r="I430" s="319"/>
      <c r="J430" s="319"/>
      <c r="K430" s="105"/>
      <c r="L430" s="105"/>
      <c r="M430" s="319"/>
      <c r="N430" s="319"/>
      <c r="O430" s="105"/>
      <c r="P430" s="105"/>
      <c r="Q430" s="106"/>
      <c r="R430" s="106"/>
      <c r="S430" s="106"/>
      <c r="T430" s="106"/>
      <c r="U430" s="106"/>
      <c r="V430" s="106"/>
      <c r="W430" s="106"/>
      <c r="X430" s="106"/>
      <c r="Y430" s="106"/>
      <c r="Z430" s="106"/>
    </row>
    <row r="431" spans="1:26" ht="96">
      <c r="A431" s="695"/>
      <c r="B431" s="122"/>
      <c r="C431" s="179" t="s">
        <v>5514</v>
      </c>
      <c r="D431" s="696">
        <v>2</v>
      </c>
      <c r="E431" s="124" t="s">
        <v>599</v>
      </c>
      <c r="F431" s="150" t="s">
        <v>5515</v>
      </c>
      <c r="G431" s="127"/>
      <c r="H431" s="319"/>
      <c r="I431" s="319"/>
      <c r="J431" s="319"/>
      <c r="K431" s="105"/>
      <c r="L431" s="105"/>
      <c r="M431" s="319"/>
      <c r="N431" s="319"/>
      <c r="O431" s="105"/>
      <c r="P431" s="105"/>
      <c r="Q431" s="106"/>
      <c r="R431" s="106"/>
      <c r="S431" s="106"/>
      <c r="T431" s="106"/>
      <c r="U431" s="106"/>
      <c r="V431" s="106"/>
      <c r="W431" s="106"/>
      <c r="X431" s="106"/>
      <c r="Y431" s="106"/>
      <c r="Z431" s="106"/>
    </row>
    <row r="432" spans="1:26" ht="51">
      <c r="A432" s="695" t="s">
        <v>1275</v>
      </c>
      <c r="B432" s="122" t="s">
        <v>1276</v>
      </c>
      <c r="C432" s="179" t="s">
        <v>1277</v>
      </c>
      <c r="D432" s="696">
        <v>2</v>
      </c>
      <c r="E432" s="124" t="s">
        <v>877</v>
      </c>
      <c r="F432" s="492" t="s">
        <v>4397</v>
      </c>
      <c r="G432" s="127"/>
      <c r="H432" s="319"/>
      <c r="I432" s="319"/>
      <c r="J432" s="319"/>
      <c r="K432" s="105"/>
      <c r="L432" s="105"/>
      <c r="M432" s="319"/>
      <c r="N432" s="319"/>
      <c r="O432" s="105"/>
      <c r="P432" s="105"/>
      <c r="Q432" s="106"/>
      <c r="R432" s="106"/>
      <c r="S432" s="106"/>
      <c r="T432" s="106"/>
      <c r="U432" s="106"/>
      <c r="V432" s="106"/>
      <c r="W432" s="106"/>
      <c r="X432" s="106"/>
      <c r="Y432" s="106"/>
      <c r="Z432" s="106"/>
    </row>
    <row r="433" spans="1:26" ht="18" hidden="1" customHeight="1">
      <c r="A433" s="993" t="s">
        <v>132</v>
      </c>
      <c r="B433" s="1728" t="s">
        <v>2907</v>
      </c>
      <c r="C433" s="1570"/>
      <c r="D433" s="1570"/>
      <c r="E433" s="1570"/>
      <c r="F433" s="1570"/>
      <c r="G433" s="1573"/>
      <c r="H433" s="856"/>
      <c r="I433" s="105"/>
      <c r="J433" s="105"/>
      <c r="K433" s="105"/>
      <c r="L433" s="105"/>
      <c r="M433" s="105"/>
      <c r="N433" s="106"/>
      <c r="O433" s="106"/>
      <c r="P433" s="106"/>
      <c r="Q433" s="106"/>
      <c r="R433" s="106"/>
      <c r="S433" s="106"/>
      <c r="T433" s="106"/>
      <c r="U433" s="106"/>
      <c r="V433" s="106"/>
      <c r="W433" s="106"/>
      <c r="X433" s="106"/>
      <c r="Y433" s="106"/>
      <c r="Z433" s="106"/>
    </row>
    <row r="434" spans="1:26" ht="18" hidden="1" customHeight="1">
      <c r="A434" s="310" t="s">
        <v>1278</v>
      </c>
      <c r="B434" s="122" t="s">
        <v>2908</v>
      </c>
      <c r="C434" s="150"/>
      <c r="D434" s="141"/>
      <c r="E434" s="141"/>
      <c r="F434" s="141"/>
      <c r="G434" s="127"/>
      <c r="H434" s="105"/>
      <c r="I434" s="105"/>
      <c r="J434" s="105"/>
      <c r="K434" s="105"/>
      <c r="L434" s="105"/>
      <c r="M434" s="105"/>
      <c r="N434" s="106"/>
      <c r="O434" s="106"/>
      <c r="P434" s="106"/>
      <c r="Q434" s="106"/>
      <c r="R434" s="106"/>
      <c r="S434" s="106"/>
      <c r="T434" s="106"/>
      <c r="U434" s="106"/>
      <c r="V434" s="106"/>
      <c r="W434" s="106"/>
      <c r="X434" s="106"/>
      <c r="Y434" s="106"/>
      <c r="Z434" s="106"/>
    </row>
    <row r="435" spans="1:26" ht="18" hidden="1" customHeight="1">
      <c r="A435" s="310" t="s">
        <v>1280</v>
      </c>
      <c r="B435" s="122" t="s">
        <v>2909</v>
      </c>
      <c r="C435" s="150"/>
      <c r="D435" s="141"/>
      <c r="E435" s="141"/>
      <c r="F435" s="141"/>
      <c r="G435" s="127"/>
      <c r="H435" s="105"/>
      <c r="I435" s="105"/>
      <c r="J435" s="105"/>
      <c r="K435" s="105"/>
      <c r="L435" s="105"/>
      <c r="M435" s="105"/>
      <c r="N435" s="106"/>
      <c r="O435" s="106"/>
      <c r="P435" s="106"/>
      <c r="Q435" s="106"/>
      <c r="R435" s="106"/>
      <c r="S435" s="106"/>
      <c r="T435" s="106"/>
      <c r="U435" s="106"/>
      <c r="V435" s="106"/>
      <c r="W435" s="106"/>
      <c r="X435" s="106"/>
      <c r="Y435" s="106"/>
      <c r="Z435" s="106"/>
    </row>
    <row r="436" spans="1:26" ht="18" hidden="1" customHeight="1">
      <c r="A436" s="310" t="s">
        <v>1282</v>
      </c>
      <c r="B436" s="122" t="s">
        <v>2910</v>
      </c>
      <c r="C436" s="150"/>
      <c r="D436" s="141"/>
      <c r="E436" s="141"/>
      <c r="F436" s="141"/>
      <c r="G436" s="127"/>
      <c r="H436" s="105"/>
      <c r="I436" s="105"/>
      <c r="J436" s="105"/>
      <c r="K436" s="105"/>
      <c r="L436" s="105"/>
      <c r="M436" s="105"/>
      <c r="N436" s="106"/>
      <c r="O436" s="106"/>
      <c r="P436" s="106"/>
      <c r="Q436" s="106"/>
      <c r="R436" s="106"/>
      <c r="S436" s="106"/>
      <c r="T436" s="106"/>
      <c r="U436" s="106"/>
      <c r="V436" s="106"/>
      <c r="W436" s="106"/>
      <c r="X436" s="106"/>
      <c r="Y436" s="106"/>
      <c r="Z436" s="106"/>
    </row>
    <row r="437" spans="1:26" ht="18" hidden="1" customHeight="1">
      <c r="A437" s="993" t="s">
        <v>257</v>
      </c>
      <c r="B437" s="1728" t="s">
        <v>2911</v>
      </c>
      <c r="C437" s="1570"/>
      <c r="D437" s="1570"/>
      <c r="E437" s="1570"/>
      <c r="F437" s="1570"/>
      <c r="G437" s="1573"/>
      <c r="H437" s="856"/>
      <c r="I437" s="105"/>
      <c r="J437" s="105"/>
      <c r="K437" s="105"/>
      <c r="L437" s="105"/>
      <c r="M437" s="105"/>
      <c r="N437" s="106"/>
      <c r="O437" s="106"/>
      <c r="P437" s="106"/>
      <c r="Q437" s="106"/>
      <c r="R437" s="106"/>
      <c r="S437" s="106"/>
      <c r="T437" s="106"/>
      <c r="U437" s="106"/>
      <c r="V437" s="106"/>
      <c r="W437" s="106"/>
      <c r="X437" s="106"/>
      <c r="Y437" s="106"/>
      <c r="Z437" s="106"/>
    </row>
    <row r="438" spans="1:26" ht="18" hidden="1" customHeight="1">
      <c r="A438" s="310" t="s">
        <v>2282</v>
      </c>
      <c r="B438" s="122" t="s">
        <v>2912</v>
      </c>
      <c r="C438" s="150"/>
      <c r="D438" s="141"/>
      <c r="E438" s="141"/>
      <c r="F438" s="141"/>
      <c r="G438" s="127"/>
      <c r="H438" s="105"/>
      <c r="I438" s="105"/>
      <c r="J438" s="105"/>
      <c r="K438" s="105"/>
      <c r="L438" s="105"/>
      <c r="M438" s="105"/>
      <c r="N438" s="106"/>
      <c r="O438" s="106"/>
      <c r="P438" s="106"/>
      <c r="Q438" s="106"/>
      <c r="R438" s="106"/>
      <c r="S438" s="106"/>
      <c r="T438" s="106"/>
      <c r="U438" s="106"/>
      <c r="V438" s="106"/>
      <c r="W438" s="106"/>
      <c r="X438" s="106"/>
      <c r="Y438" s="106"/>
      <c r="Z438" s="106"/>
    </row>
    <row r="439" spans="1:26" ht="18" hidden="1" customHeight="1">
      <c r="A439" s="310" t="s">
        <v>1291</v>
      </c>
      <c r="B439" s="122" t="s">
        <v>2913</v>
      </c>
      <c r="C439" s="150"/>
      <c r="D439" s="141"/>
      <c r="E439" s="141"/>
      <c r="F439" s="141"/>
      <c r="G439" s="127"/>
      <c r="H439" s="105"/>
      <c r="I439" s="105"/>
      <c r="J439" s="105"/>
      <c r="K439" s="105"/>
      <c r="L439" s="105"/>
      <c r="M439" s="105"/>
      <c r="N439" s="106"/>
      <c r="O439" s="106"/>
      <c r="P439" s="106"/>
      <c r="Q439" s="106"/>
      <c r="R439" s="106"/>
      <c r="S439" s="106"/>
      <c r="T439" s="106"/>
      <c r="U439" s="106"/>
      <c r="V439" s="106"/>
      <c r="W439" s="106"/>
      <c r="X439" s="106"/>
      <c r="Y439" s="106"/>
      <c r="Z439" s="106"/>
    </row>
    <row r="440" spans="1:26" ht="18" hidden="1" customHeight="1">
      <c r="A440" s="310" t="s">
        <v>1293</v>
      </c>
      <c r="B440" s="122" t="s">
        <v>2914</v>
      </c>
      <c r="C440" s="150"/>
      <c r="D440" s="141"/>
      <c r="E440" s="141"/>
      <c r="F440" s="141"/>
      <c r="G440" s="127"/>
      <c r="H440" s="105"/>
      <c r="I440" s="105"/>
      <c r="J440" s="105"/>
      <c r="K440" s="105"/>
      <c r="L440" s="105"/>
      <c r="M440" s="105"/>
      <c r="N440" s="106"/>
      <c r="O440" s="106"/>
      <c r="P440" s="106"/>
      <c r="Q440" s="106"/>
      <c r="R440" s="106"/>
      <c r="S440" s="106"/>
      <c r="T440" s="106"/>
      <c r="U440" s="106"/>
      <c r="V440" s="106"/>
      <c r="W440" s="106"/>
      <c r="X440" s="106"/>
      <c r="Y440" s="106"/>
      <c r="Z440" s="106"/>
    </row>
    <row r="441" spans="1:26" ht="18" hidden="1" customHeight="1">
      <c r="A441" s="310" t="s">
        <v>1295</v>
      </c>
      <c r="B441" s="122" t="s">
        <v>2915</v>
      </c>
      <c r="C441" s="150"/>
      <c r="D441" s="141"/>
      <c r="E441" s="141"/>
      <c r="F441" s="141"/>
      <c r="G441" s="127"/>
      <c r="H441" s="105"/>
      <c r="I441" s="105"/>
      <c r="J441" s="105"/>
      <c r="K441" s="105"/>
      <c r="L441" s="105"/>
      <c r="M441" s="105"/>
      <c r="N441" s="106"/>
      <c r="O441" s="106"/>
      <c r="P441" s="106"/>
      <c r="Q441" s="106"/>
      <c r="R441" s="106"/>
      <c r="S441" s="106"/>
      <c r="T441" s="106"/>
      <c r="U441" s="106"/>
      <c r="V441" s="106"/>
      <c r="W441" s="106"/>
      <c r="X441" s="106"/>
      <c r="Y441" s="106"/>
      <c r="Z441" s="106"/>
    </row>
    <row r="442" spans="1:26" ht="18" hidden="1" customHeight="1">
      <c r="A442" s="993" t="s">
        <v>259</v>
      </c>
      <c r="B442" s="1764" t="s">
        <v>137</v>
      </c>
      <c r="C442" s="1570"/>
      <c r="D442" s="1570"/>
      <c r="E442" s="1570"/>
      <c r="F442" s="1570"/>
      <c r="G442" s="1573"/>
      <c r="H442" s="856"/>
      <c r="I442" s="105"/>
      <c r="J442" s="105"/>
      <c r="K442" s="105"/>
      <c r="L442" s="105"/>
      <c r="M442" s="105"/>
      <c r="N442" s="106"/>
      <c r="O442" s="106"/>
      <c r="P442" s="106"/>
      <c r="Q442" s="106"/>
      <c r="R442" s="106"/>
      <c r="S442" s="106"/>
      <c r="T442" s="106"/>
      <c r="U442" s="106"/>
      <c r="V442" s="106"/>
      <c r="W442" s="106"/>
      <c r="X442" s="106"/>
      <c r="Y442" s="106"/>
      <c r="Z442" s="106"/>
    </row>
    <row r="443" spans="1:26" ht="18" hidden="1" customHeight="1">
      <c r="A443" s="310" t="s">
        <v>2283</v>
      </c>
      <c r="B443" s="122" t="s">
        <v>5516</v>
      </c>
      <c r="C443" s="122"/>
      <c r="D443" s="141"/>
      <c r="E443" s="141"/>
      <c r="F443" s="141"/>
      <c r="G443" s="127"/>
      <c r="H443" s="105"/>
      <c r="I443" s="105"/>
      <c r="J443" s="105"/>
      <c r="K443" s="105"/>
      <c r="L443" s="105"/>
      <c r="M443" s="105"/>
      <c r="N443" s="106"/>
      <c r="O443" s="106"/>
      <c r="P443" s="106"/>
      <c r="Q443" s="106"/>
      <c r="R443" s="106"/>
      <c r="S443" s="106"/>
      <c r="T443" s="106"/>
      <c r="U443" s="106"/>
      <c r="V443" s="106"/>
      <c r="W443" s="106"/>
      <c r="X443" s="106"/>
      <c r="Y443" s="106"/>
      <c r="Z443" s="106"/>
    </row>
    <row r="444" spans="1:26" ht="18" hidden="1" customHeight="1">
      <c r="A444" s="310" t="s">
        <v>2284</v>
      </c>
      <c r="B444" s="122" t="s">
        <v>1302</v>
      </c>
      <c r="C444" s="179"/>
      <c r="D444" s="141"/>
      <c r="E444" s="141"/>
      <c r="F444" s="141"/>
      <c r="G444" s="127"/>
      <c r="H444" s="105"/>
      <c r="I444" s="105"/>
      <c r="J444" s="105"/>
      <c r="K444" s="105"/>
      <c r="L444" s="105"/>
      <c r="M444" s="105"/>
      <c r="N444" s="106"/>
      <c r="O444" s="106"/>
      <c r="P444" s="106"/>
      <c r="Q444" s="106"/>
      <c r="R444" s="106"/>
      <c r="S444" s="106"/>
      <c r="T444" s="106"/>
      <c r="U444" s="106"/>
      <c r="V444" s="106"/>
      <c r="W444" s="106"/>
      <c r="X444" s="106"/>
      <c r="Y444" s="106"/>
      <c r="Z444" s="106"/>
    </row>
    <row r="445" spans="1:26" ht="18" hidden="1" customHeight="1">
      <c r="A445" s="310" t="s">
        <v>1309</v>
      </c>
      <c r="B445" s="150" t="s">
        <v>3856</v>
      </c>
      <c r="C445" s="179"/>
      <c r="D445" s="141"/>
      <c r="E445" s="141"/>
      <c r="F445" s="141"/>
      <c r="G445" s="127"/>
      <c r="H445" s="105"/>
      <c r="I445" s="105"/>
      <c r="J445" s="105"/>
      <c r="K445" s="105"/>
      <c r="L445" s="105"/>
      <c r="M445" s="105"/>
      <c r="N445" s="106"/>
      <c r="O445" s="106"/>
      <c r="P445" s="106"/>
      <c r="Q445" s="106"/>
      <c r="R445" s="106"/>
      <c r="S445" s="106"/>
      <c r="T445" s="106"/>
      <c r="U445" s="106"/>
      <c r="V445" s="106"/>
      <c r="W445" s="106"/>
      <c r="X445" s="106"/>
      <c r="Y445" s="106"/>
      <c r="Z445" s="106"/>
    </row>
    <row r="446" spans="1:26" ht="18" hidden="1" customHeight="1">
      <c r="A446" s="310" t="s">
        <v>3857</v>
      </c>
      <c r="B446" s="122" t="s">
        <v>1310</v>
      </c>
      <c r="C446" s="150"/>
      <c r="D446" s="141"/>
      <c r="E446" s="141"/>
      <c r="F446" s="141"/>
      <c r="G446" s="127"/>
      <c r="H446" s="105"/>
      <c r="I446" s="105"/>
      <c r="J446" s="105"/>
      <c r="K446" s="105"/>
      <c r="L446" s="105"/>
      <c r="M446" s="105"/>
      <c r="N446" s="106"/>
      <c r="O446" s="106"/>
      <c r="P446" s="106"/>
      <c r="Q446" s="106"/>
      <c r="R446" s="106"/>
      <c r="S446" s="106"/>
      <c r="T446" s="106"/>
      <c r="U446" s="106"/>
      <c r="V446" s="106"/>
      <c r="W446" s="106"/>
      <c r="X446" s="106"/>
      <c r="Y446" s="106"/>
      <c r="Z446" s="106"/>
    </row>
    <row r="447" spans="1:26" ht="18" hidden="1" customHeight="1">
      <c r="A447" s="310" t="s">
        <v>138</v>
      </c>
      <c r="B447" s="1728" t="s">
        <v>2921</v>
      </c>
      <c r="C447" s="1570"/>
      <c r="D447" s="1570"/>
      <c r="E447" s="1570"/>
      <c r="F447" s="1570"/>
      <c r="G447" s="1573"/>
      <c r="H447" s="856"/>
      <c r="I447" s="105">
        <f>SUM(D448)</f>
        <v>0</v>
      </c>
      <c r="J447" s="105">
        <f>COUNT(D448)*2</f>
        <v>0</v>
      </c>
      <c r="K447" s="105"/>
      <c r="L447" s="105"/>
      <c r="M447" s="105"/>
      <c r="N447" s="106"/>
      <c r="O447" s="106"/>
      <c r="P447" s="106"/>
      <c r="Q447" s="106"/>
      <c r="R447" s="106"/>
      <c r="S447" s="106"/>
      <c r="T447" s="106"/>
      <c r="U447" s="106"/>
      <c r="V447" s="106"/>
      <c r="W447" s="106"/>
      <c r="X447" s="106"/>
      <c r="Y447" s="106"/>
      <c r="Z447" s="106"/>
    </row>
    <row r="448" spans="1:26" ht="18" hidden="1" customHeight="1">
      <c r="A448" s="310" t="s">
        <v>1312</v>
      </c>
      <c r="B448" s="122" t="s">
        <v>1313</v>
      </c>
      <c r="C448" s="122"/>
      <c r="D448" s="141"/>
      <c r="E448" s="141"/>
      <c r="F448" s="141"/>
      <c r="G448" s="127"/>
      <c r="H448" s="105"/>
      <c r="I448" s="105"/>
      <c r="J448" s="105"/>
      <c r="K448" s="105"/>
      <c r="L448" s="105"/>
      <c r="M448" s="105"/>
      <c r="N448" s="106"/>
      <c r="O448" s="106"/>
      <c r="P448" s="106"/>
      <c r="Q448" s="106"/>
      <c r="R448" s="106"/>
      <c r="S448" s="106"/>
      <c r="T448" s="106"/>
      <c r="U448" s="106"/>
      <c r="V448" s="106"/>
      <c r="W448" s="106"/>
      <c r="X448" s="106"/>
      <c r="Y448" s="106"/>
      <c r="Z448" s="106"/>
    </row>
    <row r="449" spans="1:26" ht="18" hidden="1" customHeight="1">
      <c r="A449" s="310" t="s">
        <v>1314</v>
      </c>
      <c r="B449" s="122" t="s">
        <v>2922</v>
      </c>
      <c r="C449" s="150"/>
      <c r="D449" s="141"/>
      <c r="E449" s="141"/>
      <c r="F449" s="141"/>
      <c r="G449" s="127"/>
      <c r="H449" s="105"/>
      <c r="I449" s="105"/>
      <c r="J449" s="105"/>
      <c r="K449" s="105"/>
      <c r="L449" s="105"/>
      <c r="M449" s="105"/>
      <c r="N449" s="106"/>
      <c r="O449" s="106"/>
      <c r="P449" s="106"/>
      <c r="Q449" s="106"/>
      <c r="R449" s="106"/>
      <c r="S449" s="106"/>
      <c r="T449" s="106"/>
      <c r="U449" s="106"/>
      <c r="V449" s="106"/>
      <c r="W449" s="106"/>
      <c r="X449" s="106"/>
      <c r="Y449" s="106"/>
      <c r="Z449" s="106"/>
    </row>
    <row r="450" spans="1:26" ht="18" hidden="1" customHeight="1">
      <c r="A450" s="310" t="s">
        <v>1316</v>
      </c>
      <c r="B450" s="122" t="s">
        <v>2923</v>
      </c>
      <c r="C450" s="150"/>
      <c r="D450" s="141"/>
      <c r="E450" s="141"/>
      <c r="F450" s="141"/>
      <c r="G450" s="127"/>
      <c r="H450" s="105"/>
      <c r="I450" s="105"/>
      <c r="J450" s="105"/>
      <c r="K450" s="105"/>
      <c r="L450" s="105"/>
      <c r="M450" s="105"/>
      <c r="N450" s="106"/>
      <c r="O450" s="106"/>
      <c r="P450" s="106"/>
      <c r="Q450" s="106"/>
      <c r="R450" s="106"/>
      <c r="S450" s="106"/>
      <c r="T450" s="106"/>
      <c r="U450" s="106"/>
      <c r="V450" s="106"/>
      <c r="W450" s="106"/>
      <c r="X450" s="106"/>
      <c r="Y450" s="106"/>
      <c r="Z450" s="106"/>
    </row>
    <row r="451" spans="1:26" ht="18" hidden="1" customHeight="1">
      <c r="A451" s="310" t="s">
        <v>1318</v>
      </c>
      <c r="B451" s="122" t="s">
        <v>1319</v>
      </c>
      <c r="C451" s="150"/>
      <c r="D451" s="141"/>
      <c r="E451" s="141"/>
      <c r="F451" s="141"/>
      <c r="G451" s="127"/>
      <c r="H451" s="105"/>
      <c r="I451" s="105"/>
      <c r="J451" s="105"/>
      <c r="K451" s="105"/>
      <c r="L451" s="105"/>
      <c r="M451" s="105"/>
      <c r="N451" s="106"/>
      <c r="O451" s="106"/>
      <c r="P451" s="106"/>
      <c r="Q451" s="106"/>
      <c r="R451" s="106"/>
      <c r="S451" s="106"/>
      <c r="T451" s="106"/>
      <c r="U451" s="106"/>
      <c r="V451" s="106"/>
      <c r="W451" s="106"/>
      <c r="X451" s="106"/>
      <c r="Y451" s="106"/>
      <c r="Z451" s="106"/>
    </row>
    <row r="452" spans="1:26" ht="18" hidden="1" customHeight="1">
      <c r="A452" s="310" t="s">
        <v>1320</v>
      </c>
      <c r="B452" s="122" t="s">
        <v>1321</v>
      </c>
      <c r="C452" s="150"/>
      <c r="D452" s="141"/>
      <c r="E452" s="141"/>
      <c r="F452" s="141"/>
      <c r="G452" s="127"/>
      <c r="H452" s="105"/>
      <c r="I452" s="105"/>
      <c r="J452" s="105"/>
      <c r="K452" s="105"/>
      <c r="L452" s="105"/>
      <c r="M452" s="105"/>
      <c r="N452" s="106"/>
      <c r="O452" s="106"/>
      <c r="P452" s="106"/>
      <c r="Q452" s="106"/>
      <c r="R452" s="106"/>
      <c r="S452" s="106"/>
      <c r="T452" s="106"/>
      <c r="U452" s="106"/>
      <c r="V452" s="106"/>
      <c r="W452" s="106"/>
      <c r="X452" s="106"/>
      <c r="Y452" s="106"/>
      <c r="Z452" s="106"/>
    </row>
    <row r="453" spans="1:26" ht="18" hidden="1" customHeight="1">
      <c r="A453" s="310" t="s">
        <v>1322</v>
      </c>
      <c r="B453" s="150" t="s">
        <v>1323</v>
      </c>
      <c r="C453" s="150"/>
      <c r="D453" s="141"/>
      <c r="E453" s="141"/>
      <c r="F453" s="141"/>
      <c r="G453" s="127"/>
      <c r="H453" s="105"/>
      <c r="I453" s="105"/>
      <c r="J453" s="105"/>
      <c r="K453" s="105"/>
      <c r="L453" s="105"/>
      <c r="M453" s="105"/>
      <c r="N453" s="106"/>
      <c r="O453" s="106"/>
      <c r="P453" s="106"/>
      <c r="Q453" s="106"/>
      <c r="R453" s="106"/>
      <c r="S453" s="106"/>
      <c r="T453" s="106"/>
      <c r="U453" s="106"/>
      <c r="V453" s="106"/>
      <c r="W453" s="106"/>
      <c r="X453" s="106"/>
      <c r="Y453" s="106"/>
      <c r="Z453" s="106"/>
    </row>
    <row r="454" spans="1:26" ht="18" hidden="1" customHeight="1">
      <c r="A454" s="993" t="s">
        <v>140</v>
      </c>
      <c r="B454" s="1728" t="s">
        <v>260</v>
      </c>
      <c r="C454" s="1570"/>
      <c r="D454" s="1570"/>
      <c r="E454" s="1570"/>
      <c r="F454" s="1570"/>
      <c r="G454" s="1573"/>
      <c r="H454" s="856"/>
      <c r="I454" s="105"/>
      <c r="J454" s="105"/>
      <c r="K454" s="105"/>
      <c r="L454" s="105"/>
      <c r="M454" s="105"/>
      <c r="N454" s="106"/>
      <c r="O454" s="106"/>
      <c r="P454" s="106"/>
      <c r="Q454" s="106"/>
      <c r="R454" s="106"/>
      <c r="S454" s="106"/>
      <c r="T454" s="106"/>
      <c r="U454" s="106"/>
      <c r="V454" s="106"/>
      <c r="W454" s="106"/>
      <c r="X454" s="106"/>
      <c r="Y454" s="106"/>
      <c r="Z454" s="106"/>
    </row>
    <row r="455" spans="1:26" ht="18" hidden="1" customHeight="1">
      <c r="A455" s="310" t="s">
        <v>3858</v>
      </c>
      <c r="B455" s="743" t="s">
        <v>5517</v>
      </c>
      <c r="C455" s="150"/>
      <c r="D455" s="141"/>
      <c r="E455" s="141"/>
      <c r="F455" s="141"/>
      <c r="G455" s="127"/>
      <c r="H455" s="105"/>
      <c r="I455" s="105"/>
      <c r="J455" s="105"/>
      <c r="K455" s="105"/>
      <c r="L455" s="105"/>
      <c r="M455" s="105"/>
      <c r="N455" s="106"/>
      <c r="O455" s="106"/>
      <c r="P455" s="106"/>
      <c r="Q455" s="106"/>
      <c r="R455" s="106"/>
      <c r="S455" s="106"/>
      <c r="T455" s="106"/>
      <c r="U455" s="106"/>
      <c r="V455" s="106"/>
      <c r="W455" s="106"/>
      <c r="X455" s="106"/>
      <c r="Y455" s="106"/>
      <c r="Z455" s="106"/>
    </row>
    <row r="456" spans="1:26" ht="18" hidden="1" customHeight="1">
      <c r="A456" s="310" t="s">
        <v>3859</v>
      </c>
      <c r="B456" s="743" t="s">
        <v>1327</v>
      </c>
      <c r="C456" s="150"/>
      <c r="D456" s="141"/>
      <c r="E456" s="141"/>
      <c r="F456" s="141"/>
      <c r="G456" s="127"/>
      <c r="H456" s="105"/>
      <c r="I456" s="105"/>
      <c r="J456" s="105"/>
      <c r="K456" s="105"/>
      <c r="L456" s="105"/>
      <c r="M456" s="105"/>
      <c r="N456" s="106"/>
      <c r="O456" s="106"/>
      <c r="P456" s="106"/>
      <c r="Q456" s="106"/>
      <c r="R456" s="106"/>
      <c r="S456" s="106"/>
      <c r="T456" s="106"/>
      <c r="U456" s="106"/>
      <c r="V456" s="106"/>
      <c r="W456" s="106"/>
      <c r="X456" s="106"/>
      <c r="Y456" s="106"/>
      <c r="Z456" s="106"/>
    </row>
    <row r="457" spans="1:26" ht="18" hidden="1" customHeight="1">
      <c r="A457" s="310" t="s">
        <v>3860</v>
      </c>
      <c r="B457" s="744" t="s">
        <v>4410</v>
      </c>
      <c r="C457" s="150"/>
      <c r="D457" s="141"/>
      <c r="E457" s="141"/>
      <c r="F457" s="141"/>
      <c r="G457" s="127"/>
      <c r="H457" s="105"/>
      <c r="I457" s="105"/>
      <c r="J457" s="105"/>
      <c r="K457" s="105"/>
      <c r="L457" s="105"/>
      <c r="M457" s="105"/>
      <c r="N457" s="106"/>
      <c r="O457" s="106"/>
      <c r="P457" s="106"/>
      <c r="Q457" s="106"/>
      <c r="R457" s="106"/>
      <c r="S457" s="106"/>
      <c r="T457" s="106"/>
      <c r="U457" s="106"/>
      <c r="V457" s="106"/>
      <c r="W457" s="106"/>
      <c r="X457" s="106"/>
      <c r="Y457" s="106"/>
      <c r="Z457" s="106"/>
    </row>
    <row r="458" spans="1:26" ht="18" hidden="1" customHeight="1">
      <c r="A458" s="310" t="s">
        <v>3861</v>
      </c>
      <c r="B458" s="235" t="s">
        <v>1331</v>
      </c>
      <c r="C458" s="150"/>
      <c r="D458" s="141"/>
      <c r="E458" s="141"/>
      <c r="F458" s="141"/>
      <c r="G458" s="127"/>
      <c r="H458" s="105"/>
      <c r="I458" s="105"/>
      <c r="J458" s="105"/>
      <c r="K458" s="105"/>
      <c r="L458" s="105"/>
      <c r="M458" s="105"/>
      <c r="N458" s="106"/>
      <c r="O458" s="106"/>
      <c r="P458" s="106"/>
      <c r="Q458" s="106"/>
      <c r="R458" s="106"/>
      <c r="S458" s="106"/>
      <c r="T458" s="106"/>
      <c r="U458" s="106"/>
      <c r="V458" s="106"/>
      <c r="W458" s="106"/>
      <c r="X458" s="106"/>
      <c r="Y458" s="106"/>
      <c r="Z458" s="106"/>
    </row>
    <row r="459" spans="1:26" ht="18" hidden="1" customHeight="1">
      <c r="A459" s="310" t="s">
        <v>3862</v>
      </c>
      <c r="B459" s="743" t="s">
        <v>1333</v>
      </c>
      <c r="C459" s="150"/>
      <c r="D459" s="141"/>
      <c r="E459" s="141"/>
      <c r="F459" s="141"/>
      <c r="G459" s="127"/>
      <c r="H459" s="105"/>
      <c r="I459" s="105"/>
      <c r="J459" s="105"/>
      <c r="K459" s="105"/>
      <c r="L459" s="105"/>
      <c r="M459" s="105"/>
      <c r="N459" s="106"/>
      <c r="O459" s="106"/>
      <c r="P459" s="106"/>
      <c r="Q459" s="106"/>
      <c r="R459" s="106"/>
      <c r="S459" s="106"/>
      <c r="T459" s="106"/>
      <c r="U459" s="106"/>
      <c r="V459" s="106"/>
      <c r="W459" s="106"/>
      <c r="X459" s="106"/>
      <c r="Y459" s="106"/>
      <c r="Z459" s="106"/>
    </row>
    <row r="460" spans="1:26" ht="18" hidden="1" customHeight="1">
      <c r="A460" s="310" t="s">
        <v>3863</v>
      </c>
      <c r="B460" s="743" t="s">
        <v>1335</v>
      </c>
      <c r="C460" s="150"/>
      <c r="D460" s="141"/>
      <c r="E460" s="141"/>
      <c r="F460" s="141"/>
      <c r="G460" s="127"/>
      <c r="H460" s="105"/>
      <c r="I460" s="105"/>
      <c r="J460" s="105"/>
      <c r="K460" s="105"/>
      <c r="L460" s="105"/>
      <c r="M460" s="105"/>
      <c r="N460" s="106"/>
      <c r="O460" s="106"/>
      <c r="P460" s="106"/>
      <c r="Q460" s="106"/>
      <c r="R460" s="106"/>
      <c r="S460" s="106"/>
      <c r="T460" s="106"/>
      <c r="U460" s="106"/>
      <c r="V460" s="106"/>
      <c r="W460" s="106"/>
      <c r="X460" s="106"/>
      <c r="Y460" s="106"/>
      <c r="Z460" s="106"/>
    </row>
    <row r="461" spans="1:26" ht="18" hidden="1" customHeight="1">
      <c r="A461" s="310" t="s">
        <v>3864</v>
      </c>
      <c r="B461" s="743" t="s">
        <v>1337</v>
      </c>
      <c r="C461" s="150"/>
      <c r="D461" s="141"/>
      <c r="E461" s="141"/>
      <c r="F461" s="141"/>
      <c r="G461" s="127"/>
      <c r="H461" s="105"/>
      <c r="I461" s="105"/>
      <c r="J461" s="105"/>
      <c r="K461" s="105"/>
      <c r="L461" s="105"/>
      <c r="M461" s="105"/>
      <c r="N461" s="106"/>
      <c r="O461" s="106"/>
      <c r="P461" s="106"/>
      <c r="Q461" s="106"/>
      <c r="R461" s="106"/>
      <c r="S461" s="106"/>
      <c r="T461" s="106"/>
      <c r="U461" s="106"/>
      <c r="V461" s="106"/>
      <c r="W461" s="106"/>
      <c r="X461" s="106"/>
      <c r="Y461" s="106"/>
      <c r="Z461" s="106"/>
    </row>
    <row r="462" spans="1:26" ht="18" hidden="1" customHeight="1">
      <c r="A462" s="310" t="s">
        <v>3866</v>
      </c>
      <c r="B462" s="743" t="s">
        <v>1339</v>
      </c>
      <c r="C462" s="150"/>
      <c r="D462" s="141"/>
      <c r="E462" s="141"/>
      <c r="F462" s="141"/>
      <c r="G462" s="127"/>
      <c r="H462" s="105"/>
      <c r="I462" s="105"/>
      <c r="J462" s="105"/>
      <c r="K462" s="105"/>
      <c r="L462" s="105"/>
      <c r="M462" s="105"/>
      <c r="N462" s="106"/>
      <c r="O462" s="106"/>
      <c r="P462" s="106"/>
      <c r="Q462" s="106"/>
      <c r="R462" s="106"/>
      <c r="S462" s="106"/>
      <c r="T462" s="106"/>
      <c r="U462" s="106"/>
      <c r="V462" s="106"/>
      <c r="W462" s="106"/>
      <c r="X462" s="106"/>
      <c r="Y462" s="106"/>
      <c r="Z462" s="106"/>
    </row>
    <row r="463" spans="1:26" ht="18" hidden="1" customHeight="1">
      <c r="A463" s="310" t="s">
        <v>3867</v>
      </c>
      <c r="B463" s="743" t="s">
        <v>1341</v>
      </c>
      <c r="C463" s="150"/>
      <c r="D463" s="141"/>
      <c r="E463" s="141"/>
      <c r="F463" s="141"/>
      <c r="G463" s="127"/>
      <c r="H463" s="105"/>
      <c r="I463" s="105"/>
      <c r="J463" s="105"/>
      <c r="K463" s="105"/>
      <c r="L463" s="105"/>
      <c r="M463" s="105"/>
      <c r="N463" s="106"/>
      <c r="O463" s="106"/>
      <c r="P463" s="106"/>
      <c r="Q463" s="106"/>
      <c r="R463" s="106"/>
      <c r="S463" s="106"/>
      <c r="T463" s="106"/>
      <c r="U463" s="106"/>
      <c r="V463" s="106"/>
      <c r="W463" s="106"/>
      <c r="X463" s="106"/>
      <c r="Y463" s="106"/>
      <c r="Z463" s="106"/>
    </row>
    <row r="464" spans="1:26" ht="18" hidden="1" customHeight="1">
      <c r="A464" s="310" t="s">
        <v>1342</v>
      </c>
      <c r="B464" s="743" t="s">
        <v>1343</v>
      </c>
      <c r="C464" s="150"/>
      <c r="D464" s="141"/>
      <c r="E464" s="141"/>
      <c r="F464" s="141"/>
      <c r="G464" s="127"/>
      <c r="H464" s="105"/>
      <c r="I464" s="105"/>
      <c r="J464" s="105"/>
      <c r="K464" s="105"/>
      <c r="L464" s="105"/>
      <c r="M464" s="105"/>
      <c r="N464" s="106"/>
      <c r="O464" s="106"/>
      <c r="P464" s="106"/>
      <c r="Q464" s="106"/>
      <c r="R464" s="106"/>
      <c r="S464" s="106"/>
      <c r="T464" s="106"/>
      <c r="U464" s="106"/>
      <c r="V464" s="106"/>
      <c r="W464" s="106"/>
      <c r="X464" s="106"/>
      <c r="Y464" s="106"/>
      <c r="Z464" s="106"/>
    </row>
    <row r="465" spans="1:26" ht="18" hidden="1" customHeight="1">
      <c r="A465" s="310" t="s">
        <v>3869</v>
      </c>
      <c r="B465" s="743" t="s">
        <v>1345</v>
      </c>
      <c r="C465" s="150"/>
      <c r="D465" s="141"/>
      <c r="E465" s="141"/>
      <c r="F465" s="141"/>
      <c r="G465" s="127"/>
      <c r="H465" s="105"/>
      <c r="I465" s="105"/>
      <c r="J465" s="105"/>
      <c r="K465" s="105"/>
      <c r="L465" s="105"/>
      <c r="M465" s="105"/>
      <c r="N465" s="106"/>
      <c r="O465" s="106"/>
      <c r="P465" s="106"/>
      <c r="Q465" s="106"/>
      <c r="R465" s="106"/>
      <c r="S465" s="106"/>
      <c r="T465" s="106"/>
      <c r="U465" s="106"/>
      <c r="V465" s="106"/>
      <c r="W465" s="106"/>
      <c r="X465" s="106"/>
      <c r="Y465" s="106"/>
      <c r="Z465" s="106"/>
    </row>
    <row r="466" spans="1:26" ht="18" hidden="1" customHeight="1">
      <c r="A466" s="993" t="s">
        <v>142</v>
      </c>
      <c r="B466" s="1728" t="s">
        <v>261</v>
      </c>
      <c r="C466" s="1570"/>
      <c r="D466" s="1570"/>
      <c r="E466" s="1570"/>
      <c r="F466" s="1570"/>
      <c r="G466" s="1573"/>
      <c r="H466" s="856"/>
      <c r="I466" s="105"/>
      <c r="J466" s="105"/>
      <c r="K466" s="105"/>
      <c r="L466" s="105"/>
      <c r="M466" s="105"/>
      <c r="N466" s="106"/>
      <c r="O466" s="106"/>
      <c r="P466" s="106"/>
      <c r="Q466" s="106"/>
      <c r="R466" s="106"/>
      <c r="S466" s="106"/>
      <c r="T466" s="106"/>
      <c r="U466" s="106"/>
      <c r="V466" s="106"/>
      <c r="W466" s="106"/>
      <c r="X466" s="106"/>
      <c r="Y466" s="106"/>
      <c r="Z466" s="106"/>
    </row>
    <row r="467" spans="1:26" ht="18" hidden="1" customHeight="1">
      <c r="A467" s="348" t="s">
        <v>1346</v>
      </c>
      <c r="B467" s="743" t="s">
        <v>1347</v>
      </c>
      <c r="C467" s="150"/>
      <c r="D467" s="141"/>
      <c r="E467" s="141"/>
      <c r="F467" s="141"/>
      <c r="G467" s="127"/>
      <c r="H467" s="105"/>
      <c r="I467" s="105"/>
      <c r="J467" s="105"/>
      <c r="K467" s="105"/>
      <c r="L467" s="105"/>
      <c r="M467" s="105"/>
      <c r="N467" s="106"/>
      <c r="O467" s="106"/>
      <c r="P467" s="106"/>
      <c r="Q467" s="106"/>
      <c r="R467" s="106"/>
      <c r="S467" s="106"/>
      <c r="T467" s="106"/>
      <c r="U467" s="106"/>
      <c r="V467" s="106"/>
      <c r="W467" s="106"/>
      <c r="X467" s="106"/>
      <c r="Y467" s="106"/>
      <c r="Z467" s="106"/>
    </row>
    <row r="468" spans="1:26" ht="18" hidden="1" customHeight="1">
      <c r="A468" s="348" t="s">
        <v>1348</v>
      </c>
      <c r="B468" s="743" t="s">
        <v>1349</v>
      </c>
      <c r="C468" s="150"/>
      <c r="D468" s="141"/>
      <c r="E468" s="141"/>
      <c r="F468" s="141"/>
      <c r="G468" s="127"/>
      <c r="H468" s="105"/>
      <c r="I468" s="105"/>
      <c r="J468" s="105"/>
      <c r="K468" s="105"/>
      <c r="L468" s="105"/>
      <c r="M468" s="105"/>
      <c r="N468" s="106"/>
      <c r="O468" s="106"/>
      <c r="P468" s="106"/>
      <c r="Q468" s="106"/>
      <c r="R468" s="106"/>
      <c r="S468" s="106"/>
      <c r="T468" s="106"/>
      <c r="U468" s="106"/>
      <c r="V468" s="106"/>
      <c r="W468" s="106"/>
      <c r="X468" s="106"/>
      <c r="Y468" s="106"/>
      <c r="Z468" s="106"/>
    </row>
    <row r="469" spans="1:26" ht="18" hidden="1" customHeight="1">
      <c r="A469" s="348" t="s">
        <v>1350</v>
      </c>
      <c r="B469" s="743" t="s">
        <v>5518</v>
      </c>
      <c r="C469" s="150"/>
      <c r="D469" s="141"/>
      <c r="E469" s="141"/>
      <c r="F469" s="141"/>
      <c r="G469" s="127"/>
      <c r="H469" s="105"/>
      <c r="I469" s="105"/>
      <c r="J469" s="105"/>
      <c r="K469" s="105"/>
      <c r="L469" s="105"/>
      <c r="M469" s="105"/>
      <c r="N469" s="106"/>
      <c r="O469" s="106"/>
      <c r="P469" s="106"/>
      <c r="Q469" s="106"/>
      <c r="R469" s="106"/>
      <c r="S469" s="106"/>
      <c r="T469" s="106"/>
      <c r="U469" s="106"/>
      <c r="V469" s="106"/>
      <c r="W469" s="106"/>
      <c r="X469" s="106"/>
      <c r="Y469" s="106"/>
      <c r="Z469" s="106"/>
    </row>
    <row r="470" spans="1:26" ht="18" hidden="1" customHeight="1">
      <c r="A470" s="348" t="s">
        <v>3438</v>
      </c>
      <c r="B470" s="235" t="s">
        <v>1353</v>
      </c>
      <c r="C470" s="150"/>
      <c r="D470" s="141"/>
      <c r="E470" s="141"/>
      <c r="F470" s="141"/>
      <c r="G470" s="127"/>
      <c r="H470" s="105"/>
      <c r="I470" s="105"/>
      <c r="J470" s="105"/>
      <c r="K470" s="105"/>
      <c r="L470" s="105"/>
      <c r="M470" s="105"/>
      <c r="N470" s="106"/>
      <c r="O470" s="106"/>
      <c r="P470" s="106"/>
      <c r="Q470" s="106"/>
      <c r="R470" s="106"/>
      <c r="S470" s="106"/>
      <c r="T470" s="106"/>
      <c r="U470" s="106"/>
      <c r="V470" s="106"/>
      <c r="W470" s="106"/>
      <c r="X470" s="106"/>
      <c r="Y470" s="106"/>
      <c r="Z470" s="106"/>
    </row>
    <row r="471" spans="1:26" ht="18" hidden="1" customHeight="1">
      <c r="A471" s="348" t="s">
        <v>1354</v>
      </c>
      <c r="B471" s="235" t="s">
        <v>5519</v>
      </c>
      <c r="C471" s="150"/>
      <c r="D471" s="141"/>
      <c r="E471" s="141"/>
      <c r="F471" s="141"/>
      <c r="G471" s="127"/>
      <c r="H471" s="105"/>
      <c r="I471" s="105"/>
      <c r="J471" s="105"/>
      <c r="K471" s="105"/>
      <c r="L471" s="105"/>
      <c r="M471" s="105"/>
      <c r="N471" s="106"/>
      <c r="O471" s="106"/>
      <c r="P471" s="106"/>
      <c r="Q471" s="106"/>
      <c r="R471" s="106"/>
      <c r="S471" s="106"/>
      <c r="T471" s="106"/>
      <c r="U471" s="106"/>
      <c r="V471" s="106"/>
      <c r="W471" s="106"/>
      <c r="X471" s="106"/>
      <c r="Y471" s="106"/>
      <c r="Z471" s="106"/>
    </row>
    <row r="472" spans="1:26" ht="18" hidden="1" customHeight="1">
      <c r="A472" s="348" t="s">
        <v>1356</v>
      </c>
      <c r="B472" s="743" t="s">
        <v>5520</v>
      </c>
      <c r="C472" s="150"/>
      <c r="D472" s="141"/>
      <c r="E472" s="141"/>
      <c r="F472" s="141"/>
      <c r="G472" s="127"/>
      <c r="H472" s="105"/>
      <c r="I472" s="105"/>
      <c r="J472" s="105"/>
      <c r="K472" s="105"/>
      <c r="L472" s="105"/>
      <c r="M472" s="105"/>
      <c r="N472" s="106"/>
      <c r="O472" s="106"/>
      <c r="P472" s="106"/>
      <c r="Q472" s="106"/>
      <c r="R472" s="106"/>
      <c r="S472" s="106"/>
      <c r="T472" s="106"/>
      <c r="U472" s="106"/>
      <c r="V472" s="106"/>
      <c r="W472" s="106"/>
      <c r="X472" s="106"/>
      <c r="Y472" s="106"/>
      <c r="Z472" s="106"/>
    </row>
    <row r="473" spans="1:26" ht="19">
      <c r="A473" s="982" t="s">
        <v>144</v>
      </c>
      <c r="B473" s="1728" t="s">
        <v>145</v>
      </c>
      <c r="C473" s="1570"/>
      <c r="D473" s="1570"/>
      <c r="E473" s="1570"/>
      <c r="F473" s="1570"/>
      <c r="G473" s="1573"/>
      <c r="H473" s="863"/>
      <c r="I473" s="319">
        <f>SUM(D474:D503)</f>
        <v>48</v>
      </c>
      <c r="J473" s="319">
        <f>COUNT(D474:D503)*2</f>
        <v>48</v>
      </c>
      <c r="K473" s="105"/>
      <c r="L473" s="105"/>
      <c r="M473" s="319"/>
      <c r="N473" s="319"/>
      <c r="O473" s="105"/>
      <c r="P473" s="105"/>
      <c r="Q473" s="106"/>
      <c r="R473" s="106"/>
      <c r="S473" s="106"/>
      <c r="T473" s="106"/>
      <c r="U473" s="106"/>
      <c r="V473" s="106"/>
      <c r="W473" s="106"/>
      <c r="X473" s="106"/>
      <c r="Y473" s="106"/>
      <c r="Z473" s="106"/>
    </row>
    <row r="474" spans="1:26" ht="32">
      <c r="A474" s="695" t="s">
        <v>1358</v>
      </c>
      <c r="B474" s="150" t="s">
        <v>1359</v>
      </c>
      <c r="C474" s="150" t="s">
        <v>4420</v>
      </c>
      <c r="D474" s="696">
        <v>2</v>
      </c>
      <c r="E474" s="370" t="s">
        <v>599</v>
      </c>
      <c r="F474" s="179" t="s">
        <v>4421</v>
      </c>
      <c r="G474" s="127"/>
      <c r="H474" s="319"/>
      <c r="I474" s="319"/>
      <c r="J474" s="319"/>
      <c r="K474" s="105"/>
      <c r="L474" s="105"/>
      <c r="M474" s="319"/>
      <c r="N474" s="319"/>
      <c r="O474" s="105"/>
      <c r="P474" s="105"/>
      <c r="Q474" s="106"/>
      <c r="R474" s="106"/>
      <c r="S474" s="106"/>
      <c r="T474" s="106"/>
      <c r="U474" s="106"/>
      <c r="V474" s="106"/>
      <c r="W474" s="106"/>
      <c r="X474" s="106"/>
      <c r="Y474" s="106"/>
      <c r="Z474" s="106"/>
    </row>
    <row r="475" spans="1:26" ht="128">
      <c r="A475" s="695" t="s">
        <v>1360</v>
      </c>
      <c r="B475" s="150" t="s">
        <v>5521</v>
      </c>
      <c r="C475" s="179" t="s">
        <v>5522</v>
      </c>
      <c r="D475" s="696">
        <v>2</v>
      </c>
      <c r="E475" s="124" t="s">
        <v>599</v>
      </c>
      <c r="F475" s="492" t="s">
        <v>5523</v>
      </c>
      <c r="G475" s="127"/>
      <c r="H475" s="319"/>
      <c r="I475" s="319"/>
      <c r="J475" s="319"/>
      <c r="K475" s="105"/>
      <c r="L475" s="105"/>
      <c r="M475" s="319"/>
      <c r="N475" s="319"/>
      <c r="O475" s="105"/>
      <c r="P475" s="105"/>
      <c r="Q475" s="106"/>
      <c r="R475" s="106"/>
      <c r="S475" s="106"/>
      <c r="T475" s="106"/>
      <c r="U475" s="106"/>
      <c r="V475" s="106"/>
      <c r="W475" s="106"/>
      <c r="X475" s="106"/>
      <c r="Y475" s="106"/>
      <c r="Z475" s="106"/>
    </row>
    <row r="476" spans="1:26" ht="240">
      <c r="A476" s="695"/>
      <c r="B476" s="150"/>
      <c r="C476" s="179" t="s">
        <v>5524</v>
      </c>
      <c r="D476" s="696">
        <v>2</v>
      </c>
      <c r="E476" s="124" t="s">
        <v>599</v>
      </c>
      <c r="F476" s="492" t="s">
        <v>5525</v>
      </c>
      <c r="G476" s="127"/>
      <c r="H476" s="319"/>
      <c r="I476" s="319"/>
      <c r="J476" s="319"/>
      <c r="K476" s="105"/>
      <c r="L476" s="105"/>
      <c r="M476" s="319"/>
      <c r="N476" s="319"/>
      <c r="O476" s="105"/>
      <c r="P476" s="105"/>
      <c r="Q476" s="106"/>
      <c r="R476" s="106"/>
      <c r="S476" s="106"/>
      <c r="T476" s="106"/>
      <c r="U476" s="106"/>
      <c r="V476" s="106"/>
      <c r="W476" s="106"/>
      <c r="X476" s="106"/>
      <c r="Y476" s="106"/>
      <c r="Z476" s="106"/>
    </row>
    <row r="477" spans="1:26" ht="96">
      <c r="A477" s="695"/>
      <c r="B477" s="150"/>
      <c r="C477" s="179" t="s">
        <v>5526</v>
      </c>
      <c r="D477" s="696">
        <v>2</v>
      </c>
      <c r="E477" s="124" t="s">
        <v>599</v>
      </c>
      <c r="F477" s="492" t="s">
        <v>5527</v>
      </c>
      <c r="G477" s="127"/>
      <c r="H477" s="319"/>
      <c r="I477" s="319"/>
      <c r="J477" s="319"/>
      <c r="K477" s="105"/>
      <c r="L477" s="105"/>
      <c r="M477" s="319"/>
      <c r="N477" s="319"/>
      <c r="O477" s="105"/>
      <c r="P477" s="105"/>
      <c r="Q477" s="106"/>
      <c r="R477" s="106"/>
      <c r="S477" s="106"/>
      <c r="T477" s="106"/>
      <c r="U477" s="106"/>
      <c r="V477" s="106"/>
      <c r="W477" s="106"/>
      <c r="X477" s="106"/>
      <c r="Y477" s="106"/>
      <c r="Z477" s="106"/>
    </row>
    <row r="478" spans="1:26" ht="18" hidden="1" customHeight="1">
      <c r="A478" s="348" t="s">
        <v>1362</v>
      </c>
      <c r="B478" s="122" t="s">
        <v>5528</v>
      </c>
      <c r="C478" s="383"/>
      <c r="D478" s="142"/>
      <c r="E478" s="125"/>
      <c r="F478" s="627"/>
      <c r="G478" s="127"/>
      <c r="H478" s="105"/>
      <c r="I478" s="105"/>
      <c r="J478" s="105"/>
      <c r="K478" s="105"/>
      <c r="L478" s="105"/>
      <c r="M478" s="105"/>
      <c r="N478" s="106"/>
      <c r="O478" s="106"/>
      <c r="P478" s="106"/>
      <c r="Q478" s="106"/>
      <c r="R478" s="106"/>
      <c r="S478" s="106"/>
      <c r="T478" s="106"/>
      <c r="U478" s="106"/>
      <c r="V478" s="106"/>
      <c r="W478" s="106"/>
      <c r="X478" s="106"/>
      <c r="Y478" s="106"/>
      <c r="Z478" s="106"/>
    </row>
    <row r="479" spans="1:26" ht="18" hidden="1" customHeight="1">
      <c r="A479" s="348" t="s">
        <v>1364</v>
      </c>
      <c r="B479" s="857" t="s">
        <v>3902</v>
      </c>
      <c r="C479" s="383"/>
      <c r="D479" s="142"/>
      <c r="E479" s="125"/>
      <c r="F479" s="627"/>
      <c r="G479" s="127"/>
      <c r="H479" s="105"/>
      <c r="I479" s="105"/>
      <c r="J479" s="105"/>
      <c r="K479" s="105"/>
      <c r="L479" s="105"/>
      <c r="M479" s="105"/>
      <c r="N479" s="106"/>
      <c r="O479" s="106"/>
      <c r="P479" s="106"/>
      <c r="Q479" s="106"/>
      <c r="R479" s="106"/>
      <c r="S479" s="106"/>
      <c r="T479" s="106"/>
      <c r="U479" s="106"/>
      <c r="V479" s="106"/>
      <c r="W479" s="106"/>
      <c r="X479" s="106"/>
      <c r="Y479" s="106"/>
      <c r="Z479" s="106"/>
    </row>
    <row r="480" spans="1:26" ht="18" hidden="1" customHeight="1">
      <c r="A480" s="348" t="s">
        <v>1366</v>
      </c>
      <c r="B480" s="743" t="s">
        <v>3903</v>
      </c>
      <c r="C480" s="179"/>
      <c r="D480" s="142"/>
      <c r="E480" s="125"/>
      <c r="F480" s="125"/>
      <c r="G480" s="127"/>
      <c r="H480" s="105"/>
      <c r="I480" s="105"/>
      <c r="J480" s="105"/>
      <c r="K480" s="105"/>
      <c r="L480" s="105"/>
      <c r="M480" s="105"/>
      <c r="N480" s="106"/>
      <c r="O480" s="106"/>
      <c r="P480" s="106"/>
      <c r="Q480" s="106"/>
      <c r="R480" s="106"/>
      <c r="S480" s="106"/>
      <c r="T480" s="106"/>
      <c r="U480" s="106"/>
      <c r="V480" s="106"/>
      <c r="W480" s="106"/>
      <c r="X480" s="106"/>
      <c r="Y480" s="106"/>
      <c r="Z480" s="106"/>
    </row>
    <row r="481" spans="1:26" ht="18" hidden="1" customHeight="1">
      <c r="A481" s="348" t="s">
        <v>1368</v>
      </c>
      <c r="B481" s="743" t="s">
        <v>3904</v>
      </c>
      <c r="C481" s="179"/>
      <c r="D481" s="142"/>
      <c r="E481" s="125"/>
      <c r="F481" s="125"/>
      <c r="G481" s="127"/>
      <c r="H481" s="105"/>
      <c r="I481" s="105"/>
      <c r="J481" s="105"/>
      <c r="K481" s="105"/>
      <c r="L481" s="105"/>
      <c r="M481" s="105"/>
      <c r="N481" s="106"/>
      <c r="O481" s="106"/>
      <c r="P481" s="106"/>
      <c r="Q481" s="106"/>
      <c r="R481" s="106"/>
      <c r="S481" s="106"/>
      <c r="T481" s="106"/>
      <c r="U481" s="106"/>
      <c r="V481" s="106"/>
      <c r="W481" s="106"/>
      <c r="X481" s="106"/>
      <c r="Y481" s="106"/>
      <c r="Z481" s="106"/>
    </row>
    <row r="482" spans="1:26" ht="18" hidden="1" customHeight="1">
      <c r="A482" s="348" t="s">
        <v>1370</v>
      </c>
      <c r="B482" s="491" t="s">
        <v>3905</v>
      </c>
      <c r="C482" s="539"/>
      <c r="D482" s="142"/>
      <c r="E482" s="125"/>
      <c r="F482" s="125"/>
      <c r="G482" s="127"/>
      <c r="H482" s="105"/>
      <c r="I482" s="105"/>
      <c r="J482" s="105"/>
      <c r="K482" s="105"/>
      <c r="L482" s="105"/>
      <c r="M482" s="105"/>
      <c r="N482" s="106"/>
      <c r="O482" s="106"/>
      <c r="P482" s="106"/>
      <c r="Q482" s="106"/>
      <c r="R482" s="106"/>
      <c r="S482" s="106"/>
      <c r="T482" s="106"/>
      <c r="U482" s="106"/>
      <c r="V482" s="106"/>
      <c r="W482" s="106"/>
      <c r="X482" s="106"/>
      <c r="Y482" s="106"/>
      <c r="Z482" s="106"/>
    </row>
    <row r="483" spans="1:26" ht="240">
      <c r="A483" s="695" t="s">
        <v>1372</v>
      </c>
      <c r="B483" s="122" t="s">
        <v>2364</v>
      </c>
      <c r="C483" s="151" t="s">
        <v>5529</v>
      </c>
      <c r="D483" s="696">
        <v>2</v>
      </c>
      <c r="E483" s="124" t="s">
        <v>599</v>
      </c>
      <c r="F483" s="150" t="s">
        <v>5530</v>
      </c>
      <c r="G483" s="540"/>
      <c r="H483" s="698"/>
      <c r="I483" s="319"/>
      <c r="J483" s="319"/>
      <c r="K483" s="105"/>
      <c r="L483" s="105"/>
      <c r="M483" s="319"/>
      <c r="N483" s="319"/>
      <c r="O483" s="105"/>
      <c r="P483" s="105"/>
      <c r="Q483" s="106"/>
      <c r="R483" s="106"/>
      <c r="S483" s="106"/>
      <c r="T483" s="106"/>
      <c r="U483" s="106"/>
      <c r="V483" s="106"/>
      <c r="W483" s="106"/>
      <c r="X483" s="106"/>
      <c r="Y483" s="106"/>
      <c r="Z483" s="106"/>
    </row>
    <row r="484" spans="1:26" ht="96">
      <c r="A484" s="695"/>
      <c r="B484" s="122"/>
      <c r="C484" s="150" t="s">
        <v>5531</v>
      </c>
      <c r="D484" s="696">
        <v>2</v>
      </c>
      <c r="E484" s="124" t="s">
        <v>549</v>
      </c>
      <c r="F484" s="150" t="s">
        <v>5532</v>
      </c>
      <c r="G484" s="540"/>
      <c r="H484" s="698"/>
      <c r="I484" s="319"/>
      <c r="J484" s="319"/>
      <c r="K484" s="105"/>
      <c r="L484" s="105"/>
      <c r="M484" s="319"/>
      <c r="N484" s="319"/>
      <c r="O484" s="105"/>
      <c r="P484" s="105"/>
      <c r="Q484" s="106"/>
      <c r="R484" s="106"/>
      <c r="S484" s="106"/>
      <c r="T484" s="106"/>
      <c r="U484" s="106"/>
      <c r="V484" s="106"/>
      <c r="W484" s="106"/>
      <c r="X484" s="106"/>
      <c r="Y484" s="106"/>
      <c r="Z484" s="106"/>
    </row>
    <row r="485" spans="1:26" ht="160">
      <c r="A485" s="695"/>
      <c r="B485" s="122"/>
      <c r="C485" s="492" t="s">
        <v>5533</v>
      </c>
      <c r="D485" s="696">
        <v>2</v>
      </c>
      <c r="E485" s="723" t="s">
        <v>5032</v>
      </c>
      <c r="F485" s="383" t="s">
        <v>5534</v>
      </c>
      <c r="G485" s="540"/>
      <c r="H485" s="698"/>
      <c r="I485" s="319"/>
      <c r="J485" s="319"/>
      <c r="K485" s="105"/>
      <c r="L485" s="105"/>
      <c r="M485" s="319"/>
      <c r="N485" s="319"/>
      <c r="O485" s="105"/>
      <c r="P485" s="105"/>
      <c r="Q485" s="106"/>
      <c r="R485" s="106"/>
      <c r="S485" s="106"/>
      <c r="T485" s="106"/>
      <c r="U485" s="106"/>
      <c r="V485" s="106"/>
      <c r="W485" s="106"/>
      <c r="X485" s="106"/>
      <c r="Y485" s="106"/>
      <c r="Z485" s="106"/>
    </row>
    <row r="486" spans="1:26" ht="160">
      <c r="A486" s="695"/>
      <c r="B486" s="122"/>
      <c r="C486" s="492" t="s">
        <v>5535</v>
      </c>
      <c r="D486" s="696">
        <v>2</v>
      </c>
      <c r="E486" s="723" t="s">
        <v>5032</v>
      </c>
      <c r="F486" s="383" t="s">
        <v>5536</v>
      </c>
      <c r="G486" s="127"/>
      <c r="H486" s="319"/>
      <c r="I486" s="319"/>
      <c r="J486" s="319"/>
      <c r="K486" s="105"/>
      <c r="L486" s="105"/>
      <c r="M486" s="319"/>
      <c r="N486" s="319"/>
      <c r="O486" s="105"/>
      <c r="P486" s="105"/>
      <c r="Q486" s="106"/>
      <c r="R486" s="106"/>
      <c r="S486" s="106"/>
      <c r="T486" s="106"/>
      <c r="U486" s="106"/>
      <c r="V486" s="106"/>
      <c r="W486" s="106"/>
      <c r="X486" s="106"/>
      <c r="Y486" s="106"/>
      <c r="Z486" s="106"/>
    </row>
    <row r="487" spans="1:26" ht="198">
      <c r="A487" s="695"/>
      <c r="B487" s="122"/>
      <c r="C487" s="492" t="s">
        <v>5537</v>
      </c>
      <c r="D487" s="696">
        <v>2</v>
      </c>
      <c r="E487" s="723" t="s">
        <v>5032</v>
      </c>
      <c r="F487" s="383" t="s">
        <v>5538</v>
      </c>
      <c r="G487" s="127"/>
      <c r="H487" s="319"/>
      <c r="I487" s="319"/>
      <c r="J487" s="319"/>
      <c r="K487" s="105"/>
      <c r="L487" s="105"/>
      <c r="M487" s="319"/>
      <c r="N487" s="319"/>
      <c r="O487" s="105"/>
      <c r="P487" s="105"/>
      <c r="Q487" s="106"/>
      <c r="R487" s="106"/>
      <c r="S487" s="106"/>
      <c r="T487" s="106"/>
      <c r="U487" s="106"/>
      <c r="V487" s="106"/>
      <c r="W487" s="106"/>
      <c r="X487" s="106"/>
      <c r="Y487" s="106"/>
      <c r="Z487" s="106"/>
    </row>
    <row r="488" spans="1:26" ht="240">
      <c r="A488" s="695"/>
      <c r="B488" s="122"/>
      <c r="C488" s="492" t="s">
        <v>5539</v>
      </c>
      <c r="D488" s="696">
        <v>2</v>
      </c>
      <c r="E488" s="723" t="s">
        <v>5032</v>
      </c>
      <c r="F488" s="383" t="s">
        <v>5540</v>
      </c>
      <c r="G488" s="127"/>
      <c r="H488" s="319"/>
      <c r="I488" s="319"/>
      <c r="J488" s="319"/>
      <c r="K488" s="105"/>
      <c r="L488" s="105"/>
      <c r="M488" s="319"/>
      <c r="N488" s="319"/>
      <c r="O488" s="105"/>
      <c r="P488" s="105"/>
      <c r="Q488" s="106"/>
      <c r="R488" s="106"/>
      <c r="S488" s="106"/>
      <c r="T488" s="106"/>
      <c r="U488" s="106"/>
      <c r="V488" s="106"/>
      <c r="W488" s="106"/>
      <c r="X488" s="106"/>
      <c r="Y488" s="106"/>
      <c r="Z488" s="106"/>
    </row>
    <row r="489" spans="1:26" ht="192">
      <c r="A489" s="695"/>
      <c r="B489" s="122"/>
      <c r="C489" s="492" t="s">
        <v>5541</v>
      </c>
      <c r="D489" s="696">
        <v>2</v>
      </c>
      <c r="E489" s="723" t="s">
        <v>5032</v>
      </c>
      <c r="F489" s="150" t="s">
        <v>5542</v>
      </c>
      <c r="G489" s="127"/>
      <c r="H489" s="319"/>
      <c r="I489" s="319"/>
      <c r="J489" s="319"/>
      <c r="K489" s="105"/>
      <c r="L489" s="105"/>
      <c r="M489" s="319"/>
      <c r="N489" s="319"/>
      <c r="O489" s="105"/>
      <c r="P489" s="105"/>
      <c r="Q489" s="106"/>
      <c r="R489" s="106"/>
      <c r="S489" s="106"/>
      <c r="T489" s="106"/>
      <c r="U489" s="106"/>
      <c r="V489" s="106"/>
      <c r="W489" s="106"/>
      <c r="X489" s="106"/>
      <c r="Y489" s="106"/>
      <c r="Z489" s="106"/>
    </row>
    <row r="490" spans="1:26" ht="240">
      <c r="A490" s="695"/>
      <c r="B490" s="122"/>
      <c r="C490" s="150" t="s">
        <v>5543</v>
      </c>
      <c r="D490" s="696">
        <v>2</v>
      </c>
      <c r="E490" s="723" t="s">
        <v>5032</v>
      </c>
      <c r="F490" s="150" t="s">
        <v>5544</v>
      </c>
      <c r="G490" s="127"/>
      <c r="H490" s="319"/>
      <c r="I490" s="319"/>
      <c r="J490" s="319"/>
      <c r="K490" s="105"/>
      <c r="L490" s="105"/>
      <c r="M490" s="319"/>
      <c r="N490" s="319"/>
      <c r="O490" s="105"/>
      <c r="P490" s="105"/>
      <c r="Q490" s="106"/>
      <c r="R490" s="106"/>
      <c r="S490" s="106"/>
      <c r="T490" s="106"/>
      <c r="U490" s="106"/>
      <c r="V490" s="106"/>
      <c r="W490" s="106"/>
      <c r="X490" s="106"/>
      <c r="Y490" s="106"/>
      <c r="Z490" s="106"/>
    </row>
    <row r="491" spans="1:26" ht="112">
      <c r="A491" s="695"/>
      <c r="B491" s="122"/>
      <c r="C491" s="150" t="s">
        <v>5545</v>
      </c>
      <c r="D491" s="696">
        <v>2</v>
      </c>
      <c r="E491" s="124" t="s">
        <v>599</v>
      </c>
      <c r="F491" s="383" t="s">
        <v>5546</v>
      </c>
      <c r="G491" s="127"/>
      <c r="H491" s="319"/>
      <c r="I491" s="319"/>
      <c r="J491" s="319"/>
      <c r="K491" s="105"/>
      <c r="L491" s="105"/>
      <c r="M491" s="319"/>
      <c r="N491" s="319"/>
      <c r="O491" s="105"/>
      <c r="P491" s="105"/>
      <c r="Q491" s="106"/>
      <c r="R491" s="106"/>
      <c r="S491" s="106"/>
      <c r="T491" s="106"/>
      <c r="U491" s="106"/>
      <c r="V491" s="106"/>
      <c r="W491" s="106"/>
      <c r="X491" s="106"/>
      <c r="Y491" s="106"/>
      <c r="Z491" s="106"/>
    </row>
    <row r="492" spans="1:26" ht="80">
      <c r="A492" s="695"/>
      <c r="B492" s="122"/>
      <c r="C492" s="150" t="s">
        <v>5547</v>
      </c>
      <c r="D492" s="696">
        <v>2</v>
      </c>
      <c r="E492" s="124" t="s">
        <v>599</v>
      </c>
      <c r="F492" s="179" t="s">
        <v>5548</v>
      </c>
      <c r="G492" s="127"/>
      <c r="H492" s="319"/>
      <c r="I492" s="319"/>
      <c r="J492" s="319"/>
      <c r="K492" s="105"/>
      <c r="L492" s="105"/>
      <c r="M492" s="319"/>
      <c r="N492" s="319"/>
      <c r="O492" s="105"/>
      <c r="P492" s="105"/>
      <c r="Q492" s="106"/>
      <c r="R492" s="106"/>
      <c r="S492" s="106"/>
      <c r="T492" s="106"/>
      <c r="U492" s="106"/>
      <c r="V492" s="106"/>
      <c r="W492" s="106"/>
      <c r="X492" s="106"/>
      <c r="Y492" s="106"/>
      <c r="Z492" s="106"/>
    </row>
    <row r="493" spans="1:26" ht="350">
      <c r="A493" s="695"/>
      <c r="B493" s="122"/>
      <c r="C493" s="492" t="s">
        <v>5549</v>
      </c>
      <c r="D493" s="696">
        <v>2</v>
      </c>
      <c r="E493" s="723" t="s">
        <v>5032</v>
      </c>
      <c r="F493" s="864" t="s">
        <v>5550</v>
      </c>
      <c r="G493" s="127"/>
      <c r="H493" s="319"/>
      <c r="I493" s="319"/>
      <c r="J493" s="319"/>
      <c r="K493" s="105"/>
      <c r="L493" s="105"/>
      <c r="M493" s="319"/>
      <c r="N493" s="319"/>
      <c r="O493" s="105"/>
      <c r="P493" s="105"/>
      <c r="Q493" s="106"/>
      <c r="R493" s="106"/>
      <c r="S493" s="106"/>
      <c r="T493" s="106"/>
      <c r="U493" s="106"/>
      <c r="V493" s="106"/>
      <c r="W493" s="106"/>
      <c r="X493" s="106"/>
      <c r="Y493" s="106"/>
      <c r="Z493" s="106"/>
    </row>
    <row r="494" spans="1:26" ht="272">
      <c r="A494" s="695"/>
      <c r="B494" s="122"/>
      <c r="C494" s="492" t="s">
        <v>5551</v>
      </c>
      <c r="D494" s="696">
        <v>2</v>
      </c>
      <c r="E494" s="124" t="s">
        <v>5032</v>
      </c>
      <c r="F494" s="245" t="s">
        <v>5552</v>
      </c>
      <c r="G494" s="127"/>
      <c r="H494" s="319"/>
      <c r="I494" s="319"/>
      <c r="J494" s="319"/>
      <c r="K494" s="105"/>
      <c r="L494" s="105"/>
      <c r="M494" s="319"/>
      <c r="N494" s="319"/>
      <c r="O494" s="105"/>
      <c r="P494" s="105"/>
      <c r="Q494" s="106"/>
      <c r="R494" s="106"/>
      <c r="S494" s="106"/>
      <c r="T494" s="106"/>
      <c r="U494" s="106"/>
      <c r="V494" s="106"/>
      <c r="W494" s="106"/>
      <c r="X494" s="106"/>
      <c r="Y494" s="106"/>
      <c r="Z494" s="106"/>
    </row>
    <row r="495" spans="1:26" ht="272">
      <c r="A495" s="695"/>
      <c r="B495" s="122"/>
      <c r="C495" s="492" t="s">
        <v>5553</v>
      </c>
      <c r="D495" s="696">
        <v>2</v>
      </c>
      <c r="E495" s="723" t="s">
        <v>5032</v>
      </c>
      <c r="F495" s="1005" t="s">
        <v>5554</v>
      </c>
      <c r="G495" s="127"/>
      <c r="H495" s="319"/>
      <c r="I495" s="319"/>
      <c r="J495" s="319"/>
      <c r="K495" s="105"/>
      <c r="L495" s="105"/>
      <c r="M495" s="319"/>
      <c r="N495" s="319"/>
      <c r="O495" s="105"/>
      <c r="P495" s="105"/>
      <c r="Q495" s="106"/>
      <c r="R495" s="106"/>
      <c r="S495" s="106"/>
      <c r="T495" s="106"/>
      <c r="U495" s="106"/>
      <c r="V495" s="106"/>
      <c r="W495" s="106"/>
      <c r="X495" s="106"/>
      <c r="Y495" s="106"/>
      <c r="Z495" s="106"/>
    </row>
    <row r="496" spans="1:26" ht="176">
      <c r="A496" s="695"/>
      <c r="B496" s="122"/>
      <c r="C496" s="492" t="s">
        <v>5555</v>
      </c>
      <c r="D496" s="696">
        <v>2</v>
      </c>
      <c r="E496" s="723" t="s">
        <v>5032</v>
      </c>
      <c r="F496" s="1006" t="s">
        <v>5556</v>
      </c>
      <c r="G496" s="127"/>
      <c r="H496" s="319"/>
      <c r="I496" s="319"/>
      <c r="J496" s="319"/>
      <c r="K496" s="105"/>
      <c r="L496" s="105"/>
      <c r="M496" s="319"/>
      <c r="N496" s="319"/>
      <c r="O496" s="105"/>
      <c r="P496" s="105"/>
      <c r="Q496" s="106"/>
      <c r="R496" s="106"/>
      <c r="S496" s="106"/>
      <c r="T496" s="106"/>
      <c r="U496" s="106"/>
      <c r="V496" s="106"/>
      <c r="W496" s="106"/>
      <c r="X496" s="106"/>
      <c r="Y496" s="106"/>
      <c r="Z496" s="106"/>
    </row>
    <row r="497" spans="1:26" ht="96">
      <c r="A497" s="695"/>
      <c r="B497" s="122"/>
      <c r="C497" s="492" t="s">
        <v>5557</v>
      </c>
      <c r="D497" s="696">
        <v>2</v>
      </c>
      <c r="E497" s="723" t="s">
        <v>599</v>
      </c>
      <c r="F497" s="1006" t="s">
        <v>5558</v>
      </c>
      <c r="G497" s="127"/>
      <c r="H497" s="319"/>
      <c r="I497" s="319"/>
      <c r="J497" s="319"/>
      <c r="K497" s="105"/>
      <c r="L497" s="105"/>
      <c r="M497" s="319"/>
      <c r="N497" s="319"/>
      <c r="O497" s="105"/>
      <c r="P497" s="105"/>
      <c r="Q497" s="106"/>
      <c r="R497" s="106"/>
      <c r="S497" s="106"/>
      <c r="T497" s="106"/>
      <c r="U497" s="106"/>
      <c r="V497" s="106"/>
      <c r="W497" s="106"/>
      <c r="X497" s="106"/>
      <c r="Y497" s="106"/>
      <c r="Z497" s="106"/>
    </row>
    <row r="498" spans="1:26" ht="18" hidden="1" customHeight="1">
      <c r="A498" s="348" t="s">
        <v>1374</v>
      </c>
      <c r="B498" s="235" t="s">
        <v>5559</v>
      </c>
      <c r="C498" s="150"/>
      <c r="D498" s="141"/>
      <c r="E498" s="141"/>
      <c r="F498" s="988"/>
      <c r="G498" s="699"/>
      <c r="H498" s="105"/>
      <c r="I498" s="105"/>
      <c r="J498" s="105"/>
      <c r="K498" s="105"/>
      <c r="L498" s="105"/>
      <c r="M498" s="105"/>
      <c r="N498" s="106"/>
      <c r="O498" s="106"/>
      <c r="P498" s="106"/>
      <c r="Q498" s="106"/>
      <c r="R498" s="106"/>
      <c r="S498" s="106"/>
      <c r="T498" s="106"/>
      <c r="U498" s="106"/>
      <c r="V498" s="106"/>
      <c r="W498" s="106"/>
      <c r="X498" s="106"/>
      <c r="Y498" s="106"/>
      <c r="Z498" s="106"/>
    </row>
    <row r="499" spans="1:26" ht="51">
      <c r="A499" s="695" t="s">
        <v>3939</v>
      </c>
      <c r="B499" s="857" t="s">
        <v>3940</v>
      </c>
      <c r="C499" s="995" t="s">
        <v>5560</v>
      </c>
      <c r="D499" s="696">
        <v>2</v>
      </c>
      <c r="E499" s="1007" t="s">
        <v>553</v>
      </c>
      <c r="F499" s="995" t="s">
        <v>5561</v>
      </c>
      <c r="G499" s="699"/>
      <c r="H499" s="319"/>
      <c r="I499" s="319"/>
      <c r="J499" s="319"/>
      <c r="K499" s="105"/>
      <c r="L499" s="105"/>
      <c r="M499" s="319"/>
      <c r="N499" s="319"/>
      <c r="O499" s="105"/>
      <c r="P499" s="105"/>
      <c r="Q499" s="106"/>
      <c r="R499" s="106"/>
      <c r="S499" s="106"/>
      <c r="T499" s="106"/>
      <c r="U499" s="106"/>
      <c r="V499" s="106"/>
      <c r="W499" s="106"/>
      <c r="X499" s="106"/>
      <c r="Y499" s="106"/>
      <c r="Z499" s="106"/>
    </row>
    <row r="500" spans="1:26" ht="45">
      <c r="A500" s="695"/>
      <c r="B500" s="1008"/>
      <c r="C500" s="995" t="s">
        <v>5562</v>
      </c>
      <c r="D500" s="696">
        <v>2</v>
      </c>
      <c r="E500" s="1007" t="s">
        <v>1972</v>
      </c>
      <c r="F500" s="995" t="s">
        <v>5563</v>
      </c>
      <c r="G500" s="699"/>
      <c r="H500" s="319"/>
      <c r="I500" s="319"/>
      <c r="J500" s="319"/>
      <c r="K500" s="105"/>
      <c r="L500" s="105"/>
      <c r="M500" s="319"/>
      <c r="N500" s="319"/>
      <c r="O500" s="105"/>
      <c r="P500" s="105"/>
      <c r="Q500" s="106"/>
      <c r="R500" s="106"/>
      <c r="S500" s="106"/>
      <c r="T500" s="106"/>
      <c r="U500" s="106"/>
      <c r="V500" s="106"/>
      <c r="W500" s="106"/>
      <c r="X500" s="106"/>
      <c r="Y500" s="106"/>
      <c r="Z500" s="106"/>
    </row>
    <row r="501" spans="1:26" ht="45">
      <c r="A501" s="695"/>
      <c r="B501" s="1008"/>
      <c r="C501" s="995" t="s">
        <v>5564</v>
      </c>
      <c r="D501" s="696">
        <v>2</v>
      </c>
      <c r="E501" s="1007" t="s">
        <v>599</v>
      </c>
      <c r="F501" s="995" t="s">
        <v>5565</v>
      </c>
      <c r="G501" s="699"/>
      <c r="H501" s="319"/>
      <c r="I501" s="319"/>
      <c r="J501" s="319"/>
      <c r="K501" s="105"/>
      <c r="L501" s="105"/>
      <c r="M501" s="319"/>
      <c r="N501" s="319"/>
      <c r="O501" s="105"/>
      <c r="P501" s="105"/>
      <c r="Q501" s="106"/>
      <c r="R501" s="106"/>
      <c r="S501" s="106"/>
      <c r="T501" s="106"/>
      <c r="U501" s="106"/>
      <c r="V501" s="106"/>
      <c r="W501" s="106"/>
      <c r="X501" s="106"/>
      <c r="Y501" s="106"/>
      <c r="Z501" s="106"/>
    </row>
    <row r="502" spans="1:26" ht="54.75" customHeight="1">
      <c r="A502" s="695"/>
      <c r="B502" s="1008"/>
      <c r="C502" s="1529" t="s">
        <v>5566</v>
      </c>
      <c r="D502" s="696">
        <v>2</v>
      </c>
      <c r="E502" s="1007" t="s">
        <v>553</v>
      </c>
      <c r="F502" s="995" t="s">
        <v>5567</v>
      </c>
      <c r="G502" s="699"/>
      <c r="H502" s="319"/>
      <c r="I502" s="319"/>
      <c r="J502" s="319"/>
      <c r="K502" s="105"/>
      <c r="L502" s="105"/>
      <c r="M502" s="319"/>
      <c r="N502" s="319"/>
      <c r="O502" s="105"/>
      <c r="P502" s="105"/>
      <c r="Q502" s="106"/>
      <c r="R502" s="106"/>
      <c r="S502" s="106"/>
      <c r="T502" s="106"/>
      <c r="U502" s="106"/>
      <c r="V502" s="106"/>
      <c r="W502" s="106"/>
      <c r="X502" s="106"/>
      <c r="Y502" s="106"/>
      <c r="Z502" s="106"/>
    </row>
    <row r="503" spans="1:26" ht="30">
      <c r="A503" s="695"/>
      <c r="B503" s="1008"/>
      <c r="C503" s="995" t="s">
        <v>5568</v>
      </c>
      <c r="D503" s="696">
        <v>2</v>
      </c>
      <c r="E503" s="1007" t="s">
        <v>599</v>
      </c>
      <c r="F503" s="155"/>
      <c r="G503" s="699"/>
      <c r="H503" s="319"/>
      <c r="I503" s="319"/>
      <c r="J503" s="319"/>
      <c r="K503" s="105"/>
      <c r="L503" s="105"/>
      <c r="M503" s="319"/>
      <c r="N503" s="319"/>
      <c r="O503" s="105"/>
      <c r="P503" s="105"/>
      <c r="Q503" s="106"/>
      <c r="R503" s="106"/>
      <c r="S503" s="106"/>
      <c r="T503" s="106"/>
      <c r="U503" s="106"/>
      <c r="V503" s="106"/>
      <c r="W503" s="106"/>
      <c r="X503" s="106"/>
      <c r="Y503" s="106"/>
      <c r="Z503" s="106"/>
    </row>
    <row r="504" spans="1:26" ht="18" hidden="1" customHeight="1">
      <c r="A504" s="348" t="s">
        <v>3954</v>
      </c>
      <c r="B504" s="1008" t="s">
        <v>5569</v>
      </c>
      <c r="C504" s="995"/>
      <c r="D504" s="988"/>
      <c r="E504" s="1007"/>
      <c r="F504" s="155"/>
      <c r="G504" s="699"/>
      <c r="H504" s="105"/>
      <c r="I504" s="105"/>
      <c r="J504" s="105"/>
      <c r="K504" s="105"/>
      <c r="L504" s="105"/>
      <c r="M504" s="105"/>
      <c r="N504" s="106"/>
      <c r="O504" s="106"/>
      <c r="P504" s="106"/>
      <c r="Q504" s="106"/>
      <c r="R504" s="106"/>
      <c r="S504" s="106"/>
      <c r="T504" s="106"/>
      <c r="U504" s="106"/>
      <c r="V504" s="106"/>
      <c r="W504" s="106"/>
      <c r="X504" s="106"/>
      <c r="Y504" s="106"/>
      <c r="Z504" s="106"/>
    </row>
    <row r="505" spans="1:26" ht="18" hidden="1" customHeight="1">
      <c r="A505" s="993" t="s">
        <v>146</v>
      </c>
      <c r="B505" s="1728" t="s">
        <v>3000</v>
      </c>
      <c r="C505" s="1570"/>
      <c r="D505" s="1570"/>
      <c r="E505" s="1570"/>
      <c r="F505" s="1570"/>
      <c r="G505" s="1573"/>
      <c r="H505" s="856"/>
      <c r="I505" s="105"/>
      <c r="J505" s="105"/>
      <c r="K505" s="105"/>
      <c r="L505" s="105"/>
      <c r="M505" s="105"/>
      <c r="N505" s="106"/>
      <c r="O505" s="106"/>
      <c r="P505" s="106"/>
      <c r="Q505" s="106"/>
      <c r="R505" s="106"/>
      <c r="S505" s="106"/>
      <c r="T505" s="106"/>
      <c r="U505" s="106"/>
      <c r="V505" s="106"/>
      <c r="W505" s="106"/>
      <c r="X505" s="106"/>
      <c r="Y505" s="106"/>
      <c r="Z505" s="106"/>
    </row>
    <row r="506" spans="1:26" ht="18" hidden="1" customHeight="1">
      <c r="A506" s="310" t="s">
        <v>1378</v>
      </c>
      <c r="B506" s="122" t="s">
        <v>1379</v>
      </c>
      <c r="C506" s="150"/>
      <c r="D506" s="141"/>
      <c r="E506" s="141"/>
      <c r="F506" s="141"/>
      <c r="G506" s="127"/>
      <c r="H506" s="105"/>
      <c r="I506" s="105"/>
      <c r="J506" s="105"/>
      <c r="K506" s="105"/>
      <c r="L506" s="105"/>
      <c r="M506" s="105"/>
      <c r="N506" s="106"/>
      <c r="O506" s="106"/>
      <c r="P506" s="106"/>
      <c r="Q506" s="106"/>
      <c r="R506" s="106"/>
      <c r="S506" s="106"/>
      <c r="T506" s="106"/>
      <c r="U506" s="106"/>
      <c r="V506" s="106"/>
      <c r="W506" s="106"/>
      <c r="X506" s="106"/>
      <c r="Y506" s="106"/>
      <c r="Z506" s="106"/>
    </row>
    <row r="507" spans="1:26" ht="18" hidden="1" customHeight="1">
      <c r="A507" s="310" t="s">
        <v>1380</v>
      </c>
      <c r="B507" s="122" t="s">
        <v>3001</v>
      </c>
      <c r="C507" s="150"/>
      <c r="D507" s="141"/>
      <c r="E507" s="141"/>
      <c r="F507" s="141"/>
      <c r="G507" s="127"/>
      <c r="H507" s="105"/>
      <c r="I507" s="105"/>
      <c r="J507" s="105"/>
      <c r="K507" s="105"/>
      <c r="L507" s="105"/>
      <c r="M507" s="105"/>
      <c r="N507" s="106"/>
      <c r="O507" s="106"/>
      <c r="P507" s="106"/>
      <c r="Q507" s="106"/>
      <c r="R507" s="106"/>
      <c r="S507" s="106"/>
      <c r="T507" s="106"/>
      <c r="U507" s="106"/>
      <c r="V507" s="106"/>
      <c r="W507" s="106"/>
      <c r="X507" s="106"/>
      <c r="Y507" s="106"/>
      <c r="Z507" s="106"/>
    </row>
    <row r="508" spans="1:26" ht="18" hidden="1" customHeight="1">
      <c r="A508" s="310" t="s">
        <v>1382</v>
      </c>
      <c r="B508" s="122" t="s">
        <v>3002</v>
      </c>
      <c r="C508" s="150"/>
      <c r="D508" s="141"/>
      <c r="E508" s="141"/>
      <c r="F508" s="141"/>
      <c r="G508" s="127"/>
      <c r="H508" s="105"/>
      <c r="I508" s="105"/>
      <c r="J508" s="105"/>
      <c r="K508" s="105"/>
      <c r="L508" s="105"/>
      <c r="M508" s="105"/>
      <c r="N508" s="106"/>
      <c r="O508" s="106"/>
      <c r="P508" s="106"/>
      <c r="Q508" s="106"/>
      <c r="R508" s="106"/>
      <c r="S508" s="106"/>
      <c r="T508" s="106"/>
      <c r="U508" s="106"/>
      <c r="V508" s="106"/>
      <c r="W508" s="106"/>
      <c r="X508" s="106"/>
      <c r="Y508" s="106"/>
      <c r="Z508" s="106"/>
    </row>
    <row r="509" spans="1:26" ht="18" hidden="1" customHeight="1">
      <c r="A509" s="310" t="s">
        <v>1384</v>
      </c>
      <c r="B509" s="122" t="s">
        <v>3003</v>
      </c>
      <c r="C509" s="150"/>
      <c r="D509" s="141"/>
      <c r="E509" s="141"/>
      <c r="F509" s="141"/>
      <c r="G509" s="127"/>
      <c r="H509" s="105"/>
      <c r="I509" s="105"/>
      <c r="J509" s="105"/>
      <c r="K509" s="105"/>
      <c r="L509" s="105"/>
      <c r="M509" s="105"/>
      <c r="N509" s="106"/>
      <c r="O509" s="106"/>
      <c r="P509" s="106"/>
      <c r="Q509" s="106"/>
      <c r="R509" s="106"/>
      <c r="S509" s="106"/>
      <c r="T509" s="106"/>
      <c r="U509" s="106"/>
      <c r="V509" s="106"/>
      <c r="W509" s="106"/>
      <c r="X509" s="106"/>
      <c r="Y509" s="106"/>
      <c r="Z509" s="106"/>
    </row>
    <row r="510" spans="1:26" ht="18" hidden="1" customHeight="1">
      <c r="A510" s="310" t="s">
        <v>1386</v>
      </c>
      <c r="B510" s="122" t="s">
        <v>3004</v>
      </c>
      <c r="C510" s="150"/>
      <c r="D510" s="141"/>
      <c r="E510" s="141"/>
      <c r="F510" s="141"/>
      <c r="G510" s="127"/>
      <c r="H510" s="105"/>
      <c r="I510" s="105"/>
      <c r="J510" s="105"/>
      <c r="K510" s="105"/>
      <c r="L510" s="105"/>
      <c r="M510" s="105"/>
      <c r="N510" s="106"/>
      <c r="O510" s="106"/>
      <c r="P510" s="106"/>
      <c r="Q510" s="106"/>
      <c r="R510" s="106"/>
      <c r="S510" s="106"/>
      <c r="T510" s="106"/>
      <c r="U510" s="106"/>
      <c r="V510" s="106"/>
      <c r="W510" s="106"/>
      <c r="X510" s="106"/>
      <c r="Y510" s="106"/>
      <c r="Z510" s="106"/>
    </row>
    <row r="511" spans="1:26" ht="18" hidden="1" customHeight="1">
      <c r="A511" s="310" t="s">
        <v>1388</v>
      </c>
      <c r="B511" s="122" t="s">
        <v>3005</v>
      </c>
      <c r="C511" s="150"/>
      <c r="D511" s="141"/>
      <c r="E511" s="141"/>
      <c r="F511" s="141"/>
      <c r="G511" s="127"/>
      <c r="H511" s="105"/>
      <c r="I511" s="105"/>
      <c r="J511" s="105"/>
      <c r="K511" s="105"/>
      <c r="L511" s="105"/>
      <c r="M511" s="105"/>
      <c r="N511" s="106"/>
      <c r="O511" s="106"/>
      <c r="P511" s="106"/>
      <c r="Q511" s="106"/>
      <c r="R511" s="106"/>
      <c r="S511" s="106"/>
      <c r="T511" s="106"/>
      <c r="U511" s="106"/>
      <c r="V511" s="106"/>
      <c r="W511" s="106"/>
      <c r="X511" s="106"/>
      <c r="Y511" s="106"/>
      <c r="Z511" s="106"/>
    </row>
    <row r="512" spans="1:26" ht="18" hidden="1" customHeight="1">
      <c r="A512" s="993" t="s">
        <v>148</v>
      </c>
      <c r="B512" s="1728" t="s">
        <v>3006</v>
      </c>
      <c r="C512" s="1570"/>
      <c r="D512" s="1570"/>
      <c r="E512" s="1570"/>
      <c r="F512" s="1570"/>
      <c r="G512" s="1573"/>
      <c r="H512" s="856"/>
      <c r="I512" s="105"/>
      <c r="J512" s="105"/>
      <c r="K512" s="105"/>
      <c r="L512" s="105"/>
      <c r="M512" s="105"/>
      <c r="N512" s="106"/>
      <c r="O512" s="106"/>
      <c r="P512" s="106"/>
      <c r="Q512" s="106"/>
      <c r="R512" s="106"/>
      <c r="S512" s="106"/>
      <c r="T512" s="106"/>
      <c r="U512" s="106"/>
      <c r="V512" s="106"/>
      <c r="W512" s="106"/>
      <c r="X512" s="106"/>
      <c r="Y512" s="106"/>
      <c r="Z512" s="106"/>
    </row>
    <row r="513" spans="1:26" ht="18" hidden="1" customHeight="1">
      <c r="A513" s="310" t="s">
        <v>1390</v>
      </c>
      <c r="B513" s="122" t="s">
        <v>3007</v>
      </c>
      <c r="C513" s="150"/>
      <c r="D513" s="141"/>
      <c r="E513" s="141"/>
      <c r="F513" s="141"/>
      <c r="G513" s="127"/>
      <c r="H513" s="105"/>
      <c r="I513" s="105"/>
      <c r="J513" s="105"/>
      <c r="K513" s="105"/>
      <c r="L513" s="105"/>
      <c r="M513" s="105"/>
      <c r="N513" s="106"/>
      <c r="O513" s="106"/>
      <c r="P513" s="106"/>
      <c r="Q513" s="106"/>
      <c r="R513" s="106"/>
      <c r="S513" s="106"/>
      <c r="T513" s="106"/>
      <c r="U513" s="106"/>
      <c r="V513" s="106"/>
      <c r="W513" s="106"/>
      <c r="X513" s="106"/>
      <c r="Y513" s="106"/>
      <c r="Z513" s="106"/>
    </row>
    <row r="514" spans="1:26" ht="18" hidden="1" customHeight="1">
      <c r="A514" s="310" t="s">
        <v>1392</v>
      </c>
      <c r="B514" s="122" t="s">
        <v>3008</v>
      </c>
      <c r="C514" s="150"/>
      <c r="D514" s="141"/>
      <c r="E514" s="141"/>
      <c r="F514" s="141"/>
      <c r="G514" s="127"/>
      <c r="H514" s="105"/>
      <c r="I514" s="105"/>
      <c r="J514" s="105"/>
      <c r="K514" s="105"/>
      <c r="L514" s="105"/>
      <c r="M514" s="105"/>
      <c r="N514" s="106"/>
      <c r="O514" s="106"/>
      <c r="P514" s="106"/>
      <c r="Q514" s="106"/>
      <c r="R514" s="106"/>
      <c r="S514" s="106"/>
      <c r="T514" s="106"/>
      <c r="U514" s="106"/>
      <c r="V514" s="106"/>
      <c r="W514" s="106"/>
      <c r="X514" s="106"/>
      <c r="Y514" s="106"/>
      <c r="Z514" s="106"/>
    </row>
    <row r="515" spans="1:26" ht="18" hidden="1" customHeight="1">
      <c r="A515" s="310" t="s">
        <v>1394</v>
      </c>
      <c r="B515" s="122" t="s">
        <v>3009</v>
      </c>
      <c r="C515" s="150"/>
      <c r="D515" s="141"/>
      <c r="E515" s="141"/>
      <c r="F515" s="141"/>
      <c r="G515" s="127"/>
      <c r="H515" s="105"/>
      <c r="I515" s="105"/>
      <c r="J515" s="105"/>
      <c r="K515" s="105"/>
      <c r="L515" s="105"/>
      <c r="M515" s="105"/>
      <c r="N515" s="106"/>
      <c r="O515" s="106"/>
      <c r="P515" s="106"/>
      <c r="Q515" s="106"/>
      <c r="R515" s="106"/>
      <c r="S515" s="106"/>
      <c r="T515" s="106"/>
      <c r="U515" s="106"/>
      <c r="V515" s="106"/>
      <c r="W515" s="106"/>
      <c r="X515" s="106"/>
      <c r="Y515" s="106"/>
      <c r="Z515" s="106"/>
    </row>
    <row r="516" spans="1:26" ht="18" hidden="1" customHeight="1">
      <c r="A516" s="310" t="s">
        <v>1396</v>
      </c>
      <c r="B516" s="122" t="s">
        <v>3010</v>
      </c>
      <c r="C516" s="150"/>
      <c r="D516" s="141"/>
      <c r="E516" s="141"/>
      <c r="F516" s="141"/>
      <c r="G516" s="127"/>
      <c r="H516" s="105"/>
      <c r="I516" s="105"/>
      <c r="J516" s="105"/>
      <c r="K516" s="105"/>
      <c r="L516" s="105"/>
      <c r="M516" s="105"/>
      <c r="N516" s="106"/>
      <c r="O516" s="106"/>
      <c r="P516" s="106"/>
      <c r="Q516" s="106"/>
      <c r="R516" s="106"/>
      <c r="S516" s="106"/>
      <c r="T516" s="106"/>
      <c r="U516" s="106"/>
      <c r="V516" s="106"/>
      <c r="W516" s="106"/>
      <c r="X516" s="106"/>
      <c r="Y516" s="106"/>
      <c r="Z516" s="106"/>
    </row>
    <row r="517" spans="1:26" ht="18" hidden="1" customHeight="1">
      <c r="A517" s="993" t="s">
        <v>150</v>
      </c>
      <c r="B517" s="1728" t="s">
        <v>3011</v>
      </c>
      <c r="C517" s="1570"/>
      <c r="D517" s="1570"/>
      <c r="E517" s="1570"/>
      <c r="F517" s="1570"/>
      <c r="G517" s="1573"/>
      <c r="H517" s="856"/>
      <c r="I517" s="105"/>
      <c r="J517" s="105"/>
      <c r="K517" s="105"/>
      <c r="L517" s="105"/>
      <c r="M517" s="105"/>
      <c r="N517" s="106"/>
      <c r="O517" s="106"/>
      <c r="P517" s="106"/>
      <c r="Q517" s="106"/>
      <c r="R517" s="106"/>
      <c r="S517" s="106"/>
      <c r="T517" s="106"/>
      <c r="U517" s="106"/>
      <c r="V517" s="106"/>
      <c r="W517" s="106"/>
      <c r="X517" s="106"/>
      <c r="Y517" s="106"/>
      <c r="Z517" s="106"/>
    </row>
    <row r="518" spans="1:26" ht="18" hidden="1" customHeight="1">
      <c r="A518" s="310" t="s">
        <v>1399</v>
      </c>
      <c r="B518" s="122" t="s">
        <v>410</v>
      </c>
      <c r="C518" s="150"/>
      <c r="D518" s="141"/>
      <c r="E518" s="141"/>
      <c r="F518" s="141"/>
      <c r="G518" s="127"/>
      <c r="H518" s="105"/>
      <c r="I518" s="105"/>
      <c r="J518" s="105"/>
      <c r="K518" s="105"/>
      <c r="L518" s="105"/>
      <c r="M518" s="105"/>
      <c r="N518" s="106"/>
      <c r="O518" s="106"/>
      <c r="P518" s="106"/>
      <c r="Q518" s="106"/>
      <c r="R518" s="106"/>
      <c r="S518" s="106"/>
      <c r="T518" s="106"/>
      <c r="U518" s="106"/>
      <c r="V518" s="106"/>
      <c r="W518" s="106"/>
      <c r="X518" s="106"/>
      <c r="Y518" s="106"/>
      <c r="Z518" s="106"/>
    </row>
    <row r="519" spans="1:26" ht="18" hidden="1" customHeight="1">
      <c r="A519" s="310" t="s">
        <v>1401</v>
      </c>
      <c r="B519" s="122" t="s">
        <v>1402</v>
      </c>
      <c r="C519" s="150"/>
      <c r="D519" s="141"/>
      <c r="E519" s="141"/>
      <c r="F519" s="141"/>
      <c r="G519" s="127"/>
      <c r="H519" s="105"/>
      <c r="I519" s="105"/>
      <c r="J519" s="105"/>
      <c r="K519" s="105"/>
      <c r="L519" s="105"/>
      <c r="M519" s="105"/>
      <c r="N519" s="106"/>
      <c r="O519" s="106"/>
      <c r="P519" s="106"/>
      <c r="Q519" s="106"/>
      <c r="R519" s="106"/>
      <c r="S519" s="106"/>
      <c r="T519" s="106"/>
      <c r="U519" s="106"/>
      <c r="V519" s="106"/>
      <c r="W519" s="106"/>
      <c r="X519" s="106"/>
      <c r="Y519" s="106"/>
      <c r="Z519" s="106"/>
    </row>
    <row r="520" spans="1:26" ht="18" hidden="1" customHeight="1">
      <c r="A520" s="310" t="s">
        <v>1403</v>
      </c>
      <c r="B520" s="122" t="s">
        <v>414</v>
      </c>
      <c r="C520" s="150"/>
      <c r="D520" s="141"/>
      <c r="E520" s="141"/>
      <c r="F520" s="141"/>
      <c r="G520" s="127"/>
      <c r="H520" s="105"/>
      <c r="I520" s="105"/>
      <c r="J520" s="105"/>
      <c r="K520" s="105"/>
      <c r="L520" s="105"/>
      <c r="M520" s="105"/>
      <c r="N520" s="106"/>
      <c r="O520" s="106"/>
      <c r="P520" s="106"/>
      <c r="Q520" s="106"/>
      <c r="R520" s="106"/>
      <c r="S520" s="106"/>
      <c r="T520" s="106"/>
      <c r="U520" s="106"/>
      <c r="V520" s="106"/>
      <c r="W520" s="106"/>
      <c r="X520" s="106"/>
      <c r="Y520" s="106"/>
      <c r="Z520" s="106"/>
    </row>
    <row r="521" spans="1:26" ht="18" hidden="1" customHeight="1">
      <c r="A521" s="310" t="s">
        <v>1405</v>
      </c>
      <c r="B521" s="122" t="s">
        <v>416</v>
      </c>
      <c r="C521" s="150"/>
      <c r="D521" s="141"/>
      <c r="E521" s="141"/>
      <c r="F521" s="141"/>
      <c r="G521" s="127"/>
      <c r="H521" s="105"/>
      <c r="I521" s="105"/>
      <c r="J521" s="105"/>
      <c r="K521" s="105"/>
      <c r="L521" s="105"/>
      <c r="M521" s="105"/>
      <c r="N521" s="106"/>
      <c r="O521" s="106"/>
      <c r="P521" s="106"/>
      <c r="Q521" s="106"/>
      <c r="R521" s="106"/>
      <c r="S521" s="106"/>
      <c r="T521" s="106"/>
      <c r="U521" s="106"/>
      <c r="V521" s="106"/>
      <c r="W521" s="106"/>
      <c r="X521" s="106"/>
      <c r="Y521" s="106"/>
      <c r="Z521" s="106"/>
    </row>
    <row r="522" spans="1:26" ht="18" hidden="1" customHeight="1">
      <c r="A522" s="310" t="s">
        <v>1407</v>
      </c>
      <c r="B522" s="122" t="s">
        <v>3012</v>
      </c>
      <c r="C522" s="150"/>
      <c r="D522" s="141"/>
      <c r="E522" s="141"/>
      <c r="F522" s="141"/>
      <c r="G522" s="127"/>
      <c r="H522" s="105"/>
      <c r="I522" s="105"/>
      <c r="J522" s="105"/>
      <c r="K522" s="105"/>
      <c r="L522" s="105"/>
      <c r="M522" s="105"/>
      <c r="N522" s="106"/>
      <c r="O522" s="106"/>
      <c r="P522" s="106"/>
      <c r="Q522" s="106"/>
      <c r="R522" s="106"/>
      <c r="S522" s="106"/>
      <c r="T522" s="106"/>
      <c r="U522" s="106"/>
      <c r="V522" s="106"/>
      <c r="W522" s="106"/>
      <c r="X522" s="106"/>
      <c r="Y522" s="106"/>
      <c r="Z522" s="106"/>
    </row>
    <row r="523" spans="1:26" ht="18" hidden="1" customHeight="1">
      <c r="A523" s="310" t="s">
        <v>1409</v>
      </c>
      <c r="B523" s="122" t="s">
        <v>420</v>
      </c>
      <c r="C523" s="150"/>
      <c r="D523" s="141"/>
      <c r="E523" s="141"/>
      <c r="F523" s="141"/>
      <c r="G523" s="127"/>
      <c r="H523" s="105"/>
      <c r="I523" s="105"/>
      <c r="J523" s="105"/>
      <c r="K523" s="105"/>
      <c r="L523" s="105"/>
      <c r="M523" s="105"/>
      <c r="N523" s="106"/>
      <c r="O523" s="106"/>
      <c r="P523" s="106"/>
      <c r="Q523" s="106"/>
      <c r="R523" s="106"/>
      <c r="S523" s="106"/>
      <c r="T523" s="106"/>
      <c r="U523" s="106"/>
      <c r="V523" s="106"/>
      <c r="W523" s="106"/>
      <c r="X523" s="106"/>
      <c r="Y523" s="106"/>
      <c r="Z523" s="106"/>
    </row>
    <row r="524" spans="1:26" ht="18" hidden="1" customHeight="1">
      <c r="A524" s="310" t="s">
        <v>1411</v>
      </c>
      <c r="B524" s="122" t="s">
        <v>422</v>
      </c>
      <c r="C524" s="150"/>
      <c r="D524" s="141"/>
      <c r="E524" s="141"/>
      <c r="F524" s="141"/>
      <c r="G524" s="127"/>
      <c r="H524" s="105"/>
      <c r="I524" s="105"/>
      <c r="J524" s="105"/>
      <c r="K524" s="105"/>
      <c r="L524" s="105"/>
      <c r="M524" s="105"/>
      <c r="N524" s="106"/>
      <c r="O524" s="106"/>
      <c r="P524" s="106"/>
      <c r="Q524" s="106"/>
      <c r="R524" s="106"/>
      <c r="S524" s="106"/>
      <c r="T524" s="106"/>
      <c r="U524" s="106"/>
      <c r="V524" s="106"/>
      <c r="W524" s="106"/>
      <c r="X524" s="106"/>
      <c r="Y524" s="106"/>
      <c r="Z524" s="106"/>
    </row>
    <row r="525" spans="1:26" ht="18" hidden="1" customHeight="1">
      <c r="A525" s="310" t="s">
        <v>1413</v>
      </c>
      <c r="B525" s="122" t="s">
        <v>3013</v>
      </c>
      <c r="C525" s="150"/>
      <c r="D525" s="141"/>
      <c r="E525" s="141"/>
      <c r="F525" s="141"/>
      <c r="G525" s="127"/>
      <c r="H525" s="105"/>
      <c r="I525" s="105"/>
      <c r="J525" s="105"/>
      <c r="K525" s="105"/>
      <c r="L525" s="105"/>
      <c r="M525" s="105"/>
      <c r="N525" s="106"/>
      <c r="O525" s="106"/>
      <c r="P525" s="106"/>
      <c r="Q525" s="106"/>
      <c r="R525" s="106"/>
      <c r="S525" s="106"/>
      <c r="T525" s="106"/>
      <c r="U525" s="106"/>
      <c r="V525" s="106"/>
      <c r="W525" s="106"/>
      <c r="X525" s="106"/>
      <c r="Y525" s="106"/>
      <c r="Z525" s="106"/>
    </row>
    <row r="526" spans="1:26" ht="18" hidden="1" customHeight="1">
      <c r="A526" s="310" t="s">
        <v>1417</v>
      </c>
      <c r="B526" s="122" t="s">
        <v>3014</v>
      </c>
      <c r="C526" s="150"/>
      <c r="D526" s="141"/>
      <c r="E526" s="141"/>
      <c r="F526" s="141"/>
      <c r="G526" s="127"/>
      <c r="H526" s="105"/>
      <c r="I526" s="105"/>
      <c r="J526" s="105"/>
      <c r="K526" s="105"/>
      <c r="L526" s="105"/>
      <c r="M526" s="105"/>
      <c r="N526" s="106"/>
      <c r="O526" s="106"/>
      <c r="P526" s="106"/>
      <c r="Q526" s="106"/>
      <c r="R526" s="106"/>
      <c r="S526" s="106"/>
      <c r="T526" s="106"/>
      <c r="U526" s="106"/>
      <c r="V526" s="106"/>
      <c r="W526" s="106"/>
      <c r="X526" s="106"/>
      <c r="Y526" s="106"/>
      <c r="Z526" s="106"/>
    </row>
    <row r="527" spans="1:26" ht="18" hidden="1" customHeight="1">
      <c r="A527" s="310" t="s">
        <v>1419</v>
      </c>
      <c r="B527" s="122" t="s">
        <v>3446</v>
      </c>
      <c r="C527" s="150"/>
      <c r="D527" s="141"/>
      <c r="E527" s="141"/>
      <c r="F527" s="141"/>
      <c r="G527" s="127"/>
      <c r="H527" s="105"/>
      <c r="I527" s="105"/>
      <c r="J527" s="105"/>
      <c r="K527" s="105"/>
      <c r="L527" s="105"/>
      <c r="M527" s="105"/>
      <c r="N527" s="106"/>
      <c r="O527" s="106"/>
      <c r="P527" s="106"/>
      <c r="Q527" s="106"/>
      <c r="R527" s="106"/>
      <c r="S527" s="106"/>
      <c r="T527" s="106"/>
      <c r="U527" s="106"/>
      <c r="V527" s="106"/>
      <c r="W527" s="106"/>
      <c r="X527" s="106"/>
      <c r="Y527" s="106"/>
      <c r="Z527" s="106"/>
    </row>
    <row r="528" spans="1:26" ht="18" hidden="1" customHeight="1">
      <c r="A528" s="310" t="s">
        <v>2472</v>
      </c>
      <c r="B528" s="122" t="s">
        <v>2473</v>
      </c>
      <c r="C528" s="150"/>
      <c r="D528" s="141"/>
      <c r="E528" s="141"/>
      <c r="F528" s="141"/>
      <c r="G528" s="127"/>
      <c r="H528" s="105"/>
      <c r="I528" s="105"/>
      <c r="J528" s="105"/>
      <c r="K528" s="105"/>
      <c r="L528" s="105"/>
      <c r="M528" s="105"/>
      <c r="N528" s="106"/>
      <c r="O528" s="106"/>
      <c r="P528" s="106"/>
      <c r="Q528" s="106"/>
      <c r="R528" s="106"/>
      <c r="S528" s="106"/>
      <c r="T528" s="106"/>
      <c r="U528" s="106"/>
      <c r="V528" s="106"/>
      <c r="W528" s="106"/>
      <c r="X528" s="106"/>
      <c r="Y528" s="106"/>
      <c r="Z528" s="106"/>
    </row>
    <row r="529" spans="1:26" ht="18" hidden="1" customHeight="1">
      <c r="A529" s="121" t="s">
        <v>1423</v>
      </c>
      <c r="B529" s="122" t="s">
        <v>4486</v>
      </c>
      <c r="C529" s="143"/>
      <c r="D529" s="131"/>
      <c r="E529" s="131"/>
      <c r="F529" s="149"/>
      <c r="G529" s="750"/>
      <c r="H529" s="614"/>
      <c r="I529" s="105"/>
      <c r="J529" s="105"/>
      <c r="K529" s="105"/>
      <c r="L529" s="105"/>
      <c r="M529" s="105"/>
      <c r="N529" s="106"/>
      <c r="O529" s="106"/>
      <c r="P529" s="106"/>
      <c r="Q529" s="106"/>
      <c r="R529" s="106"/>
      <c r="S529" s="106"/>
      <c r="T529" s="106"/>
      <c r="U529" s="106"/>
      <c r="V529" s="106"/>
      <c r="W529" s="106"/>
      <c r="X529" s="106"/>
      <c r="Y529" s="106"/>
      <c r="Z529" s="106"/>
    </row>
    <row r="530" spans="1:26" ht="18" hidden="1" customHeight="1">
      <c r="A530" s="121" t="s">
        <v>152</v>
      </c>
      <c r="B530" s="1730" t="s">
        <v>1425</v>
      </c>
      <c r="C530" s="1570"/>
      <c r="D530" s="1570"/>
      <c r="E530" s="1570"/>
      <c r="F530" s="1570"/>
      <c r="G530" s="1573"/>
      <c r="H530" s="752"/>
      <c r="I530" s="105"/>
      <c r="J530" s="105"/>
      <c r="K530" s="105"/>
      <c r="L530" s="105"/>
      <c r="M530" s="105"/>
      <c r="N530" s="106"/>
      <c r="O530" s="106"/>
      <c r="P530" s="106"/>
      <c r="Q530" s="106"/>
      <c r="R530" s="106"/>
      <c r="S530" s="106"/>
      <c r="T530" s="106"/>
      <c r="U530" s="106"/>
      <c r="V530" s="106"/>
      <c r="W530" s="106"/>
      <c r="X530" s="106"/>
      <c r="Y530" s="106"/>
      <c r="Z530" s="106"/>
    </row>
    <row r="531" spans="1:26" ht="18" hidden="1" customHeight="1">
      <c r="A531" s="222" t="s">
        <v>1426</v>
      </c>
      <c r="B531" s="223"/>
      <c r="C531" s="223"/>
      <c r="D531" s="223"/>
      <c r="E531" s="223"/>
      <c r="F531" s="223"/>
      <c r="G531" s="753"/>
      <c r="H531" s="616"/>
      <c r="I531" s="105"/>
      <c r="J531" s="105"/>
      <c r="K531" s="105"/>
      <c r="L531" s="105"/>
      <c r="M531" s="105"/>
      <c r="N531" s="106"/>
      <c r="O531" s="106"/>
      <c r="P531" s="106"/>
      <c r="Q531" s="106"/>
      <c r="R531" s="106"/>
      <c r="S531" s="106"/>
      <c r="T531" s="106"/>
      <c r="U531" s="106"/>
      <c r="V531" s="106"/>
      <c r="W531" s="106"/>
      <c r="X531" s="106"/>
      <c r="Y531" s="106"/>
      <c r="Z531" s="106"/>
    </row>
    <row r="532" spans="1:26" ht="18" hidden="1" customHeight="1">
      <c r="A532" s="222" t="s">
        <v>1427</v>
      </c>
      <c r="B532" s="223"/>
      <c r="C532" s="223"/>
      <c r="D532" s="223"/>
      <c r="E532" s="223"/>
      <c r="F532" s="223"/>
      <c r="G532" s="753"/>
      <c r="H532" s="616"/>
      <c r="I532" s="105"/>
      <c r="J532" s="105"/>
      <c r="K532" s="105"/>
      <c r="L532" s="105"/>
      <c r="M532" s="105"/>
      <c r="N532" s="106"/>
      <c r="O532" s="106"/>
      <c r="P532" s="106"/>
      <c r="Q532" s="106"/>
      <c r="R532" s="106"/>
      <c r="S532" s="106"/>
      <c r="T532" s="106"/>
      <c r="U532" s="106"/>
      <c r="V532" s="106"/>
      <c r="W532" s="106"/>
      <c r="X532" s="106"/>
      <c r="Y532" s="106"/>
      <c r="Z532" s="106"/>
    </row>
    <row r="533" spans="1:26" ht="18" hidden="1" customHeight="1">
      <c r="A533" s="222" t="s">
        <v>1428</v>
      </c>
      <c r="B533" s="223"/>
      <c r="C533" s="223"/>
      <c r="D533" s="223"/>
      <c r="E533" s="223"/>
      <c r="F533" s="223"/>
      <c r="G533" s="753"/>
      <c r="H533" s="616"/>
      <c r="I533" s="105"/>
      <c r="J533" s="105"/>
      <c r="K533" s="105"/>
      <c r="L533" s="105"/>
      <c r="M533" s="105"/>
      <c r="N533" s="106"/>
      <c r="O533" s="106"/>
      <c r="P533" s="106"/>
      <c r="Q533" s="106"/>
      <c r="R533" s="106"/>
      <c r="S533" s="106"/>
      <c r="T533" s="106"/>
      <c r="U533" s="106"/>
      <c r="V533" s="106"/>
      <c r="W533" s="106"/>
      <c r="X533" s="106"/>
      <c r="Y533" s="106"/>
      <c r="Z533" s="106"/>
    </row>
    <row r="534" spans="1:26" ht="19">
      <c r="A534" s="813"/>
      <c r="B534" s="1716" t="s">
        <v>1429</v>
      </c>
      <c r="C534" s="1570"/>
      <c r="D534" s="1570"/>
      <c r="E534" s="1570"/>
      <c r="F534" s="1570"/>
      <c r="G534" s="1571"/>
      <c r="H534" s="814"/>
      <c r="I534" s="319">
        <f t="shared" ref="I534:J534" si="6">I535+I542+I552+I556+I565+I574</f>
        <v>80</v>
      </c>
      <c r="J534" s="319">
        <f t="shared" si="6"/>
        <v>80</v>
      </c>
      <c r="K534" s="105"/>
      <c r="L534" s="105"/>
      <c r="M534" s="319"/>
      <c r="N534" s="319"/>
      <c r="O534" s="105"/>
      <c r="P534" s="105"/>
      <c r="Q534" s="106"/>
      <c r="R534" s="106"/>
      <c r="S534" s="106"/>
      <c r="T534" s="106"/>
      <c r="U534" s="106"/>
      <c r="V534" s="106"/>
      <c r="W534" s="106"/>
      <c r="X534" s="106"/>
      <c r="Y534" s="106"/>
      <c r="Z534" s="106"/>
    </row>
    <row r="535" spans="1:26" ht="19">
      <c r="A535" s="982" t="s">
        <v>262</v>
      </c>
      <c r="B535" s="1606" t="s">
        <v>3015</v>
      </c>
      <c r="C535" s="1570"/>
      <c r="D535" s="1570"/>
      <c r="E535" s="1570"/>
      <c r="F535" s="1570"/>
      <c r="G535" s="1573"/>
      <c r="H535" s="816"/>
      <c r="I535" s="319">
        <f>SUM(D539:D541)</f>
        <v>6</v>
      </c>
      <c r="J535" s="319">
        <f>COUNT(D539:D541)*2</f>
        <v>6</v>
      </c>
      <c r="K535" s="105"/>
      <c r="L535" s="105"/>
      <c r="M535" s="319"/>
      <c r="N535" s="319"/>
      <c r="O535" s="105"/>
      <c r="P535" s="105"/>
      <c r="Q535" s="106"/>
      <c r="R535" s="106"/>
      <c r="S535" s="106"/>
      <c r="T535" s="106"/>
      <c r="U535" s="106"/>
      <c r="V535" s="106"/>
      <c r="W535" s="106"/>
      <c r="X535" s="106"/>
      <c r="Y535" s="106"/>
      <c r="Z535" s="106"/>
    </row>
    <row r="536" spans="1:26" ht="18" hidden="1" customHeight="1">
      <c r="A536" s="369" t="s">
        <v>1430</v>
      </c>
      <c r="B536" s="122" t="s">
        <v>3016</v>
      </c>
      <c r="C536" s="179"/>
      <c r="D536" s="125"/>
      <c r="E536" s="141"/>
      <c r="F536" s="125"/>
      <c r="G536" s="627"/>
      <c r="H536" s="617"/>
      <c r="I536" s="105"/>
      <c r="J536" s="105"/>
      <c r="K536" s="105"/>
      <c r="L536" s="105"/>
      <c r="M536" s="105"/>
      <c r="N536" s="106"/>
      <c r="O536" s="106"/>
      <c r="P536" s="106"/>
      <c r="Q536" s="106"/>
      <c r="R536" s="106"/>
      <c r="S536" s="106"/>
      <c r="T536" s="106"/>
      <c r="U536" s="106"/>
      <c r="V536" s="106"/>
      <c r="W536" s="106"/>
      <c r="X536" s="106"/>
      <c r="Y536" s="106"/>
      <c r="Z536" s="106"/>
    </row>
    <row r="537" spans="1:26" ht="18" hidden="1" customHeight="1">
      <c r="A537" s="369" t="s">
        <v>2481</v>
      </c>
      <c r="B537" s="122" t="s">
        <v>3017</v>
      </c>
      <c r="C537" s="150"/>
      <c r="D537" s="141"/>
      <c r="E537" s="141"/>
      <c r="F537" s="141"/>
      <c r="G537" s="627"/>
      <c r="H537" s="617"/>
      <c r="I537" s="105"/>
      <c r="J537" s="105"/>
      <c r="K537" s="105"/>
      <c r="L537" s="105"/>
      <c r="M537" s="105"/>
      <c r="N537" s="106"/>
      <c r="O537" s="106"/>
      <c r="P537" s="106"/>
      <c r="Q537" s="106"/>
      <c r="R537" s="106"/>
      <c r="S537" s="106"/>
      <c r="T537" s="106"/>
      <c r="U537" s="106"/>
      <c r="V537" s="106"/>
      <c r="W537" s="106"/>
      <c r="X537" s="106"/>
      <c r="Y537" s="106"/>
      <c r="Z537" s="106"/>
    </row>
    <row r="538" spans="1:26" ht="18" hidden="1" customHeight="1">
      <c r="A538" s="369" t="s">
        <v>1436</v>
      </c>
      <c r="B538" s="122" t="s">
        <v>3019</v>
      </c>
      <c r="C538" s="179"/>
      <c r="D538" s="142"/>
      <c r="E538" s="125"/>
      <c r="F538" s="179"/>
      <c r="G538" s="627"/>
      <c r="H538" s="617"/>
      <c r="I538" s="105"/>
      <c r="J538" s="105"/>
      <c r="K538" s="105"/>
      <c r="L538" s="105"/>
      <c r="M538" s="105"/>
      <c r="N538" s="106"/>
      <c r="O538" s="106"/>
      <c r="P538" s="106"/>
      <c r="Q538" s="106"/>
      <c r="R538" s="106"/>
      <c r="S538" s="106"/>
      <c r="T538" s="106"/>
      <c r="U538" s="106"/>
      <c r="V538" s="106"/>
      <c r="W538" s="106"/>
      <c r="X538" s="106"/>
      <c r="Y538" s="106"/>
      <c r="Z538" s="106"/>
    </row>
    <row r="539" spans="1:26" ht="34">
      <c r="A539" s="869" t="s">
        <v>2482</v>
      </c>
      <c r="B539" s="122" t="s">
        <v>3020</v>
      </c>
      <c r="C539" s="150" t="s">
        <v>3962</v>
      </c>
      <c r="D539" s="696">
        <v>2</v>
      </c>
      <c r="E539" s="252" t="s">
        <v>599</v>
      </c>
      <c r="F539" s="179" t="s">
        <v>3449</v>
      </c>
      <c r="G539" s="627"/>
      <c r="H539" s="868"/>
      <c r="I539" s="319"/>
      <c r="J539" s="319"/>
      <c r="K539" s="105"/>
      <c r="L539" s="105"/>
      <c r="M539" s="319"/>
      <c r="N539" s="319"/>
      <c r="O539" s="105"/>
      <c r="P539" s="105"/>
      <c r="Q539" s="106"/>
      <c r="R539" s="106"/>
      <c r="S539" s="106"/>
      <c r="T539" s="106"/>
      <c r="U539" s="106"/>
      <c r="V539" s="106"/>
      <c r="W539" s="106"/>
      <c r="X539" s="106"/>
      <c r="Y539" s="106"/>
      <c r="Z539" s="106"/>
    </row>
    <row r="540" spans="1:26" ht="51">
      <c r="A540" s="869" t="s">
        <v>2483</v>
      </c>
      <c r="B540" s="122" t="s">
        <v>3023</v>
      </c>
      <c r="C540" s="539" t="s">
        <v>1445</v>
      </c>
      <c r="D540" s="696">
        <v>2</v>
      </c>
      <c r="E540" s="370" t="s">
        <v>599</v>
      </c>
      <c r="F540" s="150" t="s">
        <v>5570</v>
      </c>
      <c r="G540" s="627"/>
      <c r="H540" s="868"/>
      <c r="I540" s="319"/>
      <c r="J540" s="319"/>
      <c r="K540" s="105"/>
      <c r="L540" s="105"/>
      <c r="M540" s="319"/>
      <c r="N540" s="319"/>
      <c r="O540" s="105"/>
      <c r="P540" s="105"/>
      <c r="Q540" s="106"/>
      <c r="R540" s="106"/>
      <c r="S540" s="106"/>
      <c r="T540" s="106"/>
      <c r="U540" s="106"/>
      <c r="V540" s="106"/>
      <c r="W540" s="106"/>
      <c r="X540" s="106"/>
      <c r="Y540" s="106"/>
      <c r="Z540" s="106"/>
    </row>
    <row r="541" spans="1:26" ht="34">
      <c r="A541" s="869" t="s">
        <v>1447</v>
      </c>
      <c r="B541" s="109" t="s">
        <v>3024</v>
      </c>
      <c r="C541" s="179" t="s">
        <v>1449</v>
      </c>
      <c r="D541" s="696">
        <v>2</v>
      </c>
      <c r="E541" s="370" t="s">
        <v>599</v>
      </c>
      <c r="F541" s="125"/>
      <c r="G541" s="627"/>
      <c r="H541" s="868"/>
      <c r="I541" s="319"/>
      <c r="J541" s="319"/>
      <c r="K541" s="105"/>
      <c r="L541" s="105"/>
      <c r="M541" s="319"/>
      <c r="N541" s="319"/>
      <c r="O541" s="105"/>
      <c r="P541" s="105"/>
      <c r="Q541" s="106"/>
      <c r="R541" s="106"/>
      <c r="S541" s="106"/>
      <c r="T541" s="106"/>
      <c r="U541" s="106"/>
      <c r="V541" s="106"/>
      <c r="W541" s="106"/>
      <c r="X541" s="106"/>
      <c r="Y541" s="106"/>
      <c r="Z541" s="106"/>
    </row>
    <row r="542" spans="1:26" ht="19">
      <c r="A542" s="982" t="s">
        <v>263</v>
      </c>
      <c r="B542" s="1728" t="s">
        <v>3025</v>
      </c>
      <c r="C542" s="1570"/>
      <c r="D542" s="1570"/>
      <c r="E542" s="1570"/>
      <c r="F542" s="1570"/>
      <c r="G542" s="1573"/>
      <c r="H542" s="863"/>
      <c r="I542" s="319">
        <f>SUM(D543:D551)</f>
        <v>18</v>
      </c>
      <c r="J542" s="319">
        <f>COUNT(D543:D551)*2</f>
        <v>18</v>
      </c>
      <c r="K542" s="105"/>
      <c r="L542" s="105"/>
      <c r="M542" s="319"/>
      <c r="N542" s="319"/>
      <c r="O542" s="105"/>
      <c r="P542" s="105"/>
      <c r="Q542" s="106"/>
      <c r="R542" s="106"/>
      <c r="S542" s="106"/>
      <c r="T542" s="106"/>
      <c r="U542" s="106"/>
      <c r="V542" s="106"/>
      <c r="W542" s="106"/>
      <c r="X542" s="106"/>
      <c r="Y542" s="106"/>
      <c r="Z542" s="106"/>
    </row>
    <row r="543" spans="1:26" ht="34">
      <c r="A543" s="869" t="s">
        <v>2484</v>
      </c>
      <c r="B543" s="122" t="s">
        <v>1451</v>
      </c>
      <c r="C543" s="150" t="s">
        <v>5571</v>
      </c>
      <c r="D543" s="696">
        <v>2</v>
      </c>
      <c r="E543" s="370" t="s">
        <v>469</v>
      </c>
      <c r="F543" s="179" t="s">
        <v>5572</v>
      </c>
      <c r="G543" s="627"/>
      <c r="H543" s="868"/>
      <c r="I543" s="319"/>
      <c r="J543" s="319"/>
      <c r="K543" s="105"/>
      <c r="L543" s="105"/>
      <c r="M543" s="319"/>
      <c r="N543" s="319"/>
      <c r="O543" s="105"/>
      <c r="P543" s="105"/>
      <c r="Q543" s="106"/>
      <c r="R543" s="106"/>
      <c r="S543" s="106"/>
      <c r="T543" s="106"/>
      <c r="U543" s="106"/>
      <c r="V543" s="106"/>
      <c r="W543" s="106"/>
      <c r="X543" s="106"/>
      <c r="Y543" s="106"/>
      <c r="Z543" s="106"/>
    </row>
    <row r="544" spans="1:26" ht="32">
      <c r="A544" s="869"/>
      <c r="B544" s="122"/>
      <c r="C544" s="150" t="s">
        <v>1456</v>
      </c>
      <c r="D544" s="696">
        <v>2</v>
      </c>
      <c r="E544" s="370" t="s">
        <v>506</v>
      </c>
      <c r="F544" s="179" t="s">
        <v>3028</v>
      </c>
      <c r="G544" s="627"/>
      <c r="H544" s="868"/>
      <c r="I544" s="319"/>
      <c r="J544" s="319"/>
      <c r="K544" s="105"/>
      <c r="L544" s="105"/>
      <c r="M544" s="319"/>
      <c r="N544" s="319"/>
      <c r="O544" s="105"/>
      <c r="P544" s="105"/>
      <c r="Q544" s="106"/>
      <c r="R544" s="106"/>
      <c r="S544" s="106"/>
      <c r="T544" s="106"/>
      <c r="U544" s="106"/>
      <c r="V544" s="106"/>
      <c r="W544" s="106"/>
      <c r="X544" s="106"/>
      <c r="Y544" s="106"/>
      <c r="Z544" s="106"/>
    </row>
    <row r="545" spans="1:26" ht="32">
      <c r="A545" s="869"/>
      <c r="B545" s="122"/>
      <c r="C545" s="150" t="s">
        <v>1460</v>
      </c>
      <c r="D545" s="696">
        <v>2</v>
      </c>
      <c r="E545" s="370" t="s">
        <v>469</v>
      </c>
      <c r="F545" s="179" t="s">
        <v>1461</v>
      </c>
      <c r="G545" s="627"/>
      <c r="H545" s="868"/>
      <c r="I545" s="319"/>
      <c r="J545" s="319"/>
      <c r="K545" s="105"/>
      <c r="L545" s="105"/>
      <c r="M545" s="319"/>
      <c r="N545" s="319"/>
      <c r="O545" s="105"/>
      <c r="P545" s="105"/>
      <c r="Q545" s="106"/>
      <c r="R545" s="106"/>
      <c r="S545" s="106"/>
      <c r="T545" s="106"/>
      <c r="U545" s="106"/>
      <c r="V545" s="106"/>
      <c r="W545" s="106"/>
      <c r="X545" s="106"/>
      <c r="Y545" s="106"/>
      <c r="Z545" s="106"/>
    </row>
    <row r="546" spans="1:26" ht="32">
      <c r="A546" s="869"/>
      <c r="B546" s="122"/>
      <c r="C546" s="123" t="s">
        <v>4496</v>
      </c>
      <c r="D546" s="696">
        <v>2</v>
      </c>
      <c r="E546" s="370" t="s">
        <v>469</v>
      </c>
      <c r="F546" s="179" t="s">
        <v>4497</v>
      </c>
      <c r="G546" s="627"/>
      <c r="H546" s="868"/>
      <c r="I546" s="319"/>
      <c r="J546" s="319"/>
      <c r="K546" s="105"/>
      <c r="L546" s="105"/>
      <c r="M546" s="319"/>
      <c r="N546" s="319"/>
      <c r="O546" s="105"/>
      <c r="P546" s="105"/>
      <c r="Q546" s="106"/>
      <c r="R546" s="106"/>
      <c r="S546" s="106"/>
      <c r="T546" s="106"/>
      <c r="U546" s="106"/>
      <c r="V546" s="106"/>
      <c r="W546" s="106"/>
      <c r="X546" s="106"/>
      <c r="Y546" s="106"/>
      <c r="Z546" s="106"/>
    </row>
    <row r="547" spans="1:26" ht="51">
      <c r="A547" s="869" t="s">
        <v>2485</v>
      </c>
      <c r="B547" s="122" t="s">
        <v>3031</v>
      </c>
      <c r="C547" s="150" t="s">
        <v>1464</v>
      </c>
      <c r="D547" s="696">
        <v>2</v>
      </c>
      <c r="E547" s="370" t="s">
        <v>387</v>
      </c>
      <c r="F547" s="245" t="s">
        <v>5573</v>
      </c>
      <c r="G547" s="627"/>
      <c r="H547" s="868"/>
      <c r="I547" s="319"/>
      <c r="J547" s="319"/>
      <c r="K547" s="105"/>
      <c r="L547" s="105"/>
      <c r="M547" s="319"/>
      <c r="N547" s="319"/>
      <c r="O547" s="105"/>
      <c r="P547" s="105"/>
      <c r="Q547" s="106"/>
      <c r="R547" s="106"/>
      <c r="S547" s="106"/>
      <c r="T547" s="106"/>
      <c r="U547" s="106"/>
      <c r="V547" s="106"/>
      <c r="W547" s="106"/>
      <c r="X547" s="106"/>
      <c r="Y547" s="106"/>
      <c r="Z547" s="106"/>
    </row>
    <row r="548" spans="1:26" ht="16">
      <c r="A548" s="869"/>
      <c r="B548" s="125"/>
      <c r="C548" s="150" t="s">
        <v>1466</v>
      </c>
      <c r="D548" s="696">
        <v>2</v>
      </c>
      <c r="E548" s="370" t="s">
        <v>549</v>
      </c>
      <c r="F548" s="728" t="s">
        <v>5574</v>
      </c>
      <c r="G548" s="627"/>
      <c r="H548" s="868"/>
      <c r="I548" s="319"/>
      <c r="J548" s="319"/>
      <c r="K548" s="105"/>
      <c r="L548" s="105"/>
      <c r="M548" s="319"/>
      <c r="N548" s="319"/>
      <c r="O548" s="105"/>
      <c r="P548" s="105"/>
      <c r="Q548" s="106"/>
      <c r="R548" s="106"/>
      <c r="S548" s="106"/>
      <c r="T548" s="106"/>
      <c r="U548" s="106"/>
      <c r="V548" s="106"/>
      <c r="W548" s="106"/>
      <c r="X548" s="106"/>
      <c r="Y548" s="106"/>
      <c r="Z548" s="106"/>
    </row>
    <row r="549" spans="1:26" ht="48">
      <c r="A549" s="869"/>
      <c r="B549" s="125"/>
      <c r="C549" s="150" t="s">
        <v>4499</v>
      </c>
      <c r="D549" s="696">
        <v>2</v>
      </c>
      <c r="E549" s="370" t="s">
        <v>912</v>
      </c>
      <c r="F549" s="179" t="s">
        <v>4500</v>
      </c>
      <c r="G549" s="627"/>
      <c r="H549" s="868"/>
      <c r="I549" s="319"/>
      <c r="J549" s="319"/>
      <c r="K549" s="105"/>
      <c r="L549" s="105"/>
      <c r="M549" s="319"/>
      <c r="N549" s="319"/>
      <c r="O549" s="105"/>
      <c r="P549" s="105"/>
      <c r="Q549" s="106"/>
      <c r="R549" s="106"/>
      <c r="S549" s="106"/>
      <c r="T549" s="106"/>
      <c r="U549" s="106"/>
      <c r="V549" s="106"/>
      <c r="W549" s="106"/>
      <c r="X549" s="106"/>
      <c r="Y549" s="106"/>
      <c r="Z549" s="106"/>
    </row>
    <row r="550" spans="1:26" ht="32">
      <c r="A550" s="869"/>
      <c r="B550" s="125"/>
      <c r="C550" s="123" t="s">
        <v>4501</v>
      </c>
      <c r="D550" s="696">
        <v>2</v>
      </c>
      <c r="E550" s="370" t="s">
        <v>912</v>
      </c>
      <c r="F550" s="106" t="s">
        <v>4502</v>
      </c>
      <c r="G550" s="627"/>
      <c r="H550" s="868"/>
      <c r="I550" s="319"/>
      <c r="J550" s="319"/>
      <c r="K550" s="105"/>
      <c r="L550" s="105"/>
      <c r="M550" s="319"/>
      <c r="N550" s="319"/>
      <c r="O550" s="105"/>
      <c r="P550" s="105"/>
      <c r="Q550" s="106"/>
      <c r="R550" s="106"/>
      <c r="S550" s="106"/>
      <c r="T550" s="106"/>
      <c r="U550" s="106"/>
      <c r="V550" s="106"/>
      <c r="W550" s="106"/>
      <c r="X550" s="106"/>
      <c r="Y550" s="106"/>
      <c r="Z550" s="106"/>
    </row>
    <row r="551" spans="1:26" ht="34">
      <c r="A551" s="869" t="s">
        <v>2486</v>
      </c>
      <c r="B551" s="122" t="s">
        <v>3034</v>
      </c>
      <c r="C551" s="150" t="s">
        <v>4503</v>
      </c>
      <c r="D551" s="696">
        <v>2</v>
      </c>
      <c r="E551" s="370" t="s">
        <v>469</v>
      </c>
      <c r="F551" s="179"/>
      <c r="G551" s="627"/>
      <c r="H551" s="868"/>
      <c r="I551" s="319"/>
      <c r="J551" s="319"/>
      <c r="K551" s="105"/>
      <c r="L551" s="105"/>
      <c r="M551" s="319"/>
      <c r="N551" s="319"/>
      <c r="O551" s="105"/>
      <c r="P551" s="105"/>
      <c r="Q551" s="106"/>
      <c r="R551" s="106"/>
      <c r="S551" s="106"/>
      <c r="T551" s="106"/>
      <c r="U551" s="106"/>
      <c r="V551" s="106"/>
      <c r="W551" s="106"/>
      <c r="X551" s="106"/>
      <c r="Y551" s="106"/>
      <c r="Z551" s="106"/>
    </row>
    <row r="552" spans="1:26" ht="19">
      <c r="A552" s="982" t="s">
        <v>264</v>
      </c>
      <c r="B552" s="1728" t="s">
        <v>3039</v>
      </c>
      <c r="C552" s="1570"/>
      <c r="D552" s="1570"/>
      <c r="E552" s="1570"/>
      <c r="F552" s="1570"/>
      <c r="G552" s="1573"/>
      <c r="H552" s="863"/>
      <c r="I552" s="319">
        <f>SUM(D553:D555)</f>
        <v>6</v>
      </c>
      <c r="J552" s="319">
        <f>COUNT(D553:D555)*2</f>
        <v>6</v>
      </c>
      <c r="K552" s="105"/>
      <c r="L552" s="105"/>
      <c r="M552" s="319"/>
      <c r="N552" s="319"/>
      <c r="O552" s="105"/>
      <c r="P552" s="105"/>
      <c r="Q552" s="106"/>
      <c r="R552" s="106"/>
      <c r="S552" s="106"/>
      <c r="T552" s="106"/>
      <c r="U552" s="106"/>
      <c r="V552" s="106"/>
      <c r="W552" s="106"/>
      <c r="X552" s="106"/>
      <c r="Y552" s="106"/>
      <c r="Z552" s="106"/>
    </row>
    <row r="553" spans="1:26" ht="34">
      <c r="A553" s="869" t="s">
        <v>2487</v>
      </c>
      <c r="B553" s="122" t="s">
        <v>3040</v>
      </c>
      <c r="C553" s="179" t="s">
        <v>5575</v>
      </c>
      <c r="D553" s="696">
        <v>2</v>
      </c>
      <c r="E553" s="252" t="s">
        <v>506</v>
      </c>
      <c r="F553" s="179" t="s">
        <v>5576</v>
      </c>
      <c r="G553" s="627"/>
      <c r="H553" s="868"/>
      <c r="I553" s="319"/>
      <c r="J553" s="319"/>
      <c r="K553" s="105"/>
      <c r="L553" s="105"/>
      <c r="M553" s="319"/>
      <c r="N553" s="319"/>
      <c r="O553" s="105"/>
      <c r="P553" s="105"/>
      <c r="Q553" s="106"/>
      <c r="R553" s="106"/>
      <c r="S553" s="106"/>
      <c r="T553" s="106"/>
      <c r="U553" s="106"/>
      <c r="V553" s="106"/>
      <c r="W553" s="106"/>
      <c r="X553" s="106"/>
      <c r="Y553" s="106"/>
      <c r="Z553" s="106"/>
    </row>
    <row r="554" spans="1:26" ht="34">
      <c r="A554" s="869" t="s">
        <v>2488</v>
      </c>
      <c r="B554" s="122" t="s">
        <v>3051</v>
      </c>
      <c r="C554" s="179" t="s">
        <v>1479</v>
      </c>
      <c r="D554" s="696">
        <v>2</v>
      </c>
      <c r="E554" s="252" t="s">
        <v>506</v>
      </c>
      <c r="F554" s="728"/>
      <c r="G554" s="627"/>
      <c r="H554" s="868"/>
      <c r="I554" s="319"/>
      <c r="J554" s="319"/>
      <c r="K554" s="105"/>
      <c r="L554" s="105"/>
      <c r="M554" s="319"/>
      <c r="N554" s="319"/>
      <c r="O554" s="105"/>
      <c r="P554" s="105"/>
      <c r="Q554" s="106"/>
      <c r="R554" s="106"/>
      <c r="S554" s="106"/>
      <c r="T554" s="106"/>
      <c r="U554" s="106"/>
      <c r="V554" s="106"/>
      <c r="W554" s="106"/>
      <c r="X554" s="106"/>
      <c r="Y554" s="106"/>
      <c r="Z554" s="106"/>
    </row>
    <row r="555" spans="1:26" ht="32">
      <c r="A555" s="869"/>
      <c r="B555" s="122"/>
      <c r="C555" s="179" t="s">
        <v>4507</v>
      </c>
      <c r="D555" s="696">
        <v>2</v>
      </c>
      <c r="E555" s="252" t="s">
        <v>549</v>
      </c>
      <c r="F555" s="125"/>
      <c r="G555" s="627"/>
      <c r="H555" s="868"/>
      <c r="I555" s="319"/>
      <c r="J555" s="319"/>
      <c r="K555" s="105"/>
      <c r="L555" s="105"/>
      <c r="M555" s="319"/>
      <c r="N555" s="319"/>
      <c r="O555" s="105"/>
      <c r="P555" s="105"/>
      <c r="Q555" s="106"/>
      <c r="R555" s="106"/>
      <c r="S555" s="106"/>
      <c r="T555" s="106"/>
      <c r="U555" s="106"/>
      <c r="V555" s="106"/>
      <c r="W555" s="106"/>
      <c r="X555" s="106"/>
      <c r="Y555" s="106"/>
      <c r="Z555" s="106"/>
    </row>
    <row r="556" spans="1:26" ht="19">
      <c r="A556" s="982" t="s">
        <v>265</v>
      </c>
      <c r="B556" s="1728" t="s">
        <v>3053</v>
      </c>
      <c r="C556" s="1570"/>
      <c r="D556" s="1570"/>
      <c r="E556" s="1570"/>
      <c r="F556" s="1570"/>
      <c r="G556" s="1573"/>
      <c r="H556" s="863"/>
      <c r="I556" s="319">
        <f>SUM(D557:D564)</f>
        <v>16</v>
      </c>
      <c r="J556" s="319">
        <f>COUNT(D557:D564)*2</f>
        <v>16</v>
      </c>
      <c r="K556" s="105"/>
      <c r="L556" s="105"/>
      <c r="M556" s="319"/>
      <c r="N556" s="319"/>
      <c r="O556" s="105"/>
      <c r="P556" s="105"/>
      <c r="Q556" s="106"/>
      <c r="R556" s="106"/>
      <c r="S556" s="106"/>
      <c r="T556" s="106"/>
      <c r="U556" s="106"/>
      <c r="V556" s="106"/>
      <c r="W556" s="106"/>
      <c r="X556" s="106"/>
      <c r="Y556" s="106"/>
      <c r="Z556" s="106"/>
    </row>
    <row r="557" spans="1:26" ht="64">
      <c r="A557" s="869" t="s">
        <v>2490</v>
      </c>
      <c r="B557" s="150" t="s">
        <v>3054</v>
      </c>
      <c r="C557" s="150" t="s">
        <v>1484</v>
      </c>
      <c r="D557" s="696">
        <v>2</v>
      </c>
      <c r="E557" s="252" t="s">
        <v>387</v>
      </c>
      <c r="F557" s="207" t="s">
        <v>5577</v>
      </c>
      <c r="G557" s="627"/>
      <c r="H557" s="868"/>
      <c r="I557" s="319"/>
      <c r="J557" s="319"/>
      <c r="K557" s="105"/>
      <c r="L557" s="105"/>
      <c r="M557" s="319"/>
      <c r="N557" s="319"/>
      <c r="O557" s="105"/>
      <c r="P557" s="105"/>
      <c r="Q557" s="106"/>
      <c r="R557" s="106"/>
      <c r="S557" s="106"/>
      <c r="T557" s="106"/>
      <c r="U557" s="106"/>
      <c r="V557" s="106"/>
      <c r="W557" s="106"/>
      <c r="X557" s="106"/>
      <c r="Y557" s="106"/>
      <c r="Z557" s="106"/>
    </row>
    <row r="558" spans="1:26" ht="112">
      <c r="A558" s="869"/>
      <c r="B558" s="150"/>
      <c r="C558" s="748" t="s">
        <v>2491</v>
      </c>
      <c r="D558" s="696">
        <v>2</v>
      </c>
      <c r="E558" s="590" t="s">
        <v>387</v>
      </c>
      <c r="F558" s="748" t="s">
        <v>4511</v>
      </c>
      <c r="G558" s="627"/>
      <c r="H558" s="868"/>
      <c r="I558" s="319"/>
      <c r="J558" s="319"/>
      <c r="K558" s="105"/>
      <c r="L558" s="105"/>
      <c r="M558" s="319"/>
      <c r="N558" s="319"/>
      <c r="O558" s="105"/>
      <c r="P558" s="105"/>
      <c r="Q558" s="106"/>
      <c r="R558" s="106"/>
      <c r="S558" s="106"/>
      <c r="T558" s="106"/>
      <c r="U558" s="106"/>
      <c r="V558" s="106"/>
      <c r="W558" s="106"/>
      <c r="X558" s="106"/>
      <c r="Y558" s="106"/>
      <c r="Z558" s="106"/>
    </row>
    <row r="559" spans="1:26" ht="32">
      <c r="A559" s="869"/>
      <c r="B559" s="123"/>
      <c r="C559" s="150" t="s">
        <v>3057</v>
      </c>
      <c r="D559" s="696">
        <v>2</v>
      </c>
      <c r="E559" s="252" t="s">
        <v>387</v>
      </c>
      <c r="F559" s="207" t="s">
        <v>1491</v>
      </c>
      <c r="G559" s="627"/>
      <c r="H559" s="868"/>
      <c r="I559" s="319"/>
      <c r="J559" s="319"/>
      <c r="K559" s="105"/>
      <c r="L559" s="105"/>
      <c r="M559" s="319"/>
      <c r="N559" s="319"/>
      <c r="O559" s="105"/>
      <c r="P559" s="105"/>
      <c r="Q559" s="106"/>
      <c r="R559" s="106"/>
      <c r="S559" s="106"/>
      <c r="T559" s="106"/>
      <c r="U559" s="106"/>
      <c r="V559" s="106"/>
      <c r="W559" s="106"/>
      <c r="X559" s="106"/>
      <c r="Y559" s="106"/>
      <c r="Z559" s="106"/>
    </row>
    <row r="560" spans="1:26" ht="16">
      <c r="A560" s="869"/>
      <c r="B560" s="123"/>
      <c r="C560" s="179" t="s">
        <v>1492</v>
      </c>
      <c r="D560" s="696">
        <v>2</v>
      </c>
      <c r="E560" s="370" t="s">
        <v>387</v>
      </c>
      <c r="F560" s="179" t="s">
        <v>1493</v>
      </c>
      <c r="G560" s="627"/>
      <c r="H560" s="868"/>
      <c r="I560" s="319"/>
      <c r="J560" s="319"/>
      <c r="K560" s="105"/>
      <c r="L560" s="105"/>
      <c r="M560" s="319"/>
      <c r="N560" s="319"/>
      <c r="O560" s="105"/>
      <c r="P560" s="105"/>
      <c r="Q560" s="106"/>
      <c r="R560" s="106"/>
      <c r="S560" s="106"/>
      <c r="T560" s="106"/>
      <c r="U560" s="106"/>
      <c r="V560" s="106"/>
      <c r="W560" s="106"/>
      <c r="X560" s="106"/>
      <c r="Y560" s="106"/>
      <c r="Z560" s="106"/>
    </row>
    <row r="561" spans="1:26" ht="16">
      <c r="A561" s="869"/>
      <c r="B561" s="123"/>
      <c r="C561" s="177" t="s">
        <v>1494</v>
      </c>
      <c r="D561" s="696">
        <v>2</v>
      </c>
      <c r="E561" s="370" t="s">
        <v>387</v>
      </c>
      <c r="F561" s="179"/>
      <c r="G561" s="627"/>
      <c r="H561" s="868"/>
      <c r="I561" s="319"/>
      <c r="J561" s="319"/>
      <c r="K561" s="105"/>
      <c r="L561" s="105"/>
      <c r="M561" s="319"/>
      <c r="N561" s="319"/>
      <c r="O561" s="105"/>
      <c r="P561" s="105"/>
      <c r="Q561" s="106"/>
      <c r="R561" s="106"/>
      <c r="S561" s="106"/>
      <c r="T561" s="106"/>
      <c r="U561" s="106"/>
      <c r="V561" s="106"/>
      <c r="W561" s="106"/>
      <c r="X561" s="106"/>
      <c r="Y561" s="106"/>
      <c r="Z561" s="106"/>
    </row>
    <row r="562" spans="1:26" ht="16">
      <c r="A562" s="869"/>
      <c r="B562" s="123"/>
      <c r="C562" s="123" t="s">
        <v>4512</v>
      </c>
      <c r="D562" s="696">
        <v>2</v>
      </c>
      <c r="E562" s="370" t="s">
        <v>387</v>
      </c>
      <c r="F562" s="179" t="s">
        <v>5578</v>
      </c>
      <c r="G562" s="627"/>
      <c r="H562" s="868"/>
      <c r="I562" s="319"/>
      <c r="J562" s="319"/>
      <c r="K562" s="105"/>
      <c r="L562" s="105"/>
      <c r="M562" s="319"/>
      <c r="N562" s="319"/>
      <c r="O562" s="105"/>
      <c r="P562" s="105"/>
      <c r="Q562" s="106"/>
      <c r="R562" s="106"/>
      <c r="S562" s="106"/>
      <c r="T562" s="106"/>
      <c r="U562" s="106"/>
      <c r="V562" s="106"/>
      <c r="W562" s="106"/>
      <c r="X562" s="106"/>
      <c r="Y562" s="106"/>
      <c r="Z562" s="106"/>
    </row>
    <row r="563" spans="1:26" ht="48">
      <c r="A563" s="869" t="s">
        <v>2493</v>
      </c>
      <c r="B563" s="150" t="s">
        <v>3059</v>
      </c>
      <c r="C563" s="196" t="s">
        <v>1497</v>
      </c>
      <c r="D563" s="696">
        <v>2</v>
      </c>
      <c r="E563" s="256" t="s">
        <v>506</v>
      </c>
      <c r="F563" s="150" t="s">
        <v>5579</v>
      </c>
      <c r="G563" s="627"/>
      <c r="H563" s="868"/>
      <c r="I563" s="319"/>
      <c r="J563" s="319"/>
      <c r="K563" s="105"/>
      <c r="L563" s="105"/>
      <c r="M563" s="319"/>
      <c r="N563" s="319"/>
      <c r="O563" s="105"/>
      <c r="P563" s="105"/>
      <c r="Q563" s="106"/>
      <c r="R563" s="106"/>
      <c r="S563" s="106"/>
      <c r="T563" s="106"/>
      <c r="U563" s="106"/>
      <c r="V563" s="106"/>
      <c r="W563" s="106"/>
      <c r="X563" s="106"/>
      <c r="Y563" s="106"/>
      <c r="Z563" s="106"/>
    </row>
    <row r="564" spans="1:26" ht="48">
      <c r="A564" s="869"/>
      <c r="B564" s="123"/>
      <c r="C564" s="207" t="s">
        <v>4514</v>
      </c>
      <c r="D564" s="696">
        <v>2</v>
      </c>
      <c r="E564" s="256" t="s">
        <v>506</v>
      </c>
      <c r="F564" s="150" t="s">
        <v>4515</v>
      </c>
      <c r="G564" s="627"/>
      <c r="H564" s="868"/>
      <c r="I564" s="319"/>
      <c r="J564" s="319"/>
      <c r="K564" s="105"/>
      <c r="L564" s="105"/>
      <c r="M564" s="319"/>
      <c r="N564" s="319"/>
      <c r="O564" s="105"/>
      <c r="P564" s="105"/>
      <c r="Q564" s="106"/>
      <c r="R564" s="106"/>
      <c r="S564" s="106"/>
      <c r="T564" s="106"/>
      <c r="U564" s="106"/>
      <c r="V564" s="106"/>
      <c r="W564" s="106"/>
      <c r="X564" s="106"/>
      <c r="Y564" s="106"/>
      <c r="Z564" s="106"/>
    </row>
    <row r="565" spans="1:26" ht="19">
      <c r="A565" s="982" t="s">
        <v>266</v>
      </c>
      <c r="B565" s="1728" t="s">
        <v>164</v>
      </c>
      <c r="C565" s="1570"/>
      <c r="D565" s="1570"/>
      <c r="E565" s="1570"/>
      <c r="F565" s="1570"/>
      <c r="G565" s="1573"/>
      <c r="H565" s="863"/>
      <c r="I565" s="319">
        <f>SUM(D567:D572)</f>
        <v>12</v>
      </c>
      <c r="J565" s="319">
        <f>COUNT(D567:D572)*2</f>
        <v>12</v>
      </c>
      <c r="K565" s="105"/>
      <c r="L565" s="105"/>
      <c r="M565" s="319"/>
      <c r="N565" s="319"/>
      <c r="O565" s="105"/>
      <c r="P565" s="105"/>
      <c r="Q565" s="106"/>
      <c r="R565" s="106"/>
      <c r="S565" s="106"/>
      <c r="T565" s="106"/>
      <c r="U565" s="106"/>
      <c r="V565" s="106"/>
      <c r="W565" s="106"/>
      <c r="X565" s="106"/>
      <c r="Y565" s="106"/>
      <c r="Z565" s="106"/>
    </row>
    <row r="566" spans="1:26" ht="18" hidden="1" customHeight="1">
      <c r="A566" s="369" t="s">
        <v>2495</v>
      </c>
      <c r="B566" s="492" t="s">
        <v>3983</v>
      </c>
      <c r="C566" s="123"/>
      <c r="D566" s="125"/>
      <c r="E566" s="125"/>
      <c r="F566" s="179"/>
      <c r="G566" s="627"/>
      <c r="H566" s="617"/>
      <c r="I566" s="105"/>
      <c r="J566" s="105"/>
      <c r="K566" s="105"/>
      <c r="L566" s="105"/>
      <c r="M566" s="105"/>
      <c r="N566" s="106"/>
      <c r="O566" s="106"/>
      <c r="P566" s="106"/>
      <c r="Q566" s="106"/>
      <c r="R566" s="106"/>
      <c r="S566" s="106"/>
      <c r="T566" s="106"/>
      <c r="U566" s="106"/>
      <c r="V566" s="106"/>
      <c r="W566" s="106"/>
      <c r="X566" s="106"/>
      <c r="Y566" s="106"/>
      <c r="Z566" s="106"/>
    </row>
    <row r="567" spans="1:26" ht="48">
      <c r="A567" s="869" t="s">
        <v>2499</v>
      </c>
      <c r="B567" s="150" t="s">
        <v>3066</v>
      </c>
      <c r="C567" s="150" t="s">
        <v>1509</v>
      </c>
      <c r="D567" s="696">
        <v>2</v>
      </c>
      <c r="E567" s="370" t="s">
        <v>506</v>
      </c>
      <c r="F567" s="179" t="s">
        <v>5580</v>
      </c>
      <c r="G567" s="627"/>
      <c r="H567" s="868"/>
      <c r="I567" s="319"/>
      <c r="J567" s="319"/>
      <c r="K567" s="105"/>
      <c r="L567" s="105"/>
      <c r="M567" s="319"/>
      <c r="N567" s="319"/>
      <c r="O567" s="105"/>
      <c r="P567" s="105"/>
      <c r="Q567" s="106"/>
      <c r="R567" s="106"/>
      <c r="S567" s="106"/>
      <c r="T567" s="106"/>
      <c r="U567" s="106"/>
      <c r="V567" s="106"/>
      <c r="W567" s="106"/>
      <c r="X567" s="106"/>
      <c r="Y567" s="106"/>
      <c r="Z567" s="106"/>
    </row>
    <row r="568" spans="1:26" ht="16">
      <c r="A568" s="869"/>
      <c r="B568" s="123"/>
      <c r="C568" s="150" t="s">
        <v>1511</v>
      </c>
      <c r="D568" s="696">
        <v>2</v>
      </c>
      <c r="E568" s="370" t="s">
        <v>506</v>
      </c>
      <c r="F568" s="179" t="s">
        <v>1512</v>
      </c>
      <c r="G568" s="627"/>
      <c r="H568" s="868"/>
      <c r="I568" s="319"/>
      <c r="J568" s="319"/>
      <c r="K568" s="105"/>
      <c r="L568" s="105"/>
      <c r="M568" s="319"/>
      <c r="N568" s="319"/>
      <c r="O568" s="105"/>
      <c r="P568" s="105"/>
      <c r="Q568" s="106"/>
      <c r="R568" s="106"/>
      <c r="S568" s="106"/>
      <c r="T568" s="106"/>
      <c r="U568" s="106"/>
      <c r="V568" s="106"/>
      <c r="W568" s="106"/>
      <c r="X568" s="106"/>
      <c r="Y568" s="106"/>
      <c r="Z568" s="106"/>
    </row>
    <row r="569" spans="1:26" ht="48">
      <c r="A569" s="869" t="s">
        <v>2500</v>
      </c>
      <c r="B569" s="150" t="s">
        <v>3069</v>
      </c>
      <c r="C569" s="150" t="s">
        <v>3070</v>
      </c>
      <c r="D569" s="696">
        <v>2</v>
      </c>
      <c r="E569" s="252" t="s">
        <v>599</v>
      </c>
      <c r="F569" s="207" t="s">
        <v>3987</v>
      </c>
      <c r="G569" s="627"/>
      <c r="H569" s="868"/>
      <c r="I569" s="319"/>
      <c r="J569" s="319"/>
      <c r="K569" s="105"/>
      <c r="L569" s="105"/>
      <c r="M569" s="319"/>
      <c r="N569" s="319"/>
      <c r="O569" s="105"/>
      <c r="P569" s="105"/>
      <c r="Q569" s="106"/>
      <c r="R569" s="106"/>
      <c r="S569" s="106"/>
      <c r="T569" s="106"/>
      <c r="U569" s="106"/>
      <c r="V569" s="106"/>
      <c r="W569" s="106"/>
      <c r="X569" s="106"/>
      <c r="Y569" s="106"/>
      <c r="Z569" s="106"/>
    </row>
    <row r="570" spans="1:26" ht="32">
      <c r="A570" s="869"/>
      <c r="B570" s="123"/>
      <c r="C570" s="150" t="s">
        <v>2501</v>
      </c>
      <c r="D570" s="696">
        <v>2</v>
      </c>
      <c r="E570" s="252" t="s">
        <v>599</v>
      </c>
      <c r="F570" s="207"/>
      <c r="G570" s="627"/>
      <c r="H570" s="868"/>
      <c r="I570" s="319"/>
      <c r="J570" s="319"/>
      <c r="K570" s="105"/>
      <c r="L570" s="105"/>
      <c r="M570" s="319"/>
      <c r="N570" s="319"/>
      <c r="O570" s="105"/>
      <c r="P570" s="105"/>
      <c r="Q570" s="106"/>
      <c r="R570" s="106"/>
      <c r="S570" s="106"/>
      <c r="T570" s="106"/>
      <c r="U570" s="106"/>
      <c r="V570" s="106"/>
      <c r="W570" s="106"/>
      <c r="X570" s="106"/>
      <c r="Y570" s="106"/>
      <c r="Z570" s="106"/>
    </row>
    <row r="571" spans="1:26" ht="48">
      <c r="A571" s="869"/>
      <c r="B571" s="123"/>
      <c r="C571" s="150" t="s">
        <v>1518</v>
      </c>
      <c r="D571" s="696">
        <v>2</v>
      </c>
      <c r="E571" s="252" t="s">
        <v>506</v>
      </c>
      <c r="F571" s="207" t="s">
        <v>5581</v>
      </c>
      <c r="G571" s="627"/>
      <c r="H571" s="868"/>
      <c r="I571" s="319"/>
      <c r="J571" s="319"/>
      <c r="K571" s="105"/>
      <c r="L571" s="105"/>
      <c r="M571" s="319"/>
      <c r="N571" s="319"/>
      <c r="O571" s="105"/>
      <c r="P571" s="105"/>
      <c r="Q571" s="106"/>
      <c r="R571" s="106"/>
      <c r="S571" s="106"/>
      <c r="T571" s="106"/>
      <c r="U571" s="106"/>
      <c r="V571" s="106"/>
      <c r="W571" s="106"/>
      <c r="X571" s="106"/>
      <c r="Y571" s="106"/>
      <c r="Z571" s="106"/>
    </row>
    <row r="572" spans="1:26" ht="32">
      <c r="A572" s="869" t="s">
        <v>2502</v>
      </c>
      <c r="B572" s="150" t="s">
        <v>3074</v>
      </c>
      <c r="C572" s="207" t="s">
        <v>4520</v>
      </c>
      <c r="D572" s="696">
        <v>2</v>
      </c>
      <c r="E572" s="370" t="s">
        <v>506</v>
      </c>
      <c r="F572" s="150" t="s">
        <v>5582</v>
      </c>
      <c r="G572" s="627"/>
      <c r="H572" s="868"/>
      <c r="I572" s="319"/>
      <c r="J572" s="319"/>
      <c r="K572" s="105"/>
      <c r="L572" s="105"/>
      <c r="M572" s="319"/>
      <c r="N572" s="319"/>
      <c r="O572" s="105"/>
      <c r="P572" s="105"/>
      <c r="Q572" s="106"/>
      <c r="R572" s="106"/>
      <c r="S572" s="106"/>
      <c r="T572" s="106"/>
      <c r="U572" s="106"/>
      <c r="V572" s="106"/>
      <c r="W572" s="106"/>
      <c r="X572" s="106"/>
      <c r="Y572" s="106"/>
      <c r="Z572" s="106"/>
    </row>
    <row r="573" spans="1:26" ht="18" hidden="1" customHeight="1">
      <c r="A573" s="369" t="s">
        <v>5583</v>
      </c>
      <c r="B573" s="232" t="s">
        <v>1527</v>
      </c>
      <c r="C573" s="179"/>
      <c r="D573" s="125"/>
      <c r="E573" s="125"/>
      <c r="F573" s="125"/>
      <c r="G573" s="766"/>
      <c r="H573" s="617"/>
      <c r="I573" s="105"/>
      <c r="J573" s="105"/>
      <c r="K573" s="105"/>
      <c r="L573" s="105"/>
      <c r="M573" s="105"/>
      <c r="N573" s="106"/>
      <c r="O573" s="106"/>
      <c r="P573" s="106"/>
      <c r="Q573" s="106"/>
      <c r="R573" s="106"/>
      <c r="S573" s="106"/>
      <c r="T573" s="106"/>
      <c r="U573" s="106"/>
      <c r="V573" s="106"/>
      <c r="W573" s="106"/>
      <c r="X573" s="106"/>
      <c r="Y573" s="106"/>
      <c r="Z573" s="106"/>
    </row>
    <row r="574" spans="1:26" ht="19">
      <c r="A574" s="982" t="s">
        <v>267</v>
      </c>
      <c r="B574" s="1728" t="s">
        <v>166</v>
      </c>
      <c r="C574" s="1570"/>
      <c r="D574" s="1570"/>
      <c r="E574" s="1570"/>
      <c r="F574" s="1570"/>
      <c r="G574" s="1573"/>
      <c r="H574" s="863"/>
      <c r="I574" s="319">
        <f>SUM(D575:D585)</f>
        <v>22</v>
      </c>
      <c r="J574" s="319">
        <f>COUNT(D575:D585)*2</f>
        <v>22</v>
      </c>
      <c r="K574" s="105"/>
      <c r="L574" s="105"/>
      <c r="M574" s="319"/>
      <c r="N574" s="319"/>
      <c r="O574" s="105"/>
      <c r="P574" s="105"/>
      <c r="Q574" s="106"/>
      <c r="R574" s="106"/>
      <c r="S574" s="106"/>
      <c r="T574" s="106"/>
      <c r="U574" s="106"/>
      <c r="V574" s="106"/>
      <c r="W574" s="106"/>
      <c r="X574" s="106"/>
      <c r="Y574" s="106"/>
      <c r="Z574" s="106"/>
    </row>
    <row r="575" spans="1:26" ht="34">
      <c r="A575" s="869" t="s">
        <v>2503</v>
      </c>
      <c r="B575" s="235" t="s">
        <v>2504</v>
      </c>
      <c r="C575" s="179" t="s">
        <v>1530</v>
      </c>
      <c r="D575" s="696">
        <v>2</v>
      </c>
      <c r="E575" s="370" t="s">
        <v>469</v>
      </c>
      <c r="F575" s="125"/>
      <c r="G575" s="127"/>
      <c r="H575" s="319"/>
      <c r="I575" s="319"/>
      <c r="J575" s="319"/>
      <c r="K575" s="105"/>
      <c r="L575" s="105"/>
      <c r="M575" s="319"/>
      <c r="N575" s="319"/>
      <c r="O575" s="105"/>
      <c r="P575" s="105"/>
      <c r="Q575" s="106"/>
      <c r="R575" s="106"/>
      <c r="S575" s="106"/>
      <c r="T575" s="106"/>
      <c r="U575" s="106"/>
      <c r="V575" s="106"/>
      <c r="W575" s="106"/>
      <c r="X575" s="106"/>
      <c r="Y575" s="106"/>
      <c r="Z575" s="106"/>
    </row>
    <row r="576" spans="1:26" ht="32">
      <c r="A576" s="869"/>
      <c r="B576" s="235"/>
      <c r="C576" s="179" t="s">
        <v>4522</v>
      </c>
      <c r="D576" s="696">
        <v>2</v>
      </c>
      <c r="E576" s="370" t="s">
        <v>469</v>
      </c>
      <c r="F576" s="125"/>
      <c r="G576" s="127"/>
      <c r="H576" s="319"/>
      <c r="I576" s="319"/>
      <c r="J576" s="319"/>
      <c r="K576" s="105"/>
      <c r="L576" s="105"/>
      <c r="M576" s="319"/>
      <c r="N576" s="319"/>
      <c r="O576" s="105"/>
      <c r="P576" s="105"/>
      <c r="Q576" s="106"/>
      <c r="R576" s="106"/>
      <c r="S576" s="106"/>
      <c r="T576" s="106"/>
      <c r="U576" s="106"/>
      <c r="V576" s="106"/>
      <c r="W576" s="106"/>
      <c r="X576" s="106"/>
      <c r="Y576" s="106"/>
      <c r="Z576" s="106"/>
    </row>
    <row r="577" spans="1:26" ht="32">
      <c r="A577" s="869"/>
      <c r="B577" s="235"/>
      <c r="C577" s="179" t="s">
        <v>1533</v>
      </c>
      <c r="D577" s="696">
        <v>2</v>
      </c>
      <c r="E577" s="370" t="s">
        <v>506</v>
      </c>
      <c r="F577" s="383"/>
      <c r="G577" s="127"/>
      <c r="H577" s="319"/>
      <c r="I577" s="319"/>
      <c r="J577" s="319"/>
      <c r="K577" s="105"/>
      <c r="L577" s="105"/>
      <c r="M577" s="319"/>
      <c r="N577" s="319"/>
      <c r="O577" s="105"/>
      <c r="P577" s="105"/>
      <c r="Q577" s="106"/>
      <c r="R577" s="106"/>
      <c r="S577" s="106"/>
      <c r="T577" s="106"/>
      <c r="U577" s="106"/>
      <c r="V577" s="106"/>
      <c r="W577" s="106"/>
      <c r="X577" s="106"/>
      <c r="Y577" s="106"/>
      <c r="Z577" s="106"/>
    </row>
    <row r="578" spans="1:26" ht="16">
      <c r="A578" s="869"/>
      <c r="B578" s="235"/>
      <c r="C578" s="179" t="s">
        <v>1535</v>
      </c>
      <c r="D578" s="696">
        <v>2</v>
      </c>
      <c r="E578" s="370" t="s">
        <v>469</v>
      </c>
      <c r="F578" s="383"/>
      <c r="G578" s="127"/>
      <c r="H578" s="319"/>
      <c r="I578" s="319"/>
      <c r="J578" s="319"/>
      <c r="K578" s="105"/>
      <c r="L578" s="105"/>
      <c r="M578" s="319"/>
      <c r="N578" s="319"/>
      <c r="O578" s="105"/>
      <c r="P578" s="105"/>
      <c r="Q578" s="106"/>
      <c r="R578" s="106"/>
      <c r="S578" s="106"/>
      <c r="T578" s="106"/>
      <c r="U578" s="106"/>
      <c r="V578" s="106"/>
      <c r="W578" s="106"/>
      <c r="X578" s="106"/>
      <c r="Y578" s="106"/>
      <c r="Z578" s="106"/>
    </row>
    <row r="579" spans="1:26" ht="32">
      <c r="A579" s="869"/>
      <c r="B579" s="235"/>
      <c r="C579" s="179" t="s">
        <v>1537</v>
      </c>
      <c r="D579" s="696">
        <v>2</v>
      </c>
      <c r="E579" s="370" t="s">
        <v>469</v>
      </c>
      <c r="F579" s="771" t="s">
        <v>1538</v>
      </c>
      <c r="G579" s="127"/>
      <c r="H579" s="319"/>
      <c r="I579" s="319"/>
      <c r="J579" s="319"/>
      <c r="K579" s="105"/>
      <c r="L579" s="105"/>
      <c r="M579" s="319"/>
      <c r="N579" s="319"/>
      <c r="O579" s="105"/>
      <c r="P579" s="105"/>
      <c r="Q579" s="106"/>
      <c r="R579" s="106"/>
      <c r="S579" s="106"/>
      <c r="T579" s="106"/>
      <c r="U579" s="106"/>
      <c r="V579" s="106"/>
      <c r="W579" s="106"/>
      <c r="X579" s="106"/>
      <c r="Y579" s="106"/>
      <c r="Z579" s="106"/>
    </row>
    <row r="580" spans="1:26" ht="16">
      <c r="A580" s="869"/>
      <c r="B580" s="235"/>
      <c r="C580" s="150" t="s">
        <v>1539</v>
      </c>
      <c r="D580" s="696">
        <v>2</v>
      </c>
      <c r="E580" s="370" t="s">
        <v>469</v>
      </c>
      <c r="F580" s="125"/>
      <c r="G580" s="127"/>
      <c r="H580" s="319"/>
      <c r="I580" s="319"/>
      <c r="J580" s="319"/>
      <c r="K580" s="105"/>
      <c r="L580" s="105"/>
      <c r="M580" s="319"/>
      <c r="N580" s="319"/>
      <c r="O580" s="105"/>
      <c r="P580" s="105"/>
      <c r="Q580" s="106"/>
      <c r="R580" s="106"/>
      <c r="S580" s="106"/>
      <c r="T580" s="106"/>
      <c r="U580" s="106"/>
      <c r="V580" s="106"/>
      <c r="W580" s="106"/>
      <c r="X580" s="106"/>
      <c r="Y580" s="106"/>
      <c r="Z580" s="106"/>
    </row>
    <row r="581" spans="1:26" ht="48">
      <c r="A581" s="869" t="s">
        <v>2506</v>
      </c>
      <c r="B581" s="235" t="s">
        <v>1541</v>
      </c>
      <c r="C581" s="150" t="s">
        <v>3991</v>
      </c>
      <c r="D581" s="696">
        <v>2</v>
      </c>
      <c r="E581" s="124" t="s">
        <v>469</v>
      </c>
      <c r="F581" s="123" t="s">
        <v>4523</v>
      </c>
      <c r="G581" s="127"/>
      <c r="H581" s="319"/>
      <c r="I581" s="319"/>
      <c r="J581" s="319"/>
      <c r="K581" s="105"/>
      <c r="L581" s="105"/>
      <c r="M581" s="319"/>
      <c r="N581" s="319"/>
      <c r="O581" s="105"/>
      <c r="P581" s="105"/>
      <c r="Q581" s="106"/>
      <c r="R581" s="106"/>
      <c r="S581" s="106"/>
      <c r="T581" s="106"/>
      <c r="U581" s="106"/>
      <c r="V581" s="106"/>
      <c r="W581" s="106"/>
      <c r="X581" s="106"/>
      <c r="Y581" s="106"/>
      <c r="Z581" s="106"/>
    </row>
    <row r="582" spans="1:26" ht="64">
      <c r="A582" s="869"/>
      <c r="B582" s="235"/>
      <c r="C582" s="150" t="s">
        <v>1546</v>
      </c>
      <c r="D582" s="696">
        <v>2</v>
      </c>
      <c r="E582" s="370" t="s">
        <v>506</v>
      </c>
      <c r="F582" s="179" t="s">
        <v>4524</v>
      </c>
      <c r="G582" s="127"/>
      <c r="H582" s="319"/>
      <c r="I582" s="319"/>
      <c r="J582" s="319"/>
      <c r="K582" s="105"/>
      <c r="L582" s="105"/>
      <c r="M582" s="319"/>
      <c r="N582" s="319"/>
      <c r="O582" s="105"/>
      <c r="P582" s="105"/>
      <c r="Q582" s="106"/>
      <c r="R582" s="106"/>
      <c r="S582" s="106"/>
      <c r="T582" s="106"/>
      <c r="U582" s="106"/>
      <c r="V582" s="106"/>
      <c r="W582" s="106"/>
      <c r="X582" s="106"/>
      <c r="Y582" s="106"/>
      <c r="Z582" s="106"/>
    </row>
    <row r="583" spans="1:26" ht="32">
      <c r="A583" s="869"/>
      <c r="B583" s="235"/>
      <c r="C583" s="150" t="s">
        <v>3994</v>
      </c>
      <c r="D583" s="696">
        <v>2</v>
      </c>
      <c r="E583" s="124" t="s">
        <v>469</v>
      </c>
      <c r="F583" s="123" t="s">
        <v>3084</v>
      </c>
      <c r="G583" s="127"/>
      <c r="H583" s="319"/>
      <c r="I583" s="319"/>
      <c r="J583" s="319"/>
      <c r="K583" s="105"/>
      <c r="L583" s="105"/>
      <c r="M583" s="319"/>
      <c r="N583" s="319"/>
      <c r="O583" s="105"/>
      <c r="P583" s="105"/>
      <c r="Q583" s="106"/>
      <c r="R583" s="106"/>
      <c r="S583" s="106"/>
      <c r="T583" s="106"/>
      <c r="U583" s="106"/>
      <c r="V583" s="106"/>
      <c r="W583" s="106"/>
      <c r="X583" s="106"/>
      <c r="Y583" s="106"/>
      <c r="Z583" s="106"/>
    </row>
    <row r="584" spans="1:26" ht="34">
      <c r="A584" s="869" t="s">
        <v>2507</v>
      </c>
      <c r="B584" s="235" t="s">
        <v>1553</v>
      </c>
      <c r="C584" s="151" t="s">
        <v>1554</v>
      </c>
      <c r="D584" s="696">
        <v>2</v>
      </c>
      <c r="E584" s="254" t="s">
        <v>387</v>
      </c>
      <c r="F584" s="492" t="s">
        <v>3086</v>
      </c>
      <c r="G584" s="627"/>
      <c r="H584" s="868"/>
      <c r="I584" s="319"/>
      <c r="J584" s="319"/>
      <c r="K584" s="105"/>
      <c r="L584" s="105"/>
      <c r="M584" s="319"/>
      <c r="N584" s="319"/>
      <c r="O584" s="105"/>
      <c r="P584" s="105"/>
      <c r="Q584" s="106"/>
      <c r="R584" s="106"/>
      <c r="S584" s="106"/>
      <c r="T584" s="106"/>
      <c r="U584" s="106"/>
      <c r="V584" s="106"/>
      <c r="W584" s="106"/>
      <c r="X584" s="106"/>
      <c r="Y584" s="106"/>
      <c r="Z584" s="106"/>
    </row>
    <row r="585" spans="1:26" ht="32">
      <c r="A585" s="1009"/>
      <c r="B585" s="1010"/>
      <c r="C585" s="150" t="s">
        <v>1556</v>
      </c>
      <c r="D585" s="696">
        <v>2</v>
      </c>
      <c r="E585" s="252" t="s">
        <v>387</v>
      </c>
      <c r="F585" s="207"/>
      <c r="G585" s="627"/>
      <c r="H585" s="868"/>
      <c r="I585" s="319"/>
      <c r="J585" s="319"/>
      <c r="K585" s="105"/>
      <c r="L585" s="105"/>
      <c r="M585" s="319"/>
      <c r="N585" s="319"/>
      <c r="O585" s="105"/>
      <c r="P585" s="105"/>
      <c r="Q585" s="106"/>
      <c r="R585" s="106"/>
      <c r="S585" s="106"/>
      <c r="T585" s="106"/>
      <c r="U585" s="106"/>
      <c r="V585" s="106"/>
      <c r="W585" s="106"/>
      <c r="X585" s="106"/>
      <c r="Y585" s="106"/>
      <c r="Z585" s="106"/>
    </row>
    <row r="586" spans="1:26" ht="19">
      <c r="A586" s="813"/>
      <c r="B586" s="1716" t="s">
        <v>2509</v>
      </c>
      <c r="C586" s="1570"/>
      <c r="D586" s="1570"/>
      <c r="E586" s="1570"/>
      <c r="F586" s="1570"/>
      <c r="G586" s="1571"/>
      <c r="H586" s="814"/>
      <c r="I586" s="319">
        <f t="shared" ref="I586:J586" si="7">I587+I590+I594+I602+I618+I622+I630+I641+I652</f>
        <v>102</v>
      </c>
      <c r="J586" s="319">
        <f t="shared" si="7"/>
        <v>102</v>
      </c>
      <c r="K586" s="105"/>
      <c r="L586" s="105"/>
      <c r="M586" s="319"/>
      <c r="N586" s="319"/>
      <c r="O586" s="105"/>
      <c r="P586" s="105"/>
      <c r="Q586" s="106"/>
      <c r="R586" s="106"/>
      <c r="S586" s="106"/>
      <c r="T586" s="106"/>
      <c r="U586" s="106"/>
      <c r="V586" s="106"/>
      <c r="W586" s="106"/>
      <c r="X586" s="106"/>
      <c r="Y586" s="106"/>
      <c r="Z586" s="106"/>
    </row>
    <row r="587" spans="1:26" ht="19">
      <c r="A587" s="982" t="s">
        <v>168</v>
      </c>
      <c r="B587" s="1728" t="s">
        <v>169</v>
      </c>
      <c r="C587" s="1570"/>
      <c r="D587" s="1570"/>
      <c r="E587" s="1570"/>
      <c r="F587" s="1570"/>
      <c r="G587" s="1573"/>
      <c r="H587" s="863"/>
      <c r="I587" s="319">
        <f>SUM(D588:D589)</f>
        <v>4</v>
      </c>
      <c r="J587" s="319">
        <f>COUNT(D588:D589)*2</f>
        <v>4</v>
      </c>
      <c r="K587" s="105"/>
      <c r="L587" s="105"/>
      <c r="M587" s="319"/>
      <c r="N587" s="319"/>
      <c r="O587" s="105"/>
      <c r="P587" s="105"/>
      <c r="Q587" s="106"/>
      <c r="R587" s="106"/>
      <c r="S587" s="106"/>
      <c r="T587" s="106"/>
      <c r="U587" s="106"/>
      <c r="V587" s="106"/>
      <c r="W587" s="106"/>
      <c r="X587" s="106"/>
      <c r="Y587" s="106"/>
      <c r="Z587" s="106"/>
    </row>
    <row r="588" spans="1:26" ht="48">
      <c r="A588" s="841" t="s">
        <v>1560</v>
      </c>
      <c r="B588" s="122" t="s">
        <v>1561</v>
      </c>
      <c r="C588" s="235" t="s">
        <v>3998</v>
      </c>
      <c r="D588" s="696">
        <v>2</v>
      </c>
      <c r="E588" s="124" t="s">
        <v>599</v>
      </c>
      <c r="F588" s="150" t="s">
        <v>3999</v>
      </c>
      <c r="G588" s="127"/>
      <c r="H588" s="319"/>
      <c r="I588" s="319"/>
      <c r="J588" s="319"/>
      <c r="K588" s="105"/>
      <c r="L588" s="105"/>
      <c r="M588" s="319"/>
      <c r="N588" s="319"/>
      <c r="O588" s="105"/>
      <c r="P588" s="105"/>
      <c r="Q588" s="106"/>
      <c r="R588" s="106"/>
      <c r="S588" s="106"/>
      <c r="T588" s="106"/>
      <c r="U588" s="106"/>
      <c r="V588" s="106"/>
      <c r="W588" s="106"/>
      <c r="X588" s="106"/>
      <c r="Y588" s="106"/>
      <c r="Z588" s="106"/>
    </row>
    <row r="589" spans="1:26" ht="32">
      <c r="A589" s="841" t="s">
        <v>1564</v>
      </c>
      <c r="B589" s="150" t="s">
        <v>1565</v>
      </c>
      <c r="C589" s="141" t="s">
        <v>5199</v>
      </c>
      <c r="D589" s="696">
        <v>2</v>
      </c>
      <c r="E589" s="723" t="s">
        <v>877</v>
      </c>
      <c r="F589" s="150" t="s">
        <v>5200</v>
      </c>
      <c r="G589" s="127"/>
      <c r="H589" s="319"/>
      <c r="I589" s="319"/>
      <c r="J589" s="319"/>
      <c r="K589" s="105"/>
      <c r="L589" s="105"/>
      <c r="M589" s="319"/>
      <c r="N589" s="319"/>
      <c r="O589" s="105"/>
      <c r="P589" s="105"/>
      <c r="Q589" s="106"/>
      <c r="R589" s="106"/>
      <c r="S589" s="106"/>
      <c r="T589" s="106"/>
      <c r="U589" s="106"/>
      <c r="V589" s="106"/>
      <c r="W589" s="106"/>
      <c r="X589" s="106"/>
      <c r="Y589" s="106"/>
      <c r="Z589" s="106"/>
    </row>
    <row r="590" spans="1:26" ht="19">
      <c r="A590" s="982" t="s">
        <v>170</v>
      </c>
      <c r="B590" s="1728" t="s">
        <v>3089</v>
      </c>
      <c r="C590" s="1570"/>
      <c r="D590" s="1570"/>
      <c r="E590" s="1570"/>
      <c r="F590" s="1570"/>
      <c r="G590" s="1573"/>
      <c r="H590" s="863"/>
      <c r="I590" s="319">
        <f>SUM(D591:D593)</f>
        <v>6</v>
      </c>
      <c r="J590" s="319">
        <f>COUNT(D591:D593)*2</f>
        <v>6</v>
      </c>
      <c r="K590" s="105"/>
      <c r="L590" s="105"/>
      <c r="M590" s="319"/>
      <c r="N590" s="319"/>
      <c r="O590" s="105"/>
      <c r="P590" s="105"/>
      <c r="Q590" s="106"/>
      <c r="R590" s="106"/>
      <c r="S590" s="106"/>
      <c r="T590" s="106"/>
      <c r="U590" s="106"/>
      <c r="V590" s="106"/>
      <c r="W590" s="106"/>
      <c r="X590" s="106"/>
      <c r="Y590" s="106"/>
      <c r="Z590" s="106"/>
    </row>
    <row r="591" spans="1:26" ht="34">
      <c r="A591" s="841" t="s">
        <v>1566</v>
      </c>
      <c r="B591" s="122" t="s">
        <v>3090</v>
      </c>
      <c r="C591" s="383" t="s">
        <v>5584</v>
      </c>
      <c r="D591" s="696">
        <v>2</v>
      </c>
      <c r="E591" s="124" t="s">
        <v>877</v>
      </c>
      <c r="F591" s="141"/>
      <c r="G591" s="738"/>
      <c r="H591" s="817"/>
      <c r="I591" s="319"/>
      <c r="J591" s="319"/>
      <c r="K591" s="105"/>
      <c r="L591" s="105"/>
      <c r="M591" s="319"/>
      <c r="N591" s="319"/>
      <c r="O591" s="105"/>
      <c r="P591" s="105"/>
      <c r="Q591" s="106"/>
      <c r="R591" s="106"/>
      <c r="S591" s="106"/>
      <c r="T591" s="106"/>
      <c r="U591" s="106"/>
      <c r="V591" s="106"/>
      <c r="W591" s="106"/>
      <c r="X591" s="106"/>
      <c r="Y591" s="106"/>
      <c r="Z591" s="106"/>
    </row>
    <row r="592" spans="1:26" ht="34">
      <c r="A592" s="841" t="s">
        <v>1568</v>
      </c>
      <c r="B592" s="491" t="s">
        <v>3092</v>
      </c>
      <c r="C592" s="150" t="s">
        <v>4004</v>
      </c>
      <c r="D592" s="696">
        <v>2</v>
      </c>
      <c r="E592" s="124" t="s">
        <v>877</v>
      </c>
      <c r="F592" s="141"/>
      <c r="G592" s="127"/>
      <c r="H592" s="319"/>
      <c r="I592" s="319"/>
      <c r="J592" s="319"/>
      <c r="K592" s="105"/>
      <c r="L592" s="105"/>
      <c r="M592" s="319"/>
      <c r="N592" s="319"/>
      <c r="O592" s="105"/>
      <c r="P592" s="105"/>
      <c r="Q592" s="106"/>
      <c r="R592" s="106"/>
      <c r="S592" s="106"/>
      <c r="T592" s="106"/>
      <c r="U592" s="106"/>
      <c r="V592" s="106"/>
      <c r="W592" s="106"/>
      <c r="X592" s="106"/>
      <c r="Y592" s="106"/>
      <c r="Z592" s="106"/>
    </row>
    <row r="593" spans="1:26" ht="51">
      <c r="A593" s="841" t="s">
        <v>1570</v>
      </c>
      <c r="B593" s="491" t="s">
        <v>3094</v>
      </c>
      <c r="C593" s="150" t="s">
        <v>4005</v>
      </c>
      <c r="D593" s="696">
        <v>2</v>
      </c>
      <c r="E593" s="124" t="s">
        <v>877</v>
      </c>
      <c r="F593" s="141"/>
      <c r="G593" s="127"/>
      <c r="H593" s="319"/>
      <c r="I593" s="319"/>
      <c r="J593" s="319"/>
      <c r="K593" s="105"/>
      <c r="L593" s="105"/>
      <c r="M593" s="319"/>
      <c r="N593" s="319"/>
      <c r="O593" s="105"/>
      <c r="P593" s="105"/>
      <c r="Q593" s="106"/>
      <c r="R593" s="106"/>
      <c r="S593" s="106"/>
      <c r="T593" s="106"/>
      <c r="U593" s="106"/>
      <c r="V593" s="106"/>
      <c r="W593" s="106"/>
      <c r="X593" s="106"/>
      <c r="Y593" s="106"/>
      <c r="Z593" s="106"/>
    </row>
    <row r="594" spans="1:26" ht="19">
      <c r="A594" s="982" t="s">
        <v>268</v>
      </c>
      <c r="B594" s="1728" t="s">
        <v>3096</v>
      </c>
      <c r="C594" s="1570"/>
      <c r="D594" s="1570"/>
      <c r="E594" s="1570"/>
      <c r="F594" s="1570"/>
      <c r="G594" s="1573"/>
      <c r="H594" s="863"/>
      <c r="I594" s="319">
        <f>SUM(D595:D601)</f>
        <v>12</v>
      </c>
      <c r="J594" s="319">
        <f>COUNT(D595:D601)*2</f>
        <v>12</v>
      </c>
      <c r="K594" s="105"/>
      <c r="L594" s="105"/>
      <c r="M594" s="319"/>
      <c r="N594" s="319"/>
      <c r="O594" s="105"/>
      <c r="P594" s="105"/>
      <c r="Q594" s="106"/>
      <c r="R594" s="106"/>
      <c r="S594" s="106"/>
      <c r="T594" s="106"/>
      <c r="U594" s="106"/>
      <c r="V594" s="106"/>
      <c r="W594" s="106"/>
      <c r="X594" s="106"/>
      <c r="Y594" s="106"/>
      <c r="Z594" s="106"/>
    </row>
    <row r="595" spans="1:26" ht="64">
      <c r="A595" s="695" t="s">
        <v>1573</v>
      </c>
      <c r="B595" s="122" t="s">
        <v>3097</v>
      </c>
      <c r="C595" s="123" t="s">
        <v>5585</v>
      </c>
      <c r="D595" s="696">
        <v>2</v>
      </c>
      <c r="E595" s="124" t="s">
        <v>599</v>
      </c>
      <c r="F595" s="150" t="s">
        <v>5202</v>
      </c>
      <c r="G595" s="738"/>
      <c r="H595" s="817"/>
      <c r="I595" s="319"/>
      <c r="J595" s="319"/>
      <c r="K595" s="105"/>
      <c r="L595" s="105"/>
      <c r="M595" s="319"/>
      <c r="N595" s="319"/>
      <c r="O595" s="105"/>
      <c r="P595" s="105"/>
      <c r="Q595" s="106"/>
      <c r="R595" s="106"/>
      <c r="S595" s="106"/>
      <c r="T595" s="106"/>
      <c r="U595" s="106"/>
      <c r="V595" s="106"/>
      <c r="W595" s="106"/>
      <c r="X595" s="106"/>
      <c r="Y595" s="106"/>
      <c r="Z595" s="106"/>
    </row>
    <row r="596" spans="1:26" ht="18" hidden="1" customHeight="1">
      <c r="A596" s="310" t="s">
        <v>1578</v>
      </c>
      <c r="B596" s="122" t="s">
        <v>3100</v>
      </c>
      <c r="C596" s="150"/>
      <c r="D596" s="141"/>
      <c r="E596" s="141"/>
      <c r="F596" s="141"/>
      <c r="G596" s="540"/>
      <c r="H596" s="582"/>
      <c r="I596" s="105"/>
      <c r="J596" s="105"/>
      <c r="K596" s="105"/>
      <c r="L596" s="105"/>
      <c r="M596" s="105"/>
      <c r="N596" s="106"/>
      <c r="O596" s="106"/>
      <c r="P596" s="106"/>
      <c r="Q596" s="106"/>
      <c r="R596" s="106"/>
      <c r="S596" s="106"/>
      <c r="T596" s="106"/>
      <c r="U596" s="106"/>
      <c r="V596" s="106"/>
      <c r="W596" s="106"/>
      <c r="X596" s="106"/>
      <c r="Y596" s="106"/>
      <c r="Z596" s="106"/>
    </row>
    <row r="597" spans="1:26" ht="51">
      <c r="A597" s="756" t="s">
        <v>1581</v>
      </c>
      <c r="B597" s="122" t="s">
        <v>1582</v>
      </c>
      <c r="C597" s="150" t="s">
        <v>1583</v>
      </c>
      <c r="D597" s="696">
        <v>2</v>
      </c>
      <c r="E597" s="124" t="s">
        <v>611</v>
      </c>
      <c r="F597" s="150" t="s">
        <v>3101</v>
      </c>
      <c r="G597" s="127"/>
      <c r="H597" s="319"/>
      <c r="I597" s="319"/>
      <c r="J597" s="319"/>
      <c r="K597" s="105"/>
      <c r="L597" s="105"/>
      <c r="M597" s="319"/>
      <c r="N597" s="319"/>
      <c r="O597" s="105"/>
      <c r="P597" s="105"/>
      <c r="Q597" s="106"/>
      <c r="R597" s="106"/>
      <c r="S597" s="106"/>
      <c r="T597" s="106"/>
      <c r="U597" s="106"/>
      <c r="V597" s="106"/>
      <c r="W597" s="106"/>
      <c r="X597" s="106"/>
      <c r="Y597" s="106"/>
      <c r="Z597" s="106"/>
    </row>
    <row r="598" spans="1:26" ht="34">
      <c r="A598" s="756"/>
      <c r="B598" s="122"/>
      <c r="C598" s="235" t="s">
        <v>1585</v>
      </c>
      <c r="D598" s="696">
        <v>2</v>
      </c>
      <c r="E598" s="124" t="s">
        <v>599</v>
      </c>
      <c r="F598" s="235" t="s">
        <v>1586</v>
      </c>
      <c r="G598" s="699"/>
      <c r="H598" s="319"/>
      <c r="I598" s="319"/>
      <c r="J598" s="319"/>
      <c r="K598" s="105"/>
      <c r="L598" s="105"/>
      <c r="M598" s="319"/>
      <c r="N598" s="319"/>
      <c r="O598" s="105"/>
      <c r="P598" s="105"/>
      <c r="Q598" s="106"/>
      <c r="R598" s="106"/>
      <c r="S598" s="106"/>
      <c r="T598" s="106"/>
      <c r="U598" s="106"/>
      <c r="V598" s="106"/>
      <c r="W598" s="106"/>
      <c r="X598" s="106"/>
      <c r="Y598" s="106"/>
      <c r="Z598" s="106"/>
    </row>
    <row r="599" spans="1:26" ht="48">
      <c r="A599" s="756"/>
      <c r="B599" s="122"/>
      <c r="C599" s="235" t="s">
        <v>1587</v>
      </c>
      <c r="D599" s="696">
        <v>2</v>
      </c>
      <c r="E599" s="124" t="s">
        <v>877</v>
      </c>
      <c r="F599" s="475" t="s">
        <v>1588</v>
      </c>
      <c r="G599" s="699"/>
      <c r="H599" s="319"/>
      <c r="I599" s="319"/>
      <c r="J599" s="319"/>
      <c r="K599" s="105"/>
      <c r="L599" s="105"/>
      <c r="M599" s="319"/>
      <c r="N599" s="319"/>
      <c r="O599" s="105"/>
      <c r="P599" s="105"/>
      <c r="Q599" s="106"/>
      <c r="R599" s="106"/>
      <c r="S599" s="106"/>
      <c r="T599" s="106"/>
      <c r="U599" s="106"/>
      <c r="V599" s="106"/>
      <c r="W599" s="106"/>
      <c r="X599" s="106"/>
      <c r="Y599" s="106"/>
      <c r="Z599" s="106"/>
    </row>
    <row r="600" spans="1:26" ht="34">
      <c r="A600" s="756" t="s">
        <v>1589</v>
      </c>
      <c r="B600" s="122" t="s">
        <v>1590</v>
      </c>
      <c r="C600" s="475" t="s">
        <v>1591</v>
      </c>
      <c r="D600" s="696">
        <v>2</v>
      </c>
      <c r="E600" s="370" t="s">
        <v>877</v>
      </c>
      <c r="F600" s="475" t="s">
        <v>1592</v>
      </c>
      <c r="G600" s="699"/>
      <c r="H600" s="319"/>
      <c r="I600" s="319"/>
      <c r="J600" s="319"/>
      <c r="K600" s="105"/>
      <c r="L600" s="105"/>
      <c r="M600" s="319"/>
      <c r="N600" s="319"/>
      <c r="O600" s="105"/>
      <c r="P600" s="105"/>
      <c r="Q600" s="106"/>
      <c r="R600" s="106"/>
      <c r="S600" s="106"/>
      <c r="T600" s="106"/>
      <c r="U600" s="106"/>
      <c r="V600" s="106"/>
      <c r="W600" s="106"/>
      <c r="X600" s="106"/>
      <c r="Y600" s="106"/>
      <c r="Z600" s="106"/>
    </row>
    <row r="601" spans="1:26" ht="48">
      <c r="A601" s="756" t="s">
        <v>1593</v>
      </c>
      <c r="B601" s="122" t="s">
        <v>1594</v>
      </c>
      <c r="C601" s="475" t="s">
        <v>3102</v>
      </c>
      <c r="D601" s="696">
        <v>2</v>
      </c>
      <c r="E601" s="370" t="s">
        <v>599</v>
      </c>
      <c r="F601" s="475" t="s">
        <v>1596</v>
      </c>
      <c r="G601" s="699"/>
      <c r="H601" s="319"/>
      <c r="I601" s="319"/>
      <c r="J601" s="319"/>
      <c r="K601" s="105"/>
      <c r="L601" s="105"/>
      <c r="M601" s="319"/>
      <c r="N601" s="319"/>
      <c r="O601" s="105"/>
      <c r="P601" s="105"/>
      <c r="Q601" s="106"/>
      <c r="R601" s="106"/>
      <c r="S601" s="106"/>
      <c r="T601" s="106"/>
      <c r="U601" s="106"/>
      <c r="V601" s="106"/>
      <c r="W601" s="106"/>
      <c r="X601" s="106"/>
      <c r="Y601" s="106"/>
      <c r="Z601" s="106"/>
    </row>
    <row r="602" spans="1:26" ht="19">
      <c r="A602" s="982" t="s">
        <v>269</v>
      </c>
      <c r="B602" s="1728" t="s">
        <v>3103</v>
      </c>
      <c r="C602" s="1570"/>
      <c r="D602" s="1570"/>
      <c r="E602" s="1570"/>
      <c r="F602" s="1570"/>
      <c r="G602" s="1573"/>
      <c r="H602" s="863"/>
      <c r="I602" s="319">
        <f>SUM(D603:D616)</f>
        <v>28</v>
      </c>
      <c r="J602" s="319">
        <f>COUNT(D603:D616)*2</f>
        <v>28</v>
      </c>
      <c r="K602" s="105"/>
      <c r="L602" s="105"/>
      <c r="M602" s="319"/>
      <c r="N602" s="319"/>
      <c r="O602" s="105"/>
      <c r="P602" s="105"/>
      <c r="Q602" s="106"/>
      <c r="R602" s="106"/>
      <c r="S602" s="106"/>
      <c r="T602" s="106"/>
      <c r="U602" s="106"/>
      <c r="V602" s="106"/>
      <c r="W602" s="106"/>
      <c r="X602" s="106"/>
      <c r="Y602" s="106"/>
      <c r="Z602" s="106"/>
    </row>
    <row r="603" spans="1:26" ht="34">
      <c r="A603" s="695" t="s">
        <v>2516</v>
      </c>
      <c r="B603" s="122" t="s">
        <v>1598</v>
      </c>
      <c r="C603" s="151" t="s">
        <v>1599</v>
      </c>
      <c r="D603" s="696">
        <v>2</v>
      </c>
      <c r="E603" s="124" t="s">
        <v>877</v>
      </c>
      <c r="F603" s="150" t="s">
        <v>5203</v>
      </c>
      <c r="G603" s="127"/>
      <c r="H603" s="319"/>
      <c r="I603" s="319"/>
      <c r="J603" s="319"/>
      <c r="K603" s="105"/>
      <c r="L603" s="105"/>
      <c r="M603" s="319"/>
      <c r="N603" s="319"/>
      <c r="O603" s="105"/>
      <c r="P603" s="105"/>
      <c r="Q603" s="106"/>
      <c r="R603" s="106"/>
      <c r="S603" s="106"/>
      <c r="T603" s="106"/>
      <c r="U603" s="106"/>
      <c r="V603" s="106"/>
      <c r="W603" s="106"/>
      <c r="X603" s="106"/>
      <c r="Y603" s="106"/>
      <c r="Z603" s="106"/>
    </row>
    <row r="604" spans="1:26" ht="32">
      <c r="A604" s="695"/>
      <c r="B604" s="235"/>
      <c r="C604" s="150" t="s">
        <v>1600</v>
      </c>
      <c r="D604" s="696">
        <v>2</v>
      </c>
      <c r="E604" s="124" t="s">
        <v>504</v>
      </c>
      <c r="F604" s="150" t="s">
        <v>5204</v>
      </c>
      <c r="G604" s="127"/>
      <c r="H604" s="319"/>
      <c r="I604" s="319"/>
      <c r="J604" s="319"/>
      <c r="K604" s="105"/>
      <c r="L604" s="105"/>
      <c r="M604" s="319"/>
      <c r="N604" s="319"/>
      <c r="O604" s="105"/>
      <c r="P604" s="105"/>
      <c r="Q604" s="106"/>
      <c r="R604" s="106"/>
      <c r="S604" s="106"/>
      <c r="T604" s="106"/>
      <c r="U604" s="106"/>
      <c r="V604" s="106"/>
      <c r="W604" s="106"/>
      <c r="X604" s="106"/>
      <c r="Y604" s="106"/>
      <c r="Z604" s="106"/>
    </row>
    <row r="605" spans="1:26" ht="96">
      <c r="A605" s="695"/>
      <c r="B605" s="235"/>
      <c r="C605" s="769" t="s">
        <v>1601</v>
      </c>
      <c r="D605" s="696">
        <v>2</v>
      </c>
      <c r="E605" s="124" t="s">
        <v>469</v>
      </c>
      <c r="F605" s="475" t="s">
        <v>5586</v>
      </c>
      <c r="G605" s="127"/>
      <c r="H605" s="319"/>
      <c r="I605" s="319"/>
      <c r="J605" s="319"/>
      <c r="K605" s="105"/>
      <c r="L605" s="105"/>
      <c r="M605" s="319"/>
      <c r="N605" s="319"/>
      <c r="O605" s="105"/>
      <c r="P605" s="105"/>
      <c r="Q605" s="106"/>
      <c r="R605" s="106"/>
      <c r="S605" s="106"/>
      <c r="T605" s="106"/>
      <c r="U605" s="106"/>
      <c r="V605" s="106"/>
      <c r="W605" s="106"/>
      <c r="X605" s="106"/>
      <c r="Y605" s="106"/>
      <c r="Z605" s="106"/>
    </row>
    <row r="606" spans="1:26" ht="34">
      <c r="A606" s="695" t="s">
        <v>2518</v>
      </c>
      <c r="B606" s="122" t="s">
        <v>1604</v>
      </c>
      <c r="C606" s="179" t="s">
        <v>4529</v>
      </c>
      <c r="D606" s="696">
        <v>2</v>
      </c>
      <c r="E606" s="124" t="s">
        <v>877</v>
      </c>
      <c r="F606" s="151" t="s">
        <v>4530</v>
      </c>
      <c r="G606" s="127"/>
      <c r="H606" s="319"/>
      <c r="I606" s="319"/>
      <c r="J606" s="319"/>
      <c r="K606" s="105"/>
      <c r="L606" s="105"/>
      <c r="M606" s="319"/>
      <c r="N606" s="319"/>
      <c r="O606" s="105"/>
      <c r="P606" s="105"/>
      <c r="Q606" s="319"/>
      <c r="R606" s="319"/>
      <c r="S606" s="319"/>
      <c r="T606" s="319"/>
      <c r="U606" s="319"/>
      <c r="V606" s="319"/>
      <c r="W606" s="319"/>
      <c r="X606" s="319"/>
      <c r="Y606" s="319"/>
      <c r="Z606" s="319"/>
    </row>
    <row r="607" spans="1:26" ht="32">
      <c r="A607" s="695"/>
      <c r="B607" s="122"/>
      <c r="C607" s="179" t="s">
        <v>4531</v>
      </c>
      <c r="D607" s="696">
        <v>2</v>
      </c>
      <c r="E607" s="124" t="s">
        <v>877</v>
      </c>
      <c r="F607" s="150" t="s">
        <v>4532</v>
      </c>
      <c r="G607" s="127"/>
      <c r="H607" s="319"/>
      <c r="I607" s="319"/>
      <c r="J607" s="319"/>
      <c r="K607" s="105"/>
      <c r="L607" s="105"/>
      <c r="M607" s="319"/>
      <c r="N607" s="319"/>
      <c r="O607" s="105"/>
      <c r="P607" s="105"/>
      <c r="Q607" s="319"/>
      <c r="R607" s="319"/>
      <c r="S607" s="319"/>
      <c r="T607" s="319"/>
      <c r="U607" s="319"/>
      <c r="V607" s="319"/>
      <c r="W607" s="319"/>
      <c r="X607" s="319"/>
      <c r="Y607" s="319"/>
      <c r="Z607" s="319"/>
    </row>
    <row r="608" spans="1:26" ht="64">
      <c r="A608" s="695"/>
      <c r="B608" s="122"/>
      <c r="C608" s="492" t="s">
        <v>3118</v>
      </c>
      <c r="D608" s="696">
        <v>2</v>
      </c>
      <c r="E608" s="124" t="s">
        <v>877</v>
      </c>
      <c r="F608" s="150" t="s">
        <v>5587</v>
      </c>
      <c r="G608" s="127"/>
      <c r="H608" s="319"/>
      <c r="I608" s="319"/>
      <c r="J608" s="319"/>
      <c r="K608" s="105"/>
      <c r="L608" s="105"/>
      <c r="M608" s="319"/>
      <c r="N608" s="319"/>
      <c r="O608" s="105"/>
      <c r="P608" s="105"/>
      <c r="Q608" s="319"/>
      <c r="R608" s="319"/>
      <c r="S608" s="319"/>
      <c r="T608" s="319"/>
      <c r="U608" s="319"/>
      <c r="V608" s="319"/>
      <c r="W608" s="319"/>
      <c r="X608" s="319"/>
      <c r="Y608" s="319"/>
      <c r="Z608" s="319"/>
    </row>
    <row r="609" spans="1:26" ht="48">
      <c r="A609" s="695"/>
      <c r="B609" s="122"/>
      <c r="C609" s="492" t="s">
        <v>3120</v>
      </c>
      <c r="D609" s="696">
        <v>2</v>
      </c>
      <c r="E609" s="124" t="s">
        <v>877</v>
      </c>
      <c r="F609" s="150" t="s">
        <v>5588</v>
      </c>
      <c r="G609" s="1011"/>
      <c r="H609" s="1012"/>
      <c r="I609" s="319"/>
      <c r="J609" s="319"/>
      <c r="K609" s="105"/>
      <c r="L609" s="105"/>
      <c r="M609" s="319"/>
      <c r="N609" s="319"/>
      <c r="O609" s="105"/>
      <c r="P609" s="105"/>
      <c r="Q609" s="319"/>
      <c r="R609" s="319"/>
      <c r="S609" s="319"/>
      <c r="T609" s="319"/>
      <c r="U609" s="319"/>
      <c r="V609" s="319"/>
      <c r="W609" s="319"/>
      <c r="X609" s="319"/>
      <c r="Y609" s="319"/>
      <c r="Z609" s="319"/>
    </row>
    <row r="610" spans="1:26" ht="80">
      <c r="A610" s="695"/>
      <c r="B610" s="122"/>
      <c r="C610" s="492" t="s">
        <v>3116</v>
      </c>
      <c r="D610" s="696">
        <v>2</v>
      </c>
      <c r="E610" s="124" t="s">
        <v>877</v>
      </c>
      <c r="F610" s="150" t="s">
        <v>5589</v>
      </c>
      <c r="G610" s="127"/>
      <c r="H610" s="319"/>
      <c r="I610" s="319"/>
      <c r="J610" s="319"/>
      <c r="K610" s="105"/>
      <c r="L610" s="105"/>
      <c r="M610" s="319"/>
      <c r="N610" s="319"/>
      <c r="O610" s="105"/>
      <c r="P610" s="105"/>
      <c r="Q610" s="319"/>
      <c r="R610" s="319"/>
      <c r="S610" s="319"/>
      <c r="T610" s="319"/>
      <c r="U610" s="319"/>
      <c r="V610" s="319"/>
      <c r="W610" s="319"/>
      <c r="X610" s="319"/>
      <c r="Y610" s="319"/>
      <c r="Z610" s="319"/>
    </row>
    <row r="611" spans="1:26" ht="48">
      <c r="A611" s="695"/>
      <c r="B611" s="179"/>
      <c r="C611" s="492" t="s">
        <v>3114</v>
      </c>
      <c r="D611" s="696">
        <v>2</v>
      </c>
      <c r="E611" s="124" t="s">
        <v>877</v>
      </c>
      <c r="F611" s="150" t="s">
        <v>5590</v>
      </c>
      <c r="G611" s="127"/>
      <c r="H611" s="319"/>
      <c r="I611" s="319"/>
      <c r="J611" s="319"/>
      <c r="K611" s="105"/>
      <c r="L611" s="105"/>
      <c r="M611" s="319"/>
      <c r="N611" s="319"/>
      <c r="O611" s="105"/>
      <c r="P611" s="105"/>
      <c r="Q611" s="319"/>
      <c r="R611" s="319"/>
      <c r="S611" s="319"/>
      <c r="T611" s="319"/>
      <c r="U611" s="319"/>
      <c r="V611" s="319"/>
      <c r="W611" s="319"/>
      <c r="X611" s="319"/>
      <c r="Y611" s="319"/>
      <c r="Z611" s="319"/>
    </row>
    <row r="612" spans="1:26" ht="80">
      <c r="A612" s="695"/>
      <c r="B612" s="179"/>
      <c r="C612" s="492" t="s">
        <v>5591</v>
      </c>
      <c r="D612" s="696">
        <v>2</v>
      </c>
      <c r="E612" s="124" t="s">
        <v>877</v>
      </c>
      <c r="F612" s="150" t="s">
        <v>5592</v>
      </c>
      <c r="G612" s="127"/>
      <c r="H612" s="319"/>
      <c r="I612" s="319"/>
      <c r="J612" s="319"/>
      <c r="K612" s="105"/>
      <c r="L612" s="105"/>
      <c r="M612" s="319"/>
      <c r="N612" s="319"/>
      <c r="O612" s="105"/>
      <c r="P612" s="105"/>
      <c r="Q612" s="319"/>
      <c r="R612" s="319"/>
      <c r="S612" s="319"/>
      <c r="T612" s="319"/>
      <c r="U612" s="319"/>
      <c r="V612" s="319"/>
      <c r="W612" s="319"/>
      <c r="X612" s="319"/>
      <c r="Y612" s="319"/>
      <c r="Z612" s="319"/>
    </row>
    <row r="613" spans="1:26" ht="96">
      <c r="A613" s="695"/>
      <c r="B613" s="179"/>
      <c r="C613" s="492" t="s">
        <v>3122</v>
      </c>
      <c r="D613" s="696">
        <v>2</v>
      </c>
      <c r="E613" s="124" t="s">
        <v>877</v>
      </c>
      <c r="F613" s="150" t="s">
        <v>4031</v>
      </c>
      <c r="G613" s="127"/>
      <c r="H613" s="319"/>
      <c r="I613" s="319"/>
      <c r="J613" s="319"/>
      <c r="K613" s="105"/>
      <c r="L613" s="105"/>
      <c r="M613" s="319"/>
      <c r="N613" s="319"/>
      <c r="O613" s="105"/>
      <c r="P613" s="105"/>
      <c r="Q613" s="319"/>
      <c r="R613" s="319"/>
      <c r="S613" s="319"/>
      <c r="T613" s="319"/>
      <c r="U613" s="319"/>
      <c r="V613" s="319"/>
      <c r="W613" s="319"/>
      <c r="X613" s="319"/>
      <c r="Y613" s="319"/>
      <c r="Z613" s="319"/>
    </row>
    <row r="614" spans="1:26" ht="64">
      <c r="A614" s="695"/>
      <c r="B614" s="179"/>
      <c r="C614" s="492" t="s">
        <v>3124</v>
      </c>
      <c r="D614" s="696">
        <v>2</v>
      </c>
      <c r="E614" s="124" t="s">
        <v>877</v>
      </c>
      <c r="F614" s="150" t="s">
        <v>5593</v>
      </c>
      <c r="G614" s="738"/>
      <c r="H614" s="817"/>
      <c r="I614" s="319"/>
      <c r="J614" s="319"/>
      <c r="K614" s="105"/>
      <c r="L614" s="105"/>
      <c r="M614" s="319"/>
      <c r="N614" s="319"/>
      <c r="O614" s="105"/>
      <c r="P614" s="105"/>
      <c r="Q614" s="319"/>
      <c r="R614" s="319"/>
      <c r="S614" s="319"/>
      <c r="T614" s="319"/>
      <c r="U614" s="319"/>
      <c r="V614" s="319"/>
      <c r="W614" s="319"/>
      <c r="X614" s="319"/>
      <c r="Y614" s="319"/>
      <c r="Z614" s="319"/>
    </row>
    <row r="615" spans="1:26" ht="80">
      <c r="A615" s="695"/>
      <c r="B615" s="179"/>
      <c r="C615" s="492" t="s">
        <v>3126</v>
      </c>
      <c r="D615" s="696">
        <v>2</v>
      </c>
      <c r="E615" s="124" t="s">
        <v>877</v>
      </c>
      <c r="F615" s="150" t="s">
        <v>5594</v>
      </c>
      <c r="G615" s="127"/>
      <c r="H615" s="319"/>
      <c r="I615" s="319"/>
      <c r="J615" s="319"/>
      <c r="K615" s="105"/>
      <c r="L615" s="105"/>
      <c r="M615" s="319"/>
      <c r="N615" s="319"/>
      <c r="O615" s="105"/>
      <c r="P615" s="105"/>
      <c r="Q615" s="319"/>
      <c r="R615" s="319"/>
      <c r="S615" s="319"/>
      <c r="T615" s="319"/>
      <c r="U615" s="319"/>
      <c r="V615" s="319"/>
      <c r="W615" s="319"/>
      <c r="X615" s="319"/>
      <c r="Y615" s="319"/>
      <c r="Z615" s="319"/>
    </row>
    <row r="616" spans="1:26" ht="34">
      <c r="A616" s="695" t="s">
        <v>2532</v>
      </c>
      <c r="B616" s="122" t="s">
        <v>3128</v>
      </c>
      <c r="C616" s="179" t="s">
        <v>3478</v>
      </c>
      <c r="D616" s="696">
        <v>2</v>
      </c>
      <c r="E616" s="124" t="s">
        <v>599</v>
      </c>
      <c r="F616" s="141"/>
      <c r="G616" s="127"/>
      <c r="H616" s="319"/>
      <c r="I616" s="319"/>
      <c r="J616" s="319"/>
      <c r="K616" s="105"/>
      <c r="L616" s="105"/>
      <c r="M616" s="319"/>
      <c r="N616" s="319"/>
      <c r="O616" s="105"/>
      <c r="P616" s="105"/>
      <c r="Q616" s="319"/>
      <c r="R616" s="319"/>
      <c r="S616" s="319"/>
      <c r="T616" s="319"/>
      <c r="U616" s="319"/>
      <c r="V616" s="319"/>
      <c r="W616" s="319"/>
      <c r="X616" s="319"/>
      <c r="Y616" s="319"/>
      <c r="Z616" s="319"/>
    </row>
    <row r="617" spans="1:26" ht="135" hidden="1" customHeight="1">
      <c r="A617" s="310" t="s">
        <v>2533</v>
      </c>
      <c r="B617" s="525" t="s">
        <v>1622</v>
      </c>
      <c r="C617" s="757"/>
      <c r="D617" s="757"/>
      <c r="E617" s="757"/>
      <c r="F617" s="757"/>
      <c r="G617" s="127"/>
      <c r="H617" s="105"/>
      <c r="I617" s="105"/>
      <c r="J617" s="105"/>
      <c r="K617" s="105"/>
      <c r="L617" s="105"/>
      <c r="M617" s="319"/>
      <c r="N617" s="319"/>
      <c r="O617" s="105"/>
      <c r="P617" s="105"/>
      <c r="Q617" s="319"/>
      <c r="R617" s="319"/>
      <c r="S617" s="319"/>
      <c r="T617" s="319"/>
      <c r="U617" s="319"/>
      <c r="V617" s="319"/>
      <c r="W617" s="319"/>
      <c r="X617" s="319"/>
      <c r="Y617" s="319"/>
      <c r="Z617" s="319"/>
    </row>
    <row r="618" spans="1:26" ht="19">
      <c r="A618" s="982" t="s">
        <v>2534</v>
      </c>
      <c r="B618" s="1728" t="s">
        <v>3131</v>
      </c>
      <c r="C618" s="1570"/>
      <c r="D618" s="1570"/>
      <c r="E618" s="1570"/>
      <c r="F618" s="1570"/>
      <c r="G618" s="1573"/>
      <c r="H618" s="863"/>
      <c r="I618" s="319">
        <f>SUM(D619:D621)</f>
        <v>6</v>
      </c>
      <c r="J618" s="319">
        <f>COUNT(D619:D621)*2</f>
        <v>6</v>
      </c>
      <c r="K618" s="105"/>
      <c r="L618" s="105"/>
      <c r="M618" s="319"/>
      <c r="N618" s="319"/>
      <c r="O618" s="105"/>
      <c r="P618" s="105"/>
      <c r="Q618" s="319"/>
      <c r="R618" s="319"/>
      <c r="S618" s="319"/>
      <c r="T618" s="319"/>
      <c r="U618" s="319"/>
      <c r="V618" s="319"/>
      <c r="W618" s="319"/>
      <c r="X618" s="319"/>
      <c r="Y618" s="319"/>
      <c r="Z618" s="319"/>
    </row>
    <row r="619" spans="1:26" ht="64">
      <c r="A619" s="695" t="s">
        <v>2535</v>
      </c>
      <c r="B619" s="122" t="s">
        <v>3132</v>
      </c>
      <c r="C619" s="179" t="s">
        <v>1626</v>
      </c>
      <c r="D619" s="696">
        <v>2</v>
      </c>
      <c r="E619" s="124" t="s">
        <v>599</v>
      </c>
      <c r="F619" s="150" t="s">
        <v>5224</v>
      </c>
      <c r="G619" s="127"/>
      <c r="H619" s="319"/>
      <c r="I619" s="319"/>
      <c r="J619" s="319"/>
      <c r="K619" s="105"/>
      <c r="L619" s="105"/>
      <c r="M619" s="319"/>
      <c r="N619" s="319"/>
      <c r="O619" s="105"/>
      <c r="P619" s="105"/>
      <c r="Q619" s="319"/>
      <c r="R619" s="319"/>
      <c r="S619" s="319"/>
      <c r="T619" s="319"/>
      <c r="U619" s="319"/>
      <c r="V619" s="319"/>
      <c r="W619" s="319"/>
      <c r="X619" s="319"/>
      <c r="Y619" s="319"/>
      <c r="Z619" s="319"/>
    </row>
    <row r="620" spans="1:26" ht="48">
      <c r="A620" s="695" t="s">
        <v>2536</v>
      </c>
      <c r="B620" s="122" t="s">
        <v>3479</v>
      </c>
      <c r="C620" s="179" t="s">
        <v>1629</v>
      </c>
      <c r="D620" s="696">
        <v>2</v>
      </c>
      <c r="E620" s="124" t="s">
        <v>599</v>
      </c>
      <c r="F620" s="150" t="s">
        <v>5225</v>
      </c>
      <c r="G620" s="127"/>
      <c r="H620" s="319"/>
      <c r="I620" s="319"/>
      <c r="J620" s="319"/>
      <c r="K620" s="105"/>
      <c r="L620" s="105"/>
      <c r="M620" s="319"/>
      <c r="N620" s="319"/>
      <c r="O620" s="105"/>
      <c r="P620" s="105"/>
      <c r="Q620" s="319"/>
      <c r="R620" s="319"/>
      <c r="S620" s="319"/>
      <c r="T620" s="319"/>
      <c r="U620" s="319"/>
      <c r="V620" s="319"/>
      <c r="W620" s="319"/>
      <c r="X620" s="319"/>
      <c r="Y620" s="319"/>
      <c r="Z620" s="319"/>
    </row>
    <row r="621" spans="1:26" ht="34">
      <c r="A621" s="695" t="s">
        <v>1630</v>
      </c>
      <c r="B621" s="122" t="s">
        <v>3480</v>
      </c>
      <c r="C621" s="150" t="s">
        <v>1632</v>
      </c>
      <c r="D621" s="696">
        <v>2</v>
      </c>
      <c r="E621" s="124" t="s">
        <v>599</v>
      </c>
      <c r="F621" s="150" t="s">
        <v>5226</v>
      </c>
      <c r="G621" s="127"/>
      <c r="H621" s="319"/>
      <c r="I621" s="319"/>
      <c r="J621" s="319"/>
      <c r="K621" s="105"/>
      <c r="L621" s="105"/>
      <c r="M621" s="319"/>
      <c r="N621" s="319"/>
      <c r="O621" s="105"/>
      <c r="P621" s="105"/>
      <c r="Q621" s="319"/>
      <c r="R621" s="319"/>
      <c r="S621" s="319"/>
      <c r="T621" s="319"/>
      <c r="U621" s="319"/>
      <c r="V621" s="319"/>
      <c r="W621" s="319"/>
      <c r="X621" s="319"/>
      <c r="Y621" s="319"/>
      <c r="Z621" s="319"/>
    </row>
    <row r="622" spans="1:26" ht="19">
      <c r="A622" s="982" t="s">
        <v>271</v>
      </c>
      <c r="B622" s="1606" t="s">
        <v>1633</v>
      </c>
      <c r="C622" s="1570"/>
      <c r="D622" s="1570"/>
      <c r="E622" s="1570"/>
      <c r="F622" s="1570"/>
      <c r="G622" s="1573"/>
      <c r="H622" s="816"/>
      <c r="I622" s="319">
        <f>SUM(D626:D627)</f>
        <v>4</v>
      </c>
      <c r="J622" s="319">
        <f>COUNT(D626:D627)*2</f>
        <v>4</v>
      </c>
      <c r="K622" s="105"/>
      <c r="L622" s="105"/>
      <c r="M622" s="319"/>
      <c r="N622" s="319"/>
      <c r="O622" s="105"/>
      <c r="P622" s="105"/>
      <c r="Q622" s="106"/>
      <c r="R622" s="106"/>
      <c r="S622" s="106"/>
      <c r="T622" s="106"/>
      <c r="U622" s="106"/>
      <c r="V622" s="106"/>
      <c r="W622" s="106"/>
      <c r="X622" s="106"/>
      <c r="Y622" s="106"/>
      <c r="Z622" s="106"/>
    </row>
    <row r="623" spans="1:26" ht="18" hidden="1" customHeight="1">
      <c r="A623" s="310" t="s">
        <v>1634</v>
      </c>
      <c r="B623" s="179" t="s">
        <v>1635</v>
      </c>
      <c r="C623" s="179"/>
      <c r="D623" s="162"/>
      <c r="E623" s="141"/>
      <c r="F623" s="245"/>
      <c r="G623" s="127"/>
      <c r="H623" s="105"/>
      <c r="I623" s="105"/>
      <c r="J623" s="105"/>
      <c r="K623" s="105"/>
      <c r="L623" s="105"/>
      <c r="M623" s="105"/>
      <c r="N623" s="106"/>
      <c r="O623" s="106"/>
      <c r="P623" s="106"/>
      <c r="Q623" s="106"/>
      <c r="R623" s="106"/>
      <c r="S623" s="106"/>
      <c r="T623" s="106"/>
      <c r="U623" s="106"/>
      <c r="V623" s="106"/>
      <c r="W623" s="106"/>
      <c r="X623" s="106"/>
      <c r="Y623" s="106"/>
      <c r="Z623" s="106"/>
    </row>
    <row r="624" spans="1:26" ht="18" hidden="1" customHeight="1">
      <c r="A624" s="310" t="s">
        <v>1638</v>
      </c>
      <c r="B624" s="179" t="s">
        <v>1639</v>
      </c>
      <c r="C624" s="179"/>
      <c r="D624" s="162"/>
      <c r="E624" s="141"/>
      <c r="F624" s="245"/>
      <c r="G624" s="127"/>
      <c r="H624" s="105"/>
      <c r="I624" s="105"/>
      <c r="J624" s="105"/>
      <c r="K624" s="105"/>
      <c r="L624" s="105"/>
      <c r="M624" s="105"/>
      <c r="N624" s="106"/>
      <c r="O624" s="106"/>
      <c r="P624" s="106"/>
      <c r="Q624" s="106"/>
      <c r="R624" s="106"/>
      <c r="S624" s="106"/>
      <c r="T624" s="106"/>
      <c r="U624" s="106"/>
      <c r="V624" s="106"/>
      <c r="W624" s="106"/>
      <c r="X624" s="106"/>
      <c r="Y624" s="106"/>
      <c r="Z624" s="106"/>
    </row>
    <row r="625" spans="1:26" ht="18" hidden="1" customHeight="1">
      <c r="A625" s="310" t="s">
        <v>1642</v>
      </c>
      <c r="B625" s="179" t="s">
        <v>1643</v>
      </c>
      <c r="C625" s="179"/>
      <c r="D625" s="162"/>
      <c r="E625" s="141"/>
      <c r="F625" s="245"/>
      <c r="G625" s="127"/>
      <c r="H625" s="105"/>
      <c r="I625" s="105"/>
      <c r="J625" s="105"/>
      <c r="K625" s="105"/>
      <c r="L625" s="105"/>
      <c r="M625" s="105"/>
      <c r="N625" s="106"/>
      <c r="O625" s="106"/>
      <c r="P625" s="106"/>
      <c r="Q625" s="106"/>
      <c r="R625" s="106"/>
      <c r="S625" s="106"/>
      <c r="T625" s="106"/>
      <c r="U625" s="106"/>
      <c r="V625" s="106"/>
      <c r="W625" s="106"/>
      <c r="X625" s="106"/>
      <c r="Y625" s="106"/>
      <c r="Z625" s="106"/>
    </row>
    <row r="626" spans="1:26" ht="64">
      <c r="A626" s="882" t="s">
        <v>1646</v>
      </c>
      <c r="B626" s="179" t="s">
        <v>1647</v>
      </c>
      <c r="C626" s="179" t="s">
        <v>1648</v>
      </c>
      <c r="D626" s="696">
        <v>2</v>
      </c>
      <c r="E626" s="124" t="s">
        <v>599</v>
      </c>
      <c r="F626" s="245" t="s">
        <v>3138</v>
      </c>
      <c r="G626" s="127"/>
      <c r="H626" s="319"/>
      <c r="I626" s="319"/>
      <c r="J626" s="319"/>
      <c r="K626" s="105"/>
      <c r="L626" s="105"/>
      <c r="M626" s="319"/>
      <c r="N626" s="319"/>
      <c r="O626" s="105"/>
      <c r="P626" s="105"/>
      <c r="Q626" s="106"/>
      <c r="R626" s="106"/>
      <c r="S626" s="106"/>
      <c r="T626" s="106"/>
      <c r="U626" s="106"/>
      <c r="V626" s="106"/>
      <c r="W626" s="106"/>
      <c r="X626" s="106"/>
      <c r="Y626" s="106"/>
      <c r="Z626" s="106"/>
    </row>
    <row r="627" spans="1:26" ht="48">
      <c r="A627" s="882" t="s">
        <v>1650</v>
      </c>
      <c r="B627" s="179" t="s">
        <v>1651</v>
      </c>
      <c r="C627" s="179" t="s">
        <v>5595</v>
      </c>
      <c r="D627" s="696">
        <v>2</v>
      </c>
      <c r="E627" s="124" t="s">
        <v>599</v>
      </c>
      <c r="F627" s="245" t="s">
        <v>1653</v>
      </c>
      <c r="G627" s="127"/>
      <c r="H627" s="319"/>
      <c r="I627" s="319"/>
      <c r="J627" s="319"/>
      <c r="K627" s="105"/>
      <c r="L627" s="105"/>
      <c r="M627" s="319"/>
      <c r="N627" s="319"/>
      <c r="O627" s="105"/>
      <c r="P627" s="105"/>
      <c r="Q627" s="106"/>
      <c r="R627" s="106"/>
      <c r="S627" s="106"/>
      <c r="T627" s="106"/>
      <c r="U627" s="106"/>
      <c r="V627" s="106"/>
      <c r="W627" s="106"/>
      <c r="X627" s="106"/>
      <c r="Y627" s="106"/>
      <c r="Z627" s="106"/>
    </row>
    <row r="628" spans="1:26" ht="18" hidden="1" customHeight="1">
      <c r="A628" s="310" t="s">
        <v>1654</v>
      </c>
      <c r="B628" s="179" t="s">
        <v>1655</v>
      </c>
      <c r="C628" s="179"/>
      <c r="D628" s="162"/>
      <c r="E628" s="141"/>
      <c r="F628" s="245"/>
      <c r="G628" s="127"/>
      <c r="H628" s="105"/>
      <c r="I628" s="105"/>
      <c r="J628" s="105"/>
      <c r="K628" s="105"/>
      <c r="L628" s="105"/>
      <c r="M628" s="105"/>
      <c r="N628" s="106"/>
      <c r="O628" s="106"/>
      <c r="P628" s="106"/>
      <c r="Q628" s="106"/>
      <c r="R628" s="106"/>
      <c r="S628" s="106"/>
      <c r="T628" s="106"/>
      <c r="U628" s="106"/>
      <c r="V628" s="106"/>
      <c r="W628" s="106"/>
      <c r="X628" s="106"/>
      <c r="Y628" s="106"/>
      <c r="Z628" s="106"/>
    </row>
    <row r="629" spans="1:26" ht="18" hidden="1" customHeight="1">
      <c r="A629" s="310" t="s">
        <v>1656</v>
      </c>
      <c r="B629" s="179" t="s">
        <v>1657</v>
      </c>
      <c r="C629" s="179"/>
      <c r="D629" s="162"/>
      <c r="E629" s="141"/>
      <c r="F629" s="245"/>
      <c r="G629" s="127"/>
      <c r="H629" s="105"/>
      <c r="I629" s="105"/>
      <c r="J629" s="105"/>
      <c r="K629" s="105"/>
      <c r="L629" s="105"/>
      <c r="M629" s="105"/>
      <c r="N629" s="106"/>
      <c r="O629" s="106"/>
      <c r="P629" s="106"/>
      <c r="Q629" s="106"/>
      <c r="R629" s="106"/>
      <c r="S629" s="106"/>
      <c r="T629" s="106"/>
      <c r="U629" s="106"/>
      <c r="V629" s="106"/>
      <c r="W629" s="106"/>
      <c r="X629" s="106"/>
      <c r="Y629" s="106"/>
      <c r="Z629" s="106"/>
    </row>
    <row r="630" spans="1:26" ht="19">
      <c r="A630" s="982" t="s">
        <v>272</v>
      </c>
      <c r="B630" s="1728" t="s">
        <v>3139</v>
      </c>
      <c r="C630" s="1570"/>
      <c r="D630" s="1570"/>
      <c r="E630" s="1570"/>
      <c r="F630" s="1570"/>
      <c r="G630" s="1573"/>
      <c r="H630" s="863"/>
      <c r="I630" s="319">
        <f>SUM(D631:D633)</f>
        <v>6</v>
      </c>
      <c r="J630" s="319">
        <f>COUNT(D631:D633)*2</f>
        <v>6</v>
      </c>
      <c r="K630" s="105"/>
      <c r="L630" s="105"/>
      <c r="M630" s="319"/>
      <c r="N630" s="319"/>
      <c r="O630" s="105"/>
      <c r="P630" s="105"/>
      <c r="Q630" s="106"/>
      <c r="R630" s="106"/>
      <c r="S630" s="106"/>
      <c r="T630" s="106"/>
      <c r="U630" s="106"/>
      <c r="V630" s="106"/>
      <c r="W630" s="106"/>
      <c r="X630" s="106"/>
      <c r="Y630" s="106"/>
      <c r="Z630" s="106"/>
    </row>
    <row r="631" spans="1:26" ht="34">
      <c r="A631" s="695" t="s">
        <v>2539</v>
      </c>
      <c r="B631" s="122" t="s">
        <v>3140</v>
      </c>
      <c r="C631" s="150" t="s">
        <v>1662</v>
      </c>
      <c r="D631" s="696">
        <v>2</v>
      </c>
      <c r="E631" s="124" t="s">
        <v>387</v>
      </c>
      <c r="F631" s="141" t="s">
        <v>1663</v>
      </c>
      <c r="G631" s="127"/>
      <c r="H631" s="319"/>
      <c r="I631" s="319"/>
      <c r="J631" s="319"/>
      <c r="K631" s="105"/>
      <c r="L631" s="105"/>
      <c r="M631" s="319"/>
      <c r="N631" s="319"/>
      <c r="O631" s="105"/>
      <c r="P631" s="105"/>
      <c r="Q631" s="106"/>
      <c r="R631" s="106"/>
      <c r="S631" s="106"/>
      <c r="T631" s="106"/>
      <c r="U631" s="106"/>
      <c r="V631" s="106"/>
      <c r="W631" s="106"/>
      <c r="X631" s="106"/>
      <c r="Y631" s="106"/>
      <c r="Z631" s="106"/>
    </row>
    <row r="632" spans="1:26" ht="16">
      <c r="A632" s="849"/>
      <c r="B632" s="235"/>
      <c r="C632" s="492" t="s">
        <v>1664</v>
      </c>
      <c r="D632" s="696">
        <v>2</v>
      </c>
      <c r="E632" s="124" t="s">
        <v>387</v>
      </c>
      <c r="F632" s="141" t="s">
        <v>1665</v>
      </c>
      <c r="G632" s="127"/>
      <c r="H632" s="319"/>
      <c r="I632" s="319"/>
      <c r="J632" s="319"/>
      <c r="K632" s="105"/>
      <c r="L632" s="105"/>
      <c r="M632" s="319"/>
      <c r="N632" s="319"/>
      <c r="O632" s="105"/>
      <c r="P632" s="105"/>
      <c r="Q632" s="106"/>
      <c r="R632" s="106"/>
      <c r="S632" s="106"/>
      <c r="T632" s="106"/>
      <c r="U632" s="106"/>
      <c r="V632" s="106"/>
      <c r="W632" s="106"/>
      <c r="X632" s="106"/>
      <c r="Y632" s="106"/>
      <c r="Z632" s="106"/>
    </row>
    <row r="633" spans="1:26" ht="34">
      <c r="A633" s="695" t="s">
        <v>2540</v>
      </c>
      <c r="B633" s="122" t="s">
        <v>3141</v>
      </c>
      <c r="C633" s="150" t="s">
        <v>5596</v>
      </c>
      <c r="D633" s="696">
        <v>2</v>
      </c>
      <c r="E633" s="131" t="s">
        <v>599</v>
      </c>
      <c r="F633" s="150" t="s">
        <v>1669</v>
      </c>
      <c r="G633" s="127"/>
      <c r="H633" s="319"/>
      <c r="I633" s="319"/>
      <c r="J633" s="319"/>
      <c r="K633" s="105"/>
      <c r="L633" s="105"/>
      <c r="M633" s="319"/>
      <c r="N633" s="319"/>
      <c r="O633" s="105"/>
      <c r="P633" s="105"/>
      <c r="Q633" s="106"/>
      <c r="R633" s="106"/>
      <c r="S633" s="106"/>
      <c r="T633" s="106"/>
      <c r="U633" s="106"/>
      <c r="V633" s="106"/>
      <c r="W633" s="106"/>
      <c r="X633" s="106"/>
      <c r="Y633" s="106"/>
      <c r="Z633" s="106"/>
    </row>
    <row r="634" spans="1:26" ht="18" hidden="1" customHeight="1">
      <c r="A634" s="379" t="s">
        <v>1670</v>
      </c>
      <c r="B634" s="1765" t="s">
        <v>183</v>
      </c>
      <c r="C634" s="1570"/>
      <c r="D634" s="1570"/>
      <c r="E634" s="1570"/>
      <c r="F634" s="1570"/>
      <c r="G634" s="1573"/>
      <c r="H634" s="1013"/>
      <c r="I634" s="105"/>
      <c r="J634" s="105"/>
      <c r="K634" s="105"/>
      <c r="L634" s="105"/>
      <c r="M634" s="105"/>
      <c r="N634" s="106"/>
      <c r="O634" s="106"/>
      <c r="P634" s="106"/>
      <c r="Q634" s="106"/>
      <c r="R634" s="106"/>
      <c r="S634" s="106"/>
      <c r="T634" s="106"/>
      <c r="U634" s="106"/>
      <c r="V634" s="106"/>
      <c r="W634" s="106"/>
      <c r="X634" s="106"/>
      <c r="Y634" s="106"/>
      <c r="Z634" s="106"/>
    </row>
    <row r="635" spans="1:26" ht="18" hidden="1" customHeight="1">
      <c r="A635" s="379" t="s">
        <v>1671</v>
      </c>
      <c r="B635" s="179" t="s">
        <v>1672</v>
      </c>
      <c r="C635" s="179"/>
      <c r="D635" s="179"/>
      <c r="E635" s="179"/>
      <c r="F635" s="179"/>
      <c r="G635" s="760"/>
      <c r="H635" s="622"/>
      <c r="I635" s="105"/>
      <c r="J635" s="105"/>
      <c r="K635" s="105"/>
      <c r="L635" s="105"/>
      <c r="M635" s="105"/>
      <c r="N635" s="106"/>
      <c r="O635" s="106"/>
      <c r="P635" s="106"/>
      <c r="Q635" s="106"/>
      <c r="R635" s="106"/>
      <c r="S635" s="106"/>
      <c r="T635" s="106"/>
      <c r="U635" s="106"/>
      <c r="V635" s="106"/>
      <c r="W635" s="106"/>
      <c r="X635" s="106"/>
      <c r="Y635" s="106"/>
      <c r="Z635" s="106"/>
    </row>
    <row r="636" spans="1:26" ht="18" hidden="1" customHeight="1">
      <c r="A636" s="379" t="s">
        <v>1673</v>
      </c>
      <c r="B636" s="179" t="s">
        <v>1674</v>
      </c>
      <c r="C636" s="179"/>
      <c r="D636" s="179"/>
      <c r="E636" s="179"/>
      <c r="F636" s="179"/>
      <c r="G636" s="760"/>
      <c r="H636" s="622"/>
      <c r="I636" s="105"/>
      <c r="J636" s="105"/>
      <c r="K636" s="105"/>
      <c r="L636" s="105"/>
      <c r="M636" s="105"/>
      <c r="N636" s="106"/>
      <c r="O636" s="106"/>
      <c r="P636" s="106"/>
      <c r="Q636" s="106"/>
      <c r="R636" s="106"/>
      <c r="S636" s="106"/>
      <c r="T636" s="106"/>
      <c r="U636" s="106"/>
      <c r="V636" s="106"/>
      <c r="W636" s="106"/>
      <c r="X636" s="106"/>
      <c r="Y636" s="106"/>
      <c r="Z636" s="106"/>
    </row>
    <row r="637" spans="1:26" ht="18" hidden="1" customHeight="1">
      <c r="A637" s="379" t="s">
        <v>1675</v>
      </c>
      <c r="B637" s="179" t="s">
        <v>1676</v>
      </c>
      <c r="C637" s="179"/>
      <c r="D637" s="179"/>
      <c r="E637" s="179"/>
      <c r="F637" s="179"/>
      <c r="G637" s="760"/>
      <c r="H637" s="622"/>
      <c r="I637" s="105"/>
      <c r="J637" s="105"/>
      <c r="K637" s="105"/>
      <c r="L637" s="105"/>
      <c r="M637" s="105"/>
      <c r="N637" s="106"/>
      <c r="O637" s="106"/>
      <c r="P637" s="106"/>
      <c r="Q637" s="106"/>
      <c r="R637" s="106"/>
      <c r="S637" s="106"/>
      <c r="T637" s="106"/>
      <c r="U637" s="106"/>
      <c r="V637" s="106"/>
      <c r="W637" s="106"/>
      <c r="X637" s="106"/>
      <c r="Y637" s="106"/>
      <c r="Z637" s="106"/>
    </row>
    <row r="638" spans="1:26" ht="18" hidden="1" customHeight="1">
      <c r="A638" s="379" t="s">
        <v>1677</v>
      </c>
      <c r="B638" s="179" t="s">
        <v>1678</v>
      </c>
      <c r="C638" s="179"/>
      <c r="D638" s="179"/>
      <c r="E638" s="179"/>
      <c r="F638" s="179"/>
      <c r="G638" s="760"/>
      <c r="H638" s="622"/>
      <c r="I638" s="105"/>
      <c r="J638" s="105"/>
      <c r="K638" s="105"/>
      <c r="L638" s="105"/>
      <c r="M638" s="105"/>
      <c r="N638" s="106"/>
      <c r="O638" s="106"/>
      <c r="P638" s="106"/>
      <c r="Q638" s="106"/>
      <c r="R638" s="106"/>
      <c r="S638" s="106"/>
      <c r="T638" s="106"/>
      <c r="U638" s="106"/>
      <c r="V638" s="106"/>
      <c r="W638" s="106"/>
      <c r="X638" s="106"/>
      <c r="Y638" s="106"/>
      <c r="Z638" s="106"/>
    </row>
    <row r="639" spans="1:26" ht="18" hidden="1" customHeight="1">
      <c r="A639" s="379" t="s">
        <v>1679</v>
      </c>
      <c r="B639" s="179" t="s">
        <v>1680</v>
      </c>
      <c r="C639" s="179"/>
      <c r="D639" s="179"/>
      <c r="E639" s="179"/>
      <c r="F639" s="179"/>
      <c r="G639" s="760"/>
      <c r="H639" s="622"/>
      <c r="I639" s="105"/>
      <c r="J639" s="105"/>
      <c r="K639" s="105"/>
      <c r="L639" s="105"/>
      <c r="M639" s="105"/>
      <c r="N639" s="106"/>
      <c r="O639" s="106"/>
      <c r="P639" s="106"/>
      <c r="Q639" s="106"/>
      <c r="R639" s="106"/>
      <c r="S639" s="106"/>
      <c r="T639" s="106"/>
      <c r="U639" s="106"/>
      <c r="V639" s="106"/>
      <c r="W639" s="106"/>
      <c r="X639" s="106"/>
      <c r="Y639" s="106"/>
      <c r="Z639" s="106"/>
    </row>
    <row r="640" spans="1:26" ht="18" hidden="1" customHeight="1">
      <c r="A640" s="379" t="s">
        <v>1681</v>
      </c>
      <c r="B640" s="179" t="s">
        <v>1682</v>
      </c>
      <c r="C640" s="179"/>
      <c r="D640" s="179"/>
      <c r="E640" s="179"/>
      <c r="F640" s="179"/>
      <c r="G640" s="760"/>
      <c r="H640" s="622"/>
      <c r="I640" s="105"/>
      <c r="J640" s="105"/>
      <c r="K640" s="105"/>
      <c r="L640" s="105"/>
      <c r="M640" s="105"/>
      <c r="N640" s="106"/>
      <c r="O640" s="106"/>
      <c r="P640" s="106"/>
      <c r="Q640" s="106"/>
      <c r="R640" s="106"/>
      <c r="S640" s="106"/>
      <c r="T640" s="106"/>
      <c r="U640" s="106"/>
      <c r="V640" s="106"/>
      <c r="W640" s="106"/>
      <c r="X640" s="106"/>
      <c r="Y640" s="106"/>
      <c r="Z640" s="106"/>
    </row>
    <row r="641" spans="1:26" ht="19">
      <c r="A641" s="836" t="s">
        <v>184</v>
      </c>
      <c r="B641" s="1765" t="s">
        <v>185</v>
      </c>
      <c r="C641" s="1570"/>
      <c r="D641" s="1570"/>
      <c r="E641" s="1570"/>
      <c r="F641" s="1570"/>
      <c r="G641" s="1573"/>
      <c r="H641" s="996"/>
      <c r="I641" s="319">
        <f>SUM(D642:D651)</f>
        <v>2</v>
      </c>
      <c r="J641" s="319">
        <f>COUNT(D642:D651)*2</f>
        <v>2</v>
      </c>
      <c r="K641" s="105"/>
      <c r="L641" s="105"/>
      <c r="M641" s="319"/>
      <c r="N641" s="319"/>
      <c r="O641" s="105"/>
      <c r="P641" s="105"/>
      <c r="Q641" s="106"/>
      <c r="R641" s="106"/>
      <c r="S641" s="106"/>
      <c r="T641" s="106"/>
      <c r="U641" s="106"/>
      <c r="V641" s="106"/>
      <c r="W641" s="106"/>
      <c r="X641" s="106"/>
      <c r="Y641" s="106"/>
      <c r="Z641" s="106"/>
    </row>
    <row r="642" spans="1:26" ht="18" hidden="1" customHeight="1">
      <c r="A642" s="379" t="s">
        <v>1684</v>
      </c>
      <c r="B642" s="179" t="s">
        <v>1685</v>
      </c>
      <c r="C642" s="388"/>
      <c r="D642" s="388"/>
      <c r="E642" s="388"/>
      <c r="F642" s="388"/>
      <c r="G642" s="1014"/>
      <c r="H642" s="623"/>
      <c r="I642" s="105"/>
      <c r="J642" s="105"/>
      <c r="K642" s="105"/>
      <c r="L642" s="105"/>
      <c r="M642" s="105"/>
      <c r="N642" s="106"/>
      <c r="O642" s="106"/>
      <c r="P642" s="106"/>
      <c r="Q642" s="106"/>
      <c r="R642" s="106"/>
      <c r="S642" s="106"/>
      <c r="T642" s="106"/>
      <c r="U642" s="106"/>
      <c r="V642" s="106"/>
      <c r="W642" s="106"/>
      <c r="X642" s="106"/>
      <c r="Y642" s="106"/>
      <c r="Z642" s="106"/>
    </row>
    <row r="643" spans="1:26" ht="18" hidden="1" customHeight="1">
      <c r="A643" s="379" t="s">
        <v>1686</v>
      </c>
      <c r="B643" s="179" t="s">
        <v>1687</v>
      </c>
      <c r="C643" s="388"/>
      <c r="D643" s="388"/>
      <c r="E643" s="388"/>
      <c r="F643" s="388"/>
      <c r="G643" s="1014"/>
      <c r="H643" s="623"/>
      <c r="I643" s="105"/>
      <c r="J643" s="105"/>
      <c r="K643" s="105"/>
      <c r="L643" s="105"/>
      <c r="M643" s="105"/>
      <c r="N643" s="106"/>
      <c r="O643" s="106"/>
      <c r="P643" s="106"/>
      <c r="Q643" s="106"/>
      <c r="R643" s="106"/>
      <c r="S643" s="106"/>
      <c r="T643" s="106"/>
      <c r="U643" s="106"/>
      <c r="V643" s="106"/>
      <c r="W643" s="106"/>
      <c r="X643" s="106"/>
      <c r="Y643" s="106"/>
      <c r="Z643" s="106"/>
    </row>
    <row r="644" spans="1:26" ht="18" hidden="1" customHeight="1">
      <c r="A644" s="379" t="s">
        <v>1688</v>
      </c>
      <c r="B644" s="179" t="s">
        <v>1689</v>
      </c>
      <c r="C644" s="388"/>
      <c r="D644" s="388"/>
      <c r="E644" s="388"/>
      <c r="F644" s="388"/>
      <c r="G644" s="1014"/>
      <c r="H644" s="623"/>
      <c r="I644" s="105"/>
      <c r="J644" s="105"/>
      <c r="K644" s="105"/>
      <c r="L644" s="105"/>
      <c r="M644" s="105"/>
      <c r="N644" s="106"/>
      <c r="O644" s="106"/>
      <c r="P644" s="106"/>
      <c r="Q644" s="106"/>
      <c r="R644" s="106"/>
      <c r="S644" s="106"/>
      <c r="T644" s="106"/>
      <c r="U644" s="106"/>
      <c r="V644" s="106"/>
      <c r="W644" s="106"/>
      <c r="X644" s="106"/>
      <c r="Y644" s="106"/>
      <c r="Z644" s="106"/>
    </row>
    <row r="645" spans="1:26" ht="18" hidden="1" customHeight="1">
      <c r="A645" s="379" t="s">
        <v>1690</v>
      </c>
      <c r="B645" s="179" t="s">
        <v>1691</v>
      </c>
      <c r="C645" s="388"/>
      <c r="D645" s="388"/>
      <c r="E645" s="388"/>
      <c r="F645" s="388"/>
      <c r="G645" s="1014"/>
      <c r="H645" s="623"/>
      <c r="I645" s="105"/>
      <c r="J645" s="105"/>
      <c r="K645" s="105"/>
      <c r="L645" s="105"/>
      <c r="M645" s="105"/>
      <c r="N645" s="106"/>
      <c r="O645" s="106"/>
      <c r="P645" s="106"/>
      <c r="Q645" s="106"/>
      <c r="R645" s="106"/>
      <c r="S645" s="106"/>
      <c r="T645" s="106"/>
      <c r="U645" s="106"/>
      <c r="V645" s="106"/>
      <c r="W645" s="106"/>
      <c r="X645" s="106"/>
      <c r="Y645" s="106"/>
      <c r="Z645" s="106"/>
    </row>
    <row r="646" spans="1:26" ht="18" hidden="1" customHeight="1">
      <c r="A646" s="379" t="s">
        <v>1692</v>
      </c>
      <c r="B646" s="179" t="s">
        <v>1693</v>
      </c>
      <c r="C646" s="388"/>
      <c r="D646" s="388"/>
      <c r="E646" s="388"/>
      <c r="F646" s="388"/>
      <c r="G646" s="1014"/>
      <c r="H646" s="623"/>
      <c r="I646" s="105"/>
      <c r="J646" s="105"/>
      <c r="K646" s="105"/>
      <c r="L646" s="105"/>
      <c r="M646" s="105"/>
      <c r="N646" s="106"/>
      <c r="O646" s="106"/>
      <c r="P646" s="106"/>
      <c r="Q646" s="106"/>
      <c r="R646" s="106"/>
      <c r="S646" s="106"/>
      <c r="T646" s="106"/>
      <c r="U646" s="106"/>
      <c r="V646" s="106"/>
      <c r="W646" s="106"/>
      <c r="X646" s="106"/>
      <c r="Y646" s="106"/>
      <c r="Z646" s="106"/>
    </row>
    <row r="647" spans="1:26" ht="48">
      <c r="A647" s="836" t="s">
        <v>1694</v>
      </c>
      <c r="B647" s="179" t="s">
        <v>2541</v>
      </c>
      <c r="C647" s="179" t="s">
        <v>1696</v>
      </c>
      <c r="D647" s="696">
        <v>2</v>
      </c>
      <c r="E647" s="131" t="s">
        <v>599</v>
      </c>
      <c r="F647" s="179" t="s">
        <v>1697</v>
      </c>
      <c r="G647" s="127"/>
      <c r="H647" s="319"/>
      <c r="I647" s="319"/>
      <c r="J647" s="319"/>
      <c r="K647" s="105"/>
      <c r="L647" s="105"/>
      <c r="M647" s="319"/>
      <c r="N647" s="319"/>
      <c r="O647" s="105"/>
      <c r="P647" s="105"/>
      <c r="Q647" s="106"/>
      <c r="R647" s="106"/>
      <c r="S647" s="106"/>
      <c r="T647" s="106"/>
      <c r="U647" s="106"/>
      <c r="V647" s="106"/>
      <c r="W647" s="106"/>
      <c r="X647" s="106"/>
      <c r="Y647" s="106"/>
      <c r="Z647" s="106"/>
    </row>
    <row r="648" spans="1:26" ht="18" hidden="1" customHeight="1">
      <c r="A648" s="310" t="s">
        <v>1698</v>
      </c>
      <c r="B648" s="179" t="s">
        <v>1699</v>
      </c>
      <c r="C648" s="179"/>
      <c r="D648" s="141"/>
      <c r="E648" s="141"/>
      <c r="F648" s="179"/>
      <c r="G648" s="127"/>
      <c r="H648" s="105"/>
      <c r="I648" s="105"/>
      <c r="J648" s="105"/>
      <c r="K648" s="105"/>
      <c r="L648" s="105"/>
      <c r="M648" s="105"/>
      <c r="N648" s="106"/>
      <c r="O648" s="106"/>
      <c r="P648" s="106"/>
      <c r="Q648" s="106"/>
      <c r="R648" s="106"/>
      <c r="S648" s="106"/>
      <c r="T648" s="106"/>
      <c r="U648" s="106"/>
      <c r="V648" s="106"/>
      <c r="W648" s="106"/>
      <c r="X648" s="106"/>
      <c r="Y648" s="106"/>
      <c r="Z648" s="106"/>
    </row>
    <row r="649" spans="1:26" ht="18" hidden="1" customHeight="1">
      <c r="A649" s="310" t="s">
        <v>2542</v>
      </c>
      <c r="B649" s="179" t="s">
        <v>1702</v>
      </c>
      <c r="C649" s="179"/>
      <c r="D649" s="141"/>
      <c r="E649" s="141"/>
      <c r="F649" s="179"/>
      <c r="G649" s="127"/>
      <c r="H649" s="105"/>
      <c r="I649" s="105"/>
      <c r="J649" s="105"/>
      <c r="K649" s="105"/>
      <c r="L649" s="105"/>
      <c r="M649" s="105"/>
      <c r="N649" s="106"/>
      <c r="O649" s="106"/>
      <c r="P649" s="106"/>
      <c r="Q649" s="106"/>
      <c r="R649" s="106"/>
      <c r="S649" s="106"/>
      <c r="T649" s="106"/>
      <c r="U649" s="106"/>
      <c r="V649" s="106"/>
      <c r="W649" s="106"/>
      <c r="X649" s="106"/>
      <c r="Y649" s="106"/>
      <c r="Z649" s="106"/>
    </row>
    <row r="650" spans="1:26" ht="18" hidden="1" customHeight="1">
      <c r="A650" s="310" t="s">
        <v>1705</v>
      </c>
      <c r="B650" s="179" t="s">
        <v>1706</v>
      </c>
      <c r="C650" s="179"/>
      <c r="D650" s="141"/>
      <c r="E650" s="141"/>
      <c r="F650" s="179"/>
      <c r="G650" s="127"/>
      <c r="H650" s="105"/>
      <c r="I650" s="105"/>
      <c r="J650" s="105"/>
      <c r="K650" s="105"/>
      <c r="L650" s="105"/>
      <c r="M650" s="105"/>
      <c r="N650" s="106"/>
      <c r="O650" s="106"/>
      <c r="P650" s="106"/>
      <c r="Q650" s="106"/>
      <c r="R650" s="106"/>
      <c r="S650" s="106"/>
      <c r="T650" s="106"/>
      <c r="U650" s="106"/>
      <c r="V650" s="106"/>
      <c r="W650" s="106"/>
      <c r="X650" s="106"/>
      <c r="Y650" s="106"/>
      <c r="Z650" s="106"/>
    </row>
    <row r="651" spans="1:26" ht="18" hidden="1" customHeight="1">
      <c r="A651" s="310" t="s">
        <v>1707</v>
      </c>
      <c r="B651" s="179" t="s">
        <v>1708</v>
      </c>
      <c r="C651" s="179"/>
      <c r="D651" s="141"/>
      <c r="E651" s="141"/>
      <c r="F651" s="179"/>
      <c r="G651" s="127"/>
      <c r="H651" s="105"/>
      <c r="I651" s="105"/>
      <c r="J651" s="105"/>
      <c r="K651" s="105"/>
      <c r="L651" s="105"/>
      <c r="M651" s="105"/>
      <c r="N651" s="106"/>
      <c r="O651" s="106"/>
      <c r="P651" s="106"/>
      <c r="Q651" s="106"/>
      <c r="R651" s="106"/>
      <c r="S651" s="106"/>
      <c r="T651" s="106"/>
      <c r="U651" s="106"/>
      <c r="V651" s="106"/>
      <c r="W651" s="106"/>
      <c r="X651" s="106"/>
      <c r="Y651" s="106"/>
      <c r="Z651" s="106"/>
    </row>
    <row r="652" spans="1:26" ht="45.75" customHeight="1">
      <c r="A652" s="1549" t="s">
        <v>273</v>
      </c>
      <c r="B652" s="1766" t="s">
        <v>187</v>
      </c>
      <c r="C652" s="1767"/>
      <c r="D652" s="1767"/>
      <c r="E652" s="1767"/>
      <c r="F652" s="1767"/>
      <c r="G652" s="1767"/>
      <c r="H652" s="1017"/>
      <c r="I652" s="319">
        <f>SUM(D653:D672)</f>
        <v>34</v>
      </c>
      <c r="J652" s="319">
        <f>COUNT(D653:D672)*2</f>
        <v>34</v>
      </c>
      <c r="K652" s="105"/>
      <c r="L652" s="105"/>
      <c r="M652" s="105"/>
      <c r="N652" s="106"/>
      <c r="O652" s="106"/>
      <c r="P652" s="106"/>
      <c r="Q652" s="106"/>
      <c r="R652" s="106"/>
      <c r="S652" s="106"/>
      <c r="T652" s="106"/>
      <c r="U652" s="106"/>
      <c r="V652" s="106"/>
      <c r="W652" s="106"/>
      <c r="X652" s="106"/>
      <c r="Y652" s="106"/>
      <c r="Z652" s="106"/>
    </row>
    <row r="653" spans="1:26" ht="18" hidden="1" customHeight="1">
      <c r="A653" s="474" t="s">
        <v>1709</v>
      </c>
      <c r="B653" s="532" t="s">
        <v>1710</v>
      </c>
      <c r="C653" s="475"/>
      <c r="D653" s="125"/>
      <c r="E653" s="125"/>
      <c r="F653" s="475"/>
      <c r="G653" s="626"/>
      <c r="H653" s="626"/>
      <c r="I653" s="477"/>
      <c r="J653" s="105"/>
      <c r="K653" s="105"/>
      <c r="L653" s="105"/>
      <c r="M653" s="105"/>
      <c r="N653" s="106"/>
      <c r="O653" s="106"/>
      <c r="P653" s="106"/>
      <c r="Q653" s="106"/>
      <c r="R653" s="106"/>
      <c r="S653" s="106"/>
      <c r="T653" s="106"/>
      <c r="U653" s="106"/>
      <c r="V653" s="106"/>
      <c r="W653" s="106"/>
      <c r="X653" s="106"/>
      <c r="Y653" s="106"/>
      <c r="Z653" s="106"/>
    </row>
    <row r="654" spans="1:26" ht="18" hidden="1" customHeight="1">
      <c r="A654" s="474" t="s">
        <v>1711</v>
      </c>
      <c r="B654" s="532" t="s">
        <v>1712</v>
      </c>
      <c r="C654" s="267"/>
      <c r="D654" s="118"/>
      <c r="E654" s="118"/>
      <c r="F654" s="534"/>
      <c r="G654" s="627"/>
      <c r="H654" s="627"/>
      <c r="I654" s="477"/>
      <c r="J654" s="105"/>
      <c r="K654" s="105"/>
      <c r="L654" s="105"/>
      <c r="M654" s="105"/>
      <c r="N654" s="106"/>
      <c r="O654" s="106"/>
      <c r="P654" s="106"/>
      <c r="Q654" s="106"/>
      <c r="R654" s="106"/>
      <c r="S654" s="106"/>
      <c r="T654" s="106"/>
      <c r="U654" s="106"/>
      <c r="V654" s="106"/>
      <c r="W654" s="106"/>
      <c r="X654" s="106"/>
      <c r="Y654" s="106"/>
      <c r="Z654" s="106"/>
    </row>
    <row r="655" spans="1:26" ht="80">
      <c r="A655" s="1547" t="s">
        <v>1713</v>
      </c>
      <c r="B655" s="733" t="s">
        <v>1714</v>
      </c>
      <c r="C655" s="475" t="s">
        <v>2543</v>
      </c>
      <c r="D655" s="696">
        <v>2</v>
      </c>
      <c r="E655" s="370" t="s">
        <v>599</v>
      </c>
      <c r="F655" s="475" t="s">
        <v>1716</v>
      </c>
      <c r="G655" s="627"/>
      <c r="H655" s="894"/>
      <c r="I655" s="895"/>
      <c r="J655" s="319"/>
      <c r="K655" s="105"/>
      <c r="L655" s="105"/>
      <c r="M655" s="105"/>
      <c r="N655" s="106"/>
      <c r="O655" s="106"/>
      <c r="P655" s="106"/>
      <c r="Q655" s="106"/>
      <c r="R655" s="106"/>
      <c r="S655" s="106"/>
      <c r="T655" s="106"/>
      <c r="U655" s="106"/>
      <c r="V655" s="106"/>
      <c r="W655" s="106"/>
      <c r="X655" s="106"/>
      <c r="Y655" s="106"/>
      <c r="Z655" s="106"/>
    </row>
    <row r="656" spans="1:26" ht="32">
      <c r="A656" s="1547"/>
      <c r="B656" s="733"/>
      <c r="C656" s="475" t="s">
        <v>1717</v>
      </c>
      <c r="D656" s="696">
        <v>2</v>
      </c>
      <c r="E656" s="370" t="s">
        <v>599</v>
      </c>
      <c r="F656" s="475" t="s">
        <v>1718</v>
      </c>
      <c r="G656" s="627"/>
      <c r="H656" s="894"/>
      <c r="I656" s="895"/>
      <c r="J656" s="319"/>
      <c r="K656" s="105"/>
      <c r="L656" s="105"/>
      <c r="M656" s="105"/>
      <c r="N656" s="106"/>
      <c r="O656" s="106"/>
      <c r="P656" s="106"/>
      <c r="Q656" s="106"/>
      <c r="R656" s="106"/>
      <c r="S656" s="106"/>
      <c r="T656" s="106"/>
      <c r="U656" s="106"/>
      <c r="V656" s="106"/>
      <c r="W656" s="106"/>
      <c r="X656" s="106"/>
      <c r="Y656" s="106"/>
      <c r="Z656" s="106"/>
    </row>
    <row r="657" spans="1:26" ht="32">
      <c r="A657" s="1547"/>
      <c r="B657" s="733"/>
      <c r="C657" s="475" t="s">
        <v>5597</v>
      </c>
      <c r="D657" s="696">
        <v>2</v>
      </c>
      <c r="E657" s="370" t="s">
        <v>599</v>
      </c>
      <c r="F657" s="475" t="s">
        <v>1720</v>
      </c>
      <c r="G657" s="627"/>
      <c r="H657" s="894"/>
      <c r="I657" s="895"/>
      <c r="J657" s="319"/>
      <c r="K657" s="105"/>
      <c r="L657" s="105"/>
      <c r="M657" s="105"/>
      <c r="N657" s="106"/>
      <c r="O657" s="106"/>
      <c r="P657" s="106"/>
      <c r="Q657" s="106"/>
      <c r="R657" s="106"/>
      <c r="S657" s="106"/>
      <c r="T657" s="106"/>
      <c r="U657" s="106"/>
      <c r="V657" s="106"/>
      <c r="W657" s="106"/>
      <c r="X657" s="106"/>
      <c r="Y657" s="106"/>
      <c r="Z657" s="106"/>
    </row>
    <row r="658" spans="1:26" ht="48">
      <c r="A658" s="1547"/>
      <c r="B658" s="733"/>
      <c r="C658" s="475" t="s">
        <v>1721</v>
      </c>
      <c r="D658" s="696">
        <v>2</v>
      </c>
      <c r="E658" s="370" t="s">
        <v>599</v>
      </c>
      <c r="F658" s="475" t="s">
        <v>1722</v>
      </c>
      <c r="G658" s="627"/>
      <c r="H658" s="894"/>
      <c r="I658" s="895"/>
      <c r="J658" s="319"/>
      <c r="K658" s="105"/>
      <c r="L658" s="105"/>
      <c r="M658" s="105"/>
      <c r="N658" s="106"/>
      <c r="O658" s="106"/>
      <c r="P658" s="106"/>
      <c r="Q658" s="106"/>
      <c r="R658" s="106"/>
      <c r="S658" s="106"/>
      <c r="T658" s="106"/>
      <c r="U658" s="106"/>
      <c r="V658" s="106"/>
      <c r="W658" s="106"/>
      <c r="X658" s="106"/>
      <c r="Y658" s="106"/>
      <c r="Z658" s="106"/>
    </row>
    <row r="659" spans="1:26" ht="192">
      <c r="A659" s="1547" t="s">
        <v>1723</v>
      </c>
      <c r="B659" s="733" t="s">
        <v>1724</v>
      </c>
      <c r="C659" s="475" t="s">
        <v>1725</v>
      </c>
      <c r="D659" s="696">
        <v>2</v>
      </c>
      <c r="E659" s="370" t="s">
        <v>599</v>
      </c>
      <c r="F659" s="475" t="s">
        <v>1726</v>
      </c>
      <c r="G659" s="627"/>
      <c r="H659" s="894"/>
      <c r="I659" s="895"/>
      <c r="J659" s="319"/>
      <c r="K659" s="105"/>
      <c r="L659" s="105"/>
      <c r="M659" s="105"/>
      <c r="N659" s="106"/>
      <c r="O659" s="106"/>
      <c r="P659" s="106"/>
      <c r="Q659" s="106"/>
      <c r="R659" s="106"/>
      <c r="S659" s="106"/>
      <c r="T659" s="106"/>
      <c r="U659" s="106"/>
      <c r="V659" s="106"/>
      <c r="W659" s="106"/>
      <c r="X659" s="106"/>
      <c r="Y659" s="106"/>
      <c r="Z659" s="106"/>
    </row>
    <row r="660" spans="1:26" ht="128">
      <c r="A660" s="1547"/>
      <c r="B660" s="733"/>
      <c r="C660" s="475" t="s">
        <v>1727</v>
      </c>
      <c r="D660" s="696">
        <v>2</v>
      </c>
      <c r="E660" s="370" t="s">
        <v>599</v>
      </c>
      <c r="F660" s="475" t="s">
        <v>1728</v>
      </c>
      <c r="G660" s="627"/>
      <c r="H660" s="894"/>
      <c r="I660" s="895"/>
      <c r="J660" s="319"/>
      <c r="K660" s="105"/>
      <c r="L660" s="105"/>
      <c r="M660" s="105"/>
      <c r="N660" s="106"/>
      <c r="O660" s="106"/>
      <c r="P660" s="106"/>
      <c r="Q660" s="106"/>
      <c r="R660" s="106"/>
      <c r="S660" s="106"/>
      <c r="T660" s="106"/>
      <c r="U660" s="106"/>
      <c r="V660" s="106"/>
      <c r="W660" s="106"/>
      <c r="X660" s="106"/>
      <c r="Y660" s="106"/>
      <c r="Z660" s="106"/>
    </row>
    <row r="661" spans="1:26" ht="48">
      <c r="A661" s="1547"/>
      <c r="B661" s="733"/>
      <c r="C661" s="475" t="s">
        <v>1731</v>
      </c>
      <c r="D661" s="696">
        <v>2</v>
      </c>
      <c r="E661" s="370" t="s">
        <v>599</v>
      </c>
      <c r="F661" s="475" t="s">
        <v>1732</v>
      </c>
      <c r="G661" s="627"/>
      <c r="H661" s="894"/>
      <c r="I661" s="895"/>
      <c r="J661" s="319"/>
      <c r="K661" s="105"/>
      <c r="L661" s="105"/>
      <c r="M661" s="105"/>
      <c r="N661" s="106"/>
      <c r="O661" s="106"/>
      <c r="P661" s="106"/>
      <c r="Q661" s="106"/>
      <c r="R661" s="106"/>
      <c r="S661" s="106"/>
      <c r="T661" s="106"/>
      <c r="U661" s="106"/>
      <c r="V661" s="106"/>
      <c r="W661" s="106"/>
      <c r="X661" s="106"/>
      <c r="Y661" s="106"/>
      <c r="Z661" s="106"/>
    </row>
    <row r="662" spans="1:26" ht="48">
      <c r="A662" s="1547"/>
      <c r="B662" s="733"/>
      <c r="C662" s="475" t="s">
        <v>1733</v>
      </c>
      <c r="D662" s="696">
        <v>2</v>
      </c>
      <c r="E662" s="370" t="s">
        <v>599</v>
      </c>
      <c r="F662" s="475" t="s">
        <v>1732</v>
      </c>
      <c r="G662" s="627"/>
      <c r="H662" s="894"/>
      <c r="I662" s="895"/>
      <c r="J662" s="319"/>
      <c r="K662" s="105"/>
      <c r="L662" s="105"/>
      <c r="M662" s="105"/>
      <c r="N662" s="106"/>
      <c r="O662" s="106"/>
      <c r="P662" s="106"/>
      <c r="Q662" s="106"/>
      <c r="R662" s="106"/>
      <c r="S662" s="106"/>
      <c r="T662" s="106"/>
      <c r="U662" s="106"/>
      <c r="V662" s="106"/>
      <c r="W662" s="106"/>
      <c r="X662" s="106"/>
      <c r="Y662" s="106"/>
      <c r="Z662" s="106"/>
    </row>
    <row r="663" spans="1:26" ht="51">
      <c r="A663" s="1547" t="s">
        <v>1735</v>
      </c>
      <c r="B663" s="733" t="s">
        <v>1736</v>
      </c>
      <c r="C663" s="475" t="s">
        <v>1737</v>
      </c>
      <c r="D663" s="696">
        <v>2</v>
      </c>
      <c r="E663" s="370" t="s">
        <v>599</v>
      </c>
      <c r="F663" s="475" t="s">
        <v>1738</v>
      </c>
      <c r="G663" s="627"/>
      <c r="H663" s="894"/>
      <c r="I663" s="895"/>
      <c r="J663" s="319"/>
      <c r="K663" s="105"/>
      <c r="L663" s="105"/>
      <c r="M663" s="105"/>
      <c r="N663" s="106"/>
      <c r="O663" s="106"/>
      <c r="P663" s="106"/>
      <c r="Q663" s="106"/>
      <c r="R663" s="106"/>
      <c r="S663" s="106"/>
      <c r="T663" s="106"/>
      <c r="U663" s="106"/>
      <c r="V663" s="106"/>
      <c r="W663" s="106"/>
      <c r="X663" s="106"/>
      <c r="Y663" s="106"/>
      <c r="Z663" s="106"/>
    </row>
    <row r="664" spans="1:26" ht="32">
      <c r="A664" s="1547"/>
      <c r="B664" s="733"/>
      <c r="C664" s="475" t="s">
        <v>1739</v>
      </c>
      <c r="D664" s="696">
        <v>2</v>
      </c>
      <c r="E664" s="370" t="s">
        <v>599</v>
      </c>
      <c r="F664" s="475" t="s">
        <v>1738</v>
      </c>
      <c r="G664" s="627"/>
      <c r="H664" s="894"/>
      <c r="I664" s="895"/>
      <c r="J664" s="319"/>
      <c r="K664" s="105"/>
      <c r="L664" s="105"/>
      <c r="M664" s="105"/>
      <c r="N664" s="106"/>
      <c r="O664" s="106"/>
      <c r="P664" s="106"/>
      <c r="Q664" s="106"/>
      <c r="R664" s="106"/>
      <c r="S664" s="106"/>
      <c r="T664" s="106"/>
      <c r="U664" s="106"/>
      <c r="V664" s="106"/>
      <c r="W664" s="106"/>
      <c r="X664" s="106"/>
      <c r="Y664" s="106"/>
      <c r="Z664" s="106"/>
    </row>
    <row r="665" spans="1:26" ht="32">
      <c r="A665" s="1547"/>
      <c r="B665" s="733"/>
      <c r="C665" s="475" t="s">
        <v>1741</v>
      </c>
      <c r="D665" s="696">
        <v>2</v>
      </c>
      <c r="E665" s="370" t="s">
        <v>599</v>
      </c>
      <c r="F665" s="475" t="s">
        <v>1742</v>
      </c>
      <c r="G665" s="627"/>
      <c r="H665" s="894"/>
      <c r="I665" s="895"/>
      <c r="J665" s="319"/>
      <c r="K665" s="105"/>
      <c r="L665" s="105"/>
      <c r="M665" s="105"/>
      <c r="N665" s="106"/>
      <c r="O665" s="106"/>
      <c r="P665" s="106"/>
      <c r="Q665" s="106"/>
      <c r="R665" s="106"/>
      <c r="S665" s="106"/>
      <c r="T665" s="106"/>
      <c r="U665" s="106"/>
      <c r="V665" s="106"/>
      <c r="W665" s="106"/>
      <c r="X665" s="106"/>
      <c r="Y665" s="106"/>
      <c r="Z665" s="106"/>
    </row>
    <row r="666" spans="1:26" ht="48">
      <c r="A666" s="1547"/>
      <c r="B666" s="733"/>
      <c r="C666" s="475" t="s">
        <v>3152</v>
      </c>
      <c r="D666" s="696">
        <v>2</v>
      </c>
      <c r="E666" s="370" t="s">
        <v>599</v>
      </c>
      <c r="F666" s="475" t="s">
        <v>1744</v>
      </c>
      <c r="G666" s="627"/>
      <c r="H666" s="894"/>
      <c r="I666" s="895"/>
      <c r="J666" s="319"/>
      <c r="K666" s="105"/>
      <c r="L666" s="105"/>
      <c r="M666" s="105"/>
      <c r="N666" s="106"/>
      <c r="O666" s="106"/>
      <c r="P666" s="106"/>
      <c r="Q666" s="106"/>
      <c r="R666" s="106"/>
      <c r="S666" s="106"/>
      <c r="T666" s="106"/>
      <c r="U666" s="106"/>
      <c r="V666" s="106"/>
      <c r="W666" s="106"/>
      <c r="X666" s="106"/>
      <c r="Y666" s="106"/>
      <c r="Z666" s="106"/>
    </row>
    <row r="667" spans="1:26" ht="18" hidden="1" customHeight="1">
      <c r="A667" s="474" t="s">
        <v>1745</v>
      </c>
      <c r="B667" s="532" t="s">
        <v>1746</v>
      </c>
      <c r="C667" s="475"/>
      <c r="D667" s="125"/>
      <c r="E667" s="125"/>
      <c r="F667" s="475"/>
      <c r="G667" s="627"/>
      <c r="H667" s="627"/>
      <c r="I667" s="477"/>
      <c r="J667" s="105"/>
      <c r="K667" s="105"/>
      <c r="L667" s="105"/>
      <c r="M667" s="105"/>
      <c r="N667" s="106"/>
      <c r="O667" s="106"/>
      <c r="P667" s="106"/>
      <c r="Q667" s="106"/>
      <c r="R667" s="106"/>
      <c r="S667" s="106"/>
      <c r="T667" s="106"/>
      <c r="U667" s="106"/>
      <c r="V667" s="106"/>
      <c r="W667" s="106"/>
      <c r="X667" s="106"/>
      <c r="Y667" s="106"/>
      <c r="Z667" s="106"/>
    </row>
    <row r="668" spans="1:26" ht="68">
      <c r="A668" s="1550" t="s">
        <v>1747</v>
      </c>
      <c r="B668" s="733" t="s">
        <v>1748</v>
      </c>
      <c r="C668" s="538" t="s">
        <v>1749</v>
      </c>
      <c r="D668" s="897">
        <v>2</v>
      </c>
      <c r="E668" s="897" t="s">
        <v>599</v>
      </c>
      <c r="F668" s="538" t="s">
        <v>1750</v>
      </c>
      <c r="G668" s="627"/>
      <c r="H668" s="894"/>
      <c r="I668" s="895"/>
      <c r="J668" s="319"/>
      <c r="K668" s="105"/>
      <c r="L668" s="105"/>
      <c r="M668" s="105"/>
      <c r="N668" s="106"/>
      <c r="O668" s="106"/>
      <c r="P668" s="106"/>
      <c r="Q668" s="106"/>
      <c r="R668" s="106"/>
      <c r="S668" s="106"/>
      <c r="T668" s="106"/>
      <c r="U668" s="106"/>
      <c r="V668" s="106"/>
      <c r="W668" s="106"/>
      <c r="X668" s="106"/>
      <c r="Y668" s="106"/>
      <c r="Z668" s="106"/>
    </row>
    <row r="669" spans="1:26" ht="34">
      <c r="A669" s="1551"/>
      <c r="B669" s="720"/>
      <c r="C669" s="538" t="s">
        <v>1751</v>
      </c>
      <c r="D669" s="897">
        <v>2</v>
      </c>
      <c r="E669" s="897" t="s">
        <v>599</v>
      </c>
      <c r="F669" s="538" t="s">
        <v>1752</v>
      </c>
      <c r="G669" s="627"/>
      <c r="H669" s="894"/>
      <c r="I669" s="895"/>
      <c r="J669" s="319"/>
      <c r="K669" s="105"/>
      <c r="L669" s="105"/>
      <c r="M669" s="105"/>
      <c r="N669" s="106"/>
      <c r="O669" s="106"/>
      <c r="P669" s="106"/>
      <c r="Q669" s="106"/>
      <c r="R669" s="106"/>
      <c r="S669" s="106"/>
      <c r="T669" s="106"/>
      <c r="U669" s="106"/>
      <c r="V669" s="106"/>
      <c r="W669" s="106"/>
      <c r="X669" s="106"/>
      <c r="Y669" s="106"/>
      <c r="Z669" s="106"/>
    </row>
    <row r="670" spans="1:26" ht="34">
      <c r="A670" s="1551"/>
      <c r="B670" s="720"/>
      <c r="C670" s="538" t="s">
        <v>1753</v>
      </c>
      <c r="D670" s="897">
        <v>2</v>
      </c>
      <c r="E670" s="897" t="s">
        <v>599</v>
      </c>
      <c r="F670" s="538" t="s">
        <v>1754</v>
      </c>
      <c r="G670" s="627"/>
      <c r="H670" s="894"/>
      <c r="I670" s="895"/>
      <c r="J670" s="319"/>
      <c r="K670" s="105"/>
      <c r="L670" s="105"/>
      <c r="M670" s="105"/>
      <c r="N670" s="106"/>
      <c r="O670" s="106"/>
      <c r="P670" s="106"/>
      <c r="Q670" s="106"/>
      <c r="R670" s="106"/>
      <c r="S670" s="106"/>
      <c r="T670" s="106"/>
      <c r="U670" s="106"/>
      <c r="V670" s="106"/>
      <c r="W670" s="106"/>
      <c r="X670" s="106"/>
      <c r="Y670" s="106"/>
      <c r="Z670" s="106"/>
    </row>
    <row r="671" spans="1:26" ht="68">
      <c r="A671" s="1551"/>
      <c r="B671" s="1018"/>
      <c r="C671" s="899" t="s">
        <v>1755</v>
      </c>
      <c r="D671" s="900">
        <v>2</v>
      </c>
      <c r="E671" s="900" t="s">
        <v>599</v>
      </c>
      <c r="F671" s="899" t="s">
        <v>1756</v>
      </c>
      <c r="G671" s="772"/>
      <c r="H671" s="868"/>
      <c r="I671" s="959"/>
      <c r="J671" s="319"/>
      <c r="K671" s="105"/>
      <c r="L671" s="105"/>
      <c r="M671" s="105"/>
      <c r="N671" s="106"/>
      <c r="O671" s="106"/>
      <c r="P671" s="106"/>
      <c r="Q671" s="106"/>
      <c r="R671" s="106"/>
      <c r="S671" s="106"/>
      <c r="T671" s="106"/>
      <c r="U671" s="106"/>
      <c r="V671" s="106"/>
      <c r="W671" s="106"/>
      <c r="X671" s="106"/>
      <c r="Y671" s="106"/>
      <c r="Z671" s="106"/>
    </row>
    <row r="672" spans="1:26" ht="51">
      <c r="A672" s="1551"/>
      <c r="B672" s="1018"/>
      <c r="C672" s="899" t="s">
        <v>1757</v>
      </c>
      <c r="D672" s="900">
        <v>2</v>
      </c>
      <c r="E672" s="900" t="s">
        <v>599</v>
      </c>
      <c r="F672" s="899" t="s">
        <v>1758</v>
      </c>
      <c r="G672" s="772"/>
      <c r="H672" s="868"/>
      <c r="I672" s="959"/>
      <c r="J672" s="319"/>
      <c r="K672" s="105"/>
      <c r="L672" s="105"/>
      <c r="M672" s="105"/>
      <c r="N672" s="106"/>
      <c r="O672" s="106"/>
      <c r="P672" s="106"/>
      <c r="Q672" s="106"/>
      <c r="R672" s="106"/>
      <c r="S672" s="106"/>
      <c r="T672" s="106"/>
      <c r="U672" s="106"/>
      <c r="V672" s="106"/>
      <c r="W672" s="106"/>
      <c r="X672" s="106"/>
      <c r="Y672" s="106"/>
      <c r="Z672" s="106"/>
    </row>
    <row r="673" spans="1:26" ht="19">
      <c r="A673" s="838"/>
      <c r="B673" s="1716" t="s">
        <v>3153</v>
      </c>
      <c r="C673" s="1570"/>
      <c r="D673" s="1570"/>
      <c r="E673" s="1570"/>
      <c r="F673" s="1570"/>
      <c r="G673" s="1571"/>
      <c r="H673" s="814"/>
      <c r="I673" s="319">
        <f t="shared" ref="I673:J673" si="8">I674+I679+I688+I694</f>
        <v>32</v>
      </c>
      <c r="J673" s="319">
        <f t="shared" si="8"/>
        <v>32</v>
      </c>
      <c r="K673" s="105"/>
      <c r="L673" s="105"/>
      <c r="M673" s="319"/>
      <c r="N673" s="319"/>
      <c r="O673" s="105"/>
      <c r="P673" s="105"/>
      <c r="Q673" s="106"/>
      <c r="R673" s="106"/>
      <c r="S673" s="106"/>
      <c r="T673" s="106"/>
      <c r="U673" s="106"/>
      <c r="V673" s="106"/>
      <c r="W673" s="106"/>
      <c r="X673" s="106"/>
      <c r="Y673" s="106"/>
      <c r="Z673" s="106"/>
    </row>
    <row r="674" spans="1:26" ht="16">
      <c r="A674" s="982" t="s">
        <v>2544</v>
      </c>
      <c r="B674" s="1728" t="s">
        <v>190</v>
      </c>
      <c r="C674" s="1570"/>
      <c r="D674" s="1570"/>
      <c r="E674" s="1570"/>
      <c r="F674" s="1570"/>
      <c r="G674" s="1573"/>
      <c r="H674" s="1019"/>
      <c r="I674" s="319">
        <f>SUM(D675:D677)</f>
        <v>6</v>
      </c>
      <c r="J674" s="319">
        <f>COUNT(D675:D677)*2</f>
        <v>6</v>
      </c>
      <c r="K674" s="105"/>
      <c r="L674" s="105"/>
      <c r="M674" s="319"/>
      <c r="N674" s="319"/>
      <c r="O674" s="105"/>
      <c r="P674" s="105"/>
      <c r="Q674" s="106"/>
      <c r="R674" s="106"/>
      <c r="S674" s="106"/>
      <c r="T674" s="106"/>
      <c r="U674" s="106"/>
      <c r="V674" s="106"/>
      <c r="W674" s="106"/>
      <c r="X674" s="106"/>
      <c r="Y674" s="106"/>
      <c r="Z674" s="106"/>
    </row>
    <row r="675" spans="1:26" ht="32">
      <c r="A675" s="841" t="s">
        <v>2545</v>
      </c>
      <c r="B675" s="150" t="s">
        <v>1761</v>
      </c>
      <c r="C675" s="179" t="s">
        <v>4553</v>
      </c>
      <c r="D675" s="696">
        <v>2</v>
      </c>
      <c r="E675" s="370" t="s">
        <v>877</v>
      </c>
      <c r="F675" s="179"/>
      <c r="G675" s="627"/>
      <c r="H675" s="868"/>
      <c r="I675" s="319"/>
      <c r="J675" s="319"/>
      <c r="K675" s="105"/>
      <c r="L675" s="105"/>
      <c r="M675" s="319"/>
      <c r="N675" s="319"/>
      <c r="O675" s="105"/>
      <c r="P675" s="105"/>
      <c r="Q675" s="106"/>
      <c r="R675" s="106"/>
      <c r="S675" s="106"/>
      <c r="T675" s="106"/>
      <c r="U675" s="106"/>
      <c r="V675" s="106"/>
      <c r="W675" s="106"/>
      <c r="X675" s="106"/>
      <c r="Y675" s="106"/>
      <c r="Z675" s="106"/>
    </row>
    <row r="676" spans="1:26" ht="16">
      <c r="A676" s="841"/>
      <c r="B676" s="150"/>
      <c r="C676" s="150" t="s">
        <v>4554</v>
      </c>
      <c r="D676" s="696">
        <v>2</v>
      </c>
      <c r="E676" s="370" t="s">
        <v>877</v>
      </c>
      <c r="F676" s="150"/>
      <c r="G676" s="627"/>
      <c r="H676" s="868"/>
      <c r="I676" s="319"/>
      <c r="J676" s="319"/>
      <c r="K676" s="105"/>
      <c r="L676" s="105"/>
      <c r="M676" s="319"/>
      <c r="N676" s="319"/>
      <c r="O676" s="105"/>
      <c r="P676" s="105"/>
      <c r="Q676" s="106"/>
      <c r="R676" s="106"/>
      <c r="S676" s="106"/>
      <c r="T676" s="106"/>
      <c r="U676" s="106"/>
      <c r="V676" s="106"/>
      <c r="W676" s="106"/>
      <c r="X676" s="106"/>
      <c r="Y676" s="106"/>
      <c r="Z676" s="106"/>
    </row>
    <row r="677" spans="1:26" ht="16">
      <c r="A677" s="841"/>
      <c r="B677" s="150"/>
      <c r="C677" s="179" t="s">
        <v>4555</v>
      </c>
      <c r="D677" s="696">
        <v>2</v>
      </c>
      <c r="E677" s="370" t="s">
        <v>877</v>
      </c>
      <c r="F677" s="125"/>
      <c r="G677" s="627"/>
      <c r="H677" s="868"/>
      <c r="I677" s="319"/>
      <c r="J677" s="319"/>
      <c r="K677" s="105"/>
      <c r="L677" s="105"/>
      <c r="M677" s="319"/>
      <c r="N677" s="319"/>
      <c r="O677" s="105"/>
      <c r="P677" s="105"/>
      <c r="Q677" s="106"/>
      <c r="R677" s="106"/>
      <c r="S677" s="106"/>
      <c r="T677" s="106"/>
      <c r="U677" s="106"/>
      <c r="V677" s="106"/>
      <c r="W677" s="106"/>
      <c r="X677" s="106"/>
      <c r="Y677" s="106"/>
      <c r="Z677" s="106"/>
    </row>
    <row r="678" spans="1:26" ht="18" hidden="1" customHeight="1">
      <c r="A678" s="1020" t="s">
        <v>1769</v>
      </c>
      <c r="B678" s="771" t="s">
        <v>1770</v>
      </c>
      <c r="C678" s="492"/>
      <c r="D678" s="371"/>
      <c r="E678" s="371"/>
      <c r="F678" s="1021"/>
      <c r="G678" s="627"/>
      <c r="H678" s="617"/>
      <c r="I678" s="105"/>
      <c r="J678" s="105"/>
      <c r="K678" s="105"/>
      <c r="L678" s="105"/>
      <c r="M678" s="105"/>
      <c r="N678" s="106"/>
      <c r="O678" s="106"/>
      <c r="P678" s="106"/>
      <c r="Q678" s="106"/>
      <c r="R678" s="106"/>
      <c r="S678" s="106"/>
      <c r="T678" s="106"/>
      <c r="U678" s="106"/>
      <c r="V678" s="106"/>
      <c r="W678" s="106"/>
      <c r="X678" s="106"/>
      <c r="Y678" s="106"/>
      <c r="Z678" s="106"/>
    </row>
    <row r="679" spans="1:26" ht="16">
      <c r="A679" s="982" t="s">
        <v>2555</v>
      </c>
      <c r="B679" s="1728" t="s">
        <v>192</v>
      </c>
      <c r="C679" s="1570"/>
      <c r="D679" s="1570"/>
      <c r="E679" s="1570"/>
      <c r="F679" s="1570"/>
      <c r="G679" s="1573"/>
      <c r="H679" s="1019"/>
      <c r="I679" s="319">
        <f>SUM(D680:D686)</f>
        <v>14</v>
      </c>
      <c r="J679" s="319">
        <f>COUNT(D680:D686)*2</f>
        <v>14</v>
      </c>
      <c r="K679" s="105"/>
      <c r="L679" s="105"/>
      <c r="M679" s="319"/>
      <c r="N679" s="319"/>
      <c r="O679" s="105"/>
      <c r="P679" s="105"/>
      <c r="Q679" s="106"/>
      <c r="R679" s="106"/>
      <c r="S679" s="106"/>
      <c r="T679" s="106"/>
      <c r="U679" s="106"/>
      <c r="V679" s="106"/>
      <c r="W679" s="106"/>
      <c r="X679" s="106"/>
      <c r="Y679" s="106"/>
      <c r="Z679" s="106"/>
    </row>
    <row r="680" spans="1:26" ht="32">
      <c r="A680" s="841" t="s">
        <v>2556</v>
      </c>
      <c r="B680" s="150" t="s">
        <v>1772</v>
      </c>
      <c r="C680" s="383" t="s">
        <v>5598</v>
      </c>
      <c r="D680" s="696">
        <v>2</v>
      </c>
      <c r="E680" s="370" t="s">
        <v>877</v>
      </c>
      <c r="F680" s="125" t="s">
        <v>5599</v>
      </c>
      <c r="G680" s="105"/>
      <c r="H680" s="319"/>
      <c r="I680" s="319"/>
      <c r="J680" s="319"/>
      <c r="K680" s="105"/>
      <c r="L680" s="105"/>
      <c r="M680" s="319"/>
      <c r="N680" s="319"/>
      <c r="O680" s="105"/>
      <c r="P680" s="105"/>
      <c r="Q680" s="106"/>
      <c r="R680" s="106"/>
      <c r="S680" s="106"/>
      <c r="T680" s="106"/>
      <c r="U680" s="106"/>
      <c r="V680" s="106"/>
      <c r="W680" s="106"/>
      <c r="X680" s="106"/>
      <c r="Y680" s="106"/>
      <c r="Z680" s="106"/>
    </row>
    <row r="681" spans="1:26" ht="16">
      <c r="A681" s="841"/>
      <c r="B681" s="150"/>
      <c r="C681" s="179" t="s">
        <v>5245</v>
      </c>
      <c r="D681" s="696">
        <v>2</v>
      </c>
      <c r="E681" s="370" t="s">
        <v>877</v>
      </c>
      <c r="F681" s="125"/>
      <c r="G681" s="627"/>
      <c r="H681" s="868"/>
      <c r="I681" s="319"/>
      <c r="J681" s="319"/>
      <c r="K681" s="105"/>
      <c r="L681" s="105"/>
      <c r="M681" s="319"/>
      <c r="N681" s="319"/>
      <c r="O681" s="105"/>
      <c r="P681" s="105"/>
      <c r="Q681" s="106"/>
      <c r="R681" s="106"/>
      <c r="S681" s="106"/>
      <c r="T681" s="106"/>
      <c r="U681" s="106"/>
      <c r="V681" s="106"/>
      <c r="W681" s="106"/>
      <c r="X681" s="106"/>
      <c r="Y681" s="106"/>
      <c r="Z681" s="106"/>
    </row>
    <row r="682" spans="1:26" ht="16">
      <c r="A682" s="841"/>
      <c r="B682" s="150"/>
      <c r="C682" s="383" t="s">
        <v>5600</v>
      </c>
      <c r="D682" s="696">
        <v>2</v>
      </c>
      <c r="E682" s="370" t="s">
        <v>877</v>
      </c>
      <c r="F682" s="125"/>
      <c r="G682" s="627"/>
      <c r="H682" s="868"/>
      <c r="I682" s="319"/>
      <c r="J682" s="319"/>
      <c r="K682" s="105"/>
      <c r="L682" s="105"/>
      <c r="M682" s="319"/>
      <c r="N682" s="319"/>
      <c r="O682" s="105"/>
      <c r="P682" s="105"/>
      <c r="Q682" s="106"/>
      <c r="R682" s="106"/>
      <c r="S682" s="106"/>
      <c r="T682" s="106"/>
      <c r="U682" s="106"/>
      <c r="V682" s="106"/>
      <c r="W682" s="106"/>
      <c r="X682" s="106"/>
      <c r="Y682" s="106"/>
      <c r="Z682" s="106"/>
    </row>
    <row r="683" spans="1:26" ht="16">
      <c r="A683" s="841"/>
      <c r="B683" s="150"/>
      <c r="C683" s="150" t="s">
        <v>3488</v>
      </c>
      <c r="D683" s="696">
        <v>2</v>
      </c>
      <c r="E683" s="370" t="s">
        <v>877</v>
      </c>
      <c r="F683" s="125"/>
      <c r="G683" s="627"/>
      <c r="H683" s="868"/>
      <c r="I683" s="319"/>
      <c r="J683" s="319"/>
      <c r="K683" s="105"/>
      <c r="L683" s="105"/>
      <c r="M683" s="319"/>
      <c r="N683" s="319"/>
      <c r="O683" s="105"/>
      <c r="P683" s="105"/>
      <c r="Q683" s="106"/>
      <c r="R683" s="106"/>
      <c r="S683" s="106"/>
      <c r="T683" s="106"/>
      <c r="U683" s="106"/>
      <c r="V683" s="106"/>
      <c r="W683" s="106"/>
      <c r="X683" s="106"/>
      <c r="Y683" s="106"/>
      <c r="Z683" s="106"/>
    </row>
    <row r="684" spans="1:26" ht="16">
      <c r="A684" s="841"/>
      <c r="B684" s="150"/>
      <c r="C684" s="150" t="s">
        <v>4556</v>
      </c>
      <c r="D684" s="696">
        <v>2</v>
      </c>
      <c r="E684" s="370" t="s">
        <v>877</v>
      </c>
      <c r="F684" s="125"/>
      <c r="G684" s="627"/>
      <c r="H684" s="868"/>
      <c r="I684" s="319"/>
      <c r="J684" s="319"/>
      <c r="K684" s="105"/>
      <c r="L684" s="105"/>
      <c r="M684" s="319"/>
      <c r="N684" s="319"/>
      <c r="O684" s="105"/>
      <c r="P684" s="105"/>
      <c r="Q684" s="106"/>
      <c r="R684" s="106"/>
      <c r="S684" s="106"/>
      <c r="T684" s="106"/>
      <c r="U684" s="106"/>
      <c r="V684" s="106"/>
      <c r="W684" s="106"/>
      <c r="X684" s="106"/>
      <c r="Y684" s="106"/>
      <c r="Z684" s="106"/>
    </row>
    <row r="685" spans="1:26" ht="31">
      <c r="A685" s="841"/>
      <c r="B685" s="150"/>
      <c r="C685" s="179" t="s">
        <v>5601</v>
      </c>
      <c r="D685" s="696">
        <v>2</v>
      </c>
      <c r="E685" s="370" t="s">
        <v>877</v>
      </c>
      <c r="F685" s="123" t="s">
        <v>5602</v>
      </c>
      <c r="G685" s="627"/>
      <c r="H685" s="868"/>
      <c r="I685" s="319"/>
      <c r="J685" s="319"/>
      <c r="K685" s="105"/>
      <c r="L685" s="105"/>
      <c r="M685" s="319"/>
      <c r="N685" s="319"/>
      <c r="O685" s="105"/>
      <c r="P685" s="105"/>
      <c r="Q685" s="106"/>
      <c r="R685" s="106"/>
      <c r="S685" s="106"/>
      <c r="T685" s="106"/>
      <c r="U685" s="106"/>
      <c r="V685" s="106"/>
      <c r="W685" s="106"/>
      <c r="X685" s="106"/>
      <c r="Y685" s="106"/>
      <c r="Z685" s="106"/>
    </row>
    <row r="686" spans="1:26" ht="16">
      <c r="A686" s="841"/>
      <c r="B686" s="150"/>
      <c r="C686" s="179" t="s">
        <v>4557</v>
      </c>
      <c r="D686" s="696">
        <v>2</v>
      </c>
      <c r="E686" s="370" t="s">
        <v>877</v>
      </c>
      <c r="F686" s="123"/>
      <c r="G686" s="627"/>
      <c r="H686" s="868"/>
      <c r="I686" s="319"/>
      <c r="J686" s="319"/>
      <c r="K686" s="105"/>
      <c r="L686" s="105"/>
      <c r="M686" s="319"/>
      <c r="N686" s="319"/>
      <c r="O686" s="105"/>
      <c r="P686" s="105"/>
      <c r="Q686" s="106"/>
      <c r="R686" s="106"/>
      <c r="S686" s="106"/>
      <c r="T686" s="106"/>
      <c r="U686" s="106"/>
      <c r="V686" s="106"/>
      <c r="W686" s="106"/>
      <c r="X686" s="106"/>
      <c r="Y686" s="106"/>
      <c r="Z686" s="106"/>
    </row>
    <row r="687" spans="1:26" ht="18" hidden="1" customHeight="1">
      <c r="A687" s="310" t="s">
        <v>1781</v>
      </c>
      <c r="B687" s="232" t="s">
        <v>1782</v>
      </c>
      <c r="C687" s="539"/>
      <c r="D687" s="371"/>
      <c r="E687" s="371"/>
      <c r="F687" s="371"/>
      <c r="G687" s="627"/>
      <c r="H687" s="617"/>
      <c r="I687" s="105"/>
      <c r="J687" s="105"/>
      <c r="K687" s="105"/>
      <c r="L687" s="105"/>
      <c r="M687" s="105"/>
      <c r="N687" s="106"/>
      <c r="O687" s="106"/>
      <c r="P687" s="106"/>
      <c r="Q687" s="106"/>
      <c r="R687" s="106"/>
      <c r="S687" s="106"/>
      <c r="T687" s="106"/>
      <c r="U687" s="106"/>
      <c r="V687" s="106"/>
      <c r="W687" s="106"/>
      <c r="X687" s="106"/>
      <c r="Y687" s="106"/>
      <c r="Z687" s="106"/>
    </row>
    <row r="688" spans="1:26" ht="16">
      <c r="A688" s="982" t="s">
        <v>276</v>
      </c>
      <c r="B688" s="1728" t="s">
        <v>194</v>
      </c>
      <c r="C688" s="1570"/>
      <c r="D688" s="1570"/>
      <c r="E688" s="1570"/>
      <c r="F688" s="1570"/>
      <c r="G688" s="1573"/>
      <c r="H688" s="1019"/>
      <c r="I688" s="319">
        <f>SUM(D689:D692)</f>
        <v>8</v>
      </c>
      <c r="J688" s="319">
        <f>COUNT(D689:D692)*2</f>
        <v>8</v>
      </c>
      <c r="K688" s="105"/>
      <c r="L688" s="105"/>
      <c r="M688" s="319"/>
      <c r="N688" s="319"/>
      <c r="O688" s="105"/>
      <c r="P688" s="105"/>
      <c r="Q688" s="106"/>
      <c r="R688" s="106"/>
      <c r="S688" s="106"/>
      <c r="T688" s="106"/>
      <c r="U688" s="106"/>
      <c r="V688" s="106"/>
      <c r="W688" s="106"/>
      <c r="X688" s="106"/>
      <c r="Y688" s="106"/>
      <c r="Z688" s="106"/>
    </row>
    <row r="689" spans="1:26" ht="32">
      <c r="A689" s="841" t="s">
        <v>2569</v>
      </c>
      <c r="B689" s="150" t="s">
        <v>1784</v>
      </c>
      <c r="C689" s="383" t="s">
        <v>5603</v>
      </c>
      <c r="D689" s="696">
        <v>2</v>
      </c>
      <c r="E689" s="928" t="s">
        <v>877</v>
      </c>
      <c r="F689" s="771" t="s">
        <v>5604</v>
      </c>
      <c r="G689" s="627"/>
      <c r="H689" s="868"/>
      <c r="I689" s="319"/>
      <c r="J689" s="319"/>
      <c r="K689" s="105"/>
      <c r="L689" s="105"/>
      <c r="M689" s="319"/>
      <c r="N689" s="319"/>
      <c r="O689" s="105"/>
      <c r="P689" s="105"/>
      <c r="Q689" s="106"/>
      <c r="R689" s="106"/>
      <c r="S689" s="106"/>
      <c r="T689" s="106"/>
      <c r="U689" s="106"/>
      <c r="V689" s="106"/>
      <c r="W689" s="106"/>
      <c r="X689" s="106"/>
      <c r="Y689" s="106"/>
      <c r="Z689" s="106"/>
    </row>
    <row r="690" spans="1:26" ht="16">
      <c r="A690" s="841"/>
      <c r="B690" s="150"/>
      <c r="C690" s="771" t="s">
        <v>5605</v>
      </c>
      <c r="D690" s="696">
        <v>2</v>
      </c>
      <c r="E690" s="928" t="s">
        <v>877</v>
      </c>
      <c r="F690" s="771" t="s">
        <v>5606</v>
      </c>
      <c r="G690" s="627"/>
      <c r="H690" s="868"/>
      <c r="I690" s="319"/>
      <c r="J690" s="319"/>
      <c r="K690" s="105"/>
      <c r="L690" s="105"/>
      <c r="M690" s="319"/>
      <c r="N690" s="319"/>
      <c r="O690" s="105"/>
      <c r="P690" s="105"/>
      <c r="Q690" s="106"/>
      <c r="R690" s="106"/>
      <c r="S690" s="106"/>
      <c r="T690" s="106"/>
      <c r="U690" s="106"/>
      <c r="V690" s="106"/>
      <c r="W690" s="106"/>
      <c r="X690" s="106"/>
      <c r="Y690" s="106"/>
      <c r="Z690" s="106"/>
    </row>
    <row r="691" spans="1:26" ht="16">
      <c r="A691" s="841"/>
      <c r="B691" s="150"/>
      <c r="C691" s="771" t="s">
        <v>5250</v>
      </c>
      <c r="D691" s="696">
        <v>2</v>
      </c>
      <c r="E691" s="928" t="s">
        <v>877</v>
      </c>
      <c r="F691" s="771" t="s">
        <v>5607</v>
      </c>
      <c r="G691" s="627"/>
      <c r="H691" s="868"/>
      <c r="I691" s="319"/>
      <c r="J691" s="319"/>
      <c r="K691" s="105"/>
      <c r="L691" s="105"/>
      <c r="M691" s="319"/>
      <c r="N691" s="319"/>
      <c r="O691" s="105"/>
      <c r="P691" s="105"/>
      <c r="Q691" s="106"/>
      <c r="R691" s="106"/>
      <c r="S691" s="106"/>
      <c r="T691" s="106"/>
      <c r="U691" s="106"/>
      <c r="V691" s="106"/>
      <c r="W691" s="106"/>
      <c r="X691" s="106"/>
      <c r="Y691" s="106"/>
      <c r="Z691" s="106"/>
    </row>
    <row r="692" spans="1:26" ht="32">
      <c r="A692" s="841"/>
      <c r="B692" s="150"/>
      <c r="C692" s="383" t="s">
        <v>5254</v>
      </c>
      <c r="D692" s="696">
        <v>2</v>
      </c>
      <c r="E692" s="928" t="s">
        <v>877</v>
      </c>
      <c r="F692" s="383" t="s">
        <v>5608</v>
      </c>
      <c r="G692" s="627"/>
      <c r="H692" s="868"/>
      <c r="I692" s="319"/>
      <c r="J692" s="319"/>
      <c r="K692" s="105"/>
      <c r="L692" s="105"/>
      <c r="M692" s="319"/>
      <c r="N692" s="319"/>
      <c r="O692" s="105"/>
      <c r="P692" s="105"/>
      <c r="Q692" s="106"/>
      <c r="R692" s="106"/>
      <c r="S692" s="106"/>
      <c r="T692" s="106"/>
      <c r="U692" s="106"/>
      <c r="V692" s="106"/>
      <c r="W692" s="106"/>
      <c r="X692" s="106"/>
      <c r="Y692" s="106"/>
      <c r="Z692" s="106"/>
    </row>
    <row r="693" spans="1:26" ht="18" hidden="1" customHeight="1">
      <c r="A693" s="310" t="s">
        <v>1788</v>
      </c>
      <c r="B693" s="232" t="s">
        <v>1789</v>
      </c>
      <c r="C693" s="383"/>
      <c r="D693" s="371"/>
      <c r="E693" s="371"/>
      <c r="F693" s="1"/>
      <c r="G693" s="627"/>
      <c r="H693" s="617"/>
      <c r="I693" s="105"/>
      <c r="J693" s="105"/>
      <c r="K693" s="105"/>
      <c r="L693" s="105"/>
      <c r="M693" s="105"/>
      <c r="N693" s="106"/>
      <c r="O693" s="106"/>
      <c r="P693" s="106"/>
      <c r="Q693" s="106"/>
      <c r="R693" s="106"/>
      <c r="S693" s="106"/>
      <c r="T693" s="106"/>
      <c r="U693" s="106"/>
      <c r="V693" s="106"/>
      <c r="W693" s="106"/>
      <c r="X693" s="106"/>
      <c r="Y693" s="106"/>
      <c r="Z693" s="106"/>
    </row>
    <row r="694" spans="1:26" ht="16">
      <c r="A694" s="982" t="s">
        <v>277</v>
      </c>
      <c r="B694" s="1728" t="s">
        <v>196</v>
      </c>
      <c r="C694" s="1570"/>
      <c r="D694" s="1570"/>
      <c r="E694" s="1570"/>
      <c r="F694" s="1570"/>
      <c r="G694" s="1573"/>
      <c r="H694" s="1019"/>
      <c r="I694" s="319">
        <f>SUM(D695:D696)</f>
        <v>4</v>
      </c>
      <c r="J694" s="319">
        <f>COUNT(D695:D696)*2</f>
        <v>4</v>
      </c>
      <c r="K694" s="105"/>
      <c r="L694" s="105"/>
      <c r="M694" s="319"/>
      <c r="N694" s="319"/>
      <c r="O694" s="105"/>
      <c r="P694" s="105"/>
      <c r="Q694" s="106"/>
      <c r="R694" s="106"/>
      <c r="S694" s="106"/>
      <c r="T694" s="106"/>
      <c r="U694" s="106"/>
      <c r="V694" s="106"/>
      <c r="W694" s="106"/>
      <c r="X694" s="106"/>
      <c r="Y694" s="106"/>
      <c r="Z694" s="106"/>
    </row>
    <row r="695" spans="1:26" ht="32">
      <c r="A695" s="841" t="s">
        <v>2579</v>
      </c>
      <c r="B695" s="150" t="s">
        <v>1791</v>
      </c>
      <c r="C695" s="492" t="s">
        <v>3501</v>
      </c>
      <c r="D695" s="696">
        <v>2</v>
      </c>
      <c r="E695" s="928" t="s">
        <v>877</v>
      </c>
      <c r="F695" s="371"/>
      <c r="G695" s="627"/>
      <c r="H695" s="868"/>
      <c r="I695" s="319"/>
      <c r="J695" s="319"/>
      <c r="K695" s="105"/>
      <c r="L695" s="105"/>
      <c r="M695" s="319"/>
      <c r="N695" s="319"/>
      <c r="O695" s="105"/>
      <c r="P695" s="105"/>
      <c r="Q695" s="106"/>
      <c r="R695" s="106"/>
      <c r="S695" s="106"/>
      <c r="T695" s="106"/>
      <c r="U695" s="106"/>
      <c r="V695" s="106"/>
      <c r="W695" s="106"/>
      <c r="X695" s="106"/>
      <c r="Y695" s="106"/>
      <c r="Z695" s="106"/>
    </row>
    <row r="696" spans="1:26" ht="16">
      <c r="A696" s="841"/>
      <c r="B696" s="150"/>
      <c r="C696" s="492" t="s">
        <v>5256</v>
      </c>
      <c r="D696" s="696">
        <v>2</v>
      </c>
      <c r="E696" s="928" t="s">
        <v>877</v>
      </c>
      <c r="F696" s="371"/>
      <c r="G696" s="627"/>
      <c r="H696" s="868"/>
      <c r="I696" s="319"/>
      <c r="J696" s="319"/>
      <c r="K696" s="105"/>
      <c r="L696" s="105"/>
      <c r="M696" s="319"/>
      <c r="N696" s="319"/>
      <c r="O696" s="105"/>
      <c r="P696" s="105"/>
      <c r="Q696" s="106"/>
      <c r="R696" s="106"/>
      <c r="S696" s="106"/>
      <c r="T696" s="106"/>
      <c r="U696" s="106"/>
      <c r="V696" s="106"/>
      <c r="W696" s="106"/>
      <c r="X696" s="106"/>
      <c r="Y696" s="106"/>
      <c r="Z696" s="106"/>
    </row>
    <row r="697" spans="1:26" ht="18" hidden="1" customHeight="1">
      <c r="A697" s="310" t="s">
        <v>1800</v>
      </c>
      <c r="B697" s="196" t="s">
        <v>1801</v>
      </c>
      <c r="C697" s="492"/>
      <c r="D697" s="371"/>
      <c r="E697" s="371"/>
      <c r="F697" s="371"/>
      <c r="G697" s="627"/>
      <c r="H697" s="617"/>
      <c r="I697" s="105"/>
      <c r="J697" s="105"/>
      <c r="K697" s="105"/>
      <c r="L697" s="105"/>
      <c r="M697" s="105"/>
      <c r="N697" s="106"/>
      <c r="O697" s="106"/>
      <c r="P697" s="106"/>
      <c r="Q697" s="106"/>
      <c r="R697" s="106"/>
      <c r="S697" s="106"/>
      <c r="T697" s="106"/>
      <c r="U697" s="106"/>
      <c r="V697" s="106"/>
      <c r="W697" s="106"/>
      <c r="X697" s="106"/>
      <c r="Y697" s="106"/>
      <c r="Z697" s="106"/>
    </row>
    <row r="698" spans="1:26" ht="19">
      <c r="A698" s="713"/>
      <c r="B698" s="1022"/>
      <c r="C698" s="582"/>
      <c r="D698" s="774"/>
      <c r="E698" s="77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ht="19">
      <c r="A699" s="713"/>
      <c r="B699" s="1022"/>
      <c r="C699" s="582"/>
      <c r="D699" s="774"/>
      <c r="E699" s="77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ht="19">
      <c r="A700" s="1023"/>
      <c r="B700" s="1024"/>
      <c r="C700" s="698"/>
      <c r="D700" s="777"/>
      <c r="E700" s="778"/>
      <c r="F700" s="319"/>
      <c r="G700" s="319"/>
      <c r="H700" s="105"/>
      <c r="I700" s="105"/>
      <c r="J700" s="105"/>
      <c r="K700" s="105"/>
      <c r="L700" s="319"/>
      <c r="M700" s="319"/>
      <c r="N700" s="319"/>
      <c r="O700" s="319"/>
      <c r="P700" s="319"/>
      <c r="Q700" s="319"/>
      <c r="R700" s="319"/>
      <c r="S700" s="319"/>
      <c r="T700" s="319"/>
      <c r="U700" s="319"/>
      <c r="V700" s="319"/>
      <c r="W700" s="319"/>
      <c r="X700" s="319"/>
      <c r="Y700" s="319"/>
      <c r="Z700" s="319"/>
    </row>
    <row r="701" spans="1:26" ht="19">
      <c r="A701" s="1023"/>
      <c r="B701" s="1024" t="s">
        <v>1803</v>
      </c>
      <c r="C701" s="698" t="s">
        <v>2588</v>
      </c>
      <c r="D701" s="777" t="s">
        <v>4568</v>
      </c>
      <c r="E701" s="778">
        <f>G2</f>
        <v>8</v>
      </c>
      <c r="F701" s="319"/>
      <c r="G701" s="319"/>
      <c r="H701" s="105"/>
      <c r="I701" s="105"/>
      <c r="J701" s="105"/>
      <c r="K701" s="105"/>
      <c r="L701" s="319"/>
      <c r="M701" s="319"/>
      <c r="N701" s="319"/>
      <c r="O701" s="319"/>
      <c r="P701" s="319"/>
      <c r="Q701" s="319"/>
      <c r="R701" s="319"/>
      <c r="S701" s="319"/>
      <c r="T701" s="319"/>
      <c r="U701" s="319"/>
      <c r="V701" s="319"/>
      <c r="W701" s="319"/>
      <c r="X701" s="319"/>
      <c r="Y701" s="319"/>
      <c r="Z701" s="319"/>
    </row>
    <row r="702" spans="1:26" ht="19">
      <c r="A702" s="1023" t="s">
        <v>291</v>
      </c>
      <c r="B702" s="1024">
        <f>IF(E701=0,0,I42)</f>
        <v>34</v>
      </c>
      <c r="C702" s="698">
        <f>IF(E701=0,0,J42)</f>
        <v>34</v>
      </c>
      <c r="D702" s="779">
        <f>IF(D701=0,0,B702/C702)</f>
        <v>1</v>
      </c>
      <c r="E702" s="778"/>
      <c r="F702" s="319"/>
      <c r="G702" s="319"/>
      <c r="H702" s="105"/>
      <c r="I702" s="105"/>
      <c r="J702" s="105"/>
      <c r="K702" s="105"/>
      <c r="L702" s="319"/>
      <c r="M702" s="319"/>
      <c r="N702" s="319"/>
      <c r="O702" s="319"/>
      <c r="P702" s="319"/>
      <c r="Q702" s="319"/>
      <c r="R702" s="319"/>
      <c r="S702" s="319"/>
      <c r="T702" s="319"/>
      <c r="U702" s="319"/>
      <c r="V702" s="319"/>
      <c r="W702" s="319"/>
      <c r="X702" s="319"/>
      <c r="Y702" s="319"/>
      <c r="Z702" s="319"/>
    </row>
    <row r="703" spans="1:26" ht="19">
      <c r="A703" s="1023" t="s">
        <v>293</v>
      </c>
      <c r="B703" s="1024">
        <f>IF(E701=0,0,I110)</f>
        <v>54</v>
      </c>
      <c r="C703" s="698">
        <f>IF(E701=0,0,J110)</f>
        <v>54</v>
      </c>
      <c r="D703" s="779">
        <f>IF(D701=0,0,B703/C703)</f>
        <v>1</v>
      </c>
      <c r="E703" s="778"/>
      <c r="F703" s="319"/>
      <c r="G703" s="319"/>
      <c r="H703" s="105"/>
      <c r="I703" s="105"/>
      <c r="J703" s="105"/>
      <c r="K703" s="105"/>
      <c r="L703" s="319"/>
      <c r="M703" s="319"/>
      <c r="N703" s="319"/>
      <c r="O703" s="319"/>
      <c r="P703" s="319"/>
      <c r="Q703" s="319"/>
      <c r="R703" s="319"/>
      <c r="S703" s="319"/>
      <c r="T703" s="319"/>
      <c r="U703" s="319"/>
      <c r="V703" s="319"/>
      <c r="W703" s="319"/>
      <c r="X703" s="319"/>
      <c r="Y703" s="319"/>
      <c r="Z703" s="319"/>
    </row>
    <row r="704" spans="1:26" ht="19">
      <c r="A704" s="1023" t="s">
        <v>295</v>
      </c>
      <c r="B704" s="1024">
        <f>IF(E701=0,0,I166)</f>
        <v>112</v>
      </c>
      <c r="C704" s="698">
        <f>IF(E701=0,0,J166)</f>
        <v>112</v>
      </c>
      <c r="D704" s="779">
        <f>IF(D701=0,0,B704/C704)</f>
        <v>1</v>
      </c>
      <c r="E704" s="778"/>
      <c r="F704" s="319"/>
      <c r="G704" s="319"/>
      <c r="H704" s="105"/>
      <c r="I704" s="105"/>
      <c r="J704" s="105"/>
      <c r="K704" s="105"/>
      <c r="L704" s="319"/>
      <c r="M704" s="319"/>
      <c r="N704" s="319"/>
      <c r="O704" s="319"/>
      <c r="P704" s="319"/>
      <c r="Q704" s="319"/>
      <c r="R704" s="319"/>
      <c r="S704" s="319"/>
      <c r="T704" s="319"/>
      <c r="U704" s="319"/>
      <c r="V704" s="319"/>
      <c r="W704" s="319"/>
      <c r="X704" s="319"/>
      <c r="Y704" s="319"/>
      <c r="Z704" s="319"/>
    </row>
    <row r="705" spans="1:26" ht="19">
      <c r="A705" s="1023" t="s">
        <v>297</v>
      </c>
      <c r="B705" s="1024">
        <f>IF(E701=0,0,I243)</f>
        <v>118</v>
      </c>
      <c r="C705" s="698">
        <f>IF(E701=0,0,J243)</f>
        <v>118</v>
      </c>
      <c r="D705" s="779">
        <f>IF(D701=0,0,B705/C705)</f>
        <v>1</v>
      </c>
      <c r="E705" s="778"/>
      <c r="F705" s="319"/>
      <c r="G705" s="319"/>
      <c r="H705" s="105"/>
      <c r="I705" s="105"/>
      <c r="J705" s="105"/>
      <c r="K705" s="105"/>
      <c r="L705" s="319"/>
      <c r="M705" s="319"/>
      <c r="N705" s="319"/>
      <c r="O705" s="319"/>
      <c r="P705" s="319"/>
      <c r="Q705" s="319"/>
      <c r="R705" s="319"/>
      <c r="S705" s="319"/>
      <c r="T705" s="319"/>
      <c r="U705" s="319"/>
      <c r="V705" s="319"/>
      <c r="W705" s="319"/>
      <c r="X705" s="319"/>
      <c r="Y705" s="319"/>
      <c r="Z705" s="319"/>
    </row>
    <row r="706" spans="1:26" ht="19">
      <c r="A706" s="1023" t="s">
        <v>299</v>
      </c>
      <c r="B706" s="1024">
        <f>IF(E701=0,0,I326)</f>
        <v>206</v>
      </c>
      <c r="C706" s="698">
        <f>IF(E701=0,0,J326)</f>
        <v>206</v>
      </c>
      <c r="D706" s="779">
        <f>IF(D701=0,0,B706/C706)</f>
        <v>1</v>
      </c>
      <c r="E706" s="778"/>
      <c r="F706" s="319"/>
      <c r="G706" s="319"/>
      <c r="H706" s="105"/>
      <c r="I706" s="105"/>
      <c r="J706" s="105"/>
      <c r="K706" s="105"/>
      <c r="L706" s="319"/>
      <c r="M706" s="319"/>
      <c r="N706" s="319"/>
      <c r="O706" s="319"/>
      <c r="P706" s="319"/>
      <c r="Q706" s="319"/>
      <c r="R706" s="319"/>
      <c r="S706" s="319"/>
      <c r="T706" s="319"/>
      <c r="U706" s="319"/>
      <c r="V706" s="319"/>
      <c r="W706" s="319"/>
      <c r="X706" s="319"/>
      <c r="Y706" s="319"/>
      <c r="Z706" s="319"/>
    </row>
    <row r="707" spans="1:26" ht="19">
      <c r="A707" s="1023" t="s">
        <v>301</v>
      </c>
      <c r="B707" s="1024">
        <f>IF(E701=0,0,I534)</f>
        <v>80</v>
      </c>
      <c r="C707" s="698">
        <f>IF(E701=0,0,J534)</f>
        <v>80</v>
      </c>
      <c r="D707" s="779">
        <f>IF(D701=0,0,B707/C707)</f>
        <v>1</v>
      </c>
      <c r="E707" s="778"/>
      <c r="F707" s="319"/>
      <c r="G707" s="319"/>
      <c r="H707" s="105"/>
      <c r="I707" s="105"/>
      <c r="J707" s="105"/>
      <c r="K707" s="105"/>
      <c r="L707" s="319"/>
      <c r="M707" s="319"/>
      <c r="N707" s="319"/>
      <c r="O707" s="319"/>
      <c r="P707" s="319"/>
      <c r="Q707" s="319"/>
      <c r="R707" s="319"/>
      <c r="S707" s="319"/>
      <c r="T707" s="319"/>
      <c r="U707" s="319"/>
      <c r="V707" s="319"/>
      <c r="W707" s="319"/>
      <c r="X707" s="319"/>
      <c r="Y707" s="319"/>
      <c r="Z707" s="319"/>
    </row>
    <row r="708" spans="1:26" ht="19">
      <c r="A708" s="1023" t="s">
        <v>302</v>
      </c>
      <c r="B708" s="1024">
        <f>IF(E701=0,0,I586)</f>
        <v>102</v>
      </c>
      <c r="C708" s="698">
        <f>IF(E701=0,0,J586)</f>
        <v>102</v>
      </c>
      <c r="D708" s="779">
        <f>IF(D701=0,0,B708/C708)</f>
        <v>1</v>
      </c>
      <c r="E708" s="778"/>
      <c r="F708" s="319"/>
      <c r="G708" s="319"/>
      <c r="H708" s="105"/>
      <c r="I708" s="105"/>
      <c r="J708" s="105"/>
      <c r="K708" s="105"/>
      <c r="L708" s="319"/>
      <c r="M708" s="319"/>
      <c r="N708" s="319"/>
      <c r="O708" s="319"/>
      <c r="P708" s="319"/>
      <c r="Q708" s="319"/>
      <c r="R708" s="319"/>
      <c r="S708" s="319"/>
      <c r="T708" s="319"/>
      <c r="U708" s="319"/>
      <c r="V708" s="319"/>
      <c r="W708" s="319"/>
      <c r="X708" s="319"/>
      <c r="Y708" s="319"/>
      <c r="Z708" s="319"/>
    </row>
    <row r="709" spans="1:26" ht="19">
      <c r="A709" s="1023" t="s">
        <v>5609</v>
      </c>
      <c r="B709" s="1024">
        <f>IF(E701=0,0,I673)</f>
        <v>32</v>
      </c>
      <c r="C709" s="698">
        <f>IF(E701=0,0,J673)</f>
        <v>32</v>
      </c>
      <c r="D709" s="779">
        <f>IF(D701=0,0,B709/C709)</f>
        <v>1</v>
      </c>
      <c r="E709" s="778"/>
      <c r="F709" s="319"/>
      <c r="G709" s="319"/>
      <c r="H709" s="105"/>
      <c r="I709" s="105"/>
      <c r="J709" s="105"/>
      <c r="K709" s="105"/>
      <c r="L709" s="319"/>
      <c r="M709" s="319"/>
      <c r="N709" s="319"/>
      <c r="O709" s="319"/>
      <c r="P709" s="319"/>
      <c r="Q709" s="319"/>
      <c r="R709" s="319"/>
      <c r="S709" s="319"/>
      <c r="T709" s="319"/>
      <c r="U709" s="319"/>
      <c r="V709" s="319"/>
      <c r="W709" s="319"/>
      <c r="X709" s="319"/>
      <c r="Y709" s="319"/>
      <c r="Z709" s="319"/>
    </row>
    <row r="710" spans="1:26" ht="19">
      <c r="A710" s="1023" t="s">
        <v>1806</v>
      </c>
      <c r="B710" s="1024">
        <f>IF(G2=0,0,SUM(B702:B709))</f>
        <v>738</v>
      </c>
      <c r="C710" s="698">
        <f>IF(G2=0,0,SUM(C702:C709))</f>
        <v>738</v>
      </c>
      <c r="D710" s="779">
        <f>IF(E701=0,0,B710/C710)</f>
        <v>1</v>
      </c>
      <c r="E710" s="778"/>
      <c r="F710" s="319"/>
      <c r="G710" s="319"/>
      <c r="H710" s="105"/>
      <c r="I710" s="105"/>
      <c r="J710" s="105"/>
      <c r="K710" s="105"/>
      <c r="L710" s="319"/>
      <c r="M710" s="319"/>
      <c r="N710" s="319"/>
      <c r="O710" s="319"/>
      <c r="P710" s="319"/>
      <c r="Q710" s="319"/>
      <c r="R710" s="319"/>
      <c r="S710" s="319"/>
      <c r="T710" s="319"/>
      <c r="U710" s="319"/>
      <c r="V710" s="319"/>
      <c r="W710" s="319"/>
      <c r="X710" s="319"/>
      <c r="Y710" s="319"/>
      <c r="Z710" s="319"/>
    </row>
    <row r="711" spans="1:26" ht="19">
      <c r="A711" s="1023"/>
      <c r="B711" s="1024"/>
      <c r="C711" s="698"/>
      <c r="D711" s="777"/>
      <c r="E711" s="778"/>
      <c r="F711" s="319"/>
      <c r="G711" s="319"/>
      <c r="H711" s="105"/>
      <c r="I711" s="105"/>
      <c r="J711" s="105"/>
      <c r="K711" s="105"/>
      <c r="L711" s="319"/>
      <c r="M711" s="319"/>
      <c r="N711" s="319"/>
      <c r="O711" s="319"/>
      <c r="P711" s="319"/>
      <c r="Q711" s="319"/>
      <c r="R711" s="319"/>
      <c r="S711" s="319"/>
      <c r="T711" s="319"/>
      <c r="U711" s="319"/>
      <c r="V711" s="319"/>
      <c r="W711" s="319"/>
      <c r="X711" s="319"/>
      <c r="Y711" s="319"/>
      <c r="Z711" s="319"/>
    </row>
    <row r="712" spans="1:26" ht="19">
      <c r="A712" s="1023">
        <v>0</v>
      </c>
      <c r="B712" s="1024"/>
      <c r="C712" s="698"/>
      <c r="D712" s="777"/>
      <c r="E712" s="778"/>
      <c r="F712" s="319"/>
      <c r="G712" s="319"/>
      <c r="H712" s="105"/>
      <c r="I712" s="105"/>
      <c r="J712" s="105"/>
      <c r="K712" s="105"/>
      <c r="L712" s="319"/>
      <c r="M712" s="319"/>
      <c r="N712" s="319"/>
      <c r="O712" s="319"/>
      <c r="P712" s="319"/>
      <c r="Q712" s="319"/>
      <c r="R712" s="319"/>
      <c r="S712" s="319"/>
      <c r="T712" s="319"/>
      <c r="U712" s="319"/>
      <c r="V712" s="319"/>
      <c r="W712" s="319"/>
      <c r="X712" s="319"/>
      <c r="Y712" s="319"/>
      <c r="Z712" s="319"/>
    </row>
    <row r="713" spans="1:26" ht="19">
      <c r="A713" s="1023">
        <v>1</v>
      </c>
      <c r="B713" s="1024"/>
      <c r="C713" s="698"/>
      <c r="D713" s="777"/>
      <c r="E713" s="778"/>
      <c r="F713" s="319"/>
      <c r="G713" s="319"/>
      <c r="H713" s="105"/>
      <c r="I713" s="105"/>
      <c r="J713" s="105"/>
      <c r="K713" s="105"/>
      <c r="L713" s="319"/>
      <c r="M713" s="319"/>
      <c r="N713" s="319"/>
      <c r="O713" s="319"/>
      <c r="P713" s="319"/>
      <c r="Q713" s="319"/>
      <c r="R713" s="319"/>
      <c r="S713" s="319"/>
      <c r="T713" s="319"/>
      <c r="U713" s="319"/>
      <c r="V713" s="319"/>
      <c r="W713" s="319"/>
      <c r="X713" s="319"/>
      <c r="Y713" s="319"/>
      <c r="Z713" s="319"/>
    </row>
    <row r="714" spans="1:26" ht="19">
      <c r="A714" s="1023">
        <v>2</v>
      </c>
      <c r="B714" s="1024"/>
      <c r="C714" s="698"/>
      <c r="D714" s="777"/>
      <c r="E714" s="778"/>
      <c r="F714" s="319"/>
      <c r="G714" s="319"/>
      <c r="H714" s="105"/>
      <c r="I714" s="105"/>
      <c r="J714" s="105"/>
      <c r="K714" s="105"/>
      <c r="L714" s="319"/>
      <c r="M714" s="319"/>
      <c r="N714" s="319"/>
      <c r="O714" s="319"/>
      <c r="P714" s="319"/>
      <c r="Q714" s="319"/>
      <c r="R714" s="319"/>
      <c r="S714" s="319"/>
      <c r="T714" s="319"/>
      <c r="U714" s="319"/>
      <c r="V714" s="319"/>
      <c r="W714" s="319"/>
      <c r="X714" s="319"/>
      <c r="Y714" s="319"/>
      <c r="Z714" s="319"/>
    </row>
    <row r="715" spans="1:26" ht="19">
      <c r="A715" s="1023"/>
      <c r="B715" s="1024"/>
      <c r="C715" s="698"/>
      <c r="D715" s="777"/>
      <c r="E715" s="778"/>
      <c r="F715" s="319"/>
      <c r="G715" s="319"/>
      <c r="H715" s="105"/>
      <c r="I715" s="105"/>
      <c r="J715" s="105"/>
      <c r="K715" s="105"/>
      <c r="L715" s="319"/>
      <c r="M715" s="319"/>
      <c r="N715" s="319"/>
      <c r="O715" s="319"/>
      <c r="P715" s="319"/>
      <c r="Q715" s="319"/>
      <c r="R715" s="319"/>
      <c r="S715" s="319"/>
      <c r="T715" s="319"/>
      <c r="U715" s="319"/>
      <c r="V715" s="319"/>
      <c r="W715" s="319"/>
      <c r="X715" s="319"/>
      <c r="Y715" s="319"/>
      <c r="Z715" s="319"/>
    </row>
    <row r="716" spans="1:26" ht="19">
      <c r="A716" s="1023"/>
      <c r="B716" s="1024"/>
      <c r="C716" s="698"/>
      <c r="D716" s="777"/>
      <c r="E716" s="778"/>
      <c r="F716" s="319"/>
      <c r="G716" s="319"/>
      <c r="H716" s="105"/>
      <c r="I716" s="105"/>
      <c r="J716" s="105"/>
      <c r="K716" s="105"/>
      <c r="L716" s="319"/>
      <c r="M716" s="319"/>
      <c r="N716" s="319"/>
      <c r="O716" s="319"/>
      <c r="P716" s="319"/>
      <c r="Q716" s="319"/>
      <c r="R716" s="319"/>
      <c r="S716" s="319"/>
      <c r="T716" s="319"/>
      <c r="U716" s="319"/>
      <c r="V716" s="319"/>
      <c r="W716" s="319"/>
      <c r="X716" s="319"/>
      <c r="Y716" s="319"/>
      <c r="Z716" s="319"/>
    </row>
    <row r="717" spans="1:26" ht="19">
      <c r="A717" s="713"/>
      <c r="B717" s="1022"/>
      <c r="C717" s="582"/>
      <c r="D717" s="774"/>
      <c r="E717" s="77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ht="19">
      <c r="A718" s="713"/>
      <c r="B718" s="1022"/>
      <c r="C718" s="582"/>
      <c r="D718" s="774"/>
      <c r="E718" s="77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ht="19">
      <c r="A719" s="713"/>
      <c r="B719" s="1022"/>
      <c r="C719" s="582"/>
      <c r="D719" s="774"/>
      <c r="E719" s="77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ht="19">
      <c r="A720" s="713"/>
      <c r="B720" s="1022"/>
      <c r="C720" s="582"/>
      <c r="D720" s="774"/>
      <c r="E720" s="77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ht="19">
      <c r="A721" s="713"/>
      <c r="B721" s="1022"/>
      <c r="C721" s="582"/>
      <c r="D721" s="774"/>
      <c r="E721" s="77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ht="19">
      <c r="A722" s="713"/>
      <c r="B722" s="1022"/>
      <c r="C722" s="582"/>
      <c r="D722" s="774"/>
      <c r="E722" s="77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ht="19">
      <c r="A723" s="713"/>
      <c r="B723" s="1022"/>
      <c r="C723" s="582"/>
      <c r="D723" s="774"/>
      <c r="E723" s="775"/>
      <c r="F723" s="105"/>
      <c r="G723" s="105"/>
      <c r="H723" s="319"/>
      <c r="I723" s="319"/>
      <c r="J723" s="319"/>
      <c r="K723" s="105"/>
      <c r="L723" s="105"/>
      <c r="M723" s="319"/>
      <c r="N723" s="319"/>
      <c r="O723" s="105"/>
      <c r="P723" s="105"/>
      <c r="Q723" s="105"/>
      <c r="R723" s="105"/>
      <c r="S723" s="105"/>
      <c r="T723" s="105"/>
      <c r="U723" s="105"/>
      <c r="V723" s="105"/>
      <c r="W723" s="105"/>
      <c r="X723" s="105"/>
      <c r="Y723" s="105"/>
      <c r="Z723" s="105"/>
    </row>
    <row r="724" spans="1:26" ht="19">
      <c r="A724" s="713"/>
      <c r="B724" s="1022"/>
      <c r="C724" s="582"/>
      <c r="D724" s="774"/>
      <c r="E724" s="775"/>
      <c r="F724" s="105"/>
      <c r="G724" s="105"/>
      <c r="H724" s="319"/>
      <c r="I724" s="319"/>
      <c r="J724" s="319"/>
      <c r="K724" s="105"/>
      <c r="L724" s="105"/>
      <c r="M724" s="319"/>
      <c r="N724" s="319"/>
      <c r="O724" s="105"/>
      <c r="P724" s="105"/>
      <c r="Q724" s="105"/>
      <c r="R724" s="105"/>
      <c r="S724" s="105"/>
      <c r="T724" s="105"/>
      <c r="U724" s="105"/>
      <c r="V724" s="105"/>
      <c r="W724" s="105"/>
      <c r="X724" s="105"/>
      <c r="Y724" s="105"/>
      <c r="Z724" s="105"/>
    </row>
    <row r="725" spans="1:26" ht="19">
      <c r="A725" s="713"/>
      <c r="B725" s="1022"/>
      <c r="C725" s="582"/>
      <c r="D725" s="774"/>
      <c r="E725" s="775"/>
      <c r="F725" s="105"/>
      <c r="G725" s="105"/>
      <c r="H725" s="319"/>
      <c r="I725" s="319"/>
      <c r="J725" s="319"/>
      <c r="K725" s="105"/>
      <c r="L725" s="105"/>
      <c r="M725" s="319"/>
      <c r="N725" s="319"/>
      <c r="O725" s="105"/>
      <c r="P725" s="105"/>
      <c r="Q725" s="105"/>
      <c r="R725" s="105"/>
      <c r="S725" s="105"/>
      <c r="T725" s="105"/>
      <c r="U725" s="105"/>
      <c r="V725" s="105"/>
      <c r="W725" s="105"/>
      <c r="X725" s="105"/>
      <c r="Y725" s="105"/>
      <c r="Z725" s="105"/>
    </row>
    <row r="726" spans="1:26" ht="19">
      <c r="A726" s="713"/>
      <c r="B726" s="1022"/>
      <c r="C726" s="582"/>
      <c r="D726" s="774"/>
      <c r="E726" s="775"/>
      <c r="F726" s="105"/>
      <c r="G726" s="105"/>
      <c r="H726" s="319"/>
      <c r="I726" s="319"/>
      <c r="J726" s="319"/>
      <c r="K726" s="105"/>
      <c r="L726" s="105"/>
      <c r="M726" s="319"/>
      <c r="N726" s="319"/>
      <c r="O726" s="105"/>
      <c r="P726" s="105"/>
      <c r="Q726" s="105"/>
      <c r="R726" s="105"/>
      <c r="S726" s="105"/>
      <c r="T726" s="105"/>
      <c r="U726" s="105"/>
      <c r="V726" s="105"/>
      <c r="W726" s="105"/>
      <c r="X726" s="105"/>
      <c r="Y726" s="105"/>
      <c r="Z726" s="105"/>
    </row>
    <row r="727" spans="1:26" ht="19">
      <c r="A727" s="713"/>
      <c r="B727" s="1022"/>
      <c r="C727" s="582"/>
      <c r="D727" s="774"/>
      <c r="E727" s="775"/>
      <c r="F727" s="105"/>
      <c r="G727" s="105"/>
      <c r="H727" s="319"/>
      <c r="I727" s="319"/>
      <c r="J727" s="319"/>
      <c r="K727" s="105"/>
      <c r="L727" s="105"/>
      <c r="M727" s="319"/>
      <c r="N727" s="319"/>
      <c r="O727" s="105"/>
      <c r="P727" s="105"/>
      <c r="Q727" s="105"/>
      <c r="R727" s="105"/>
      <c r="S727" s="105"/>
      <c r="T727" s="105"/>
      <c r="U727" s="105"/>
      <c r="V727" s="105"/>
      <c r="W727" s="105"/>
      <c r="X727" s="105"/>
      <c r="Y727" s="105"/>
      <c r="Z727" s="105"/>
    </row>
    <row r="728" spans="1:26" ht="19">
      <c r="A728" s="1023"/>
      <c r="B728" s="1025"/>
      <c r="C728" s="151"/>
      <c r="D728" s="780"/>
      <c r="E728" s="278"/>
      <c r="F728" s="106"/>
      <c r="G728" s="105"/>
      <c r="H728" s="319"/>
      <c r="I728" s="319"/>
      <c r="J728" s="319"/>
      <c r="K728" s="105"/>
      <c r="L728" s="105"/>
      <c r="M728" s="319"/>
      <c r="N728" s="319"/>
      <c r="O728" s="105"/>
      <c r="P728" s="105"/>
      <c r="Q728" s="106"/>
      <c r="R728" s="106"/>
      <c r="S728" s="106"/>
      <c r="T728" s="106"/>
      <c r="U728" s="106"/>
      <c r="V728" s="106"/>
      <c r="W728" s="106"/>
      <c r="X728" s="106"/>
      <c r="Y728" s="106"/>
      <c r="Z728" s="106"/>
    </row>
    <row r="729" spans="1:26" ht="19">
      <c r="A729" s="1023"/>
      <c r="B729" s="1025"/>
      <c r="C729" s="151"/>
      <c r="D729" s="780"/>
      <c r="E729" s="278"/>
      <c r="F729" s="106"/>
      <c r="G729" s="105"/>
      <c r="H729" s="319"/>
      <c r="I729" s="319"/>
      <c r="J729" s="319"/>
      <c r="K729" s="105"/>
      <c r="L729" s="105"/>
      <c r="M729" s="319"/>
      <c r="N729" s="319"/>
      <c r="O729" s="105"/>
      <c r="P729" s="105"/>
      <c r="Q729" s="106"/>
      <c r="R729" s="106"/>
      <c r="S729" s="106"/>
      <c r="T729" s="106"/>
      <c r="U729" s="106"/>
      <c r="V729" s="106"/>
      <c r="W729" s="106"/>
      <c r="X729" s="106"/>
      <c r="Y729" s="106"/>
      <c r="Z729" s="106"/>
    </row>
    <row r="730" spans="1:26" ht="19">
      <c r="A730" s="1023"/>
      <c r="B730" s="1025"/>
      <c r="C730" s="151"/>
      <c r="D730" s="780"/>
      <c r="E730" s="278"/>
      <c r="F730" s="106"/>
      <c r="G730" s="105"/>
      <c r="H730" s="319"/>
      <c r="I730" s="319"/>
      <c r="J730" s="319"/>
      <c r="K730" s="105"/>
      <c r="L730" s="105"/>
      <c r="M730" s="319"/>
      <c r="N730" s="319"/>
      <c r="O730" s="105"/>
      <c r="P730" s="105"/>
      <c r="Q730" s="106"/>
      <c r="R730" s="106"/>
      <c r="S730" s="106"/>
      <c r="T730" s="106"/>
      <c r="U730" s="106"/>
      <c r="V730" s="106"/>
      <c r="W730" s="106"/>
      <c r="X730" s="106"/>
      <c r="Y730" s="106"/>
      <c r="Z730" s="106"/>
    </row>
    <row r="731" spans="1:26" ht="19">
      <c r="A731" s="1023"/>
      <c r="B731" s="1025"/>
      <c r="C731" s="151"/>
      <c r="D731" s="780"/>
      <c r="E731" s="278"/>
      <c r="F731" s="106"/>
      <c r="G731" s="105"/>
      <c r="H731" s="319"/>
      <c r="I731" s="319"/>
      <c r="J731" s="319"/>
      <c r="K731" s="105"/>
      <c r="L731" s="105"/>
      <c r="M731" s="319"/>
      <c r="N731" s="319"/>
      <c r="O731" s="105"/>
      <c r="P731" s="105"/>
      <c r="Q731" s="106"/>
      <c r="R731" s="106"/>
      <c r="S731" s="106"/>
      <c r="T731" s="106"/>
      <c r="U731" s="106"/>
      <c r="V731" s="106"/>
      <c r="W731" s="106"/>
      <c r="X731" s="106"/>
      <c r="Y731" s="106"/>
      <c r="Z731" s="106"/>
    </row>
    <row r="732" spans="1:26" ht="19">
      <c r="A732" s="1023"/>
      <c r="B732" s="1025"/>
      <c r="C732" s="151"/>
      <c r="D732" s="780"/>
      <c r="E732" s="278"/>
      <c r="F732" s="106"/>
      <c r="G732" s="105"/>
      <c r="H732" s="319"/>
      <c r="I732" s="319"/>
      <c r="J732" s="319"/>
      <c r="K732" s="105"/>
      <c r="L732" s="105"/>
      <c r="M732" s="319"/>
      <c r="N732" s="319"/>
      <c r="O732" s="105"/>
      <c r="P732" s="105"/>
      <c r="Q732" s="106"/>
      <c r="R732" s="106"/>
      <c r="S732" s="106"/>
      <c r="T732" s="106"/>
      <c r="U732" s="106"/>
      <c r="V732" s="106"/>
      <c r="W732" s="106"/>
      <c r="X732" s="106"/>
      <c r="Y732" s="106"/>
      <c r="Z732" s="106"/>
    </row>
    <row r="733" spans="1:26" ht="19">
      <c r="A733" s="1023"/>
      <c r="B733" s="1025"/>
      <c r="C733" s="151"/>
      <c r="D733" s="780"/>
      <c r="E733" s="278"/>
      <c r="F733" s="106"/>
      <c r="G733" s="105"/>
      <c r="H733" s="319"/>
      <c r="I733" s="319"/>
      <c r="J733" s="319"/>
      <c r="K733" s="105"/>
      <c r="L733" s="105"/>
      <c r="M733" s="319"/>
      <c r="N733" s="319"/>
      <c r="O733" s="105"/>
      <c r="P733" s="105"/>
      <c r="Q733" s="106"/>
      <c r="R733" s="106"/>
      <c r="S733" s="106"/>
      <c r="T733" s="106"/>
      <c r="U733" s="106"/>
      <c r="V733" s="106"/>
      <c r="W733" s="106"/>
      <c r="X733" s="106"/>
      <c r="Y733" s="106"/>
      <c r="Z733" s="106"/>
    </row>
    <row r="734" spans="1:26" ht="19">
      <c r="A734" s="1023"/>
      <c r="B734" s="1025"/>
      <c r="C734" s="151"/>
      <c r="D734" s="780"/>
      <c r="E734" s="278"/>
      <c r="F734" s="106"/>
      <c r="G734" s="105"/>
      <c r="H734" s="319"/>
      <c r="I734" s="319"/>
      <c r="J734" s="319"/>
      <c r="K734" s="105"/>
      <c r="L734" s="105"/>
      <c r="M734" s="319"/>
      <c r="N734" s="319"/>
      <c r="O734" s="105"/>
      <c r="P734" s="105"/>
      <c r="Q734" s="106"/>
      <c r="R734" s="106"/>
      <c r="S734" s="106"/>
      <c r="T734" s="106"/>
      <c r="U734" s="106"/>
      <c r="V734" s="106"/>
      <c r="W734" s="106"/>
      <c r="X734" s="106"/>
      <c r="Y734" s="106"/>
      <c r="Z734" s="106"/>
    </row>
    <row r="735" spans="1:26" ht="19">
      <c r="A735" s="1023"/>
      <c r="B735" s="1025"/>
      <c r="C735" s="151"/>
      <c r="D735" s="780"/>
      <c r="E735" s="278"/>
      <c r="F735" s="106"/>
      <c r="G735" s="105"/>
      <c r="H735" s="319"/>
      <c r="I735" s="319"/>
      <c r="J735" s="319"/>
      <c r="K735" s="105"/>
      <c r="L735" s="105"/>
      <c r="M735" s="319"/>
      <c r="N735" s="319"/>
      <c r="O735" s="105"/>
      <c r="P735" s="105"/>
      <c r="Q735" s="106"/>
      <c r="R735" s="106"/>
      <c r="S735" s="106"/>
      <c r="T735" s="106"/>
      <c r="U735" s="106"/>
      <c r="V735" s="106"/>
      <c r="W735" s="106"/>
      <c r="X735" s="106"/>
      <c r="Y735" s="106"/>
      <c r="Z735" s="106"/>
    </row>
    <row r="736" spans="1:26" ht="19">
      <c r="A736" s="1023"/>
      <c r="B736" s="1025"/>
      <c r="C736" s="151"/>
      <c r="D736" s="780"/>
      <c r="E736" s="278"/>
      <c r="F736" s="106"/>
      <c r="G736" s="105"/>
      <c r="H736" s="319"/>
      <c r="I736" s="319"/>
      <c r="J736" s="319"/>
      <c r="K736" s="105"/>
      <c r="L736" s="105"/>
      <c r="M736" s="319"/>
      <c r="N736" s="319"/>
      <c r="O736" s="105"/>
      <c r="P736" s="105"/>
      <c r="Q736" s="106"/>
      <c r="R736" s="106"/>
      <c r="S736" s="106"/>
      <c r="T736" s="106"/>
      <c r="U736" s="106"/>
      <c r="V736" s="106"/>
      <c r="W736" s="106"/>
      <c r="X736" s="106"/>
      <c r="Y736" s="106"/>
      <c r="Z736" s="106"/>
    </row>
    <row r="737" spans="1:26" ht="19">
      <c r="A737" s="1023"/>
      <c r="B737" s="1025"/>
      <c r="C737" s="151"/>
      <c r="D737" s="780"/>
      <c r="E737" s="278"/>
      <c r="F737" s="106"/>
      <c r="G737" s="105"/>
      <c r="H737" s="319"/>
      <c r="I737" s="319"/>
      <c r="J737" s="319"/>
      <c r="K737" s="105"/>
      <c r="L737" s="105"/>
      <c r="M737" s="319"/>
      <c r="N737" s="319"/>
      <c r="O737" s="105"/>
      <c r="P737" s="105"/>
      <c r="Q737" s="106"/>
      <c r="R737" s="106"/>
      <c r="S737" s="106"/>
      <c r="T737" s="106"/>
      <c r="U737" s="106"/>
      <c r="V737" s="106"/>
      <c r="W737" s="106"/>
      <c r="X737" s="106"/>
      <c r="Y737" s="106"/>
      <c r="Z737" s="106"/>
    </row>
    <row r="738" spans="1:26" ht="19">
      <c r="A738" s="1023"/>
      <c r="B738" s="1025"/>
      <c r="C738" s="151"/>
      <c r="D738" s="780"/>
      <c r="E738" s="278"/>
      <c r="F738" s="106"/>
      <c r="G738" s="105"/>
      <c r="H738" s="319"/>
      <c r="I738" s="319"/>
      <c r="J738" s="319"/>
      <c r="K738" s="105"/>
      <c r="L738" s="105"/>
      <c r="M738" s="319"/>
      <c r="N738" s="319"/>
      <c r="O738" s="105"/>
      <c r="P738" s="105"/>
      <c r="Q738" s="106"/>
      <c r="R738" s="106"/>
      <c r="S738" s="106"/>
      <c r="T738" s="106"/>
      <c r="U738" s="106"/>
      <c r="V738" s="106"/>
      <c r="W738" s="106"/>
      <c r="X738" s="106"/>
      <c r="Y738" s="106"/>
      <c r="Z738" s="106"/>
    </row>
    <row r="739" spans="1:26" ht="19">
      <c r="A739" s="1023"/>
      <c r="B739" s="1025"/>
      <c r="C739" s="151"/>
      <c r="D739" s="780"/>
      <c r="E739" s="278"/>
      <c r="F739" s="106"/>
      <c r="G739" s="105"/>
      <c r="H739" s="319"/>
      <c r="I739" s="319"/>
      <c r="J739" s="319"/>
      <c r="K739" s="105"/>
      <c r="L739" s="105"/>
      <c r="M739" s="319"/>
      <c r="N739" s="319"/>
      <c r="O739" s="105"/>
      <c r="P739" s="105"/>
      <c r="Q739" s="106"/>
      <c r="R739" s="106"/>
      <c r="S739" s="106"/>
      <c r="T739" s="106"/>
      <c r="U739" s="106"/>
      <c r="V739" s="106"/>
      <c r="W739" s="106"/>
      <c r="X739" s="106"/>
      <c r="Y739" s="106"/>
      <c r="Z739" s="106"/>
    </row>
    <row r="740" spans="1:26" ht="19">
      <c r="A740" s="1023"/>
      <c r="B740" s="1025"/>
      <c r="C740" s="151"/>
      <c r="D740" s="780"/>
      <c r="E740" s="278"/>
      <c r="F740" s="106"/>
      <c r="G740" s="105"/>
      <c r="H740" s="319"/>
      <c r="I740" s="319"/>
      <c r="J740" s="319"/>
      <c r="K740" s="105"/>
      <c r="L740" s="105"/>
      <c r="M740" s="319"/>
      <c r="N740" s="319"/>
      <c r="O740" s="105"/>
      <c r="P740" s="105"/>
      <c r="Q740" s="106"/>
      <c r="R740" s="106"/>
      <c r="S740" s="106"/>
      <c r="T740" s="106"/>
      <c r="U740" s="106"/>
      <c r="V740" s="106"/>
      <c r="W740" s="106"/>
      <c r="X740" s="106"/>
      <c r="Y740" s="106"/>
      <c r="Z740" s="106"/>
    </row>
    <row r="741" spans="1:26" ht="19">
      <c r="A741" s="1023"/>
      <c r="B741" s="1025"/>
      <c r="C741" s="151"/>
      <c r="D741" s="780"/>
      <c r="E741" s="278"/>
      <c r="F741" s="106"/>
      <c r="G741" s="105"/>
      <c r="H741" s="319"/>
      <c r="I741" s="319"/>
      <c r="J741" s="319"/>
      <c r="K741" s="105"/>
      <c r="L741" s="105"/>
      <c r="M741" s="319"/>
      <c r="N741" s="319"/>
      <c r="O741" s="105"/>
      <c r="P741" s="105"/>
      <c r="Q741" s="106"/>
      <c r="R741" s="106"/>
      <c r="S741" s="106"/>
      <c r="T741" s="106"/>
      <c r="U741" s="106"/>
      <c r="V741" s="106"/>
      <c r="W741" s="106"/>
      <c r="X741" s="106"/>
      <c r="Y741" s="106"/>
      <c r="Z741" s="106"/>
    </row>
    <row r="742" spans="1:26" ht="19">
      <c r="A742" s="1023"/>
      <c r="B742" s="1025"/>
      <c r="C742" s="151"/>
      <c r="D742" s="780"/>
      <c r="E742" s="278"/>
      <c r="F742" s="106"/>
      <c r="G742" s="105"/>
      <c r="H742" s="319"/>
      <c r="I742" s="319"/>
      <c r="J742" s="319"/>
      <c r="K742" s="105"/>
      <c r="L742" s="105"/>
      <c r="M742" s="319"/>
      <c r="N742" s="319"/>
      <c r="O742" s="105"/>
      <c r="P742" s="105"/>
      <c r="Q742" s="106"/>
      <c r="R742" s="106"/>
      <c r="S742" s="106"/>
      <c r="T742" s="106"/>
      <c r="U742" s="106"/>
      <c r="V742" s="106"/>
      <c r="W742" s="106"/>
      <c r="X742" s="106"/>
      <c r="Y742" s="106"/>
      <c r="Z742" s="106"/>
    </row>
    <row r="743" spans="1:26" ht="19">
      <c r="A743" s="1023"/>
      <c r="B743" s="1025"/>
      <c r="C743" s="151"/>
      <c r="D743" s="780"/>
      <c r="E743" s="278"/>
      <c r="F743" s="106"/>
      <c r="G743" s="105"/>
      <c r="H743" s="319"/>
      <c r="I743" s="319"/>
      <c r="J743" s="319"/>
      <c r="K743" s="105"/>
      <c r="L743" s="105"/>
      <c r="M743" s="319"/>
      <c r="N743" s="319"/>
      <c r="O743" s="105"/>
      <c r="P743" s="105"/>
      <c r="Q743" s="106"/>
      <c r="R743" s="106"/>
      <c r="S743" s="106"/>
      <c r="T743" s="106"/>
      <c r="U743" s="106"/>
      <c r="V743" s="106"/>
      <c r="W743" s="106"/>
      <c r="X743" s="106"/>
      <c r="Y743" s="106"/>
      <c r="Z743" s="106"/>
    </row>
    <row r="744" spans="1:26" ht="19">
      <c r="A744" s="1023"/>
      <c r="B744" s="1025"/>
      <c r="C744" s="151"/>
      <c r="D744" s="780"/>
      <c r="E744" s="278"/>
      <c r="F744" s="106"/>
      <c r="G744" s="105"/>
      <c r="H744" s="319"/>
      <c r="I744" s="319"/>
      <c r="J744" s="319"/>
      <c r="K744" s="105"/>
      <c r="L744" s="105"/>
      <c r="M744" s="319"/>
      <c r="N744" s="319"/>
      <c r="O744" s="105"/>
      <c r="P744" s="105"/>
      <c r="Q744" s="106"/>
      <c r="R744" s="106"/>
      <c r="S744" s="106"/>
      <c r="T744" s="106"/>
      <c r="U744" s="106"/>
      <c r="V744" s="106"/>
      <c r="W744" s="106"/>
      <c r="X744" s="106"/>
      <c r="Y744" s="106"/>
      <c r="Z744" s="106"/>
    </row>
    <row r="745" spans="1:26" ht="19">
      <c r="A745" s="1023"/>
      <c r="B745" s="1025"/>
      <c r="C745" s="151"/>
      <c r="D745" s="780"/>
      <c r="E745" s="278"/>
      <c r="F745" s="106"/>
      <c r="G745" s="105"/>
      <c r="H745" s="319"/>
      <c r="I745" s="319"/>
      <c r="J745" s="319"/>
      <c r="K745" s="105"/>
      <c r="L745" s="105"/>
      <c r="M745" s="319"/>
      <c r="N745" s="319"/>
      <c r="O745" s="105"/>
      <c r="P745" s="105"/>
      <c r="Q745" s="106"/>
      <c r="R745" s="106"/>
      <c r="S745" s="106"/>
      <c r="T745" s="106"/>
      <c r="U745" s="106"/>
      <c r="V745" s="106"/>
      <c r="W745" s="106"/>
      <c r="X745" s="106"/>
      <c r="Y745" s="106"/>
      <c r="Z745" s="106"/>
    </row>
    <row r="746" spans="1:26" ht="19">
      <c r="A746" s="1023"/>
      <c r="B746" s="1025"/>
      <c r="C746" s="151"/>
      <c r="D746" s="780"/>
      <c r="E746" s="278"/>
      <c r="F746" s="106"/>
      <c r="G746" s="105"/>
      <c r="H746" s="319"/>
      <c r="I746" s="319"/>
      <c r="J746" s="319"/>
      <c r="K746" s="105"/>
      <c r="L746" s="105"/>
      <c r="M746" s="319"/>
      <c r="N746" s="319"/>
      <c r="O746" s="105"/>
      <c r="P746" s="105"/>
      <c r="Q746" s="106"/>
      <c r="R746" s="106"/>
      <c r="S746" s="106"/>
      <c r="T746" s="106"/>
      <c r="U746" s="106"/>
      <c r="V746" s="106"/>
      <c r="W746" s="106"/>
      <c r="X746" s="106"/>
      <c r="Y746" s="106"/>
      <c r="Z746" s="106"/>
    </row>
    <row r="747" spans="1:26" ht="19">
      <c r="A747" s="1023"/>
      <c r="B747" s="1025"/>
      <c r="C747" s="151"/>
      <c r="D747" s="780"/>
      <c r="E747" s="278"/>
      <c r="F747" s="106"/>
      <c r="G747" s="105"/>
      <c r="H747" s="319"/>
      <c r="I747" s="319"/>
      <c r="J747" s="319"/>
      <c r="K747" s="105"/>
      <c r="L747" s="105"/>
      <c r="M747" s="319"/>
      <c r="N747" s="319"/>
      <c r="O747" s="105"/>
      <c r="P747" s="105"/>
      <c r="Q747" s="106"/>
      <c r="R747" s="106"/>
      <c r="S747" s="106"/>
      <c r="T747" s="106"/>
      <c r="U747" s="106"/>
      <c r="V747" s="106"/>
      <c r="W747" s="106"/>
      <c r="X747" s="106"/>
      <c r="Y747" s="106"/>
      <c r="Z747" s="106"/>
    </row>
    <row r="748" spans="1:26" ht="19">
      <c r="A748" s="1023"/>
      <c r="B748" s="1025"/>
      <c r="C748" s="151"/>
      <c r="D748" s="780"/>
      <c r="E748" s="278"/>
      <c r="F748" s="106"/>
      <c r="G748" s="105"/>
      <c r="H748" s="319"/>
      <c r="I748" s="319"/>
      <c r="J748" s="319"/>
      <c r="K748" s="105"/>
      <c r="L748" s="105"/>
      <c r="M748" s="319"/>
      <c r="N748" s="319"/>
      <c r="O748" s="105"/>
      <c r="P748" s="105"/>
      <c r="Q748" s="106"/>
      <c r="R748" s="106"/>
      <c r="S748" s="106"/>
      <c r="T748" s="106"/>
      <c r="U748" s="106"/>
      <c r="V748" s="106"/>
      <c r="W748" s="106"/>
      <c r="X748" s="106"/>
      <c r="Y748" s="106"/>
      <c r="Z748" s="106"/>
    </row>
    <row r="749" spans="1:26" ht="19">
      <c r="A749" s="1023"/>
      <c r="B749" s="1025"/>
      <c r="C749" s="151"/>
      <c r="D749" s="780"/>
      <c r="E749" s="278"/>
      <c r="F749" s="106"/>
      <c r="G749" s="105"/>
      <c r="H749" s="319"/>
      <c r="I749" s="319"/>
      <c r="J749" s="319"/>
      <c r="K749" s="105"/>
      <c r="L749" s="105"/>
      <c r="M749" s="319"/>
      <c r="N749" s="319"/>
      <c r="O749" s="105"/>
      <c r="P749" s="105"/>
      <c r="Q749" s="106"/>
      <c r="R749" s="106"/>
      <c r="S749" s="106"/>
      <c r="T749" s="106"/>
      <c r="U749" s="106"/>
      <c r="V749" s="106"/>
      <c r="W749" s="106"/>
      <c r="X749" s="106"/>
      <c r="Y749" s="106"/>
      <c r="Z749" s="106"/>
    </row>
    <row r="750" spans="1:26" ht="19">
      <c r="A750" s="1023"/>
      <c r="B750" s="1025"/>
      <c r="C750" s="151"/>
      <c r="D750" s="780"/>
      <c r="E750" s="278"/>
      <c r="F750" s="106"/>
      <c r="G750" s="105"/>
      <c r="H750" s="319"/>
      <c r="I750" s="319"/>
      <c r="J750" s="319"/>
      <c r="K750" s="105"/>
      <c r="L750" s="105"/>
      <c r="M750" s="319"/>
      <c r="N750" s="319"/>
      <c r="O750" s="105"/>
      <c r="P750" s="105"/>
      <c r="Q750" s="106"/>
      <c r="R750" s="106"/>
      <c r="S750" s="106"/>
      <c r="T750" s="106"/>
      <c r="U750" s="106"/>
      <c r="V750" s="106"/>
      <c r="W750" s="106"/>
      <c r="X750" s="106"/>
      <c r="Y750" s="106"/>
      <c r="Z750" s="106"/>
    </row>
    <row r="751" spans="1:26" ht="19">
      <c r="A751" s="1023"/>
      <c r="B751" s="1025"/>
      <c r="C751" s="151"/>
      <c r="D751" s="780"/>
      <c r="E751" s="278"/>
      <c r="F751" s="106"/>
      <c r="G751" s="105"/>
      <c r="H751" s="319"/>
      <c r="I751" s="319"/>
      <c r="J751" s="319"/>
      <c r="K751" s="105"/>
      <c r="L751" s="105"/>
      <c r="M751" s="319"/>
      <c r="N751" s="319"/>
      <c r="O751" s="105"/>
      <c r="P751" s="105"/>
      <c r="Q751" s="106"/>
      <c r="R751" s="106"/>
      <c r="S751" s="106"/>
      <c r="T751" s="106"/>
      <c r="U751" s="106"/>
      <c r="V751" s="106"/>
      <c r="W751" s="106"/>
      <c r="X751" s="106"/>
      <c r="Y751" s="106"/>
      <c r="Z751" s="106"/>
    </row>
    <row r="752" spans="1:26" ht="19">
      <c r="A752" s="1023"/>
      <c r="B752" s="1025"/>
      <c r="C752" s="151"/>
      <c r="D752" s="780"/>
      <c r="E752" s="278"/>
      <c r="F752" s="106"/>
      <c r="G752" s="105"/>
      <c r="H752" s="319"/>
      <c r="I752" s="319"/>
      <c r="J752" s="319"/>
      <c r="K752" s="105"/>
      <c r="L752" s="105"/>
      <c r="M752" s="319"/>
      <c r="N752" s="319"/>
      <c r="O752" s="105"/>
      <c r="P752" s="105"/>
      <c r="Q752" s="106"/>
      <c r="R752" s="106"/>
      <c r="S752" s="106"/>
      <c r="T752" s="106"/>
      <c r="U752" s="106"/>
      <c r="V752" s="106"/>
      <c r="W752" s="106"/>
      <c r="X752" s="106"/>
      <c r="Y752" s="106"/>
      <c r="Z752" s="106"/>
    </row>
    <row r="753" spans="1:26" ht="19">
      <c r="A753" s="1023"/>
      <c r="B753" s="1025"/>
      <c r="C753" s="151"/>
      <c r="D753" s="780"/>
      <c r="E753" s="278"/>
      <c r="F753" s="106"/>
      <c r="G753" s="105"/>
      <c r="H753" s="319"/>
      <c r="I753" s="319"/>
      <c r="J753" s="319"/>
      <c r="K753" s="105"/>
      <c r="L753" s="105"/>
      <c r="M753" s="319"/>
      <c r="N753" s="319"/>
      <c r="O753" s="105"/>
      <c r="P753" s="105"/>
      <c r="Q753" s="106"/>
      <c r="R753" s="106"/>
      <c r="S753" s="106"/>
      <c r="T753" s="106"/>
      <c r="U753" s="106"/>
      <c r="V753" s="106"/>
      <c r="W753" s="106"/>
      <c r="X753" s="106"/>
      <c r="Y753" s="106"/>
      <c r="Z753" s="106"/>
    </row>
    <row r="754" spans="1:26" ht="19">
      <c r="A754" s="1023"/>
      <c r="B754" s="1025"/>
      <c r="C754" s="151"/>
      <c r="D754" s="780"/>
      <c r="E754" s="278"/>
      <c r="F754" s="106"/>
      <c r="G754" s="105"/>
      <c r="H754" s="319"/>
      <c r="I754" s="319"/>
      <c r="J754" s="319"/>
      <c r="K754" s="105"/>
      <c r="L754" s="105"/>
      <c r="M754" s="319"/>
      <c r="N754" s="319"/>
      <c r="O754" s="105"/>
      <c r="P754" s="105"/>
      <c r="Q754" s="106"/>
      <c r="R754" s="106"/>
      <c r="S754" s="106"/>
      <c r="T754" s="106"/>
      <c r="U754" s="106"/>
      <c r="V754" s="106"/>
      <c r="W754" s="106"/>
      <c r="X754" s="106"/>
      <c r="Y754" s="106"/>
      <c r="Z754" s="106"/>
    </row>
    <row r="755" spans="1:26" ht="19">
      <c r="A755" s="1023"/>
      <c r="B755" s="1025"/>
      <c r="C755" s="151"/>
      <c r="D755" s="780"/>
      <c r="E755" s="278"/>
      <c r="F755" s="106"/>
      <c r="G755" s="105"/>
      <c r="H755" s="319"/>
      <c r="I755" s="319"/>
      <c r="J755" s="319"/>
      <c r="K755" s="105"/>
      <c r="L755" s="105"/>
      <c r="M755" s="319"/>
      <c r="N755" s="319"/>
      <c r="O755" s="105"/>
      <c r="P755" s="105"/>
      <c r="Q755" s="106"/>
      <c r="R755" s="106"/>
      <c r="S755" s="106"/>
      <c r="T755" s="106"/>
      <c r="U755" s="106"/>
      <c r="V755" s="106"/>
      <c r="W755" s="106"/>
      <c r="X755" s="106"/>
      <c r="Y755" s="106"/>
      <c r="Z755" s="106"/>
    </row>
    <row r="756" spans="1:26" ht="19">
      <c r="A756" s="1023"/>
      <c r="B756" s="1025"/>
      <c r="C756" s="151"/>
      <c r="D756" s="780"/>
      <c r="E756" s="278"/>
      <c r="F756" s="106"/>
      <c r="G756" s="105"/>
      <c r="H756" s="319"/>
      <c r="I756" s="319"/>
      <c r="J756" s="319"/>
      <c r="K756" s="105"/>
      <c r="L756" s="105"/>
      <c r="M756" s="319"/>
      <c r="N756" s="319"/>
      <c r="O756" s="105"/>
      <c r="P756" s="105"/>
      <c r="Q756" s="106"/>
      <c r="R756" s="106"/>
      <c r="S756" s="106"/>
      <c r="T756" s="106"/>
      <c r="U756" s="106"/>
      <c r="V756" s="106"/>
      <c r="W756" s="106"/>
      <c r="X756" s="106"/>
      <c r="Y756" s="106"/>
      <c r="Z756" s="106"/>
    </row>
    <row r="757" spans="1:26" ht="19">
      <c r="A757" s="1023"/>
      <c r="B757" s="1025"/>
      <c r="C757" s="151"/>
      <c r="D757" s="780"/>
      <c r="E757" s="278"/>
      <c r="F757" s="106"/>
      <c r="G757" s="105"/>
      <c r="H757" s="319"/>
      <c r="I757" s="319"/>
      <c r="J757" s="319"/>
      <c r="K757" s="105"/>
      <c r="L757" s="105"/>
      <c r="M757" s="319"/>
      <c r="N757" s="319"/>
      <c r="O757" s="105"/>
      <c r="P757" s="105"/>
      <c r="Q757" s="106"/>
      <c r="R757" s="106"/>
      <c r="S757" s="106"/>
      <c r="T757" s="106"/>
      <c r="U757" s="106"/>
      <c r="V757" s="106"/>
      <c r="W757" s="106"/>
      <c r="X757" s="106"/>
      <c r="Y757" s="106"/>
      <c r="Z757" s="106"/>
    </row>
    <row r="758" spans="1:26" ht="19">
      <c r="A758" s="1023"/>
      <c r="B758" s="1025"/>
      <c r="C758" s="151"/>
      <c r="D758" s="780"/>
      <c r="E758" s="278"/>
      <c r="F758" s="106"/>
      <c r="G758" s="105"/>
      <c r="H758" s="319"/>
      <c r="I758" s="319"/>
      <c r="J758" s="319"/>
      <c r="K758" s="105"/>
      <c r="L758" s="105"/>
      <c r="M758" s="319"/>
      <c r="N758" s="319"/>
      <c r="O758" s="105"/>
      <c r="P758" s="105"/>
      <c r="Q758" s="106"/>
      <c r="R758" s="106"/>
      <c r="S758" s="106"/>
      <c r="T758" s="106"/>
      <c r="U758" s="106"/>
      <c r="V758" s="106"/>
      <c r="W758" s="106"/>
      <c r="X758" s="106"/>
      <c r="Y758" s="106"/>
      <c r="Z758" s="106"/>
    </row>
    <row r="759" spans="1:26" ht="19">
      <c r="A759" s="1023"/>
      <c r="B759" s="1025"/>
      <c r="C759" s="151"/>
      <c r="D759" s="780"/>
      <c r="E759" s="278"/>
      <c r="F759" s="106"/>
      <c r="G759" s="105"/>
      <c r="H759" s="319"/>
      <c r="I759" s="319"/>
      <c r="J759" s="319"/>
      <c r="K759" s="105"/>
      <c r="L759" s="105"/>
      <c r="M759" s="319"/>
      <c r="N759" s="319"/>
      <c r="O759" s="105"/>
      <c r="P759" s="105"/>
      <c r="Q759" s="106"/>
      <c r="R759" s="106"/>
      <c r="S759" s="106"/>
      <c r="T759" s="106"/>
      <c r="U759" s="106"/>
      <c r="V759" s="106"/>
      <c r="W759" s="106"/>
      <c r="X759" s="106"/>
      <c r="Y759" s="106"/>
      <c r="Z759" s="106"/>
    </row>
    <row r="760" spans="1:26" ht="19">
      <c r="A760" s="1023"/>
      <c r="B760" s="1025"/>
      <c r="C760" s="151"/>
      <c r="D760" s="780"/>
      <c r="E760" s="278"/>
      <c r="F760" s="106"/>
      <c r="G760" s="105"/>
      <c r="H760" s="319"/>
      <c r="I760" s="319"/>
      <c r="J760" s="319"/>
      <c r="K760" s="105"/>
      <c r="L760" s="105"/>
      <c r="M760" s="319"/>
      <c r="N760" s="319"/>
      <c r="O760" s="105"/>
      <c r="P760" s="105"/>
      <c r="Q760" s="106"/>
      <c r="R760" s="106"/>
      <c r="S760" s="106"/>
      <c r="T760" s="106"/>
      <c r="U760" s="106"/>
      <c r="V760" s="106"/>
      <c r="W760" s="106"/>
      <c r="X760" s="106"/>
      <c r="Y760" s="106"/>
      <c r="Z760" s="106"/>
    </row>
    <row r="761" spans="1:26" ht="19">
      <c r="A761" s="1023"/>
      <c r="B761" s="1025"/>
      <c r="C761" s="151"/>
      <c r="D761" s="780"/>
      <c r="E761" s="278"/>
      <c r="F761" s="106"/>
      <c r="G761" s="105"/>
      <c r="H761" s="319"/>
      <c r="I761" s="319"/>
      <c r="J761" s="319"/>
      <c r="K761" s="105"/>
      <c r="L761" s="105"/>
      <c r="M761" s="319"/>
      <c r="N761" s="319"/>
      <c r="O761" s="105"/>
      <c r="P761" s="105"/>
      <c r="Q761" s="106"/>
      <c r="R761" s="106"/>
      <c r="S761" s="106"/>
      <c r="T761" s="106"/>
      <c r="U761" s="106"/>
      <c r="V761" s="106"/>
      <c r="W761" s="106"/>
      <c r="X761" s="106"/>
      <c r="Y761" s="106"/>
      <c r="Z761" s="106"/>
    </row>
    <row r="762" spans="1:26" ht="19">
      <c r="A762" s="1023"/>
      <c r="B762" s="1025"/>
      <c r="C762" s="151"/>
      <c r="D762" s="780"/>
      <c r="E762" s="278"/>
      <c r="F762" s="106"/>
      <c r="G762" s="105"/>
      <c r="H762" s="319"/>
      <c r="I762" s="319"/>
      <c r="J762" s="319"/>
      <c r="K762" s="105"/>
      <c r="L762" s="105"/>
      <c r="M762" s="319"/>
      <c r="N762" s="319"/>
      <c r="O762" s="105"/>
      <c r="P762" s="105"/>
      <c r="Q762" s="106"/>
      <c r="R762" s="106"/>
      <c r="S762" s="106"/>
      <c r="T762" s="106"/>
      <c r="U762" s="106"/>
      <c r="V762" s="106"/>
      <c r="W762" s="106"/>
      <c r="X762" s="106"/>
      <c r="Y762" s="106"/>
      <c r="Z762" s="106"/>
    </row>
    <row r="763" spans="1:26" ht="19">
      <c r="A763" s="1023"/>
      <c r="B763" s="1025"/>
      <c r="C763" s="151"/>
      <c r="D763" s="780"/>
      <c r="E763" s="278"/>
      <c r="F763" s="106"/>
      <c r="G763" s="105"/>
      <c r="H763" s="319"/>
      <c r="I763" s="319"/>
      <c r="J763" s="319"/>
      <c r="K763" s="105"/>
      <c r="L763" s="105"/>
      <c r="M763" s="319"/>
      <c r="N763" s="319"/>
      <c r="O763" s="105"/>
      <c r="P763" s="105"/>
      <c r="Q763" s="106"/>
      <c r="R763" s="106"/>
      <c r="S763" s="106"/>
      <c r="T763" s="106"/>
      <c r="U763" s="106"/>
      <c r="V763" s="106"/>
      <c r="W763" s="106"/>
      <c r="X763" s="106"/>
      <c r="Y763" s="106"/>
      <c r="Z763" s="106"/>
    </row>
    <row r="764" spans="1:26" ht="19">
      <c r="A764" s="1023"/>
      <c r="B764" s="1025"/>
      <c r="C764" s="151"/>
      <c r="D764" s="780"/>
      <c r="E764" s="278"/>
      <c r="F764" s="106"/>
      <c r="G764" s="105"/>
      <c r="H764" s="319"/>
      <c r="I764" s="319"/>
      <c r="J764" s="319"/>
      <c r="K764" s="105"/>
      <c r="L764" s="105"/>
      <c r="M764" s="319"/>
      <c r="N764" s="319"/>
      <c r="O764" s="105"/>
      <c r="P764" s="105"/>
      <c r="Q764" s="106"/>
      <c r="R764" s="106"/>
      <c r="S764" s="106"/>
      <c r="T764" s="106"/>
      <c r="U764" s="106"/>
      <c r="V764" s="106"/>
      <c r="W764" s="106"/>
      <c r="X764" s="106"/>
      <c r="Y764" s="106"/>
      <c r="Z764" s="106"/>
    </row>
    <row r="765" spans="1:26" ht="19">
      <c r="A765" s="1023"/>
      <c r="B765" s="1025"/>
      <c r="C765" s="151"/>
      <c r="D765" s="780"/>
      <c r="E765" s="278"/>
      <c r="F765" s="106"/>
      <c r="G765" s="105"/>
      <c r="H765" s="319"/>
      <c r="I765" s="319"/>
      <c r="J765" s="319"/>
      <c r="K765" s="105"/>
      <c r="L765" s="105"/>
      <c r="M765" s="319"/>
      <c r="N765" s="319"/>
      <c r="O765" s="105"/>
      <c r="P765" s="105"/>
      <c r="Q765" s="106"/>
      <c r="R765" s="106"/>
      <c r="S765" s="106"/>
      <c r="T765" s="106"/>
      <c r="U765" s="106"/>
      <c r="V765" s="106"/>
      <c r="W765" s="106"/>
      <c r="X765" s="106"/>
      <c r="Y765" s="106"/>
      <c r="Z765" s="106"/>
    </row>
    <row r="766" spans="1:26" ht="19">
      <c r="A766" s="1023"/>
      <c r="B766" s="1025"/>
      <c r="C766" s="151"/>
      <c r="D766" s="780"/>
      <c r="E766" s="278"/>
      <c r="F766" s="106"/>
      <c r="G766" s="105"/>
      <c r="H766" s="319"/>
      <c r="I766" s="319"/>
      <c r="J766" s="319"/>
      <c r="K766" s="105"/>
      <c r="L766" s="105"/>
      <c r="M766" s="319"/>
      <c r="N766" s="319"/>
      <c r="O766" s="105"/>
      <c r="P766" s="105"/>
      <c r="Q766" s="106"/>
      <c r="R766" s="106"/>
      <c r="S766" s="106"/>
      <c r="T766" s="106"/>
      <c r="U766" s="106"/>
      <c r="V766" s="106"/>
      <c r="W766" s="106"/>
      <c r="X766" s="106"/>
      <c r="Y766" s="106"/>
      <c r="Z766" s="106"/>
    </row>
    <row r="767" spans="1:26" ht="19">
      <c r="A767" s="1023"/>
      <c r="B767" s="1025"/>
      <c r="C767" s="151"/>
      <c r="D767" s="780"/>
      <c r="E767" s="278"/>
      <c r="F767" s="106"/>
      <c r="G767" s="105"/>
      <c r="H767" s="319"/>
      <c r="I767" s="319"/>
      <c r="J767" s="319"/>
      <c r="K767" s="105"/>
      <c r="L767" s="105"/>
      <c r="M767" s="319"/>
      <c r="N767" s="319"/>
      <c r="O767" s="105"/>
      <c r="P767" s="105"/>
      <c r="Q767" s="106"/>
      <c r="R767" s="106"/>
      <c r="S767" s="106"/>
      <c r="T767" s="106"/>
      <c r="U767" s="106"/>
      <c r="V767" s="106"/>
      <c r="W767" s="106"/>
      <c r="X767" s="106"/>
      <c r="Y767" s="106"/>
      <c r="Z767" s="106"/>
    </row>
    <row r="768" spans="1:26" ht="19">
      <c r="A768" s="1023"/>
      <c r="B768" s="1025"/>
      <c r="C768" s="151"/>
      <c r="D768" s="780"/>
      <c r="E768" s="278"/>
      <c r="F768" s="106"/>
      <c r="G768" s="105"/>
      <c r="H768" s="319"/>
      <c r="I768" s="319"/>
      <c r="J768" s="319"/>
      <c r="K768" s="105"/>
      <c r="L768" s="105"/>
      <c r="M768" s="319"/>
      <c r="N768" s="319"/>
      <c r="O768" s="105"/>
      <c r="P768" s="105"/>
      <c r="Q768" s="106"/>
      <c r="R768" s="106"/>
      <c r="S768" s="106"/>
      <c r="T768" s="106"/>
      <c r="U768" s="106"/>
      <c r="V768" s="106"/>
      <c r="W768" s="106"/>
      <c r="X768" s="106"/>
      <c r="Y768" s="106"/>
      <c r="Z768" s="106"/>
    </row>
    <row r="769" spans="1:26" ht="19">
      <c r="A769" s="1023"/>
      <c r="B769" s="1025"/>
      <c r="C769" s="151"/>
      <c r="D769" s="780"/>
      <c r="E769" s="278"/>
      <c r="F769" s="106"/>
      <c r="G769" s="105"/>
      <c r="H769" s="319"/>
      <c r="I769" s="319"/>
      <c r="J769" s="319"/>
      <c r="K769" s="105"/>
      <c r="L769" s="105"/>
      <c r="M769" s="319"/>
      <c r="N769" s="319"/>
      <c r="O769" s="105"/>
      <c r="P769" s="105"/>
      <c r="Q769" s="106"/>
      <c r="R769" s="106"/>
      <c r="S769" s="106"/>
      <c r="T769" s="106"/>
      <c r="U769" s="106"/>
      <c r="V769" s="106"/>
      <c r="W769" s="106"/>
      <c r="X769" s="106"/>
      <c r="Y769" s="106"/>
      <c r="Z769" s="106"/>
    </row>
    <row r="770" spans="1:26" ht="19">
      <c r="A770" s="1023"/>
      <c r="B770" s="1025"/>
      <c r="C770" s="151"/>
      <c r="D770" s="780"/>
      <c r="E770" s="278"/>
      <c r="F770" s="106"/>
      <c r="G770" s="105"/>
      <c r="H770" s="319"/>
      <c r="I770" s="319"/>
      <c r="J770" s="319"/>
      <c r="K770" s="105"/>
      <c r="L770" s="105"/>
      <c r="M770" s="319"/>
      <c r="N770" s="319"/>
      <c r="O770" s="105"/>
      <c r="P770" s="105"/>
      <c r="Q770" s="106"/>
      <c r="R770" s="106"/>
      <c r="S770" s="106"/>
      <c r="T770" s="106"/>
      <c r="U770" s="106"/>
      <c r="V770" s="106"/>
      <c r="W770" s="106"/>
      <c r="X770" s="106"/>
      <c r="Y770" s="106"/>
      <c r="Z770" s="106"/>
    </row>
    <row r="771" spans="1:26" ht="19">
      <c r="A771" s="1023"/>
      <c r="B771" s="1025"/>
      <c r="C771" s="151"/>
      <c r="D771" s="780"/>
      <c r="E771" s="278"/>
      <c r="F771" s="106"/>
      <c r="G771" s="105"/>
      <c r="H771" s="319"/>
      <c r="I771" s="319"/>
      <c r="J771" s="319"/>
      <c r="K771" s="105"/>
      <c r="L771" s="105"/>
      <c r="M771" s="319"/>
      <c r="N771" s="319"/>
      <c r="O771" s="105"/>
      <c r="P771" s="105"/>
      <c r="Q771" s="106"/>
      <c r="R771" s="106"/>
      <c r="S771" s="106"/>
      <c r="T771" s="106"/>
      <c r="U771" s="106"/>
      <c r="V771" s="106"/>
      <c r="W771" s="106"/>
      <c r="X771" s="106"/>
      <c r="Y771" s="106"/>
      <c r="Z771" s="106"/>
    </row>
    <row r="772" spans="1:26" ht="19">
      <c r="A772" s="1023"/>
      <c r="B772" s="1025"/>
      <c r="C772" s="151"/>
      <c r="D772" s="780"/>
      <c r="E772" s="278"/>
      <c r="F772" s="106"/>
      <c r="G772" s="105"/>
      <c r="H772" s="319"/>
      <c r="I772" s="319"/>
      <c r="J772" s="319"/>
      <c r="K772" s="105"/>
      <c r="L772" s="105"/>
      <c r="M772" s="319"/>
      <c r="N772" s="319"/>
      <c r="O772" s="105"/>
      <c r="P772" s="105"/>
      <c r="Q772" s="106"/>
      <c r="R772" s="106"/>
      <c r="S772" s="106"/>
      <c r="T772" s="106"/>
      <c r="U772" s="106"/>
      <c r="V772" s="106"/>
      <c r="W772" s="106"/>
      <c r="X772" s="106"/>
      <c r="Y772" s="106"/>
      <c r="Z772" s="106"/>
    </row>
    <row r="773" spans="1:26" ht="19">
      <c r="A773" s="1023"/>
      <c r="B773" s="1025"/>
      <c r="C773" s="151"/>
      <c r="D773" s="780"/>
      <c r="E773" s="278"/>
      <c r="F773" s="106"/>
      <c r="G773" s="105"/>
      <c r="H773" s="319"/>
      <c r="I773" s="319"/>
      <c r="J773" s="319"/>
      <c r="K773" s="105"/>
      <c r="L773" s="105"/>
      <c r="M773" s="319"/>
      <c r="N773" s="319"/>
      <c r="O773" s="105"/>
      <c r="P773" s="105"/>
      <c r="Q773" s="106"/>
      <c r="R773" s="106"/>
      <c r="S773" s="106"/>
      <c r="T773" s="106"/>
      <c r="U773" s="106"/>
      <c r="V773" s="106"/>
      <c r="W773" s="106"/>
      <c r="X773" s="106"/>
      <c r="Y773" s="106"/>
      <c r="Z773" s="106"/>
    </row>
    <row r="774" spans="1:26" ht="19">
      <c r="A774" s="1023"/>
      <c r="B774" s="1025"/>
      <c r="C774" s="151"/>
      <c r="D774" s="780"/>
      <c r="E774" s="278"/>
      <c r="F774" s="106"/>
      <c r="G774" s="105"/>
      <c r="H774" s="319"/>
      <c r="I774" s="319"/>
      <c r="J774" s="319"/>
      <c r="K774" s="105"/>
      <c r="L774" s="105"/>
      <c r="M774" s="319"/>
      <c r="N774" s="319"/>
      <c r="O774" s="105"/>
      <c r="P774" s="105"/>
      <c r="Q774" s="106"/>
      <c r="R774" s="106"/>
      <c r="S774" s="106"/>
      <c r="T774" s="106"/>
      <c r="U774" s="106"/>
      <c r="V774" s="106"/>
      <c r="W774" s="106"/>
      <c r="X774" s="106"/>
      <c r="Y774" s="106"/>
      <c r="Z774" s="106"/>
    </row>
    <row r="775" spans="1:26" ht="19">
      <c r="A775" s="1023"/>
      <c r="B775" s="1025"/>
      <c r="C775" s="151"/>
      <c r="D775" s="780"/>
      <c r="E775" s="278"/>
      <c r="F775" s="106"/>
      <c r="G775" s="105"/>
      <c r="H775" s="319"/>
      <c r="I775" s="319"/>
      <c r="J775" s="319"/>
      <c r="K775" s="105"/>
      <c r="L775" s="105"/>
      <c r="M775" s="319"/>
      <c r="N775" s="319"/>
      <c r="O775" s="105"/>
      <c r="P775" s="105"/>
      <c r="Q775" s="106"/>
      <c r="R775" s="106"/>
      <c r="S775" s="106"/>
      <c r="T775" s="106"/>
      <c r="U775" s="106"/>
      <c r="V775" s="106"/>
      <c r="W775" s="106"/>
      <c r="X775" s="106"/>
      <c r="Y775" s="106"/>
      <c r="Z775" s="106"/>
    </row>
    <row r="776" spans="1:26" ht="19">
      <c r="A776" s="1023"/>
      <c r="B776" s="1025"/>
      <c r="C776" s="151"/>
      <c r="D776" s="780"/>
      <c r="E776" s="278"/>
      <c r="F776" s="106"/>
      <c r="G776" s="105"/>
      <c r="H776" s="319"/>
      <c r="I776" s="319"/>
      <c r="J776" s="319"/>
      <c r="K776" s="105"/>
      <c r="L776" s="105"/>
      <c r="M776" s="319"/>
      <c r="N776" s="319"/>
      <c r="O776" s="105"/>
      <c r="P776" s="105"/>
      <c r="Q776" s="106"/>
      <c r="R776" s="106"/>
      <c r="S776" s="106"/>
      <c r="T776" s="106"/>
      <c r="U776" s="106"/>
      <c r="V776" s="106"/>
      <c r="W776" s="106"/>
      <c r="X776" s="106"/>
      <c r="Y776" s="106"/>
      <c r="Z776" s="106"/>
    </row>
    <row r="777" spans="1:26" ht="19">
      <c r="A777" s="1023"/>
      <c r="B777" s="1025"/>
      <c r="C777" s="151"/>
      <c r="D777" s="780"/>
      <c r="E777" s="278"/>
      <c r="F777" s="106"/>
      <c r="G777" s="105"/>
      <c r="H777" s="319"/>
      <c r="I777" s="319"/>
      <c r="J777" s="319"/>
      <c r="K777" s="105"/>
      <c r="L777" s="105"/>
      <c r="M777" s="319"/>
      <c r="N777" s="319"/>
      <c r="O777" s="105"/>
      <c r="P777" s="105"/>
      <c r="Q777" s="106"/>
      <c r="R777" s="106"/>
      <c r="S777" s="106"/>
      <c r="T777" s="106"/>
      <c r="U777" s="106"/>
      <c r="V777" s="106"/>
      <c r="W777" s="106"/>
      <c r="X777" s="106"/>
      <c r="Y777" s="106"/>
      <c r="Z777" s="106"/>
    </row>
    <row r="778" spans="1:26" ht="19">
      <c r="A778" s="1023"/>
      <c r="B778" s="1025"/>
      <c r="C778" s="151"/>
      <c r="D778" s="780"/>
      <c r="E778" s="278"/>
      <c r="F778" s="106"/>
      <c r="G778" s="105"/>
      <c r="H778" s="319"/>
      <c r="I778" s="319"/>
      <c r="J778" s="319"/>
      <c r="K778" s="105"/>
      <c r="L778" s="105"/>
      <c r="M778" s="319"/>
      <c r="N778" s="319"/>
      <c r="O778" s="105"/>
      <c r="P778" s="105"/>
      <c r="Q778" s="106"/>
      <c r="R778" s="106"/>
      <c r="S778" s="106"/>
      <c r="T778" s="106"/>
      <c r="U778" s="106"/>
      <c r="V778" s="106"/>
      <c r="W778" s="106"/>
      <c r="X778" s="106"/>
      <c r="Y778" s="106"/>
      <c r="Z778" s="106"/>
    </row>
    <row r="779" spans="1:26" ht="19">
      <c r="A779" s="1023"/>
      <c r="B779" s="1025"/>
      <c r="C779" s="151"/>
      <c r="D779" s="780"/>
      <c r="E779" s="278"/>
      <c r="F779" s="106"/>
      <c r="G779" s="105"/>
      <c r="H779" s="319"/>
      <c r="I779" s="319"/>
      <c r="J779" s="319"/>
      <c r="K779" s="105"/>
      <c r="L779" s="105"/>
      <c r="M779" s="319"/>
      <c r="N779" s="319"/>
      <c r="O779" s="105"/>
      <c r="P779" s="105"/>
      <c r="Q779" s="106"/>
      <c r="R779" s="106"/>
      <c r="S779" s="106"/>
      <c r="T779" s="106"/>
      <c r="U779" s="106"/>
      <c r="V779" s="106"/>
      <c r="W779" s="106"/>
      <c r="X779" s="106"/>
      <c r="Y779" s="106"/>
      <c r="Z779" s="106"/>
    </row>
    <row r="780" spans="1:26" ht="19">
      <c r="A780" s="1023"/>
      <c r="B780" s="1025"/>
      <c r="C780" s="151"/>
      <c r="D780" s="780"/>
      <c r="E780" s="278"/>
      <c r="F780" s="106"/>
      <c r="G780" s="105"/>
      <c r="H780" s="319"/>
      <c r="I780" s="319"/>
      <c r="J780" s="319"/>
      <c r="K780" s="105"/>
      <c r="L780" s="105"/>
      <c r="M780" s="319"/>
      <c r="N780" s="319"/>
      <c r="O780" s="105"/>
      <c r="P780" s="105"/>
      <c r="Q780" s="106"/>
      <c r="R780" s="106"/>
      <c r="S780" s="106"/>
      <c r="T780" s="106"/>
      <c r="U780" s="106"/>
      <c r="V780" s="106"/>
      <c r="W780" s="106"/>
      <c r="X780" s="106"/>
      <c r="Y780" s="106"/>
      <c r="Z780" s="106"/>
    </row>
    <row r="781" spans="1:26" ht="19">
      <c r="A781" s="1023"/>
      <c r="B781" s="1025"/>
      <c r="C781" s="151"/>
      <c r="D781" s="780"/>
      <c r="E781" s="278"/>
      <c r="F781" s="106"/>
      <c r="G781" s="105"/>
      <c r="H781" s="319"/>
      <c r="I781" s="319"/>
      <c r="J781" s="319"/>
      <c r="K781" s="105"/>
      <c r="L781" s="105"/>
      <c r="M781" s="319"/>
      <c r="N781" s="319"/>
      <c r="O781" s="105"/>
      <c r="P781" s="105"/>
      <c r="Q781" s="106"/>
      <c r="R781" s="106"/>
      <c r="S781" s="106"/>
      <c r="T781" s="106"/>
      <c r="U781" s="106"/>
      <c r="V781" s="106"/>
      <c r="W781" s="106"/>
      <c r="X781" s="106"/>
      <c r="Y781" s="106"/>
      <c r="Z781" s="106"/>
    </row>
    <row r="782" spans="1:26" ht="19">
      <c r="A782" s="1023"/>
      <c r="B782" s="1025"/>
      <c r="C782" s="151"/>
      <c r="D782" s="780"/>
      <c r="E782" s="278"/>
      <c r="F782" s="106"/>
      <c r="G782" s="105"/>
      <c r="H782" s="319"/>
      <c r="I782" s="319"/>
      <c r="J782" s="319"/>
      <c r="K782" s="105"/>
      <c r="L782" s="105"/>
      <c r="M782" s="319"/>
      <c r="N782" s="319"/>
      <c r="O782" s="105"/>
      <c r="P782" s="105"/>
      <c r="Q782" s="106"/>
      <c r="R782" s="106"/>
      <c r="S782" s="106"/>
      <c r="T782" s="106"/>
      <c r="U782" s="106"/>
      <c r="V782" s="106"/>
      <c r="W782" s="106"/>
      <c r="X782" s="106"/>
      <c r="Y782" s="106"/>
      <c r="Z782" s="106"/>
    </row>
    <row r="783" spans="1:26" ht="19">
      <c r="A783" s="1023"/>
      <c r="B783" s="1025"/>
      <c r="C783" s="151"/>
      <c r="D783" s="780"/>
      <c r="E783" s="278"/>
      <c r="F783" s="106"/>
      <c r="G783" s="105"/>
      <c r="H783" s="319"/>
      <c r="I783" s="319"/>
      <c r="J783" s="319"/>
      <c r="K783" s="105"/>
      <c r="L783" s="105"/>
      <c r="M783" s="319"/>
      <c r="N783" s="319"/>
      <c r="O783" s="105"/>
      <c r="P783" s="105"/>
      <c r="Q783" s="106"/>
      <c r="R783" s="106"/>
      <c r="S783" s="106"/>
      <c r="T783" s="106"/>
      <c r="U783" s="106"/>
      <c r="V783" s="106"/>
      <c r="W783" s="106"/>
      <c r="X783" s="106"/>
      <c r="Y783" s="106"/>
      <c r="Z783" s="106"/>
    </row>
    <row r="784" spans="1:26" ht="19">
      <c r="A784" s="1023"/>
      <c r="B784" s="1025"/>
      <c r="C784" s="151"/>
      <c r="D784" s="780"/>
      <c r="E784" s="278"/>
      <c r="F784" s="106"/>
      <c r="G784" s="105"/>
      <c r="H784" s="319"/>
      <c r="I784" s="319"/>
      <c r="J784" s="319"/>
      <c r="K784" s="105"/>
      <c r="L784" s="105"/>
      <c r="M784" s="319"/>
      <c r="N784" s="319"/>
      <c r="O784" s="105"/>
      <c r="P784" s="105"/>
      <c r="Q784" s="106"/>
      <c r="R784" s="106"/>
      <c r="S784" s="106"/>
      <c r="T784" s="106"/>
      <c r="U784" s="106"/>
      <c r="V784" s="106"/>
      <c r="W784" s="106"/>
      <c r="X784" s="106"/>
      <c r="Y784" s="106"/>
      <c r="Z784" s="106"/>
    </row>
    <row r="785" spans="1:26" ht="19">
      <c r="A785" s="1023"/>
      <c r="B785" s="1025"/>
      <c r="C785" s="151"/>
      <c r="D785" s="780"/>
      <c r="E785" s="278"/>
      <c r="F785" s="106"/>
      <c r="G785" s="105"/>
      <c r="H785" s="319"/>
      <c r="I785" s="319"/>
      <c r="J785" s="319"/>
      <c r="K785" s="105"/>
      <c r="L785" s="105"/>
      <c r="M785" s="319"/>
      <c r="N785" s="319"/>
      <c r="O785" s="105"/>
      <c r="P785" s="105"/>
      <c r="Q785" s="106"/>
      <c r="R785" s="106"/>
      <c r="S785" s="106"/>
      <c r="T785" s="106"/>
      <c r="U785" s="106"/>
      <c r="V785" s="106"/>
      <c r="W785" s="106"/>
      <c r="X785" s="106"/>
      <c r="Y785" s="106"/>
      <c r="Z785" s="106"/>
    </row>
    <row r="786" spans="1:26" ht="19">
      <c r="A786" s="1023"/>
      <c r="B786" s="1025"/>
      <c r="C786" s="151"/>
      <c r="D786" s="780"/>
      <c r="E786" s="278"/>
      <c r="F786" s="106"/>
      <c r="G786" s="105"/>
      <c r="H786" s="319"/>
      <c r="I786" s="319"/>
      <c r="J786" s="319"/>
      <c r="K786" s="105"/>
      <c r="L786" s="105"/>
      <c r="M786" s="319"/>
      <c r="N786" s="319"/>
      <c r="O786" s="105"/>
      <c r="P786" s="105"/>
      <c r="Q786" s="106"/>
      <c r="R786" s="106"/>
      <c r="S786" s="106"/>
      <c r="T786" s="106"/>
      <c r="U786" s="106"/>
      <c r="V786" s="106"/>
      <c r="W786" s="106"/>
      <c r="X786" s="106"/>
      <c r="Y786" s="106"/>
      <c r="Z786" s="106"/>
    </row>
    <row r="787" spans="1:26" ht="19">
      <c r="A787" s="1023"/>
      <c r="B787" s="1025"/>
      <c r="C787" s="151"/>
      <c r="D787" s="780"/>
      <c r="E787" s="278"/>
      <c r="F787" s="106"/>
      <c r="G787" s="105"/>
      <c r="H787" s="319"/>
      <c r="I787" s="319"/>
      <c r="J787" s="319"/>
      <c r="K787" s="105"/>
      <c r="L787" s="105"/>
      <c r="M787" s="319"/>
      <c r="N787" s="319"/>
      <c r="O787" s="105"/>
      <c r="P787" s="105"/>
      <c r="Q787" s="106"/>
      <c r="R787" s="106"/>
      <c r="S787" s="106"/>
      <c r="T787" s="106"/>
      <c r="U787" s="106"/>
      <c r="V787" s="106"/>
      <c r="W787" s="106"/>
      <c r="X787" s="106"/>
      <c r="Y787" s="106"/>
      <c r="Z787" s="106"/>
    </row>
    <row r="788" spans="1:26" ht="19">
      <c r="A788" s="1023"/>
      <c r="B788" s="1025"/>
      <c r="C788" s="151"/>
      <c r="D788" s="780"/>
      <c r="E788" s="278"/>
      <c r="F788" s="106"/>
      <c r="G788" s="105"/>
      <c r="H788" s="319"/>
      <c r="I788" s="319"/>
      <c r="J788" s="319"/>
      <c r="K788" s="105"/>
      <c r="L788" s="105"/>
      <c r="M788" s="319"/>
      <c r="N788" s="319"/>
      <c r="O788" s="105"/>
      <c r="P788" s="105"/>
      <c r="Q788" s="106"/>
      <c r="R788" s="106"/>
      <c r="S788" s="106"/>
      <c r="T788" s="106"/>
      <c r="U788" s="106"/>
      <c r="V788" s="106"/>
      <c r="W788" s="106"/>
      <c r="X788" s="106"/>
      <c r="Y788" s="106"/>
      <c r="Z788" s="106"/>
    </row>
    <row r="789" spans="1:26" ht="19">
      <c r="A789" s="1023"/>
      <c r="B789" s="1025"/>
      <c r="C789" s="151"/>
      <c r="D789" s="780"/>
      <c r="E789" s="278"/>
      <c r="F789" s="106"/>
      <c r="G789" s="105"/>
      <c r="H789" s="319"/>
      <c r="I789" s="319"/>
      <c r="J789" s="319"/>
      <c r="K789" s="105"/>
      <c r="L789" s="105"/>
      <c r="M789" s="319"/>
      <c r="N789" s="319"/>
      <c r="O789" s="105"/>
      <c r="P789" s="105"/>
      <c r="Q789" s="106"/>
      <c r="R789" s="106"/>
      <c r="S789" s="106"/>
      <c r="T789" s="106"/>
      <c r="U789" s="106"/>
      <c r="V789" s="106"/>
      <c r="W789" s="106"/>
      <c r="X789" s="106"/>
      <c r="Y789" s="106"/>
      <c r="Z789" s="106"/>
    </row>
    <row r="790" spans="1:26" ht="19">
      <c r="A790" s="1023"/>
      <c r="B790" s="1025"/>
      <c r="C790" s="151"/>
      <c r="D790" s="780"/>
      <c r="E790" s="278"/>
      <c r="F790" s="106"/>
      <c r="G790" s="105"/>
      <c r="H790" s="319"/>
      <c r="I790" s="319"/>
      <c r="J790" s="319"/>
      <c r="K790" s="105"/>
      <c r="L790" s="105"/>
      <c r="M790" s="319"/>
      <c r="N790" s="319"/>
      <c r="O790" s="105"/>
      <c r="P790" s="105"/>
      <c r="Q790" s="106"/>
      <c r="R790" s="106"/>
      <c r="S790" s="106"/>
      <c r="T790" s="106"/>
      <c r="U790" s="106"/>
      <c r="V790" s="106"/>
      <c r="W790" s="106"/>
      <c r="X790" s="106"/>
      <c r="Y790" s="106"/>
      <c r="Z790" s="106"/>
    </row>
    <row r="791" spans="1:26" ht="19">
      <c r="A791" s="1023"/>
      <c r="B791" s="1025"/>
      <c r="C791" s="151"/>
      <c r="D791" s="780"/>
      <c r="E791" s="278"/>
      <c r="F791" s="106"/>
      <c r="G791" s="105"/>
      <c r="H791" s="319"/>
      <c r="I791" s="319"/>
      <c r="J791" s="319"/>
      <c r="K791" s="105"/>
      <c r="L791" s="105"/>
      <c r="M791" s="319"/>
      <c r="N791" s="319"/>
      <c r="O791" s="105"/>
      <c r="P791" s="105"/>
      <c r="Q791" s="106"/>
      <c r="R791" s="106"/>
      <c r="S791" s="106"/>
      <c r="T791" s="106"/>
      <c r="U791" s="106"/>
      <c r="V791" s="106"/>
      <c r="W791" s="106"/>
      <c r="X791" s="106"/>
      <c r="Y791" s="106"/>
      <c r="Z791" s="106"/>
    </row>
    <row r="792" spans="1:26" ht="19">
      <c r="A792" s="1023"/>
      <c r="B792" s="1025"/>
      <c r="C792" s="151"/>
      <c r="D792" s="780"/>
      <c r="E792" s="278"/>
      <c r="F792" s="106"/>
      <c r="G792" s="105"/>
      <c r="H792" s="319"/>
      <c r="I792" s="319"/>
      <c r="J792" s="319"/>
      <c r="K792" s="105"/>
      <c r="L792" s="105"/>
      <c r="M792" s="319"/>
      <c r="N792" s="319"/>
      <c r="O792" s="105"/>
      <c r="P792" s="105"/>
      <c r="Q792" s="106"/>
      <c r="R792" s="106"/>
      <c r="S792" s="106"/>
      <c r="T792" s="106"/>
      <c r="U792" s="106"/>
      <c r="V792" s="106"/>
      <c r="W792" s="106"/>
      <c r="X792" s="106"/>
      <c r="Y792" s="106"/>
      <c r="Z792" s="106"/>
    </row>
    <row r="793" spans="1:26" ht="19">
      <c r="A793" s="1023"/>
      <c r="B793" s="1025"/>
      <c r="C793" s="151"/>
      <c r="D793" s="780"/>
      <c r="E793" s="278"/>
      <c r="F793" s="106"/>
      <c r="G793" s="105"/>
      <c r="H793" s="319"/>
      <c r="I793" s="319"/>
      <c r="J793" s="319"/>
      <c r="K793" s="105"/>
      <c r="L793" s="105"/>
      <c r="M793" s="319"/>
      <c r="N793" s="319"/>
      <c r="O793" s="105"/>
      <c r="P793" s="105"/>
      <c r="Q793" s="106"/>
      <c r="R793" s="106"/>
      <c r="S793" s="106"/>
      <c r="T793" s="106"/>
      <c r="U793" s="106"/>
      <c r="V793" s="106"/>
      <c r="W793" s="106"/>
      <c r="X793" s="106"/>
      <c r="Y793" s="106"/>
      <c r="Z793" s="106"/>
    </row>
    <row r="794" spans="1:26" ht="19">
      <c r="A794" s="1023"/>
      <c r="B794" s="1025"/>
      <c r="C794" s="151"/>
      <c r="D794" s="780"/>
      <c r="E794" s="278"/>
      <c r="F794" s="106"/>
      <c r="G794" s="105"/>
      <c r="H794" s="319"/>
      <c r="I794" s="319"/>
      <c r="J794" s="319"/>
      <c r="K794" s="105"/>
      <c r="L794" s="105"/>
      <c r="M794" s="319"/>
      <c r="N794" s="319"/>
      <c r="O794" s="105"/>
      <c r="P794" s="105"/>
      <c r="Q794" s="106"/>
      <c r="R794" s="106"/>
      <c r="S794" s="106"/>
      <c r="T794" s="106"/>
      <c r="U794" s="106"/>
      <c r="V794" s="106"/>
      <c r="W794" s="106"/>
      <c r="X794" s="106"/>
      <c r="Y794" s="106"/>
      <c r="Z794" s="106"/>
    </row>
    <row r="795" spans="1:26" ht="19">
      <c r="A795" s="1023"/>
      <c r="B795" s="1025"/>
      <c r="C795" s="151"/>
      <c r="D795" s="780"/>
      <c r="E795" s="278"/>
      <c r="F795" s="106"/>
      <c r="G795" s="105"/>
      <c r="H795" s="319"/>
      <c r="I795" s="319"/>
      <c r="J795" s="319"/>
      <c r="K795" s="105"/>
      <c r="L795" s="105"/>
      <c r="M795" s="319"/>
      <c r="N795" s="319"/>
      <c r="O795" s="105"/>
      <c r="P795" s="105"/>
      <c r="Q795" s="106"/>
      <c r="R795" s="106"/>
      <c r="S795" s="106"/>
      <c r="T795" s="106"/>
      <c r="U795" s="106"/>
      <c r="V795" s="106"/>
      <c r="W795" s="106"/>
      <c r="X795" s="106"/>
      <c r="Y795" s="106"/>
      <c r="Z795" s="106"/>
    </row>
    <row r="796" spans="1:26" ht="19">
      <c r="A796" s="1023"/>
      <c r="B796" s="1025"/>
      <c r="C796" s="151"/>
      <c r="D796" s="780"/>
      <c r="E796" s="278"/>
      <c r="F796" s="106"/>
      <c r="G796" s="105"/>
      <c r="H796" s="319"/>
      <c r="I796" s="319"/>
      <c r="J796" s="319"/>
      <c r="K796" s="105"/>
      <c r="L796" s="105"/>
      <c r="M796" s="319"/>
      <c r="N796" s="319"/>
      <c r="O796" s="105"/>
      <c r="P796" s="105"/>
      <c r="Q796" s="106"/>
      <c r="R796" s="106"/>
      <c r="S796" s="106"/>
      <c r="T796" s="106"/>
      <c r="U796" s="106"/>
      <c r="V796" s="106"/>
      <c r="W796" s="106"/>
      <c r="X796" s="106"/>
      <c r="Y796" s="106"/>
      <c r="Z796" s="106"/>
    </row>
    <row r="797" spans="1:26" ht="19">
      <c r="A797" s="1023"/>
      <c r="B797" s="1025"/>
      <c r="C797" s="151"/>
      <c r="D797" s="780"/>
      <c r="E797" s="278"/>
      <c r="F797" s="106"/>
      <c r="G797" s="105"/>
      <c r="H797" s="319"/>
      <c r="I797" s="319"/>
      <c r="J797" s="319"/>
      <c r="K797" s="105"/>
      <c r="L797" s="105"/>
      <c r="M797" s="319"/>
      <c r="N797" s="319"/>
      <c r="O797" s="105"/>
      <c r="P797" s="105"/>
      <c r="Q797" s="106"/>
      <c r="R797" s="106"/>
      <c r="S797" s="106"/>
      <c r="T797" s="106"/>
      <c r="U797" s="106"/>
      <c r="V797" s="106"/>
      <c r="W797" s="106"/>
      <c r="X797" s="106"/>
      <c r="Y797" s="106"/>
      <c r="Z797" s="106"/>
    </row>
    <row r="798" spans="1:26" ht="19">
      <c r="A798" s="1023"/>
      <c r="B798" s="1025"/>
      <c r="C798" s="151"/>
      <c r="D798" s="780"/>
      <c r="E798" s="278"/>
      <c r="F798" s="106"/>
      <c r="G798" s="105"/>
      <c r="H798" s="319"/>
      <c r="I798" s="319"/>
      <c r="J798" s="319"/>
      <c r="K798" s="105"/>
      <c r="L798" s="105"/>
      <c r="M798" s="319"/>
      <c r="N798" s="319"/>
      <c r="O798" s="105"/>
      <c r="P798" s="105"/>
      <c r="Q798" s="106"/>
      <c r="R798" s="106"/>
      <c r="S798" s="106"/>
      <c r="T798" s="106"/>
      <c r="U798" s="106"/>
      <c r="V798" s="106"/>
      <c r="W798" s="106"/>
      <c r="X798" s="106"/>
      <c r="Y798" s="106"/>
      <c r="Z798" s="106"/>
    </row>
    <row r="799" spans="1:26" ht="19">
      <c r="A799" s="1023"/>
      <c r="B799" s="1025"/>
      <c r="C799" s="151"/>
      <c r="D799" s="780"/>
      <c r="E799" s="278"/>
      <c r="F799" s="106"/>
      <c r="G799" s="105"/>
      <c r="H799" s="319"/>
      <c r="I799" s="319"/>
      <c r="J799" s="319"/>
      <c r="K799" s="105"/>
      <c r="L799" s="105"/>
      <c r="M799" s="319"/>
      <c r="N799" s="319"/>
      <c r="O799" s="105"/>
      <c r="P799" s="105"/>
      <c r="Q799" s="106"/>
      <c r="R799" s="106"/>
      <c r="S799" s="106"/>
      <c r="T799" s="106"/>
      <c r="U799" s="106"/>
      <c r="V799" s="106"/>
      <c r="W799" s="106"/>
      <c r="X799" s="106"/>
      <c r="Y799" s="106"/>
      <c r="Z799" s="106"/>
    </row>
    <row r="800" spans="1:26" ht="19">
      <c r="A800" s="1023"/>
      <c r="B800" s="1025"/>
      <c r="C800" s="151"/>
      <c r="D800" s="780"/>
      <c r="E800" s="278"/>
      <c r="F800" s="106"/>
      <c r="G800" s="105"/>
      <c r="H800" s="319"/>
      <c r="I800" s="319"/>
      <c r="J800" s="319"/>
      <c r="K800" s="105"/>
      <c r="L800" s="105"/>
      <c r="M800" s="319"/>
      <c r="N800" s="319"/>
      <c r="O800" s="105"/>
      <c r="P800" s="105"/>
      <c r="Q800" s="106"/>
      <c r="R800" s="106"/>
      <c r="S800" s="106"/>
      <c r="T800" s="106"/>
      <c r="U800" s="106"/>
      <c r="V800" s="106"/>
      <c r="W800" s="106"/>
      <c r="X800" s="106"/>
      <c r="Y800" s="106"/>
      <c r="Z800" s="106"/>
    </row>
    <row r="801" spans="1:26" ht="19">
      <c r="A801" s="1023"/>
      <c r="B801" s="1025"/>
      <c r="C801" s="151"/>
      <c r="D801" s="780"/>
      <c r="E801" s="278"/>
      <c r="F801" s="106"/>
      <c r="G801" s="105"/>
      <c r="H801" s="319"/>
      <c r="I801" s="319"/>
      <c r="J801" s="319"/>
      <c r="K801" s="105"/>
      <c r="L801" s="105"/>
      <c r="M801" s="319"/>
      <c r="N801" s="319"/>
      <c r="O801" s="105"/>
      <c r="P801" s="105"/>
      <c r="Q801" s="106"/>
      <c r="R801" s="106"/>
      <c r="S801" s="106"/>
      <c r="T801" s="106"/>
      <c r="U801" s="106"/>
      <c r="V801" s="106"/>
      <c r="W801" s="106"/>
      <c r="X801" s="106"/>
      <c r="Y801" s="106"/>
      <c r="Z801" s="106"/>
    </row>
    <row r="802" spans="1:26" ht="19">
      <c r="A802" s="1023"/>
      <c r="B802" s="1025"/>
      <c r="C802" s="151"/>
      <c r="D802" s="780"/>
      <c r="E802" s="278"/>
      <c r="F802" s="106"/>
      <c r="G802" s="105"/>
      <c r="H802" s="319"/>
      <c r="I802" s="319"/>
      <c r="J802" s="319"/>
      <c r="K802" s="105"/>
      <c r="L802" s="105"/>
      <c r="M802" s="319"/>
      <c r="N802" s="319"/>
      <c r="O802" s="105"/>
      <c r="P802" s="105"/>
      <c r="Q802" s="106"/>
      <c r="R802" s="106"/>
      <c r="S802" s="106"/>
      <c r="T802" s="106"/>
      <c r="U802" s="106"/>
      <c r="V802" s="106"/>
      <c r="W802" s="106"/>
      <c r="X802" s="106"/>
      <c r="Y802" s="106"/>
      <c r="Z802" s="106"/>
    </row>
    <row r="803" spans="1:26" ht="19">
      <c r="A803" s="1023"/>
      <c r="B803" s="1025"/>
      <c r="C803" s="151"/>
      <c r="D803" s="780"/>
      <c r="E803" s="278"/>
      <c r="F803" s="106"/>
      <c r="G803" s="105"/>
      <c r="H803" s="319"/>
      <c r="I803" s="319"/>
      <c r="J803" s="319"/>
      <c r="K803" s="105"/>
      <c r="L803" s="105"/>
      <c r="M803" s="319"/>
      <c r="N803" s="319"/>
      <c r="O803" s="105"/>
      <c r="P803" s="105"/>
      <c r="Q803" s="106"/>
      <c r="R803" s="106"/>
      <c r="S803" s="106"/>
      <c r="T803" s="106"/>
      <c r="U803" s="106"/>
      <c r="V803" s="106"/>
      <c r="W803" s="106"/>
      <c r="X803" s="106"/>
      <c r="Y803" s="106"/>
      <c r="Z803" s="106"/>
    </row>
    <row r="804" spans="1:26" ht="19">
      <c r="A804" s="1023"/>
      <c r="B804" s="1025"/>
      <c r="C804" s="151"/>
      <c r="D804" s="780"/>
      <c r="E804" s="278"/>
      <c r="F804" s="106"/>
      <c r="G804" s="105"/>
      <c r="H804" s="319"/>
      <c r="I804" s="319"/>
      <c r="J804" s="319"/>
      <c r="K804" s="105"/>
      <c r="L804" s="105"/>
      <c r="M804" s="319"/>
      <c r="N804" s="319"/>
      <c r="O804" s="105"/>
      <c r="P804" s="105"/>
      <c r="Q804" s="106"/>
      <c r="R804" s="106"/>
      <c r="S804" s="106"/>
      <c r="T804" s="106"/>
      <c r="U804" s="106"/>
      <c r="V804" s="106"/>
      <c r="W804" s="106"/>
      <c r="X804" s="106"/>
      <c r="Y804" s="106"/>
      <c r="Z804" s="106"/>
    </row>
    <row r="805" spans="1:26" ht="19">
      <c r="A805" s="1023"/>
      <c r="B805" s="1025"/>
      <c r="C805" s="151"/>
      <c r="D805" s="780"/>
      <c r="E805" s="278"/>
      <c r="F805" s="106"/>
      <c r="G805" s="105"/>
      <c r="H805" s="319"/>
      <c r="I805" s="319"/>
      <c r="J805" s="319"/>
      <c r="K805" s="105"/>
      <c r="L805" s="105"/>
      <c r="M805" s="319"/>
      <c r="N805" s="319"/>
      <c r="O805" s="105"/>
      <c r="P805" s="105"/>
      <c r="Q805" s="106"/>
      <c r="R805" s="106"/>
      <c r="S805" s="106"/>
      <c r="T805" s="106"/>
      <c r="U805" s="106"/>
      <c r="V805" s="106"/>
      <c r="W805" s="106"/>
      <c r="X805" s="106"/>
      <c r="Y805" s="106"/>
      <c r="Z805" s="106"/>
    </row>
    <row r="806" spans="1:26" ht="19">
      <c r="A806" s="1023"/>
      <c r="B806" s="1025"/>
      <c r="C806" s="151"/>
      <c r="D806" s="780"/>
      <c r="E806" s="278"/>
      <c r="F806" s="106"/>
      <c r="G806" s="105"/>
      <c r="H806" s="319"/>
      <c r="I806" s="319"/>
      <c r="J806" s="319"/>
      <c r="K806" s="105"/>
      <c r="L806" s="105"/>
      <c r="M806" s="319"/>
      <c r="N806" s="319"/>
      <c r="O806" s="105"/>
      <c r="P806" s="105"/>
      <c r="Q806" s="106"/>
      <c r="R806" s="106"/>
      <c r="S806" s="106"/>
      <c r="T806" s="106"/>
      <c r="U806" s="106"/>
      <c r="V806" s="106"/>
      <c r="W806" s="106"/>
      <c r="X806" s="106"/>
      <c r="Y806" s="106"/>
      <c r="Z806" s="106"/>
    </row>
    <row r="807" spans="1:26" ht="19">
      <c r="A807" s="1023"/>
      <c r="B807" s="1025"/>
      <c r="C807" s="151"/>
      <c r="D807" s="780"/>
      <c r="E807" s="278"/>
      <c r="F807" s="106"/>
      <c r="G807" s="105"/>
      <c r="H807" s="319"/>
      <c r="I807" s="319"/>
      <c r="J807" s="319"/>
      <c r="K807" s="105"/>
      <c r="L807" s="105"/>
      <c r="M807" s="319"/>
      <c r="N807" s="319"/>
      <c r="O807" s="105"/>
      <c r="P807" s="105"/>
      <c r="Q807" s="106"/>
      <c r="R807" s="106"/>
      <c r="S807" s="106"/>
      <c r="T807" s="106"/>
      <c r="U807" s="106"/>
      <c r="V807" s="106"/>
      <c r="W807" s="106"/>
      <c r="X807" s="106"/>
      <c r="Y807" s="106"/>
      <c r="Z807" s="106"/>
    </row>
    <row r="808" spans="1:26" ht="19">
      <c r="A808" s="1023"/>
      <c r="B808" s="1025"/>
      <c r="C808" s="151"/>
      <c r="D808" s="780"/>
      <c r="E808" s="278"/>
      <c r="F808" s="106"/>
      <c r="G808" s="105"/>
      <c r="H808" s="319"/>
      <c r="I808" s="319"/>
      <c r="J808" s="319"/>
      <c r="K808" s="105"/>
      <c r="L808" s="105"/>
      <c r="M808" s="319"/>
      <c r="N808" s="319"/>
      <c r="O808" s="105"/>
      <c r="P808" s="105"/>
      <c r="Q808" s="106"/>
      <c r="R808" s="106"/>
      <c r="S808" s="106"/>
      <c r="T808" s="106"/>
      <c r="U808" s="106"/>
      <c r="V808" s="106"/>
      <c r="W808" s="106"/>
      <c r="X808" s="106"/>
      <c r="Y808" s="106"/>
      <c r="Z808" s="106"/>
    </row>
    <row r="809" spans="1:26" ht="19">
      <c r="A809" s="1023"/>
      <c r="B809" s="1025"/>
      <c r="C809" s="151"/>
      <c r="D809" s="780"/>
      <c r="E809" s="278"/>
      <c r="F809" s="106"/>
      <c r="G809" s="105"/>
      <c r="H809" s="319"/>
      <c r="I809" s="319"/>
      <c r="J809" s="319"/>
      <c r="K809" s="105"/>
      <c r="L809" s="105"/>
      <c r="M809" s="319"/>
      <c r="N809" s="319"/>
      <c r="O809" s="105"/>
      <c r="P809" s="105"/>
      <c r="Q809" s="106"/>
      <c r="R809" s="106"/>
      <c r="S809" s="106"/>
      <c r="T809" s="106"/>
      <c r="U809" s="106"/>
      <c r="V809" s="106"/>
      <c r="W809" s="106"/>
      <c r="X809" s="106"/>
      <c r="Y809" s="106"/>
      <c r="Z809" s="106"/>
    </row>
    <row r="810" spans="1:26" ht="19">
      <c r="A810" s="1023"/>
      <c r="B810" s="1025"/>
      <c r="C810" s="151"/>
      <c r="D810" s="780"/>
      <c r="E810" s="278"/>
      <c r="F810" s="106"/>
      <c r="G810" s="105"/>
      <c r="H810" s="319"/>
      <c r="I810" s="319"/>
      <c r="J810" s="319"/>
      <c r="K810" s="105"/>
      <c r="L810" s="105"/>
      <c r="M810" s="319"/>
      <c r="N810" s="319"/>
      <c r="O810" s="105"/>
      <c r="P810" s="105"/>
      <c r="Q810" s="106"/>
      <c r="R810" s="106"/>
      <c r="S810" s="106"/>
      <c r="T810" s="106"/>
      <c r="U810" s="106"/>
      <c r="V810" s="106"/>
      <c r="W810" s="106"/>
      <c r="X810" s="106"/>
      <c r="Y810" s="106"/>
      <c r="Z810" s="106"/>
    </row>
    <row r="811" spans="1:26" ht="19">
      <c r="A811" s="1023"/>
      <c r="B811" s="1025"/>
      <c r="C811" s="151"/>
      <c r="D811" s="780"/>
      <c r="E811" s="278"/>
      <c r="F811" s="106"/>
      <c r="G811" s="105"/>
      <c r="H811" s="319"/>
      <c r="I811" s="319"/>
      <c r="J811" s="319"/>
      <c r="K811" s="105"/>
      <c r="L811" s="105"/>
      <c r="M811" s="319"/>
      <c r="N811" s="319"/>
      <c r="O811" s="105"/>
      <c r="P811" s="105"/>
      <c r="Q811" s="106"/>
      <c r="R811" s="106"/>
      <c r="S811" s="106"/>
      <c r="T811" s="106"/>
      <c r="U811" s="106"/>
      <c r="V811" s="106"/>
      <c r="W811" s="106"/>
      <c r="X811" s="106"/>
      <c r="Y811" s="106"/>
      <c r="Z811" s="106"/>
    </row>
    <row r="812" spans="1:26" ht="19">
      <c r="A812" s="1023"/>
      <c r="B812" s="1025"/>
      <c r="C812" s="151"/>
      <c r="D812" s="780"/>
      <c r="E812" s="278"/>
      <c r="F812" s="106"/>
      <c r="G812" s="105"/>
      <c r="H812" s="319"/>
      <c r="I812" s="319"/>
      <c r="J812" s="319"/>
      <c r="K812" s="105"/>
      <c r="L812" s="105"/>
      <c r="M812" s="319"/>
      <c r="N812" s="319"/>
      <c r="O812" s="105"/>
      <c r="P812" s="105"/>
      <c r="Q812" s="106"/>
      <c r="R812" s="106"/>
      <c r="S812" s="106"/>
      <c r="T812" s="106"/>
      <c r="U812" s="106"/>
      <c r="V812" s="106"/>
      <c r="W812" s="106"/>
      <c r="X812" s="106"/>
      <c r="Y812" s="106"/>
      <c r="Z812" s="106"/>
    </row>
    <row r="813" spans="1:26" ht="19">
      <c r="A813" s="1023"/>
      <c r="B813" s="1025"/>
      <c r="C813" s="151"/>
      <c r="D813" s="780"/>
      <c r="E813" s="278"/>
      <c r="F813" s="106"/>
      <c r="G813" s="105"/>
      <c r="H813" s="319"/>
      <c r="I813" s="319"/>
      <c r="J813" s="319"/>
      <c r="K813" s="105"/>
      <c r="L813" s="105"/>
      <c r="M813" s="319"/>
      <c r="N813" s="319"/>
      <c r="O813" s="105"/>
      <c r="P813" s="105"/>
      <c r="Q813" s="106"/>
      <c r="R813" s="106"/>
      <c r="S813" s="106"/>
      <c r="T813" s="106"/>
      <c r="U813" s="106"/>
      <c r="V813" s="106"/>
      <c r="W813" s="106"/>
      <c r="X813" s="106"/>
      <c r="Y813" s="106"/>
      <c r="Z813" s="106"/>
    </row>
    <row r="814" spans="1:26" ht="19">
      <c r="A814" s="1023"/>
      <c r="B814" s="1025"/>
      <c r="C814" s="151"/>
      <c r="D814" s="780"/>
      <c r="E814" s="278"/>
      <c r="F814" s="106"/>
      <c r="G814" s="105"/>
      <c r="H814" s="319"/>
      <c r="I814" s="319"/>
      <c r="J814" s="319"/>
      <c r="K814" s="105"/>
      <c r="L814" s="105"/>
      <c r="M814" s="319"/>
      <c r="N814" s="319"/>
      <c r="O814" s="105"/>
      <c r="P814" s="105"/>
      <c r="Q814" s="106"/>
      <c r="R814" s="106"/>
      <c r="S814" s="106"/>
      <c r="T814" s="106"/>
      <c r="U814" s="106"/>
      <c r="V814" s="106"/>
      <c r="W814" s="106"/>
      <c r="X814" s="106"/>
      <c r="Y814" s="106"/>
      <c r="Z814" s="106"/>
    </row>
    <row r="815" spans="1:26" ht="19">
      <c r="A815" s="1023"/>
      <c r="B815" s="1025"/>
      <c r="C815" s="151"/>
      <c r="D815" s="780"/>
      <c r="E815" s="278"/>
      <c r="F815" s="106"/>
      <c r="G815" s="105"/>
      <c r="H815" s="319"/>
      <c r="I815" s="319"/>
      <c r="J815" s="319"/>
      <c r="K815" s="105"/>
      <c r="L815" s="105"/>
      <c r="M815" s="319"/>
      <c r="N815" s="319"/>
      <c r="O815" s="105"/>
      <c r="P815" s="105"/>
      <c r="Q815" s="106"/>
      <c r="R815" s="106"/>
      <c r="S815" s="106"/>
      <c r="T815" s="106"/>
      <c r="U815" s="106"/>
      <c r="V815" s="106"/>
      <c r="W815" s="106"/>
      <c r="X815" s="106"/>
      <c r="Y815" s="106"/>
      <c r="Z815" s="106"/>
    </row>
    <row r="816" spans="1:26" ht="19">
      <c r="A816" s="1023"/>
      <c r="B816" s="1025"/>
      <c r="C816" s="151"/>
      <c r="D816" s="780"/>
      <c r="E816" s="278"/>
      <c r="F816" s="106"/>
      <c r="G816" s="105"/>
      <c r="H816" s="319"/>
      <c r="I816" s="319"/>
      <c r="J816" s="319"/>
      <c r="K816" s="105"/>
      <c r="L816" s="105"/>
      <c r="M816" s="319"/>
      <c r="N816" s="319"/>
      <c r="O816" s="105"/>
      <c r="P816" s="105"/>
      <c r="Q816" s="106"/>
      <c r="R816" s="106"/>
      <c r="S816" s="106"/>
      <c r="T816" s="106"/>
      <c r="U816" s="106"/>
      <c r="V816" s="106"/>
      <c r="W816" s="106"/>
      <c r="X816" s="106"/>
      <c r="Y816" s="106"/>
      <c r="Z816" s="106"/>
    </row>
    <row r="817" spans="1:26" ht="19">
      <c r="A817" s="1023"/>
      <c r="B817" s="1025"/>
      <c r="C817" s="151"/>
      <c r="D817" s="780"/>
      <c r="E817" s="278"/>
      <c r="F817" s="106"/>
      <c r="G817" s="105"/>
      <c r="H817" s="319"/>
      <c r="I817" s="319"/>
      <c r="J817" s="319"/>
      <c r="K817" s="105"/>
      <c r="L817" s="105"/>
      <c r="M817" s="319"/>
      <c r="N817" s="319"/>
      <c r="O817" s="105"/>
      <c r="P817" s="105"/>
      <c r="Q817" s="106"/>
      <c r="R817" s="106"/>
      <c r="S817" s="106"/>
      <c r="T817" s="106"/>
      <c r="U817" s="106"/>
      <c r="V817" s="106"/>
      <c r="W817" s="106"/>
      <c r="X817" s="106"/>
      <c r="Y817" s="106"/>
      <c r="Z817" s="106"/>
    </row>
    <row r="818" spans="1:26" ht="19">
      <c r="A818" s="1023"/>
      <c r="B818" s="1025"/>
      <c r="C818" s="151"/>
      <c r="D818" s="780"/>
      <c r="E818" s="278"/>
      <c r="F818" s="106"/>
      <c r="G818" s="105"/>
      <c r="H818" s="319"/>
      <c r="I818" s="319"/>
      <c r="J818" s="319"/>
      <c r="K818" s="105"/>
      <c r="L818" s="105"/>
      <c r="M818" s="319"/>
      <c r="N818" s="319"/>
      <c r="O818" s="105"/>
      <c r="P818" s="105"/>
      <c r="Q818" s="106"/>
      <c r="R818" s="106"/>
      <c r="S818" s="106"/>
      <c r="T818" s="106"/>
      <c r="U818" s="106"/>
      <c r="V818" s="106"/>
      <c r="W818" s="106"/>
      <c r="X818" s="106"/>
      <c r="Y818" s="106"/>
      <c r="Z818" s="106"/>
    </row>
    <row r="819" spans="1:26" ht="19">
      <c r="A819" s="1023"/>
      <c r="B819" s="1025"/>
      <c r="C819" s="151"/>
      <c r="D819" s="780"/>
      <c r="E819" s="278"/>
      <c r="F819" s="106"/>
      <c r="G819" s="105"/>
      <c r="H819" s="319"/>
      <c r="I819" s="319"/>
      <c r="J819" s="319"/>
      <c r="K819" s="105"/>
      <c r="L819" s="105"/>
      <c r="M819" s="319"/>
      <c r="N819" s="319"/>
      <c r="O819" s="105"/>
      <c r="P819" s="105"/>
      <c r="Q819" s="106"/>
      <c r="R819" s="106"/>
      <c r="S819" s="106"/>
      <c r="T819" s="106"/>
      <c r="U819" s="106"/>
      <c r="V819" s="106"/>
      <c r="W819" s="106"/>
      <c r="X819" s="106"/>
      <c r="Y819" s="106"/>
      <c r="Z819" s="106"/>
    </row>
    <row r="820" spans="1:26" ht="19">
      <c r="A820" s="1023"/>
      <c r="B820" s="1025"/>
      <c r="C820" s="151"/>
      <c r="D820" s="780"/>
      <c r="E820" s="278"/>
      <c r="F820" s="106"/>
      <c r="G820" s="105"/>
      <c r="H820" s="319"/>
      <c r="I820" s="319"/>
      <c r="J820" s="319"/>
      <c r="K820" s="105"/>
      <c r="L820" s="105"/>
      <c r="M820" s="319"/>
      <c r="N820" s="319"/>
      <c r="O820" s="105"/>
      <c r="P820" s="105"/>
      <c r="Q820" s="106"/>
      <c r="R820" s="106"/>
      <c r="S820" s="106"/>
      <c r="T820" s="106"/>
      <c r="U820" s="106"/>
      <c r="V820" s="106"/>
      <c r="W820" s="106"/>
      <c r="X820" s="106"/>
      <c r="Y820" s="106"/>
      <c r="Z820" s="106"/>
    </row>
    <row r="821" spans="1:26" ht="19">
      <c r="A821" s="1023"/>
      <c r="B821" s="1025"/>
      <c r="C821" s="151"/>
      <c r="D821" s="780"/>
      <c r="E821" s="278"/>
      <c r="F821" s="106"/>
      <c r="G821" s="105"/>
      <c r="H821" s="319"/>
      <c r="I821" s="319"/>
      <c r="J821" s="319"/>
      <c r="K821" s="105"/>
      <c r="L821" s="105"/>
      <c r="M821" s="319"/>
      <c r="N821" s="319"/>
      <c r="O821" s="105"/>
      <c r="P821" s="105"/>
      <c r="Q821" s="106"/>
      <c r="R821" s="106"/>
      <c r="S821" s="106"/>
      <c r="T821" s="106"/>
      <c r="U821" s="106"/>
      <c r="V821" s="106"/>
      <c r="W821" s="106"/>
      <c r="X821" s="106"/>
      <c r="Y821" s="106"/>
      <c r="Z821" s="106"/>
    </row>
    <row r="822" spans="1:26" ht="19">
      <c r="A822" s="1023"/>
      <c r="B822" s="1025"/>
      <c r="C822" s="151"/>
      <c r="D822" s="780"/>
      <c r="E822" s="278"/>
      <c r="F822" s="106"/>
      <c r="G822" s="105"/>
      <c r="H822" s="319"/>
      <c r="I822" s="319"/>
      <c r="J822" s="319"/>
      <c r="K822" s="105"/>
      <c r="L822" s="105"/>
      <c r="M822" s="319"/>
      <c r="N822" s="319"/>
      <c r="O822" s="105"/>
      <c r="P822" s="105"/>
      <c r="Q822" s="106"/>
      <c r="R822" s="106"/>
      <c r="S822" s="106"/>
      <c r="T822" s="106"/>
      <c r="U822" s="106"/>
      <c r="V822" s="106"/>
      <c r="W822" s="106"/>
      <c r="X822" s="106"/>
      <c r="Y822" s="106"/>
      <c r="Z822" s="106"/>
    </row>
    <row r="823" spans="1:26" ht="19">
      <c r="A823" s="1023"/>
      <c r="B823" s="1025"/>
      <c r="C823" s="151"/>
      <c r="D823" s="780"/>
      <c r="E823" s="278"/>
      <c r="F823" s="106"/>
      <c r="G823" s="105"/>
      <c r="H823" s="319"/>
      <c r="I823" s="319"/>
      <c r="J823" s="319"/>
      <c r="K823" s="105"/>
      <c r="L823" s="105"/>
      <c r="M823" s="319"/>
      <c r="N823" s="319"/>
      <c r="O823" s="105"/>
      <c r="P823" s="105"/>
      <c r="Q823" s="106"/>
      <c r="R823" s="106"/>
      <c r="S823" s="106"/>
      <c r="T823" s="106"/>
      <c r="U823" s="106"/>
      <c r="V823" s="106"/>
      <c r="W823" s="106"/>
      <c r="X823" s="106"/>
      <c r="Y823" s="106"/>
      <c r="Z823" s="106"/>
    </row>
    <row r="824" spans="1:26" ht="19">
      <c r="A824" s="1023"/>
      <c r="B824" s="1025"/>
      <c r="C824" s="151"/>
      <c r="D824" s="780"/>
      <c r="E824" s="278"/>
      <c r="F824" s="106"/>
      <c r="G824" s="105"/>
      <c r="H824" s="319"/>
      <c r="I824" s="319"/>
      <c r="J824" s="319"/>
      <c r="K824" s="105"/>
      <c r="L824" s="105"/>
      <c r="M824" s="319"/>
      <c r="N824" s="319"/>
      <c r="O824" s="105"/>
      <c r="P824" s="105"/>
      <c r="Q824" s="106"/>
      <c r="R824" s="106"/>
      <c r="S824" s="106"/>
      <c r="T824" s="106"/>
      <c r="U824" s="106"/>
      <c r="V824" s="106"/>
      <c r="W824" s="106"/>
      <c r="X824" s="106"/>
      <c r="Y824" s="106"/>
      <c r="Z824" s="106"/>
    </row>
    <row r="825" spans="1:26" ht="19">
      <c r="A825" s="1023"/>
      <c r="B825" s="1025"/>
      <c r="C825" s="151"/>
      <c r="D825" s="780"/>
      <c r="E825" s="278"/>
      <c r="F825" s="106"/>
      <c r="G825" s="105"/>
      <c r="H825" s="319"/>
      <c r="I825" s="319"/>
      <c r="J825" s="319"/>
      <c r="K825" s="105"/>
      <c r="L825" s="105"/>
      <c r="M825" s="319"/>
      <c r="N825" s="319"/>
      <c r="O825" s="105"/>
      <c r="P825" s="105"/>
      <c r="Q825" s="106"/>
      <c r="R825" s="106"/>
      <c r="S825" s="106"/>
      <c r="T825" s="106"/>
      <c r="U825" s="106"/>
      <c r="V825" s="106"/>
      <c r="W825" s="106"/>
      <c r="X825" s="106"/>
      <c r="Y825" s="106"/>
      <c r="Z825" s="106"/>
    </row>
    <row r="826" spans="1:26" ht="19">
      <c r="A826" s="1023"/>
      <c r="B826" s="1025"/>
      <c r="C826" s="151"/>
      <c r="D826" s="780"/>
      <c r="E826" s="278"/>
      <c r="F826" s="106"/>
      <c r="G826" s="105"/>
      <c r="H826" s="319"/>
      <c r="I826" s="319"/>
      <c r="J826" s="319"/>
      <c r="K826" s="105"/>
      <c r="L826" s="105"/>
      <c r="M826" s="319"/>
      <c r="N826" s="319"/>
      <c r="O826" s="105"/>
      <c r="P826" s="105"/>
      <c r="Q826" s="106"/>
      <c r="R826" s="106"/>
      <c r="S826" s="106"/>
      <c r="T826" s="106"/>
      <c r="U826" s="106"/>
      <c r="V826" s="106"/>
      <c r="W826" s="106"/>
      <c r="X826" s="106"/>
      <c r="Y826" s="106"/>
      <c r="Z826" s="106"/>
    </row>
    <row r="827" spans="1:26" ht="19">
      <c r="A827" s="1023"/>
      <c r="B827" s="1025"/>
      <c r="C827" s="151"/>
      <c r="D827" s="780"/>
      <c r="E827" s="278"/>
      <c r="F827" s="106"/>
      <c r="G827" s="105"/>
      <c r="H827" s="319"/>
      <c r="I827" s="319"/>
      <c r="J827" s="319"/>
      <c r="K827" s="105"/>
      <c r="L827" s="105"/>
      <c r="M827" s="319"/>
      <c r="N827" s="319"/>
      <c r="O827" s="105"/>
      <c r="P827" s="105"/>
      <c r="Q827" s="106"/>
      <c r="R827" s="106"/>
      <c r="S827" s="106"/>
      <c r="T827" s="106"/>
      <c r="U827" s="106"/>
      <c r="V827" s="106"/>
      <c r="W827" s="106"/>
      <c r="X827" s="106"/>
      <c r="Y827" s="106"/>
      <c r="Z827" s="106"/>
    </row>
    <row r="828" spans="1:26" ht="19">
      <c r="A828" s="1023"/>
      <c r="B828" s="1025"/>
      <c r="C828" s="151"/>
      <c r="D828" s="780"/>
      <c r="E828" s="278"/>
      <c r="F828" s="106"/>
      <c r="G828" s="105"/>
      <c r="H828" s="319"/>
      <c r="I828" s="319"/>
      <c r="J828" s="319"/>
      <c r="K828" s="105"/>
      <c r="L828" s="105"/>
      <c r="M828" s="319"/>
      <c r="N828" s="319"/>
      <c r="O828" s="105"/>
      <c r="P828" s="105"/>
      <c r="Q828" s="106"/>
      <c r="R828" s="106"/>
      <c r="S828" s="106"/>
      <c r="T828" s="106"/>
      <c r="U828" s="106"/>
      <c r="V828" s="106"/>
      <c r="W828" s="106"/>
      <c r="X828" s="106"/>
      <c r="Y828" s="106"/>
      <c r="Z828" s="106"/>
    </row>
    <row r="829" spans="1:26" ht="19">
      <c r="A829" s="1023"/>
      <c r="B829" s="1025"/>
      <c r="C829" s="151"/>
      <c r="D829" s="780"/>
      <c r="E829" s="278"/>
      <c r="F829" s="106"/>
      <c r="G829" s="105"/>
      <c r="H829" s="319"/>
      <c r="I829" s="319"/>
      <c r="J829" s="319"/>
      <c r="K829" s="105"/>
      <c r="L829" s="105"/>
      <c r="M829" s="319"/>
      <c r="N829" s="319"/>
      <c r="O829" s="105"/>
      <c r="P829" s="105"/>
      <c r="Q829" s="106"/>
      <c r="R829" s="106"/>
      <c r="S829" s="106"/>
      <c r="T829" s="106"/>
      <c r="U829" s="106"/>
      <c r="V829" s="106"/>
      <c r="W829" s="106"/>
      <c r="X829" s="106"/>
      <c r="Y829" s="106"/>
      <c r="Z829" s="106"/>
    </row>
    <row r="830" spans="1:26" ht="19">
      <c r="A830" s="1023"/>
      <c r="B830" s="1025"/>
      <c r="C830" s="151"/>
      <c r="D830" s="780"/>
      <c r="E830" s="278"/>
      <c r="F830" s="106"/>
      <c r="G830" s="105"/>
      <c r="H830" s="319"/>
      <c r="I830" s="319"/>
      <c r="J830" s="319"/>
      <c r="K830" s="105"/>
      <c r="L830" s="105"/>
      <c r="M830" s="319"/>
      <c r="N830" s="319"/>
      <c r="O830" s="105"/>
      <c r="P830" s="105"/>
      <c r="Q830" s="106"/>
      <c r="R830" s="106"/>
      <c r="S830" s="106"/>
      <c r="T830" s="106"/>
      <c r="U830" s="106"/>
      <c r="V830" s="106"/>
      <c r="W830" s="106"/>
      <c r="X830" s="106"/>
      <c r="Y830" s="106"/>
      <c r="Z830" s="106"/>
    </row>
    <row r="831" spans="1:26" ht="19">
      <c r="A831" s="1023"/>
      <c r="B831" s="1025"/>
      <c r="C831" s="151"/>
      <c r="D831" s="780"/>
      <c r="E831" s="278"/>
      <c r="F831" s="106"/>
      <c r="G831" s="105"/>
      <c r="H831" s="319"/>
      <c r="I831" s="319"/>
      <c r="J831" s="319"/>
      <c r="K831" s="105"/>
      <c r="L831" s="105"/>
      <c r="M831" s="319"/>
      <c r="N831" s="319"/>
      <c r="O831" s="105"/>
      <c r="P831" s="105"/>
      <c r="Q831" s="106"/>
      <c r="R831" s="106"/>
      <c r="S831" s="106"/>
      <c r="T831" s="106"/>
      <c r="U831" s="106"/>
      <c r="V831" s="106"/>
      <c r="W831" s="106"/>
      <c r="X831" s="106"/>
      <c r="Y831" s="106"/>
      <c r="Z831" s="106"/>
    </row>
    <row r="832" spans="1:26" ht="19">
      <c r="A832" s="1023"/>
      <c r="B832" s="1025"/>
      <c r="C832" s="151"/>
      <c r="D832" s="780"/>
      <c r="E832" s="278"/>
      <c r="F832" s="106"/>
      <c r="G832" s="105"/>
      <c r="H832" s="319"/>
      <c r="I832" s="319"/>
      <c r="J832" s="319"/>
      <c r="K832" s="105"/>
      <c r="L832" s="105"/>
      <c r="M832" s="319"/>
      <c r="N832" s="319"/>
      <c r="O832" s="105"/>
      <c r="P832" s="105"/>
      <c r="Q832" s="106"/>
      <c r="R832" s="106"/>
      <c r="S832" s="106"/>
      <c r="T832" s="106"/>
      <c r="U832" s="106"/>
      <c r="V832" s="106"/>
      <c r="W832" s="106"/>
      <c r="X832" s="106"/>
      <c r="Y832" s="106"/>
      <c r="Z832" s="106"/>
    </row>
    <row r="833" spans="1:26" ht="19">
      <c r="A833" s="1023"/>
      <c r="B833" s="1025"/>
      <c r="C833" s="151"/>
      <c r="D833" s="780"/>
      <c r="E833" s="278"/>
      <c r="F833" s="106"/>
      <c r="G833" s="105"/>
      <c r="H833" s="319"/>
      <c r="I833" s="319"/>
      <c r="J833" s="319"/>
      <c r="K833" s="105"/>
      <c r="L833" s="105"/>
      <c r="M833" s="319"/>
      <c r="N833" s="319"/>
      <c r="O833" s="105"/>
      <c r="P833" s="105"/>
      <c r="Q833" s="106"/>
      <c r="R833" s="106"/>
      <c r="S833" s="106"/>
      <c r="T833" s="106"/>
      <c r="U833" s="106"/>
      <c r="V833" s="106"/>
      <c r="W833" s="106"/>
      <c r="X833" s="106"/>
      <c r="Y833" s="106"/>
      <c r="Z833" s="106"/>
    </row>
    <row r="834" spans="1:26" ht="19">
      <c r="A834" s="1023"/>
      <c r="B834" s="1025"/>
      <c r="C834" s="151"/>
      <c r="D834" s="780"/>
      <c r="E834" s="278"/>
      <c r="F834" s="106"/>
      <c r="G834" s="105"/>
      <c r="H834" s="319"/>
      <c r="I834" s="319"/>
      <c r="J834" s="319"/>
      <c r="K834" s="105"/>
      <c r="L834" s="105"/>
      <c r="M834" s="319"/>
      <c r="N834" s="319"/>
      <c r="O834" s="105"/>
      <c r="P834" s="105"/>
      <c r="Q834" s="106"/>
      <c r="R834" s="106"/>
      <c r="S834" s="106"/>
      <c r="T834" s="106"/>
      <c r="U834" s="106"/>
      <c r="V834" s="106"/>
      <c r="W834" s="106"/>
      <c r="X834" s="106"/>
      <c r="Y834" s="106"/>
      <c r="Z834" s="106"/>
    </row>
    <row r="835" spans="1:26" ht="19">
      <c r="A835" s="1023"/>
      <c r="B835" s="1025"/>
      <c r="C835" s="151"/>
      <c r="D835" s="780"/>
      <c r="E835" s="278"/>
      <c r="F835" s="106"/>
      <c r="G835" s="105"/>
      <c r="H835" s="319"/>
      <c r="I835" s="319"/>
      <c r="J835" s="319"/>
      <c r="K835" s="105"/>
      <c r="L835" s="105"/>
      <c r="M835" s="319"/>
      <c r="N835" s="319"/>
      <c r="O835" s="105"/>
      <c r="P835" s="105"/>
      <c r="Q835" s="106"/>
      <c r="R835" s="106"/>
      <c r="S835" s="106"/>
      <c r="T835" s="106"/>
      <c r="U835" s="106"/>
      <c r="V835" s="106"/>
      <c r="W835" s="106"/>
      <c r="X835" s="106"/>
      <c r="Y835" s="106"/>
      <c r="Z835" s="106"/>
    </row>
    <row r="836" spans="1:26" ht="19">
      <c r="A836" s="1023"/>
      <c r="B836" s="1025"/>
      <c r="C836" s="151"/>
      <c r="D836" s="780"/>
      <c r="E836" s="278"/>
      <c r="F836" s="106"/>
      <c r="G836" s="105"/>
      <c r="H836" s="319"/>
      <c r="I836" s="319"/>
      <c r="J836" s="319"/>
      <c r="K836" s="105"/>
      <c r="L836" s="105"/>
      <c r="M836" s="319"/>
      <c r="N836" s="319"/>
      <c r="O836" s="105"/>
      <c r="P836" s="105"/>
      <c r="Q836" s="106"/>
      <c r="R836" s="106"/>
      <c r="S836" s="106"/>
      <c r="T836" s="106"/>
      <c r="U836" s="106"/>
      <c r="V836" s="106"/>
      <c r="W836" s="106"/>
      <c r="X836" s="106"/>
      <c r="Y836" s="106"/>
      <c r="Z836" s="106"/>
    </row>
    <row r="837" spans="1:26" ht="19">
      <c r="A837" s="1023"/>
      <c r="B837" s="1025"/>
      <c r="C837" s="151"/>
      <c r="D837" s="780"/>
      <c r="E837" s="278"/>
      <c r="F837" s="106"/>
      <c r="G837" s="105"/>
      <c r="H837" s="319"/>
      <c r="I837" s="319"/>
      <c r="J837" s="319"/>
      <c r="K837" s="105"/>
      <c r="L837" s="105"/>
      <c r="M837" s="319"/>
      <c r="N837" s="319"/>
      <c r="O837" s="105"/>
      <c r="P837" s="105"/>
      <c r="Q837" s="106"/>
      <c r="R837" s="106"/>
      <c r="S837" s="106"/>
      <c r="T837" s="106"/>
      <c r="U837" s="106"/>
      <c r="V837" s="106"/>
      <c r="W837" s="106"/>
      <c r="X837" s="106"/>
      <c r="Y837" s="106"/>
      <c r="Z837" s="106"/>
    </row>
    <row r="838" spans="1:26" ht="19">
      <c r="A838" s="1023"/>
      <c r="B838" s="1025"/>
      <c r="C838" s="151"/>
      <c r="D838" s="780"/>
      <c r="E838" s="278"/>
      <c r="F838" s="106"/>
      <c r="G838" s="105"/>
      <c r="H838" s="319"/>
      <c r="I838" s="319"/>
      <c r="J838" s="319"/>
      <c r="K838" s="105"/>
      <c r="L838" s="105"/>
      <c r="M838" s="319"/>
      <c r="N838" s="319"/>
      <c r="O838" s="105"/>
      <c r="P838" s="105"/>
      <c r="Q838" s="106"/>
      <c r="R838" s="106"/>
      <c r="S838" s="106"/>
      <c r="T838" s="106"/>
      <c r="U838" s="106"/>
      <c r="V838" s="106"/>
      <c r="W838" s="106"/>
      <c r="X838" s="106"/>
      <c r="Y838" s="106"/>
      <c r="Z838" s="106"/>
    </row>
    <row r="839" spans="1:26" ht="19">
      <c r="A839" s="1023"/>
      <c r="B839" s="1025"/>
      <c r="C839" s="151"/>
      <c r="D839" s="780"/>
      <c r="E839" s="278"/>
      <c r="F839" s="106"/>
      <c r="G839" s="105"/>
      <c r="H839" s="319"/>
      <c r="I839" s="319"/>
      <c r="J839" s="319"/>
      <c r="K839" s="105"/>
      <c r="L839" s="105"/>
      <c r="M839" s="319"/>
      <c r="N839" s="319"/>
      <c r="O839" s="105"/>
      <c r="P839" s="105"/>
      <c r="Q839" s="106"/>
      <c r="R839" s="106"/>
      <c r="S839" s="106"/>
      <c r="T839" s="106"/>
      <c r="U839" s="106"/>
      <c r="V839" s="106"/>
      <c r="W839" s="106"/>
      <c r="X839" s="106"/>
      <c r="Y839" s="106"/>
      <c r="Z839" s="106"/>
    </row>
    <row r="840" spans="1:26" ht="19">
      <c r="A840" s="1023"/>
      <c r="B840" s="1025"/>
      <c r="C840" s="151"/>
      <c r="D840" s="780"/>
      <c r="E840" s="278"/>
      <c r="F840" s="106"/>
      <c r="G840" s="105"/>
      <c r="H840" s="319"/>
      <c r="I840" s="319"/>
      <c r="J840" s="319"/>
      <c r="K840" s="105"/>
      <c r="L840" s="105"/>
      <c r="M840" s="319"/>
      <c r="N840" s="319"/>
      <c r="O840" s="105"/>
      <c r="P840" s="105"/>
      <c r="Q840" s="106"/>
      <c r="R840" s="106"/>
      <c r="S840" s="106"/>
      <c r="T840" s="106"/>
      <c r="U840" s="106"/>
      <c r="V840" s="106"/>
      <c r="W840" s="106"/>
      <c r="X840" s="106"/>
      <c r="Y840" s="106"/>
      <c r="Z840" s="106"/>
    </row>
    <row r="841" spans="1:26" ht="19">
      <c r="A841" s="1023"/>
      <c r="B841" s="1025"/>
      <c r="C841" s="151"/>
      <c r="D841" s="780"/>
      <c r="E841" s="278"/>
      <c r="F841" s="106"/>
      <c r="G841" s="105"/>
      <c r="H841" s="319"/>
      <c r="I841" s="319"/>
      <c r="J841" s="319"/>
      <c r="K841" s="105"/>
      <c r="L841" s="105"/>
      <c r="M841" s="319"/>
      <c r="N841" s="319"/>
      <c r="O841" s="105"/>
      <c r="P841" s="105"/>
      <c r="Q841" s="106"/>
      <c r="R841" s="106"/>
      <c r="S841" s="106"/>
      <c r="T841" s="106"/>
      <c r="U841" s="106"/>
      <c r="V841" s="106"/>
      <c r="W841" s="106"/>
      <c r="X841" s="106"/>
      <c r="Y841" s="106"/>
      <c r="Z841" s="106"/>
    </row>
    <row r="842" spans="1:26" ht="19">
      <c r="A842" s="1023"/>
      <c r="B842" s="1025"/>
      <c r="C842" s="151"/>
      <c r="D842" s="780"/>
      <c r="E842" s="278"/>
      <c r="F842" s="106"/>
      <c r="G842" s="105"/>
      <c r="H842" s="319"/>
      <c r="I842" s="319"/>
      <c r="J842" s="319"/>
      <c r="K842" s="105"/>
      <c r="L842" s="105"/>
      <c r="M842" s="319"/>
      <c r="N842" s="319"/>
      <c r="O842" s="105"/>
      <c r="P842" s="105"/>
      <c r="Q842" s="106"/>
      <c r="R842" s="106"/>
      <c r="S842" s="106"/>
      <c r="T842" s="106"/>
      <c r="U842" s="106"/>
      <c r="V842" s="106"/>
      <c r="W842" s="106"/>
      <c r="X842" s="106"/>
      <c r="Y842" s="106"/>
      <c r="Z842" s="106"/>
    </row>
    <row r="843" spans="1:26" ht="19">
      <c r="A843" s="1023"/>
      <c r="B843" s="1025"/>
      <c r="C843" s="151"/>
      <c r="D843" s="780"/>
      <c r="E843" s="278"/>
      <c r="F843" s="106"/>
      <c r="G843" s="105"/>
      <c r="H843" s="319"/>
      <c r="I843" s="319"/>
      <c r="J843" s="319"/>
      <c r="K843" s="105"/>
      <c r="L843" s="105"/>
      <c r="M843" s="319"/>
      <c r="N843" s="319"/>
      <c r="O843" s="105"/>
      <c r="P843" s="105"/>
      <c r="Q843" s="106"/>
      <c r="R843" s="106"/>
      <c r="S843" s="106"/>
      <c r="T843" s="106"/>
      <c r="U843" s="106"/>
      <c r="V843" s="106"/>
      <c r="W843" s="106"/>
      <c r="X843" s="106"/>
      <c r="Y843" s="106"/>
      <c r="Z843" s="106"/>
    </row>
    <row r="844" spans="1:26" ht="19">
      <c r="A844" s="1023"/>
      <c r="B844" s="1025"/>
      <c r="C844" s="151"/>
      <c r="D844" s="780"/>
      <c r="E844" s="278"/>
      <c r="F844" s="106"/>
      <c r="G844" s="105"/>
      <c r="H844" s="319"/>
      <c r="I844" s="319"/>
      <c r="J844" s="319"/>
      <c r="K844" s="105"/>
      <c r="L844" s="105"/>
      <c r="M844" s="319"/>
      <c r="N844" s="319"/>
      <c r="O844" s="105"/>
      <c r="P844" s="105"/>
      <c r="Q844" s="106"/>
      <c r="R844" s="106"/>
      <c r="S844" s="106"/>
      <c r="T844" s="106"/>
      <c r="U844" s="106"/>
      <c r="V844" s="106"/>
      <c r="W844" s="106"/>
      <c r="X844" s="106"/>
      <c r="Y844" s="106"/>
      <c r="Z844" s="106"/>
    </row>
    <row r="845" spans="1:26" ht="19">
      <c r="A845" s="1023"/>
      <c r="B845" s="1025"/>
      <c r="C845" s="151"/>
      <c r="D845" s="780"/>
      <c r="E845" s="278"/>
      <c r="F845" s="106"/>
      <c r="G845" s="105"/>
      <c r="H845" s="319"/>
      <c r="I845" s="319"/>
      <c r="J845" s="319"/>
      <c r="K845" s="105"/>
      <c r="L845" s="105"/>
      <c r="M845" s="319"/>
      <c r="N845" s="319"/>
      <c r="O845" s="105"/>
      <c r="P845" s="105"/>
      <c r="Q845" s="106"/>
      <c r="R845" s="106"/>
      <c r="S845" s="106"/>
      <c r="T845" s="106"/>
      <c r="U845" s="106"/>
      <c r="V845" s="106"/>
      <c r="W845" s="106"/>
      <c r="X845" s="106"/>
      <c r="Y845" s="106"/>
      <c r="Z845" s="106"/>
    </row>
    <row r="846" spans="1:26" ht="19">
      <c r="A846" s="1023"/>
      <c r="B846" s="1025"/>
      <c r="C846" s="151"/>
      <c r="D846" s="780"/>
      <c r="E846" s="278"/>
      <c r="F846" s="106"/>
      <c r="G846" s="105"/>
      <c r="H846" s="319"/>
      <c r="I846" s="319"/>
      <c r="J846" s="319"/>
      <c r="K846" s="105"/>
      <c r="L846" s="105"/>
      <c r="M846" s="319"/>
      <c r="N846" s="319"/>
      <c r="O846" s="105"/>
      <c r="P846" s="105"/>
      <c r="Q846" s="106"/>
      <c r="R846" s="106"/>
      <c r="S846" s="106"/>
      <c r="T846" s="106"/>
      <c r="U846" s="106"/>
      <c r="V846" s="106"/>
      <c r="W846" s="106"/>
      <c r="X846" s="106"/>
      <c r="Y846" s="106"/>
      <c r="Z846" s="106"/>
    </row>
    <row r="847" spans="1:26" ht="19">
      <c r="A847" s="1023"/>
      <c r="B847" s="1025"/>
      <c r="C847" s="151"/>
      <c r="D847" s="780"/>
      <c r="E847" s="278"/>
      <c r="F847" s="106"/>
      <c r="G847" s="105"/>
      <c r="H847" s="319"/>
      <c r="I847" s="319"/>
      <c r="J847" s="319"/>
      <c r="K847" s="105"/>
      <c r="L847" s="105"/>
      <c r="M847" s="319"/>
      <c r="N847" s="319"/>
      <c r="O847" s="105"/>
      <c r="P847" s="105"/>
      <c r="Q847" s="106"/>
      <c r="R847" s="106"/>
      <c r="S847" s="106"/>
      <c r="T847" s="106"/>
      <c r="U847" s="106"/>
      <c r="V847" s="106"/>
      <c r="W847" s="106"/>
      <c r="X847" s="106"/>
      <c r="Y847" s="106"/>
      <c r="Z847" s="106"/>
    </row>
    <row r="848" spans="1:26" ht="19">
      <c r="A848" s="1023"/>
      <c r="B848" s="1025"/>
      <c r="C848" s="151"/>
      <c r="D848" s="780"/>
      <c r="E848" s="278"/>
      <c r="F848" s="106"/>
      <c r="G848" s="105"/>
      <c r="H848" s="319"/>
      <c r="I848" s="319"/>
      <c r="J848" s="319"/>
      <c r="K848" s="105"/>
      <c r="L848" s="105"/>
      <c r="M848" s="319"/>
      <c r="N848" s="319"/>
      <c r="O848" s="105"/>
      <c r="P848" s="105"/>
      <c r="Q848" s="106"/>
      <c r="R848" s="106"/>
      <c r="S848" s="106"/>
      <c r="T848" s="106"/>
      <c r="U848" s="106"/>
      <c r="V848" s="106"/>
      <c r="W848" s="106"/>
      <c r="X848" s="106"/>
      <c r="Y848" s="106"/>
      <c r="Z848" s="106"/>
    </row>
    <row r="849" spans="1:26" ht="19">
      <c r="A849" s="1023"/>
      <c r="B849" s="1025"/>
      <c r="C849" s="151"/>
      <c r="D849" s="780"/>
      <c r="E849" s="278"/>
      <c r="F849" s="106"/>
      <c r="G849" s="105"/>
      <c r="H849" s="319"/>
      <c r="I849" s="319"/>
      <c r="J849" s="319"/>
      <c r="K849" s="105"/>
      <c r="L849" s="105"/>
      <c r="M849" s="319"/>
      <c r="N849" s="319"/>
      <c r="O849" s="105"/>
      <c r="P849" s="105"/>
      <c r="Q849" s="106"/>
      <c r="R849" s="106"/>
      <c r="S849" s="106"/>
      <c r="T849" s="106"/>
      <c r="U849" s="106"/>
      <c r="V849" s="106"/>
      <c r="W849" s="106"/>
      <c r="X849" s="106"/>
      <c r="Y849" s="106"/>
      <c r="Z849" s="106"/>
    </row>
    <row r="850" spans="1:26" ht="19">
      <c r="A850" s="1023"/>
      <c r="B850" s="1025"/>
      <c r="C850" s="151"/>
      <c r="D850" s="780"/>
      <c r="E850" s="278"/>
      <c r="F850" s="106"/>
      <c r="G850" s="105"/>
      <c r="H850" s="319"/>
      <c r="I850" s="319"/>
      <c r="J850" s="319"/>
      <c r="K850" s="105"/>
      <c r="L850" s="105"/>
      <c r="M850" s="319"/>
      <c r="N850" s="319"/>
      <c r="O850" s="105"/>
      <c r="P850" s="105"/>
      <c r="Q850" s="106"/>
      <c r="R850" s="106"/>
      <c r="S850" s="106"/>
      <c r="T850" s="106"/>
      <c r="U850" s="106"/>
      <c r="V850" s="106"/>
      <c r="W850" s="106"/>
      <c r="X850" s="106"/>
      <c r="Y850" s="106"/>
      <c r="Z850" s="106"/>
    </row>
    <row r="851" spans="1:26" ht="19">
      <c r="A851" s="1023"/>
      <c r="B851" s="1025"/>
      <c r="C851" s="151"/>
      <c r="D851" s="780"/>
      <c r="E851" s="278"/>
      <c r="F851" s="106"/>
      <c r="G851" s="105"/>
      <c r="H851" s="319"/>
      <c r="I851" s="319"/>
      <c r="J851" s="319"/>
      <c r="K851" s="105"/>
      <c r="L851" s="105"/>
      <c r="M851" s="319"/>
      <c r="N851" s="319"/>
      <c r="O851" s="105"/>
      <c r="P851" s="105"/>
      <c r="Q851" s="106"/>
      <c r="R851" s="106"/>
      <c r="S851" s="106"/>
      <c r="T851" s="106"/>
      <c r="U851" s="106"/>
      <c r="V851" s="106"/>
      <c r="W851" s="106"/>
      <c r="X851" s="106"/>
      <c r="Y851" s="106"/>
      <c r="Z851" s="106"/>
    </row>
    <row r="852" spans="1:26" ht="19">
      <c r="A852" s="1023"/>
      <c r="B852" s="1025"/>
      <c r="C852" s="151"/>
      <c r="D852" s="780"/>
      <c r="E852" s="278"/>
      <c r="F852" s="106"/>
      <c r="G852" s="105"/>
      <c r="H852" s="319"/>
      <c r="I852" s="319"/>
      <c r="J852" s="319"/>
      <c r="K852" s="105"/>
      <c r="L852" s="105"/>
      <c r="M852" s="319"/>
      <c r="N852" s="319"/>
      <c r="O852" s="105"/>
      <c r="P852" s="105"/>
      <c r="Q852" s="106"/>
      <c r="R852" s="106"/>
      <c r="S852" s="106"/>
      <c r="T852" s="106"/>
      <c r="U852" s="106"/>
      <c r="V852" s="106"/>
      <c r="W852" s="106"/>
      <c r="X852" s="106"/>
      <c r="Y852" s="106"/>
      <c r="Z852" s="106"/>
    </row>
    <row r="853" spans="1:26" ht="19">
      <c r="A853" s="1023"/>
      <c r="B853" s="1025"/>
      <c r="C853" s="151"/>
      <c r="D853" s="780"/>
      <c r="E853" s="278"/>
      <c r="F853" s="106"/>
      <c r="G853" s="105"/>
      <c r="H853" s="319"/>
      <c r="I853" s="319"/>
      <c r="J853" s="319"/>
      <c r="K853" s="105"/>
      <c r="L853" s="105"/>
      <c r="M853" s="319"/>
      <c r="N853" s="319"/>
      <c r="O853" s="105"/>
      <c r="P853" s="105"/>
      <c r="Q853" s="106"/>
      <c r="R853" s="106"/>
      <c r="S853" s="106"/>
      <c r="T853" s="106"/>
      <c r="U853" s="106"/>
      <c r="V853" s="106"/>
      <c r="W853" s="106"/>
      <c r="X853" s="106"/>
      <c r="Y853" s="106"/>
      <c r="Z853" s="106"/>
    </row>
    <row r="854" spans="1:26" ht="19">
      <c r="A854" s="1023"/>
      <c r="B854" s="1025"/>
      <c r="C854" s="151"/>
      <c r="D854" s="780"/>
      <c r="E854" s="278"/>
      <c r="F854" s="106"/>
      <c r="G854" s="105"/>
      <c r="H854" s="319"/>
      <c r="I854" s="319"/>
      <c r="J854" s="319"/>
      <c r="K854" s="105"/>
      <c r="L854" s="105"/>
      <c r="M854" s="319"/>
      <c r="N854" s="319"/>
      <c r="O854" s="105"/>
      <c r="P854" s="105"/>
      <c r="Q854" s="106"/>
      <c r="R854" s="106"/>
      <c r="S854" s="106"/>
      <c r="T854" s="106"/>
      <c r="U854" s="106"/>
      <c r="V854" s="106"/>
      <c r="W854" s="106"/>
      <c r="X854" s="106"/>
      <c r="Y854" s="106"/>
      <c r="Z854" s="106"/>
    </row>
    <row r="855" spans="1:26" ht="19">
      <c r="A855" s="1023"/>
      <c r="B855" s="1025"/>
      <c r="C855" s="151"/>
      <c r="D855" s="780"/>
      <c r="E855" s="278"/>
      <c r="F855" s="106"/>
      <c r="G855" s="105"/>
      <c r="H855" s="319"/>
      <c r="I855" s="319"/>
      <c r="J855" s="319"/>
      <c r="K855" s="105"/>
      <c r="L855" s="105"/>
      <c r="M855" s="319"/>
      <c r="N855" s="319"/>
      <c r="O855" s="105"/>
      <c r="P855" s="105"/>
      <c r="Q855" s="106"/>
      <c r="R855" s="106"/>
      <c r="S855" s="106"/>
      <c r="T855" s="106"/>
      <c r="U855" s="106"/>
      <c r="V855" s="106"/>
      <c r="W855" s="106"/>
      <c r="X855" s="106"/>
      <c r="Y855" s="106"/>
      <c r="Z855" s="106"/>
    </row>
    <row r="856" spans="1:26" ht="19">
      <c r="A856" s="1023"/>
      <c r="B856" s="1025"/>
      <c r="C856" s="151"/>
      <c r="D856" s="780"/>
      <c r="E856" s="278"/>
      <c r="F856" s="106"/>
      <c r="G856" s="105"/>
      <c r="H856" s="319"/>
      <c r="I856" s="319"/>
      <c r="J856" s="319"/>
      <c r="K856" s="105"/>
      <c r="L856" s="105"/>
      <c r="M856" s="319"/>
      <c r="N856" s="319"/>
      <c r="O856" s="105"/>
      <c r="P856" s="105"/>
      <c r="Q856" s="106"/>
      <c r="R856" s="106"/>
      <c r="S856" s="106"/>
      <c r="T856" s="106"/>
      <c r="U856" s="106"/>
      <c r="V856" s="106"/>
      <c r="W856" s="106"/>
      <c r="X856" s="106"/>
      <c r="Y856" s="106"/>
      <c r="Z856" s="106"/>
    </row>
    <row r="857" spans="1:26" ht="19">
      <c r="A857" s="1023"/>
      <c r="B857" s="1025"/>
      <c r="C857" s="151"/>
      <c r="D857" s="780"/>
      <c r="E857" s="278"/>
      <c r="F857" s="106"/>
      <c r="G857" s="105"/>
      <c r="H857" s="319"/>
      <c r="I857" s="319"/>
      <c r="J857" s="319"/>
      <c r="K857" s="105"/>
      <c r="L857" s="105"/>
      <c r="M857" s="319"/>
      <c r="N857" s="319"/>
      <c r="O857" s="105"/>
      <c r="P857" s="105"/>
      <c r="Q857" s="106"/>
      <c r="R857" s="106"/>
      <c r="S857" s="106"/>
      <c r="T857" s="106"/>
      <c r="U857" s="106"/>
      <c r="V857" s="106"/>
      <c r="W857" s="106"/>
      <c r="X857" s="106"/>
      <c r="Y857" s="106"/>
      <c r="Z857" s="106"/>
    </row>
    <row r="858" spans="1:26" ht="19">
      <c r="A858" s="1023"/>
      <c r="B858" s="1025"/>
      <c r="C858" s="151"/>
      <c r="D858" s="780"/>
      <c r="E858" s="278"/>
      <c r="F858" s="106"/>
      <c r="G858" s="105"/>
      <c r="H858" s="319"/>
      <c r="I858" s="319"/>
      <c r="J858" s="319"/>
      <c r="K858" s="105"/>
      <c r="L858" s="105"/>
      <c r="M858" s="319"/>
      <c r="N858" s="319"/>
      <c r="O858" s="105"/>
      <c r="P858" s="105"/>
      <c r="Q858" s="106"/>
      <c r="R858" s="106"/>
      <c r="S858" s="106"/>
      <c r="T858" s="106"/>
      <c r="U858" s="106"/>
      <c r="V858" s="106"/>
      <c r="W858" s="106"/>
      <c r="X858" s="106"/>
      <c r="Y858" s="106"/>
      <c r="Z858" s="106"/>
    </row>
    <row r="859" spans="1:26" ht="19">
      <c r="A859" s="1023"/>
      <c r="B859" s="1025"/>
      <c r="C859" s="151"/>
      <c r="D859" s="780"/>
      <c r="E859" s="278"/>
      <c r="F859" s="106"/>
      <c r="G859" s="105"/>
      <c r="H859" s="319"/>
      <c r="I859" s="319"/>
      <c r="J859" s="319"/>
      <c r="K859" s="105"/>
      <c r="L859" s="105"/>
      <c r="M859" s="319"/>
      <c r="N859" s="319"/>
      <c r="O859" s="105"/>
      <c r="P859" s="105"/>
      <c r="Q859" s="106"/>
      <c r="R859" s="106"/>
      <c r="S859" s="106"/>
      <c r="T859" s="106"/>
      <c r="U859" s="106"/>
      <c r="V859" s="106"/>
      <c r="W859" s="106"/>
      <c r="X859" s="106"/>
      <c r="Y859" s="106"/>
      <c r="Z859" s="106"/>
    </row>
    <row r="860" spans="1:26" ht="19">
      <c r="A860" s="1023"/>
      <c r="B860" s="1025"/>
      <c r="C860" s="151"/>
      <c r="D860" s="780"/>
      <c r="E860" s="278"/>
      <c r="F860" s="106"/>
      <c r="G860" s="105"/>
      <c r="H860" s="319"/>
      <c r="I860" s="319"/>
      <c r="J860" s="319"/>
      <c r="K860" s="105"/>
      <c r="L860" s="105"/>
      <c r="M860" s="319"/>
      <c r="N860" s="319"/>
      <c r="O860" s="105"/>
      <c r="P860" s="105"/>
      <c r="Q860" s="106"/>
      <c r="R860" s="106"/>
      <c r="S860" s="106"/>
      <c r="T860" s="106"/>
      <c r="U860" s="106"/>
      <c r="V860" s="106"/>
      <c r="W860" s="106"/>
      <c r="X860" s="106"/>
      <c r="Y860" s="106"/>
      <c r="Z860" s="106"/>
    </row>
    <row r="861" spans="1:26" ht="19">
      <c r="A861" s="1023"/>
      <c r="B861" s="1025"/>
      <c r="C861" s="151"/>
      <c r="D861" s="780"/>
      <c r="E861" s="278"/>
      <c r="F861" s="106"/>
      <c r="G861" s="105"/>
      <c r="H861" s="319"/>
      <c r="I861" s="319"/>
      <c r="J861" s="319"/>
      <c r="K861" s="105"/>
      <c r="L861" s="105"/>
      <c r="M861" s="319"/>
      <c r="N861" s="319"/>
      <c r="O861" s="105"/>
      <c r="P861" s="105"/>
      <c r="Q861" s="106"/>
      <c r="R861" s="106"/>
      <c r="S861" s="106"/>
      <c r="T861" s="106"/>
      <c r="U861" s="106"/>
      <c r="V861" s="106"/>
      <c r="W861" s="106"/>
      <c r="X861" s="106"/>
      <c r="Y861" s="106"/>
      <c r="Z861" s="106"/>
    </row>
    <row r="862" spans="1:26" ht="19">
      <c r="A862" s="1023"/>
      <c r="B862" s="1025"/>
      <c r="C862" s="151"/>
      <c r="D862" s="780"/>
      <c r="E862" s="278"/>
      <c r="F862" s="106"/>
      <c r="G862" s="105"/>
      <c r="H862" s="319"/>
      <c r="I862" s="319"/>
      <c r="J862" s="319"/>
      <c r="K862" s="105"/>
      <c r="L862" s="105"/>
      <c r="M862" s="319"/>
      <c r="N862" s="319"/>
      <c r="O862" s="105"/>
      <c r="P862" s="105"/>
      <c r="Q862" s="106"/>
      <c r="R862" s="106"/>
      <c r="S862" s="106"/>
      <c r="T862" s="106"/>
      <c r="U862" s="106"/>
      <c r="V862" s="106"/>
      <c r="W862" s="106"/>
      <c r="X862" s="106"/>
      <c r="Y862" s="106"/>
      <c r="Z862" s="106"/>
    </row>
    <row r="863" spans="1:26" ht="19">
      <c r="A863" s="1023"/>
      <c r="B863" s="1025"/>
      <c r="C863" s="151"/>
      <c r="D863" s="780"/>
      <c r="E863" s="278"/>
      <c r="F863" s="106"/>
      <c r="G863" s="105"/>
      <c r="H863" s="319"/>
      <c r="I863" s="319"/>
      <c r="J863" s="319"/>
      <c r="K863" s="105"/>
      <c r="L863" s="105"/>
      <c r="M863" s="319"/>
      <c r="N863" s="319"/>
      <c r="O863" s="105"/>
      <c r="P863" s="105"/>
      <c r="Q863" s="106"/>
      <c r="R863" s="106"/>
      <c r="S863" s="106"/>
      <c r="T863" s="106"/>
      <c r="U863" s="106"/>
      <c r="V863" s="106"/>
      <c r="W863" s="106"/>
      <c r="X863" s="106"/>
      <c r="Y863" s="106"/>
      <c r="Z863" s="106"/>
    </row>
    <row r="864" spans="1:26" ht="19">
      <c r="A864" s="1023"/>
      <c r="B864" s="1025"/>
      <c r="C864" s="151"/>
      <c r="D864" s="780"/>
      <c r="E864" s="278"/>
      <c r="F864" s="106"/>
      <c r="G864" s="105"/>
      <c r="H864" s="319"/>
      <c r="I864" s="319"/>
      <c r="J864" s="319"/>
      <c r="K864" s="105"/>
      <c r="L864" s="105"/>
      <c r="M864" s="319"/>
      <c r="N864" s="319"/>
      <c r="O864" s="105"/>
      <c r="P864" s="105"/>
      <c r="Q864" s="106"/>
      <c r="R864" s="106"/>
      <c r="S864" s="106"/>
      <c r="T864" s="106"/>
      <c r="U864" s="106"/>
      <c r="V864" s="106"/>
      <c r="W864" s="106"/>
      <c r="X864" s="106"/>
      <c r="Y864" s="106"/>
      <c r="Z864" s="106"/>
    </row>
    <row r="865" spans="1:26" ht="19">
      <c r="A865" s="1023"/>
      <c r="B865" s="1025"/>
      <c r="C865" s="151"/>
      <c r="D865" s="780"/>
      <c r="E865" s="278"/>
      <c r="F865" s="106"/>
      <c r="G865" s="105"/>
      <c r="H865" s="319"/>
      <c r="I865" s="319"/>
      <c r="J865" s="319"/>
      <c r="K865" s="105"/>
      <c r="L865" s="105"/>
      <c r="M865" s="319"/>
      <c r="N865" s="319"/>
      <c r="O865" s="105"/>
      <c r="P865" s="105"/>
      <c r="Q865" s="106"/>
      <c r="R865" s="106"/>
      <c r="S865" s="106"/>
      <c r="T865" s="106"/>
      <c r="U865" s="106"/>
      <c r="V865" s="106"/>
      <c r="W865" s="106"/>
      <c r="X865" s="106"/>
      <c r="Y865" s="106"/>
      <c r="Z865" s="106"/>
    </row>
    <row r="866" spans="1:26" ht="19">
      <c r="A866" s="1023"/>
      <c r="B866" s="1025"/>
      <c r="C866" s="151"/>
      <c r="D866" s="780"/>
      <c r="E866" s="278"/>
      <c r="F866" s="106"/>
      <c r="G866" s="105"/>
      <c r="H866" s="319"/>
      <c r="I866" s="319"/>
      <c r="J866" s="319"/>
      <c r="K866" s="105"/>
      <c r="L866" s="105"/>
      <c r="M866" s="319"/>
      <c r="N866" s="319"/>
      <c r="O866" s="105"/>
      <c r="P866" s="105"/>
      <c r="Q866" s="106"/>
      <c r="R866" s="106"/>
      <c r="S866" s="106"/>
      <c r="T866" s="106"/>
      <c r="U866" s="106"/>
      <c r="V866" s="106"/>
      <c r="W866" s="106"/>
      <c r="X866" s="106"/>
      <c r="Y866" s="106"/>
      <c r="Z866" s="106"/>
    </row>
    <row r="867" spans="1:26" ht="19">
      <c r="A867" s="1023"/>
      <c r="B867" s="1025"/>
      <c r="C867" s="151"/>
      <c r="D867" s="780"/>
      <c r="E867" s="278"/>
      <c r="F867" s="106"/>
      <c r="G867" s="105"/>
      <c r="H867" s="319"/>
      <c r="I867" s="319"/>
      <c r="J867" s="319"/>
      <c r="K867" s="105"/>
      <c r="L867" s="105"/>
      <c r="M867" s="319"/>
      <c r="N867" s="319"/>
      <c r="O867" s="105"/>
      <c r="P867" s="105"/>
      <c r="Q867" s="106"/>
      <c r="R867" s="106"/>
      <c r="S867" s="106"/>
      <c r="T867" s="106"/>
      <c r="U867" s="106"/>
      <c r="V867" s="106"/>
      <c r="W867" s="106"/>
      <c r="X867" s="106"/>
      <c r="Y867" s="106"/>
      <c r="Z867" s="106"/>
    </row>
    <row r="868" spans="1:26" ht="19">
      <c r="A868" s="1023"/>
      <c r="B868" s="1025"/>
      <c r="C868" s="151"/>
      <c r="D868" s="780"/>
      <c r="E868" s="278"/>
      <c r="F868" s="106"/>
      <c r="G868" s="105"/>
      <c r="H868" s="319"/>
      <c r="I868" s="319"/>
      <c r="J868" s="319"/>
      <c r="K868" s="105"/>
      <c r="L868" s="105"/>
      <c r="M868" s="319"/>
      <c r="N868" s="319"/>
      <c r="O868" s="105"/>
      <c r="P868" s="105"/>
      <c r="Q868" s="106"/>
      <c r="R868" s="106"/>
      <c r="S868" s="106"/>
      <c r="T868" s="106"/>
      <c r="U868" s="106"/>
      <c r="V868" s="106"/>
      <c r="W868" s="106"/>
      <c r="X868" s="106"/>
      <c r="Y868" s="106"/>
      <c r="Z868" s="106"/>
    </row>
    <row r="869" spans="1:26" ht="19">
      <c r="A869" s="1023"/>
      <c r="B869" s="1025"/>
      <c r="C869" s="151"/>
      <c r="D869" s="780"/>
      <c r="E869" s="278"/>
      <c r="F869" s="106"/>
      <c r="G869" s="105"/>
      <c r="H869" s="319"/>
      <c r="I869" s="319"/>
      <c r="J869" s="319"/>
      <c r="K869" s="105"/>
      <c r="L869" s="105"/>
      <c r="M869" s="319"/>
      <c r="N869" s="319"/>
      <c r="O869" s="105"/>
      <c r="P869" s="105"/>
      <c r="Q869" s="106"/>
      <c r="R869" s="106"/>
      <c r="S869" s="106"/>
      <c r="T869" s="106"/>
      <c r="U869" s="106"/>
      <c r="V869" s="106"/>
      <c r="W869" s="106"/>
      <c r="X869" s="106"/>
      <c r="Y869" s="106"/>
      <c r="Z869" s="106"/>
    </row>
    <row r="870" spans="1:26" ht="19">
      <c r="A870" s="1023"/>
      <c r="B870" s="1025"/>
      <c r="C870" s="151"/>
      <c r="D870" s="780"/>
      <c r="E870" s="278"/>
      <c r="F870" s="106"/>
      <c r="G870" s="105"/>
      <c r="H870" s="319"/>
      <c r="I870" s="319"/>
      <c r="J870" s="319"/>
      <c r="K870" s="105"/>
      <c r="L870" s="105"/>
      <c r="M870" s="319"/>
      <c r="N870" s="319"/>
      <c r="O870" s="105"/>
      <c r="P870" s="105"/>
      <c r="Q870" s="106"/>
      <c r="R870" s="106"/>
      <c r="S870" s="106"/>
      <c r="T870" s="106"/>
      <c r="U870" s="106"/>
      <c r="V870" s="106"/>
      <c r="W870" s="106"/>
      <c r="X870" s="106"/>
      <c r="Y870" s="106"/>
      <c r="Z870" s="106"/>
    </row>
    <row r="871" spans="1:26" ht="19">
      <c r="A871" s="1023"/>
      <c r="B871" s="1025"/>
      <c r="C871" s="151"/>
      <c r="D871" s="780"/>
      <c r="E871" s="278"/>
      <c r="F871" s="106"/>
      <c r="G871" s="105"/>
      <c r="H871" s="319"/>
      <c r="I871" s="319"/>
      <c r="J871" s="319"/>
      <c r="K871" s="105"/>
      <c r="L871" s="105"/>
      <c r="M871" s="319"/>
      <c r="N871" s="319"/>
      <c r="O871" s="105"/>
      <c r="P871" s="105"/>
      <c r="Q871" s="106"/>
      <c r="R871" s="106"/>
      <c r="S871" s="106"/>
      <c r="T871" s="106"/>
      <c r="U871" s="106"/>
      <c r="V871" s="106"/>
      <c r="W871" s="106"/>
      <c r="X871" s="106"/>
      <c r="Y871" s="106"/>
      <c r="Z871" s="106"/>
    </row>
    <row r="872" spans="1:26" ht="19">
      <c r="A872" s="1023"/>
      <c r="B872" s="1025"/>
      <c r="C872" s="151"/>
      <c r="D872" s="780"/>
      <c r="E872" s="278"/>
      <c r="F872" s="106"/>
      <c r="G872" s="105"/>
      <c r="H872" s="319"/>
      <c r="I872" s="319"/>
      <c r="J872" s="319"/>
      <c r="K872" s="105"/>
      <c r="L872" s="105"/>
      <c r="M872" s="319"/>
      <c r="N872" s="319"/>
      <c r="O872" s="105"/>
      <c r="P872" s="105"/>
      <c r="Q872" s="106"/>
      <c r="R872" s="106"/>
      <c r="S872" s="106"/>
      <c r="T872" s="106"/>
      <c r="U872" s="106"/>
      <c r="V872" s="106"/>
      <c r="W872" s="106"/>
      <c r="X872" s="106"/>
      <c r="Y872" s="106"/>
      <c r="Z872" s="106"/>
    </row>
    <row r="873" spans="1:26" ht="19">
      <c r="A873" s="1023"/>
      <c r="B873" s="1025"/>
      <c r="C873" s="151"/>
      <c r="D873" s="780"/>
      <c r="E873" s="278"/>
      <c r="F873" s="106"/>
      <c r="G873" s="105"/>
      <c r="H873" s="319"/>
      <c r="I873" s="319"/>
      <c r="J873" s="319"/>
      <c r="K873" s="105"/>
      <c r="L873" s="105"/>
      <c r="M873" s="319"/>
      <c r="N873" s="319"/>
      <c r="O873" s="105"/>
      <c r="P873" s="105"/>
      <c r="Q873" s="106"/>
      <c r="R873" s="106"/>
      <c r="S873" s="106"/>
      <c r="T873" s="106"/>
      <c r="U873" s="106"/>
      <c r="V873" s="106"/>
      <c r="W873" s="106"/>
      <c r="X873" s="106"/>
      <c r="Y873" s="106"/>
      <c r="Z873" s="106"/>
    </row>
    <row r="874" spans="1:26" ht="19">
      <c r="A874" s="1023"/>
      <c r="B874" s="1025"/>
      <c r="C874" s="151"/>
      <c r="D874" s="780"/>
      <c r="E874" s="278"/>
      <c r="F874" s="106"/>
      <c r="G874" s="105"/>
      <c r="H874" s="319"/>
      <c r="I874" s="319"/>
      <c r="J874" s="319"/>
      <c r="K874" s="105"/>
      <c r="L874" s="105"/>
      <c r="M874" s="319"/>
      <c r="N874" s="319"/>
      <c r="O874" s="105"/>
      <c r="P874" s="105"/>
      <c r="Q874" s="106"/>
      <c r="R874" s="106"/>
      <c r="S874" s="106"/>
      <c r="T874" s="106"/>
      <c r="U874" s="106"/>
      <c r="V874" s="106"/>
      <c r="W874" s="106"/>
      <c r="X874" s="106"/>
      <c r="Y874" s="106"/>
      <c r="Z874" s="106"/>
    </row>
    <row r="875" spans="1:26" ht="19">
      <c r="A875" s="1023"/>
      <c r="B875" s="1025"/>
      <c r="C875" s="151"/>
      <c r="D875" s="780"/>
      <c r="E875" s="278"/>
      <c r="F875" s="106"/>
      <c r="G875" s="105"/>
      <c r="H875" s="319"/>
      <c r="I875" s="319"/>
      <c r="J875" s="319"/>
      <c r="K875" s="105"/>
      <c r="L875" s="105"/>
      <c r="M875" s="319"/>
      <c r="N875" s="319"/>
      <c r="O875" s="105"/>
      <c r="P875" s="105"/>
      <c r="Q875" s="106"/>
      <c r="R875" s="106"/>
      <c r="S875" s="106"/>
      <c r="T875" s="106"/>
      <c r="U875" s="106"/>
      <c r="V875" s="106"/>
      <c r="W875" s="106"/>
      <c r="X875" s="106"/>
      <c r="Y875" s="106"/>
      <c r="Z875" s="106"/>
    </row>
    <row r="876" spans="1:26" ht="19">
      <c r="A876" s="1023"/>
      <c r="B876" s="1025"/>
      <c r="C876" s="151"/>
      <c r="D876" s="780"/>
      <c r="E876" s="278"/>
      <c r="F876" s="106"/>
      <c r="G876" s="105"/>
      <c r="H876" s="319"/>
      <c r="I876" s="319"/>
      <c r="J876" s="319"/>
      <c r="K876" s="105"/>
      <c r="L876" s="105"/>
      <c r="M876" s="319"/>
      <c r="N876" s="319"/>
      <c r="O876" s="105"/>
      <c r="P876" s="105"/>
      <c r="Q876" s="106"/>
      <c r="R876" s="106"/>
      <c r="S876" s="106"/>
      <c r="T876" s="106"/>
      <c r="U876" s="106"/>
      <c r="V876" s="106"/>
      <c r="W876" s="106"/>
      <c r="X876" s="106"/>
      <c r="Y876" s="106"/>
      <c r="Z876" s="106"/>
    </row>
    <row r="877" spans="1:26" ht="19">
      <c r="A877" s="1023"/>
      <c r="B877" s="1025"/>
      <c r="C877" s="151"/>
      <c r="D877" s="780"/>
      <c r="E877" s="278"/>
      <c r="F877" s="106"/>
      <c r="G877" s="105"/>
      <c r="H877" s="319"/>
      <c r="I877" s="319"/>
      <c r="J877" s="319"/>
      <c r="K877" s="105"/>
      <c r="L877" s="105"/>
      <c r="M877" s="319"/>
      <c r="N877" s="319"/>
      <c r="O877" s="105"/>
      <c r="P877" s="105"/>
      <c r="Q877" s="106"/>
      <c r="R877" s="106"/>
      <c r="S877" s="106"/>
      <c r="T877" s="106"/>
      <c r="U877" s="106"/>
      <c r="V877" s="106"/>
      <c r="W877" s="106"/>
      <c r="X877" s="106"/>
      <c r="Y877" s="106"/>
      <c r="Z877" s="106"/>
    </row>
    <row r="878" spans="1:26" ht="19">
      <c r="A878" s="1023"/>
      <c r="B878" s="1025"/>
      <c r="C878" s="151"/>
      <c r="D878" s="780"/>
      <c r="E878" s="278"/>
      <c r="F878" s="106"/>
      <c r="G878" s="105"/>
      <c r="H878" s="319"/>
      <c r="I878" s="319"/>
      <c r="J878" s="319"/>
      <c r="K878" s="105"/>
      <c r="L878" s="105"/>
      <c r="M878" s="319"/>
      <c r="N878" s="319"/>
      <c r="O878" s="105"/>
      <c r="P878" s="105"/>
      <c r="Q878" s="106"/>
      <c r="R878" s="106"/>
      <c r="S878" s="106"/>
      <c r="T878" s="106"/>
      <c r="U878" s="106"/>
      <c r="V878" s="106"/>
      <c r="W878" s="106"/>
      <c r="X878" s="106"/>
      <c r="Y878" s="106"/>
      <c r="Z878" s="106"/>
    </row>
    <row r="879" spans="1:26" ht="19">
      <c r="A879" s="1023"/>
      <c r="B879" s="1025"/>
      <c r="C879" s="151"/>
      <c r="D879" s="780"/>
      <c r="E879" s="278"/>
      <c r="F879" s="106"/>
      <c r="G879" s="105"/>
      <c r="H879" s="319"/>
      <c r="I879" s="319"/>
      <c r="J879" s="319"/>
      <c r="K879" s="105"/>
      <c r="L879" s="105"/>
      <c r="M879" s="319"/>
      <c r="N879" s="319"/>
      <c r="O879" s="105"/>
      <c r="P879" s="105"/>
      <c r="Q879" s="106"/>
      <c r="R879" s="106"/>
      <c r="S879" s="106"/>
      <c r="T879" s="106"/>
      <c r="U879" s="106"/>
      <c r="V879" s="106"/>
      <c r="W879" s="106"/>
      <c r="X879" s="106"/>
      <c r="Y879" s="106"/>
      <c r="Z879" s="106"/>
    </row>
    <row r="880" spans="1:26" ht="19">
      <c r="A880" s="1023"/>
      <c r="B880" s="1025"/>
      <c r="C880" s="151"/>
      <c r="D880" s="780"/>
      <c r="E880" s="278"/>
      <c r="F880" s="106"/>
      <c r="G880" s="105"/>
      <c r="H880" s="319"/>
      <c r="I880" s="319"/>
      <c r="J880" s="319"/>
      <c r="K880" s="105"/>
      <c r="L880" s="105"/>
      <c r="M880" s="319"/>
      <c r="N880" s="319"/>
      <c r="O880" s="105"/>
      <c r="P880" s="105"/>
      <c r="Q880" s="106"/>
      <c r="R880" s="106"/>
      <c r="S880" s="106"/>
      <c r="T880" s="106"/>
      <c r="U880" s="106"/>
      <c r="V880" s="106"/>
      <c r="W880" s="106"/>
      <c r="X880" s="106"/>
      <c r="Y880" s="106"/>
      <c r="Z880" s="106"/>
    </row>
    <row r="881" spans="1:26" ht="19">
      <c r="A881" s="1023"/>
      <c r="B881" s="1025"/>
      <c r="C881" s="151"/>
      <c r="D881" s="780"/>
      <c r="E881" s="278"/>
      <c r="F881" s="106"/>
      <c r="G881" s="105"/>
      <c r="H881" s="319"/>
      <c r="I881" s="319"/>
      <c r="J881" s="319"/>
      <c r="K881" s="105"/>
      <c r="L881" s="105"/>
      <c r="M881" s="319"/>
      <c r="N881" s="319"/>
      <c r="O881" s="105"/>
      <c r="P881" s="105"/>
      <c r="Q881" s="106"/>
      <c r="R881" s="106"/>
      <c r="S881" s="106"/>
      <c r="T881" s="106"/>
      <c r="U881" s="106"/>
      <c r="V881" s="106"/>
      <c r="W881" s="106"/>
      <c r="X881" s="106"/>
      <c r="Y881" s="106"/>
      <c r="Z881" s="106"/>
    </row>
    <row r="882" spans="1:26" ht="19">
      <c r="A882" s="1023"/>
      <c r="B882" s="1025"/>
      <c r="C882" s="151"/>
      <c r="D882" s="780"/>
      <c r="E882" s="278"/>
      <c r="F882" s="106"/>
      <c r="G882" s="105"/>
      <c r="H882" s="319"/>
      <c r="I882" s="319"/>
      <c r="J882" s="319"/>
      <c r="K882" s="105"/>
      <c r="L882" s="105"/>
      <c r="M882" s="319"/>
      <c r="N882" s="319"/>
      <c r="O882" s="105"/>
      <c r="P882" s="105"/>
      <c r="Q882" s="106"/>
      <c r="R882" s="106"/>
      <c r="S882" s="106"/>
      <c r="T882" s="106"/>
      <c r="U882" s="106"/>
      <c r="V882" s="106"/>
      <c r="W882" s="106"/>
      <c r="X882" s="106"/>
      <c r="Y882" s="106"/>
      <c r="Z882" s="106"/>
    </row>
    <row r="883" spans="1:26" ht="19">
      <c r="A883" s="1023"/>
      <c r="B883" s="1025"/>
      <c r="C883" s="151"/>
      <c r="D883" s="780"/>
      <c r="E883" s="278"/>
      <c r="F883" s="106"/>
      <c r="G883" s="105"/>
      <c r="H883" s="319"/>
      <c r="I883" s="319"/>
      <c r="J883" s="319"/>
      <c r="K883" s="105"/>
      <c r="L883" s="105"/>
      <c r="M883" s="319"/>
      <c r="N883" s="319"/>
      <c r="O883" s="105"/>
      <c r="P883" s="105"/>
      <c r="Q883" s="106"/>
      <c r="R883" s="106"/>
      <c r="S883" s="106"/>
      <c r="T883" s="106"/>
      <c r="U883" s="106"/>
      <c r="V883" s="106"/>
      <c r="W883" s="106"/>
      <c r="X883" s="106"/>
      <c r="Y883" s="106"/>
      <c r="Z883" s="106"/>
    </row>
    <row r="884" spans="1:26" ht="19">
      <c r="A884" s="1023"/>
      <c r="B884" s="1025"/>
      <c r="C884" s="151"/>
      <c r="D884" s="780"/>
      <c r="E884" s="278"/>
      <c r="F884" s="106"/>
      <c r="G884" s="105"/>
      <c r="H884" s="319"/>
      <c r="I884" s="319"/>
      <c r="J884" s="319"/>
      <c r="K884" s="105"/>
      <c r="L884" s="105"/>
      <c r="M884" s="319"/>
      <c r="N884" s="319"/>
      <c r="O884" s="105"/>
      <c r="P884" s="105"/>
      <c r="Q884" s="106"/>
      <c r="R884" s="106"/>
      <c r="S884" s="106"/>
      <c r="T884" s="106"/>
      <c r="U884" s="106"/>
      <c r="V884" s="106"/>
      <c r="W884" s="106"/>
      <c r="X884" s="106"/>
      <c r="Y884" s="106"/>
      <c r="Z884" s="106"/>
    </row>
    <row r="885" spans="1:26" ht="19">
      <c r="A885" s="1023"/>
      <c r="B885" s="1025"/>
      <c r="C885" s="151"/>
      <c r="D885" s="780"/>
      <c r="E885" s="278"/>
      <c r="F885" s="106"/>
      <c r="G885" s="105"/>
      <c r="H885" s="319"/>
      <c r="I885" s="319"/>
      <c r="J885" s="319"/>
      <c r="K885" s="105"/>
      <c r="L885" s="105"/>
      <c r="M885" s="319"/>
      <c r="N885" s="319"/>
      <c r="O885" s="105"/>
      <c r="P885" s="105"/>
      <c r="Q885" s="106"/>
      <c r="R885" s="106"/>
      <c r="S885" s="106"/>
      <c r="T885" s="106"/>
      <c r="U885" s="106"/>
      <c r="V885" s="106"/>
      <c r="W885" s="106"/>
      <c r="X885" s="106"/>
      <c r="Y885" s="106"/>
      <c r="Z885" s="106"/>
    </row>
    <row r="886" spans="1:26" ht="19">
      <c r="A886" s="1023"/>
      <c r="B886" s="1025"/>
      <c r="C886" s="151"/>
      <c r="D886" s="780"/>
      <c r="E886" s="278"/>
      <c r="F886" s="106"/>
      <c r="G886" s="105"/>
      <c r="H886" s="319"/>
      <c r="I886" s="319"/>
      <c r="J886" s="319"/>
      <c r="K886" s="105"/>
      <c r="L886" s="105"/>
      <c r="M886" s="319"/>
      <c r="N886" s="319"/>
      <c r="O886" s="105"/>
      <c r="P886" s="105"/>
      <c r="Q886" s="106"/>
      <c r="R886" s="106"/>
      <c r="S886" s="106"/>
      <c r="T886" s="106"/>
      <c r="U886" s="106"/>
      <c r="V886" s="106"/>
      <c r="W886" s="106"/>
      <c r="X886" s="106"/>
      <c r="Y886" s="106"/>
      <c r="Z886" s="106"/>
    </row>
    <row r="887" spans="1:26" ht="19">
      <c r="A887" s="1023"/>
      <c r="B887" s="1025"/>
      <c r="C887" s="151"/>
      <c r="D887" s="780"/>
      <c r="E887" s="278"/>
      <c r="F887" s="106"/>
      <c r="G887" s="105"/>
      <c r="H887" s="319"/>
      <c r="I887" s="319"/>
      <c r="J887" s="319"/>
      <c r="K887" s="105"/>
      <c r="L887" s="105"/>
      <c r="M887" s="319"/>
      <c r="N887" s="319"/>
      <c r="O887" s="105"/>
      <c r="P887" s="105"/>
      <c r="Q887" s="106"/>
      <c r="R887" s="106"/>
      <c r="S887" s="106"/>
      <c r="T887" s="106"/>
      <c r="U887" s="106"/>
      <c r="V887" s="106"/>
      <c r="W887" s="106"/>
      <c r="X887" s="106"/>
      <c r="Y887" s="106"/>
      <c r="Z887" s="106"/>
    </row>
    <row r="888" spans="1:26" ht="19">
      <c r="A888" s="1023"/>
      <c r="B888" s="1025"/>
      <c r="C888" s="151"/>
      <c r="D888" s="780"/>
      <c r="E888" s="278"/>
      <c r="F888" s="106"/>
      <c r="G888" s="105"/>
      <c r="H888" s="319"/>
      <c r="I888" s="319"/>
      <c r="J888" s="319"/>
      <c r="K888" s="105"/>
      <c r="L888" s="105"/>
      <c r="M888" s="319"/>
      <c r="N888" s="319"/>
      <c r="O888" s="105"/>
      <c r="P888" s="105"/>
      <c r="Q888" s="106"/>
      <c r="R888" s="106"/>
      <c r="S888" s="106"/>
      <c r="T888" s="106"/>
      <c r="U888" s="106"/>
      <c r="V888" s="106"/>
      <c r="W888" s="106"/>
      <c r="X888" s="106"/>
      <c r="Y888" s="106"/>
      <c r="Z888" s="106"/>
    </row>
    <row r="889" spans="1:26" ht="19">
      <c r="A889" s="1023"/>
      <c r="B889" s="1025"/>
      <c r="C889" s="151"/>
      <c r="D889" s="780"/>
      <c r="E889" s="278"/>
      <c r="F889" s="106"/>
      <c r="G889" s="105"/>
      <c r="H889" s="319"/>
      <c r="I889" s="319"/>
      <c r="J889" s="319"/>
      <c r="K889" s="105"/>
      <c r="L889" s="105"/>
      <c r="M889" s="319"/>
      <c r="N889" s="319"/>
      <c r="O889" s="105"/>
      <c r="P889" s="105"/>
      <c r="Q889" s="106"/>
      <c r="R889" s="106"/>
      <c r="S889" s="106"/>
      <c r="T889" s="106"/>
      <c r="U889" s="106"/>
      <c r="V889" s="106"/>
      <c r="W889" s="106"/>
      <c r="X889" s="106"/>
      <c r="Y889" s="106"/>
      <c r="Z889" s="106"/>
    </row>
    <row r="890" spans="1:26" ht="19">
      <c r="A890" s="1023"/>
      <c r="B890" s="1025"/>
      <c r="C890" s="151"/>
      <c r="D890" s="780"/>
      <c r="E890" s="278"/>
      <c r="F890" s="106"/>
      <c r="G890" s="105"/>
      <c r="H890" s="319"/>
      <c r="I890" s="319"/>
      <c r="J890" s="319"/>
      <c r="K890" s="105"/>
      <c r="L890" s="105"/>
      <c r="M890" s="319"/>
      <c r="N890" s="319"/>
      <c r="O890" s="105"/>
      <c r="P890" s="105"/>
      <c r="Q890" s="106"/>
      <c r="R890" s="106"/>
      <c r="S890" s="106"/>
      <c r="T890" s="106"/>
      <c r="U890" s="106"/>
      <c r="V890" s="106"/>
      <c r="W890" s="106"/>
      <c r="X890" s="106"/>
      <c r="Y890" s="106"/>
      <c r="Z890" s="106"/>
    </row>
    <row r="891" spans="1:26" ht="19">
      <c r="A891" s="1023"/>
      <c r="B891" s="1025"/>
      <c r="C891" s="151"/>
      <c r="D891" s="780"/>
      <c r="E891" s="278"/>
      <c r="F891" s="106"/>
      <c r="G891" s="105"/>
      <c r="H891" s="319"/>
      <c r="I891" s="319"/>
      <c r="J891" s="319"/>
      <c r="K891" s="105"/>
      <c r="L891" s="105"/>
      <c r="M891" s="319"/>
      <c r="N891" s="319"/>
      <c r="O891" s="105"/>
      <c r="P891" s="105"/>
      <c r="Q891" s="106"/>
      <c r="R891" s="106"/>
      <c r="S891" s="106"/>
      <c r="T891" s="106"/>
      <c r="U891" s="106"/>
      <c r="V891" s="106"/>
      <c r="W891" s="106"/>
      <c r="X891" s="106"/>
      <c r="Y891" s="106"/>
      <c r="Z891" s="106"/>
    </row>
    <row r="892" spans="1:26" ht="19">
      <c r="A892" s="1023"/>
      <c r="B892" s="1025"/>
      <c r="C892" s="151"/>
      <c r="D892" s="780"/>
      <c r="E892" s="278"/>
      <c r="F892" s="106"/>
      <c r="G892" s="105"/>
      <c r="H892" s="319"/>
      <c r="I892" s="319"/>
      <c r="J892" s="319"/>
      <c r="K892" s="105"/>
      <c r="L892" s="105"/>
      <c r="M892" s="319"/>
      <c r="N892" s="319"/>
      <c r="O892" s="105"/>
      <c r="P892" s="105"/>
      <c r="Q892" s="106"/>
      <c r="R892" s="106"/>
      <c r="S892" s="106"/>
      <c r="T892" s="106"/>
      <c r="U892" s="106"/>
      <c r="V892" s="106"/>
      <c r="W892" s="106"/>
      <c r="X892" s="106"/>
      <c r="Y892" s="106"/>
      <c r="Z892" s="106"/>
    </row>
    <row r="893" spans="1:26" ht="19">
      <c r="A893" s="1023"/>
      <c r="B893" s="1025"/>
      <c r="C893" s="151"/>
      <c r="D893" s="780"/>
      <c r="E893" s="278"/>
      <c r="F893" s="106"/>
      <c r="G893" s="105"/>
      <c r="H893" s="319"/>
      <c r="I893" s="319"/>
      <c r="J893" s="319"/>
      <c r="K893" s="105"/>
      <c r="L893" s="105"/>
      <c r="M893" s="319"/>
      <c r="N893" s="319"/>
      <c r="O893" s="105"/>
      <c r="P893" s="105"/>
      <c r="Q893" s="106"/>
      <c r="R893" s="106"/>
      <c r="S893" s="106"/>
      <c r="T893" s="106"/>
      <c r="U893" s="106"/>
      <c r="V893" s="106"/>
      <c r="W893" s="106"/>
      <c r="X893" s="106"/>
      <c r="Y893" s="106"/>
      <c r="Z893" s="106"/>
    </row>
    <row r="894" spans="1:26" ht="19">
      <c r="A894" s="1023"/>
      <c r="B894" s="1025"/>
      <c r="C894" s="151"/>
      <c r="D894" s="780"/>
      <c r="E894" s="278"/>
      <c r="F894" s="106"/>
      <c r="G894" s="105"/>
      <c r="H894" s="319"/>
      <c r="I894" s="319"/>
      <c r="J894" s="319"/>
      <c r="K894" s="105"/>
      <c r="L894" s="105"/>
      <c r="M894" s="319"/>
      <c r="N894" s="319"/>
      <c r="O894" s="105"/>
      <c r="P894" s="105"/>
      <c r="Q894" s="106"/>
      <c r="R894" s="106"/>
      <c r="S894" s="106"/>
      <c r="T894" s="106"/>
      <c r="U894" s="106"/>
      <c r="V894" s="106"/>
      <c r="W894" s="106"/>
      <c r="X894" s="106"/>
      <c r="Y894" s="106"/>
      <c r="Z894" s="106"/>
    </row>
    <row r="895" spans="1:26" ht="19">
      <c r="A895" s="1023"/>
      <c r="B895" s="1025"/>
      <c r="C895" s="151"/>
      <c r="D895" s="780"/>
      <c r="E895" s="278"/>
      <c r="F895" s="106"/>
      <c r="G895" s="105"/>
      <c r="H895" s="319"/>
      <c r="I895" s="319"/>
      <c r="J895" s="319"/>
      <c r="K895" s="105"/>
      <c r="L895" s="105"/>
      <c r="M895" s="319"/>
      <c r="N895" s="319"/>
      <c r="O895" s="105"/>
      <c r="P895" s="105"/>
      <c r="Q895" s="106"/>
      <c r="R895" s="106"/>
      <c r="S895" s="106"/>
      <c r="T895" s="106"/>
      <c r="U895" s="106"/>
      <c r="V895" s="106"/>
      <c r="W895" s="106"/>
      <c r="X895" s="106"/>
      <c r="Y895" s="106"/>
      <c r="Z895" s="106"/>
    </row>
    <row r="896" spans="1:26" ht="19">
      <c r="A896" s="1023"/>
      <c r="B896" s="1025"/>
      <c r="C896" s="151"/>
      <c r="D896" s="780"/>
      <c r="E896" s="278"/>
      <c r="F896" s="106"/>
      <c r="G896" s="105"/>
      <c r="H896" s="319"/>
      <c r="I896" s="319"/>
      <c r="J896" s="319"/>
      <c r="K896" s="105"/>
      <c r="L896" s="105"/>
      <c r="M896" s="319"/>
      <c r="N896" s="319"/>
      <c r="O896" s="105"/>
      <c r="P896" s="105"/>
      <c r="Q896" s="106"/>
      <c r="R896" s="106"/>
      <c r="S896" s="106"/>
      <c r="T896" s="106"/>
      <c r="U896" s="106"/>
      <c r="V896" s="106"/>
      <c r="W896" s="106"/>
      <c r="X896" s="106"/>
      <c r="Y896" s="106"/>
      <c r="Z896" s="106"/>
    </row>
    <row r="897" spans="1:26" ht="19">
      <c r="A897" s="1023"/>
      <c r="B897" s="1025"/>
      <c r="C897" s="151"/>
      <c r="D897" s="780"/>
      <c r="E897" s="278"/>
      <c r="F897" s="106"/>
      <c r="G897" s="105"/>
      <c r="H897" s="319"/>
      <c r="I897" s="319"/>
      <c r="J897" s="319"/>
      <c r="K897" s="105"/>
      <c r="L897" s="105"/>
      <c r="M897" s="319"/>
      <c r="N897" s="319"/>
      <c r="O897" s="105"/>
      <c r="P897" s="105"/>
      <c r="Q897" s="106"/>
      <c r="R897" s="106"/>
      <c r="S897" s="106"/>
      <c r="T897" s="106"/>
      <c r="U897" s="106"/>
      <c r="V897" s="106"/>
      <c r="W897" s="106"/>
      <c r="X897" s="106"/>
      <c r="Y897" s="106"/>
      <c r="Z897" s="106"/>
    </row>
    <row r="898" spans="1:26" ht="19">
      <c r="A898" s="1023"/>
      <c r="B898" s="1025"/>
      <c r="C898" s="151"/>
      <c r="D898" s="780"/>
      <c r="E898" s="278"/>
      <c r="F898" s="106"/>
      <c r="G898" s="105"/>
      <c r="H898" s="319"/>
      <c r="I898" s="319"/>
      <c r="J898" s="319"/>
      <c r="K898" s="105"/>
      <c r="L898" s="105"/>
      <c r="M898" s="319"/>
      <c r="N898" s="319"/>
      <c r="O898" s="105"/>
      <c r="P898" s="105"/>
      <c r="Q898" s="106"/>
      <c r="R898" s="106"/>
      <c r="S898" s="106"/>
      <c r="T898" s="106"/>
      <c r="U898" s="106"/>
      <c r="V898" s="106"/>
      <c r="W898" s="106"/>
      <c r="X898" s="106"/>
      <c r="Y898" s="106"/>
      <c r="Z898" s="106"/>
    </row>
    <row r="899" spans="1:26" ht="19">
      <c r="A899" s="1023"/>
      <c r="B899" s="1025"/>
      <c r="C899" s="151"/>
      <c r="D899" s="780"/>
      <c r="E899" s="278"/>
      <c r="F899" s="106"/>
      <c r="G899" s="105"/>
      <c r="H899" s="319"/>
      <c r="I899" s="319"/>
      <c r="J899" s="319"/>
      <c r="K899" s="105"/>
      <c r="L899" s="105"/>
      <c r="M899" s="319"/>
      <c r="N899" s="319"/>
      <c r="O899" s="105"/>
      <c r="P899" s="105"/>
      <c r="Q899" s="106"/>
      <c r="R899" s="106"/>
      <c r="S899" s="106"/>
      <c r="T899" s="106"/>
      <c r="U899" s="106"/>
      <c r="V899" s="106"/>
      <c r="W899" s="106"/>
      <c r="X899" s="106"/>
      <c r="Y899" s="106"/>
      <c r="Z899" s="106"/>
    </row>
    <row r="900" spans="1:26" ht="19">
      <c r="A900" s="1023"/>
      <c r="B900" s="1025"/>
      <c r="C900" s="151"/>
      <c r="D900" s="780"/>
      <c r="E900" s="278"/>
      <c r="F900" s="106"/>
      <c r="G900" s="105"/>
      <c r="H900" s="319"/>
      <c r="I900" s="319"/>
      <c r="J900" s="319"/>
      <c r="K900" s="105"/>
      <c r="L900" s="105"/>
      <c r="M900" s="319"/>
      <c r="N900" s="319"/>
      <c r="O900" s="105"/>
      <c r="P900" s="105"/>
      <c r="Q900" s="106"/>
      <c r="R900" s="106"/>
      <c r="S900" s="106"/>
      <c r="T900" s="106"/>
      <c r="U900" s="106"/>
      <c r="V900" s="106"/>
      <c r="W900" s="106"/>
      <c r="X900" s="106"/>
      <c r="Y900" s="106"/>
      <c r="Z900" s="106"/>
    </row>
    <row r="901" spans="1:26" ht="19">
      <c r="A901" s="1023"/>
      <c r="B901" s="1025"/>
      <c r="C901" s="151"/>
      <c r="D901" s="780"/>
      <c r="E901" s="278"/>
      <c r="F901" s="106"/>
      <c r="G901" s="105"/>
      <c r="H901" s="319"/>
      <c r="I901" s="319"/>
      <c r="J901" s="319"/>
      <c r="K901" s="105"/>
      <c r="L901" s="105"/>
      <c r="M901" s="319"/>
      <c r="N901" s="319"/>
      <c r="O901" s="105"/>
      <c r="P901" s="105"/>
      <c r="Q901" s="106"/>
      <c r="R901" s="106"/>
      <c r="S901" s="106"/>
      <c r="T901" s="106"/>
      <c r="U901" s="106"/>
      <c r="V901" s="106"/>
      <c r="W901" s="106"/>
      <c r="X901" s="106"/>
      <c r="Y901" s="106"/>
      <c r="Z901" s="106"/>
    </row>
    <row r="902" spans="1:26" ht="19">
      <c r="A902" s="1023"/>
      <c r="B902" s="1025"/>
      <c r="C902" s="151"/>
      <c r="D902" s="780"/>
      <c r="E902" s="278"/>
      <c r="F902" s="106"/>
      <c r="G902" s="105"/>
      <c r="H902" s="319"/>
      <c r="I902" s="319"/>
      <c r="J902" s="319"/>
      <c r="K902" s="105"/>
      <c r="L902" s="105"/>
      <c r="M902" s="319"/>
      <c r="N902" s="319"/>
      <c r="O902" s="105"/>
      <c r="P902" s="105"/>
      <c r="Q902" s="106"/>
      <c r="R902" s="106"/>
      <c r="S902" s="106"/>
      <c r="T902" s="106"/>
      <c r="U902" s="106"/>
      <c r="V902" s="106"/>
      <c r="W902" s="106"/>
      <c r="X902" s="106"/>
      <c r="Y902" s="106"/>
      <c r="Z902" s="106"/>
    </row>
    <row r="903" spans="1:26" ht="19">
      <c r="A903" s="1023"/>
      <c r="B903" s="1025"/>
      <c r="C903" s="151"/>
      <c r="D903" s="780"/>
      <c r="E903" s="278"/>
      <c r="F903" s="106"/>
      <c r="G903" s="105"/>
      <c r="H903" s="319"/>
      <c r="I903" s="319"/>
      <c r="J903" s="319"/>
      <c r="K903" s="105"/>
      <c r="L903" s="105"/>
      <c r="M903" s="319"/>
      <c r="N903" s="319"/>
      <c r="O903" s="105"/>
      <c r="P903" s="105"/>
      <c r="Q903" s="106"/>
      <c r="R903" s="106"/>
      <c r="S903" s="106"/>
      <c r="T903" s="106"/>
      <c r="U903" s="106"/>
      <c r="V903" s="106"/>
      <c r="W903" s="106"/>
      <c r="X903" s="106"/>
      <c r="Y903" s="106"/>
      <c r="Z903" s="106"/>
    </row>
    <row r="904" spans="1:26" ht="19">
      <c r="A904" s="1023"/>
      <c r="B904" s="1025"/>
      <c r="C904" s="151"/>
      <c r="D904" s="780"/>
      <c r="E904" s="278"/>
      <c r="F904" s="106"/>
      <c r="G904" s="105"/>
      <c r="H904" s="319"/>
      <c r="I904" s="319"/>
      <c r="J904" s="319"/>
      <c r="K904" s="105"/>
      <c r="L904" s="105"/>
      <c r="M904" s="319"/>
      <c r="N904" s="319"/>
      <c r="O904" s="105"/>
      <c r="P904" s="105"/>
      <c r="Q904" s="106"/>
      <c r="R904" s="106"/>
      <c r="S904" s="106"/>
      <c r="T904" s="106"/>
      <c r="U904" s="106"/>
      <c r="V904" s="106"/>
      <c r="W904" s="106"/>
      <c r="X904" s="106"/>
      <c r="Y904" s="106"/>
      <c r="Z904" s="106"/>
    </row>
    <row r="905" spans="1:26" ht="19">
      <c r="A905" s="1023"/>
      <c r="B905" s="1025"/>
      <c r="C905" s="151"/>
      <c r="D905" s="780"/>
      <c r="E905" s="278"/>
      <c r="F905" s="106"/>
      <c r="G905" s="105"/>
      <c r="H905" s="319"/>
      <c r="I905" s="319"/>
      <c r="J905" s="319"/>
      <c r="K905" s="105"/>
      <c r="L905" s="105"/>
      <c r="M905" s="319"/>
      <c r="N905" s="319"/>
      <c r="O905" s="105"/>
      <c r="P905" s="105"/>
      <c r="Q905" s="106"/>
      <c r="R905" s="106"/>
      <c r="S905" s="106"/>
      <c r="T905" s="106"/>
      <c r="U905" s="106"/>
      <c r="V905" s="106"/>
      <c r="W905" s="106"/>
      <c r="X905" s="106"/>
      <c r="Y905" s="106"/>
      <c r="Z905" s="106"/>
    </row>
    <row r="906" spans="1:26" ht="19">
      <c r="A906" s="1023"/>
      <c r="B906" s="1025"/>
      <c r="C906" s="151"/>
      <c r="D906" s="780"/>
      <c r="E906" s="278"/>
      <c r="F906" s="106"/>
      <c r="G906" s="105"/>
      <c r="H906" s="319"/>
      <c r="I906" s="319"/>
      <c r="J906" s="319"/>
      <c r="K906" s="105"/>
      <c r="L906" s="105"/>
      <c r="M906" s="319"/>
      <c r="N906" s="319"/>
      <c r="O906" s="105"/>
      <c r="P906" s="105"/>
      <c r="Q906" s="106"/>
      <c r="R906" s="106"/>
      <c r="S906" s="106"/>
      <c r="T906" s="106"/>
      <c r="U906" s="106"/>
      <c r="V906" s="106"/>
      <c r="W906" s="106"/>
      <c r="X906" s="106"/>
      <c r="Y906" s="106"/>
      <c r="Z906" s="106"/>
    </row>
    <row r="907" spans="1:26" ht="19">
      <c r="A907" s="1023"/>
      <c r="B907" s="1025"/>
      <c r="C907" s="151"/>
      <c r="D907" s="780"/>
      <c r="E907" s="278"/>
      <c r="F907" s="106"/>
      <c r="G907" s="105"/>
      <c r="H907" s="319"/>
      <c r="I907" s="319"/>
      <c r="J907" s="319"/>
      <c r="K907" s="105"/>
      <c r="L907" s="105"/>
      <c r="M907" s="319"/>
      <c r="N907" s="319"/>
      <c r="O907" s="105"/>
      <c r="P907" s="105"/>
      <c r="Q907" s="106"/>
      <c r="R907" s="106"/>
      <c r="S907" s="106"/>
      <c r="T907" s="106"/>
      <c r="U907" s="106"/>
      <c r="V907" s="106"/>
      <c r="W907" s="106"/>
      <c r="X907" s="106"/>
      <c r="Y907" s="106"/>
      <c r="Z907" s="106"/>
    </row>
    <row r="908" spans="1:26" ht="19">
      <c r="A908" s="1023"/>
      <c r="B908" s="1025"/>
      <c r="C908" s="151"/>
      <c r="D908" s="780"/>
      <c r="E908" s="278"/>
      <c r="F908" s="106"/>
      <c r="G908" s="105"/>
      <c r="H908" s="319"/>
      <c r="I908" s="319"/>
      <c r="J908" s="319"/>
      <c r="K908" s="105"/>
      <c r="L908" s="105"/>
      <c r="M908" s="319"/>
      <c r="N908" s="319"/>
      <c r="O908" s="105"/>
      <c r="P908" s="105"/>
      <c r="Q908" s="106"/>
      <c r="R908" s="106"/>
      <c r="S908" s="106"/>
      <c r="T908" s="106"/>
      <c r="U908" s="106"/>
      <c r="V908" s="106"/>
      <c r="W908" s="106"/>
      <c r="X908" s="106"/>
      <c r="Y908" s="106"/>
      <c r="Z908" s="106"/>
    </row>
    <row r="909" spans="1:26" ht="19">
      <c r="A909" s="1023"/>
      <c r="B909" s="1025"/>
      <c r="C909" s="151"/>
      <c r="D909" s="780"/>
      <c r="E909" s="278"/>
      <c r="F909" s="106"/>
      <c r="G909" s="105"/>
      <c r="H909" s="319"/>
      <c r="I909" s="319"/>
      <c r="J909" s="319"/>
      <c r="K909" s="105"/>
      <c r="L909" s="105"/>
      <c r="M909" s="319"/>
      <c r="N909" s="319"/>
      <c r="O909" s="105"/>
      <c r="P909" s="105"/>
      <c r="Q909" s="106"/>
      <c r="R909" s="106"/>
      <c r="S909" s="106"/>
      <c r="T909" s="106"/>
      <c r="U909" s="106"/>
      <c r="V909" s="106"/>
      <c r="W909" s="106"/>
      <c r="X909" s="106"/>
      <c r="Y909" s="106"/>
      <c r="Z909" s="106"/>
    </row>
    <row r="910" spans="1:26" ht="19">
      <c r="A910" s="1023"/>
      <c r="B910" s="1025"/>
      <c r="C910" s="151"/>
      <c r="D910" s="780"/>
      <c r="E910" s="278"/>
      <c r="F910" s="106"/>
      <c r="G910" s="105"/>
      <c r="H910" s="319"/>
      <c r="I910" s="319"/>
      <c r="J910" s="319"/>
      <c r="K910" s="105"/>
      <c r="L910" s="105"/>
      <c r="M910" s="319"/>
      <c r="N910" s="319"/>
      <c r="O910" s="105"/>
      <c r="P910" s="105"/>
      <c r="Q910" s="106"/>
      <c r="R910" s="106"/>
      <c r="S910" s="106"/>
      <c r="T910" s="106"/>
      <c r="U910" s="106"/>
      <c r="V910" s="106"/>
      <c r="W910" s="106"/>
      <c r="X910" s="106"/>
      <c r="Y910" s="106"/>
      <c r="Z910" s="106"/>
    </row>
    <row r="911" spans="1:26" ht="19">
      <c r="A911" s="1023"/>
      <c r="B911" s="1025"/>
      <c r="C911" s="151"/>
      <c r="D911" s="780"/>
      <c r="E911" s="278"/>
      <c r="F911" s="106"/>
      <c r="G911" s="105"/>
      <c r="H911" s="319"/>
      <c r="I911" s="319"/>
      <c r="J911" s="319"/>
      <c r="K911" s="105"/>
      <c r="L911" s="105"/>
      <c r="M911" s="319"/>
      <c r="N911" s="319"/>
      <c r="O911" s="105"/>
      <c r="P911" s="105"/>
      <c r="Q911" s="106"/>
      <c r="R911" s="106"/>
      <c r="S911" s="106"/>
      <c r="T911" s="106"/>
      <c r="U911" s="106"/>
      <c r="V911" s="106"/>
      <c r="W911" s="106"/>
      <c r="X911" s="106"/>
      <c r="Y911" s="106"/>
      <c r="Z911" s="106"/>
    </row>
    <row r="912" spans="1:26" ht="19">
      <c r="A912" s="1023"/>
      <c r="B912" s="1025"/>
      <c r="C912" s="151"/>
      <c r="D912" s="780"/>
      <c r="E912" s="278"/>
      <c r="F912" s="106"/>
      <c r="G912" s="105"/>
      <c r="H912" s="319"/>
      <c r="I912" s="319"/>
      <c r="J912" s="319"/>
      <c r="K912" s="105"/>
      <c r="L912" s="105"/>
      <c r="M912" s="319"/>
      <c r="N912" s="319"/>
      <c r="O912" s="105"/>
      <c r="P912" s="105"/>
      <c r="Q912" s="106"/>
      <c r="R912" s="106"/>
      <c r="S912" s="106"/>
      <c r="T912" s="106"/>
      <c r="U912" s="106"/>
      <c r="V912" s="106"/>
      <c r="W912" s="106"/>
      <c r="X912" s="106"/>
      <c r="Y912" s="106"/>
      <c r="Z912" s="106"/>
    </row>
    <row r="913" spans="1:26" ht="19">
      <c r="A913" s="1023"/>
      <c r="B913" s="1025"/>
      <c r="C913" s="151"/>
      <c r="D913" s="780"/>
      <c r="E913" s="278"/>
      <c r="F913" s="106"/>
      <c r="G913" s="105"/>
      <c r="H913" s="319"/>
      <c r="I913" s="319"/>
      <c r="J913" s="319"/>
      <c r="K913" s="105"/>
      <c r="L913" s="105"/>
      <c r="M913" s="319"/>
      <c r="N913" s="319"/>
      <c r="O913" s="105"/>
      <c r="P913" s="105"/>
      <c r="Q913" s="106"/>
      <c r="R913" s="106"/>
      <c r="S913" s="106"/>
      <c r="T913" s="106"/>
      <c r="U913" s="106"/>
      <c r="V913" s="106"/>
      <c r="W913" s="106"/>
      <c r="X913" s="106"/>
      <c r="Y913" s="106"/>
      <c r="Z913" s="106"/>
    </row>
    <row r="914" spans="1:26" ht="19">
      <c r="A914" s="1023"/>
      <c r="B914" s="1025"/>
      <c r="C914" s="151"/>
      <c r="D914" s="780"/>
      <c r="E914" s="278"/>
      <c r="F914" s="106"/>
      <c r="G914" s="105"/>
      <c r="H914" s="319"/>
      <c r="I914" s="319"/>
      <c r="J914" s="319"/>
      <c r="K914" s="105"/>
      <c r="L914" s="105"/>
      <c r="M914" s="319"/>
      <c r="N914" s="319"/>
      <c r="O914" s="105"/>
      <c r="P914" s="105"/>
      <c r="Q914" s="106"/>
      <c r="R914" s="106"/>
      <c r="S914" s="106"/>
      <c r="T914" s="106"/>
      <c r="U914" s="106"/>
      <c r="V914" s="106"/>
      <c r="W914" s="106"/>
      <c r="X914" s="106"/>
      <c r="Y914" s="106"/>
      <c r="Z914" s="106"/>
    </row>
    <row r="915" spans="1:26" ht="19">
      <c r="A915" s="1023"/>
      <c r="B915" s="1025"/>
      <c r="C915" s="151"/>
      <c r="D915" s="780"/>
      <c r="E915" s="278"/>
      <c r="F915" s="106"/>
      <c r="G915" s="105"/>
      <c r="H915" s="319"/>
      <c r="I915" s="319"/>
      <c r="J915" s="319"/>
      <c r="K915" s="105"/>
      <c r="L915" s="105"/>
      <c r="M915" s="319"/>
      <c r="N915" s="319"/>
      <c r="O915" s="105"/>
      <c r="P915" s="105"/>
      <c r="Q915" s="106"/>
      <c r="R915" s="106"/>
      <c r="S915" s="106"/>
      <c r="T915" s="106"/>
      <c r="U915" s="106"/>
      <c r="V915" s="106"/>
      <c r="W915" s="106"/>
      <c r="X915" s="106"/>
      <c r="Y915" s="106"/>
      <c r="Z915" s="106"/>
    </row>
    <row r="916" spans="1:26" ht="19">
      <c r="A916" s="1023"/>
      <c r="B916" s="1025"/>
      <c r="C916" s="151"/>
      <c r="D916" s="780"/>
      <c r="E916" s="278"/>
      <c r="F916" s="106"/>
      <c r="G916" s="105"/>
      <c r="H916" s="319"/>
      <c r="I916" s="319"/>
      <c r="J916" s="319"/>
      <c r="K916" s="105"/>
      <c r="L916" s="105"/>
      <c r="M916" s="319"/>
      <c r="N916" s="319"/>
      <c r="O916" s="105"/>
      <c r="P916" s="105"/>
      <c r="Q916" s="106"/>
      <c r="R916" s="106"/>
      <c r="S916" s="106"/>
      <c r="T916" s="106"/>
      <c r="U916" s="106"/>
      <c r="V916" s="106"/>
      <c r="W916" s="106"/>
      <c r="X916" s="106"/>
      <c r="Y916" s="106"/>
      <c r="Z916" s="106"/>
    </row>
    <row r="917" spans="1:26" ht="19">
      <c r="A917" s="1023"/>
      <c r="B917" s="1025"/>
      <c r="C917" s="151"/>
      <c r="D917" s="780"/>
      <c r="E917" s="278"/>
      <c r="F917" s="106"/>
      <c r="G917" s="105"/>
      <c r="H917" s="319"/>
      <c r="I917" s="319"/>
      <c r="J917" s="319"/>
      <c r="K917" s="105"/>
      <c r="L917" s="105"/>
      <c r="M917" s="319"/>
      <c r="N917" s="319"/>
      <c r="O917" s="105"/>
      <c r="P917" s="105"/>
      <c r="Q917" s="106"/>
      <c r="R917" s="106"/>
      <c r="S917" s="106"/>
      <c r="T917" s="106"/>
      <c r="U917" s="106"/>
      <c r="V917" s="106"/>
      <c r="W917" s="106"/>
      <c r="X917" s="106"/>
      <c r="Y917" s="106"/>
      <c r="Z917" s="106"/>
    </row>
    <row r="918" spans="1:26" ht="19">
      <c r="A918" s="1023"/>
      <c r="B918" s="1025"/>
      <c r="C918" s="151"/>
      <c r="D918" s="780"/>
      <c r="E918" s="278"/>
      <c r="F918" s="106"/>
      <c r="G918" s="105"/>
      <c r="H918" s="319"/>
      <c r="I918" s="319"/>
      <c r="J918" s="319"/>
      <c r="K918" s="105"/>
      <c r="L918" s="105"/>
      <c r="M918" s="319"/>
      <c r="N918" s="319"/>
      <c r="O918" s="105"/>
      <c r="P918" s="105"/>
      <c r="Q918" s="106"/>
      <c r="R918" s="106"/>
      <c r="S918" s="106"/>
      <c r="T918" s="106"/>
      <c r="U918" s="106"/>
      <c r="V918" s="106"/>
      <c r="W918" s="106"/>
      <c r="X918" s="106"/>
      <c r="Y918" s="106"/>
      <c r="Z918" s="106"/>
    </row>
    <row r="919" spans="1:26" ht="19">
      <c r="A919" s="1023"/>
      <c r="B919" s="1025"/>
      <c r="C919" s="151"/>
      <c r="D919" s="780"/>
      <c r="E919" s="278"/>
      <c r="F919" s="106"/>
      <c r="G919" s="105"/>
      <c r="H919" s="319"/>
      <c r="I919" s="319"/>
      <c r="J919" s="319"/>
      <c r="K919" s="105"/>
      <c r="L919" s="105"/>
      <c r="M919" s="319"/>
      <c r="N919" s="319"/>
      <c r="O919" s="105"/>
      <c r="P919" s="105"/>
      <c r="Q919" s="106"/>
      <c r="R919" s="106"/>
      <c r="S919" s="106"/>
      <c r="T919" s="106"/>
      <c r="U919" s="106"/>
      <c r="V919" s="106"/>
      <c r="W919" s="106"/>
      <c r="X919" s="106"/>
      <c r="Y919" s="106"/>
      <c r="Z919" s="106"/>
    </row>
    <row r="920" spans="1:26" ht="19">
      <c r="A920" s="1023"/>
      <c r="B920" s="1025"/>
      <c r="C920" s="151"/>
      <c r="D920" s="780"/>
      <c r="E920" s="278"/>
      <c r="F920" s="106"/>
      <c r="G920" s="105"/>
      <c r="H920" s="319"/>
      <c r="I920" s="319"/>
      <c r="J920" s="319"/>
      <c r="K920" s="105"/>
      <c r="L920" s="105"/>
      <c r="M920" s="319"/>
      <c r="N920" s="319"/>
      <c r="O920" s="105"/>
      <c r="P920" s="105"/>
      <c r="Q920" s="106"/>
      <c r="R920" s="106"/>
      <c r="S920" s="106"/>
      <c r="T920" s="106"/>
      <c r="U920" s="106"/>
      <c r="V920" s="106"/>
      <c r="W920" s="106"/>
      <c r="X920" s="106"/>
      <c r="Y920" s="106"/>
      <c r="Z920" s="106"/>
    </row>
    <row r="921" spans="1:26" ht="19">
      <c r="A921" s="1023"/>
      <c r="B921" s="1025"/>
      <c r="C921" s="151"/>
      <c r="D921" s="780"/>
      <c r="E921" s="278"/>
      <c r="F921" s="106"/>
      <c r="G921" s="105"/>
      <c r="H921" s="319"/>
      <c r="I921" s="319"/>
      <c r="J921" s="319"/>
      <c r="K921" s="105"/>
      <c r="L921" s="105"/>
      <c r="M921" s="319"/>
      <c r="N921" s="319"/>
      <c r="O921" s="105"/>
      <c r="P921" s="105"/>
      <c r="Q921" s="106"/>
      <c r="R921" s="106"/>
      <c r="S921" s="106"/>
      <c r="T921" s="106"/>
      <c r="U921" s="106"/>
      <c r="V921" s="106"/>
      <c r="W921" s="106"/>
      <c r="X921" s="106"/>
      <c r="Y921" s="106"/>
      <c r="Z921" s="106"/>
    </row>
    <row r="922" spans="1:26" ht="19">
      <c r="A922" s="1023"/>
      <c r="B922" s="1025"/>
      <c r="C922" s="151"/>
      <c r="D922" s="780"/>
      <c r="E922" s="278"/>
      <c r="F922" s="106"/>
      <c r="G922" s="105"/>
      <c r="H922" s="319"/>
      <c r="I922" s="319"/>
      <c r="J922" s="319"/>
      <c r="K922" s="105"/>
      <c r="L922" s="105"/>
      <c r="M922" s="319"/>
      <c r="N922" s="319"/>
      <c r="O922" s="105"/>
      <c r="P922" s="105"/>
      <c r="Q922" s="106"/>
      <c r="R922" s="106"/>
      <c r="S922" s="106"/>
      <c r="T922" s="106"/>
      <c r="U922" s="106"/>
      <c r="V922" s="106"/>
      <c r="W922" s="106"/>
      <c r="X922" s="106"/>
      <c r="Y922" s="106"/>
      <c r="Z922" s="106"/>
    </row>
    <row r="923" spans="1:26" ht="19">
      <c r="A923" s="1023"/>
      <c r="B923" s="1025"/>
      <c r="C923" s="151"/>
      <c r="D923" s="780"/>
      <c r="E923" s="278"/>
      <c r="F923" s="106"/>
      <c r="G923" s="105"/>
      <c r="H923" s="319"/>
      <c r="I923" s="319"/>
      <c r="J923" s="319"/>
      <c r="K923" s="105"/>
      <c r="L923" s="105"/>
      <c r="M923" s="319"/>
      <c r="N923" s="319"/>
      <c r="O923" s="105"/>
      <c r="P923" s="105"/>
      <c r="Q923" s="106"/>
      <c r="R923" s="106"/>
      <c r="S923" s="106"/>
      <c r="T923" s="106"/>
      <c r="U923" s="106"/>
      <c r="V923" s="106"/>
      <c r="W923" s="106"/>
      <c r="X923" s="106"/>
      <c r="Y923" s="106"/>
      <c r="Z923" s="106"/>
    </row>
    <row r="924" spans="1:26" ht="19">
      <c r="A924" s="1023"/>
      <c r="B924" s="1025"/>
      <c r="C924" s="151"/>
      <c r="D924" s="780"/>
      <c r="E924" s="278"/>
      <c r="F924" s="106"/>
      <c r="G924" s="105"/>
      <c r="H924" s="319"/>
      <c r="I924" s="319"/>
      <c r="J924" s="319"/>
      <c r="K924" s="105"/>
      <c r="L924" s="105"/>
      <c r="M924" s="319"/>
      <c r="N924" s="319"/>
      <c r="O924" s="105"/>
      <c r="P924" s="105"/>
      <c r="Q924" s="106"/>
      <c r="R924" s="106"/>
      <c r="S924" s="106"/>
      <c r="T924" s="106"/>
      <c r="U924" s="106"/>
      <c r="V924" s="106"/>
      <c r="W924" s="106"/>
      <c r="X924" s="106"/>
      <c r="Y924" s="106"/>
      <c r="Z924" s="106"/>
    </row>
    <row r="925" spans="1:26" ht="19">
      <c r="A925" s="1023"/>
      <c r="B925" s="1025"/>
      <c r="C925" s="151"/>
      <c r="D925" s="780"/>
      <c r="E925" s="278"/>
      <c r="F925" s="106"/>
      <c r="G925" s="105"/>
      <c r="H925" s="319"/>
      <c r="I925" s="319"/>
      <c r="J925" s="319"/>
      <c r="K925" s="105"/>
      <c r="L925" s="105"/>
      <c r="M925" s="319"/>
      <c r="N925" s="319"/>
      <c r="O925" s="105"/>
      <c r="P925" s="105"/>
      <c r="Q925" s="106"/>
      <c r="R925" s="106"/>
      <c r="S925" s="106"/>
      <c r="T925" s="106"/>
      <c r="U925" s="106"/>
      <c r="V925" s="106"/>
      <c r="W925" s="106"/>
      <c r="X925" s="106"/>
      <c r="Y925" s="106"/>
      <c r="Z925" s="106"/>
    </row>
    <row r="926" spans="1:26" ht="19">
      <c r="A926" s="1023"/>
      <c r="B926" s="1025"/>
      <c r="C926" s="151"/>
      <c r="D926" s="780"/>
      <c r="E926" s="278"/>
      <c r="F926" s="106"/>
      <c r="G926" s="105"/>
      <c r="H926" s="319"/>
      <c r="I926" s="319"/>
      <c r="J926" s="319"/>
      <c r="K926" s="105"/>
      <c r="L926" s="105"/>
      <c r="M926" s="319"/>
      <c r="N926" s="319"/>
      <c r="O926" s="105"/>
      <c r="P926" s="105"/>
      <c r="Q926" s="106"/>
      <c r="R926" s="106"/>
      <c r="S926" s="106"/>
      <c r="T926" s="106"/>
      <c r="U926" s="106"/>
      <c r="V926" s="106"/>
      <c r="W926" s="106"/>
      <c r="X926" s="106"/>
      <c r="Y926" s="106"/>
      <c r="Z926" s="106"/>
    </row>
    <row r="927" spans="1:26" ht="19">
      <c r="A927" s="1023"/>
      <c r="B927" s="1025"/>
      <c r="C927" s="151"/>
      <c r="D927" s="780"/>
      <c r="E927" s="278"/>
      <c r="F927" s="106"/>
      <c r="G927" s="105"/>
      <c r="H927" s="319"/>
      <c r="I927" s="319"/>
      <c r="J927" s="319"/>
      <c r="K927" s="105"/>
      <c r="L927" s="105"/>
      <c r="M927" s="319"/>
      <c r="N927" s="319"/>
      <c r="O927" s="105"/>
      <c r="P927" s="105"/>
      <c r="Q927" s="106"/>
      <c r="R927" s="106"/>
      <c r="S927" s="106"/>
      <c r="T927" s="106"/>
      <c r="U927" s="106"/>
      <c r="V927" s="106"/>
      <c r="W927" s="106"/>
      <c r="X927" s="106"/>
      <c r="Y927" s="106"/>
      <c r="Z927" s="106"/>
    </row>
    <row r="928" spans="1:26" ht="19">
      <c r="A928" s="1023"/>
      <c r="B928" s="1025"/>
      <c r="C928" s="151"/>
      <c r="D928" s="780"/>
      <c r="E928" s="278"/>
      <c r="F928" s="106"/>
      <c r="G928" s="105"/>
      <c r="H928" s="319"/>
      <c r="I928" s="319"/>
      <c r="J928" s="319"/>
      <c r="K928" s="105"/>
      <c r="L928" s="105"/>
      <c r="M928" s="319"/>
      <c r="N928" s="319"/>
      <c r="O928" s="105"/>
      <c r="P928" s="105"/>
      <c r="Q928" s="106"/>
      <c r="R928" s="106"/>
      <c r="S928" s="106"/>
      <c r="T928" s="106"/>
      <c r="U928" s="106"/>
      <c r="V928" s="106"/>
      <c r="W928" s="106"/>
      <c r="X928" s="106"/>
      <c r="Y928" s="106"/>
      <c r="Z928" s="106"/>
    </row>
    <row r="929" spans="1:26" ht="19">
      <c r="A929" s="1023"/>
      <c r="B929" s="1025"/>
      <c r="C929" s="151"/>
      <c r="D929" s="780"/>
      <c r="E929" s="278"/>
      <c r="F929" s="106"/>
      <c r="G929" s="105"/>
      <c r="H929" s="319"/>
      <c r="I929" s="319"/>
      <c r="J929" s="319"/>
      <c r="K929" s="105"/>
      <c r="L929" s="105"/>
      <c r="M929" s="319"/>
      <c r="N929" s="319"/>
      <c r="O929" s="105"/>
      <c r="P929" s="105"/>
      <c r="Q929" s="106"/>
      <c r="R929" s="106"/>
      <c r="S929" s="106"/>
      <c r="T929" s="106"/>
      <c r="U929" s="106"/>
      <c r="V929" s="106"/>
      <c r="W929" s="106"/>
      <c r="X929" s="106"/>
      <c r="Y929" s="106"/>
      <c r="Z929" s="106"/>
    </row>
    <row r="930" spans="1:26" ht="19">
      <c r="A930" s="1023"/>
      <c r="B930" s="1025"/>
      <c r="C930" s="151"/>
      <c r="D930" s="780"/>
      <c r="E930" s="278"/>
      <c r="F930" s="106"/>
      <c r="G930" s="105"/>
      <c r="H930" s="319"/>
      <c r="I930" s="319"/>
      <c r="J930" s="319"/>
      <c r="K930" s="105"/>
      <c r="L930" s="105"/>
      <c r="M930" s="319"/>
      <c r="N930" s="319"/>
      <c r="O930" s="105"/>
      <c r="P930" s="105"/>
      <c r="Q930" s="106"/>
      <c r="R930" s="106"/>
      <c r="S930" s="106"/>
      <c r="T930" s="106"/>
      <c r="U930" s="106"/>
      <c r="V930" s="106"/>
      <c r="W930" s="106"/>
      <c r="X930" s="106"/>
      <c r="Y930" s="106"/>
      <c r="Z930" s="106"/>
    </row>
    <row r="931" spans="1:26" ht="19">
      <c r="A931" s="1023"/>
      <c r="B931" s="1025"/>
      <c r="C931" s="151"/>
      <c r="D931" s="780"/>
      <c r="E931" s="278"/>
      <c r="F931" s="106"/>
      <c r="G931" s="105"/>
      <c r="H931" s="319"/>
      <c r="I931" s="319"/>
      <c r="J931" s="319"/>
      <c r="K931" s="105"/>
      <c r="L931" s="105"/>
      <c r="M931" s="319"/>
      <c r="N931" s="319"/>
      <c r="O931" s="105"/>
      <c r="P931" s="105"/>
      <c r="Q931" s="106"/>
      <c r="R931" s="106"/>
      <c r="S931" s="106"/>
      <c r="T931" s="106"/>
      <c r="U931" s="106"/>
      <c r="V931" s="106"/>
      <c r="W931" s="106"/>
      <c r="X931" s="106"/>
      <c r="Y931" s="106"/>
      <c r="Z931" s="106"/>
    </row>
    <row r="932" spans="1:26" ht="19">
      <c r="A932" s="1023"/>
      <c r="B932" s="1025"/>
      <c r="C932" s="151"/>
      <c r="D932" s="780"/>
      <c r="E932" s="278"/>
      <c r="F932" s="106"/>
      <c r="G932" s="105"/>
      <c r="H932" s="319"/>
      <c r="I932" s="319"/>
      <c r="J932" s="319"/>
      <c r="K932" s="105"/>
      <c r="L932" s="105"/>
      <c r="M932" s="319"/>
      <c r="N932" s="319"/>
      <c r="O932" s="105"/>
      <c r="P932" s="105"/>
      <c r="Q932" s="106"/>
      <c r="R932" s="106"/>
      <c r="S932" s="106"/>
      <c r="T932" s="106"/>
      <c r="U932" s="106"/>
      <c r="V932" s="106"/>
      <c r="W932" s="106"/>
      <c r="X932" s="106"/>
      <c r="Y932" s="106"/>
      <c r="Z932" s="106"/>
    </row>
    <row r="933" spans="1:26" ht="19">
      <c r="A933" s="1023"/>
      <c r="B933" s="1025"/>
      <c r="C933" s="151"/>
      <c r="D933" s="780"/>
      <c r="E933" s="278"/>
      <c r="F933" s="106"/>
      <c r="G933" s="105"/>
      <c r="H933" s="319"/>
      <c r="I933" s="319"/>
      <c r="J933" s="319"/>
      <c r="K933" s="105"/>
      <c r="L933" s="105"/>
      <c r="M933" s="319"/>
      <c r="N933" s="319"/>
      <c r="O933" s="105"/>
      <c r="P933" s="105"/>
      <c r="Q933" s="106"/>
      <c r="R933" s="106"/>
      <c r="S933" s="106"/>
      <c r="T933" s="106"/>
      <c r="U933" s="106"/>
      <c r="V933" s="106"/>
      <c r="W933" s="106"/>
      <c r="X933" s="106"/>
      <c r="Y933" s="106"/>
      <c r="Z933" s="106"/>
    </row>
    <row r="934" spans="1:26" ht="19">
      <c r="A934" s="1023"/>
      <c r="B934" s="1025"/>
      <c r="C934" s="151"/>
      <c r="D934" s="780"/>
      <c r="E934" s="278"/>
      <c r="F934" s="106"/>
      <c r="G934" s="105"/>
      <c r="H934" s="319"/>
      <c r="I934" s="319"/>
      <c r="J934" s="319"/>
      <c r="K934" s="105"/>
      <c r="L934" s="105"/>
      <c r="M934" s="319"/>
      <c r="N934" s="319"/>
      <c r="O934" s="105"/>
      <c r="P934" s="105"/>
      <c r="Q934" s="106"/>
      <c r="R934" s="106"/>
      <c r="S934" s="106"/>
      <c r="T934" s="106"/>
      <c r="U934" s="106"/>
      <c r="V934" s="106"/>
      <c r="W934" s="106"/>
      <c r="X934" s="106"/>
      <c r="Y934" s="106"/>
      <c r="Z934" s="106"/>
    </row>
    <row r="935" spans="1:26" ht="19">
      <c r="A935" s="1023"/>
      <c r="B935" s="1025"/>
      <c r="C935" s="151"/>
      <c r="D935" s="780"/>
      <c r="E935" s="278"/>
      <c r="F935" s="106"/>
      <c r="G935" s="105"/>
      <c r="H935" s="319"/>
      <c r="I935" s="319"/>
      <c r="J935" s="319"/>
      <c r="K935" s="105"/>
      <c r="L935" s="105"/>
      <c r="M935" s="319"/>
      <c r="N935" s="319"/>
      <c r="O935" s="105"/>
      <c r="P935" s="105"/>
      <c r="Q935" s="106"/>
      <c r="R935" s="106"/>
      <c r="S935" s="106"/>
      <c r="T935" s="106"/>
      <c r="U935" s="106"/>
      <c r="V935" s="106"/>
      <c r="W935" s="106"/>
      <c r="X935" s="106"/>
      <c r="Y935" s="106"/>
      <c r="Z935" s="106"/>
    </row>
    <row r="936" spans="1:26" ht="19">
      <c r="A936" s="1023"/>
      <c r="B936" s="1025"/>
      <c r="C936" s="151"/>
      <c r="D936" s="780"/>
      <c r="E936" s="278"/>
      <c r="F936" s="106"/>
      <c r="G936" s="105"/>
      <c r="H936" s="319"/>
      <c r="I936" s="319"/>
      <c r="J936" s="319"/>
      <c r="K936" s="105"/>
      <c r="L936" s="105"/>
      <c r="M936" s="319"/>
      <c r="N936" s="319"/>
      <c r="O936" s="105"/>
      <c r="P936" s="105"/>
      <c r="Q936" s="106"/>
      <c r="R936" s="106"/>
      <c r="S936" s="106"/>
      <c r="T936" s="106"/>
      <c r="U936" s="106"/>
      <c r="V936" s="106"/>
      <c r="W936" s="106"/>
      <c r="X936" s="106"/>
      <c r="Y936" s="106"/>
      <c r="Z936" s="106"/>
    </row>
    <row r="937" spans="1:26" ht="19">
      <c r="A937" s="1023"/>
      <c r="B937" s="1025"/>
      <c r="C937" s="151"/>
      <c r="D937" s="780"/>
      <c r="E937" s="278"/>
      <c r="F937" s="106"/>
      <c r="G937" s="105"/>
      <c r="H937" s="319"/>
      <c r="I937" s="319"/>
      <c r="J937" s="319"/>
      <c r="K937" s="105"/>
      <c r="L937" s="105"/>
      <c r="M937" s="319"/>
      <c r="N937" s="319"/>
      <c r="O937" s="105"/>
      <c r="P937" s="105"/>
      <c r="Q937" s="106"/>
      <c r="R937" s="106"/>
      <c r="S937" s="106"/>
      <c r="T937" s="106"/>
      <c r="U937" s="106"/>
      <c r="V937" s="106"/>
      <c r="W937" s="106"/>
      <c r="X937" s="106"/>
      <c r="Y937" s="106"/>
      <c r="Z937" s="106"/>
    </row>
    <row r="938" spans="1:26" ht="19">
      <c r="A938" s="1023"/>
      <c r="B938" s="1025"/>
      <c r="C938" s="151"/>
      <c r="D938" s="780"/>
      <c r="E938" s="278"/>
      <c r="F938" s="106"/>
      <c r="G938" s="105"/>
      <c r="H938" s="319"/>
      <c r="I938" s="319"/>
      <c r="J938" s="319"/>
      <c r="K938" s="105"/>
      <c r="L938" s="105"/>
      <c r="M938" s="319"/>
      <c r="N938" s="319"/>
      <c r="O938" s="105"/>
      <c r="P938" s="105"/>
      <c r="Q938" s="106"/>
      <c r="R938" s="106"/>
      <c r="S938" s="106"/>
      <c r="T938" s="106"/>
      <c r="U938" s="106"/>
      <c r="V938" s="106"/>
      <c r="W938" s="106"/>
      <c r="X938" s="106"/>
      <c r="Y938" s="106"/>
      <c r="Z938" s="106"/>
    </row>
    <row r="939" spans="1:26" ht="19">
      <c r="A939" s="1023"/>
      <c r="B939" s="1025"/>
      <c r="C939" s="151"/>
      <c r="D939" s="780"/>
      <c r="E939" s="278"/>
      <c r="F939" s="106"/>
      <c r="G939" s="105"/>
      <c r="H939" s="319"/>
      <c r="I939" s="319"/>
      <c r="J939" s="319"/>
      <c r="K939" s="105"/>
      <c r="L939" s="105"/>
      <c r="M939" s="319"/>
      <c r="N939" s="319"/>
      <c r="O939" s="105"/>
      <c r="P939" s="105"/>
      <c r="Q939" s="106"/>
      <c r="R939" s="106"/>
      <c r="S939" s="106"/>
      <c r="T939" s="106"/>
      <c r="U939" s="106"/>
      <c r="V939" s="106"/>
      <c r="W939" s="106"/>
      <c r="X939" s="106"/>
      <c r="Y939" s="106"/>
      <c r="Z939" s="106"/>
    </row>
    <row r="940" spans="1:26" ht="19">
      <c r="A940" s="1023"/>
      <c r="B940" s="1025"/>
      <c r="C940" s="151"/>
      <c r="D940" s="780"/>
      <c r="E940" s="278"/>
      <c r="F940" s="106"/>
      <c r="G940" s="105"/>
      <c r="H940" s="319"/>
      <c r="I940" s="319"/>
      <c r="J940" s="319"/>
      <c r="K940" s="105"/>
      <c r="L940" s="105"/>
      <c r="M940" s="319"/>
      <c r="N940" s="319"/>
      <c r="O940" s="105"/>
      <c r="P940" s="105"/>
      <c r="Q940" s="106"/>
      <c r="R940" s="106"/>
      <c r="S940" s="106"/>
      <c r="T940" s="106"/>
      <c r="U940" s="106"/>
      <c r="V940" s="106"/>
      <c r="W940" s="106"/>
      <c r="X940" s="106"/>
      <c r="Y940" s="106"/>
      <c r="Z940" s="106"/>
    </row>
    <row r="941" spans="1:26" ht="19">
      <c r="A941" s="1023"/>
      <c r="B941" s="1025"/>
      <c r="C941" s="151"/>
      <c r="D941" s="780"/>
      <c r="E941" s="278"/>
      <c r="F941" s="106"/>
      <c r="G941" s="105"/>
      <c r="H941" s="319"/>
      <c r="I941" s="319"/>
      <c r="J941" s="319"/>
      <c r="K941" s="105"/>
      <c r="L941" s="105"/>
      <c r="M941" s="319"/>
      <c r="N941" s="319"/>
      <c r="O941" s="105"/>
      <c r="P941" s="105"/>
      <c r="Q941" s="106"/>
      <c r="R941" s="106"/>
      <c r="S941" s="106"/>
      <c r="T941" s="106"/>
      <c r="U941" s="106"/>
      <c r="V941" s="106"/>
      <c r="W941" s="106"/>
      <c r="X941" s="106"/>
      <c r="Y941" s="106"/>
      <c r="Z941" s="106"/>
    </row>
    <row r="942" spans="1:26" ht="19">
      <c r="A942" s="1023"/>
      <c r="B942" s="1025"/>
      <c r="C942" s="151"/>
      <c r="D942" s="780"/>
      <c r="E942" s="278"/>
      <c r="F942" s="106"/>
      <c r="G942" s="105"/>
      <c r="H942" s="319"/>
      <c r="I942" s="319"/>
      <c r="J942" s="319"/>
      <c r="K942" s="105"/>
      <c r="L942" s="105"/>
      <c r="M942" s="319"/>
      <c r="N942" s="319"/>
      <c r="O942" s="105"/>
      <c r="P942" s="105"/>
      <c r="Q942" s="106"/>
      <c r="R942" s="106"/>
      <c r="S942" s="106"/>
      <c r="T942" s="106"/>
      <c r="U942" s="106"/>
      <c r="V942" s="106"/>
      <c r="W942" s="106"/>
      <c r="X942" s="106"/>
      <c r="Y942" s="106"/>
      <c r="Z942" s="106"/>
    </row>
    <row r="943" spans="1:26" ht="19">
      <c r="A943" s="1023"/>
      <c r="B943" s="1025"/>
      <c r="C943" s="151"/>
      <c r="D943" s="780"/>
      <c r="E943" s="278"/>
      <c r="F943" s="106"/>
      <c r="G943" s="105"/>
      <c r="H943" s="319"/>
      <c r="I943" s="319"/>
      <c r="J943" s="319"/>
      <c r="K943" s="105"/>
      <c r="L943" s="105"/>
      <c r="M943" s="319"/>
      <c r="N943" s="319"/>
      <c r="O943" s="105"/>
      <c r="P943" s="105"/>
      <c r="Q943" s="106"/>
      <c r="R943" s="106"/>
      <c r="S943" s="106"/>
      <c r="T943" s="106"/>
      <c r="U943" s="106"/>
      <c r="V943" s="106"/>
      <c r="W943" s="106"/>
      <c r="X943" s="106"/>
      <c r="Y943" s="106"/>
      <c r="Z943" s="106"/>
    </row>
    <row r="944" spans="1:26" ht="19">
      <c r="A944" s="1023"/>
      <c r="B944" s="1025"/>
      <c r="C944" s="151"/>
      <c r="D944" s="780"/>
      <c r="E944" s="278"/>
      <c r="F944" s="106"/>
      <c r="G944" s="105"/>
      <c r="H944" s="319"/>
      <c r="I944" s="319"/>
      <c r="J944" s="319"/>
      <c r="K944" s="105"/>
      <c r="L944" s="105"/>
      <c r="M944" s="319"/>
      <c r="N944" s="319"/>
      <c r="O944" s="105"/>
      <c r="P944" s="105"/>
      <c r="Q944" s="106"/>
      <c r="R944" s="106"/>
      <c r="S944" s="106"/>
      <c r="T944" s="106"/>
      <c r="U944" s="106"/>
      <c r="V944" s="106"/>
      <c r="W944" s="106"/>
      <c r="X944" s="106"/>
      <c r="Y944" s="106"/>
      <c r="Z944" s="106"/>
    </row>
    <row r="945" spans="1:26" ht="19">
      <c r="A945" s="1023"/>
      <c r="B945" s="1025"/>
      <c r="C945" s="151"/>
      <c r="D945" s="780"/>
      <c r="E945" s="278"/>
      <c r="F945" s="106"/>
      <c r="G945" s="105"/>
      <c r="H945" s="319"/>
      <c r="I945" s="319"/>
      <c r="J945" s="319"/>
      <c r="K945" s="105"/>
      <c r="L945" s="105"/>
      <c r="M945" s="319"/>
      <c r="N945" s="319"/>
      <c r="O945" s="105"/>
      <c r="P945" s="105"/>
      <c r="Q945" s="106"/>
      <c r="R945" s="106"/>
      <c r="S945" s="106"/>
      <c r="T945" s="106"/>
      <c r="U945" s="106"/>
      <c r="V945" s="106"/>
      <c r="W945" s="106"/>
      <c r="X945" s="106"/>
      <c r="Y945" s="106"/>
      <c r="Z945" s="106"/>
    </row>
    <row r="946" spans="1:26" ht="19">
      <c r="A946" s="1023"/>
      <c r="B946" s="1025"/>
      <c r="C946" s="151"/>
      <c r="D946" s="780"/>
      <c r="E946" s="278"/>
      <c r="F946" s="106"/>
      <c r="G946" s="105"/>
      <c r="H946" s="319"/>
      <c r="I946" s="319"/>
      <c r="J946" s="319"/>
      <c r="K946" s="105"/>
      <c r="L946" s="105"/>
      <c r="M946" s="319"/>
      <c r="N946" s="319"/>
      <c r="O946" s="105"/>
      <c r="P946" s="105"/>
      <c r="Q946" s="106"/>
      <c r="R946" s="106"/>
      <c r="S946" s="106"/>
      <c r="T946" s="106"/>
      <c r="U946" s="106"/>
      <c r="V946" s="106"/>
      <c r="W946" s="106"/>
      <c r="X946" s="106"/>
      <c r="Y946" s="106"/>
      <c r="Z946" s="106"/>
    </row>
    <row r="947" spans="1:26" ht="19">
      <c r="A947" s="1023"/>
      <c r="B947" s="1025"/>
      <c r="C947" s="151"/>
      <c r="D947" s="780"/>
      <c r="E947" s="278"/>
      <c r="F947" s="106"/>
      <c r="G947" s="105"/>
      <c r="H947" s="319"/>
      <c r="I947" s="319"/>
      <c r="J947" s="319"/>
      <c r="K947" s="105"/>
      <c r="L947" s="105"/>
      <c r="M947" s="319"/>
      <c r="N947" s="319"/>
      <c r="O947" s="105"/>
      <c r="P947" s="105"/>
      <c r="Q947" s="106"/>
      <c r="R947" s="106"/>
      <c r="S947" s="106"/>
      <c r="T947" s="106"/>
      <c r="U947" s="106"/>
      <c r="V947" s="106"/>
      <c r="W947" s="106"/>
      <c r="X947" s="106"/>
      <c r="Y947" s="106"/>
      <c r="Z947" s="106"/>
    </row>
    <row r="948" spans="1:26" ht="19">
      <c r="A948" s="1023"/>
      <c r="B948" s="1025"/>
      <c r="C948" s="151"/>
      <c r="D948" s="780"/>
      <c r="E948" s="278"/>
      <c r="F948" s="106"/>
      <c r="G948" s="105"/>
      <c r="H948" s="319"/>
      <c r="I948" s="319"/>
      <c r="J948" s="319"/>
      <c r="K948" s="105"/>
      <c r="L948" s="105"/>
      <c r="M948" s="319"/>
      <c r="N948" s="319"/>
      <c r="O948" s="105"/>
      <c r="P948" s="105"/>
      <c r="Q948" s="106"/>
      <c r="R948" s="106"/>
      <c r="S948" s="106"/>
      <c r="T948" s="106"/>
      <c r="U948" s="106"/>
      <c r="V948" s="106"/>
      <c r="W948" s="106"/>
      <c r="X948" s="106"/>
      <c r="Y948" s="106"/>
      <c r="Z948" s="106"/>
    </row>
    <row r="949" spans="1:26" ht="19">
      <c r="A949" s="1023"/>
      <c r="B949" s="1025"/>
      <c r="C949" s="151"/>
      <c r="D949" s="780"/>
      <c r="E949" s="278"/>
      <c r="F949" s="106"/>
      <c r="G949" s="105"/>
      <c r="H949" s="319"/>
      <c r="I949" s="319"/>
      <c r="J949" s="319"/>
      <c r="K949" s="105"/>
      <c r="L949" s="105"/>
      <c r="M949" s="319"/>
      <c r="N949" s="319"/>
      <c r="O949" s="105"/>
      <c r="P949" s="105"/>
      <c r="Q949" s="106"/>
      <c r="R949" s="106"/>
      <c r="S949" s="106"/>
      <c r="T949" s="106"/>
      <c r="U949" s="106"/>
      <c r="V949" s="106"/>
      <c r="W949" s="106"/>
      <c r="X949" s="106"/>
      <c r="Y949" s="106"/>
      <c r="Z949" s="106"/>
    </row>
    <row r="950" spans="1:26" ht="19">
      <c r="A950" s="1023"/>
      <c r="B950" s="1025"/>
      <c r="C950" s="151"/>
      <c r="D950" s="780"/>
      <c r="E950" s="278"/>
      <c r="F950" s="106"/>
      <c r="G950" s="105"/>
      <c r="H950" s="319"/>
      <c r="I950" s="319"/>
      <c r="J950" s="319"/>
      <c r="K950" s="105"/>
      <c r="L950" s="105"/>
      <c r="M950" s="319"/>
      <c r="N950" s="319"/>
      <c r="O950" s="105"/>
      <c r="P950" s="105"/>
      <c r="Q950" s="106"/>
      <c r="R950" s="106"/>
      <c r="S950" s="106"/>
      <c r="T950" s="106"/>
      <c r="U950" s="106"/>
      <c r="V950" s="106"/>
      <c r="W950" s="106"/>
      <c r="X950" s="106"/>
      <c r="Y950" s="106"/>
      <c r="Z950" s="106"/>
    </row>
    <row r="951" spans="1:26" ht="19">
      <c r="A951" s="1023"/>
      <c r="B951" s="1025"/>
      <c r="C951" s="151"/>
      <c r="D951" s="780"/>
      <c r="E951" s="278"/>
      <c r="F951" s="106"/>
      <c r="G951" s="105"/>
      <c r="H951" s="319"/>
      <c r="I951" s="319"/>
      <c r="J951" s="319"/>
      <c r="K951" s="105"/>
      <c r="L951" s="105"/>
      <c r="M951" s="319"/>
      <c r="N951" s="319"/>
      <c r="O951" s="105"/>
      <c r="P951" s="105"/>
      <c r="Q951" s="106"/>
      <c r="R951" s="106"/>
      <c r="S951" s="106"/>
      <c r="T951" s="106"/>
      <c r="U951" s="106"/>
      <c r="V951" s="106"/>
      <c r="W951" s="106"/>
      <c r="X951" s="106"/>
      <c r="Y951" s="106"/>
      <c r="Z951" s="106"/>
    </row>
    <row r="952" spans="1:26" ht="19">
      <c r="A952" s="1023"/>
      <c r="B952" s="1025"/>
      <c r="C952" s="151"/>
      <c r="D952" s="780"/>
      <c r="E952" s="278"/>
      <c r="F952" s="106"/>
      <c r="G952" s="105"/>
      <c r="H952" s="319"/>
      <c r="I952" s="319"/>
      <c r="J952" s="319"/>
      <c r="K952" s="105"/>
      <c r="L952" s="105"/>
      <c r="M952" s="319"/>
      <c r="N952" s="319"/>
      <c r="O952" s="105"/>
      <c r="P952" s="105"/>
      <c r="Q952" s="106"/>
      <c r="R952" s="106"/>
      <c r="S952" s="106"/>
      <c r="T952" s="106"/>
      <c r="U952" s="106"/>
      <c r="V952" s="106"/>
      <c r="W952" s="106"/>
      <c r="X952" s="106"/>
      <c r="Y952" s="106"/>
      <c r="Z952" s="106"/>
    </row>
    <row r="953" spans="1:26" ht="19">
      <c r="A953" s="1023"/>
      <c r="B953" s="1025"/>
      <c r="C953" s="151"/>
      <c r="D953" s="780"/>
      <c r="E953" s="278"/>
      <c r="F953" s="106"/>
      <c r="G953" s="105"/>
      <c r="H953" s="319"/>
      <c r="I953" s="319"/>
      <c r="J953" s="319"/>
      <c r="K953" s="105"/>
      <c r="L953" s="105"/>
      <c r="M953" s="319"/>
      <c r="N953" s="319"/>
      <c r="O953" s="105"/>
      <c r="P953" s="105"/>
      <c r="Q953" s="106"/>
      <c r="R953" s="106"/>
      <c r="S953" s="106"/>
      <c r="T953" s="106"/>
      <c r="U953" s="106"/>
      <c r="V953" s="106"/>
      <c r="W953" s="106"/>
      <c r="X953" s="106"/>
      <c r="Y953" s="106"/>
      <c r="Z953" s="106"/>
    </row>
    <row r="954" spans="1:26" ht="19">
      <c r="A954" s="1023"/>
      <c r="B954" s="1025"/>
      <c r="C954" s="151"/>
      <c r="D954" s="780"/>
      <c r="E954" s="278"/>
      <c r="F954" s="106"/>
      <c r="G954" s="105"/>
      <c r="H954" s="319"/>
      <c r="I954" s="319"/>
      <c r="J954" s="319"/>
      <c r="K954" s="105"/>
      <c r="L954" s="105"/>
      <c r="M954" s="319"/>
      <c r="N954" s="319"/>
      <c r="O954" s="105"/>
      <c r="P954" s="105"/>
      <c r="Q954" s="106"/>
      <c r="R954" s="106"/>
      <c r="S954" s="106"/>
      <c r="T954" s="106"/>
      <c r="U954" s="106"/>
      <c r="V954" s="106"/>
      <c r="W954" s="106"/>
      <c r="X954" s="106"/>
      <c r="Y954" s="106"/>
      <c r="Z954" s="106"/>
    </row>
    <row r="955" spans="1:26" ht="19">
      <c r="A955" s="1023"/>
      <c r="B955" s="1025"/>
      <c r="C955" s="151"/>
      <c r="D955" s="780"/>
      <c r="E955" s="278"/>
      <c r="F955" s="106"/>
      <c r="G955" s="105"/>
      <c r="H955" s="319"/>
      <c r="I955" s="319"/>
      <c r="J955" s="319"/>
      <c r="K955" s="105"/>
      <c r="L955" s="105"/>
      <c r="M955" s="319"/>
      <c r="N955" s="319"/>
      <c r="O955" s="105"/>
      <c r="P955" s="105"/>
      <c r="Q955" s="106"/>
      <c r="R955" s="106"/>
      <c r="S955" s="106"/>
      <c r="T955" s="106"/>
      <c r="U955" s="106"/>
      <c r="V955" s="106"/>
      <c r="W955" s="106"/>
      <c r="X955" s="106"/>
      <c r="Y955" s="106"/>
      <c r="Z955" s="106"/>
    </row>
    <row r="956" spans="1:26" ht="19">
      <c r="A956" s="1023"/>
      <c r="B956" s="1025"/>
      <c r="C956" s="151"/>
      <c r="D956" s="780"/>
      <c r="E956" s="278"/>
      <c r="F956" s="106"/>
      <c r="G956" s="105"/>
      <c r="H956" s="319"/>
      <c r="I956" s="319"/>
      <c r="J956" s="319"/>
      <c r="K956" s="105"/>
      <c r="L956" s="105"/>
      <c r="M956" s="319"/>
      <c r="N956" s="319"/>
      <c r="O956" s="105"/>
      <c r="P956" s="105"/>
      <c r="Q956" s="106"/>
      <c r="R956" s="106"/>
      <c r="S956" s="106"/>
      <c r="T956" s="106"/>
      <c r="U956" s="106"/>
      <c r="V956" s="106"/>
      <c r="W956" s="106"/>
      <c r="X956" s="106"/>
      <c r="Y956" s="106"/>
      <c r="Z956" s="106"/>
    </row>
    <row r="957" spans="1:26" ht="19">
      <c r="A957" s="1023"/>
      <c r="B957" s="1025"/>
      <c r="C957" s="151"/>
      <c r="D957" s="780"/>
      <c r="E957" s="278"/>
      <c r="F957" s="106"/>
      <c r="G957" s="105"/>
      <c r="H957" s="319"/>
      <c r="I957" s="319"/>
      <c r="J957" s="319"/>
      <c r="K957" s="105"/>
      <c r="L957" s="105"/>
      <c r="M957" s="319"/>
      <c r="N957" s="319"/>
      <c r="O957" s="105"/>
      <c r="P957" s="105"/>
      <c r="Q957" s="106"/>
      <c r="R957" s="106"/>
      <c r="S957" s="106"/>
      <c r="T957" s="106"/>
      <c r="U957" s="106"/>
      <c r="V957" s="106"/>
      <c r="W957" s="106"/>
      <c r="X957" s="106"/>
      <c r="Y957" s="106"/>
      <c r="Z957" s="106"/>
    </row>
    <row r="958" spans="1:26" ht="19">
      <c r="A958" s="1023"/>
      <c r="B958" s="1025"/>
      <c r="C958" s="151"/>
      <c r="D958" s="780"/>
      <c r="E958" s="278"/>
      <c r="F958" s="106"/>
      <c r="G958" s="105"/>
      <c r="H958" s="319"/>
      <c r="I958" s="319"/>
      <c r="J958" s="319"/>
      <c r="K958" s="105"/>
      <c r="L958" s="105"/>
      <c r="M958" s="319"/>
      <c r="N958" s="319"/>
      <c r="O958" s="105"/>
      <c r="P958" s="105"/>
      <c r="Q958" s="106"/>
      <c r="R958" s="106"/>
      <c r="S958" s="106"/>
      <c r="T958" s="106"/>
      <c r="U958" s="106"/>
      <c r="V958" s="106"/>
      <c r="W958" s="106"/>
      <c r="X958" s="106"/>
      <c r="Y958" s="106"/>
      <c r="Z958" s="106"/>
    </row>
    <row r="959" spans="1:26" ht="19">
      <c r="A959" s="1023"/>
      <c r="B959" s="1025"/>
      <c r="C959" s="151"/>
      <c r="D959" s="780"/>
      <c r="E959" s="278"/>
      <c r="F959" s="106"/>
      <c r="G959" s="105"/>
      <c r="H959" s="319"/>
      <c r="I959" s="319"/>
      <c r="J959" s="319"/>
      <c r="K959" s="105"/>
      <c r="L959" s="105"/>
      <c r="M959" s="319"/>
      <c r="N959" s="319"/>
      <c r="O959" s="105"/>
      <c r="P959" s="105"/>
      <c r="Q959" s="106"/>
      <c r="R959" s="106"/>
      <c r="S959" s="106"/>
      <c r="T959" s="106"/>
      <c r="U959" s="106"/>
      <c r="V959" s="106"/>
      <c r="W959" s="106"/>
      <c r="X959" s="106"/>
      <c r="Y959" s="106"/>
      <c r="Z959" s="106"/>
    </row>
    <row r="960" spans="1:26" ht="19">
      <c r="A960" s="1023"/>
      <c r="B960" s="1025"/>
      <c r="C960" s="151"/>
      <c r="D960" s="780"/>
      <c r="E960" s="278"/>
      <c r="F960" s="106"/>
      <c r="G960" s="105"/>
      <c r="H960" s="319"/>
      <c r="I960" s="319"/>
      <c r="J960" s="319"/>
      <c r="K960" s="105"/>
      <c r="L960" s="105"/>
      <c r="M960" s="319"/>
      <c r="N960" s="319"/>
      <c r="O960" s="105"/>
      <c r="P960" s="105"/>
      <c r="Q960" s="106"/>
      <c r="R960" s="106"/>
      <c r="S960" s="106"/>
      <c r="T960" s="106"/>
      <c r="U960" s="106"/>
      <c r="V960" s="106"/>
      <c r="W960" s="106"/>
      <c r="X960" s="106"/>
      <c r="Y960" s="106"/>
      <c r="Z960" s="106"/>
    </row>
    <row r="961" spans="1:26" ht="19">
      <c r="A961" s="1023"/>
      <c r="B961" s="1025"/>
      <c r="C961" s="151"/>
      <c r="D961" s="780"/>
      <c r="E961" s="278"/>
      <c r="F961" s="106"/>
      <c r="G961" s="105"/>
      <c r="H961" s="319"/>
      <c r="I961" s="319"/>
      <c r="J961" s="319"/>
      <c r="K961" s="105"/>
      <c r="L961" s="105"/>
      <c r="M961" s="319"/>
      <c r="N961" s="319"/>
      <c r="O961" s="105"/>
      <c r="P961" s="105"/>
      <c r="Q961" s="106"/>
      <c r="R961" s="106"/>
      <c r="S961" s="106"/>
      <c r="T961" s="106"/>
      <c r="U961" s="106"/>
      <c r="V961" s="106"/>
      <c r="W961" s="106"/>
      <c r="X961" s="106"/>
      <c r="Y961" s="106"/>
      <c r="Z961" s="106"/>
    </row>
    <row r="962" spans="1:26" ht="19">
      <c r="A962" s="1023"/>
      <c r="B962" s="1025"/>
      <c r="C962" s="151"/>
      <c r="D962" s="780"/>
      <c r="E962" s="278"/>
      <c r="F962" s="106"/>
      <c r="G962" s="105"/>
      <c r="H962" s="319"/>
      <c r="I962" s="319"/>
      <c r="J962" s="319"/>
      <c r="K962" s="105"/>
      <c r="L962" s="105"/>
      <c r="M962" s="319"/>
      <c r="N962" s="319"/>
      <c r="O962" s="105"/>
      <c r="P962" s="105"/>
      <c r="Q962" s="106"/>
      <c r="R962" s="106"/>
      <c r="S962" s="106"/>
      <c r="T962" s="106"/>
      <c r="U962" s="106"/>
      <c r="V962" s="106"/>
      <c r="W962" s="106"/>
      <c r="X962" s="106"/>
      <c r="Y962" s="106"/>
      <c r="Z962" s="106"/>
    </row>
    <row r="963" spans="1:26" ht="19">
      <c r="A963" s="1023"/>
      <c r="B963" s="1025"/>
      <c r="C963" s="151"/>
      <c r="D963" s="780"/>
      <c r="E963" s="278"/>
      <c r="F963" s="106"/>
      <c r="G963" s="105"/>
      <c r="H963" s="319"/>
      <c r="I963" s="319"/>
      <c r="J963" s="319"/>
      <c r="K963" s="105"/>
      <c r="L963" s="105"/>
      <c r="M963" s="319"/>
      <c r="N963" s="319"/>
      <c r="O963" s="105"/>
      <c r="P963" s="105"/>
      <c r="Q963" s="106"/>
      <c r="R963" s="106"/>
      <c r="S963" s="106"/>
      <c r="T963" s="106"/>
      <c r="U963" s="106"/>
      <c r="V963" s="106"/>
      <c r="W963" s="106"/>
      <c r="X963" s="106"/>
      <c r="Y963" s="106"/>
      <c r="Z963" s="106"/>
    </row>
    <row r="964" spans="1:26" ht="19">
      <c r="A964" s="1023"/>
      <c r="B964" s="1025"/>
      <c r="C964" s="151"/>
      <c r="D964" s="780"/>
      <c r="E964" s="278"/>
      <c r="F964" s="106"/>
      <c r="G964" s="105"/>
      <c r="H964" s="319"/>
      <c r="I964" s="319"/>
      <c r="J964" s="319"/>
      <c r="K964" s="105"/>
      <c r="L964" s="105"/>
      <c r="M964" s="319"/>
      <c r="N964" s="319"/>
      <c r="O964" s="105"/>
      <c r="P964" s="105"/>
      <c r="Q964" s="106"/>
      <c r="R964" s="106"/>
      <c r="S964" s="106"/>
      <c r="T964" s="106"/>
      <c r="U964" s="106"/>
      <c r="V964" s="106"/>
      <c r="W964" s="106"/>
      <c r="X964" s="106"/>
      <c r="Y964" s="106"/>
      <c r="Z964" s="106"/>
    </row>
    <row r="965" spans="1:26" ht="19">
      <c r="A965" s="1023"/>
      <c r="B965" s="1025"/>
      <c r="C965" s="151"/>
      <c r="D965" s="780"/>
      <c r="E965" s="278"/>
      <c r="F965" s="106"/>
      <c r="G965" s="105"/>
      <c r="H965" s="319"/>
      <c r="I965" s="319"/>
      <c r="J965" s="319"/>
      <c r="K965" s="105"/>
      <c r="L965" s="105"/>
      <c r="M965" s="319"/>
      <c r="N965" s="319"/>
      <c r="O965" s="105"/>
      <c r="P965" s="105"/>
      <c r="Q965" s="106"/>
      <c r="R965" s="106"/>
      <c r="S965" s="106"/>
      <c r="T965" s="106"/>
      <c r="U965" s="106"/>
      <c r="V965" s="106"/>
      <c r="W965" s="106"/>
      <c r="X965" s="106"/>
      <c r="Y965" s="106"/>
      <c r="Z965" s="106"/>
    </row>
    <row r="966" spans="1:26" ht="19">
      <c r="A966" s="1023"/>
      <c r="B966" s="1025"/>
      <c r="C966" s="151"/>
      <c r="D966" s="780"/>
      <c r="E966" s="278"/>
      <c r="F966" s="106"/>
      <c r="G966" s="105"/>
      <c r="H966" s="319"/>
      <c r="I966" s="319"/>
      <c r="J966" s="319"/>
      <c r="K966" s="105"/>
      <c r="L966" s="105"/>
      <c r="M966" s="319"/>
      <c r="N966" s="319"/>
      <c r="O966" s="105"/>
      <c r="P966" s="105"/>
      <c r="Q966" s="106"/>
      <c r="R966" s="106"/>
      <c r="S966" s="106"/>
      <c r="T966" s="106"/>
      <c r="U966" s="106"/>
      <c r="V966" s="106"/>
      <c r="W966" s="106"/>
      <c r="X966" s="106"/>
      <c r="Y966" s="106"/>
      <c r="Z966" s="106"/>
    </row>
    <row r="967" spans="1:26" ht="19">
      <c r="A967" s="1023"/>
      <c r="B967" s="1025"/>
      <c r="C967" s="151"/>
      <c r="D967" s="780"/>
      <c r="E967" s="278"/>
      <c r="F967" s="106"/>
      <c r="G967" s="105"/>
      <c r="H967" s="319"/>
      <c r="I967" s="319"/>
      <c r="J967" s="319"/>
      <c r="K967" s="105"/>
      <c r="L967" s="105"/>
      <c r="M967" s="319"/>
      <c r="N967" s="319"/>
      <c r="O967" s="105"/>
      <c r="P967" s="105"/>
      <c r="Q967" s="106"/>
      <c r="R967" s="106"/>
      <c r="S967" s="106"/>
      <c r="T967" s="106"/>
      <c r="U967" s="106"/>
      <c r="V967" s="106"/>
      <c r="W967" s="106"/>
      <c r="X967" s="106"/>
      <c r="Y967" s="106"/>
      <c r="Z967" s="106"/>
    </row>
    <row r="968" spans="1:26" ht="19">
      <c r="A968" s="1023"/>
      <c r="B968" s="1025"/>
      <c r="C968" s="151"/>
      <c r="D968" s="780"/>
      <c r="E968" s="278"/>
      <c r="F968" s="106"/>
      <c r="G968" s="105"/>
      <c r="H968" s="319"/>
      <c r="I968" s="319"/>
      <c r="J968" s="319"/>
      <c r="K968" s="105"/>
      <c r="L968" s="105"/>
      <c r="M968" s="319"/>
      <c r="N968" s="319"/>
      <c r="O968" s="105"/>
      <c r="P968" s="105"/>
      <c r="Q968" s="106"/>
      <c r="R968" s="106"/>
      <c r="S968" s="106"/>
      <c r="T968" s="106"/>
      <c r="U968" s="106"/>
      <c r="V968" s="106"/>
      <c r="W968" s="106"/>
      <c r="X968" s="106"/>
      <c r="Y968" s="106"/>
      <c r="Z968" s="106"/>
    </row>
    <row r="969" spans="1:26" ht="19">
      <c r="A969" s="1023"/>
      <c r="B969" s="1025"/>
      <c r="C969" s="151"/>
      <c r="D969" s="780"/>
      <c r="E969" s="278"/>
      <c r="F969" s="106"/>
      <c r="G969" s="105"/>
      <c r="H969" s="319"/>
      <c r="I969" s="319"/>
      <c r="J969" s="319"/>
      <c r="K969" s="105"/>
      <c r="L969" s="105"/>
      <c r="M969" s="319"/>
      <c r="N969" s="319"/>
      <c r="O969" s="105"/>
      <c r="P969" s="105"/>
      <c r="Q969" s="106"/>
      <c r="R969" s="106"/>
      <c r="S969" s="106"/>
      <c r="T969" s="106"/>
      <c r="U969" s="106"/>
      <c r="V969" s="106"/>
      <c r="W969" s="106"/>
      <c r="X969" s="106"/>
      <c r="Y969" s="106"/>
      <c r="Z969" s="106"/>
    </row>
    <row r="970" spans="1:26" ht="19">
      <c r="A970" s="1023"/>
      <c r="B970" s="1025"/>
      <c r="C970" s="151"/>
      <c r="D970" s="780"/>
      <c r="E970" s="278"/>
      <c r="F970" s="106"/>
      <c r="G970" s="105"/>
      <c r="H970" s="319"/>
      <c r="I970" s="319"/>
      <c r="J970" s="319"/>
      <c r="K970" s="105"/>
      <c r="L970" s="105"/>
      <c r="M970" s="319"/>
      <c r="N970" s="319"/>
      <c r="O970" s="105"/>
      <c r="P970" s="105"/>
      <c r="Q970" s="106"/>
      <c r="R970" s="106"/>
      <c r="S970" s="106"/>
      <c r="T970" s="106"/>
      <c r="U970" s="106"/>
      <c r="V970" s="106"/>
      <c r="W970" s="106"/>
      <c r="X970" s="106"/>
      <c r="Y970" s="106"/>
      <c r="Z970" s="106"/>
    </row>
    <row r="971" spans="1:26" ht="19">
      <c r="A971" s="1023"/>
      <c r="B971" s="1025"/>
      <c r="C971" s="151"/>
      <c r="D971" s="780"/>
      <c r="E971" s="278"/>
      <c r="F971" s="106"/>
      <c r="G971" s="105"/>
      <c r="H971" s="319"/>
      <c r="I971" s="319"/>
      <c r="J971" s="319"/>
      <c r="K971" s="105"/>
      <c r="L971" s="105"/>
      <c r="M971" s="319"/>
      <c r="N971" s="319"/>
      <c r="O971" s="105"/>
      <c r="P971" s="105"/>
      <c r="Q971" s="106"/>
      <c r="R971" s="106"/>
      <c r="S971" s="106"/>
      <c r="T971" s="106"/>
      <c r="U971" s="106"/>
      <c r="V971" s="106"/>
      <c r="W971" s="106"/>
      <c r="X971" s="106"/>
      <c r="Y971" s="106"/>
      <c r="Z971" s="106"/>
    </row>
    <row r="972" spans="1:26" ht="19">
      <c r="A972" s="1023"/>
      <c r="B972" s="1025"/>
      <c r="C972" s="151"/>
      <c r="D972" s="780"/>
      <c r="E972" s="278"/>
      <c r="F972" s="106"/>
      <c r="G972" s="105"/>
      <c r="H972" s="319"/>
      <c r="I972" s="319"/>
      <c r="J972" s="319"/>
      <c r="K972" s="105"/>
      <c r="L972" s="105"/>
      <c r="M972" s="319"/>
      <c r="N972" s="319"/>
      <c r="O972" s="105"/>
      <c r="P972" s="105"/>
      <c r="Q972" s="106"/>
      <c r="R972" s="106"/>
      <c r="S972" s="106"/>
      <c r="T972" s="106"/>
      <c r="U972" s="106"/>
      <c r="V972" s="106"/>
      <c r="W972" s="106"/>
      <c r="X972" s="106"/>
      <c r="Y972" s="106"/>
      <c r="Z972" s="106"/>
    </row>
    <row r="973" spans="1:26" ht="19">
      <c r="A973" s="1023"/>
      <c r="B973" s="1025"/>
      <c r="C973" s="151"/>
      <c r="D973" s="780"/>
      <c r="E973" s="278"/>
      <c r="F973" s="106"/>
      <c r="G973" s="105"/>
      <c r="H973" s="319"/>
      <c r="I973" s="319"/>
      <c r="J973" s="319"/>
      <c r="K973" s="105"/>
      <c r="L973" s="105"/>
      <c r="M973" s="319"/>
      <c r="N973" s="319"/>
      <c r="O973" s="105"/>
      <c r="P973" s="105"/>
      <c r="Q973" s="106"/>
      <c r="R973" s="106"/>
      <c r="S973" s="106"/>
      <c r="T973" s="106"/>
      <c r="U973" s="106"/>
      <c r="V973" s="106"/>
      <c r="W973" s="106"/>
      <c r="X973" s="106"/>
      <c r="Y973" s="106"/>
      <c r="Z973" s="106"/>
    </row>
    <row r="974" spans="1:26" ht="19">
      <c r="A974" s="1023"/>
      <c r="B974" s="1025"/>
      <c r="C974" s="151"/>
      <c r="D974" s="780"/>
      <c r="E974" s="278"/>
      <c r="F974" s="106"/>
      <c r="G974" s="105"/>
      <c r="H974" s="319"/>
      <c r="I974" s="319"/>
      <c r="J974" s="319"/>
      <c r="K974" s="105"/>
      <c r="L974" s="105"/>
      <c r="M974" s="319"/>
      <c r="N974" s="319"/>
      <c r="O974" s="105"/>
      <c r="P974" s="105"/>
      <c r="Q974" s="106"/>
      <c r="R974" s="106"/>
      <c r="S974" s="106"/>
      <c r="T974" s="106"/>
      <c r="U974" s="106"/>
      <c r="V974" s="106"/>
      <c r="W974" s="106"/>
      <c r="X974" s="106"/>
      <c r="Y974" s="106"/>
      <c r="Z974" s="106"/>
    </row>
    <row r="975" spans="1:26" ht="19">
      <c r="A975" s="1023"/>
      <c r="B975" s="1025"/>
      <c r="C975" s="151"/>
      <c r="D975" s="780"/>
      <c r="E975" s="278"/>
      <c r="F975" s="106"/>
      <c r="G975" s="105"/>
      <c r="H975" s="319"/>
      <c r="I975" s="319"/>
      <c r="J975" s="319"/>
      <c r="K975" s="105"/>
      <c r="L975" s="105"/>
      <c r="M975" s="319"/>
      <c r="N975" s="319"/>
      <c r="O975" s="105"/>
      <c r="P975" s="105"/>
      <c r="Q975" s="106"/>
      <c r="R975" s="106"/>
      <c r="S975" s="106"/>
      <c r="T975" s="106"/>
      <c r="U975" s="106"/>
      <c r="V975" s="106"/>
      <c r="W975" s="106"/>
      <c r="X975" s="106"/>
      <c r="Y975" s="106"/>
      <c r="Z975" s="106"/>
    </row>
    <row r="976" spans="1:26" ht="19">
      <c r="A976" s="1023"/>
      <c r="B976" s="1025"/>
      <c r="C976" s="151"/>
      <c r="D976" s="780"/>
      <c r="E976" s="278"/>
      <c r="F976" s="106"/>
      <c r="G976" s="105"/>
      <c r="H976" s="319"/>
      <c r="I976" s="319"/>
      <c r="J976" s="319"/>
      <c r="K976" s="105"/>
      <c r="L976" s="105"/>
      <c r="M976" s="319"/>
      <c r="N976" s="319"/>
      <c r="O976" s="105"/>
      <c r="P976" s="105"/>
      <c r="Q976" s="106"/>
      <c r="R976" s="106"/>
      <c r="S976" s="106"/>
      <c r="T976" s="106"/>
      <c r="U976" s="106"/>
      <c r="V976" s="106"/>
      <c r="W976" s="106"/>
      <c r="X976" s="106"/>
      <c r="Y976" s="106"/>
      <c r="Z976" s="106"/>
    </row>
    <row r="977" spans="1:26" ht="19">
      <c r="A977" s="1023"/>
      <c r="B977" s="1025"/>
      <c r="C977" s="151"/>
      <c r="D977" s="780"/>
      <c r="E977" s="278"/>
      <c r="F977" s="106"/>
      <c r="G977" s="105"/>
      <c r="H977" s="319"/>
      <c r="I977" s="319"/>
      <c r="J977" s="319"/>
      <c r="K977" s="105"/>
      <c r="L977" s="105"/>
      <c r="M977" s="319"/>
      <c r="N977" s="319"/>
      <c r="O977" s="105"/>
      <c r="P977" s="105"/>
      <c r="Q977" s="106"/>
      <c r="R977" s="106"/>
      <c r="S977" s="106"/>
      <c r="T977" s="106"/>
      <c r="U977" s="106"/>
      <c r="V977" s="106"/>
      <c r="W977" s="106"/>
      <c r="X977" s="106"/>
      <c r="Y977" s="106"/>
      <c r="Z977" s="106"/>
    </row>
    <row r="978" spans="1:26" ht="19">
      <c r="A978" s="1023"/>
      <c r="B978" s="1025"/>
      <c r="C978" s="151"/>
      <c r="D978" s="780"/>
      <c r="E978" s="278"/>
      <c r="F978" s="106"/>
      <c r="G978" s="105"/>
      <c r="H978" s="319"/>
      <c r="I978" s="319"/>
      <c r="J978" s="319"/>
      <c r="K978" s="105"/>
      <c r="L978" s="105"/>
      <c r="M978" s="319"/>
      <c r="N978" s="319"/>
      <c r="O978" s="105"/>
      <c r="P978" s="105"/>
      <c r="Q978" s="106"/>
      <c r="R978" s="106"/>
      <c r="S978" s="106"/>
      <c r="T978" s="106"/>
      <c r="U978" s="106"/>
      <c r="V978" s="106"/>
      <c r="W978" s="106"/>
      <c r="X978" s="106"/>
      <c r="Y978" s="106"/>
      <c r="Z978" s="106"/>
    </row>
    <row r="979" spans="1:26" ht="19">
      <c r="A979" s="1023"/>
      <c r="B979" s="1025"/>
      <c r="C979" s="151"/>
      <c r="D979" s="780"/>
      <c r="E979" s="278"/>
      <c r="F979" s="106"/>
      <c r="G979" s="105"/>
      <c r="H979" s="319"/>
      <c r="I979" s="319"/>
      <c r="J979" s="319"/>
      <c r="K979" s="105"/>
      <c r="L979" s="105"/>
      <c r="M979" s="319"/>
      <c r="N979" s="319"/>
      <c r="O979" s="105"/>
      <c r="P979" s="105"/>
      <c r="Q979" s="106"/>
      <c r="R979" s="106"/>
      <c r="S979" s="106"/>
      <c r="T979" s="106"/>
      <c r="U979" s="106"/>
      <c r="V979" s="106"/>
      <c r="W979" s="106"/>
      <c r="X979" s="106"/>
      <c r="Y979" s="106"/>
      <c r="Z979" s="106"/>
    </row>
    <row r="980" spans="1:26" ht="19">
      <c r="A980" s="1023"/>
      <c r="B980" s="1025"/>
      <c r="C980" s="151"/>
      <c r="D980" s="780"/>
      <c r="E980" s="278"/>
      <c r="F980" s="106"/>
      <c r="G980" s="105"/>
      <c r="H980" s="319"/>
      <c r="I980" s="319"/>
      <c r="J980" s="319"/>
      <c r="K980" s="105"/>
      <c r="L980" s="105"/>
      <c r="M980" s="319"/>
      <c r="N980" s="319"/>
      <c r="O980" s="105"/>
      <c r="P980" s="105"/>
      <c r="Q980" s="106"/>
      <c r="R980" s="106"/>
      <c r="S980" s="106"/>
      <c r="T980" s="106"/>
      <c r="U980" s="106"/>
      <c r="V980" s="106"/>
      <c r="W980" s="106"/>
      <c r="X980" s="106"/>
      <c r="Y980" s="106"/>
      <c r="Z980" s="106"/>
    </row>
    <row r="981" spans="1:26" ht="19">
      <c r="A981" s="1023"/>
      <c r="B981" s="1025"/>
      <c r="C981" s="151"/>
      <c r="D981" s="780"/>
      <c r="E981" s="278"/>
      <c r="F981" s="106"/>
      <c r="G981" s="105"/>
      <c r="H981" s="319"/>
      <c r="I981" s="319"/>
      <c r="J981" s="319"/>
      <c r="K981" s="105"/>
      <c r="L981" s="105"/>
      <c r="M981" s="319"/>
      <c r="N981" s="319"/>
      <c r="O981" s="105"/>
      <c r="P981" s="105"/>
      <c r="Q981" s="106"/>
      <c r="R981" s="106"/>
      <c r="S981" s="106"/>
      <c r="T981" s="106"/>
      <c r="U981" s="106"/>
      <c r="V981" s="106"/>
      <c r="W981" s="106"/>
      <c r="X981" s="106"/>
      <c r="Y981" s="106"/>
      <c r="Z981" s="106"/>
    </row>
    <row r="982" spans="1:26" ht="19">
      <c r="A982" s="1023"/>
      <c r="B982" s="1025"/>
      <c r="C982" s="151"/>
      <c r="D982" s="780"/>
      <c r="E982" s="278"/>
      <c r="F982" s="106"/>
      <c r="G982" s="105"/>
      <c r="H982" s="319"/>
      <c r="I982" s="319"/>
      <c r="J982" s="319"/>
      <c r="K982" s="105"/>
      <c r="L982" s="105"/>
      <c r="M982" s="319"/>
      <c r="N982" s="319"/>
      <c r="O982" s="105"/>
      <c r="P982" s="105"/>
      <c r="Q982" s="106"/>
      <c r="R982" s="106"/>
      <c r="S982" s="106"/>
      <c r="T982" s="106"/>
      <c r="U982" s="106"/>
      <c r="V982" s="106"/>
      <c r="W982" s="106"/>
      <c r="X982" s="106"/>
      <c r="Y982" s="106"/>
      <c r="Z982" s="106"/>
    </row>
    <row r="983" spans="1:26" ht="19">
      <c r="A983" s="1023"/>
      <c r="B983" s="1025"/>
      <c r="C983" s="151"/>
      <c r="D983" s="780"/>
      <c r="E983" s="278"/>
      <c r="F983" s="106"/>
      <c r="G983" s="105"/>
      <c r="H983" s="319"/>
      <c r="I983" s="319"/>
      <c r="J983" s="319"/>
      <c r="K983" s="105"/>
      <c r="L983" s="105"/>
      <c r="M983" s="319"/>
      <c r="N983" s="319"/>
      <c r="O983" s="105"/>
      <c r="P983" s="105"/>
      <c r="Q983" s="106"/>
      <c r="R983" s="106"/>
      <c r="S983" s="106"/>
      <c r="T983" s="106"/>
      <c r="U983" s="106"/>
      <c r="V983" s="106"/>
      <c r="W983" s="106"/>
      <c r="X983" s="106"/>
      <c r="Y983" s="106"/>
      <c r="Z983" s="106"/>
    </row>
    <row r="984" spans="1:26" ht="19">
      <c r="A984" s="1023"/>
      <c r="B984" s="1025"/>
      <c r="C984" s="151"/>
      <c r="D984" s="780"/>
      <c r="E984" s="278"/>
      <c r="F984" s="106"/>
      <c r="G984" s="105"/>
      <c r="H984" s="319"/>
      <c r="I984" s="319"/>
      <c r="J984" s="319"/>
      <c r="K984" s="105"/>
      <c r="L984" s="105"/>
      <c r="M984" s="319"/>
      <c r="N984" s="319"/>
      <c r="O984" s="105"/>
      <c r="P984" s="105"/>
      <c r="Q984" s="106"/>
      <c r="R984" s="106"/>
      <c r="S984" s="106"/>
      <c r="T984" s="106"/>
      <c r="U984" s="106"/>
      <c r="V984" s="106"/>
      <c r="W984" s="106"/>
      <c r="X984" s="106"/>
      <c r="Y984" s="106"/>
      <c r="Z984" s="106"/>
    </row>
    <row r="985" spans="1:26" ht="19">
      <c r="A985" s="1023"/>
      <c r="B985" s="1025"/>
      <c r="C985" s="151"/>
      <c r="D985" s="780"/>
      <c r="E985" s="278"/>
      <c r="F985" s="106"/>
      <c r="G985" s="105"/>
      <c r="H985" s="319"/>
      <c r="I985" s="319"/>
      <c r="J985" s="319"/>
      <c r="K985" s="105"/>
      <c r="L985" s="105"/>
      <c r="M985" s="319"/>
      <c r="N985" s="319"/>
      <c r="O985" s="105"/>
      <c r="P985" s="105"/>
      <c r="Q985" s="106"/>
      <c r="R985" s="106"/>
      <c r="S985" s="106"/>
      <c r="T985" s="106"/>
      <c r="U985" s="106"/>
      <c r="V985" s="106"/>
      <c r="W985" s="106"/>
      <c r="X985" s="106"/>
      <c r="Y985" s="106"/>
      <c r="Z985" s="106"/>
    </row>
    <row r="986" spans="1:26" ht="19">
      <c r="A986" s="1023"/>
      <c r="B986" s="1025"/>
      <c r="C986" s="151"/>
      <c r="D986" s="780"/>
      <c r="E986" s="278"/>
      <c r="F986" s="106"/>
      <c r="G986" s="105"/>
      <c r="H986" s="319"/>
      <c r="I986" s="319"/>
      <c r="J986" s="319"/>
      <c r="K986" s="105"/>
      <c r="L986" s="105"/>
      <c r="M986" s="319"/>
      <c r="N986" s="319"/>
      <c r="O986" s="105"/>
      <c r="P986" s="105"/>
      <c r="Q986" s="106"/>
      <c r="R986" s="106"/>
      <c r="S986" s="106"/>
      <c r="T986" s="106"/>
      <c r="U986" s="106"/>
      <c r="V986" s="106"/>
      <c r="W986" s="106"/>
      <c r="X986" s="106"/>
      <c r="Y986" s="106"/>
      <c r="Z986" s="106"/>
    </row>
    <row r="987" spans="1:26" ht="19">
      <c r="A987" s="1023"/>
      <c r="B987" s="1025"/>
      <c r="C987" s="151"/>
      <c r="D987" s="780"/>
      <c r="E987" s="278"/>
      <c r="F987" s="106"/>
      <c r="G987" s="105"/>
      <c r="H987" s="319"/>
      <c r="I987" s="319"/>
      <c r="J987" s="319"/>
      <c r="K987" s="105"/>
      <c r="L987" s="105"/>
      <c r="M987" s="319"/>
      <c r="N987" s="319"/>
      <c r="O987" s="105"/>
      <c r="P987" s="105"/>
      <c r="Q987" s="106"/>
      <c r="R987" s="106"/>
      <c r="S987" s="106"/>
      <c r="T987" s="106"/>
      <c r="U987" s="106"/>
      <c r="V987" s="106"/>
      <c r="W987" s="106"/>
      <c r="X987" s="106"/>
      <c r="Y987" s="106"/>
      <c r="Z987" s="106"/>
    </row>
    <row r="988" spans="1:26" ht="19">
      <c r="A988" s="1023"/>
      <c r="B988" s="1025"/>
      <c r="C988" s="151"/>
      <c r="D988" s="780"/>
      <c r="E988" s="278"/>
      <c r="F988" s="106"/>
      <c r="G988" s="105"/>
      <c r="H988" s="319"/>
      <c r="I988" s="319"/>
      <c r="J988" s="319"/>
      <c r="K988" s="105"/>
      <c r="L988" s="105"/>
      <c r="M988" s="319"/>
      <c r="N988" s="319"/>
      <c r="O988" s="105"/>
      <c r="P988" s="105"/>
      <c r="Q988" s="106"/>
      <c r="R988" s="106"/>
      <c r="S988" s="106"/>
      <c r="T988" s="106"/>
      <c r="U988" s="106"/>
      <c r="V988" s="106"/>
      <c r="W988" s="106"/>
      <c r="X988" s="106"/>
      <c r="Y988" s="106"/>
      <c r="Z988" s="106"/>
    </row>
    <row r="989" spans="1:26" ht="19">
      <c r="A989" s="1023"/>
      <c r="B989" s="1025"/>
      <c r="C989" s="151"/>
      <c r="D989" s="780"/>
      <c r="E989" s="278"/>
      <c r="F989" s="106"/>
      <c r="G989" s="105"/>
      <c r="H989" s="319"/>
      <c r="I989" s="319"/>
      <c r="J989" s="319"/>
      <c r="K989" s="105"/>
      <c r="L989" s="105"/>
      <c r="M989" s="319"/>
      <c r="N989" s="319"/>
      <c r="O989" s="105"/>
      <c r="P989" s="105"/>
      <c r="Q989" s="106"/>
      <c r="R989" s="106"/>
      <c r="S989" s="106"/>
      <c r="T989" s="106"/>
      <c r="U989" s="106"/>
      <c r="V989" s="106"/>
      <c r="W989" s="106"/>
      <c r="X989" s="106"/>
      <c r="Y989" s="106"/>
      <c r="Z989" s="106"/>
    </row>
    <row r="990" spans="1:26" ht="19">
      <c r="A990" s="1023"/>
      <c r="B990" s="1025"/>
      <c r="C990" s="151"/>
      <c r="D990" s="780"/>
      <c r="E990" s="278"/>
      <c r="F990" s="106"/>
      <c r="G990" s="105"/>
      <c r="H990" s="319"/>
      <c r="I990" s="319"/>
      <c r="J990" s="319"/>
      <c r="K990" s="105"/>
      <c r="L990" s="105"/>
      <c r="M990" s="319"/>
      <c r="N990" s="319"/>
      <c r="O990" s="105"/>
      <c r="P990" s="105"/>
      <c r="Q990" s="106"/>
      <c r="R990" s="106"/>
      <c r="S990" s="106"/>
      <c r="T990" s="106"/>
      <c r="U990" s="106"/>
      <c r="V990" s="106"/>
      <c r="W990" s="106"/>
      <c r="X990" s="106"/>
      <c r="Y990" s="106"/>
      <c r="Z990" s="106"/>
    </row>
    <row r="991" spans="1:26" ht="19">
      <c r="A991" s="1023"/>
      <c r="B991" s="1025"/>
      <c r="C991" s="151"/>
      <c r="D991" s="780"/>
      <c r="E991" s="278"/>
      <c r="F991" s="106"/>
      <c r="G991" s="105"/>
      <c r="H991" s="319"/>
      <c r="I991" s="319"/>
      <c r="J991" s="319"/>
      <c r="K991" s="105"/>
      <c r="L991" s="105"/>
      <c r="M991" s="319"/>
      <c r="N991" s="319"/>
      <c r="O991" s="105"/>
      <c r="P991" s="105"/>
      <c r="Q991" s="106"/>
      <c r="R991" s="106"/>
      <c r="S991" s="106"/>
      <c r="T991" s="106"/>
      <c r="U991" s="106"/>
      <c r="V991" s="106"/>
      <c r="W991" s="106"/>
      <c r="X991" s="106"/>
      <c r="Y991" s="106"/>
      <c r="Z991" s="106"/>
    </row>
    <row r="992" spans="1:26" ht="19">
      <c r="A992" s="1023"/>
      <c r="B992" s="1025"/>
      <c r="C992" s="151"/>
      <c r="D992" s="780"/>
      <c r="E992" s="278"/>
      <c r="F992" s="106"/>
      <c r="G992" s="105"/>
      <c r="H992" s="319"/>
      <c r="I992" s="319"/>
      <c r="J992" s="319"/>
      <c r="K992" s="105"/>
      <c r="L992" s="105"/>
      <c r="M992" s="319"/>
      <c r="N992" s="319"/>
      <c r="O992" s="105"/>
      <c r="P992" s="105"/>
      <c r="Q992" s="106"/>
      <c r="R992" s="106"/>
      <c r="S992" s="106"/>
      <c r="T992" s="106"/>
      <c r="U992" s="106"/>
      <c r="V992" s="106"/>
      <c r="W992" s="106"/>
      <c r="X992" s="106"/>
      <c r="Y992" s="106"/>
      <c r="Z992" s="106"/>
    </row>
    <row r="993" spans="1:26" ht="19">
      <c r="A993" s="1023"/>
      <c r="B993" s="1025"/>
      <c r="C993" s="151"/>
      <c r="D993" s="780"/>
      <c r="E993" s="278"/>
      <c r="F993" s="106"/>
      <c r="G993" s="105"/>
      <c r="H993" s="319"/>
      <c r="I993" s="319"/>
      <c r="J993" s="319"/>
      <c r="K993" s="105"/>
      <c r="L993" s="105"/>
      <c r="M993" s="319"/>
      <c r="N993" s="319"/>
      <c r="O993" s="105"/>
      <c r="P993" s="105"/>
      <c r="Q993" s="106"/>
      <c r="R993" s="106"/>
      <c r="S993" s="106"/>
      <c r="T993" s="106"/>
      <c r="U993" s="106"/>
      <c r="V993" s="106"/>
      <c r="W993" s="106"/>
      <c r="X993" s="106"/>
      <c r="Y993" s="106"/>
      <c r="Z993" s="106"/>
    </row>
    <row r="994" spans="1:26" ht="19">
      <c r="A994" s="1023"/>
      <c r="B994" s="1025"/>
      <c r="C994" s="151"/>
      <c r="D994" s="780"/>
      <c r="E994" s="278"/>
      <c r="F994" s="106"/>
      <c r="G994" s="105"/>
      <c r="H994" s="319"/>
      <c r="I994" s="319"/>
      <c r="J994" s="319"/>
      <c r="K994" s="105"/>
      <c r="L994" s="105"/>
      <c r="M994" s="319"/>
      <c r="N994" s="319"/>
      <c r="O994" s="105"/>
      <c r="P994" s="105"/>
      <c r="Q994" s="106"/>
      <c r="R994" s="106"/>
      <c r="S994" s="106"/>
      <c r="T994" s="106"/>
      <c r="U994" s="106"/>
      <c r="V994" s="106"/>
      <c r="W994" s="106"/>
      <c r="X994" s="106"/>
      <c r="Y994" s="106"/>
      <c r="Z994" s="106"/>
    </row>
    <row r="995" spans="1:26" ht="19">
      <c r="A995" s="1023"/>
      <c r="B995" s="1025"/>
      <c r="C995" s="151"/>
      <c r="D995" s="780"/>
      <c r="E995" s="278"/>
      <c r="F995" s="106"/>
      <c r="G995" s="105"/>
      <c r="H995" s="319"/>
      <c r="I995" s="319"/>
      <c r="J995" s="319"/>
      <c r="K995" s="105"/>
      <c r="L995" s="105"/>
      <c r="M995" s="319"/>
      <c r="N995" s="319"/>
      <c r="O995" s="105"/>
      <c r="P995" s="105"/>
      <c r="Q995" s="106"/>
      <c r="R995" s="106"/>
      <c r="S995" s="106"/>
      <c r="T995" s="106"/>
      <c r="U995" s="106"/>
      <c r="V995" s="106"/>
      <c r="W995" s="106"/>
      <c r="X995" s="106"/>
      <c r="Y995" s="106"/>
      <c r="Z995" s="106"/>
    </row>
    <row r="996" spans="1:26" ht="19">
      <c r="A996" s="1023"/>
      <c r="B996" s="1025"/>
      <c r="C996" s="151"/>
      <c r="D996" s="780"/>
      <c r="E996" s="278"/>
      <c r="F996" s="106"/>
      <c r="G996" s="105"/>
      <c r="H996" s="319"/>
      <c r="I996" s="319"/>
      <c r="J996" s="319"/>
      <c r="K996" s="105"/>
      <c r="L996" s="105"/>
      <c r="M996" s="319"/>
      <c r="N996" s="319"/>
      <c r="O996" s="105"/>
      <c r="P996" s="105"/>
      <c r="Q996" s="106"/>
      <c r="R996" s="106"/>
      <c r="S996" s="106"/>
      <c r="T996" s="106"/>
      <c r="U996" s="106"/>
      <c r="V996" s="106"/>
      <c r="W996" s="106"/>
      <c r="X996" s="106"/>
      <c r="Y996" s="106"/>
      <c r="Z996" s="106"/>
    </row>
    <row r="997" spans="1:26" ht="19">
      <c r="A997" s="1023"/>
      <c r="B997" s="1025"/>
      <c r="C997" s="151"/>
      <c r="D997" s="780"/>
      <c r="E997" s="278"/>
      <c r="F997" s="106"/>
      <c r="G997" s="105"/>
      <c r="H997" s="319"/>
      <c r="I997" s="319"/>
      <c r="J997" s="319"/>
      <c r="K997" s="105"/>
      <c r="L997" s="105"/>
      <c r="M997" s="319"/>
      <c r="N997" s="319"/>
      <c r="O997" s="105"/>
      <c r="P997" s="105"/>
      <c r="Q997" s="106"/>
      <c r="R997" s="106"/>
      <c r="S997" s="106"/>
      <c r="T997" s="106"/>
      <c r="U997" s="106"/>
      <c r="V997" s="106"/>
      <c r="W997" s="106"/>
      <c r="X997" s="106"/>
      <c r="Y997" s="106"/>
      <c r="Z997" s="106"/>
    </row>
    <row r="998" spans="1:26" ht="19">
      <c r="A998" s="1023"/>
      <c r="B998" s="1025"/>
      <c r="C998" s="151"/>
      <c r="D998" s="780"/>
      <c r="E998" s="278"/>
      <c r="F998" s="106"/>
      <c r="G998" s="105"/>
      <c r="H998" s="319"/>
      <c r="I998" s="319"/>
      <c r="J998" s="319"/>
      <c r="K998" s="105"/>
      <c r="L998" s="105"/>
      <c r="M998" s="319"/>
      <c r="N998" s="319"/>
      <c r="O998" s="105"/>
      <c r="P998" s="105"/>
      <c r="Q998" s="106"/>
      <c r="R998" s="106"/>
      <c r="S998" s="106"/>
      <c r="T998" s="106"/>
      <c r="U998" s="106"/>
      <c r="V998" s="106"/>
      <c r="W998" s="106"/>
      <c r="X998" s="106"/>
      <c r="Y998" s="106"/>
      <c r="Z998" s="106"/>
    </row>
    <row r="999" spans="1:26" ht="19">
      <c r="A999" s="1023"/>
      <c r="B999" s="1025"/>
      <c r="C999" s="151"/>
      <c r="D999" s="780"/>
      <c r="E999" s="278"/>
      <c r="F999" s="106"/>
      <c r="G999" s="105"/>
      <c r="H999" s="319"/>
      <c r="I999" s="319"/>
      <c r="J999" s="319"/>
      <c r="K999" s="105"/>
      <c r="L999" s="105"/>
      <c r="M999" s="319"/>
      <c r="N999" s="319"/>
      <c r="O999" s="105"/>
      <c r="P999" s="105"/>
      <c r="Q999" s="106"/>
      <c r="R999" s="106"/>
      <c r="S999" s="106"/>
      <c r="T999" s="106"/>
      <c r="U999" s="106"/>
      <c r="V999" s="106"/>
      <c r="W999" s="106"/>
      <c r="X999" s="106"/>
      <c r="Y999" s="106"/>
      <c r="Z999" s="106"/>
    </row>
    <row r="1000" spans="1:26" ht="19">
      <c r="A1000" s="1023"/>
      <c r="B1000" s="1025"/>
      <c r="C1000" s="151"/>
      <c r="D1000" s="780"/>
      <c r="E1000" s="278"/>
      <c r="F1000" s="106"/>
      <c r="G1000" s="105"/>
      <c r="H1000" s="319"/>
      <c r="I1000" s="319"/>
      <c r="J1000" s="319"/>
      <c r="K1000" s="105"/>
      <c r="L1000" s="105"/>
      <c r="M1000" s="319"/>
      <c r="N1000" s="319"/>
      <c r="O1000" s="105"/>
      <c r="P1000" s="105"/>
      <c r="Q1000" s="106"/>
      <c r="R1000" s="106"/>
      <c r="S1000" s="106"/>
      <c r="T1000" s="106"/>
      <c r="U1000" s="106"/>
      <c r="V1000" s="106"/>
      <c r="W1000" s="106"/>
      <c r="X1000" s="106"/>
      <c r="Y1000" s="106"/>
      <c r="Z1000" s="106"/>
    </row>
  </sheetData>
  <sheetProtection algorithmName="SHA-512" hashValue="8M4NhXdR/BTOoInIjip1WEm05oBK9PR58adzARhV0yJ5EF34FLCKWDeNRn4jPsG5OCQtCG97LE5VtyRVjzjbCQ==" saltValue="7GMqiJU2FLKKIGqZaMoIyA==" spinCount="100000" sheet="1" objects="1" scenarios="1"/>
  <protectedRanges>
    <protectedRange sqref="G1:G1048576" name="Range2"/>
    <protectedRange sqref="D1:D1048576" name="Range1"/>
  </protectedRanges>
  <autoFilter ref="A41:G697" xr:uid="{00000000-0009-0000-0000-000009000000}">
    <filterColumn colId="0">
      <colorFilter dxfId="12"/>
    </filterColumn>
  </autoFilter>
  <mergeCells count="118">
    <mergeCell ref="A1:F1"/>
    <mergeCell ref="A2:F2"/>
    <mergeCell ref="A3:F3"/>
    <mergeCell ref="A4:B4"/>
    <mergeCell ref="C4:E4"/>
    <mergeCell ref="A5:B5"/>
    <mergeCell ref="C5:E5"/>
    <mergeCell ref="A6:B6"/>
    <mergeCell ref="C6:E6"/>
    <mergeCell ref="A7:J7"/>
    <mergeCell ref="A8:C8"/>
    <mergeCell ref="D8:G8"/>
    <mergeCell ref="D9:G16"/>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A38:G40"/>
    <mergeCell ref="B42:G42"/>
    <mergeCell ref="B43:G43"/>
    <mergeCell ref="B63:G63"/>
    <mergeCell ref="B78:G78"/>
    <mergeCell ref="B82:G82"/>
    <mergeCell ref="B98:G98"/>
    <mergeCell ref="B107:G107"/>
    <mergeCell ref="B110:G110"/>
    <mergeCell ref="B111:G111"/>
    <mergeCell ref="B122:G122"/>
    <mergeCell ref="B130:G130"/>
    <mergeCell ref="B136:G136"/>
    <mergeCell ref="B142:G142"/>
    <mergeCell ref="B153:G153"/>
    <mergeCell ref="B552:G552"/>
    <mergeCell ref="B556:G556"/>
    <mergeCell ref="B565:G565"/>
    <mergeCell ref="B574:G574"/>
    <mergeCell ref="B586:G586"/>
    <mergeCell ref="B166:G166"/>
    <mergeCell ref="B167:G167"/>
    <mergeCell ref="B185:G185"/>
    <mergeCell ref="B191:G191"/>
    <mergeCell ref="B195:G195"/>
    <mergeCell ref="B203:G203"/>
    <mergeCell ref="B214:G214"/>
    <mergeCell ref="B226:G226"/>
    <mergeCell ref="B243:G243"/>
    <mergeCell ref="B244:G244"/>
    <mergeCell ref="B249:G249"/>
    <mergeCell ref="B263:G263"/>
    <mergeCell ref="B275:G275"/>
    <mergeCell ref="B285:G285"/>
    <mergeCell ref="B289:G289"/>
    <mergeCell ref="B587:G587"/>
    <mergeCell ref="B590:G590"/>
    <mergeCell ref="B673:G673"/>
    <mergeCell ref="B674:G674"/>
    <mergeCell ref="B679:G679"/>
    <mergeCell ref="B688:G688"/>
    <mergeCell ref="B694:G694"/>
    <mergeCell ref="B594:G594"/>
    <mergeCell ref="B602:G602"/>
    <mergeCell ref="B618:G618"/>
    <mergeCell ref="B622:G622"/>
    <mergeCell ref="B630:G630"/>
    <mergeCell ref="B634:G634"/>
    <mergeCell ref="B641:G641"/>
    <mergeCell ref="B652:G652"/>
    <mergeCell ref="B304:G304"/>
    <mergeCell ref="B308:G308"/>
    <mergeCell ref="B311:G311"/>
    <mergeCell ref="B314:G314"/>
    <mergeCell ref="B318:G318"/>
    <mergeCell ref="B323:G323"/>
    <mergeCell ref="B326:G326"/>
    <mergeCell ref="B327:G327"/>
    <mergeCell ref="B335:G335"/>
    <mergeCell ref="B346:G346"/>
    <mergeCell ref="B355:G355"/>
    <mergeCell ref="B363:G363"/>
    <mergeCell ref="B366:G366"/>
    <mergeCell ref="B373:G373"/>
    <mergeCell ref="B385:G385"/>
    <mergeCell ref="B394:G394"/>
    <mergeCell ref="B405:G405"/>
    <mergeCell ref="B407:G407"/>
    <mergeCell ref="B505:G505"/>
    <mergeCell ref="B512:G512"/>
    <mergeCell ref="B517:G517"/>
    <mergeCell ref="B530:G530"/>
    <mergeCell ref="B534:G534"/>
    <mergeCell ref="B535:G535"/>
    <mergeCell ref="B542:G542"/>
    <mergeCell ref="B414:G414"/>
    <mergeCell ref="B418:G418"/>
    <mergeCell ref="B433:G433"/>
    <mergeCell ref="B437:G437"/>
    <mergeCell ref="B442:G442"/>
    <mergeCell ref="B447:G447"/>
    <mergeCell ref="B454:G454"/>
    <mergeCell ref="B466:G466"/>
    <mergeCell ref="B473:G473"/>
  </mergeCells>
  <dataValidations count="6">
    <dataValidation type="list" allowBlank="1" showErrorMessage="1" sqref="D371:D372 D667:D672" xr:uid="{00000000-0002-0000-0900-000000000000}">
      <formula1>"0,1,2"</formula1>
    </dataValidation>
    <dataValidation type="list" allowBlank="1" showErrorMessage="1" sqref="D623:D625 D628:D629" xr:uid="{00000000-0002-0000-0900-000001000000}">
      <formula1>$A$751:$A$753</formula1>
    </dataValidation>
    <dataValidation type="list" allowBlank="1" showErrorMessage="1" sqref="D529" xr:uid="{00000000-0002-0000-0900-000002000000}">
      <formula1>$A$789:$A$791</formula1>
    </dataValidation>
    <dataValidation type="list" allowBlank="1" showErrorMessage="1" sqref="D635:D640" xr:uid="{00000000-0002-0000-0900-000003000000}">
      <formula1>$A$769:$A$771</formula1>
    </dataValidation>
    <dataValidation type="list" allowBlank="1" showErrorMessage="1" sqref="D648:D651" xr:uid="{00000000-0002-0000-0900-000004000000}">
      <formula1>$A$750:$A$752</formula1>
    </dataValidation>
    <dataValidation type="list" allowBlank="1" showErrorMessage="1" sqref="D41 D44:D62 D64:D77 D79:D81 D83:D97 D99:D106 D108:D109 D112:D121 D123:D129 D131:D135 D137:D141 D143:D152 D168:D184 D186:D190 D192:D194 D196:D202 D204:D213 D215:D225 D227:D240 D245:D248 D250:D262 D264:D274 D276:D284 D286:D288 N295 D290:D303 D305:D307 D316:D317 D319:D322 D324:D325 D328:D334 D336:D345 D347:D354 D356:D362 D364:D365 D367:D370 D374:D384 D386:D393 D395:D404 D406 D408:D413 D415:D417 D419:D432 D434:D436 D438:D441 D443:D446 D448:D453 D455:D465 D467:D472 D474:D499 D500:E501 D502:D504 D506:D511 D513:D516 D518:D528 D536:D541 D543:D551 D553:D555 D557:D564 D566:D573 D575:D585 D588:D589 D591:D593 D595:D601 D603:D616 D619:D621 D626:D627 D631:D633 D647 D655:D666 D675:D678 D680:D687 D689:D693 D695:D701 D711:D1000" xr:uid="{00000000-0002-0000-0900-000005000000}">
      <formula1>$A$712:$A$714</formula1>
    </dataValidation>
  </dataValidations>
  <pageMargins left="0.7" right="0.7" top="0.75" bottom="0.75" header="0" footer="0"/>
  <pageSetup paperSize="9" scale="38" orientation="portrait" r:id="rId1"/>
  <headerFooter>
    <oddHeader>&amp;LChecklist -7&amp;CNRC&amp;RVersion- NHSRC/3.0</oddHeader>
  </headerFooter>
  <colBreaks count="1" manualBreakCount="1">
    <brk id="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rgb="FF00B050"/>
  </sheetPr>
  <dimension ref="A1:Z1000"/>
  <sheetViews>
    <sheetView view="pageBreakPreview" topLeftCell="A2" zoomScale="86" zoomScaleNormal="60" workbookViewId="0">
      <selection activeCell="L2" sqref="L1:L1048576"/>
    </sheetView>
  </sheetViews>
  <sheetFormatPr baseColWidth="10" defaultColWidth="14.5" defaultRowHeight="15"/>
  <cols>
    <col min="1" max="1" width="17.1640625" customWidth="1"/>
    <col min="2" max="2" width="35.5" customWidth="1"/>
    <col min="3" max="3" width="39.83203125" bestFit="1" customWidth="1"/>
    <col min="4" max="4" width="17.5" customWidth="1"/>
    <col min="5" max="5" width="18.33203125" customWidth="1"/>
    <col min="6" max="6" width="52" bestFit="1" customWidth="1"/>
    <col min="7" max="7" width="42" customWidth="1"/>
    <col min="8" max="8" width="23" hidden="1" customWidth="1"/>
    <col min="9" max="9" width="7.6640625" hidden="1" customWidth="1"/>
    <col min="10" max="10" width="6.6640625" hidden="1" customWidth="1"/>
    <col min="11" max="11" width="9.1640625" hidden="1" customWidth="1"/>
    <col min="12" max="12" width="14.6640625" hidden="1" customWidth="1"/>
    <col min="13" max="26" width="9.1640625" customWidth="1"/>
  </cols>
  <sheetData>
    <row r="1" spans="1:26" ht="26">
      <c r="A1" s="1622" t="s">
        <v>278</v>
      </c>
      <c r="B1" s="1570"/>
      <c r="C1" s="1570"/>
      <c r="D1" s="1570"/>
      <c r="E1" s="1570"/>
      <c r="F1" s="1573"/>
      <c r="G1" s="74" t="s">
        <v>279</v>
      </c>
      <c r="H1" s="1026"/>
      <c r="I1" s="1027"/>
      <c r="J1" s="1028"/>
      <c r="K1" s="960"/>
      <c r="L1" s="960"/>
      <c r="M1" s="963"/>
      <c r="N1" s="963"/>
      <c r="O1" s="963"/>
      <c r="P1" s="963"/>
      <c r="Q1" s="963"/>
      <c r="R1" s="963"/>
      <c r="S1" s="963"/>
      <c r="T1" s="963"/>
      <c r="U1" s="963"/>
      <c r="V1" s="963"/>
      <c r="W1" s="963"/>
      <c r="X1" s="963"/>
      <c r="Y1" s="963"/>
      <c r="Z1" s="963"/>
    </row>
    <row r="2" spans="1:26" ht="34">
      <c r="A2" s="1622" t="s">
        <v>5610</v>
      </c>
      <c r="B2" s="1570"/>
      <c r="C2" s="1570"/>
      <c r="D2" s="1570"/>
      <c r="E2" s="1570"/>
      <c r="F2" s="1573"/>
      <c r="G2" s="64">
        <v>9</v>
      </c>
      <c r="H2" s="1029"/>
      <c r="I2" s="893"/>
      <c r="J2" s="1030"/>
      <c r="K2" s="960"/>
      <c r="L2" s="960"/>
      <c r="M2" s="963"/>
      <c r="N2" s="963"/>
      <c r="O2" s="963"/>
      <c r="P2" s="963"/>
      <c r="Q2" s="963"/>
      <c r="R2" s="963"/>
      <c r="S2" s="963"/>
      <c r="T2" s="963"/>
      <c r="U2" s="963"/>
      <c r="V2" s="963"/>
      <c r="W2" s="963"/>
      <c r="X2" s="963"/>
      <c r="Y2" s="963"/>
      <c r="Z2" s="963"/>
    </row>
    <row r="3" spans="1:26" ht="50.25" customHeight="1">
      <c r="A3" s="1623" t="s">
        <v>281</v>
      </c>
      <c r="B3" s="1570"/>
      <c r="C3" s="1570"/>
      <c r="D3" s="1570"/>
      <c r="E3" s="1570"/>
      <c r="F3" s="1570"/>
      <c r="G3" s="1570"/>
      <c r="H3" s="1570"/>
      <c r="I3" s="1570"/>
      <c r="J3" s="1573"/>
      <c r="K3" s="960"/>
      <c r="L3" s="960"/>
      <c r="M3" s="963"/>
      <c r="N3" s="963"/>
      <c r="O3" s="963"/>
      <c r="P3" s="963"/>
      <c r="Q3" s="963"/>
      <c r="R3" s="963"/>
      <c r="S3" s="963"/>
      <c r="T3" s="963"/>
      <c r="U3" s="963"/>
      <c r="V3" s="963"/>
      <c r="W3" s="963"/>
      <c r="X3" s="963"/>
      <c r="Y3" s="963"/>
      <c r="Z3" s="963"/>
    </row>
    <row r="4" spans="1:26" ht="29">
      <c r="A4" s="1624" t="s">
        <v>282</v>
      </c>
      <c r="B4" s="1573"/>
      <c r="C4" s="1770"/>
      <c r="D4" s="1570"/>
      <c r="E4" s="1573"/>
      <c r="F4" s="69" t="s">
        <v>283</v>
      </c>
      <c r="G4" s="1776"/>
      <c r="H4" s="1570"/>
      <c r="I4" s="1570"/>
      <c r="J4" s="1573"/>
      <c r="K4" s="960"/>
      <c r="L4" s="960"/>
      <c r="M4" s="963"/>
      <c r="N4" s="963"/>
      <c r="O4" s="963"/>
      <c r="P4" s="963"/>
      <c r="Q4" s="963"/>
      <c r="R4" s="963"/>
      <c r="S4" s="963"/>
      <c r="T4" s="963"/>
      <c r="U4" s="963"/>
      <c r="V4" s="963"/>
      <c r="W4" s="963"/>
      <c r="X4" s="963"/>
      <c r="Y4" s="963"/>
      <c r="Z4" s="963"/>
    </row>
    <row r="5" spans="1:26" ht="29">
      <c r="A5" s="1626" t="s">
        <v>284</v>
      </c>
      <c r="B5" s="1573"/>
      <c r="C5" s="1775"/>
      <c r="D5" s="1570"/>
      <c r="E5" s="1573"/>
      <c r="F5" s="69" t="s">
        <v>2590</v>
      </c>
      <c r="G5" s="1777"/>
      <c r="H5" s="1570"/>
      <c r="I5" s="1570"/>
      <c r="J5" s="1573"/>
      <c r="K5" s="960"/>
      <c r="L5" s="960"/>
      <c r="M5" s="963"/>
      <c r="N5" s="963"/>
      <c r="O5" s="963"/>
      <c r="P5" s="963"/>
      <c r="Q5" s="963"/>
      <c r="R5" s="963"/>
      <c r="S5" s="963"/>
      <c r="T5" s="963"/>
      <c r="U5" s="963"/>
      <c r="V5" s="963"/>
      <c r="W5" s="963"/>
      <c r="X5" s="963"/>
      <c r="Y5" s="963"/>
      <c r="Z5" s="963"/>
    </row>
    <row r="6" spans="1:26" ht="72" customHeight="1">
      <c r="A6" s="1626" t="s">
        <v>286</v>
      </c>
      <c r="B6" s="1573"/>
      <c r="C6" s="1770"/>
      <c r="D6" s="1570"/>
      <c r="E6" s="1573"/>
      <c r="F6" s="69" t="s">
        <v>287</v>
      </c>
      <c r="G6" s="1776"/>
      <c r="H6" s="1570"/>
      <c r="I6" s="1570"/>
      <c r="J6" s="1573"/>
      <c r="K6" s="960"/>
      <c r="L6" s="960"/>
      <c r="M6" s="963"/>
      <c r="N6" s="963"/>
      <c r="O6" s="963"/>
      <c r="P6" s="963"/>
      <c r="Q6" s="963"/>
      <c r="R6" s="963"/>
      <c r="S6" s="963"/>
      <c r="T6" s="963"/>
      <c r="U6" s="963"/>
      <c r="V6" s="963"/>
      <c r="W6" s="963"/>
      <c r="X6" s="963"/>
      <c r="Y6" s="963"/>
      <c r="Z6" s="963"/>
    </row>
    <row r="7" spans="1:26" ht="31.5" customHeight="1">
      <c r="A7" s="1695" t="s">
        <v>5611</v>
      </c>
      <c r="B7" s="1581"/>
      <c r="C7" s="1581"/>
      <c r="D7" s="1581"/>
      <c r="E7" s="1581"/>
      <c r="F7" s="1581"/>
      <c r="G7" s="1581"/>
      <c r="H7" s="1581"/>
      <c r="I7" s="1581"/>
      <c r="J7" s="1696"/>
      <c r="K7" s="960"/>
      <c r="L7" s="960"/>
      <c r="M7" s="963"/>
      <c r="N7" s="963"/>
      <c r="O7" s="963"/>
      <c r="P7" s="963"/>
      <c r="Q7" s="963"/>
      <c r="R7" s="963"/>
      <c r="S7" s="963"/>
      <c r="T7" s="963"/>
      <c r="U7" s="963"/>
      <c r="V7" s="963"/>
      <c r="W7" s="963"/>
      <c r="X7" s="963"/>
      <c r="Y7" s="963"/>
      <c r="Z7" s="963"/>
    </row>
    <row r="8" spans="1:26" ht="34">
      <c r="A8" s="1772" t="s">
        <v>289</v>
      </c>
      <c r="B8" s="1570"/>
      <c r="C8" s="1573"/>
      <c r="D8" s="1745" t="s">
        <v>5612</v>
      </c>
      <c r="E8" s="1570"/>
      <c r="F8" s="1570"/>
      <c r="G8" s="1573"/>
      <c r="H8" s="1031"/>
      <c r="I8" s="1032"/>
      <c r="J8" s="1032"/>
      <c r="K8" s="960"/>
      <c r="L8" s="960"/>
      <c r="M8" s="963"/>
      <c r="N8" s="963"/>
      <c r="O8" s="963"/>
      <c r="P8" s="963"/>
      <c r="Q8" s="963"/>
      <c r="R8" s="963"/>
      <c r="S8" s="963"/>
      <c r="T8" s="963"/>
      <c r="U8" s="963"/>
      <c r="V8" s="963"/>
      <c r="W8" s="963"/>
      <c r="X8" s="963"/>
      <c r="Y8" s="963"/>
      <c r="Z8" s="963"/>
    </row>
    <row r="9" spans="1:26" ht="62">
      <c r="A9" s="797" t="s">
        <v>291</v>
      </c>
      <c r="B9" s="1033" t="s">
        <v>292</v>
      </c>
      <c r="C9" s="799">
        <f t="shared" ref="C9:C16" si="0">D749</f>
        <v>1</v>
      </c>
      <c r="D9" s="1628">
        <f>D757</f>
        <v>1</v>
      </c>
      <c r="E9" s="1612"/>
      <c r="F9" s="1612"/>
      <c r="G9" s="1598"/>
      <c r="H9" s="1034"/>
      <c r="I9" s="1034"/>
      <c r="J9" s="1034"/>
      <c r="K9" s="960"/>
      <c r="L9" s="960"/>
      <c r="M9" s="963"/>
      <c r="N9" s="963"/>
      <c r="O9" s="963"/>
      <c r="P9" s="963"/>
      <c r="Q9" s="963"/>
      <c r="R9" s="963"/>
      <c r="S9" s="963"/>
      <c r="T9" s="963"/>
      <c r="U9" s="963"/>
      <c r="V9" s="963"/>
      <c r="W9" s="963"/>
      <c r="X9" s="963"/>
      <c r="Y9" s="963"/>
      <c r="Z9" s="963"/>
    </row>
    <row r="10" spans="1:26" ht="62">
      <c r="A10" s="797" t="s">
        <v>293</v>
      </c>
      <c r="B10" s="1033" t="s">
        <v>294</v>
      </c>
      <c r="C10" s="799">
        <f t="shared" si="0"/>
        <v>1</v>
      </c>
      <c r="D10" s="1613"/>
      <c r="E10" s="1614"/>
      <c r="F10" s="1614"/>
      <c r="G10" s="1615"/>
      <c r="H10" s="1034"/>
      <c r="I10" s="1034"/>
      <c r="J10" s="1034"/>
      <c r="K10" s="960"/>
      <c r="L10" s="960"/>
      <c r="M10" s="963"/>
      <c r="N10" s="963"/>
      <c r="O10" s="963"/>
      <c r="P10" s="963"/>
      <c r="Q10" s="963"/>
      <c r="R10" s="963"/>
      <c r="S10" s="963"/>
      <c r="T10" s="963"/>
      <c r="U10" s="963"/>
      <c r="V10" s="963"/>
      <c r="W10" s="963"/>
      <c r="X10" s="963"/>
      <c r="Y10" s="963"/>
      <c r="Z10" s="963"/>
    </row>
    <row r="11" spans="1:26" ht="62">
      <c r="A11" s="797" t="s">
        <v>295</v>
      </c>
      <c r="B11" s="1033" t="s">
        <v>296</v>
      </c>
      <c r="C11" s="799">
        <f t="shared" si="0"/>
        <v>1</v>
      </c>
      <c r="D11" s="1613"/>
      <c r="E11" s="1614"/>
      <c r="F11" s="1614"/>
      <c r="G11" s="1615"/>
      <c r="H11" s="1034"/>
      <c r="I11" s="1034"/>
      <c r="J11" s="1034"/>
      <c r="K11" s="960"/>
      <c r="L11" s="960"/>
      <c r="M11" s="963"/>
      <c r="N11" s="963"/>
      <c r="O11" s="963"/>
      <c r="P11" s="963"/>
      <c r="Q11" s="963"/>
      <c r="R11" s="963"/>
      <c r="S11" s="963"/>
      <c r="T11" s="963"/>
      <c r="U11" s="963"/>
      <c r="V11" s="963"/>
      <c r="W11" s="963"/>
      <c r="X11" s="963"/>
      <c r="Y11" s="963"/>
      <c r="Z11" s="963"/>
    </row>
    <row r="12" spans="1:26" ht="62">
      <c r="A12" s="797" t="s">
        <v>297</v>
      </c>
      <c r="B12" s="1033" t="s">
        <v>298</v>
      </c>
      <c r="C12" s="799">
        <f t="shared" si="0"/>
        <v>1</v>
      </c>
      <c r="D12" s="1613"/>
      <c r="E12" s="1614"/>
      <c r="F12" s="1614"/>
      <c r="G12" s="1615"/>
      <c r="H12" s="1034"/>
      <c r="I12" s="1034"/>
      <c r="J12" s="1034"/>
      <c r="K12" s="960"/>
      <c r="L12" s="960"/>
      <c r="M12" s="963"/>
      <c r="N12" s="963"/>
      <c r="O12" s="963"/>
      <c r="P12" s="963"/>
      <c r="Q12" s="963"/>
      <c r="R12" s="963"/>
      <c r="S12" s="963"/>
      <c r="T12" s="963"/>
      <c r="U12" s="963"/>
      <c r="V12" s="963"/>
      <c r="W12" s="963"/>
      <c r="X12" s="963"/>
      <c r="Y12" s="963"/>
      <c r="Z12" s="963"/>
    </row>
    <row r="13" spans="1:26" ht="62">
      <c r="A13" s="797" t="s">
        <v>299</v>
      </c>
      <c r="B13" s="1033" t="s">
        <v>300</v>
      </c>
      <c r="C13" s="799">
        <f t="shared" si="0"/>
        <v>1</v>
      </c>
      <c r="D13" s="1613"/>
      <c r="E13" s="1614"/>
      <c r="F13" s="1614"/>
      <c r="G13" s="1615"/>
      <c r="H13" s="1034"/>
      <c r="I13" s="1034"/>
      <c r="J13" s="1034"/>
      <c r="K13" s="960"/>
      <c r="L13" s="960"/>
      <c r="M13" s="963"/>
      <c r="N13" s="963"/>
      <c r="O13" s="963"/>
      <c r="P13" s="963"/>
      <c r="Q13" s="963"/>
      <c r="R13" s="963"/>
      <c r="S13" s="963"/>
      <c r="T13" s="963"/>
      <c r="U13" s="963"/>
      <c r="V13" s="963"/>
      <c r="W13" s="963"/>
      <c r="X13" s="963"/>
      <c r="Y13" s="963"/>
      <c r="Z13" s="963"/>
    </row>
    <row r="14" spans="1:26" ht="62">
      <c r="A14" s="797" t="s">
        <v>301</v>
      </c>
      <c r="B14" s="1033" t="s">
        <v>32</v>
      </c>
      <c r="C14" s="799">
        <f t="shared" si="0"/>
        <v>1</v>
      </c>
      <c r="D14" s="1613"/>
      <c r="E14" s="1614"/>
      <c r="F14" s="1614"/>
      <c r="G14" s="1615"/>
      <c r="H14" s="1034"/>
      <c r="I14" s="1034"/>
      <c r="J14" s="1034"/>
      <c r="K14" s="960"/>
      <c r="L14" s="960"/>
      <c r="M14" s="963"/>
      <c r="N14" s="963"/>
      <c r="O14" s="963"/>
      <c r="P14" s="963"/>
      <c r="Q14" s="963"/>
      <c r="R14" s="963"/>
      <c r="S14" s="963"/>
      <c r="T14" s="963"/>
      <c r="U14" s="963"/>
      <c r="V14" s="963"/>
      <c r="W14" s="963"/>
      <c r="X14" s="963"/>
      <c r="Y14" s="963"/>
      <c r="Z14" s="963"/>
    </row>
    <row r="15" spans="1:26" ht="62">
      <c r="A15" s="797" t="s">
        <v>302</v>
      </c>
      <c r="B15" s="1033" t="s">
        <v>303</v>
      </c>
      <c r="C15" s="799">
        <f t="shared" si="0"/>
        <v>1</v>
      </c>
      <c r="D15" s="1613"/>
      <c r="E15" s="1614"/>
      <c r="F15" s="1614"/>
      <c r="G15" s="1615"/>
      <c r="H15" s="1034"/>
      <c r="I15" s="1034"/>
      <c r="J15" s="1034"/>
      <c r="K15" s="960"/>
      <c r="L15" s="960"/>
      <c r="M15" s="963"/>
      <c r="N15" s="963"/>
      <c r="O15" s="963"/>
      <c r="P15" s="963"/>
      <c r="Q15" s="963"/>
      <c r="R15" s="963"/>
      <c r="S15" s="963"/>
      <c r="T15" s="963"/>
      <c r="U15" s="963"/>
      <c r="V15" s="963"/>
      <c r="W15" s="963"/>
      <c r="X15" s="963"/>
      <c r="Y15" s="963"/>
      <c r="Z15" s="963"/>
    </row>
    <row r="16" spans="1:26" ht="62">
      <c r="A16" s="797" t="s">
        <v>304</v>
      </c>
      <c r="B16" s="1033" t="s">
        <v>305</v>
      </c>
      <c r="C16" s="799">
        <f t="shared" si="0"/>
        <v>1</v>
      </c>
      <c r="D16" s="1599"/>
      <c r="E16" s="1616"/>
      <c r="F16" s="1616"/>
      <c r="G16" s="1600"/>
      <c r="H16" s="1034"/>
      <c r="I16" s="1034"/>
      <c r="J16" s="1034"/>
      <c r="K16" s="960"/>
      <c r="L16" s="960"/>
      <c r="M16" s="963"/>
      <c r="N16" s="963"/>
      <c r="O16" s="963"/>
      <c r="P16" s="963"/>
      <c r="Q16" s="963"/>
      <c r="R16" s="963"/>
      <c r="S16" s="963"/>
      <c r="T16" s="963"/>
      <c r="U16" s="963"/>
      <c r="V16" s="963"/>
      <c r="W16" s="963"/>
      <c r="X16" s="963"/>
      <c r="Y16" s="963"/>
      <c r="Z16" s="963"/>
    </row>
    <row r="17" spans="1:26" ht="26">
      <c r="A17" s="1747"/>
      <c r="B17" s="1570"/>
      <c r="C17" s="1570"/>
      <c r="D17" s="1570"/>
      <c r="E17" s="1570"/>
      <c r="F17" s="1570"/>
      <c r="G17" s="1570"/>
      <c r="H17" s="1570"/>
      <c r="I17" s="1570"/>
      <c r="J17" s="1573"/>
      <c r="K17" s="960"/>
      <c r="L17" s="960"/>
      <c r="M17" s="963"/>
      <c r="N17" s="963"/>
      <c r="O17" s="963"/>
      <c r="P17" s="963"/>
      <c r="Q17" s="963"/>
      <c r="R17" s="963"/>
      <c r="S17" s="963"/>
      <c r="T17" s="963"/>
      <c r="U17" s="963"/>
      <c r="V17" s="963"/>
      <c r="W17" s="963"/>
      <c r="X17" s="963"/>
      <c r="Y17" s="963"/>
      <c r="Z17" s="963"/>
    </row>
    <row r="18" spans="1:26" ht="21">
      <c r="A18" s="804"/>
      <c r="B18" s="1774" t="s">
        <v>306</v>
      </c>
      <c r="C18" s="1570"/>
      <c r="D18" s="1570"/>
      <c r="E18" s="1570"/>
      <c r="F18" s="1570"/>
      <c r="G18" s="1570"/>
      <c r="H18" s="1570"/>
      <c r="I18" s="1570"/>
      <c r="J18" s="1573"/>
      <c r="K18" s="960"/>
      <c r="L18" s="960"/>
      <c r="M18" s="963"/>
      <c r="N18" s="963"/>
      <c r="O18" s="963"/>
      <c r="P18" s="963"/>
      <c r="Q18" s="963"/>
      <c r="R18" s="963"/>
      <c r="S18" s="963"/>
      <c r="T18" s="963"/>
      <c r="U18" s="963"/>
      <c r="V18" s="963"/>
      <c r="W18" s="963"/>
      <c r="X18" s="963"/>
      <c r="Y18" s="963"/>
      <c r="Z18" s="963"/>
    </row>
    <row r="19" spans="1:26" ht="21">
      <c r="A19" s="1118">
        <v>1</v>
      </c>
      <c r="B19" s="1771"/>
      <c r="C19" s="1570"/>
      <c r="D19" s="1570"/>
      <c r="E19" s="1570"/>
      <c r="F19" s="1570"/>
      <c r="G19" s="1570"/>
      <c r="H19" s="1570"/>
      <c r="I19" s="1570"/>
      <c r="J19" s="1573"/>
      <c r="K19" s="960"/>
      <c r="L19" s="960"/>
      <c r="M19" s="963"/>
      <c r="N19" s="963"/>
      <c r="O19" s="963"/>
      <c r="P19" s="963"/>
      <c r="Q19" s="963"/>
      <c r="R19" s="963"/>
      <c r="S19" s="963"/>
      <c r="T19" s="963"/>
      <c r="U19" s="963"/>
      <c r="V19" s="963"/>
      <c r="W19" s="963"/>
      <c r="X19" s="963"/>
      <c r="Y19" s="963"/>
      <c r="Z19" s="963"/>
    </row>
    <row r="20" spans="1:26" ht="21">
      <c r="A20" s="1118">
        <v>2</v>
      </c>
      <c r="B20" s="1771"/>
      <c r="C20" s="1570"/>
      <c r="D20" s="1570"/>
      <c r="E20" s="1570"/>
      <c r="F20" s="1570"/>
      <c r="G20" s="1570"/>
      <c r="H20" s="1570"/>
      <c r="I20" s="1570"/>
      <c r="J20" s="1573"/>
      <c r="K20" s="960"/>
      <c r="L20" s="960"/>
      <c r="M20" s="963"/>
      <c r="N20" s="963"/>
      <c r="O20" s="963"/>
      <c r="P20" s="963"/>
      <c r="Q20" s="963"/>
      <c r="R20" s="963"/>
      <c r="S20" s="963"/>
      <c r="T20" s="963"/>
      <c r="U20" s="963"/>
      <c r="V20" s="963"/>
      <c r="W20" s="963"/>
      <c r="X20" s="963"/>
      <c r="Y20" s="963"/>
      <c r="Z20" s="963"/>
    </row>
    <row r="21" spans="1:26" ht="21">
      <c r="A21" s="1118">
        <v>3</v>
      </c>
      <c r="B21" s="1771"/>
      <c r="C21" s="1570"/>
      <c r="D21" s="1570"/>
      <c r="E21" s="1570"/>
      <c r="F21" s="1570"/>
      <c r="G21" s="1570"/>
      <c r="H21" s="1570"/>
      <c r="I21" s="1570"/>
      <c r="J21" s="1573"/>
      <c r="K21" s="960"/>
      <c r="L21" s="960"/>
      <c r="M21" s="963"/>
      <c r="N21" s="963"/>
      <c r="O21" s="963"/>
      <c r="P21" s="963"/>
      <c r="Q21" s="963"/>
      <c r="R21" s="963"/>
      <c r="S21" s="963"/>
      <c r="T21" s="963"/>
      <c r="U21" s="963"/>
      <c r="V21" s="963"/>
      <c r="W21" s="963"/>
      <c r="X21" s="963"/>
      <c r="Y21" s="963"/>
      <c r="Z21" s="963"/>
    </row>
    <row r="22" spans="1:26" ht="21">
      <c r="A22" s="1118">
        <v>4</v>
      </c>
      <c r="B22" s="1771"/>
      <c r="C22" s="1570"/>
      <c r="D22" s="1570"/>
      <c r="E22" s="1570"/>
      <c r="F22" s="1570"/>
      <c r="G22" s="1570"/>
      <c r="H22" s="1570"/>
      <c r="I22" s="1570"/>
      <c r="J22" s="1573"/>
      <c r="K22" s="960"/>
      <c r="L22" s="960"/>
      <c r="M22" s="963"/>
      <c r="N22" s="963"/>
      <c r="O22" s="963"/>
      <c r="P22" s="963"/>
      <c r="Q22" s="963"/>
      <c r="R22" s="963"/>
      <c r="S22" s="963"/>
      <c r="T22" s="963"/>
      <c r="U22" s="963"/>
      <c r="V22" s="963"/>
      <c r="W22" s="963"/>
      <c r="X22" s="963"/>
      <c r="Y22" s="963"/>
      <c r="Z22" s="963"/>
    </row>
    <row r="23" spans="1:26" ht="21">
      <c r="A23" s="1118">
        <v>5</v>
      </c>
      <c r="B23" s="1771"/>
      <c r="C23" s="1570"/>
      <c r="D23" s="1570"/>
      <c r="E23" s="1570"/>
      <c r="F23" s="1570"/>
      <c r="G23" s="1570"/>
      <c r="H23" s="1570"/>
      <c r="I23" s="1570"/>
      <c r="J23" s="1573"/>
      <c r="K23" s="960"/>
      <c r="L23" s="960"/>
      <c r="M23" s="963"/>
      <c r="N23" s="963"/>
      <c r="O23" s="963"/>
      <c r="P23" s="963"/>
      <c r="Q23" s="963"/>
      <c r="R23" s="963"/>
      <c r="S23" s="963"/>
      <c r="T23" s="963"/>
      <c r="U23" s="963"/>
      <c r="V23" s="963"/>
      <c r="W23" s="963"/>
      <c r="X23" s="963"/>
      <c r="Y23" s="963"/>
      <c r="Z23" s="963"/>
    </row>
    <row r="24" spans="1:26" ht="21">
      <c r="A24" s="804"/>
      <c r="B24" s="1774" t="s">
        <v>307</v>
      </c>
      <c r="C24" s="1570"/>
      <c r="D24" s="1570"/>
      <c r="E24" s="1570"/>
      <c r="F24" s="1570"/>
      <c r="G24" s="1570"/>
      <c r="H24" s="1570"/>
      <c r="I24" s="1570"/>
      <c r="J24" s="1573"/>
      <c r="K24" s="960"/>
      <c r="L24" s="960"/>
      <c r="M24" s="963"/>
      <c r="N24" s="963"/>
      <c r="O24" s="963"/>
      <c r="P24" s="963"/>
      <c r="Q24" s="963"/>
      <c r="R24" s="963"/>
      <c r="S24" s="963"/>
      <c r="T24" s="963"/>
      <c r="U24" s="963"/>
      <c r="V24" s="963"/>
      <c r="W24" s="963"/>
      <c r="X24" s="963"/>
      <c r="Y24" s="963"/>
      <c r="Z24" s="963"/>
    </row>
    <row r="25" spans="1:26" ht="21">
      <c r="A25" s="1118">
        <v>1</v>
      </c>
      <c r="B25" s="1771"/>
      <c r="C25" s="1570"/>
      <c r="D25" s="1570"/>
      <c r="E25" s="1570"/>
      <c r="F25" s="1570"/>
      <c r="G25" s="1570"/>
      <c r="H25" s="1570"/>
      <c r="I25" s="1570"/>
      <c r="J25" s="1573"/>
      <c r="K25" s="960"/>
      <c r="L25" s="960"/>
      <c r="M25" s="963"/>
      <c r="N25" s="963"/>
      <c r="O25" s="963"/>
      <c r="P25" s="963"/>
      <c r="Q25" s="963"/>
      <c r="R25" s="963"/>
      <c r="S25" s="963"/>
      <c r="T25" s="963"/>
      <c r="U25" s="963"/>
      <c r="V25" s="963"/>
      <c r="W25" s="963"/>
      <c r="X25" s="963"/>
      <c r="Y25" s="963"/>
      <c r="Z25" s="963"/>
    </row>
    <row r="26" spans="1:26" ht="21">
      <c r="A26" s="1118">
        <v>2</v>
      </c>
      <c r="B26" s="1771"/>
      <c r="C26" s="1570"/>
      <c r="D26" s="1570"/>
      <c r="E26" s="1570"/>
      <c r="F26" s="1570"/>
      <c r="G26" s="1570"/>
      <c r="H26" s="1570"/>
      <c r="I26" s="1570"/>
      <c r="J26" s="1573"/>
      <c r="K26" s="960"/>
      <c r="L26" s="960"/>
      <c r="M26" s="963"/>
      <c r="N26" s="963"/>
      <c r="O26" s="963"/>
      <c r="P26" s="963"/>
      <c r="Q26" s="963"/>
      <c r="R26" s="963"/>
      <c r="S26" s="963"/>
      <c r="T26" s="963"/>
      <c r="U26" s="963"/>
      <c r="V26" s="963"/>
      <c r="W26" s="963"/>
      <c r="X26" s="963"/>
      <c r="Y26" s="963"/>
      <c r="Z26" s="963"/>
    </row>
    <row r="27" spans="1:26" ht="21">
      <c r="A27" s="1118">
        <v>3</v>
      </c>
      <c r="B27" s="1771"/>
      <c r="C27" s="1570"/>
      <c r="D27" s="1570"/>
      <c r="E27" s="1570"/>
      <c r="F27" s="1570"/>
      <c r="G27" s="1570"/>
      <c r="H27" s="1570"/>
      <c r="I27" s="1570"/>
      <c r="J27" s="1573"/>
      <c r="K27" s="960"/>
      <c r="L27" s="960"/>
      <c r="M27" s="963"/>
      <c r="N27" s="963"/>
      <c r="O27" s="963"/>
      <c r="P27" s="963"/>
      <c r="Q27" s="963"/>
      <c r="R27" s="963"/>
      <c r="S27" s="963"/>
      <c r="T27" s="963"/>
      <c r="U27" s="963"/>
      <c r="V27" s="963"/>
      <c r="W27" s="963"/>
      <c r="X27" s="963"/>
      <c r="Y27" s="963"/>
      <c r="Z27" s="963"/>
    </row>
    <row r="28" spans="1:26" ht="21">
      <c r="A28" s="1118">
        <v>4</v>
      </c>
      <c r="B28" s="1771"/>
      <c r="C28" s="1570"/>
      <c r="D28" s="1570"/>
      <c r="E28" s="1570"/>
      <c r="F28" s="1570"/>
      <c r="G28" s="1570"/>
      <c r="H28" s="1570"/>
      <c r="I28" s="1570"/>
      <c r="J28" s="1573"/>
      <c r="K28" s="960"/>
      <c r="L28" s="960"/>
      <c r="M28" s="963"/>
      <c r="N28" s="963"/>
      <c r="O28" s="963"/>
      <c r="P28" s="963"/>
      <c r="Q28" s="963"/>
      <c r="R28" s="963"/>
      <c r="S28" s="963"/>
      <c r="T28" s="963"/>
      <c r="U28" s="963"/>
      <c r="V28" s="963"/>
      <c r="W28" s="963"/>
      <c r="X28" s="963"/>
      <c r="Y28" s="963"/>
      <c r="Z28" s="963"/>
    </row>
    <row r="29" spans="1:26" ht="21">
      <c r="A29" s="1118">
        <v>5</v>
      </c>
      <c r="B29" s="1771"/>
      <c r="C29" s="1570"/>
      <c r="D29" s="1570"/>
      <c r="E29" s="1570"/>
      <c r="F29" s="1570"/>
      <c r="G29" s="1570"/>
      <c r="H29" s="1570"/>
      <c r="I29" s="1570"/>
      <c r="J29" s="1573"/>
      <c r="K29" s="960"/>
      <c r="L29" s="960"/>
      <c r="M29" s="963"/>
      <c r="N29" s="963"/>
      <c r="O29" s="963"/>
      <c r="P29" s="963"/>
      <c r="Q29" s="963"/>
      <c r="R29" s="963"/>
      <c r="S29" s="963"/>
      <c r="T29" s="963"/>
      <c r="U29" s="963"/>
      <c r="V29" s="963"/>
      <c r="W29" s="963"/>
      <c r="X29" s="963"/>
      <c r="Y29" s="963"/>
      <c r="Z29" s="963"/>
    </row>
    <row r="30" spans="1:26" ht="21">
      <c r="A30" s="804"/>
      <c r="B30" s="1774" t="s">
        <v>308</v>
      </c>
      <c r="C30" s="1570"/>
      <c r="D30" s="1570"/>
      <c r="E30" s="1570"/>
      <c r="F30" s="1570"/>
      <c r="G30" s="1570"/>
      <c r="H30" s="1570"/>
      <c r="I30" s="1570"/>
      <c r="J30" s="1573"/>
      <c r="K30" s="960"/>
      <c r="L30" s="960"/>
      <c r="M30" s="963"/>
      <c r="N30" s="963"/>
      <c r="O30" s="963"/>
      <c r="P30" s="963"/>
      <c r="Q30" s="963"/>
      <c r="R30" s="963"/>
      <c r="S30" s="963"/>
      <c r="T30" s="963"/>
      <c r="U30" s="963"/>
      <c r="V30" s="963"/>
      <c r="W30" s="963"/>
      <c r="X30" s="963"/>
      <c r="Y30" s="963"/>
      <c r="Z30" s="963"/>
    </row>
    <row r="31" spans="1:26" ht="21">
      <c r="A31" s="1118">
        <v>1</v>
      </c>
      <c r="B31" s="1771"/>
      <c r="C31" s="1570"/>
      <c r="D31" s="1570"/>
      <c r="E31" s="1570"/>
      <c r="F31" s="1570"/>
      <c r="G31" s="1570"/>
      <c r="H31" s="1570"/>
      <c r="I31" s="1570"/>
      <c r="J31" s="1573"/>
      <c r="K31" s="960"/>
      <c r="L31" s="960"/>
      <c r="M31" s="963"/>
      <c r="N31" s="963"/>
      <c r="O31" s="963"/>
      <c r="P31" s="963"/>
      <c r="Q31" s="963"/>
      <c r="R31" s="963"/>
      <c r="S31" s="963"/>
      <c r="T31" s="963"/>
      <c r="U31" s="963"/>
      <c r="V31" s="963"/>
      <c r="W31" s="963"/>
      <c r="X31" s="963"/>
      <c r="Y31" s="963"/>
      <c r="Z31" s="963"/>
    </row>
    <row r="32" spans="1:26" ht="21">
      <c r="A32" s="1118">
        <v>2</v>
      </c>
      <c r="B32" s="1771"/>
      <c r="C32" s="1570"/>
      <c r="D32" s="1570"/>
      <c r="E32" s="1570"/>
      <c r="F32" s="1570"/>
      <c r="G32" s="1570"/>
      <c r="H32" s="1570"/>
      <c r="I32" s="1570"/>
      <c r="J32" s="1573"/>
      <c r="K32" s="960"/>
      <c r="L32" s="960"/>
      <c r="M32" s="963"/>
      <c r="N32" s="963"/>
      <c r="O32" s="963"/>
      <c r="P32" s="963"/>
      <c r="Q32" s="963"/>
      <c r="R32" s="963"/>
      <c r="S32" s="963"/>
      <c r="T32" s="963"/>
      <c r="U32" s="963"/>
      <c r="V32" s="963"/>
      <c r="W32" s="963"/>
      <c r="X32" s="963"/>
      <c r="Y32" s="963"/>
      <c r="Z32" s="963"/>
    </row>
    <row r="33" spans="1:26" ht="21">
      <c r="A33" s="1118">
        <v>3</v>
      </c>
      <c r="B33" s="1771"/>
      <c r="C33" s="1570"/>
      <c r="D33" s="1570"/>
      <c r="E33" s="1570"/>
      <c r="F33" s="1570"/>
      <c r="G33" s="1570"/>
      <c r="H33" s="1570"/>
      <c r="I33" s="1570"/>
      <c r="J33" s="1573"/>
      <c r="K33" s="960"/>
      <c r="L33" s="960"/>
      <c r="M33" s="963"/>
      <c r="N33" s="963"/>
      <c r="O33" s="963"/>
      <c r="P33" s="963"/>
      <c r="Q33" s="963"/>
      <c r="R33" s="963"/>
      <c r="S33" s="963"/>
      <c r="T33" s="963"/>
      <c r="U33" s="963"/>
      <c r="V33" s="963"/>
      <c r="W33" s="963"/>
      <c r="X33" s="963"/>
      <c r="Y33" s="963"/>
      <c r="Z33" s="963"/>
    </row>
    <row r="34" spans="1:26" ht="21">
      <c r="A34" s="1118">
        <v>4</v>
      </c>
      <c r="B34" s="1771"/>
      <c r="C34" s="1570"/>
      <c r="D34" s="1570"/>
      <c r="E34" s="1570"/>
      <c r="F34" s="1570"/>
      <c r="G34" s="1570"/>
      <c r="H34" s="1570"/>
      <c r="I34" s="1570"/>
      <c r="J34" s="1573"/>
      <c r="K34" s="960"/>
      <c r="L34" s="960"/>
      <c r="M34" s="963"/>
      <c r="N34" s="963"/>
      <c r="O34" s="963"/>
      <c r="P34" s="963"/>
      <c r="Q34" s="963"/>
      <c r="R34" s="963"/>
      <c r="S34" s="963"/>
      <c r="T34" s="963"/>
      <c r="U34" s="963"/>
      <c r="V34" s="963"/>
      <c r="W34" s="963"/>
      <c r="X34" s="963"/>
      <c r="Y34" s="963"/>
      <c r="Z34" s="963"/>
    </row>
    <row r="35" spans="1:26" ht="21">
      <c r="A35" s="1118">
        <v>5</v>
      </c>
      <c r="B35" s="1771"/>
      <c r="C35" s="1570"/>
      <c r="D35" s="1570"/>
      <c r="E35" s="1570"/>
      <c r="F35" s="1570"/>
      <c r="G35" s="1570"/>
      <c r="H35" s="1570"/>
      <c r="I35" s="1570"/>
      <c r="J35" s="1573"/>
      <c r="K35" s="960"/>
      <c r="L35" s="960"/>
      <c r="M35" s="963"/>
      <c r="N35" s="963"/>
      <c r="O35" s="963"/>
      <c r="P35" s="963"/>
      <c r="Q35" s="963"/>
      <c r="R35" s="963"/>
      <c r="S35" s="963"/>
      <c r="T35" s="963"/>
      <c r="U35" s="963"/>
      <c r="V35" s="963"/>
      <c r="W35" s="963"/>
      <c r="X35" s="963"/>
      <c r="Y35" s="963"/>
      <c r="Z35" s="963"/>
    </row>
    <row r="36" spans="1:26" ht="21">
      <c r="A36" s="804"/>
      <c r="B36" s="1774" t="s">
        <v>309</v>
      </c>
      <c r="C36" s="1570"/>
      <c r="D36" s="1570"/>
      <c r="E36" s="1570"/>
      <c r="F36" s="1570"/>
      <c r="G36" s="1570"/>
      <c r="H36" s="1570"/>
      <c r="I36" s="1570"/>
      <c r="J36" s="1573"/>
      <c r="K36" s="960"/>
      <c r="L36" s="960"/>
      <c r="M36" s="963"/>
      <c r="N36" s="963"/>
      <c r="O36" s="963"/>
      <c r="P36" s="963"/>
      <c r="Q36" s="963"/>
      <c r="R36" s="963"/>
      <c r="S36" s="963"/>
      <c r="T36" s="963"/>
      <c r="U36" s="963"/>
      <c r="V36" s="963"/>
      <c r="W36" s="963"/>
      <c r="X36" s="963"/>
      <c r="Y36" s="963"/>
      <c r="Z36" s="963"/>
    </row>
    <row r="37" spans="1:26" ht="21">
      <c r="A37" s="664"/>
      <c r="B37" s="1774" t="s">
        <v>310</v>
      </c>
      <c r="C37" s="1570"/>
      <c r="D37" s="1570"/>
      <c r="E37" s="1570"/>
      <c r="F37" s="1570"/>
      <c r="G37" s="1570"/>
      <c r="H37" s="1570"/>
      <c r="I37" s="1570"/>
      <c r="J37" s="1573"/>
      <c r="K37" s="960"/>
      <c r="L37" s="960"/>
      <c r="M37" s="963"/>
      <c r="N37" s="963"/>
      <c r="O37" s="963"/>
      <c r="P37" s="963"/>
      <c r="Q37" s="963"/>
      <c r="R37" s="963"/>
      <c r="S37" s="963"/>
      <c r="T37" s="963"/>
      <c r="U37" s="963"/>
      <c r="V37" s="963"/>
      <c r="W37" s="963"/>
      <c r="X37" s="963"/>
      <c r="Y37" s="963"/>
      <c r="Z37" s="963"/>
    </row>
    <row r="38" spans="1:26" ht="21">
      <c r="A38" s="1739"/>
      <c r="B38" s="1612"/>
      <c r="C38" s="1612"/>
      <c r="D38" s="1612"/>
      <c r="E38" s="1612"/>
      <c r="F38" s="1612"/>
      <c r="G38" s="1598"/>
      <c r="H38" s="1035"/>
      <c r="I38" s="1035"/>
      <c r="J38" s="1035"/>
      <c r="K38" s="960"/>
      <c r="L38" s="960"/>
      <c r="M38" s="963"/>
      <c r="N38" s="963"/>
      <c r="O38" s="963"/>
      <c r="P38" s="963"/>
      <c r="Q38" s="963"/>
      <c r="R38" s="963"/>
      <c r="S38" s="963"/>
      <c r="T38" s="963"/>
      <c r="U38" s="963"/>
      <c r="V38" s="963"/>
      <c r="W38" s="963"/>
      <c r="X38" s="963"/>
      <c r="Y38" s="963"/>
      <c r="Z38" s="963"/>
    </row>
    <row r="39" spans="1:26" ht="21">
      <c r="A39" s="1613"/>
      <c r="B39" s="1614"/>
      <c r="C39" s="1614"/>
      <c r="D39" s="1614"/>
      <c r="E39" s="1614"/>
      <c r="F39" s="1614"/>
      <c r="G39" s="1615"/>
      <c r="H39" s="1035"/>
      <c r="I39" s="1035"/>
      <c r="J39" s="1035"/>
      <c r="K39" s="960"/>
      <c r="L39" s="960"/>
      <c r="M39" s="963"/>
      <c r="N39" s="963"/>
      <c r="O39" s="963"/>
      <c r="P39" s="963"/>
      <c r="Q39" s="963"/>
      <c r="R39" s="963"/>
      <c r="S39" s="963"/>
      <c r="T39" s="963"/>
      <c r="U39" s="963"/>
      <c r="V39" s="963"/>
      <c r="W39" s="963"/>
      <c r="X39" s="963"/>
      <c r="Y39" s="963"/>
      <c r="Z39" s="963"/>
    </row>
    <row r="40" spans="1:26" ht="21">
      <c r="A40" s="1599"/>
      <c r="B40" s="1616"/>
      <c r="C40" s="1616"/>
      <c r="D40" s="1616"/>
      <c r="E40" s="1616"/>
      <c r="F40" s="1616"/>
      <c r="G40" s="1600"/>
      <c r="H40" s="1035"/>
      <c r="I40" s="1035"/>
      <c r="J40" s="1035"/>
      <c r="K40" s="960"/>
      <c r="L40" s="960"/>
      <c r="M40" s="963"/>
      <c r="N40" s="963"/>
      <c r="O40" s="963"/>
      <c r="P40" s="963"/>
      <c r="Q40" s="963"/>
      <c r="R40" s="963"/>
      <c r="S40" s="963"/>
      <c r="T40" s="963"/>
      <c r="U40" s="963"/>
      <c r="V40" s="963"/>
      <c r="W40" s="963"/>
      <c r="X40" s="963"/>
      <c r="Y40" s="963"/>
      <c r="Z40" s="963"/>
    </row>
    <row r="41" spans="1:26" ht="17">
      <c r="A41" s="1036" t="s">
        <v>311</v>
      </c>
      <c r="B41" s="1036" t="s">
        <v>4573</v>
      </c>
      <c r="C41" s="811" t="s">
        <v>1811</v>
      </c>
      <c r="D41" s="811" t="s">
        <v>314</v>
      </c>
      <c r="E41" s="811" t="s">
        <v>315</v>
      </c>
      <c r="F41" s="811" t="s">
        <v>316</v>
      </c>
      <c r="G41" s="811" t="s">
        <v>317</v>
      </c>
      <c r="H41" s="1037"/>
      <c r="I41" s="893" t="s">
        <v>3504</v>
      </c>
      <c r="J41" s="893" t="s">
        <v>2588</v>
      </c>
      <c r="K41" s="960"/>
      <c r="L41" s="960"/>
      <c r="M41" s="963"/>
      <c r="N41" s="963"/>
      <c r="O41" s="963"/>
      <c r="P41" s="963"/>
      <c r="Q41" s="963"/>
      <c r="R41" s="963"/>
      <c r="S41" s="963"/>
      <c r="T41" s="963"/>
      <c r="U41" s="963"/>
      <c r="V41" s="963"/>
      <c r="W41" s="963"/>
      <c r="X41" s="963"/>
      <c r="Y41" s="963"/>
      <c r="Z41" s="963"/>
    </row>
    <row r="42" spans="1:26" ht="21">
      <c r="A42" s="693"/>
      <c r="B42" s="1773" t="s">
        <v>320</v>
      </c>
      <c r="C42" s="1570"/>
      <c r="D42" s="1570"/>
      <c r="E42" s="1570"/>
      <c r="F42" s="1570"/>
      <c r="G42" s="1571"/>
      <c r="H42" s="1038"/>
      <c r="I42" s="893">
        <f t="shared" ref="I42:J42" si="1">I43+I63+I69+I73</f>
        <v>28</v>
      </c>
      <c r="J42" s="893">
        <f t="shared" si="1"/>
        <v>28</v>
      </c>
      <c r="K42" s="960"/>
      <c r="L42" s="960"/>
      <c r="M42" s="963"/>
      <c r="N42" s="963"/>
      <c r="O42" s="963"/>
      <c r="P42" s="963"/>
      <c r="Q42" s="963"/>
      <c r="R42" s="963"/>
      <c r="S42" s="963"/>
      <c r="T42" s="963"/>
      <c r="U42" s="963"/>
      <c r="V42" s="963"/>
      <c r="W42" s="963"/>
      <c r="X42" s="963"/>
      <c r="Y42" s="963"/>
      <c r="Z42" s="963"/>
    </row>
    <row r="43" spans="1:26" ht="19">
      <c r="A43" s="693" t="s">
        <v>209</v>
      </c>
      <c r="B43" s="1606" t="s">
        <v>40</v>
      </c>
      <c r="C43" s="1570"/>
      <c r="D43" s="1570"/>
      <c r="E43" s="1570"/>
      <c r="F43" s="1570"/>
      <c r="G43" s="1573"/>
      <c r="H43" s="816"/>
      <c r="I43" s="893">
        <f>SUM(D45:D59)</f>
        <v>18</v>
      </c>
      <c r="J43" s="893">
        <f>COUNT(D45:D59)*2</f>
        <v>18</v>
      </c>
      <c r="K43" s="960"/>
      <c r="L43" s="960"/>
      <c r="M43" s="963"/>
      <c r="N43" s="963"/>
      <c r="O43" s="963"/>
      <c r="P43" s="963"/>
      <c r="Q43" s="963"/>
      <c r="R43" s="963"/>
      <c r="S43" s="963"/>
      <c r="T43" s="963"/>
      <c r="U43" s="963"/>
      <c r="V43" s="963"/>
      <c r="W43" s="963"/>
      <c r="X43" s="963"/>
      <c r="Y43" s="963"/>
      <c r="Z43" s="963"/>
    </row>
    <row r="44" spans="1:26" ht="34" hidden="1">
      <c r="A44" s="310" t="s">
        <v>1813</v>
      </c>
      <c r="B44" s="122" t="s">
        <v>322</v>
      </c>
      <c r="C44" s="141"/>
      <c r="D44" s="594"/>
      <c r="E44" s="141"/>
      <c r="F44" s="141"/>
      <c r="G44" s="127"/>
      <c r="H44" s="105"/>
      <c r="I44" s="105"/>
      <c r="J44" s="105"/>
      <c r="K44" s="105"/>
      <c r="L44" s="105"/>
      <c r="M44" s="106"/>
      <c r="N44" s="106"/>
      <c r="O44" s="106"/>
      <c r="P44" s="106"/>
      <c r="Q44" s="106"/>
      <c r="R44" s="106"/>
      <c r="S44" s="106"/>
      <c r="T44" s="106"/>
      <c r="U44" s="106"/>
      <c r="V44" s="106"/>
      <c r="W44" s="106"/>
      <c r="X44" s="106"/>
      <c r="Y44" s="106"/>
      <c r="Z44" s="106"/>
    </row>
    <row r="45" spans="1:26" ht="64">
      <c r="A45" s="693" t="s">
        <v>1816</v>
      </c>
      <c r="B45" s="467" t="s">
        <v>327</v>
      </c>
      <c r="C45" s="475" t="s">
        <v>5613</v>
      </c>
      <c r="D45" s="180">
        <v>2</v>
      </c>
      <c r="E45" s="696" t="s">
        <v>387</v>
      </c>
      <c r="F45" s="735" t="s">
        <v>5614</v>
      </c>
      <c r="G45" s="1039"/>
      <c r="H45" s="1040"/>
      <c r="I45" s="893"/>
      <c r="J45" s="893"/>
      <c r="K45" s="960"/>
      <c r="L45" s="960"/>
      <c r="M45" s="963"/>
      <c r="N45" s="963"/>
      <c r="O45" s="963"/>
      <c r="P45" s="963"/>
      <c r="Q45" s="963"/>
      <c r="R45" s="963"/>
      <c r="S45" s="963"/>
      <c r="T45" s="963"/>
      <c r="U45" s="963"/>
      <c r="V45" s="963"/>
      <c r="W45" s="963"/>
      <c r="X45" s="963"/>
      <c r="Y45" s="963"/>
      <c r="Z45" s="963"/>
    </row>
    <row r="46" spans="1:26" ht="96">
      <c r="A46" s="693" t="s">
        <v>1819</v>
      </c>
      <c r="B46" s="467" t="s">
        <v>331</v>
      </c>
      <c r="C46" s="1041" t="s">
        <v>5615</v>
      </c>
      <c r="D46" s="180">
        <v>2</v>
      </c>
      <c r="E46" s="696" t="s">
        <v>387</v>
      </c>
      <c r="F46" s="735" t="s">
        <v>5616</v>
      </c>
      <c r="G46" s="1039"/>
      <c r="H46" s="1040"/>
      <c r="I46" s="893"/>
      <c r="J46" s="893"/>
      <c r="K46" s="960"/>
      <c r="L46" s="960"/>
      <c r="M46" s="963"/>
      <c r="N46" s="963"/>
      <c r="O46" s="963"/>
      <c r="P46" s="963"/>
      <c r="Q46" s="963"/>
      <c r="R46" s="963"/>
      <c r="S46" s="963"/>
      <c r="T46" s="963"/>
      <c r="U46" s="963"/>
      <c r="V46" s="963"/>
      <c r="W46" s="963"/>
      <c r="X46" s="963"/>
      <c r="Y46" s="963"/>
      <c r="Z46" s="963"/>
    </row>
    <row r="47" spans="1:26" ht="48">
      <c r="A47" s="693" t="s">
        <v>1827</v>
      </c>
      <c r="B47" s="467" t="s">
        <v>1828</v>
      </c>
      <c r="C47" s="475" t="s">
        <v>5617</v>
      </c>
      <c r="D47" s="180">
        <v>2</v>
      </c>
      <c r="E47" s="696" t="s">
        <v>387</v>
      </c>
      <c r="F47" s="735" t="s">
        <v>5618</v>
      </c>
      <c r="G47" s="1039"/>
      <c r="H47" s="1040"/>
      <c r="I47" s="893"/>
      <c r="J47" s="893"/>
      <c r="K47" s="960"/>
      <c r="L47" s="960"/>
      <c r="M47" s="963"/>
      <c r="N47" s="963"/>
      <c r="O47" s="963"/>
      <c r="P47" s="963"/>
      <c r="Q47" s="963"/>
      <c r="R47" s="963"/>
      <c r="S47" s="963"/>
      <c r="T47" s="963"/>
      <c r="U47" s="963"/>
      <c r="V47" s="963"/>
      <c r="W47" s="963"/>
      <c r="X47" s="963"/>
      <c r="Y47" s="963"/>
      <c r="Z47" s="963"/>
    </row>
    <row r="48" spans="1:26" ht="34">
      <c r="A48" s="693" t="s">
        <v>1833</v>
      </c>
      <c r="B48" s="467" t="s">
        <v>337</v>
      </c>
      <c r="C48" s="475" t="s">
        <v>5619</v>
      </c>
      <c r="D48" s="180">
        <v>2</v>
      </c>
      <c r="E48" s="696" t="s">
        <v>387</v>
      </c>
      <c r="F48" s="735" t="s">
        <v>5620</v>
      </c>
      <c r="G48" s="1039"/>
      <c r="H48" s="1040"/>
      <c r="I48" s="893"/>
      <c r="J48" s="893"/>
      <c r="K48" s="960"/>
      <c r="L48" s="960"/>
      <c r="M48" s="963"/>
      <c r="N48" s="963"/>
      <c r="O48" s="963"/>
      <c r="P48" s="963"/>
      <c r="Q48" s="963"/>
      <c r="R48" s="963"/>
      <c r="S48" s="963"/>
      <c r="T48" s="963"/>
      <c r="U48" s="963"/>
      <c r="V48" s="963"/>
      <c r="W48" s="963"/>
      <c r="X48" s="963"/>
      <c r="Y48" s="963"/>
      <c r="Z48" s="963"/>
    </row>
    <row r="49" spans="1:26" ht="128">
      <c r="A49" s="693" t="s">
        <v>1836</v>
      </c>
      <c r="B49" s="467" t="s">
        <v>341</v>
      </c>
      <c r="C49" s="475" t="s">
        <v>5621</v>
      </c>
      <c r="D49" s="180">
        <v>2</v>
      </c>
      <c r="E49" s="696" t="s">
        <v>387</v>
      </c>
      <c r="F49" s="735" t="s">
        <v>5622</v>
      </c>
      <c r="G49" s="1039"/>
      <c r="H49" s="1040"/>
      <c r="I49" s="893"/>
      <c r="J49" s="893"/>
      <c r="K49" s="960"/>
      <c r="L49" s="960"/>
      <c r="M49" s="963"/>
      <c r="N49" s="963"/>
      <c r="O49" s="963"/>
      <c r="P49" s="963"/>
      <c r="Q49" s="963"/>
      <c r="R49" s="963"/>
      <c r="S49" s="963"/>
      <c r="T49" s="963"/>
      <c r="U49" s="963"/>
      <c r="V49" s="963"/>
      <c r="W49" s="963"/>
      <c r="X49" s="963"/>
      <c r="Y49" s="963"/>
      <c r="Z49" s="963"/>
    </row>
    <row r="50" spans="1:26" ht="34">
      <c r="A50" s="693" t="s">
        <v>1839</v>
      </c>
      <c r="B50" s="467" t="s">
        <v>345</v>
      </c>
      <c r="C50" s="475" t="s">
        <v>5623</v>
      </c>
      <c r="D50" s="180">
        <v>2</v>
      </c>
      <c r="E50" s="696" t="s">
        <v>387</v>
      </c>
      <c r="F50" s="735" t="s">
        <v>5624</v>
      </c>
      <c r="G50" s="1039"/>
      <c r="H50" s="1040"/>
      <c r="I50" s="893"/>
      <c r="J50" s="893"/>
      <c r="K50" s="960"/>
      <c r="L50" s="960"/>
      <c r="M50" s="963"/>
      <c r="N50" s="963"/>
      <c r="O50" s="963"/>
      <c r="P50" s="963"/>
      <c r="Q50" s="963"/>
      <c r="R50" s="963"/>
      <c r="S50" s="963"/>
      <c r="T50" s="963"/>
      <c r="U50" s="963"/>
      <c r="V50" s="963"/>
      <c r="W50" s="963"/>
      <c r="X50" s="963"/>
      <c r="Y50" s="963"/>
      <c r="Z50" s="963"/>
    </row>
    <row r="51" spans="1:26" ht="30.75" hidden="1" customHeight="1">
      <c r="A51" s="310" t="s">
        <v>348</v>
      </c>
      <c r="B51" s="122" t="s">
        <v>349</v>
      </c>
      <c r="C51" s="141"/>
      <c r="D51" s="594"/>
      <c r="E51" s="141"/>
      <c r="F51" s="141"/>
      <c r="G51" s="127"/>
      <c r="H51" s="105"/>
      <c r="I51" s="105"/>
      <c r="J51" s="105"/>
      <c r="K51" s="105"/>
      <c r="L51" s="105"/>
      <c r="M51" s="106"/>
      <c r="N51" s="106"/>
      <c r="O51" s="106"/>
      <c r="P51" s="106"/>
      <c r="Q51" s="106"/>
      <c r="R51" s="106"/>
      <c r="S51" s="106"/>
      <c r="T51" s="106"/>
      <c r="U51" s="106"/>
      <c r="V51" s="106"/>
      <c r="W51" s="106"/>
      <c r="X51" s="106"/>
      <c r="Y51" s="106"/>
      <c r="Z51" s="106"/>
    </row>
    <row r="52" spans="1:26" ht="30.75" hidden="1" customHeight="1">
      <c r="A52" s="310" t="s">
        <v>1844</v>
      </c>
      <c r="B52" s="122" t="s">
        <v>351</v>
      </c>
      <c r="C52" s="141"/>
      <c r="D52" s="594"/>
      <c r="E52" s="141"/>
      <c r="F52" s="141"/>
      <c r="G52" s="127"/>
      <c r="H52" s="105"/>
      <c r="I52" s="105"/>
      <c r="J52" s="105"/>
      <c r="K52" s="105"/>
      <c r="L52" s="105"/>
      <c r="M52" s="106"/>
      <c r="N52" s="106"/>
      <c r="O52" s="106"/>
      <c r="P52" s="106"/>
      <c r="Q52" s="106"/>
      <c r="R52" s="106"/>
      <c r="S52" s="106"/>
      <c r="T52" s="106"/>
      <c r="U52" s="106"/>
      <c r="V52" s="106"/>
      <c r="W52" s="106"/>
      <c r="X52" s="106"/>
      <c r="Y52" s="106"/>
      <c r="Z52" s="106"/>
    </row>
    <row r="53" spans="1:26" ht="34">
      <c r="A53" s="693" t="s">
        <v>354</v>
      </c>
      <c r="B53" s="467" t="s">
        <v>355</v>
      </c>
      <c r="C53" s="475" t="s">
        <v>5625</v>
      </c>
      <c r="D53" s="180">
        <v>2</v>
      </c>
      <c r="E53" s="696" t="s">
        <v>387</v>
      </c>
      <c r="F53" s="471" t="s">
        <v>5626</v>
      </c>
      <c r="G53" s="1039"/>
      <c r="H53" s="1040"/>
      <c r="I53" s="893"/>
      <c r="J53" s="893"/>
      <c r="K53" s="960"/>
      <c r="L53" s="960"/>
      <c r="M53" s="963"/>
      <c r="N53" s="963"/>
      <c r="O53" s="963"/>
      <c r="P53" s="963"/>
      <c r="Q53" s="963"/>
      <c r="R53" s="963"/>
      <c r="S53" s="963"/>
      <c r="T53" s="963"/>
      <c r="U53" s="963"/>
      <c r="V53" s="963"/>
      <c r="W53" s="963"/>
      <c r="X53" s="963"/>
      <c r="Y53" s="963"/>
      <c r="Z53" s="963"/>
    </row>
    <row r="54" spans="1:26" ht="30.75" hidden="1" customHeight="1">
      <c r="A54" s="310" t="s">
        <v>356</v>
      </c>
      <c r="B54" s="122" t="s">
        <v>357</v>
      </c>
      <c r="C54" s="141"/>
      <c r="D54" s="594"/>
      <c r="E54" s="141"/>
      <c r="F54" s="141"/>
      <c r="G54" s="127"/>
      <c r="H54" s="105"/>
      <c r="I54" s="105"/>
      <c r="J54" s="105"/>
      <c r="K54" s="105"/>
      <c r="L54" s="105"/>
      <c r="M54" s="106"/>
      <c r="N54" s="106"/>
      <c r="O54" s="106"/>
      <c r="P54" s="106"/>
      <c r="Q54" s="106"/>
      <c r="R54" s="106"/>
      <c r="S54" s="106"/>
      <c r="T54" s="106"/>
      <c r="U54" s="106"/>
      <c r="V54" s="106"/>
      <c r="W54" s="106"/>
      <c r="X54" s="106"/>
      <c r="Y54" s="106"/>
      <c r="Z54" s="106"/>
    </row>
    <row r="55" spans="1:26" ht="30.75" hidden="1" customHeight="1">
      <c r="A55" s="310" t="s">
        <v>358</v>
      </c>
      <c r="B55" s="122" t="s">
        <v>359</v>
      </c>
      <c r="C55" s="141"/>
      <c r="D55" s="594"/>
      <c r="E55" s="141"/>
      <c r="F55" s="141"/>
      <c r="G55" s="127"/>
      <c r="H55" s="105"/>
      <c r="I55" s="105"/>
      <c r="J55" s="105"/>
      <c r="K55" s="105"/>
      <c r="L55" s="105"/>
      <c r="M55" s="106"/>
      <c r="N55" s="106"/>
      <c r="O55" s="106"/>
      <c r="P55" s="106"/>
      <c r="Q55" s="106"/>
      <c r="R55" s="106"/>
      <c r="S55" s="106"/>
      <c r="T55" s="106"/>
      <c r="U55" s="106"/>
      <c r="V55" s="106"/>
      <c r="W55" s="106"/>
      <c r="X55" s="106"/>
      <c r="Y55" s="106"/>
      <c r="Z55" s="106"/>
    </row>
    <row r="56" spans="1:26" ht="30.75" hidden="1" customHeight="1">
      <c r="A56" s="310" t="s">
        <v>1854</v>
      </c>
      <c r="B56" s="122" t="s">
        <v>361</v>
      </c>
      <c r="C56" s="141"/>
      <c r="D56" s="594"/>
      <c r="E56" s="141"/>
      <c r="F56" s="141"/>
      <c r="G56" s="127"/>
      <c r="H56" s="105"/>
      <c r="I56" s="105"/>
      <c r="J56" s="105"/>
      <c r="K56" s="105"/>
      <c r="L56" s="105"/>
      <c r="M56" s="106"/>
      <c r="N56" s="106"/>
      <c r="O56" s="106"/>
      <c r="P56" s="106"/>
      <c r="Q56" s="106"/>
      <c r="R56" s="106"/>
      <c r="S56" s="106"/>
      <c r="T56" s="106"/>
      <c r="U56" s="106"/>
      <c r="V56" s="106"/>
      <c r="W56" s="106"/>
      <c r="X56" s="106"/>
      <c r="Y56" s="106"/>
      <c r="Z56" s="106"/>
    </row>
    <row r="57" spans="1:26" ht="34">
      <c r="A57" s="693" t="s">
        <v>1858</v>
      </c>
      <c r="B57" s="467" t="s">
        <v>367</v>
      </c>
      <c r="C57" s="475" t="s">
        <v>5627</v>
      </c>
      <c r="D57" s="180">
        <v>2</v>
      </c>
      <c r="E57" s="696" t="s">
        <v>599</v>
      </c>
      <c r="F57" s="471"/>
      <c r="G57" s="1039"/>
      <c r="H57" s="1040"/>
      <c r="I57" s="893"/>
      <c r="J57" s="893"/>
      <c r="K57" s="960"/>
      <c r="L57" s="960"/>
      <c r="M57" s="963"/>
      <c r="N57" s="963"/>
      <c r="O57" s="963"/>
      <c r="P57" s="963"/>
      <c r="Q57" s="963"/>
      <c r="R57" s="963"/>
      <c r="S57" s="963"/>
      <c r="T57" s="963"/>
      <c r="U57" s="963"/>
      <c r="V57" s="963"/>
      <c r="W57" s="963"/>
      <c r="X57" s="963"/>
      <c r="Y57" s="963"/>
      <c r="Z57" s="963"/>
    </row>
    <row r="58" spans="1:26" ht="30" hidden="1" customHeight="1">
      <c r="A58" s="310" t="s">
        <v>370</v>
      </c>
      <c r="B58" s="122" t="s">
        <v>371</v>
      </c>
      <c r="C58" s="141"/>
      <c r="D58" s="594"/>
      <c r="E58" s="141"/>
      <c r="F58" s="141"/>
      <c r="G58" s="127"/>
      <c r="H58" s="105"/>
      <c r="I58" s="105"/>
      <c r="J58" s="105"/>
      <c r="K58" s="105"/>
      <c r="L58" s="105"/>
      <c r="M58" s="106"/>
      <c r="N58" s="106"/>
      <c r="O58" s="106"/>
      <c r="P58" s="106"/>
      <c r="Q58" s="106"/>
      <c r="R58" s="106"/>
      <c r="S58" s="106"/>
      <c r="T58" s="106"/>
      <c r="U58" s="106"/>
      <c r="V58" s="106"/>
      <c r="W58" s="106"/>
      <c r="X58" s="106"/>
      <c r="Y58" s="106"/>
      <c r="Z58" s="106"/>
    </row>
    <row r="59" spans="1:26" ht="34">
      <c r="A59" s="693" t="s">
        <v>1867</v>
      </c>
      <c r="B59" s="467" t="s">
        <v>373</v>
      </c>
      <c r="C59" s="475" t="s">
        <v>5628</v>
      </c>
      <c r="D59" s="180">
        <v>2</v>
      </c>
      <c r="E59" s="696" t="s">
        <v>387</v>
      </c>
      <c r="F59" s="471" t="s">
        <v>5629</v>
      </c>
      <c r="G59" s="1039"/>
      <c r="H59" s="1040"/>
      <c r="I59" s="893"/>
      <c r="J59" s="893"/>
      <c r="K59" s="960"/>
      <c r="L59" s="960"/>
      <c r="M59" s="963"/>
      <c r="N59" s="963"/>
      <c r="O59" s="963"/>
      <c r="P59" s="963"/>
      <c r="Q59" s="963"/>
      <c r="R59" s="963"/>
      <c r="S59" s="963"/>
      <c r="T59" s="963"/>
      <c r="U59" s="963"/>
      <c r="V59" s="963"/>
      <c r="W59" s="963"/>
      <c r="X59" s="963"/>
      <c r="Y59" s="963"/>
      <c r="Z59" s="963"/>
    </row>
    <row r="60" spans="1:26" ht="30.75" hidden="1" customHeight="1">
      <c r="A60" s="310" t="s">
        <v>376</v>
      </c>
      <c r="B60" s="122" t="s">
        <v>377</v>
      </c>
      <c r="C60" s="141"/>
      <c r="D60" s="594"/>
      <c r="E60" s="141"/>
      <c r="F60" s="141"/>
      <c r="G60" s="127"/>
      <c r="H60" s="105"/>
      <c r="I60" s="105"/>
      <c r="J60" s="105"/>
      <c r="K60" s="105"/>
      <c r="L60" s="105"/>
      <c r="M60" s="106"/>
      <c r="N60" s="106"/>
      <c r="O60" s="106"/>
      <c r="P60" s="106"/>
      <c r="Q60" s="106"/>
      <c r="R60" s="106"/>
      <c r="S60" s="106"/>
      <c r="T60" s="106"/>
      <c r="U60" s="106"/>
      <c r="V60" s="106"/>
      <c r="W60" s="106"/>
      <c r="X60" s="106"/>
      <c r="Y60" s="106"/>
      <c r="Z60" s="106"/>
    </row>
    <row r="61" spans="1:26" ht="30.75" hidden="1" customHeight="1">
      <c r="A61" s="310" t="s">
        <v>378</v>
      </c>
      <c r="B61" s="122" t="s">
        <v>4592</v>
      </c>
      <c r="C61" s="141"/>
      <c r="D61" s="594"/>
      <c r="E61" s="141"/>
      <c r="F61" s="141"/>
      <c r="G61" s="127"/>
      <c r="H61" s="105"/>
      <c r="I61" s="105"/>
      <c r="J61" s="105"/>
      <c r="K61" s="105"/>
      <c r="L61" s="105"/>
      <c r="M61" s="106"/>
      <c r="N61" s="106"/>
      <c r="O61" s="106"/>
      <c r="P61" s="106"/>
      <c r="Q61" s="106"/>
      <c r="R61" s="106"/>
      <c r="S61" s="106"/>
      <c r="T61" s="106"/>
      <c r="U61" s="106"/>
      <c r="V61" s="106"/>
      <c r="W61" s="106"/>
      <c r="X61" s="106"/>
      <c r="Y61" s="106"/>
      <c r="Z61" s="106"/>
    </row>
    <row r="62" spans="1:26" ht="30.75" hidden="1" customHeight="1">
      <c r="A62" s="121" t="s">
        <v>380</v>
      </c>
      <c r="B62" s="129" t="s">
        <v>381</v>
      </c>
      <c r="C62" s="141"/>
      <c r="D62" s="594"/>
      <c r="E62" s="141"/>
      <c r="F62" s="141"/>
      <c r="G62" s="127"/>
      <c r="H62" s="105"/>
      <c r="I62" s="105"/>
      <c r="J62" s="105"/>
      <c r="K62" s="105"/>
      <c r="L62" s="105"/>
      <c r="M62" s="106"/>
      <c r="N62" s="106"/>
      <c r="O62" s="106"/>
      <c r="P62" s="106"/>
      <c r="Q62" s="106"/>
      <c r="R62" s="106"/>
      <c r="S62" s="106"/>
      <c r="T62" s="106"/>
      <c r="U62" s="106"/>
      <c r="V62" s="106"/>
      <c r="W62" s="106"/>
      <c r="X62" s="106"/>
      <c r="Y62" s="106"/>
      <c r="Z62" s="106"/>
    </row>
    <row r="63" spans="1:26" ht="19">
      <c r="A63" s="693" t="s">
        <v>41</v>
      </c>
      <c r="B63" s="1606" t="s">
        <v>42</v>
      </c>
      <c r="C63" s="1570"/>
      <c r="D63" s="1570"/>
      <c r="E63" s="1570"/>
      <c r="F63" s="1570"/>
      <c r="G63" s="1573"/>
      <c r="H63" s="816"/>
      <c r="I63" s="893">
        <f>SUM(D67)</f>
        <v>2</v>
      </c>
      <c r="J63" s="893">
        <f>COUNT(D67)*2</f>
        <v>2</v>
      </c>
      <c r="K63" s="960"/>
      <c r="L63" s="960"/>
      <c r="M63" s="963"/>
      <c r="N63" s="963"/>
      <c r="O63" s="963"/>
      <c r="P63" s="963"/>
      <c r="Q63" s="963"/>
      <c r="R63" s="963"/>
      <c r="S63" s="963"/>
      <c r="T63" s="963"/>
      <c r="U63" s="963"/>
      <c r="V63" s="963"/>
      <c r="W63" s="963"/>
      <c r="X63" s="963"/>
      <c r="Y63" s="963"/>
      <c r="Z63" s="963"/>
    </row>
    <row r="64" spans="1:26" ht="34" hidden="1">
      <c r="A64" s="310" t="s">
        <v>382</v>
      </c>
      <c r="B64" s="491" t="s">
        <v>383</v>
      </c>
      <c r="C64" s="1042"/>
      <c r="D64" s="1002"/>
      <c r="E64" s="155"/>
      <c r="F64" s="492"/>
      <c r="G64" s="540"/>
      <c r="H64" s="582"/>
      <c r="I64" s="105"/>
      <c r="J64" s="105"/>
      <c r="K64" s="105"/>
      <c r="L64" s="105"/>
      <c r="M64" s="106"/>
      <c r="N64" s="106"/>
      <c r="O64" s="106"/>
      <c r="P64" s="106"/>
      <c r="Q64" s="106"/>
      <c r="R64" s="106"/>
      <c r="S64" s="106"/>
      <c r="T64" s="106"/>
      <c r="U64" s="106"/>
      <c r="V64" s="106"/>
      <c r="W64" s="106"/>
      <c r="X64" s="106"/>
      <c r="Y64" s="106"/>
      <c r="Z64" s="106"/>
    </row>
    <row r="65" spans="1:26" ht="34" hidden="1">
      <c r="A65" s="310" t="s">
        <v>384</v>
      </c>
      <c r="B65" s="122" t="s">
        <v>385</v>
      </c>
      <c r="C65" s="730"/>
      <c r="D65" s="594"/>
      <c r="E65" s="141"/>
      <c r="F65" s="730"/>
      <c r="G65" s="540"/>
      <c r="H65" s="582"/>
      <c r="I65" s="105"/>
      <c r="J65" s="105"/>
      <c r="K65" s="105"/>
      <c r="L65" s="105"/>
      <c r="M65" s="106"/>
      <c r="N65" s="106"/>
      <c r="O65" s="106"/>
      <c r="P65" s="106"/>
      <c r="Q65" s="106"/>
      <c r="R65" s="106"/>
      <c r="S65" s="106"/>
      <c r="T65" s="106"/>
      <c r="U65" s="106"/>
      <c r="V65" s="106"/>
      <c r="W65" s="106"/>
      <c r="X65" s="106"/>
      <c r="Y65" s="106"/>
      <c r="Z65" s="106"/>
    </row>
    <row r="66" spans="1:26" ht="34" hidden="1">
      <c r="A66" s="310" t="s">
        <v>389</v>
      </c>
      <c r="B66" s="491" t="s">
        <v>390</v>
      </c>
      <c r="C66" s="1043"/>
      <c r="D66" s="1002"/>
      <c r="E66" s="155"/>
      <c r="F66" s="492"/>
      <c r="G66" s="540"/>
      <c r="H66" s="582"/>
      <c r="I66" s="105"/>
      <c r="J66" s="105"/>
      <c r="K66" s="105"/>
      <c r="L66" s="105"/>
      <c r="M66" s="106"/>
      <c r="N66" s="106"/>
      <c r="O66" s="106"/>
      <c r="P66" s="106"/>
      <c r="Q66" s="106"/>
      <c r="R66" s="106"/>
      <c r="S66" s="106"/>
      <c r="T66" s="106"/>
      <c r="U66" s="106"/>
      <c r="V66" s="106"/>
      <c r="W66" s="106"/>
      <c r="X66" s="106"/>
      <c r="Y66" s="106"/>
      <c r="Z66" s="106"/>
    </row>
    <row r="67" spans="1:26" ht="34">
      <c r="A67" s="693" t="s">
        <v>391</v>
      </c>
      <c r="B67" s="161" t="s">
        <v>392</v>
      </c>
      <c r="C67" s="1531" t="s">
        <v>9770</v>
      </c>
      <c r="D67" s="180">
        <v>2</v>
      </c>
      <c r="E67" s="736" t="s">
        <v>387</v>
      </c>
      <c r="F67" s="735" t="s">
        <v>5630</v>
      </c>
      <c r="G67" s="1039"/>
      <c r="H67" s="1040"/>
      <c r="I67" s="893"/>
      <c r="J67" s="893"/>
      <c r="K67" s="960"/>
      <c r="L67" s="960"/>
      <c r="M67" s="963"/>
      <c r="N67" s="963"/>
      <c r="O67" s="963"/>
      <c r="P67" s="963"/>
      <c r="Q67" s="963"/>
      <c r="R67" s="963"/>
      <c r="S67" s="963"/>
      <c r="T67" s="963"/>
      <c r="U67" s="963"/>
      <c r="V67" s="963"/>
      <c r="W67" s="963"/>
      <c r="X67" s="963"/>
      <c r="Y67" s="963"/>
      <c r="Z67" s="963"/>
    </row>
    <row r="68" spans="1:26" ht="30.75" hidden="1" customHeight="1">
      <c r="A68" s="310" t="s">
        <v>394</v>
      </c>
      <c r="B68" s="122" t="s">
        <v>395</v>
      </c>
      <c r="C68" s="141"/>
      <c r="D68" s="594"/>
      <c r="E68" s="141"/>
      <c r="F68" s="141"/>
      <c r="G68" s="127"/>
      <c r="H68" s="105"/>
      <c r="I68" s="105"/>
      <c r="J68" s="105"/>
      <c r="K68" s="105"/>
      <c r="L68" s="105"/>
      <c r="M68" s="106"/>
      <c r="N68" s="106"/>
      <c r="O68" s="106"/>
      <c r="P68" s="106"/>
      <c r="Q68" s="106"/>
      <c r="R68" s="106"/>
      <c r="S68" s="106"/>
      <c r="T68" s="106"/>
      <c r="U68" s="106"/>
      <c r="V68" s="106"/>
      <c r="W68" s="106"/>
      <c r="X68" s="106"/>
      <c r="Y68" s="106"/>
      <c r="Z68" s="106"/>
    </row>
    <row r="69" spans="1:26" ht="19">
      <c r="A69" s="693" t="s">
        <v>212</v>
      </c>
      <c r="B69" s="1606" t="s">
        <v>44</v>
      </c>
      <c r="C69" s="1570"/>
      <c r="D69" s="1570"/>
      <c r="E69" s="1570"/>
      <c r="F69" s="1570"/>
      <c r="G69" s="1573"/>
      <c r="H69" s="816"/>
      <c r="I69" s="893">
        <f>SUM(D70:D71)</f>
        <v>4</v>
      </c>
      <c r="J69" s="893">
        <f>COUNT(D70:D71)*2</f>
        <v>4</v>
      </c>
      <c r="K69" s="960"/>
      <c r="L69" s="960"/>
      <c r="M69" s="963"/>
      <c r="N69" s="963"/>
      <c r="O69" s="963"/>
      <c r="P69" s="963"/>
      <c r="Q69" s="963"/>
      <c r="R69" s="963"/>
      <c r="S69" s="963"/>
      <c r="T69" s="963"/>
      <c r="U69" s="963"/>
      <c r="V69" s="963"/>
      <c r="W69" s="963"/>
      <c r="X69" s="963"/>
      <c r="Y69" s="963"/>
      <c r="Z69" s="963"/>
    </row>
    <row r="70" spans="1:26" ht="17">
      <c r="A70" s="693" t="s">
        <v>1875</v>
      </c>
      <c r="B70" s="161" t="s">
        <v>397</v>
      </c>
      <c r="C70" s="735" t="s">
        <v>5631</v>
      </c>
      <c r="D70" s="180">
        <v>2</v>
      </c>
      <c r="E70" s="736" t="s">
        <v>387</v>
      </c>
      <c r="F70" s="735" t="s">
        <v>5632</v>
      </c>
      <c r="G70" s="960"/>
      <c r="H70" s="893"/>
      <c r="I70" s="893"/>
      <c r="J70" s="893"/>
      <c r="K70" s="960"/>
      <c r="L70" s="960"/>
      <c r="M70" s="963"/>
      <c r="N70" s="963"/>
      <c r="O70" s="963"/>
      <c r="P70" s="963"/>
      <c r="Q70" s="963"/>
      <c r="R70" s="963"/>
      <c r="S70" s="963"/>
      <c r="T70" s="963"/>
      <c r="U70" s="963"/>
      <c r="V70" s="963"/>
      <c r="W70" s="963"/>
      <c r="X70" s="963"/>
      <c r="Y70" s="963"/>
      <c r="Z70" s="963"/>
    </row>
    <row r="71" spans="1:26" ht="17">
      <c r="A71" s="693" t="s">
        <v>1876</v>
      </c>
      <c r="B71" s="467" t="s">
        <v>402</v>
      </c>
      <c r="C71" s="471" t="s">
        <v>5633</v>
      </c>
      <c r="D71" s="180">
        <v>2</v>
      </c>
      <c r="E71" s="696" t="s">
        <v>387</v>
      </c>
      <c r="F71" s="471" t="s">
        <v>5634</v>
      </c>
      <c r="G71" s="1039"/>
      <c r="H71" s="1040"/>
      <c r="I71" s="893"/>
      <c r="J71" s="893"/>
      <c r="K71" s="960"/>
      <c r="L71" s="960"/>
      <c r="M71" s="963"/>
      <c r="N71" s="963"/>
      <c r="O71" s="963"/>
      <c r="P71" s="963"/>
      <c r="Q71" s="963"/>
      <c r="R71" s="963"/>
      <c r="S71" s="963"/>
      <c r="T71" s="963"/>
      <c r="U71" s="963"/>
      <c r="V71" s="963"/>
      <c r="W71" s="963"/>
      <c r="X71" s="963"/>
      <c r="Y71" s="963"/>
      <c r="Z71" s="963"/>
    </row>
    <row r="72" spans="1:26" ht="46.5" hidden="1" customHeight="1">
      <c r="A72" s="310" t="s">
        <v>1878</v>
      </c>
      <c r="B72" s="122" t="s">
        <v>406</v>
      </c>
      <c r="C72" s="141"/>
      <c r="D72" s="594"/>
      <c r="E72" s="141"/>
      <c r="F72" s="141"/>
      <c r="G72" s="127"/>
      <c r="H72" s="105"/>
      <c r="I72" s="105"/>
      <c r="J72" s="105"/>
      <c r="K72" s="105"/>
      <c r="L72" s="105"/>
      <c r="M72" s="106"/>
      <c r="N72" s="106"/>
      <c r="O72" s="106"/>
      <c r="P72" s="106"/>
      <c r="Q72" s="106"/>
      <c r="R72" s="106"/>
      <c r="S72" s="106"/>
      <c r="T72" s="106"/>
      <c r="U72" s="106"/>
      <c r="V72" s="106"/>
      <c r="W72" s="106"/>
      <c r="X72" s="106"/>
      <c r="Y72" s="106"/>
      <c r="Z72" s="106"/>
    </row>
    <row r="73" spans="1:26" ht="19">
      <c r="A73" s="693" t="s">
        <v>45</v>
      </c>
      <c r="B73" s="1606" t="s">
        <v>408</v>
      </c>
      <c r="C73" s="1570"/>
      <c r="D73" s="1570"/>
      <c r="E73" s="1570"/>
      <c r="F73" s="1570"/>
      <c r="G73" s="1573"/>
      <c r="H73" s="816"/>
      <c r="I73" s="893">
        <f>SUM(D76:D77)</f>
        <v>4</v>
      </c>
      <c r="J73" s="893">
        <f>COUNT(D76:D77)*2</f>
        <v>4</v>
      </c>
      <c r="K73" s="960"/>
      <c r="L73" s="960"/>
      <c r="M73" s="963"/>
      <c r="N73" s="963"/>
      <c r="O73" s="963"/>
      <c r="P73" s="963"/>
      <c r="Q73" s="963"/>
      <c r="R73" s="963"/>
      <c r="S73" s="963"/>
      <c r="T73" s="963"/>
      <c r="U73" s="963"/>
      <c r="V73" s="963"/>
      <c r="W73" s="963"/>
      <c r="X73" s="963"/>
      <c r="Y73" s="963"/>
      <c r="Z73" s="963"/>
    </row>
    <row r="74" spans="1:26" ht="62.25" hidden="1" customHeight="1">
      <c r="A74" s="310" t="s">
        <v>409</v>
      </c>
      <c r="B74" s="122" t="s">
        <v>410</v>
      </c>
      <c r="C74" s="141"/>
      <c r="D74" s="594"/>
      <c r="E74" s="141"/>
      <c r="F74" s="141"/>
      <c r="G74" s="127"/>
      <c r="H74" s="105"/>
      <c r="I74" s="105"/>
      <c r="J74" s="105"/>
      <c r="K74" s="105"/>
      <c r="L74" s="105"/>
      <c r="M74" s="106"/>
      <c r="N74" s="106"/>
      <c r="O74" s="106"/>
      <c r="P74" s="106"/>
      <c r="Q74" s="106"/>
      <c r="R74" s="106"/>
      <c r="S74" s="106"/>
      <c r="T74" s="106"/>
      <c r="U74" s="106"/>
      <c r="V74" s="106"/>
      <c r="W74" s="106"/>
      <c r="X74" s="106"/>
      <c r="Y74" s="106"/>
      <c r="Z74" s="106"/>
    </row>
    <row r="75" spans="1:26" ht="62.25" hidden="1" customHeight="1">
      <c r="A75" s="310" t="s">
        <v>411</v>
      </c>
      <c r="B75" s="122" t="s">
        <v>412</v>
      </c>
      <c r="C75" s="141"/>
      <c r="D75" s="594"/>
      <c r="E75" s="141"/>
      <c r="F75" s="141"/>
      <c r="G75" s="127"/>
      <c r="H75" s="105"/>
      <c r="I75" s="105"/>
      <c r="J75" s="105"/>
      <c r="K75" s="105"/>
      <c r="L75" s="105"/>
      <c r="M75" s="106"/>
      <c r="N75" s="106"/>
      <c r="O75" s="106"/>
      <c r="P75" s="106"/>
      <c r="Q75" s="106"/>
      <c r="R75" s="106"/>
      <c r="S75" s="106"/>
      <c r="T75" s="106"/>
      <c r="U75" s="106"/>
      <c r="V75" s="106"/>
      <c r="W75" s="106"/>
      <c r="X75" s="106"/>
      <c r="Y75" s="106"/>
      <c r="Z75" s="106"/>
    </row>
    <row r="76" spans="1:26" ht="51">
      <c r="A76" s="693" t="s">
        <v>413</v>
      </c>
      <c r="B76" s="467" t="s">
        <v>414</v>
      </c>
      <c r="C76" s="475" t="s">
        <v>5635</v>
      </c>
      <c r="D76" s="180">
        <v>2</v>
      </c>
      <c r="E76" s="696" t="s">
        <v>387</v>
      </c>
      <c r="F76" s="471" t="s">
        <v>5636</v>
      </c>
      <c r="G76" s="1039"/>
      <c r="H76" s="1040"/>
      <c r="I76" s="893"/>
      <c r="J76" s="893"/>
      <c r="K76" s="960"/>
      <c r="L76" s="960"/>
      <c r="M76" s="963"/>
      <c r="N76" s="963"/>
      <c r="O76" s="963"/>
      <c r="P76" s="963"/>
      <c r="Q76" s="963"/>
      <c r="R76" s="963"/>
      <c r="S76" s="963"/>
      <c r="T76" s="963"/>
      <c r="U76" s="963"/>
      <c r="V76" s="963"/>
      <c r="W76" s="963"/>
      <c r="X76" s="963"/>
      <c r="Y76" s="963"/>
      <c r="Z76" s="963"/>
    </row>
    <row r="77" spans="1:26" ht="16">
      <c r="A77" s="693"/>
      <c r="B77" s="467"/>
      <c r="C77" s="475" t="s">
        <v>5637</v>
      </c>
      <c r="D77" s="180">
        <v>2</v>
      </c>
      <c r="E77" s="696" t="s">
        <v>387</v>
      </c>
      <c r="F77" s="471"/>
      <c r="G77" s="1039"/>
      <c r="H77" s="1040"/>
      <c r="I77" s="893"/>
      <c r="J77" s="893"/>
      <c r="K77" s="960"/>
      <c r="L77" s="960"/>
      <c r="M77" s="963"/>
      <c r="N77" s="963"/>
      <c r="O77" s="963"/>
      <c r="P77" s="963"/>
      <c r="Q77" s="963"/>
      <c r="R77" s="963"/>
      <c r="S77" s="963"/>
      <c r="T77" s="963"/>
      <c r="U77" s="963"/>
      <c r="V77" s="963"/>
      <c r="W77" s="963"/>
      <c r="X77" s="963"/>
      <c r="Y77" s="963"/>
      <c r="Z77" s="963"/>
    </row>
    <row r="78" spans="1:26" ht="46.5" hidden="1" customHeight="1">
      <c r="A78" s="310" t="s">
        <v>415</v>
      </c>
      <c r="B78" s="122" t="s">
        <v>416</v>
      </c>
      <c r="C78" s="141"/>
      <c r="D78" s="594"/>
      <c r="E78" s="141"/>
      <c r="F78" s="141"/>
      <c r="G78" s="127"/>
      <c r="H78" s="105"/>
      <c r="I78" s="105"/>
      <c r="J78" s="105"/>
      <c r="K78" s="105"/>
      <c r="L78" s="105"/>
      <c r="M78" s="106"/>
      <c r="N78" s="106"/>
      <c r="O78" s="106"/>
      <c r="P78" s="106"/>
      <c r="Q78" s="106"/>
      <c r="R78" s="106"/>
      <c r="S78" s="106"/>
      <c r="T78" s="106"/>
      <c r="U78" s="106"/>
      <c r="V78" s="106"/>
      <c r="W78" s="106"/>
      <c r="X78" s="106"/>
      <c r="Y78" s="106"/>
      <c r="Z78" s="106"/>
    </row>
    <row r="79" spans="1:26" ht="62.25" hidden="1" customHeight="1">
      <c r="A79" s="310" t="s">
        <v>417</v>
      </c>
      <c r="B79" s="122" t="s">
        <v>4616</v>
      </c>
      <c r="C79" s="141"/>
      <c r="D79" s="594"/>
      <c r="E79" s="141"/>
      <c r="F79" s="141"/>
      <c r="G79" s="127"/>
      <c r="H79" s="105"/>
      <c r="I79" s="105"/>
      <c r="J79" s="105"/>
      <c r="K79" s="105"/>
      <c r="L79" s="105"/>
      <c r="M79" s="106"/>
      <c r="N79" s="106"/>
      <c r="O79" s="106"/>
      <c r="P79" s="106"/>
      <c r="Q79" s="106"/>
      <c r="R79" s="106"/>
      <c r="S79" s="106"/>
      <c r="T79" s="106"/>
      <c r="U79" s="106"/>
      <c r="V79" s="106"/>
      <c r="W79" s="106"/>
      <c r="X79" s="106"/>
      <c r="Y79" s="106"/>
      <c r="Z79" s="106"/>
    </row>
    <row r="80" spans="1:26" ht="46.5" hidden="1" customHeight="1">
      <c r="A80" s="310" t="s">
        <v>419</v>
      </c>
      <c r="B80" s="122" t="s">
        <v>420</v>
      </c>
      <c r="C80" s="141"/>
      <c r="D80" s="594"/>
      <c r="E80" s="141"/>
      <c r="F80" s="141"/>
      <c r="G80" s="127"/>
      <c r="H80" s="105"/>
      <c r="I80" s="105"/>
      <c r="J80" s="105"/>
      <c r="K80" s="105"/>
      <c r="L80" s="105"/>
      <c r="M80" s="106"/>
      <c r="N80" s="106"/>
      <c r="O80" s="106"/>
      <c r="P80" s="106"/>
      <c r="Q80" s="106"/>
      <c r="R80" s="106"/>
      <c r="S80" s="106"/>
      <c r="T80" s="106"/>
      <c r="U80" s="106"/>
      <c r="V80" s="106"/>
      <c r="W80" s="106"/>
      <c r="X80" s="106"/>
      <c r="Y80" s="106"/>
      <c r="Z80" s="106"/>
    </row>
    <row r="81" spans="1:26" ht="62.25" hidden="1" customHeight="1">
      <c r="A81" s="310" t="s">
        <v>421</v>
      </c>
      <c r="B81" s="122" t="s">
        <v>422</v>
      </c>
      <c r="C81" s="141"/>
      <c r="D81" s="594"/>
      <c r="E81" s="141"/>
      <c r="F81" s="141"/>
      <c r="G81" s="127"/>
      <c r="H81" s="105"/>
      <c r="I81" s="105"/>
      <c r="J81" s="105"/>
      <c r="K81" s="105"/>
      <c r="L81" s="105"/>
      <c r="M81" s="106"/>
      <c r="N81" s="106"/>
      <c r="O81" s="106"/>
      <c r="P81" s="106"/>
      <c r="Q81" s="106"/>
      <c r="R81" s="106"/>
      <c r="S81" s="106"/>
      <c r="T81" s="106"/>
      <c r="U81" s="106"/>
      <c r="V81" s="106"/>
      <c r="W81" s="106"/>
      <c r="X81" s="106"/>
      <c r="Y81" s="106"/>
      <c r="Z81" s="106"/>
    </row>
    <row r="82" spans="1:26" ht="108.75" hidden="1" customHeight="1">
      <c r="A82" s="310" t="s">
        <v>423</v>
      </c>
      <c r="B82" s="122" t="s">
        <v>424</v>
      </c>
      <c r="C82" s="141"/>
      <c r="D82" s="594"/>
      <c r="E82" s="141"/>
      <c r="F82" s="141"/>
      <c r="G82" s="127"/>
      <c r="H82" s="105"/>
      <c r="I82" s="105"/>
      <c r="J82" s="105"/>
      <c r="K82" s="105"/>
      <c r="L82" s="105"/>
      <c r="M82" s="106"/>
      <c r="N82" s="106"/>
      <c r="O82" s="106"/>
      <c r="P82" s="106"/>
      <c r="Q82" s="106"/>
      <c r="R82" s="106"/>
      <c r="S82" s="106"/>
      <c r="T82" s="106"/>
      <c r="U82" s="106"/>
      <c r="V82" s="106"/>
      <c r="W82" s="106"/>
      <c r="X82" s="106"/>
      <c r="Y82" s="106"/>
      <c r="Z82" s="106"/>
    </row>
    <row r="83" spans="1:26" ht="62.25" hidden="1" customHeight="1">
      <c r="A83" s="310" t="s">
        <v>427</v>
      </c>
      <c r="B83" s="122" t="s">
        <v>428</v>
      </c>
      <c r="C83" s="141"/>
      <c r="D83" s="594"/>
      <c r="E83" s="141"/>
      <c r="F83" s="141"/>
      <c r="G83" s="127"/>
      <c r="H83" s="105"/>
      <c r="I83" s="105"/>
      <c r="J83" s="105"/>
      <c r="K83" s="105"/>
      <c r="L83" s="105"/>
      <c r="M83" s="106"/>
      <c r="N83" s="106"/>
      <c r="O83" s="106"/>
      <c r="P83" s="106"/>
      <c r="Q83" s="106"/>
      <c r="R83" s="106"/>
      <c r="S83" s="106"/>
      <c r="T83" s="106"/>
      <c r="U83" s="106"/>
      <c r="V83" s="106"/>
      <c r="W83" s="106"/>
      <c r="X83" s="106"/>
      <c r="Y83" s="106"/>
      <c r="Z83" s="106"/>
    </row>
    <row r="84" spans="1:26" ht="46.5" hidden="1" customHeight="1">
      <c r="A84" s="310" t="s">
        <v>429</v>
      </c>
      <c r="B84" s="122" t="s">
        <v>430</v>
      </c>
      <c r="C84" s="141"/>
      <c r="D84" s="594"/>
      <c r="E84" s="141"/>
      <c r="F84" s="141"/>
      <c r="G84" s="127"/>
      <c r="H84" s="105"/>
      <c r="I84" s="105"/>
      <c r="J84" s="105"/>
      <c r="K84" s="105"/>
      <c r="L84" s="105"/>
      <c r="M84" s="106"/>
      <c r="N84" s="106"/>
      <c r="O84" s="106"/>
      <c r="P84" s="106"/>
      <c r="Q84" s="106"/>
      <c r="R84" s="106"/>
      <c r="S84" s="106"/>
      <c r="T84" s="106"/>
      <c r="U84" s="106"/>
      <c r="V84" s="106"/>
      <c r="W84" s="106"/>
      <c r="X84" s="106"/>
      <c r="Y84" s="106"/>
      <c r="Z84" s="106"/>
    </row>
    <row r="85" spans="1:26" ht="28.5" hidden="1" customHeight="1">
      <c r="A85" s="310" t="s">
        <v>431</v>
      </c>
      <c r="B85" s="150" t="s">
        <v>432</v>
      </c>
      <c r="C85" s="141"/>
      <c r="D85" s="594"/>
      <c r="E85" s="141"/>
      <c r="F85" s="141"/>
      <c r="G85" s="127"/>
      <c r="H85" s="105"/>
      <c r="I85" s="105"/>
      <c r="J85" s="105"/>
      <c r="K85" s="105"/>
      <c r="L85" s="105"/>
      <c r="M85" s="319"/>
      <c r="N85" s="319"/>
      <c r="O85" s="319"/>
      <c r="P85" s="319"/>
      <c r="Q85" s="319"/>
      <c r="R85" s="319"/>
      <c r="S85" s="319"/>
      <c r="T85" s="319"/>
      <c r="U85" s="319"/>
      <c r="V85" s="319"/>
      <c r="W85" s="319"/>
      <c r="X85" s="319"/>
      <c r="Y85" s="319"/>
      <c r="Z85" s="319"/>
    </row>
    <row r="86" spans="1:26" ht="28.5" hidden="1" customHeight="1">
      <c r="A86" s="121" t="s">
        <v>433</v>
      </c>
      <c r="B86" s="150" t="s">
        <v>434</v>
      </c>
      <c r="C86" s="141"/>
      <c r="D86" s="594"/>
      <c r="E86" s="141"/>
      <c r="F86" s="141"/>
      <c r="G86" s="699"/>
      <c r="H86" s="105"/>
      <c r="I86" s="105"/>
      <c r="J86" s="105"/>
      <c r="K86" s="105"/>
      <c r="L86" s="105"/>
      <c r="M86" s="319"/>
      <c r="N86" s="319"/>
      <c r="O86" s="319"/>
      <c r="P86" s="319"/>
      <c r="Q86" s="319"/>
      <c r="R86" s="319"/>
      <c r="S86" s="319"/>
      <c r="T86" s="319"/>
      <c r="U86" s="319"/>
      <c r="V86" s="319"/>
      <c r="W86" s="319"/>
      <c r="X86" s="319"/>
      <c r="Y86" s="319"/>
      <c r="Z86" s="319"/>
    </row>
    <row r="87" spans="1:26" ht="28.5" hidden="1" customHeight="1">
      <c r="A87" s="121" t="s">
        <v>435</v>
      </c>
      <c r="B87" s="151" t="s">
        <v>436</v>
      </c>
      <c r="C87" s="141"/>
      <c r="D87" s="594"/>
      <c r="E87" s="141"/>
      <c r="F87" s="141"/>
      <c r="G87" s="699"/>
      <c r="H87" s="105"/>
      <c r="I87" s="105"/>
      <c r="J87" s="105"/>
      <c r="K87" s="105"/>
      <c r="L87" s="105"/>
      <c r="M87" s="319"/>
      <c r="N87" s="319"/>
      <c r="O87" s="319"/>
      <c r="P87" s="319"/>
      <c r="Q87" s="319"/>
      <c r="R87" s="319"/>
      <c r="S87" s="319"/>
      <c r="T87" s="319"/>
      <c r="U87" s="319"/>
      <c r="V87" s="319"/>
      <c r="W87" s="319"/>
      <c r="X87" s="319"/>
      <c r="Y87" s="319"/>
      <c r="Z87" s="319"/>
    </row>
    <row r="88" spans="1:26" ht="28.5" hidden="1" customHeight="1">
      <c r="A88" s="121" t="s">
        <v>437</v>
      </c>
      <c r="B88" s="150" t="s">
        <v>438</v>
      </c>
      <c r="C88" s="141"/>
      <c r="D88" s="594"/>
      <c r="E88" s="141"/>
      <c r="F88" s="141"/>
      <c r="G88" s="699"/>
      <c r="H88" s="105"/>
      <c r="I88" s="105"/>
      <c r="J88" s="105"/>
      <c r="K88" s="105"/>
      <c r="L88" s="105"/>
      <c r="M88" s="319"/>
      <c r="N88" s="319"/>
      <c r="O88" s="319"/>
      <c r="P88" s="319"/>
      <c r="Q88" s="319"/>
      <c r="R88" s="319"/>
      <c r="S88" s="319"/>
      <c r="T88" s="319"/>
      <c r="U88" s="319"/>
      <c r="V88" s="319"/>
      <c r="W88" s="319"/>
      <c r="X88" s="319"/>
      <c r="Y88" s="319"/>
      <c r="Z88" s="319"/>
    </row>
    <row r="89" spans="1:26" ht="46.5" hidden="1" customHeight="1">
      <c r="A89" s="121" t="s">
        <v>439</v>
      </c>
      <c r="B89" s="122" t="s">
        <v>440</v>
      </c>
      <c r="C89" s="141"/>
      <c r="D89" s="594"/>
      <c r="E89" s="141"/>
      <c r="F89" s="141"/>
      <c r="G89" s="699"/>
      <c r="H89" s="105"/>
      <c r="I89" s="105"/>
      <c r="J89" s="105"/>
      <c r="K89" s="105"/>
      <c r="L89" s="105"/>
      <c r="M89" s="319"/>
      <c r="N89" s="319"/>
      <c r="O89" s="319"/>
      <c r="P89" s="319"/>
      <c r="Q89" s="319"/>
      <c r="R89" s="319"/>
      <c r="S89" s="319"/>
      <c r="T89" s="319"/>
      <c r="U89" s="319"/>
      <c r="V89" s="319"/>
      <c r="W89" s="319"/>
      <c r="X89" s="319"/>
      <c r="Y89" s="319"/>
      <c r="Z89" s="319"/>
    </row>
    <row r="90" spans="1:26" ht="18" hidden="1" customHeight="1">
      <c r="A90" s="323" t="s">
        <v>1914</v>
      </c>
      <c r="B90" s="324" t="s">
        <v>49</v>
      </c>
      <c r="C90" s="456"/>
      <c r="D90" s="456"/>
      <c r="E90" s="456"/>
      <c r="F90" s="456"/>
      <c r="G90" s="1044"/>
      <c r="H90" s="606"/>
      <c r="I90" s="105">
        <f>SUM(D91:D98)</f>
        <v>0</v>
      </c>
      <c r="J90" s="105">
        <f>COUNT(D91:D98)*2</f>
        <v>0</v>
      </c>
      <c r="K90" s="105"/>
      <c r="L90" s="105"/>
      <c r="M90" s="319"/>
      <c r="N90" s="319"/>
      <c r="O90" s="319"/>
      <c r="P90" s="319"/>
      <c r="Q90" s="319"/>
      <c r="R90" s="319"/>
      <c r="S90" s="319"/>
      <c r="T90" s="319"/>
      <c r="U90" s="319"/>
      <c r="V90" s="319"/>
      <c r="W90" s="319"/>
      <c r="X90" s="319"/>
      <c r="Y90" s="319"/>
      <c r="Z90" s="319"/>
    </row>
    <row r="91" spans="1:26" ht="30.75" hidden="1" customHeight="1">
      <c r="A91" s="310" t="s">
        <v>441</v>
      </c>
      <c r="B91" s="122" t="s">
        <v>442</v>
      </c>
      <c r="C91" s="141"/>
      <c r="D91" s="594"/>
      <c r="E91" s="141"/>
      <c r="F91" s="141"/>
      <c r="G91" s="127"/>
      <c r="H91" s="105"/>
      <c r="I91" s="105"/>
      <c r="J91" s="105"/>
      <c r="K91" s="105"/>
      <c r="L91" s="105"/>
      <c r="M91" s="319"/>
      <c r="N91" s="319"/>
      <c r="O91" s="319"/>
      <c r="P91" s="319"/>
      <c r="Q91" s="319"/>
      <c r="R91" s="319"/>
      <c r="S91" s="319"/>
      <c r="T91" s="319"/>
      <c r="U91" s="319"/>
      <c r="V91" s="319"/>
      <c r="W91" s="319"/>
      <c r="X91" s="319"/>
      <c r="Y91" s="319"/>
      <c r="Z91" s="319"/>
    </row>
    <row r="92" spans="1:26" ht="30.75" hidden="1" customHeight="1">
      <c r="A92" s="310" t="s">
        <v>443</v>
      </c>
      <c r="B92" s="122" t="s">
        <v>444</v>
      </c>
      <c r="C92" s="141"/>
      <c r="D92" s="594"/>
      <c r="E92" s="141"/>
      <c r="F92" s="141"/>
      <c r="G92" s="127"/>
      <c r="H92" s="105"/>
      <c r="I92" s="105"/>
      <c r="J92" s="105"/>
      <c r="K92" s="105"/>
      <c r="L92" s="105"/>
      <c r="M92" s="319"/>
      <c r="N92" s="319"/>
      <c r="O92" s="319"/>
      <c r="P92" s="319"/>
      <c r="Q92" s="319"/>
      <c r="R92" s="319"/>
      <c r="S92" s="319"/>
      <c r="T92" s="319"/>
      <c r="U92" s="319"/>
      <c r="V92" s="319"/>
      <c r="W92" s="319"/>
      <c r="X92" s="319"/>
      <c r="Y92" s="319"/>
      <c r="Z92" s="319"/>
    </row>
    <row r="93" spans="1:26" ht="30.75" hidden="1" customHeight="1">
      <c r="A93" s="310" t="s">
        <v>1915</v>
      </c>
      <c r="B93" s="122" t="s">
        <v>446</v>
      </c>
      <c r="C93" s="141"/>
      <c r="D93" s="594"/>
      <c r="E93" s="141"/>
      <c r="F93" s="141"/>
      <c r="G93" s="127"/>
      <c r="H93" s="105"/>
      <c r="I93" s="105"/>
      <c r="J93" s="105"/>
      <c r="K93" s="105"/>
      <c r="L93" s="105"/>
      <c r="M93" s="319"/>
      <c r="N93" s="319"/>
      <c r="O93" s="319"/>
      <c r="P93" s="319"/>
      <c r="Q93" s="319"/>
      <c r="R93" s="319"/>
      <c r="S93" s="319"/>
      <c r="T93" s="319"/>
      <c r="U93" s="319"/>
      <c r="V93" s="319"/>
      <c r="W93" s="319"/>
      <c r="X93" s="319"/>
      <c r="Y93" s="319"/>
      <c r="Z93" s="319"/>
    </row>
    <row r="94" spans="1:26" ht="30.75" hidden="1" customHeight="1">
      <c r="A94" s="310" t="s">
        <v>448</v>
      </c>
      <c r="B94" s="122" t="s">
        <v>449</v>
      </c>
      <c r="C94" s="141"/>
      <c r="D94" s="594"/>
      <c r="E94" s="141"/>
      <c r="F94" s="141"/>
      <c r="G94" s="127"/>
      <c r="H94" s="105"/>
      <c r="I94" s="105"/>
      <c r="J94" s="105"/>
      <c r="K94" s="105"/>
      <c r="L94" s="105"/>
      <c r="M94" s="319"/>
      <c r="N94" s="319"/>
      <c r="O94" s="319"/>
      <c r="P94" s="319"/>
      <c r="Q94" s="319"/>
      <c r="R94" s="319"/>
      <c r="S94" s="319"/>
      <c r="T94" s="319"/>
      <c r="U94" s="319"/>
      <c r="V94" s="319"/>
      <c r="W94" s="319"/>
      <c r="X94" s="319"/>
      <c r="Y94" s="319"/>
      <c r="Z94" s="319"/>
    </row>
    <row r="95" spans="1:26" ht="30.75" hidden="1" customHeight="1">
      <c r="A95" s="310" t="s">
        <v>450</v>
      </c>
      <c r="B95" s="122" t="s">
        <v>451</v>
      </c>
      <c r="C95" s="141"/>
      <c r="D95" s="594"/>
      <c r="E95" s="141"/>
      <c r="F95" s="141"/>
      <c r="G95" s="127"/>
      <c r="H95" s="105"/>
      <c r="I95" s="105"/>
      <c r="J95" s="105"/>
      <c r="K95" s="105"/>
      <c r="L95" s="105"/>
      <c r="M95" s="319"/>
      <c r="N95" s="319"/>
      <c r="O95" s="319"/>
      <c r="P95" s="319"/>
      <c r="Q95" s="319"/>
      <c r="R95" s="319"/>
      <c r="S95" s="319"/>
      <c r="T95" s="319"/>
      <c r="U95" s="319"/>
      <c r="V95" s="319"/>
      <c r="W95" s="319"/>
      <c r="X95" s="319"/>
      <c r="Y95" s="319"/>
      <c r="Z95" s="319"/>
    </row>
    <row r="96" spans="1:26" ht="30.75" hidden="1" customHeight="1">
      <c r="A96" s="310" t="s">
        <v>452</v>
      </c>
      <c r="B96" s="122" t="s">
        <v>453</v>
      </c>
      <c r="C96" s="141"/>
      <c r="D96" s="594"/>
      <c r="E96" s="141"/>
      <c r="F96" s="141"/>
      <c r="G96" s="127"/>
      <c r="H96" s="105"/>
      <c r="I96" s="105"/>
      <c r="J96" s="105"/>
      <c r="K96" s="105"/>
      <c r="L96" s="105"/>
      <c r="M96" s="319"/>
      <c r="N96" s="319"/>
      <c r="O96" s="319"/>
      <c r="P96" s="319"/>
      <c r="Q96" s="319"/>
      <c r="R96" s="319"/>
      <c r="S96" s="319"/>
      <c r="T96" s="319"/>
      <c r="U96" s="319"/>
      <c r="V96" s="319"/>
      <c r="W96" s="319"/>
      <c r="X96" s="319"/>
      <c r="Y96" s="319"/>
      <c r="Z96" s="319"/>
    </row>
    <row r="97" spans="1:26" ht="30.75" hidden="1" customHeight="1">
      <c r="A97" s="310" t="s">
        <v>1916</v>
      </c>
      <c r="B97" s="122" t="s">
        <v>455</v>
      </c>
      <c r="C97" s="141"/>
      <c r="D97" s="594"/>
      <c r="E97" s="141"/>
      <c r="F97" s="141"/>
      <c r="G97" s="127"/>
      <c r="H97" s="105"/>
      <c r="I97" s="105"/>
      <c r="J97" s="105"/>
      <c r="K97" s="105"/>
      <c r="L97" s="105"/>
      <c r="M97" s="319"/>
      <c r="N97" s="319"/>
      <c r="O97" s="319"/>
      <c r="P97" s="319"/>
      <c r="Q97" s="319"/>
      <c r="R97" s="319"/>
      <c r="S97" s="319"/>
      <c r="T97" s="319"/>
      <c r="U97" s="319"/>
      <c r="V97" s="319"/>
      <c r="W97" s="319"/>
      <c r="X97" s="319"/>
      <c r="Y97" s="319"/>
      <c r="Z97" s="319"/>
    </row>
    <row r="98" spans="1:26" ht="30.75" hidden="1" customHeight="1">
      <c r="A98" s="310" t="s">
        <v>457</v>
      </c>
      <c r="B98" s="122" t="s">
        <v>458</v>
      </c>
      <c r="C98" s="141"/>
      <c r="D98" s="594"/>
      <c r="E98" s="141"/>
      <c r="F98" s="141"/>
      <c r="G98" s="699"/>
      <c r="H98" s="105"/>
      <c r="I98" s="105"/>
      <c r="J98" s="105"/>
      <c r="K98" s="105"/>
      <c r="L98" s="105"/>
      <c r="M98" s="319"/>
      <c r="N98" s="319"/>
      <c r="O98" s="319"/>
      <c r="P98" s="319"/>
      <c r="Q98" s="319"/>
      <c r="R98" s="319"/>
      <c r="S98" s="319"/>
      <c r="T98" s="319"/>
      <c r="U98" s="319"/>
      <c r="V98" s="319"/>
      <c r="W98" s="319"/>
      <c r="X98" s="319"/>
      <c r="Y98" s="319"/>
      <c r="Z98" s="319"/>
    </row>
    <row r="99" spans="1:26" ht="18" hidden="1" customHeight="1">
      <c r="A99" s="323" t="s">
        <v>1917</v>
      </c>
      <c r="B99" s="324" t="s">
        <v>51</v>
      </c>
      <c r="C99" s="456"/>
      <c r="D99" s="456"/>
      <c r="E99" s="456"/>
      <c r="F99" s="456"/>
      <c r="G99" s="1044"/>
      <c r="H99" s="606"/>
      <c r="I99" s="105">
        <f>SUM(D100:D101)</f>
        <v>0</v>
      </c>
      <c r="J99" s="105">
        <f>COUNT(D100:D101)*2</f>
        <v>0</v>
      </c>
      <c r="K99" s="105"/>
      <c r="L99" s="105"/>
      <c r="M99" s="319"/>
      <c r="N99" s="319"/>
      <c r="O99" s="319"/>
      <c r="P99" s="319"/>
      <c r="Q99" s="319"/>
      <c r="R99" s="319"/>
      <c r="S99" s="319"/>
      <c r="T99" s="319"/>
      <c r="U99" s="319"/>
      <c r="V99" s="319"/>
      <c r="W99" s="319"/>
      <c r="X99" s="319"/>
      <c r="Y99" s="319"/>
      <c r="Z99" s="319"/>
    </row>
    <row r="100" spans="1:26" ht="62.25" hidden="1" customHeight="1">
      <c r="A100" s="310" t="s">
        <v>1918</v>
      </c>
      <c r="B100" s="122" t="s">
        <v>460</v>
      </c>
      <c r="C100" s="141"/>
      <c r="D100" s="594"/>
      <c r="E100" s="141"/>
      <c r="F100" s="141"/>
      <c r="G100" s="127"/>
      <c r="H100" s="105"/>
      <c r="I100" s="105"/>
      <c r="J100" s="105"/>
      <c r="K100" s="105"/>
      <c r="L100" s="105"/>
      <c r="M100" s="106"/>
      <c r="N100" s="106"/>
      <c r="O100" s="106"/>
      <c r="P100" s="106"/>
      <c r="Q100" s="106"/>
      <c r="R100" s="106"/>
      <c r="S100" s="106"/>
      <c r="T100" s="106"/>
      <c r="U100" s="106"/>
      <c r="V100" s="106"/>
      <c r="W100" s="106"/>
      <c r="X100" s="106"/>
      <c r="Y100" s="106"/>
      <c r="Z100" s="106"/>
    </row>
    <row r="101" spans="1:26" ht="68" hidden="1">
      <c r="A101" s="310" t="s">
        <v>463</v>
      </c>
      <c r="B101" s="122" t="s">
        <v>464</v>
      </c>
      <c r="C101" s="141"/>
      <c r="D101" s="594"/>
      <c r="E101" s="141"/>
      <c r="F101" s="141"/>
      <c r="G101" s="127"/>
      <c r="H101" s="105"/>
      <c r="I101" s="105"/>
      <c r="J101" s="105"/>
      <c r="K101" s="105"/>
      <c r="L101" s="105"/>
      <c r="M101" s="106"/>
      <c r="N101" s="106"/>
      <c r="O101" s="106"/>
      <c r="P101" s="106"/>
      <c r="Q101" s="106"/>
      <c r="R101" s="106"/>
      <c r="S101" s="106"/>
      <c r="T101" s="106"/>
      <c r="U101" s="106"/>
      <c r="V101" s="106"/>
      <c r="W101" s="106"/>
      <c r="X101" s="106"/>
      <c r="Y101" s="106"/>
      <c r="Z101" s="106"/>
    </row>
    <row r="102" spans="1:26" ht="21">
      <c r="A102" s="927"/>
      <c r="B102" s="1773" t="s">
        <v>465</v>
      </c>
      <c r="C102" s="1570"/>
      <c r="D102" s="1570"/>
      <c r="E102" s="1570"/>
      <c r="F102" s="1570"/>
      <c r="G102" s="1571"/>
      <c r="H102" s="1038"/>
      <c r="I102" s="893">
        <f t="shared" ref="I102:J102" si="2">I103+I115+I122+I129+I136</f>
        <v>46</v>
      </c>
      <c r="J102" s="893">
        <f t="shared" si="2"/>
        <v>46</v>
      </c>
      <c r="K102" s="960"/>
      <c r="L102" s="960"/>
      <c r="M102" s="963"/>
      <c r="N102" s="963"/>
      <c r="O102" s="963"/>
      <c r="P102" s="963"/>
      <c r="Q102" s="963"/>
      <c r="R102" s="963"/>
      <c r="S102" s="963"/>
      <c r="T102" s="963"/>
      <c r="U102" s="963"/>
      <c r="V102" s="963"/>
      <c r="W102" s="963"/>
      <c r="X102" s="963"/>
      <c r="Y102" s="963"/>
      <c r="Z102" s="963"/>
    </row>
    <row r="103" spans="1:26" ht="19">
      <c r="A103" s="927" t="s">
        <v>214</v>
      </c>
      <c r="B103" s="1606" t="s">
        <v>54</v>
      </c>
      <c r="C103" s="1570"/>
      <c r="D103" s="1570"/>
      <c r="E103" s="1570"/>
      <c r="F103" s="1570"/>
      <c r="G103" s="1573"/>
      <c r="H103" s="816"/>
      <c r="I103" s="893">
        <f>SUM(D104:D112)</f>
        <v>12</v>
      </c>
      <c r="J103" s="893">
        <f>COUNT(D104:D112)*2</f>
        <v>12</v>
      </c>
      <c r="K103" s="960"/>
      <c r="L103" s="960"/>
      <c r="M103" s="963"/>
      <c r="N103" s="963"/>
      <c r="O103" s="963"/>
      <c r="P103" s="963"/>
      <c r="Q103" s="963"/>
      <c r="R103" s="963"/>
      <c r="S103" s="963"/>
      <c r="T103" s="963"/>
      <c r="U103" s="963"/>
      <c r="V103" s="963"/>
      <c r="W103" s="963"/>
      <c r="X103" s="963"/>
      <c r="Y103" s="963"/>
      <c r="Z103" s="963"/>
    </row>
    <row r="104" spans="1:26" ht="34">
      <c r="A104" s="927" t="s">
        <v>1921</v>
      </c>
      <c r="B104" s="161" t="s">
        <v>467</v>
      </c>
      <c r="C104" s="476" t="s">
        <v>3548</v>
      </c>
      <c r="D104" s="180">
        <v>2</v>
      </c>
      <c r="E104" s="696" t="s">
        <v>469</v>
      </c>
      <c r="F104" s="471" t="s">
        <v>5638</v>
      </c>
      <c r="G104" s="1039"/>
      <c r="H104" s="1040"/>
      <c r="I104" s="893"/>
      <c r="J104" s="893"/>
      <c r="K104" s="960"/>
      <c r="L104" s="960"/>
      <c r="M104" s="963"/>
      <c r="N104" s="963"/>
      <c r="O104" s="963"/>
      <c r="P104" s="963"/>
      <c r="Q104" s="963"/>
      <c r="R104" s="963"/>
      <c r="S104" s="963"/>
      <c r="T104" s="963"/>
      <c r="U104" s="963"/>
      <c r="V104" s="963"/>
      <c r="W104" s="963"/>
      <c r="X104" s="963"/>
      <c r="Y104" s="963"/>
      <c r="Z104" s="963"/>
    </row>
    <row r="105" spans="1:26" ht="16">
      <c r="A105" s="693"/>
      <c r="B105" s="161"/>
      <c r="C105" s="476" t="s">
        <v>5639</v>
      </c>
      <c r="D105" s="180">
        <v>2</v>
      </c>
      <c r="E105" s="696" t="s">
        <v>469</v>
      </c>
      <c r="F105" s="471"/>
      <c r="G105" s="1039"/>
      <c r="H105" s="1040"/>
      <c r="I105" s="893"/>
      <c r="J105" s="893"/>
      <c r="K105" s="960"/>
      <c r="L105" s="960"/>
      <c r="M105" s="963"/>
      <c r="N105" s="963"/>
      <c r="O105" s="963"/>
      <c r="P105" s="963"/>
      <c r="Q105" s="963"/>
      <c r="R105" s="963"/>
      <c r="S105" s="963"/>
      <c r="T105" s="963"/>
      <c r="U105" s="963"/>
      <c r="V105" s="963"/>
      <c r="W105" s="963"/>
      <c r="X105" s="963"/>
      <c r="Y105" s="963"/>
      <c r="Z105" s="963"/>
    </row>
    <row r="106" spans="1:26" ht="17">
      <c r="A106" s="693"/>
      <c r="B106" s="161"/>
      <c r="C106" s="1045" t="s">
        <v>5640</v>
      </c>
      <c r="D106" s="180">
        <v>2</v>
      </c>
      <c r="E106" s="696" t="s">
        <v>469</v>
      </c>
      <c r="F106" s="471"/>
      <c r="G106" s="1039"/>
      <c r="H106" s="1040"/>
      <c r="I106" s="893"/>
      <c r="J106" s="893"/>
      <c r="K106" s="960"/>
      <c r="L106" s="960"/>
      <c r="M106" s="963"/>
      <c r="N106" s="963"/>
      <c r="O106" s="963"/>
      <c r="P106" s="963"/>
      <c r="Q106" s="963"/>
      <c r="R106" s="963"/>
      <c r="S106" s="963"/>
      <c r="T106" s="963"/>
      <c r="U106" s="963"/>
      <c r="V106" s="963"/>
      <c r="W106" s="963"/>
      <c r="X106" s="963"/>
      <c r="Y106" s="963"/>
      <c r="Z106" s="963"/>
    </row>
    <row r="107" spans="1:26" ht="51">
      <c r="A107" s="693" t="s">
        <v>1925</v>
      </c>
      <c r="B107" s="161" t="s">
        <v>475</v>
      </c>
      <c r="C107" s="1046" t="s">
        <v>3551</v>
      </c>
      <c r="D107" s="180">
        <v>2</v>
      </c>
      <c r="E107" s="736" t="s">
        <v>469</v>
      </c>
      <c r="F107" s="735" t="s">
        <v>5641</v>
      </c>
      <c r="G107" s="1039"/>
      <c r="H107" s="1040"/>
      <c r="I107" s="893"/>
      <c r="J107" s="893"/>
      <c r="K107" s="960"/>
      <c r="L107" s="960"/>
      <c r="M107" s="963"/>
      <c r="N107" s="963"/>
      <c r="O107" s="963"/>
      <c r="P107" s="963"/>
      <c r="Q107" s="963"/>
      <c r="R107" s="963"/>
      <c r="S107" s="963"/>
      <c r="T107" s="963"/>
      <c r="U107" s="963"/>
      <c r="V107" s="963"/>
      <c r="W107" s="963"/>
      <c r="X107" s="963"/>
      <c r="Y107" s="963"/>
      <c r="Z107" s="963"/>
    </row>
    <row r="108" spans="1:26" ht="16">
      <c r="A108" s="693"/>
      <c r="B108" s="161"/>
      <c r="C108" s="769" t="s">
        <v>5642</v>
      </c>
      <c r="D108" s="180">
        <v>2</v>
      </c>
      <c r="E108" s="696" t="s">
        <v>469</v>
      </c>
      <c r="F108" s="471"/>
      <c r="G108" s="1039"/>
      <c r="H108" s="1040"/>
      <c r="I108" s="893"/>
      <c r="J108" s="893"/>
      <c r="K108" s="960"/>
      <c r="L108" s="960"/>
      <c r="M108" s="963"/>
      <c r="N108" s="963"/>
      <c r="O108" s="963"/>
      <c r="P108" s="963"/>
      <c r="Q108" s="963"/>
      <c r="R108" s="963"/>
      <c r="S108" s="963"/>
      <c r="T108" s="963"/>
      <c r="U108" s="963"/>
      <c r="V108" s="963"/>
      <c r="W108" s="963"/>
      <c r="X108" s="963"/>
      <c r="Y108" s="963"/>
      <c r="Z108" s="963"/>
    </row>
    <row r="109" spans="1:26" ht="46.5" hidden="1" customHeight="1">
      <c r="A109" s="310" t="s">
        <v>480</v>
      </c>
      <c r="B109" s="161" t="s">
        <v>481</v>
      </c>
      <c r="C109" s="141"/>
      <c r="D109" s="594"/>
      <c r="E109" s="141"/>
      <c r="F109" s="141"/>
      <c r="G109" s="127"/>
      <c r="H109" s="105"/>
      <c r="I109" s="105"/>
      <c r="J109" s="105"/>
      <c r="K109" s="105"/>
      <c r="L109" s="105"/>
      <c r="M109" s="106"/>
      <c r="N109" s="106"/>
      <c r="O109" s="106"/>
      <c r="P109" s="106"/>
      <c r="Q109" s="106"/>
      <c r="R109" s="106"/>
      <c r="S109" s="106"/>
      <c r="T109" s="106"/>
      <c r="U109" s="106"/>
      <c r="V109" s="106"/>
      <c r="W109" s="106"/>
      <c r="X109" s="106"/>
      <c r="Y109" s="106"/>
      <c r="Z109" s="106"/>
    </row>
    <row r="110" spans="1:26" ht="46.5" hidden="1" customHeight="1">
      <c r="A110" s="310" t="s">
        <v>1933</v>
      </c>
      <c r="B110" s="161" t="s">
        <v>483</v>
      </c>
      <c r="C110" s="141"/>
      <c r="D110" s="594"/>
      <c r="E110" s="141"/>
      <c r="F110" s="141"/>
      <c r="G110" s="127"/>
      <c r="H110" s="105"/>
      <c r="I110" s="105"/>
      <c r="J110" s="105"/>
      <c r="K110" s="105"/>
      <c r="L110" s="105"/>
      <c r="M110" s="106"/>
      <c r="N110" s="106"/>
      <c r="O110" s="106"/>
      <c r="P110" s="106"/>
      <c r="Q110" s="106"/>
      <c r="R110" s="106"/>
      <c r="S110" s="106"/>
      <c r="T110" s="106"/>
      <c r="U110" s="106"/>
      <c r="V110" s="106"/>
      <c r="W110" s="106"/>
      <c r="X110" s="106"/>
      <c r="Y110" s="106"/>
      <c r="Z110" s="106"/>
    </row>
    <row r="111" spans="1:26" ht="62.25" hidden="1" customHeight="1">
      <c r="A111" s="310" t="s">
        <v>484</v>
      </c>
      <c r="B111" s="161" t="s">
        <v>485</v>
      </c>
      <c r="C111" s="141"/>
      <c r="D111" s="594"/>
      <c r="E111" s="141"/>
      <c r="F111" s="141"/>
      <c r="G111" s="127"/>
      <c r="H111" s="105"/>
      <c r="I111" s="105"/>
      <c r="J111" s="105"/>
      <c r="K111" s="105"/>
      <c r="L111" s="105"/>
      <c r="M111" s="106"/>
      <c r="N111" s="106"/>
      <c r="O111" s="106"/>
      <c r="P111" s="106"/>
      <c r="Q111" s="106"/>
      <c r="R111" s="106"/>
      <c r="S111" s="106"/>
      <c r="T111" s="106"/>
      <c r="U111" s="106"/>
      <c r="V111" s="106"/>
      <c r="W111" s="106"/>
      <c r="X111" s="106"/>
      <c r="Y111" s="106"/>
      <c r="Z111" s="106"/>
    </row>
    <row r="112" spans="1:26" ht="34">
      <c r="A112" s="693" t="s">
        <v>1938</v>
      </c>
      <c r="B112" s="161" t="s">
        <v>487</v>
      </c>
      <c r="C112" s="983" t="s">
        <v>488</v>
      </c>
      <c r="D112" s="180">
        <v>2</v>
      </c>
      <c r="E112" s="696" t="s">
        <v>469</v>
      </c>
      <c r="F112" s="471"/>
      <c r="G112" s="1039"/>
      <c r="H112" s="1040"/>
      <c r="I112" s="893"/>
      <c r="J112" s="893"/>
      <c r="K112" s="960"/>
      <c r="L112" s="960"/>
      <c r="M112" s="963"/>
      <c r="N112" s="963"/>
      <c r="O112" s="963"/>
      <c r="P112" s="963"/>
      <c r="Q112" s="963"/>
      <c r="R112" s="963"/>
      <c r="S112" s="963"/>
      <c r="T112" s="963"/>
      <c r="U112" s="963"/>
      <c r="V112" s="963"/>
      <c r="W112" s="963"/>
      <c r="X112" s="963"/>
      <c r="Y112" s="963"/>
      <c r="Z112" s="963"/>
    </row>
    <row r="113" spans="1:26" ht="62.25" hidden="1" customHeight="1">
      <c r="A113" s="310" t="s">
        <v>1939</v>
      </c>
      <c r="B113" s="161" t="s">
        <v>490</v>
      </c>
      <c r="C113" s="141"/>
      <c r="D113" s="594"/>
      <c r="E113" s="141"/>
      <c r="F113" s="141"/>
      <c r="G113" s="127"/>
      <c r="H113" s="105"/>
      <c r="I113" s="105"/>
      <c r="J113" s="105"/>
      <c r="K113" s="105"/>
      <c r="L113" s="105"/>
      <c r="M113" s="106"/>
      <c r="N113" s="106"/>
      <c r="O113" s="106"/>
      <c r="P113" s="106"/>
      <c r="Q113" s="106"/>
      <c r="R113" s="106"/>
      <c r="S113" s="106"/>
      <c r="T113" s="106"/>
      <c r="U113" s="106"/>
      <c r="V113" s="106"/>
      <c r="W113" s="106"/>
      <c r="X113" s="106"/>
      <c r="Y113" s="106"/>
      <c r="Z113" s="106"/>
    </row>
    <row r="114" spans="1:26" ht="46.5" hidden="1" customHeight="1">
      <c r="A114" s="310" t="s">
        <v>493</v>
      </c>
      <c r="B114" s="161" t="s">
        <v>494</v>
      </c>
      <c r="C114" s="141"/>
      <c r="D114" s="594"/>
      <c r="E114" s="141"/>
      <c r="F114" s="141"/>
      <c r="G114" s="127"/>
      <c r="H114" s="105"/>
      <c r="I114" s="105"/>
      <c r="J114" s="105"/>
      <c r="K114" s="105"/>
      <c r="L114" s="105"/>
      <c r="M114" s="106"/>
      <c r="N114" s="106"/>
      <c r="O114" s="106"/>
      <c r="P114" s="106"/>
      <c r="Q114" s="106"/>
      <c r="R114" s="106"/>
      <c r="S114" s="106"/>
      <c r="T114" s="106"/>
      <c r="U114" s="106"/>
      <c r="V114" s="106"/>
      <c r="W114" s="106"/>
      <c r="X114" s="106"/>
      <c r="Y114" s="106"/>
      <c r="Z114" s="106"/>
    </row>
    <row r="115" spans="1:26" ht="19">
      <c r="A115" s="927" t="s">
        <v>216</v>
      </c>
      <c r="B115" s="1606" t="s">
        <v>5643</v>
      </c>
      <c r="C115" s="1570"/>
      <c r="D115" s="1570"/>
      <c r="E115" s="1570"/>
      <c r="F115" s="1570"/>
      <c r="G115" s="1573"/>
      <c r="H115" s="816"/>
      <c r="I115" s="893">
        <f>SUM(D116:D119)</f>
        <v>6</v>
      </c>
      <c r="J115" s="893">
        <f>COUNT(D116:D119)*2</f>
        <v>6</v>
      </c>
      <c r="K115" s="960"/>
      <c r="L115" s="960"/>
      <c r="M115" s="963"/>
      <c r="N115" s="963"/>
      <c r="O115" s="963"/>
      <c r="P115" s="963"/>
      <c r="Q115" s="963"/>
      <c r="R115" s="963"/>
      <c r="S115" s="963"/>
      <c r="T115" s="963"/>
      <c r="U115" s="963"/>
      <c r="V115" s="963"/>
      <c r="W115" s="963"/>
      <c r="X115" s="963"/>
      <c r="Y115" s="963"/>
      <c r="Z115" s="963"/>
    </row>
    <row r="116" spans="1:26" ht="48">
      <c r="A116" s="693" t="s">
        <v>1943</v>
      </c>
      <c r="B116" s="467" t="s">
        <v>498</v>
      </c>
      <c r="C116" s="476" t="s">
        <v>5644</v>
      </c>
      <c r="D116" s="180">
        <v>2</v>
      </c>
      <c r="E116" s="696" t="s">
        <v>891</v>
      </c>
      <c r="F116" s="471" t="s">
        <v>5645</v>
      </c>
      <c r="G116" s="1039"/>
      <c r="H116" s="1040"/>
      <c r="I116" s="893"/>
      <c r="J116" s="893"/>
      <c r="K116" s="960"/>
      <c r="L116" s="960"/>
      <c r="M116" s="963"/>
      <c r="N116" s="963"/>
      <c r="O116" s="963"/>
      <c r="P116" s="963"/>
      <c r="Q116" s="963"/>
      <c r="R116" s="963"/>
      <c r="S116" s="963"/>
      <c r="T116" s="963"/>
      <c r="U116" s="963"/>
      <c r="V116" s="963"/>
      <c r="W116" s="963"/>
      <c r="X116" s="963"/>
      <c r="Y116" s="963"/>
      <c r="Z116" s="963"/>
    </row>
    <row r="117" spans="1:26" ht="78" hidden="1" customHeight="1">
      <c r="A117" s="310" t="s">
        <v>509</v>
      </c>
      <c r="B117" s="467" t="s">
        <v>510</v>
      </c>
      <c r="C117" s="141"/>
      <c r="D117" s="594"/>
      <c r="E117" s="141"/>
      <c r="F117" s="141"/>
      <c r="G117" s="127"/>
      <c r="H117" s="105"/>
      <c r="I117" s="105"/>
      <c r="J117" s="105"/>
      <c r="K117" s="105"/>
      <c r="L117" s="105"/>
      <c r="M117" s="106"/>
      <c r="N117" s="106"/>
      <c r="O117" s="106"/>
      <c r="P117" s="106"/>
      <c r="Q117" s="106"/>
      <c r="R117" s="106"/>
      <c r="S117" s="106"/>
      <c r="T117" s="106"/>
      <c r="U117" s="106"/>
      <c r="V117" s="106"/>
      <c r="W117" s="106"/>
      <c r="X117" s="106"/>
      <c r="Y117" s="106"/>
      <c r="Z117" s="106"/>
    </row>
    <row r="118" spans="1:26" ht="51">
      <c r="A118" s="693" t="s">
        <v>1949</v>
      </c>
      <c r="B118" s="173" t="s">
        <v>512</v>
      </c>
      <c r="C118" s="476" t="s">
        <v>5646</v>
      </c>
      <c r="D118" s="180">
        <v>2</v>
      </c>
      <c r="E118" s="696" t="s">
        <v>469</v>
      </c>
      <c r="F118" s="471"/>
      <c r="G118" s="1039"/>
      <c r="H118" s="1040"/>
      <c r="I118" s="893"/>
      <c r="J118" s="893"/>
      <c r="K118" s="960"/>
      <c r="L118" s="960"/>
      <c r="M118" s="963"/>
      <c r="N118" s="963"/>
      <c r="O118" s="963"/>
      <c r="P118" s="963"/>
      <c r="Q118" s="963"/>
      <c r="R118" s="963"/>
      <c r="S118" s="963"/>
      <c r="T118" s="963"/>
      <c r="U118" s="963"/>
      <c r="V118" s="963"/>
      <c r="W118" s="963"/>
      <c r="X118" s="963"/>
      <c r="Y118" s="963"/>
      <c r="Z118" s="963"/>
    </row>
    <row r="119" spans="1:26" ht="16">
      <c r="A119" s="693"/>
      <c r="B119" s="161"/>
      <c r="C119" s="1047" t="s">
        <v>3581</v>
      </c>
      <c r="D119" s="180">
        <v>2</v>
      </c>
      <c r="E119" s="736" t="s">
        <v>469</v>
      </c>
      <c r="F119" s="735" t="s">
        <v>515</v>
      </c>
      <c r="G119" s="1039"/>
      <c r="H119" s="1040"/>
      <c r="I119" s="893"/>
      <c r="J119" s="893"/>
      <c r="K119" s="960"/>
      <c r="L119" s="960"/>
      <c r="M119" s="963"/>
      <c r="N119" s="963"/>
      <c r="O119" s="963"/>
      <c r="P119" s="963"/>
      <c r="Q119" s="963"/>
      <c r="R119" s="963"/>
      <c r="S119" s="963"/>
      <c r="T119" s="963"/>
      <c r="U119" s="963"/>
      <c r="V119" s="963"/>
      <c r="W119" s="963"/>
      <c r="X119" s="963"/>
      <c r="Y119" s="963"/>
      <c r="Z119" s="963"/>
    </row>
    <row r="120" spans="1:26" ht="46.5" hidden="1" customHeight="1">
      <c r="A120" s="310" t="s">
        <v>1953</v>
      </c>
      <c r="B120" s="467" t="s">
        <v>520</v>
      </c>
      <c r="C120" s="106"/>
      <c r="D120" s="594"/>
      <c r="E120" s="141"/>
      <c r="F120" s="141"/>
      <c r="G120" s="127"/>
      <c r="H120" s="105"/>
      <c r="I120" s="105"/>
      <c r="J120" s="105"/>
      <c r="K120" s="105"/>
      <c r="L120" s="105"/>
      <c r="M120" s="106"/>
      <c r="N120" s="106"/>
      <c r="O120" s="106"/>
      <c r="P120" s="106"/>
      <c r="Q120" s="106"/>
      <c r="R120" s="106"/>
      <c r="S120" s="106"/>
      <c r="T120" s="106"/>
      <c r="U120" s="106"/>
      <c r="V120" s="106"/>
      <c r="W120" s="106"/>
      <c r="X120" s="106"/>
      <c r="Y120" s="106"/>
      <c r="Z120" s="106"/>
    </row>
    <row r="121" spans="1:26" ht="46.5" hidden="1" customHeight="1">
      <c r="A121" s="310" t="s">
        <v>521</v>
      </c>
      <c r="B121" s="173" t="s">
        <v>522</v>
      </c>
      <c r="C121" s="141"/>
      <c r="D121" s="594"/>
      <c r="E121" s="141"/>
      <c r="F121" s="141"/>
      <c r="G121" s="127"/>
      <c r="H121" s="105"/>
      <c r="I121" s="105"/>
      <c r="J121" s="105"/>
      <c r="K121" s="105"/>
      <c r="L121" s="105"/>
      <c r="M121" s="106"/>
      <c r="N121" s="106"/>
      <c r="O121" s="106"/>
      <c r="P121" s="106"/>
      <c r="Q121" s="106"/>
      <c r="R121" s="106"/>
      <c r="S121" s="106"/>
      <c r="T121" s="106"/>
      <c r="U121" s="106"/>
      <c r="V121" s="106"/>
      <c r="W121" s="106"/>
      <c r="X121" s="106"/>
      <c r="Y121" s="106"/>
      <c r="Z121" s="106"/>
    </row>
    <row r="122" spans="1:26" ht="19">
      <c r="A122" s="927" t="s">
        <v>218</v>
      </c>
      <c r="B122" s="1606" t="s">
        <v>219</v>
      </c>
      <c r="C122" s="1570"/>
      <c r="D122" s="1570"/>
      <c r="E122" s="1570"/>
      <c r="F122" s="1570"/>
      <c r="G122" s="1573"/>
      <c r="H122" s="816"/>
      <c r="I122" s="893">
        <f>SUM(D123:D128)</f>
        <v>12</v>
      </c>
      <c r="J122" s="893">
        <f>COUNT(D123:D128)*2</f>
        <v>12</v>
      </c>
      <c r="K122" s="960"/>
      <c r="L122" s="960"/>
      <c r="M122" s="963"/>
      <c r="N122" s="963"/>
      <c r="O122" s="963"/>
      <c r="P122" s="963"/>
      <c r="Q122" s="963"/>
      <c r="R122" s="963"/>
      <c r="S122" s="963"/>
      <c r="T122" s="963"/>
      <c r="U122" s="963"/>
      <c r="V122" s="963"/>
      <c r="W122" s="963"/>
      <c r="X122" s="963"/>
      <c r="Y122" s="963"/>
      <c r="Z122" s="963"/>
    </row>
    <row r="123" spans="1:26" ht="34">
      <c r="A123" s="693" t="s">
        <v>1954</v>
      </c>
      <c r="B123" s="467" t="s">
        <v>524</v>
      </c>
      <c r="C123" s="476" t="s">
        <v>5647</v>
      </c>
      <c r="D123" s="180">
        <v>2</v>
      </c>
      <c r="E123" s="696" t="s">
        <v>469</v>
      </c>
      <c r="F123" s="471"/>
      <c r="G123" s="1039"/>
      <c r="H123" s="1040"/>
      <c r="I123" s="893"/>
      <c r="J123" s="893"/>
      <c r="K123" s="960"/>
      <c r="L123" s="960"/>
      <c r="M123" s="963"/>
      <c r="N123" s="963"/>
      <c r="O123" s="963"/>
      <c r="P123" s="963"/>
      <c r="Q123" s="963"/>
      <c r="R123" s="963"/>
      <c r="S123" s="963"/>
      <c r="T123" s="963"/>
      <c r="U123" s="963"/>
      <c r="V123" s="963"/>
      <c r="W123" s="963"/>
      <c r="X123" s="963"/>
      <c r="Y123" s="963"/>
      <c r="Z123" s="963"/>
    </row>
    <row r="124" spans="1:26" ht="32">
      <c r="A124" s="693"/>
      <c r="B124" s="467"/>
      <c r="C124" s="475" t="s">
        <v>5648</v>
      </c>
      <c r="D124" s="180">
        <v>2</v>
      </c>
      <c r="E124" s="696" t="s">
        <v>469</v>
      </c>
      <c r="F124" s="471"/>
      <c r="G124" s="1039"/>
      <c r="H124" s="1040"/>
      <c r="I124" s="893"/>
      <c r="J124" s="893"/>
      <c r="K124" s="960"/>
      <c r="L124" s="960"/>
      <c r="M124" s="963"/>
      <c r="N124" s="963"/>
      <c r="O124" s="963"/>
      <c r="P124" s="963"/>
      <c r="Q124" s="963"/>
      <c r="R124" s="963"/>
      <c r="S124" s="963"/>
      <c r="T124" s="963"/>
      <c r="U124" s="963"/>
      <c r="V124" s="963"/>
      <c r="W124" s="963"/>
      <c r="X124" s="963"/>
      <c r="Y124" s="963"/>
      <c r="Z124" s="963"/>
    </row>
    <row r="125" spans="1:26" ht="34">
      <c r="A125" s="693" t="s">
        <v>1958</v>
      </c>
      <c r="B125" s="467" t="s">
        <v>528</v>
      </c>
      <c r="C125" s="475" t="s">
        <v>2639</v>
      </c>
      <c r="D125" s="180">
        <v>2</v>
      </c>
      <c r="E125" s="696" t="s">
        <v>324</v>
      </c>
      <c r="F125" s="986"/>
      <c r="G125" s="1039"/>
      <c r="H125" s="1040"/>
      <c r="I125" s="893"/>
      <c r="J125" s="893"/>
      <c r="K125" s="960"/>
      <c r="L125" s="960"/>
      <c r="M125" s="963"/>
      <c r="N125" s="963"/>
      <c r="O125" s="963"/>
      <c r="P125" s="963"/>
      <c r="Q125" s="963"/>
      <c r="R125" s="963"/>
      <c r="S125" s="963"/>
      <c r="T125" s="963"/>
      <c r="U125" s="963"/>
      <c r="V125" s="963"/>
      <c r="W125" s="963"/>
      <c r="X125" s="963"/>
      <c r="Y125" s="963"/>
      <c r="Z125" s="963"/>
    </row>
    <row r="126" spans="1:26" ht="32">
      <c r="A126" s="693"/>
      <c r="B126" s="467"/>
      <c r="C126" s="475" t="s">
        <v>5649</v>
      </c>
      <c r="D126" s="180">
        <v>2</v>
      </c>
      <c r="E126" s="696" t="s">
        <v>324</v>
      </c>
      <c r="F126" s="475"/>
      <c r="G126" s="1039"/>
      <c r="H126" s="1040"/>
      <c r="I126" s="893"/>
      <c r="J126" s="893"/>
      <c r="K126" s="960"/>
      <c r="L126" s="960"/>
      <c r="M126" s="963"/>
      <c r="N126" s="963"/>
      <c r="O126" s="963"/>
      <c r="P126" s="963"/>
      <c r="Q126" s="963"/>
      <c r="R126" s="963"/>
      <c r="S126" s="963"/>
      <c r="T126" s="963"/>
      <c r="U126" s="963"/>
      <c r="V126" s="963"/>
      <c r="W126" s="963"/>
      <c r="X126" s="963"/>
      <c r="Y126" s="963"/>
      <c r="Z126" s="963"/>
    </row>
    <row r="127" spans="1:26" ht="51">
      <c r="A127" s="693" t="s">
        <v>1960</v>
      </c>
      <c r="B127" s="1533" t="s">
        <v>533</v>
      </c>
      <c r="C127" s="471" t="s">
        <v>534</v>
      </c>
      <c r="D127" s="180">
        <v>2</v>
      </c>
      <c r="E127" s="696" t="s">
        <v>912</v>
      </c>
      <c r="F127" s="471"/>
      <c r="G127" s="1039"/>
      <c r="H127" s="1040"/>
      <c r="I127" s="893"/>
      <c r="J127" s="893"/>
      <c r="K127" s="960"/>
      <c r="L127" s="960"/>
      <c r="M127" s="963"/>
      <c r="N127" s="963"/>
      <c r="O127" s="963"/>
      <c r="P127" s="963"/>
      <c r="Q127" s="963"/>
      <c r="R127" s="963"/>
      <c r="S127" s="963"/>
      <c r="T127" s="963"/>
      <c r="U127" s="963"/>
      <c r="V127" s="963"/>
      <c r="W127" s="963"/>
      <c r="X127" s="963"/>
      <c r="Y127" s="963"/>
      <c r="Z127" s="963"/>
    </row>
    <row r="128" spans="1:26" ht="85">
      <c r="A128" s="693" t="s">
        <v>1962</v>
      </c>
      <c r="B128" s="467" t="s">
        <v>537</v>
      </c>
      <c r="C128" s="471" t="s">
        <v>5650</v>
      </c>
      <c r="D128" s="180">
        <v>2</v>
      </c>
      <c r="E128" s="696" t="s">
        <v>324</v>
      </c>
      <c r="F128" s="471"/>
      <c r="G128" s="1039"/>
      <c r="H128" s="1040"/>
      <c r="I128" s="893"/>
      <c r="J128" s="893"/>
      <c r="K128" s="960"/>
      <c r="L128" s="960"/>
      <c r="M128" s="963"/>
      <c r="N128" s="963"/>
      <c r="O128" s="963"/>
      <c r="P128" s="963"/>
      <c r="Q128" s="963"/>
      <c r="R128" s="963"/>
      <c r="S128" s="963"/>
      <c r="T128" s="963"/>
      <c r="U128" s="963"/>
      <c r="V128" s="963"/>
      <c r="W128" s="963"/>
      <c r="X128" s="963"/>
      <c r="Y128" s="963"/>
      <c r="Z128" s="963"/>
    </row>
    <row r="129" spans="1:26" ht="19">
      <c r="A129" s="927" t="s">
        <v>220</v>
      </c>
      <c r="B129" s="1606" t="s">
        <v>1965</v>
      </c>
      <c r="C129" s="1570"/>
      <c r="D129" s="1570"/>
      <c r="E129" s="1570"/>
      <c r="F129" s="1570"/>
      <c r="G129" s="1573"/>
      <c r="H129" s="816"/>
      <c r="I129" s="893">
        <f>SUM(D130:D134)</f>
        <v>6</v>
      </c>
      <c r="J129" s="893">
        <f>COUNT(D130:D134)*2</f>
        <v>6</v>
      </c>
      <c r="K129" s="960"/>
      <c r="L129" s="960"/>
      <c r="M129" s="963"/>
      <c r="N129" s="963"/>
      <c r="O129" s="963"/>
      <c r="P129" s="963"/>
      <c r="Q129" s="963"/>
      <c r="R129" s="963"/>
      <c r="S129" s="963"/>
      <c r="T129" s="963"/>
      <c r="U129" s="963"/>
      <c r="V129" s="963"/>
      <c r="W129" s="963"/>
      <c r="X129" s="963"/>
      <c r="Y129" s="963"/>
      <c r="Z129" s="963"/>
    </row>
    <row r="130" spans="1:26" ht="51">
      <c r="A130" s="693" t="s">
        <v>1966</v>
      </c>
      <c r="B130" s="467" t="s">
        <v>541</v>
      </c>
      <c r="C130" s="475" t="s">
        <v>5651</v>
      </c>
      <c r="D130" s="180">
        <v>2</v>
      </c>
      <c r="E130" s="696" t="s">
        <v>369</v>
      </c>
      <c r="F130" s="471"/>
      <c r="G130" s="1039"/>
      <c r="H130" s="1040"/>
      <c r="I130" s="893"/>
      <c r="J130" s="893"/>
      <c r="K130" s="960"/>
      <c r="L130" s="960"/>
      <c r="M130" s="963"/>
      <c r="N130" s="963"/>
      <c r="O130" s="963"/>
      <c r="P130" s="963"/>
      <c r="Q130" s="963"/>
      <c r="R130" s="963"/>
      <c r="S130" s="963"/>
      <c r="T130" s="963"/>
      <c r="U130" s="963"/>
      <c r="V130" s="963"/>
      <c r="W130" s="963"/>
      <c r="X130" s="963"/>
      <c r="Y130" s="963"/>
      <c r="Z130" s="963"/>
    </row>
    <row r="131" spans="1:26" ht="16">
      <c r="A131" s="693"/>
      <c r="B131" s="467"/>
      <c r="C131" s="475" t="s">
        <v>5652</v>
      </c>
      <c r="D131" s="180">
        <v>2</v>
      </c>
      <c r="E131" s="696" t="s">
        <v>369</v>
      </c>
      <c r="F131" s="471"/>
      <c r="G131" s="1039"/>
      <c r="H131" s="1040"/>
      <c r="I131" s="893"/>
      <c r="J131" s="893"/>
      <c r="K131" s="960"/>
      <c r="L131" s="960"/>
      <c r="M131" s="963"/>
      <c r="N131" s="963"/>
      <c r="O131" s="963"/>
      <c r="P131" s="963"/>
      <c r="Q131" s="963"/>
      <c r="R131" s="963"/>
      <c r="S131" s="963"/>
      <c r="T131" s="963"/>
      <c r="U131" s="963"/>
      <c r="V131" s="963"/>
      <c r="W131" s="963"/>
      <c r="X131" s="963"/>
      <c r="Y131" s="963"/>
      <c r="Z131" s="963"/>
    </row>
    <row r="132" spans="1:26" ht="46.5" hidden="1" customHeight="1">
      <c r="A132" s="310" t="s">
        <v>1968</v>
      </c>
      <c r="B132" s="467" t="s">
        <v>544</v>
      </c>
      <c r="C132" s="141"/>
      <c r="D132" s="594"/>
      <c r="E132" s="141"/>
      <c r="F132" s="141"/>
      <c r="G132" s="127"/>
      <c r="H132" s="105"/>
      <c r="I132" s="105"/>
      <c r="J132" s="105"/>
      <c r="K132" s="105"/>
      <c r="L132" s="105"/>
      <c r="M132" s="106"/>
      <c r="N132" s="106"/>
      <c r="O132" s="106"/>
      <c r="P132" s="106"/>
      <c r="Q132" s="106"/>
      <c r="R132" s="106"/>
      <c r="S132" s="106"/>
      <c r="T132" s="106"/>
      <c r="U132" s="106"/>
      <c r="V132" s="106"/>
      <c r="W132" s="106"/>
      <c r="X132" s="106"/>
      <c r="Y132" s="106"/>
      <c r="Z132" s="106"/>
    </row>
    <row r="133" spans="1:26" ht="30.75" hidden="1" customHeight="1">
      <c r="A133" s="310" t="s">
        <v>1969</v>
      </c>
      <c r="B133" s="467" t="s">
        <v>547</v>
      </c>
      <c r="C133" s="141"/>
      <c r="D133" s="594"/>
      <c r="E133" s="141"/>
      <c r="F133" s="141"/>
      <c r="G133" s="127"/>
      <c r="H133" s="105"/>
      <c r="I133" s="105"/>
      <c r="J133" s="105"/>
      <c r="K133" s="105"/>
      <c r="L133" s="105"/>
      <c r="M133" s="106"/>
      <c r="N133" s="106"/>
      <c r="O133" s="106"/>
      <c r="P133" s="106"/>
      <c r="Q133" s="106"/>
      <c r="R133" s="106"/>
      <c r="S133" s="106"/>
      <c r="T133" s="106"/>
      <c r="U133" s="106"/>
      <c r="V133" s="106"/>
      <c r="W133" s="106"/>
      <c r="X133" s="106"/>
      <c r="Y133" s="106"/>
      <c r="Z133" s="106"/>
    </row>
    <row r="134" spans="1:26" ht="51">
      <c r="A134" s="693" t="s">
        <v>1970</v>
      </c>
      <c r="B134" s="467" t="s">
        <v>551</v>
      </c>
      <c r="C134" s="475" t="s">
        <v>5653</v>
      </c>
      <c r="D134" s="180">
        <v>2</v>
      </c>
      <c r="E134" s="696" t="s">
        <v>561</v>
      </c>
      <c r="F134" s="471"/>
      <c r="G134" s="1039"/>
      <c r="H134" s="1040"/>
      <c r="I134" s="893"/>
      <c r="J134" s="893"/>
      <c r="K134" s="960"/>
      <c r="L134" s="960"/>
      <c r="M134" s="963"/>
      <c r="N134" s="963"/>
      <c r="O134" s="963"/>
      <c r="P134" s="963"/>
      <c r="Q134" s="963"/>
      <c r="R134" s="963"/>
      <c r="S134" s="963"/>
      <c r="T134" s="963"/>
      <c r="U134" s="963"/>
      <c r="V134" s="963"/>
      <c r="W134" s="963"/>
      <c r="X134" s="963"/>
      <c r="Y134" s="963"/>
      <c r="Z134" s="963"/>
    </row>
    <row r="135" spans="1:26" ht="57" hidden="1" customHeight="1">
      <c r="A135" s="310" t="s">
        <v>1973</v>
      </c>
      <c r="B135" s="122" t="s">
        <v>556</v>
      </c>
      <c r="C135" s="179" t="s">
        <v>4162</v>
      </c>
      <c r="D135" s="594">
        <v>2</v>
      </c>
      <c r="E135" s="141" t="s">
        <v>469</v>
      </c>
      <c r="F135" s="150"/>
      <c r="G135" s="540"/>
      <c r="H135" s="582"/>
      <c r="I135" s="105"/>
      <c r="J135" s="105"/>
      <c r="K135" s="105"/>
      <c r="L135" s="105"/>
      <c r="M135" s="106"/>
      <c r="N135" s="106"/>
      <c r="O135" s="106"/>
      <c r="P135" s="106"/>
      <c r="Q135" s="106"/>
      <c r="R135" s="106"/>
      <c r="S135" s="106"/>
      <c r="T135" s="106"/>
      <c r="U135" s="106"/>
      <c r="V135" s="106"/>
      <c r="W135" s="106"/>
      <c r="X135" s="106"/>
      <c r="Y135" s="106"/>
      <c r="Z135" s="106"/>
    </row>
    <row r="136" spans="1:26" ht="19">
      <c r="A136" s="927" t="s">
        <v>222</v>
      </c>
      <c r="B136" s="1606" t="s">
        <v>5654</v>
      </c>
      <c r="C136" s="1570"/>
      <c r="D136" s="1570"/>
      <c r="E136" s="1570"/>
      <c r="F136" s="1570"/>
      <c r="G136" s="1573"/>
      <c r="H136" s="816"/>
      <c r="I136" s="893">
        <f>SUM(D137:D141)</f>
        <v>10</v>
      </c>
      <c r="J136" s="893">
        <f>COUNT(D137:D141)*2</f>
        <v>10</v>
      </c>
      <c r="K136" s="960"/>
      <c r="L136" s="960"/>
      <c r="M136" s="963"/>
      <c r="N136" s="963"/>
      <c r="O136" s="963"/>
      <c r="P136" s="963"/>
      <c r="Q136" s="963"/>
      <c r="R136" s="963"/>
      <c r="S136" s="963"/>
      <c r="T136" s="963"/>
      <c r="U136" s="963"/>
      <c r="V136" s="963"/>
      <c r="W136" s="963"/>
      <c r="X136" s="963"/>
      <c r="Y136" s="963"/>
      <c r="Z136" s="963"/>
    </row>
    <row r="137" spans="1:26" ht="68">
      <c r="A137" s="693" t="s">
        <v>558</v>
      </c>
      <c r="B137" s="467" t="s">
        <v>559</v>
      </c>
      <c r="C137" s="476" t="s">
        <v>5655</v>
      </c>
      <c r="D137" s="180">
        <v>2</v>
      </c>
      <c r="E137" s="696" t="s">
        <v>561</v>
      </c>
      <c r="F137" s="471" t="s">
        <v>5656</v>
      </c>
      <c r="G137" s="1039"/>
      <c r="H137" s="1040"/>
      <c r="I137" s="893"/>
      <c r="J137" s="893"/>
      <c r="K137" s="960"/>
      <c r="L137" s="960"/>
      <c r="M137" s="963"/>
      <c r="N137" s="963"/>
      <c r="O137" s="963"/>
      <c r="P137" s="963"/>
      <c r="Q137" s="963"/>
      <c r="R137" s="963"/>
      <c r="S137" s="963"/>
      <c r="T137" s="963"/>
      <c r="U137" s="963"/>
      <c r="V137" s="963"/>
      <c r="W137" s="963"/>
      <c r="X137" s="963"/>
      <c r="Y137" s="963"/>
      <c r="Z137" s="963"/>
    </row>
    <row r="138" spans="1:26" ht="32">
      <c r="A138" s="693"/>
      <c r="B138" s="161"/>
      <c r="C138" s="476" t="s">
        <v>5657</v>
      </c>
      <c r="D138" s="180">
        <v>2</v>
      </c>
      <c r="E138" s="736" t="s">
        <v>561</v>
      </c>
      <c r="F138" s="735" t="s">
        <v>5658</v>
      </c>
      <c r="G138" s="1039"/>
      <c r="H138" s="1040"/>
      <c r="I138" s="893"/>
      <c r="J138" s="893"/>
      <c r="K138" s="960"/>
      <c r="L138" s="960"/>
      <c r="M138" s="963"/>
      <c r="N138" s="963"/>
      <c r="O138" s="963"/>
      <c r="P138" s="963"/>
      <c r="Q138" s="963"/>
      <c r="R138" s="963"/>
      <c r="S138" s="963"/>
      <c r="T138" s="963"/>
      <c r="U138" s="963"/>
      <c r="V138" s="963"/>
      <c r="W138" s="963"/>
      <c r="X138" s="963"/>
      <c r="Y138" s="963"/>
      <c r="Z138" s="963"/>
    </row>
    <row r="139" spans="1:26" ht="51">
      <c r="A139" s="693" t="s">
        <v>1977</v>
      </c>
      <c r="B139" s="467" t="s">
        <v>563</v>
      </c>
      <c r="C139" s="471" t="s">
        <v>564</v>
      </c>
      <c r="D139" s="180">
        <v>2</v>
      </c>
      <c r="E139" s="696" t="s">
        <v>561</v>
      </c>
      <c r="F139" s="471"/>
      <c r="G139" s="1039"/>
      <c r="H139" s="1040"/>
      <c r="I139" s="893"/>
      <c r="J139" s="893"/>
      <c r="K139" s="960"/>
      <c r="L139" s="960"/>
      <c r="M139" s="963"/>
      <c r="N139" s="963"/>
      <c r="O139" s="963"/>
      <c r="P139" s="963"/>
      <c r="Q139" s="963"/>
      <c r="R139" s="963"/>
      <c r="S139" s="963"/>
      <c r="T139" s="963"/>
      <c r="U139" s="963"/>
      <c r="V139" s="963"/>
      <c r="W139" s="963"/>
      <c r="X139" s="963"/>
      <c r="Y139" s="963"/>
      <c r="Z139" s="963"/>
    </row>
    <row r="140" spans="1:26" ht="51">
      <c r="A140" s="693" t="s">
        <v>1980</v>
      </c>
      <c r="B140" s="467" t="s">
        <v>566</v>
      </c>
      <c r="C140" s="471" t="s">
        <v>567</v>
      </c>
      <c r="D140" s="180">
        <v>2</v>
      </c>
      <c r="E140" s="696" t="s">
        <v>561</v>
      </c>
      <c r="F140" s="471"/>
      <c r="G140" s="1039"/>
      <c r="H140" s="1040"/>
      <c r="I140" s="893"/>
      <c r="J140" s="893"/>
      <c r="K140" s="960"/>
      <c r="L140" s="960"/>
      <c r="M140" s="963"/>
      <c r="N140" s="963"/>
      <c r="O140" s="963"/>
      <c r="P140" s="963"/>
      <c r="Q140" s="963"/>
      <c r="R140" s="963"/>
      <c r="S140" s="963"/>
      <c r="T140" s="963"/>
      <c r="U140" s="963"/>
      <c r="V140" s="963"/>
      <c r="W140" s="963"/>
      <c r="X140" s="963"/>
      <c r="Y140" s="963"/>
      <c r="Z140" s="963"/>
    </row>
    <row r="141" spans="1:26" ht="51">
      <c r="A141" s="693" t="s">
        <v>1981</v>
      </c>
      <c r="B141" s="467" t="s">
        <v>569</v>
      </c>
      <c r="C141" s="475" t="s">
        <v>5659</v>
      </c>
      <c r="D141" s="180">
        <v>2</v>
      </c>
      <c r="E141" s="696" t="s">
        <v>571</v>
      </c>
      <c r="F141" s="471"/>
      <c r="G141" s="1039"/>
      <c r="H141" s="1040"/>
      <c r="I141" s="893"/>
      <c r="J141" s="893"/>
      <c r="K141" s="960"/>
      <c r="L141" s="960"/>
      <c r="M141" s="963"/>
      <c r="N141" s="963"/>
      <c r="O141" s="963"/>
      <c r="P141" s="963"/>
      <c r="Q141" s="963"/>
      <c r="R141" s="963"/>
      <c r="S141" s="963"/>
      <c r="T141" s="963"/>
      <c r="U141" s="963"/>
      <c r="V141" s="963"/>
      <c r="W141" s="963"/>
      <c r="X141" s="963"/>
      <c r="Y141" s="963"/>
      <c r="Z141" s="963"/>
    </row>
    <row r="142" spans="1:26" ht="62.25" hidden="1" customHeight="1">
      <c r="A142" s="310" t="s">
        <v>1983</v>
      </c>
      <c r="B142" s="467" t="s">
        <v>573</v>
      </c>
      <c r="C142" s="141"/>
      <c r="D142" s="594"/>
      <c r="E142" s="141"/>
      <c r="F142" s="141"/>
      <c r="G142" s="127"/>
      <c r="H142" s="105"/>
      <c r="I142" s="105"/>
      <c r="J142" s="105"/>
      <c r="K142" s="105"/>
      <c r="L142" s="105"/>
      <c r="M142" s="106"/>
      <c r="N142" s="106"/>
      <c r="O142" s="106"/>
      <c r="P142" s="106"/>
      <c r="Q142" s="106"/>
      <c r="R142" s="106"/>
      <c r="S142" s="106"/>
      <c r="T142" s="106"/>
      <c r="U142" s="106"/>
      <c r="V142" s="106"/>
      <c r="W142" s="106"/>
      <c r="X142" s="106"/>
      <c r="Y142" s="106"/>
      <c r="Z142" s="106"/>
    </row>
    <row r="143" spans="1:26" ht="62.25" hidden="1" customHeight="1">
      <c r="A143" s="310" t="s">
        <v>574</v>
      </c>
      <c r="B143" s="491" t="s">
        <v>575</v>
      </c>
      <c r="C143" s="141"/>
      <c r="D143" s="594"/>
      <c r="E143" s="141"/>
      <c r="F143" s="141"/>
      <c r="G143" s="127"/>
      <c r="H143" s="105"/>
      <c r="I143" s="105"/>
      <c r="J143" s="105"/>
      <c r="K143" s="105"/>
      <c r="L143" s="105"/>
      <c r="M143" s="106"/>
      <c r="N143" s="106"/>
      <c r="O143" s="106"/>
      <c r="P143" s="106"/>
      <c r="Q143" s="106"/>
      <c r="R143" s="106"/>
      <c r="S143" s="106"/>
      <c r="T143" s="106"/>
      <c r="U143" s="106"/>
      <c r="V143" s="106"/>
      <c r="W143" s="106"/>
      <c r="X143" s="106"/>
      <c r="Y143" s="106"/>
      <c r="Z143" s="106"/>
    </row>
    <row r="144" spans="1:26" ht="14.25" hidden="1" customHeight="1">
      <c r="A144" s="310" t="s">
        <v>3611</v>
      </c>
      <c r="B144" s="324" t="s">
        <v>64</v>
      </c>
      <c r="C144" s="325"/>
      <c r="D144" s="325"/>
      <c r="E144" s="325"/>
      <c r="F144" s="325"/>
      <c r="G144" s="772"/>
      <c r="H144" s="617"/>
      <c r="I144" s="105">
        <f>SUM(D145:D155)</f>
        <v>0</v>
      </c>
      <c r="J144" s="105">
        <f>COUNT(D145:D155)*2</f>
        <v>0</v>
      </c>
      <c r="K144" s="105"/>
      <c r="L144" s="105"/>
      <c r="M144" s="106"/>
      <c r="N144" s="106"/>
      <c r="O144" s="106"/>
      <c r="P144" s="106"/>
      <c r="Q144" s="106"/>
      <c r="R144" s="106"/>
      <c r="S144" s="106"/>
      <c r="T144" s="106"/>
      <c r="U144" s="106"/>
      <c r="V144" s="106"/>
      <c r="W144" s="106"/>
      <c r="X144" s="106"/>
      <c r="Y144" s="106"/>
      <c r="Z144" s="106"/>
    </row>
    <row r="145" spans="1:26" ht="42.75" hidden="1" customHeight="1">
      <c r="A145" s="310" t="s">
        <v>576</v>
      </c>
      <c r="B145" s="179" t="s">
        <v>577</v>
      </c>
      <c r="C145" s="125"/>
      <c r="D145" s="252"/>
      <c r="E145" s="125"/>
      <c r="F145" s="125"/>
      <c r="G145" s="627"/>
      <c r="H145" s="617"/>
      <c r="I145" s="105"/>
      <c r="J145" s="105"/>
      <c r="K145" s="105"/>
      <c r="L145" s="105"/>
      <c r="M145" s="106"/>
      <c r="N145" s="106"/>
      <c r="O145" s="106"/>
      <c r="P145" s="106"/>
      <c r="Q145" s="106"/>
      <c r="R145" s="106"/>
      <c r="S145" s="106"/>
      <c r="T145" s="106"/>
      <c r="U145" s="106"/>
      <c r="V145" s="106"/>
      <c r="W145" s="106"/>
      <c r="X145" s="106"/>
      <c r="Y145" s="106"/>
      <c r="Z145" s="106"/>
    </row>
    <row r="146" spans="1:26" ht="28.5" hidden="1" customHeight="1">
      <c r="A146" s="310" t="s">
        <v>580</v>
      </c>
      <c r="B146" s="179" t="s">
        <v>581</v>
      </c>
      <c r="C146" s="125"/>
      <c r="D146" s="252"/>
      <c r="E146" s="125"/>
      <c r="F146" s="125"/>
      <c r="G146" s="627"/>
      <c r="H146" s="617"/>
      <c r="I146" s="105"/>
      <c r="J146" s="105"/>
      <c r="K146" s="105"/>
      <c r="L146" s="105"/>
      <c r="M146" s="106"/>
      <c r="N146" s="106"/>
      <c r="O146" s="106"/>
      <c r="P146" s="106"/>
      <c r="Q146" s="106"/>
      <c r="R146" s="106"/>
      <c r="S146" s="106"/>
      <c r="T146" s="106"/>
      <c r="U146" s="106"/>
      <c r="V146" s="106"/>
      <c r="W146" s="106"/>
      <c r="X146" s="106"/>
      <c r="Y146" s="106"/>
      <c r="Z146" s="106"/>
    </row>
    <row r="147" spans="1:26" ht="57" hidden="1" customHeight="1">
      <c r="A147" s="310" t="s">
        <v>584</v>
      </c>
      <c r="B147" s="179" t="s">
        <v>585</v>
      </c>
      <c r="C147" s="125"/>
      <c r="D147" s="252"/>
      <c r="E147" s="125"/>
      <c r="F147" s="125"/>
      <c r="G147" s="627"/>
      <c r="H147" s="617"/>
      <c r="I147" s="105"/>
      <c r="J147" s="105"/>
      <c r="K147" s="105"/>
      <c r="L147" s="105"/>
      <c r="M147" s="106"/>
      <c r="N147" s="106"/>
      <c r="O147" s="106"/>
      <c r="P147" s="106"/>
      <c r="Q147" s="106"/>
      <c r="R147" s="106"/>
      <c r="S147" s="106"/>
      <c r="T147" s="106"/>
      <c r="U147" s="106"/>
      <c r="V147" s="106"/>
      <c r="W147" s="106"/>
      <c r="X147" s="106"/>
      <c r="Y147" s="106"/>
      <c r="Z147" s="106"/>
    </row>
    <row r="148" spans="1:26" ht="86.25" hidden="1" customHeight="1">
      <c r="A148" s="310" t="s">
        <v>588</v>
      </c>
      <c r="B148" s="179" t="s">
        <v>589</v>
      </c>
      <c r="C148" s="125"/>
      <c r="D148" s="252"/>
      <c r="E148" s="125"/>
      <c r="F148" s="125"/>
      <c r="G148" s="627"/>
      <c r="H148" s="617"/>
      <c r="I148" s="105"/>
      <c r="J148" s="105"/>
      <c r="K148" s="105"/>
      <c r="L148" s="105"/>
      <c r="M148" s="106"/>
      <c r="N148" s="106"/>
      <c r="O148" s="106"/>
      <c r="P148" s="106"/>
      <c r="Q148" s="106"/>
      <c r="R148" s="106"/>
      <c r="S148" s="106"/>
      <c r="T148" s="106"/>
      <c r="U148" s="106"/>
      <c r="V148" s="106"/>
      <c r="W148" s="106"/>
      <c r="X148" s="106"/>
      <c r="Y148" s="106"/>
      <c r="Z148" s="106"/>
    </row>
    <row r="149" spans="1:26" ht="72" hidden="1" customHeight="1">
      <c r="A149" s="310" t="s">
        <v>592</v>
      </c>
      <c r="B149" s="179" t="s">
        <v>593</v>
      </c>
      <c r="C149" s="125"/>
      <c r="D149" s="252"/>
      <c r="E149" s="125"/>
      <c r="F149" s="125"/>
      <c r="G149" s="627"/>
      <c r="H149" s="617"/>
      <c r="I149" s="105"/>
      <c r="J149" s="105"/>
      <c r="K149" s="105"/>
      <c r="L149" s="105"/>
      <c r="M149" s="106"/>
      <c r="N149" s="106"/>
      <c r="O149" s="106"/>
      <c r="P149" s="106"/>
      <c r="Q149" s="106"/>
      <c r="R149" s="106"/>
      <c r="S149" s="106"/>
      <c r="T149" s="106"/>
      <c r="U149" s="106"/>
      <c r="V149" s="106"/>
      <c r="W149" s="106"/>
      <c r="X149" s="106"/>
      <c r="Y149" s="106"/>
      <c r="Z149" s="106"/>
    </row>
    <row r="150" spans="1:26" ht="28.5" hidden="1" customHeight="1">
      <c r="A150" s="310" t="s">
        <v>596</v>
      </c>
      <c r="B150" s="179" t="s">
        <v>597</v>
      </c>
      <c r="C150" s="125"/>
      <c r="D150" s="252"/>
      <c r="E150" s="125"/>
      <c r="F150" s="125"/>
      <c r="G150" s="627"/>
      <c r="H150" s="617"/>
      <c r="I150" s="105"/>
      <c r="J150" s="105"/>
      <c r="K150" s="105"/>
      <c r="L150" s="105"/>
      <c r="M150" s="106"/>
      <c r="N150" s="106"/>
      <c r="O150" s="106"/>
      <c r="P150" s="106"/>
      <c r="Q150" s="106"/>
      <c r="R150" s="106"/>
      <c r="S150" s="106"/>
      <c r="T150" s="106"/>
      <c r="U150" s="106"/>
      <c r="V150" s="106"/>
      <c r="W150" s="106"/>
      <c r="X150" s="106"/>
      <c r="Y150" s="106"/>
      <c r="Z150" s="106"/>
    </row>
    <row r="151" spans="1:26" ht="57" hidden="1" customHeight="1">
      <c r="A151" s="310" t="s">
        <v>3612</v>
      </c>
      <c r="B151" s="179" t="s">
        <v>609</v>
      </c>
      <c r="C151" s="125"/>
      <c r="D151" s="252"/>
      <c r="E151" s="125"/>
      <c r="F151" s="125"/>
      <c r="G151" s="627"/>
      <c r="H151" s="617"/>
      <c r="I151" s="105"/>
      <c r="J151" s="105"/>
      <c r="K151" s="105"/>
      <c r="L151" s="105"/>
      <c r="M151" s="106"/>
      <c r="N151" s="106"/>
      <c r="O151" s="106"/>
      <c r="P151" s="106"/>
      <c r="Q151" s="106"/>
      <c r="R151" s="106"/>
      <c r="S151" s="106"/>
      <c r="T151" s="106"/>
      <c r="U151" s="106"/>
      <c r="V151" s="106"/>
      <c r="W151" s="106"/>
      <c r="X151" s="106"/>
      <c r="Y151" s="106"/>
      <c r="Z151" s="106"/>
    </row>
    <row r="152" spans="1:26" ht="72" hidden="1" customHeight="1">
      <c r="A152" s="310" t="s">
        <v>613</v>
      </c>
      <c r="B152" s="179" t="s">
        <v>1988</v>
      </c>
      <c r="C152" s="125"/>
      <c r="D152" s="252"/>
      <c r="E152" s="125"/>
      <c r="F152" s="125"/>
      <c r="G152" s="627"/>
      <c r="H152" s="617"/>
      <c r="I152" s="105"/>
      <c r="J152" s="105"/>
      <c r="K152" s="105"/>
      <c r="L152" s="105"/>
      <c r="M152" s="106"/>
      <c r="N152" s="106"/>
      <c r="O152" s="106"/>
      <c r="P152" s="106"/>
      <c r="Q152" s="106"/>
      <c r="R152" s="106"/>
      <c r="S152" s="106"/>
      <c r="T152" s="106"/>
      <c r="U152" s="106"/>
      <c r="V152" s="106"/>
      <c r="W152" s="106"/>
      <c r="X152" s="106"/>
      <c r="Y152" s="106"/>
      <c r="Z152" s="106"/>
    </row>
    <row r="153" spans="1:26" ht="42.75" hidden="1" customHeight="1">
      <c r="A153" s="310" t="s">
        <v>617</v>
      </c>
      <c r="B153" s="179" t="s">
        <v>618</v>
      </c>
      <c r="C153" s="125"/>
      <c r="D153" s="252"/>
      <c r="E153" s="125"/>
      <c r="F153" s="125"/>
      <c r="G153" s="627"/>
      <c r="H153" s="617"/>
      <c r="I153" s="105"/>
      <c r="J153" s="105"/>
      <c r="K153" s="105"/>
      <c r="L153" s="105"/>
      <c r="M153" s="106"/>
      <c r="N153" s="106"/>
      <c r="O153" s="106"/>
      <c r="P153" s="106"/>
      <c r="Q153" s="106"/>
      <c r="R153" s="106"/>
      <c r="S153" s="106"/>
      <c r="T153" s="106"/>
      <c r="U153" s="106"/>
      <c r="V153" s="106"/>
      <c r="W153" s="106"/>
      <c r="X153" s="106"/>
      <c r="Y153" s="106"/>
      <c r="Z153" s="106"/>
    </row>
    <row r="154" spans="1:26" ht="72" hidden="1" customHeight="1">
      <c r="A154" s="310" t="s">
        <v>621</v>
      </c>
      <c r="B154" s="179" t="s">
        <v>622</v>
      </c>
      <c r="C154" s="125"/>
      <c r="D154" s="252"/>
      <c r="E154" s="125"/>
      <c r="F154" s="125"/>
      <c r="G154" s="627"/>
      <c r="H154" s="617"/>
      <c r="I154" s="105"/>
      <c r="J154" s="105"/>
      <c r="K154" s="105"/>
      <c r="L154" s="105"/>
      <c r="M154" s="106"/>
      <c r="N154" s="106"/>
      <c r="O154" s="106"/>
      <c r="P154" s="106"/>
      <c r="Q154" s="106"/>
      <c r="R154" s="106"/>
      <c r="S154" s="106"/>
      <c r="T154" s="106"/>
      <c r="U154" s="106"/>
      <c r="V154" s="106"/>
      <c r="W154" s="106"/>
      <c r="X154" s="106"/>
      <c r="Y154" s="106"/>
      <c r="Z154" s="106"/>
    </row>
    <row r="155" spans="1:26" ht="42.75" hidden="1" customHeight="1">
      <c r="A155" s="310" t="s">
        <v>625</v>
      </c>
      <c r="B155" s="179" t="s">
        <v>626</v>
      </c>
      <c r="C155" s="125"/>
      <c r="D155" s="252"/>
      <c r="E155" s="125"/>
      <c r="F155" s="125"/>
      <c r="G155" s="627"/>
      <c r="H155" s="617"/>
      <c r="I155" s="105"/>
      <c r="J155" s="105"/>
      <c r="K155" s="105"/>
      <c r="L155" s="105"/>
      <c r="M155" s="106"/>
      <c r="N155" s="106"/>
      <c r="O155" s="106"/>
      <c r="P155" s="106"/>
      <c r="Q155" s="106"/>
      <c r="R155" s="106"/>
      <c r="S155" s="106"/>
      <c r="T155" s="106"/>
      <c r="U155" s="106"/>
      <c r="V155" s="106"/>
      <c r="W155" s="106"/>
      <c r="X155" s="106"/>
      <c r="Y155" s="106"/>
      <c r="Z155" s="106"/>
    </row>
    <row r="156" spans="1:26" ht="90" hidden="1" customHeight="1">
      <c r="A156" s="474" t="s">
        <v>629</v>
      </c>
      <c r="B156" s="185" t="s">
        <v>630</v>
      </c>
      <c r="C156" s="325"/>
      <c r="D156" s="1048"/>
      <c r="E156" s="325"/>
      <c r="F156" s="325"/>
      <c r="G156" s="772"/>
      <c r="H156" s="617"/>
      <c r="I156" s="105"/>
      <c r="J156" s="105"/>
      <c r="K156" s="105"/>
      <c r="L156" s="105"/>
      <c r="M156" s="106"/>
      <c r="N156" s="106"/>
      <c r="O156" s="106"/>
      <c r="P156" s="106"/>
      <c r="Q156" s="106"/>
      <c r="R156" s="106"/>
      <c r="S156" s="106"/>
      <c r="T156" s="106"/>
      <c r="U156" s="106"/>
      <c r="V156" s="106"/>
      <c r="W156" s="106"/>
      <c r="X156" s="106"/>
      <c r="Y156" s="106"/>
      <c r="Z156" s="106"/>
    </row>
    <row r="157" spans="1:26" ht="21">
      <c r="A157" s="693"/>
      <c r="B157" s="1773" t="s">
        <v>631</v>
      </c>
      <c r="C157" s="1570"/>
      <c r="D157" s="1570"/>
      <c r="E157" s="1570"/>
      <c r="F157" s="1570"/>
      <c r="G157" s="1571"/>
      <c r="H157" s="1038"/>
      <c r="I157" s="893">
        <f t="shared" ref="I157:J157" si="3">I158+I181+I193+I199+I212+I227+I245</f>
        <v>182</v>
      </c>
      <c r="J157" s="893">
        <f t="shared" si="3"/>
        <v>182</v>
      </c>
      <c r="K157" s="960"/>
      <c r="L157" s="960"/>
      <c r="M157" s="963"/>
      <c r="N157" s="963"/>
      <c r="O157" s="963"/>
      <c r="P157" s="963"/>
      <c r="Q157" s="963"/>
      <c r="R157" s="963"/>
      <c r="S157" s="963"/>
      <c r="T157" s="963"/>
      <c r="U157" s="963"/>
      <c r="V157" s="963"/>
      <c r="W157" s="963"/>
      <c r="X157" s="963"/>
      <c r="Y157" s="963"/>
      <c r="Z157" s="963"/>
    </row>
    <row r="158" spans="1:26" ht="19">
      <c r="A158" s="693" t="s">
        <v>224</v>
      </c>
      <c r="B158" s="1606" t="s">
        <v>67</v>
      </c>
      <c r="C158" s="1570"/>
      <c r="D158" s="1570"/>
      <c r="E158" s="1570"/>
      <c r="F158" s="1570"/>
      <c r="G158" s="1573"/>
      <c r="H158" s="816"/>
      <c r="I158" s="893">
        <f>SUM(D159:D180)</f>
        <v>44</v>
      </c>
      <c r="J158" s="893">
        <f>COUNT(D159:D180)*2</f>
        <v>44</v>
      </c>
      <c r="K158" s="960"/>
      <c r="L158" s="960"/>
      <c r="M158" s="963"/>
      <c r="N158" s="963"/>
      <c r="O158" s="963"/>
      <c r="P158" s="963"/>
      <c r="Q158" s="963"/>
      <c r="R158" s="963"/>
      <c r="S158" s="963"/>
      <c r="T158" s="963"/>
      <c r="U158" s="963"/>
      <c r="V158" s="963"/>
      <c r="W158" s="963"/>
      <c r="X158" s="963"/>
      <c r="Y158" s="963"/>
      <c r="Z158" s="963"/>
    </row>
    <row r="159" spans="1:26" ht="34">
      <c r="A159" s="693" t="s">
        <v>1989</v>
      </c>
      <c r="B159" s="1045" t="s">
        <v>633</v>
      </c>
      <c r="C159" s="475" t="s">
        <v>5660</v>
      </c>
      <c r="D159" s="180">
        <v>2</v>
      </c>
      <c r="E159" s="696" t="s">
        <v>469</v>
      </c>
      <c r="F159" s="471"/>
      <c r="G159" s="1039"/>
      <c r="H159" s="1040"/>
      <c r="I159" s="893"/>
      <c r="J159" s="893"/>
      <c r="K159" s="960"/>
      <c r="L159" s="960"/>
      <c r="M159" s="963"/>
      <c r="N159" s="963"/>
      <c r="O159" s="963"/>
      <c r="P159" s="963"/>
      <c r="Q159" s="963"/>
      <c r="R159" s="963"/>
      <c r="S159" s="963"/>
      <c r="T159" s="963"/>
      <c r="U159" s="963"/>
      <c r="V159" s="963"/>
      <c r="W159" s="963"/>
      <c r="X159" s="963"/>
      <c r="Y159" s="963"/>
      <c r="Z159" s="963"/>
    </row>
    <row r="160" spans="1:26" ht="16">
      <c r="A160" s="693"/>
      <c r="B160" s="1045"/>
      <c r="C160" s="475" t="s">
        <v>5661</v>
      </c>
      <c r="D160" s="180">
        <v>2</v>
      </c>
      <c r="E160" s="696" t="s">
        <v>469</v>
      </c>
      <c r="F160" s="471" t="s">
        <v>5662</v>
      </c>
      <c r="G160" s="1039"/>
      <c r="H160" s="1040"/>
      <c r="I160" s="893"/>
      <c r="J160" s="893"/>
      <c r="K160" s="960"/>
      <c r="L160" s="960"/>
      <c r="M160" s="963"/>
      <c r="N160" s="963"/>
      <c r="O160" s="963"/>
      <c r="P160" s="963"/>
      <c r="Q160" s="963"/>
      <c r="R160" s="963"/>
      <c r="S160" s="963"/>
      <c r="T160" s="963"/>
      <c r="U160" s="963"/>
      <c r="V160" s="963"/>
      <c r="W160" s="963"/>
      <c r="X160" s="963"/>
      <c r="Y160" s="963"/>
      <c r="Z160" s="963"/>
    </row>
    <row r="161" spans="1:26" ht="16">
      <c r="A161" s="693"/>
      <c r="B161" s="1045"/>
      <c r="C161" s="475" t="s">
        <v>5663</v>
      </c>
      <c r="D161" s="180">
        <v>2</v>
      </c>
      <c r="E161" s="696" t="s">
        <v>469</v>
      </c>
      <c r="F161" s="471" t="s">
        <v>5664</v>
      </c>
      <c r="G161" s="1039"/>
      <c r="H161" s="1040"/>
      <c r="I161" s="893"/>
      <c r="J161" s="893"/>
      <c r="K161" s="960"/>
      <c r="L161" s="960"/>
      <c r="M161" s="893"/>
      <c r="N161" s="893"/>
      <c r="O161" s="893"/>
      <c r="P161" s="893"/>
      <c r="Q161" s="893"/>
      <c r="R161" s="893"/>
      <c r="S161" s="893"/>
      <c r="T161" s="893"/>
      <c r="U161" s="893"/>
      <c r="V161" s="893"/>
      <c r="W161" s="893"/>
      <c r="X161" s="893"/>
      <c r="Y161" s="893"/>
      <c r="Z161" s="893"/>
    </row>
    <row r="162" spans="1:26" ht="16">
      <c r="A162" s="693"/>
      <c r="B162" s="1045"/>
      <c r="C162" s="475" t="s">
        <v>5665</v>
      </c>
      <c r="D162" s="180">
        <v>2</v>
      </c>
      <c r="E162" s="696" t="s">
        <v>469</v>
      </c>
      <c r="F162" s="471" t="s">
        <v>5666</v>
      </c>
      <c r="G162" s="1039"/>
      <c r="H162" s="1040"/>
      <c r="I162" s="893"/>
      <c r="J162" s="893"/>
      <c r="K162" s="960"/>
      <c r="L162" s="960"/>
      <c r="M162" s="893"/>
      <c r="N162" s="893"/>
      <c r="O162" s="893"/>
      <c r="P162" s="893"/>
      <c r="Q162" s="893"/>
      <c r="R162" s="893"/>
      <c r="S162" s="893"/>
      <c r="T162" s="893"/>
      <c r="U162" s="893"/>
      <c r="V162" s="893"/>
      <c r="W162" s="893"/>
      <c r="X162" s="893"/>
      <c r="Y162" s="893"/>
      <c r="Z162" s="893"/>
    </row>
    <row r="163" spans="1:26" ht="16">
      <c r="A163" s="693"/>
      <c r="B163" s="1045"/>
      <c r="C163" s="475" t="s">
        <v>5667</v>
      </c>
      <c r="D163" s="180">
        <v>2</v>
      </c>
      <c r="E163" s="696" t="s">
        <v>469</v>
      </c>
      <c r="F163" s="471"/>
      <c r="G163" s="1039"/>
      <c r="H163" s="1040"/>
      <c r="I163" s="893"/>
      <c r="J163" s="893"/>
      <c r="K163" s="960"/>
      <c r="L163" s="960"/>
      <c r="M163" s="893"/>
      <c r="N163" s="893"/>
      <c r="O163" s="893"/>
      <c r="P163" s="893"/>
      <c r="Q163" s="893"/>
      <c r="R163" s="893"/>
      <c r="S163" s="893"/>
      <c r="T163" s="893"/>
      <c r="U163" s="893"/>
      <c r="V163" s="893"/>
      <c r="W163" s="893"/>
      <c r="X163" s="893"/>
      <c r="Y163" s="893"/>
      <c r="Z163" s="893"/>
    </row>
    <row r="164" spans="1:26" ht="34">
      <c r="A164" s="693" t="s">
        <v>1994</v>
      </c>
      <c r="B164" s="1049" t="s">
        <v>638</v>
      </c>
      <c r="C164" s="769" t="s">
        <v>5668</v>
      </c>
      <c r="D164" s="180">
        <v>2</v>
      </c>
      <c r="E164" s="736" t="s">
        <v>469</v>
      </c>
      <c r="F164" s="735" t="s">
        <v>5669</v>
      </c>
      <c r="G164" s="1039"/>
      <c r="H164" s="1040"/>
      <c r="I164" s="893"/>
      <c r="J164" s="893"/>
      <c r="K164" s="960"/>
      <c r="L164" s="960"/>
      <c r="M164" s="893"/>
      <c r="N164" s="893"/>
      <c r="O164" s="893"/>
      <c r="P164" s="893"/>
      <c r="Q164" s="893"/>
      <c r="R164" s="893"/>
      <c r="S164" s="893"/>
      <c r="T164" s="893"/>
      <c r="U164" s="893"/>
      <c r="V164" s="893"/>
      <c r="W164" s="893"/>
      <c r="X164" s="893"/>
      <c r="Y164" s="893"/>
      <c r="Z164" s="893"/>
    </row>
    <row r="165" spans="1:26" ht="16">
      <c r="A165" s="693"/>
      <c r="B165" s="1049"/>
      <c r="C165" s="735" t="s">
        <v>3250</v>
      </c>
      <c r="D165" s="180">
        <v>2</v>
      </c>
      <c r="E165" s="736" t="s">
        <v>469</v>
      </c>
      <c r="F165" s="1046" t="s">
        <v>5670</v>
      </c>
      <c r="G165" s="1039"/>
      <c r="H165" s="1040"/>
      <c r="I165" s="893"/>
      <c r="J165" s="893"/>
      <c r="K165" s="960"/>
      <c r="L165" s="960"/>
      <c r="M165" s="893"/>
      <c r="N165" s="893"/>
      <c r="O165" s="893"/>
      <c r="P165" s="893"/>
      <c r="Q165" s="893"/>
      <c r="R165" s="893"/>
      <c r="S165" s="893"/>
      <c r="T165" s="893"/>
      <c r="U165" s="893"/>
      <c r="V165" s="893"/>
      <c r="W165" s="893"/>
      <c r="X165" s="893"/>
      <c r="Y165" s="893"/>
      <c r="Z165" s="893"/>
    </row>
    <row r="166" spans="1:26" ht="16">
      <c r="A166" s="693"/>
      <c r="B166" s="1049"/>
      <c r="C166" s="735" t="s">
        <v>5671</v>
      </c>
      <c r="D166" s="180">
        <v>2</v>
      </c>
      <c r="E166" s="736" t="s">
        <v>469</v>
      </c>
      <c r="F166" s="735"/>
      <c r="G166" s="1039"/>
      <c r="H166" s="1040"/>
      <c r="I166" s="893"/>
      <c r="J166" s="893"/>
      <c r="K166" s="960"/>
      <c r="L166" s="960"/>
      <c r="M166" s="893"/>
      <c r="N166" s="893"/>
      <c r="O166" s="893"/>
      <c r="P166" s="893"/>
      <c r="Q166" s="893"/>
      <c r="R166" s="893"/>
      <c r="S166" s="893"/>
      <c r="T166" s="893"/>
      <c r="U166" s="893"/>
      <c r="V166" s="893"/>
      <c r="W166" s="893"/>
      <c r="X166" s="893"/>
      <c r="Y166" s="893"/>
      <c r="Z166" s="893"/>
    </row>
    <row r="167" spans="1:26" ht="34">
      <c r="A167" s="693" t="s">
        <v>2002</v>
      </c>
      <c r="B167" s="1045" t="s">
        <v>643</v>
      </c>
      <c r="C167" s="475" t="s">
        <v>5672</v>
      </c>
      <c r="D167" s="180">
        <v>2</v>
      </c>
      <c r="E167" s="696" t="s">
        <v>469</v>
      </c>
      <c r="F167" s="471"/>
      <c r="G167" s="1039"/>
      <c r="H167" s="1040"/>
      <c r="I167" s="893"/>
      <c r="J167" s="893"/>
      <c r="K167" s="960"/>
      <c r="L167" s="960"/>
      <c r="M167" s="893"/>
      <c r="N167" s="893"/>
      <c r="O167" s="893"/>
      <c r="P167" s="893"/>
      <c r="Q167" s="893"/>
      <c r="R167" s="893"/>
      <c r="S167" s="893"/>
      <c r="T167" s="893"/>
      <c r="U167" s="893"/>
      <c r="V167" s="893"/>
      <c r="W167" s="893"/>
      <c r="X167" s="893"/>
      <c r="Y167" s="893"/>
      <c r="Z167" s="893"/>
    </row>
    <row r="168" spans="1:26" ht="16">
      <c r="A168" s="693"/>
      <c r="B168" s="1045"/>
      <c r="C168" s="475" t="s">
        <v>5673</v>
      </c>
      <c r="D168" s="180">
        <v>2</v>
      </c>
      <c r="E168" s="696" t="s">
        <v>469</v>
      </c>
      <c r="F168" s="471"/>
      <c r="G168" s="1039"/>
      <c r="H168" s="1040"/>
      <c r="I168" s="893"/>
      <c r="J168" s="893"/>
      <c r="K168" s="960"/>
      <c r="L168" s="960"/>
      <c r="M168" s="893"/>
      <c r="N168" s="893"/>
      <c r="O168" s="893"/>
      <c r="P168" s="893"/>
      <c r="Q168" s="893"/>
      <c r="R168" s="893"/>
      <c r="S168" s="893"/>
      <c r="T168" s="893"/>
      <c r="U168" s="893"/>
      <c r="V168" s="893"/>
      <c r="W168" s="893"/>
      <c r="X168" s="893"/>
      <c r="Y168" s="893"/>
      <c r="Z168" s="893"/>
    </row>
    <row r="169" spans="1:26" ht="16">
      <c r="A169" s="693"/>
      <c r="B169" s="1045"/>
      <c r="C169" s="475" t="s">
        <v>5674</v>
      </c>
      <c r="D169" s="180">
        <v>2</v>
      </c>
      <c r="E169" s="696" t="s">
        <v>469</v>
      </c>
      <c r="F169" s="471"/>
      <c r="G169" s="1039"/>
      <c r="H169" s="1040"/>
      <c r="I169" s="893"/>
      <c r="J169" s="893"/>
      <c r="K169" s="960"/>
      <c r="L169" s="960"/>
      <c r="M169" s="893"/>
      <c r="N169" s="893"/>
      <c r="O169" s="893"/>
      <c r="P169" s="893"/>
      <c r="Q169" s="893"/>
      <c r="R169" s="893"/>
      <c r="S169" s="893"/>
      <c r="T169" s="893"/>
      <c r="U169" s="893"/>
      <c r="V169" s="893"/>
      <c r="W169" s="893"/>
      <c r="X169" s="893"/>
      <c r="Y169" s="893"/>
      <c r="Z169" s="893"/>
    </row>
    <row r="170" spans="1:26" ht="16">
      <c r="A170" s="693"/>
      <c r="B170" s="1045"/>
      <c r="C170" s="475" t="s">
        <v>5675</v>
      </c>
      <c r="D170" s="180">
        <v>2</v>
      </c>
      <c r="E170" s="696" t="s">
        <v>469</v>
      </c>
      <c r="F170" s="471"/>
      <c r="G170" s="1039"/>
      <c r="H170" s="1040"/>
      <c r="I170" s="893"/>
      <c r="J170" s="893"/>
      <c r="K170" s="960"/>
      <c r="L170" s="960"/>
      <c r="M170" s="893"/>
      <c r="N170" s="893"/>
      <c r="O170" s="893"/>
      <c r="P170" s="893"/>
      <c r="Q170" s="893"/>
      <c r="R170" s="893"/>
      <c r="S170" s="893"/>
      <c r="T170" s="893"/>
      <c r="U170" s="893"/>
      <c r="V170" s="893"/>
      <c r="W170" s="893"/>
      <c r="X170" s="893"/>
      <c r="Y170" s="893"/>
      <c r="Z170" s="893"/>
    </row>
    <row r="171" spans="1:26" ht="16">
      <c r="A171" s="693"/>
      <c r="B171" s="1045"/>
      <c r="C171" s="475" t="s">
        <v>5676</v>
      </c>
      <c r="D171" s="180">
        <v>2</v>
      </c>
      <c r="E171" s="696" t="s">
        <v>469</v>
      </c>
      <c r="F171" s="471"/>
      <c r="G171" s="1039"/>
      <c r="H171" s="1040"/>
      <c r="I171" s="893"/>
      <c r="J171" s="893"/>
      <c r="K171" s="960"/>
      <c r="L171" s="960"/>
      <c r="M171" s="893"/>
      <c r="N171" s="893"/>
      <c r="O171" s="893"/>
      <c r="P171" s="893"/>
      <c r="Q171" s="893"/>
      <c r="R171" s="893"/>
      <c r="S171" s="893"/>
      <c r="T171" s="893"/>
      <c r="U171" s="893"/>
      <c r="V171" s="893"/>
      <c r="W171" s="893"/>
      <c r="X171" s="893"/>
      <c r="Y171" s="893"/>
      <c r="Z171" s="893"/>
    </row>
    <row r="172" spans="1:26" ht="16">
      <c r="A172" s="693"/>
      <c r="B172" s="1049"/>
      <c r="C172" s="769" t="s">
        <v>5677</v>
      </c>
      <c r="D172" s="180">
        <v>2</v>
      </c>
      <c r="E172" s="736" t="s">
        <v>469</v>
      </c>
      <c r="F172" s="735"/>
      <c r="G172" s="1039"/>
      <c r="H172" s="1040"/>
      <c r="I172" s="893"/>
      <c r="J172" s="893"/>
      <c r="K172" s="960"/>
      <c r="L172" s="960"/>
      <c r="M172" s="893"/>
      <c r="N172" s="893"/>
      <c r="O172" s="893"/>
      <c r="P172" s="893"/>
      <c r="Q172" s="893"/>
      <c r="R172" s="893"/>
      <c r="S172" s="893"/>
      <c r="T172" s="893"/>
      <c r="U172" s="893"/>
      <c r="V172" s="893"/>
      <c r="W172" s="893"/>
      <c r="X172" s="893"/>
      <c r="Y172" s="893"/>
      <c r="Z172" s="893"/>
    </row>
    <row r="173" spans="1:26" ht="16">
      <c r="A173" s="693"/>
      <c r="B173" s="1045"/>
      <c r="C173" s="475" t="s">
        <v>5678</v>
      </c>
      <c r="D173" s="180">
        <v>2</v>
      </c>
      <c r="E173" s="696" t="s">
        <v>469</v>
      </c>
      <c r="F173" s="471"/>
      <c r="G173" s="1039"/>
      <c r="H173" s="1040"/>
      <c r="I173" s="893"/>
      <c r="J173" s="893"/>
      <c r="K173" s="960"/>
      <c r="L173" s="960"/>
      <c r="M173" s="893"/>
      <c r="N173" s="893"/>
      <c r="O173" s="893"/>
      <c r="P173" s="893"/>
      <c r="Q173" s="893"/>
      <c r="R173" s="893"/>
      <c r="S173" s="893"/>
      <c r="T173" s="893"/>
      <c r="U173" s="893"/>
      <c r="V173" s="893"/>
      <c r="W173" s="893"/>
      <c r="X173" s="893"/>
      <c r="Y173" s="893"/>
      <c r="Z173" s="893"/>
    </row>
    <row r="174" spans="1:26" ht="16">
      <c r="A174" s="693"/>
      <c r="B174" s="1045"/>
      <c r="C174" s="475" t="s">
        <v>5679</v>
      </c>
      <c r="D174" s="180">
        <v>2</v>
      </c>
      <c r="E174" s="696" t="s">
        <v>469</v>
      </c>
      <c r="F174" s="471"/>
      <c r="G174" s="1039"/>
      <c r="H174" s="1040"/>
      <c r="I174" s="893"/>
      <c r="J174" s="893"/>
      <c r="K174" s="960"/>
      <c r="L174" s="960"/>
      <c r="M174" s="893"/>
      <c r="N174" s="893"/>
      <c r="O174" s="893"/>
      <c r="P174" s="893"/>
      <c r="Q174" s="893"/>
      <c r="R174" s="893"/>
      <c r="S174" s="893"/>
      <c r="T174" s="893"/>
      <c r="U174" s="893"/>
      <c r="V174" s="893"/>
      <c r="W174" s="893"/>
      <c r="X174" s="893"/>
      <c r="Y174" s="893"/>
      <c r="Z174" s="893"/>
    </row>
    <row r="175" spans="1:26" ht="16">
      <c r="A175" s="693"/>
      <c r="B175" s="1045"/>
      <c r="C175" s="475" t="s">
        <v>5680</v>
      </c>
      <c r="D175" s="180">
        <v>2</v>
      </c>
      <c r="E175" s="696" t="s">
        <v>469</v>
      </c>
      <c r="F175" s="471"/>
      <c r="G175" s="1039"/>
      <c r="H175" s="1040"/>
      <c r="I175" s="893"/>
      <c r="J175" s="893"/>
      <c r="K175" s="960"/>
      <c r="L175" s="960"/>
      <c r="M175" s="963"/>
      <c r="N175" s="963"/>
      <c r="O175" s="963"/>
      <c r="P175" s="963"/>
      <c r="Q175" s="963"/>
      <c r="R175" s="963"/>
      <c r="S175" s="963"/>
      <c r="T175" s="963"/>
      <c r="U175" s="963"/>
      <c r="V175" s="963"/>
      <c r="W175" s="963"/>
      <c r="X175" s="963"/>
      <c r="Y175" s="963"/>
      <c r="Z175" s="963"/>
    </row>
    <row r="176" spans="1:26" ht="16">
      <c r="A176" s="693"/>
      <c r="B176" s="1045"/>
      <c r="C176" s="475" t="s">
        <v>5681</v>
      </c>
      <c r="D176" s="180">
        <v>2</v>
      </c>
      <c r="E176" s="696" t="s">
        <v>469</v>
      </c>
      <c r="F176" s="471"/>
      <c r="G176" s="1039"/>
      <c r="H176" s="1040"/>
      <c r="I176" s="893"/>
      <c r="J176" s="893"/>
      <c r="K176" s="960"/>
      <c r="L176" s="960"/>
      <c r="M176" s="963"/>
      <c r="N176" s="963"/>
      <c r="O176" s="963"/>
      <c r="P176" s="963"/>
      <c r="Q176" s="963"/>
      <c r="R176" s="963"/>
      <c r="S176" s="963"/>
      <c r="T176" s="963"/>
      <c r="U176" s="963"/>
      <c r="V176" s="963"/>
      <c r="W176" s="963"/>
      <c r="X176" s="963"/>
      <c r="Y176" s="963"/>
      <c r="Z176" s="963"/>
    </row>
    <row r="177" spans="1:26" ht="51">
      <c r="A177" s="693" t="s">
        <v>2010</v>
      </c>
      <c r="B177" s="1045" t="s">
        <v>661</v>
      </c>
      <c r="C177" s="471" t="s">
        <v>5682</v>
      </c>
      <c r="D177" s="180">
        <v>2</v>
      </c>
      <c r="E177" s="696" t="s">
        <v>469</v>
      </c>
      <c r="F177" s="471" t="s">
        <v>5683</v>
      </c>
      <c r="G177" s="1039"/>
      <c r="H177" s="1040"/>
      <c r="I177" s="893"/>
      <c r="J177" s="893"/>
      <c r="K177" s="960"/>
      <c r="L177" s="960"/>
      <c r="M177" s="963"/>
      <c r="N177" s="963"/>
      <c r="O177" s="963"/>
      <c r="P177" s="963"/>
      <c r="Q177" s="963"/>
      <c r="R177" s="963"/>
      <c r="S177" s="963"/>
      <c r="T177" s="963"/>
      <c r="U177" s="963"/>
      <c r="V177" s="963"/>
      <c r="W177" s="963"/>
      <c r="X177" s="963"/>
      <c r="Y177" s="963"/>
      <c r="Z177" s="963"/>
    </row>
    <row r="178" spans="1:26" ht="51">
      <c r="A178" s="693" t="s">
        <v>2012</v>
      </c>
      <c r="B178" s="1045" t="s">
        <v>665</v>
      </c>
      <c r="C178" s="475" t="s">
        <v>2013</v>
      </c>
      <c r="D178" s="180">
        <v>2</v>
      </c>
      <c r="E178" s="696" t="s">
        <v>469</v>
      </c>
      <c r="F178" s="471"/>
      <c r="G178" s="1039"/>
      <c r="H178" s="1040"/>
      <c r="I178" s="893"/>
      <c r="J178" s="893"/>
      <c r="K178" s="960"/>
      <c r="L178" s="960"/>
      <c r="M178" s="963"/>
      <c r="N178" s="963"/>
      <c r="O178" s="963"/>
      <c r="P178" s="963"/>
      <c r="Q178" s="963"/>
      <c r="R178" s="963"/>
      <c r="S178" s="963"/>
      <c r="T178" s="963"/>
      <c r="U178" s="963"/>
      <c r="V178" s="963"/>
      <c r="W178" s="963"/>
      <c r="X178" s="963"/>
      <c r="Y178" s="963"/>
      <c r="Z178" s="963"/>
    </row>
    <row r="179" spans="1:26" ht="48">
      <c r="A179" s="693" t="s">
        <v>2014</v>
      </c>
      <c r="B179" s="1045" t="s">
        <v>669</v>
      </c>
      <c r="C179" s="475" t="s">
        <v>5684</v>
      </c>
      <c r="D179" s="180">
        <v>2</v>
      </c>
      <c r="E179" s="696" t="s">
        <v>469</v>
      </c>
      <c r="F179" s="471" t="s">
        <v>5685</v>
      </c>
      <c r="G179" s="1039"/>
      <c r="H179" s="1040"/>
      <c r="I179" s="893"/>
      <c r="J179" s="893"/>
      <c r="K179" s="960"/>
      <c r="L179" s="960"/>
      <c r="M179" s="963"/>
      <c r="N179" s="963"/>
      <c r="O179" s="963"/>
      <c r="P179" s="963"/>
      <c r="Q179" s="963"/>
      <c r="R179" s="963"/>
      <c r="S179" s="963"/>
      <c r="T179" s="963"/>
      <c r="U179" s="963"/>
      <c r="V179" s="963"/>
      <c r="W179" s="963"/>
      <c r="X179" s="963"/>
      <c r="Y179" s="963"/>
      <c r="Z179" s="963"/>
    </row>
    <row r="180" spans="1:26" ht="85">
      <c r="A180" s="693" t="s">
        <v>2017</v>
      </c>
      <c r="B180" s="1045" t="s">
        <v>674</v>
      </c>
      <c r="C180" s="475" t="s">
        <v>5686</v>
      </c>
      <c r="D180" s="180">
        <v>2</v>
      </c>
      <c r="E180" s="696" t="s">
        <v>469</v>
      </c>
      <c r="F180" s="475" t="s">
        <v>5687</v>
      </c>
      <c r="G180" s="1039"/>
      <c r="H180" s="1040"/>
      <c r="I180" s="893"/>
      <c r="J180" s="893"/>
      <c r="K180" s="960"/>
      <c r="L180" s="960"/>
      <c r="M180" s="963"/>
      <c r="N180" s="963"/>
      <c r="O180" s="963"/>
      <c r="P180" s="963"/>
      <c r="Q180" s="963"/>
      <c r="R180" s="963"/>
      <c r="S180" s="963"/>
      <c r="T180" s="963"/>
      <c r="U180" s="963"/>
      <c r="V180" s="963"/>
      <c r="W180" s="963"/>
      <c r="X180" s="963"/>
      <c r="Y180" s="963"/>
      <c r="Z180" s="963"/>
    </row>
    <row r="181" spans="1:26" ht="19">
      <c r="A181" s="693" t="s">
        <v>225</v>
      </c>
      <c r="B181" s="1606" t="s">
        <v>69</v>
      </c>
      <c r="C181" s="1570"/>
      <c r="D181" s="1570"/>
      <c r="E181" s="1570"/>
      <c r="F181" s="1570"/>
      <c r="G181" s="1573"/>
      <c r="H181" s="816"/>
      <c r="I181" s="893">
        <f>SUM(D182:D192)</f>
        <v>20</v>
      </c>
      <c r="J181" s="893">
        <f>COUNT(D182:D192)*2</f>
        <v>20</v>
      </c>
      <c r="K181" s="960"/>
      <c r="L181" s="960"/>
      <c r="M181" s="963"/>
      <c r="N181" s="963"/>
      <c r="O181" s="963"/>
      <c r="P181" s="963"/>
      <c r="Q181" s="963"/>
      <c r="R181" s="963"/>
      <c r="S181" s="963"/>
      <c r="T181" s="963"/>
      <c r="U181" s="963"/>
      <c r="V181" s="963"/>
      <c r="W181" s="963"/>
      <c r="X181" s="963"/>
      <c r="Y181" s="963"/>
      <c r="Z181" s="963"/>
    </row>
    <row r="182" spans="1:26" ht="48">
      <c r="A182" s="693" t="s">
        <v>681</v>
      </c>
      <c r="B182" s="1049" t="s">
        <v>682</v>
      </c>
      <c r="C182" s="471" t="s">
        <v>683</v>
      </c>
      <c r="D182" s="180">
        <v>2</v>
      </c>
      <c r="E182" s="696" t="s">
        <v>469</v>
      </c>
      <c r="F182" s="471" t="s">
        <v>684</v>
      </c>
      <c r="G182" s="1039"/>
      <c r="H182" s="1040"/>
      <c r="I182" s="893"/>
      <c r="J182" s="893"/>
      <c r="K182" s="960"/>
      <c r="L182" s="960"/>
      <c r="M182" s="963"/>
      <c r="N182" s="963"/>
      <c r="O182" s="963"/>
      <c r="P182" s="963"/>
      <c r="Q182" s="963"/>
      <c r="R182" s="963"/>
      <c r="S182" s="963"/>
      <c r="T182" s="963"/>
      <c r="U182" s="963"/>
      <c r="V182" s="963"/>
      <c r="W182" s="963"/>
      <c r="X182" s="963"/>
      <c r="Y182" s="963"/>
      <c r="Z182" s="963"/>
    </row>
    <row r="183" spans="1:26" ht="62.25" hidden="1" customHeight="1">
      <c r="A183" s="310" t="s">
        <v>685</v>
      </c>
      <c r="B183" s="718" t="s">
        <v>686</v>
      </c>
      <c r="C183" s="141"/>
      <c r="D183" s="594"/>
      <c r="E183" s="141"/>
      <c r="F183" s="141"/>
      <c r="G183" s="127"/>
      <c r="H183" s="105"/>
      <c r="I183" s="105"/>
      <c r="J183" s="105"/>
      <c r="K183" s="105"/>
      <c r="L183" s="105"/>
      <c r="M183" s="106"/>
      <c r="N183" s="106"/>
      <c r="O183" s="106"/>
      <c r="P183" s="106"/>
      <c r="Q183" s="106"/>
      <c r="R183" s="106"/>
      <c r="S183" s="106"/>
      <c r="T183" s="106"/>
      <c r="U183" s="106"/>
      <c r="V183" s="106"/>
      <c r="W183" s="106"/>
      <c r="X183" s="106"/>
      <c r="Y183" s="106"/>
      <c r="Z183" s="106"/>
    </row>
    <row r="184" spans="1:26" ht="34">
      <c r="A184" s="693" t="s">
        <v>2022</v>
      </c>
      <c r="B184" s="1049" t="s">
        <v>688</v>
      </c>
      <c r="C184" s="1047" t="s">
        <v>5688</v>
      </c>
      <c r="D184" s="180">
        <v>2</v>
      </c>
      <c r="E184" s="736" t="s">
        <v>469</v>
      </c>
      <c r="F184" s="963"/>
      <c r="G184" s="1039"/>
      <c r="H184" s="1040"/>
      <c r="I184" s="893"/>
      <c r="J184" s="893"/>
      <c r="K184" s="960"/>
      <c r="L184" s="960"/>
      <c r="M184" s="963"/>
      <c r="N184" s="963"/>
      <c r="O184" s="963"/>
      <c r="P184" s="963"/>
      <c r="Q184" s="963"/>
      <c r="R184" s="963"/>
      <c r="S184" s="963"/>
      <c r="T184" s="963"/>
      <c r="U184" s="963"/>
      <c r="V184" s="963"/>
      <c r="W184" s="963"/>
      <c r="X184" s="963"/>
      <c r="Y184" s="963"/>
      <c r="Z184" s="963"/>
    </row>
    <row r="185" spans="1:26" ht="32">
      <c r="A185" s="693"/>
      <c r="B185" s="1050"/>
      <c r="C185" s="769" t="s">
        <v>5689</v>
      </c>
      <c r="D185" s="180">
        <v>2</v>
      </c>
      <c r="E185" s="736" t="s">
        <v>469</v>
      </c>
      <c r="F185" s="769" t="s">
        <v>5690</v>
      </c>
      <c r="G185" s="1039"/>
      <c r="H185" s="1040"/>
      <c r="I185" s="893"/>
      <c r="J185" s="893"/>
      <c r="K185" s="960"/>
      <c r="L185" s="960"/>
      <c r="M185" s="963"/>
      <c r="N185" s="963"/>
      <c r="O185" s="963"/>
      <c r="P185" s="963"/>
      <c r="Q185" s="963"/>
      <c r="R185" s="963"/>
      <c r="S185" s="963"/>
      <c r="T185" s="963"/>
      <c r="U185" s="963"/>
      <c r="V185" s="963"/>
      <c r="W185" s="963"/>
      <c r="X185" s="963"/>
      <c r="Y185" s="963"/>
      <c r="Z185" s="963"/>
    </row>
    <row r="186" spans="1:26" ht="16">
      <c r="A186" s="693"/>
      <c r="B186" s="1050"/>
      <c r="C186" s="769" t="s">
        <v>5691</v>
      </c>
      <c r="D186" s="180">
        <v>2</v>
      </c>
      <c r="E186" s="736" t="s">
        <v>469</v>
      </c>
      <c r="F186" s="769"/>
      <c r="G186" s="1039"/>
      <c r="H186" s="1040"/>
      <c r="I186" s="893"/>
      <c r="J186" s="893"/>
      <c r="K186" s="960"/>
      <c r="L186" s="960"/>
      <c r="M186" s="963"/>
      <c r="N186" s="963"/>
      <c r="O186" s="963"/>
      <c r="P186" s="963"/>
      <c r="Q186" s="963"/>
      <c r="R186" s="963"/>
      <c r="S186" s="963"/>
      <c r="T186" s="963"/>
      <c r="U186" s="963"/>
      <c r="V186" s="963"/>
      <c r="W186" s="963"/>
      <c r="X186" s="963"/>
      <c r="Y186" s="963"/>
      <c r="Z186" s="963"/>
    </row>
    <row r="187" spans="1:26" ht="48">
      <c r="A187" s="693"/>
      <c r="B187" s="1050"/>
      <c r="C187" s="769" t="s">
        <v>5692</v>
      </c>
      <c r="D187" s="180">
        <v>2</v>
      </c>
      <c r="E187" s="736" t="s">
        <v>469</v>
      </c>
      <c r="F187" s="769"/>
      <c r="G187" s="1039"/>
      <c r="H187" s="1040"/>
      <c r="I187" s="893"/>
      <c r="J187" s="893"/>
      <c r="K187" s="960"/>
      <c r="L187" s="960"/>
      <c r="M187" s="963"/>
      <c r="N187" s="963"/>
      <c r="O187" s="963"/>
      <c r="P187" s="963"/>
      <c r="Q187" s="963"/>
      <c r="R187" s="963"/>
      <c r="S187" s="963"/>
      <c r="T187" s="963"/>
      <c r="U187" s="963"/>
      <c r="V187" s="963"/>
      <c r="W187" s="963"/>
      <c r="X187" s="963"/>
      <c r="Y187" s="963"/>
      <c r="Z187" s="963"/>
    </row>
    <row r="188" spans="1:26" ht="32">
      <c r="A188" s="693"/>
      <c r="B188" s="1050"/>
      <c r="C188" s="769" t="s">
        <v>5693</v>
      </c>
      <c r="D188" s="180">
        <v>2</v>
      </c>
      <c r="E188" s="736" t="s">
        <v>469</v>
      </c>
      <c r="F188" s="769"/>
      <c r="G188" s="1039"/>
      <c r="H188" s="1040"/>
      <c r="I188" s="893"/>
      <c r="J188" s="893"/>
      <c r="K188" s="960"/>
      <c r="L188" s="960"/>
      <c r="M188" s="963"/>
      <c r="N188" s="963"/>
      <c r="O188" s="963"/>
      <c r="P188" s="963"/>
      <c r="Q188" s="963"/>
      <c r="R188" s="963"/>
      <c r="S188" s="963"/>
      <c r="T188" s="963"/>
      <c r="U188" s="963"/>
      <c r="V188" s="963"/>
      <c r="W188" s="963"/>
      <c r="X188" s="963"/>
      <c r="Y188" s="963"/>
      <c r="Z188" s="963"/>
    </row>
    <row r="189" spans="1:26" ht="32">
      <c r="A189" s="693"/>
      <c r="B189" s="1050"/>
      <c r="C189" s="769" t="s">
        <v>5694</v>
      </c>
      <c r="D189" s="180">
        <v>2</v>
      </c>
      <c r="E189" s="736" t="s">
        <v>469</v>
      </c>
      <c r="F189" s="769"/>
      <c r="G189" s="1039"/>
      <c r="H189" s="1040"/>
      <c r="I189" s="893"/>
      <c r="J189" s="893"/>
      <c r="K189" s="960"/>
      <c r="L189" s="960"/>
      <c r="M189" s="963"/>
      <c r="N189" s="963"/>
      <c r="O189" s="963"/>
      <c r="P189" s="963"/>
      <c r="Q189" s="963"/>
      <c r="R189" s="963"/>
      <c r="S189" s="963"/>
      <c r="T189" s="963"/>
      <c r="U189" s="963"/>
      <c r="V189" s="963"/>
      <c r="W189" s="963"/>
      <c r="X189" s="963"/>
      <c r="Y189" s="963"/>
      <c r="Z189" s="963"/>
    </row>
    <row r="190" spans="1:26" ht="34">
      <c r="A190" s="693" t="s">
        <v>2024</v>
      </c>
      <c r="B190" s="1050" t="s">
        <v>691</v>
      </c>
      <c r="C190" s="769" t="s">
        <v>5695</v>
      </c>
      <c r="D190" s="180">
        <v>2</v>
      </c>
      <c r="E190" s="696" t="s">
        <v>469</v>
      </c>
      <c r="F190" s="471"/>
      <c r="G190" s="1039"/>
      <c r="H190" s="1040"/>
      <c r="I190" s="893"/>
      <c r="J190" s="893"/>
      <c r="K190" s="960"/>
      <c r="L190" s="960"/>
      <c r="M190" s="963"/>
      <c r="N190" s="963"/>
      <c r="O190" s="963"/>
      <c r="P190" s="963"/>
      <c r="Q190" s="963"/>
      <c r="R190" s="963"/>
      <c r="S190" s="963"/>
      <c r="T190" s="963"/>
      <c r="U190" s="963"/>
      <c r="V190" s="963"/>
      <c r="W190" s="963"/>
      <c r="X190" s="963"/>
      <c r="Y190" s="963"/>
      <c r="Z190" s="963"/>
    </row>
    <row r="191" spans="1:26" ht="32">
      <c r="A191" s="693"/>
      <c r="B191" s="1050"/>
      <c r="C191" s="769" t="s">
        <v>5696</v>
      </c>
      <c r="D191" s="180">
        <v>2</v>
      </c>
      <c r="E191" s="696" t="s">
        <v>469</v>
      </c>
      <c r="F191" s="471"/>
      <c r="G191" s="1039"/>
      <c r="H191" s="1040"/>
      <c r="I191" s="893"/>
      <c r="J191" s="893"/>
      <c r="K191" s="960"/>
      <c r="L191" s="960"/>
      <c r="M191" s="963"/>
      <c r="N191" s="963"/>
      <c r="O191" s="963"/>
      <c r="P191" s="963"/>
      <c r="Q191" s="963"/>
      <c r="R191" s="963"/>
      <c r="S191" s="963"/>
      <c r="T191" s="963"/>
      <c r="U191" s="963"/>
      <c r="V191" s="963"/>
      <c r="W191" s="963"/>
      <c r="X191" s="963"/>
      <c r="Y191" s="963"/>
      <c r="Z191" s="963"/>
    </row>
    <row r="192" spans="1:26" ht="32">
      <c r="A192" s="693"/>
      <c r="B192" s="161"/>
      <c r="C192" s="769" t="s">
        <v>5697</v>
      </c>
      <c r="D192" s="180">
        <v>2</v>
      </c>
      <c r="E192" s="696" t="s">
        <v>469</v>
      </c>
      <c r="F192" s="471"/>
      <c r="G192" s="1039"/>
      <c r="H192" s="1040"/>
      <c r="I192" s="893"/>
      <c r="J192" s="893"/>
      <c r="K192" s="960"/>
      <c r="L192" s="960"/>
      <c r="M192" s="963"/>
      <c r="N192" s="963"/>
      <c r="O192" s="963"/>
      <c r="P192" s="963"/>
      <c r="Q192" s="963"/>
      <c r="R192" s="963"/>
      <c r="S192" s="963"/>
      <c r="T192" s="963"/>
      <c r="U192" s="963"/>
      <c r="V192" s="963"/>
      <c r="W192" s="963"/>
      <c r="X192" s="963"/>
      <c r="Y192" s="963"/>
      <c r="Z192" s="963"/>
    </row>
    <row r="193" spans="1:26" ht="19">
      <c r="A193" s="693" t="s">
        <v>226</v>
      </c>
      <c r="B193" s="1606" t="s">
        <v>71</v>
      </c>
      <c r="C193" s="1570"/>
      <c r="D193" s="1570"/>
      <c r="E193" s="1570"/>
      <c r="F193" s="1570"/>
      <c r="G193" s="1573"/>
      <c r="H193" s="816"/>
      <c r="I193" s="893">
        <f>SUM(D194:D198)</f>
        <v>10</v>
      </c>
      <c r="J193" s="893">
        <f>COUNT(D194:D198)*2</f>
        <v>10</v>
      </c>
      <c r="K193" s="960"/>
      <c r="L193" s="960"/>
      <c r="M193" s="963"/>
      <c r="N193" s="963"/>
      <c r="O193" s="963"/>
      <c r="P193" s="963"/>
      <c r="Q193" s="963"/>
      <c r="R193" s="963"/>
      <c r="S193" s="963"/>
      <c r="T193" s="963"/>
      <c r="U193" s="963"/>
      <c r="V193" s="963"/>
      <c r="W193" s="963"/>
      <c r="X193" s="963"/>
      <c r="Y193" s="963"/>
      <c r="Z193" s="963"/>
    </row>
    <row r="194" spans="1:26" ht="34">
      <c r="A194" s="693" t="s">
        <v>2026</v>
      </c>
      <c r="B194" s="1049" t="s">
        <v>695</v>
      </c>
      <c r="C194" s="475" t="s">
        <v>5698</v>
      </c>
      <c r="D194" s="180">
        <v>2</v>
      </c>
      <c r="E194" s="696" t="s">
        <v>506</v>
      </c>
      <c r="F194" s="471"/>
      <c r="G194" s="1039"/>
      <c r="H194" s="1040"/>
      <c r="I194" s="893"/>
      <c r="J194" s="893"/>
      <c r="K194" s="960"/>
      <c r="L194" s="960"/>
      <c r="M194" s="963"/>
      <c r="N194" s="963"/>
      <c r="O194" s="963"/>
      <c r="P194" s="963"/>
      <c r="Q194" s="963"/>
      <c r="R194" s="963"/>
      <c r="S194" s="963"/>
      <c r="T194" s="963"/>
      <c r="U194" s="963"/>
      <c r="V194" s="963"/>
      <c r="W194" s="963"/>
      <c r="X194" s="963"/>
      <c r="Y194" s="963"/>
      <c r="Z194" s="963"/>
    </row>
    <row r="195" spans="1:26" ht="32">
      <c r="A195" s="693"/>
      <c r="B195" s="1051"/>
      <c r="C195" s="475" t="s">
        <v>697</v>
      </c>
      <c r="D195" s="180">
        <v>2</v>
      </c>
      <c r="E195" s="696" t="s">
        <v>469</v>
      </c>
      <c r="F195" s="471"/>
      <c r="G195" s="1039"/>
      <c r="H195" s="1040"/>
      <c r="I195" s="893"/>
      <c r="J195" s="893"/>
      <c r="K195" s="960"/>
      <c r="L195" s="960"/>
      <c r="M195" s="963"/>
      <c r="N195" s="963"/>
      <c r="O195" s="963"/>
      <c r="P195" s="963"/>
      <c r="Q195" s="963"/>
      <c r="R195" s="963"/>
      <c r="S195" s="963"/>
      <c r="T195" s="963"/>
      <c r="U195" s="963"/>
      <c r="V195" s="963"/>
      <c r="W195" s="963"/>
      <c r="X195" s="963"/>
      <c r="Y195" s="963"/>
      <c r="Z195" s="963"/>
    </row>
    <row r="196" spans="1:26" ht="34">
      <c r="A196" s="693" t="s">
        <v>2028</v>
      </c>
      <c r="B196" s="1051" t="s">
        <v>699</v>
      </c>
      <c r="C196" s="475" t="s">
        <v>5699</v>
      </c>
      <c r="D196" s="180">
        <v>2</v>
      </c>
      <c r="E196" s="696" t="s">
        <v>469</v>
      </c>
      <c r="F196" s="471"/>
      <c r="G196" s="1039"/>
      <c r="H196" s="1040"/>
      <c r="I196" s="893"/>
      <c r="J196" s="893"/>
      <c r="K196" s="960"/>
      <c r="L196" s="960"/>
      <c r="M196" s="963"/>
      <c r="N196" s="963"/>
      <c r="O196" s="963"/>
      <c r="P196" s="963"/>
      <c r="Q196" s="963"/>
      <c r="R196" s="963"/>
      <c r="S196" s="963"/>
      <c r="T196" s="963"/>
      <c r="U196" s="963"/>
      <c r="V196" s="963"/>
      <c r="W196" s="963"/>
      <c r="X196" s="963"/>
      <c r="Y196" s="963"/>
      <c r="Z196" s="963"/>
    </row>
    <row r="197" spans="1:26" ht="48">
      <c r="A197" s="693"/>
      <c r="B197" s="1051"/>
      <c r="C197" s="475" t="s">
        <v>701</v>
      </c>
      <c r="D197" s="180">
        <v>2</v>
      </c>
      <c r="E197" s="696" t="s">
        <v>504</v>
      </c>
      <c r="F197" s="471"/>
      <c r="G197" s="1039"/>
      <c r="H197" s="1040"/>
      <c r="I197" s="893"/>
      <c r="J197" s="893"/>
      <c r="K197" s="960"/>
      <c r="L197" s="960"/>
      <c r="M197" s="963"/>
      <c r="N197" s="963"/>
      <c r="O197" s="963"/>
      <c r="P197" s="963"/>
      <c r="Q197" s="963"/>
      <c r="R197" s="963"/>
      <c r="S197" s="963"/>
      <c r="T197" s="963"/>
      <c r="U197" s="963"/>
      <c r="V197" s="963"/>
      <c r="W197" s="963"/>
      <c r="X197" s="963"/>
      <c r="Y197" s="963"/>
      <c r="Z197" s="963"/>
    </row>
    <row r="198" spans="1:26" ht="68">
      <c r="A198" s="693" t="s">
        <v>2030</v>
      </c>
      <c r="B198" s="1049" t="s">
        <v>703</v>
      </c>
      <c r="C198" s="471" t="s">
        <v>5700</v>
      </c>
      <c r="D198" s="180">
        <v>2</v>
      </c>
      <c r="E198" s="696" t="s">
        <v>369</v>
      </c>
      <c r="F198" s="471"/>
      <c r="G198" s="1039"/>
      <c r="H198" s="1040"/>
      <c r="I198" s="893"/>
      <c r="J198" s="893"/>
      <c r="K198" s="960"/>
      <c r="L198" s="960"/>
      <c r="M198" s="963"/>
      <c r="N198" s="963"/>
      <c r="O198" s="963"/>
      <c r="P198" s="963"/>
      <c r="Q198" s="963"/>
      <c r="R198" s="963"/>
      <c r="S198" s="963"/>
      <c r="T198" s="963"/>
      <c r="U198" s="963"/>
      <c r="V198" s="963"/>
      <c r="W198" s="963"/>
      <c r="X198" s="963"/>
      <c r="Y198" s="963"/>
      <c r="Z198" s="963"/>
    </row>
    <row r="199" spans="1:26" ht="19">
      <c r="A199" s="693" t="s">
        <v>227</v>
      </c>
      <c r="B199" s="1606" t="s">
        <v>73</v>
      </c>
      <c r="C199" s="1570"/>
      <c r="D199" s="1570"/>
      <c r="E199" s="1570"/>
      <c r="F199" s="1570"/>
      <c r="G199" s="1573"/>
      <c r="H199" s="816"/>
      <c r="I199" s="893">
        <f>SUM(D200:D211)</f>
        <v>22</v>
      </c>
      <c r="J199" s="893">
        <f>COUNT(D200:D211)*2</f>
        <v>22</v>
      </c>
      <c r="K199" s="960"/>
      <c r="L199" s="960"/>
      <c r="M199" s="963"/>
      <c r="N199" s="963"/>
      <c r="O199" s="963"/>
      <c r="P199" s="963"/>
      <c r="Q199" s="963"/>
      <c r="R199" s="963"/>
      <c r="S199" s="963"/>
      <c r="T199" s="963"/>
      <c r="U199" s="963"/>
      <c r="V199" s="963"/>
      <c r="W199" s="963"/>
      <c r="X199" s="963"/>
      <c r="Y199" s="963"/>
      <c r="Z199" s="963"/>
    </row>
    <row r="200" spans="1:26" ht="34">
      <c r="A200" s="693" t="s">
        <v>2031</v>
      </c>
      <c r="B200" s="1045" t="s">
        <v>706</v>
      </c>
      <c r="C200" s="475" t="s">
        <v>5701</v>
      </c>
      <c r="D200" s="180">
        <v>2</v>
      </c>
      <c r="E200" s="696" t="s">
        <v>504</v>
      </c>
      <c r="F200" s="471" t="s">
        <v>5702</v>
      </c>
      <c r="G200" s="1039"/>
      <c r="H200" s="1040"/>
      <c r="I200" s="893"/>
      <c r="J200" s="893"/>
      <c r="K200" s="960"/>
      <c r="L200" s="960"/>
      <c r="M200" s="963"/>
      <c r="N200" s="963"/>
      <c r="O200" s="963"/>
      <c r="P200" s="963"/>
      <c r="Q200" s="963"/>
      <c r="R200" s="963"/>
      <c r="S200" s="963"/>
      <c r="T200" s="963"/>
      <c r="U200" s="963"/>
      <c r="V200" s="963"/>
      <c r="W200" s="963"/>
      <c r="X200" s="963"/>
      <c r="Y200" s="963"/>
      <c r="Z200" s="963"/>
    </row>
    <row r="201" spans="1:26" ht="16">
      <c r="A201" s="693"/>
      <c r="B201" s="1045"/>
      <c r="C201" s="475" t="s">
        <v>5703</v>
      </c>
      <c r="D201" s="180">
        <v>2</v>
      </c>
      <c r="E201" s="696" t="s">
        <v>504</v>
      </c>
      <c r="F201" s="471" t="s">
        <v>5702</v>
      </c>
      <c r="G201" s="1039"/>
      <c r="H201" s="1040"/>
      <c r="I201" s="893"/>
      <c r="J201" s="893"/>
      <c r="K201" s="960"/>
      <c r="L201" s="960"/>
      <c r="M201" s="963"/>
      <c r="N201" s="963"/>
      <c r="O201" s="963"/>
      <c r="P201" s="963"/>
      <c r="Q201" s="963"/>
      <c r="R201" s="963"/>
      <c r="S201" s="963"/>
      <c r="T201" s="963"/>
      <c r="U201" s="963"/>
      <c r="V201" s="963"/>
      <c r="W201" s="963"/>
      <c r="X201" s="963"/>
      <c r="Y201" s="963"/>
      <c r="Z201" s="963"/>
    </row>
    <row r="202" spans="1:26" ht="16">
      <c r="A202" s="693"/>
      <c r="B202" s="1045"/>
      <c r="C202" s="475" t="s">
        <v>5704</v>
      </c>
      <c r="D202" s="180">
        <v>2</v>
      </c>
      <c r="E202" s="696" t="s">
        <v>504</v>
      </c>
      <c r="F202" s="471" t="s">
        <v>5702</v>
      </c>
      <c r="G202" s="1039"/>
      <c r="H202" s="1040"/>
      <c r="I202" s="893"/>
      <c r="J202" s="893"/>
      <c r="K202" s="960"/>
      <c r="L202" s="960"/>
      <c r="M202" s="963"/>
      <c r="N202" s="963"/>
      <c r="O202" s="963"/>
      <c r="P202" s="963"/>
      <c r="Q202" s="963"/>
      <c r="R202" s="963"/>
      <c r="S202" s="963"/>
      <c r="T202" s="963"/>
      <c r="U202" s="963"/>
      <c r="V202" s="963"/>
      <c r="W202" s="963"/>
      <c r="X202" s="963"/>
      <c r="Y202" s="963"/>
      <c r="Z202" s="963"/>
    </row>
    <row r="203" spans="1:26" ht="16">
      <c r="A203" s="693"/>
      <c r="B203" s="1045"/>
      <c r="C203" s="475" t="s">
        <v>5705</v>
      </c>
      <c r="D203" s="180">
        <v>2</v>
      </c>
      <c r="E203" s="696" t="s">
        <v>504</v>
      </c>
      <c r="F203" s="471" t="s">
        <v>5702</v>
      </c>
      <c r="G203" s="1039"/>
      <c r="H203" s="1040"/>
      <c r="I203" s="893"/>
      <c r="J203" s="893"/>
      <c r="K203" s="960"/>
      <c r="L203" s="960"/>
      <c r="M203" s="963"/>
      <c r="N203" s="963"/>
      <c r="O203" s="963"/>
      <c r="P203" s="963"/>
      <c r="Q203" s="963"/>
      <c r="R203" s="963"/>
      <c r="S203" s="963"/>
      <c r="T203" s="963"/>
      <c r="U203" s="963"/>
      <c r="V203" s="963"/>
      <c r="W203" s="963"/>
      <c r="X203" s="963"/>
      <c r="Y203" s="963"/>
      <c r="Z203" s="963"/>
    </row>
    <row r="204" spans="1:26" ht="16">
      <c r="A204" s="693"/>
      <c r="B204" s="1045"/>
      <c r="C204" s="475" t="s">
        <v>5706</v>
      </c>
      <c r="D204" s="180">
        <v>2</v>
      </c>
      <c r="E204" s="696" t="s">
        <v>504</v>
      </c>
      <c r="F204" s="471" t="s">
        <v>5702</v>
      </c>
      <c r="G204" s="1039"/>
      <c r="H204" s="1040"/>
      <c r="I204" s="893"/>
      <c r="J204" s="893"/>
      <c r="K204" s="960"/>
      <c r="L204" s="960"/>
      <c r="M204" s="963"/>
      <c r="N204" s="963"/>
      <c r="O204" s="963"/>
      <c r="P204" s="963"/>
      <c r="Q204" s="963"/>
      <c r="R204" s="963"/>
      <c r="S204" s="963"/>
      <c r="T204" s="963"/>
      <c r="U204" s="963"/>
      <c r="V204" s="963"/>
      <c r="W204" s="963"/>
      <c r="X204" s="963"/>
      <c r="Y204" s="963"/>
      <c r="Z204" s="963"/>
    </row>
    <row r="205" spans="1:26" ht="16">
      <c r="A205" s="693"/>
      <c r="B205" s="1045"/>
      <c r="C205" s="475" t="s">
        <v>5707</v>
      </c>
      <c r="D205" s="180">
        <v>2</v>
      </c>
      <c r="E205" s="696" t="s">
        <v>504</v>
      </c>
      <c r="F205" s="471" t="s">
        <v>5702</v>
      </c>
      <c r="G205" s="1039"/>
      <c r="H205" s="1040"/>
      <c r="I205" s="893"/>
      <c r="J205" s="893"/>
      <c r="K205" s="960"/>
      <c r="L205" s="960"/>
      <c r="M205" s="963"/>
      <c r="N205" s="963"/>
      <c r="O205" s="963"/>
      <c r="P205" s="963"/>
      <c r="Q205" s="963"/>
      <c r="R205" s="963"/>
      <c r="S205" s="963"/>
      <c r="T205" s="963"/>
      <c r="U205" s="963"/>
      <c r="V205" s="963"/>
      <c r="W205" s="963"/>
      <c r="X205" s="963"/>
      <c r="Y205" s="963"/>
      <c r="Z205" s="963"/>
    </row>
    <row r="206" spans="1:26" ht="46.5" hidden="1" customHeight="1">
      <c r="A206" s="310" t="s">
        <v>2034</v>
      </c>
      <c r="B206" s="700" t="s">
        <v>710</v>
      </c>
      <c r="C206" s="141"/>
      <c r="D206" s="594"/>
      <c r="E206" s="141"/>
      <c r="F206" s="141"/>
      <c r="G206" s="127"/>
      <c r="H206" s="105"/>
      <c r="I206" s="105"/>
      <c r="J206" s="105"/>
      <c r="K206" s="105"/>
      <c r="L206" s="105"/>
      <c r="M206" s="106"/>
      <c r="N206" s="106"/>
      <c r="O206" s="106"/>
      <c r="P206" s="106"/>
      <c r="Q206" s="106"/>
      <c r="R206" s="106"/>
      <c r="S206" s="106"/>
      <c r="T206" s="106"/>
      <c r="U206" s="106"/>
      <c r="V206" s="106"/>
      <c r="W206" s="106"/>
      <c r="X206" s="106"/>
      <c r="Y206" s="106"/>
      <c r="Z206" s="106"/>
    </row>
    <row r="207" spans="1:26" ht="34">
      <c r="A207" s="693" t="s">
        <v>2037</v>
      </c>
      <c r="B207" s="1045" t="s">
        <v>713</v>
      </c>
      <c r="C207" s="475" t="s">
        <v>714</v>
      </c>
      <c r="D207" s="180">
        <v>2</v>
      </c>
      <c r="E207" s="696" t="s">
        <v>715</v>
      </c>
      <c r="F207" s="471" t="s">
        <v>5708</v>
      </c>
      <c r="G207" s="1039"/>
      <c r="H207" s="1040"/>
      <c r="I207" s="893"/>
      <c r="J207" s="893"/>
      <c r="K207" s="960"/>
      <c r="L207" s="960"/>
      <c r="M207" s="963"/>
      <c r="N207" s="963"/>
      <c r="O207" s="963"/>
      <c r="P207" s="963"/>
      <c r="Q207" s="963"/>
      <c r="R207" s="963"/>
      <c r="S207" s="963"/>
      <c r="T207" s="963"/>
      <c r="U207" s="963"/>
      <c r="V207" s="963"/>
      <c r="W207" s="963"/>
      <c r="X207" s="963"/>
      <c r="Y207" s="963"/>
      <c r="Z207" s="963"/>
    </row>
    <row r="208" spans="1:26" ht="51">
      <c r="A208" s="693" t="s">
        <v>2040</v>
      </c>
      <c r="B208" s="1045" t="s">
        <v>718</v>
      </c>
      <c r="C208" s="475" t="s">
        <v>5709</v>
      </c>
      <c r="D208" s="180">
        <v>2</v>
      </c>
      <c r="E208" s="696" t="s">
        <v>506</v>
      </c>
      <c r="F208" s="471"/>
      <c r="G208" s="1039"/>
      <c r="H208" s="1040"/>
      <c r="I208" s="893"/>
      <c r="J208" s="893"/>
      <c r="K208" s="960"/>
      <c r="L208" s="960"/>
      <c r="M208" s="963"/>
      <c r="N208" s="963"/>
      <c r="O208" s="963"/>
      <c r="P208" s="963"/>
      <c r="Q208" s="963"/>
      <c r="R208" s="963"/>
      <c r="S208" s="963"/>
      <c r="T208" s="963"/>
      <c r="U208" s="963"/>
      <c r="V208" s="963"/>
      <c r="W208" s="963"/>
      <c r="X208" s="963"/>
      <c r="Y208" s="963"/>
      <c r="Z208" s="963"/>
    </row>
    <row r="209" spans="1:26" ht="34">
      <c r="A209" s="693" t="s">
        <v>2053</v>
      </c>
      <c r="B209" s="1045" t="s">
        <v>721</v>
      </c>
      <c r="C209" s="475" t="s">
        <v>5710</v>
      </c>
      <c r="D209" s="180">
        <v>2</v>
      </c>
      <c r="E209" s="696" t="s">
        <v>369</v>
      </c>
      <c r="F209" s="471"/>
      <c r="G209" s="1039"/>
      <c r="H209" s="1040"/>
      <c r="I209" s="893"/>
      <c r="J209" s="893"/>
      <c r="K209" s="960"/>
      <c r="L209" s="960"/>
      <c r="M209" s="963"/>
      <c r="N209" s="963"/>
      <c r="O209" s="963"/>
      <c r="P209" s="963"/>
      <c r="Q209" s="963"/>
      <c r="R209" s="963"/>
      <c r="S209" s="963"/>
      <c r="T209" s="963"/>
      <c r="U209" s="963"/>
      <c r="V209" s="963"/>
      <c r="W209" s="963"/>
      <c r="X209" s="963"/>
      <c r="Y209" s="963"/>
      <c r="Z209" s="963"/>
    </row>
    <row r="210" spans="1:26" ht="16">
      <c r="A210" s="693"/>
      <c r="B210" s="1045"/>
      <c r="C210" s="475" t="s">
        <v>5711</v>
      </c>
      <c r="D210" s="180">
        <v>2</v>
      </c>
      <c r="E210" s="696" t="s">
        <v>369</v>
      </c>
      <c r="F210" s="471"/>
      <c r="G210" s="1039"/>
      <c r="H210" s="1040"/>
      <c r="I210" s="893"/>
      <c r="J210" s="893"/>
      <c r="K210" s="960"/>
      <c r="L210" s="960"/>
      <c r="M210" s="963"/>
      <c r="N210" s="963"/>
      <c r="O210" s="963"/>
      <c r="P210" s="963"/>
      <c r="Q210" s="963"/>
      <c r="R210" s="963"/>
      <c r="S210" s="963"/>
      <c r="T210" s="963"/>
      <c r="U210" s="963"/>
      <c r="V210" s="963"/>
      <c r="W210" s="963"/>
      <c r="X210" s="963"/>
      <c r="Y210" s="963"/>
      <c r="Z210" s="963"/>
    </row>
    <row r="211" spans="1:26" ht="16">
      <c r="A211" s="693"/>
      <c r="B211" s="1045"/>
      <c r="C211" s="475" t="s">
        <v>5712</v>
      </c>
      <c r="D211" s="180">
        <v>2</v>
      </c>
      <c r="E211" s="696" t="s">
        <v>369</v>
      </c>
      <c r="F211" s="471"/>
      <c r="G211" s="1039"/>
      <c r="H211" s="1040"/>
      <c r="I211" s="893"/>
      <c r="J211" s="893"/>
      <c r="K211" s="960"/>
      <c r="L211" s="960"/>
      <c r="M211" s="963"/>
      <c r="N211" s="963"/>
      <c r="O211" s="963"/>
      <c r="P211" s="963"/>
      <c r="Q211" s="963"/>
      <c r="R211" s="963"/>
      <c r="S211" s="963"/>
      <c r="T211" s="963"/>
      <c r="U211" s="963"/>
      <c r="V211" s="963"/>
      <c r="W211" s="963"/>
      <c r="X211" s="963"/>
      <c r="Y211" s="963"/>
      <c r="Z211" s="963"/>
    </row>
    <row r="212" spans="1:26" ht="19">
      <c r="A212" s="693" t="s">
        <v>228</v>
      </c>
      <c r="B212" s="1606" t="s">
        <v>75</v>
      </c>
      <c r="C212" s="1570"/>
      <c r="D212" s="1570"/>
      <c r="E212" s="1570"/>
      <c r="F212" s="1570"/>
      <c r="G212" s="1573"/>
      <c r="H212" s="816"/>
      <c r="I212" s="893">
        <f>SUM(D213:D226)</f>
        <v>28</v>
      </c>
      <c r="J212" s="893">
        <f>COUNT(D213:D226)*2</f>
        <v>28</v>
      </c>
      <c r="K212" s="960"/>
      <c r="L212" s="960"/>
      <c r="M212" s="963"/>
      <c r="N212" s="963"/>
      <c r="O212" s="963"/>
      <c r="P212" s="963"/>
      <c r="Q212" s="963"/>
      <c r="R212" s="963"/>
      <c r="S212" s="963"/>
      <c r="T212" s="963"/>
      <c r="U212" s="963"/>
      <c r="V212" s="963"/>
      <c r="W212" s="963"/>
      <c r="X212" s="963"/>
      <c r="Y212" s="963"/>
      <c r="Z212" s="963"/>
    </row>
    <row r="213" spans="1:26" ht="34">
      <c r="A213" s="693" t="s">
        <v>2058</v>
      </c>
      <c r="B213" s="1045" t="s">
        <v>728</v>
      </c>
      <c r="C213" s="475" t="s">
        <v>742</v>
      </c>
      <c r="D213" s="180">
        <v>2</v>
      </c>
      <c r="E213" s="696" t="s">
        <v>730</v>
      </c>
      <c r="F213" s="471" t="s">
        <v>5713</v>
      </c>
      <c r="G213" s="1039"/>
      <c r="H213" s="1040"/>
      <c r="I213" s="893"/>
      <c r="J213" s="893"/>
      <c r="K213" s="960"/>
      <c r="L213" s="960"/>
      <c r="M213" s="963"/>
      <c r="N213" s="963"/>
      <c r="O213" s="963"/>
      <c r="P213" s="963"/>
      <c r="Q213" s="963"/>
      <c r="R213" s="963"/>
      <c r="S213" s="963"/>
      <c r="T213" s="963"/>
      <c r="U213" s="963"/>
      <c r="V213" s="963"/>
      <c r="W213" s="963"/>
      <c r="X213" s="963"/>
      <c r="Y213" s="963"/>
      <c r="Z213" s="963"/>
    </row>
    <row r="214" spans="1:26" ht="32">
      <c r="A214" s="693"/>
      <c r="B214" s="1045"/>
      <c r="C214" s="475" t="s">
        <v>5714</v>
      </c>
      <c r="D214" s="180">
        <v>2</v>
      </c>
      <c r="E214" s="696" t="s">
        <v>730</v>
      </c>
      <c r="F214" s="475" t="s">
        <v>5715</v>
      </c>
      <c r="G214" s="1039"/>
      <c r="H214" s="1040"/>
      <c r="I214" s="893"/>
      <c r="J214" s="893"/>
      <c r="K214" s="960"/>
      <c r="L214" s="960"/>
      <c r="M214" s="963"/>
      <c r="N214" s="963"/>
      <c r="O214" s="963"/>
      <c r="P214" s="963"/>
      <c r="Q214" s="963"/>
      <c r="R214" s="963"/>
      <c r="S214" s="963"/>
      <c r="T214" s="963"/>
      <c r="U214" s="963"/>
      <c r="V214" s="963"/>
      <c r="W214" s="963"/>
      <c r="X214" s="963"/>
      <c r="Y214" s="963"/>
      <c r="Z214" s="963"/>
    </row>
    <row r="215" spans="1:26" ht="16">
      <c r="A215" s="693"/>
      <c r="B215" s="1045"/>
      <c r="C215" s="475" t="s">
        <v>5716</v>
      </c>
      <c r="D215" s="180">
        <v>2</v>
      </c>
      <c r="E215" s="696" t="s">
        <v>730</v>
      </c>
      <c r="F215" s="475" t="s">
        <v>5717</v>
      </c>
      <c r="G215" s="1039"/>
      <c r="H215" s="1040"/>
      <c r="I215" s="893"/>
      <c r="J215" s="893"/>
      <c r="K215" s="960"/>
      <c r="L215" s="960"/>
      <c r="M215" s="963"/>
      <c r="N215" s="963"/>
      <c r="O215" s="963"/>
      <c r="P215" s="963"/>
      <c r="Q215" s="963"/>
      <c r="R215" s="963"/>
      <c r="S215" s="963"/>
      <c r="T215" s="963"/>
      <c r="U215" s="963"/>
      <c r="V215" s="963"/>
      <c r="W215" s="963"/>
      <c r="X215" s="963"/>
      <c r="Y215" s="963"/>
      <c r="Z215" s="963"/>
    </row>
    <row r="216" spans="1:26" ht="32">
      <c r="A216" s="693"/>
      <c r="B216" s="1045"/>
      <c r="C216" s="475" t="s">
        <v>3293</v>
      </c>
      <c r="D216" s="180">
        <v>2</v>
      </c>
      <c r="E216" s="696" t="s">
        <v>730</v>
      </c>
      <c r="F216" s="475" t="s">
        <v>5718</v>
      </c>
      <c r="G216" s="1039"/>
      <c r="H216" s="1040"/>
      <c r="I216" s="893"/>
      <c r="J216" s="893"/>
      <c r="K216" s="960"/>
      <c r="L216" s="960"/>
      <c r="M216" s="963"/>
      <c r="N216" s="963"/>
      <c r="O216" s="963"/>
      <c r="P216" s="963"/>
      <c r="Q216" s="963"/>
      <c r="R216" s="963"/>
      <c r="S216" s="963"/>
      <c r="T216" s="963"/>
      <c r="U216" s="963"/>
      <c r="V216" s="963"/>
      <c r="W216" s="963"/>
      <c r="X216" s="963"/>
      <c r="Y216" s="963"/>
      <c r="Z216" s="963"/>
    </row>
    <row r="217" spans="1:26" ht="48">
      <c r="A217" s="693"/>
      <c r="B217" s="1045"/>
      <c r="C217" s="475" t="s">
        <v>733</v>
      </c>
      <c r="D217" s="180">
        <v>2</v>
      </c>
      <c r="E217" s="696" t="s">
        <v>730</v>
      </c>
      <c r="F217" s="475" t="s">
        <v>2715</v>
      </c>
      <c r="G217" s="1039"/>
      <c r="H217" s="1040"/>
      <c r="I217" s="893"/>
      <c r="J217" s="893"/>
      <c r="K217" s="960"/>
      <c r="L217" s="960"/>
      <c r="M217" s="963"/>
      <c r="N217" s="963"/>
      <c r="O217" s="963"/>
      <c r="P217" s="963"/>
      <c r="Q217" s="963"/>
      <c r="R217" s="963"/>
      <c r="S217" s="963"/>
      <c r="T217" s="963"/>
      <c r="U217" s="963"/>
      <c r="V217" s="963"/>
      <c r="W217" s="963"/>
      <c r="X217" s="963"/>
      <c r="Y217" s="963"/>
      <c r="Z217" s="963"/>
    </row>
    <row r="218" spans="1:26" ht="64">
      <c r="A218" s="693"/>
      <c r="B218" s="1045"/>
      <c r="C218" s="769" t="s">
        <v>5719</v>
      </c>
      <c r="D218" s="180">
        <v>2</v>
      </c>
      <c r="E218" s="736" t="s">
        <v>730</v>
      </c>
      <c r="F218" s="986" t="s">
        <v>5720</v>
      </c>
      <c r="G218" s="1039"/>
      <c r="H218" s="1040"/>
      <c r="I218" s="893"/>
      <c r="J218" s="893"/>
      <c r="K218" s="960"/>
      <c r="L218" s="960"/>
      <c r="M218" s="963"/>
      <c r="N218" s="963"/>
      <c r="O218" s="963"/>
      <c r="P218" s="963"/>
      <c r="Q218" s="963"/>
      <c r="R218" s="963"/>
      <c r="S218" s="963"/>
      <c r="T218" s="963"/>
      <c r="U218" s="963"/>
      <c r="V218" s="963"/>
      <c r="W218" s="963"/>
      <c r="X218" s="963"/>
      <c r="Y218" s="963"/>
      <c r="Z218" s="963"/>
    </row>
    <row r="219" spans="1:26" ht="32">
      <c r="A219" s="693"/>
      <c r="B219" s="1045"/>
      <c r="C219" s="769" t="s">
        <v>5721</v>
      </c>
      <c r="D219" s="180">
        <v>2</v>
      </c>
      <c r="E219" s="736"/>
      <c r="F219" s="769" t="s">
        <v>5722</v>
      </c>
      <c r="G219" s="1039"/>
      <c r="H219" s="1040"/>
      <c r="I219" s="893"/>
      <c r="J219" s="893"/>
      <c r="K219" s="960"/>
      <c r="L219" s="960"/>
      <c r="M219" s="963"/>
      <c r="N219" s="963"/>
      <c r="O219" s="963"/>
      <c r="P219" s="963"/>
      <c r="Q219" s="963"/>
      <c r="R219" s="963"/>
      <c r="S219" s="963"/>
      <c r="T219" s="963"/>
      <c r="U219" s="963"/>
      <c r="V219" s="963"/>
      <c r="W219" s="963"/>
      <c r="X219" s="963"/>
      <c r="Y219" s="963"/>
      <c r="Z219" s="963"/>
    </row>
    <row r="220" spans="1:26" ht="80">
      <c r="A220" s="693"/>
      <c r="B220" s="1045"/>
      <c r="C220" s="475" t="s">
        <v>5723</v>
      </c>
      <c r="D220" s="180">
        <v>2</v>
      </c>
      <c r="E220" s="696" t="s">
        <v>730</v>
      </c>
      <c r="F220" s="769" t="s">
        <v>5724</v>
      </c>
      <c r="G220" s="1039"/>
      <c r="H220" s="1040"/>
      <c r="I220" s="893"/>
      <c r="J220" s="893"/>
      <c r="K220" s="960"/>
      <c r="L220" s="960"/>
      <c r="M220" s="963"/>
      <c r="N220" s="963"/>
      <c r="O220" s="963"/>
      <c r="P220" s="963"/>
      <c r="Q220" s="963"/>
      <c r="R220" s="963"/>
      <c r="S220" s="963"/>
      <c r="T220" s="963"/>
      <c r="U220" s="963"/>
      <c r="V220" s="963"/>
      <c r="W220" s="963"/>
      <c r="X220" s="963"/>
      <c r="Y220" s="963"/>
      <c r="Z220" s="963"/>
    </row>
    <row r="221" spans="1:26" ht="34">
      <c r="A221" s="693" t="s">
        <v>2064</v>
      </c>
      <c r="B221" s="1045" t="s">
        <v>749</v>
      </c>
      <c r="C221" s="475" t="s">
        <v>3300</v>
      </c>
      <c r="D221" s="180">
        <v>2</v>
      </c>
      <c r="E221" s="696" t="s">
        <v>730</v>
      </c>
      <c r="F221" s="475"/>
      <c r="G221" s="1039"/>
      <c r="H221" s="1040"/>
      <c r="I221" s="893"/>
      <c r="J221" s="893"/>
      <c r="K221" s="960"/>
      <c r="L221" s="960"/>
      <c r="M221" s="963"/>
      <c r="N221" s="963"/>
      <c r="O221" s="963"/>
      <c r="P221" s="963"/>
      <c r="Q221" s="963"/>
      <c r="R221" s="963"/>
      <c r="S221" s="963"/>
      <c r="T221" s="963"/>
      <c r="U221" s="963"/>
      <c r="V221" s="963"/>
      <c r="W221" s="963"/>
      <c r="X221" s="963"/>
      <c r="Y221" s="963"/>
      <c r="Z221" s="963"/>
    </row>
    <row r="222" spans="1:26" ht="16">
      <c r="A222" s="693"/>
      <c r="B222" s="1045"/>
      <c r="C222" s="475" t="s">
        <v>5725</v>
      </c>
      <c r="D222" s="180">
        <v>2</v>
      </c>
      <c r="E222" s="696" t="s">
        <v>730</v>
      </c>
      <c r="F222" s="475"/>
      <c r="G222" s="1039"/>
      <c r="H222" s="1040"/>
      <c r="I222" s="893"/>
      <c r="J222" s="893"/>
      <c r="K222" s="960"/>
      <c r="L222" s="960"/>
      <c r="M222" s="963"/>
      <c r="N222" s="963"/>
      <c r="O222" s="963"/>
      <c r="P222" s="963"/>
      <c r="Q222" s="963"/>
      <c r="R222" s="963"/>
      <c r="S222" s="963"/>
      <c r="T222" s="963"/>
      <c r="U222" s="963"/>
      <c r="V222" s="963"/>
      <c r="W222" s="963"/>
      <c r="X222" s="963"/>
      <c r="Y222" s="963"/>
      <c r="Z222" s="963"/>
    </row>
    <row r="223" spans="1:26" ht="16">
      <c r="A223" s="693"/>
      <c r="B223" s="1045"/>
      <c r="C223" s="475" t="s">
        <v>1469</v>
      </c>
      <c r="D223" s="180">
        <v>2</v>
      </c>
      <c r="E223" s="696" t="s">
        <v>730</v>
      </c>
      <c r="F223" s="475" t="s">
        <v>5726</v>
      </c>
      <c r="G223" s="1039"/>
      <c r="H223" s="1040"/>
      <c r="I223" s="893"/>
      <c r="J223" s="893"/>
      <c r="K223" s="960"/>
      <c r="L223" s="960"/>
      <c r="M223" s="963"/>
      <c r="N223" s="963"/>
      <c r="O223" s="963"/>
      <c r="P223" s="963"/>
      <c r="Q223" s="963"/>
      <c r="R223" s="963"/>
      <c r="S223" s="963"/>
      <c r="T223" s="963"/>
      <c r="U223" s="963"/>
      <c r="V223" s="963"/>
      <c r="W223" s="963"/>
      <c r="X223" s="963"/>
      <c r="Y223" s="963"/>
      <c r="Z223" s="963"/>
    </row>
    <row r="224" spans="1:26" ht="16">
      <c r="A224" s="693"/>
      <c r="B224" s="1045"/>
      <c r="C224" s="475" t="s">
        <v>3305</v>
      </c>
      <c r="D224" s="180">
        <v>2</v>
      </c>
      <c r="E224" s="696" t="s">
        <v>730</v>
      </c>
      <c r="F224" s="475"/>
      <c r="G224" s="1039"/>
      <c r="H224" s="1040"/>
      <c r="I224" s="893"/>
      <c r="J224" s="893"/>
      <c r="K224" s="960"/>
      <c r="L224" s="960"/>
      <c r="M224" s="963"/>
      <c r="N224" s="963"/>
      <c r="O224" s="963"/>
      <c r="P224" s="963"/>
      <c r="Q224" s="963"/>
      <c r="R224" s="963"/>
      <c r="S224" s="963"/>
      <c r="T224" s="963"/>
      <c r="U224" s="963"/>
      <c r="V224" s="963"/>
      <c r="W224" s="963"/>
      <c r="X224" s="963"/>
      <c r="Y224" s="963"/>
      <c r="Z224" s="963"/>
    </row>
    <row r="225" spans="1:26" ht="16">
      <c r="A225" s="693"/>
      <c r="B225" s="1045"/>
      <c r="C225" s="475" t="s">
        <v>5727</v>
      </c>
      <c r="D225" s="180">
        <v>2</v>
      </c>
      <c r="E225" s="696" t="s">
        <v>730</v>
      </c>
      <c r="F225" s="475"/>
      <c r="G225" s="1039"/>
      <c r="H225" s="1040"/>
      <c r="I225" s="893"/>
      <c r="J225" s="893"/>
      <c r="K225" s="960"/>
      <c r="L225" s="960"/>
      <c r="M225" s="963"/>
      <c r="N225" s="963"/>
      <c r="O225" s="963"/>
      <c r="P225" s="963"/>
      <c r="Q225" s="963"/>
      <c r="R225" s="963"/>
      <c r="S225" s="963"/>
      <c r="T225" s="963"/>
      <c r="U225" s="963"/>
      <c r="V225" s="963"/>
      <c r="W225" s="963"/>
      <c r="X225" s="963"/>
      <c r="Y225" s="963"/>
      <c r="Z225" s="963"/>
    </row>
    <row r="226" spans="1:26" ht="51">
      <c r="A226" s="693" t="s">
        <v>2070</v>
      </c>
      <c r="B226" s="1049" t="s">
        <v>756</v>
      </c>
      <c r="C226" s="471" t="s">
        <v>5728</v>
      </c>
      <c r="D226" s="180">
        <v>2</v>
      </c>
      <c r="E226" s="696" t="s">
        <v>730</v>
      </c>
      <c r="F226" s="471"/>
      <c r="G226" s="1039"/>
      <c r="H226" s="1040"/>
      <c r="I226" s="893"/>
      <c r="J226" s="893"/>
      <c r="K226" s="960"/>
      <c r="L226" s="960"/>
      <c r="M226" s="963"/>
      <c r="N226" s="963"/>
      <c r="O226" s="963"/>
      <c r="P226" s="963"/>
      <c r="Q226" s="963"/>
      <c r="R226" s="963"/>
      <c r="S226" s="963"/>
      <c r="T226" s="963"/>
      <c r="U226" s="963"/>
      <c r="V226" s="963"/>
      <c r="W226" s="963"/>
      <c r="X226" s="963"/>
      <c r="Y226" s="963"/>
      <c r="Z226" s="963"/>
    </row>
    <row r="227" spans="1:26" ht="19">
      <c r="A227" s="693" t="s">
        <v>230</v>
      </c>
      <c r="B227" s="1606" t="s">
        <v>77</v>
      </c>
      <c r="C227" s="1570"/>
      <c r="D227" s="1570"/>
      <c r="E227" s="1570"/>
      <c r="F227" s="1570"/>
      <c r="G227" s="1573"/>
      <c r="H227" s="816"/>
      <c r="I227" s="893">
        <f>SUM(D228:D244)</f>
        <v>34</v>
      </c>
      <c r="J227" s="893">
        <f>COUNT(D228:D244)*2</f>
        <v>34</v>
      </c>
      <c r="K227" s="960"/>
      <c r="L227" s="960"/>
      <c r="M227" s="963"/>
      <c r="N227" s="963"/>
      <c r="O227" s="963"/>
      <c r="P227" s="963"/>
      <c r="Q227" s="963"/>
      <c r="R227" s="963"/>
      <c r="S227" s="963"/>
      <c r="T227" s="963"/>
      <c r="U227" s="963"/>
      <c r="V227" s="963"/>
      <c r="W227" s="963"/>
      <c r="X227" s="963"/>
      <c r="Y227" s="963"/>
      <c r="Z227" s="963"/>
    </row>
    <row r="228" spans="1:26" ht="51">
      <c r="A228" s="693" t="s">
        <v>2073</v>
      </c>
      <c r="B228" s="1045" t="s">
        <v>759</v>
      </c>
      <c r="C228" s="467" t="s">
        <v>760</v>
      </c>
      <c r="D228" s="180">
        <v>2</v>
      </c>
      <c r="E228" s="696" t="s">
        <v>469</v>
      </c>
      <c r="F228" s="475" t="s">
        <v>5729</v>
      </c>
      <c r="G228" s="1039"/>
      <c r="H228" s="1040"/>
      <c r="I228" s="893"/>
      <c r="J228" s="893"/>
      <c r="K228" s="960"/>
      <c r="L228" s="960"/>
      <c r="M228" s="963"/>
      <c r="N228" s="963"/>
      <c r="O228" s="963"/>
      <c r="P228" s="963"/>
      <c r="Q228" s="963"/>
      <c r="R228" s="963"/>
      <c r="S228" s="963"/>
      <c r="T228" s="963"/>
      <c r="U228" s="963"/>
      <c r="V228" s="963"/>
      <c r="W228" s="963"/>
      <c r="X228" s="963"/>
      <c r="Y228" s="963"/>
      <c r="Z228" s="963"/>
    </row>
    <row r="229" spans="1:26" ht="51">
      <c r="A229" s="693" t="s">
        <v>2075</v>
      </c>
      <c r="B229" s="1045" t="s">
        <v>764</v>
      </c>
      <c r="C229" s="708" t="s">
        <v>5730</v>
      </c>
      <c r="D229" s="180">
        <v>2</v>
      </c>
      <c r="E229" s="696" t="s">
        <v>469</v>
      </c>
      <c r="F229" s="475" t="s">
        <v>5731</v>
      </c>
      <c r="G229" s="1039"/>
      <c r="H229" s="1040"/>
      <c r="I229" s="893"/>
      <c r="J229" s="893"/>
      <c r="K229" s="960"/>
      <c r="L229" s="960"/>
      <c r="M229" s="963"/>
      <c r="N229" s="963"/>
      <c r="O229" s="963"/>
      <c r="P229" s="963"/>
      <c r="Q229" s="963"/>
      <c r="R229" s="963"/>
      <c r="S229" s="963"/>
      <c r="T229" s="963"/>
      <c r="U229" s="963"/>
      <c r="V229" s="963"/>
      <c r="W229" s="963"/>
      <c r="X229" s="963"/>
      <c r="Y229" s="963"/>
      <c r="Z229" s="963"/>
    </row>
    <row r="230" spans="1:26" ht="48">
      <c r="A230" s="693"/>
      <c r="B230" s="1045"/>
      <c r="C230" s="708" t="s">
        <v>5732</v>
      </c>
      <c r="D230" s="180">
        <v>2</v>
      </c>
      <c r="E230" s="696" t="s">
        <v>469</v>
      </c>
      <c r="F230" s="475" t="s">
        <v>5733</v>
      </c>
      <c r="G230" s="1039"/>
      <c r="H230" s="1040"/>
      <c r="I230" s="893"/>
      <c r="J230" s="893"/>
      <c r="K230" s="960"/>
      <c r="L230" s="960"/>
      <c r="M230" s="963"/>
      <c r="N230" s="963"/>
      <c r="O230" s="963"/>
      <c r="P230" s="963"/>
      <c r="Q230" s="963"/>
      <c r="R230" s="963"/>
      <c r="S230" s="963"/>
      <c r="T230" s="963"/>
      <c r="U230" s="963"/>
      <c r="V230" s="963"/>
      <c r="W230" s="963"/>
      <c r="X230" s="963"/>
      <c r="Y230" s="963"/>
      <c r="Z230" s="963"/>
    </row>
    <row r="231" spans="1:26" ht="32">
      <c r="A231" s="693"/>
      <c r="B231" s="1045"/>
      <c r="C231" s="708" t="s">
        <v>5734</v>
      </c>
      <c r="D231" s="180">
        <v>2</v>
      </c>
      <c r="E231" s="696" t="s">
        <v>469</v>
      </c>
      <c r="F231" s="475" t="s">
        <v>5735</v>
      </c>
      <c r="G231" s="1039"/>
      <c r="H231" s="1040"/>
      <c r="I231" s="893"/>
      <c r="J231" s="893"/>
      <c r="K231" s="960"/>
      <c r="L231" s="960"/>
      <c r="M231" s="963"/>
      <c r="N231" s="963"/>
      <c r="O231" s="963"/>
      <c r="P231" s="963"/>
      <c r="Q231" s="963"/>
      <c r="R231" s="963"/>
      <c r="S231" s="963"/>
      <c r="T231" s="963"/>
      <c r="U231" s="963"/>
      <c r="V231" s="963"/>
      <c r="W231" s="963"/>
      <c r="X231" s="963"/>
      <c r="Y231" s="963"/>
      <c r="Z231" s="963"/>
    </row>
    <row r="232" spans="1:26" ht="32">
      <c r="A232" s="693"/>
      <c r="B232" s="1045"/>
      <c r="C232" s="708" t="s">
        <v>5736</v>
      </c>
      <c r="D232" s="180">
        <v>2</v>
      </c>
      <c r="E232" s="696" t="s">
        <v>469</v>
      </c>
      <c r="F232" s="475" t="s">
        <v>5737</v>
      </c>
      <c r="G232" s="1039"/>
      <c r="H232" s="1040"/>
      <c r="I232" s="893"/>
      <c r="J232" s="893"/>
      <c r="K232" s="960"/>
      <c r="L232" s="960"/>
      <c r="M232" s="963"/>
      <c r="N232" s="963"/>
      <c r="O232" s="963"/>
      <c r="P232" s="963"/>
      <c r="Q232" s="963"/>
      <c r="R232" s="963"/>
      <c r="S232" s="963"/>
      <c r="T232" s="963"/>
      <c r="U232" s="963"/>
      <c r="V232" s="963"/>
      <c r="W232" s="963"/>
      <c r="X232" s="963"/>
      <c r="Y232" s="963"/>
      <c r="Z232" s="963"/>
    </row>
    <row r="233" spans="1:26" ht="16">
      <c r="A233" s="693"/>
      <c r="B233" s="1045"/>
      <c r="C233" s="708" t="s">
        <v>5738</v>
      </c>
      <c r="D233" s="180">
        <v>2</v>
      </c>
      <c r="E233" s="696" t="s">
        <v>469</v>
      </c>
      <c r="F233" s="475"/>
      <c r="G233" s="1039"/>
      <c r="H233" s="1040"/>
      <c r="I233" s="893"/>
      <c r="J233" s="893"/>
      <c r="K233" s="960"/>
      <c r="L233" s="960"/>
      <c r="M233" s="963"/>
      <c r="N233" s="963"/>
      <c r="O233" s="963"/>
      <c r="P233" s="963"/>
      <c r="Q233" s="963"/>
      <c r="R233" s="963"/>
      <c r="S233" s="963"/>
      <c r="T233" s="963"/>
      <c r="U233" s="963"/>
      <c r="V233" s="963"/>
      <c r="W233" s="963"/>
      <c r="X233" s="963"/>
      <c r="Y233" s="963"/>
      <c r="Z233" s="963"/>
    </row>
    <row r="234" spans="1:26" ht="51">
      <c r="A234" s="693" t="s">
        <v>2088</v>
      </c>
      <c r="B234" s="1045" t="s">
        <v>769</v>
      </c>
      <c r="C234" s="467" t="s">
        <v>3311</v>
      </c>
      <c r="D234" s="180">
        <v>2</v>
      </c>
      <c r="E234" s="696" t="s">
        <v>469</v>
      </c>
      <c r="F234" s="471" t="s">
        <v>5739</v>
      </c>
      <c r="G234" s="1039"/>
      <c r="H234" s="1040"/>
      <c r="I234" s="893"/>
      <c r="J234" s="893"/>
      <c r="K234" s="960"/>
      <c r="L234" s="960"/>
      <c r="M234" s="963"/>
      <c r="N234" s="963"/>
      <c r="O234" s="963"/>
      <c r="P234" s="963"/>
      <c r="Q234" s="963"/>
      <c r="R234" s="963"/>
      <c r="S234" s="963"/>
      <c r="T234" s="963"/>
      <c r="U234" s="963"/>
      <c r="V234" s="963"/>
      <c r="W234" s="963"/>
      <c r="X234" s="963"/>
      <c r="Y234" s="963"/>
      <c r="Z234" s="963"/>
    </row>
    <row r="235" spans="1:26" ht="68">
      <c r="A235" s="693" t="s">
        <v>2091</v>
      </c>
      <c r="B235" s="1045" t="s">
        <v>773</v>
      </c>
      <c r="C235" s="708" t="s">
        <v>5740</v>
      </c>
      <c r="D235" s="180">
        <v>2</v>
      </c>
      <c r="E235" s="696" t="s">
        <v>469</v>
      </c>
      <c r="F235" s="475" t="s">
        <v>5741</v>
      </c>
      <c r="G235" s="1039"/>
      <c r="H235" s="1040"/>
      <c r="I235" s="893"/>
      <c r="J235" s="893"/>
      <c r="K235" s="960"/>
      <c r="L235" s="960"/>
      <c r="M235" s="963"/>
      <c r="N235" s="963"/>
      <c r="O235" s="963"/>
      <c r="P235" s="963"/>
      <c r="Q235" s="963"/>
      <c r="R235" s="963"/>
      <c r="S235" s="963"/>
      <c r="T235" s="963"/>
      <c r="U235" s="963"/>
      <c r="V235" s="963"/>
      <c r="W235" s="963"/>
      <c r="X235" s="963"/>
      <c r="Y235" s="963"/>
      <c r="Z235" s="963"/>
    </row>
    <row r="236" spans="1:26" ht="32">
      <c r="A236" s="693"/>
      <c r="B236" s="1045"/>
      <c r="C236" s="708" t="s">
        <v>5742</v>
      </c>
      <c r="D236" s="180">
        <v>2</v>
      </c>
      <c r="E236" s="696" t="s">
        <v>469</v>
      </c>
      <c r="F236" s="475" t="s">
        <v>5743</v>
      </c>
      <c r="G236" s="1039"/>
      <c r="H236" s="1040"/>
      <c r="I236" s="893"/>
      <c r="J236" s="893"/>
      <c r="K236" s="960"/>
      <c r="L236" s="960"/>
      <c r="M236" s="963"/>
      <c r="N236" s="963"/>
      <c r="O236" s="963"/>
      <c r="P236" s="963"/>
      <c r="Q236" s="963"/>
      <c r="R236" s="963"/>
      <c r="S236" s="963"/>
      <c r="T236" s="963"/>
      <c r="U236" s="963"/>
      <c r="V236" s="963"/>
      <c r="W236" s="963"/>
      <c r="X236" s="963"/>
      <c r="Y236" s="963"/>
      <c r="Z236" s="963"/>
    </row>
    <row r="237" spans="1:26" ht="34">
      <c r="A237" s="693" t="s">
        <v>2092</v>
      </c>
      <c r="B237" s="1045" t="s">
        <v>778</v>
      </c>
      <c r="C237" s="467" t="s">
        <v>779</v>
      </c>
      <c r="D237" s="180">
        <v>2</v>
      </c>
      <c r="E237" s="696" t="s">
        <v>469</v>
      </c>
      <c r="F237" s="471" t="s">
        <v>780</v>
      </c>
      <c r="G237" s="1039"/>
      <c r="H237" s="1040"/>
      <c r="I237" s="893"/>
      <c r="J237" s="893"/>
      <c r="K237" s="960"/>
      <c r="L237" s="960"/>
      <c r="M237" s="963"/>
      <c r="N237" s="963"/>
      <c r="O237" s="963"/>
      <c r="P237" s="963"/>
      <c r="Q237" s="963"/>
      <c r="R237" s="963"/>
      <c r="S237" s="963"/>
      <c r="T237" s="963"/>
      <c r="U237" s="963"/>
      <c r="V237" s="963"/>
      <c r="W237" s="963"/>
      <c r="X237" s="963"/>
      <c r="Y237" s="963"/>
      <c r="Z237" s="963"/>
    </row>
    <row r="238" spans="1:26" ht="34">
      <c r="A238" s="693"/>
      <c r="B238" s="1045"/>
      <c r="C238" s="467" t="s">
        <v>5744</v>
      </c>
      <c r="D238" s="180">
        <v>2</v>
      </c>
      <c r="E238" s="696" t="s">
        <v>469</v>
      </c>
      <c r="F238" s="471" t="s">
        <v>5745</v>
      </c>
      <c r="G238" s="1039"/>
      <c r="H238" s="1040"/>
      <c r="I238" s="893"/>
      <c r="J238" s="893"/>
      <c r="K238" s="960"/>
      <c r="L238" s="960"/>
      <c r="M238" s="963"/>
      <c r="N238" s="963"/>
      <c r="O238" s="963"/>
      <c r="P238" s="963"/>
      <c r="Q238" s="963"/>
      <c r="R238" s="963"/>
      <c r="S238" s="963"/>
      <c r="T238" s="963"/>
      <c r="U238" s="963"/>
      <c r="V238" s="963"/>
      <c r="W238" s="963"/>
      <c r="X238" s="963"/>
      <c r="Y238" s="963"/>
      <c r="Z238" s="963"/>
    </row>
    <row r="239" spans="1:26" ht="34">
      <c r="A239" s="693" t="s">
        <v>781</v>
      </c>
      <c r="B239" s="1045" t="s">
        <v>782</v>
      </c>
      <c r="C239" s="467" t="s">
        <v>2095</v>
      </c>
      <c r="D239" s="180">
        <v>2</v>
      </c>
      <c r="E239" s="696" t="s">
        <v>469</v>
      </c>
      <c r="F239" s="471" t="s">
        <v>5746</v>
      </c>
      <c r="G239" s="1039"/>
      <c r="H239" s="1040"/>
      <c r="I239" s="893"/>
      <c r="J239" s="893"/>
      <c r="K239" s="960"/>
      <c r="L239" s="960"/>
      <c r="M239" s="963"/>
      <c r="N239" s="963"/>
      <c r="O239" s="963"/>
      <c r="P239" s="963"/>
      <c r="Q239" s="963"/>
      <c r="R239" s="963"/>
      <c r="S239" s="963"/>
      <c r="T239" s="963"/>
      <c r="U239" s="963"/>
      <c r="V239" s="963"/>
      <c r="W239" s="963"/>
      <c r="X239" s="963"/>
      <c r="Y239" s="963"/>
      <c r="Z239" s="963"/>
    </row>
    <row r="240" spans="1:26" ht="17">
      <c r="A240" s="693"/>
      <c r="B240" s="1045"/>
      <c r="C240" s="467" t="s">
        <v>5747</v>
      </c>
      <c r="D240" s="180">
        <v>2</v>
      </c>
      <c r="E240" s="696" t="s">
        <v>469</v>
      </c>
      <c r="F240" s="471" t="s">
        <v>5748</v>
      </c>
      <c r="G240" s="1039"/>
      <c r="H240" s="1040"/>
      <c r="I240" s="893"/>
      <c r="J240" s="893"/>
      <c r="K240" s="960"/>
      <c r="L240" s="960"/>
      <c r="M240" s="963"/>
      <c r="N240" s="963"/>
      <c r="O240" s="963"/>
      <c r="P240" s="963"/>
      <c r="Q240" s="963"/>
      <c r="R240" s="963"/>
      <c r="S240" s="963"/>
      <c r="T240" s="963"/>
      <c r="U240" s="963"/>
      <c r="V240" s="963"/>
      <c r="W240" s="963"/>
      <c r="X240" s="963"/>
      <c r="Y240" s="963"/>
      <c r="Z240" s="963"/>
    </row>
    <row r="241" spans="1:26" ht="34">
      <c r="A241" s="693" t="s">
        <v>2099</v>
      </c>
      <c r="B241" s="1045" t="s">
        <v>786</v>
      </c>
      <c r="C241" s="1052" t="s">
        <v>5749</v>
      </c>
      <c r="D241" s="180">
        <v>2</v>
      </c>
      <c r="E241" s="696" t="s">
        <v>469</v>
      </c>
      <c r="F241" s="471" t="s">
        <v>5750</v>
      </c>
      <c r="G241" s="1039"/>
      <c r="H241" s="1040"/>
      <c r="I241" s="893"/>
      <c r="J241" s="893"/>
      <c r="K241" s="960"/>
      <c r="L241" s="960"/>
      <c r="M241" s="963"/>
      <c r="N241" s="963"/>
      <c r="O241" s="963"/>
      <c r="P241" s="963"/>
      <c r="Q241" s="963"/>
      <c r="R241" s="963"/>
      <c r="S241" s="963"/>
      <c r="T241" s="963"/>
      <c r="U241" s="963"/>
      <c r="V241" s="963"/>
      <c r="W241" s="963"/>
      <c r="X241" s="963"/>
      <c r="Y241" s="963"/>
      <c r="Z241" s="963"/>
    </row>
    <row r="242" spans="1:26" ht="32">
      <c r="A242" s="1053"/>
      <c r="B242" s="1052"/>
      <c r="C242" s="475" t="s">
        <v>5751</v>
      </c>
      <c r="D242" s="180">
        <v>2</v>
      </c>
      <c r="E242" s="696" t="s">
        <v>469</v>
      </c>
      <c r="F242" s="475" t="s">
        <v>5752</v>
      </c>
      <c r="G242" s="1039"/>
      <c r="H242" s="1040"/>
      <c r="I242" s="893"/>
      <c r="J242" s="893"/>
      <c r="K242" s="960"/>
      <c r="L242" s="960"/>
      <c r="M242" s="963"/>
      <c r="N242" s="963"/>
      <c r="O242" s="963"/>
      <c r="P242" s="963"/>
      <c r="Q242" s="963"/>
      <c r="R242" s="963"/>
      <c r="S242" s="963"/>
      <c r="T242" s="963"/>
      <c r="U242" s="963"/>
      <c r="V242" s="963"/>
      <c r="W242" s="963"/>
      <c r="X242" s="963"/>
      <c r="Y242" s="963"/>
      <c r="Z242" s="963"/>
    </row>
    <row r="243" spans="1:26" ht="48">
      <c r="A243" s="1053"/>
      <c r="B243" s="1052"/>
      <c r="C243" s="1052" t="s">
        <v>3319</v>
      </c>
      <c r="D243" s="180">
        <v>2</v>
      </c>
      <c r="E243" s="696" t="s">
        <v>469</v>
      </c>
      <c r="F243" s="475" t="s">
        <v>5753</v>
      </c>
      <c r="G243" s="1039"/>
      <c r="H243" s="1040"/>
      <c r="I243" s="893"/>
      <c r="J243" s="893"/>
      <c r="K243" s="960"/>
      <c r="L243" s="960"/>
      <c r="M243" s="963"/>
      <c r="N243" s="963"/>
      <c r="O243" s="963"/>
      <c r="P243" s="963"/>
      <c r="Q243" s="963"/>
      <c r="R243" s="963"/>
      <c r="S243" s="963"/>
      <c r="T243" s="963"/>
      <c r="U243" s="963"/>
      <c r="V243" s="963"/>
      <c r="W243" s="963"/>
      <c r="X243" s="963"/>
      <c r="Y243" s="963"/>
      <c r="Z243" s="963"/>
    </row>
    <row r="244" spans="1:26" ht="16">
      <c r="A244" s="1053"/>
      <c r="B244" s="1052"/>
      <c r="C244" s="475" t="s">
        <v>3321</v>
      </c>
      <c r="D244" s="180">
        <v>2</v>
      </c>
      <c r="E244" s="696" t="s">
        <v>469</v>
      </c>
      <c r="F244" s="475" t="s">
        <v>5754</v>
      </c>
      <c r="G244" s="1039"/>
      <c r="H244" s="1040"/>
      <c r="I244" s="893"/>
      <c r="J244" s="893"/>
      <c r="K244" s="960"/>
      <c r="L244" s="960"/>
      <c r="M244" s="963"/>
      <c r="N244" s="963"/>
      <c r="O244" s="963"/>
      <c r="P244" s="963"/>
      <c r="Q244" s="963"/>
      <c r="R244" s="963"/>
      <c r="S244" s="963"/>
      <c r="T244" s="963"/>
      <c r="U244" s="963"/>
      <c r="V244" s="963"/>
      <c r="W244" s="963"/>
      <c r="X244" s="963"/>
      <c r="Y244" s="963"/>
      <c r="Z244" s="963"/>
    </row>
    <row r="245" spans="1:26" ht="19">
      <c r="A245" s="935" t="s">
        <v>78</v>
      </c>
      <c r="B245" s="1606" t="s">
        <v>79</v>
      </c>
      <c r="C245" s="1570"/>
      <c r="D245" s="1570"/>
      <c r="E245" s="1570"/>
      <c r="F245" s="1570"/>
      <c r="G245" s="1573"/>
      <c r="H245" s="816"/>
      <c r="I245" s="893">
        <f>SUM(D246:D263)</f>
        <v>24</v>
      </c>
      <c r="J245" s="893">
        <f>COUNT(D246:D263)*2</f>
        <v>24</v>
      </c>
      <c r="K245" s="960"/>
      <c r="L245" s="960"/>
      <c r="M245" s="963"/>
      <c r="N245" s="963"/>
      <c r="O245" s="963"/>
      <c r="P245" s="963"/>
      <c r="Q245" s="963"/>
      <c r="R245" s="963"/>
      <c r="S245" s="963"/>
      <c r="T245" s="963"/>
      <c r="U245" s="963"/>
      <c r="V245" s="963"/>
      <c r="W245" s="963"/>
      <c r="X245" s="963"/>
      <c r="Y245" s="963"/>
      <c r="Z245" s="963"/>
    </row>
    <row r="246" spans="1:26" ht="48">
      <c r="A246" s="1053" t="s">
        <v>794</v>
      </c>
      <c r="B246" s="475" t="s">
        <v>795</v>
      </c>
      <c r="C246" s="475" t="s">
        <v>796</v>
      </c>
      <c r="D246" s="180">
        <v>2</v>
      </c>
      <c r="E246" s="833" t="s">
        <v>599</v>
      </c>
      <c r="F246" s="475" t="s">
        <v>5755</v>
      </c>
      <c r="G246" s="1054"/>
      <c r="H246" s="1040"/>
      <c r="I246" s="893"/>
      <c r="J246" s="893"/>
      <c r="K246" s="960"/>
      <c r="L246" s="960"/>
      <c r="M246" s="963"/>
      <c r="N246" s="963"/>
      <c r="O246" s="963"/>
      <c r="P246" s="963"/>
      <c r="Q246" s="963"/>
      <c r="R246" s="963"/>
      <c r="S246" s="963"/>
      <c r="T246" s="963"/>
      <c r="U246" s="963"/>
      <c r="V246" s="963"/>
      <c r="W246" s="963"/>
      <c r="X246" s="963"/>
      <c r="Y246" s="963"/>
      <c r="Z246" s="963"/>
    </row>
    <row r="247" spans="1:26" ht="48">
      <c r="A247" s="935" t="s">
        <v>798</v>
      </c>
      <c r="B247" s="475" t="s">
        <v>799</v>
      </c>
      <c r="C247" s="475" t="s">
        <v>800</v>
      </c>
      <c r="D247" s="180">
        <v>2</v>
      </c>
      <c r="E247" s="736" t="s">
        <v>599</v>
      </c>
      <c r="F247" s="475" t="s">
        <v>801</v>
      </c>
      <c r="G247" s="1054"/>
      <c r="H247" s="1040"/>
      <c r="I247" s="893"/>
      <c r="J247" s="893"/>
      <c r="K247" s="960"/>
      <c r="L247" s="960"/>
      <c r="M247" s="963"/>
      <c r="N247" s="963"/>
      <c r="O247" s="963"/>
      <c r="P247" s="963"/>
      <c r="Q247" s="963"/>
      <c r="R247" s="963"/>
      <c r="S247" s="963"/>
      <c r="T247" s="963"/>
      <c r="U247" s="963"/>
      <c r="V247" s="963"/>
      <c r="W247" s="963"/>
      <c r="X247" s="963"/>
      <c r="Y247" s="963"/>
      <c r="Z247" s="963"/>
    </row>
    <row r="248" spans="1:26" ht="32" hidden="1">
      <c r="A248" s="310" t="s">
        <v>802</v>
      </c>
      <c r="B248" s="123" t="s">
        <v>803</v>
      </c>
      <c r="C248" s="123"/>
      <c r="D248" s="594"/>
      <c r="E248" s="155"/>
      <c r="F248" s="123"/>
      <c r="G248" s="901"/>
      <c r="H248" s="105"/>
      <c r="I248" s="105"/>
      <c r="J248" s="105"/>
      <c r="K248" s="105"/>
      <c r="L248" s="105"/>
      <c r="M248" s="106"/>
      <c r="N248" s="106"/>
      <c r="O248" s="106"/>
      <c r="P248" s="106"/>
      <c r="Q248" s="106"/>
      <c r="R248" s="106"/>
      <c r="S248" s="106"/>
      <c r="T248" s="106"/>
      <c r="U248" s="106"/>
      <c r="V248" s="106"/>
      <c r="W248" s="106"/>
      <c r="X248" s="106"/>
      <c r="Y248" s="106"/>
      <c r="Z248" s="106"/>
    </row>
    <row r="249" spans="1:26" ht="48" hidden="1">
      <c r="A249" s="310" t="s">
        <v>806</v>
      </c>
      <c r="B249" s="123" t="s">
        <v>807</v>
      </c>
      <c r="C249" s="123"/>
      <c r="D249" s="594"/>
      <c r="E249" s="155"/>
      <c r="F249" s="123"/>
      <c r="G249" s="901"/>
      <c r="H249" s="105"/>
      <c r="I249" s="105"/>
      <c r="J249" s="105"/>
      <c r="K249" s="105"/>
      <c r="L249" s="105"/>
      <c r="M249" s="106"/>
      <c r="N249" s="106"/>
      <c r="O249" s="106"/>
      <c r="P249" s="106"/>
      <c r="Q249" s="106"/>
      <c r="R249" s="106"/>
      <c r="S249" s="106"/>
      <c r="T249" s="106"/>
      <c r="U249" s="106"/>
      <c r="V249" s="106"/>
      <c r="W249" s="106"/>
      <c r="X249" s="106"/>
      <c r="Y249" s="106"/>
      <c r="Z249" s="106"/>
    </row>
    <row r="250" spans="1:26" ht="32" hidden="1">
      <c r="A250" s="310" t="s">
        <v>810</v>
      </c>
      <c r="B250" s="123" t="s">
        <v>811</v>
      </c>
      <c r="C250" s="123"/>
      <c r="D250" s="594"/>
      <c r="E250" s="155"/>
      <c r="F250" s="123"/>
      <c r="G250" s="901"/>
      <c r="H250" s="105"/>
      <c r="I250" s="105"/>
      <c r="J250" s="105"/>
      <c r="K250" s="105"/>
      <c r="L250" s="105"/>
      <c r="M250" s="106"/>
      <c r="N250" s="106"/>
      <c r="O250" s="106"/>
      <c r="P250" s="106"/>
      <c r="Q250" s="106"/>
      <c r="R250" s="106"/>
      <c r="S250" s="106"/>
      <c r="T250" s="106"/>
      <c r="U250" s="106"/>
      <c r="V250" s="106"/>
      <c r="W250" s="106"/>
      <c r="X250" s="106"/>
      <c r="Y250" s="106"/>
      <c r="Z250" s="106"/>
    </row>
    <row r="251" spans="1:26" ht="48" hidden="1">
      <c r="A251" s="310" t="s">
        <v>814</v>
      </c>
      <c r="B251" s="123" t="s">
        <v>815</v>
      </c>
      <c r="C251" s="123"/>
      <c r="D251" s="594"/>
      <c r="E251" s="155"/>
      <c r="F251" s="123"/>
      <c r="G251" s="901"/>
      <c r="H251" s="105"/>
      <c r="I251" s="105"/>
      <c r="J251" s="105"/>
      <c r="K251" s="105"/>
      <c r="L251" s="105"/>
      <c r="M251" s="106"/>
      <c r="N251" s="106"/>
      <c r="O251" s="106"/>
      <c r="P251" s="106"/>
      <c r="Q251" s="106"/>
      <c r="R251" s="106"/>
      <c r="S251" s="106"/>
      <c r="T251" s="106"/>
      <c r="U251" s="106"/>
      <c r="V251" s="106"/>
      <c r="W251" s="106"/>
      <c r="X251" s="106"/>
      <c r="Y251" s="106"/>
      <c r="Z251" s="106"/>
    </row>
    <row r="252" spans="1:26" ht="48" hidden="1">
      <c r="A252" s="310" t="s">
        <v>818</v>
      </c>
      <c r="B252" s="123" t="s">
        <v>819</v>
      </c>
      <c r="C252" s="123"/>
      <c r="D252" s="594"/>
      <c r="E252" s="155"/>
      <c r="F252" s="123"/>
      <c r="G252" s="901"/>
      <c r="H252" s="105"/>
      <c r="I252" s="105"/>
      <c r="J252" s="105"/>
      <c r="K252" s="105"/>
      <c r="L252" s="105"/>
      <c r="M252" s="106"/>
      <c r="N252" s="106"/>
      <c r="O252" s="106"/>
      <c r="P252" s="106"/>
      <c r="Q252" s="106"/>
      <c r="R252" s="106"/>
      <c r="S252" s="106"/>
      <c r="T252" s="106"/>
      <c r="U252" s="106"/>
      <c r="V252" s="106"/>
      <c r="W252" s="106"/>
      <c r="X252" s="106"/>
      <c r="Y252" s="106"/>
      <c r="Z252" s="106"/>
    </row>
    <row r="253" spans="1:26" ht="64" hidden="1">
      <c r="A253" s="310" t="s">
        <v>822</v>
      </c>
      <c r="B253" s="123" t="s">
        <v>823</v>
      </c>
      <c r="C253" s="123"/>
      <c r="D253" s="594"/>
      <c r="E253" s="155"/>
      <c r="F253" s="123"/>
      <c r="G253" s="901"/>
      <c r="H253" s="105"/>
      <c r="I253" s="105"/>
      <c r="J253" s="105"/>
      <c r="K253" s="105"/>
      <c r="L253" s="105"/>
      <c r="M253" s="106"/>
      <c r="N253" s="106"/>
      <c r="O253" s="106"/>
      <c r="P253" s="106"/>
      <c r="Q253" s="106"/>
      <c r="R253" s="106"/>
      <c r="S253" s="106"/>
      <c r="T253" s="106"/>
      <c r="U253" s="106"/>
      <c r="V253" s="106"/>
      <c r="W253" s="106"/>
      <c r="X253" s="106"/>
      <c r="Y253" s="106"/>
      <c r="Z253" s="106"/>
    </row>
    <row r="254" spans="1:26" ht="32">
      <c r="A254" s="693" t="s">
        <v>2753</v>
      </c>
      <c r="B254" s="1055" t="s">
        <v>827</v>
      </c>
      <c r="C254" s="1052" t="s">
        <v>5756</v>
      </c>
      <c r="D254" s="180">
        <v>2</v>
      </c>
      <c r="E254" s="696" t="s">
        <v>369</v>
      </c>
      <c r="F254" s="475" t="s">
        <v>5757</v>
      </c>
      <c r="G254" s="1054"/>
      <c r="H254" s="1040"/>
      <c r="I254" s="893"/>
      <c r="J254" s="893"/>
      <c r="K254" s="960"/>
      <c r="L254" s="960"/>
      <c r="M254" s="963"/>
      <c r="N254" s="963"/>
      <c r="O254" s="963"/>
      <c r="P254" s="963"/>
      <c r="Q254" s="963"/>
      <c r="R254" s="963"/>
      <c r="S254" s="963"/>
      <c r="T254" s="963"/>
      <c r="U254" s="963"/>
      <c r="V254" s="963"/>
      <c r="W254" s="963"/>
      <c r="X254" s="963"/>
      <c r="Y254" s="963"/>
      <c r="Z254" s="963"/>
    </row>
    <row r="255" spans="1:26" ht="48">
      <c r="A255" s="1053"/>
      <c r="B255" s="1052"/>
      <c r="C255" s="1052" t="s">
        <v>5758</v>
      </c>
      <c r="D255" s="180">
        <v>2</v>
      </c>
      <c r="E255" s="696" t="s">
        <v>369</v>
      </c>
      <c r="F255" s="475" t="s">
        <v>5759</v>
      </c>
      <c r="G255" s="1054"/>
      <c r="H255" s="1040"/>
      <c r="I255" s="893"/>
      <c r="J255" s="893"/>
      <c r="K255" s="960"/>
      <c r="L255" s="960"/>
      <c r="M255" s="963"/>
      <c r="N255" s="963"/>
      <c r="O255" s="963"/>
      <c r="P255" s="963"/>
      <c r="Q255" s="963"/>
      <c r="R255" s="963"/>
      <c r="S255" s="963"/>
      <c r="T255" s="963"/>
      <c r="U255" s="963"/>
      <c r="V255" s="963"/>
      <c r="W255" s="963"/>
      <c r="X255" s="963"/>
      <c r="Y255" s="963"/>
      <c r="Z255" s="963"/>
    </row>
    <row r="256" spans="1:26" ht="16">
      <c r="A256" s="1053"/>
      <c r="B256" s="1052"/>
      <c r="C256" s="735" t="s">
        <v>830</v>
      </c>
      <c r="D256" s="180">
        <v>2</v>
      </c>
      <c r="E256" s="737" t="s">
        <v>599</v>
      </c>
      <c r="F256" s="735" t="s">
        <v>831</v>
      </c>
      <c r="G256" s="1054"/>
      <c r="H256" s="1040"/>
      <c r="I256" s="893"/>
      <c r="J256" s="893"/>
      <c r="K256" s="960"/>
      <c r="L256" s="960"/>
      <c r="M256" s="963"/>
      <c r="N256" s="963"/>
      <c r="O256" s="963"/>
      <c r="P256" s="963"/>
      <c r="Q256" s="963"/>
      <c r="R256" s="963"/>
      <c r="S256" s="963"/>
      <c r="T256" s="963"/>
      <c r="U256" s="963"/>
      <c r="V256" s="963"/>
      <c r="W256" s="963"/>
      <c r="X256" s="963"/>
      <c r="Y256" s="963"/>
      <c r="Z256" s="963"/>
    </row>
    <row r="257" spans="1:26" ht="16">
      <c r="A257" s="1053"/>
      <c r="B257" s="1052"/>
      <c r="C257" s="471" t="s">
        <v>5760</v>
      </c>
      <c r="D257" s="180">
        <v>2</v>
      </c>
      <c r="E257" s="696" t="s">
        <v>369</v>
      </c>
      <c r="F257" s="475"/>
      <c r="G257" s="1054"/>
      <c r="H257" s="1040"/>
      <c r="I257" s="893"/>
      <c r="J257" s="893"/>
      <c r="K257" s="960"/>
      <c r="L257" s="960"/>
      <c r="M257" s="963"/>
      <c r="N257" s="963"/>
      <c r="O257" s="963"/>
      <c r="P257" s="963"/>
      <c r="Q257" s="963"/>
      <c r="R257" s="963"/>
      <c r="S257" s="963"/>
      <c r="T257" s="963"/>
      <c r="U257" s="963"/>
      <c r="V257" s="963"/>
      <c r="W257" s="963"/>
      <c r="X257" s="963"/>
      <c r="Y257" s="963"/>
      <c r="Z257" s="963"/>
    </row>
    <row r="258" spans="1:26" ht="16">
      <c r="A258" s="1053"/>
      <c r="B258" s="1052"/>
      <c r="C258" s="471" t="s">
        <v>833</v>
      </c>
      <c r="D258" s="180">
        <v>2</v>
      </c>
      <c r="E258" s="696" t="s">
        <v>369</v>
      </c>
      <c r="F258" s="475" t="s">
        <v>2758</v>
      </c>
      <c r="G258" s="1054"/>
      <c r="H258" s="1040"/>
      <c r="I258" s="893"/>
      <c r="J258" s="893"/>
      <c r="K258" s="960"/>
      <c r="L258" s="960"/>
      <c r="M258" s="963"/>
      <c r="N258" s="963"/>
      <c r="O258" s="963"/>
      <c r="P258" s="963"/>
      <c r="Q258" s="963"/>
      <c r="R258" s="963"/>
      <c r="S258" s="963"/>
      <c r="T258" s="963"/>
      <c r="U258" s="963"/>
      <c r="V258" s="963"/>
      <c r="W258" s="963"/>
      <c r="X258" s="963"/>
      <c r="Y258" s="963"/>
      <c r="Z258" s="963"/>
    </row>
    <row r="259" spans="1:26" ht="32">
      <c r="A259" s="1053"/>
      <c r="B259" s="1056"/>
      <c r="C259" s="471" t="s">
        <v>832</v>
      </c>
      <c r="D259" s="180">
        <v>2</v>
      </c>
      <c r="E259" s="696" t="s">
        <v>369</v>
      </c>
      <c r="F259" s="475" t="s">
        <v>5761</v>
      </c>
      <c r="G259" s="1054"/>
      <c r="H259" s="1040"/>
      <c r="I259" s="893"/>
      <c r="J259" s="893"/>
      <c r="K259" s="960"/>
      <c r="L259" s="960"/>
      <c r="M259" s="963"/>
      <c r="N259" s="963"/>
      <c r="O259" s="963"/>
      <c r="P259" s="963"/>
      <c r="Q259" s="963"/>
      <c r="R259" s="963"/>
      <c r="S259" s="963"/>
      <c r="T259" s="963"/>
      <c r="U259" s="963"/>
      <c r="V259" s="963"/>
      <c r="W259" s="963"/>
      <c r="X259" s="963"/>
      <c r="Y259" s="963"/>
      <c r="Z259" s="963"/>
    </row>
    <row r="260" spans="1:26" ht="48">
      <c r="A260" s="1053" t="s">
        <v>834</v>
      </c>
      <c r="B260" s="475" t="s">
        <v>835</v>
      </c>
      <c r="C260" s="475" t="s">
        <v>5762</v>
      </c>
      <c r="D260" s="180">
        <v>2</v>
      </c>
      <c r="E260" s="696" t="s">
        <v>369</v>
      </c>
      <c r="F260" s="475"/>
      <c r="G260" s="1054"/>
      <c r="H260" s="1040"/>
      <c r="I260" s="893"/>
      <c r="J260" s="893"/>
      <c r="K260" s="960"/>
      <c r="L260" s="960"/>
      <c r="M260" s="963"/>
      <c r="N260" s="963"/>
      <c r="O260" s="963"/>
      <c r="P260" s="963"/>
      <c r="Q260" s="963"/>
      <c r="R260" s="963"/>
      <c r="S260" s="963"/>
      <c r="T260" s="963"/>
      <c r="U260" s="963"/>
      <c r="V260" s="963"/>
      <c r="W260" s="963"/>
      <c r="X260" s="963"/>
      <c r="Y260" s="963"/>
      <c r="Z260" s="963"/>
    </row>
    <row r="261" spans="1:26" ht="32">
      <c r="A261" s="1053"/>
      <c r="B261" s="475"/>
      <c r="C261" s="475" t="s">
        <v>5763</v>
      </c>
      <c r="D261" s="180">
        <v>2</v>
      </c>
      <c r="E261" s="696" t="s">
        <v>369</v>
      </c>
      <c r="F261" s="475"/>
      <c r="G261" s="1054"/>
      <c r="H261" s="1040"/>
      <c r="I261" s="893"/>
      <c r="J261" s="893"/>
      <c r="K261" s="960"/>
      <c r="L261" s="960"/>
      <c r="M261" s="963"/>
      <c r="N261" s="963"/>
      <c r="O261" s="963"/>
      <c r="P261" s="963"/>
      <c r="Q261" s="963"/>
      <c r="R261" s="963"/>
      <c r="S261" s="963"/>
      <c r="T261" s="963"/>
      <c r="U261" s="963"/>
      <c r="V261" s="963"/>
      <c r="W261" s="963"/>
      <c r="X261" s="963"/>
      <c r="Y261" s="963"/>
      <c r="Z261" s="963"/>
    </row>
    <row r="262" spans="1:26" ht="16">
      <c r="A262" s="1053"/>
      <c r="B262" s="475"/>
      <c r="C262" s="475" t="s">
        <v>5764</v>
      </c>
      <c r="D262" s="180">
        <v>2</v>
      </c>
      <c r="E262" s="696" t="s">
        <v>369</v>
      </c>
      <c r="F262" s="475"/>
      <c r="G262" s="1054"/>
      <c r="H262" s="1040"/>
      <c r="I262" s="893"/>
      <c r="J262" s="893"/>
      <c r="K262" s="960"/>
      <c r="L262" s="960"/>
      <c r="M262" s="963"/>
      <c r="N262" s="963"/>
      <c r="O262" s="963"/>
      <c r="P262" s="963"/>
      <c r="Q262" s="963"/>
      <c r="R262" s="963"/>
      <c r="S262" s="963"/>
      <c r="T262" s="963"/>
      <c r="U262" s="963"/>
      <c r="V262" s="963"/>
      <c r="W262" s="963"/>
      <c r="X262" s="963"/>
      <c r="Y262" s="963"/>
      <c r="Z262" s="963"/>
    </row>
    <row r="263" spans="1:26" ht="32">
      <c r="A263" s="1053"/>
      <c r="B263" s="475"/>
      <c r="C263" s="475" t="s">
        <v>5765</v>
      </c>
      <c r="D263" s="180">
        <v>2</v>
      </c>
      <c r="E263" s="696" t="s">
        <v>369</v>
      </c>
      <c r="F263" s="475"/>
      <c r="G263" s="1054"/>
      <c r="H263" s="1040"/>
      <c r="I263" s="893"/>
      <c r="J263" s="893"/>
      <c r="K263" s="960"/>
      <c r="L263" s="960"/>
      <c r="M263" s="963"/>
      <c r="N263" s="963"/>
      <c r="O263" s="963"/>
      <c r="P263" s="963"/>
      <c r="Q263" s="963"/>
      <c r="R263" s="963"/>
      <c r="S263" s="963"/>
      <c r="T263" s="963"/>
      <c r="U263" s="963"/>
      <c r="V263" s="963"/>
      <c r="W263" s="963"/>
      <c r="X263" s="963"/>
      <c r="Y263" s="963"/>
      <c r="Z263" s="963"/>
    </row>
    <row r="264" spans="1:26" ht="48" hidden="1">
      <c r="A264" s="1057" t="s">
        <v>840</v>
      </c>
      <c r="B264" s="123" t="s">
        <v>841</v>
      </c>
      <c r="C264" s="123"/>
      <c r="D264" s="252"/>
      <c r="E264" s="150"/>
      <c r="F264" s="123"/>
      <c r="G264" s="901"/>
      <c r="H264" s="105"/>
      <c r="I264" s="105"/>
      <c r="J264" s="105"/>
      <c r="K264" s="105"/>
      <c r="L264" s="105"/>
      <c r="M264" s="106"/>
      <c r="N264" s="106"/>
      <c r="O264" s="106"/>
      <c r="P264" s="106"/>
      <c r="Q264" s="106"/>
      <c r="R264" s="106"/>
      <c r="S264" s="106"/>
      <c r="T264" s="106"/>
      <c r="U264" s="106"/>
      <c r="V264" s="106"/>
      <c r="W264" s="106"/>
      <c r="X264" s="106"/>
      <c r="Y264" s="106"/>
      <c r="Z264" s="106"/>
    </row>
    <row r="265" spans="1:26" ht="21">
      <c r="A265" s="927"/>
      <c r="B265" s="1778" t="s">
        <v>844</v>
      </c>
      <c r="C265" s="1779"/>
      <c r="D265" s="1779"/>
      <c r="E265" s="1779"/>
      <c r="F265" s="1779"/>
      <c r="G265" s="1779"/>
      <c r="H265" s="1038"/>
      <c r="I265" s="893">
        <f t="shared" ref="I265:J265" si="4">I266+I275+I291+I301+I313+I324+I341+I347</f>
        <v>116</v>
      </c>
      <c r="J265" s="893">
        <f t="shared" si="4"/>
        <v>116</v>
      </c>
      <c r="K265" s="960"/>
      <c r="L265" s="960"/>
      <c r="M265" s="963"/>
      <c r="N265" s="963"/>
      <c r="O265" s="963"/>
      <c r="P265" s="963"/>
      <c r="Q265" s="963"/>
      <c r="R265" s="963"/>
      <c r="S265" s="963"/>
      <c r="T265" s="963"/>
      <c r="U265" s="963"/>
      <c r="V265" s="963"/>
      <c r="W265" s="963"/>
      <c r="X265" s="963"/>
      <c r="Y265" s="963"/>
      <c r="Z265" s="963"/>
    </row>
    <row r="266" spans="1:26" ht="19">
      <c r="A266" s="927" t="s">
        <v>231</v>
      </c>
      <c r="B266" s="1606" t="s">
        <v>82</v>
      </c>
      <c r="C266" s="1570"/>
      <c r="D266" s="1570"/>
      <c r="E266" s="1570"/>
      <c r="F266" s="1570"/>
      <c r="G266" s="1573"/>
      <c r="H266" s="816"/>
      <c r="I266" s="893">
        <f>SUM(D267:D274)</f>
        <v>16</v>
      </c>
      <c r="J266" s="893">
        <f>COUNT(D267:D274)*2</f>
        <v>16</v>
      </c>
      <c r="K266" s="960"/>
      <c r="L266" s="960"/>
      <c r="M266" s="963"/>
      <c r="N266" s="963"/>
      <c r="O266" s="963"/>
      <c r="P266" s="963"/>
      <c r="Q266" s="963"/>
      <c r="R266" s="963"/>
      <c r="S266" s="963"/>
      <c r="T266" s="963"/>
      <c r="U266" s="963"/>
      <c r="V266" s="963"/>
      <c r="W266" s="963"/>
      <c r="X266" s="963"/>
      <c r="Y266" s="963"/>
      <c r="Z266" s="963"/>
    </row>
    <row r="267" spans="1:26" ht="48">
      <c r="A267" s="693" t="s">
        <v>2110</v>
      </c>
      <c r="B267" s="161" t="s">
        <v>846</v>
      </c>
      <c r="C267" s="735" t="s">
        <v>847</v>
      </c>
      <c r="D267" s="180">
        <v>2</v>
      </c>
      <c r="E267" s="736" t="s">
        <v>599</v>
      </c>
      <c r="F267" s="735" t="s">
        <v>848</v>
      </c>
      <c r="G267" s="1039"/>
      <c r="H267" s="1040"/>
      <c r="I267" s="893"/>
      <c r="J267" s="893"/>
      <c r="K267" s="960"/>
      <c r="L267" s="960"/>
      <c r="M267" s="963"/>
      <c r="N267" s="963"/>
      <c r="O267" s="963"/>
      <c r="P267" s="963"/>
      <c r="Q267" s="963"/>
      <c r="R267" s="963"/>
      <c r="S267" s="963"/>
      <c r="T267" s="963"/>
      <c r="U267" s="963"/>
      <c r="V267" s="963"/>
      <c r="W267" s="963"/>
      <c r="X267" s="963"/>
      <c r="Y267" s="963"/>
      <c r="Z267" s="963"/>
    </row>
    <row r="268" spans="1:26" ht="80">
      <c r="A268" s="693"/>
      <c r="B268" s="161"/>
      <c r="C268" s="769" t="s">
        <v>849</v>
      </c>
      <c r="D268" s="180">
        <v>2</v>
      </c>
      <c r="E268" s="736" t="s">
        <v>599</v>
      </c>
      <c r="F268" s="769" t="s">
        <v>5766</v>
      </c>
      <c r="G268" s="1039"/>
      <c r="H268" s="1040"/>
      <c r="I268" s="893"/>
      <c r="J268" s="893"/>
      <c r="K268" s="960"/>
      <c r="L268" s="960"/>
      <c r="M268" s="963"/>
      <c r="N268" s="963"/>
      <c r="O268" s="963"/>
      <c r="P268" s="963"/>
      <c r="Q268" s="963"/>
      <c r="R268" s="963"/>
      <c r="S268" s="963"/>
      <c r="T268" s="963"/>
      <c r="U268" s="963"/>
      <c r="V268" s="963"/>
      <c r="W268" s="963"/>
      <c r="X268" s="963"/>
      <c r="Y268" s="963"/>
      <c r="Z268" s="963"/>
    </row>
    <row r="269" spans="1:26" ht="48">
      <c r="A269" s="693"/>
      <c r="B269" s="161"/>
      <c r="C269" s="471" t="s">
        <v>851</v>
      </c>
      <c r="D269" s="180">
        <v>2</v>
      </c>
      <c r="E269" s="696" t="s">
        <v>504</v>
      </c>
      <c r="F269" s="471"/>
      <c r="G269" s="1039"/>
      <c r="H269" s="1040"/>
      <c r="I269" s="893"/>
      <c r="J269" s="893"/>
      <c r="K269" s="960"/>
      <c r="L269" s="960"/>
      <c r="M269" s="963"/>
      <c r="N269" s="963"/>
      <c r="O269" s="963"/>
      <c r="P269" s="963"/>
      <c r="Q269" s="963"/>
      <c r="R269" s="963"/>
      <c r="S269" s="963"/>
      <c r="T269" s="963"/>
      <c r="U269" s="963"/>
      <c r="V269" s="963"/>
      <c r="W269" s="963"/>
      <c r="X269" s="963"/>
      <c r="Y269" s="963"/>
      <c r="Z269" s="963"/>
    </row>
    <row r="270" spans="1:26" ht="32">
      <c r="A270" s="693"/>
      <c r="B270" s="161"/>
      <c r="C270" s="471" t="s">
        <v>852</v>
      </c>
      <c r="D270" s="180">
        <v>2</v>
      </c>
      <c r="E270" s="696" t="s">
        <v>599</v>
      </c>
      <c r="F270" s="471"/>
      <c r="G270" s="1039"/>
      <c r="H270" s="1040"/>
      <c r="I270" s="893"/>
      <c r="J270" s="893"/>
      <c r="K270" s="960"/>
      <c r="L270" s="960"/>
      <c r="M270" s="963"/>
      <c r="N270" s="963"/>
      <c r="O270" s="963"/>
      <c r="P270" s="963"/>
      <c r="Q270" s="963"/>
      <c r="R270" s="963"/>
      <c r="S270" s="963"/>
      <c r="T270" s="963"/>
      <c r="U270" s="963"/>
      <c r="V270" s="963"/>
      <c r="W270" s="963"/>
      <c r="X270" s="963"/>
      <c r="Y270" s="963"/>
      <c r="Z270" s="963"/>
    </row>
    <row r="271" spans="1:26" ht="32">
      <c r="A271" s="693"/>
      <c r="B271" s="161"/>
      <c r="C271" s="471" t="s">
        <v>5767</v>
      </c>
      <c r="D271" s="180">
        <v>2</v>
      </c>
      <c r="E271" s="696" t="s">
        <v>599</v>
      </c>
      <c r="F271" s="471"/>
      <c r="G271" s="1039"/>
      <c r="H271" s="1040"/>
      <c r="I271" s="893"/>
      <c r="J271" s="893"/>
      <c r="K271" s="960"/>
      <c r="L271" s="960"/>
      <c r="M271" s="963"/>
      <c r="N271" s="963"/>
      <c r="O271" s="963"/>
      <c r="P271" s="963"/>
      <c r="Q271" s="963"/>
      <c r="R271" s="963"/>
      <c r="S271" s="963"/>
      <c r="T271" s="963"/>
      <c r="U271" s="963"/>
      <c r="V271" s="963"/>
      <c r="W271" s="963"/>
      <c r="X271" s="963"/>
      <c r="Y271" s="963"/>
      <c r="Z271" s="963"/>
    </row>
    <row r="272" spans="1:26" ht="51">
      <c r="A272" s="693" t="s">
        <v>2111</v>
      </c>
      <c r="B272" s="467" t="s">
        <v>855</v>
      </c>
      <c r="C272" s="471" t="s">
        <v>856</v>
      </c>
      <c r="D272" s="180">
        <v>2</v>
      </c>
      <c r="E272" s="696" t="s">
        <v>857</v>
      </c>
      <c r="F272" s="475" t="s">
        <v>5768</v>
      </c>
      <c r="G272" s="1039"/>
      <c r="H272" s="1040"/>
      <c r="I272" s="893"/>
      <c r="J272" s="893"/>
      <c r="K272" s="960"/>
      <c r="L272" s="960"/>
      <c r="M272" s="963"/>
      <c r="N272" s="963"/>
      <c r="O272" s="963"/>
      <c r="P272" s="963"/>
      <c r="Q272" s="963"/>
      <c r="R272" s="963"/>
      <c r="S272" s="963"/>
      <c r="T272" s="963"/>
      <c r="U272" s="963"/>
      <c r="V272" s="963"/>
      <c r="W272" s="963"/>
      <c r="X272" s="963"/>
      <c r="Y272" s="963"/>
      <c r="Z272" s="963"/>
    </row>
    <row r="273" spans="1:26" ht="48">
      <c r="A273" s="693"/>
      <c r="B273" s="467"/>
      <c r="C273" s="475" t="s">
        <v>5769</v>
      </c>
      <c r="D273" s="180">
        <v>2</v>
      </c>
      <c r="E273" s="696" t="s">
        <v>857</v>
      </c>
      <c r="F273" s="471"/>
      <c r="G273" s="1039"/>
      <c r="H273" s="1040"/>
      <c r="I273" s="893"/>
      <c r="J273" s="893"/>
      <c r="K273" s="960"/>
      <c r="L273" s="960"/>
      <c r="M273" s="963"/>
      <c r="N273" s="963"/>
      <c r="O273" s="963"/>
      <c r="P273" s="963"/>
      <c r="Q273" s="963"/>
      <c r="R273" s="963"/>
      <c r="S273" s="963"/>
      <c r="T273" s="963"/>
      <c r="U273" s="963"/>
      <c r="V273" s="963"/>
      <c r="W273" s="963"/>
      <c r="X273" s="963"/>
      <c r="Y273" s="963"/>
      <c r="Z273" s="963"/>
    </row>
    <row r="274" spans="1:26" ht="51">
      <c r="A274" s="693" t="s">
        <v>2113</v>
      </c>
      <c r="B274" s="467" t="s">
        <v>859</v>
      </c>
      <c r="C274" s="475" t="s">
        <v>5770</v>
      </c>
      <c r="D274" s="180">
        <v>2</v>
      </c>
      <c r="E274" s="696" t="s">
        <v>506</v>
      </c>
      <c r="F274" s="471"/>
      <c r="G274" s="1039"/>
      <c r="H274" s="1040"/>
      <c r="I274" s="893"/>
      <c r="J274" s="893"/>
      <c r="K274" s="960"/>
      <c r="L274" s="960"/>
      <c r="M274" s="963"/>
      <c r="N274" s="963"/>
      <c r="O274" s="963"/>
      <c r="P274" s="963"/>
      <c r="Q274" s="963"/>
      <c r="R274" s="963"/>
      <c r="S274" s="963"/>
      <c r="T274" s="963"/>
      <c r="U274" s="963"/>
      <c r="V274" s="963"/>
      <c r="W274" s="963"/>
      <c r="X274" s="963"/>
      <c r="Y274" s="963"/>
      <c r="Z274" s="963"/>
    </row>
    <row r="275" spans="1:26" ht="19">
      <c r="A275" s="927" t="s">
        <v>232</v>
      </c>
      <c r="B275" s="1606" t="s">
        <v>233</v>
      </c>
      <c r="C275" s="1570"/>
      <c r="D275" s="1570"/>
      <c r="E275" s="1570"/>
      <c r="F275" s="1570"/>
      <c r="G275" s="1573"/>
      <c r="H275" s="816"/>
      <c r="I275" s="893">
        <f>SUM(D276:D290)</f>
        <v>28</v>
      </c>
      <c r="J275" s="893">
        <f>COUNT(D276:D290)*2</f>
        <v>28</v>
      </c>
      <c r="K275" s="960"/>
      <c r="L275" s="960"/>
      <c r="M275" s="963"/>
      <c r="N275" s="963"/>
      <c r="O275" s="963"/>
      <c r="P275" s="963"/>
      <c r="Q275" s="963"/>
      <c r="R275" s="963"/>
      <c r="S275" s="963"/>
      <c r="T275" s="963"/>
      <c r="U275" s="963"/>
      <c r="V275" s="963"/>
      <c r="W275" s="963"/>
      <c r="X275" s="963"/>
      <c r="Y275" s="963"/>
      <c r="Z275" s="963"/>
    </row>
    <row r="276" spans="1:26" ht="51">
      <c r="A276" s="927" t="s">
        <v>861</v>
      </c>
      <c r="B276" s="161" t="s">
        <v>862</v>
      </c>
      <c r="C276" s="769" t="s">
        <v>863</v>
      </c>
      <c r="D276" s="180">
        <v>2</v>
      </c>
      <c r="E276" s="736" t="s">
        <v>599</v>
      </c>
      <c r="F276" s="769" t="s">
        <v>5771</v>
      </c>
      <c r="G276" s="1058"/>
      <c r="H276" s="1059"/>
      <c r="I276" s="893"/>
      <c r="J276" s="893"/>
      <c r="K276" s="960"/>
      <c r="L276" s="960"/>
      <c r="M276" s="963"/>
      <c r="N276" s="963"/>
      <c r="O276" s="963"/>
      <c r="P276" s="963"/>
      <c r="Q276" s="963"/>
      <c r="R276" s="963"/>
      <c r="S276" s="963"/>
      <c r="T276" s="963"/>
      <c r="U276" s="963"/>
      <c r="V276" s="963"/>
      <c r="W276" s="963"/>
      <c r="X276" s="963"/>
      <c r="Y276" s="963"/>
      <c r="Z276" s="963"/>
    </row>
    <row r="277" spans="1:26" ht="34" hidden="1">
      <c r="A277" s="349" t="s">
        <v>865</v>
      </c>
      <c r="B277" s="161" t="s">
        <v>866</v>
      </c>
      <c r="C277" s="963"/>
      <c r="D277" s="1060"/>
      <c r="E277" s="780"/>
      <c r="F277" s="986"/>
      <c r="G277" s="1061"/>
      <c r="H277" s="960"/>
      <c r="I277" s="960"/>
      <c r="J277" s="960"/>
      <c r="K277" s="960"/>
      <c r="L277" s="960"/>
      <c r="M277" s="963"/>
      <c r="N277" s="963"/>
      <c r="O277" s="963"/>
      <c r="P277" s="963"/>
      <c r="Q277" s="963"/>
      <c r="R277" s="963"/>
      <c r="S277" s="963"/>
      <c r="T277" s="963"/>
      <c r="U277" s="963"/>
      <c r="V277" s="963"/>
      <c r="W277" s="963"/>
      <c r="X277" s="963"/>
      <c r="Y277" s="963"/>
      <c r="Z277" s="963"/>
    </row>
    <row r="278" spans="1:26" ht="80">
      <c r="A278" s="927" t="s">
        <v>2118</v>
      </c>
      <c r="B278" s="161" t="s">
        <v>868</v>
      </c>
      <c r="C278" s="475" t="s">
        <v>869</v>
      </c>
      <c r="D278" s="180">
        <v>2</v>
      </c>
      <c r="E278" s="696" t="s">
        <v>469</v>
      </c>
      <c r="F278" s="1534" t="s">
        <v>9771</v>
      </c>
      <c r="G278" s="1058"/>
      <c r="H278" s="1059"/>
      <c r="I278" s="893"/>
      <c r="J278" s="893"/>
      <c r="K278" s="960"/>
      <c r="L278" s="960"/>
      <c r="M278" s="963"/>
      <c r="N278" s="963"/>
      <c r="O278" s="963"/>
      <c r="P278" s="963"/>
      <c r="Q278" s="963"/>
      <c r="R278" s="963"/>
      <c r="S278" s="963"/>
      <c r="T278" s="963"/>
      <c r="U278" s="963"/>
      <c r="V278" s="963"/>
      <c r="W278" s="963"/>
      <c r="X278" s="963"/>
      <c r="Y278" s="963"/>
      <c r="Z278" s="963"/>
    </row>
    <row r="279" spans="1:26" ht="32">
      <c r="A279" s="927"/>
      <c r="B279" s="161"/>
      <c r="C279" s="769" t="s">
        <v>871</v>
      </c>
      <c r="D279" s="180">
        <v>2</v>
      </c>
      <c r="E279" s="736" t="s">
        <v>469</v>
      </c>
      <c r="F279" s="735" t="s">
        <v>5388</v>
      </c>
      <c r="G279" s="1058"/>
      <c r="H279" s="1059"/>
      <c r="I279" s="893"/>
      <c r="J279" s="893"/>
      <c r="K279" s="960"/>
      <c r="L279" s="960"/>
      <c r="M279" s="963"/>
      <c r="N279" s="963"/>
      <c r="O279" s="963"/>
      <c r="P279" s="963"/>
      <c r="Q279" s="963"/>
      <c r="R279" s="963"/>
      <c r="S279" s="963"/>
      <c r="T279" s="963"/>
      <c r="U279" s="963"/>
      <c r="V279" s="963"/>
      <c r="W279" s="963"/>
      <c r="X279" s="963"/>
      <c r="Y279" s="963"/>
      <c r="Z279" s="963"/>
    </row>
    <row r="280" spans="1:26" ht="48">
      <c r="A280" s="927" t="s">
        <v>2122</v>
      </c>
      <c r="B280" s="161" t="s">
        <v>873</v>
      </c>
      <c r="C280" s="735" t="s">
        <v>3335</v>
      </c>
      <c r="D280" s="180">
        <v>2</v>
      </c>
      <c r="E280" s="736" t="s">
        <v>504</v>
      </c>
      <c r="F280" s="1062" t="s">
        <v>5772</v>
      </c>
      <c r="G280" s="1058"/>
      <c r="H280" s="1059"/>
      <c r="I280" s="893"/>
      <c r="J280" s="893"/>
      <c r="K280" s="960"/>
      <c r="L280" s="960"/>
      <c r="M280" s="963"/>
      <c r="N280" s="963"/>
      <c r="O280" s="963"/>
      <c r="P280" s="963"/>
      <c r="Q280" s="963"/>
      <c r="R280" s="963"/>
      <c r="S280" s="963"/>
      <c r="T280" s="963"/>
      <c r="U280" s="963"/>
      <c r="V280" s="963"/>
      <c r="W280" s="963"/>
      <c r="X280" s="963"/>
      <c r="Y280" s="963"/>
      <c r="Z280" s="963"/>
    </row>
    <row r="281" spans="1:26" ht="16">
      <c r="A281" s="927"/>
      <c r="B281" s="161"/>
      <c r="C281" s="1021" t="s">
        <v>875</v>
      </c>
      <c r="D281" s="180">
        <v>2</v>
      </c>
      <c r="E281" s="736" t="s">
        <v>504</v>
      </c>
      <c r="F281" s="1056" t="s">
        <v>4260</v>
      </c>
      <c r="G281" s="1058"/>
      <c r="H281" s="1059"/>
      <c r="I281" s="893"/>
      <c r="J281" s="893"/>
      <c r="K281" s="960"/>
      <c r="L281" s="960"/>
      <c r="M281" s="963"/>
      <c r="N281" s="963"/>
      <c r="O281" s="963"/>
      <c r="P281" s="963"/>
      <c r="Q281" s="963"/>
      <c r="R281" s="963"/>
      <c r="S281" s="963"/>
      <c r="T281" s="963"/>
      <c r="U281" s="963"/>
      <c r="V281" s="963"/>
      <c r="W281" s="963"/>
      <c r="X281" s="963"/>
      <c r="Y281" s="963"/>
      <c r="Z281" s="963"/>
    </row>
    <row r="282" spans="1:26" ht="48">
      <c r="A282" s="927"/>
      <c r="B282" s="161"/>
      <c r="C282" s="1062" t="s">
        <v>876</v>
      </c>
      <c r="D282" s="180">
        <v>2</v>
      </c>
      <c r="E282" s="736" t="s">
        <v>877</v>
      </c>
      <c r="F282" s="1062" t="s">
        <v>5773</v>
      </c>
      <c r="G282" s="1058"/>
      <c r="H282" s="1059"/>
      <c r="I282" s="893"/>
      <c r="J282" s="893"/>
      <c r="K282" s="960"/>
      <c r="L282" s="960"/>
      <c r="M282" s="963"/>
      <c r="N282" s="963"/>
      <c r="O282" s="963"/>
      <c r="P282" s="963"/>
      <c r="Q282" s="963"/>
      <c r="R282" s="963"/>
      <c r="S282" s="963"/>
      <c r="T282" s="963"/>
      <c r="U282" s="963"/>
      <c r="V282" s="963"/>
      <c r="W282" s="963"/>
      <c r="X282" s="963"/>
      <c r="Y282" s="963"/>
      <c r="Z282" s="963"/>
    </row>
    <row r="283" spans="1:26" ht="48">
      <c r="A283" s="927" t="s">
        <v>2128</v>
      </c>
      <c r="B283" s="161" t="s">
        <v>880</v>
      </c>
      <c r="C283" s="735" t="s">
        <v>2780</v>
      </c>
      <c r="D283" s="180">
        <v>2</v>
      </c>
      <c r="E283" s="3" t="s">
        <v>599</v>
      </c>
      <c r="F283" s="735" t="s">
        <v>5774</v>
      </c>
      <c r="G283" s="1058"/>
      <c r="H283" s="1059"/>
      <c r="I283" s="893"/>
      <c r="J283" s="893"/>
      <c r="K283" s="960"/>
      <c r="L283" s="960"/>
      <c r="M283" s="963"/>
      <c r="N283" s="963"/>
      <c r="O283" s="963"/>
      <c r="P283" s="963"/>
      <c r="Q283" s="963"/>
      <c r="R283" s="963"/>
      <c r="S283" s="963"/>
      <c r="T283" s="963"/>
      <c r="U283" s="963"/>
      <c r="V283" s="963"/>
      <c r="W283" s="963"/>
      <c r="X283" s="963"/>
      <c r="Y283" s="963"/>
      <c r="Z283" s="963"/>
    </row>
    <row r="284" spans="1:26" ht="32">
      <c r="A284" s="927"/>
      <c r="B284" s="161"/>
      <c r="C284" s="735" t="s">
        <v>5775</v>
      </c>
      <c r="D284" s="180">
        <v>2</v>
      </c>
      <c r="E284" s="736" t="s">
        <v>611</v>
      </c>
      <c r="F284" s="735" t="s">
        <v>5776</v>
      </c>
      <c r="G284" s="1058"/>
      <c r="H284" s="1059"/>
      <c r="I284" s="893"/>
      <c r="J284" s="893"/>
      <c r="K284" s="960"/>
      <c r="L284" s="960"/>
      <c r="M284" s="963"/>
      <c r="N284" s="963"/>
      <c r="O284" s="963"/>
      <c r="P284" s="963"/>
      <c r="Q284" s="963"/>
      <c r="R284" s="963"/>
      <c r="S284" s="963"/>
      <c r="T284" s="963"/>
      <c r="U284" s="963"/>
      <c r="V284" s="963"/>
      <c r="W284" s="963"/>
      <c r="X284" s="963"/>
      <c r="Y284" s="963"/>
      <c r="Z284" s="963"/>
    </row>
    <row r="285" spans="1:26" ht="32">
      <c r="A285" s="927"/>
      <c r="B285" s="161"/>
      <c r="C285" s="1047" t="s">
        <v>5777</v>
      </c>
      <c r="D285" s="180">
        <v>2</v>
      </c>
      <c r="E285" s="737" t="s">
        <v>504</v>
      </c>
      <c r="F285" s="735" t="s">
        <v>5778</v>
      </c>
      <c r="G285" s="1058"/>
      <c r="H285" s="1059"/>
      <c r="I285" s="893"/>
      <c r="J285" s="893"/>
      <c r="K285" s="960"/>
      <c r="L285" s="960"/>
      <c r="M285" s="963"/>
      <c r="N285" s="963"/>
      <c r="O285" s="963"/>
      <c r="P285" s="963"/>
      <c r="Q285" s="963"/>
      <c r="R285" s="963"/>
      <c r="S285" s="963"/>
      <c r="T285" s="963"/>
      <c r="U285" s="963"/>
      <c r="V285" s="963"/>
      <c r="W285" s="963"/>
      <c r="X285" s="963"/>
      <c r="Y285" s="963"/>
      <c r="Z285" s="963"/>
    </row>
    <row r="286" spans="1:26" ht="32">
      <c r="A286" s="927" t="s">
        <v>2132</v>
      </c>
      <c r="B286" s="735" t="s">
        <v>888</v>
      </c>
      <c r="C286" s="735" t="s">
        <v>2785</v>
      </c>
      <c r="D286" s="180">
        <v>2</v>
      </c>
      <c r="E286" s="736" t="s">
        <v>599</v>
      </c>
      <c r="F286" s="735" t="s">
        <v>5779</v>
      </c>
      <c r="G286" s="1058"/>
      <c r="H286" s="1059"/>
      <c r="I286" s="893"/>
      <c r="J286" s="893"/>
      <c r="K286" s="960"/>
      <c r="L286" s="960"/>
      <c r="M286" s="963"/>
      <c r="N286" s="963"/>
      <c r="O286" s="963"/>
      <c r="P286" s="963"/>
      <c r="Q286" s="963"/>
      <c r="R286" s="963"/>
      <c r="S286" s="963"/>
      <c r="T286" s="963"/>
      <c r="U286" s="963"/>
      <c r="V286" s="963"/>
      <c r="W286" s="963"/>
      <c r="X286" s="963"/>
      <c r="Y286" s="963"/>
      <c r="Z286" s="963"/>
    </row>
    <row r="287" spans="1:26" ht="16">
      <c r="A287" s="927"/>
      <c r="B287" s="735"/>
      <c r="C287" s="735" t="s">
        <v>892</v>
      </c>
      <c r="D287" s="180">
        <v>2</v>
      </c>
      <c r="E287" s="736" t="s">
        <v>891</v>
      </c>
      <c r="F287" s="735" t="s">
        <v>5780</v>
      </c>
      <c r="G287" s="1058"/>
      <c r="H287" s="1059"/>
      <c r="I287" s="893"/>
      <c r="J287" s="893"/>
      <c r="K287" s="960"/>
      <c r="L287" s="960"/>
      <c r="M287" s="963"/>
      <c r="N287" s="963"/>
      <c r="O287" s="963"/>
      <c r="P287" s="963"/>
      <c r="Q287" s="963"/>
      <c r="R287" s="963"/>
      <c r="S287" s="963"/>
      <c r="T287" s="963"/>
      <c r="U287" s="963"/>
      <c r="V287" s="963"/>
      <c r="W287" s="963"/>
      <c r="X287" s="963"/>
      <c r="Y287" s="963"/>
      <c r="Z287" s="963"/>
    </row>
    <row r="288" spans="1:26" ht="64">
      <c r="A288" s="927" t="s">
        <v>2135</v>
      </c>
      <c r="B288" s="161" t="s">
        <v>895</v>
      </c>
      <c r="C288" s="769" t="s">
        <v>5781</v>
      </c>
      <c r="D288" s="180">
        <v>2</v>
      </c>
      <c r="E288" s="736" t="s">
        <v>504</v>
      </c>
      <c r="F288" s="735" t="s">
        <v>5782</v>
      </c>
      <c r="G288" s="1058"/>
      <c r="H288" s="1059"/>
      <c r="I288" s="893"/>
      <c r="J288" s="893"/>
      <c r="K288" s="960"/>
      <c r="L288" s="960"/>
      <c r="M288" s="963"/>
      <c r="N288" s="963"/>
      <c r="O288" s="963"/>
      <c r="P288" s="963"/>
      <c r="Q288" s="963"/>
      <c r="R288" s="963"/>
      <c r="S288" s="963"/>
      <c r="T288" s="963"/>
      <c r="U288" s="963"/>
      <c r="V288" s="963"/>
      <c r="W288" s="963"/>
      <c r="X288" s="963"/>
      <c r="Y288" s="963"/>
      <c r="Z288" s="963"/>
    </row>
    <row r="289" spans="1:26" ht="34">
      <c r="A289" s="927" t="s">
        <v>2140</v>
      </c>
      <c r="B289" s="161" t="s">
        <v>899</v>
      </c>
      <c r="C289" s="735" t="s">
        <v>5783</v>
      </c>
      <c r="D289" s="180">
        <v>2</v>
      </c>
      <c r="E289" s="736" t="s">
        <v>506</v>
      </c>
      <c r="F289" s="769" t="s">
        <v>5784</v>
      </c>
      <c r="G289" s="1058"/>
      <c r="H289" s="1059"/>
      <c r="I289" s="893"/>
      <c r="J289" s="893"/>
      <c r="K289" s="960"/>
      <c r="L289" s="960"/>
      <c r="M289" s="963"/>
      <c r="N289" s="963"/>
      <c r="O289" s="963"/>
      <c r="P289" s="963"/>
      <c r="Q289" s="963"/>
      <c r="R289" s="963"/>
      <c r="S289" s="963"/>
      <c r="T289" s="963"/>
      <c r="U289" s="963"/>
      <c r="V289" s="963"/>
      <c r="W289" s="963"/>
      <c r="X289" s="963"/>
      <c r="Y289" s="963"/>
      <c r="Z289" s="963"/>
    </row>
    <row r="290" spans="1:26" ht="16">
      <c r="A290" s="927"/>
      <c r="B290" s="161"/>
      <c r="C290" s="735" t="s">
        <v>5785</v>
      </c>
      <c r="D290" s="180">
        <v>2</v>
      </c>
      <c r="E290" s="736" t="s">
        <v>891</v>
      </c>
      <c r="F290" s="735"/>
      <c r="G290" s="1058"/>
      <c r="H290" s="1059"/>
      <c r="I290" s="893"/>
      <c r="J290" s="893"/>
      <c r="K290" s="960"/>
      <c r="L290" s="960"/>
      <c r="M290" s="963"/>
      <c r="N290" s="963"/>
      <c r="O290" s="963"/>
      <c r="P290" s="963"/>
      <c r="Q290" s="963"/>
      <c r="R290" s="963"/>
      <c r="S290" s="963"/>
      <c r="T290" s="963"/>
      <c r="U290" s="963"/>
      <c r="V290" s="963"/>
      <c r="W290" s="963"/>
      <c r="X290" s="963"/>
      <c r="Y290" s="963"/>
      <c r="Z290" s="963"/>
    </row>
    <row r="291" spans="1:26" ht="19">
      <c r="A291" s="927" t="s">
        <v>234</v>
      </c>
      <c r="B291" s="1606" t="s">
        <v>86</v>
      </c>
      <c r="C291" s="1570"/>
      <c r="D291" s="1570"/>
      <c r="E291" s="1570"/>
      <c r="F291" s="1570"/>
      <c r="G291" s="1573"/>
      <c r="H291" s="816"/>
      <c r="I291" s="893">
        <f>SUM(D292:D300)</f>
        <v>18</v>
      </c>
      <c r="J291" s="893">
        <f>COUNT(D292:D300)*2</f>
        <v>18</v>
      </c>
      <c r="K291" s="960"/>
      <c r="L291" s="960"/>
      <c r="M291" s="963"/>
      <c r="N291" s="963"/>
      <c r="O291" s="963"/>
      <c r="P291" s="963"/>
      <c r="Q291" s="963"/>
      <c r="R291" s="963"/>
      <c r="S291" s="963"/>
      <c r="T291" s="963"/>
      <c r="U291" s="963"/>
      <c r="V291" s="963"/>
      <c r="W291" s="963"/>
      <c r="X291" s="963"/>
      <c r="Y291" s="963"/>
      <c r="Z291" s="963"/>
    </row>
    <row r="292" spans="1:26" ht="34">
      <c r="A292" s="693" t="s">
        <v>2142</v>
      </c>
      <c r="B292" s="467" t="s">
        <v>902</v>
      </c>
      <c r="C292" s="476" t="s">
        <v>5786</v>
      </c>
      <c r="D292" s="180">
        <v>2</v>
      </c>
      <c r="E292" s="696" t="s">
        <v>469</v>
      </c>
      <c r="F292" s="475" t="s">
        <v>5787</v>
      </c>
      <c r="G292" s="1039"/>
      <c r="H292" s="1040"/>
      <c r="I292" s="893"/>
      <c r="J292" s="893"/>
      <c r="K292" s="960"/>
      <c r="L292" s="960"/>
      <c r="M292" s="963"/>
      <c r="N292" s="963"/>
      <c r="O292" s="963"/>
      <c r="P292" s="963"/>
      <c r="Q292" s="963"/>
      <c r="R292" s="963"/>
      <c r="S292" s="963"/>
      <c r="T292" s="963"/>
      <c r="U292" s="963"/>
      <c r="V292" s="963"/>
      <c r="W292" s="963"/>
      <c r="X292" s="963"/>
      <c r="Y292" s="963"/>
      <c r="Z292" s="963"/>
    </row>
    <row r="293" spans="1:26" ht="32">
      <c r="A293" s="693"/>
      <c r="B293" s="467"/>
      <c r="C293" s="476" t="s">
        <v>5788</v>
      </c>
      <c r="D293" s="180">
        <v>2</v>
      </c>
      <c r="E293" s="696" t="s">
        <v>469</v>
      </c>
      <c r="F293" s="475"/>
      <c r="G293" s="1039"/>
      <c r="H293" s="1040"/>
      <c r="I293" s="893"/>
      <c r="J293" s="893"/>
      <c r="K293" s="960"/>
      <c r="L293" s="960"/>
      <c r="M293" s="963"/>
      <c r="N293" s="963"/>
      <c r="O293" s="963"/>
      <c r="P293" s="963"/>
      <c r="Q293" s="963"/>
      <c r="R293" s="963"/>
      <c r="S293" s="963"/>
      <c r="T293" s="963"/>
      <c r="U293" s="963"/>
      <c r="V293" s="963"/>
      <c r="W293" s="963"/>
      <c r="X293" s="963"/>
      <c r="Y293" s="963"/>
      <c r="Z293" s="963"/>
    </row>
    <row r="294" spans="1:26" ht="34">
      <c r="A294" s="693" t="s">
        <v>2147</v>
      </c>
      <c r="B294" s="467" t="s">
        <v>907</v>
      </c>
      <c r="C294" s="475" t="s">
        <v>5789</v>
      </c>
      <c r="D294" s="180">
        <v>2</v>
      </c>
      <c r="E294" s="696" t="s">
        <v>469</v>
      </c>
      <c r="F294" s="471"/>
      <c r="G294" s="1039"/>
      <c r="H294" s="1040"/>
      <c r="I294" s="893"/>
      <c r="J294" s="893"/>
      <c r="K294" s="960"/>
      <c r="L294" s="960"/>
      <c r="M294" s="963"/>
      <c r="N294" s="963"/>
      <c r="O294" s="963"/>
      <c r="P294" s="963"/>
      <c r="Q294" s="963"/>
      <c r="R294" s="963"/>
      <c r="S294" s="963"/>
      <c r="T294" s="963"/>
      <c r="U294" s="963"/>
      <c r="V294" s="963"/>
      <c r="W294" s="963"/>
      <c r="X294" s="963"/>
      <c r="Y294" s="963"/>
      <c r="Z294" s="963"/>
    </row>
    <row r="295" spans="1:26" ht="32">
      <c r="A295" s="693"/>
      <c r="B295" s="467"/>
      <c r="C295" s="475" t="s">
        <v>5790</v>
      </c>
      <c r="D295" s="180">
        <v>2</v>
      </c>
      <c r="E295" s="696" t="s">
        <v>891</v>
      </c>
      <c r="F295" s="471"/>
      <c r="G295" s="1039"/>
      <c r="H295" s="1040"/>
      <c r="I295" s="893"/>
      <c r="J295" s="893"/>
      <c r="K295" s="960"/>
      <c r="L295" s="960"/>
      <c r="M295" s="963"/>
      <c r="N295" s="963"/>
      <c r="O295" s="963"/>
      <c r="P295" s="963"/>
      <c r="Q295" s="963"/>
      <c r="R295" s="963"/>
      <c r="S295" s="963"/>
      <c r="T295" s="963"/>
      <c r="U295" s="963"/>
      <c r="V295" s="963"/>
      <c r="W295" s="963"/>
      <c r="X295" s="963"/>
      <c r="Y295" s="963"/>
      <c r="Z295" s="963"/>
    </row>
    <row r="296" spans="1:26" ht="51">
      <c r="A296" s="693" t="s">
        <v>909</v>
      </c>
      <c r="B296" s="467" t="s">
        <v>910</v>
      </c>
      <c r="C296" s="475" t="s">
        <v>5791</v>
      </c>
      <c r="D296" s="180">
        <v>2</v>
      </c>
      <c r="E296" s="696" t="s">
        <v>599</v>
      </c>
      <c r="F296" s="475" t="s">
        <v>5792</v>
      </c>
      <c r="G296" s="1039"/>
      <c r="H296" s="1040"/>
      <c r="I296" s="893"/>
      <c r="J296" s="893"/>
      <c r="K296" s="960"/>
      <c r="L296" s="960"/>
      <c r="M296" s="963"/>
      <c r="N296" s="963"/>
      <c r="O296" s="963"/>
      <c r="P296" s="963"/>
      <c r="Q296" s="963"/>
      <c r="R296" s="963"/>
      <c r="S296" s="963"/>
      <c r="T296" s="963"/>
      <c r="U296" s="963"/>
      <c r="V296" s="963"/>
      <c r="W296" s="963"/>
      <c r="X296" s="963"/>
      <c r="Y296" s="963"/>
      <c r="Z296" s="963"/>
    </row>
    <row r="297" spans="1:26" ht="16">
      <c r="A297" s="693"/>
      <c r="B297" s="467"/>
      <c r="C297" s="475" t="s">
        <v>5793</v>
      </c>
      <c r="D297" s="180">
        <v>2</v>
      </c>
      <c r="E297" s="696" t="s">
        <v>599</v>
      </c>
      <c r="F297" s="475" t="s">
        <v>5794</v>
      </c>
      <c r="G297" s="1039"/>
      <c r="H297" s="1040"/>
      <c r="I297" s="893"/>
      <c r="J297" s="893"/>
      <c r="K297" s="960"/>
      <c r="L297" s="960"/>
      <c r="M297" s="963"/>
      <c r="N297" s="963"/>
      <c r="O297" s="963"/>
      <c r="P297" s="963"/>
      <c r="Q297" s="963"/>
      <c r="R297" s="963"/>
      <c r="S297" s="963"/>
      <c r="T297" s="963"/>
      <c r="U297" s="963"/>
      <c r="V297" s="963"/>
      <c r="W297" s="963"/>
      <c r="X297" s="963"/>
      <c r="Y297" s="963"/>
      <c r="Z297" s="963"/>
    </row>
    <row r="298" spans="1:26" ht="16">
      <c r="A298" s="693"/>
      <c r="B298" s="467"/>
      <c r="C298" s="471" t="s">
        <v>5795</v>
      </c>
      <c r="D298" s="180">
        <v>2</v>
      </c>
      <c r="E298" s="696" t="s">
        <v>599</v>
      </c>
      <c r="F298" s="471"/>
      <c r="G298" s="1039"/>
      <c r="H298" s="1040"/>
      <c r="I298" s="893"/>
      <c r="J298" s="893"/>
      <c r="K298" s="960"/>
      <c r="L298" s="960"/>
      <c r="M298" s="963"/>
      <c r="N298" s="963"/>
      <c r="O298" s="963"/>
      <c r="P298" s="963"/>
      <c r="Q298" s="963"/>
      <c r="R298" s="963"/>
      <c r="S298" s="963"/>
      <c r="T298" s="963"/>
      <c r="U298" s="963"/>
      <c r="V298" s="963"/>
      <c r="W298" s="963"/>
      <c r="X298" s="963"/>
      <c r="Y298" s="963"/>
      <c r="Z298" s="963"/>
    </row>
    <row r="299" spans="1:26" ht="34">
      <c r="A299" s="693" t="s">
        <v>2153</v>
      </c>
      <c r="B299" s="467" t="s">
        <v>916</v>
      </c>
      <c r="C299" s="475" t="s">
        <v>5796</v>
      </c>
      <c r="D299" s="180">
        <v>2</v>
      </c>
      <c r="E299" s="696" t="s">
        <v>469</v>
      </c>
      <c r="F299" s="471"/>
      <c r="G299" s="1039"/>
      <c r="H299" s="1040"/>
      <c r="I299" s="893"/>
      <c r="J299" s="893"/>
      <c r="K299" s="960"/>
      <c r="L299" s="960"/>
      <c r="M299" s="963"/>
      <c r="N299" s="963"/>
      <c r="O299" s="963"/>
      <c r="P299" s="963"/>
      <c r="Q299" s="963"/>
      <c r="R299" s="963"/>
      <c r="S299" s="963"/>
      <c r="T299" s="963"/>
      <c r="U299" s="963"/>
      <c r="V299" s="963"/>
      <c r="W299" s="963"/>
      <c r="X299" s="963"/>
      <c r="Y299" s="963"/>
      <c r="Z299" s="963"/>
    </row>
    <row r="300" spans="1:26" ht="32">
      <c r="A300" s="693" t="s">
        <v>920</v>
      </c>
      <c r="B300" s="735" t="s">
        <v>921</v>
      </c>
      <c r="C300" s="735" t="s">
        <v>5797</v>
      </c>
      <c r="D300" s="180">
        <v>2</v>
      </c>
      <c r="E300" s="736" t="s">
        <v>549</v>
      </c>
      <c r="F300" s="735"/>
      <c r="G300" s="1039"/>
      <c r="H300" s="1040"/>
      <c r="I300" s="893"/>
      <c r="J300" s="893"/>
      <c r="K300" s="960"/>
      <c r="L300" s="960"/>
      <c r="M300" s="963"/>
      <c r="N300" s="963"/>
      <c r="O300" s="963"/>
      <c r="P300" s="963"/>
      <c r="Q300" s="963"/>
      <c r="R300" s="963"/>
      <c r="S300" s="963"/>
      <c r="T300" s="963"/>
      <c r="U300" s="963"/>
      <c r="V300" s="963"/>
      <c r="W300" s="963"/>
      <c r="X300" s="963"/>
      <c r="Y300" s="963"/>
      <c r="Z300" s="963"/>
    </row>
    <row r="301" spans="1:26" ht="19">
      <c r="A301" s="927" t="s">
        <v>235</v>
      </c>
      <c r="B301" s="1606" t="s">
        <v>88</v>
      </c>
      <c r="C301" s="1570"/>
      <c r="D301" s="1570"/>
      <c r="E301" s="1570"/>
      <c r="F301" s="1570"/>
      <c r="G301" s="1573"/>
      <c r="H301" s="816"/>
      <c r="I301" s="893">
        <f>SUM(D302:D312)</f>
        <v>20</v>
      </c>
      <c r="J301" s="893">
        <f>COUNT(D302:D312)*2</f>
        <v>20</v>
      </c>
      <c r="K301" s="960"/>
      <c r="L301" s="960"/>
      <c r="M301" s="963"/>
      <c r="N301" s="963"/>
      <c r="O301" s="963"/>
      <c r="P301" s="963"/>
      <c r="Q301" s="963"/>
      <c r="R301" s="963"/>
      <c r="S301" s="963"/>
      <c r="T301" s="963"/>
      <c r="U301" s="963"/>
      <c r="V301" s="963"/>
      <c r="W301" s="963"/>
      <c r="X301" s="963"/>
      <c r="Y301" s="963"/>
      <c r="Z301" s="963"/>
    </row>
    <row r="302" spans="1:26" ht="34">
      <c r="A302" s="693" t="s">
        <v>923</v>
      </c>
      <c r="B302" s="161" t="s">
        <v>924</v>
      </c>
      <c r="C302" s="475" t="s">
        <v>925</v>
      </c>
      <c r="D302" s="180">
        <v>2</v>
      </c>
      <c r="E302" s="696" t="s">
        <v>469</v>
      </c>
      <c r="F302" s="471"/>
      <c r="G302" s="1039"/>
      <c r="H302" s="1040"/>
      <c r="I302" s="893"/>
      <c r="J302" s="893"/>
      <c r="K302" s="960"/>
      <c r="L302" s="960"/>
      <c r="M302" s="963"/>
      <c r="N302" s="963"/>
      <c r="O302" s="963"/>
      <c r="P302" s="963"/>
      <c r="Q302" s="963"/>
      <c r="R302" s="963"/>
      <c r="S302" s="963"/>
      <c r="T302" s="963"/>
      <c r="U302" s="963"/>
      <c r="V302" s="963"/>
      <c r="W302" s="963"/>
      <c r="X302" s="963"/>
      <c r="Y302" s="963"/>
      <c r="Z302" s="963"/>
    </row>
    <row r="303" spans="1:26" ht="32">
      <c r="A303" s="693"/>
      <c r="B303" s="161"/>
      <c r="C303" s="475" t="s">
        <v>926</v>
      </c>
      <c r="D303" s="180">
        <v>2</v>
      </c>
      <c r="E303" s="696" t="s">
        <v>469</v>
      </c>
      <c r="F303" s="471"/>
      <c r="G303" s="1039"/>
      <c r="H303" s="1040"/>
      <c r="I303" s="893"/>
      <c r="J303" s="893"/>
      <c r="K303" s="960"/>
      <c r="L303" s="960"/>
      <c r="M303" s="963"/>
      <c r="N303" s="963"/>
      <c r="O303" s="963"/>
      <c r="P303" s="963"/>
      <c r="Q303" s="963"/>
      <c r="R303" s="963"/>
      <c r="S303" s="963"/>
      <c r="T303" s="963"/>
      <c r="U303" s="963"/>
      <c r="V303" s="963"/>
      <c r="W303" s="963"/>
      <c r="X303" s="963"/>
      <c r="Y303" s="963"/>
      <c r="Z303" s="963"/>
    </row>
    <row r="304" spans="1:26" ht="34">
      <c r="A304" s="693" t="s">
        <v>2155</v>
      </c>
      <c r="B304" s="467" t="s">
        <v>928</v>
      </c>
      <c r="C304" s="475" t="s">
        <v>929</v>
      </c>
      <c r="D304" s="180">
        <v>2</v>
      </c>
      <c r="E304" s="696" t="s">
        <v>469</v>
      </c>
      <c r="F304" s="475" t="s">
        <v>930</v>
      </c>
      <c r="G304" s="1039"/>
      <c r="H304" s="1040"/>
      <c r="I304" s="893"/>
      <c r="J304" s="893"/>
      <c r="K304" s="960"/>
      <c r="L304" s="960"/>
      <c r="M304" s="963"/>
      <c r="N304" s="963"/>
      <c r="O304" s="963"/>
      <c r="P304" s="963"/>
      <c r="Q304" s="963"/>
      <c r="R304" s="963"/>
      <c r="S304" s="963"/>
      <c r="T304" s="963"/>
      <c r="U304" s="963"/>
      <c r="V304" s="963"/>
      <c r="W304" s="963"/>
      <c r="X304" s="963"/>
      <c r="Y304" s="963"/>
      <c r="Z304" s="963"/>
    </row>
    <row r="305" spans="1:26" ht="16">
      <c r="A305" s="693"/>
      <c r="B305" s="467"/>
      <c r="C305" s="471" t="s">
        <v>931</v>
      </c>
      <c r="D305" s="180">
        <v>2</v>
      </c>
      <c r="E305" s="696" t="s">
        <v>469</v>
      </c>
      <c r="F305" s="471"/>
      <c r="G305" s="1039"/>
      <c r="H305" s="1040"/>
      <c r="I305" s="893"/>
      <c r="J305" s="893"/>
      <c r="K305" s="960"/>
      <c r="L305" s="960"/>
      <c r="M305" s="963"/>
      <c r="N305" s="963"/>
      <c r="O305" s="963"/>
      <c r="P305" s="963"/>
      <c r="Q305" s="963"/>
      <c r="R305" s="963"/>
      <c r="S305" s="963"/>
      <c r="T305" s="963"/>
      <c r="U305" s="963"/>
      <c r="V305" s="963"/>
      <c r="W305" s="963"/>
      <c r="X305" s="963"/>
      <c r="Y305" s="963"/>
      <c r="Z305" s="963"/>
    </row>
    <row r="306" spans="1:26" ht="32">
      <c r="A306" s="693"/>
      <c r="B306" s="467"/>
      <c r="C306" s="471" t="s">
        <v>932</v>
      </c>
      <c r="D306" s="180">
        <v>2</v>
      </c>
      <c r="E306" s="696" t="s">
        <v>469</v>
      </c>
      <c r="F306" s="471"/>
      <c r="G306" s="1039"/>
      <c r="H306" s="1040"/>
      <c r="I306" s="893"/>
      <c r="J306" s="893"/>
      <c r="K306" s="960"/>
      <c r="L306" s="960"/>
      <c r="M306" s="963"/>
      <c r="N306" s="963"/>
      <c r="O306" s="963"/>
      <c r="P306" s="963"/>
      <c r="Q306" s="963"/>
      <c r="R306" s="963"/>
      <c r="S306" s="963"/>
      <c r="T306" s="963"/>
      <c r="U306" s="963"/>
      <c r="V306" s="963"/>
      <c r="W306" s="963"/>
      <c r="X306" s="963"/>
      <c r="Y306" s="963"/>
      <c r="Z306" s="963"/>
    </row>
    <row r="307" spans="1:26" ht="34">
      <c r="A307" s="693" t="s">
        <v>2156</v>
      </c>
      <c r="B307" s="467" t="s">
        <v>934</v>
      </c>
      <c r="C307" s="1063" t="s">
        <v>935</v>
      </c>
      <c r="D307" s="180">
        <v>2</v>
      </c>
      <c r="E307" s="696" t="s">
        <v>469</v>
      </c>
      <c r="F307" s="471"/>
      <c r="G307" s="1039"/>
      <c r="H307" s="1040"/>
      <c r="I307" s="893"/>
      <c r="J307" s="893"/>
      <c r="K307" s="960"/>
      <c r="L307" s="960"/>
      <c r="M307" s="963"/>
      <c r="N307" s="963"/>
      <c r="O307" s="963"/>
      <c r="P307" s="963"/>
      <c r="Q307" s="963"/>
      <c r="R307" s="963"/>
      <c r="S307" s="963"/>
      <c r="T307" s="963"/>
      <c r="U307" s="963"/>
      <c r="V307" s="963"/>
      <c r="W307" s="963"/>
      <c r="X307" s="963"/>
      <c r="Y307" s="963"/>
      <c r="Z307" s="963"/>
    </row>
    <row r="308" spans="1:26" ht="32">
      <c r="A308" s="693"/>
      <c r="B308" s="467"/>
      <c r="C308" s="475" t="s">
        <v>936</v>
      </c>
      <c r="D308" s="180">
        <v>2</v>
      </c>
      <c r="E308" s="696" t="s">
        <v>469</v>
      </c>
      <c r="F308" s="471"/>
      <c r="G308" s="1039"/>
      <c r="H308" s="1040"/>
      <c r="I308" s="893"/>
      <c r="J308" s="893"/>
      <c r="K308" s="960"/>
      <c r="L308" s="960"/>
      <c r="M308" s="963"/>
      <c r="N308" s="963"/>
      <c r="O308" s="963"/>
      <c r="P308" s="963"/>
      <c r="Q308" s="963"/>
      <c r="R308" s="963"/>
      <c r="S308" s="963"/>
      <c r="T308" s="963"/>
      <c r="U308" s="963"/>
      <c r="V308" s="963"/>
      <c r="W308" s="963"/>
      <c r="X308" s="963"/>
      <c r="Y308" s="963"/>
      <c r="Z308" s="963"/>
    </row>
    <row r="309" spans="1:26" ht="16">
      <c r="A309" s="693"/>
      <c r="B309" s="161"/>
      <c r="C309" s="475" t="s">
        <v>5798</v>
      </c>
      <c r="D309" s="180">
        <v>2</v>
      </c>
      <c r="E309" s="696" t="s">
        <v>469</v>
      </c>
      <c r="F309" s="471" t="s">
        <v>5799</v>
      </c>
      <c r="G309" s="1039"/>
      <c r="H309" s="1040"/>
      <c r="I309" s="893"/>
      <c r="J309" s="893"/>
      <c r="K309" s="960"/>
      <c r="L309" s="960"/>
      <c r="M309" s="963"/>
      <c r="N309" s="963"/>
      <c r="O309" s="963"/>
      <c r="P309" s="963"/>
      <c r="Q309" s="963"/>
      <c r="R309" s="963"/>
      <c r="S309" s="963"/>
      <c r="T309" s="963"/>
      <c r="U309" s="963"/>
      <c r="V309" s="963"/>
      <c r="W309" s="963"/>
      <c r="X309" s="963"/>
      <c r="Y309" s="963"/>
      <c r="Z309" s="963"/>
    </row>
    <row r="310" spans="1:26" ht="34" hidden="1">
      <c r="A310" s="310" t="s">
        <v>939</v>
      </c>
      <c r="B310" s="122" t="s">
        <v>940</v>
      </c>
      <c r="C310" s="141"/>
      <c r="D310" s="594"/>
      <c r="E310" s="141"/>
      <c r="F310" s="141"/>
      <c r="G310" s="127"/>
      <c r="H310" s="105"/>
      <c r="I310" s="105"/>
      <c r="J310" s="105"/>
      <c r="K310" s="105"/>
      <c r="L310" s="105"/>
      <c r="M310" s="106"/>
      <c r="N310" s="106"/>
      <c r="O310" s="106"/>
      <c r="P310" s="106"/>
      <c r="Q310" s="106"/>
      <c r="R310" s="106"/>
      <c r="S310" s="106"/>
      <c r="T310" s="106"/>
      <c r="U310" s="106"/>
      <c r="V310" s="106"/>
      <c r="W310" s="106"/>
      <c r="X310" s="106"/>
      <c r="Y310" s="106"/>
      <c r="Z310" s="106"/>
    </row>
    <row r="311" spans="1:26" ht="34">
      <c r="A311" s="693" t="s">
        <v>2157</v>
      </c>
      <c r="B311" s="467" t="s">
        <v>942</v>
      </c>
      <c r="C311" s="475" t="s">
        <v>5800</v>
      </c>
      <c r="D311" s="180">
        <v>2</v>
      </c>
      <c r="E311" s="696" t="s">
        <v>469</v>
      </c>
      <c r="F311" s="471"/>
      <c r="G311" s="1039"/>
      <c r="H311" s="1040"/>
      <c r="I311" s="893"/>
      <c r="J311" s="893"/>
      <c r="K311" s="960"/>
      <c r="L311" s="960"/>
      <c r="M311" s="963"/>
      <c r="N311" s="963"/>
      <c r="O311" s="963"/>
      <c r="P311" s="963"/>
      <c r="Q311" s="963"/>
      <c r="R311" s="963"/>
      <c r="S311" s="963"/>
      <c r="T311" s="963"/>
      <c r="U311" s="963"/>
      <c r="V311" s="963"/>
      <c r="W311" s="963"/>
      <c r="X311" s="963"/>
      <c r="Y311" s="963"/>
      <c r="Z311" s="963"/>
    </row>
    <row r="312" spans="1:26" ht="34">
      <c r="A312" s="693" t="s">
        <v>944</v>
      </c>
      <c r="B312" s="467" t="s">
        <v>945</v>
      </c>
      <c r="C312" s="475" t="s">
        <v>5801</v>
      </c>
      <c r="D312" s="180">
        <v>2</v>
      </c>
      <c r="E312" s="696" t="s">
        <v>469</v>
      </c>
      <c r="F312" s="471"/>
      <c r="G312" s="1039"/>
      <c r="H312" s="1040"/>
      <c r="I312" s="893"/>
      <c r="J312" s="893"/>
      <c r="K312" s="960"/>
      <c r="L312" s="960"/>
      <c r="M312" s="963"/>
      <c r="N312" s="963"/>
      <c r="O312" s="963"/>
      <c r="P312" s="963"/>
      <c r="Q312" s="963"/>
      <c r="R312" s="963"/>
      <c r="S312" s="963"/>
      <c r="T312" s="963"/>
      <c r="U312" s="963"/>
      <c r="V312" s="963"/>
      <c r="W312" s="963"/>
      <c r="X312" s="963"/>
      <c r="Y312" s="963"/>
      <c r="Z312" s="963"/>
    </row>
    <row r="313" spans="1:26" ht="19">
      <c r="A313" s="927" t="s">
        <v>236</v>
      </c>
      <c r="B313" s="1606" t="s">
        <v>90</v>
      </c>
      <c r="C313" s="1570"/>
      <c r="D313" s="1570"/>
      <c r="E313" s="1570"/>
      <c r="F313" s="1570"/>
      <c r="G313" s="1573"/>
      <c r="H313" s="816"/>
      <c r="I313" s="893">
        <f>SUM(D314:D319)</f>
        <v>10</v>
      </c>
      <c r="J313" s="893">
        <f>COUNT(D314:D319)*2</f>
        <v>10</v>
      </c>
      <c r="K313" s="960"/>
      <c r="L313" s="960"/>
      <c r="M313" s="963"/>
      <c r="N313" s="963"/>
      <c r="O313" s="963"/>
      <c r="P313" s="963"/>
      <c r="Q313" s="963"/>
      <c r="R313" s="963"/>
      <c r="S313" s="963"/>
      <c r="T313" s="963"/>
      <c r="U313" s="963"/>
      <c r="V313" s="963"/>
      <c r="W313" s="963"/>
      <c r="X313" s="963"/>
      <c r="Y313" s="963"/>
      <c r="Z313" s="963"/>
    </row>
    <row r="314" spans="1:26" ht="51">
      <c r="A314" s="693" t="s">
        <v>2159</v>
      </c>
      <c r="B314" s="467" t="s">
        <v>948</v>
      </c>
      <c r="C314" s="471" t="s">
        <v>949</v>
      </c>
      <c r="D314" s="180">
        <v>2</v>
      </c>
      <c r="E314" s="696" t="s">
        <v>506</v>
      </c>
      <c r="F314" s="471"/>
      <c r="G314" s="1039"/>
      <c r="H314" s="1040"/>
      <c r="I314" s="893"/>
      <c r="J314" s="893"/>
      <c r="K314" s="960"/>
      <c r="L314" s="960"/>
      <c r="M314" s="963"/>
      <c r="N314" s="963"/>
      <c r="O314" s="963"/>
      <c r="P314" s="963"/>
      <c r="Q314" s="963"/>
      <c r="R314" s="963"/>
      <c r="S314" s="963"/>
      <c r="T314" s="963"/>
      <c r="U314" s="963"/>
      <c r="V314" s="963"/>
      <c r="W314" s="963"/>
      <c r="X314" s="963"/>
      <c r="Y314" s="963"/>
      <c r="Z314" s="963"/>
    </row>
    <row r="315" spans="1:26" ht="16">
      <c r="A315" s="693"/>
      <c r="B315" s="467"/>
      <c r="C315" s="475" t="s">
        <v>5802</v>
      </c>
      <c r="D315" s="180">
        <v>2</v>
      </c>
      <c r="E315" s="696" t="s">
        <v>506</v>
      </c>
      <c r="F315" s="471"/>
      <c r="G315" s="1039"/>
      <c r="H315" s="1040"/>
      <c r="I315" s="893"/>
      <c r="J315" s="893"/>
      <c r="K315" s="960"/>
      <c r="L315" s="960"/>
      <c r="M315" s="963"/>
      <c r="N315" s="963"/>
      <c r="O315" s="963"/>
      <c r="P315" s="963"/>
      <c r="Q315" s="963"/>
      <c r="R315" s="963"/>
      <c r="S315" s="963"/>
      <c r="T315" s="963"/>
      <c r="U315" s="963"/>
      <c r="V315" s="963"/>
      <c r="W315" s="963"/>
      <c r="X315" s="963"/>
      <c r="Y315" s="963"/>
      <c r="Z315" s="963"/>
    </row>
    <row r="316" spans="1:26" ht="51">
      <c r="A316" s="693" t="s">
        <v>2160</v>
      </c>
      <c r="B316" s="467" t="s">
        <v>951</v>
      </c>
      <c r="C316" s="475" t="s">
        <v>5803</v>
      </c>
      <c r="D316" s="180">
        <v>2</v>
      </c>
      <c r="E316" s="696" t="s">
        <v>506</v>
      </c>
      <c r="F316" s="471" t="s">
        <v>5804</v>
      </c>
      <c r="G316" s="1039"/>
      <c r="H316" s="1040"/>
      <c r="I316" s="893"/>
      <c r="J316" s="893"/>
      <c r="K316" s="960"/>
      <c r="L316" s="960"/>
      <c r="M316" s="963"/>
      <c r="N316" s="963"/>
      <c r="O316" s="963"/>
      <c r="P316" s="963"/>
      <c r="Q316" s="963"/>
      <c r="R316" s="963"/>
      <c r="S316" s="963"/>
      <c r="T316" s="963"/>
      <c r="U316" s="963"/>
      <c r="V316" s="963"/>
      <c r="W316" s="963"/>
      <c r="X316" s="963"/>
      <c r="Y316" s="963"/>
      <c r="Z316" s="963"/>
    </row>
    <row r="317" spans="1:26" ht="16">
      <c r="A317" s="693"/>
      <c r="B317" s="467"/>
      <c r="C317" s="471" t="s">
        <v>5805</v>
      </c>
      <c r="D317" s="180"/>
      <c r="E317" s="696" t="s">
        <v>506</v>
      </c>
      <c r="F317" s="471"/>
      <c r="G317" s="1039"/>
      <c r="H317" s="1040"/>
      <c r="I317" s="893"/>
      <c r="J317" s="893"/>
      <c r="K317" s="960"/>
      <c r="L317" s="960"/>
      <c r="M317" s="963"/>
      <c r="N317" s="963"/>
      <c r="O317" s="963"/>
      <c r="P317" s="963"/>
      <c r="Q317" s="963"/>
      <c r="R317" s="963"/>
      <c r="S317" s="963"/>
      <c r="T317" s="963"/>
      <c r="U317" s="963"/>
      <c r="V317" s="963"/>
      <c r="W317" s="963"/>
      <c r="X317" s="963"/>
      <c r="Y317" s="963"/>
      <c r="Z317" s="963"/>
    </row>
    <row r="318" spans="1:26" ht="16">
      <c r="A318" s="693"/>
      <c r="B318" s="467"/>
      <c r="C318" s="471" t="s">
        <v>954</v>
      </c>
      <c r="D318" s="180">
        <v>2</v>
      </c>
      <c r="E318" s="696" t="s">
        <v>506</v>
      </c>
      <c r="F318" s="471"/>
      <c r="G318" s="1039"/>
      <c r="H318" s="1040"/>
      <c r="I318" s="893"/>
      <c r="J318" s="893"/>
      <c r="K318" s="960"/>
      <c r="L318" s="960"/>
      <c r="M318" s="963"/>
      <c r="N318" s="963"/>
      <c r="O318" s="963"/>
      <c r="P318" s="963"/>
      <c r="Q318" s="963"/>
      <c r="R318" s="963"/>
      <c r="S318" s="963"/>
      <c r="T318" s="963"/>
      <c r="U318" s="963"/>
      <c r="V318" s="963"/>
      <c r="W318" s="963"/>
      <c r="X318" s="963"/>
      <c r="Y318" s="963"/>
      <c r="Z318" s="963"/>
    </row>
    <row r="319" spans="1:26" ht="48">
      <c r="A319" s="693" t="s">
        <v>2162</v>
      </c>
      <c r="B319" s="735" t="s">
        <v>956</v>
      </c>
      <c r="C319" s="471" t="s">
        <v>5806</v>
      </c>
      <c r="D319" s="180">
        <v>2</v>
      </c>
      <c r="E319" s="696" t="s">
        <v>469</v>
      </c>
      <c r="F319" s="986"/>
      <c r="G319" s="1039"/>
      <c r="H319" s="1040"/>
      <c r="I319" s="893"/>
      <c r="J319" s="893"/>
      <c r="K319" s="960"/>
      <c r="L319" s="960"/>
      <c r="M319" s="963"/>
      <c r="N319" s="963"/>
      <c r="O319" s="963"/>
      <c r="P319" s="963"/>
      <c r="Q319" s="963"/>
      <c r="R319" s="963"/>
      <c r="S319" s="963"/>
      <c r="T319" s="963"/>
      <c r="U319" s="963"/>
      <c r="V319" s="963"/>
      <c r="W319" s="963"/>
      <c r="X319" s="963"/>
      <c r="Y319" s="963"/>
      <c r="Z319" s="963"/>
    </row>
    <row r="320" spans="1:26" ht="80" hidden="1">
      <c r="A320" s="349" t="s">
        <v>91</v>
      </c>
      <c r="B320" s="324" t="s">
        <v>92</v>
      </c>
      <c r="C320" s="456"/>
      <c r="D320" s="456"/>
      <c r="E320" s="456"/>
      <c r="F320" s="456"/>
      <c r="G320" s="1044"/>
      <c r="H320" s="606"/>
      <c r="I320" s="105">
        <f>SUM(D321:D323)</f>
        <v>0</v>
      </c>
      <c r="J320" s="105">
        <f>COUNT(D321:D323)*2</f>
        <v>0</v>
      </c>
      <c r="K320" s="105"/>
      <c r="L320" s="105"/>
      <c r="M320" s="106"/>
      <c r="N320" s="106"/>
      <c r="O320" s="106"/>
      <c r="P320" s="106"/>
      <c r="Q320" s="106"/>
      <c r="R320" s="106"/>
      <c r="S320" s="106"/>
      <c r="T320" s="106"/>
      <c r="U320" s="106"/>
      <c r="V320" s="106"/>
      <c r="W320" s="106"/>
      <c r="X320" s="106"/>
      <c r="Y320" s="106"/>
      <c r="Z320" s="106"/>
    </row>
    <row r="321" spans="1:26" ht="34" hidden="1">
      <c r="A321" s="348" t="s">
        <v>960</v>
      </c>
      <c r="B321" s="122" t="s">
        <v>961</v>
      </c>
      <c r="C321" s="141"/>
      <c r="D321" s="594"/>
      <c r="E321" s="141"/>
      <c r="F321" s="141"/>
      <c r="G321" s="127"/>
      <c r="H321" s="105"/>
      <c r="I321" s="105"/>
      <c r="J321" s="105"/>
      <c r="K321" s="105"/>
      <c r="L321" s="105"/>
      <c r="M321" s="106"/>
      <c r="N321" s="106"/>
      <c r="O321" s="106"/>
      <c r="P321" s="106"/>
      <c r="Q321" s="106"/>
      <c r="R321" s="106"/>
      <c r="S321" s="106"/>
      <c r="T321" s="106"/>
      <c r="U321" s="106"/>
      <c r="V321" s="106"/>
      <c r="W321" s="106"/>
      <c r="X321" s="106"/>
      <c r="Y321" s="106"/>
      <c r="Z321" s="106"/>
    </row>
    <row r="322" spans="1:26" ht="34" hidden="1">
      <c r="A322" s="348" t="s">
        <v>962</v>
      </c>
      <c r="B322" s="122" t="s">
        <v>963</v>
      </c>
      <c r="C322" s="141"/>
      <c r="D322" s="594"/>
      <c r="E322" s="141"/>
      <c r="F322" s="141"/>
      <c r="G322" s="127"/>
      <c r="H322" s="105"/>
      <c r="I322" s="105"/>
      <c r="J322" s="105"/>
      <c r="K322" s="105"/>
      <c r="L322" s="105"/>
      <c r="M322" s="106"/>
      <c r="N322" s="106"/>
      <c r="O322" s="106"/>
      <c r="P322" s="106"/>
      <c r="Q322" s="106"/>
      <c r="R322" s="106"/>
      <c r="S322" s="106"/>
      <c r="T322" s="106"/>
      <c r="U322" s="106"/>
      <c r="V322" s="106"/>
      <c r="W322" s="106"/>
      <c r="X322" s="106"/>
      <c r="Y322" s="106"/>
      <c r="Z322" s="106"/>
    </row>
    <row r="323" spans="1:26" ht="64" hidden="1">
      <c r="A323" s="348" t="s">
        <v>964</v>
      </c>
      <c r="B323" s="150" t="s">
        <v>965</v>
      </c>
      <c r="C323" s="106"/>
      <c r="D323" s="594"/>
      <c r="E323" s="141"/>
      <c r="F323" s="141"/>
      <c r="G323" s="127"/>
      <c r="H323" s="105"/>
      <c r="I323" s="105"/>
      <c r="J323" s="105"/>
      <c r="K323" s="105"/>
      <c r="L323" s="105"/>
      <c r="M323" s="106"/>
      <c r="N323" s="106"/>
      <c r="O323" s="106"/>
      <c r="P323" s="106"/>
      <c r="Q323" s="106"/>
      <c r="R323" s="106"/>
      <c r="S323" s="106"/>
      <c r="T323" s="106"/>
      <c r="U323" s="106"/>
      <c r="V323" s="106"/>
      <c r="W323" s="106"/>
      <c r="X323" s="106"/>
      <c r="Y323" s="106"/>
      <c r="Z323" s="106"/>
    </row>
    <row r="324" spans="1:26" ht="19">
      <c r="A324" s="927" t="s">
        <v>238</v>
      </c>
      <c r="B324" s="1606" t="s">
        <v>94</v>
      </c>
      <c r="C324" s="1570"/>
      <c r="D324" s="1570"/>
      <c r="E324" s="1570"/>
      <c r="F324" s="1570"/>
      <c r="G324" s="1573"/>
      <c r="H324" s="816"/>
      <c r="I324" s="893">
        <f>SUM(D325:D330)</f>
        <v>12</v>
      </c>
      <c r="J324" s="893">
        <f>COUNT(D325:D330)*2</f>
        <v>12</v>
      </c>
      <c r="K324" s="960"/>
      <c r="L324" s="960"/>
      <c r="M324" s="963"/>
      <c r="N324" s="963"/>
      <c r="O324" s="963"/>
      <c r="P324" s="963"/>
      <c r="Q324" s="963"/>
      <c r="R324" s="963"/>
      <c r="S324" s="963"/>
      <c r="T324" s="963"/>
      <c r="U324" s="963"/>
      <c r="V324" s="963"/>
      <c r="W324" s="963"/>
      <c r="X324" s="963"/>
      <c r="Y324" s="963"/>
      <c r="Z324" s="963"/>
    </row>
    <row r="325" spans="1:26" ht="32">
      <c r="A325" s="693" t="s">
        <v>2164</v>
      </c>
      <c r="B325" s="467" t="s">
        <v>2165</v>
      </c>
      <c r="C325" s="475" t="s">
        <v>5807</v>
      </c>
      <c r="D325" s="180">
        <v>2</v>
      </c>
      <c r="E325" s="696" t="s">
        <v>504</v>
      </c>
      <c r="F325" s="471" t="s">
        <v>5808</v>
      </c>
      <c r="G325" s="1039"/>
      <c r="H325" s="1040"/>
      <c r="I325" s="893"/>
      <c r="J325" s="893"/>
      <c r="K325" s="960"/>
      <c r="L325" s="960"/>
      <c r="M325" s="963"/>
      <c r="N325" s="963"/>
      <c r="O325" s="963"/>
      <c r="P325" s="963"/>
      <c r="Q325" s="963"/>
      <c r="R325" s="963"/>
      <c r="S325" s="963"/>
      <c r="T325" s="963"/>
      <c r="U325" s="963"/>
      <c r="V325" s="963"/>
      <c r="W325" s="963"/>
      <c r="X325" s="963"/>
      <c r="Y325" s="963"/>
      <c r="Z325" s="963"/>
    </row>
    <row r="326" spans="1:26" ht="16">
      <c r="A326" s="693"/>
      <c r="B326" s="467"/>
      <c r="C326" s="471" t="s">
        <v>5809</v>
      </c>
      <c r="D326" s="180">
        <v>2</v>
      </c>
      <c r="E326" s="696" t="s">
        <v>504</v>
      </c>
      <c r="F326" s="471"/>
      <c r="G326" s="1039"/>
      <c r="H326" s="1040"/>
      <c r="I326" s="893"/>
      <c r="J326" s="893"/>
      <c r="K326" s="960"/>
      <c r="L326" s="960"/>
      <c r="M326" s="963"/>
      <c r="N326" s="963"/>
      <c r="O326" s="963"/>
      <c r="P326" s="963"/>
      <c r="Q326" s="963"/>
      <c r="R326" s="963"/>
      <c r="S326" s="963"/>
      <c r="T326" s="963"/>
      <c r="U326" s="963"/>
      <c r="V326" s="963"/>
      <c r="W326" s="963"/>
      <c r="X326" s="963"/>
      <c r="Y326" s="963"/>
      <c r="Z326" s="963"/>
    </row>
    <row r="327" spans="1:26" ht="34">
      <c r="A327" s="693"/>
      <c r="B327" s="161"/>
      <c r="C327" s="899" t="s">
        <v>3367</v>
      </c>
      <c r="D327" s="180">
        <v>2</v>
      </c>
      <c r="E327" s="736" t="s">
        <v>504</v>
      </c>
      <c r="F327" s="735"/>
      <c r="G327" s="1039"/>
      <c r="H327" s="1040"/>
      <c r="I327" s="893"/>
      <c r="J327" s="893"/>
      <c r="K327" s="960"/>
      <c r="L327" s="960"/>
      <c r="M327" s="963"/>
      <c r="N327" s="963"/>
      <c r="O327" s="963"/>
      <c r="P327" s="963"/>
      <c r="Q327" s="963"/>
      <c r="R327" s="963"/>
      <c r="S327" s="963"/>
      <c r="T327" s="963"/>
      <c r="U327" s="963"/>
      <c r="V327" s="963"/>
      <c r="W327" s="963"/>
      <c r="X327" s="963"/>
      <c r="Y327" s="963"/>
      <c r="Z327" s="963"/>
    </row>
    <row r="328" spans="1:26" ht="51">
      <c r="A328" s="693" t="s">
        <v>2167</v>
      </c>
      <c r="B328" s="467" t="s">
        <v>970</v>
      </c>
      <c r="C328" s="471" t="s">
        <v>5810</v>
      </c>
      <c r="D328" s="180">
        <v>2</v>
      </c>
      <c r="E328" s="696" t="s">
        <v>504</v>
      </c>
      <c r="F328" s="471"/>
      <c r="G328" s="1039"/>
      <c r="H328" s="1040"/>
      <c r="I328" s="893"/>
      <c r="J328" s="893"/>
      <c r="K328" s="960"/>
      <c r="L328" s="960"/>
      <c r="M328" s="963"/>
      <c r="N328" s="963"/>
      <c r="O328" s="963"/>
      <c r="P328" s="963"/>
      <c r="Q328" s="963"/>
      <c r="R328" s="963"/>
      <c r="S328" s="963"/>
      <c r="T328" s="963"/>
      <c r="U328" s="963"/>
      <c r="V328" s="963"/>
      <c r="W328" s="963"/>
      <c r="X328" s="963"/>
      <c r="Y328" s="963"/>
      <c r="Z328" s="963"/>
    </row>
    <row r="329" spans="1:26" ht="48">
      <c r="A329" s="693" t="s">
        <v>972</v>
      </c>
      <c r="B329" s="471" t="s">
        <v>973</v>
      </c>
      <c r="C329" s="475" t="s">
        <v>974</v>
      </c>
      <c r="D329" s="180">
        <v>2</v>
      </c>
      <c r="E329" s="696" t="s">
        <v>599</v>
      </c>
      <c r="F329" s="471"/>
      <c r="G329" s="1039"/>
      <c r="H329" s="1040"/>
      <c r="I329" s="893"/>
      <c r="J329" s="893"/>
      <c r="K329" s="960"/>
      <c r="L329" s="960"/>
      <c r="M329" s="963"/>
      <c r="N329" s="963"/>
      <c r="O329" s="963"/>
      <c r="P329" s="963"/>
      <c r="Q329" s="963"/>
      <c r="R329" s="963"/>
      <c r="S329" s="963"/>
      <c r="T329" s="963"/>
      <c r="U329" s="963"/>
      <c r="V329" s="963"/>
      <c r="W329" s="963"/>
      <c r="X329" s="963"/>
      <c r="Y329" s="963"/>
      <c r="Z329" s="963"/>
    </row>
    <row r="330" spans="1:26" ht="48">
      <c r="A330" s="693"/>
      <c r="B330" s="735"/>
      <c r="C330" s="475" t="s">
        <v>4808</v>
      </c>
      <c r="D330" s="180">
        <v>2</v>
      </c>
      <c r="E330" s="180" t="s">
        <v>469</v>
      </c>
      <c r="F330" s="475" t="s">
        <v>4809</v>
      </c>
      <c r="G330" s="1039"/>
      <c r="H330" s="1040"/>
      <c r="I330" s="893"/>
      <c r="J330" s="893"/>
      <c r="K330" s="960"/>
      <c r="L330" s="960"/>
      <c r="M330" s="963"/>
      <c r="N330" s="963"/>
      <c r="O330" s="963"/>
      <c r="P330" s="963"/>
      <c r="Q330" s="963"/>
      <c r="R330" s="963"/>
      <c r="S330" s="963"/>
      <c r="T330" s="963"/>
      <c r="U330" s="963"/>
      <c r="V330" s="963"/>
      <c r="W330" s="963"/>
      <c r="X330" s="963"/>
      <c r="Y330" s="963"/>
      <c r="Z330" s="963"/>
    </row>
    <row r="331" spans="1:26" ht="100" hidden="1">
      <c r="A331" s="349" t="s">
        <v>95</v>
      </c>
      <c r="B331" s="324" t="s">
        <v>96</v>
      </c>
      <c r="C331" s="456"/>
      <c r="D331" s="456"/>
      <c r="E331" s="456"/>
      <c r="F331" s="456"/>
      <c r="G331" s="1044"/>
      <c r="H331" s="606"/>
      <c r="I331" s="105">
        <f>SUM(D332:D333)</f>
        <v>0</v>
      </c>
      <c r="J331" s="105">
        <f>COUNT(D332:D333)*2</f>
        <v>0</v>
      </c>
      <c r="K331" s="105"/>
      <c r="L331" s="105"/>
      <c r="M331" s="106"/>
      <c r="N331" s="106"/>
      <c r="O331" s="106"/>
      <c r="P331" s="106"/>
      <c r="Q331" s="106"/>
      <c r="R331" s="106"/>
      <c r="S331" s="106"/>
      <c r="T331" s="106"/>
      <c r="U331" s="106"/>
      <c r="V331" s="106"/>
      <c r="W331" s="106"/>
      <c r="X331" s="106"/>
      <c r="Y331" s="106"/>
      <c r="Z331" s="106"/>
    </row>
    <row r="332" spans="1:26" ht="51" hidden="1">
      <c r="A332" s="310" t="s">
        <v>975</v>
      </c>
      <c r="B332" s="122" t="s">
        <v>976</v>
      </c>
      <c r="C332" s="141"/>
      <c r="D332" s="594"/>
      <c r="E332" s="141"/>
      <c r="F332" s="141"/>
      <c r="G332" s="127"/>
      <c r="H332" s="105"/>
      <c r="I332" s="105"/>
      <c r="J332" s="105"/>
      <c r="K332" s="105"/>
      <c r="L332" s="105"/>
      <c r="M332" s="106"/>
      <c r="N332" s="106"/>
      <c r="O332" s="106"/>
      <c r="P332" s="106"/>
      <c r="Q332" s="106"/>
      <c r="R332" s="106"/>
      <c r="S332" s="106"/>
      <c r="T332" s="106"/>
      <c r="U332" s="106"/>
      <c r="V332" s="106"/>
      <c r="W332" s="106"/>
      <c r="X332" s="106"/>
      <c r="Y332" s="106"/>
      <c r="Z332" s="106"/>
    </row>
    <row r="333" spans="1:26" ht="51" hidden="1">
      <c r="A333" s="310" t="s">
        <v>977</v>
      </c>
      <c r="B333" s="122" t="s">
        <v>978</v>
      </c>
      <c r="C333" s="141"/>
      <c r="D333" s="594"/>
      <c r="E333" s="141"/>
      <c r="F333" s="141"/>
      <c r="G333" s="127"/>
      <c r="H333" s="105"/>
      <c r="I333" s="105"/>
      <c r="J333" s="105"/>
      <c r="K333" s="105"/>
      <c r="L333" s="105"/>
      <c r="M333" s="106"/>
      <c r="N333" s="106"/>
      <c r="O333" s="106"/>
      <c r="P333" s="106"/>
      <c r="Q333" s="106"/>
      <c r="R333" s="106"/>
      <c r="S333" s="106"/>
      <c r="T333" s="106"/>
      <c r="U333" s="106"/>
      <c r="V333" s="106"/>
      <c r="W333" s="106"/>
      <c r="X333" s="106"/>
      <c r="Y333" s="106"/>
      <c r="Z333" s="106"/>
    </row>
    <row r="334" spans="1:26" ht="60" hidden="1">
      <c r="A334" s="350" t="s">
        <v>97</v>
      </c>
      <c r="B334" s="324" t="s">
        <v>98</v>
      </c>
      <c r="C334" s="456"/>
      <c r="D334" s="456"/>
      <c r="E334" s="456"/>
      <c r="F334" s="456"/>
      <c r="G334" s="1044"/>
      <c r="H334" s="606"/>
      <c r="I334" s="105">
        <f>SUM(D335:D336)</f>
        <v>0</v>
      </c>
      <c r="J334" s="105">
        <f>COUNT(D335:D336)*2</f>
        <v>0</v>
      </c>
      <c r="K334" s="105"/>
      <c r="L334" s="105"/>
      <c r="M334" s="106"/>
      <c r="N334" s="106"/>
      <c r="O334" s="106"/>
      <c r="P334" s="106"/>
      <c r="Q334" s="106"/>
      <c r="R334" s="106"/>
      <c r="S334" s="106"/>
      <c r="T334" s="106"/>
      <c r="U334" s="106"/>
      <c r="V334" s="106"/>
      <c r="W334" s="106"/>
      <c r="X334" s="106"/>
      <c r="Y334" s="106"/>
      <c r="Z334" s="106"/>
    </row>
    <row r="335" spans="1:26" ht="34" hidden="1">
      <c r="A335" s="310" t="s">
        <v>979</v>
      </c>
      <c r="B335" s="122" t="s">
        <v>980</v>
      </c>
      <c r="C335" s="141"/>
      <c r="D335" s="594"/>
      <c r="E335" s="141"/>
      <c r="F335" s="141"/>
      <c r="G335" s="127"/>
      <c r="H335" s="105"/>
      <c r="I335" s="105"/>
      <c r="J335" s="105"/>
      <c r="K335" s="105"/>
      <c r="L335" s="105"/>
      <c r="M335" s="106"/>
      <c r="N335" s="106"/>
      <c r="O335" s="106"/>
      <c r="P335" s="106"/>
      <c r="Q335" s="106"/>
      <c r="R335" s="106"/>
      <c r="S335" s="106"/>
      <c r="T335" s="106"/>
      <c r="U335" s="106"/>
      <c r="V335" s="106"/>
      <c r="W335" s="106"/>
      <c r="X335" s="106"/>
      <c r="Y335" s="106"/>
      <c r="Z335" s="106"/>
    </row>
    <row r="336" spans="1:26" ht="51" hidden="1">
      <c r="A336" s="310" t="s">
        <v>981</v>
      </c>
      <c r="B336" s="122" t="s">
        <v>982</v>
      </c>
      <c r="C336" s="141"/>
      <c r="D336" s="594"/>
      <c r="E336" s="141"/>
      <c r="F336" s="141"/>
      <c r="G336" s="127"/>
      <c r="H336" s="105"/>
      <c r="I336" s="105"/>
      <c r="J336" s="105"/>
      <c r="K336" s="105"/>
      <c r="L336" s="105"/>
      <c r="M336" s="106"/>
      <c r="N336" s="106"/>
      <c r="O336" s="106"/>
      <c r="P336" s="106"/>
      <c r="Q336" s="106"/>
      <c r="R336" s="106"/>
      <c r="S336" s="106"/>
      <c r="T336" s="106"/>
      <c r="U336" s="106"/>
      <c r="V336" s="106"/>
      <c r="W336" s="106"/>
      <c r="X336" s="106"/>
      <c r="Y336" s="106"/>
      <c r="Z336" s="106"/>
    </row>
    <row r="337" spans="1:26" ht="80" hidden="1">
      <c r="A337" s="349" t="s">
        <v>2168</v>
      </c>
      <c r="B337" s="324" t="s">
        <v>100</v>
      </c>
      <c r="C337" s="456"/>
      <c r="D337" s="456"/>
      <c r="E337" s="456"/>
      <c r="F337" s="456"/>
      <c r="G337" s="1044"/>
      <c r="H337" s="606"/>
      <c r="I337" s="105">
        <f>SUM(D338:D340)</f>
        <v>0</v>
      </c>
      <c r="J337" s="105">
        <f>COUNT(D338:D340)*2</f>
        <v>0</v>
      </c>
      <c r="K337" s="105"/>
      <c r="L337" s="105"/>
      <c r="M337" s="106"/>
      <c r="N337" s="106"/>
      <c r="O337" s="106"/>
      <c r="P337" s="106"/>
      <c r="Q337" s="106"/>
      <c r="R337" s="106"/>
      <c r="S337" s="106"/>
      <c r="T337" s="106"/>
      <c r="U337" s="106"/>
      <c r="V337" s="106"/>
      <c r="W337" s="106"/>
      <c r="X337" s="106"/>
      <c r="Y337" s="106"/>
      <c r="Z337" s="106"/>
    </row>
    <row r="338" spans="1:26" ht="51" hidden="1">
      <c r="A338" s="310" t="s">
        <v>2169</v>
      </c>
      <c r="B338" s="122" t="s">
        <v>984</v>
      </c>
      <c r="C338" s="141"/>
      <c r="D338" s="594"/>
      <c r="E338" s="141"/>
      <c r="F338" s="141"/>
      <c r="G338" s="127"/>
      <c r="H338" s="105"/>
      <c r="I338" s="105"/>
      <c r="J338" s="105"/>
      <c r="K338" s="105"/>
      <c r="L338" s="105"/>
      <c r="M338" s="106"/>
      <c r="N338" s="106"/>
      <c r="O338" s="106"/>
      <c r="P338" s="106"/>
      <c r="Q338" s="106"/>
      <c r="R338" s="106"/>
      <c r="S338" s="106"/>
      <c r="T338" s="106"/>
      <c r="U338" s="106"/>
      <c r="V338" s="106"/>
      <c r="W338" s="106"/>
      <c r="X338" s="106"/>
      <c r="Y338" s="106"/>
      <c r="Z338" s="106"/>
    </row>
    <row r="339" spans="1:26" ht="51" hidden="1">
      <c r="A339" s="310" t="s">
        <v>986</v>
      </c>
      <c r="B339" s="122" t="s">
        <v>987</v>
      </c>
      <c r="C339" s="141"/>
      <c r="D339" s="594"/>
      <c r="E339" s="141"/>
      <c r="F339" s="141"/>
      <c r="G339" s="127"/>
      <c r="H339" s="105"/>
      <c r="I339" s="105"/>
      <c r="J339" s="105"/>
      <c r="K339" s="105"/>
      <c r="L339" s="105"/>
      <c r="M339" s="106"/>
      <c r="N339" s="106"/>
      <c r="O339" s="106"/>
      <c r="P339" s="106"/>
      <c r="Q339" s="106"/>
      <c r="R339" s="106"/>
      <c r="S339" s="106"/>
      <c r="T339" s="106"/>
      <c r="U339" s="106"/>
      <c r="V339" s="106"/>
      <c r="W339" s="106"/>
      <c r="X339" s="106"/>
      <c r="Y339" s="106"/>
      <c r="Z339" s="106"/>
    </row>
    <row r="340" spans="1:26" ht="51" hidden="1">
      <c r="A340" s="310" t="s">
        <v>2170</v>
      </c>
      <c r="B340" s="491" t="s">
        <v>989</v>
      </c>
      <c r="C340" s="141"/>
      <c r="D340" s="594"/>
      <c r="E340" s="141"/>
      <c r="F340" s="141"/>
      <c r="G340" s="127"/>
      <c r="H340" s="105"/>
      <c r="I340" s="105"/>
      <c r="J340" s="105"/>
      <c r="K340" s="105"/>
      <c r="L340" s="105"/>
      <c r="M340" s="106"/>
      <c r="N340" s="106"/>
      <c r="O340" s="106"/>
      <c r="P340" s="106"/>
      <c r="Q340" s="106"/>
      <c r="R340" s="106"/>
      <c r="S340" s="106"/>
      <c r="T340" s="106"/>
      <c r="U340" s="106"/>
      <c r="V340" s="106"/>
      <c r="W340" s="106"/>
      <c r="X340" s="106"/>
      <c r="Y340" s="106"/>
      <c r="Z340" s="106"/>
    </row>
    <row r="341" spans="1:26" ht="19">
      <c r="A341" s="927" t="s">
        <v>239</v>
      </c>
      <c r="B341" s="1606" t="s">
        <v>102</v>
      </c>
      <c r="C341" s="1570"/>
      <c r="D341" s="1570"/>
      <c r="E341" s="1570"/>
      <c r="F341" s="1570"/>
      <c r="G341" s="1573"/>
      <c r="H341" s="816"/>
      <c r="I341" s="893">
        <f>SUM(D342:D346)</f>
        <v>10</v>
      </c>
      <c r="J341" s="893">
        <f>COUNT(D342:D346)*2</f>
        <v>10</v>
      </c>
      <c r="K341" s="960"/>
      <c r="L341" s="960"/>
      <c r="M341" s="963"/>
      <c r="N341" s="963"/>
      <c r="O341" s="963"/>
      <c r="P341" s="963"/>
      <c r="Q341" s="963"/>
      <c r="R341" s="963"/>
      <c r="S341" s="963"/>
      <c r="T341" s="963"/>
      <c r="U341" s="963"/>
      <c r="V341" s="963"/>
      <c r="W341" s="963"/>
      <c r="X341" s="963"/>
      <c r="Y341" s="963"/>
      <c r="Z341" s="963"/>
    </row>
    <row r="342" spans="1:26" ht="34">
      <c r="A342" s="927" t="s">
        <v>2171</v>
      </c>
      <c r="B342" s="161" t="s">
        <v>992</v>
      </c>
      <c r="C342" s="735" t="s">
        <v>4314</v>
      </c>
      <c r="D342" s="180">
        <v>2</v>
      </c>
      <c r="E342" s="736" t="s">
        <v>877</v>
      </c>
      <c r="F342" s="1056" t="s">
        <v>4315</v>
      </c>
      <c r="G342" s="1039"/>
      <c r="H342" s="1040"/>
      <c r="I342" s="893"/>
      <c r="J342" s="893"/>
      <c r="K342" s="960"/>
      <c r="L342" s="960"/>
      <c r="M342" s="963"/>
      <c r="N342" s="963"/>
      <c r="O342" s="963"/>
      <c r="P342" s="963"/>
      <c r="Q342" s="963"/>
      <c r="R342" s="963"/>
      <c r="S342" s="963"/>
      <c r="T342" s="963"/>
      <c r="U342" s="963"/>
      <c r="V342" s="963"/>
      <c r="W342" s="963"/>
      <c r="X342" s="963"/>
      <c r="Y342" s="963"/>
      <c r="Z342" s="963"/>
    </row>
    <row r="343" spans="1:26" ht="34">
      <c r="A343" s="693"/>
      <c r="B343" s="467"/>
      <c r="C343" s="467" t="s">
        <v>3369</v>
      </c>
      <c r="D343" s="180">
        <v>2</v>
      </c>
      <c r="E343" s="696" t="s">
        <v>549</v>
      </c>
      <c r="F343" s="471"/>
      <c r="G343" s="1039"/>
      <c r="H343" s="1040"/>
      <c r="I343" s="893"/>
      <c r="J343" s="893"/>
      <c r="K343" s="960"/>
      <c r="L343" s="960"/>
      <c r="M343" s="963"/>
      <c r="N343" s="963"/>
      <c r="O343" s="963"/>
      <c r="P343" s="963"/>
      <c r="Q343" s="963"/>
      <c r="R343" s="963"/>
      <c r="S343" s="963"/>
      <c r="T343" s="963"/>
      <c r="U343" s="963"/>
      <c r="V343" s="963"/>
      <c r="W343" s="963"/>
      <c r="X343" s="963"/>
      <c r="Y343" s="963"/>
      <c r="Z343" s="963"/>
    </row>
    <row r="344" spans="1:26" ht="51">
      <c r="A344" s="693" t="s">
        <v>2172</v>
      </c>
      <c r="B344" s="467" t="s">
        <v>995</v>
      </c>
      <c r="C344" s="471" t="s">
        <v>996</v>
      </c>
      <c r="D344" s="180">
        <v>2</v>
      </c>
      <c r="E344" s="696" t="s">
        <v>611</v>
      </c>
      <c r="F344" s="471" t="s">
        <v>997</v>
      </c>
      <c r="G344" s="1039"/>
      <c r="H344" s="1040"/>
      <c r="I344" s="893"/>
      <c r="J344" s="893"/>
      <c r="K344" s="960"/>
      <c r="L344" s="960"/>
      <c r="M344" s="963"/>
      <c r="N344" s="963"/>
      <c r="O344" s="963"/>
      <c r="P344" s="963"/>
      <c r="Q344" s="963"/>
      <c r="R344" s="963"/>
      <c r="S344" s="963"/>
      <c r="T344" s="963"/>
      <c r="U344" s="963"/>
      <c r="V344" s="963"/>
      <c r="W344" s="963"/>
      <c r="X344" s="963"/>
      <c r="Y344" s="963"/>
      <c r="Z344" s="963"/>
    </row>
    <row r="345" spans="1:26" ht="16">
      <c r="A345" s="693"/>
      <c r="B345" s="467"/>
      <c r="C345" s="471" t="s">
        <v>998</v>
      </c>
      <c r="D345" s="180">
        <v>2</v>
      </c>
      <c r="E345" s="696" t="s">
        <v>549</v>
      </c>
      <c r="F345" s="471"/>
      <c r="G345" s="1039"/>
      <c r="H345" s="1040"/>
      <c r="I345" s="893"/>
      <c r="J345" s="893"/>
      <c r="K345" s="960"/>
      <c r="L345" s="960"/>
      <c r="M345" s="963"/>
      <c r="N345" s="963"/>
      <c r="O345" s="963"/>
      <c r="P345" s="963"/>
      <c r="Q345" s="963"/>
      <c r="R345" s="963"/>
      <c r="S345" s="963"/>
      <c r="T345" s="963"/>
      <c r="U345" s="963"/>
      <c r="V345" s="963"/>
      <c r="W345" s="963"/>
      <c r="X345" s="963"/>
      <c r="Y345" s="963"/>
      <c r="Z345" s="963"/>
    </row>
    <row r="346" spans="1:26" ht="51">
      <c r="A346" s="693" t="s">
        <v>2173</v>
      </c>
      <c r="B346" s="467" t="s">
        <v>1000</v>
      </c>
      <c r="C346" s="475" t="s">
        <v>1001</v>
      </c>
      <c r="D346" s="180">
        <v>2</v>
      </c>
      <c r="E346" s="696" t="s">
        <v>469</v>
      </c>
      <c r="F346" s="471"/>
      <c r="G346" s="1064"/>
      <c r="H346" s="777"/>
      <c r="I346" s="893"/>
      <c r="J346" s="893"/>
      <c r="K346" s="960"/>
      <c r="L346" s="960"/>
      <c r="M346" s="963"/>
      <c r="N346" s="963"/>
      <c r="O346" s="963"/>
      <c r="P346" s="963"/>
      <c r="Q346" s="963"/>
      <c r="R346" s="963"/>
      <c r="S346" s="963"/>
      <c r="T346" s="963"/>
      <c r="U346" s="963"/>
      <c r="V346" s="963"/>
      <c r="W346" s="963"/>
      <c r="X346" s="963"/>
      <c r="Y346" s="963"/>
      <c r="Z346" s="963"/>
    </row>
    <row r="347" spans="1:26" ht="19">
      <c r="A347" s="693" t="s">
        <v>103</v>
      </c>
      <c r="B347" s="1606" t="s">
        <v>104</v>
      </c>
      <c r="C347" s="1570"/>
      <c r="D347" s="1570"/>
      <c r="E347" s="1570"/>
      <c r="F347" s="1570"/>
      <c r="G347" s="1573"/>
      <c r="H347" s="816"/>
      <c r="I347" s="893">
        <f>SUM(D348:D349)</f>
        <v>2</v>
      </c>
      <c r="J347" s="893">
        <f>COUNT(D348:D349)*2</f>
        <v>2</v>
      </c>
      <c r="K347" s="960"/>
      <c r="L347" s="960"/>
      <c r="M347" s="963"/>
      <c r="N347" s="963"/>
      <c r="O347" s="963"/>
      <c r="P347" s="963"/>
      <c r="Q347" s="963"/>
      <c r="R347" s="963"/>
      <c r="S347" s="963"/>
      <c r="T347" s="963"/>
      <c r="U347" s="963"/>
      <c r="V347" s="963"/>
      <c r="W347" s="963"/>
      <c r="X347" s="963"/>
      <c r="Y347" s="963"/>
      <c r="Z347" s="963"/>
    </row>
    <row r="348" spans="1:26" ht="48">
      <c r="A348" s="693" t="s">
        <v>1002</v>
      </c>
      <c r="B348" s="471" t="s">
        <v>1003</v>
      </c>
      <c r="C348" s="475" t="s">
        <v>1004</v>
      </c>
      <c r="D348" s="180">
        <v>2</v>
      </c>
      <c r="E348" s="696" t="s">
        <v>599</v>
      </c>
      <c r="F348" s="471" t="s">
        <v>1005</v>
      </c>
      <c r="G348" s="1039"/>
      <c r="H348" s="1040"/>
      <c r="I348" s="893"/>
      <c r="J348" s="893"/>
      <c r="K348" s="960"/>
      <c r="L348" s="960"/>
      <c r="M348" s="963"/>
      <c r="N348" s="963"/>
      <c r="O348" s="963"/>
      <c r="P348" s="963"/>
      <c r="Q348" s="963"/>
      <c r="R348" s="963"/>
      <c r="S348" s="963"/>
      <c r="T348" s="963"/>
      <c r="U348" s="963"/>
      <c r="V348" s="963"/>
      <c r="W348" s="963"/>
      <c r="X348" s="963"/>
      <c r="Y348" s="963"/>
      <c r="Z348" s="963"/>
    </row>
    <row r="349" spans="1:26" ht="32" hidden="1">
      <c r="A349" s="310" t="s">
        <v>1006</v>
      </c>
      <c r="B349" s="207" t="s">
        <v>1007</v>
      </c>
      <c r="C349" s="141"/>
      <c r="D349" s="594"/>
      <c r="E349" s="141"/>
      <c r="F349" s="141"/>
      <c r="G349" s="127"/>
      <c r="H349" s="105"/>
      <c r="I349" s="105"/>
      <c r="J349" s="105"/>
      <c r="K349" s="105"/>
      <c r="L349" s="105"/>
      <c r="M349" s="106"/>
      <c r="N349" s="106"/>
      <c r="O349" s="106"/>
      <c r="P349" s="106"/>
      <c r="Q349" s="106"/>
      <c r="R349" s="106"/>
      <c r="S349" s="106"/>
      <c r="T349" s="106"/>
      <c r="U349" s="106"/>
      <c r="V349" s="106"/>
      <c r="W349" s="106"/>
      <c r="X349" s="106"/>
      <c r="Y349" s="106"/>
      <c r="Z349" s="106"/>
    </row>
    <row r="350" spans="1:26" ht="21">
      <c r="A350" s="693"/>
      <c r="B350" s="1778" t="s">
        <v>1008</v>
      </c>
      <c r="C350" s="1779"/>
      <c r="D350" s="1779"/>
      <c r="E350" s="1779"/>
      <c r="F350" s="1779"/>
      <c r="G350" s="1779"/>
      <c r="H350" s="1038"/>
      <c r="I350" s="893">
        <f t="shared" ref="I350:J350" si="5">I356+I363+I370+I377+I380+I386+I398+I416+I423+I427+I442+I456+I470</f>
        <v>152</v>
      </c>
      <c r="J350" s="893">
        <f t="shared" si="5"/>
        <v>152</v>
      </c>
      <c r="K350" s="960"/>
      <c r="L350" s="960"/>
      <c r="M350" s="963"/>
      <c r="N350" s="963"/>
      <c r="O350" s="963"/>
      <c r="P350" s="963"/>
      <c r="Q350" s="963"/>
      <c r="R350" s="963"/>
      <c r="S350" s="963"/>
      <c r="T350" s="963"/>
      <c r="U350" s="963"/>
      <c r="V350" s="963"/>
      <c r="W350" s="963"/>
      <c r="X350" s="963"/>
      <c r="Y350" s="963"/>
      <c r="Z350" s="963"/>
    </row>
    <row r="351" spans="1:26" ht="80" hidden="1">
      <c r="A351" s="349" t="s">
        <v>241</v>
      </c>
      <c r="B351" s="324" t="s">
        <v>107</v>
      </c>
      <c r="C351" s="456"/>
      <c r="D351" s="456"/>
      <c r="E351" s="456"/>
      <c r="F351" s="456"/>
      <c r="G351" s="1044"/>
      <c r="H351" s="606"/>
      <c r="I351" s="105">
        <f>SUM(D352:D355)</f>
        <v>0</v>
      </c>
      <c r="J351" s="105">
        <f>COUNT(D352:D355)*2</f>
        <v>0</v>
      </c>
      <c r="K351" s="105"/>
      <c r="L351" s="105"/>
      <c r="M351" s="106"/>
      <c r="N351" s="106"/>
      <c r="O351" s="106"/>
      <c r="P351" s="106"/>
      <c r="Q351" s="106"/>
      <c r="R351" s="106"/>
      <c r="S351" s="106"/>
      <c r="T351" s="106"/>
      <c r="U351" s="106"/>
      <c r="V351" s="106"/>
      <c r="W351" s="106"/>
      <c r="X351" s="106"/>
      <c r="Y351" s="106"/>
      <c r="Z351" s="106"/>
    </row>
    <row r="352" spans="1:26" ht="34" hidden="1">
      <c r="A352" s="310" t="s">
        <v>2175</v>
      </c>
      <c r="B352" s="122" t="s">
        <v>1010</v>
      </c>
      <c r="C352" s="150"/>
      <c r="D352" s="594"/>
      <c r="E352" s="141"/>
      <c r="F352" s="141"/>
      <c r="G352" s="127"/>
      <c r="H352" s="105"/>
      <c r="I352" s="105"/>
      <c r="J352" s="105"/>
      <c r="K352" s="105"/>
      <c r="L352" s="105"/>
      <c r="M352" s="106"/>
      <c r="N352" s="106"/>
      <c r="O352" s="106"/>
      <c r="P352" s="106"/>
      <c r="Q352" s="106"/>
      <c r="R352" s="106"/>
      <c r="S352" s="106"/>
      <c r="T352" s="106"/>
      <c r="U352" s="106"/>
      <c r="V352" s="106"/>
      <c r="W352" s="106"/>
      <c r="X352" s="106"/>
      <c r="Y352" s="106"/>
      <c r="Z352" s="106"/>
    </row>
    <row r="353" spans="1:26" ht="34" hidden="1">
      <c r="A353" s="310" t="s">
        <v>1014</v>
      </c>
      <c r="B353" s="122" t="s">
        <v>1015</v>
      </c>
      <c r="C353" s="122"/>
      <c r="D353" s="594"/>
      <c r="E353" s="141"/>
      <c r="F353" s="141"/>
      <c r="G353" s="127"/>
      <c r="H353" s="105"/>
      <c r="I353" s="105"/>
      <c r="J353" s="105"/>
      <c r="K353" s="105"/>
      <c r="L353" s="105"/>
      <c r="M353" s="106"/>
      <c r="N353" s="106"/>
      <c r="O353" s="106"/>
      <c r="P353" s="106"/>
      <c r="Q353" s="106"/>
      <c r="R353" s="106"/>
      <c r="S353" s="106"/>
      <c r="T353" s="106"/>
      <c r="U353" s="106"/>
      <c r="V353" s="106"/>
      <c r="W353" s="106"/>
      <c r="X353" s="106"/>
      <c r="Y353" s="106"/>
      <c r="Z353" s="106"/>
    </row>
    <row r="354" spans="1:26" ht="34" hidden="1">
      <c r="A354" s="310" t="s">
        <v>2192</v>
      </c>
      <c r="B354" s="122" t="s">
        <v>1017</v>
      </c>
      <c r="C354" s="141"/>
      <c r="D354" s="594"/>
      <c r="E354" s="141"/>
      <c r="F354" s="141"/>
      <c r="G354" s="127"/>
      <c r="H354" s="105"/>
      <c r="I354" s="105"/>
      <c r="J354" s="105"/>
      <c r="K354" s="105"/>
      <c r="L354" s="105"/>
      <c r="M354" s="106"/>
      <c r="N354" s="106"/>
      <c r="O354" s="106"/>
      <c r="P354" s="106"/>
      <c r="Q354" s="106"/>
      <c r="R354" s="106"/>
      <c r="S354" s="106"/>
      <c r="T354" s="106"/>
      <c r="U354" s="106"/>
      <c r="V354" s="106"/>
      <c r="W354" s="106"/>
      <c r="X354" s="106"/>
      <c r="Y354" s="106"/>
      <c r="Z354" s="106"/>
    </row>
    <row r="355" spans="1:26" ht="51" hidden="1">
      <c r="A355" s="310" t="s">
        <v>2195</v>
      </c>
      <c r="B355" s="122" t="s">
        <v>1029</v>
      </c>
      <c r="C355" s="141"/>
      <c r="D355" s="594"/>
      <c r="E355" s="141"/>
      <c r="F355" s="141"/>
      <c r="G355" s="127"/>
      <c r="H355" s="105"/>
      <c r="I355" s="105"/>
      <c r="J355" s="105"/>
      <c r="K355" s="105"/>
      <c r="L355" s="105"/>
      <c r="M355" s="106"/>
      <c r="N355" s="106"/>
      <c r="O355" s="106"/>
      <c r="P355" s="106"/>
      <c r="Q355" s="106"/>
      <c r="R355" s="106"/>
      <c r="S355" s="106"/>
      <c r="T355" s="106"/>
      <c r="U355" s="106"/>
      <c r="V355" s="106"/>
      <c r="W355" s="106"/>
      <c r="X355" s="106"/>
      <c r="Y355" s="106"/>
      <c r="Z355" s="106"/>
    </row>
    <row r="356" spans="1:26" ht="19">
      <c r="A356" s="927" t="s">
        <v>242</v>
      </c>
      <c r="B356" s="1606" t="s">
        <v>109</v>
      </c>
      <c r="C356" s="1570"/>
      <c r="D356" s="1570"/>
      <c r="E356" s="1570"/>
      <c r="F356" s="1570"/>
      <c r="G356" s="1573"/>
      <c r="H356" s="816"/>
      <c r="I356" s="893">
        <f>SUM(D357:D362)</f>
        <v>6</v>
      </c>
      <c r="J356" s="893">
        <f>COUNT(D357:D362)*2</f>
        <v>6</v>
      </c>
      <c r="K356" s="960"/>
      <c r="L356" s="960"/>
      <c r="M356" s="963"/>
      <c r="N356" s="963"/>
      <c r="O356" s="963"/>
      <c r="P356" s="963"/>
      <c r="Q356" s="963"/>
      <c r="R356" s="963"/>
      <c r="S356" s="963"/>
      <c r="T356" s="963"/>
      <c r="U356" s="963"/>
      <c r="V356" s="963"/>
      <c r="W356" s="963"/>
      <c r="X356" s="963"/>
      <c r="Y356" s="963"/>
      <c r="Z356" s="963"/>
    </row>
    <row r="357" spans="1:26" ht="34">
      <c r="A357" s="693" t="s">
        <v>2196</v>
      </c>
      <c r="B357" s="467" t="s">
        <v>1032</v>
      </c>
      <c r="C357" s="475" t="s">
        <v>5811</v>
      </c>
      <c r="D357" s="180">
        <v>2</v>
      </c>
      <c r="E357" s="180" t="s">
        <v>611</v>
      </c>
      <c r="F357" s="1041" t="s">
        <v>5812</v>
      </c>
      <c r="G357" s="1039"/>
      <c r="H357" s="1040"/>
      <c r="I357" s="893"/>
      <c r="J357" s="893"/>
      <c r="K357" s="960"/>
      <c r="L357" s="960"/>
      <c r="M357" s="963"/>
      <c r="N357" s="963"/>
      <c r="O357" s="963"/>
      <c r="P357" s="963"/>
      <c r="Q357" s="963"/>
      <c r="R357" s="963"/>
      <c r="S357" s="963"/>
      <c r="T357" s="963"/>
      <c r="U357" s="963"/>
      <c r="V357" s="963"/>
      <c r="W357" s="963"/>
      <c r="X357" s="963"/>
      <c r="Y357" s="963"/>
      <c r="Z357" s="963"/>
    </row>
    <row r="358" spans="1:26" ht="34" hidden="1">
      <c r="A358" s="310" t="s">
        <v>2198</v>
      </c>
      <c r="B358" s="122" t="s">
        <v>1038</v>
      </c>
      <c r="C358" s="475" t="s">
        <v>1039</v>
      </c>
      <c r="D358" s="594"/>
      <c r="E358" s="141"/>
      <c r="F358" s="720"/>
      <c r="G358" s="127"/>
      <c r="H358" s="105"/>
      <c r="I358" s="105"/>
      <c r="J358" s="105"/>
      <c r="K358" s="105"/>
      <c r="L358" s="105"/>
      <c r="M358" s="106"/>
      <c r="N358" s="106"/>
      <c r="O358" s="106"/>
      <c r="P358" s="106"/>
      <c r="Q358" s="106"/>
      <c r="R358" s="106"/>
      <c r="S358" s="106"/>
      <c r="T358" s="106"/>
      <c r="U358" s="106"/>
      <c r="V358" s="106"/>
      <c r="W358" s="106"/>
      <c r="X358" s="106"/>
      <c r="Y358" s="106"/>
      <c r="Z358" s="106"/>
    </row>
    <row r="359" spans="1:26" ht="32" hidden="1">
      <c r="A359" s="310"/>
      <c r="B359" s="1065"/>
      <c r="C359" s="267" t="s">
        <v>1040</v>
      </c>
      <c r="D359" s="1066"/>
      <c r="E359" s="143"/>
      <c r="F359" s="267" t="s">
        <v>1041</v>
      </c>
      <c r="G359" s="699"/>
      <c r="H359" s="105"/>
      <c r="I359" s="105"/>
      <c r="J359" s="105"/>
      <c r="K359" s="105"/>
      <c r="L359" s="105"/>
      <c r="M359" s="106"/>
      <c r="N359" s="106"/>
      <c r="O359" s="106"/>
      <c r="P359" s="106"/>
      <c r="Q359" s="106"/>
      <c r="R359" s="106"/>
      <c r="S359" s="106"/>
      <c r="T359" s="106"/>
      <c r="U359" s="106"/>
      <c r="V359" s="106"/>
      <c r="W359" s="106"/>
      <c r="X359" s="106"/>
      <c r="Y359" s="106"/>
      <c r="Z359" s="106"/>
    </row>
    <row r="360" spans="1:26" ht="32" hidden="1">
      <c r="A360" s="310"/>
      <c r="B360" s="1065"/>
      <c r="C360" s="475" t="s">
        <v>1042</v>
      </c>
      <c r="D360" s="1066"/>
      <c r="E360" s="143"/>
      <c r="F360" s="476" t="s">
        <v>1043</v>
      </c>
      <c r="G360" s="699"/>
      <c r="H360" s="105"/>
      <c r="I360" s="105"/>
      <c r="J360" s="105"/>
      <c r="K360" s="105"/>
      <c r="L360" s="105"/>
      <c r="M360" s="106"/>
      <c r="N360" s="106"/>
      <c r="O360" s="106"/>
      <c r="P360" s="106"/>
      <c r="Q360" s="106"/>
      <c r="R360" s="106"/>
      <c r="S360" s="106"/>
      <c r="T360" s="106"/>
      <c r="U360" s="106"/>
      <c r="V360" s="106"/>
      <c r="W360" s="106"/>
      <c r="X360" s="106"/>
      <c r="Y360" s="106"/>
      <c r="Z360" s="106"/>
    </row>
    <row r="361" spans="1:26" ht="68">
      <c r="A361" s="693" t="s">
        <v>1044</v>
      </c>
      <c r="B361" s="467" t="s">
        <v>1045</v>
      </c>
      <c r="C361" s="1062" t="s">
        <v>1052</v>
      </c>
      <c r="D361" s="180">
        <v>2</v>
      </c>
      <c r="E361" s="736" t="s">
        <v>599</v>
      </c>
      <c r="F361" s="769" t="s">
        <v>1053</v>
      </c>
      <c r="G361" s="1067"/>
      <c r="H361" s="1040"/>
      <c r="I361" s="893"/>
      <c r="J361" s="893"/>
      <c r="K361" s="960"/>
      <c r="L361" s="960"/>
      <c r="M361" s="963"/>
      <c r="N361" s="963"/>
      <c r="O361" s="963"/>
      <c r="P361" s="963"/>
      <c r="Q361" s="963"/>
      <c r="R361" s="963"/>
      <c r="S361" s="963"/>
      <c r="T361" s="963"/>
      <c r="U361" s="963"/>
      <c r="V361" s="963"/>
      <c r="W361" s="963"/>
      <c r="X361" s="963"/>
      <c r="Y361" s="963"/>
      <c r="Z361" s="963"/>
    </row>
    <row r="362" spans="1:26" ht="48">
      <c r="A362" s="693"/>
      <c r="B362" s="1068"/>
      <c r="C362" s="769" t="s">
        <v>1050</v>
      </c>
      <c r="D362" s="180">
        <v>2</v>
      </c>
      <c r="E362" s="736" t="s">
        <v>877</v>
      </c>
      <c r="F362" s="769" t="s">
        <v>5813</v>
      </c>
      <c r="G362" s="1067"/>
      <c r="H362" s="1040"/>
      <c r="I362" s="893"/>
      <c r="J362" s="893"/>
      <c r="K362" s="960"/>
      <c r="L362" s="960"/>
      <c r="M362" s="963"/>
      <c r="N362" s="963"/>
      <c r="O362" s="963"/>
      <c r="P362" s="963"/>
      <c r="Q362" s="963"/>
      <c r="R362" s="963"/>
      <c r="S362" s="963"/>
      <c r="T362" s="963"/>
      <c r="U362" s="963"/>
      <c r="V362" s="963"/>
      <c r="W362" s="963"/>
      <c r="X362" s="963"/>
      <c r="Y362" s="963"/>
      <c r="Z362" s="963"/>
    </row>
    <row r="363" spans="1:26" ht="19">
      <c r="A363" s="927" t="s">
        <v>244</v>
      </c>
      <c r="B363" s="1606" t="s">
        <v>111</v>
      </c>
      <c r="C363" s="1570"/>
      <c r="D363" s="1570"/>
      <c r="E363" s="1570"/>
      <c r="F363" s="1570"/>
      <c r="G363" s="1573"/>
      <c r="H363" s="816"/>
      <c r="I363" s="893">
        <f>SUM(D364:D368)</f>
        <v>6</v>
      </c>
      <c r="J363" s="893">
        <f>COUNT(D364:D368)*2</f>
        <v>6</v>
      </c>
      <c r="K363" s="960"/>
      <c r="L363" s="960"/>
      <c r="M363" s="963"/>
      <c r="N363" s="963"/>
      <c r="O363" s="963"/>
      <c r="P363" s="963"/>
      <c r="Q363" s="963"/>
      <c r="R363" s="963"/>
      <c r="S363" s="963"/>
      <c r="T363" s="963"/>
      <c r="U363" s="963"/>
      <c r="V363" s="963"/>
      <c r="W363" s="963"/>
      <c r="X363" s="963"/>
      <c r="Y363" s="963"/>
      <c r="Z363" s="963"/>
    </row>
    <row r="364" spans="1:26" ht="51">
      <c r="A364" s="927" t="s">
        <v>2201</v>
      </c>
      <c r="B364" s="161" t="s">
        <v>1055</v>
      </c>
      <c r="C364" s="769" t="s">
        <v>5814</v>
      </c>
      <c r="D364" s="180">
        <v>2</v>
      </c>
      <c r="E364" s="737" t="s">
        <v>599</v>
      </c>
      <c r="F364" s="735" t="s">
        <v>5815</v>
      </c>
      <c r="G364" s="1039"/>
      <c r="H364" s="1040"/>
      <c r="I364" s="893"/>
      <c r="J364" s="893"/>
      <c r="K364" s="960"/>
      <c r="L364" s="960"/>
      <c r="M364" s="963"/>
      <c r="N364" s="963"/>
      <c r="O364" s="963"/>
      <c r="P364" s="963"/>
      <c r="Q364" s="963"/>
      <c r="R364" s="963"/>
      <c r="S364" s="963"/>
      <c r="T364" s="963"/>
      <c r="U364" s="963"/>
      <c r="V364" s="963"/>
      <c r="W364" s="963"/>
      <c r="X364" s="963"/>
      <c r="Y364" s="963"/>
      <c r="Z364" s="963"/>
    </row>
    <row r="365" spans="1:26" ht="51">
      <c r="A365" s="1053"/>
      <c r="B365" s="467"/>
      <c r="C365" s="467" t="s">
        <v>2846</v>
      </c>
      <c r="D365" s="180">
        <v>2</v>
      </c>
      <c r="E365" s="180" t="s">
        <v>611</v>
      </c>
      <c r="F365" s="471"/>
      <c r="G365" s="1039"/>
      <c r="H365" s="1040"/>
      <c r="I365" s="893"/>
      <c r="J365" s="893"/>
      <c r="K365" s="960"/>
      <c r="L365" s="960"/>
      <c r="M365" s="963"/>
      <c r="N365" s="963"/>
      <c r="O365" s="963"/>
      <c r="P365" s="963"/>
      <c r="Q365" s="963"/>
      <c r="R365" s="963"/>
      <c r="S365" s="963"/>
      <c r="T365" s="963"/>
      <c r="U365" s="963"/>
      <c r="V365" s="963"/>
      <c r="W365" s="963"/>
      <c r="X365" s="963"/>
      <c r="Y365" s="963"/>
      <c r="Z365" s="963"/>
    </row>
    <row r="366" spans="1:26" ht="64" hidden="1">
      <c r="A366" s="310" t="s">
        <v>2203</v>
      </c>
      <c r="B366" s="150" t="s">
        <v>1060</v>
      </c>
      <c r="C366" s="122"/>
      <c r="D366" s="594"/>
      <c r="E366" s="141"/>
      <c r="F366" s="141"/>
      <c r="G366" s="127"/>
      <c r="H366" s="105"/>
      <c r="I366" s="105"/>
      <c r="J366" s="105"/>
      <c r="K366" s="105"/>
      <c r="L366" s="105"/>
      <c r="M366" s="106"/>
      <c r="N366" s="106"/>
      <c r="O366" s="106"/>
      <c r="P366" s="106"/>
      <c r="Q366" s="106"/>
      <c r="R366" s="106"/>
      <c r="S366" s="106"/>
      <c r="T366" s="106"/>
      <c r="U366" s="106"/>
      <c r="V366" s="106"/>
      <c r="W366" s="106"/>
      <c r="X366" s="106"/>
      <c r="Y366" s="106"/>
      <c r="Z366" s="106"/>
    </row>
    <row r="367" spans="1:26" ht="16" hidden="1">
      <c r="A367" s="1057"/>
      <c r="B367" s="122"/>
      <c r="C367" s="467"/>
      <c r="D367" s="594"/>
      <c r="E367" s="141"/>
      <c r="F367" s="141"/>
      <c r="G367" s="127"/>
      <c r="H367" s="105"/>
      <c r="I367" s="105"/>
      <c r="J367" s="105"/>
      <c r="K367" s="105"/>
      <c r="L367" s="105"/>
      <c r="M367" s="106"/>
      <c r="N367" s="106"/>
      <c r="O367" s="106"/>
      <c r="P367" s="106"/>
      <c r="Q367" s="106"/>
      <c r="R367" s="106"/>
      <c r="S367" s="106"/>
      <c r="T367" s="106"/>
      <c r="U367" s="106"/>
      <c r="V367" s="106"/>
      <c r="W367" s="106"/>
      <c r="X367" s="106"/>
      <c r="Y367" s="106"/>
      <c r="Z367" s="106"/>
    </row>
    <row r="368" spans="1:26" ht="34">
      <c r="A368" s="693" t="s">
        <v>2209</v>
      </c>
      <c r="B368" s="467" t="s">
        <v>1071</v>
      </c>
      <c r="C368" s="475" t="s">
        <v>3386</v>
      </c>
      <c r="D368" s="180">
        <v>2</v>
      </c>
      <c r="E368" s="696" t="s">
        <v>611</v>
      </c>
      <c r="F368" s="471"/>
      <c r="G368" s="1039"/>
      <c r="H368" s="1040"/>
      <c r="I368" s="893"/>
      <c r="J368" s="893"/>
      <c r="K368" s="960"/>
      <c r="L368" s="960"/>
      <c r="M368" s="963"/>
      <c r="N368" s="963"/>
      <c r="O368" s="963"/>
      <c r="P368" s="963"/>
      <c r="Q368" s="963"/>
      <c r="R368" s="963"/>
      <c r="S368" s="963"/>
      <c r="T368" s="963"/>
      <c r="U368" s="963"/>
      <c r="V368" s="963"/>
      <c r="W368" s="963"/>
      <c r="X368" s="963"/>
      <c r="Y368" s="963"/>
      <c r="Z368" s="963"/>
    </row>
    <row r="369" spans="1:26" ht="34" hidden="1">
      <c r="A369" s="310" t="s">
        <v>1073</v>
      </c>
      <c r="B369" s="122" t="s">
        <v>1074</v>
      </c>
      <c r="C369" s="141"/>
      <c r="D369" s="594"/>
      <c r="E369" s="141"/>
      <c r="F369" s="141"/>
      <c r="G369" s="127"/>
      <c r="H369" s="105"/>
      <c r="I369" s="105"/>
      <c r="J369" s="105"/>
      <c r="K369" s="105"/>
      <c r="L369" s="105"/>
      <c r="M369" s="106"/>
      <c r="N369" s="106"/>
      <c r="O369" s="106"/>
      <c r="P369" s="106"/>
      <c r="Q369" s="106"/>
      <c r="R369" s="106"/>
      <c r="S369" s="106"/>
      <c r="T369" s="106"/>
      <c r="U369" s="106"/>
      <c r="V369" s="106"/>
      <c r="W369" s="106"/>
      <c r="X369" s="106"/>
      <c r="Y369" s="106"/>
      <c r="Z369" s="106"/>
    </row>
    <row r="370" spans="1:26" ht="19">
      <c r="A370" s="927" t="s">
        <v>246</v>
      </c>
      <c r="B370" s="1606" t="s">
        <v>113</v>
      </c>
      <c r="C370" s="1570"/>
      <c r="D370" s="1570"/>
      <c r="E370" s="1570"/>
      <c r="F370" s="1570"/>
      <c r="G370" s="1573"/>
      <c r="H370" s="816"/>
      <c r="I370" s="893">
        <f>SUM(D371:D376)</f>
        <v>10</v>
      </c>
      <c r="J370" s="893">
        <f>COUNT(D371:D376)*2</f>
        <v>10</v>
      </c>
      <c r="K370" s="960"/>
      <c r="L370" s="960"/>
      <c r="M370" s="963"/>
      <c r="N370" s="963"/>
      <c r="O370" s="963"/>
      <c r="P370" s="963"/>
      <c r="Q370" s="963"/>
      <c r="R370" s="963"/>
      <c r="S370" s="963"/>
      <c r="T370" s="963"/>
      <c r="U370" s="963"/>
      <c r="V370" s="963"/>
      <c r="W370" s="963"/>
      <c r="X370" s="963"/>
      <c r="Y370" s="963"/>
      <c r="Z370" s="963"/>
    </row>
    <row r="371" spans="1:26" ht="34">
      <c r="A371" s="693" t="s">
        <v>2213</v>
      </c>
      <c r="B371" s="467" t="s">
        <v>1076</v>
      </c>
      <c r="C371" s="471" t="s">
        <v>5816</v>
      </c>
      <c r="D371" s="180">
        <v>2</v>
      </c>
      <c r="E371" s="696" t="s">
        <v>506</v>
      </c>
      <c r="F371" s="471" t="s">
        <v>5817</v>
      </c>
      <c r="G371" s="1039"/>
      <c r="H371" s="1040"/>
      <c r="I371" s="893"/>
      <c r="J371" s="893"/>
      <c r="K371" s="960"/>
      <c r="L371" s="960"/>
      <c r="M371" s="963"/>
      <c r="N371" s="963"/>
      <c r="O371" s="963"/>
      <c r="P371" s="963"/>
      <c r="Q371" s="963"/>
      <c r="R371" s="963"/>
      <c r="S371" s="963"/>
      <c r="T371" s="963"/>
      <c r="U371" s="963"/>
      <c r="V371" s="963"/>
      <c r="W371" s="963"/>
      <c r="X371" s="963"/>
      <c r="Y371" s="963"/>
      <c r="Z371" s="963"/>
    </row>
    <row r="372" spans="1:26" ht="64">
      <c r="A372" s="693" t="s">
        <v>2214</v>
      </c>
      <c r="B372" s="735" t="s">
        <v>1080</v>
      </c>
      <c r="C372" s="161" t="s">
        <v>3388</v>
      </c>
      <c r="D372" s="180">
        <v>2</v>
      </c>
      <c r="E372" s="736" t="s">
        <v>599</v>
      </c>
      <c r="F372" s="735" t="s">
        <v>1084</v>
      </c>
      <c r="G372" s="1039"/>
      <c r="H372" s="1040"/>
      <c r="I372" s="893"/>
      <c r="J372" s="893"/>
      <c r="K372" s="960"/>
      <c r="L372" s="960"/>
      <c r="M372" s="963"/>
      <c r="N372" s="963"/>
      <c r="O372" s="963"/>
      <c r="P372" s="963"/>
      <c r="Q372" s="963"/>
      <c r="R372" s="963"/>
      <c r="S372" s="963"/>
      <c r="T372" s="963"/>
      <c r="U372" s="963"/>
      <c r="V372" s="963"/>
      <c r="W372" s="963"/>
      <c r="X372" s="963"/>
      <c r="Y372" s="963"/>
      <c r="Z372" s="963"/>
    </row>
    <row r="373" spans="1:26" ht="51">
      <c r="A373" s="693" t="s">
        <v>2215</v>
      </c>
      <c r="B373" s="467" t="s">
        <v>1086</v>
      </c>
      <c r="C373" s="471" t="s">
        <v>1087</v>
      </c>
      <c r="D373" s="180">
        <v>2</v>
      </c>
      <c r="E373" s="696" t="s">
        <v>599</v>
      </c>
      <c r="F373" s="471"/>
      <c r="G373" s="1039"/>
      <c r="H373" s="1040"/>
      <c r="I373" s="893"/>
      <c r="J373" s="893"/>
      <c r="K373" s="960"/>
      <c r="L373" s="960"/>
      <c r="M373" s="963"/>
      <c r="N373" s="963"/>
      <c r="O373" s="963"/>
      <c r="P373" s="963"/>
      <c r="Q373" s="963"/>
      <c r="R373" s="963"/>
      <c r="S373" s="963"/>
      <c r="T373" s="963"/>
      <c r="U373" s="963"/>
      <c r="V373" s="963"/>
      <c r="W373" s="963"/>
      <c r="X373" s="963"/>
      <c r="Y373" s="963"/>
      <c r="Z373" s="963"/>
    </row>
    <row r="374" spans="1:26" ht="16">
      <c r="A374" s="693"/>
      <c r="B374" s="467"/>
      <c r="C374" s="1532" t="s">
        <v>1088</v>
      </c>
      <c r="D374" s="180">
        <v>2</v>
      </c>
      <c r="E374" s="696" t="s">
        <v>877</v>
      </c>
      <c r="F374" s="471"/>
      <c r="G374" s="1039"/>
      <c r="H374" s="1040"/>
      <c r="I374" s="893"/>
      <c r="J374" s="893"/>
      <c r="K374" s="960"/>
      <c r="L374" s="960"/>
      <c r="M374" s="963"/>
      <c r="N374" s="963"/>
      <c r="O374" s="963"/>
      <c r="P374" s="963"/>
      <c r="Q374" s="963"/>
      <c r="R374" s="963"/>
      <c r="S374" s="963"/>
      <c r="T374" s="963"/>
      <c r="U374" s="963"/>
      <c r="V374" s="963"/>
      <c r="W374" s="963"/>
      <c r="X374" s="963"/>
      <c r="Y374" s="963"/>
      <c r="Z374" s="963"/>
    </row>
    <row r="375" spans="1:26" ht="17" hidden="1">
      <c r="A375" s="310" t="s">
        <v>2216</v>
      </c>
      <c r="B375" s="122" t="s">
        <v>1091</v>
      </c>
      <c r="C375" s="141"/>
      <c r="D375" s="594"/>
      <c r="E375" s="141"/>
      <c r="F375" s="141"/>
      <c r="G375" s="127"/>
      <c r="H375" s="105"/>
      <c r="I375" s="105"/>
      <c r="J375" s="105"/>
      <c r="K375" s="105"/>
      <c r="L375" s="105"/>
      <c r="M375" s="106"/>
      <c r="N375" s="106"/>
      <c r="O375" s="106"/>
      <c r="P375" s="106"/>
      <c r="Q375" s="106"/>
      <c r="R375" s="106"/>
      <c r="S375" s="106"/>
      <c r="T375" s="106"/>
      <c r="U375" s="106"/>
      <c r="V375" s="106"/>
      <c r="W375" s="106"/>
      <c r="X375" s="106"/>
      <c r="Y375" s="106"/>
      <c r="Z375" s="106"/>
    </row>
    <row r="376" spans="1:26" ht="34">
      <c r="A376" s="693" t="s">
        <v>2217</v>
      </c>
      <c r="B376" s="467" t="s">
        <v>1095</v>
      </c>
      <c r="C376" s="467" t="s">
        <v>1096</v>
      </c>
      <c r="D376" s="180">
        <v>2</v>
      </c>
      <c r="E376" s="696" t="s">
        <v>611</v>
      </c>
      <c r="F376" s="471" t="s">
        <v>1100</v>
      </c>
      <c r="G376" s="1039"/>
      <c r="H376" s="1040"/>
      <c r="I376" s="893"/>
      <c r="J376" s="893"/>
      <c r="K376" s="960"/>
      <c r="L376" s="960"/>
      <c r="M376" s="963"/>
      <c r="N376" s="963"/>
      <c r="O376" s="963"/>
      <c r="P376" s="963"/>
      <c r="Q376" s="963"/>
      <c r="R376" s="963"/>
      <c r="S376" s="963"/>
      <c r="T376" s="963"/>
      <c r="U376" s="963"/>
      <c r="V376" s="963"/>
      <c r="W376" s="963"/>
      <c r="X376" s="963"/>
      <c r="Y376" s="963"/>
      <c r="Z376" s="963"/>
    </row>
    <row r="377" spans="1:26" ht="19">
      <c r="A377" s="927" t="s">
        <v>247</v>
      </c>
      <c r="B377" s="1606" t="s">
        <v>115</v>
      </c>
      <c r="C377" s="1570"/>
      <c r="D377" s="1570"/>
      <c r="E377" s="1570"/>
      <c r="F377" s="1570"/>
      <c r="G377" s="1573"/>
      <c r="H377" s="816"/>
      <c r="I377" s="893">
        <f>SUM(D378:D379)</f>
        <v>4</v>
      </c>
      <c r="J377" s="893">
        <f>COUNT(D378:D379)*2</f>
        <v>4</v>
      </c>
      <c r="K377" s="960"/>
      <c r="L377" s="960"/>
      <c r="M377" s="963"/>
      <c r="N377" s="963"/>
      <c r="O377" s="963"/>
      <c r="P377" s="963"/>
      <c r="Q377" s="963"/>
      <c r="R377" s="963"/>
      <c r="S377" s="963"/>
      <c r="T377" s="963"/>
      <c r="U377" s="963"/>
      <c r="V377" s="963"/>
      <c r="W377" s="963"/>
      <c r="X377" s="963"/>
      <c r="Y377" s="963"/>
      <c r="Z377" s="963"/>
    </row>
    <row r="378" spans="1:26" ht="32">
      <c r="A378" s="693" t="s">
        <v>2218</v>
      </c>
      <c r="B378" s="471" t="s">
        <v>1102</v>
      </c>
      <c r="C378" s="986" t="s">
        <v>1103</v>
      </c>
      <c r="D378" s="180">
        <v>2</v>
      </c>
      <c r="E378" s="696" t="s">
        <v>506</v>
      </c>
      <c r="F378" s="471" t="s">
        <v>2869</v>
      </c>
      <c r="G378" s="1039"/>
      <c r="H378" s="1040"/>
      <c r="I378" s="893"/>
      <c r="J378" s="893"/>
      <c r="K378" s="960"/>
      <c r="L378" s="960"/>
      <c r="M378" s="963"/>
      <c r="N378" s="963"/>
      <c r="O378" s="963"/>
      <c r="P378" s="963"/>
      <c r="Q378" s="963"/>
      <c r="R378" s="963"/>
      <c r="S378" s="963"/>
      <c r="T378" s="963"/>
      <c r="U378" s="963"/>
      <c r="V378" s="963"/>
      <c r="W378" s="963"/>
      <c r="X378" s="963"/>
      <c r="Y378" s="963"/>
      <c r="Z378" s="963"/>
    </row>
    <row r="379" spans="1:26" ht="32">
      <c r="A379" s="693" t="s">
        <v>2219</v>
      </c>
      <c r="B379" s="471" t="s">
        <v>1106</v>
      </c>
      <c r="C379" s="471" t="s">
        <v>4349</v>
      </c>
      <c r="D379" s="180">
        <v>2</v>
      </c>
      <c r="E379" s="696" t="s">
        <v>506</v>
      </c>
      <c r="F379" s="475" t="s">
        <v>5818</v>
      </c>
      <c r="G379" s="1039"/>
      <c r="H379" s="1040"/>
      <c r="I379" s="893"/>
      <c r="J379" s="893"/>
      <c r="K379" s="960"/>
      <c r="L379" s="960"/>
      <c r="M379" s="963"/>
      <c r="N379" s="963"/>
      <c r="O379" s="963"/>
      <c r="P379" s="963"/>
      <c r="Q379" s="963"/>
      <c r="R379" s="963"/>
      <c r="S379" s="963"/>
      <c r="T379" s="963"/>
      <c r="U379" s="963"/>
      <c r="V379" s="963"/>
      <c r="W379" s="963"/>
      <c r="X379" s="963"/>
      <c r="Y379" s="963"/>
      <c r="Z379" s="963"/>
    </row>
    <row r="380" spans="1:26" ht="19">
      <c r="A380" s="927" t="s">
        <v>249</v>
      </c>
      <c r="B380" s="1606" t="s">
        <v>117</v>
      </c>
      <c r="C380" s="1570"/>
      <c r="D380" s="1570"/>
      <c r="E380" s="1570"/>
      <c r="F380" s="1570"/>
      <c r="G380" s="1573"/>
      <c r="H380" s="816"/>
      <c r="I380" s="893">
        <f>SUM(D381:D385)</f>
        <v>10</v>
      </c>
      <c r="J380" s="893">
        <f>COUNT(D381:D385)*2</f>
        <v>10</v>
      </c>
      <c r="K380" s="960"/>
      <c r="L380" s="960"/>
      <c r="M380" s="963"/>
      <c r="N380" s="963"/>
      <c r="O380" s="963"/>
      <c r="P380" s="963"/>
      <c r="Q380" s="963"/>
      <c r="R380" s="963"/>
      <c r="S380" s="963"/>
      <c r="T380" s="963"/>
      <c r="U380" s="963"/>
      <c r="V380" s="963"/>
      <c r="W380" s="963"/>
      <c r="X380" s="963"/>
      <c r="Y380" s="963"/>
      <c r="Z380" s="963"/>
    </row>
    <row r="381" spans="1:26" ht="32">
      <c r="A381" s="693" t="s">
        <v>2221</v>
      </c>
      <c r="B381" s="471" t="s">
        <v>1109</v>
      </c>
      <c r="C381" s="475" t="s">
        <v>3390</v>
      </c>
      <c r="D381" s="180">
        <v>2</v>
      </c>
      <c r="E381" s="696" t="s">
        <v>877</v>
      </c>
      <c r="F381" s="471"/>
      <c r="G381" s="1039"/>
      <c r="H381" s="1040"/>
      <c r="I381" s="893"/>
      <c r="J381" s="893"/>
      <c r="K381" s="960"/>
      <c r="L381" s="960"/>
      <c r="M381" s="963"/>
      <c r="N381" s="963"/>
      <c r="O381" s="963"/>
      <c r="P381" s="963"/>
      <c r="Q381" s="963"/>
      <c r="R381" s="963"/>
      <c r="S381" s="963"/>
      <c r="T381" s="963"/>
      <c r="U381" s="963"/>
      <c r="V381" s="963"/>
      <c r="W381" s="963"/>
      <c r="X381" s="963"/>
      <c r="Y381" s="963"/>
      <c r="Z381" s="963"/>
    </row>
    <row r="382" spans="1:26" ht="32">
      <c r="A382" s="693" t="s">
        <v>2226</v>
      </c>
      <c r="B382" s="471" t="s">
        <v>1113</v>
      </c>
      <c r="C382" s="471" t="s">
        <v>1115</v>
      </c>
      <c r="D382" s="180">
        <v>2</v>
      </c>
      <c r="E382" s="696" t="s">
        <v>599</v>
      </c>
      <c r="F382" s="471" t="s">
        <v>1116</v>
      </c>
      <c r="G382" s="1039"/>
      <c r="H382" s="1040"/>
      <c r="I382" s="893"/>
      <c r="J382" s="893"/>
      <c r="K382" s="960"/>
      <c r="L382" s="960"/>
      <c r="M382" s="963"/>
      <c r="N382" s="963"/>
      <c r="O382" s="963"/>
      <c r="P382" s="963"/>
      <c r="Q382" s="963"/>
      <c r="R382" s="963"/>
      <c r="S382" s="963"/>
      <c r="T382" s="963"/>
      <c r="U382" s="963"/>
      <c r="V382" s="963"/>
      <c r="W382" s="963"/>
      <c r="X382" s="963"/>
      <c r="Y382" s="963"/>
      <c r="Z382" s="963"/>
    </row>
    <row r="383" spans="1:26" ht="16">
      <c r="A383" s="693"/>
      <c r="B383" s="471"/>
      <c r="C383" s="471" t="s">
        <v>3391</v>
      </c>
      <c r="D383" s="180">
        <v>2</v>
      </c>
      <c r="E383" s="696" t="s">
        <v>387</v>
      </c>
      <c r="F383" s="471"/>
      <c r="G383" s="1039"/>
      <c r="H383" s="1040"/>
      <c r="I383" s="893"/>
      <c r="J383" s="893"/>
      <c r="K383" s="960"/>
      <c r="L383" s="960"/>
      <c r="M383" s="963"/>
      <c r="N383" s="963"/>
      <c r="O383" s="963"/>
      <c r="P383" s="963"/>
      <c r="Q383" s="963"/>
      <c r="R383" s="963"/>
      <c r="S383" s="963"/>
      <c r="T383" s="963"/>
      <c r="U383" s="963"/>
      <c r="V383" s="963"/>
      <c r="W383" s="963"/>
      <c r="X383" s="963"/>
      <c r="Y383" s="963"/>
      <c r="Z383" s="963"/>
    </row>
    <row r="384" spans="1:26" ht="96">
      <c r="A384" s="693" t="s">
        <v>1118</v>
      </c>
      <c r="B384" s="735" t="s">
        <v>1119</v>
      </c>
      <c r="C384" s="735" t="s">
        <v>1120</v>
      </c>
      <c r="D384" s="180">
        <v>2</v>
      </c>
      <c r="E384" s="736" t="s">
        <v>1099</v>
      </c>
      <c r="F384" s="735" t="s">
        <v>5819</v>
      </c>
      <c r="G384" s="1067"/>
      <c r="H384" s="1040"/>
      <c r="I384" s="893"/>
      <c r="J384" s="893"/>
      <c r="K384" s="960"/>
      <c r="L384" s="960"/>
      <c r="M384" s="963"/>
      <c r="N384" s="963"/>
      <c r="O384" s="963"/>
      <c r="P384" s="963"/>
      <c r="Q384" s="963"/>
      <c r="R384" s="963"/>
      <c r="S384" s="963"/>
      <c r="T384" s="963"/>
      <c r="U384" s="963"/>
      <c r="V384" s="963"/>
      <c r="W384" s="963"/>
      <c r="X384" s="963"/>
      <c r="Y384" s="963"/>
      <c r="Z384" s="963"/>
    </row>
    <row r="385" spans="1:26" ht="48">
      <c r="A385" s="693"/>
      <c r="B385" s="1069"/>
      <c r="C385" s="735" t="s">
        <v>2233</v>
      </c>
      <c r="D385" s="180">
        <v>2</v>
      </c>
      <c r="E385" s="736" t="s">
        <v>599</v>
      </c>
      <c r="F385" s="735" t="s">
        <v>5820</v>
      </c>
      <c r="G385" s="1067"/>
      <c r="H385" s="1040"/>
      <c r="I385" s="893"/>
      <c r="J385" s="893"/>
      <c r="K385" s="960"/>
      <c r="L385" s="960"/>
      <c r="M385" s="963"/>
      <c r="N385" s="963"/>
      <c r="O385" s="963"/>
      <c r="P385" s="963"/>
      <c r="Q385" s="963"/>
      <c r="R385" s="963"/>
      <c r="S385" s="963"/>
      <c r="T385" s="963"/>
      <c r="U385" s="963"/>
      <c r="V385" s="963"/>
      <c r="W385" s="963"/>
      <c r="X385" s="963"/>
      <c r="Y385" s="963"/>
      <c r="Z385" s="963"/>
    </row>
    <row r="386" spans="1:26" ht="19">
      <c r="A386" s="927" t="s">
        <v>250</v>
      </c>
      <c r="B386" s="1606" t="s">
        <v>119</v>
      </c>
      <c r="C386" s="1570"/>
      <c r="D386" s="1570"/>
      <c r="E386" s="1570"/>
      <c r="F386" s="1570"/>
      <c r="G386" s="1573"/>
      <c r="H386" s="816"/>
      <c r="I386" s="893">
        <f>SUM(D387:D396)</f>
        <v>20</v>
      </c>
      <c r="J386" s="893">
        <f>COUNT(D387:D396)*2</f>
        <v>20</v>
      </c>
      <c r="K386" s="960"/>
      <c r="L386" s="960"/>
      <c r="M386" s="963"/>
      <c r="N386" s="963"/>
      <c r="O386" s="963"/>
      <c r="P386" s="963"/>
      <c r="Q386" s="963"/>
      <c r="R386" s="963"/>
      <c r="S386" s="963"/>
      <c r="T386" s="963"/>
      <c r="U386" s="963"/>
      <c r="V386" s="963"/>
      <c r="W386" s="963"/>
      <c r="X386" s="963"/>
      <c r="Y386" s="963"/>
      <c r="Z386" s="963"/>
    </row>
    <row r="387" spans="1:26" ht="51">
      <c r="A387" s="693" t="s">
        <v>2238</v>
      </c>
      <c r="B387" s="467" t="s">
        <v>3811</v>
      </c>
      <c r="C387" s="471" t="s">
        <v>1124</v>
      </c>
      <c r="D387" s="180">
        <v>2</v>
      </c>
      <c r="E387" s="845" t="s">
        <v>387</v>
      </c>
      <c r="F387" s="471" t="s">
        <v>5821</v>
      </c>
      <c r="G387" s="1039"/>
      <c r="H387" s="1040"/>
      <c r="I387" s="893"/>
      <c r="J387" s="893"/>
      <c r="K387" s="960"/>
      <c r="L387" s="960"/>
      <c r="M387" s="963"/>
      <c r="N387" s="963"/>
      <c r="O387" s="963"/>
      <c r="P387" s="963"/>
      <c r="Q387" s="963"/>
      <c r="R387" s="963"/>
      <c r="S387" s="963"/>
      <c r="T387" s="963"/>
      <c r="U387" s="963"/>
      <c r="V387" s="963"/>
      <c r="W387" s="963"/>
      <c r="X387" s="963"/>
      <c r="Y387" s="963"/>
      <c r="Z387" s="963"/>
    </row>
    <row r="388" spans="1:26" ht="32">
      <c r="A388" s="693"/>
      <c r="B388" s="467"/>
      <c r="C388" s="471" t="s">
        <v>1126</v>
      </c>
      <c r="D388" s="180">
        <v>2</v>
      </c>
      <c r="E388" s="845" t="s">
        <v>599</v>
      </c>
      <c r="F388" s="471" t="s">
        <v>1127</v>
      </c>
      <c r="G388" s="1039"/>
      <c r="H388" s="1040"/>
      <c r="I388" s="893"/>
      <c r="J388" s="893"/>
      <c r="K388" s="960"/>
      <c r="L388" s="960"/>
      <c r="M388" s="963"/>
      <c r="N388" s="963"/>
      <c r="O388" s="963"/>
      <c r="P388" s="963"/>
      <c r="Q388" s="963"/>
      <c r="R388" s="963"/>
      <c r="S388" s="963"/>
      <c r="T388" s="963"/>
      <c r="U388" s="963"/>
      <c r="V388" s="963"/>
      <c r="W388" s="963"/>
      <c r="X388" s="963"/>
      <c r="Y388" s="963"/>
      <c r="Z388" s="963"/>
    </row>
    <row r="389" spans="1:26" ht="32">
      <c r="A389" s="693"/>
      <c r="B389" s="467"/>
      <c r="C389" s="471" t="s">
        <v>1128</v>
      </c>
      <c r="D389" s="180">
        <v>2</v>
      </c>
      <c r="E389" s="845" t="s">
        <v>599</v>
      </c>
      <c r="F389" s="471" t="s">
        <v>1129</v>
      </c>
      <c r="G389" s="1039"/>
      <c r="H389" s="1040"/>
      <c r="I389" s="893"/>
      <c r="J389" s="893"/>
      <c r="K389" s="960"/>
      <c r="L389" s="960"/>
      <c r="M389" s="963"/>
      <c r="N389" s="963"/>
      <c r="O389" s="963"/>
      <c r="P389" s="963"/>
      <c r="Q389" s="963"/>
      <c r="R389" s="963"/>
      <c r="S389" s="963"/>
      <c r="T389" s="963"/>
      <c r="U389" s="963"/>
      <c r="V389" s="963"/>
      <c r="W389" s="963"/>
      <c r="X389" s="963"/>
      <c r="Y389" s="963"/>
      <c r="Z389" s="963"/>
    </row>
    <row r="390" spans="1:26" ht="34">
      <c r="A390" s="693" t="s">
        <v>2240</v>
      </c>
      <c r="B390" s="467" t="s">
        <v>1131</v>
      </c>
      <c r="C390" s="467" t="s">
        <v>1132</v>
      </c>
      <c r="D390" s="180">
        <v>2</v>
      </c>
      <c r="E390" s="845" t="s">
        <v>877</v>
      </c>
      <c r="F390" s="471"/>
      <c r="G390" s="1039"/>
      <c r="H390" s="1040"/>
      <c r="I390" s="893"/>
      <c r="J390" s="893"/>
      <c r="K390" s="960"/>
      <c r="L390" s="960"/>
      <c r="M390" s="963"/>
      <c r="N390" s="963"/>
      <c r="O390" s="963"/>
      <c r="P390" s="963"/>
      <c r="Q390" s="963"/>
      <c r="R390" s="963"/>
      <c r="S390" s="963"/>
      <c r="T390" s="963"/>
      <c r="U390" s="963"/>
      <c r="V390" s="963"/>
      <c r="W390" s="963"/>
      <c r="X390" s="963"/>
      <c r="Y390" s="963"/>
      <c r="Z390" s="963"/>
    </row>
    <row r="391" spans="1:26" ht="32">
      <c r="A391" s="693"/>
      <c r="B391" s="467"/>
      <c r="C391" s="471" t="s">
        <v>1133</v>
      </c>
      <c r="D391" s="180">
        <v>2</v>
      </c>
      <c r="E391" s="845" t="s">
        <v>611</v>
      </c>
      <c r="F391" s="471"/>
      <c r="G391" s="1039"/>
      <c r="H391" s="1040"/>
      <c r="I391" s="893"/>
      <c r="J391" s="893"/>
      <c r="K391" s="960"/>
      <c r="L391" s="960"/>
      <c r="M391" s="963"/>
      <c r="N391" s="963"/>
      <c r="O391" s="963"/>
      <c r="P391" s="963"/>
      <c r="Q391" s="963"/>
      <c r="R391" s="963"/>
      <c r="S391" s="963"/>
      <c r="T391" s="963"/>
      <c r="U391" s="963"/>
      <c r="V391" s="963"/>
      <c r="W391" s="963"/>
      <c r="X391" s="963"/>
      <c r="Y391" s="963"/>
      <c r="Z391" s="963"/>
    </row>
    <row r="392" spans="1:26" ht="34">
      <c r="A392" s="693" t="s">
        <v>2241</v>
      </c>
      <c r="B392" s="467" t="s">
        <v>1135</v>
      </c>
      <c r="C392" s="1070" t="s">
        <v>1136</v>
      </c>
      <c r="D392" s="180">
        <v>2</v>
      </c>
      <c r="E392" s="845" t="s">
        <v>506</v>
      </c>
      <c r="F392" s="471"/>
      <c r="G392" s="1039"/>
      <c r="H392" s="1040"/>
      <c r="I392" s="893"/>
      <c r="J392" s="893"/>
      <c r="K392" s="960"/>
      <c r="L392" s="960"/>
      <c r="M392" s="963"/>
      <c r="N392" s="963"/>
      <c r="O392" s="963"/>
      <c r="P392" s="963"/>
      <c r="Q392" s="963"/>
      <c r="R392" s="963"/>
      <c r="S392" s="963"/>
      <c r="T392" s="963"/>
      <c r="U392" s="963"/>
      <c r="V392" s="963"/>
      <c r="W392" s="963"/>
      <c r="X392" s="963"/>
      <c r="Y392" s="963"/>
      <c r="Z392" s="963"/>
    </row>
    <row r="393" spans="1:26" ht="32">
      <c r="A393" s="693"/>
      <c r="B393" s="467"/>
      <c r="C393" s="471" t="s">
        <v>1137</v>
      </c>
      <c r="D393" s="180">
        <v>2</v>
      </c>
      <c r="E393" s="845" t="s">
        <v>469</v>
      </c>
      <c r="F393" s="471" t="s">
        <v>2245</v>
      </c>
      <c r="G393" s="1039"/>
      <c r="H393" s="1040"/>
      <c r="I393" s="893"/>
      <c r="J393" s="893"/>
      <c r="K393" s="960"/>
      <c r="L393" s="960"/>
      <c r="M393" s="963"/>
      <c r="N393" s="963"/>
      <c r="O393" s="963"/>
      <c r="P393" s="963"/>
      <c r="Q393" s="963"/>
      <c r="R393" s="963"/>
      <c r="S393" s="963"/>
      <c r="T393" s="963"/>
      <c r="U393" s="963"/>
      <c r="V393" s="963"/>
      <c r="W393" s="963"/>
      <c r="X393" s="963"/>
      <c r="Y393" s="963"/>
      <c r="Z393" s="963"/>
    </row>
    <row r="394" spans="1:26" ht="32">
      <c r="A394" s="693"/>
      <c r="B394" s="467"/>
      <c r="C394" s="471" t="s">
        <v>1139</v>
      </c>
      <c r="D394" s="180">
        <v>2</v>
      </c>
      <c r="E394" s="845" t="s">
        <v>469</v>
      </c>
      <c r="F394" s="471" t="s">
        <v>1140</v>
      </c>
      <c r="G394" s="1039"/>
      <c r="H394" s="1040"/>
      <c r="I394" s="893"/>
      <c r="J394" s="893"/>
      <c r="K394" s="960"/>
      <c r="L394" s="960"/>
      <c r="M394" s="963"/>
      <c r="N394" s="963"/>
      <c r="O394" s="963"/>
      <c r="P394" s="963"/>
      <c r="Q394" s="963"/>
      <c r="R394" s="963"/>
      <c r="S394" s="963"/>
      <c r="T394" s="963"/>
      <c r="U394" s="963"/>
      <c r="V394" s="963"/>
      <c r="W394" s="963"/>
      <c r="X394" s="963"/>
      <c r="Y394" s="963"/>
      <c r="Z394" s="963"/>
    </row>
    <row r="395" spans="1:26" ht="32">
      <c r="A395" s="693"/>
      <c r="B395" s="161"/>
      <c r="C395" s="735" t="s">
        <v>1141</v>
      </c>
      <c r="D395" s="180">
        <v>2</v>
      </c>
      <c r="E395" s="1071" t="s">
        <v>611</v>
      </c>
      <c r="F395" s="735" t="s">
        <v>1142</v>
      </c>
      <c r="G395" s="1039"/>
      <c r="H395" s="1040"/>
      <c r="I395" s="893"/>
      <c r="J395" s="893"/>
      <c r="K395" s="960"/>
      <c r="L395" s="960"/>
      <c r="M395" s="963"/>
      <c r="N395" s="963"/>
      <c r="O395" s="963"/>
      <c r="P395" s="963"/>
      <c r="Q395" s="963"/>
      <c r="R395" s="963"/>
      <c r="S395" s="963"/>
      <c r="T395" s="963"/>
      <c r="U395" s="963"/>
      <c r="V395" s="963"/>
      <c r="W395" s="963"/>
      <c r="X395" s="963"/>
      <c r="Y395" s="963"/>
      <c r="Z395" s="963"/>
    </row>
    <row r="396" spans="1:26" ht="48">
      <c r="A396" s="693" t="s">
        <v>2247</v>
      </c>
      <c r="B396" s="467" t="s">
        <v>1144</v>
      </c>
      <c r="C396" s="475" t="s">
        <v>2886</v>
      </c>
      <c r="D396" s="180">
        <v>2</v>
      </c>
      <c r="E396" s="696" t="s">
        <v>599</v>
      </c>
      <c r="F396" s="471" t="s">
        <v>5822</v>
      </c>
      <c r="G396" s="1039"/>
      <c r="H396" s="1040"/>
      <c r="I396" s="893"/>
      <c r="J396" s="893"/>
      <c r="K396" s="960"/>
      <c r="L396" s="960"/>
      <c r="M396" s="963"/>
      <c r="N396" s="963"/>
      <c r="O396" s="963"/>
      <c r="P396" s="963"/>
      <c r="Q396" s="963"/>
      <c r="R396" s="963"/>
      <c r="S396" s="963"/>
      <c r="T396" s="963"/>
      <c r="U396" s="963"/>
      <c r="V396" s="963"/>
      <c r="W396" s="963"/>
      <c r="X396" s="963"/>
      <c r="Y396" s="963"/>
      <c r="Z396" s="963"/>
    </row>
    <row r="397" spans="1:26" ht="34" hidden="1">
      <c r="A397" s="310" t="s">
        <v>2248</v>
      </c>
      <c r="B397" s="122" t="s">
        <v>1147</v>
      </c>
      <c r="C397" s="141"/>
      <c r="D397" s="594"/>
      <c r="E397" s="141"/>
      <c r="F397" s="141"/>
      <c r="G397" s="127"/>
      <c r="H397" s="105"/>
      <c r="I397" s="105"/>
      <c r="J397" s="105"/>
      <c r="K397" s="105"/>
      <c r="L397" s="105"/>
      <c r="M397" s="106"/>
      <c r="N397" s="106"/>
      <c r="O397" s="106"/>
      <c r="P397" s="106"/>
      <c r="Q397" s="106"/>
      <c r="R397" s="106"/>
      <c r="S397" s="106"/>
      <c r="T397" s="106"/>
      <c r="U397" s="106"/>
      <c r="V397" s="106"/>
      <c r="W397" s="106"/>
      <c r="X397" s="106"/>
      <c r="Y397" s="106"/>
      <c r="Z397" s="106"/>
    </row>
    <row r="398" spans="1:26" ht="19">
      <c r="A398" s="927" t="s">
        <v>252</v>
      </c>
      <c r="B398" s="1606" t="s">
        <v>121</v>
      </c>
      <c r="C398" s="1570"/>
      <c r="D398" s="1570"/>
      <c r="E398" s="1570"/>
      <c r="F398" s="1570"/>
      <c r="G398" s="1573"/>
      <c r="H398" s="816"/>
      <c r="I398" s="893">
        <f>SUM(D399:D407)</f>
        <v>16</v>
      </c>
      <c r="J398" s="893">
        <f>COUNT(D399:D407)*2</f>
        <v>16</v>
      </c>
      <c r="K398" s="960"/>
      <c r="L398" s="960"/>
      <c r="M398" s="963"/>
      <c r="N398" s="963"/>
      <c r="O398" s="963"/>
      <c r="P398" s="963"/>
      <c r="Q398" s="963"/>
      <c r="R398" s="963"/>
      <c r="S398" s="963"/>
      <c r="T398" s="963"/>
      <c r="U398" s="963"/>
      <c r="V398" s="963"/>
      <c r="W398" s="963"/>
      <c r="X398" s="963"/>
      <c r="Y398" s="963"/>
      <c r="Z398" s="963"/>
    </row>
    <row r="399" spans="1:26" ht="51">
      <c r="A399" s="693" t="s">
        <v>2250</v>
      </c>
      <c r="B399" s="467" t="s">
        <v>1151</v>
      </c>
      <c r="C399" s="471" t="s">
        <v>5823</v>
      </c>
      <c r="D399" s="180">
        <v>2</v>
      </c>
      <c r="E399" s="696" t="s">
        <v>877</v>
      </c>
      <c r="F399" s="475" t="s">
        <v>5824</v>
      </c>
      <c r="G399" s="1039"/>
      <c r="H399" s="1040"/>
      <c r="I399" s="893"/>
      <c r="J399" s="893"/>
      <c r="K399" s="960"/>
      <c r="L399" s="960"/>
      <c r="M399" s="963"/>
      <c r="N399" s="963"/>
      <c r="O399" s="963"/>
      <c r="P399" s="963"/>
      <c r="Q399" s="963"/>
      <c r="R399" s="963"/>
      <c r="S399" s="963"/>
      <c r="T399" s="963"/>
      <c r="U399" s="963"/>
      <c r="V399" s="963"/>
      <c r="W399" s="963"/>
      <c r="X399" s="963"/>
      <c r="Y399" s="963"/>
      <c r="Z399" s="963"/>
    </row>
    <row r="400" spans="1:26" ht="34">
      <c r="A400" s="693" t="s">
        <v>2253</v>
      </c>
      <c r="B400" s="467" t="s">
        <v>1155</v>
      </c>
      <c r="C400" s="471" t="s">
        <v>1156</v>
      </c>
      <c r="D400" s="180">
        <v>2</v>
      </c>
      <c r="E400" s="696" t="s">
        <v>877</v>
      </c>
      <c r="F400" s="471" t="s">
        <v>5825</v>
      </c>
      <c r="G400" s="1039"/>
      <c r="H400" s="1040"/>
      <c r="I400" s="893"/>
      <c r="J400" s="893"/>
      <c r="K400" s="960"/>
      <c r="L400" s="960"/>
      <c r="M400" s="963"/>
      <c r="N400" s="963"/>
      <c r="O400" s="963"/>
      <c r="P400" s="963"/>
      <c r="Q400" s="963"/>
      <c r="R400" s="963"/>
      <c r="S400" s="963"/>
      <c r="T400" s="963"/>
      <c r="U400" s="963"/>
      <c r="V400" s="963"/>
      <c r="W400" s="963"/>
      <c r="X400" s="963"/>
      <c r="Y400" s="963"/>
      <c r="Z400" s="963"/>
    </row>
    <row r="401" spans="1:26" ht="34" hidden="1">
      <c r="A401" s="310" t="s">
        <v>2255</v>
      </c>
      <c r="B401" s="122" t="s">
        <v>1159</v>
      </c>
      <c r="C401" s="150"/>
      <c r="D401" s="594"/>
      <c r="E401" s="141"/>
      <c r="F401" s="150"/>
      <c r="G401" s="127"/>
      <c r="H401" s="105"/>
      <c r="I401" s="105"/>
      <c r="J401" s="105"/>
      <c r="K401" s="105"/>
      <c r="L401" s="105"/>
      <c r="M401" s="106"/>
      <c r="N401" s="106"/>
      <c r="O401" s="106"/>
      <c r="P401" s="106"/>
      <c r="Q401" s="106"/>
      <c r="R401" s="106"/>
      <c r="S401" s="106"/>
      <c r="T401" s="106"/>
      <c r="U401" s="106"/>
      <c r="V401" s="106"/>
      <c r="W401" s="106"/>
      <c r="X401" s="106"/>
      <c r="Y401" s="106"/>
      <c r="Z401" s="106"/>
    </row>
    <row r="402" spans="1:26" ht="64">
      <c r="A402" s="693" t="s">
        <v>2256</v>
      </c>
      <c r="B402" s="161" t="s">
        <v>1163</v>
      </c>
      <c r="C402" s="475" t="s">
        <v>5826</v>
      </c>
      <c r="D402" s="180">
        <v>2</v>
      </c>
      <c r="E402" s="696" t="s">
        <v>877</v>
      </c>
      <c r="F402" s="471" t="s">
        <v>5827</v>
      </c>
      <c r="G402" s="1039"/>
      <c r="H402" s="1040"/>
      <c r="I402" s="893"/>
      <c r="J402" s="893"/>
      <c r="K402" s="960"/>
      <c r="L402" s="960"/>
      <c r="M402" s="963"/>
      <c r="N402" s="963"/>
      <c r="O402" s="963"/>
      <c r="P402" s="963"/>
      <c r="Q402" s="963"/>
      <c r="R402" s="963"/>
      <c r="S402" s="963"/>
      <c r="T402" s="963"/>
      <c r="U402" s="963"/>
      <c r="V402" s="963"/>
      <c r="W402" s="963"/>
      <c r="X402" s="963"/>
      <c r="Y402" s="963"/>
      <c r="Z402" s="963"/>
    </row>
    <row r="403" spans="1:26" ht="16">
      <c r="A403" s="693"/>
      <c r="B403" s="161"/>
      <c r="C403" s="475" t="s">
        <v>5828</v>
      </c>
      <c r="D403" s="180">
        <v>2</v>
      </c>
      <c r="E403" s="696" t="s">
        <v>877</v>
      </c>
      <c r="F403" s="1072" t="s">
        <v>2252</v>
      </c>
      <c r="G403" s="1039"/>
      <c r="H403" s="1040"/>
      <c r="I403" s="893"/>
      <c r="J403" s="893"/>
      <c r="K403" s="960"/>
      <c r="L403" s="960"/>
      <c r="M403" s="963"/>
      <c r="N403" s="963"/>
      <c r="O403" s="963"/>
      <c r="P403" s="963"/>
      <c r="Q403" s="963"/>
      <c r="R403" s="963"/>
      <c r="S403" s="963"/>
      <c r="T403" s="963"/>
      <c r="U403" s="963"/>
      <c r="V403" s="963"/>
      <c r="W403" s="963"/>
      <c r="X403" s="963"/>
      <c r="Y403" s="963"/>
      <c r="Z403" s="963"/>
    </row>
    <row r="404" spans="1:26" ht="34">
      <c r="A404" s="693" t="s">
        <v>2258</v>
      </c>
      <c r="B404" s="467" t="s">
        <v>1167</v>
      </c>
      <c r="C404" s="475" t="s">
        <v>5829</v>
      </c>
      <c r="D404" s="180">
        <v>2</v>
      </c>
      <c r="E404" s="696" t="s">
        <v>496</v>
      </c>
      <c r="F404" s="475" t="s">
        <v>5830</v>
      </c>
      <c r="G404" s="1039"/>
      <c r="H404" s="1040"/>
      <c r="I404" s="893"/>
      <c r="J404" s="893"/>
      <c r="K404" s="960"/>
      <c r="L404" s="960"/>
      <c r="M404" s="963"/>
      <c r="N404" s="963"/>
      <c r="O404" s="963"/>
      <c r="P404" s="963"/>
      <c r="Q404" s="963"/>
      <c r="R404" s="963"/>
      <c r="S404" s="963"/>
      <c r="T404" s="963"/>
      <c r="U404" s="963"/>
      <c r="V404" s="963"/>
      <c r="W404" s="963"/>
      <c r="X404" s="963"/>
      <c r="Y404" s="963"/>
      <c r="Z404" s="963"/>
    </row>
    <row r="405" spans="1:26" ht="34">
      <c r="A405" s="693" t="s">
        <v>2260</v>
      </c>
      <c r="B405" s="467" t="s">
        <v>1171</v>
      </c>
      <c r="C405" s="475" t="s">
        <v>2897</v>
      </c>
      <c r="D405" s="180">
        <v>2</v>
      </c>
      <c r="E405" s="696" t="s">
        <v>877</v>
      </c>
      <c r="F405" s="471" t="s">
        <v>5831</v>
      </c>
      <c r="G405" s="1039"/>
      <c r="H405" s="1040"/>
      <c r="I405" s="893"/>
      <c r="J405" s="893"/>
      <c r="K405" s="960"/>
      <c r="L405" s="960"/>
      <c r="M405" s="963"/>
      <c r="N405" s="963"/>
      <c r="O405" s="963"/>
      <c r="P405" s="963"/>
      <c r="Q405" s="963"/>
      <c r="R405" s="963"/>
      <c r="S405" s="963"/>
      <c r="T405" s="963"/>
      <c r="U405" s="963"/>
      <c r="V405" s="963"/>
      <c r="W405" s="963"/>
      <c r="X405" s="963"/>
      <c r="Y405" s="963"/>
      <c r="Z405" s="963"/>
    </row>
    <row r="406" spans="1:26" ht="16">
      <c r="A406" s="693"/>
      <c r="B406" s="467"/>
      <c r="C406" s="471" t="s">
        <v>1174</v>
      </c>
      <c r="D406" s="180">
        <v>2</v>
      </c>
      <c r="E406" s="696" t="s">
        <v>877</v>
      </c>
      <c r="F406" s="471"/>
      <c r="G406" s="1039"/>
      <c r="H406" s="1040"/>
      <c r="I406" s="893"/>
      <c r="J406" s="893"/>
      <c r="K406" s="960"/>
      <c r="L406" s="960"/>
      <c r="M406" s="963"/>
      <c r="N406" s="963"/>
      <c r="O406" s="963"/>
      <c r="P406" s="963"/>
      <c r="Q406" s="963"/>
      <c r="R406" s="963"/>
      <c r="S406" s="963"/>
      <c r="T406" s="963"/>
      <c r="U406" s="963"/>
      <c r="V406" s="963"/>
      <c r="W406" s="963"/>
      <c r="X406" s="963"/>
      <c r="Y406" s="963"/>
      <c r="Z406" s="963"/>
    </row>
    <row r="407" spans="1:26" ht="34">
      <c r="A407" s="693" t="s">
        <v>2263</v>
      </c>
      <c r="B407" s="467" t="s">
        <v>1177</v>
      </c>
      <c r="C407" s="1073" t="s">
        <v>3405</v>
      </c>
      <c r="D407" s="180">
        <v>2</v>
      </c>
      <c r="E407" s="696" t="s">
        <v>877</v>
      </c>
      <c r="F407" s="471"/>
      <c r="G407" s="1039"/>
      <c r="H407" s="1040"/>
      <c r="I407" s="893"/>
      <c r="J407" s="893"/>
      <c r="K407" s="960"/>
      <c r="L407" s="960"/>
      <c r="M407" s="963"/>
      <c r="N407" s="963"/>
      <c r="O407" s="963"/>
      <c r="P407" s="963"/>
      <c r="Q407" s="963"/>
      <c r="R407" s="963"/>
      <c r="S407" s="963"/>
      <c r="T407" s="963"/>
      <c r="U407" s="963"/>
      <c r="V407" s="963"/>
      <c r="W407" s="963"/>
      <c r="X407" s="963"/>
      <c r="Y407" s="963"/>
      <c r="Z407" s="963"/>
    </row>
    <row r="408" spans="1:26" ht="60" hidden="1">
      <c r="A408" s="349" t="s">
        <v>2265</v>
      </c>
      <c r="B408" s="324" t="s">
        <v>123</v>
      </c>
      <c r="C408" s="456"/>
      <c r="D408" s="456"/>
      <c r="E408" s="456"/>
      <c r="F408" s="456"/>
      <c r="G408" s="1044"/>
      <c r="H408" s="606"/>
      <c r="I408" s="105">
        <f>SUM(D409:D411)</f>
        <v>0</v>
      </c>
      <c r="J408" s="105">
        <f>COUNT(D409:D411)*2</f>
        <v>0</v>
      </c>
      <c r="K408" s="105"/>
      <c r="L408" s="105"/>
      <c r="M408" s="106"/>
      <c r="N408" s="106"/>
      <c r="O408" s="106"/>
      <c r="P408" s="106"/>
      <c r="Q408" s="106"/>
      <c r="R408" s="106"/>
      <c r="S408" s="106"/>
      <c r="T408" s="106"/>
      <c r="U408" s="106"/>
      <c r="V408" s="106"/>
      <c r="W408" s="106"/>
      <c r="X408" s="106"/>
      <c r="Y408" s="106"/>
      <c r="Z408" s="106"/>
    </row>
    <row r="409" spans="1:26" ht="34" hidden="1">
      <c r="A409" s="310" t="s">
        <v>2266</v>
      </c>
      <c r="B409" s="122" t="s">
        <v>1180</v>
      </c>
      <c r="C409" s="141"/>
      <c r="D409" s="594"/>
      <c r="E409" s="141"/>
      <c r="F409" s="141"/>
      <c r="G409" s="127"/>
      <c r="H409" s="105"/>
      <c r="I409" s="105"/>
      <c r="J409" s="105"/>
      <c r="K409" s="105"/>
      <c r="L409" s="105"/>
      <c r="M409" s="106"/>
      <c r="N409" s="106"/>
      <c r="O409" s="106"/>
      <c r="P409" s="106"/>
      <c r="Q409" s="106"/>
      <c r="R409" s="106"/>
      <c r="S409" s="106"/>
      <c r="T409" s="106"/>
      <c r="U409" s="106"/>
      <c r="V409" s="106"/>
      <c r="W409" s="106"/>
      <c r="X409" s="106"/>
      <c r="Y409" s="106"/>
      <c r="Z409" s="106"/>
    </row>
    <row r="410" spans="1:26" ht="51" hidden="1">
      <c r="A410" s="310" t="s">
        <v>2267</v>
      </c>
      <c r="B410" s="122" t="s">
        <v>1187</v>
      </c>
      <c r="C410" s="141"/>
      <c r="D410" s="594"/>
      <c r="E410" s="141"/>
      <c r="F410" s="141"/>
      <c r="G410" s="127"/>
      <c r="H410" s="105"/>
      <c r="I410" s="105"/>
      <c r="J410" s="105"/>
      <c r="K410" s="105"/>
      <c r="L410" s="105"/>
      <c r="M410" s="106"/>
      <c r="N410" s="106"/>
      <c r="O410" s="106"/>
      <c r="P410" s="106"/>
      <c r="Q410" s="106"/>
      <c r="R410" s="106"/>
      <c r="S410" s="106"/>
      <c r="T410" s="106"/>
      <c r="U410" s="106"/>
      <c r="V410" s="106"/>
      <c r="W410" s="106"/>
      <c r="X410" s="106"/>
      <c r="Y410" s="106"/>
      <c r="Z410" s="106"/>
    </row>
    <row r="411" spans="1:26" ht="34" hidden="1">
      <c r="A411" s="310" t="s">
        <v>2268</v>
      </c>
      <c r="B411" s="122" t="s">
        <v>1194</v>
      </c>
      <c r="C411" s="141"/>
      <c r="D411" s="594"/>
      <c r="E411" s="141"/>
      <c r="F411" s="141"/>
      <c r="G411" s="127"/>
      <c r="H411" s="105"/>
      <c r="I411" s="105"/>
      <c r="J411" s="105"/>
      <c r="K411" s="105"/>
      <c r="L411" s="105"/>
      <c r="M411" s="106"/>
      <c r="N411" s="106"/>
      <c r="O411" s="106"/>
      <c r="P411" s="106"/>
      <c r="Q411" s="106"/>
      <c r="R411" s="106"/>
      <c r="S411" s="106"/>
      <c r="T411" s="106"/>
      <c r="U411" s="106"/>
      <c r="V411" s="106"/>
      <c r="W411" s="106"/>
      <c r="X411" s="106"/>
      <c r="Y411" s="106"/>
      <c r="Z411" s="106"/>
    </row>
    <row r="412" spans="1:26" ht="60" hidden="1">
      <c r="A412" s="349" t="s">
        <v>2269</v>
      </c>
      <c r="B412" s="324" t="s">
        <v>125</v>
      </c>
      <c r="C412" s="456"/>
      <c r="D412" s="456"/>
      <c r="E412" s="456"/>
      <c r="F412" s="456"/>
      <c r="G412" s="1044"/>
      <c r="H412" s="606"/>
      <c r="I412" s="105">
        <f>SUM(D413:D415)</f>
        <v>0</v>
      </c>
      <c r="J412" s="105">
        <f>COUNT(D413:D415)*2</f>
        <v>0</v>
      </c>
      <c r="K412" s="105"/>
      <c r="L412" s="105"/>
      <c r="M412" s="106"/>
      <c r="N412" s="106"/>
      <c r="O412" s="106"/>
      <c r="P412" s="106"/>
      <c r="Q412" s="106"/>
      <c r="R412" s="106"/>
      <c r="S412" s="106"/>
      <c r="T412" s="106"/>
      <c r="U412" s="106"/>
      <c r="V412" s="106"/>
      <c r="W412" s="106"/>
      <c r="X412" s="106"/>
      <c r="Y412" s="106"/>
      <c r="Z412" s="106"/>
    </row>
    <row r="413" spans="1:26" ht="48" hidden="1">
      <c r="A413" s="310" t="s">
        <v>2270</v>
      </c>
      <c r="B413" s="150" t="s">
        <v>1197</v>
      </c>
      <c r="C413" s="141"/>
      <c r="D413" s="594"/>
      <c r="E413" s="141"/>
      <c r="F413" s="141"/>
      <c r="G413" s="127"/>
      <c r="H413" s="105"/>
      <c r="I413" s="105"/>
      <c r="J413" s="105"/>
      <c r="K413" s="105"/>
      <c r="L413" s="105"/>
      <c r="M413" s="106"/>
      <c r="N413" s="106"/>
      <c r="O413" s="106"/>
      <c r="P413" s="106"/>
      <c r="Q413" s="106"/>
      <c r="R413" s="106"/>
      <c r="S413" s="106"/>
      <c r="T413" s="106"/>
      <c r="U413" s="106"/>
      <c r="V413" s="106"/>
      <c r="W413" s="106"/>
      <c r="X413" s="106"/>
      <c r="Y413" s="106"/>
      <c r="Z413" s="106"/>
    </row>
    <row r="414" spans="1:26" ht="32" hidden="1">
      <c r="A414" s="310" t="s">
        <v>1198</v>
      </c>
      <c r="B414" s="150" t="s">
        <v>1199</v>
      </c>
      <c r="C414" s="141"/>
      <c r="D414" s="594"/>
      <c r="E414" s="141"/>
      <c r="F414" s="141"/>
      <c r="G414" s="127"/>
      <c r="H414" s="105"/>
      <c r="I414" s="105"/>
      <c r="J414" s="105"/>
      <c r="K414" s="105"/>
      <c r="L414" s="105"/>
      <c r="M414" s="106"/>
      <c r="N414" s="106"/>
      <c r="O414" s="106"/>
      <c r="P414" s="106"/>
      <c r="Q414" s="106"/>
      <c r="R414" s="106"/>
      <c r="S414" s="106"/>
      <c r="T414" s="106"/>
      <c r="U414" s="106"/>
      <c r="V414" s="106"/>
      <c r="W414" s="106"/>
      <c r="X414" s="106"/>
      <c r="Y414" s="106"/>
      <c r="Z414" s="106"/>
    </row>
    <row r="415" spans="1:26" ht="68" hidden="1">
      <c r="A415" s="310" t="s">
        <v>2271</v>
      </c>
      <c r="B415" s="122" t="s">
        <v>3416</v>
      </c>
      <c r="C415" s="141"/>
      <c r="D415" s="594"/>
      <c r="E415" s="141"/>
      <c r="F415" s="141"/>
      <c r="G415" s="127"/>
      <c r="H415" s="105"/>
      <c r="I415" s="105"/>
      <c r="J415" s="105"/>
      <c r="K415" s="105"/>
      <c r="L415" s="105"/>
      <c r="M415" s="106"/>
      <c r="N415" s="106"/>
      <c r="O415" s="106"/>
      <c r="P415" s="106"/>
      <c r="Q415" s="106"/>
      <c r="R415" s="106"/>
      <c r="S415" s="106"/>
      <c r="T415" s="106"/>
      <c r="U415" s="106"/>
      <c r="V415" s="106"/>
      <c r="W415" s="106"/>
      <c r="X415" s="106"/>
      <c r="Y415" s="106"/>
      <c r="Z415" s="106"/>
    </row>
    <row r="416" spans="1:26" ht="19">
      <c r="A416" s="927" t="s">
        <v>254</v>
      </c>
      <c r="B416" s="1606" t="s">
        <v>127</v>
      </c>
      <c r="C416" s="1570"/>
      <c r="D416" s="1570"/>
      <c r="E416" s="1570"/>
      <c r="F416" s="1570"/>
      <c r="G416" s="1573"/>
      <c r="H416" s="816"/>
      <c r="I416" s="893">
        <f>SUM(D419:D420)</f>
        <v>4</v>
      </c>
      <c r="J416" s="893">
        <f>COUNT(D419:D420)*2</f>
        <v>4</v>
      </c>
      <c r="K416" s="960"/>
      <c r="L416" s="960"/>
      <c r="M416" s="963"/>
      <c r="N416" s="963"/>
      <c r="O416" s="963"/>
      <c r="P416" s="963"/>
      <c r="Q416" s="963"/>
      <c r="R416" s="963"/>
      <c r="S416" s="963"/>
      <c r="T416" s="963"/>
      <c r="U416" s="963"/>
      <c r="V416" s="963"/>
      <c r="W416" s="963"/>
      <c r="X416" s="963"/>
      <c r="Y416" s="963"/>
      <c r="Z416" s="963"/>
    </row>
    <row r="417" spans="1:26" ht="34" hidden="1">
      <c r="A417" s="310" t="s">
        <v>2273</v>
      </c>
      <c r="B417" s="122" t="s">
        <v>1203</v>
      </c>
      <c r="C417" s="141"/>
      <c r="D417" s="594"/>
      <c r="E417" s="141"/>
      <c r="F417" s="141"/>
      <c r="G417" s="127"/>
      <c r="H417" s="105"/>
      <c r="I417" s="105"/>
      <c r="J417" s="105"/>
      <c r="K417" s="105"/>
      <c r="L417" s="105"/>
      <c r="M417" s="106"/>
      <c r="N417" s="106"/>
      <c r="O417" s="106"/>
      <c r="P417" s="106"/>
      <c r="Q417" s="106"/>
      <c r="R417" s="106"/>
      <c r="S417" s="106"/>
      <c r="T417" s="106"/>
      <c r="U417" s="106"/>
      <c r="V417" s="106"/>
      <c r="W417" s="106"/>
      <c r="X417" s="106"/>
      <c r="Y417" s="106"/>
      <c r="Z417" s="106"/>
    </row>
    <row r="418" spans="1:26" ht="34" hidden="1">
      <c r="A418" s="310" t="s">
        <v>2274</v>
      </c>
      <c r="B418" s="122" t="s">
        <v>1210</v>
      </c>
      <c r="C418" s="141"/>
      <c r="D418" s="594"/>
      <c r="E418" s="141"/>
      <c r="F418" s="141"/>
      <c r="G418" s="127"/>
      <c r="H418" s="105"/>
      <c r="I418" s="105"/>
      <c r="J418" s="105"/>
      <c r="K418" s="105"/>
      <c r="L418" s="105"/>
      <c r="M418" s="106"/>
      <c r="N418" s="106"/>
      <c r="O418" s="106"/>
      <c r="P418" s="106"/>
      <c r="Q418" s="106"/>
      <c r="R418" s="106"/>
      <c r="S418" s="106"/>
      <c r="T418" s="106"/>
      <c r="U418" s="106"/>
      <c r="V418" s="106"/>
      <c r="W418" s="106"/>
      <c r="X418" s="106"/>
      <c r="Y418" s="106"/>
      <c r="Z418" s="106"/>
    </row>
    <row r="419" spans="1:26" ht="34">
      <c r="A419" s="693" t="s">
        <v>2275</v>
      </c>
      <c r="B419" s="467" t="s">
        <v>1216</v>
      </c>
      <c r="C419" s="471" t="s">
        <v>1222</v>
      </c>
      <c r="D419" s="180">
        <v>2</v>
      </c>
      <c r="E419" s="780" t="s">
        <v>599</v>
      </c>
      <c r="F419" s="471"/>
      <c r="G419" s="1039"/>
      <c r="H419" s="1040"/>
      <c r="I419" s="893"/>
      <c r="J419" s="893"/>
      <c r="K419" s="960"/>
      <c r="L419" s="960"/>
      <c r="M419" s="963"/>
      <c r="N419" s="963"/>
      <c r="O419" s="963"/>
      <c r="P419" s="963"/>
      <c r="Q419" s="963"/>
      <c r="R419" s="963"/>
      <c r="S419" s="963"/>
      <c r="T419" s="963"/>
      <c r="U419" s="963"/>
      <c r="V419" s="963"/>
      <c r="W419" s="963"/>
      <c r="X419" s="963"/>
      <c r="Y419" s="963"/>
      <c r="Z419" s="963"/>
    </row>
    <row r="420" spans="1:26" ht="32">
      <c r="A420" s="693"/>
      <c r="B420" s="467"/>
      <c r="C420" s="471" t="s">
        <v>1221</v>
      </c>
      <c r="D420" s="180">
        <v>2</v>
      </c>
      <c r="E420" s="845" t="s">
        <v>599</v>
      </c>
      <c r="F420" s="471"/>
      <c r="G420" s="1039"/>
      <c r="H420" s="1040"/>
      <c r="I420" s="893"/>
      <c r="J420" s="893"/>
      <c r="K420" s="960"/>
      <c r="L420" s="960"/>
      <c r="M420" s="963"/>
      <c r="N420" s="963"/>
      <c r="O420" s="963"/>
      <c r="P420" s="963"/>
      <c r="Q420" s="963"/>
      <c r="R420" s="963"/>
      <c r="S420" s="963"/>
      <c r="T420" s="963"/>
      <c r="U420" s="963"/>
      <c r="V420" s="963"/>
      <c r="W420" s="963"/>
      <c r="X420" s="963"/>
      <c r="Y420" s="963"/>
      <c r="Z420" s="963"/>
    </row>
    <row r="421" spans="1:26" ht="68" hidden="1">
      <c r="A421" s="310" t="s">
        <v>2276</v>
      </c>
      <c r="B421" s="491" t="s">
        <v>1224</v>
      </c>
      <c r="C421" s="141"/>
      <c r="D421" s="594"/>
      <c r="E421" s="141"/>
      <c r="F421" s="141"/>
      <c r="G421" s="127"/>
      <c r="H421" s="105"/>
      <c r="I421" s="105"/>
      <c r="J421" s="105"/>
      <c r="K421" s="105"/>
      <c r="L421" s="105"/>
      <c r="M421" s="106"/>
      <c r="N421" s="106"/>
      <c r="O421" s="106"/>
      <c r="P421" s="106"/>
      <c r="Q421" s="106"/>
      <c r="R421" s="106"/>
      <c r="S421" s="106"/>
      <c r="T421" s="106"/>
      <c r="U421" s="106"/>
      <c r="V421" s="106"/>
      <c r="W421" s="106"/>
      <c r="X421" s="106"/>
      <c r="Y421" s="106"/>
      <c r="Z421" s="106"/>
    </row>
    <row r="422" spans="1:26" ht="34" hidden="1">
      <c r="A422" s="310" t="s">
        <v>2277</v>
      </c>
      <c r="B422" s="122" t="s">
        <v>1235</v>
      </c>
      <c r="C422" s="141"/>
      <c r="D422" s="594"/>
      <c r="E422" s="141"/>
      <c r="F422" s="141"/>
      <c r="G422" s="127"/>
      <c r="H422" s="105"/>
      <c r="I422" s="105"/>
      <c r="J422" s="105"/>
      <c r="K422" s="105"/>
      <c r="L422" s="105"/>
      <c r="M422" s="106"/>
      <c r="N422" s="106"/>
      <c r="O422" s="106"/>
      <c r="P422" s="106"/>
      <c r="Q422" s="106"/>
      <c r="R422" s="106"/>
      <c r="S422" s="106"/>
      <c r="T422" s="106"/>
      <c r="U422" s="106"/>
      <c r="V422" s="106"/>
      <c r="W422" s="106"/>
      <c r="X422" s="106"/>
      <c r="Y422" s="106"/>
      <c r="Z422" s="106"/>
    </row>
    <row r="423" spans="1:26" ht="19">
      <c r="A423" s="927" t="s">
        <v>255</v>
      </c>
      <c r="B423" s="1606" t="s">
        <v>129</v>
      </c>
      <c r="C423" s="1570"/>
      <c r="D423" s="1570"/>
      <c r="E423" s="1570"/>
      <c r="F423" s="1570"/>
      <c r="G423" s="1573"/>
      <c r="H423" s="816"/>
      <c r="I423" s="893">
        <f>SUM(D424:D426)</f>
        <v>4</v>
      </c>
      <c r="J423" s="893">
        <f>COUNT(D424:D426)*2</f>
        <v>4</v>
      </c>
      <c r="K423" s="960"/>
      <c r="L423" s="960"/>
      <c r="M423" s="963"/>
      <c r="N423" s="963"/>
      <c r="O423" s="963"/>
      <c r="P423" s="963"/>
      <c r="Q423" s="963"/>
      <c r="R423" s="963"/>
      <c r="S423" s="963"/>
      <c r="T423" s="963"/>
      <c r="U423" s="963"/>
      <c r="V423" s="963"/>
      <c r="W423" s="963"/>
      <c r="X423" s="963"/>
      <c r="Y423" s="963"/>
      <c r="Z423" s="963"/>
    </row>
    <row r="424" spans="1:26" ht="34">
      <c r="A424" s="693" t="s">
        <v>2278</v>
      </c>
      <c r="B424" s="467" t="s">
        <v>1244</v>
      </c>
      <c r="C424" s="471" t="s">
        <v>1245</v>
      </c>
      <c r="D424" s="180">
        <v>2</v>
      </c>
      <c r="E424" s="696" t="s">
        <v>469</v>
      </c>
      <c r="F424" s="471"/>
      <c r="G424" s="1039"/>
      <c r="H424" s="1040"/>
      <c r="I424" s="893"/>
      <c r="J424" s="893"/>
      <c r="K424" s="960"/>
      <c r="L424" s="960"/>
      <c r="M424" s="963"/>
      <c r="N424" s="963"/>
      <c r="O424" s="963"/>
      <c r="P424" s="963"/>
      <c r="Q424" s="963"/>
      <c r="R424" s="963"/>
      <c r="S424" s="963"/>
      <c r="T424" s="963"/>
      <c r="U424" s="963"/>
      <c r="V424" s="963"/>
      <c r="W424" s="963"/>
      <c r="X424" s="963"/>
      <c r="Y424" s="963"/>
      <c r="Z424" s="963"/>
    </row>
    <row r="425" spans="1:26" ht="34" hidden="1">
      <c r="A425" s="310" t="s">
        <v>1246</v>
      </c>
      <c r="B425" s="122" t="s">
        <v>1247</v>
      </c>
      <c r="C425" s="141"/>
      <c r="D425" s="594"/>
      <c r="E425" s="141"/>
      <c r="F425" s="141"/>
      <c r="G425" s="127"/>
      <c r="H425" s="105"/>
      <c r="I425" s="105"/>
      <c r="J425" s="105"/>
      <c r="K425" s="105"/>
      <c r="L425" s="105"/>
      <c r="M425" s="106"/>
      <c r="N425" s="106"/>
      <c r="O425" s="106"/>
      <c r="P425" s="106"/>
      <c r="Q425" s="106"/>
      <c r="R425" s="106"/>
      <c r="S425" s="106"/>
      <c r="T425" s="106"/>
      <c r="U425" s="106"/>
      <c r="V425" s="106"/>
      <c r="W425" s="106"/>
      <c r="X425" s="106"/>
      <c r="Y425" s="106"/>
      <c r="Z425" s="106"/>
    </row>
    <row r="426" spans="1:26" ht="34">
      <c r="A426" s="693" t="s">
        <v>2279</v>
      </c>
      <c r="B426" s="467" t="s">
        <v>1249</v>
      </c>
      <c r="C426" s="475" t="s">
        <v>5832</v>
      </c>
      <c r="D426" s="180">
        <v>2</v>
      </c>
      <c r="E426" s="696" t="s">
        <v>599</v>
      </c>
      <c r="F426" s="471"/>
      <c r="G426" s="1039"/>
      <c r="H426" s="1040"/>
      <c r="I426" s="893"/>
      <c r="J426" s="893"/>
      <c r="K426" s="960"/>
      <c r="L426" s="960"/>
      <c r="M426" s="963"/>
      <c r="N426" s="963"/>
      <c r="O426" s="963"/>
      <c r="P426" s="963"/>
      <c r="Q426" s="963"/>
      <c r="R426" s="963"/>
      <c r="S426" s="963"/>
      <c r="T426" s="963"/>
      <c r="U426" s="963"/>
      <c r="V426" s="963"/>
      <c r="W426" s="963"/>
      <c r="X426" s="963"/>
      <c r="Y426" s="963"/>
      <c r="Z426" s="963"/>
    </row>
    <row r="427" spans="1:26" ht="19">
      <c r="A427" s="927" t="s">
        <v>256</v>
      </c>
      <c r="B427" s="1606" t="s">
        <v>131</v>
      </c>
      <c r="C427" s="1570"/>
      <c r="D427" s="1570"/>
      <c r="E427" s="1570"/>
      <c r="F427" s="1570"/>
      <c r="G427" s="1573"/>
      <c r="H427" s="816"/>
      <c r="I427" s="893">
        <f>SUM(D435:D441)</f>
        <v>14</v>
      </c>
      <c r="J427" s="893">
        <f>COUNT(D435:D441)*2</f>
        <v>14</v>
      </c>
      <c r="K427" s="960"/>
      <c r="L427" s="960"/>
      <c r="M427" s="963"/>
      <c r="N427" s="963"/>
      <c r="O427" s="963"/>
      <c r="P427" s="963"/>
      <c r="Q427" s="963"/>
      <c r="R427" s="963"/>
      <c r="S427" s="963"/>
      <c r="T427" s="963"/>
      <c r="U427" s="963"/>
      <c r="V427" s="963"/>
      <c r="W427" s="963"/>
      <c r="X427" s="963"/>
      <c r="Y427" s="963"/>
      <c r="Z427" s="963"/>
    </row>
    <row r="428" spans="1:26" ht="34" hidden="1">
      <c r="A428" s="310" t="s">
        <v>1251</v>
      </c>
      <c r="B428" s="122" t="s">
        <v>1252</v>
      </c>
      <c r="C428" s="141"/>
      <c r="D428" s="594"/>
      <c r="E428" s="141"/>
      <c r="F428" s="141"/>
      <c r="G428" s="127"/>
      <c r="H428" s="105"/>
      <c r="I428" s="105"/>
      <c r="J428" s="105"/>
      <c r="K428" s="105"/>
      <c r="L428" s="105"/>
      <c r="M428" s="106"/>
      <c r="N428" s="106"/>
      <c r="O428" s="106"/>
      <c r="P428" s="106"/>
      <c r="Q428" s="106"/>
      <c r="R428" s="106"/>
      <c r="S428" s="106"/>
      <c r="T428" s="106"/>
      <c r="U428" s="106"/>
      <c r="V428" s="106"/>
      <c r="W428" s="106"/>
      <c r="X428" s="106"/>
      <c r="Y428" s="106"/>
      <c r="Z428" s="106"/>
    </row>
    <row r="429" spans="1:26" ht="34" hidden="1">
      <c r="A429" s="310" t="s">
        <v>1253</v>
      </c>
      <c r="B429" s="122" t="s">
        <v>1254</v>
      </c>
      <c r="C429" s="141"/>
      <c r="D429" s="594"/>
      <c r="E429" s="141"/>
      <c r="F429" s="141"/>
      <c r="G429" s="127"/>
      <c r="H429" s="105"/>
      <c r="I429" s="105"/>
      <c r="J429" s="105"/>
      <c r="K429" s="105"/>
      <c r="L429" s="105"/>
      <c r="M429" s="106"/>
      <c r="N429" s="106"/>
      <c r="O429" s="106"/>
      <c r="P429" s="106"/>
      <c r="Q429" s="106"/>
      <c r="R429" s="106"/>
      <c r="S429" s="106"/>
      <c r="T429" s="106"/>
      <c r="U429" s="106"/>
      <c r="V429" s="106"/>
      <c r="W429" s="106"/>
      <c r="X429" s="106"/>
      <c r="Y429" s="106"/>
      <c r="Z429" s="106"/>
    </row>
    <row r="430" spans="1:26" ht="34" hidden="1">
      <c r="A430" s="310" t="s">
        <v>1255</v>
      </c>
      <c r="B430" s="122" t="s">
        <v>1256</v>
      </c>
      <c r="C430" s="141"/>
      <c r="D430" s="594"/>
      <c r="E430" s="141"/>
      <c r="F430" s="141"/>
      <c r="G430" s="127"/>
      <c r="H430" s="105"/>
      <c r="I430" s="105"/>
      <c r="J430" s="105"/>
      <c r="K430" s="105"/>
      <c r="L430" s="105"/>
      <c r="M430" s="106"/>
      <c r="N430" s="106"/>
      <c r="O430" s="106"/>
      <c r="P430" s="106"/>
      <c r="Q430" s="106"/>
      <c r="R430" s="106"/>
      <c r="S430" s="106"/>
      <c r="T430" s="106"/>
      <c r="U430" s="106"/>
      <c r="V430" s="106"/>
      <c r="W430" s="106"/>
      <c r="X430" s="106"/>
      <c r="Y430" s="106"/>
      <c r="Z430" s="106"/>
    </row>
    <row r="431" spans="1:26" ht="34" hidden="1">
      <c r="A431" s="310" t="s">
        <v>1257</v>
      </c>
      <c r="B431" s="122" t="s">
        <v>1258</v>
      </c>
      <c r="C431" s="141"/>
      <c r="D431" s="594"/>
      <c r="E431" s="141"/>
      <c r="F431" s="141"/>
      <c r="G431" s="127"/>
      <c r="H431" s="105"/>
      <c r="I431" s="105"/>
      <c r="J431" s="105"/>
      <c r="K431" s="105"/>
      <c r="L431" s="105"/>
      <c r="M431" s="106"/>
      <c r="N431" s="106"/>
      <c r="O431" s="106"/>
      <c r="P431" s="106"/>
      <c r="Q431" s="106"/>
      <c r="R431" s="106"/>
      <c r="S431" s="106"/>
      <c r="T431" s="106"/>
      <c r="U431" s="106"/>
      <c r="V431" s="106"/>
      <c r="W431" s="106"/>
      <c r="X431" s="106"/>
      <c r="Y431" s="106"/>
      <c r="Z431" s="106"/>
    </row>
    <row r="432" spans="1:26" ht="51" hidden="1">
      <c r="A432" s="310" t="s">
        <v>2281</v>
      </c>
      <c r="B432" s="122" t="s">
        <v>1260</v>
      </c>
      <c r="C432" s="141"/>
      <c r="D432" s="594"/>
      <c r="E432" s="141"/>
      <c r="F432" s="141"/>
      <c r="G432" s="127"/>
      <c r="H432" s="105"/>
      <c r="I432" s="105"/>
      <c r="J432" s="105"/>
      <c r="K432" s="105"/>
      <c r="L432" s="105"/>
      <c r="M432" s="106"/>
      <c r="N432" s="106"/>
      <c r="O432" s="106"/>
      <c r="P432" s="106"/>
      <c r="Q432" s="106"/>
      <c r="R432" s="106"/>
      <c r="S432" s="106"/>
      <c r="T432" s="106"/>
      <c r="U432" s="106"/>
      <c r="V432" s="106"/>
      <c r="W432" s="106"/>
      <c r="X432" s="106"/>
      <c r="Y432" s="106"/>
      <c r="Z432" s="106"/>
    </row>
    <row r="433" spans="1:26" ht="34" hidden="1">
      <c r="A433" s="310" t="s">
        <v>1261</v>
      </c>
      <c r="B433" s="122" t="s">
        <v>1262</v>
      </c>
      <c r="C433" s="141"/>
      <c r="D433" s="594"/>
      <c r="E433" s="141"/>
      <c r="F433" s="141"/>
      <c r="G433" s="127"/>
      <c r="H433" s="105"/>
      <c r="I433" s="105"/>
      <c r="J433" s="105"/>
      <c r="K433" s="105"/>
      <c r="L433" s="105"/>
      <c r="M433" s="106"/>
      <c r="N433" s="106"/>
      <c r="O433" s="106"/>
      <c r="P433" s="106"/>
      <c r="Q433" s="106"/>
      <c r="R433" s="106"/>
      <c r="S433" s="106"/>
      <c r="T433" s="106"/>
      <c r="U433" s="106"/>
      <c r="V433" s="106"/>
      <c r="W433" s="106"/>
      <c r="X433" s="106"/>
      <c r="Y433" s="106"/>
      <c r="Z433" s="106"/>
    </row>
    <row r="434" spans="1:26" ht="34" hidden="1">
      <c r="A434" s="310" t="s">
        <v>1263</v>
      </c>
      <c r="B434" s="122" t="s">
        <v>1264</v>
      </c>
      <c r="C434" s="141"/>
      <c r="D434" s="594"/>
      <c r="E434" s="141"/>
      <c r="F434" s="141"/>
      <c r="G434" s="127"/>
      <c r="H434" s="105"/>
      <c r="I434" s="105"/>
      <c r="J434" s="105"/>
      <c r="K434" s="105"/>
      <c r="L434" s="105"/>
      <c r="M434" s="106"/>
      <c r="N434" s="106"/>
      <c r="O434" s="106"/>
      <c r="P434" s="106"/>
      <c r="Q434" s="106"/>
      <c r="R434" s="106"/>
      <c r="S434" s="106"/>
      <c r="T434" s="106"/>
      <c r="U434" s="106"/>
      <c r="V434" s="106"/>
      <c r="W434" s="106"/>
      <c r="X434" s="106"/>
      <c r="Y434" s="106"/>
      <c r="Z434" s="106"/>
    </row>
    <row r="435" spans="1:26" ht="34">
      <c r="A435" s="693" t="s">
        <v>1265</v>
      </c>
      <c r="B435" s="467" t="s">
        <v>1266</v>
      </c>
      <c r="C435" s="1041" t="s">
        <v>5833</v>
      </c>
      <c r="D435" s="180">
        <v>2</v>
      </c>
      <c r="E435" s="696" t="s">
        <v>611</v>
      </c>
      <c r="F435" s="471" t="s">
        <v>5834</v>
      </c>
      <c r="G435" s="1039"/>
      <c r="H435" s="1040"/>
      <c r="I435" s="893"/>
      <c r="J435" s="893"/>
      <c r="K435" s="960"/>
      <c r="L435" s="960"/>
      <c r="M435" s="963"/>
      <c r="N435" s="963"/>
      <c r="O435" s="963"/>
      <c r="P435" s="963"/>
      <c r="Q435" s="963"/>
      <c r="R435" s="963"/>
      <c r="S435" s="963"/>
      <c r="T435" s="963"/>
      <c r="U435" s="963"/>
      <c r="V435" s="963"/>
      <c r="W435" s="963"/>
      <c r="X435" s="963"/>
      <c r="Y435" s="963"/>
      <c r="Z435" s="963"/>
    </row>
    <row r="436" spans="1:26" ht="34">
      <c r="A436" s="693" t="s">
        <v>1268</v>
      </c>
      <c r="B436" s="467" t="s">
        <v>1269</v>
      </c>
      <c r="C436" s="475" t="s">
        <v>1270</v>
      </c>
      <c r="D436" s="180">
        <v>2</v>
      </c>
      <c r="E436" s="696" t="s">
        <v>877</v>
      </c>
      <c r="F436" s="475"/>
      <c r="G436" s="1039"/>
      <c r="H436" s="1040"/>
      <c r="I436" s="893"/>
      <c r="J436" s="893"/>
      <c r="K436" s="960"/>
      <c r="L436" s="960"/>
      <c r="M436" s="963"/>
      <c r="N436" s="963"/>
      <c r="O436" s="963"/>
      <c r="P436" s="963"/>
      <c r="Q436" s="963"/>
      <c r="R436" s="963"/>
      <c r="S436" s="963"/>
      <c r="T436" s="963"/>
      <c r="U436" s="963"/>
      <c r="V436" s="963"/>
      <c r="W436" s="963"/>
      <c r="X436" s="963"/>
      <c r="Y436" s="963"/>
      <c r="Z436" s="963"/>
    </row>
    <row r="437" spans="1:26" ht="32">
      <c r="A437" s="693"/>
      <c r="B437" s="467"/>
      <c r="C437" s="475" t="s">
        <v>1271</v>
      </c>
      <c r="D437" s="180">
        <v>2</v>
      </c>
      <c r="E437" s="696" t="s">
        <v>387</v>
      </c>
      <c r="F437" s="476"/>
      <c r="G437" s="1039"/>
      <c r="H437" s="1040"/>
      <c r="I437" s="893"/>
      <c r="J437" s="893"/>
      <c r="K437" s="960"/>
      <c r="L437" s="960"/>
      <c r="M437" s="963"/>
      <c r="N437" s="963"/>
      <c r="O437" s="963"/>
      <c r="P437" s="963"/>
      <c r="Q437" s="963"/>
      <c r="R437" s="963"/>
      <c r="S437" s="963"/>
      <c r="T437" s="963"/>
      <c r="U437" s="963"/>
      <c r="V437" s="963"/>
      <c r="W437" s="963"/>
      <c r="X437" s="963"/>
      <c r="Y437" s="963"/>
      <c r="Z437" s="963"/>
    </row>
    <row r="438" spans="1:26" ht="32">
      <c r="A438" s="693"/>
      <c r="B438" s="467"/>
      <c r="C438" s="475" t="s">
        <v>3417</v>
      </c>
      <c r="D438" s="180">
        <v>2</v>
      </c>
      <c r="E438" s="696" t="s">
        <v>877</v>
      </c>
      <c r="F438" s="476"/>
      <c r="G438" s="1039"/>
      <c r="H438" s="1040"/>
      <c r="I438" s="893"/>
      <c r="J438" s="893"/>
      <c r="K438" s="960"/>
      <c r="L438" s="960"/>
      <c r="M438" s="963"/>
      <c r="N438" s="963"/>
      <c r="O438" s="963"/>
      <c r="P438" s="963"/>
      <c r="Q438" s="963"/>
      <c r="R438" s="963"/>
      <c r="S438" s="963"/>
      <c r="T438" s="963"/>
      <c r="U438" s="963"/>
      <c r="V438" s="963"/>
      <c r="W438" s="963"/>
      <c r="X438" s="963"/>
      <c r="Y438" s="963"/>
      <c r="Z438" s="963"/>
    </row>
    <row r="439" spans="1:26" ht="32">
      <c r="A439" s="693"/>
      <c r="B439" s="467"/>
      <c r="C439" s="475" t="s">
        <v>1273</v>
      </c>
      <c r="D439" s="180">
        <v>2</v>
      </c>
      <c r="E439" s="696" t="s">
        <v>599</v>
      </c>
      <c r="F439" s="476"/>
      <c r="G439" s="1039"/>
      <c r="H439" s="1040"/>
      <c r="I439" s="893"/>
      <c r="J439" s="893"/>
      <c r="K439" s="960"/>
      <c r="L439" s="960"/>
      <c r="M439" s="963"/>
      <c r="N439" s="963"/>
      <c r="O439" s="963"/>
      <c r="P439" s="963"/>
      <c r="Q439" s="963"/>
      <c r="R439" s="963"/>
      <c r="S439" s="963"/>
      <c r="T439" s="963"/>
      <c r="U439" s="963"/>
      <c r="V439" s="963"/>
      <c r="W439" s="963"/>
      <c r="X439" s="963"/>
      <c r="Y439" s="963"/>
      <c r="Z439" s="963"/>
    </row>
    <row r="440" spans="1:26" ht="32">
      <c r="A440" s="693"/>
      <c r="B440" s="467"/>
      <c r="C440" s="1041" t="s">
        <v>3418</v>
      </c>
      <c r="D440" s="180">
        <v>2</v>
      </c>
      <c r="E440" s="696" t="s">
        <v>877</v>
      </c>
      <c r="F440" s="476"/>
      <c r="G440" s="1039"/>
      <c r="H440" s="1040"/>
      <c r="I440" s="893"/>
      <c r="J440" s="893"/>
      <c r="K440" s="960"/>
      <c r="L440" s="960"/>
      <c r="M440" s="963"/>
      <c r="N440" s="963"/>
      <c r="O440" s="963"/>
      <c r="P440" s="963"/>
      <c r="Q440" s="963"/>
      <c r="R440" s="963"/>
      <c r="S440" s="963"/>
      <c r="T440" s="963"/>
      <c r="U440" s="963"/>
      <c r="V440" s="963"/>
      <c r="W440" s="963"/>
      <c r="X440" s="963"/>
      <c r="Y440" s="963"/>
      <c r="Z440" s="963"/>
    </row>
    <row r="441" spans="1:26" ht="51">
      <c r="A441" s="693" t="s">
        <v>1275</v>
      </c>
      <c r="B441" s="467" t="s">
        <v>1276</v>
      </c>
      <c r="C441" s="475" t="s">
        <v>1277</v>
      </c>
      <c r="D441" s="180">
        <v>2</v>
      </c>
      <c r="E441" s="696" t="s">
        <v>877</v>
      </c>
      <c r="F441" s="471"/>
      <c r="G441" s="1039"/>
      <c r="H441" s="1040"/>
      <c r="I441" s="893"/>
      <c r="J441" s="893"/>
      <c r="K441" s="960"/>
      <c r="L441" s="960"/>
      <c r="M441" s="963"/>
      <c r="N441" s="963"/>
      <c r="O441" s="963"/>
      <c r="P441" s="963"/>
      <c r="Q441" s="963"/>
      <c r="R441" s="963"/>
      <c r="S441" s="963"/>
      <c r="T441" s="963"/>
      <c r="U441" s="963"/>
      <c r="V441" s="963"/>
      <c r="W441" s="963"/>
      <c r="X441" s="963"/>
      <c r="Y441" s="963"/>
      <c r="Z441" s="963"/>
    </row>
    <row r="442" spans="1:26" ht="19">
      <c r="A442" s="927" t="s">
        <v>132</v>
      </c>
      <c r="B442" s="1606" t="s">
        <v>133</v>
      </c>
      <c r="C442" s="1570"/>
      <c r="D442" s="1570"/>
      <c r="E442" s="1570"/>
      <c r="F442" s="1570"/>
      <c r="G442" s="1573"/>
      <c r="H442" s="816"/>
      <c r="I442" s="893">
        <f>SUM(D443:D455)</f>
        <v>26</v>
      </c>
      <c r="J442" s="893">
        <f>COUNT(D443:D455)*2</f>
        <v>26</v>
      </c>
      <c r="K442" s="960"/>
      <c r="L442" s="960"/>
      <c r="M442" s="963"/>
      <c r="N442" s="963"/>
      <c r="O442" s="963"/>
      <c r="P442" s="963"/>
      <c r="Q442" s="963"/>
      <c r="R442" s="963"/>
      <c r="S442" s="963"/>
      <c r="T442" s="963"/>
      <c r="U442" s="963"/>
      <c r="V442" s="963"/>
      <c r="W442" s="963"/>
      <c r="X442" s="963"/>
      <c r="Y442" s="963"/>
      <c r="Z442" s="963"/>
    </row>
    <row r="443" spans="1:26" ht="34">
      <c r="A443" s="693" t="s">
        <v>1278</v>
      </c>
      <c r="B443" s="467" t="s">
        <v>3854</v>
      </c>
      <c r="C443" s="475" t="s">
        <v>5835</v>
      </c>
      <c r="D443" s="180">
        <v>2</v>
      </c>
      <c r="E443" s="696" t="s">
        <v>611</v>
      </c>
      <c r="F443" s="471"/>
      <c r="G443" s="1039"/>
      <c r="H443" s="1040"/>
      <c r="I443" s="893"/>
      <c r="J443" s="893"/>
      <c r="K443" s="960"/>
      <c r="L443" s="960"/>
      <c r="M443" s="963"/>
      <c r="N443" s="963"/>
      <c r="O443" s="963"/>
      <c r="P443" s="963"/>
      <c r="Q443" s="963"/>
      <c r="R443" s="963"/>
      <c r="S443" s="963"/>
      <c r="T443" s="963"/>
      <c r="U443" s="963"/>
      <c r="V443" s="963"/>
      <c r="W443" s="963"/>
      <c r="X443" s="963"/>
      <c r="Y443" s="963"/>
      <c r="Z443" s="963"/>
    </row>
    <row r="444" spans="1:26" ht="16">
      <c r="A444" s="693"/>
      <c r="B444" s="467"/>
      <c r="C444" s="475" t="s">
        <v>5836</v>
      </c>
      <c r="D444" s="180">
        <v>2</v>
      </c>
      <c r="E444" s="696" t="s">
        <v>611</v>
      </c>
      <c r="F444" s="471"/>
      <c r="G444" s="1039"/>
      <c r="H444" s="1040"/>
      <c r="I444" s="893"/>
      <c r="J444" s="893"/>
      <c r="K444" s="960"/>
      <c r="L444" s="960"/>
      <c r="M444" s="963"/>
      <c r="N444" s="963"/>
      <c r="O444" s="963"/>
      <c r="P444" s="963"/>
      <c r="Q444" s="963"/>
      <c r="R444" s="963"/>
      <c r="S444" s="963"/>
      <c r="T444" s="963"/>
      <c r="U444" s="963"/>
      <c r="V444" s="963"/>
      <c r="W444" s="963"/>
      <c r="X444" s="963"/>
      <c r="Y444" s="963"/>
      <c r="Z444" s="963"/>
    </row>
    <row r="445" spans="1:26" ht="48">
      <c r="A445" s="693"/>
      <c r="B445" s="467"/>
      <c r="C445" s="769" t="s">
        <v>5837</v>
      </c>
      <c r="D445" s="180">
        <v>2</v>
      </c>
      <c r="E445" s="736" t="s">
        <v>611</v>
      </c>
      <c r="F445" s="769" t="s">
        <v>5838</v>
      </c>
      <c r="G445" s="1039"/>
      <c r="H445" s="1040"/>
      <c r="I445" s="893"/>
      <c r="J445" s="893"/>
      <c r="K445" s="960"/>
      <c r="L445" s="960"/>
      <c r="M445" s="963"/>
      <c r="N445" s="963"/>
      <c r="O445" s="963"/>
      <c r="P445" s="963"/>
      <c r="Q445" s="963"/>
      <c r="R445" s="963"/>
      <c r="S445" s="963"/>
      <c r="T445" s="963"/>
      <c r="U445" s="963"/>
      <c r="V445" s="963"/>
      <c r="W445" s="963"/>
      <c r="X445" s="963"/>
      <c r="Y445" s="963"/>
      <c r="Z445" s="963"/>
    </row>
    <row r="446" spans="1:26" ht="34">
      <c r="A446" s="693" t="s">
        <v>1280</v>
      </c>
      <c r="B446" s="467" t="s">
        <v>3855</v>
      </c>
      <c r="C446" s="475" t="s">
        <v>5839</v>
      </c>
      <c r="D446" s="180">
        <v>2</v>
      </c>
      <c r="E446" s="696" t="s">
        <v>877</v>
      </c>
      <c r="F446" s="471"/>
      <c r="G446" s="1039"/>
      <c r="H446" s="1040"/>
      <c r="I446" s="893"/>
      <c r="J446" s="893"/>
      <c r="K446" s="960"/>
      <c r="L446" s="960"/>
      <c r="M446" s="963"/>
      <c r="N446" s="963"/>
      <c r="O446" s="963"/>
      <c r="P446" s="963"/>
      <c r="Q446" s="963"/>
      <c r="R446" s="963"/>
      <c r="S446" s="963"/>
      <c r="T446" s="963"/>
      <c r="U446" s="963"/>
      <c r="V446" s="963"/>
      <c r="W446" s="963"/>
      <c r="X446" s="963"/>
      <c r="Y446" s="963"/>
      <c r="Z446" s="963"/>
    </row>
    <row r="447" spans="1:26" ht="32">
      <c r="A447" s="693"/>
      <c r="B447" s="467"/>
      <c r="C447" s="471" t="s">
        <v>5840</v>
      </c>
      <c r="D447" s="180">
        <v>2</v>
      </c>
      <c r="E447" s="696" t="s">
        <v>877</v>
      </c>
      <c r="F447" s="471" t="s">
        <v>5841</v>
      </c>
      <c r="G447" s="1039"/>
      <c r="H447" s="1040"/>
      <c r="I447" s="893"/>
      <c r="J447" s="893"/>
      <c r="K447" s="960"/>
      <c r="L447" s="960"/>
      <c r="M447" s="963"/>
      <c r="N447" s="963"/>
      <c r="O447" s="963"/>
      <c r="P447" s="963"/>
      <c r="Q447" s="963"/>
      <c r="R447" s="963"/>
      <c r="S447" s="963"/>
      <c r="T447" s="963"/>
      <c r="U447" s="963"/>
      <c r="V447" s="963"/>
      <c r="W447" s="963"/>
      <c r="X447" s="963"/>
      <c r="Y447" s="963"/>
      <c r="Z447" s="963"/>
    </row>
    <row r="448" spans="1:26" ht="32">
      <c r="A448" s="693"/>
      <c r="B448" s="467"/>
      <c r="C448" s="471" t="s">
        <v>5842</v>
      </c>
      <c r="D448" s="180">
        <v>2</v>
      </c>
      <c r="E448" s="696" t="s">
        <v>877</v>
      </c>
      <c r="F448" s="471" t="s">
        <v>5843</v>
      </c>
      <c r="G448" s="1039"/>
      <c r="H448" s="1040"/>
      <c r="I448" s="893"/>
      <c r="J448" s="893"/>
      <c r="K448" s="960"/>
      <c r="L448" s="960"/>
      <c r="M448" s="963"/>
      <c r="N448" s="963"/>
      <c r="O448" s="963"/>
      <c r="P448" s="963"/>
      <c r="Q448" s="963"/>
      <c r="R448" s="963"/>
      <c r="S448" s="963"/>
      <c r="T448" s="963"/>
      <c r="U448" s="963"/>
      <c r="V448" s="963"/>
      <c r="W448" s="963"/>
      <c r="X448" s="963"/>
      <c r="Y448" s="963"/>
      <c r="Z448" s="963"/>
    </row>
    <row r="449" spans="1:26" ht="16">
      <c r="A449" s="693"/>
      <c r="B449" s="467"/>
      <c r="C449" s="475" t="s">
        <v>5844</v>
      </c>
      <c r="D449" s="180">
        <v>2</v>
      </c>
      <c r="E449" s="696" t="s">
        <v>611</v>
      </c>
      <c r="F449" s="471"/>
      <c r="G449" s="1039"/>
      <c r="H449" s="1040"/>
      <c r="I449" s="893"/>
      <c r="J449" s="893"/>
      <c r="K449" s="960"/>
      <c r="L449" s="960"/>
      <c r="M449" s="963"/>
      <c r="N449" s="963"/>
      <c r="O449" s="963"/>
      <c r="P449" s="963"/>
      <c r="Q449" s="963"/>
      <c r="R449" s="963"/>
      <c r="S449" s="963"/>
      <c r="T449" s="963"/>
      <c r="U449" s="963"/>
      <c r="V449" s="963"/>
      <c r="W449" s="963"/>
      <c r="X449" s="963"/>
      <c r="Y449" s="963"/>
      <c r="Z449" s="963"/>
    </row>
    <row r="450" spans="1:26" ht="16">
      <c r="A450" s="693"/>
      <c r="B450" s="467"/>
      <c r="C450" s="475" t="s">
        <v>5845</v>
      </c>
      <c r="D450" s="180">
        <v>2</v>
      </c>
      <c r="E450" s="696" t="s">
        <v>877</v>
      </c>
      <c r="F450" s="471" t="s">
        <v>5846</v>
      </c>
      <c r="G450" s="1039"/>
      <c r="H450" s="1040"/>
      <c r="I450" s="893"/>
      <c r="J450" s="893"/>
      <c r="K450" s="960"/>
      <c r="L450" s="960"/>
      <c r="M450" s="963"/>
      <c r="N450" s="963"/>
      <c r="O450" s="963"/>
      <c r="P450" s="963"/>
      <c r="Q450" s="963"/>
      <c r="R450" s="963"/>
      <c r="S450" s="963"/>
      <c r="T450" s="963"/>
      <c r="U450" s="963"/>
      <c r="V450" s="963"/>
      <c r="W450" s="963"/>
      <c r="X450" s="963"/>
      <c r="Y450" s="963"/>
      <c r="Z450" s="963"/>
    </row>
    <row r="451" spans="1:26" ht="16">
      <c r="A451" s="693"/>
      <c r="B451" s="467"/>
      <c r="C451" s="475" t="s">
        <v>5847</v>
      </c>
      <c r="D451" s="180">
        <v>2</v>
      </c>
      <c r="E451" s="696" t="s">
        <v>611</v>
      </c>
      <c r="F451" s="471" t="s">
        <v>5848</v>
      </c>
      <c r="G451" s="1039"/>
      <c r="H451" s="1040"/>
      <c r="I451" s="893"/>
      <c r="J451" s="893"/>
      <c r="K451" s="960"/>
      <c r="L451" s="960"/>
      <c r="M451" s="963"/>
      <c r="N451" s="963"/>
      <c r="O451" s="963"/>
      <c r="P451" s="963"/>
      <c r="Q451" s="963"/>
      <c r="R451" s="963"/>
      <c r="S451" s="963"/>
      <c r="T451" s="963"/>
      <c r="U451" s="963"/>
      <c r="V451" s="963"/>
      <c r="W451" s="963"/>
      <c r="X451" s="963"/>
      <c r="Y451" s="963"/>
      <c r="Z451" s="963"/>
    </row>
    <row r="452" spans="1:26" ht="16">
      <c r="A452" s="693"/>
      <c r="B452" s="467"/>
      <c r="C452" s="475" t="s">
        <v>5849</v>
      </c>
      <c r="D452" s="180">
        <v>2</v>
      </c>
      <c r="E452" s="696" t="s">
        <v>611</v>
      </c>
      <c r="F452" s="471"/>
      <c r="G452" s="1039"/>
      <c r="H452" s="1040"/>
      <c r="I452" s="893"/>
      <c r="J452" s="893"/>
      <c r="K452" s="960"/>
      <c r="L452" s="960"/>
      <c r="M452" s="963"/>
      <c r="N452" s="963"/>
      <c r="O452" s="963"/>
      <c r="P452" s="963"/>
      <c r="Q452" s="963"/>
      <c r="R452" s="963"/>
      <c r="S452" s="963"/>
      <c r="T452" s="963"/>
      <c r="U452" s="963"/>
      <c r="V452" s="963"/>
      <c r="W452" s="963"/>
      <c r="X452" s="963"/>
      <c r="Y452" s="963"/>
      <c r="Z452" s="963"/>
    </row>
    <row r="453" spans="1:26" ht="16">
      <c r="A453" s="693"/>
      <c r="B453" s="467"/>
      <c r="C453" s="1074" t="s">
        <v>5850</v>
      </c>
      <c r="D453" s="180">
        <v>2</v>
      </c>
      <c r="E453" s="696" t="s">
        <v>877</v>
      </c>
      <c r="F453" s="471" t="s">
        <v>5851</v>
      </c>
      <c r="G453" s="1039"/>
      <c r="H453" s="1040"/>
      <c r="I453" s="893"/>
      <c r="J453" s="893"/>
      <c r="K453" s="960"/>
      <c r="L453" s="960"/>
      <c r="M453" s="963"/>
      <c r="N453" s="963"/>
      <c r="O453" s="963"/>
      <c r="P453" s="963"/>
      <c r="Q453" s="963"/>
      <c r="R453" s="963"/>
      <c r="S453" s="963"/>
      <c r="T453" s="963"/>
      <c r="U453" s="963"/>
      <c r="V453" s="963"/>
      <c r="W453" s="963"/>
      <c r="X453" s="963"/>
      <c r="Y453" s="963"/>
      <c r="Z453" s="963"/>
    </row>
    <row r="454" spans="1:26" ht="32">
      <c r="A454" s="693"/>
      <c r="B454" s="467"/>
      <c r="C454" s="1074" t="s">
        <v>5852</v>
      </c>
      <c r="D454" s="180">
        <v>2</v>
      </c>
      <c r="E454" s="696" t="s">
        <v>877</v>
      </c>
      <c r="F454" s="471"/>
      <c r="G454" s="1039"/>
      <c r="H454" s="1040"/>
      <c r="I454" s="893"/>
      <c r="J454" s="893"/>
      <c r="K454" s="960"/>
      <c r="L454" s="960"/>
      <c r="M454" s="963"/>
      <c r="N454" s="963"/>
      <c r="O454" s="963"/>
      <c r="P454" s="963"/>
      <c r="Q454" s="963"/>
      <c r="R454" s="963"/>
      <c r="S454" s="963"/>
      <c r="T454" s="963"/>
      <c r="U454" s="963"/>
      <c r="V454" s="963"/>
      <c r="W454" s="963"/>
      <c r="X454" s="963"/>
      <c r="Y454" s="963"/>
      <c r="Z454" s="963"/>
    </row>
    <row r="455" spans="1:26" ht="34">
      <c r="A455" s="693" t="s">
        <v>1282</v>
      </c>
      <c r="B455" s="467" t="s">
        <v>1283</v>
      </c>
      <c r="C455" s="1074" t="s">
        <v>5853</v>
      </c>
      <c r="D455" s="180">
        <v>2</v>
      </c>
      <c r="E455" s="696" t="s">
        <v>611</v>
      </c>
      <c r="F455" s="471"/>
      <c r="G455" s="1039"/>
      <c r="H455" s="1040"/>
      <c r="I455" s="893"/>
      <c r="J455" s="893"/>
      <c r="K455" s="960"/>
      <c r="L455" s="960"/>
      <c r="M455" s="963"/>
      <c r="N455" s="963"/>
      <c r="O455" s="963"/>
      <c r="P455" s="963"/>
      <c r="Q455" s="963"/>
      <c r="R455" s="963"/>
      <c r="S455" s="963"/>
      <c r="T455" s="963"/>
      <c r="U455" s="963"/>
      <c r="V455" s="963"/>
      <c r="W455" s="963"/>
      <c r="X455" s="963"/>
      <c r="Y455" s="963"/>
      <c r="Z455" s="963"/>
    </row>
    <row r="456" spans="1:26" ht="19">
      <c r="A456" s="927" t="s">
        <v>257</v>
      </c>
      <c r="B456" s="1606" t="s">
        <v>258</v>
      </c>
      <c r="C456" s="1570"/>
      <c r="D456" s="1570"/>
      <c r="E456" s="1570"/>
      <c r="F456" s="1570"/>
      <c r="G456" s="1573"/>
      <c r="H456" s="816"/>
      <c r="I456" s="893">
        <f>SUM(D457:D469)</f>
        <v>26</v>
      </c>
      <c r="J456" s="893">
        <f>COUNT(D457:D469)*2</f>
        <v>26</v>
      </c>
      <c r="K456" s="960"/>
      <c r="L456" s="960"/>
      <c r="M456" s="963"/>
      <c r="N456" s="963"/>
      <c r="O456" s="963"/>
      <c r="P456" s="963"/>
      <c r="Q456" s="963"/>
      <c r="R456" s="963"/>
      <c r="S456" s="963"/>
      <c r="T456" s="963"/>
      <c r="U456" s="963"/>
      <c r="V456" s="963"/>
      <c r="W456" s="963"/>
      <c r="X456" s="963"/>
      <c r="Y456" s="963"/>
      <c r="Z456" s="963"/>
    </row>
    <row r="457" spans="1:26" ht="34">
      <c r="A457" s="693" t="s">
        <v>2282</v>
      </c>
      <c r="B457" s="467" t="s">
        <v>1286</v>
      </c>
      <c r="C457" s="476" t="s">
        <v>5854</v>
      </c>
      <c r="D457" s="180">
        <v>2</v>
      </c>
      <c r="E457" s="696" t="s">
        <v>611</v>
      </c>
      <c r="F457" s="476" t="s">
        <v>5855</v>
      </c>
      <c r="G457" s="1039"/>
      <c r="H457" s="1040"/>
      <c r="I457" s="893"/>
      <c r="J457" s="893"/>
      <c r="K457" s="960"/>
      <c r="L457" s="960"/>
      <c r="M457" s="963"/>
      <c r="N457" s="963"/>
      <c r="O457" s="963"/>
      <c r="P457" s="963"/>
      <c r="Q457" s="963"/>
      <c r="R457" s="963"/>
      <c r="S457" s="963"/>
      <c r="T457" s="963"/>
      <c r="U457" s="963"/>
      <c r="V457" s="963"/>
      <c r="W457" s="963"/>
      <c r="X457" s="963"/>
      <c r="Y457" s="963"/>
      <c r="Z457" s="963"/>
    </row>
    <row r="458" spans="1:26" ht="34">
      <c r="A458" s="693" t="s">
        <v>1291</v>
      </c>
      <c r="B458" s="467" t="s">
        <v>1292</v>
      </c>
      <c r="C458" s="476" t="s">
        <v>5856</v>
      </c>
      <c r="D458" s="180">
        <v>2</v>
      </c>
      <c r="E458" s="696" t="s">
        <v>611</v>
      </c>
      <c r="F458" s="983" t="s">
        <v>5857</v>
      </c>
      <c r="G458" s="1039"/>
      <c r="H458" s="1040"/>
      <c r="I458" s="893"/>
      <c r="J458" s="893"/>
      <c r="K458" s="960"/>
      <c r="L458" s="960"/>
      <c r="M458" s="963"/>
      <c r="N458" s="963"/>
      <c r="O458" s="963"/>
      <c r="P458" s="963"/>
      <c r="Q458" s="963"/>
      <c r="R458" s="963"/>
      <c r="S458" s="963"/>
      <c r="T458" s="963"/>
      <c r="U458" s="963"/>
      <c r="V458" s="963"/>
      <c r="W458" s="963"/>
      <c r="X458" s="963"/>
      <c r="Y458" s="963"/>
      <c r="Z458" s="963"/>
    </row>
    <row r="459" spans="1:26" ht="16">
      <c r="A459" s="693"/>
      <c r="B459" s="467"/>
      <c r="C459" s="476" t="s">
        <v>5858</v>
      </c>
      <c r="D459" s="180">
        <v>2</v>
      </c>
      <c r="E459" s="696" t="s">
        <v>611</v>
      </c>
      <c r="F459" s="983"/>
      <c r="G459" s="1039"/>
      <c r="H459" s="1040"/>
      <c r="I459" s="893"/>
      <c r="J459" s="893"/>
      <c r="K459" s="960"/>
      <c r="L459" s="960"/>
      <c r="M459" s="963"/>
      <c r="N459" s="963"/>
      <c r="O459" s="963"/>
      <c r="P459" s="963"/>
      <c r="Q459" s="963"/>
      <c r="R459" s="963"/>
      <c r="S459" s="963"/>
      <c r="T459" s="963"/>
      <c r="U459" s="963"/>
      <c r="V459" s="963"/>
      <c r="W459" s="963"/>
      <c r="X459" s="963"/>
      <c r="Y459" s="963"/>
      <c r="Z459" s="963"/>
    </row>
    <row r="460" spans="1:26" ht="16">
      <c r="A460" s="693"/>
      <c r="B460" s="467"/>
      <c r="C460" s="476" t="s">
        <v>5859</v>
      </c>
      <c r="D460" s="180">
        <v>2</v>
      </c>
      <c r="E460" s="696" t="s">
        <v>611</v>
      </c>
      <c r="F460" s="983"/>
      <c r="G460" s="1039"/>
      <c r="H460" s="1040"/>
      <c r="I460" s="893"/>
      <c r="J460" s="893"/>
      <c r="K460" s="960"/>
      <c r="L460" s="960"/>
      <c r="M460" s="963"/>
      <c r="N460" s="963"/>
      <c r="O460" s="963"/>
      <c r="P460" s="963"/>
      <c r="Q460" s="963"/>
      <c r="R460" s="963"/>
      <c r="S460" s="963"/>
      <c r="T460" s="963"/>
      <c r="U460" s="963"/>
      <c r="V460" s="963"/>
      <c r="W460" s="963"/>
      <c r="X460" s="963"/>
      <c r="Y460" s="963"/>
      <c r="Z460" s="963"/>
    </row>
    <row r="461" spans="1:26" ht="32">
      <c r="A461" s="693"/>
      <c r="B461" s="467"/>
      <c r="C461" s="476" t="s">
        <v>5860</v>
      </c>
      <c r="D461" s="180">
        <v>2</v>
      </c>
      <c r="E461" s="696" t="s">
        <v>611</v>
      </c>
      <c r="F461" s="983" t="s">
        <v>5861</v>
      </c>
      <c r="G461" s="1039"/>
      <c r="H461" s="1040"/>
      <c r="I461" s="893"/>
      <c r="J461" s="893"/>
      <c r="K461" s="960"/>
      <c r="L461" s="960"/>
      <c r="M461" s="963"/>
      <c r="N461" s="963"/>
      <c r="O461" s="963"/>
      <c r="P461" s="963"/>
      <c r="Q461" s="963"/>
      <c r="R461" s="963"/>
      <c r="S461" s="963"/>
      <c r="T461" s="963"/>
      <c r="U461" s="963"/>
      <c r="V461" s="963"/>
      <c r="W461" s="963"/>
      <c r="X461" s="963"/>
      <c r="Y461" s="963"/>
      <c r="Z461" s="963"/>
    </row>
    <row r="462" spans="1:26" ht="16">
      <c r="A462" s="693"/>
      <c r="B462" s="467"/>
      <c r="C462" s="476" t="s">
        <v>5862</v>
      </c>
      <c r="D462" s="180">
        <v>2</v>
      </c>
      <c r="E462" s="696" t="s">
        <v>611</v>
      </c>
      <c r="F462" s="983" t="s">
        <v>5863</v>
      </c>
      <c r="G462" s="1039"/>
      <c r="H462" s="1040"/>
      <c r="I462" s="893"/>
      <c r="J462" s="893"/>
      <c r="K462" s="960"/>
      <c r="L462" s="960"/>
      <c r="M462" s="963"/>
      <c r="N462" s="963"/>
      <c r="O462" s="963"/>
      <c r="P462" s="963"/>
      <c r="Q462" s="963"/>
      <c r="R462" s="963"/>
      <c r="S462" s="963"/>
      <c r="T462" s="963"/>
      <c r="U462" s="963"/>
      <c r="V462" s="963"/>
      <c r="W462" s="963"/>
      <c r="X462" s="963"/>
      <c r="Y462" s="963"/>
      <c r="Z462" s="963"/>
    </row>
    <row r="463" spans="1:26" ht="34">
      <c r="A463" s="693" t="s">
        <v>1293</v>
      </c>
      <c r="B463" s="467" t="s">
        <v>1294</v>
      </c>
      <c r="C463" s="476" t="s">
        <v>5864</v>
      </c>
      <c r="D463" s="180">
        <v>2</v>
      </c>
      <c r="E463" s="696" t="s">
        <v>611</v>
      </c>
      <c r="F463" s="476" t="s">
        <v>5865</v>
      </c>
      <c r="G463" s="1039"/>
      <c r="H463" s="1040"/>
      <c r="I463" s="893"/>
      <c r="J463" s="893"/>
      <c r="K463" s="960"/>
      <c r="L463" s="960"/>
      <c r="M463" s="963"/>
      <c r="N463" s="963"/>
      <c r="O463" s="963"/>
      <c r="P463" s="963"/>
      <c r="Q463" s="963"/>
      <c r="R463" s="963"/>
      <c r="S463" s="963"/>
      <c r="T463" s="963"/>
      <c r="U463" s="963"/>
      <c r="V463" s="963"/>
      <c r="W463" s="963"/>
      <c r="X463" s="963"/>
      <c r="Y463" s="963"/>
      <c r="Z463" s="963"/>
    </row>
    <row r="464" spans="1:26" ht="32">
      <c r="A464" s="693"/>
      <c r="B464" s="467"/>
      <c r="C464" s="476" t="s">
        <v>5866</v>
      </c>
      <c r="D464" s="180">
        <v>2</v>
      </c>
      <c r="E464" s="696" t="s">
        <v>611</v>
      </c>
      <c r="F464" s="476" t="s">
        <v>5867</v>
      </c>
      <c r="G464" s="1039"/>
      <c r="H464" s="1040"/>
      <c r="I464" s="893"/>
      <c r="J464" s="893"/>
      <c r="K464" s="960"/>
      <c r="L464" s="960"/>
      <c r="M464" s="963"/>
      <c r="N464" s="963"/>
      <c r="O464" s="963"/>
      <c r="P464" s="963"/>
      <c r="Q464" s="963"/>
      <c r="R464" s="963"/>
      <c r="S464" s="963"/>
      <c r="T464" s="963"/>
      <c r="U464" s="963"/>
      <c r="V464" s="963"/>
      <c r="W464" s="963"/>
      <c r="X464" s="963"/>
      <c r="Y464" s="963"/>
      <c r="Z464" s="963"/>
    </row>
    <row r="465" spans="1:26" ht="16">
      <c r="A465" s="693"/>
      <c r="B465" s="467"/>
      <c r="C465" s="983" t="s">
        <v>5868</v>
      </c>
      <c r="D465" s="180">
        <v>2</v>
      </c>
      <c r="E465" s="696" t="s">
        <v>611</v>
      </c>
      <c r="F465" s="983" t="s">
        <v>5869</v>
      </c>
      <c r="G465" s="1039"/>
      <c r="H465" s="1040"/>
      <c r="I465" s="893"/>
      <c r="J465" s="893"/>
      <c r="K465" s="960"/>
      <c r="L465" s="960"/>
      <c r="M465" s="963"/>
      <c r="N465" s="963"/>
      <c r="O465" s="963"/>
      <c r="P465" s="963"/>
      <c r="Q465" s="963"/>
      <c r="R465" s="963"/>
      <c r="S465" s="963"/>
      <c r="T465" s="963"/>
      <c r="U465" s="963"/>
      <c r="V465" s="963"/>
      <c r="W465" s="963"/>
      <c r="X465" s="963"/>
      <c r="Y465" s="963"/>
      <c r="Z465" s="963"/>
    </row>
    <row r="466" spans="1:26" ht="64">
      <c r="A466" s="693"/>
      <c r="B466" s="467"/>
      <c r="C466" s="983" t="s">
        <v>5870</v>
      </c>
      <c r="D466" s="180">
        <v>2</v>
      </c>
      <c r="E466" s="696" t="s">
        <v>611</v>
      </c>
      <c r="F466" s="986" t="s">
        <v>5871</v>
      </c>
      <c r="G466" s="1039"/>
      <c r="H466" s="1040"/>
      <c r="I466" s="893"/>
      <c r="J466" s="893"/>
      <c r="K466" s="960"/>
      <c r="L466" s="960"/>
      <c r="M466" s="963"/>
      <c r="N466" s="963"/>
      <c r="O466" s="963"/>
      <c r="P466" s="963"/>
      <c r="Q466" s="963"/>
      <c r="R466" s="963"/>
      <c r="S466" s="963"/>
      <c r="T466" s="963"/>
      <c r="U466" s="963"/>
      <c r="V466" s="963"/>
      <c r="W466" s="963"/>
      <c r="X466" s="963"/>
      <c r="Y466" s="963"/>
      <c r="Z466" s="963"/>
    </row>
    <row r="467" spans="1:26" ht="32">
      <c r="A467" s="693"/>
      <c r="B467" s="467"/>
      <c r="C467" s="476" t="s">
        <v>5872</v>
      </c>
      <c r="D467" s="180">
        <v>2</v>
      </c>
      <c r="E467" s="696" t="s">
        <v>611</v>
      </c>
      <c r="F467" s="476"/>
      <c r="G467" s="1039"/>
      <c r="H467" s="1040"/>
      <c r="I467" s="893"/>
      <c r="J467" s="893"/>
      <c r="K467" s="960"/>
      <c r="L467" s="960"/>
      <c r="M467" s="963"/>
      <c r="N467" s="963"/>
      <c r="O467" s="963"/>
      <c r="P467" s="963"/>
      <c r="Q467" s="963"/>
      <c r="R467" s="963"/>
      <c r="S467" s="963"/>
      <c r="T467" s="963"/>
      <c r="U467" s="963"/>
      <c r="V467" s="963"/>
      <c r="W467" s="963"/>
      <c r="X467" s="963"/>
      <c r="Y467" s="963"/>
      <c r="Z467" s="963"/>
    </row>
    <row r="468" spans="1:26" ht="34">
      <c r="A468" s="693" t="s">
        <v>1295</v>
      </c>
      <c r="B468" s="467" t="s">
        <v>1296</v>
      </c>
      <c r="C468" s="476" t="s">
        <v>5873</v>
      </c>
      <c r="D468" s="180">
        <v>2</v>
      </c>
      <c r="E468" s="696" t="s">
        <v>611</v>
      </c>
      <c r="F468" s="983" t="s">
        <v>5874</v>
      </c>
      <c r="G468" s="1039"/>
      <c r="H468" s="1040"/>
      <c r="I468" s="893"/>
      <c r="J468" s="893"/>
      <c r="K468" s="960"/>
      <c r="L468" s="960"/>
      <c r="M468" s="963"/>
      <c r="N468" s="963"/>
      <c r="O468" s="963"/>
      <c r="P468" s="963"/>
      <c r="Q468" s="963"/>
      <c r="R468" s="963"/>
      <c r="S468" s="963"/>
      <c r="T468" s="963"/>
      <c r="U468" s="963"/>
      <c r="V468" s="963"/>
      <c r="W468" s="963"/>
      <c r="X468" s="963"/>
      <c r="Y468" s="963"/>
      <c r="Z468" s="963"/>
    </row>
    <row r="469" spans="1:26" ht="48">
      <c r="A469" s="693"/>
      <c r="B469" s="1045"/>
      <c r="C469" s="476" t="s">
        <v>5875</v>
      </c>
      <c r="D469" s="180">
        <v>2</v>
      </c>
      <c r="E469" s="696" t="s">
        <v>611</v>
      </c>
      <c r="F469" s="1075" t="s">
        <v>5876</v>
      </c>
      <c r="G469" s="1039"/>
      <c r="H469" s="1040"/>
      <c r="I469" s="893"/>
      <c r="J469" s="893"/>
      <c r="K469" s="960"/>
      <c r="L469" s="960"/>
      <c r="M469" s="963"/>
      <c r="N469" s="963"/>
      <c r="O469" s="963"/>
      <c r="P469" s="963"/>
      <c r="Q469" s="963"/>
      <c r="R469" s="963"/>
      <c r="S469" s="963"/>
      <c r="T469" s="963"/>
      <c r="U469" s="963"/>
      <c r="V469" s="963"/>
      <c r="W469" s="963"/>
      <c r="X469" s="963"/>
      <c r="Y469" s="963"/>
      <c r="Z469" s="963"/>
    </row>
    <row r="470" spans="1:26" ht="19">
      <c r="A470" s="927" t="s">
        <v>259</v>
      </c>
      <c r="B470" s="1606" t="s">
        <v>137</v>
      </c>
      <c r="C470" s="1570"/>
      <c r="D470" s="1570"/>
      <c r="E470" s="1570"/>
      <c r="F470" s="1570"/>
      <c r="G470" s="1573"/>
      <c r="H470" s="816"/>
      <c r="I470" s="893">
        <f>SUM(D471:D473)</f>
        <v>6</v>
      </c>
      <c r="J470" s="893">
        <f>COUNT(D471:D473)*2</f>
        <v>6</v>
      </c>
      <c r="K470" s="960"/>
      <c r="L470" s="960"/>
      <c r="M470" s="963"/>
      <c r="N470" s="963"/>
      <c r="O470" s="963"/>
      <c r="P470" s="963"/>
      <c r="Q470" s="963"/>
      <c r="R470" s="963"/>
      <c r="S470" s="963"/>
      <c r="T470" s="963"/>
      <c r="U470" s="963"/>
      <c r="V470" s="963"/>
      <c r="W470" s="963"/>
      <c r="X470" s="963"/>
      <c r="Y470" s="963"/>
      <c r="Z470" s="963"/>
    </row>
    <row r="471" spans="1:26" ht="34">
      <c r="A471" s="693" t="s">
        <v>2283</v>
      </c>
      <c r="B471" s="467" t="s">
        <v>1298</v>
      </c>
      <c r="C471" s="471" t="s">
        <v>1300</v>
      </c>
      <c r="D471" s="180">
        <v>2</v>
      </c>
      <c r="E471" s="696" t="s">
        <v>877</v>
      </c>
      <c r="F471" s="986"/>
      <c r="G471" s="1039"/>
      <c r="H471" s="1040"/>
      <c r="I471" s="893"/>
      <c r="J471" s="893"/>
      <c r="K471" s="960"/>
      <c r="L471" s="960"/>
      <c r="M471" s="963"/>
      <c r="N471" s="963"/>
      <c r="O471" s="963"/>
      <c r="P471" s="963"/>
      <c r="Q471" s="963"/>
      <c r="R471" s="963"/>
      <c r="S471" s="963"/>
      <c r="T471" s="963"/>
      <c r="U471" s="963"/>
      <c r="V471" s="963"/>
      <c r="W471" s="963"/>
      <c r="X471" s="963"/>
      <c r="Y471" s="963"/>
      <c r="Z471" s="963"/>
    </row>
    <row r="472" spans="1:26" ht="34">
      <c r="A472" s="693" t="s">
        <v>2284</v>
      </c>
      <c r="B472" s="467" t="s">
        <v>1302</v>
      </c>
      <c r="C472" s="475" t="s">
        <v>3422</v>
      </c>
      <c r="D472" s="180">
        <v>2</v>
      </c>
      <c r="E472" s="178" t="s">
        <v>877</v>
      </c>
      <c r="F472" s="476" t="s">
        <v>5877</v>
      </c>
      <c r="G472" s="1039"/>
      <c r="H472" s="1040"/>
      <c r="I472" s="893"/>
      <c r="J472" s="893"/>
      <c r="K472" s="960"/>
      <c r="L472" s="960"/>
      <c r="M472" s="963"/>
      <c r="N472" s="963"/>
      <c r="O472" s="963"/>
      <c r="P472" s="963"/>
      <c r="Q472" s="963"/>
      <c r="R472" s="963"/>
      <c r="S472" s="963"/>
      <c r="T472" s="963"/>
      <c r="U472" s="963"/>
      <c r="V472" s="963"/>
      <c r="W472" s="963"/>
      <c r="X472" s="963"/>
      <c r="Y472" s="963"/>
      <c r="Z472" s="963"/>
    </row>
    <row r="473" spans="1:26" ht="48">
      <c r="A473" s="693"/>
      <c r="B473" s="467"/>
      <c r="C473" s="475" t="s">
        <v>3420</v>
      </c>
      <c r="D473" s="180">
        <v>2</v>
      </c>
      <c r="E473" s="180" t="s">
        <v>611</v>
      </c>
      <c r="F473" s="476"/>
      <c r="G473" s="1039"/>
      <c r="H473" s="1040"/>
      <c r="I473" s="893"/>
      <c r="J473" s="893"/>
      <c r="K473" s="960"/>
      <c r="L473" s="960"/>
      <c r="M473" s="963"/>
      <c r="N473" s="963"/>
      <c r="O473" s="963"/>
      <c r="P473" s="963"/>
      <c r="Q473" s="963"/>
      <c r="R473" s="963"/>
      <c r="S473" s="963"/>
      <c r="T473" s="963"/>
      <c r="U473" s="963"/>
      <c r="V473" s="963"/>
      <c r="W473" s="963"/>
      <c r="X473" s="963"/>
      <c r="Y473" s="963"/>
      <c r="Z473" s="963"/>
    </row>
    <row r="474" spans="1:26" ht="68" hidden="1">
      <c r="A474" s="310" t="s">
        <v>1309</v>
      </c>
      <c r="B474" s="122" t="s">
        <v>1310</v>
      </c>
      <c r="C474" s="141"/>
      <c r="D474" s="594"/>
      <c r="E474" s="141"/>
      <c r="F474" s="141"/>
      <c r="G474" s="127"/>
      <c r="H474" s="105"/>
      <c r="I474" s="105"/>
      <c r="J474" s="105"/>
      <c r="K474" s="105"/>
      <c r="L474" s="105"/>
      <c r="M474" s="106"/>
      <c r="N474" s="106"/>
      <c r="O474" s="106"/>
      <c r="P474" s="106"/>
      <c r="Q474" s="106"/>
      <c r="R474" s="106"/>
      <c r="S474" s="106"/>
      <c r="T474" s="106"/>
      <c r="U474" s="106"/>
      <c r="V474" s="106"/>
      <c r="W474" s="106"/>
      <c r="X474" s="106"/>
      <c r="Y474" s="106"/>
      <c r="Z474" s="106"/>
    </row>
    <row r="475" spans="1:26" ht="60" hidden="1">
      <c r="A475" s="349" t="s">
        <v>138</v>
      </c>
      <c r="B475" s="324" t="s">
        <v>139</v>
      </c>
      <c r="C475" s="456"/>
      <c r="D475" s="456"/>
      <c r="E475" s="456"/>
      <c r="F475" s="456"/>
      <c r="G475" s="1044"/>
      <c r="H475" s="606"/>
      <c r="I475" s="105">
        <f>SUM(D476:D481)</f>
        <v>0</v>
      </c>
      <c r="J475" s="105">
        <f>COUNT(D476:D481)*2</f>
        <v>0</v>
      </c>
      <c r="K475" s="105"/>
      <c r="L475" s="105"/>
      <c r="M475" s="106"/>
      <c r="N475" s="106"/>
      <c r="O475" s="106"/>
      <c r="P475" s="106"/>
      <c r="Q475" s="106"/>
      <c r="R475" s="106"/>
      <c r="S475" s="106"/>
      <c r="T475" s="106"/>
      <c r="U475" s="106"/>
      <c r="V475" s="106"/>
      <c r="W475" s="106"/>
      <c r="X475" s="106"/>
      <c r="Y475" s="106"/>
      <c r="Z475" s="106"/>
    </row>
    <row r="476" spans="1:26" ht="51" hidden="1">
      <c r="A476" s="310" t="s">
        <v>1312</v>
      </c>
      <c r="B476" s="122" t="s">
        <v>1313</v>
      </c>
      <c r="C476" s="122"/>
      <c r="D476" s="594"/>
      <c r="E476" s="141"/>
      <c r="F476" s="141"/>
      <c r="G476" s="127"/>
      <c r="H476" s="105"/>
      <c r="I476" s="105"/>
      <c r="J476" s="105"/>
      <c r="K476" s="105"/>
      <c r="L476" s="105"/>
      <c r="M476" s="106"/>
      <c r="N476" s="106"/>
      <c r="O476" s="106"/>
      <c r="P476" s="106"/>
      <c r="Q476" s="106"/>
      <c r="R476" s="106"/>
      <c r="S476" s="106"/>
      <c r="T476" s="106"/>
      <c r="U476" s="106"/>
      <c r="V476" s="106"/>
      <c r="W476" s="106"/>
      <c r="X476" s="106"/>
      <c r="Y476" s="106"/>
      <c r="Z476" s="106"/>
    </row>
    <row r="477" spans="1:26" ht="51" hidden="1">
      <c r="A477" s="310" t="s">
        <v>1314</v>
      </c>
      <c r="B477" s="122" t="s">
        <v>1315</v>
      </c>
      <c r="C477" s="141"/>
      <c r="D477" s="594"/>
      <c r="E477" s="141"/>
      <c r="F477" s="141"/>
      <c r="G477" s="127"/>
      <c r="H477" s="105"/>
      <c r="I477" s="105"/>
      <c r="J477" s="105"/>
      <c r="K477" s="105"/>
      <c r="L477" s="105"/>
      <c r="M477" s="106"/>
      <c r="N477" s="106"/>
      <c r="O477" s="106"/>
      <c r="P477" s="106"/>
      <c r="Q477" s="106"/>
      <c r="R477" s="106"/>
      <c r="S477" s="106"/>
      <c r="T477" s="106"/>
      <c r="U477" s="106"/>
      <c r="V477" s="106"/>
      <c r="W477" s="106"/>
      <c r="X477" s="106"/>
      <c r="Y477" s="106"/>
      <c r="Z477" s="106"/>
    </row>
    <row r="478" spans="1:26" ht="51" hidden="1">
      <c r="A478" s="310" t="s">
        <v>1316</v>
      </c>
      <c r="B478" s="122" t="s">
        <v>1317</v>
      </c>
      <c r="C478" s="141"/>
      <c r="D478" s="594"/>
      <c r="E478" s="141"/>
      <c r="F478" s="141"/>
      <c r="G478" s="127"/>
      <c r="H478" s="105"/>
      <c r="I478" s="105"/>
      <c r="J478" s="105"/>
      <c r="K478" s="105"/>
      <c r="L478" s="105"/>
      <c r="M478" s="106"/>
      <c r="N478" s="106"/>
      <c r="O478" s="106"/>
      <c r="P478" s="106"/>
      <c r="Q478" s="106"/>
      <c r="R478" s="106"/>
      <c r="S478" s="106"/>
      <c r="T478" s="106"/>
      <c r="U478" s="106"/>
      <c r="V478" s="106"/>
      <c r="W478" s="106"/>
      <c r="X478" s="106"/>
      <c r="Y478" s="106"/>
      <c r="Z478" s="106"/>
    </row>
    <row r="479" spans="1:26" ht="68" hidden="1">
      <c r="A479" s="310" t="s">
        <v>1318</v>
      </c>
      <c r="B479" s="122" t="s">
        <v>1319</v>
      </c>
      <c r="C479" s="141"/>
      <c r="D479" s="594"/>
      <c r="E479" s="141"/>
      <c r="F479" s="141"/>
      <c r="G479" s="127"/>
      <c r="H479" s="105"/>
      <c r="I479" s="105"/>
      <c r="J479" s="105"/>
      <c r="K479" s="105"/>
      <c r="L479" s="105"/>
      <c r="M479" s="106"/>
      <c r="N479" s="106"/>
      <c r="O479" s="106"/>
      <c r="P479" s="106"/>
      <c r="Q479" s="106"/>
      <c r="R479" s="106"/>
      <c r="S479" s="106"/>
      <c r="T479" s="106"/>
      <c r="U479" s="106"/>
      <c r="V479" s="106"/>
      <c r="W479" s="106"/>
      <c r="X479" s="106"/>
      <c r="Y479" s="106"/>
      <c r="Z479" s="106"/>
    </row>
    <row r="480" spans="1:26" ht="51" hidden="1">
      <c r="A480" s="310" t="s">
        <v>1320</v>
      </c>
      <c r="B480" s="122" t="s">
        <v>1321</v>
      </c>
      <c r="C480" s="141"/>
      <c r="D480" s="594"/>
      <c r="E480" s="141"/>
      <c r="F480" s="141"/>
      <c r="G480" s="127"/>
      <c r="H480" s="105"/>
      <c r="I480" s="105"/>
      <c r="J480" s="105"/>
      <c r="K480" s="105"/>
      <c r="L480" s="105"/>
      <c r="M480" s="106"/>
      <c r="N480" s="106"/>
      <c r="O480" s="106"/>
      <c r="P480" s="106"/>
      <c r="Q480" s="106"/>
      <c r="R480" s="106"/>
      <c r="S480" s="106"/>
      <c r="T480" s="106"/>
      <c r="U480" s="106"/>
      <c r="V480" s="106"/>
      <c r="W480" s="106"/>
      <c r="X480" s="106"/>
      <c r="Y480" s="106"/>
      <c r="Z480" s="106"/>
    </row>
    <row r="481" spans="1:26" ht="32" hidden="1">
      <c r="A481" s="310" t="s">
        <v>1322</v>
      </c>
      <c r="B481" s="150" t="s">
        <v>1323</v>
      </c>
      <c r="C481" s="141"/>
      <c r="D481" s="594"/>
      <c r="E481" s="141"/>
      <c r="F481" s="141"/>
      <c r="G481" s="127"/>
      <c r="H481" s="105"/>
      <c r="I481" s="105"/>
      <c r="J481" s="105"/>
      <c r="K481" s="105"/>
      <c r="L481" s="105"/>
      <c r="M481" s="106"/>
      <c r="N481" s="106"/>
      <c r="O481" s="106"/>
      <c r="P481" s="106"/>
      <c r="Q481" s="106"/>
      <c r="R481" s="106"/>
      <c r="S481" s="106"/>
      <c r="T481" s="106"/>
      <c r="U481" s="106"/>
      <c r="V481" s="106"/>
      <c r="W481" s="106"/>
      <c r="X481" s="106"/>
      <c r="Y481" s="106"/>
      <c r="Z481" s="106"/>
    </row>
    <row r="482" spans="1:26" ht="60" hidden="1">
      <c r="A482" s="310" t="s">
        <v>140</v>
      </c>
      <c r="B482" s="324" t="s">
        <v>141</v>
      </c>
      <c r="C482" s="456"/>
      <c r="D482" s="456"/>
      <c r="E482" s="456"/>
      <c r="F482" s="456"/>
      <c r="G482" s="1044"/>
      <c r="H482" s="606"/>
      <c r="I482" s="105">
        <f>SUM(D483:D496)</f>
        <v>0</v>
      </c>
      <c r="J482" s="105">
        <f>COUNT(D483:D496)*2</f>
        <v>0</v>
      </c>
      <c r="K482" s="105"/>
      <c r="L482" s="105"/>
      <c r="M482" s="106"/>
      <c r="N482" s="106"/>
      <c r="O482" s="106"/>
      <c r="P482" s="106"/>
      <c r="Q482" s="106"/>
      <c r="R482" s="106"/>
      <c r="S482" s="106"/>
      <c r="T482" s="106"/>
      <c r="U482" s="106"/>
      <c r="V482" s="106"/>
      <c r="W482" s="106"/>
      <c r="X482" s="106"/>
      <c r="Y482" s="106"/>
      <c r="Z482" s="106"/>
    </row>
    <row r="483" spans="1:26" ht="85" hidden="1">
      <c r="A483" s="310" t="s">
        <v>3858</v>
      </c>
      <c r="B483" s="857" t="s">
        <v>1325</v>
      </c>
      <c r="C483" s="141"/>
      <c r="D483" s="594"/>
      <c r="E483" s="141"/>
      <c r="F483" s="141"/>
      <c r="G483" s="127"/>
      <c r="H483" s="105"/>
      <c r="I483" s="105"/>
      <c r="J483" s="105"/>
      <c r="K483" s="105"/>
      <c r="L483" s="105"/>
      <c r="M483" s="106"/>
      <c r="N483" s="106"/>
      <c r="O483" s="106"/>
      <c r="P483" s="106"/>
      <c r="Q483" s="106"/>
      <c r="R483" s="106"/>
      <c r="S483" s="106"/>
      <c r="T483" s="106"/>
      <c r="U483" s="106"/>
      <c r="V483" s="106"/>
      <c r="W483" s="106"/>
      <c r="X483" s="106"/>
      <c r="Y483" s="106"/>
      <c r="Z483" s="106"/>
    </row>
    <row r="484" spans="1:26" ht="51" hidden="1">
      <c r="A484" s="310" t="s">
        <v>3859</v>
      </c>
      <c r="B484" s="857" t="s">
        <v>1327</v>
      </c>
      <c r="C484" s="141"/>
      <c r="D484" s="594"/>
      <c r="E484" s="141"/>
      <c r="F484" s="141"/>
      <c r="G484" s="127"/>
      <c r="H484" s="105"/>
      <c r="I484" s="105"/>
      <c r="J484" s="105"/>
      <c r="K484" s="105"/>
      <c r="L484" s="105"/>
      <c r="M484" s="106"/>
      <c r="N484" s="106"/>
      <c r="O484" s="106"/>
      <c r="P484" s="106"/>
      <c r="Q484" s="106"/>
      <c r="R484" s="106"/>
      <c r="S484" s="106"/>
      <c r="T484" s="106"/>
      <c r="U484" s="106"/>
      <c r="V484" s="106"/>
      <c r="W484" s="106"/>
      <c r="X484" s="106"/>
      <c r="Y484" s="106"/>
      <c r="Z484" s="106"/>
    </row>
    <row r="485" spans="1:26" ht="48" hidden="1">
      <c r="A485" s="310" t="s">
        <v>3860</v>
      </c>
      <c r="B485" s="771" t="s">
        <v>1329</v>
      </c>
      <c r="C485" s="141"/>
      <c r="D485" s="594"/>
      <c r="E485" s="141"/>
      <c r="F485" s="141"/>
      <c r="G485" s="127"/>
      <c r="H485" s="105"/>
      <c r="I485" s="105"/>
      <c r="J485" s="105"/>
      <c r="K485" s="105"/>
      <c r="L485" s="105"/>
      <c r="M485" s="106"/>
      <c r="N485" s="106"/>
      <c r="O485" s="106"/>
      <c r="P485" s="106"/>
      <c r="Q485" s="106"/>
      <c r="R485" s="106"/>
      <c r="S485" s="106"/>
      <c r="T485" s="106"/>
      <c r="U485" s="106"/>
      <c r="V485" s="106"/>
      <c r="W485" s="106"/>
      <c r="X485" s="106"/>
      <c r="Y485" s="106"/>
      <c r="Z485" s="106"/>
    </row>
    <row r="486" spans="1:26" ht="51" hidden="1">
      <c r="A486" s="310" t="s">
        <v>1330</v>
      </c>
      <c r="B486" s="122" t="s">
        <v>1331</v>
      </c>
      <c r="C486" s="179"/>
      <c r="D486" s="594"/>
      <c r="E486" s="141"/>
      <c r="F486" s="150"/>
      <c r="G486" s="127"/>
      <c r="H486" s="105"/>
      <c r="I486" s="105"/>
      <c r="J486" s="105"/>
      <c r="K486" s="105"/>
      <c r="L486" s="105"/>
      <c r="M486" s="106"/>
      <c r="N486" s="106"/>
      <c r="O486" s="106"/>
      <c r="P486" s="106"/>
      <c r="Q486" s="106"/>
      <c r="R486" s="106"/>
      <c r="S486" s="106"/>
      <c r="T486" s="106"/>
      <c r="U486" s="106"/>
      <c r="V486" s="106"/>
      <c r="W486" s="106"/>
      <c r="X486" s="106"/>
      <c r="Y486" s="106"/>
      <c r="Z486" s="106"/>
    </row>
    <row r="487" spans="1:26" ht="16" hidden="1">
      <c r="A487" s="310"/>
      <c r="B487" s="122"/>
      <c r="C487" s="179"/>
      <c r="D487" s="594"/>
      <c r="E487" s="141"/>
      <c r="F487" s="150"/>
      <c r="G487" s="127"/>
      <c r="H487" s="105"/>
      <c r="I487" s="105"/>
      <c r="J487" s="105"/>
      <c r="K487" s="105"/>
      <c r="L487" s="105"/>
      <c r="M487" s="106"/>
      <c r="N487" s="106"/>
      <c r="O487" s="106"/>
      <c r="P487" s="106"/>
      <c r="Q487" s="106"/>
      <c r="R487" s="106"/>
      <c r="S487" s="106"/>
      <c r="T487" s="106"/>
      <c r="U487" s="106"/>
      <c r="V487" s="106"/>
      <c r="W487" s="106"/>
      <c r="X487" s="106"/>
      <c r="Y487" s="106"/>
      <c r="Z487" s="106"/>
    </row>
    <row r="488" spans="1:26" ht="16" hidden="1">
      <c r="A488" s="310"/>
      <c r="B488" s="122"/>
      <c r="C488" s="179"/>
      <c r="D488" s="594"/>
      <c r="E488" s="141"/>
      <c r="F488" s="150"/>
      <c r="G488" s="127"/>
      <c r="H488" s="105"/>
      <c r="I488" s="105"/>
      <c r="J488" s="105"/>
      <c r="K488" s="105"/>
      <c r="L488" s="105"/>
      <c r="M488" s="106"/>
      <c r="N488" s="106"/>
      <c r="O488" s="106"/>
      <c r="P488" s="106"/>
      <c r="Q488" s="106"/>
      <c r="R488" s="106"/>
      <c r="S488" s="106"/>
      <c r="T488" s="106"/>
      <c r="U488" s="106"/>
      <c r="V488" s="106"/>
      <c r="W488" s="106"/>
      <c r="X488" s="106"/>
      <c r="Y488" s="106"/>
      <c r="Z488" s="106"/>
    </row>
    <row r="489" spans="1:26" ht="16" hidden="1">
      <c r="A489" s="310"/>
      <c r="B489" s="122"/>
      <c r="C489" s="179"/>
      <c r="D489" s="594"/>
      <c r="E489" s="141"/>
      <c r="F489" s="141"/>
      <c r="G489" s="127"/>
      <c r="H489" s="105"/>
      <c r="I489" s="105"/>
      <c r="J489" s="105"/>
      <c r="K489" s="105"/>
      <c r="L489" s="105"/>
      <c r="M489" s="106"/>
      <c r="N489" s="106"/>
      <c r="O489" s="106"/>
      <c r="P489" s="106"/>
      <c r="Q489" s="106"/>
      <c r="R489" s="106"/>
      <c r="S489" s="106"/>
      <c r="T489" s="106"/>
      <c r="U489" s="106"/>
      <c r="V489" s="106"/>
      <c r="W489" s="106"/>
      <c r="X489" s="106"/>
      <c r="Y489" s="106"/>
      <c r="Z489" s="106"/>
    </row>
    <row r="490" spans="1:26" ht="68" hidden="1">
      <c r="A490" s="310" t="s">
        <v>3862</v>
      </c>
      <c r="B490" s="857" t="s">
        <v>1333</v>
      </c>
      <c r="C490" s="179"/>
      <c r="D490" s="594"/>
      <c r="E490" s="141"/>
      <c r="F490" s="141"/>
      <c r="G490" s="127"/>
      <c r="H490" s="105"/>
      <c r="I490" s="105"/>
      <c r="J490" s="105"/>
      <c r="K490" s="105"/>
      <c r="L490" s="105"/>
      <c r="M490" s="106"/>
      <c r="N490" s="106"/>
      <c r="O490" s="106"/>
      <c r="P490" s="106"/>
      <c r="Q490" s="106"/>
      <c r="R490" s="106"/>
      <c r="S490" s="106"/>
      <c r="T490" s="106"/>
      <c r="U490" s="106"/>
      <c r="V490" s="106"/>
      <c r="W490" s="106"/>
      <c r="X490" s="106"/>
      <c r="Y490" s="106"/>
      <c r="Z490" s="106"/>
    </row>
    <row r="491" spans="1:26" ht="51" hidden="1">
      <c r="A491" s="310" t="s">
        <v>3863</v>
      </c>
      <c r="B491" s="857" t="s">
        <v>1335</v>
      </c>
      <c r="C491" s="179"/>
      <c r="D491" s="594"/>
      <c r="E491" s="141"/>
      <c r="F491" s="141"/>
      <c r="G491" s="127"/>
      <c r="H491" s="105"/>
      <c r="I491" s="105"/>
      <c r="J491" s="105"/>
      <c r="K491" s="105"/>
      <c r="L491" s="105"/>
      <c r="M491" s="106"/>
      <c r="N491" s="106"/>
      <c r="O491" s="106"/>
      <c r="P491" s="106"/>
      <c r="Q491" s="106"/>
      <c r="R491" s="106"/>
      <c r="S491" s="106"/>
      <c r="T491" s="106"/>
      <c r="U491" s="106"/>
      <c r="V491" s="106"/>
      <c r="W491" s="106"/>
      <c r="X491" s="106"/>
      <c r="Y491" s="106"/>
      <c r="Z491" s="106"/>
    </row>
    <row r="492" spans="1:26" ht="51" hidden="1">
      <c r="A492" s="310" t="s">
        <v>3864</v>
      </c>
      <c r="B492" s="235" t="s">
        <v>1337</v>
      </c>
      <c r="C492" s="179"/>
      <c r="D492" s="594"/>
      <c r="E492" s="141"/>
      <c r="F492" s="141"/>
      <c r="G492" s="127"/>
      <c r="H492" s="105"/>
      <c r="I492" s="105"/>
      <c r="J492" s="105"/>
      <c r="K492" s="105"/>
      <c r="L492" s="105"/>
      <c r="M492" s="106"/>
      <c r="N492" s="106"/>
      <c r="O492" s="106"/>
      <c r="P492" s="106"/>
      <c r="Q492" s="106"/>
      <c r="R492" s="106"/>
      <c r="S492" s="106"/>
      <c r="T492" s="106"/>
      <c r="U492" s="106"/>
      <c r="V492" s="106"/>
      <c r="W492" s="106"/>
      <c r="X492" s="106"/>
      <c r="Y492" s="106"/>
      <c r="Z492" s="106"/>
    </row>
    <row r="493" spans="1:26" ht="51" hidden="1">
      <c r="A493" s="310" t="s">
        <v>3866</v>
      </c>
      <c r="B493" s="857" t="s">
        <v>1339</v>
      </c>
      <c r="C493" s="1076"/>
      <c r="D493" s="594"/>
      <c r="E493" s="141"/>
      <c r="F493" s="150"/>
      <c r="G493" s="127"/>
      <c r="H493" s="105"/>
      <c r="I493" s="105"/>
      <c r="J493" s="105"/>
      <c r="K493" s="105"/>
      <c r="L493" s="105"/>
      <c r="M493" s="106"/>
      <c r="N493" s="106"/>
      <c r="O493" s="106"/>
      <c r="P493" s="106"/>
      <c r="Q493" s="106"/>
      <c r="R493" s="106"/>
      <c r="S493" s="106"/>
      <c r="T493" s="106"/>
      <c r="U493" s="106"/>
      <c r="V493" s="106"/>
      <c r="W493" s="106"/>
      <c r="X493" s="106"/>
      <c r="Y493" s="106"/>
      <c r="Z493" s="106"/>
    </row>
    <row r="494" spans="1:26" ht="34" hidden="1">
      <c r="A494" s="310" t="s">
        <v>3867</v>
      </c>
      <c r="B494" s="857" t="s">
        <v>1341</v>
      </c>
      <c r="C494" s="1076"/>
      <c r="D494" s="594"/>
      <c r="E494" s="141"/>
      <c r="F494" s="141"/>
      <c r="G494" s="127"/>
      <c r="H494" s="105"/>
      <c r="I494" s="105"/>
      <c r="J494" s="105"/>
      <c r="K494" s="105"/>
      <c r="L494" s="105"/>
      <c r="M494" s="106"/>
      <c r="N494" s="106"/>
      <c r="O494" s="106"/>
      <c r="P494" s="106"/>
      <c r="Q494" s="106"/>
      <c r="R494" s="106"/>
      <c r="S494" s="106"/>
      <c r="T494" s="106"/>
      <c r="U494" s="106"/>
      <c r="V494" s="106"/>
      <c r="W494" s="106"/>
      <c r="X494" s="106"/>
      <c r="Y494" s="106"/>
      <c r="Z494" s="106"/>
    </row>
    <row r="495" spans="1:26" ht="51" hidden="1">
      <c r="A495" s="310" t="s">
        <v>1342</v>
      </c>
      <c r="B495" s="857" t="s">
        <v>3868</v>
      </c>
      <c r="C495" s="1076"/>
      <c r="D495" s="594"/>
      <c r="E495" s="141"/>
      <c r="F495" s="141"/>
      <c r="G495" s="127"/>
      <c r="H495" s="105"/>
      <c r="I495" s="105"/>
      <c r="J495" s="105"/>
      <c r="K495" s="105"/>
      <c r="L495" s="105"/>
      <c r="M495" s="106"/>
      <c r="N495" s="106"/>
      <c r="O495" s="106"/>
      <c r="P495" s="106"/>
      <c r="Q495" s="106"/>
      <c r="R495" s="106"/>
      <c r="S495" s="106"/>
      <c r="T495" s="106"/>
      <c r="U495" s="106"/>
      <c r="V495" s="106"/>
      <c r="W495" s="106"/>
      <c r="X495" s="106"/>
      <c r="Y495" s="106"/>
      <c r="Z495" s="106"/>
    </row>
    <row r="496" spans="1:26" ht="51" hidden="1">
      <c r="A496" s="310" t="s">
        <v>3869</v>
      </c>
      <c r="B496" s="857" t="s">
        <v>1345</v>
      </c>
      <c r="C496" s="1076"/>
      <c r="D496" s="1077"/>
      <c r="E496" s="988"/>
      <c r="F496" s="988"/>
      <c r="G496" s="699"/>
      <c r="H496" s="105"/>
      <c r="I496" s="105"/>
      <c r="J496" s="105"/>
      <c r="K496" s="105"/>
      <c r="L496" s="105"/>
      <c r="M496" s="106"/>
      <c r="N496" s="106"/>
      <c r="O496" s="106"/>
      <c r="P496" s="106"/>
      <c r="Q496" s="106"/>
      <c r="R496" s="106"/>
      <c r="S496" s="106"/>
      <c r="T496" s="106"/>
      <c r="U496" s="106"/>
      <c r="V496" s="106"/>
      <c r="W496" s="106"/>
      <c r="X496" s="106"/>
      <c r="Y496" s="106"/>
      <c r="Z496" s="106"/>
    </row>
    <row r="497" spans="1:26" ht="60" hidden="1">
      <c r="A497" s="310" t="s">
        <v>142</v>
      </c>
      <c r="B497" s="324" t="s">
        <v>143</v>
      </c>
      <c r="C497" s="456"/>
      <c r="D497" s="456"/>
      <c r="E497" s="456"/>
      <c r="F497" s="456"/>
      <c r="G497" s="1044"/>
      <c r="H497" s="606"/>
      <c r="I497" s="105">
        <f>SUM(D498:D503)</f>
        <v>0</v>
      </c>
      <c r="J497" s="105">
        <f>COUNT(D498:D503)*2</f>
        <v>0</v>
      </c>
      <c r="K497" s="105"/>
      <c r="L497" s="105"/>
      <c r="M497" s="106"/>
      <c r="N497" s="106"/>
      <c r="O497" s="106"/>
      <c r="P497" s="106"/>
      <c r="Q497" s="106"/>
      <c r="R497" s="106"/>
      <c r="S497" s="106"/>
      <c r="T497" s="106"/>
      <c r="U497" s="106"/>
      <c r="V497" s="106"/>
      <c r="W497" s="106"/>
      <c r="X497" s="106"/>
      <c r="Y497" s="106"/>
      <c r="Z497" s="106"/>
    </row>
    <row r="498" spans="1:26" ht="64" hidden="1">
      <c r="A498" s="310" t="s">
        <v>1346</v>
      </c>
      <c r="B498" s="150" t="s">
        <v>1347</v>
      </c>
      <c r="C498" s="179"/>
      <c r="D498" s="594"/>
      <c r="E498" s="141"/>
      <c r="F498" s="141"/>
      <c r="G498" s="127"/>
      <c r="H498" s="105"/>
      <c r="I498" s="105"/>
      <c r="J498" s="105"/>
      <c r="K498" s="105"/>
      <c r="L498" s="105"/>
      <c r="M498" s="106"/>
      <c r="N498" s="106"/>
      <c r="O498" s="106"/>
      <c r="P498" s="106"/>
      <c r="Q498" s="106"/>
      <c r="R498" s="106"/>
      <c r="S498" s="106"/>
      <c r="T498" s="106"/>
      <c r="U498" s="106"/>
      <c r="V498" s="106"/>
      <c r="W498" s="106"/>
      <c r="X498" s="106"/>
      <c r="Y498" s="106"/>
      <c r="Z498" s="106"/>
    </row>
    <row r="499" spans="1:26" ht="48" hidden="1">
      <c r="A499" s="310" t="s">
        <v>1348</v>
      </c>
      <c r="B499" s="150" t="s">
        <v>1349</v>
      </c>
      <c r="C499" s="539"/>
      <c r="D499" s="594"/>
      <c r="E499" s="141"/>
      <c r="F499" s="141"/>
      <c r="G499" s="127"/>
      <c r="H499" s="105"/>
      <c r="I499" s="105"/>
      <c r="J499" s="105"/>
      <c r="K499" s="105"/>
      <c r="L499" s="105"/>
      <c r="M499" s="319"/>
      <c r="N499" s="319"/>
      <c r="O499" s="319"/>
      <c r="P499" s="319"/>
      <c r="Q499" s="319"/>
      <c r="R499" s="319"/>
      <c r="S499" s="319"/>
      <c r="T499" s="319"/>
      <c r="U499" s="319"/>
      <c r="V499" s="319"/>
      <c r="W499" s="319"/>
      <c r="X499" s="319"/>
      <c r="Y499" s="319"/>
      <c r="Z499" s="319"/>
    </row>
    <row r="500" spans="1:26" ht="48" hidden="1">
      <c r="A500" s="310" t="s">
        <v>1350</v>
      </c>
      <c r="B500" s="150" t="s">
        <v>3870</v>
      </c>
      <c r="C500" s="141"/>
      <c r="D500" s="594"/>
      <c r="E500" s="141"/>
      <c r="F500" s="141"/>
      <c r="G500" s="127"/>
      <c r="H500" s="105"/>
      <c r="I500" s="105"/>
      <c r="J500" s="105"/>
      <c r="K500" s="105"/>
      <c r="L500" s="105"/>
      <c r="M500" s="319"/>
      <c r="N500" s="319"/>
      <c r="O500" s="319"/>
      <c r="P500" s="319"/>
      <c r="Q500" s="319"/>
      <c r="R500" s="319"/>
      <c r="S500" s="319"/>
      <c r="T500" s="319"/>
      <c r="U500" s="319"/>
      <c r="V500" s="319"/>
      <c r="W500" s="319"/>
      <c r="X500" s="319"/>
      <c r="Y500" s="319"/>
      <c r="Z500" s="319"/>
    </row>
    <row r="501" spans="1:26" ht="48" hidden="1">
      <c r="A501" s="310" t="s">
        <v>3438</v>
      </c>
      <c r="B501" s="150" t="s">
        <v>1353</v>
      </c>
      <c r="C501" s="141"/>
      <c r="D501" s="594"/>
      <c r="E501" s="141"/>
      <c r="F501" s="141"/>
      <c r="G501" s="127"/>
      <c r="H501" s="105"/>
      <c r="I501" s="105"/>
      <c r="J501" s="105"/>
      <c r="K501" s="105"/>
      <c r="L501" s="105"/>
      <c r="M501" s="319"/>
      <c r="N501" s="319"/>
      <c r="O501" s="319"/>
      <c r="P501" s="319"/>
      <c r="Q501" s="319"/>
      <c r="R501" s="319"/>
      <c r="S501" s="319"/>
      <c r="T501" s="319"/>
      <c r="U501" s="319"/>
      <c r="V501" s="319"/>
      <c r="W501" s="319"/>
      <c r="X501" s="319"/>
      <c r="Y501" s="319"/>
      <c r="Z501" s="319"/>
    </row>
    <row r="502" spans="1:26" ht="48" hidden="1">
      <c r="A502" s="310" t="s">
        <v>1354</v>
      </c>
      <c r="B502" s="150" t="s">
        <v>1355</v>
      </c>
      <c r="C502" s="179"/>
      <c r="D502" s="594"/>
      <c r="E502" s="141"/>
      <c r="F502" s="141"/>
      <c r="G502" s="127"/>
      <c r="H502" s="105"/>
      <c r="I502" s="105"/>
      <c r="J502" s="105"/>
      <c r="K502" s="105"/>
      <c r="L502" s="105"/>
      <c r="M502" s="319"/>
      <c r="N502" s="319"/>
      <c r="O502" s="319"/>
      <c r="P502" s="319"/>
      <c r="Q502" s="319"/>
      <c r="R502" s="319"/>
      <c r="S502" s="319"/>
      <c r="T502" s="319"/>
      <c r="U502" s="319"/>
      <c r="V502" s="319"/>
      <c r="W502" s="319"/>
      <c r="X502" s="319"/>
      <c r="Y502" s="319"/>
      <c r="Z502" s="319"/>
    </row>
    <row r="503" spans="1:26" ht="51" hidden="1">
      <c r="A503" s="310" t="s">
        <v>1356</v>
      </c>
      <c r="B503" s="212" t="s">
        <v>5878</v>
      </c>
      <c r="C503" s="141"/>
      <c r="D503" s="594"/>
      <c r="E503" s="141"/>
      <c r="F503" s="141"/>
      <c r="G503" s="699"/>
      <c r="H503" s="105"/>
      <c r="I503" s="105"/>
      <c r="J503" s="105"/>
      <c r="K503" s="105"/>
      <c r="L503" s="105"/>
      <c r="M503" s="319"/>
      <c r="N503" s="319"/>
      <c r="O503" s="319"/>
      <c r="P503" s="319"/>
      <c r="Q503" s="319"/>
      <c r="R503" s="319"/>
      <c r="S503" s="319"/>
      <c r="T503" s="319"/>
      <c r="U503" s="319"/>
      <c r="V503" s="319"/>
      <c r="W503" s="319"/>
      <c r="X503" s="319"/>
      <c r="Y503" s="319"/>
      <c r="Z503" s="319"/>
    </row>
    <row r="504" spans="1:26" ht="60" hidden="1">
      <c r="A504" s="349" t="s">
        <v>144</v>
      </c>
      <c r="B504" s="324" t="s">
        <v>145</v>
      </c>
      <c r="C504" s="456"/>
      <c r="D504" s="456"/>
      <c r="E504" s="456"/>
      <c r="F504" s="456"/>
      <c r="G504" s="1044"/>
      <c r="H504" s="606"/>
      <c r="I504" s="105">
        <f>SUM(D505:D514)</f>
        <v>0</v>
      </c>
      <c r="J504" s="105">
        <f>COUNT(D505:D514)*2</f>
        <v>0</v>
      </c>
      <c r="K504" s="105"/>
      <c r="L504" s="105"/>
      <c r="M504" s="319"/>
      <c r="N504" s="319"/>
      <c r="O504" s="319"/>
      <c r="P504" s="319"/>
      <c r="Q504" s="319"/>
      <c r="R504" s="319"/>
      <c r="S504" s="319"/>
      <c r="T504" s="319"/>
      <c r="U504" s="319"/>
      <c r="V504" s="319"/>
      <c r="W504" s="319"/>
      <c r="X504" s="319"/>
      <c r="Y504" s="319"/>
      <c r="Z504" s="319"/>
    </row>
    <row r="505" spans="1:26" ht="34" hidden="1">
      <c r="A505" s="310" t="s">
        <v>1358</v>
      </c>
      <c r="B505" s="122" t="s">
        <v>1359</v>
      </c>
      <c r="C505" s="141"/>
      <c r="D505" s="594"/>
      <c r="E505" s="141"/>
      <c r="F505" s="141"/>
      <c r="G505" s="127"/>
      <c r="H505" s="105"/>
      <c r="I505" s="105"/>
      <c r="J505" s="105"/>
      <c r="K505" s="105"/>
      <c r="L505" s="105"/>
      <c r="M505" s="319"/>
      <c r="N505" s="319"/>
      <c r="O505" s="319"/>
      <c r="P505" s="319"/>
      <c r="Q505" s="319"/>
      <c r="R505" s="319"/>
      <c r="S505" s="319"/>
      <c r="T505" s="319"/>
      <c r="U505" s="319"/>
      <c r="V505" s="319"/>
      <c r="W505" s="319"/>
      <c r="X505" s="319"/>
      <c r="Y505" s="319"/>
      <c r="Z505" s="319"/>
    </row>
    <row r="506" spans="1:26" ht="48" hidden="1">
      <c r="A506" s="310" t="s">
        <v>1360</v>
      </c>
      <c r="B506" s="492" t="s">
        <v>4422</v>
      </c>
      <c r="C506" s="141"/>
      <c r="D506" s="594"/>
      <c r="E506" s="141"/>
      <c r="F506" s="141"/>
      <c r="G506" s="127"/>
      <c r="H506" s="105"/>
      <c r="I506" s="105"/>
      <c r="J506" s="105"/>
      <c r="K506" s="105"/>
      <c r="L506" s="105"/>
      <c r="M506" s="319"/>
      <c r="N506" s="319"/>
      <c r="O506" s="319"/>
      <c r="P506" s="319"/>
      <c r="Q506" s="319"/>
      <c r="R506" s="319"/>
      <c r="S506" s="319"/>
      <c r="T506" s="319"/>
      <c r="U506" s="319"/>
      <c r="V506" s="319"/>
      <c r="W506" s="319"/>
      <c r="X506" s="319"/>
      <c r="Y506" s="319"/>
      <c r="Z506" s="319"/>
    </row>
    <row r="507" spans="1:26" ht="34" hidden="1">
      <c r="A507" s="310" t="s">
        <v>1362</v>
      </c>
      <c r="B507" s="122" t="s">
        <v>5879</v>
      </c>
      <c r="C507" s="141"/>
      <c r="D507" s="594"/>
      <c r="E507" s="141"/>
      <c r="F507" s="141"/>
      <c r="G507" s="127"/>
      <c r="H507" s="105"/>
      <c r="I507" s="105"/>
      <c r="J507" s="105"/>
      <c r="K507" s="105"/>
      <c r="L507" s="105"/>
      <c r="M507" s="319"/>
      <c r="N507" s="319"/>
      <c r="O507" s="319"/>
      <c r="P507" s="319"/>
      <c r="Q507" s="319"/>
      <c r="R507" s="319"/>
      <c r="S507" s="319"/>
      <c r="T507" s="319"/>
      <c r="U507" s="319"/>
      <c r="V507" s="319"/>
      <c r="W507" s="319"/>
      <c r="X507" s="319"/>
      <c r="Y507" s="319"/>
      <c r="Z507" s="319"/>
    </row>
    <row r="508" spans="1:26" ht="34" hidden="1">
      <c r="A508" s="310" t="s">
        <v>1364</v>
      </c>
      <c r="B508" s="122" t="s">
        <v>1365</v>
      </c>
      <c r="C508" s="141"/>
      <c r="D508" s="594"/>
      <c r="E508" s="141"/>
      <c r="F508" s="141"/>
      <c r="G508" s="127"/>
      <c r="H508" s="105"/>
      <c r="I508" s="105"/>
      <c r="J508" s="105"/>
      <c r="K508" s="105"/>
      <c r="L508" s="105"/>
      <c r="M508" s="319"/>
      <c r="N508" s="319"/>
      <c r="O508" s="319"/>
      <c r="P508" s="319"/>
      <c r="Q508" s="319"/>
      <c r="R508" s="319"/>
      <c r="S508" s="319"/>
      <c r="T508" s="319"/>
      <c r="U508" s="319"/>
      <c r="V508" s="319"/>
      <c r="W508" s="319"/>
      <c r="X508" s="319"/>
      <c r="Y508" s="319"/>
      <c r="Z508" s="319"/>
    </row>
    <row r="509" spans="1:26" ht="34" hidden="1">
      <c r="A509" s="348" t="s">
        <v>1366</v>
      </c>
      <c r="B509" s="122" t="s">
        <v>1367</v>
      </c>
      <c r="C509" s="141"/>
      <c r="D509" s="594"/>
      <c r="E509" s="141"/>
      <c r="F509" s="141"/>
      <c r="G509" s="127"/>
      <c r="H509" s="105"/>
      <c r="I509" s="105"/>
      <c r="J509" s="105"/>
      <c r="K509" s="105"/>
      <c r="L509" s="105"/>
      <c r="M509" s="319"/>
      <c r="N509" s="319"/>
      <c r="O509" s="319"/>
      <c r="P509" s="319"/>
      <c r="Q509" s="319"/>
      <c r="R509" s="319"/>
      <c r="S509" s="319"/>
      <c r="T509" s="319"/>
      <c r="U509" s="319"/>
      <c r="V509" s="319"/>
      <c r="W509" s="319"/>
      <c r="X509" s="319"/>
      <c r="Y509" s="319"/>
      <c r="Z509" s="319"/>
    </row>
    <row r="510" spans="1:26" ht="34" hidden="1">
      <c r="A510" s="348" t="s">
        <v>1368</v>
      </c>
      <c r="B510" s="122" t="s">
        <v>1369</v>
      </c>
      <c r="C510" s="141"/>
      <c r="D510" s="594"/>
      <c r="E510" s="141"/>
      <c r="F510" s="141"/>
      <c r="G510" s="127"/>
      <c r="H510" s="105"/>
      <c r="I510" s="105"/>
      <c r="J510" s="105"/>
      <c r="K510" s="105"/>
      <c r="L510" s="105"/>
      <c r="M510" s="319"/>
      <c r="N510" s="319"/>
      <c r="O510" s="319"/>
      <c r="P510" s="319"/>
      <c r="Q510" s="319"/>
      <c r="R510" s="319"/>
      <c r="S510" s="319"/>
      <c r="T510" s="319"/>
      <c r="U510" s="319"/>
      <c r="V510" s="319"/>
      <c r="W510" s="319"/>
      <c r="X510" s="319"/>
      <c r="Y510" s="319"/>
      <c r="Z510" s="319"/>
    </row>
    <row r="511" spans="1:26" ht="51" hidden="1">
      <c r="A511" s="348" t="s">
        <v>1370</v>
      </c>
      <c r="B511" s="235" t="s">
        <v>5880</v>
      </c>
      <c r="C511" s="141"/>
      <c r="D511" s="594"/>
      <c r="E511" s="141"/>
      <c r="F511" s="141"/>
      <c r="G511" s="127"/>
      <c r="H511" s="105"/>
      <c r="I511" s="105"/>
      <c r="J511" s="105"/>
      <c r="K511" s="105"/>
      <c r="L511" s="105"/>
      <c r="M511" s="319"/>
      <c r="N511" s="319"/>
      <c r="O511" s="319"/>
      <c r="P511" s="319"/>
      <c r="Q511" s="319"/>
      <c r="R511" s="319"/>
      <c r="S511" s="319"/>
      <c r="T511" s="319"/>
      <c r="U511" s="319"/>
      <c r="V511" s="319"/>
      <c r="W511" s="319"/>
      <c r="X511" s="319"/>
      <c r="Y511" s="319"/>
      <c r="Z511" s="319"/>
    </row>
    <row r="512" spans="1:26" ht="51" hidden="1">
      <c r="A512" s="348" t="s">
        <v>1372</v>
      </c>
      <c r="B512" s="122" t="s">
        <v>2364</v>
      </c>
      <c r="C512" s="141"/>
      <c r="D512" s="594"/>
      <c r="E512" s="141"/>
      <c r="F512" s="141"/>
      <c r="G512" s="699"/>
      <c r="H512" s="105"/>
      <c r="I512" s="105"/>
      <c r="J512" s="105"/>
      <c r="K512" s="105"/>
      <c r="L512" s="105"/>
      <c r="M512" s="319"/>
      <c r="N512" s="319"/>
      <c r="O512" s="319"/>
      <c r="P512" s="319"/>
      <c r="Q512" s="319"/>
      <c r="R512" s="319"/>
      <c r="S512" s="319"/>
      <c r="T512" s="319"/>
      <c r="U512" s="319"/>
      <c r="V512" s="319"/>
      <c r="W512" s="319"/>
      <c r="X512" s="319"/>
      <c r="Y512" s="319"/>
      <c r="Z512" s="319"/>
    </row>
    <row r="513" spans="1:26" ht="34" hidden="1">
      <c r="A513" s="348" t="s">
        <v>1374</v>
      </c>
      <c r="B513" s="122" t="s">
        <v>1375</v>
      </c>
      <c r="C513" s="141"/>
      <c r="D513" s="594"/>
      <c r="E513" s="141"/>
      <c r="F513" s="141"/>
      <c r="G513" s="699"/>
      <c r="H513" s="105"/>
      <c r="I513" s="105"/>
      <c r="J513" s="105"/>
      <c r="K513" s="105"/>
      <c r="L513" s="105"/>
      <c r="M513" s="319"/>
      <c r="N513" s="319"/>
      <c r="O513" s="319"/>
      <c r="P513" s="319"/>
      <c r="Q513" s="319"/>
      <c r="R513" s="319"/>
      <c r="S513" s="319"/>
      <c r="T513" s="319"/>
      <c r="U513" s="319"/>
      <c r="V513" s="319"/>
      <c r="W513" s="319"/>
      <c r="X513" s="319"/>
      <c r="Y513" s="319"/>
      <c r="Z513" s="319"/>
    </row>
    <row r="514" spans="1:26" ht="51" hidden="1">
      <c r="A514" s="310" t="s">
        <v>3939</v>
      </c>
      <c r="B514" s="857" t="s">
        <v>3940</v>
      </c>
      <c r="C514" s="141"/>
      <c r="D514" s="594"/>
      <c r="E514" s="141"/>
      <c r="F514" s="141"/>
      <c r="G514" s="699"/>
      <c r="H514" s="105"/>
      <c r="I514" s="105"/>
      <c r="J514" s="105"/>
      <c r="K514" s="105"/>
      <c r="L514" s="105"/>
      <c r="M514" s="319"/>
      <c r="N514" s="319"/>
      <c r="O514" s="319"/>
      <c r="P514" s="319"/>
      <c r="Q514" s="319"/>
      <c r="R514" s="319"/>
      <c r="S514" s="319"/>
      <c r="T514" s="319"/>
      <c r="U514" s="319"/>
      <c r="V514" s="319"/>
      <c r="W514" s="319"/>
      <c r="X514" s="319"/>
      <c r="Y514" s="319"/>
      <c r="Z514" s="319"/>
    </row>
    <row r="515" spans="1:26" ht="80" hidden="1">
      <c r="A515" s="349" t="s">
        <v>146</v>
      </c>
      <c r="B515" s="324" t="s">
        <v>147</v>
      </c>
      <c r="C515" s="456"/>
      <c r="D515" s="456"/>
      <c r="E515" s="456"/>
      <c r="F515" s="456"/>
      <c r="G515" s="1044"/>
      <c r="H515" s="606"/>
      <c r="I515" s="105">
        <f>SUM(D516:D521)</f>
        <v>0</v>
      </c>
      <c r="J515" s="105">
        <f>COUNT(D516:D521)*2</f>
        <v>0</v>
      </c>
      <c r="K515" s="105"/>
      <c r="L515" s="105"/>
      <c r="M515" s="319"/>
      <c r="N515" s="319"/>
      <c r="O515" s="319"/>
      <c r="P515" s="319"/>
      <c r="Q515" s="319"/>
      <c r="R515" s="319"/>
      <c r="S515" s="319"/>
      <c r="T515" s="319"/>
      <c r="U515" s="319"/>
      <c r="V515" s="319"/>
      <c r="W515" s="319"/>
      <c r="X515" s="319"/>
      <c r="Y515" s="319"/>
      <c r="Z515" s="319"/>
    </row>
    <row r="516" spans="1:26" ht="34" hidden="1">
      <c r="A516" s="310" t="s">
        <v>1378</v>
      </c>
      <c r="B516" s="122" t="s">
        <v>1379</v>
      </c>
      <c r="C516" s="141"/>
      <c r="D516" s="594"/>
      <c r="E516" s="141"/>
      <c r="F516" s="141"/>
      <c r="G516" s="127"/>
      <c r="H516" s="105"/>
      <c r="I516" s="105"/>
      <c r="J516" s="105"/>
      <c r="K516" s="105"/>
      <c r="L516" s="105"/>
      <c r="M516" s="319"/>
      <c r="N516" s="319"/>
      <c r="O516" s="319"/>
      <c r="P516" s="319"/>
      <c r="Q516" s="319"/>
      <c r="R516" s="319"/>
      <c r="S516" s="319"/>
      <c r="T516" s="319"/>
      <c r="U516" s="319"/>
      <c r="V516" s="319"/>
      <c r="W516" s="319"/>
      <c r="X516" s="319"/>
      <c r="Y516" s="319"/>
      <c r="Z516" s="319"/>
    </row>
    <row r="517" spans="1:26" ht="34" hidden="1">
      <c r="A517" s="310" t="s">
        <v>1380</v>
      </c>
      <c r="B517" s="122" t="s">
        <v>1381</v>
      </c>
      <c r="C517" s="141"/>
      <c r="D517" s="594"/>
      <c r="E517" s="141"/>
      <c r="F517" s="141"/>
      <c r="G517" s="127"/>
      <c r="H517" s="105"/>
      <c r="I517" s="105"/>
      <c r="J517" s="105"/>
      <c r="K517" s="105"/>
      <c r="L517" s="105"/>
      <c r="M517" s="319"/>
      <c r="N517" s="319"/>
      <c r="O517" s="319"/>
      <c r="P517" s="319"/>
      <c r="Q517" s="319"/>
      <c r="R517" s="319"/>
      <c r="S517" s="319"/>
      <c r="T517" s="319"/>
      <c r="U517" s="319"/>
      <c r="V517" s="319"/>
      <c r="W517" s="319"/>
      <c r="X517" s="319"/>
      <c r="Y517" s="319"/>
      <c r="Z517" s="319"/>
    </row>
    <row r="518" spans="1:26" ht="34" hidden="1">
      <c r="A518" s="310" t="s">
        <v>1382</v>
      </c>
      <c r="B518" s="122" t="s">
        <v>1383</v>
      </c>
      <c r="C518" s="141"/>
      <c r="D518" s="594"/>
      <c r="E518" s="141"/>
      <c r="F518" s="141"/>
      <c r="G518" s="127"/>
      <c r="H518" s="105"/>
      <c r="I518" s="105"/>
      <c r="J518" s="105"/>
      <c r="K518" s="105"/>
      <c r="L518" s="105"/>
      <c r="M518" s="319"/>
      <c r="N518" s="319"/>
      <c r="O518" s="319"/>
      <c r="P518" s="319"/>
      <c r="Q518" s="319"/>
      <c r="R518" s="319"/>
      <c r="S518" s="319"/>
      <c r="T518" s="319"/>
      <c r="U518" s="319"/>
      <c r="V518" s="319"/>
      <c r="W518" s="319"/>
      <c r="X518" s="319"/>
      <c r="Y518" s="319"/>
      <c r="Z518" s="319"/>
    </row>
    <row r="519" spans="1:26" ht="34" hidden="1">
      <c r="A519" s="310" t="s">
        <v>1384</v>
      </c>
      <c r="B519" s="122" t="s">
        <v>1385</v>
      </c>
      <c r="C519" s="141"/>
      <c r="D519" s="594"/>
      <c r="E519" s="141"/>
      <c r="F519" s="141"/>
      <c r="G519" s="127"/>
      <c r="H519" s="105"/>
      <c r="I519" s="105"/>
      <c r="J519" s="105"/>
      <c r="K519" s="105"/>
      <c r="L519" s="105"/>
      <c r="M519" s="319"/>
      <c r="N519" s="319"/>
      <c r="O519" s="319"/>
      <c r="P519" s="319"/>
      <c r="Q519" s="319"/>
      <c r="R519" s="319"/>
      <c r="S519" s="319"/>
      <c r="T519" s="319"/>
      <c r="U519" s="319"/>
      <c r="V519" s="319"/>
      <c r="W519" s="319"/>
      <c r="X519" s="319"/>
      <c r="Y519" s="319"/>
      <c r="Z519" s="319"/>
    </row>
    <row r="520" spans="1:26" ht="34" hidden="1">
      <c r="A520" s="310" t="s">
        <v>1386</v>
      </c>
      <c r="B520" s="122" t="s">
        <v>1387</v>
      </c>
      <c r="C520" s="141"/>
      <c r="D520" s="594"/>
      <c r="E520" s="141"/>
      <c r="F520" s="141"/>
      <c r="G520" s="127"/>
      <c r="H520" s="105"/>
      <c r="I520" s="105"/>
      <c r="J520" s="105"/>
      <c r="K520" s="105"/>
      <c r="L520" s="105"/>
      <c r="M520" s="319"/>
      <c r="N520" s="319"/>
      <c r="O520" s="319"/>
      <c r="P520" s="319"/>
      <c r="Q520" s="319"/>
      <c r="R520" s="319"/>
      <c r="S520" s="319"/>
      <c r="T520" s="319"/>
      <c r="U520" s="319"/>
      <c r="V520" s="319"/>
      <c r="W520" s="319"/>
      <c r="X520" s="319"/>
      <c r="Y520" s="319"/>
      <c r="Z520" s="319"/>
    </row>
    <row r="521" spans="1:26" ht="34" hidden="1">
      <c r="A521" s="310" t="s">
        <v>1388</v>
      </c>
      <c r="B521" s="122" t="s">
        <v>1389</v>
      </c>
      <c r="C521" s="141"/>
      <c r="D521" s="594"/>
      <c r="E521" s="141"/>
      <c r="F521" s="141"/>
      <c r="G521" s="127"/>
      <c r="H521" s="105"/>
      <c r="I521" s="105"/>
      <c r="J521" s="105"/>
      <c r="K521" s="105"/>
      <c r="L521" s="105"/>
      <c r="M521" s="319"/>
      <c r="N521" s="319"/>
      <c r="O521" s="319"/>
      <c r="P521" s="319"/>
      <c r="Q521" s="319"/>
      <c r="R521" s="319"/>
      <c r="S521" s="319"/>
      <c r="T521" s="319"/>
      <c r="U521" s="319"/>
      <c r="V521" s="319"/>
      <c r="W521" s="319"/>
      <c r="X521" s="319"/>
      <c r="Y521" s="319"/>
      <c r="Z521" s="319"/>
    </row>
    <row r="522" spans="1:26" ht="60" hidden="1">
      <c r="A522" s="349" t="s">
        <v>148</v>
      </c>
      <c r="B522" s="324" t="s">
        <v>149</v>
      </c>
      <c r="C522" s="456"/>
      <c r="D522" s="456"/>
      <c r="E522" s="456"/>
      <c r="F522" s="456"/>
      <c r="G522" s="1044"/>
      <c r="H522" s="606"/>
      <c r="I522" s="105">
        <f>SUM(D523:D526)</f>
        <v>0</v>
      </c>
      <c r="J522" s="105">
        <f>COUNT(D523:D526)*2</f>
        <v>0</v>
      </c>
      <c r="K522" s="105"/>
      <c r="L522" s="105"/>
      <c r="M522" s="319"/>
      <c r="N522" s="319"/>
      <c r="O522" s="319"/>
      <c r="P522" s="319"/>
      <c r="Q522" s="319"/>
      <c r="R522" s="319"/>
      <c r="S522" s="319"/>
      <c r="T522" s="319"/>
      <c r="U522" s="319"/>
      <c r="V522" s="319"/>
      <c r="W522" s="319"/>
      <c r="X522" s="319"/>
      <c r="Y522" s="319"/>
      <c r="Z522" s="319"/>
    </row>
    <row r="523" spans="1:26" ht="34" hidden="1">
      <c r="A523" s="310" t="s">
        <v>1390</v>
      </c>
      <c r="B523" s="122" t="s">
        <v>1391</v>
      </c>
      <c r="C523" s="141"/>
      <c r="D523" s="594"/>
      <c r="E523" s="141"/>
      <c r="F523" s="141"/>
      <c r="G523" s="127"/>
      <c r="H523" s="105"/>
      <c r="I523" s="105"/>
      <c r="J523" s="105"/>
      <c r="K523" s="105"/>
      <c r="L523" s="105"/>
      <c r="M523" s="319"/>
      <c r="N523" s="319"/>
      <c r="O523" s="319"/>
      <c r="P523" s="319"/>
      <c r="Q523" s="319"/>
      <c r="R523" s="319"/>
      <c r="S523" s="319"/>
      <c r="T523" s="319"/>
      <c r="U523" s="319"/>
      <c r="V523" s="319"/>
      <c r="W523" s="319"/>
      <c r="X523" s="319"/>
      <c r="Y523" s="319"/>
      <c r="Z523" s="319"/>
    </row>
    <row r="524" spans="1:26" ht="34" hidden="1">
      <c r="A524" s="310" t="s">
        <v>1392</v>
      </c>
      <c r="B524" s="122" t="s">
        <v>1393</v>
      </c>
      <c r="C524" s="141"/>
      <c r="D524" s="594"/>
      <c r="E524" s="141"/>
      <c r="F524" s="141"/>
      <c r="G524" s="127"/>
      <c r="H524" s="105"/>
      <c r="I524" s="105"/>
      <c r="J524" s="105"/>
      <c r="K524" s="105"/>
      <c r="L524" s="105"/>
      <c r="M524" s="319"/>
      <c r="N524" s="319"/>
      <c r="O524" s="319"/>
      <c r="P524" s="319"/>
      <c r="Q524" s="319"/>
      <c r="R524" s="319"/>
      <c r="S524" s="319"/>
      <c r="T524" s="319"/>
      <c r="U524" s="319"/>
      <c r="V524" s="319"/>
      <c r="W524" s="319"/>
      <c r="X524" s="319"/>
      <c r="Y524" s="319"/>
      <c r="Z524" s="319"/>
    </row>
    <row r="525" spans="1:26" ht="17" hidden="1">
      <c r="A525" s="310" t="s">
        <v>1394</v>
      </c>
      <c r="B525" s="122" t="s">
        <v>1395</v>
      </c>
      <c r="C525" s="141"/>
      <c r="D525" s="594"/>
      <c r="E525" s="141"/>
      <c r="F525" s="141"/>
      <c r="G525" s="127"/>
      <c r="H525" s="105"/>
      <c r="I525" s="105"/>
      <c r="J525" s="105"/>
      <c r="K525" s="105"/>
      <c r="L525" s="105"/>
      <c r="M525" s="319"/>
      <c r="N525" s="319"/>
      <c r="O525" s="319"/>
      <c r="P525" s="319"/>
      <c r="Q525" s="319"/>
      <c r="R525" s="319"/>
      <c r="S525" s="319"/>
      <c r="T525" s="319"/>
      <c r="U525" s="319"/>
      <c r="V525" s="319"/>
      <c r="W525" s="319"/>
      <c r="X525" s="319"/>
      <c r="Y525" s="319"/>
      <c r="Z525" s="319"/>
    </row>
    <row r="526" spans="1:26" ht="34" hidden="1">
      <c r="A526" s="310" t="s">
        <v>1396</v>
      </c>
      <c r="B526" s="122" t="s">
        <v>1397</v>
      </c>
      <c r="C526" s="141"/>
      <c r="D526" s="594"/>
      <c r="E526" s="141"/>
      <c r="F526" s="141"/>
      <c r="G526" s="127"/>
      <c r="H526" s="105"/>
      <c r="I526" s="105"/>
      <c r="J526" s="105"/>
      <c r="K526" s="105"/>
      <c r="L526" s="105"/>
      <c r="M526" s="319"/>
      <c r="N526" s="319"/>
      <c r="O526" s="319"/>
      <c r="P526" s="319"/>
      <c r="Q526" s="319"/>
      <c r="R526" s="319"/>
      <c r="S526" s="319"/>
      <c r="T526" s="319"/>
      <c r="U526" s="319"/>
      <c r="V526" s="319"/>
      <c r="W526" s="319"/>
      <c r="X526" s="319"/>
      <c r="Y526" s="319"/>
      <c r="Z526" s="319"/>
    </row>
    <row r="527" spans="1:26" ht="60" hidden="1">
      <c r="A527" s="349" t="s">
        <v>150</v>
      </c>
      <c r="B527" s="324" t="s">
        <v>151</v>
      </c>
      <c r="C527" s="456"/>
      <c r="D527" s="456"/>
      <c r="E527" s="456"/>
      <c r="F527" s="456"/>
      <c r="G527" s="1044"/>
      <c r="H527" s="606"/>
      <c r="I527" s="105">
        <f>SUM(D528:D543)</f>
        <v>0</v>
      </c>
      <c r="J527" s="105">
        <f>COUNT(D528:D543)*2</f>
        <v>0</v>
      </c>
      <c r="K527" s="105"/>
      <c r="L527" s="105"/>
      <c r="M527" s="319"/>
      <c r="N527" s="319"/>
      <c r="O527" s="319"/>
      <c r="P527" s="319"/>
      <c r="Q527" s="319"/>
      <c r="R527" s="319"/>
      <c r="S527" s="319"/>
      <c r="T527" s="319"/>
      <c r="U527" s="319"/>
      <c r="V527" s="319"/>
      <c r="W527" s="319"/>
      <c r="X527" s="319"/>
      <c r="Y527" s="319"/>
      <c r="Z527" s="319"/>
    </row>
    <row r="528" spans="1:26" ht="51" hidden="1">
      <c r="A528" s="310" t="s">
        <v>1399</v>
      </c>
      <c r="B528" s="122" t="s">
        <v>1400</v>
      </c>
      <c r="C528" s="141"/>
      <c r="D528" s="594"/>
      <c r="E528" s="141"/>
      <c r="F528" s="141"/>
      <c r="G528" s="127"/>
      <c r="H528" s="105"/>
      <c r="I528" s="105"/>
      <c r="J528" s="105"/>
      <c r="K528" s="105"/>
      <c r="L528" s="105"/>
      <c r="M528" s="319"/>
      <c r="N528" s="319"/>
      <c r="O528" s="319"/>
      <c r="P528" s="319"/>
      <c r="Q528" s="319"/>
      <c r="R528" s="319"/>
      <c r="S528" s="319"/>
      <c r="T528" s="319"/>
      <c r="U528" s="319"/>
      <c r="V528" s="319"/>
      <c r="W528" s="319"/>
      <c r="X528" s="319"/>
      <c r="Y528" s="319"/>
      <c r="Z528" s="319"/>
    </row>
    <row r="529" spans="1:26" ht="51" hidden="1">
      <c r="A529" s="310" t="s">
        <v>1401</v>
      </c>
      <c r="B529" s="122" t="s">
        <v>1402</v>
      </c>
      <c r="C529" s="141"/>
      <c r="D529" s="594"/>
      <c r="E529" s="141"/>
      <c r="F529" s="141"/>
      <c r="G529" s="127"/>
      <c r="H529" s="105"/>
      <c r="I529" s="105"/>
      <c r="J529" s="105"/>
      <c r="K529" s="105"/>
      <c r="L529" s="105"/>
      <c r="M529" s="319"/>
      <c r="N529" s="319"/>
      <c r="O529" s="319"/>
      <c r="P529" s="319"/>
      <c r="Q529" s="319"/>
      <c r="R529" s="319"/>
      <c r="S529" s="319"/>
      <c r="T529" s="319"/>
      <c r="U529" s="319"/>
      <c r="V529" s="319"/>
      <c r="W529" s="319"/>
      <c r="X529" s="319"/>
      <c r="Y529" s="319"/>
      <c r="Z529" s="319"/>
    </row>
    <row r="530" spans="1:26" ht="51" hidden="1">
      <c r="A530" s="310" t="s">
        <v>1403</v>
      </c>
      <c r="B530" s="122" t="s">
        <v>1404</v>
      </c>
      <c r="C530" s="141"/>
      <c r="D530" s="594"/>
      <c r="E530" s="141"/>
      <c r="F530" s="141"/>
      <c r="G530" s="127"/>
      <c r="H530" s="105"/>
      <c r="I530" s="105"/>
      <c r="J530" s="105"/>
      <c r="K530" s="105"/>
      <c r="L530" s="105"/>
      <c r="M530" s="319"/>
      <c r="N530" s="319"/>
      <c r="O530" s="319"/>
      <c r="P530" s="319"/>
      <c r="Q530" s="319"/>
      <c r="R530" s="319"/>
      <c r="S530" s="319"/>
      <c r="T530" s="319"/>
      <c r="U530" s="319"/>
      <c r="V530" s="319"/>
      <c r="W530" s="319"/>
      <c r="X530" s="319"/>
      <c r="Y530" s="319"/>
      <c r="Z530" s="319"/>
    </row>
    <row r="531" spans="1:26" ht="34" hidden="1">
      <c r="A531" s="310" t="s">
        <v>1405</v>
      </c>
      <c r="B531" s="122" t="s">
        <v>1406</v>
      </c>
      <c r="C531" s="141"/>
      <c r="D531" s="594"/>
      <c r="E531" s="141"/>
      <c r="F531" s="141"/>
      <c r="G531" s="127"/>
      <c r="H531" s="105"/>
      <c r="I531" s="105"/>
      <c r="J531" s="105"/>
      <c r="K531" s="105"/>
      <c r="L531" s="105"/>
      <c r="M531" s="319"/>
      <c r="N531" s="319"/>
      <c r="O531" s="319"/>
      <c r="P531" s="319"/>
      <c r="Q531" s="319"/>
      <c r="R531" s="319"/>
      <c r="S531" s="319"/>
      <c r="T531" s="319"/>
      <c r="U531" s="319"/>
      <c r="V531" s="319"/>
      <c r="W531" s="319"/>
      <c r="X531" s="319"/>
      <c r="Y531" s="319"/>
      <c r="Z531" s="319"/>
    </row>
    <row r="532" spans="1:26" ht="51" hidden="1">
      <c r="A532" s="310" t="s">
        <v>1407</v>
      </c>
      <c r="B532" s="122" t="s">
        <v>1408</v>
      </c>
      <c r="C532" s="141"/>
      <c r="D532" s="594"/>
      <c r="E532" s="141"/>
      <c r="F532" s="141"/>
      <c r="G532" s="127"/>
      <c r="H532" s="105"/>
      <c r="I532" s="105"/>
      <c r="J532" s="105"/>
      <c r="K532" s="105"/>
      <c r="L532" s="105"/>
      <c r="M532" s="319"/>
      <c r="N532" s="319"/>
      <c r="O532" s="319"/>
      <c r="P532" s="319"/>
      <c r="Q532" s="319"/>
      <c r="R532" s="319"/>
      <c r="S532" s="319"/>
      <c r="T532" s="319"/>
      <c r="U532" s="319"/>
      <c r="V532" s="319"/>
      <c r="W532" s="319"/>
      <c r="X532" s="319"/>
      <c r="Y532" s="319"/>
      <c r="Z532" s="319"/>
    </row>
    <row r="533" spans="1:26" ht="34" hidden="1">
      <c r="A533" s="310" t="s">
        <v>1409</v>
      </c>
      <c r="B533" s="122" t="s">
        <v>1410</v>
      </c>
      <c r="C533" s="141"/>
      <c r="D533" s="594"/>
      <c r="E533" s="141"/>
      <c r="F533" s="141"/>
      <c r="G533" s="127"/>
      <c r="H533" s="105"/>
      <c r="I533" s="105"/>
      <c r="J533" s="105"/>
      <c r="K533" s="105"/>
      <c r="L533" s="105"/>
      <c r="M533" s="319"/>
      <c r="N533" s="319"/>
      <c r="O533" s="319"/>
      <c r="P533" s="319"/>
      <c r="Q533" s="319"/>
      <c r="R533" s="319"/>
      <c r="S533" s="319"/>
      <c r="T533" s="319"/>
      <c r="U533" s="319"/>
      <c r="V533" s="319"/>
      <c r="W533" s="319"/>
      <c r="X533" s="319"/>
      <c r="Y533" s="319"/>
      <c r="Z533" s="319"/>
    </row>
    <row r="534" spans="1:26" ht="51" hidden="1">
      <c r="A534" s="310" t="s">
        <v>1411</v>
      </c>
      <c r="B534" s="122" t="s">
        <v>1412</v>
      </c>
      <c r="C534" s="141"/>
      <c r="D534" s="594"/>
      <c r="E534" s="141"/>
      <c r="F534" s="141"/>
      <c r="G534" s="127"/>
      <c r="H534" s="105"/>
      <c r="I534" s="105"/>
      <c r="J534" s="105"/>
      <c r="K534" s="105"/>
      <c r="L534" s="105"/>
      <c r="M534" s="106"/>
      <c r="N534" s="106"/>
      <c r="O534" s="106"/>
      <c r="P534" s="106"/>
      <c r="Q534" s="106"/>
      <c r="R534" s="106"/>
      <c r="S534" s="106"/>
      <c r="T534" s="106"/>
      <c r="U534" s="106"/>
      <c r="V534" s="106"/>
      <c r="W534" s="106"/>
      <c r="X534" s="106"/>
      <c r="Y534" s="106"/>
      <c r="Z534" s="106"/>
    </row>
    <row r="535" spans="1:26" ht="85" hidden="1">
      <c r="A535" s="310" t="s">
        <v>1413</v>
      </c>
      <c r="B535" s="122" t="s">
        <v>1414</v>
      </c>
      <c r="C535" s="141"/>
      <c r="D535" s="594"/>
      <c r="E535" s="141"/>
      <c r="F535" s="141"/>
      <c r="G535" s="127"/>
      <c r="H535" s="105"/>
      <c r="I535" s="105"/>
      <c r="J535" s="105"/>
      <c r="K535" s="105"/>
      <c r="L535" s="105"/>
      <c r="M535" s="106"/>
      <c r="N535" s="106"/>
      <c r="O535" s="106"/>
      <c r="P535" s="106"/>
      <c r="Q535" s="106"/>
      <c r="R535" s="106"/>
      <c r="S535" s="106"/>
      <c r="T535" s="106"/>
      <c r="U535" s="106"/>
      <c r="V535" s="106"/>
      <c r="W535" s="106"/>
      <c r="X535" s="106"/>
      <c r="Y535" s="106"/>
      <c r="Z535" s="106"/>
    </row>
    <row r="536" spans="1:26" ht="34" hidden="1">
      <c r="A536" s="310" t="s">
        <v>1417</v>
      </c>
      <c r="B536" s="122" t="s">
        <v>1418</v>
      </c>
      <c r="C536" s="141"/>
      <c r="D536" s="594"/>
      <c r="E536" s="141"/>
      <c r="F536" s="141"/>
      <c r="G536" s="127"/>
      <c r="H536" s="105"/>
      <c r="I536" s="105"/>
      <c r="J536" s="105"/>
      <c r="K536" s="105"/>
      <c r="L536" s="105"/>
      <c r="M536" s="106"/>
      <c r="N536" s="106"/>
      <c r="O536" s="106"/>
      <c r="P536" s="106"/>
      <c r="Q536" s="106"/>
      <c r="R536" s="106"/>
      <c r="S536" s="106"/>
      <c r="T536" s="106"/>
      <c r="U536" s="106"/>
      <c r="V536" s="106"/>
      <c r="W536" s="106"/>
      <c r="X536" s="106"/>
      <c r="Y536" s="106"/>
      <c r="Z536" s="106"/>
    </row>
    <row r="537" spans="1:26" ht="51" hidden="1">
      <c r="A537" s="310" t="s">
        <v>1419</v>
      </c>
      <c r="B537" s="122" t="s">
        <v>1420</v>
      </c>
      <c r="C537" s="141"/>
      <c r="D537" s="594"/>
      <c r="E537" s="141"/>
      <c r="F537" s="141"/>
      <c r="G537" s="127"/>
      <c r="H537" s="105"/>
      <c r="I537" s="105"/>
      <c r="J537" s="105"/>
      <c r="K537" s="105"/>
      <c r="L537" s="105"/>
      <c r="M537" s="106"/>
      <c r="N537" s="106"/>
      <c r="O537" s="106"/>
      <c r="P537" s="106"/>
      <c r="Q537" s="106"/>
      <c r="R537" s="106"/>
      <c r="S537" s="106"/>
      <c r="T537" s="106"/>
      <c r="U537" s="106"/>
      <c r="V537" s="106"/>
      <c r="W537" s="106"/>
      <c r="X537" s="106"/>
      <c r="Y537" s="106"/>
      <c r="Z537" s="106"/>
    </row>
    <row r="538" spans="1:26" ht="51" hidden="1">
      <c r="A538" s="310" t="s">
        <v>2472</v>
      </c>
      <c r="B538" s="122" t="s">
        <v>2473</v>
      </c>
      <c r="C538" s="141"/>
      <c r="D538" s="594"/>
      <c r="E538" s="141"/>
      <c r="F538" s="141"/>
      <c r="G538" s="127"/>
      <c r="H538" s="105"/>
      <c r="I538" s="105"/>
      <c r="J538" s="105"/>
      <c r="K538" s="105"/>
      <c r="L538" s="105"/>
      <c r="M538" s="106"/>
      <c r="N538" s="106"/>
      <c r="O538" s="106"/>
      <c r="P538" s="106"/>
      <c r="Q538" s="106"/>
      <c r="R538" s="106"/>
      <c r="S538" s="106"/>
      <c r="T538" s="106"/>
      <c r="U538" s="106"/>
      <c r="V538" s="106"/>
      <c r="W538" s="106"/>
      <c r="X538" s="106"/>
      <c r="Y538" s="106"/>
      <c r="Z538" s="106"/>
    </row>
    <row r="539" spans="1:26" ht="34" hidden="1">
      <c r="A539" s="121" t="s">
        <v>1423</v>
      </c>
      <c r="B539" s="122" t="s">
        <v>1424</v>
      </c>
      <c r="C539" s="143"/>
      <c r="D539" s="131"/>
      <c r="E539" s="131"/>
      <c r="F539" s="149"/>
      <c r="G539" s="750"/>
      <c r="H539" s="614"/>
      <c r="I539" s="105"/>
      <c r="J539" s="105"/>
      <c r="K539" s="105"/>
      <c r="L539" s="105"/>
      <c r="M539" s="106"/>
      <c r="N539" s="106"/>
      <c r="O539" s="106"/>
      <c r="P539" s="106"/>
      <c r="Q539" s="106"/>
      <c r="R539" s="106"/>
      <c r="S539" s="106"/>
      <c r="T539" s="106"/>
      <c r="U539" s="106"/>
      <c r="V539" s="106"/>
      <c r="W539" s="106"/>
      <c r="X539" s="106"/>
      <c r="Y539" s="106"/>
      <c r="Z539" s="106"/>
    </row>
    <row r="540" spans="1:26" hidden="1">
      <c r="A540" s="121" t="s">
        <v>152</v>
      </c>
      <c r="B540" s="517" t="s">
        <v>1425</v>
      </c>
      <c r="C540" s="518"/>
      <c r="D540" s="518"/>
      <c r="E540" s="518"/>
      <c r="F540" s="518"/>
      <c r="G540" s="1078"/>
      <c r="H540" s="615"/>
      <c r="I540" s="105"/>
      <c r="J540" s="105"/>
      <c r="K540" s="105"/>
      <c r="L540" s="105"/>
      <c r="M540" s="106"/>
      <c r="N540" s="106"/>
      <c r="O540" s="106"/>
      <c r="P540" s="106"/>
      <c r="Q540" s="106"/>
      <c r="R540" s="106"/>
      <c r="S540" s="106"/>
      <c r="T540" s="106"/>
      <c r="U540" s="106"/>
      <c r="V540" s="106"/>
      <c r="W540" s="106"/>
      <c r="X540" s="106"/>
      <c r="Y540" s="106"/>
      <c r="Z540" s="106"/>
    </row>
    <row r="541" spans="1:26" hidden="1">
      <c r="A541" s="222" t="s">
        <v>1426</v>
      </c>
      <c r="B541" s="223"/>
      <c r="C541" s="223"/>
      <c r="D541" s="223"/>
      <c r="E541" s="223"/>
      <c r="F541" s="223"/>
      <c r="G541" s="753"/>
      <c r="H541" s="616"/>
      <c r="I541" s="105"/>
      <c r="J541" s="105"/>
      <c r="K541" s="105"/>
      <c r="L541" s="105"/>
      <c r="M541" s="106"/>
      <c r="N541" s="106"/>
      <c r="O541" s="106"/>
      <c r="P541" s="106"/>
      <c r="Q541" s="106"/>
      <c r="R541" s="106"/>
      <c r="S541" s="106"/>
      <c r="T541" s="106"/>
      <c r="U541" s="106"/>
      <c r="V541" s="106"/>
      <c r="W541" s="106"/>
      <c r="X541" s="106"/>
      <c r="Y541" s="106"/>
      <c r="Z541" s="106"/>
    </row>
    <row r="542" spans="1:26" hidden="1">
      <c r="A542" s="222" t="s">
        <v>1427</v>
      </c>
      <c r="B542" s="223"/>
      <c r="C542" s="223"/>
      <c r="D542" s="223"/>
      <c r="E542" s="223"/>
      <c r="F542" s="223"/>
      <c r="G542" s="753"/>
      <c r="H542" s="616"/>
      <c r="I542" s="105"/>
      <c r="J542" s="105"/>
      <c r="K542" s="105"/>
      <c r="L542" s="105"/>
      <c r="M542" s="106"/>
      <c r="N542" s="106"/>
      <c r="O542" s="106"/>
      <c r="P542" s="106"/>
      <c r="Q542" s="106"/>
      <c r="R542" s="106"/>
      <c r="S542" s="106"/>
      <c r="T542" s="106"/>
      <c r="U542" s="106"/>
      <c r="V542" s="106"/>
      <c r="W542" s="106"/>
      <c r="X542" s="106"/>
      <c r="Y542" s="106"/>
      <c r="Z542" s="106"/>
    </row>
    <row r="543" spans="1:26" hidden="1">
      <c r="A543" s="222" t="s">
        <v>1428</v>
      </c>
      <c r="B543" s="223"/>
      <c r="C543" s="223"/>
      <c r="D543" s="223"/>
      <c r="E543" s="223"/>
      <c r="F543" s="223"/>
      <c r="G543" s="753"/>
      <c r="H543" s="616"/>
      <c r="I543" s="105"/>
      <c r="J543" s="105"/>
      <c r="K543" s="105"/>
      <c r="L543" s="105"/>
      <c r="M543" s="106"/>
      <c r="N543" s="106"/>
      <c r="O543" s="106"/>
      <c r="P543" s="106"/>
      <c r="Q543" s="106"/>
      <c r="R543" s="106"/>
      <c r="S543" s="106"/>
      <c r="T543" s="106"/>
      <c r="U543" s="106"/>
      <c r="V543" s="106"/>
      <c r="W543" s="106"/>
      <c r="X543" s="106"/>
      <c r="Y543" s="106"/>
      <c r="Z543" s="106"/>
    </row>
    <row r="544" spans="1:26" ht="21">
      <c r="A544" s="927"/>
      <c r="B544" s="1773" t="s">
        <v>1429</v>
      </c>
      <c r="C544" s="1570"/>
      <c r="D544" s="1570"/>
      <c r="E544" s="1570"/>
      <c r="F544" s="1570"/>
      <c r="G544" s="1571"/>
      <c r="H544" s="1038"/>
      <c r="I544" s="893">
        <f t="shared" ref="I544:J544" si="6">I545+I553+I569+I579+I598+I617</f>
        <v>154</v>
      </c>
      <c r="J544" s="893">
        <f t="shared" si="6"/>
        <v>154</v>
      </c>
      <c r="K544" s="960"/>
      <c r="L544" s="960"/>
      <c r="M544" s="963"/>
      <c r="N544" s="963"/>
      <c r="O544" s="963"/>
      <c r="P544" s="963"/>
      <c r="Q544" s="963"/>
      <c r="R544" s="963"/>
      <c r="S544" s="963"/>
      <c r="T544" s="963"/>
      <c r="U544" s="963"/>
      <c r="V544" s="963"/>
      <c r="W544" s="963"/>
      <c r="X544" s="963"/>
      <c r="Y544" s="963"/>
      <c r="Z544" s="963"/>
    </row>
    <row r="545" spans="1:26" ht="19">
      <c r="A545" s="927" t="s">
        <v>262</v>
      </c>
      <c r="B545" s="1606" t="s">
        <v>156</v>
      </c>
      <c r="C545" s="1570"/>
      <c r="D545" s="1570"/>
      <c r="E545" s="1570"/>
      <c r="F545" s="1570"/>
      <c r="G545" s="1573"/>
      <c r="H545" s="816"/>
      <c r="I545" s="893">
        <f>SUM(D547:D552)</f>
        <v>12</v>
      </c>
      <c r="J545" s="893">
        <f>COUNT(D547:D552)*2</f>
        <v>12</v>
      </c>
      <c r="K545" s="960"/>
      <c r="L545" s="960"/>
      <c r="M545" s="963"/>
      <c r="N545" s="963"/>
      <c r="O545" s="963"/>
      <c r="P545" s="963"/>
      <c r="Q545" s="963"/>
      <c r="R545" s="963"/>
      <c r="S545" s="963"/>
      <c r="T545" s="963"/>
      <c r="U545" s="963"/>
      <c r="V545" s="963"/>
      <c r="W545" s="963"/>
      <c r="X545" s="963"/>
      <c r="Y545" s="963"/>
      <c r="Z545" s="963"/>
    </row>
    <row r="546" spans="1:26" ht="34" hidden="1">
      <c r="A546" s="369" t="s">
        <v>1430</v>
      </c>
      <c r="B546" s="122" t="s">
        <v>1431</v>
      </c>
      <c r="C546" s="125"/>
      <c r="D546" s="252"/>
      <c r="E546" s="125"/>
      <c r="F546" s="125"/>
      <c r="G546" s="627"/>
      <c r="H546" s="617"/>
      <c r="I546" s="105"/>
      <c r="J546" s="105"/>
      <c r="K546" s="105"/>
      <c r="L546" s="105"/>
      <c r="M546" s="106"/>
      <c r="N546" s="106"/>
      <c r="O546" s="106"/>
      <c r="P546" s="106"/>
      <c r="Q546" s="106"/>
      <c r="R546" s="106"/>
      <c r="S546" s="106"/>
      <c r="T546" s="106"/>
      <c r="U546" s="106"/>
      <c r="V546" s="106"/>
      <c r="W546" s="106"/>
      <c r="X546" s="106"/>
      <c r="Y546" s="106"/>
      <c r="Z546" s="106"/>
    </row>
    <row r="547" spans="1:26" ht="51">
      <c r="A547" s="979" t="s">
        <v>2481</v>
      </c>
      <c r="B547" s="467" t="s">
        <v>1433</v>
      </c>
      <c r="C547" s="475" t="s">
        <v>1434</v>
      </c>
      <c r="D547" s="180">
        <v>2</v>
      </c>
      <c r="E547" s="1464" t="s">
        <v>599</v>
      </c>
      <c r="F547" s="475" t="s">
        <v>1435</v>
      </c>
      <c r="G547" s="1079"/>
      <c r="H547" s="1080"/>
      <c r="I547" s="893"/>
      <c r="J547" s="893"/>
      <c r="K547" s="960"/>
      <c r="L547" s="960"/>
      <c r="M547" s="963"/>
      <c r="N547" s="963"/>
      <c r="O547" s="963"/>
      <c r="P547" s="963"/>
      <c r="Q547" s="963"/>
      <c r="R547" s="963"/>
      <c r="S547" s="963"/>
      <c r="T547" s="963"/>
      <c r="U547" s="963"/>
      <c r="V547" s="963"/>
      <c r="W547" s="963"/>
      <c r="X547" s="963"/>
      <c r="Y547" s="963"/>
      <c r="Z547" s="963"/>
    </row>
    <row r="548" spans="1:26" ht="34">
      <c r="A548" s="979" t="s">
        <v>1436</v>
      </c>
      <c r="B548" s="467" t="s">
        <v>1437</v>
      </c>
      <c r="C548" s="475" t="s">
        <v>3447</v>
      </c>
      <c r="D548" s="180">
        <v>2</v>
      </c>
      <c r="E548" s="696" t="s">
        <v>599</v>
      </c>
      <c r="F548" s="475" t="s">
        <v>3448</v>
      </c>
      <c r="G548" s="1079"/>
      <c r="H548" s="1080"/>
      <c r="I548" s="893"/>
      <c r="J548" s="893"/>
      <c r="K548" s="960"/>
      <c r="L548" s="960"/>
      <c r="M548" s="963"/>
      <c r="N548" s="963"/>
      <c r="O548" s="963"/>
      <c r="P548" s="963"/>
      <c r="Q548" s="963"/>
      <c r="R548" s="963"/>
      <c r="S548" s="963"/>
      <c r="T548" s="963"/>
      <c r="U548" s="963"/>
      <c r="V548" s="963"/>
      <c r="W548" s="963"/>
      <c r="X548" s="963"/>
      <c r="Y548" s="963"/>
      <c r="Z548" s="963"/>
    </row>
    <row r="549" spans="1:26" ht="34">
      <c r="A549" s="979" t="s">
        <v>2482</v>
      </c>
      <c r="B549" s="467" t="s">
        <v>1439</v>
      </c>
      <c r="C549" s="471" t="s">
        <v>1440</v>
      </c>
      <c r="D549" s="180">
        <v>2</v>
      </c>
      <c r="E549" s="696" t="s">
        <v>599</v>
      </c>
      <c r="F549" s="475" t="s">
        <v>3449</v>
      </c>
      <c r="G549" s="1079"/>
      <c r="H549" s="1080"/>
      <c r="I549" s="893"/>
      <c r="J549" s="893"/>
      <c r="K549" s="960"/>
      <c r="L549" s="960"/>
      <c r="M549" s="963"/>
      <c r="N549" s="963"/>
      <c r="O549" s="963"/>
      <c r="P549" s="963"/>
      <c r="Q549" s="963"/>
      <c r="R549" s="963"/>
      <c r="S549" s="963"/>
      <c r="T549" s="963"/>
      <c r="U549" s="963"/>
      <c r="V549" s="963"/>
      <c r="W549" s="963"/>
      <c r="X549" s="963"/>
      <c r="Y549" s="963"/>
      <c r="Z549" s="963"/>
    </row>
    <row r="550" spans="1:26" ht="55.5" customHeight="1">
      <c r="A550" s="979"/>
      <c r="B550" s="467"/>
      <c r="C550" s="1532" t="s">
        <v>5881</v>
      </c>
      <c r="D550" s="180">
        <v>2</v>
      </c>
      <c r="E550" s="696" t="s">
        <v>599</v>
      </c>
      <c r="F550" s="475"/>
      <c r="G550" s="1079"/>
      <c r="H550" s="1080"/>
      <c r="I550" s="893"/>
      <c r="J550" s="893"/>
      <c r="K550" s="960"/>
      <c r="L550" s="960"/>
      <c r="M550" s="963"/>
      <c r="N550" s="963"/>
      <c r="O550" s="963"/>
      <c r="P550" s="963"/>
      <c r="Q550" s="963"/>
      <c r="R550" s="963"/>
      <c r="S550" s="963"/>
      <c r="T550" s="963"/>
      <c r="U550" s="963"/>
      <c r="V550" s="963"/>
      <c r="W550" s="963"/>
      <c r="X550" s="963"/>
      <c r="Y550" s="963"/>
      <c r="Z550" s="963"/>
    </row>
    <row r="551" spans="1:26" ht="51">
      <c r="A551" s="979" t="s">
        <v>2483</v>
      </c>
      <c r="B551" s="467" t="s">
        <v>1444</v>
      </c>
      <c r="C551" s="1041" t="s">
        <v>1445</v>
      </c>
      <c r="D551" s="180">
        <v>2</v>
      </c>
      <c r="E551" s="696" t="s">
        <v>599</v>
      </c>
      <c r="F551" s="471" t="s">
        <v>1446</v>
      </c>
      <c r="G551" s="1079"/>
      <c r="H551" s="1080"/>
      <c r="I551" s="893"/>
      <c r="J551" s="893"/>
      <c r="K551" s="960"/>
      <c r="L551" s="960"/>
      <c r="M551" s="963"/>
      <c r="N551" s="963"/>
      <c r="O551" s="963"/>
      <c r="P551" s="963"/>
      <c r="Q551" s="963"/>
      <c r="R551" s="963"/>
      <c r="S551" s="963"/>
      <c r="T551" s="963"/>
      <c r="U551" s="963"/>
      <c r="V551" s="963"/>
      <c r="W551" s="963"/>
      <c r="X551" s="963"/>
      <c r="Y551" s="963"/>
      <c r="Z551" s="963"/>
    </row>
    <row r="552" spans="1:26" ht="34">
      <c r="A552" s="979" t="s">
        <v>1447</v>
      </c>
      <c r="B552" s="170" t="s">
        <v>1448</v>
      </c>
      <c r="C552" s="475" t="s">
        <v>1449</v>
      </c>
      <c r="D552" s="180">
        <v>2</v>
      </c>
      <c r="E552" s="696" t="s">
        <v>599</v>
      </c>
      <c r="F552" s="475"/>
      <c r="G552" s="1079"/>
      <c r="H552" s="1080"/>
      <c r="I552" s="893"/>
      <c r="J552" s="893"/>
      <c r="K552" s="960"/>
      <c r="L552" s="960"/>
      <c r="M552" s="963"/>
      <c r="N552" s="963"/>
      <c r="O552" s="963"/>
      <c r="P552" s="963"/>
      <c r="Q552" s="963"/>
      <c r="R552" s="963"/>
      <c r="S552" s="963"/>
      <c r="T552" s="963"/>
      <c r="U552" s="963"/>
      <c r="V552" s="963"/>
      <c r="W552" s="963"/>
      <c r="X552" s="963"/>
      <c r="Y552" s="963"/>
      <c r="Z552" s="963"/>
    </row>
    <row r="553" spans="1:26" ht="19">
      <c r="A553" s="927" t="s">
        <v>263</v>
      </c>
      <c r="B553" s="1606" t="s">
        <v>158</v>
      </c>
      <c r="C553" s="1570"/>
      <c r="D553" s="1570"/>
      <c r="E553" s="1570"/>
      <c r="F553" s="1570"/>
      <c r="G553" s="1573"/>
      <c r="H553" s="816"/>
      <c r="I553" s="893">
        <f>SUM(D554:D568)</f>
        <v>30</v>
      </c>
      <c r="J553" s="893">
        <f>COUNT(D554:D568)*2</f>
        <v>30</v>
      </c>
      <c r="K553" s="960"/>
      <c r="L553" s="960"/>
      <c r="M553" s="963"/>
      <c r="N553" s="963"/>
      <c r="O553" s="963"/>
      <c r="P553" s="963"/>
      <c r="Q553" s="963"/>
      <c r="R553" s="963"/>
      <c r="S553" s="963"/>
      <c r="T553" s="963"/>
      <c r="U553" s="963"/>
      <c r="V553" s="963"/>
      <c r="W553" s="963"/>
      <c r="X553" s="963"/>
      <c r="Y553" s="963"/>
      <c r="Z553" s="963"/>
    </row>
    <row r="554" spans="1:26" ht="34">
      <c r="A554" s="979" t="s">
        <v>2484</v>
      </c>
      <c r="B554" s="467" t="s">
        <v>1451</v>
      </c>
      <c r="C554" s="471" t="s">
        <v>1452</v>
      </c>
      <c r="D554" s="180">
        <v>2</v>
      </c>
      <c r="E554" s="696" t="s">
        <v>469</v>
      </c>
      <c r="F554" s="475" t="s">
        <v>3450</v>
      </c>
      <c r="G554" s="1039"/>
      <c r="H554" s="1040"/>
      <c r="I554" s="893"/>
      <c r="J554" s="893"/>
      <c r="K554" s="960"/>
      <c r="L554" s="960"/>
      <c r="M554" s="963"/>
      <c r="N554" s="963"/>
      <c r="O554" s="963"/>
      <c r="P554" s="963"/>
      <c r="Q554" s="963"/>
      <c r="R554" s="963"/>
      <c r="S554" s="963"/>
      <c r="T554" s="963"/>
      <c r="U554" s="963"/>
      <c r="V554" s="963"/>
      <c r="W554" s="963"/>
      <c r="X554" s="963"/>
      <c r="Y554" s="963"/>
      <c r="Z554" s="963"/>
    </row>
    <row r="555" spans="1:26" ht="16">
      <c r="A555" s="979"/>
      <c r="B555" s="467"/>
      <c r="C555" s="471" t="s">
        <v>1454</v>
      </c>
      <c r="D555" s="180">
        <v>2</v>
      </c>
      <c r="E555" s="696" t="s">
        <v>506</v>
      </c>
      <c r="F555" s="475" t="s">
        <v>1455</v>
      </c>
      <c r="G555" s="1039"/>
      <c r="H555" s="1040"/>
      <c r="I555" s="893"/>
      <c r="J555" s="893"/>
      <c r="K555" s="960"/>
      <c r="L555" s="960"/>
      <c r="M555" s="963"/>
      <c r="N555" s="963"/>
      <c r="O555" s="963"/>
      <c r="P555" s="963"/>
      <c r="Q555" s="963"/>
      <c r="R555" s="963"/>
      <c r="S555" s="963"/>
      <c r="T555" s="963"/>
      <c r="U555" s="963"/>
      <c r="V555" s="963"/>
      <c r="W555" s="963"/>
      <c r="X555" s="963"/>
      <c r="Y555" s="963"/>
      <c r="Z555" s="963"/>
    </row>
    <row r="556" spans="1:26" ht="32">
      <c r="A556" s="979"/>
      <c r="B556" s="467"/>
      <c r="C556" s="471" t="s">
        <v>1456</v>
      </c>
      <c r="D556" s="180">
        <v>2</v>
      </c>
      <c r="E556" s="696" t="s">
        <v>506</v>
      </c>
      <c r="F556" s="475" t="s">
        <v>1457</v>
      </c>
      <c r="G556" s="1039"/>
      <c r="H556" s="1040"/>
      <c r="I556" s="893"/>
      <c r="J556" s="893"/>
      <c r="K556" s="960"/>
      <c r="L556" s="960"/>
      <c r="M556" s="963"/>
      <c r="N556" s="963"/>
      <c r="O556" s="963"/>
      <c r="P556" s="963"/>
      <c r="Q556" s="963"/>
      <c r="R556" s="963"/>
      <c r="S556" s="963"/>
      <c r="T556" s="963"/>
      <c r="U556" s="963"/>
      <c r="V556" s="963"/>
      <c r="W556" s="963"/>
      <c r="X556" s="963"/>
      <c r="Y556" s="963"/>
      <c r="Z556" s="963"/>
    </row>
    <row r="557" spans="1:26" ht="16">
      <c r="A557" s="979"/>
      <c r="B557" s="467"/>
      <c r="C557" s="1532" t="s">
        <v>1458</v>
      </c>
      <c r="D557" s="180">
        <v>2</v>
      </c>
      <c r="E557" s="696" t="s">
        <v>506</v>
      </c>
      <c r="F557" s="475" t="s">
        <v>1459</v>
      </c>
      <c r="G557" s="1039"/>
      <c r="H557" s="1040"/>
      <c r="I557" s="893"/>
      <c r="J557" s="893"/>
      <c r="K557" s="960"/>
      <c r="L557" s="960"/>
      <c r="M557" s="963"/>
      <c r="N557" s="963"/>
      <c r="O557" s="963"/>
      <c r="P557" s="963"/>
      <c r="Q557" s="963"/>
      <c r="R557" s="963"/>
      <c r="S557" s="963"/>
      <c r="T557" s="963"/>
      <c r="U557" s="963"/>
      <c r="V557" s="963"/>
      <c r="W557" s="963"/>
      <c r="X557" s="963"/>
      <c r="Y557" s="963"/>
      <c r="Z557" s="963"/>
    </row>
    <row r="558" spans="1:26" ht="32">
      <c r="A558" s="979"/>
      <c r="B558" s="467"/>
      <c r="C558" s="471" t="s">
        <v>1460</v>
      </c>
      <c r="D558" s="180">
        <v>2</v>
      </c>
      <c r="E558" s="696" t="s">
        <v>469</v>
      </c>
      <c r="F558" s="475" t="s">
        <v>1461</v>
      </c>
      <c r="G558" s="1039"/>
      <c r="H558" s="1040"/>
      <c r="I558" s="893"/>
      <c r="J558" s="893"/>
      <c r="K558" s="960"/>
      <c r="L558" s="960"/>
      <c r="M558" s="963"/>
      <c r="N558" s="963"/>
      <c r="O558" s="963"/>
      <c r="P558" s="963"/>
      <c r="Q558" s="963"/>
      <c r="R558" s="963"/>
      <c r="S558" s="963"/>
      <c r="T558" s="963"/>
      <c r="U558" s="963"/>
      <c r="V558" s="963"/>
      <c r="W558" s="963"/>
      <c r="X558" s="963"/>
      <c r="Y558" s="963"/>
      <c r="Z558" s="963"/>
    </row>
    <row r="559" spans="1:26" ht="16">
      <c r="A559" s="979"/>
      <c r="B559" s="467"/>
      <c r="C559" s="475" t="s">
        <v>5882</v>
      </c>
      <c r="D559" s="180">
        <v>2</v>
      </c>
      <c r="E559" s="696" t="s">
        <v>469</v>
      </c>
      <c r="F559" s="475"/>
      <c r="G559" s="1039"/>
      <c r="H559" s="1040"/>
      <c r="I559" s="893"/>
      <c r="J559" s="893"/>
      <c r="K559" s="960"/>
      <c r="L559" s="960"/>
      <c r="M559" s="963"/>
      <c r="N559" s="963"/>
      <c r="O559" s="963"/>
      <c r="P559" s="963"/>
      <c r="Q559" s="963"/>
      <c r="R559" s="963"/>
      <c r="S559" s="963"/>
      <c r="T559" s="963"/>
      <c r="U559" s="963"/>
      <c r="V559" s="963"/>
      <c r="W559" s="963"/>
      <c r="X559" s="963"/>
      <c r="Y559" s="963"/>
      <c r="Z559" s="963"/>
    </row>
    <row r="560" spans="1:26" ht="32">
      <c r="A560" s="979"/>
      <c r="B560" s="467"/>
      <c r="C560" s="475" t="s">
        <v>5883</v>
      </c>
      <c r="D560" s="180">
        <v>2</v>
      </c>
      <c r="E560" s="696" t="s">
        <v>469</v>
      </c>
      <c r="F560" s="475"/>
      <c r="G560" s="1039"/>
      <c r="H560" s="1040"/>
      <c r="I560" s="893"/>
      <c r="J560" s="893"/>
      <c r="K560" s="960"/>
      <c r="L560" s="960"/>
      <c r="M560" s="963"/>
      <c r="N560" s="963"/>
      <c r="O560" s="963"/>
      <c r="P560" s="963"/>
      <c r="Q560" s="963"/>
      <c r="R560" s="963"/>
      <c r="S560" s="963"/>
      <c r="T560" s="963"/>
      <c r="U560" s="963"/>
      <c r="V560" s="963"/>
      <c r="W560" s="963"/>
      <c r="X560" s="963"/>
      <c r="Y560" s="963"/>
      <c r="Z560" s="963"/>
    </row>
    <row r="561" spans="1:26" ht="34">
      <c r="A561" s="979" t="s">
        <v>2485</v>
      </c>
      <c r="B561" s="467" t="s">
        <v>1463</v>
      </c>
      <c r="C561" s="471" t="s">
        <v>1464</v>
      </c>
      <c r="D561" s="180">
        <v>2</v>
      </c>
      <c r="E561" s="696" t="s">
        <v>387</v>
      </c>
      <c r="F561" s="475" t="s">
        <v>1465</v>
      </c>
      <c r="G561" s="1039"/>
      <c r="H561" s="1040"/>
      <c r="I561" s="893"/>
      <c r="J561" s="893"/>
      <c r="K561" s="960"/>
      <c r="L561" s="960"/>
      <c r="M561" s="963"/>
      <c r="N561" s="963"/>
      <c r="O561" s="963"/>
      <c r="P561" s="963"/>
      <c r="Q561" s="963"/>
      <c r="R561" s="963"/>
      <c r="S561" s="963"/>
      <c r="T561" s="963"/>
      <c r="U561" s="963"/>
      <c r="V561" s="963"/>
      <c r="W561" s="963"/>
      <c r="X561" s="963"/>
      <c r="Y561" s="963"/>
      <c r="Z561" s="963"/>
    </row>
    <row r="562" spans="1:26" ht="64">
      <c r="A562" s="979"/>
      <c r="B562" s="467"/>
      <c r="C562" s="708" t="s">
        <v>5884</v>
      </c>
      <c r="D562" s="180">
        <v>2</v>
      </c>
      <c r="E562" s="696" t="s">
        <v>387</v>
      </c>
      <c r="F562" s="708" t="s">
        <v>5885</v>
      </c>
      <c r="G562" s="1039"/>
      <c r="H562" s="1040"/>
      <c r="I562" s="893"/>
      <c r="J562" s="893"/>
      <c r="K562" s="960"/>
      <c r="L562" s="960"/>
      <c r="M562" s="963"/>
      <c r="N562" s="963"/>
      <c r="O562" s="963"/>
      <c r="P562" s="963"/>
      <c r="Q562" s="963"/>
      <c r="R562" s="963"/>
      <c r="S562" s="963"/>
      <c r="T562" s="963"/>
      <c r="U562" s="963"/>
      <c r="V562" s="963"/>
      <c r="W562" s="963"/>
      <c r="X562" s="963"/>
      <c r="Y562" s="963"/>
      <c r="Z562" s="963"/>
    </row>
    <row r="563" spans="1:26" ht="16">
      <c r="A563" s="979"/>
      <c r="B563" s="467"/>
      <c r="C563" s="471" t="s">
        <v>1466</v>
      </c>
      <c r="D563" s="180">
        <v>2</v>
      </c>
      <c r="E563" s="696" t="s">
        <v>549</v>
      </c>
      <c r="F563" s="475"/>
      <c r="G563" s="1039"/>
      <c r="H563" s="1040"/>
      <c r="I563" s="893"/>
      <c r="J563" s="893"/>
      <c r="K563" s="960"/>
      <c r="L563" s="960"/>
      <c r="M563" s="963"/>
      <c r="N563" s="963"/>
      <c r="O563" s="963"/>
      <c r="P563" s="963"/>
      <c r="Q563" s="963"/>
      <c r="R563" s="963"/>
      <c r="S563" s="963"/>
      <c r="T563" s="963"/>
      <c r="U563" s="963"/>
      <c r="V563" s="963"/>
      <c r="W563" s="963"/>
      <c r="X563" s="963"/>
      <c r="Y563" s="963"/>
      <c r="Z563" s="963"/>
    </row>
    <row r="564" spans="1:26" ht="34">
      <c r="A564" s="979" t="s">
        <v>2486</v>
      </c>
      <c r="B564" s="467" t="s">
        <v>1468</v>
      </c>
      <c r="C564" s="471" t="s">
        <v>1469</v>
      </c>
      <c r="D564" s="180">
        <v>2</v>
      </c>
      <c r="E564" s="696" t="s">
        <v>469</v>
      </c>
      <c r="F564" s="475"/>
      <c r="G564" s="1039"/>
      <c r="H564" s="1040"/>
      <c r="I564" s="893"/>
      <c r="J564" s="893"/>
      <c r="K564" s="960"/>
      <c r="L564" s="960"/>
      <c r="M564" s="963"/>
      <c r="N564" s="963"/>
      <c r="O564" s="963"/>
      <c r="P564" s="963"/>
      <c r="Q564" s="963"/>
      <c r="R564" s="963"/>
      <c r="S564" s="963"/>
      <c r="T564" s="963"/>
      <c r="U564" s="963"/>
      <c r="V564" s="963"/>
      <c r="W564" s="963"/>
      <c r="X564" s="963"/>
      <c r="Y564" s="963"/>
      <c r="Z564" s="963"/>
    </row>
    <row r="565" spans="1:26" ht="32">
      <c r="A565" s="979"/>
      <c r="B565" s="467"/>
      <c r="C565" s="471" t="s">
        <v>1470</v>
      </c>
      <c r="D565" s="180">
        <v>2</v>
      </c>
      <c r="E565" s="696" t="s">
        <v>506</v>
      </c>
      <c r="F565" s="475" t="s">
        <v>1471</v>
      </c>
      <c r="G565" s="1039"/>
      <c r="H565" s="1040"/>
      <c r="I565" s="893"/>
      <c r="J565" s="893"/>
      <c r="K565" s="960"/>
      <c r="L565" s="960"/>
      <c r="M565" s="963"/>
      <c r="N565" s="963"/>
      <c r="O565" s="963"/>
      <c r="P565" s="963"/>
      <c r="Q565" s="963"/>
      <c r="R565" s="963"/>
      <c r="S565" s="963"/>
      <c r="T565" s="963"/>
      <c r="U565" s="963"/>
      <c r="V565" s="963"/>
      <c r="W565" s="963"/>
      <c r="X565" s="963"/>
      <c r="Y565" s="963"/>
      <c r="Z565" s="963"/>
    </row>
    <row r="566" spans="1:26" ht="32">
      <c r="A566" s="979"/>
      <c r="B566" s="467"/>
      <c r="C566" s="471" t="s">
        <v>5886</v>
      </c>
      <c r="D566" s="180">
        <v>2</v>
      </c>
      <c r="E566" s="696" t="s">
        <v>549</v>
      </c>
      <c r="F566" s="475"/>
      <c r="G566" s="1039"/>
      <c r="H566" s="1040"/>
      <c r="I566" s="893"/>
      <c r="J566" s="893"/>
      <c r="K566" s="960"/>
      <c r="L566" s="960"/>
      <c r="M566" s="963"/>
      <c r="N566" s="963"/>
      <c r="O566" s="963"/>
      <c r="P566" s="963"/>
      <c r="Q566" s="963"/>
      <c r="R566" s="963"/>
      <c r="S566" s="963"/>
      <c r="T566" s="963"/>
      <c r="U566" s="963"/>
      <c r="V566" s="963"/>
      <c r="W566" s="963"/>
      <c r="X566" s="963"/>
      <c r="Y566" s="963"/>
      <c r="Z566" s="963"/>
    </row>
    <row r="567" spans="1:26" ht="32">
      <c r="A567" s="979"/>
      <c r="B567" s="467"/>
      <c r="C567" s="471" t="s">
        <v>3037</v>
      </c>
      <c r="D567" s="180">
        <v>2</v>
      </c>
      <c r="E567" s="696" t="s">
        <v>549</v>
      </c>
      <c r="F567" s="475"/>
      <c r="G567" s="1039"/>
      <c r="H567" s="1040"/>
      <c r="I567" s="893"/>
      <c r="J567" s="893"/>
      <c r="K567" s="960"/>
      <c r="L567" s="960"/>
      <c r="M567" s="963"/>
      <c r="N567" s="963"/>
      <c r="O567" s="963"/>
      <c r="P567" s="963"/>
      <c r="Q567" s="963"/>
      <c r="R567" s="963"/>
      <c r="S567" s="963"/>
      <c r="T567" s="963"/>
      <c r="U567" s="963"/>
      <c r="V567" s="963"/>
      <c r="W567" s="963"/>
      <c r="X567" s="963"/>
      <c r="Y567" s="963"/>
      <c r="Z567" s="963"/>
    </row>
    <row r="568" spans="1:26" ht="32">
      <c r="A568" s="979"/>
      <c r="B568" s="467"/>
      <c r="C568" s="471" t="s">
        <v>5887</v>
      </c>
      <c r="D568" s="180">
        <v>2</v>
      </c>
      <c r="E568" s="696" t="s">
        <v>506</v>
      </c>
      <c r="F568" s="475" t="s">
        <v>5888</v>
      </c>
      <c r="G568" s="1039"/>
      <c r="H568" s="1040"/>
      <c r="I568" s="893"/>
      <c r="J568" s="893"/>
      <c r="K568" s="960"/>
      <c r="L568" s="960"/>
      <c r="M568" s="963"/>
      <c r="N568" s="963"/>
      <c r="O568" s="963"/>
      <c r="P568" s="963"/>
      <c r="Q568" s="963"/>
      <c r="R568" s="963"/>
      <c r="S568" s="963"/>
      <c r="T568" s="963"/>
      <c r="U568" s="963"/>
      <c r="V568" s="963"/>
      <c r="W568" s="963"/>
      <c r="X568" s="963"/>
      <c r="Y568" s="963"/>
      <c r="Z568" s="963"/>
    </row>
    <row r="569" spans="1:26" ht="19">
      <c r="A569" s="927" t="s">
        <v>264</v>
      </c>
      <c r="B569" s="1606" t="s">
        <v>160</v>
      </c>
      <c r="C569" s="1570"/>
      <c r="D569" s="1570"/>
      <c r="E569" s="1570"/>
      <c r="F569" s="1570"/>
      <c r="G569" s="1573"/>
      <c r="H569" s="816"/>
      <c r="I569" s="893">
        <f>SUM(D570:D578)</f>
        <v>16</v>
      </c>
      <c r="J569" s="893">
        <f>COUNT(D570:D578)*2</f>
        <v>16</v>
      </c>
      <c r="K569" s="960"/>
      <c r="L569" s="960"/>
      <c r="M569" s="963"/>
      <c r="N569" s="963"/>
      <c r="O569" s="963"/>
      <c r="P569" s="963"/>
      <c r="Q569" s="963"/>
      <c r="R569" s="963"/>
      <c r="S569" s="963"/>
      <c r="T569" s="963"/>
      <c r="U569" s="963"/>
      <c r="V569" s="963"/>
      <c r="W569" s="963"/>
      <c r="X569" s="963"/>
      <c r="Y569" s="963"/>
      <c r="Z569" s="963"/>
    </row>
    <row r="570" spans="1:26" ht="51">
      <c r="A570" s="979" t="s">
        <v>2487</v>
      </c>
      <c r="B570" s="538" t="s">
        <v>1473</v>
      </c>
      <c r="C570" s="475" t="s">
        <v>1474</v>
      </c>
      <c r="D570" s="180">
        <v>2</v>
      </c>
      <c r="E570" s="696" t="s">
        <v>506</v>
      </c>
      <c r="F570" s="475"/>
      <c r="G570" s="1079"/>
      <c r="H570" s="1080"/>
      <c r="I570" s="893"/>
      <c r="J570" s="893"/>
      <c r="K570" s="960"/>
      <c r="L570" s="960"/>
      <c r="M570" s="963"/>
      <c r="N570" s="963"/>
      <c r="O570" s="963"/>
      <c r="P570" s="963"/>
      <c r="Q570" s="963"/>
      <c r="R570" s="963"/>
      <c r="S570" s="963"/>
      <c r="T570" s="963"/>
      <c r="U570" s="963"/>
      <c r="V570" s="963"/>
      <c r="W570" s="963"/>
      <c r="X570" s="963"/>
      <c r="Y570" s="963"/>
      <c r="Z570" s="963"/>
    </row>
    <row r="571" spans="1:26" ht="16">
      <c r="A571" s="979"/>
      <c r="B571" s="538"/>
      <c r="C571" s="475" t="s">
        <v>1475</v>
      </c>
      <c r="D571" s="180">
        <v>2</v>
      </c>
      <c r="E571" s="696" t="s">
        <v>506</v>
      </c>
      <c r="F571" s="475"/>
      <c r="G571" s="1079"/>
      <c r="H571" s="1080"/>
      <c r="I571" s="893"/>
      <c r="J571" s="893"/>
      <c r="K571" s="960"/>
      <c r="L571" s="960"/>
      <c r="M571" s="963"/>
      <c r="N571" s="963"/>
      <c r="O571" s="963"/>
      <c r="P571" s="963"/>
      <c r="Q571" s="963"/>
      <c r="R571" s="963"/>
      <c r="S571" s="963"/>
      <c r="T571" s="963"/>
      <c r="U571" s="963"/>
      <c r="V571" s="963"/>
      <c r="W571" s="963"/>
      <c r="X571" s="963"/>
      <c r="Y571" s="963"/>
      <c r="Z571" s="963"/>
    </row>
    <row r="572" spans="1:26" ht="32">
      <c r="A572" s="979"/>
      <c r="B572" s="538"/>
      <c r="C572" s="475" t="s">
        <v>5889</v>
      </c>
      <c r="D572" s="180">
        <v>2</v>
      </c>
      <c r="E572" s="696" t="s">
        <v>506</v>
      </c>
      <c r="F572" s="475"/>
      <c r="G572" s="1079"/>
      <c r="H572" s="1080"/>
      <c r="I572" s="893"/>
      <c r="J572" s="893"/>
      <c r="K572" s="960"/>
      <c r="L572" s="960"/>
      <c r="M572" s="963"/>
      <c r="N572" s="963"/>
      <c r="O572" s="963"/>
      <c r="P572" s="963"/>
      <c r="Q572" s="963"/>
      <c r="R572" s="963"/>
      <c r="S572" s="963"/>
      <c r="T572" s="963"/>
      <c r="U572" s="963"/>
      <c r="V572" s="963"/>
      <c r="W572" s="963"/>
      <c r="X572" s="963"/>
      <c r="Y572" s="963"/>
      <c r="Z572" s="963"/>
    </row>
    <row r="573" spans="1:26" ht="16">
      <c r="A573" s="979"/>
      <c r="B573" s="538"/>
      <c r="C573" s="1081" t="s">
        <v>3046</v>
      </c>
      <c r="D573" s="180">
        <v>2</v>
      </c>
      <c r="E573" s="696" t="s">
        <v>506</v>
      </c>
      <c r="F573" s="475"/>
      <c r="G573" s="1079"/>
      <c r="H573" s="1080"/>
      <c r="I573" s="893"/>
      <c r="J573" s="893"/>
      <c r="K573" s="960"/>
      <c r="L573" s="960"/>
      <c r="M573" s="963"/>
      <c r="N573" s="963"/>
      <c r="O573" s="963"/>
      <c r="P573" s="963"/>
      <c r="Q573" s="963"/>
      <c r="R573" s="963"/>
      <c r="S573" s="963"/>
      <c r="T573" s="963"/>
      <c r="U573" s="963"/>
      <c r="V573" s="963"/>
      <c r="W573" s="963"/>
      <c r="X573" s="963"/>
      <c r="Y573" s="963"/>
      <c r="Z573" s="963"/>
    </row>
    <row r="574" spans="1:26" ht="16">
      <c r="A574" s="979"/>
      <c r="B574" s="538"/>
      <c r="C574" s="475" t="s">
        <v>5890</v>
      </c>
      <c r="D574" s="180">
        <v>2</v>
      </c>
      <c r="E574" s="696" t="s">
        <v>506</v>
      </c>
      <c r="F574" s="475"/>
      <c r="G574" s="1079"/>
      <c r="H574" s="1080"/>
      <c r="I574" s="893"/>
      <c r="J574" s="893"/>
      <c r="K574" s="960"/>
      <c r="L574" s="960"/>
      <c r="M574" s="963"/>
      <c r="N574" s="963"/>
      <c r="O574" s="963"/>
      <c r="P574" s="963"/>
      <c r="Q574" s="963"/>
      <c r="R574" s="963"/>
      <c r="S574" s="963"/>
      <c r="T574" s="963"/>
      <c r="U574" s="963"/>
      <c r="V574" s="963"/>
      <c r="W574" s="963"/>
      <c r="X574" s="963"/>
      <c r="Y574" s="963"/>
      <c r="Z574" s="963"/>
    </row>
    <row r="575" spans="1:26" ht="16">
      <c r="A575" s="979"/>
      <c r="B575" s="538"/>
      <c r="C575" s="475" t="s">
        <v>5891</v>
      </c>
      <c r="D575" s="180">
        <v>2</v>
      </c>
      <c r="E575" s="696" t="s">
        <v>506</v>
      </c>
      <c r="F575" s="475"/>
      <c r="G575" s="1079"/>
      <c r="H575" s="1080"/>
      <c r="I575" s="893"/>
      <c r="J575" s="893"/>
      <c r="K575" s="960"/>
      <c r="L575" s="960"/>
      <c r="M575" s="963"/>
      <c r="N575" s="963"/>
      <c r="O575" s="963"/>
      <c r="P575" s="963"/>
      <c r="Q575" s="963"/>
      <c r="R575" s="963"/>
      <c r="S575" s="963"/>
      <c r="T575" s="963"/>
      <c r="U575" s="963"/>
      <c r="V575" s="963"/>
      <c r="W575" s="963"/>
      <c r="X575" s="963"/>
      <c r="Y575" s="963"/>
      <c r="Z575" s="963"/>
    </row>
    <row r="576" spans="1:26" ht="16">
      <c r="A576" s="979"/>
      <c r="B576" s="538"/>
      <c r="C576" s="475" t="s">
        <v>1476</v>
      </c>
      <c r="D576" s="180">
        <v>2</v>
      </c>
      <c r="E576" s="696" t="s">
        <v>506</v>
      </c>
      <c r="F576" s="475" t="s">
        <v>5892</v>
      </c>
      <c r="G576" s="1079"/>
      <c r="H576" s="1080"/>
      <c r="I576" s="893"/>
      <c r="J576" s="893"/>
      <c r="K576" s="960"/>
      <c r="L576" s="960"/>
      <c r="M576" s="963"/>
      <c r="N576" s="963"/>
      <c r="O576" s="963"/>
      <c r="P576" s="963"/>
      <c r="Q576" s="963"/>
      <c r="R576" s="963"/>
      <c r="S576" s="963"/>
      <c r="T576" s="963"/>
      <c r="U576" s="963"/>
      <c r="V576" s="963"/>
      <c r="W576" s="963"/>
      <c r="X576" s="963"/>
      <c r="Y576" s="963"/>
      <c r="Z576" s="963"/>
    </row>
    <row r="577" spans="1:26" ht="34">
      <c r="A577" s="979" t="s">
        <v>2488</v>
      </c>
      <c r="B577" s="467" t="s">
        <v>1478</v>
      </c>
      <c r="C577" s="475" t="s">
        <v>1479</v>
      </c>
      <c r="D577" s="180"/>
      <c r="E577" s="696" t="s">
        <v>506</v>
      </c>
      <c r="F577" s="475"/>
      <c r="G577" s="1079"/>
      <c r="H577" s="1080"/>
      <c r="I577" s="893"/>
      <c r="J577" s="893"/>
      <c r="K577" s="960"/>
      <c r="L577" s="960"/>
      <c r="M577" s="963"/>
      <c r="N577" s="963"/>
      <c r="O577" s="963"/>
      <c r="P577" s="963"/>
      <c r="Q577" s="963"/>
      <c r="R577" s="963"/>
      <c r="S577" s="963"/>
      <c r="T577" s="963"/>
      <c r="U577" s="963"/>
      <c r="V577" s="963"/>
      <c r="W577" s="963"/>
      <c r="X577" s="963"/>
      <c r="Y577" s="963"/>
      <c r="Z577" s="963"/>
    </row>
    <row r="578" spans="1:26" ht="32">
      <c r="A578" s="979"/>
      <c r="B578" s="467"/>
      <c r="C578" s="475" t="s">
        <v>5893</v>
      </c>
      <c r="D578" s="180">
        <v>2</v>
      </c>
      <c r="E578" s="696" t="s">
        <v>549</v>
      </c>
      <c r="F578" s="475" t="s">
        <v>5894</v>
      </c>
      <c r="G578" s="1079"/>
      <c r="H578" s="1080"/>
      <c r="I578" s="893"/>
      <c r="J578" s="893"/>
      <c r="K578" s="960"/>
      <c r="L578" s="960"/>
      <c r="M578" s="963"/>
      <c r="N578" s="963"/>
      <c r="O578" s="963"/>
      <c r="P578" s="963"/>
      <c r="Q578" s="963"/>
      <c r="R578" s="963"/>
      <c r="S578" s="963"/>
      <c r="T578" s="963"/>
      <c r="U578" s="963"/>
      <c r="V578" s="963"/>
      <c r="W578" s="963"/>
      <c r="X578" s="963"/>
      <c r="Y578" s="963"/>
      <c r="Z578" s="963"/>
    </row>
    <row r="579" spans="1:26" ht="19">
      <c r="A579" s="927" t="s">
        <v>265</v>
      </c>
      <c r="B579" s="1606" t="s">
        <v>162</v>
      </c>
      <c r="C579" s="1570"/>
      <c r="D579" s="1570"/>
      <c r="E579" s="1570"/>
      <c r="F579" s="1570"/>
      <c r="G579" s="1573"/>
      <c r="H579" s="816"/>
      <c r="I579" s="893">
        <f>SUM(D580:D597)</f>
        <v>36</v>
      </c>
      <c r="J579" s="893">
        <f>COUNT(D580:D597)*2</f>
        <v>36</v>
      </c>
      <c r="K579" s="960"/>
      <c r="L579" s="960"/>
      <c r="M579" s="963"/>
      <c r="N579" s="963"/>
      <c r="O579" s="963"/>
      <c r="P579" s="963"/>
      <c r="Q579" s="963"/>
      <c r="R579" s="963"/>
      <c r="S579" s="963"/>
      <c r="T579" s="963"/>
      <c r="U579" s="963"/>
      <c r="V579" s="963"/>
      <c r="W579" s="963"/>
      <c r="X579" s="963"/>
      <c r="Y579" s="963"/>
      <c r="Z579" s="963"/>
    </row>
    <row r="580" spans="1:26" ht="48">
      <c r="A580" s="979" t="s">
        <v>2490</v>
      </c>
      <c r="B580" s="475" t="s">
        <v>5895</v>
      </c>
      <c r="C580" s="475" t="s">
        <v>1484</v>
      </c>
      <c r="D580" s="180">
        <v>2</v>
      </c>
      <c r="E580" s="696" t="s">
        <v>387</v>
      </c>
      <c r="F580" s="475" t="s">
        <v>5896</v>
      </c>
      <c r="G580" s="1079"/>
      <c r="H580" s="1080"/>
      <c r="I580" s="893"/>
      <c r="J580" s="893"/>
      <c r="K580" s="960"/>
      <c r="L580" s="960"/>
      <c r="M580" s="963"/>
      <c r="N580" s="963"/>
      <c r="O580" s="963"/>
      <c r="P580" s="963"/>
      <c r="Q580" s="963"/>
      <c r="R580" s="963"/>
      <c r="S580" s="963"/>
      <c r="T580" s="963"/>
      <c r="U580" s="963"/>
      <c r="V580" s="963"/>
      <c r="W580" s="963"/>
      <c r="X580" s="963"/>
      <c r="Y580" s="963"/>
      <c r="Z580" s="963"/>
    </row>
    <row r="581" spans="1:26" ht="80">
      <c r="A581" s="979"/>
      <c r="B581" s="475"/>
      <c r="C581" s="475" t="s">
        <v>2491</v>
      </c>
      <c r="D581" s="180">
        <v>2</v>
      </c>
      <c r="E581" s="696" t="s">
        <v>387</v>
      </c>
      <c r="F581" s="475" t="s">
        <v>5897</v>
      </c>
      <c r="G581" s="1079"/>
      <c r="H581" s="1080"/>
      <c r="I581" s="893"/>
      <c r="J581" s="893"/>
      <c r="K581" s="960"/>
      <c r="L581" s="960"/>
      <c r="M581" s="963"/>
      <c r="N581" s="963"/>
      <c r="O581" s="963"/>
      <c r="P581" s="963"/>
      <c r="Q581" s="963"/>
      <c r="R581" s="963"/>
      <c r="S581" s="963"/>
      <c r="T581" s="963"/>
      <c r="U581" s="963"/>
      <c r="V581" s="963"/>
      <c r="W581" s="963"/>
      <c r="X581" s="963"/>
      <c r="Y581" s="963"/>
      <c r="Z581" s="963"/>
    </row>
    <row r="582" spans="1:26" ht="16">
      <c r="A582" s="979"/>
      <c r="B582" s="475"/>
      <c r="C582" s="471" t="s">
        <v>1488</v>
      </c>
      <c r="D582" s="180">
        <v>2</v>
      </c>
      <c r="E582" s="696" t="s">
        <v>387</v>
      </c>
      <c r="F582" s="471" t="s">
        <v>1489</v>
      </c>
      <c r="G582" s="1079"/>
      <c r="H582" s="1080"/>
      <c r="I582" s="893"/>
      <c r="J582" s="893"/>
      <c r="K582" s="960"/>
      <c r="L582" s="960"/>
      <c r="M582" s="963"/>
      <c r="N582" s="963"/>
      <c r="O582" s="963"/>
      <c r="P582" s="963"/>
      <c r="Q582" s="963"/>
      <c r="R582" s="963"/>
      <c r="S582" s="963"/>
      <c r="T582" s="963"/>
      <c r="U582" s="963"/>
      <c r="V582" s="963"/>
      <c r="W582" s="963"/>
      <c r="X582" s="963"/>
      <c r="Y582" s="963"/>
      <c r="Z582" s="963"/>
    </row>
    <row r="583" spans="1:26" ht="32">
      <c r="A583" s="979"/>
      <c r="B583" s="475"/>
      <c r="C583" s="471" t="s">
        <v>1490</v>
      </c>
      <c r="D583" s="180">
        <v>2</v>
      </c>
      <c r="E583" s="696" t="s">
        <v>387</v>
      </c>
      <c r="F583" s="475" t="s">
        <v>1491</v>
      </c>
      <c r="G583" s="1079"/>
      <c r="H583" s="1080"/>
      <c r="I583" s="893"/>
      <c r="J583" s="893"/>
      <c r="K583" s="960"/>
      <c r="L583" s="960"/>
      <c r="M583" s="963"/>
      <c r="N583" s="963"/>
      <c r="O583" s="963"/>
      <c r="P583" s="963"/>
      <c r="Q583" s="963"/>
      <c r="R583" s="963"/>
      <c r="S583" s="963"/>
      <c r="T583" s="963"/>
      <c r="U583" s="963"/>
      <c r="V583" s="963"/>
      <c r="W583" s="963"/>
      <c r="X583" s="963"/>
      <c r="Y583" s="963"/>
      <c r="Z583" s="963"/>
    </row>
    <row r="584" spans="1:26" ht="16">
      <c r="A584" s="979"/>
      <c r="B584" s="475"/>
      <c r="C584" s="475" t="s">
        <v>1492</v>
      </c>
      <c r="D584" s="180">
        <v>2</v>
      </c>
      <c r="E584" s="696" t="s">
        <v>387</v>
      </c>
      <c r="F584" s="475" t="s">
        <v>1493</v>
      </c>
      <c r="G584" s="1079"/>
      <c r="H584" s="1080"/>
      <c r="I584" s="893"/>
      <c r="J584" s="893"/>
      <c r="K584" s="960"/>
      <c r="L584" s="960"/>
      <c r="M584" s="963"/>
      <c r="N584" s="963"/>
      <c r="O584" s="963"/>
      <c r="P584" s="963"/>
      <c r="Q584" s="963"/>
      <c r="R584" s="963"/>
      <c r="S584" s="963"/>
      <c r="T584" s="963"/>
      <c r="U584" s="963"/>
      <c r="V584" s="963"/>
      <c r="W584" s="963"/>
      <c r="X584" s="963"/>
      <c r="Y584" s="963"/>
      <c r="Z584" s="963"/>
    </row>
    <row r="585" spans="1:26" ht="16">
      <c r="A585" s="979"/>
      <c r="B585" s="475"/>
      <c r="C585" s="262" t="s">
        <v>1494</v>
      </c>
      <c r="D585" s="180">
        <v>2</v>
      </c>
      <c r="E585" s="696" t="s">
        <v>387</v>
      </c>
      <c r="F585" s="475"/>
      <c r="G585" s="1082"/>
      <c r="H585" s="1080"/>
      <c r="I585" s="893"/>
      <c r="J585" s="893"/>
      <c r="K585" s="960"/>
      <c r="L585" s="960"/>
      <c r="M585" s="963"/>
      <c r="N585" s="963"/>
      <c r="O585" s="963"/>
      <c r="P585" s="963"/>
      <c r="Q585" s="963"/>
      <c r="R585" s="963"/>
      <c r="S585" s="963"/>
      <c r="T585" s="963"/>
      <c r="U585" s="963"/>
      <c r="V585" s="963"/>
      <c r="W585" s="963"/>
      <c r="X585" s="963"/>
      <c r="Y585" s="963"/>
      <c r="Z585" s="963"/>
    </row>
    <row r="586" spans="1:26" ht="48">
      <c r="A586" s="979" t="s">
        <v>2493</v>
      </c>
      <c r="B586" s="475" t="s">
        <v>2494</v>
      </c>
      <c r="C586" s="473" t="s">
        <v>1497</v>
      </c>
      <c r="D586" s="180">
        <v>2</v>
      </c>
      <c r="E586" s="846" t="s">
        <v>506</v>
      </c>
      <c r="F586" s="471" t="s">
        <v>1498</v>
      </c>
      <c r="G586" s="1039"/>
      <c r="H586" s="1040"/>
      <c r="I586" s="893"/>
      <c r="J586" s="893"/>
      <c r="K586" s="960"/>
      <c r="L586" s="960"/>
      <c r="M586" s="963"/>
      <c r="N586" s="963"/>
      <c r="O586" s="963"/>
      <c r="P586" s="963"/>
      <c r="Q586" s="963"/>
      <c r="R586" s="963"/>
      <c r="S586" s="963"/>
      <c r="T586" s="963"/>
      <c r="U586" s="963"/>
      <c r="V586" s="963"/>
      <c r="W586" s="963"/>
      <c r="X586" s="963"/>
      <c r="Y586" s="963"/>
      <c r="Z586" s="963"/>
    </row>
    <row r="587" spans="1:26" ht="32">
      <c r="A587" s="979"/>
      <c r="B587" s="475"/>
      <c r="C587" s="471" t="s">
        <v>1499</v>
      </c>
      <c r="D587" s="180">
        <v>2</v>
      </c>
      <c r="E587" s="846" t="s">
        <v>506</v>
      </c>
      <c r="F587" s="471" t="s">
        <v>1500</v>
      </c>
      <c r="G587" s="1039"/>
      <c r="H587" s="1040"/>
      <c r="I587" s="893"/>
      <c r="J587" s="893"/>
      <c r="K587" s="960"/>
      <c r="L587" s="960"/>
      <c r="M587" s="963"/>
      <c r="N587" s="963"/>
      <c r="O587" s="963"/>
      <c r="P587" s="963"/>
      <c r="Q587" s="963"/>
      <c r="R587" s="963"/>
      <c r="S587" s="963"/>
      <c r="T587" s="963"/>
      <c r="U587" s="963"/>
      <c r="V587" s="963"/>
      <c r="W587" s="963"/>
      <c r="X587" s="963"/>
      <c r="Y587" s="963"/>
      <c r="Z587" s="963"/>
    </row>
    <row r="588" spans="1:26" ht="32">
      <c r="A588" s="979"/>
      <c r="B588" s="475"/>
      <c r="C588" s="471" t="s">
        <v>1501</v>
      </c>
      <c r="D588" s="180">
        <v>2</v>
      </c>
      <c r="E588" s="846" t="s">
        <v>506</v>
      </c>
      <c r="F588" s="471" t="s">
        <v>1502</v>
      </c>
      <c r="G588" s="1039"/>
      <c r="H588" s="1040"/>
      <c r="I588" s="893"/>
      <c r="J588" s="893"/>
      <c r="K588" s="960"/>
      <c r="L588" s="960"/>
      <c r="M588" s="963"/>
      <c r="N588" s="963"/>
      <c r="O588" s="963"/>
      <c r="P588" s="963"/>
      <c r="Q588" s="963"/>
      <c r="R588" s="963"/>
      <c r="S588" s="963"/>
      <c r="T588" s="963"/>
      <c r="U588" s="963"/>
      <c r="V588" s="963"/>
      <c r="W588" s="963"/>
      <c r="X588" s="963"/>
      <c r="Y588" s="963"/>
      <c r="Z588" s="963"/>
    </row>
    <row r="589" spans="1:26" ht="32">
      <c r="A589" s="979"/>
      <c r="B589" s="475"/>
      <c r="C589" s="475" t="s">
        <v>5898</v>
      </c>
      <c r="D589" s="180">
        <v>2</v>
      </c>
      <c r="E589" s="846" t="s">
        <v>506</v>
      </c>
      <c r="F589" s="471"/>
      <c r="G589" s="1039"/>
      <c r="H589" s="1040"/>
      <c r="I589" s="893"/>
      <c r="J589" s="893"/>
      <c r="K589" s="960"/>
      <c r="L589" s="960"/>
      <c r="M589" s="963"/>
      <c r="N589" s="963"/>
      <c r="O589" s="963"/>
      <c r="P589" s="963"/>
      <c r="Q589" s="963"/>
      <c r="R589" s="963"/>
      <c r="S589" s="963"/>
      <c r="T589" s="963"/>
      <c r="U589" s="963"/>
      <c r="V589" s="963"/>
      <c r="W589" s="963"/>
      <c r="X589" s="963"/>
      <c r="Y589" s="963"/>
      <c r="Z589" s="963"/>
    </row>
    <row r="590" spans="1:26" ht="16">
      <c r="A590" s="979"/>
      <c r="B590" s="475"/>
      <c r="C590" s="475" t="s">
        <v>5899</v>
      </c>
      <c r="D590" s="180">
        <v>2</v>
      </c>
      <c r="E590" s="846" t="s">
        <v>506</v>
      </c>
      <c r="F590" s="471"/>
      <c r="G590" s="1039"/>
      <c r="H590" s="1040"/>
      <c r="I590" s="893"/>
      <c r="J590" s="893"/>
      <c r="K590" s="960"/>
      <c r="L590" s="960"/>
      <c r="M590" s="963"/>
      <c r="N590" s="963"/>
      <c r="O590" s="963"/>
      <c r="P590" s="963"/>
      <c r="Q590" s="963"/>
      <c r="R590" s="963"/>
      <c r="S590" s="963"/>
      <c r="T590" s="963"/>
      <c r="U590" s="963"/>
      <c r="V590" s="963"/>
      <c r="W590" s="963"/>
      <c r="X590" s="963"/>
      <c r="Y590" s="963"/>
      <c r="Z590" s="963"/>
    </row>
    <row r="591" spans="1:26" ht="16">
      <c r="A591" s="979"/>
      <c r="B591" s="475"/>
      <c r="C591" s="475" t="s">
        <v>1503</v>
      </c>
      <c r="D591" s="180">
        <v>2</v>
      </c>
      <c r="E591" s="846" t="s">
        <v>506</v>
      </c>
      <c r="F591" s="471"/>
      <c r="G591" s="1039"/>
      <c r="H591" s="1040"/>
      <c r="I591" s="893"/>
      <c r="J591" s="893"/>
      <c r="K591" s="960"/>
      <c r="L591" s="960"/>
      <c r="M591" s="963"/>
      <c r="N591" s="963"/>
      <c r="O591" s="963"/>
      <c r="P591" s="963"/>
      <c r="Q591" s="963"/>
      <c r="R591" s="963"/>
      <c r="S591" s="963"/>
      <c r="T591" s="963"/>
      <c r="U591" s="963"/>
      <c r="V591" s="963"/>
      <c r="W591" s="963"/>
      <c r="X591" s="963"/>
      <c r="Y591" s="963"/>
      <c r="Z591" s="963"/>
    </row>
    <row r="592" spans="1:26" ht="32">
      <c r="A592" s="979"/>
      <c r="B592" s="475"/>
      <c r="C592" s="475" t="s">
        <v>5900</v>
      </c>
      <c r="D592" s="180">
        <v>2</v>
      </c>
      <c r="E592" s="846" t="s">
        <v>506</v>
      </c>
      <c r="F592" s="471"/>
      <c r="G592" s="1039"/>
      <c r="H592" s="1040"/>
      <c r="I592" s="893"/>
      <c r="J592" s="893"/>
      <c r="K592" s="960"/>
      <c r="L592" s="960"/>
      <c r="M592" s="963"/>
      <c r="N592" s="963"/>
      <c r="O592" s="963"/>
      <c r="P592" s="963"/>
      <c r="Q592" s="963"/>
      <c r="R592" s="963"/>
      <c r="S592" s="963"/>
      <c r="T592" s="963"/>
      <c r="U592" s="963"/>
      <c r="V592" s="963"/>
      <c r="W592" s="963"/>
      <c r="X592" s="963"/>
      <c r="Y592" s="963"/>
      <c r="Z592" s="963"/>
    </row>
    <row r="593" spans="1:26" ht="32">
      <c r="A593" s="979"/>
      <c r="B593" s="475"/>
      <c r="C593" s="471" t="s">
        <v>5178</v>
      </c>
      <c r="D593" s="180">
        <v>2</v>
      </c>
      <c r="E593" s="846" t="s">
        <v>506</v>
      </c>
      <c r="F593" s="471" t="s">
        <v>5179</v>
      </c>
      <c r="G593" s="1079"/>
      <c r="H593" s="1080"/>
      <c r="I593" s="893"/>
      <c r="J593" s="893"/>
      <c r="K593" s="960"/>
      <c r="L593" s="960"/>
      <c r="M593" s="963"/>
      <c r="N593" s="963"/>
      <c r="O593" s="963"/>
      <c r="P593" s="963"/>
      <c r="Q593" s="963"/>
      <c r="R593" s="963"/>
      <c r="S593" s="963"/>
      <c r="T593" s="963"/>
      <c r="U593" s="963"/>
      <c r="V593" s="963"/>
      <c r="W593" s="963"/>
      <c r="X593" s="963"/>
      <c r="Y593" s="963"/>
      <c r="Z593" s="963"/>
    </row>
    <row r="594" spans="1:26" ht="32">
      <c r="A594" s="979"/>
      <c r="B594" s="475"/>
      <c r="C594" s="475" t="s">
        <v>5901</v>
      </c>
      <c r="D594" s="180">
        <v>2</v>
      </c>
      <c r="E594" s="696" t="s">
        <v>2830</v>
      </c>
      <c r="F594" s="475"/>
      <c r="G594" s="1079"/>
      <c r="H594" s="1080"/>
      <c r="I594" s="893"/>
      <c r="J594" s="893"/>
      <c r="K594" s="960"/>
      <c r="L594" s="960"/>
      <c r="M594" s="963"/>
      <c r="N594" s="963"/>
      <c r="O594" s="963"/>
      <c r="P594" s="963"/>
      <c r="Q594" s="963"/>
      <c r="R594" s="963"/>
      <c r="S594" s="963"/>
      <c r="T594" s="963"/>
      <c r="U594" s="963"/>
      <c r="V594" s="963"/>
      <c r="W594" s="963"/>
      <c r="X594" s="963"/>
      <c r="Y594" s="963"/>
      <c r="Z594" s="963"/>
    </row>
    <row r="595" spans="1:26" ht="16">
      <c r="A595" s="979"/>
      <c r="B595" s="475"/>
      <c r="C595" s="475" t="s">
        <v>5902</v>
      </c>
      <c r="D595" s="180">
        <v>2</v>
      </c>
      <c r="E595" s="696" t="s">
        <v>2830</v>
      </c>
      <c r="F595" s="475"/>
      <c r="G595" s="1079"/>
      <c r="H595" s="1080"/>
      <c r="I595" s="893"/>
      <c r="J595" s="893"/>
      <c r="K595" s="960"/>
      <c r="L595" s="960"/>
      <c r="M595" s="963"/>
      <c r="N595" s="963"/>
      <c r="O595" s="963"/>
      <c r="P595" s="963"/>
      <c r="Q595" s="963"/>
      <c r="R595" s="963"/>
      <c r="S595" s="963"/>
      <c r="T595" s="963"/>
      <c r="U595" s="963"/>
      <c r="V595" s="963"/>
      <c r="W595" s="963"/>
      <c r="X595" s="963"/>
      <c r="Y595" s="963"/>
      <c r="Z595" s="963"/>
    </row>
    <row r="596" spans="1:26" ht="32">
      <c r="A596" s="979"/>
      <c r="B596" s="475"/>
      <c r="C596" s="475" t="s">
        <v>5903</v>
      </c>
      <c r="D596" s="180">
        <v>2</v>
      </c>
      <c r="E596" s="696" t="s">
        <v>2830</v>
      </c>
      <c r="F596" s="475"/>
      <c r="G596" s="1079"/>
      <c r="H596" s="1080"/>
      <c r="I596" s="893"/>
      <c r="J596" s="893"/>
      <c r="K596" s="960"/>
      <c r="L596" s="960"/>
      <c r="M596" s="963"/>
      <c r="N596" s="963"/>
      <c r="O596" s="963"/>
      <c r="P596" s="963"/>
      <c r="Q596" s="963"/>
      <c r="R596" s="963"/>
      <c r="S596" s="963"/>
      <c r="T596" s="963"/>
      <c r="U596" s="963"/>
      <c r="V596" s="963"/>
      <c r="W596" s="963"/>
      <c r="X596" s="963"/>
      <c r="Y596" s="963"/>
      <c r="Z596" s="963"/>
    </row>
    <row r="597" spans="1:26" ht="32">
      <c r="A597" s="979"/>
      <c r="B597" s="475"/>
      <c r="C597" s="475" t="s">
        <v>5904</v>
      </c>
      <c r="D597" s="180">
        <v>2</v>
      </c>
      <c r="E597" s="696" t="s">
        <v>891</v>
      </c>
      <c r="F597" s="475" t="s">
        <v>3064</v>
      </c>
      <c r="G597" s="1079"/>
      <c r="H597" s="1080"/>
      <c r="I597" s="893"/>
      <c r="J597" s="893"/>
      <c r="K597" s="960"/>
      <c r="L597" s="960"/>
      <c r="M597" s="963"/>
      <c r="N597" s="963"/>
      <c r="O597" s="963"/>
      <c r="P597" s="963"/>
      <c r="Q597" s="963"/>
      <c r="R597" s="963"/>
      <c r="S597" s="963"/>
      <c r="T597" s="963"/>
      <c r="U597" s="963"/>
      <c r="V597" s="963"/>
      <c r="W597" s="963"/>
      <c r="X597" s="963"/>
      <c r="Y597" s="963"/>
      <c r="Z597" s="963"/>
    </row>
    <row r="598" spans="1:26" ht="19">
      <c r="A598" s="927" t="s">
        <v>266</v>
      </c>
      <c r="B598" s="1606" t="s">
        <v>164</v>
      </c>
      <c r="C598" s="1570"/>
      <c r="D598" s="1570"/>
      <c r="E598" s="1570"/>
      <c r="F598" s="1570"/>
      <c r="G598" s="1573"/>
      <c r="H598" s="816"/>
      <c r="I598" s="893">
        <f>SUM(D599:D616)</f>
        <v>36</v>
      </c>
      <c r="J598" s="893">
        <f>COUNT(D599:D616)*2</f>
        <v>36</v>
      </c>
      <c r="K598" s="960"/>
      <c r="L598" s="960"/>
      <c r="M598" s="963"/>
      <c r="N598" s="963"/>
      <c r="O598" s="963"/>
      <c r="P598" s="963"/>
      <c r="Q598" s="963"/>
      <c r="R598" s="963"/>
      <c r="S598" s="963"/>
      <c r="T598" s="963"/>
      <c r="U598" s="963"/>
      <c r="V598" s="963"/>
      <c r="W598" s="963"/>
      <c r="X598" s="963"/>
      <c r="Y598" s="963"/>
      <c r="Z598" s="963"/>
    </row>
    <row r="599" spans="1:26" ht="32">
      <c r="A599" s="979" t="s">
        <v>2495</v>
      </c>
      <c r="B599" s="471" t="s">
        <v>1505</v>
      </c>
      <c r="C599" s="475" t="s">
        <v>1506</v>
      </c>
      <c r="D599" s="180">
        <v>2</v>
      </c>
      <c r="E599" s="696" t="s">
        <v>469</v>
      </c>
      <c r="F599" s="475" t="s">
        <v>5905</v>
      </c>
      <c r="G599" s="1039"/>
      <c r="H599" s="1040"/>
      <c r="I599" s="893"/>
      <c r="J599" s="893"/>
      <c r="K599" s="960"/>
      <c r="L599" s="960"/>
      <c r="M599" s="963"/>
      <c r="N599" s="963"/>
      <c r="O599" s="963"/>
      <c r="P599" s="963"/>
      <c r="Q599" s="963"/>
      <c r="R599" s="963"/>
      <c r="S599" s="963"/>
      <c r="T599" s="963"/>
      <c r="U599" s="963"/>
      <c r="V599" s="963"/>
      <c r="W599" s="963"/>
      <c r="X599" s="963"/>
      <c r="Y599" s="963"/>
      <c r="Z599" s="963"/>
    </row>
    <row r="600" spans="1:26" ht="16">
      <c r="A600" s="979"/>
      <c r="B600" s="471"/>
      <c r="C600" s="475" t="s">
        <v>5906</v>
      </c>
      <c r="D600" s="180">
        <v>2</v>
      </c>
      <c r="E600" s="696" t="s">
        <v>469</v>
      </c>
      <c r="F600" s="1041"/>
      <c r="G600" s="1039"/>
      <c r="H600" s="1040"/>
      <c r="I600" s="893"/>
      <c r="J600" s="893"/>
      <c r="K600" s="960"/>
      <c r="L600" s="960"/>
      <c r="M600" s="963"/>
      <c r="N600" s="963"/>
      <c r="O600" s="963"/>
      <c r="P600" s="963"/>
      <c r="Q600" s="963"/>
      <c r="R600" s="963"/>
      <c r="S600" s="963"/>
      <c r="T600" s="963"/>
      <c r="U600" s="963"/>
      <c r="V600" s="963"/>
      <c r="W600" s="963"/>
      <c r="X600" s="963"/>
      <c r="Y600" s="963"/>
      <c r="Z600" s="963"/>
    </row>
    <row r="601" spans="1:26" ht="32">
      <c r="A601" s="979"/>
      <c r="B601" s="471"/>
      <c r="C601" s="475" t="s">
        <v>3065</v>
      </c>
      <c r="D601" s="180">
        <v>2</v>
      </c>
      <c r="E601" s="696" t="s">
        <v>469</v>
      </c>
      <c r="F601" s="471"/>
      <c r="G601" s="1039"/>
      <c r="H601" s="1040"/>
      <c r="I601" s="893"/>
      <c r="J601" s="893"/>
      <c r="K601" s="960"/>
      <c r="L601" s="960"/>
      <c r="M601" s="963"/>
      <c r="N601" s="963"/>
      <c r="O601" s="963"/>
      <c r="P601" s="963"/>
      <c r="Q601" s="963"/>
      <c r="R601" s="963"/>
      <c r="S601" s="963"/>
      <c r="T601" s="963"/>
      <c r="U601" s="963"/>
      <c r="V601" s="963"/>
      <c r="W601" s="963"/>
      <c r="X601" s="963"/>
      <c r="Y601" s="963"/>
      <c r="Z601" s="963"/>
    </row>
    <row r="602" spans="1:26" ht="16">
      <c r="A602" s="979"/>
      <c r="B602" s="471"/>
      <c r="C602" s="475" t="s">
        <v>5907</v>
      </c>
      <c r="D602" s="180">
        <v>2</v>
      </c>
      <c r="E602" s="696" t="s">
        <v>469</v>
      </c>
      <c r="F602" s="475"/>
      <c r="G602" s="1039"/>
      <c r="H602" s="1040"/>
      <c r="I602" s="893"/>
      <c r="J602" s="893"/>
      <c r="K602" s="960"/>
      <c r="L602" s="960"/>
      <c r="M602" s="963"/>
      <c r="N602" s="963"/>
      <c r="O602" s="963"/>
      <c r="P602" s="963"/>
      <c r="Q602" s="963"/>
      <c r="R602" s="963"/>
      <c r="S602" s="963"/>
      <c r="T602" s="963"/>
      <c r="U602" s="963"/>
      <c r="V602" s="963"/>
      <c r="W602" s="963"/>
      <c r="X602" s="963"/>
      <c r="Y602" s="963"/>
      <c r="Z602" s="963"/>
    </row>
    <row r="603" spans="1:26" ht="48">
      <c r="A603" s="979"/>
      <c r="B603" s="471"/>
      <c r="C603" s="475" t="s">
        <v>5908</v>
      </c>
      <c r="D603" s="180">
        <v>2</v>
      </c>
      <c r="E603" s="696" t="s">
        <v>469</v>
      </c>
      <c r="F603" s="475"/>
      <c r="G603" s="1039"/>
      <c r="H603" s="1040"/>
      <c r="I603" s="893"/>
      <c r="J603" s="893"/>
      <c r="K603" s="960"/>
      <c r="L603" s="960"/>
      <c r="M603" s="963"/>
      <c r="N603" s="963"/>
      <c r="O603" s="963"/>
      <c r="P603" s="963"/>
      <c r="Q603" s="963"/>
      <c r="R603" s="963"/>
      <c r="S603" s="963"/>
      <c r="T603" s="963"/>
      <c r="U603" s="963"/>
      <c r="V603" s="963"/>
      <c r="W603" s="963"/>
      <c r="X603" s="963"/>
      <c r="Y603" s="963"/>
      <c r="Z603" s="963"/>
    </row>
    <row r="604" spans="1:26" ht="48">
      <c r="A604" s="979" t="s">
        <v>2499</v>
      </c>
      <c r="B604" s="475" t="s">
        <v>1508</v>
      </c>
      <c r="C604" s="471" t="s">
        <v>1509</v>
      </c>
      <c r="D604" s="180">
        <v>2</v>
      </c>
      <c r="E604" s="696" t="s">
        <v>506</v>
      </c>
      <c r="F604" s="475" t="s">
        <v>1510</v>
      </c>
      <c r="G604" s="1039"/>
      <c r="H604" s="1040"/>
      <c r="I604" s="893"/>
      <c r="J604" s="893"/>
      <c r="K604" s="960"/>
      <c r="L604" s="960"/>
      <c r="M604" s="963"/>
      <c r="N604" s="963"/>
      <c r="O604" s="963"/>
      <c r="P604" s="963"/>
      <c r="Q604" s="963"/>
      <c r="R604" s="963"/>
      <c r="S604" s="963"/>
      <c r="T604" s="963"/>
      <c r="U604" s="963"/>
      <c r="V604" s="963"/>
      <c r="W604" s="963"/>
      <c r="X604" s="963"/>
      <c r="Y604" s="963"/>
      <c r="Z604" s="963"/>
    </row>
    <row r="605" spans="1:26" ht="16">
      <c r="A605" s="979"/>
      <c r="B605" s="475"/>
      <c r="C605" s="471" t="s">
        <v>1511</v>
      </c>
      <c r="D605" s="180">
        <v>2</v>
      </c>
      <c r="E605" s="696" t="s">
        <v>506</v>
      </c>
      <c r="F605" s="475" t="s">
        <v>1512</v>
      </c>
      <c r="G605" s="1039"/>
      <c r="H605" s="1040"/>
      <c r="I605" s="893"/>
      <c r="J605" s="893"/>
      <c r="K605" s="960"/>
      <c r="L605" s="960"/>
      <c r="M605" s="963"/>
      <c r="N605" s="963"/>
      <c r="O605" s="963"/>
      <c r="P605" s="963"/>
      <c r="Q605" s="963"/>
      <c r="R605" s="963"/>
      <c r="S605" s="963"/>
      <c r="T605" s="963"/>
      <c r="U605" s="963"/>
      <c r="V605" s="963"/>
      <c r="W605" s="963"/>
      <c r="X605" s="963"/>
      <c r="Y605" s="963"/>
      <c r="Z605" s="963"/>
    </row>
    <row r="606" spans="1:26" ht="48">
      <c r="A606" s="979" t="s">
        <v>2500</v>
      </c>
      <c r="B606" s="475" t="s">
        <v>1514</v>
      </c>
      <c r="C606" s="471" t="s">
        <v>1515</v>
      </c>
      <c r="D606" s="180">
        <v>2</v>
      </c>
      <c r="E606" s="696" t="s">
        <v>599</v>
      </c>
      <c r="F606" s="475"/>
      <c r="G606" s="1039"/>
      <c r="H606" s="1040"/>
      <c r="I606" s="893"/>
      <c r="J606" s="893"/>
      <c r="K606" s="960"/>
      <c r="L606" s="960"/>
      <c r="M606" s="963"/>
      <c r="N606" s="963"/>
      <c r="O606" s="963"/>
      <c r="P606" s="963"/>
      <c r="Q606" s="963"/>
      <c r="R606" s="963"/>
      <c r="S606" s="963"/>
      <c r="T606" s="963"/>
      <c r="U606" s="963"/>
      <c r="V606" s="963"/>
      <c r="W606" s="963"/>
      <c r="X606" s="963"/>
      <c r="Y606" s="963"/>
      <c r="Z606" s="963"/>
    </row>
    <row r="607" spans="1:26" ht="32">
      <c r="A607" s="979"/>
      <c r="B607" s="475"/>
      <c r="C607" s="471" t="s">
        <v>2501</v>
      </c>
      <c r="D607" s="180">
        <v>2</v>
      </c>
      <c r="E607" s="696" t="s">
        <v>599</v>
      </c>
      <c r="F607" s="475"/>
      <c r="G607" s="1039"/>
      <c r="H607" s="1040"/>
      <c r="I607" s="893"/>
      <c r="J607" s="893"/>
      <c r="K607" s="960"/>
      <c r="L607" s="960"/>
      <c r="M607" s="963"/>
      <c r="N607" s="963"/>
      <c r="O607" s="963"/>
      <c r="P607" s="963"/>
      <c r="Q607" s="963"/>
      <c r="R607" s="963"/>
      <c r="S607" s="963"/>
      <c r="T607" s="963"/>
      <c r="U607" s="963"/>
      <c r="V607" s="963"/>
      <c r="W607" s="963"/>
      <c r="X607" s="963"/>
      <c r="Y607" s="963"/>
      <c r="Z607" s="963"/>
    </row>
    <row r="608" spans="1:26" ht="32">
      <c r="A608" s="979"/>
      <c r="B608" s="475"/>
      <c r="C608" s="471" t="s">
        <v>1517</v>
      </c>
      <c r="D608" s="180">
        <v>2</v>
      </c>
      <c r="E608" s="696" t="s">
        <v>599</v>
      </c>
      <c r="F608" s="475"/>
      <c r="G608" s="1039"/>
      <c r="H608" s="1040"/>
      <c r="I608" s="893"/>
      <c r="J608" s="893"/>
      <c r="K608" s="960"/>
      <c r="L608" s="960"/>
      <c r="M608" s="963"/>
      <c r="N608" s="963"/>
      <c r="O608" s="963"/>
      <c r="P608" s="963"/>
      <c r="Q608" s="963"/>
      <c r="R608" s="963"/>
      <c r="S608" s="963"/>
      <c r="T608" s="963"/>
      <c r="U608" s="963"/>
      <c r="V608" s="963"/>
      <c r="W608" s="963"/>
      <c r="X608" s="963"/>
      <c r="Y608" s="963"/>
      <c r="Z608" s="963"/>
    </row>
    <row r="609" spans="1:26" ht="32">
      <c r="A609" s="979"/>
      <c r="B609" s="475"/>
      <c r="C609" s="471" t="s">
        <v>1518</v>
      </c>
      <c r="D609" s="180">
        <v>2</v>
      </c>
      <c r="E609" s="696" t="s">
        <v>506</v>
      </c>
      <c r="F609" s="475"/>
      <c r="G609" s="1039"/>
      <c r="H609" s="1040"/>
      <c r="I609" s="893"/>
      <c r="J609" s="893"/>
      <c r="K609" s="960"/>
      <c r="L609" s="960"/>
      <c r="M609" s="963"/>
      <c r="N609" s="963"/>
      <c r="O609" s="963"/>
      <c r="P609" s="963"/>
      <c r="Q609" s="963"/>
      <c r="R609" s="963"/>
      <c r="S609" s="963"/>
      <c r="T609" s="963"/>
      <c r="U609" s="963"/>
      <c r="V609" s="963"/>
      <c r="W609" s="963"/>
      <c r="X609" s="963"/>
      <c r="Y609" s="963"/>
      <c r="Z609" s="963"/>
    </row>
    <row r="610" spans="1:26" ht="32">
      <c r="A610" s="979"/>
      <c r="B610" s="475"/>
      <c r="C610" s="471" t="s">
        <v>1520</v>
      </c>
      <c r="D610" s="180">
        <v>2</v>
      </c>
      <c r="E610" s="696" t="s">
        <v>506</v>
      </c>
      <c r="F610" s="475"/>
      <c r="G610" s="1039"/>
      <c r="H610" s="1040"/>
      <c r="I610" s="893"/>
      <c r="J610" s="893"/>
      <c r="K610" s="960"/>
      <c r="L610" s="960"/>
      <c r="M610" s="963"/>
      <c r="N610" s="963"/>
      <c r="O610" s="963"/>
      <c r="P610" s="963"/>
      <c r="Q610" s="963"/>
      <c r="R610" s="963"/>
      <c r="S610" s="963"/>
      <c r="T610" s="963"/>
      <c r="U610" s="963"/>
      <c r="V610" s="963"/>
      <c r="W610" s="963"/>
      <c r="X610" s="963"/>
      <c r="Y610" s="963"/>
      <c r="Z610" s="963"/>
    </row>
    <row r="611" spans="1:26" ht="16">
      <c r="A611" s="979"/>
      <c r="B611" s="475"/>
      <c r="C611" s="471" t="s">
        <v>5909</v>
      </c>
      <c r="D611" s="180">
        <v>2</v>
      </c>
      <c r="E611" s="696" t="s">
        <v>506</v>
      </c>
      <c r="F611" s="475"/>
      <c r="G611" s="1039"/>
      <c r="H611" s="1040"/>
      <c r="I611" s="893"/>
      <c r="J611" s="893"/>
      <c r="K611" s="960"/>
      <c r="L611" s="960"/>
      <c r="M611" s="963"/>
      <c r="N611" s="963"/>
      <c r="O611" s="963"/>
      <c r="P611" s="963"/>
      <c r="Q611" s="963"/>
      <c r="R611" s="963"/>
      <c r="S611" s="963"/>
      <c r="T611" s="963"/>
      <c r="U611" s="963"/>
      <c r="V611" s="963"/>
      <c r="W611" s="963"/>
      <c r="X611" s="963"/>
      <c r="Y611" s="963"/>
      <c r="Z611" s="963"/>
    </row>
    <row r="612" spans="1:26" ht="16">
      <c r="A612" s="979"/>
      <c r="B612" s="475"/>
      <c r="C612" s="471" t="s">
        <v>5910</v>
      </c>
      <c r="D612" s="180">
        <v>2</v>
      </c>
      <c r="E612" s="696" t="s">
        <v>599</v>
      </c>
      <c r="F612" s="475"/>
      <c r="G612" s="1039"/>
      <c r="H612" s="1040"/>
      <c r="I612" s="893"/>
      <c r="J612" s="893"/>
      <c r="K612" s="960"/>
      <c r="L612" s="960"/>
      <c r="M612" s="963"/>
      <c r="N612" s="963"/>
      <c r="O612" s="963"/>
      <c r="P612" s="963"/>
      <c r="Q612" s="963"/>
      <c r="R612" s="963"/>
      <c r="S612" s="963"/>
      <c r="T612" s="963"/>
      <c r="U612" s="963"/>
      <c r="V612" s="963"/>
      <c r="W612" s="963"/>
      <c r="X612" s="963"/>
      <c r="Y612" s="963"/>
      <c r="Z612" s="963"/>
    </row>
    <row r="613" spans="1:26" ht="16">
      <c r="A613" s="979"/>
      <c r="B613" s="475"/>
      <c r="C613" s="471" t="s">
        <v>5911</v>
      </c>
      <c r="D613" s="180">
        <v>2</v>
      </c>
      <c r="E613" s="696" t="s">
        <v>469</v>
      </c>
      <c r="F613" s="475"/>
      <c r="G613" s="1039"/>
      <c r="H613" s="1040"/>
      <c r="I613" s="893"/>
      <c r="J613" s="893"/>
      <c r="K613" s="960"/>
      <c r="L613" s="960"/>
      <c r="M613" s="963"/>
      <c r="N613" s="963"/>
      <c r="O613" s="963"/>
      <c r="P613" s="963"/>
      <c r="Q613" s="963"/>
      <c r="R613" s="963"/>
      <c r="S613" s="963"/>
      <c r="T613" s="963"/>
      <c r="U613" s="963"/>
      <c r="V613" s="963"/>
      <c r="W613" s="963"/>
      <c r="X613" s="963"/>
      <c r="Y613" s="963"/>
      <c r="Z613" s="963"/>
    </row>
    <row r="614" spans="1:26" ht="32">
      <c r="A614" s="979" t="s">
        <v>2502</v>
      </c>
      <c r="B614" s="471" t="s">
        <v>1523</v>
      </c>
      <c r="C614" s="475" t="s">
        <v>3453</v>
      </c>
      <c r="D614" s="180">
        <v>2</v>
      </c>
      <c r="E614" s="696" t="s">
        <v>506</v>
      </c>
      <c r="F614" s="475"/>
      <c r="G614" s="1039"/>
      <c r="H614" s="1040"/>
      <c r="I614" s="893"/>
      <c r="J614" s="893"/>
      <c r="K614" s="960"/>
      <c r="L614" s="960"/>
      <c r="M614" s="963"/>
      <c r="N614" s="963"/>
      <c r="O614" s="963"/>
      <c r="P614" s="963"/>
      <c r="Q614" s="963"/>
      <c r="R614" s="963"/>
      <c r="S614" s="963"/>
      <c r="T614" s="963"/>
      <c r="U614" s="963"/>
      <c r="V614" s="963"/>
      <c r="W614" s="963"/>
      <c r="X614" s="963"/>
      <c r="Y614" s="963"/>
      <c r="Z614" s="963"/>
    </row>
    <row r="615" spans="1:26" ht="16">
      <c r="A615" s="979" t="s">
        <v>1526</v>
      </c>
      <c r="B615" s="471" t="s">
        <v>1527</v>
      </c>
      <c r="C615" s="720" t="s">
        <v>5912</v>
      </c>
      <c r="D615" s="180">
        <v>2</v>
      </c>
      <c r="E615" s="696" t="s">
        <v>506</v>
      </c>
      <c r="F615" s="475"/>
      <c r="G615" s="1039"/>
      <c r="H615" s="1040"/>
      <c r="I615" s="893"/>
      <c r="J615" s="893"/>
      <c r="K615" s="960"/>
      <c r="L615" s="960"/>
      <c r="M615" s="963"/>
      <c r="N615" s="963"/>
      <c r="O615" s="963"/>
      <c r="P615" s="963"/>
      <c r="Q615" s="963"/>
      <c r="R615" s="963"/>
      <c r="S615" s="963"/>
      <c r="T615" s="963"/>
      <c r="U615" s="963"/>
      <c r="V615" s="963"/>
      <c r="W615" s="963"/>
      <c r="X615" s="963"/>
      <c r="Y615" s="963"/>
      <c r="Z615" s="963"/>
    </row>
    <row r="616" spans="1:26" ht="16">
      <c r="A616" s="979"/>
      <c r="B616" s="471"/>
      <c r="C616" s="475" t="s">
        <v>5913</v>
      </c>
      <c r="D616" s="180">
        <v>2</v>
      </c>
      <c r="E616" s="696" t="s">
        <v>599</v>
      </c>
      <c r="F616" s="475"/>
      <c r="G616" s="1039"/>
      <c r="H616" s="1040"/>
      <c r="I616" s="893"/>
      <c r="J616" s="893"/>
      <c r="K616" s="960"/>
      <c r="L616" s="960"/>
      <c r="M616" s="963"/>
      <c r="N616" s="963"/>
      <c r="O616" s="963"/>
      <c r="P616" s="963"/>
      <c r="Q616" s="963"/>
      <c r="R616" s="963"/>
      <c r="S616" s="963"/>
      <c r="T616" s="963"/>
      <c r="U616" s="963"/>
      <c r="V616" s="963"/>
      <c r="W616" s="963"/>
      <c r="X616" s="963"/>
      <c r="Y616" s="963"/>
      <c r="Z616" s="963"/>
    </row>
    <row r="617" spans="1:26" ht="19">
      <c r="A617" s="927" t="s">
        <v>267</v>
      </c>
      <c r="B617" s="1606" t="s">
        <v>166</v>
      </c>
      <c r="C617" s="1570"/>
      <c r="D617" s="1570"/>
      <c r="E617" s="1570"/>
      <c r="F617" s="1570"/>
      <c r="G617" s="1573"/>
      <c r="H617" s="816"/>
      <c r="I617" s="893">
        <f>SUM(D618:D629)</f>
        <v>24</v>
      </c>
      <c r="J617" s="893">
        <f>COUNT(D618:D629)*2</f>
        <v>24</v>
      </c>
      <c r="K617" s="960"/>
      <c r="L617" s="960"/>
      <c r="M617" s="963"/>
      <c r="N617" s="963"/>
      <c r="O617" s="963"/>
      <c r="P617" s="963"/>
      <c r="Q617" s="963"/>
      <c r="R617" s="963"/>
      <c r="S617" s="963"/>
      <c r="T617" s="963"/>
      <c r="U617" s="963"/>
      <c r="V617" s="963"/>
      <c r="W617" s="963"/>
      <c r="X617" s="963"/>
      <c r="Y617" s="963"/>
      <c r="Z617" s="963"/>
    </row>
    <row r="618" spans="1:26" ht="34">
      <c r="A618" s="979" t="s">
        <v>2503</v>
      </c>
      <c r="B618" s="538" t="s">
        <v>2504</v>
      </c>
      <c r="C618" s="475" t="s">
        <v>3078</v>
      </c>
      <c r="D618" s="180">
        <v>2</v>
      </c>
      <c r="E618" s="696" t="s">
        <v>469</v>
      </c>
      <c r="F618" s="475" t="s">
        <v>1531</v>
      </c>
      <c r="G618" s="1039"/>
      <c r="H618" s="1040"/>
      <c r="I618" s="893"/>
      <c r="J618" s="893"/>
      <c r="K618" s="960"/>
      <c r="L618" s="960"/>
      <c r="M618" s="963"/>
      <c r="N618" s="963"/>
      <c r="O618" s="963"/>
      <c r="P618" s="963"/>
      <c r="Q618" s="963"/>
      <c r="R618" s="963"/>
      <c r="S618" s="963"/>
      <c r="T618" s="963"/>
      <c r="U618" s="963"/>
      <c r="V618" s="963"/>
      <c r="W618" s="963"/>
      <c r="X618" s="963"/>
      <c r="Y618" s="963"/>
      <c r="Z618" s="963"/>
    </row>
    <row r="619" spans="1:26" ht="48">
      <c r="A619" s="979"/>
      <c r="B619" s="538"/>
      <c r="C619" s="475" t="s">
        <v>1533</v>
      </c>
      <c r="D619" s="180">
        <v>2</v>
      </c>
      <c r="E619" s="696" t="s">
        <v>506</v>
      </c>
      <c r="F619" s="475" t="s">
        <v>5914</v>
      </c>
      <c r="G619" s="1039"/>
      <c r="H619" s="1040"/>
      <c r="I619" s="893"/>
      <c r="J619" s="893"/>
      <c r="K619" s="960"/>
      <c r="L619" s="960"/>
      <c r="M619" s="963"/>
      <c r="N619" s="963"/>
      <c r="O619" s="963"/>
      <c r="P619" s="963"/>
      <c r="Q619" s="963"/>
      <c r="R619" s="963"/>
      <c r="S619" s="963"/>
      <c r="T619" s="963"/>
      <c r="U619" s="963"/>
      <c r="V619" s="963"/>
      <c r="W619" s="963"/>
      <c r="X619" s="963"/>
      <c r="Y619" s="963"/>
      <c r="Z619" s="963"/>
    </row>
    <row r="620" spans="1:26" ht="48">
      <c r="A620" s="979"/>
      <c r="B620" s="538"/>
      <c r="C620" s="475" t="s">
        <v>1535</v>
      </c>
      <c r="D620" s="180">
        <v>2</v>
      </c>
      <c r="E620" s="696" t="s">
        <v>469</v>
      </c>
      <c r="F620" s="475" t="s">
        <v>2505</v>
      </c>
      <c r="G620" s="1039"/>
      <c r="H620" s="1040"/>
      <c r="I620" s="893"/>
      <c r="J620" s="893"/>
      <c r="K620" s="960"/>
      <c r="L620" s="960"/>
      <c r="M620" s="963"/>
      <c r="N620" s="963"/>
      <c r="O620" s="963"/>
      <c r="P620" s="963"/>
      <c r="Q620" s="963"/>
      <c r="R620" s="963"/>
      <c r="S620" s="963"/>
      <c r="T620" s="963"/>
      <c r="U620" s="963"/>
      <c r="V620" s="963"/>
      <c r="W620" s="963"/>
      <c r="X620" s="963"/>
      <c r="Y620" s="963"/>
      <c r="Z620" s="963"/>
    </row>
    <row r="621" spans="1:26" ht="32">
      <c r="A621" s="979"/>
      <c r="B621" s="538"/>
      <c r="C621" s="475" t="s">
        <v>1537</v>
      </c>
      <c r="D621" s="180">
        <v>2</v>
      </c>
      <c r="E621" s="696" t="s">
        <v>469</v>
      </c>
      <c r="F621" s="475" t="s">
        <v>1538</v>
      </c>
      <c r="G621" s="1039"/>
      <c r="H621" s="1040"/>
      <c r="I621" s="893"/>
      <c r="J621" s="893"/>
      <c r="K621" s="960"/>
      <c r="L621" s="960"/>
      <c r="M621" s="963"/>
      <c r="N621" s="963"/>
      <c r="O621" s="963"/>
      <c r="P621" s="963"/>
      <c r="Q621" s="963"/>
      <c r="R621" s="963"/>
      <c r="S621" s="963"/>
      <c r="T621" s="963"/>
      <c r="U621" s="963"/>
      <c r="V621" s="963"/>
      <c r="W621" s="963"/>
      <c r="X621" s="963"/>
      <c r="Y621" s="963"/>
      <c r="Z621" s="963"/>
    </row>
    <row r="622" spans="1:26" ht="16">
      <c r="A622" s="979"/>
      <c r="B622" s="538"/>
      <c r="C622" s="471" t="s">
        <v>1539</v>
      </c>
      <c r="D622" s="180">
        <v>2</v>
      </c>
      <c r="E622" s="696" t="s">
        <v>469</v>
      </c>
      <c r="F622" s="475"/>
      <c r="G622" s="1039"/>
      <c r="H622" s="1040"/>
      <c r="I622" s="893"/>
      <c r="J622" s="893"/>
      <c r="K622" s="960"/>
      <c r="L622" s="960"/>
      <c r="M622" s="963"/>
      <c r="N622" s="963"/>
      <c r="O622" s="963"/>
      <c r="P622" s="963"/>
      <c r="Q622" s="963"/>
      <c r="R622" s="963"/>
      <c r="S622" s="963"/>
      <c r="T622" s="963"/>
      <c r="U622" s="963"/>
      <c r="V622" s="963"/>
      <c r="W622" s="963"/>
      <c r="X622" s="963"/>
      <c r="Y622" s="963"/>
      <c r="Z622" s="963"/>
    </row>
    <row r="623" spans="1:26" ht="48">
      <c r="A623" s="979" t="s">
        <v>2506</v>
      </c>
      <c r="B623" s="538" t="s">
        <v>1541</v>
      </c>
      <c r="C623" s="475" t="s">
        <v>3080</v>
      </c>
      <c r="D623" s="180">
        <v>2</v>
      </c>
      <c r="E623" s="696" t="s">
        <v>469</v>
      </c>
      <c r="F623" s="471" t="s">
        <v>3081</v>
      </c>
      <c r="G623" s="1039"/>
      <c r="H623" s="1040"/>
      <c r="I623" s="893"/>
      <c r="J623" s="893"/>
      <c r="K623" s="960"/>
      <c r="L623" s="960"/>
      <c r="M623" s="963"/>
      <c r="N623" s="963"/>
      <c r="O623" s="963"/>
      <c r="P623" s="963"/>
      <c r="Q623" s="963"/>
      <c r="R623" s="963"/>
      <c r="S623" s="963"/>
      <c r="T623" s="963"/>
      <c r="U623" s="963"/>
      <c r="V623" s="963"/>
      <c r="W623" s="963"/>
      <c r="X623" s="963"/>
      <c r="Y623" s="963"/>
      <c r="Z623" s="963"/>
    </row>
    <row r="624" spans="1:26" ht="48">
      <c r="A624" s="979"/>
      <c r="B624" s="538"/>
      <c r="C624" s="475" t="s">
        <v>3082</v>
      </c>
      <c r="D624" s="180">
        <v>2</v>
      </c>
      <c r="E624" s="696" t="s">
        <v>506</v>
      </c>
      <c r="F624" s="471" t="s">
        <v>3083</v>
      </c>
      <c r="G624" s="1039"/>
      <c r="H624" s="1040"/>
      <c r="I624" s="893"/>
      <c r="J624" s="893"/>
      <c r="K624" s="960"/>
      <c r="L624" s="960"/>
      <c r="M624" s="963"/>
      <c r="N624" s="963"/>
      <c r="O624" s="963"/>
      <c r="P624" s="963"/>
      <c r="Q624" s="963"/>
      <c r="R624" s="963"/>
      <c r="S624" s="963"/>
      <c r="T624" s="963"/>
      <c r="U624" s="963"/>
      <c r="V624" s="963"/>
      <c r="W624" s="963"/>
      <c r="X624" s="963"/>
      <c r="Y624" s="963"/>
      <c r="Z624" s="963"/>
    </row>
    <row r="625" spans="1:26" ht="48">
      <c r="A625" s="979"/>
      <c r="B625" s="538"/>
      <c r="C625" s="471" t="s">
        <v>1550</v>
      </c>
      <c r="D625" s="180">
        <v>2</v>
      </c>
      <c r="E625" s="696" t="s">
        <v>469</v>
      </c>
      <c r="F625" s="471" t="s">
        <v>1551</v>
      </c>
      <c r="G625" s="1039"/>
      <c r="H625" s="1040"/>
      <c r="I625" s="893"/>
      <c r="J625" s="893"/>
      <c r="K625" s="960"/>
      <c r="L625" s="960"/>
      <c r="M625" s="963"/>
      <c r="N625" s="963"/>
      <c r="O625" s="963"/>
      <c r="P625" s="963"/>
      <c r="Q625" s="963"/>
      <c r="R625" s="963"/>
      <c r="S625" s="963"/>
      <c r="T625" s="963"/>
      <c r="U625" s="963"/>
      <c r="V625" s="963"/>
      <c r="W625" s="963"/>
      <c r="X625" s="963"/>
      <c r="Y625" s="963"/>
      <c r="Z625" s="963"/>
    </row>
    <row r="626" spans="1:26" ht="34">
      <c r="A626" s="979" t="s">
        <v>2507</v>
      </c>
      <c r="B626" s="538" t="s">
        <v>1553</v>
      </c>
      <c r="C626" s="471" t="s">
        <v>1554</v>
      </c>
      <c r="D626" s="180">
        <v>2</v>
      </c>
      <c r="E626" s="833" t="s">
        <v>549</v>
      </c>
      <c r="F626" s="475" t="s">
        <v>5915</v>
      </c>
      <c r="G626" s="1039"/>
      <c r="H626" s="1040"/>
      <c r="I626" s="893"/>
      <c r="J626" s="893"/>
      <c r="K626" s="960"/>
      <c r="L626" s="960"/>
      <c r="M626" s="963"/>
      <c r="N626" s="963"/>
      <c r="O626" s="963"/>
      <c r="P626" s="963"/>
      <c r="Q626" s="963"/>
      <c r="R626" s="963"/>
      <c r="S626" s="963"/>
      <c r="T626" s="963"/>
      <c r="U626" s="963"/>
      <c r="V626" s="963"/>
      <c r="W626" s="963"/>
      <c r="X626" s="963"/>
      <c r="Y626" s="963"/>
      <c r="Z626" s="963"/>
    </row>
    <row r="627" spans="1:26" ht="16">
      <c r="A627" s="979"/>
      <c r="B627" s="538"/>
      <c r="C627" s="471" t="s">
        <v>1555</v>
      </c>
      <c r="D627" s="180">
        <v>2</v>
      </c>
      <c r="E627" s="833" t="s">
        <v>387</v>
      </c>
      <c r="F627" s="340" t="s">
        <v>5916</v>
      </c>
      <c r="G627" s="1039"/>
      <c r="H627" s="1040"/>
      <c r="I627" s="893"/>
      <c r="J627" s="893"/>
      <c r="K627" s="960"/>
      <c r="L627" s="960"/>
      <c r="M627" s="963"/>
      <c r="N627" s="963"/>
      <c r="O627" s="963"/>
      <c r="P627" s="963"/>
      <c r="Q627" s="963"/>
      <c r="R627" s="963"/>
      <c r="S627" s="963"/>
      <c r="T627" s="963"/>
      <c r="U627" s="963"/>
      <c r="V627" s="963"/>
      <c r="W627" s="963"/>
      <c r="X627" s="963"/>
      <c r="Y627" s="963"/>
      <c r="Z627" s="963"/>
    </row>
    <row r="628" spans="1:26" ht="32">
      <c r="A628" s="1083"/>
      <c r="B628" s="720"/>
      <c r="C628" s="471" t="s">
        <v>1556</v>
      </c>
      <c r="D628" s="180">
        <v>2</v>
      </c>
      <c r="E628" s="696" t="s">
        <v>387</v>
      </c>
      <c r="F628" s="475"/>
      <c r="G628" s="1039"/>
      <c r="H628" s="1040"/>
      <c r="I628" s="893"/>
      <c r="J628" s="893"/>
      <c r="K628" s="960"/>
      <c r="L628" s="960"/>
      <c r="M628" s="963"/>
      <c r="N628" s="963"/>
      <c r="O628" s="963"/>
      <c r="P628" s="963"/>
      <c r="Q628" s="963"/>
      <c r="R628" s="963"/>
      <c r="S628" s="963"/>
      <c r="T628" s="963"/>
      <c r="U628" s="963"/>
      <c r="V628" s="963"/>
      <c r="W628" s="963"/>
      <c r="X628" s="963"/>
      <c r="Y628" s="963"/>
      <c r="Z628" s="963"/>
    </row>
    <row r="629" spans="1:26" ht="272">
      <c r="A629" s="1083"/>
      <c r="B629" s="1021"/>
      <c r="C629" s="471" t="s">
        <v>3996</v>
      </c>
      <c r="D629" s="180">
        <v>2</v>
      </c>
      <c r="E629" s="696" t="s">
        <v>599</v>
      </c>
      <c r="F629" s="475" t="s">
        <v>3455</v>
      </c>
      <c r="G629" s="1039"/>
      <c r="H629" s="1040"/>
      <c r="I629" s="893"/>
      <c r="J629" s="893"/>
      <c r="K629" s="960"/>
      <c r="L629" s="960"/>
      <c r="M629" s="963"/>
      <c r="N629" s="963"/>
      <c r="O629" s="963"/>
      <c r="P629" s="963"/>
      <c r="Q629" s="963"/>
      <c r="R629" s="963"/>
      <c r="S629" s="963"/>
      <c r="T629" s="963"/>
      <c r="U629" s="963"/>
      <c r="V629" s="963"/>
      <c r="W629" s="963"/>
      <c r="X629" s="963"/>
      <c r="Y629" s="963"/>
      <c r="Z629" s="963"/>
    </row>
    <row r="630" spans="1:26" ht="21">
      <c r="A630" s="693"/>
      <c r="B630" s="1773" t="s">
        <v>2509</v>
      </c>
      <c r="C630" s="1570"/>
      <c r="D630" s="1570"/>
      <c r="E630" s="1570"/>
      <c r="F630" s="1570"/>
      <c r="G630" s="1571"/>
      <c r="H630" s="1038"/>
      <c r="I630" s="893">
        <f t="shared" ref="I630:J630" si="7">I631+I638+I646+I661+I665+I673+I683+I694</f>
        <v>96</v>
      </c>
      <c r="J630" s="893">
        <f t="shared" si="7"/>
        <v>96</v>
      </c>
      <c r="K630" s="960"/>
      <c r="L630" s="960"/>
      <c r="M630" s="963"/>
      <c r="N630" s="963"/>
      <c r="O630" s="963"/>
      <c r="P630" s="963"/>
      <c r="Q630" s="963"/>
      <c r="R630" s="963"/>
      <c r="S630" s="963"/>
      <c r="T630" s="963"/>
      <c r="U630" s="963"/>
      <c r="V630" s="963"/>
      <c r="W630" s="963"/>
      <c r="X630" s="963"/>
      <c r="Y630" s="963"/>
      <c r="Z630" s="963"/>
    </row>
    <row r="631" spans="1:26" ht="19">
      <c r="A631" s="693" t="s">
        <v>168</v>
      </c>
      <c r="B631" s="1606" t="s">
        <v>169</v>
      </c>
      <c r="C631" s="1570"/>
      <c r="D631" s="1570"/>
      <c r="E631" s="1570"/>
      <c r="F631" s="1570"/>
      <c r="G631" s="1573"/>
      <c r="H631" s="816"/>
      <c r="I631" s="893">
        <f>SUM(D632:D633)</f>
        <v>2</v>
      </c>
      <c r="J631" s="893">
        <f>COUNT(D632:D633)*2</f>
        <v>2</v>
      </c>
      <c r="K631" s="960"/>
      <c r="L631" s="960"/>
      <c r="M631" s="963"/>
      <c r="N631" s="963"/>
      <c r="O631" s="963"/>
      <c r="P631" s="963"/>
      <c r="Q631" s="963"/>
      <c r="R631" s="963"/>
      <c r="S631" s="963"/>
      <c r="T631" s="963"/>
      <c r="U631" s="963"/>
      <c r="V631" s="963"/>
      <c r="W631" s="963"/>
      <c r="X631" s="963"/>
      <c r="Y631" s="963"/>
      <c r="Z631" s="963"/>
    </row>
    <row r="632" spans="1:26" ht="32">
      <c r="A632" s="693" t="s">
        <v>1560</v>
      </c>
      <c r="B632" s="161" t="s">
        <v>1561</v>
      </c>
      <c r="C632" s="769" t="s">
        <v>5917</v>
      </c>
      <c r="D632" s="180">
        <v>2</v>
      </c>
      <c r="E632" s="736" t="s">
        <v>599</v>
      </c>
      <c r="F632" s="735" t="s">
        <v>5918</v>
      </c>
      <c r="G632" s="1039"/>
      <c r="H632" s="1040"/>
      <c r="I632" s="893"/>
      <c r="J632" s="893"/>
      <c r="K632" s="960"/>
      <c r="L632" s="960"/>
      <c r="M632" s="963"/>
      <c r="N632" s="963"/>
      <c r="O632" s="963"/>
      <c r="P632" s="963"/>
      <c r="Q632" s="963"/>
      <c r="R632" s="963"/>
      <c r="S632" s="963"/>
      <c r="T632" s="963"/>
      <c r="U632" s="963"/>
      <c r="V632" s="963"/>
      <c r="W632" s="963"/>
      <c r="X632" s="963"/>
      <c r="Y632" s="963"/>
      <c r="Z632" s="963"/>
    </row>
    <row r="633" spans="1:26" ht="32" hidden="1">
      <c r="A633" s="348" t="s">
        <v>1564</v>
      </c>
      <c r="B633" s="150" t="s">
        <v>1565</v>
      </c>
      <c r="C633" s="141"/>
      <c r="D633" s="594"/>
      <c r="E633" s="141"/>
      <c r="F633" s="141"/>
      <c r="G633" s="127"/>
      <c r="H633" s="105"/>
      <c r="I633" s="105"/>
      <c r="J633" s="105"/>
      <c r="K633" s="105"/>
      <c r="L633" s="105"/>
      <c r="M633" s="106"/>
      <c r="N633" s="106"/>
      <c r="O633" s="106"/>
      <c r="P633" s="106"/>
      <c r="Q633" s="106"/>
      <c r="R633" s="106"/>
      <c r="S633" s="106"/>
      <c r="T633" s="106"/>
      <c r="U633" s="106"/>
      <c r="V633" s="106"/>
      <c r="W633" s="106"/>
      <c r="X633" s="106"/>
      <c r="Y633" s="106"/>
      <c r="Z633" s="106"/>
    </row>
    <row r="634" spans="1:26" ht="60" hidden="1">
      <c r="A634" s="349" t="s">
        <v>170</v>
      </c>
      <c r="B634" s="324" t="s">
        <v>171</v>
      </c>
      <c r="C634" s="456"/>
      <c r="D634" s="456"/>
      <c r="E634" s="456"/>
      <c r="F634" s="456"/>
      <c r="G634" s="1044"/>
      <c r="H634" s="606"/>
      <c r="I634" s="105">
        <f>SUM(D635:D637)</f>
        <v>0</v>
      </c>
      <c r="J634" s="105">
        <f>COUNT(D635:D637)*2</f>
        <v>0</v>
      </c>
      <c r="K634" s="105"/>
      <c r="L634" s="105"/>
      <c r="M634" s="106"/>
      <c r="N634" s="106"/>
      <c r="O634" s="106"/>
      <c r="P634" s="106"/>
      <c r="Q634" s="106"/>
      <c r="R634" s="106"/>
      <c r="S634" s="106"/>
      <c r="T634" s="106"/>
      <c r="U634" s="106"/>
      <c r="V634" s="106"/>
      <c r="W634" s="106"/>
      <c r="X634" s="106"/>
      <c r="Y634" s="106"/>
      <c r="Z634" s="106"/>
    </row>
    <row r="635" spans="1:26" ht="34" hidden="1">
      <c r="A635" s="348" t="s">
        <v>1566</v>
      </c>
      <c r="B635" s="235" t="s">
        <v>1567</v>
      </c>
      <c r="C635" s="141"/>
      <c r="D635" s="594"/>
      <c r="E635" s="141"/>
      <c r="F635" s="141"/>
      <c r="G635" s="127"/>
      <c r="H635" s="105"/>
      <c r="I635" s="105"/>
      <c r="J635" s="105"/>
      <c r="K635" s="105"/>
      <c r="L635" s="105"/>
      <c r="M635" s="106"/>
      <c r="N635" s="106"/>
      <c r="O635" s="106"/>
      <c r="P635" s="106"/>
      <c r="Q635" s="106"/>
      <c r="R635" s="106"/>
      <c r="S635" s="106"/>
      <c r="T635" s="106"/>
      <c r="U635" s="106"/>
      <c r="V635" s="106"/>
      <c r="W635" s="106"/>
      <c r="X635" s="106"/>
      <c r="Y635" s="106"/>
      <c r="Z635" s="106"/>
    </row>
    <row r="636" spans="1:26" ht="34" hidden="1">
      <c r="A636" s="348" t="s">
        <v>1568</v>
      </c>
      <c r="B636" s="235" t="s">
        <v>1569</v>
      </c>
      <c r="C636" s="141"/>
      <c r="D636" s="594"/>
      <c r="E636" s="141"/>
      <c r="F636" s="141"/>
      <c r="G636" s="127"/>
      <c r="H636" s="105"/>
      <c r="I636" s="105"/>
      <c r="J636" s="105"/>
      <c r="K636" s="105"/>
      <c r="L636" s="105"/>
      <c r="M636" s="106"/>
      <c r="N636" s="106"/>
      <c r="O636" s="106"/>
      <c r="P636" s="106"/>
      <c r="Q636" s="106"/>
      <c r="R636" s="106"/>
      <c r="S636" s="106"/>
      <c r="T636" s="106"/>
      <c r="U636" s="106"/>
      <c r="V636" s="106"/>
      <c r="W636" s="106"/>
      <c r="X636" s="106"/>
      <c r="Y636" s="106"/>
      <c r="Z636" s="106"/>
    </row>
    <row r="637" spans="1:26" ht="34" hidden="1">
      <c r="A637" s="348" t="s">
        <v>1570</v>
      </c>
      <c r="B637" s="235" t="s">
        <v>2512</v>
      </c>
      <c r="C637" s="141"/>
      <c r="D637" s="594"/>
      <c r="E637" s="141"/>
      <c r="F637" s="141"/>
      <c r="G637" s="127"/>
      <c r="H637" s="105"/>
      <c r="I637" s="105"/>
      <c r="J637" s="105"/>
      <c r="K637" s="105"/>
      <c r="L637" s="105"/>
      <c r="M637" s="106"/>
      <c r="N637" s="106"/>
      <c r="O637" s="106"/>
      <c r="P637" s="106"/>
      <c r="Q637" s="106"/>
      <c r="R637" s="106"/>
      <c r="S637" s="106"/>
      <c r="T637" s="106"/>
      <c r="U637" s="106"/>
      <c r="V637" s="106"/>
      <c r="W637" s="106"/>
      <c r="X637" s="106"/>
      <c r="Y637" s="106"/>
      <c r="Z637" s="106"/>
    </row>
    <row r="638" spans="1:26" ht="19">
      <c r="A638" s="927" t="s">
        <v>268</v>
      </c>
      <c r="B638" s="1606" t="s">
        <v>173</v>
      </c>
      <c r="C638" s="1570"/>
      <c r="D638" s="1570"/>
      <c r="E638" s="1570"/>
      <c r="F638" s="1570"/>
      <c r="G638" s="1573"/>
      <c r="H638" s="816"/>
      <c r="I638" s="893">
        <f>SUM(D639:D645)</f>
        <v>14</v>
      </c>
      <c r="J638" s="893">
        <f>COUNT(D639:D645)*2</f>
        <v>14</v>
      </c>
      <c r="K638" s="960"/>
      <c r="L638" s="960"/>
      <c r="M638" s="963"/>
      <c r="N638" s="963"/>
      <c r="O638" s="963"/>
      <c r="P638" s="963"/>
      <c r="Q638" s="963"/>
      <c r="R638" s="963"/>
      <c r="S638" s="963"/>
      <c r="T638" s="963"/>
      <c r="U638" s="963"/>
      <c r="V638" s="963"/>
      <c r="W638" s="963"/>
      <c r="X638" s="963"/>
      <c r="Y638" s="963"/>
      <c r="Z638" s="963"/>
    </row>
    <row r="639" spans="1:26" ht="64">
      <c r="A639" s="927" t="s">
        <v>1573</v>
      </c>
      <c r="B639" s="899" t="s">
        <v>1574</v>
      </c>
      <c r="C639" s="769" t="s">
        <v>1575</v>
      </c>
      <c r="D639" s="180">
        <v>2</v>
      </c>
      <c r="E639" s="736" t="s">
        <v>599</v>
      </c>
      <c r="F639" s="735" t="s">
        <v>5919</v>
      </c>
      <c r="G639" s="1039"/>
      <c r="H639" s="1040"/>
      <c r="I639" s="893"/>
      <c r="J639" s="893"/>
      <c r="K639" s="960"/>
      <c r="L639" s="960"/>
      <c r="M639" s="963"/>
      <c r="N639" s="963"/>
      <c r="O639" s="963"/>
      <c r="P639" s="963"/>
      <c r="Q639" s="963"/>
      <c r="R639" s="963"/>
      <c r="S639" s="963"/>
      <c r="T639" s="963"/>
      <c r="U639" s="963"/>
      <c r="V639" s="963"/>
      <c r="W639" s="963"/>
      <c r="X639" s="963"/>
      <c r="Y639" s="963"/>
      <c r="Z639" s="963"/>
    </row>
    <row r="640" spans="1:26" ht="51">
      <c r="A640" s="927" t="s">
        <v>1578</v>
      </c>
      <c r="B640" s="538" t="s">
        <v>1579</v>
      </c>
      <c r="C640" s="1052"/>
      <c r="D640" s="180">
        <v>2</v>
      </c>
      <c r="E640" s="696"/>
      <c r="F640" s="1052"/>
      <c r="G640" s="1061"/>
      <c r="H640" s="893"/>
      <c r="I640" s="893"/>
      <c r="J640" s="893"/>
      <c r="K640" s="960"/>
      <c r="L640" s="960"/>
      <c r="M640" s="963"/>
      <c r="N640" s="963"/>
      <c r="O640" s="963"/>
      <c r="P640" s="963"/>
      <c r="Q640" s="963"/>
      <c r="R640" s="963"/>
      <c r="S640" s="963"/>
      <c r="T640" s="963"/>
      <c r="U640" s="963"/>
      <c r="V640" s="963"/>
      <c r="W640" s="963"/>
      <c r="X640" s="963"/>
      <c r="Y640" s="963"/>
      <c r="Z640" s="963"/>
    </row>
    <row r="641" spans="1:26" ht="51">
      <c r="A641" s="927" t="s">
        <v>1581</v>
      </c>
      <c r="B641" s="161" t="s">
        <v>1582</v>
      </c>
      <c r="C641" s="735" t="s">
        <v>1583</v>
      </c>
      <c r="D641" s="180">
        <v>2</v>
      </c>
      <c r="E641" s="736" t="s">
        <v>611</v>
      </c>
      <c r="F641" s="735" t="s">
        <v>5920</v>
      </c>
      <c r="G641" s="1039"/>
      <c r="H641" s="1040"/>
      <c r="I641" s="893"/>
      <c r="J641" s="893"/>
      <c r="K641" s="960"/>
      <c r="L641" s="960"/>
      <c r="M641" s="963"/>
      <c r="N641" s="963"/>
      <c r="O641" s="963"/>
      <c r="P641" s="963"/>
      <c r="Q641" s="963"/>
      <c r="R641" s="963"/>
      <c r="S641" s="963"/>
      <c r="T641" s="963"/>
      <c r="U641" s="963"/>
      <c r="V641" s="963"/>
      <c r="W641" s="963"/>
      <c r="X641" s="963"/>
      <c r="Y641" s="963"/>
      <c r="Z641" s="963"/>
    </row>
    <row r="642" spans="1:26" ht="34">
      <c r="A642" s="1084"/>
      <c r="B642" s="467"/>
      <c r="C642" s="538" t="s">
        <v>1585</v>
      </c>
      <c r="D642" s="180">
        <v>2</v>
      </c>
      <c r="E642" s="696" t="s">
        <v>599</v>
      </c>
      <c r="F642" s="538" t="s">
        <v>1586</v>
      </c>
      <c r="G642" s="1039"/>
      <c r="H642" s="1040"/>
      <c r="I642" s="893"/>
      <c r="J642" s="893"/>
      <c r="K642" s="960"/>
      <c r="L642" s="960"/>
      <c r="M642" s="963"/>
      <c r="N642" s="963"/>
      <c r="O642" s="963"/>
      <c r="P642" s="963"/>
      <c r="Q642" s="963"/>
      <c r="R642" s="963"/>
      <c r="S642" s="963"/>
      <c r="T642" s="963"/>
      <c r="U642" s="963"/>
      <c r="V642" s="963"/>
      <c r="W642" s="963"/>
      <c r="X642" s="963"/>
      <c r="Y642" s="963"/>
      <c r="Z642" s="963"/>
    </row>
    <row r="643" spans="1:26" ht="48">
      <c r="A643" s="1084"/>
      <c r="B643" s="467"/>
      <c r="C643" s="538" t="s">
        <v>1587</v>
      </c>
      <c r="D643" s="180">
        <v>2</v>
      </c>
      <c r="E643" s="696"/>
      <c r="F643" s="475" t="s">
        <v>1588</v>
      </c>
      <c r="G643" s="1067"/>
      <c r="H643" s="1040"/>
      <c r="I643" s="893"/>
      <c r="J643" s="893"/>
      <c r="K643" s="960"/>
      <c r="L643" s="960"/>
      <c r="M643" s="963"/>
      <c r="N643" s="963"/>
      <c r="O643" s="963"/>
      <c r="P643" s="963"/>
      <c r="Q643" s="963"/>
      <c r="R643" s="963"/>
      <c r="S643" s="963"/>
      <c r="T643" s="963"/>
      <c r="U643" s="963"/>
      <c r="V643" s="963"/>
      <c r="W643" s="963"/>
      <c r="X643" s="963"/>
      <c r="Y643" s="963"/>
      <c r="Z643" s="963"/>
    </row>
    <row r="644" spans="1:26" ht="51">
      <c r="A644" s="1084" t="s">
        <v>1589</v>
      </c>
      <c r="B644" s="467" t="s">
        <v>1590</v>
      </c>
      <c r="C644" s="475" t="s">
        <v>1591</v>
      </c>
      <c r="D644" s="180">
        <v>2</v>
      </c>
      <c r="E644" s="696"/>
      <c r="F644" s="475" t="s">
        <v>1592</v>
      </c>
      <c r="G644" s="1067"/>
      <c r="H644" s="1040"/>
      <c r="I644" s="893"/>
      <c r="J644" s="893"/>
      <c r="K644" s="960"/>
      <c r="L644" s="960"/>
      <c r="M644" s="963"/>
      <c r="N644" s="963"/>
      <c r="O644" s="963"/>
      <c r="P644" s="963"/>
      <c r="Q644" s="963"/>
      <c r="R644" s="963"/>
      <c r="S644" s="963"/>
      <c r="T644" s="963"/>
      <c r="U644" s="963"/>
      <c r="V644" s="963"/>
      <c r="W644" s="963"/>
      <c r="X644" s="963"/>
      <c r="Y644" s="963"/>
      <c r="Z644" s="963"/>
    </row>
    <row r="645" spans="1:26" ht="51">
      <c r="A645" s="1084" t="s">
        <v>1593</v>
      </c>
      <c r="B645" s="467" t="s">
        <v>1594</v>
      </c>
      <c r="C645" s="475" t="s">
        <v>1595</v>
      </c>
      <c r="D645" s="180">
        <v>2</v>
      </c>
      <c r="E645" s="696"/>
      <c r="F645" s="475" t="s">
        <v>1596</v>
      </c>
      <c r="G645" s="1067"/>
      <c r="H645" s="1040"/>
      <c r="I645" s="893"/>
      <c r="J645" s="893"/>
      <c r="K645" s="960"/>
      <c r="L645" s="960"/>
      <c r="M645" s="963"/>
      <c r="N645" s="963"/>
      <c r="O645" s="963"/>
      <c r="P645" s="963"/>
      <c r="Q645" s="963"/>
      <c r="R645" s="963"/>
      <c r="S645" s="963"/>
      <c r="T645" s="963"/>
      <c r="U645" s="963"/>
      <c r="V645" s="963"/>
      <c r="W645" s="963"/>
      <c r="X645" s="963"/>
      <c r="Y645" s="963"/>
      <c r="Z645" s="963"/>
    </row>
    <row r="646" spans="1:26" ht="19">
      <c r="A646" s="927" t="s">
        <v>269</v>
      </c>
      <c r="B646" s="1606" t="s">
        <v>175</v>
      </c>
      <c r="C646" s="1570"/>
      <c r="D646" s="1570"/>
      <c r="E646" s="1570"/>
      <c r="F646" s="1570"/>
      <c r="G646" s="1573"/>
      <c r="H646" s="816"/>
      <c r="I646" s="893">
        <f>SUM(D647:D659)</f>
        <v>26</v>
      </c>
      <c r="J646" s="893">
        <f>COUNT(D647:D659)*2</f>
        <v>26</v>
      </c>
      <c r="K646" s="960"/>
      <c r="L646" s="960"/>
      <c r="M646" s="963"/>
      <c r="N646" s="963"/>
      <c r="O646" s="963"/>
      <c r="P646" s="963"/>
      <c r="Q646" s="963"/>
      <c r="R646" s="963"/>
      <c r="S646" s="963"/>
      <c r="T646" s="963"/>
      <c r="U646" s="963"/>
      <c r="V646" s="963"/>
      <c r="W646" s="963"/>
      <c r="X646" s="963"/>
      <c r="Y646" s="963"/>
      <c r="Z646" s="963"/>
    </row>
    <row r="647" spans="1:26" ht="34">
      <c r="A647" s="693" t="s">
        <v>2516</v>
      </c>
      <c r="B647" s="538" t="s">
        <v>1598</v>
      </c>
      <c r="C647" s="986" t="s">
        <v>1599</v>
      </c>
      <c r="D647" s="180">
        <v>2</v>
      </c>
      <c r="E647" s="696" t="s">
        <v>877</v>
      </c>
      <c r="F647" s="475"/>
      <c r="G647" s="1039"/>
      <c r="H647" s="1040"/>
      <c r="I647" s="893"/>
      <c r="J647" s="893"/>
      <c r="K647" s="960"/>
      <c r="L647" s="960"/>
      <c r="M647" s="963"/>
      <c r="N647" s="963"/>
      <c r="O647" s="963"/>
      <c r="P647" s="963"/>
      <c r="Q647" s="963"/>
      <c r="R647" s="963"/>
      <c r="S647" s="963"/>
      <c r="T647" s="963"/>
      <c r="U647" s="963"/>
      <c r="V647" s="963"/>
      <c r="W647" s="963"/>
      <c r="X647" s="963"/>
      <c r="Y647" s="963"/>
      <c r="Z647" s="963"/>
    </row>
    <row r="648" spans="1:26" ht="32">
      <c r="A648" s="693"/>
      <c r="B648" s="538"/>
      <c r="C648" s="471" t="s">
        <v>1600</v>
      </c>
      <c r="D648" s="180">
        <v>2</v>
      </c>
      <c r="E648" s="696" t="s">
        <v>504</v>
      </c>
      <c r="F648" s="475"/>
      <c r="G648" s="1039"/>
      <c r="H648" s="1040"/>
      <c r="I648" s="893"/>
      <c r="J648" s="893"/>
      <c r="K648" s="960"/>
      <c r="L648" s="960"/>
      <c r="M648" s="963"/>
      <c r="N648" s="963"/>
      <c r="O648" s="963"/>
      <c r="P648" s="963"/>
      <c r="Q648" s="963"/>
      <c r="R648" s="963"/>
      <c r="S648" s="963"/>
      <c r="T648" s="963"/>
      <c r="U648" s="963"/>
      <c r="V648" s="963"/>
      <c r="W648" s="963"/>
      <c r="X648" s="963"/>
      <c r="Y648" s="963"/>
      <c r="Z648" s="963"/>
    </row>
    <row r="649" spans="1:26" ht="32">
      <c r="A649" s="693"/>
      <c r="B649" s="538"/>
      <c r="C649" s="475" t="s">
        <v>5921</v>
      </c>
      <c r="D649" s="180">
        <v>2</v>
      </c>
      <c r="E649" s="696" t="s">
        <v>469</v>
      </c>
      <c r="F649" s="475" t="s">
        <v>5922</v>
      </c>
      <c r="G649" s="1039"/>
      <c r="H649" s="1040"/>
      <c r="I649" s="893"/>
      <c r="J649" s="893"/>
      <c r="K649" s="960"/>
      <c r="L649" s="960"/>
      <c r="M649" s="963"/>
      <c r="N649" s="963"/>
      <c r="O649" s="963"/>
      <c r="P649" s="963"/>
      <c r="Q649" s="963"/>
      <c r="R649" s="963"/>
      <c r="S649" s="963"/>
      <c r="T649" s="963"/>
      <c r="U649" s="963"/>
      <c r="V649" s="963"/>
      <c r="W649" s="963"/>
      <c r="X649" s="963"/>
      <c r="Y649" s="963"/>
      <c r="Z649" s="963"/>
    </row>
    <row r="650" spans="1:26" ht="51">
      <c r="A650" s="693" t="s">
        <v>2518</v>
      </c>
      <c r="B650" s="538" t="s">
        <v>1604</v>
      </c>
      <c r="C650" s="475" t="s">
        <v>5923</v>
      </c>
      <c r="D650" s="180">
        <v>2</v>
      </c>
      <c r="E650" s="696" t="s">
        <v>877</v>
      </c>
      <c r="F650" s="475"/>
      <c r="G650" s="1039"/>
      <c r="H650" s="1040"/>
      <c r="I650" s="893"/>
      <c r="J650" s="893"/>
      <c r="K650" s="960"/>
      <c r="L650" s="960"/>
      <c r="M650" s="963"/>
      <c r="N650" s="963"/>
      <c r="O650" s="963"/>
      <c r="P650" s="963"/>
      <c r="Q650" s="963"/>
      <c r="R650" s="963"/>
      <c r="S650" s="963"/>
      <c r="T650" s="963"/>
      <c r="U650" s="963"/>
      <c r="V650" s="963"/>
      <c r="W650" s="963"/>
      <c r="X650" s="963"/>
      <c r="Y650" s="963"/>
      <c r="Z650" s="963"/>
    </row>
    <row r="651" spans="1:26" ht="48">
      <c r="A651" s="693"/>
      <c r="B651" s="538"/>
      <c r="C651" s="475" t="s">
        <v>5924</v>
      </c>
      <c r="D651" s="180">
        <v>2</v>
      </c>
      <c r="E651" s="696" t="s">
        <v>877</v>
      </c>
      <c r="F651" s="475"/>
      <c r="G651" s="1039"/>
      <c r="H651" s="1040"/>
      <c r="I651" s="893"/>
      <c r="J651" s="893"/>
      <c r="K651" s="960"/>
      <c r="L651" s="960"/>
      <c r="M651" s="963"/>
      <c r="N651" s="963"/>
      <c r="O651" s="963"/>
      <c r="P651" s="963"/>
      <c r="Q651" s="963"/>
      <c r="R651" s="963"/>
      <c r="S651" s="963"/>
      <c r="T651" s="963"/>
      <c r="U651" s="963"/>
      <c r="V651" s="963"/>
      <c r="W651" s="963"/>
      <c r="X651" s="963"/>
      <c r="Y651" s="963"/>
      <c r="Z651" s="963"/>
    </row>
    <row r="652" spans="1:26" ht="32">
      <c r="A652" s="693"/>
      <c r="B652" s="538"/>
      <c r="C652" s="769" t="s">
        <v>5925</v>
      </c>
      <c r="D652" s="180">
        <v>2</v>
      </c>
      <c r="E652" s="696" t="s">
        <v>877</v>
      </c>
      <c r="F652" s="475"/>
      <c r="G652" s="1039"/>
      <c r="H652" s="1040"/>
      <c r="I652" s="893"/>
      <c r="J652" s="893"/>
      <c r="K652" s="960"/>
      <c r="L652" s="960"/>
      <c r="M652" s="963"/>
      <c r="N652" s="963"/>
      <c r="O652" s="963"/>
      <c r="P652" s="963"/>
      <c r="Q652" s="963"/>
      <c r="R652" s="963"/>
      <c r="S652" s="963"/>
      <c r="T652" s="963"/>
      <c r="U652" s="963"/>
      <c r="V652" s="963"/>
      <c r="W652" s="963"/>
      <c r="X652" s="963"/>
      <c r="Y652" s="963"/>
      <c r="Z652" s="963"/>
    </row>
    <row r="653" spans="1:26" ht="32">
      <c r="A653" s="693"/>
      <c r="B653" s="538"/>
      <c r="C653" s="769" t="s">
        <v>5926</v>
      </c>
      <c r="D653" s="180">
        <v>2</v>
      </c>
      <c r="E653" s="696" t="s">
        <v>877</v>
      </c>
      <c r="F653" s="475"/>
      <c r="G653" s="1039"/>
      <c r="H653" s="1040"/>
      <c r="I653" s="893"/>
      <c r="J653" s="893"/>
      <c r="K653" s="960"/>
      <c r="L653" s="960"/>
      <c r="M653" s="963"/>
      <c r="N653" s="963"/>
      <c r="O653" s="963"/>
      <c r="P653" s="963"/>
      <c r="Q653" s="963"/>
      <c r="R653" s="963"/>
      <c r="S653" s="963"/>
      <c r="T653" s="963"/>
      <c r="U653" s="963"/>
      <c r="V653" s="963"/>
      <c r="W653" s="963"/>
      <c r="X653" s="963"/>
      <c r="Y653" s="963"/>
      <c r="Z653" s="963"/>
    </row>
    <row r="654" spans="1:26" ht="48">
      <c r="A654" s="693"/>
      <c r="B654" s="538"/>
      <c r="C654" s="475" t="s">
        <v>5927</v>
      </c>
      <c r="D654" s="180">
        <v>2</v>
      </c>
      <c r="E654" s="696" t="s">
        <v>877</v>
      </c>
      <c r="F654" s="475"/>
      <c r="G654" s="1039"/>
      <c r="H654" s="1040"/>
      <c r="I654" s="893"/>
      <c r="J654" s="893"/>
      <c r="K654" s="960"/>
      <c r="L654" s="960"/>
      <c r="M654" s="963"/>
      <c r="N654" s="963"/>
      <c r="O654" s="963"/>
      <c r="P654" s="963"/>
      <c r="Q654" s="963"/>
      <c r="R654" s="963"/>
      <c r="S654" s="963"/>
      <c r="T654" s="963"/>
      <c r="U654" s="963"/>
      <c r="V654" s="963"/>
      <c r="W654" s="963"/>
      <c r="X654" s="963"/>
      <c r="Y654" s="963"/>
      <c r="Z654" s="963"/>
    </row>
    <row r="655" spans="1:26" ht="32">
      <c r="A655" s="693"/>
      <c r="B655" s="538"/>
      <c r="C655" s="475" t="s">
        <v>5928</v>
      </c>
      <c r="D655" s="180">
        <v>2</v>
      </c>
      <c r="E655" s="696" t="s">
        <v>877</v>
      </c>
      <c r="F655" s="475"/>
      <c r="G655" s="1039"/>
      <c r="H655" s="1040"/>
      <c r="I655" s="893"/>
      <c r="J655" s="893"/>
      <c r="K655" s="960"/>
      <c r="L655" s="960"/>
      <c r="M655" s="963"/>
      <c r="N655" s="963"/>
      <c r="O655" s="963"/>
      <c r="P655" s="963"/>
      <c r="Q655" s="963"/>
      <c r="R655" s="963"/>
      <c r="S655" s="963"/>
      <c r="T655" s="963"/>
      <c r="U655" s="963"/>
      <c r="V655" s="963"/>
      <c r="W655" s="963"/>
      <c r="X655" s="963"/>
      <c r="Y655" s="963"/>
      <c r="Z655" s="963"/>
    </row>
    <row r="656" spans="1:26" ht="48">
      <c r="A656" s="693"/>
      <c r="B656" s="538"/>
      <c r="C656" s="475" t="s">
        <v>5929</v>
      </c>
      <c r="D656" s="180">
        <v>2</v>
      </c>
      <c r="E656" s="696" t="s">
        <v>877</v>
      </c>
      <c r="F656" s="475"/>
      <c r="G656" s="1039"/>
      <c r="H656" s="1040"/>
      <c r="I656" s="893"/>
      <c r="J656" s="893"/>
      <c r="K656" s="960"/>
      <c r="L656" s="960"/>
      <c r="M656" s="963"/>
      <c r="N656" s="963"/>
      <c r="O656" s="963"/>
      <c r="P656" s="963"/>
      <c r="Q656" s="963"/>
      <c r="R656" s="963"/>
      <c r="S656" s="963"/>
      <c r="T656" s="963"/>
      <c r="U656" s="963"/>
      <c r="V656" s="963"/>
      <c r="W656" s="963"/>
      <c r="X656" s="963"/>
      <c r="Y656" s="963"/>
      <c r="Z656" s="963"/>
    </row>
    <row r="657" spans="1:26" ht="32">
      <c r="A657" s="693"/>
      <c r="B657" s="538"/>
      <c r="C657" s="475" t="s">
        <v>5930</v>
      </c>
      <c r="D657" s="180">
        <v>2</v>
      </c>
      <c r="E657" s="696" t="s">
        <v>877</v>
      </c>
      <c r="F657" s="475"/>
      <c r="G657" s="1039"/>
      <c r="H657" s="1040"/>
      <c r="I657" s="893"/>
      <c r="J657" s="893"/>
      <c r="K657" s="960"/>
      <c r="L657" s="960"/>
      <c r="M657" s="963"/>
      <c r="N657" s="963"/>
      <c r="O657" s="963"/>
      <c r="P657" s="963"/>
      <c r="Q657" s="963"/>
      <c r="R657" s="963"/>
      <c r="S657" s="963"/>
      <c r="T657" s="963"/>
      <c r="U657" s="963"/>
      <c r="V657" s="963"/>
      <c r="W657" s="963"/>
      <c r="X657" s="963"/>
      <c r="Y657" s="963"/>
      <c r="Z657" s="963"/>
    </row>
    <row r="658" spans="1:26" ht="32">
      <c r="A658" s="693"/>
      <c r="B658" s="538"/>
      <c r="C658" s="475" t="s">
        <v>5931</v>
      </c>
      <c r="D658" s="180">
        <v>2</v>
      </c>
      <c r="E658" s="696" t="s">
        <v>877</v>
      </c>
      <c r="F658" s="475"/>
      <c r="G658" s="1039"/>
      <c r="H658" s="1040"/>
      <c r="I658" s="893"/>
      <c r="J658" s="893"/>
      <c r="K658" s="960"/>
      <c r="L658" s="960"/>
      <c r="M658" s="963"/>
      <c r="N658" s="963"/>
      <c r="O658" s="963"/>
      <c r="P658" s="963"/>
      <c r="Q658" s="963"/>
      <c r="R658" s="963"/>
      <c r="S658" s="963"/>
      <c r="T658" s="963"/>
      <c r="U658" s="963"/>
      <c r="V658" s="963"/>
      <c r="W658" s="963"/>
      <c r="X658" s="963"/>
      <c r="Y658" s="963"/>
      <c r="Z658" s="963"/>
    </row>
    <row r="659" spans="1:26" ht="34">
      <c r="A659" s="693" t="s">
        <v>2532</v>
      </c>
      <c r="B659" s="538" t="s">
        <v>1619</v>
      </c>
      <c r="C659" s="475" t="s">
        <v>3478</v>
      </c>
      <c r="D659" s="180">
        <v>2</v>
      </c>
      <c r="E659" s="696" t="s">
        <v>599</v>
      </c>
      <c r="F659" s="475"/>
      <c r="G659" s="1039"/>
      <c r="H659" s="1040"/>
      <c r="I659" s="893"/>
      <c r="J659" s="893"/>
      <c r="K659" s="960"/>
      <c r="L659" s="960"/>
      <c r="M659" s="963"/>
      <c r="N659" s="963"/>
      <c r="O659" s="963"/>
      <c r="P659" s="963"/>
      <c r="Q659" s="963"/>
      <c r="R659" s="963"/>
      <c r="S659" s="963"/>
      <c r="T659" s="963"/>
      <c r="U659" s="963"/>
      <c r="V659" s="963"/>
      <c r="W659" s="963"/>
      <c r="X659" s="963"/>
      <c r="Y659" s="963"/>
      <c r="Z659" s="963"/>
    </row>
    <row r="660" spans="1:26" ht="68" hidden="1">
      <c r="A660" s="310" t="s">
        <v>2533</v>
      </c>
      <c r="B660" s="525" t="s">
        <v>1622</v>
      </c>
      <c r="C660" s="141"/>
      <c r="D660" s="141"/>
      <c r="E660" s="141"/>
      <c r="F660" s="141"/>
      <c r="G660" s="127"/>
      <c r="H660" s="105"/>
      <c r="I660" s="105"/>
      <c r="J660" s="105"/>
      <c r="K660" s="105"/>
      <c r="L660" s="105"/>
      <c r="M660" s="106"/>
      <c r="N660" s="106"/>
      <c r="O660" s="106"/>
      <c r="P660" s="106"/>
      <c r="Q660" s="106"/>
      <c r="R660" s="106"/>
      <c r="S660" s="106"/>
      <c r="T660" s="106"/>
      <c r="U660" s="106"/>
      <c r="V660" s="106"/>
      <c r="W660" s="106"/>
      <c r="X660" s="106"/>
      <c r="Y660" s="106"/>
      <c r="Z660" s="106"/>
    </row>
    <row r="661" spans="1:26" ht="19">
      <c r="A661" s="927" t="s">
        <v>2534</v>
      </c>
      <c r="B661" s="1606" t="s">
        <v>177</v>
      </c>
      <c r="C661" s="1570"/>
      <c r="D661" s="1570"/>
      <c r="E661" s="1570"/>
      <c r="F661" s="1570"/>
      <c r="G661" s="1573"/>
      <c r="H661" s="816"/>
      <c r="I661" s="893">
        <f>SUM(D662:D664)</f>
        <v>6</v>
      </c>
      <c r="J661" s="893">
        <f>COUNT(D662:D664)*2</f>
        <v>6</v>
      </c>
      <c r="K661" s="960"/>
      <c r="L661" s="960"/>
      <c r="M661" s="963"/>
      <c r="N661" s="963"/>
      <c r="O661" s="963"/>
      <c r="P661" s="963"/>
      <c r="Q661" s="963"/>
      <c r="R661" s="963"/>
      <c r="S661" s="963"/>
      <c r="T661" s="963"/>
      <c r="U661" s="963"/>
      <c r="V661" s="963"/>
      <c r="W661" s="963"/>
      <c r="X661" s="963"/>
      <c r="Y661" s="963"/>
      <c r="Z661" s="963"/>
    </row>
    <row r="662" spans="1:26" ht="17">
      <c r="A662" s="693" t="s">
        <v>2535</v>
      </c>
      <c r="B662" s="538" t="s">
        <v>1625</v>
      </c>
      <c r="C662" s="475" t="s">
        <v>1626</v>
      </c>
      <c r="D662" s="180">
        <v>2</v>
      </c>
      <c r="E662" s="696" t="s">
        <v>599</v>
      </c>
      <c r="F662" s="471"/>
      <c r="G662" s="1039"/>
      <c r="H662" s="1040"/>
      <c r="I662" s="893"/>
      <c r="J662" s="893"/>
      <c r="K662" s="960"/>
      <c r="L662" s="960"/>
      <c r="M662" s="963"/>
      <c r="N662" s="963"/>
      <c r="O662" s="963"/>
      <c r="P662" s="963"/>
      <c r="Q662" s="963"/>
      <c r="R662" s="963"/>
      <c r="S662" s="963"/>
      <c r="T662" s="963"/>
      <c r="U662" s="963"/>
      <c r="V662" s="963"/>
      <c r="W662" s="963"/>
      <c r="X662" s="963"/>
      <c r="Y662" s="963"/>
      <c r="Z662" s="963"/>
    </row>
    <row r="663" spans="1:26" ht="34">
      <c r="A663" s="693" t="s">
        <v>2536</v>
      </c>
      <c r="B663" s="538" t="s">
        <v>1628</v>
      </c>
      <c r="C663" s="475" t="s">
        <v>1629</v>
      </c>
      <c r="D663" s="180">
        <v>2</v>
      </c>
      <c r="E663" s="696" t="s">
        <v>599</v>
      </c>
      <c r="F663" s="471"/>
      <c r="G663" s="1039"/>
      <c r="H663" s="1040"/>
      <c r="I663" s="893"/>
      <c r="J663" s="893"/>
      <c r="K663" s="960"/>
      <c r="L663" s="960"/>
      <c r="M663" s="963"/>
      <c r="N663" s="963"/>
      <c r="O663" s="963"/>
      <c r="P663" s="963"/>
      <c r="Q663" s="963"/>
      <c r="R663" s="963"/>
      <c r="S663" s="963"/>
      <c r="T663" s="963"/>
      <c r="U663" s="963"/>
      <c r="V663" s="963"/>
      <c r="W663" s="963"/>
      <c r="X663" s="963"/>
      <c r="Y663" s="963"/>
      <c r="Z663" s="963"/>
    </row>
    <row r="664" spans="1:26" ht="34">
      <c r="A664" s="693" t="s">
        <v>1630</v>
      </c>
      <c r="B664" s="538" t="s">
        <v>1631</v>
      </c>
      <c r="C664" s="471" t="s">
        <v>1632</v>
      </c>
      <c r="D664" s="180">
        <v>2</v>
      </c>
      <c r="E664" s="696" t="s">
        <v>599</v>
      </c>
      <c r="F664" s="471"/>
      <c r="G664" s="1039"/>
      <c r="H664" s="1040"/>
      <c r="I664" s="893"/>
      <c r="J664" s="893"/>
      <c r="K664" s="960"/>
      <c r="L664" s="960"/>
      <c r="M664" s="963"/>
      <c r="N664" s="963"/>
      <c r="O664" s="963"/>
      <c r="P664" s="963"/>
      <c r="Q664" s="963"/>
      <c r="R664" s="963"/>
      <c r="S664" s="963"/>
      <c r="T664" s="963"/>
      <c r="U664" s="963"/>
      <c r="V664" s="963"/>
      <c r="W664" s="963"/>
      <c r="X664" s="963"/>
      <c r="Y664" s="963"/>
      <c r="Z664" s="963"/>
    </row>
    <row r="665" spans="1:26" ht="19">
      <c r="A665" s="927" t="s">
        <v>271</v>
      </c>
      <c r="B665" s="1606" t="s">
        <v>1633</v>
      </c>
      <c r="C665" s="1570"/>
      <c r="D665" s="1570"/>
      <c r="E665" s="1570"/>
      <c r="F665" s="1570"/>
      <c r="G665" s="1573"/>
      <c r="H665" s="816"/>
      <c r="I665" s="893">
        <f>SUM(D669:D672)</f>
        <v>6</v>
      </c>
      <c r="J665" s="893">
        <f>COUNT(D669:D672)*2</f>
        <v>6</v>
      </c>
      <c r="K665" s="960"/>
      <c r="L665" s="960"/>
      <c r="M665" s="963"/>
      <c r="N665" s="963"/>
      <c r="O665" s="963"/>
      <c r="P665" s="963"/>
      <c r="Q665" s="963"/>
      <c r="R665" s="963"/>
      <c r="S665" s="963"/>
      <c r="T665" s="963"/>
      <c r="U665" s="963"/>
      <c r="V665" s="963"/>
      <c r="W665" s="963"/>
      <c r="X665" s="963"/>
      <c r="Y665" s="963"/>
      <c r="Z665" s="963"/>
    </row>
    <row r="666" spans="1:26" ht="80" hidden="1">
      <c r="A666" s="310" t="s">
        <v>1634</v>
      </c>
      <c r="B666" s="179" t="s">
        <v>1635</v>
      </c>
      <c r="C666" s="179" t="s">
        <v>1636</v>
      </c>
      <c r="D666" s="244"/>
      <c r="E666" s="141" t="s">
        <v>599</v>
      </c>
      <c r="F666" s="245" t="s">
        <v>1637</v>
      </c>
      <c r="G666" s="127"/>
      <c r="H666" s="105"/>
      <c r="I666" s="105"/>
      <c r="J666" s="105"/>
      <c r="K666" s="105"/>
      <c r="L666" s="105"/>
      <c r="M666" s="106"/>
      <c r="N666" s="106"/>
      <c r="O666" s="106"/>
      <c r="P666" s="106"/>
      <c r="Q666" s="106"/>
      <c r="R666" s="106"/>
      <c r="S666" s="106"/>
      <c r="T666" s="106"/>
      <c r="U666" s="106"/>
      <c r="V666" s="106"/>
      <c r="W666" s="106"/>
      <c r="X666" s="106"/>
      <c r="Y666" s="106"/>
      <c r="Z666" s="106"/>
    </row>
    <row r="667" spans="1:26" ht="48" hidden="1">
      <c r="A667" s="310" t="s">
        <v>1638</v>
      </c>
      <c r="B667" s="179" t="s">
        <v>1639</v>
      </c>
      <c r="C667" s="179" t="s">
        <v>1640</v>
      </c>
      <c r="D667" s="244"/>
      <c r="E667" s="141" t="s">
        <v>599</v>
      </c>
      <c r="F667" s="245" t="s">
        <v>5932</v>
      </c>
      <c r="G667" s="127"/>
      <c r="H667" s="105"/>
      <c r="I667" s="105"/>
      <c r="J667" s="105"/>
      <c r="K667" s="105"/>
      <c r="L667" s="105"/>
      <c r="M667" s="106"/>
      <c r="N667" s="106"/>
      <c r="O667" s="106"/>
      <c r="P667" s="106"/>
      <c r="Q667" s="106"/>
      <c r="R667" s="106"/>
      <c r="S667" s="106"/>
      <c r="T667" s="106"/>
      <c r="U667" s="106"/>
      <c r="V667" s="106"/>
      <c r="W667" s="106"/>
      <c r="X667" s="106"/>
      <c r="Y667" s="106"/>
      <c r="Z667" s="106"/>
    </row>
    <row r="668" spans="1:26" ht="72" hidden="1" customHeight="1">
      <c r="A668" s="310" t="s">
        <v>1642</v>
      </c>
      <c r="B668" s="179" t="s">
        <v>1643</v>
      </c>
      <c r="C668" s="179" t="s">
        <v>1644</v>
      </c>
      <c r="D668" s="244"/>
      <c r="E668" s="141" t="s">
        <v>599</v>
      </c>
      <c r="F668" s="245" t="s">
        <v>1645</v>
      </c>
      <c r="G668" s="127"/>
      <c r="H668" s="105"/>
      <c r="I668" s="105"/>
      <c r="J668" s="105"/>
      <c r="K668" s="105"/>
      <c r="L668" s="105"/>
      <c r="M668" s="106"/>
      <c r="N668" s="106"/>
      <c r="O668" s="106"/>
      <c r="P668" s="106"/>
      <c r="Q668" s="106"/>
      <c r="R668" s="106"/>
      <c r="S668" s="106"/>
      <c r="T668" s="106"/>
      <c r="U668" s="106"/>
      <c r="V668" s="106"/>
      <c r="W668" s="106"/>
      <c r="X668" s="106"/>
      <c r="Y668" s="106"/>
      <c r="Z668" s="106"/>
    </row>
    <row r="669" spans="1:26" ht="64">
      <c r="A669" s="1085" t="s">
        <v>1646</v>
      </c>
      <c r="B669" s="475" t="s">
        <v>1647</v>
      </c>
      <c r="C669" s="475" t="s">
        <v>1648</v>
      </c>
      <c r="D669" s="180">
        <v>2</v>
      </c>
      <c r="E669" s="696" t="s">
        <v>599</v>
      </c>
      <c r="F669" s="1055" t="s">
        <v>1649</v>
      </c>
      <c r="G669" s="1039"/>
      <c r="H669" s="1040"/>
      <c r="I669" s="893"/>
      <c r="J669" s="893"/>
      <c r="K669" s="960"/>
      <c r="L669" s="960"/>
      <c r="M669" s="963"/>
      <c r="N669" s="963"/>
      <c r="O669" s="963"/>
      <c r="P669" s="963"/>
      <c r="Q669" s="963"/>
      <c r="R669" s="963"/>
      <c r="S669" s="963"/>
      <c r="T669" s="963"/>
      <c r="U669" s="963"/>
      <c r="V669" s="963"/>
      <c r="W669" s="963"/>
      <c r="X669" s="963"/>
      <c r="Y669" s="963"/>
      <c r="Z669" s="963"/>
    </row>
    <row r="670" spans="1:26" ht="48">
      <c r="A670" s="1085" t="s">
        <v>1650</v>
      </c>
      <c r="B670" s="475" t="s">
        <v>1651</v>
      </c>
      <c r="C670" s="475" t="s">
        <v>1652</v>
      </c>
      <c r="D670" s="180">
        <v>2</v>
      </c>
      <c r="E670" s="696" t="s">
        <v>599</v>
      </c>
      <c r="F670" s="1055" t="s">
        <v>1653</v>
      </c>
      <c r="G670" s="1039"/>
      <c r="H670" s="1040"/>
      <c r="I670" s="893"/>
      <c r="J670" s="893"/>
      <c r="K670" s="960"/>
      <c r="L670" s="960"/>
      <c r="M670" s="963"/>
      <c r="N670" s="963"/>
      <c r="O670" s="963"/>
      <c r="P670" s="963"/>
      <c r="Q670" s="963"/>
      <c r="R670" s="963"/>
      <c r="S670" s="963"/>
      <c r="T670" s="963"/>
      <c r="U670" s="963"/>
      <c r="V670" s="963"/>
      <c r="W670" s="963"/>
      <c r="X670" s="963"/>
      <c r="Y670" s="963"/>
      <c r="Z670" s="963"/>
    </row>
    <row r="671" spans="1:26" ht="64" hidden="1">
      <c r="A671" s="310" t="s">
        <v>1654</v>
      </c>
      <c r="B671" s="179" t="s">
        <v>1655</v>
      </c>
      <c r="C671" s="179" t="s">
        <v>2537</v>
      </c>
      <c r="D671" s="244"/>
      <c r="E671" s="141" t="s">
        <v>599</v>
      </c>
      <c r="F671" s="245" t="s">
        <v>2538</v>
      </c>
      <c r="G671" s="127"/>
      <c r="H671" s="105"/>
      <c r="I671" s="105"/>
      <c r="J671" s="105"/>
      <c r="K671" s="105"/>
      <c r="L671" s="105"/>
      <c r="M671" s="106"/>
      <c r="N671" s="106"/>
      <c r="O671" s="106"/>
      <c r="P671" s="106"/>
      <c r="Q671" s="106"/>
      <c r="R671" s="106"/>
      <c r="S671" s="106"/>
      <c r="T671" s="106"/>
      <c r="U671" s="106"/>
      <c r="V671" s="106"/>
      <c r="W671" s="106"/>
      <c r="X671" s="106"/>
      <c r="Y671" s="106"/>
      <c r="Z671" s="106"/>
    </row>
    <row r="672" spans="1:26" ht="64">
      <c r="A672" s="1085" t="s">
        <v>1656</v>
      </c>
      <c r="B672" s="475" t="s">
        <v>1657</v>
      </c>
      <c r="C672" s="475" t="s">
        <v>1658</v>
      </c>
      <c r="D672" s="180">
        <v>2</v>
      </c>
      <c r="E672" s="696" t="s">
        <v>599</v>
      </c>
      <c r="F672" s="1055" t="s">
        <v>1659</v>
      </c>
      <c r="G672" s="1039"/>
      <c r="H672" s="1040"/>
      <c r="I672" s="893"/>
      <c r="J672" s="893"/>
      <c r="K672" s="960"/>
      <c r="L672" s="960"/>
      <c r="M672" s="963"/>
      <c r="N672" s="963"/>
      <c r="O672" s="963"/>
      <c r="P672" s="963"/>
      <c r="Q672" s="963"/>
      <c r="R672" s="963"/>
      <c r="S672" s="963"/>
      <c r="T672" s="963"/>
      <c r="U672" s="963"/>
      <c r="V672" s="963"/>
      <c r="W672" s="963"/>
      <c r="X672" s="963"/>
      <c r="Y672" s="963"/>
      <c r="Z672" s="963"/>
    </row>
    <row r="673" spans="1:26" ht="19">
      <c r="A673" s="927" t="s">
        <v>272</v>
      </c>
      <c r="B673" s="1606" t="s">
        <v>181</v>
      </c>
      <c r="C673" s="1570"/>
      <c r="D673" s="1570"/>
      <c r="E673" s="1570"/>
      <c r="F673" s="1570"/>
      <c r="G673" s="1573"/>
      <c r="H673" s="816"/>
      <c r="I673" s="893">
        <f>SUM(D674:D675)</f>
        <v>4</v>
      </c>
      <c r="J673" s="893">
        <f>COUNT(D674:D675)*2</f>
        <v>4</v>
      </c>
      <c r="K673" s="960"/>
      <c r="L673" s="960"/>
      <c r="M673" s="963"/>
      <c r="N673" s="963"/>
      <c r="O673" s="963"/>
      <c r="P673" s="963"/>
      <c r="Q673" s="963"/>
      <c r="R673" s="963"/>
      <c r="S673" s="963"/>
      <c r="T673" s="963"/>
      <c r="U673" s="963"/>
      <c r="V673" s="963"/>
      <c r="W673" s="963"/>
      <c r="X673" s="963"/>
      <c r="Y673" s="963"/>
      <c r="Z673" s="963"/>
    </row>
    <row r="674" spans="1:26" ht="34">
      <c r="A674" s="693" t="s">
        <v>2539</v>
      </c>
      <c r="B674" s="538" t="s">
        <v>1661</v>
      </c>
      <c r="C674" s="471" t="s">
        <v>1662</v>
      </c>
      <c r="D674" s="180">
        <v>2</v>
      </c>
      <c r="E674" s="696" t="s">
        <v>387</v>
      </c>
      <c r="F674" s="471" t="s">
        <v>1663</v>
      </c>
      <c r="G674" s="1039"/>
      <c r="H674" s="1040"/>
      <c r="I674" s="893"/>
      <c r="J674" s="893"/>
      <c r="K674" s="960"/>
      <c r="L674" s="960"/>
      <c r="M674" s="963"/>
      <c r="N674" s="963"/>
      <c r="O674" s="963"/>
      <c r="P674" s="963"/>
      <c r="Q674" s="963"/>
      <c r="R674" s="963"/>
      <c r="S674" s="963"/>
      <c r="T674" s="963"/>
      <c r="U674" s="963"/>
      <c r="V674" s="963"/>
      <c r="W674" s="963"/>
      <c r="X674" s="963"/>
      <c r="Y674" s="963"/>
      <c r="Z674" s="963"/>
    </row>
    <row r="675" spans="1:26" ht="34">
      <c r="A675" s="693" t="s">
        <v>2540</v>
      </c>
      <c r="B675" s="538" t="s">
        <v>1667</v>
      </c>
      <c r="C675" s="471" t="s">
        <v>1668</v>
      </c>
      <c r="D675" s="180">
        <v>2</v>
      </c>
      <c r="E675" s="833" t="s">
        <v>599</v>
      </c>
      <c r="F675" s="471" t="s">
        <v>1669</v>
      </c>
      <c r="G675" s="1039"/>
      <c r="H675" s="1040"/>
      <c r="I675" s="893"/>
      <c r="J675" s="893"/>
      <c r="K675" s="960"/>
      <c r="L675" s="960"/>
      <c r="M675" s="963"/>
      <c r="N675" s="963"/>
      <c r="O675" s="963"/>
      <c r="P675" s="963"/>
      <c r="Q675" s="963"/>
      <c r="R675" s="963"/>
      <c r="S675" s="963"/>
      <c r="T675" s="963"/>
      <c r="U675" s="963"/>
      <c r="V675" s="963"/>
      <c r="W675" s="963"/>
      <c r="X675" s="963"/>
      <c r="Y675" s="963"/>
      <c r="Z675" s="963"/>
    </row>
    <row r="676" spans="1:26" ht="68" hidden="1">
      <c r="A676" s="379" t="s">
        <v>1670</v>
      </c>
      <c r="B676" s="335" t="s">
        <v>183</v>
      </c>
      <c r="C676" s="336"/>
      <c r="D676" s="336"/>
      <c r="E676" s="336"/>
      <c r="F676" s="336"/>
      <c r="G676" s="1086"/>
      <c r="H676" s="621"/>
      <c r="I676" s="105">
        <f>SUM(D677:D682)</f>
        <v>0</v>
      </c>
      <c r="J676" s="105">
        <f>COUNT(D677:D682)*2</f>
        <v>0</v>
      </c>
      <c r="K676" s="105"/>
      <c r="L676" s="105"/>
      <c r="M676" s="106"/>
      <c r="N676" s="106"/>
      <c r="O676" s="106"/>
      <c r="P676" s="106"/>
      <c r="Q676" s="106"/>
      <c r="R676" s="106"/>
      <c r="S676" s="106"/>
      <c r="T676" s="106"/>
      <c r="U676" s="106"/>
      <c r="V676" s="106"/>
      <c r="W676" s="106"/>
      <c r="X676" s="106"/>
      <c r="Y676" s="106"/>
      <c r="Z676" s="106"/>
    </row>
    <row r="677" spans="1:26" ht="48" hidden="1">
      <c r="A677" s="379" t="s">
        <v>1671</v>
      </c>
      <c r="B677" s="179" t="s">
        <v>1672</v>
      </c>
      <c r="C677" s="179"/>
      <c r="D677" s="252"/>
      <c r="E677" s="179"/>
      <c r="F677" s="179"/>
      <c r="G677" s="760"/>
      <c r="H677" s="622"/>
      <c r="I677" s="105"/>
      <c r="J677" s="105"/>
      <c r="K677" s="105"/>
      <c r="L677" s="105"/>
      <c r="M677" s="106"/>
      <c r="N677" s="106"/>
      <c r="O677" s="106"/>
      <c r="P677" s="106"/>
      <c r="Q677" s="106"/>
      <c r="R677" s="106"/>
      <c r="S677" s="106"/>
      <c r="T677" s="106"/>
      <c r="U677" s="106"/>
      <c r="V677" s="106"/>
      <c r="W677" s="106"/>
      <c r="X677" s="106"/>
      <c r="Y677" s="106"/>
      <c r="Z677" s="106"/>
    </row>
    <row r="678" spans="1:26" ht="48" hidden="1">
      <c r="A678" s="379" t="s">
        <v>1673</v>
      </c>
      <c r="B678" s="179" t="s">
        <v>1674</v>
      </c>
      <c r="C678" s="179"/>
      <c r="D678" s="252"/>
      <c r="E678" s="179"/>
      <c r="F678" s="179"/>
      <c r="G678" s="760"/>
      <c r="H678" s="622"/>
      <c r="I678" s="105"/>
      <c r="J678" s="105"/>
      <c r="K678" s="105"/>
      <c r="L678" s="105"/>
      <c r="M678" s="106"/>
      <c r="N678" s="106"/>
      <c r="O678" s="106"/>
      <c r="P678" s="106"/>
      <c r="Q678" s="106"/>
      <c r="R678" s="106"/>
      <c r="S678" s="106"/>
      <c r="T678" s="106"/>
      <c r="U678" s="106"/>
      <c r="V678" s="106"/>
      <c r="W678" s="106"/>
      <c r="X678" s="106"/>
      <c r="Y678" s="106"/>
      <c r="Z678" s="106"/>
    </row>
    <row r="679" spans="1:26" ht="48" hidden="1">
      <c r="A679" s="379" t="s">
        <v>1675</v>
      </c>
      <c r="B679" s="179" t="s">
        <v>1676</v>
      </c>
      <c r="C679" s="179"/>
      <c r="D679" s="252"/>
      <c r="E679" s="179"/>
      <c r="F679" s="179"/>
      <c r="G679" s="760"/>
      <c r="H679" s="622"/>
      <c r="I679" s="105"/>
      <c r="J679" s="105"/>
      <c r="K679" s="105"/>
      <c r="L679" s="105"/>
      <c r="M679" s="106"/>
      <c r="N679" s="106"/>
      <c r="O679" s="106"/>
      <c r="P679" s="106"/>
      <c r="Q679" s="106"/>
      <c r="R679" s="106"/>
      <c r="S679" s="106"/>
      <c r="T679" s="106"/>
      <c r="U679" s="106"/>
      <c r="V679" s="106"/>
      <c r="W679" s="106"/>
      <c r="X679" s="106"/>
      <c r="Y679" s="106"/>
      <c r="Z679" s="106"/>
    </row>
    <row r="680" spans="1:26" ht="64" hidden="1">
      <c r="A680" s="379" t="s">
        <v>1677</v>
      </c>
      <c r="B680" s="179" t="s">
        <v>1678</v>
      </c>
      <c r="C680" s="179"/>
      <c r="D680" s="252"/>
      <c r="E680" s="179"/>
      <c r="F680" s="179"/>
      <c r="G680" s="760"/>
      <c r="H680" s="622"/>
      <c r="I680" s="105"/>
      <c r="J680" s="105"/>
      <c r="K680" s="105"/>
      <c r="L680" s="105"/>
      <c r="M680" s="106"/>
      <c r="N680" s="106"/>
      <c r="O680" s="106"/>
      <c r="P680" s="106"/>
      <c r="Q680" s="106"/>
      <c r="R680" s="106"/>
      <c r="S680" s="106"/>
      <c r="T680" s="106"/>
      <c r="U680" s="106"/>
      <c r="V680" s="106"/>
      <c r="W680" s="106"/>
      <c r="X680" s="106"/>
      <c r="Y680" s="106"/>
      <c r="Z680" s="106"/>
    </row>
    <row r="681" spans="1:26" ht="32" hidden="1">
      <c r="A681" s="379" t="s">
        <v>1679</v>
      </c>
      <c r="B681" s="179" t="s">
        <v>1680</v>
      </c>
      <c r="C681" s="179"/>
      <c r="D681" s="252"/>
      <c r="E681" s="179"/>
      <c r="F681" s="179"/>
      <c r="G681" s="760"/>
      <c r="H681" s="622"/>
      <c r="I681" s="105"/>
      <c r="J681" s="105"/>
      <c r="K681" s="105"/>
      <c r="L681" s="105"/>
      <c r="M681" s="106"/>
      <c r="N681" s="106"/>
      <c r="O681" s="106"/>
      <c r="P681" s="106"/>
      <c r="Q681" s="106"/>
      <c r="R681" s="106"/>
      <c r="S681" s="106"/>
      <c r="T681" s="106"/>
      <c r="U681" s="106"/>
      <c r="V681" s="106"/>
      <c r="W681" s="106"/>
      <c r="X681" s="106"/>
      <c r="Y681" s="106"/>
      <c r="Z681" s="106"/>
    </row>
    <row r="682" spans="1:26" ht="32" hidden="1">
      <c r="A682" s="379" t="s">
        <v>1681</v>
      </c>
      <c r="B682" s="179" t="s">
        <v>1682</v>
      </c>
      <c r="C682" s="179"/>
      <c r="D682" s="252"/>
      <c r="E682" s="179"/>
      <c r="F682" s="179"/>
      <c r="G682" s="760"/>
      <c r="H682" s="622"/>
      <c r="I682" s="105"/>
      <c r="J682" s="105"/>
      <c r="K682" s="105"/>
      <c r="L682" s="105"/>
      <c r="M682" s="106"/>
      <c r="N682" s="106"/>
      <c r="O682" s="106"/>
      <c r="P682" s="106"/>
      <c r="Q682" s="106"/>
      <c r="R682" s="106"/>
      <c r="S682" s="106"/>
      <c r="T682" s="106"/>
      <c r="U682" s="106"/>
      <c r="V682" s="106"/>
      <c r="W682" s="106"/>
      <c r="X682" s="106"/>
      <c r="Y682" s="106"/>
      <c r="Z682" s="106"/>
    </row>
    <row r="683" spans="1:26" ht="16">
      <c r="A683" s="935" t="s">
        <v>1683</v>
      </c>
      <c r="B683" s="1738" t="s">
        <v>185</v>
      </c>
      <c r="C683" s="1570"/>
      <c r="D683" s="1570"/>
      <c r="E683" s="1570"/>
      <c r="F683" s="1570"/>
      <c r="G683" s="1573"/>
      <c r="H683" s="1087"/>
      <c r="I683" s="893">
        <f>SUM(D689:D691)</f>
        <v>6</v>
      </c>
      <c r="J683" s="893">
        <f>COUNT(D689:D691)*2</f>
        <v>6</v>
      </c>
      <c r="K683" s="960"/>
      <c r="L683" s="960"/>
      <c r="M683" s="963"/>
      <c r="N683" s="963"/>
      <c r="O683" s="963"/>
      <c r="P683" s="963"/>
      <c r="Q683" s="963"/>
      <c r="R683" s="963"/>
      <c r="S683" s="963"/>
      <c r="T683" s="963"/>
      <c r="U683" s="963"/>
      <c r="V683" s="963"/>
      <c r="W683" s="963"/>
      <c r="X683" s="963"/>
      <c r="Y683" s="963"/>
      <c r="Z683" s="963"/>
    </row>
    <row r="684" spans="1:26" ht="64" hidden="1">
      <c r="A684" s="379" t="s">
        <v>1684</v>
      </c>
      <c r="B684" s="179" t="s">
        <v>1685</v>
      </c>
      <c r="C684" s="1088"/>
      <c r="D684" s="388"/>
      <c r="E684" s="388"/>
      <c r="F684" s="1088"/>
      <c r="G684" s="1014"/>
      <c r="H684" s="623"/>
      <c r="I684" s="105"/>
      <c r="J684" s="105"/>
      <c r="K684" s="105"/>
      <c r="L684" s="105"/>
      <c r="M684" s="106"/>
      <c r="N684" s="106"/>
      <c r="O684" s="106"/>
      <c r="P684" s="106"/>
      <c r="Q684" s="106"/>
      <c r="R684" s="106"/>
      <c r="S684" s="106"/>
      <c r="T684" s="106"/>
      <c r="U684" s="106"/>
      <c r="V684" s="106"/>
      <c r="W684" s="106"/>
      <c r="X684" s="106"/>
      <c r="Y684" s="106"/>
      <c r="Z684" s="106"/>
    </row>
    <row r="685" spans="1:26" ht="48" hidden="1">
      <c r="A685" s="379" t="s">
        <v>1686</v>
      </c>
      <c r="B685" s="179" t="s">
        <v>1687</v>
      </c>
      <c r="C685" s="1088"/>
      <c r="D685" s="388"/>
      <c r="E685" s="388"/>
      <c r="F685" s="1088"/>
      <c r="G685" s="1014"/>
      <c r="H685" s="623"/>
      <c r="I685" s="105"/>
      <c r="J685" s="105"/>
      <c r="K685" s="105"/>
      <c r="L685" s="105"/>
      <c r="M685" s="106"/>
      <c r="N685" s="106"/>
      <c r="O685" s="106"/>
      <c r="P685" s="106"/>
      <c r="Q685" s="106"/>
      <c r="R685" s="106"/>
      <c r="S685" s="106"/>
      <c r="T685" s="106"/>
      <c r="U685" s="106"/>
      <c r="V685" s="106"/>
      <c r="W685" s="106"/>
      <c r="X685" s="106"/>
      <c r="Y685" s="106"/>
      <c r="Z685" s="106"/>
    </row>
    <row r="686" spans="1:26" ht="48" hidden="1">
      <c r="A686" s="379" t="s">
        <v>1688</v>
      </c>
      <c r="B686" s="179" t="s">
        <v>1689</v>
      </c>
      <c r="C686" s="1088"/>
      <c r="D686" s="388"/>
      <c r="E686" s="388"/>
      <c r="F686" s="1088"/>
      <c r="G686" s="1014"/>
      <c r="H686" s="623"/>
      <c r="I686" s="105"/>
      <c r="J686" s="105"/>
      <c r="K686" s="105"/>
      <c r="L686" s="105"/>
      <c r="M686" s="106"/>
      <c r="N686" s="106"/>
      <c r="O686" s="106"/>
      <c r="P686" s="106"/>
      <c r="Q686" s="106"/>
      <c r="R686" s="106"/>
      <c r="S686" s="106"/>
      <c r="T686" s="106"/>
      <c r="U686" s="106"/>
      <c r="V686" s="106"/>
      <c r="W686" s="106"/>
      <c r="X686" s="106"/>
      <c r="Y686" s="106"/>
      <c r="Z686" s="106"/>
    </row>
    <row r="687" spans="1:26" ht="32" hidden="1">
      <c r="A687" s="379" t="s">
        <v>1690</v>
      </c>
      <c r="B687" s="179" t="s">
        <v>1691</v>
      </c>
      <c r="C687" s="1088"/>
      <c r="D687" s="388"/>
      <c r="E687" s="388"/>
      <c r="F687" s="1088"/>
      <c r="G687" s="1014"/>
      <c r="H687" s="623"/>
      <c r="I687" s="105"/>
      <c r="J687" s="105"/>
      <c r="K687" s="105"/>
      <c r="L687" s="105"/>
      <c r="M687" s="106"/>
      <c r="N687" s="106"/>
      <c r="O687" s="106"/>
      <c r="P687" s="106"/>
      <c r="Q687" s="106"/>
      <c r="R687" s="106"/>
      <c r="S687" s="106"/>
      <c r="T687" s="106"/>
      <c r="U687" s="106"/>
      <c r="V687" s="106"/>
      <c r="W687" s="106"/>
      <c r="X687" s="106"/>
      <c r="Y687" s="106"/>
      <c r="Z687" s="106"/>
    </row>
    <row r="688" spans="1:26" ht="48" hidden="1">
      <c r="A688" s="379" t="s">
        <v>1692</v>
      </c>
      <c r="B688" s="179" t="s">
        <v>1693</v>
      </c>
      <c r="C688" s="1088"/>
      <c r="D688" s="388"/>
      <c r="E688" s="388"/>
      <c r="F688" s="1088"/>
      <c r="G688" s="1014"/>
      <c r="H688" s="623"/>
      <c r="I688" s="105"/>
      <c r="J688" s="105"/>
      <c r="K688" s="105"/>
      <c r="L688" s="105"/>
      <c r="M688" s="106"/>
      <c r="N688" s="106"/>
      <c r="O688" s="106"/>
      <c r="P688" s="106"/>
      <c r="Q688" s="106"/>
      <c r="R688" s="106"/>
      <c r="S688" s="106"/>
      <c r="T688" s="106"/>
      <c r="U688" s="106"/>
      <c r="V688" s="106"/>
      <c r="W688" s="106"/>
      <c r="X688" s="106"/>
      <c r="Y688" s="106"/>
      <c r="Z688" s="106"/>
    </row>
    <row r="689" spans="1:26" ht="48">
      <c r="A689" s="935" t="s">
        <v>1694</v>
      </c>
      <c r="B689" s="475" t="s">
        <v>2541</v>
      </c>
      <c r="C689" s="475" t="s">
        <v>1696</v>
      </c>
      <c r="D689" s="180">
        <v>2</v>
      </c>
      <c r="E689" s="833" t="s">
        <v>599</v>
      </c>
      <c r="F689" s="475" t="s">
        <v>1697</v>
      </c>
      <c r="G689" s="1039"/>
      <c r="H689" s="1040"/>
      <c r="I689" s="893"/>
      <c r="J689" s="893"/>
      <c r="K689" s="960"/>
      <c r="L689" s="960"/>
      <c r="M689" s="963"/>
      <c r="N689" s="963"/>
      <c r="O689" s="963"/>
      <c r="P689" s="963"/>
      <c r="Q689" s="963"/>
      <c r="R689" s="963"/>
      <c r="S689" s="963"/>
      <c r="T689" s="963"/>
      <c r="U689" s="963"/>
      <c r="V689" s="963"/>
      <c r="W689" s="963"/>
      <c r="X689" s="963"/>
      <c r="Y689" s="963"/>
      <c r="Z689" s="963"/>
    </row>
    <row r="690" spans="1:26" ht="64">
      <c r="A690" s="935" t="s">
        <v>1698</v>
      </c>
      <c r="B690" s="475" t="s">
        <v>1699</v>
      </c>
      <c r="C690" s="475" t="s">
        <v>1700</v>
      </c>
      <c r="D690" s="180">
        <v>2</v>
      </c>
      <c r="E690" s="180" t="s">
        <v>599</v>
      </c>
      <c r="F690" s="475" t="s">
        <v>1701</v>
      </c>
      <c r="G690" s="1061"/>
      <c r="H690" s="893"/>
      <c r="I690" s="893"/>
      <c r="J690" s="893"/>
      <c r="K690" s="960"/>
      <c r="L690" s="960"/>
      <c r="M690" s="963"/>
      <c r="N690" s="963"/>
      <c r="O690" s="963"/>
      <c r="P690" s="963"/>
      <c r="Q690" s="963"/>
      <c r="R690" s="963"/>
      <c r="S690" s="963"/>
      <c r="T690" s="963"/>
      <c r="U690" s="963"/>
      <c r="V690" s="963"/>
      <c r="W690" s="963"/>
      <c r="X690" s="963"/>
      <c r="Y690" s="963"/>
      <c r="Z690" s="963"/>
    </row>
    <row r="691" spans="1:26" ht="32">
      <c r="A691" s="935" t="s">
        <v>2542</v>
      </c>
      <c r="B691" s="475" t="s">
        <v>1702</v>
      </c>
      <c r="C691" s="475" t="s">
        <v>1703</v>
      </c>
      <c r="D691" s="180">
        <v>2</v>
      </c>
      <c r="E691" s="180" t="s">
        <v>599</v>
      </c>
      <c r="F691" s="475" t="s">
        <v>1704</v>
      </c>
      <c r="G691" s="1061"/>
      <c r="H691" s="893"/>
      <c r="I691" s="893"/>
      <c r="J691" s="893"/>
      <c r="K691" s="960"/>
      <c r="L691" s="960"/>
      <c r="M691" s="963"/>
      <c r="N691" s="963"/>
      <c r="O691" s="963"/>
      <c r="P691" s="963"/>
      <c r="Q691" s="963"/>
      <c r="R691" s="963"/>
      <c r="S691" s="963"/>
      <c r="T691" s="963"/>
      <c r="U691" s="963"/>
      <c r="V691" s="963"/>
      <c r="W691" s="963"/>
      <c r="X691" s="963"/>
      <c r="Y691" s="963"/>
      <c r="Z691" s="963"/>
    </row>
    <row r="692" spans="1:26" ht="32" hidden="1">
      <c r="A692" s="310" t="s">
        <v>1705</v>
      </c>
      <c r="B692" s="179" t="s">
        <v>1706</v>
      </c>
      <c r="C692" s="123"/>
      <c r="D692" s="594"/>
      <c r="E692" s="141"/>
      <c r="F692" s="123"/>
      <c r="G692" s="127"/>
      <c r="H692" s="105"/>
      <c r="I692" s="105"/>
      <c r="J692" s="105"/>
      <c r="K692" s="105"/>
      <c r="L692" s="105"/>
      <c r="M692" s="106"/>
      <c r="N692" s="106"/>
      <c r="O692" s="106"/>
      <c r="P692" s="106"/>
      <c r="Q692" s="106"/>
      <c r="R692" s="106"/>
      <c r="S692" s="106"/>
      <c r="T692" s="106"/>
      <c r="U692" s="106"/>
      <c r="V692" s="106"/>
      <c r="W692" s="106"/>
      <c r="X692" s="106"/>
      <c r="Y692" s="106"/>
      <c r="Z692" s="106"/>
    </row>
    <row r="693" spans="1:26" ht="48" hidden="1">
      <c r="A693" s="310" t="s">
        <v>1707</v>
      </c>
      <c r="B693" s="179" t="s">
        <v>1708</v>
      </c>
      <c r="C693" s="123"/>
      <c r="D693" s="594"/>
      <c r="E693" s="141"/>
      <c r="F693" s="123"/>
      <c r="G693" s="127"/>
      <c r="H693" s="105"/>
      <c r="I693" s="105"/>
      <c r="J693" s="105"/>
      <c r="K693" s="105"/>
      <c r="L693" s="105"/>
      <c r="M693" s="106"/>
      <c r="N693" s="106"/>
      <c r="O693" s="106"/>
      <c r="P693" s="106"/>
      <c r="Q693" s="106"/>
      <c r="R693" s="106"/>
      <c r="S693" s="106"/>
      <c r="T693" s="106"/>
      <c r="U693" s="106"/>
      <c r="V693" s="106"/>
      <c r="W693" s="106"/>
      <c r="X693" s="106"/>
      <c r="Y693" s="106"/>
      <c r="Z693" s="106"/>
    </row>
    <row r="694" spans="1:26" ht="40.5" customHeight="1">
      <c r="A694" s="1169" t="s">
        <v>273</v>
      </c>
      <c r="B694" s="1738" t="s">
        <v>187</v>
      </c>
      <c r="C694" s="1570"/>
      <c r="D694" s="1570"/>
      <c r="E694" s="1570"/>
      <c r="F694" s="1570"/>
      <c r="G694" s="1571"/>
      <c r="H694" s="1089"/>
      <c r="I694" s="1089">
        <f>SUM(D695:D713)</f>
        <v>32</v>
      </c>
      <c r="J694" s="777">
        <f>COUNT(D695:D713)*2</f>
        <v>32</v>
      </c>
      <c r="K694" s="960"/>
      <c r="L694" s="960"/>
      <c r="M694" s="963"/>
      <c r="N694" s="963"/>
      <c r="O694" s="963"/>
      <c r="P694" s="963"/>
      <c r="Q694" s="963"/>
      <c r="R694" s="963"/>
      <c r="S694" s="963"/>
      <c r="T694" s="963"/>
      <c r="U694" s="963"/>
      <c r="V694" s="963"/>
      <c r="W694" s="963"/>
      <c r="X694" s="963"/>
      <c r="Y694" s="963"/>
      <c r="Z694" s="963"/>
    </row>
    <row r="695" spans="1:26" ht="34" hidden="1">
      <c r="A695" s="474" t="s">
        <v>1709</v>
      </c>
      <c r="B695" s="532" t="s">
        <v>1710</v>
      </c>
      <c r="C695" s="475"/>
      <c r="D695" s="125"/>
      <c r="E695" s="125"/>
      <c r="F695" s="475"/>
      <c r="G695" s="626"/>
      <c r="H695" s="626"/>
      <c r="I695" s="477"/>
      <c r="J695" s="105"/>
      <c r="K695" s="105"/>
      <c r="L695" s="105"/>
      <c r="M695" s="106"/>
      <c r="N695" s="106"/>
      <c r="O695" s="106"/>
      <c r="P695" s="106"/>
      <c r="Q695" s="106"/>
      <c r="R695" s="106"/>
      <c r="S695" s="106"/>
      <c r="T695" s="106"/>
      <c r="U695" s="106"/>
      <c r="V695" s="106"/>
      <c r="W695" s="106"/>
      <c r="X695" s="106"/>
      <c r="Y695" s="106"/>
      <c r="Z695" s="106"/>
    </row>
    <row r="696" spans="1:26" ht="21" hidden="1" customHeight="1">
      <c r="A696" s="474" t="s">
        <v>1711</v>
      </c>
      <c r="B696" s="532" t="s">
        <v>1712</v>
      </c>
      <c r="C696" s="267"/>
      <c r="D696" s="118"/>
      <c r="E696" s="118"/>
      <c r="F696" s="534"/>
      <c r="G696" s="627"/>
      <c r="H696" s="627"/>
      <c r="I696" s="477"/>
      <c r="J696" s="105"/>
      <c r="K696" s="105"/>
      <c r="L696" s="105"/>
      <c r="M696" s="106"/>
      <c r="N696" s="106"/>
      <c r="O696" s="106"/>
      <c r="P696" s="106"/>
      <c r="Q696" s="106"/>
      <c r="R696" s="106"/>
      <c r="S696" s="106"/>
      <c r="T696" s="106"/>
      <c r="U696" s="106"/>
      <c r="V696" s="106"/>
      <c r="W696" s="106"/>
      <c r="X696" s="106"/>
      <c r="Y696" s="106"/>
      <c r="Z696" s="106"/>
    </row>
    <row r="697" spans="1:26" ht="80">
      <c r="A697" s="1169" t="s">
        <v>1713</v>
      </c>
      <c r="B697" s="475" t="s">
        <v>1714</v>
      </c>
      <c r="C697" s="769" t="s">
        <v>5933</v>
      </c>
      <c r="D697" s="180">
        <v>2</v>
      </c>
      <c r="E697" s="736" t="s">
        <v>599</v>
      </c>
      <c r="F697" s="769" t="s">
        <v>1716</v>
      </c>
      <c r="G697" s="1079"/>
      <c r="H697" s="1090"/>
      <c r="I697" s="1090"/>
      <c r="J697" s="893"/>
      <c r="K697" s="960"/>
      <c r="L697" s="960"/>
      <c r="M697" s="963"/>
      <c r="N697" s="963"/>
      <c r="O697" s="963"/>
      <c r="P697" s="963"/>
      <c r="Q697" s="963"/>
      <c r="R697" s="963"/>
      <c r="S697" s="963"/>
      <c r="T697" s="963"/>
      <c r="U697" s="963"/>
      <c r="V697" s="963"/>
      <c r="W697" s="963"/>
      <c r="X697" s="963"/>
      <c r="Y697" s="963"/>
      <c r="Z697" s="963"/>
    </row>
    <row r="698" spans="1:26" ht="32">
      <c r="A698" s="821"/>
      <c r="B698" s="538"/>
      <c r="C698" s="475" t="s">
        <v>5934</v>
      </c>
      <c r="D698" s="180">
        <v>2</v>
      </c>
      <c r="E698" s="736" t="s">
        <v>599</v>
      </c>
      <c r="F698" s="475" t="s">
        <v>1720</v>
      </c>
      <c r="G698" s="1079"/>
      <c r="H698" s="1090"/>
      <c r="I698" s="1090"/>
      <c r="J698" s="893"/>
      <c r="K698" s="960"/>
      <c r="L698" s="960"/>
      <c r="M698" s="963"/>
      <c r="N698" s="963"/>
      <c r="O698" s="963"/>
      <c r="P698" s="963"/>
      <c r="Q698" s="963"/>
      <c r="R698" s="963"/>
      <c r="S698" s="963"/>
      <c r="T698" s="963"/>
      <c r="U698" s="963"/>
      <c r="V698" s="963"/>
      <c r="W698" s="963"/>
      <c r="X698" s="963"/>
      <c r="Y698" s="963"/>
      <c r="Z698" s="963"/>
    </row>
    <row r="699" spans="1:26" ht="48">
      <c r="A699" s="821"/>
      <c r="B699" s="538"/>
      <c r="C699" s="475" t="s">
        <v>1721</v>
      </c>
      <c r="D699" s="180">
        <v>2</v>
      </c>
      <c r="E699" s="736" t="s">
        <v>599</v>
      </c>
      <c r="F699" s="475" t="s">
        <v>1722</v>
      </c>
      <c r="G699" s="1079"/>
      <c r="H699" s="1090"/>
      <c r="I699" s="1090"/>
      <c r="J699" s="893"/>
      <c r="K699" s="960"/>
      <c r="L699" s="960"/>
      <c r="M699" s="963"/>
      <c r="N699" s="963"/>
      <c r="O699" s="963"/>
      <c r="P699" s="963"/>
      <c r="Q699" s="963"/>
      <c r="R699" s="963"/>
      <c r="S699" s="963"/>
      <c r="T699" s="963"/>
      <c r="U699" s="963"/>
      <c r="V699" s="963"/>
      <c r="W699" s="963"/>
      <c r="X699" s="963"/>
      <c r="Y699" s="963"/>
      <c r="Z699" s="963"/>
    </row>
    <row r="700" spans="1:26" ht="192">
      <c r="A700" s="821" t="s">
        <v>1723</v>
      </c>
      <c r="B700" s="538" t="s">
        <v>1724</v>
      </c>
      <c r="C700" s="475" t="s">
        <v>5935</v>
      </c>
      <c r="D700" s="180">
        <v>2</v>
      </c>
      <c r="E700" s="696" t="s">
        <v>599</v>
      </c>
      <c r="F700" s="475" t="s">
        <v>1726</v>
      </c>
      <c r="G700" s="1079"/>
      <c r="H700" s="1090"/>
      <c r="I700" s="1090"/>
      <c r="J700" s="893"/>
      <c r="K700" s="960"/>
      <c r="L700" s="960"/>
      <c r="M700" s="963"/>
      <c r="N700" s="963"/>
      <c r="O700" s="963"/>
      <c r="P700" s="963"/>
      <c r="Q700" s="963"/>
      <c r="R700" s="963"/>
      <c r="S700" s="963"/>
      <c r="T700" s="963"/>
      <c r="U700" s="963"/>
      <c r="V700" s="963"/>
      <c r="W700" s="963"/>
      <c r="X700" s="963"/>
      <c r="Y700" s="963"/>
      <c r="Z700" s="963"/>
    </row>
    <row r="701" spans="1:26" ht="128">
      <c r="A701" s="821"/>
      <c r="B701" s="538"/>
      <c r="C701" s="475" t="s">
        <v>1727</v>
      </c>
      <c r="D701" s="180">
        <v>2</v>
      </c>
      <c r="E701" s="696" t="s">
        <v>599</v>
      </c>
      <c r="F701" s="475" t="s">
        <v>1728</v>
      </c>
      <c r="G701" s="1079"/>
      <c r="H701" s="1090"/>
      <c r="I701" s="1090"/>
      <c r="J701" s="893"/>
      <c r="K701" s="960"/>
      <c r="L701" s="960"/>
      <c r="M701" s="963"/>
      <c r="N701" s="963"/>
      <c r="O701" s="963"/>
      <c r="P701" s="963"/>
      <c r="Q701" s="963"/>
      <c r="R701" s="963"/>
      <c r="S701" s="963"/>
      <c r="T701" s="963"/>
      <c r="U701" s="963"/>
      <c r="V701" s="963"/>
      <c r="W701" s="963"/>
      <c r="X701" s="963"/>
      <c r="Y701" s="963"/>
      <c r="Z701" s="963"/>
    </row>
    <row r="702" spans="1:26" ht="48">
      <c r="A702" s="821"/>
      <c r="B702" s="538"/>
      <c r="C702" s="475" t="s">
        <v>5936</v>
      </c>
      <c r="D702" s="180">
        <v>2</v>
      </c>
      <c r="E702" s="696" t="s">
        <v>599</v>
      </c>
      <c r="F702" s="475" t="s">
        <v>1732</v>
      </c>
      <c r="G702" s="1079"/>
      <c r="H702" s="1090"/>
      <c r="I702" s="1090"/>
      <c r="J702" s="893"/>
      <c r="K702" s="960"/>
      <c r="L702" s="960"/>
      <c r="M702" s="963"/>
      <c r="N702" s="963"/>
      <c r="O702" s="963"/>
      <c r="P702" s="963"/>
      <c r="Q702" s="963"/>
      <c r="R702" s="963"/>
      <c r="S702" s="963"/>
      <c r="T702" s="963"/>
      <c r="U702" s="963"/>
      <c r="V702" s="963"/>
      <c r="W702" s="963"/>
      <c r="X702" s="963"/>
      <c r="Y702" s="963"/>
      <c r="Z702" s="963"/>
    </row>
    <row r="703" spans="1:26" ht="48">
      <c r="A703" s="821"/>
      <c r="B703" s="538"/>
      <c r="C703" s="475" t="s">
        <v>5937</v>
      </c>
      <c r="D703" s="180">
        <v>2</v>
      </c>
      <c r="E703" s="696" t="s">
        <v>599</v>
      </c>
      <c r="F703" s="475" t="s">
        <v>1732</v>
      </c>
      <c r="G703" s="1079"/>
      <c r="H703" s="1090"/>
      <c r="I703" s="1090"/>
      <c r="J703" s="893"/>
      <c r="K703" s="960"/>
      <c r="L703" s="960"/>
      <c r="M703" s="963"/>
      <c r="N703" s="963"/>
      <c r="O703" s="963"/>
      <c r="P703" s="963"/>
      <c r="Q703" s="963"/>
      <c r="R703" s="963"/>
      <c r="S703" s="963"/>
      <c r="T703" s="963"/>
      <c r="U703" s="963"/>
      <c r="V703" s="963"/>
      <c r="W703" s="963"/>
      <c r="X703" s="963"/>
      <c r="Y703" s="963"/>
      <c r="Z703" s="963"/>
    </row>
    <row r="704" spans="1:26" ht="51">
      <c r="A704" s="821" t="s">
        <v>1735</v>
      </c>
      <c r="B704" s="538" t="s">
        <v>1736</v>
      </c>
      <c r="C704" s="475" t="s">
        <v>5938</v>
      </c>
      <c r="D704" s="180">
        <v>2</v>
      </c>
      <c r="E704" s="696" t="s">
        <v>599</v>
      </c>
      <c r="F704" s="475" t="s">
        <v>1738</v>
      </c>
      <c r="G704" s="1079"/>
      <c r="H704" s="1090"/>
      <c r="I704" s="1090"/>
      <c r="J704" s="893"/>
      <c r="K704" s="960"/>
      <c r="L704" s="960"/>
      <c r="M704" s="963"/>
      <c r="N704" s="963"/>
      <c r="O704" s="963"/>
      <c r="P704" s="963"/>
      <c r="Q704" s="963"/>
      <c r="R704" s="963"/>
      <c r="S704" s="963"/>
      <c r="T704" s="963"/>
      <c r="U704" s="963"/>
      <c r="V704" s="963"/>
      <c r="W704" s="963"/>
      <c r="X704" s="963"/>
      <c r="Y704" s="963"/>
      <c r="Z704" s="963"/>
    </row>
    <row r="705" spans="1:26" ht="32">
      <c r="A705" s="821"/>
      <c r="B705" s="538"/>
      <c r="C705" s="475" t="s">
        <v>1739</v>
      </c>
      <c r="D705" s="180">
        <v>2</v>
      </c>
      <c r="E705" s="696" t="s">
        <v>599</v>
      </c>
      <c r="F705" s="475" t="s">
        <v>1738</v>
      </c>
      <c r="G705" s="1079"/>
      <c r="H705" s="1090"/>
      <c r="I705" s="1090"/>
      <c r="J705" s="893"/>
      <c r="K705" s="960"/>
      <c r="L705" s="960"/>
      <c r="M705" s="963"/>
      <c r="N705" s="963"/>
      <c r="O705" s="963"/>
      <c r="P705" s="963"/>
      <c r="Q705" s="963"/>
      <c r="R705" s="963"/>
      <c r="S705" s="963"/>
      <c r="T705" s="963"/>
      <c r="U705" s="963"/>
      <c r="V705" s="963"/>
      <c r="W705" s="963"/>
      <c r="X705" s="963"/>
      <c r="Y705" s="963"/>
      <c r="Z705" s="963"/>
    </row>
    <row r="706" spans="1:26" ht="32">
      <c r="A706" s="821"/>
      <c r="B706" s="538"/>
      <c r="C706" s="475" t="s">
        <v>1741</v>
      </c>
      <c r="D706" s="180">
        <v>2</v>
      </c>
      <c r="E706" s="696" t="s">
        <v>599</v>
      </c>
      <c r="F706" s="475" t="s">
        <v>1742</v>
      </c>
      <c r="G706" s="1079"/>
      <c r="H706" s="1090"/>
      <c r="I706" s="1090"/>
      <c r="J706" s="893"/>
      <c r="K706" s="960"/>
      <c r="L706" s="960"/>
      <c r="M706" s="963"/>
      <c r="N706" s="963"/>
      <c r="O706" s="963"/>
      <c r="P706" s="963"/>
      <c r="Q706" s="963"/>
      <c r="R706" s="963"/>
      <c r="S706" s="963"/>
      <c r="T706" s="963"/>
      <c r="U706" s="963"/>
      <c r="V706" s="963"/>
      <c r="W706" s="963"/>
      <c r="X706" s="963"/>
      <c r="Y706" s="963"/>
      <c r="Z706" s="963"/>
    </row>
    <row r="707" spans="1:26" ht="48">
      <c r="A707" s="821"/>
      <c r="B707" s="538"/>
      <c r="C707" s="475" t="s">
        <v>1743</v>
      </c>
      <c r="D707" s="180">
        <v>2</v>
      </c>
      <c r="E707" s="696" t="s">
        <v>599</v>
      </c>
      <c r="F707" s="475" t="s">
        <v>1744</v>
      </c>
      <c r="G707" s="1079"/>
      <c r="H707" s="1090"/>
      <c r="I707" s="1090"/>
      <c r="J707" s="893"/>
      <c r="K707" s="960"/>
      <c r="L707" s="960"/>
      <c r="M707" s="963"/>
      <c r="N707" s="963"/>
      <c r="O707" s="963"/>
      <c r="P707" s="963"/>
      <c r="Q707" s="963"/>
      <c r="R707" s="963"/>
      <c r="S707" s="963"/>
      <c r="T707" s="963"/>
      <c r="U707" s="963"/>
      <c r="V707" s="963"/>
      <c r="W707" s="963"/>
      <c r="X707" s="963"/>
      <c r="Y707" s="963"/>
      <c r="Z707" s="963"/>
    </row>
    <row r="708" spans="1:26" ht="51" hidden="1">
      <c r="A708" s="474" t="s">
        <v>1745</v>
      </c>
      <c r="B708" s="532" t="s">
        <v>1746</v>
      </c>
      <c r="C708" s="475"/>
      <c r="D708" s="125"/>
      <c r="E708" s="125"/>
      <c r="F708" s="475"/>
      <c r="G708" s="627"/>
      <c r="H708" s="627"/>
      <c r="I708" s="477"/>
      <c r="J708" s="105"/>
      <c r="K708" s="105"/>
      <c r="L708" s="105"/>
      <c r="M708" s="106"/>
      <c r="N708" s="106"/>
      <c r="O708" s="106"/>
      <c r="P708" s="106"/>
      <c r="Q708" s="106"/>
      <c r="R708" s="106"/>
      <c r="S708" s="106"/>
      <c r="T708" s="106"/>
      <c r="U708" s="106"/>
      <c r="V708" s="106"/>
      <c r="W708" s="106"/>
      <c r="X708" s="106"/>
      <c r="Y708" s="106"/>
      <c r="Z708" s="106"/>
    </row>
    <row r="709" spans="1:26" ht="68">
      <c r="A709" s="1558" t="s">
        <v>1747</v>
      </c>
      <c r="B709" s="538" t="s">
        <v>1748</v>
      </c>
      <c r="C709" s="538" t="s">
        <v>1749</v>
      </c>
      <c r="D709" s="897">
        <v>2</v>
      </c>
      <c r="E709" s="897" t="s">
        <v>599</v>
      </c>
      <c r="F709" s="538" t="s">
        <v>1750</v>
      </c>
      <c r="G709" s="1079"/>
      <c r="H709" s="1090"/>
      <c r="I709" s="1090"/>
      <c r="J709" s="893"/>
      <c r="K709" s="960"/>
      <c r="L709" s="960"/>
      <c r="M709" s="963"/>
      <c r="N709" s="963"/>
      <c r="O709" s="963"/>
      <c r="P709" s="963"/>
      <c r="Q709" s="963"/>
      <c r="R709" s="963"/>
      <c r="S709" s="963"/>
      <c r="T709" s="963"/>
      <c r="U709" s="963"/>
      <c r="V709" s="963"/>
      <c r="W709" s="963"/>
      <c r="X709" s="963"/>
      <c r="Y709" s="963"/>
      <c r="Z709" s="963"/>
    </row>
    <row r="710" spans="1:26" ht="34">
      <c r="A710" s="1558"/>
      <c r="B710" s="720"/>
      <c r="C710" s="538" t="s">
        <v>1751</v>
      </c>
      <c r="D710" s="897">
        <v>2</v>
      </c>
      <c r="E710" s="897" t="s">
        <v>599</v>
      </c>
      <c r="F710" s="538" t="s">
        <v>1752</v>
      </c>
      <c r="G710" s="1079"/>
      <c r="H710" s="1090"/>
      <c r="I710" s="1090"/>
      <c r="J710" s="893"/>
      <c r="K710" s="960"/>
      <c r="L710" s="960"/>
      <c r="M710" s="963"/>
      <c r="N710" s="963"/>
      <c r="O710" s="963"/>
      <c r="P710" s="963"/>
      <c r="Q710" s="963"/>
      <c r="R710" s="963"/>
      <c r="S710" s="963"/>
      <c r="T710" s="963"/>
      <c r="U710" s="963"/>
      <c r="V710" s="963"/>
      <c r="W710" s="963"/>
      <c r="X710" s="963"/>
      <c r="Y710" s="963"/>
      <c r="Z710" s="963"/>
    </row>
    <row r="711" spans="1:26" ht="34">
      <c r="A711" s="1558"/>
      <c r="B711" s="720"/>
      <c r="C711" s="538" t="s">
        <v>1753</v>
      </c>
      <c r="D711" s="897">
        <v>2</v>
      </c>
      <c r="E711" s="897" t="s">
        <v>599</v>
      </c>
      <c r="F711" s="538" t="s">
        <v>1754</v>
      </c>
      <c r="G711" s="1079"/>
      <c r="H711" s="1090"/>
      <c r="I711" s="1090"/>
      <c r="J711" s="893"/>
      <c r="K711" s="960"/>
      <c r="L711" s="960"/>
      <c r="M711" s="963"/>
      <c r="N711" s="963"/>
      <c r="O711" s="963"/>
      <c r="P711" s="963"/>
      <c r="Q711" s="963"/>
      <c r="R711" s="963"/>
      <c r="S711" s="963"/>
      <c r="T711" s="963"/>
      <c r="U711" s="963"/>
      <c r="V711" s="963"/>
      <c r="W711" s="963"/>
      <c r="X711" s="963"/>
      <c r="Y711" s="963"/>
      <c r="Z711" s="963"/>
    </row>
    <row r="712" spans="1:26" ht="68">
      <c r="A712" s="1558"/>
      <c r="B712" s="1018"/>
      <c r="C712" s="538" t="s">
        <v>1755</v>
      </c>
      <c r="D712" s="897">
        <v>2</v>
      </c>
      <c r="E712" s="897" t="s">
        <v>599</v>
      </c>
      <c r="F712" s="538" t="s">
        <v>1756</v>
      </c>
      <c r="G712" s="1079"/>
      <c r="H712" s="1080"/>
      <c r="I712" s="1080"/>
      <c r="J712" s="893"/>
      <c r="K712" s="960"/>
      <c r="L712" s="960"/>
      <c r="M712" s="963"/>
      <c r="N712" s="963"/>
      <c r="O712" s="963"/>
      <c r="P712" s="963"/>
      <c r="Q712" s="963"/>
      <c r="R712" s="963"/>
      <c r="S712" s="963"/>
      <c r="T712" s="963"/>
      <c r="U712" s="963"/>
      <c r="V712" s="963"/>
      <c r="W712" s="963"/>
      <c r="X712" s="963"/>
      <c r="Y712" s="963"/>
      <c r="Z712" s="963"/>
    </row>
    <row r="713" spans="1:26" ht="51">
      <c r="A713" s="693"/>
      <c r="B713" s="1018"/>
      <c r="C713" s="538" t="s">
        <v>1757</v>
      </c>
      <c r="D713" s="897">
        <v>2</v>
      </c>
      <c r="E713" s="897" t="s">
        <v>599</v>
      </c>
      <c r="F713" s="538" t="s">
        <v>1758</v>
      </c>
      <c r="G713" s="1079"/>
      <c r="H713" s="1080"/>
      <c r="I713" s="1080"/>
      <c r="J713" s="893"/>
      <c r="K713" s="960"/>
      <c r="L713" s="960"/>
      <c r="M713" s="963"/>
      <c r="N713" s="963"/>
      <c r="O713" s="963"/>
      <c r="P713" s="963"/>
      <c r="Q713" s="963"/>
      <c r="R713" s="963"/>
      <c r="S713" s="963"/>
      <c r="T713" s="963"/>
      <c r="U713" s="963"/>
      <c r="V713" s="963"/>
      <c r="W713" s="963"/>
      <c r="X713" s="963"/>
      <c r="Y713" s="963"/>
      <c r="Z713" s="963"/>
    </row>
    <row r="714" spans="1:26" ht="21">
      <c r="A714" s="693"/>
      <c r="B714" s="1773" t="s">
        <v>1759</v>
      </c>
      <c r="C714" s="1570"/>
      <c r="D714" s="1570"/>
      <c r="E714" s="1570"/>
      <c r="F714" s="1570"/>
      <c r="G714" s="1571"/>
      <c r="H714" s="1038"/>
      <c r="I714" s="893">
        <f t="shared" ref="I714:J714" si="8">I715+I722+I729+I740</f>
        <v>42</v>
      </c>
      <c r="J714" s="893">
        <f t="shared" si="8"/>
        <v>42</v>
      </c>
      <c r="K714" s="960"/>
      <c r="L714" s="960"/>
      <c r="M714" s="963"/>
      <c r="N714" s="963"/>
      <c r="O714" s="963"/>
      <c r="P714" s="963"/>
      <c r="Q714" s="963"/>
      <c r="R714" s="963"/>
      <c r="S714" s="963"/>
      <c r="T714" s="963"/>
      <c r="U714" s="963"/>
      <c r="V714" s="963"/>
      <c r="W714" s="963"/>
      <c r="X714" s="963"/>
      <c r="Y714" s="963"/>
      <c r="Z714" s="963"/>
    </row>
    <row r="715" spans="1:26" ht="19">
      <c r="A715" s="693" t="s">
        <v>2544</v>
      </c>
      <c r="B715" s="1606" t="s">
        <v>190</v>
      </c>
      <c r="C715" s="1570"/>
      <c r="D715" s="1570"/>
      <c r="E715" s="1570"/>
      <c r="F715" s="1570"/>
      <c r="G715" s="1573"/>
      <c r="H715" s="816"/>
      <c r="I715" s="893">
        <f>SUM(D716:D720)</f>
        <v>10</v>
      </c>
      <c r="J715" s="893">
        <f>COUNT(D716:D720)*2</f>
        <v>10</v>
      </c>
      <c r="K715" s="960"/>
      <c r="L715" s="960"/>
      <c r="M715" s="963"/>
      <c r="N715" s="963"/>
      <c r="O715" s="963"/>
      <c r="P715" s="963"/>
      <c r="Q715" s="963"/>
      <c r="R715" s="963"/>
      <c r="S715" s="963"/>
      <c r="T715" s="963"/>
      <c r="U715" s="963"/>
      <c r="V715" s="963"/>
      <c r="W715" s="963"/>
      <c r="X715" s="963"/>
      <c r="Y715" s="963"/>
      <c r="Z715" s="963"/>
    </row>
    <row r="716" spans="1:26" ht="32">
      <c r="A716" s="693" t="s">
        <v>2545</v>
      </c>
      <c r="B716" s="471" t="s">
        <v>1761</v>
      </c>
      <c r="C716" s="471" t="s">
        <v>5939</v>
      </c>
      <c r="D716" s="180">
        <v>2</v>
      </c>
      <c r="E716" s="696" t="s">
        <v>877</v>
      </c>
      <c r="F716" s="475"/>
      <c r="G716" s="1039"/>
      <c r="H716" s="1040"/>
      <c r="I716" s="893"/>
      <c r="J716" s="893"/>
      <c r="K716" s="960"/>
      <c r="L716" s="960"/>
      <c r="M716" s="963"/>
      <c r="N716" s="963"/>
      <c r="O716" s="963"/>
      <c r="P716" s="963"/>
      <c r="Q716" s="963"/>
      <c r="R716" s="963"/>
      <c r="S716" s="963"/>
      <c r="T716" s="963"/>
      <c r="U716" s="963"/>
      <c r="V716" s="963"/>
      <c r="W716" s="963"/>
      <c r="X716" s="963"/>
      <c r="Y716" s="963"/>
      <c r="Z716" s="963"/>
    </row>
    <row r="717" spans="1:26" ht="16">
      <c r="A717" s="693"/>
      <c r="B717" s="471"/>
      <c r="C717" s="471" t="s">
        <v>5940</v>
      </c>
      <c r="D717" s="180">
        <v>2</v>
      </c>
      <c r="E717" s="696" t="s">
        <v>877</v>
      </c>
      <c r="F717" s="475"/>
      <c r="G717" s="1039"/>
      <c r="H717" s="1040"/>
      <c r="I717" s="893"/>
      <c r="J717" s="893"/>
      <c r="K717" s="960"/>
      <c r="L717" s="960"/>
      <c r="M717" s="963"/>
      <c r="N717" s="963"/>
      <c r="O717" s="963"/>
      <c r="P717" s="963"/>
      <c r="Q717" s="963"/>
      <c r="R717" s="963"/>
      <c r="S717" s="963"/>
      <c r="T717" s="963"/>
      <c r="U717" s="963"/>
      <c r="V717" s="963"/>
      <c r="W717" s="963"/>
      <c r="X717" s="963"/>
      <c r="Y717" s="963"/>
      <c r="Z717" s="963"/>
    </row>
    <row r="718" spans="1:26" ht="32">
      <c r="A718" s="693"/>
      <c r="B718" s="471"/>
      <c r="C718" s="471" t="s">
        <v>5941</v>
      </c>
      <c r="D718" s="180">
        <v>2</v>
      </c>
      <c r="E718" s="696" t="s">
        <v>877</v>
      </c>
      <c r="F718" s="475"/>
      <c r="G718" s="1039"/>
      <c r="H718" s="1040"/>
      <c r="I718" s="893"/>
      <c r="J718" s="893"/>
      <c r="K718" s="960"/>
      <c r="L718" s="960"/>
      <c r="M718" s="963"/>
      <c r="N718" s="963"/>
      <c r="O718" s="963"/>
      <c r="P718" s="963"/>
      <c r="Q718" s="963"/>
      <c r="R718" s="963"/>
      <c r="S718" s="963"/>
      <c r="T718" s="963"/>
      <c r="U718" s="963"/>
      <c r="V718" s="963"/>
      <c r="W718" s="963"/>
      <c r="X718" s="963"/>
      <c r="Y718" s="963"/>
      <c r="Z718" s="963"/>
    </row>
    <row r="719" spans="1:26" ht="16">
      <c r="A719" s="693"/>
      <c r="B719" s="471"/>
      <c r="C719" s="986" t="s">
        <v>5942</v>
      </c>
      <c r="D719" s="180">
        <v>2</v>
      </c>
      <c r="E719" s="696" t="s">
        <v>877</v>
      </c>
      <c r="F719" s="475"/>
      <c r="G719" s="1039"/>
      <c r="H719" s="1040"/>
      <c r="I719" s="893"/>
      <c r="J719" s="893"/>
      <c r="K719" s="960"/>
      <c r="L719" s="960"/>
      <c r="M719" s="963"/>
      <c r="N719" s="963"/>
      <c r="O719" s="963"/>
      <c r="P719" s="963"/>
      <c r="Q719" s="963"/>
      <c r="R719" s="963"/>
      <c r="S719" s="963"/>
      <c r="T719" s="963"/>
      <c r="U719" s="963"/>
      <c r="V719" s="963"/>
      <c r="W719" s="963"/>
      <c r="X719" s="963"/>
      <c r="Y719" s="963"/>
      <c r="Z719" s="963"/>
    </row>
    <row r="720" spans="1:26" ht="16">
      <c r="A720" s="693"/>
      <c r="B720" s="471"/>
      <c r="C720" s="471" t="s">
        <v>5943</v>
      </c>
      <c r="D720" s="180">
        <v>2</v>
      </c>
      <c r="E720" s="696" t="s">
        <v>877</v>
      </c>
      <c r="F720" s="475" t="s">
        <v>5944</v>
      </c>
      <c r="G720" s="1039"/>
      <c r="H720" s="1040"/>
      <c r="I720" s="893"/>
      <c r="J720" s="893"/>
      <c r="K720" s="960"/>
      <c r="L720" s="960"/>
      <c r="M720" s="963"/>
      <c r="N720" s="963"/>
      <c r="O720" s="963"/>
      <c r="P720" s="963"/>
      <c r="Q720" s="963"/>
      <c r="R720" s="963"/>
      <c r="S720" s="963"/>
      <c r="T720" s="963"/>
      <c r="U720" s="963"/>
      <c r="V720" s="963"/>
      <c r="W720" s="963"/>
      <c r="X720" s="963"/>
      <c r="Y720" s="963"/>
      <c r="Z720" s="963"/>
    </row>
    <row r="721" spans="1:26" ht="48" hidden="1">
      <c r="A721" s="310" t="s">
        <v>2553</v>
      </c>
      <c r="B721" s="150" t="s">
        <v>3487</v>
      </c>
      <c r="C721" s="125"/>
      <c r="D721" s="252"/>
      <c r="E721" s="125"/>
      <c r="F721" s="125"/>
      <c r="G721" s="627"/>
      <c r="H721" s="617"/>
      <c r="I721" s="105"/>
      <c r="J721" s="105"/>
      <c r="K721" s="105"/>
      <c r="L721" s="105"/>
      <c r="M721" s="106"/>
      <c r="N721" s="106"/>
      <c r="O721" s="106"/>
      <c r="P721" s="106"/>
      <c r="Q721" s="106"/>
      <c r="R721" s="106"/>
      <c r="S721" s="106"/>
      <c r="T721" s="106"/>
      <c r="U721" s="106"/>
      <c r="V721" s="106"/>
      <c r="W721" s="106"/>
      <c r="X721" s="106"/>
      <c r="Y721" s="106"/>
      <c r="Z721" s="106"/>
    </row>
    <row r="722" spans="1:26" ht="19">
      <c r="A722" s="693" t="s">
        <v>2555</v>
      </c>
      <c r="B722" s="1606" t="s">
        <v>192</v>
      </c>
      <c r="C722" s="1570"/>
      <c r="D722" s="1570"/>
      <c r="E722" s="1570"/>
      <c r="F722" s="1570"/>
      <c r="G722" s="1573"/>
      <c r="H722" s="816"/>
      <c r="I722" s="893">
        <f>SUM(D723:D727)</f>
        <v>10</v>
      </c>
      <c r="J722" s="893">
        <f>COUNT(D723:D727)*2</f>
        <v>10</v>
      </c>
      <c r="K722" s="960"/>
      <c r="L722" s="960"/>
      <c r="M722" s="963"/>
      <c r="N722" s="963"/>
      <c r="O722" s="963"/>
      <c r="P722" s="963"/>
      <c r="Q722" s="963"/>
      <c r="R722" s="963"/>
      <c r="S722" s="963"/>
      <c r="T722" s="963"/>
      <c r="U722" s="963"/>
      <c r="V722" s="963"/>
      <c r="W722" s="963"/>
      <c r="X722" s="963"/>
      <c r="Y722" s="963"/>
      <c r="Z722" s="963"/>
    </row>
    <row r="723" spans="1:26" ht="32">
      <c r="A723" s="693" t="s">
        <v>2556</v>
      </c>
      <c r="B723" s="471" t="s">
        <v>1772</v>
      </c>
      <c r="C723" s="471" t="s">
        <v>5945</v>
      </c>
      <c r="D723" s="180">
        <v>2</v>
      </c>
      <c r="E723" s="696" t="s">
        <v>877</v>
      </c>
      <c r="F723" s="475"/>
      <c r="G723" s="1039"/>
      <c r="H723" s="1040"/>
      <c r="I723" s="893"/>
      <c r="J723" s="893"/>
      <c r="K723" s="960"/>
      <c r="L723" s="960"/>
      <c r="M723" s="963"/>
      <c r="N723" s="963"/>
      <c r="O723" s="963"/>
      <c r="P723" s="963"/>
      <c r="Q723" s="963"/>
      <c r="R723" s="963"/>
      <c r="S723" s="963"/>
      <c r="T723" s="963"/>
      <c r="U723" s="963"/>
      <c r="V723" s="963"/>
      <c r="W723" s="963"/>
      <c r="X723" s="963"/>
      <c r="Y723" s="963"/>
      <c r="Z723" s="963"/>
    </row>
    <row r="724" spans="1:26" ht="16">
      <c r="A724" s="693"/>
      <c r="B724" s="471"/>
      <c r="C724" s="471" t="s">
        <v>5946</v>
      </c>
      <c r="D724" s="180">
        <v>2</v>
      </c>
      <c r="E724" s="696" t="s">
        <v>877</v>
      </c>
      <c r="F724" s="475"/>
      <c r="G724" s="1039"/>
      <c r="H724" s="1040"/>
      <c r="I724" s="893"/>
      <c r="J724" s="893"/>
      <c r="K724" s="960"/>
      <c r="L724" s="960"/>
      <c r="M724" s="963"/>
      <c r="N724" s="963"/>
      <c r="O724" s="963"/>
      <c r="P724" s="963"/>
      <c r="Q724" s="963"/>
      <c r="R724" s="963"/>
      <c r="S724" s="963"/>
      <c r="T724" s="963"/>
      <c r="U724" s="963"/>
      <c r="V724" s="963"/>
      <c r="W724" s="963"/>
      <c r="X724" s="963"/>
      <c r="Y724" s="963"/>
      <c r="Z724" s="963"/>
    </row>
    <row r="725" spans="1:26" ht="16">
      <c r="A725" s="693"/>
      <c r="B725" s="471"/>
      <c r="C725" s="475" t="s">
        <v>5947</v>
      </c>
      <c r="D725" s="180">
        <v>2</v>
      </c>
      <c r="E725" s="696" t="s">
        <v>877</v>
      </c>
      <c r="F725" s="475"/>
      <c r="G725" s="1039"/>
      <c r="H725" s="1040"/>
      <c r="I725" s="893"/>
      <c r="J725" s="893"/>
      <c r="K725" s="960"/>
      <c r="L725" s="960"/>
      <c r="M725" s="963"/>
      <c r="N725" s="963"/>
      <c r="O725" s="963"/>
      <c r="P725" s="963"/>
      <c r="Q725" s="963"/>
      <c r="R725" s="963"/>
      <c r="S725" s="963"/>
      <c r="T725" s="963"/>
      <c r="U725" s="963"/>
      <c r="V725" s="963"/>
      <c r="W725" s="963"/>
      <c r="X725" s="963"/>
      <c r="Y725" s="963"/>
      <c r="Z725" s="963"/>
    </row>
    <row r="726" spans="1:26" ht="16">
      <c r="A726" s="693"/>
      <c r="B726" s="471"/>
      <c r="C726" s="475" t="s">
        <v>5948</v>
      </c>
      <c r="D726" s="180">
        <v>2</v>
      </c>
      <c r="E726" s="696" t="s">
        <v>877</v>
      </c>
      <c r="F726" s="475"/>
      <c r="G726" s="1039"/>
      <c r="H726" s="1040"/>
      <c r="I726" s="893"/>
      <c r="J726" s="893"/>
      <c r="K726" s="960"/>
      <c r="L726" s="960"/>
      <c r="M726" s="963"/>
      <c r="N726" s="963"/>
      <c r="O726" s="963"/>
      <c r="P726" s="963"/>
      <c r="Q726" s="963"/>
      <c r="R726" s="963"/>
      <c r="S726" s="963"/>
      <c r="T726" s="963"/>
      <c r="U726" s="963"/>
      <c r="V726" s="963"/>
      <c r="W726" s="963"/>
      <c r="X726" s="963"/>
      <c r="Y726" s="963"/>
      <c r="Z726" s="963"/>
    </row>
    <row r="727" spans="1:26" ht="16">
      <c r="A727" s="693"/>
      <c r="B727" s="471"/>
      <c r="C727" s="262" t="s">
        <v>5949</v>
      </c>
      <c r="D727" s="180">
        <v>2</v>
      </c>
      <c r="E727" s="696" t="s">
        <v>877</v>
      </c>
      <c r="F727" s="475"/>
      <c r="G727" s="1039"/>
      <c r="H727" s="1040"/>
      <c r="I727" s="893"/>
      <c r="J727" s="893"/>
      <c r="K727" s="960"/>
      <c r="L727" s="960"/>
      <c r="M727" s="963"/>
      <c r="N727" s="963"/>
      <c r="O727" s="963"/>
      <c r="P727" s="963"/>
      <c r="Q727" s="963"/>
      <c r="R727" s="963"/>
      <c r="S727" s="963"/>
      <c r="T727" s="963"/>
      <c r="U727" s="963"/>
      <c r="V727" s="963"/>
      <c r="W727" s="963"/>
      <c r="X727" s="963"/>
      <c r="Y727" s="963"/>
      <c r="Z727" s="963"/>
    </row>
    <row r="728" spans="1:26" ht="32" hidden="1">
      <c r="A728" s="310" t="s">
        <v>1781</v>
      </c>
      <c r="B728" s="150" t="s">
        <v>3492</v>
      </c>
      <c r="C728" s="125"/>
      <c r="D728" s="252"/>
      <c r="E728" s="125"/>
      <c r="F728" s="125"/>
      <c r="G728" s="627"/>
      <c r="H728" s="617"/>
      <c r="I728" s="105"/>
      <c r="J728" s="105"/>
      <c r="K728" s="105"/>
      <c r="L728" s="105"/>
      <c r="M728" s="106"/>
      <c r="N728" s="106"/>
      <c r="O728" s="106"/>
      <c r="P728" s="106"/>
      <c r="Q728" s="106"/>
      <c r="R728" s="106"/>
      <c r="S728" s="106"/>
      <c r="T728" s="106"/>
      <c r="U728" s="106"/>
      <c r="V728" s="106"/>
      <c r="W728" s="106"/>
      <c r="X728" s="106"/>
      <c r="Y728" s="106"/>
      <c r="Z728" s="106"/>
    </row>
    <row r="729" spans="1:26" ht="19">
      <c r="A729" s="693" t="s">
        <v>276</v>
      </c>
      <c r="B729" s="1606" t="s">
        <v>194</v>
      </c>
      <c r="C729" s="1570"/>
      <c r="D729" s="1570"/>
      <c r="E729" s="1570"/>
      <c r="F729" s="1570"/>
      <c r="G729" s="1573"/>
      <c r="H729" s="816"/>
      <c r="I729" s="893">
        <f>SUM(D730:D738)</f>
        <v>18</v>
      </c>
      <c r="J729" s="893">
        <f>COUNT(D730:D738)*2</f>
        <v>18</v>
      </c>
      <c r="K729" s="960"/>
      <c r="L729" s="960"/>
      <c r="M729" s="963"/>
      <c r="N729" s="963"/>
      <c r="O729" s="963"/>
      <c r="P729" s="963"/>
      <c r="Q729" s="963"/>
      <c r="R729" s="963"/>
      <c r="S729" s="963"/>
      <c r="T729" s="963"/>
      <c r="U729" s="963"/>
      <c r="V729" s="963"/>
      <c r="W729" s="963"/>
      <c r="X729" s="963"/>
      <c r="Y729" s="963"/>
      <c r="Z729" s="963"/>
    </row>
    <row r="730" spans="1:26" ht="32">
      <c r="A730" s="693" t="s">
        <v>2569</v>
      </c>
      <c r="B730" s="471" t="s">
        <v>1784</v>
      </c>
      <c r="C730" s="471" t="s">
        <v>5950</v>
      </c>
      <c r="D730" s="180">
        <v>2</v>
      </c>
      <c r="E730" s="696" t="s">
        <v>877</v>
      </c>
      <c r="F730" s="475" t="s">
        <v>5951</v>
      </c>
      <c r="G730" s="1079"/>
      <c r="H730" s="1080"/>
      <c r="I730" s="893"/>
      <c r="J730" s="893"/>
      <c r="K730" s="960"/>
      <c r="L730" s="960"/>
      <c r="M730" s="963"/>
      <c r="N730" s="963"/>
      <c r="O730" s="963"/>
      <c r="P730" s="963"/>
      <c r="Q730" s="963"/>
      <c r="R730" s="963"/>
      <c r="S730" s="963"/>
      <c r="T730" s="963"/>
      <c r="U730" s="963"/>
      <c r="V730" s="963"/>
      <c r="W730" s="963"/>
      <c r="X730" s="963"/>
      <c r="Y730" s="963"/>
      <c r="Z730" s="963"/>
    </row>
    <row r="731" spans="1:26" ht="48">
      <c r="A731" s="693"/>
      <c r="B731" s="471"/>
      <c r="C731" s="475" t="s">
        <v>5952</v>
      </c>
      <c r="D731" s="180">
        <v>2</v>
      </c>
      <c r="E731" s="696"/>
      <c r="F731" s="471" t="s">
        <v>5953</v>
      </c>
      <c r="G731" s="1061"/>
      <c r="H731" s="893"/>
      <c r="I731" s="893"/>
      <c r="J731" s="893"/>
      <c r="K731" s="960"/>
      <c r="L731" s="960"/>
      <c r="M731" s="963"/>
      <c r="N731" s="963"/>
      <c r="O731" s="963"/>
      <c r="P731" s="963"/>
      <c r="Q731" s="963"/>
      <c r="R731" s="963"/>
      <c r="S731" s="963"/>
      <c r="T731" s="963"/>
      <c r="U731" s="963"/>
      <c r="V731" s="963"/>
      <c r="W731" s="963"/>
      <c r="X731" s="963"/>
      <c r="Y731" s="963"/>
      <c r="Z731" s="963"/>
    </row>
    <row r="732" spans="1:26" ht="16">
      <c r="A732" s="693"/>
      <c r="B732" s="471"/>
      <c r="C732" s="471" t="s">
        <v>1785</v>
      </c>
      <c r="D732" s="180">
        <v>2</v>
      </c>
      <c r="E732" s="696" t="s">
        <v>877</v>
      </c>
      <c r="F732" s="475"/>
      <c r="G732" s="1079"/>
      <c r="H732" s="1080"/>
      <c r="I732" s="893"/>
      <c r="J732" s="893"/>
      <c r="K732" s="960"/>
      <c r="L732" s="960"/>
      <c r="M732" s="963"/>
      <c r="N732" s="963"/>
      <c r="O732" s="963"/>
      <c r="P732" s="963"/>
      <c r="Q732" s="963"/>
      <c r="R732" s="963"/>
      <c r="S732" s="963"/>
      <c r="T732" s="963"/>
      <c r="U732" s="963"/>
      <c r="V732" s="963"/>
      <c r="W732" s="963"/>
      <c r="X732" s="963"/>
      <c r="Y732" s="963"/>
      <c r="Z732" s="963"/>
    </row>
    <row r="733" spans="1:26" ht="16">
      <c r="A733" s="693"/>
      <c r="B733" s="471"/>
      <c r="C733" s="1093" t="s">
        <v>5954</v>
      </c>
      <c r="D733" s="180">
        <v>2</v>
      </c>
      <c r="E733" s="696" t="s">
        <v>877</v>
      </c>
      <c r="F733" s="475"/>
      <c r="G733" s="1061"/>
      <c r="H733" s="893"/>
      <c r="I733" s="893"/>
      <c r="J733" s="893"/>
      <c r="K733" s="960"/>
      <c r="L733" s="960"/>
      <c r="M733" s="963"/>
      <c r="N733" s="963"/>
      <c r="O733" s="963"/>
      <c r="P733" s="963"/>
      <c r="Q733" s="963"/>
      <c r="R733" s="963"/>
      <c r="S733" s="963"/>
      <c r="T733" s="963"/>
      <c r="U733" s="963"/>
      <c r="V733" s="963"/>
      <c r="W733" s="963"/>
      <c r="X733" s="963"/>
      <c r="Y733" s="963"/>
      <c r="Z733" s="963"/>
    </row>
    <row r="734" spans="1:26" ht="32">
      <c r="A734" s="693"/>
      <c r="B734" s="471"/>
      <c r="C734" s="262" t="s">
        <v>5955</v>
      </c>
      <c r="D734" s="180">
        <v>2</v>
      </c>
      <c r="E734" s="696" t="s">
        <v>877</v>
      </c>
      <c r="F734" s="475"/>
      <c r="G734" s="1079"/>
      <c r="H734" s="1080"/>
      <c r="I734" s="893"/>
      <c r="J734" s="893"/>
      <c r="K734" s="960"/>
      <c r="L734" s="960"/>
      <c r="M734" s="963"/>
      <c r="N734" s="963"/>
      <c r="O734" s="963"/>
      <c r="P734" s="963"/>
      <c r="Q734" s="963"/>
      <c r="R734" s="963"/>
      <c r="S734" s="963"/>
      <c r="T734" s="963"/>
      <c r="U734" s="963"/>
      <c r="V734" s="963"/>
      <c r="W734" s="963"/>
      <c r="X734" s="963"/>
      <c r="Y734" s="963"/>
      <c r="Z734" s="963"/>
    </row>
    <row r="735" spans="1:26" ht="32">
      <c r="A735" s="693"/>
      <c r="B735" s="471"/>
      <c r="C735" s="262" t="s">
        <v>5956</v>
      </c>
      <c r="D735" s="180">
        <v>2</v>
      </c>
      <c r="E735" s="696" t="s">
        <v>877</v>
      </c>
      <c r="F735" s="475" t="s">
        <v>5957</v>
      </c>
      <c r="G735" s="1079"/>
      <c r="H735" s="1080"/>
      <c r="I735" s="893"/>
      <c r="J735" s="893"/>
      <c r="K735" s="960"/>
      <c r="L735" s="960"/>
      <c r="M735" s="963"/>
      <c r="N735" s="963"/>
      <c r="O735" s="963"/>
      <c r="P735" s="963"/>
      <c r="Q735" s="963"/>
      <c r="R735" s="963"/>
      <c r="S735" s="963"/>
      <c r="T735" s="963"/>
      <c r="U735" s="963"/>
      <c r="V735" s="963"/>
      <c r="W735" s="963"/>
      <c r="X735" s="963"/>
      <c r="Y735" s="963"/>
      <c r="Z735" s="963"/>
    </row>
    <row r="736" spans="1:26" ht="32">
      <c r="A736" s="693"/>
      <c r="B736" s="471"/>
      <c r="C736" s="262" t="s">
        <v>5958</v>
      </c>
      <c r="D736" s="180">
        <v>2</v>
      </c>
      <c r="E736" s="696" t="s">
        <v>877</v>
      </c>
      <c r="F736" s="475"/>
      <c r="G736" s="1079"/>
      <c r="H736" s="1080"/>
      <c r="I736" s="893"/>
      <c r="J736" s="893"/>
      <c r="K736" s="960"/>
      <c r="L736" s="960"/>
      <c r="M736" s="963"/>
      <c r="N736" s="963"/>
      <c r="O736" s="963"/>
      <c r="P736" s="963"/>
      <c r="Q736" s="963"/>
      <c r="R736" s="963"/>
      <c r="S736" s="963"/>
      <c r="T736" s="963"/>
      <c r="U736" s="963"/>
      <c r="V736" s="963"/>
      <c r="W736" s="963"/>
      <c r="X736" s="963"/>
      <c r="Y736" s="963"/>
      <c r="Z736" s="963"/>
    </row>
    <row r="737" spans="1:26" ht="32">
      <c r="A737" s="693"/>
      <c r="B737" s="471"/>
      <c r="C737" s="262" t="s">
        <v>5959</v>
      </c>
      <c r="D737" s="180">
        <v>2</v>
      </c>
      <c r="E737" s="696" t="s">
        <v>877</v>
      </c>
      <c r="F737" s="475"/>
      <c r="G737" s="1079"/>
      <c r="H737" s="1080"/>
      <c r="I737" s="893"/>
      <c r="J737" s="893"/>
      <c r="K737" s="960"/>
      <c r="L737" s="960"/>
      <c r="M737" s="963"/>
      <c r="N737" s="963"/>
      <c r="O737" s="963"/>
      <c r="P737" s="963"/>
      <c r="Q737" s="963"/>
      <c r="R737" s="963"/>
      <c r="S737" s="963"/>
      <c r="T737" s="963"/>
      <c r="U737" s="963"/>
      <c r="V737" s="963"/>
      <c r="W737" s="963"/>
      <c r="X737" s="963"/>
      <c r="Y737" s="963"/>
      <c r="Z737" s="963"/>
    </row>
    <row r="738" spans="1:26" ht="32">
      <c r="A738" s="693"/>
      <c r="B738" s="471"/>
      <c r="C738" s="262" t="s">
        <v>5960</v>
      </c>
      <c r="D738" s="180">
        <v>2</v>
      </c>
      <c r="E738" s="696" t="s">
        <v>877</v>
      </c>
      <c r="F738" s="475"/>
      <c r="G738" s="1079"/>
      <c r="H738" s="1080"/>
      <c r="I738" s="893"/>
      <c r="J738" s="893"/>
      <c r="K738" s="960"/>
      <c r="L738" s="960"/>
      <c r="M738" s="963"/>
      <c r="N738" s="963"/>
      <c r="O738" s="963"/>
      <c r="P738" s="963"/>
      <c r="Q738" s="963"/>
      <c r="R738" s="963"/>
      <c r="S738" s="963"/>
      <c r="T738" s="963"/>
      <c r="U738" s="963"/>
      <c r="V738" s="963"/>
      <c r="W738" s="963"/>
      <c r="X738" s="963"/>
      <c r="Y738" s="963"/>
      <c r="Z738" s="963"/>
    </row>
    <row r="739" spans="1:26" ht="48" hidden="1">
      <c r="A739" s="310" t="s">
        <v>1788</v>
      </c>
      <c r="B739" s="150" t="s">
        <v>3500</v>
      </c>
      <c r="C739" s="125"/>
      <c r="D739" s="252"/>
      <c r="E739" s="125"/>
      <c r="F739" s="125"/>
      <c r="G739" s="627"/>
      <c r="H739" s="617"/>
      <c r="I739" s="105"/>
      <c r="J739" s="105"/>
      <c r="K739" s="105"/>
      <c r="L739" s="105"/>
      <c r="M739" s="106"/>
      <c r="N739" s="106"/>
      <c r="O739" s="106"/>
      <c r="P739" s="106"/>
      <c r="Q739" s="106"/>
      <c r="R739" s="106"/>
      <c r="S739" s="106"/>
      <c r="T739" s="106"/>
      <c r="U739" s="106"/>
      <c r="V739" s="106"/>
      <c r="W739" s="106"/>
      <c r="X739" s="106"/>
      <c r="Y739" s="106"/>
      <c r="Z739" s="106"/>
    </row>
    <row r="740" spans="1:26" ht="19">
      <c r="A740" s="693" t="s">
        <v>277</v>
      </c>
      <c r="B740" s="1606" t="s">
        <v>196</v>
      </c>
      <c r="C740" s="1570"/>
      <c r="D740" s="1570"/>
      <c r="E740" s="1570"/>
      <c r="F740" s="1570"/>
      <c r="G740" s="1573"/>
      <c r="H740" s="816"/>
      <c r="I740" s="893">
        <f>SUM(D741:D742)</f>
        <v>4</v>
      </c>
      <c r="J740" s="893">
        <f>COUNT(D741:D742)*2</f>
        <v>4</v>
      </c>
      <c r="K740" s="960"/>
      <c r="L740" s="960"/>
      <c r="M740" s="963"/>
      <c r="N740" s="963"/>
      <c r="O740" s="963"/>
      <c r="P740" s="963"/>
      <c r="Q740" s="963"/>
      <c r="R740" s="963"/>
      <c r="S740" s="963"/>
      <c r="T740" s="963"/>
      <c r="U740" s="963"/>
      <c r="V740" s="963"/>
      <c r="W740" s="963"/>
      <c r="X740" s="963"/>
      <c r="Y740" s="963"/>
      <c r="Z740" s="963"/>
    </row>
    <row r="741" spans="1:26" ht="48">
      <c r="A741" s="693" t="s">
        <v>2579</v>
      </c>
      <c r="B741" s="471" t="s">
        <v>1791</v>
      </c>
      <c r="C741" s="720" t="s">
        <v>5961</v>
      </c>
      <c r="D741" s="180">
        <v>2</v>
      </c>
      <c r="E741" s="696" t="s">
        <v>877</v>
      </c>
      <c r="F741" s="475" t="s">
        <v>5962</v>
      </c>
      <c r="G741" s="1079"/>
      <c r="H741" s="1080"/>
      <c r="I741" s="893"/>
      <c r="J741" s="893"/>
      <c r="K741" s="960"/>
      <c r="L741" s="960"/>
      <c r="M741" s="963"/>
      <c r="N741" s="963"/>
      <c r="O741" s="963"/>
      <c r="P741" s="963"/>
      <c r="Q741" s="963"/>
      <c r="R741" s="963"/>
      <c r="S741" s="963"/>
      <c r="T741" s="963"/>
      <c r="U741" s="963"/>
      <c r="V741" s="963"/>
      <c r="W741" s="963"/>
      <c r="X741" s="963"/>
      <c r="Y741" s="963"/>
      <c r="Z741" s="963"/>
    </row>
    <row r="742" spans="1:26" ht="32">
      <c r="A742" s="693"/>
      <c r="B742" s="471"/>
      <c r="C742" s="475" t="s">
        <v>5963</v>
      </c>
      <c r="D742" s="180">
        <v>2</v>
      </c>
      <c r="E742" s="696" t="s">
        <v>877</v>
      </c>
      <c r="F742" s="475" t="s">
        <v>5964</v>
      </c>
      <c r="G742" s="1079"/>
      <c r="H742" s="1080"/>
      <c r="I742" s="893"/>
      <c r="J742" s="893"/>
      <c r="K742" s="960"/>
      <c r="L742" s="960"/>
      <c r="M742" s="963"/>
      <c r="N742" s="963"/>
      <c r="O742" s="963"/>
      <c r="P742" s="963"/>
      <c r="Q742" s="963"/>
      <c r="R742" s="963"/>
      <c r="S742" s="963"/>
      <c r="T742" s="963"/>
      <c r="U742" s="963"/>
      <c r="V742" s="963"/>
      <c r="W742" s="963"/>
      <c r="X742" s="963"/>
      <c r="Y742" s="963"/>
      <c r="Z742" s="963"/>
    </row>
    <row r="743" spans="1:26" ht="32" hidden="1">
      <c r="A743" s="121" t="s">
        <v>1800</v>
      </c>
      <c r="B743" s="150" t="s">
        <v>3503</v>
      </c>
      <c r="C743" s="125"/>
      <c r="D743" s="252"/>
      <c r="E743" s="125"/>
      <c r="F743" s="125"/>
      <c r="G743" s="627"/>
      <c r="H743" s="617"/>
      <c r="I743" s="105"/>
      <c r="J743" s="105"/>
      <c r="K743" s="105"/>
      <c r="L743" s="105"/>
      <c r="M743" s="106"/>
      <c r="N743" s="106"/>
      <c r="O743" s="106"/>
      <c r="P743" s="106"/>
      <c r="Q743" s="106"/>
      <c r="R743" s="106"/>
      <c r="S743" s="106"/>
      <c r="T743" s="106"/>
      <c r="U743" s="106"/>
      <c r="V743" s="106"/>
      <c r="W743" s="106"/>
      <c r="X743" s="106"/>
      <c r="Y743" s="106"/>
      <c r="Z743" s="106"/>
    </row>
    <row r="744" spans="1:26">
      <c r="A744" s="1560"/>
      <c r="B744" s="151"/>
      <c r="C744" s="102"/>
      <c r="D744" s="1561"/>
      <c r="E744" s="102"/>
      <c r="F744" s="102"/>
      <c r="G744" s="102"/>
      <c r="H744" s="617"/>
      <c r="I744" s="105"/>
      <c r="J744" s="105"/>
      <c r="K744" s="105"/>
      <c r="L744" s="105"/>
      <c r="M744" s="105"/>
      <c r="N744" s="105"/>
      <c r="O744" s="105"/>
      <c r="P744" s="105"/>
      <c r="Q744" s="105"/>
      <c r="R744" s="105"/>
      <c r="S744" s="105"/>
      <c r="T744" s="105"/>
      <c r="U744" s="105"/>
      <c r="V744" s="105"/>
      <c r="W744" s="105"/>
      <c r="X744" s="105"/>
      <c r="Y744" s="105"/>
      <c r="Z744" s="105"/>
    </row>
    <row r="745" spans="1:26">
      <c r="A745" s="1560"/>
      <c r="B745" s="151"/>
      <c r="C745" s="102"/>
      <c r="D745" s="1561"/>
      <c r="E745" s="102"/>
      <c r="F745" s="102"/>
      <c r="G745" s="102"/>
      <c r="H745" s="617"/>
      <c r="I745" s="105"/>
      <c r="J745" s="105"/>
      <c r="K745" s="105"/>
      <c r="L745" s="105"/>
      <c r="M745" s="105"/>
      <c r="N745" s="105"/>
      <c r="O745" s="105"/>
      <c r="P745" s="105"/>
      <c r="Q745" s="105"/>
      <c r="R745" s="105"/>
      <c r="S745" s="105"/>
      <c r="T745" s="105"/>
      <c r="U745" s="105"/>
      <c r="V745" s="105"/>
      <c r="W745" s="105"/>
      <c r="X745" s="105"/>
      <c r="Y745" s="105"/>
      <c r="Z745" s="105"/>
    </row>
    <row r="746" spans="1:26">
      <c r="A746" s="1094"/>
      <c r="B746" s="698"/>
      <c r="C746" s="868"/>
      <c r="D746" s="1095"/>
      <c r="E746" s="868"/>
      <c r="F746" s="868"/>
      <c r="G746" s="102"/>
      <c r="H746" s="617"/>
      <c r="I746" s="105"/>
      <c r="J746" s="105"/>
      <c r="K746" s="105"/>
      <c r="L746" s="105"/>
      <c r="M746" s="319"/>
      <c r="N746" s="319"/>
      <c r="O746" s="319"/>
      <c r="P746" s="319"/>
      <c r="Q746" s="319"/>
      <c r="R746" s="319"/>
      <c r="S746" s="319"/>
      <c r="T746" s="319"/>
      <c r="U746" s="319"/>
      <c r="V746" s="319"/>
      <c r="W746" s="319"/>
      <c r="X746" s="319"/>
      <c r="Y746" s="319"/>
      <c r="Z746" s="319"/>
    </row>
    <row r="747" spans="1:26">
      <c r="A747" s="893"/>
      <c r="B747" s="893"/>
      <c r="C747" s="893"/>
      <c r="D747" s="1096"/>
      <c r="E747" s="777"/>
      <c r="F747" s="1040"/>
      <c r="G747" s="986"/>
      <c r="H747" s="1097"/>
      <c r="I747" s="960"/>
      <c r="J747" s="960"/>
      <c r="K747" s="960"/>
      <c r="L747" s="960"/>
      <c r="M747" s="893"/>
      <c r="N747" s="893"/>
      <c r="O747" s="893"/>
      <c r="P747" s="893"/>
      <c r="Q747" s="893"/>
      <c r="R747" s="893"/>
      <c r="S747" s="893"/>
      <c r="T747" s="893"/>
      <c r="U747" s="893"/>
      <c r="V747" s="893"/>
      <c r="W747" s="893"/>
      <c r="X747" s="893"/>
      <c r="Y747" s="893"/>
      <c r="Z747" s="893"/>
    </row>
    <row r="748" spans="1:26" ht="16">
      <c r="A748" s="1098"/>
      <c r="B748" s="1098" t="s">
        <v>1803</v>
      </c>
      <c r="C748" s="1098" t="s">
        <v>2588</v>
      </c>
      <c r="D748" s="1099" t="s">
        <v>1805</v>
      </c>
      <c r="E748" s="1100"/>
      <c r="F748" s="1059"/>
      <c r="G748" s="986"/>
      <c r="H748" s="1097"/>
      <c r="I748" s="960"/>
      <c r="J748" s="960"/>
      <c r="K748" s="960"/>
      <c r="L748" s="960"/>
      <c r="M748" s="893"/>
      <c r="N748" s="893"/>
      <c r="O748" s="893"/>
      <c r="P748" s="893"/>
      <c r="Q748" s="893"/>
      <c r="R748" s="893"/>
      <c r="S748" s="893"/>
      <c r="T748" s="893"/>
      <c r="U748" s="893"/>
      <c r="V748" s="893"/>
      <c r="W748" s="893"/>
      <c r="X748" s="893"/>
      <c r="Y748" s="893"/>
      <c r="Z748" s="893"/>
    </row>
    <row r="749" spans="1:26">
      <c r="A749" s="1098" t="s">
        <v>291</v>
      </c>
      <c r="B749" s="1098">
        <f>IF(E749=0,0,I43)</f>
        <v>18</v>
      </c>
      <c r="C749" s="1098">
        <f>IF(E749=0,0,J43)</f>
        <v>18</v>
      </c>
      <c r="D749" s="1101">
        <f>IF(E749=0,0,B749/C749)</f>
        <v>1</v>
      </c>
      <c r="E749" s="1100">
        <f>G2</f>
        <v>9</v>
      </c>
      <c r="F749" s="1059"/>
      <c r="G749" s="986"/>
      <c r="H749" s="1097"/>
      <c r="I749" s="960"/>
      <c r="J749" s="960"/>
      <c r="K749" s="960"/>
      <c r="L749" s="960"/>
      <c r="M749" s="893"/>
      <c r="N749" s="893"/>
      <c r="O749" s="893"/>
      <c r="P749" s="893"/>
      <c r="Q749" s="893"/>
      <c r="R749" s="893"/>
      <c r="S749" s="893"/>
      <c r="T749" s="893"/>
      <c r="U749" s="893"/>
      <c r="V749" s="893"/>
      <c r="W749" s="893"/>
      <c r="X749" s="893"/>
      <c r="Y749" s="893"/>
      <c r="Z749" s="893"/>
    </row>
    <row r="750" spans="1:26">
      <c r="A750" s="1098" t="s">
        <v>293</v>
      </c>
      <c r="B750" s="1098">
        <f>IF(E749=0,0,I102)</f>
        <v>46</v>
      </c>
      <c r="C750" s="1098">
        <f>IF(E749=0,0, J102)</f>
        <v>46</v>
      </c>
      <c r="D750" s="1101">
        <f>IF(E749=0,0,B750/C750)</f>
        <v>1</v>
      </c>
      <c r="E750" s="1100"/>
      <c r="F750" s="1059"/>
      <c r="G750" s="986"/>
      <c r="H750" s="1097"/>
      <c r="I750" s="960"/>
      <c r="J750" s="960"/>
      <c r="K750" s="960"/>
      <c r="L750" s="960"/>
      <c r="M750" s="893"/>
      <c r="N750" s="893"/>
      <c r="O750" s="893"/>
      <c r="P750" s="893"/>
      <c r="Q750" s="893"/>
      <c r="R750" s="893"/>
      <c r="S750" s="893"/>
      <c r="T750" s="893"/>
      <c r="U750" s="893"/>
      <c r="V750" s="893"/>
      <c r="W750" s="893"/>
      <c r="X750" s="893"/>
      <c r="Y750" s="893"/>
      <c r="Z750" s="893"/>
    </row>
    <row r="751" spans="1:26">
      <c r="A751" s="1098" t="s">
        <v>295</v>
      </c>
      <c r="B751" s="1098">
        <f>IF(E749=0,0,I157)</f>
        <v>182</v>
      </c>
      <c r="C751" s="1098">
        <f>IF(E749=0,0,J157)</f>
        <v>182</v>
      </c>
      <c r="D751" s="1101">
        <f>IF(E749=0,0,B751/C751)</f>
        <v>1</v>
      </c>
      <c r="E751" s="1100"/>
      <c r="F751" s="1059"/>
      <c r="G751" s="986"/>
      <c r="H751" s="1097"/>
      <c r="I751" s="960"/>
      <c r="J751" s="960"/>
      <c r="K751" s="960"/>
      <c r="L751" s="960"/>
      <c r="M751" s="893"/>
      <c r="N751" s="893"/>
      <c r="O751" s="893"/>
      <c r="P751" s="893"/>
      <c r="Q751" s="893"/>
      <c r="R751" s="893"/>
      <c r="S751" s="893"/>
      <c r="T751" s="893"/>
      <c r="U751" s="893"/>
      <c r="V751" s="893"/>
      <c r="W751" s="893"/>
      <c r="X751" s="893"/>
      <c r="Y751" s="893"/>
      <c r="Z751" s="893"/>
    </row>
    <row r="752" spans="1:26">
      <c r="A752" s="1098" t="s">
        <v>297</v>
      </c>
      <c r="B752" s="1098">
        <f>IF(E749=0,0,I265)</f>
        <v>116</v>
      </c>
      <c r="C752" s="1098">
        <f>IF(E749=0,0,J265)</f>
        <v>116</v>
      </c>
      <c r="D752" s="1101">
        <f>IF(E749=0,0,B752/C752)</f>
        <v>1</v>
      </c>
      <c r="E752" s="1100"/>
      <c r="F752" s="1059"/>
      <c r="G752" s="986"/>
      <c r="H752" s="1097"/>
      <c r="I752" s="960"/>
      <c r="J752" s="960"/>
      <c r="K752" s="960"/>
      <c r="L752" s="960"/>
      <c r="M752" s="893"/>
      <c r="N752" s="893"/>
      <c r="O752" s="893"/>
      <c r="P752" s="893"/>
      <c r="Q752" s="893"/>
      <c r="R752" s="893"/>
      <c r="S752" s="893"/>
      <c r="T752" s="893"/>
      <c r="U752" s="893"/>
      <c r="V752" s="893"/>
      <c r="W752" s="893"/>
      <c r="X752" s="893"/>
      <c r="Y752" s="893"/>
      <c r="Z752" s="893"/>
    </row>
    <row r="753" spans="1:26">
      <c r="A753" s="1098" t="s">
        <v>299</v>
      </c>
      <c r="B753" s="1098">
        <f>IF(E749=0,0,I350)</f>
        <v>152</v>
      </c>
      <c r="C753" s="1098">
        <f>IF(E749=0,0,J350)</f>
        <v>152</v>
      </c>
      <c r="D753" s="1101">
        <f>IF(E749=0,0,B753/C753)</f>
        <v>1</v>
      </c>
      <c r="E753" s="1100"/>
      <c r="F753" s="1059"/>
      <c r="G753" s="986"/>
      <c r="H753" s="1097"/>
      <c r="I753" s="960"/>
      <c r="J753" s="960"/>
      <c r="K753" s="960"/>
      <c r="L753" s="960"/>
      <c r="M753" s="893"/>
      <c r="N753" s="893"/>
      <c r="O753" s="893"/>
      <c r="P753" s="893"/>
      <c r="Q753" s="893"/>
      <c r="R753" s="893"/>
      <c r="S753" s="893"/>
      <c r="T753" s="893"/>
      <c r="U753" s="893"/>
      <c r="V753" s="893"/>
      <c r="W753" s="893"/>
      <c r="X753" s="893"/>
      <c r="Y753" s="893"/>
      <c r="Z753" s="893"/>
    </row>
    <row r="754" spans="1:26">
      <c r="A754" s="1098" t="s">
        <v>301</v>
      </c>
      <c r="B754" s="1098">
        <f>IF(E749=0,0,I544)</f>
        <v>154</v>
      </c>
      <c r="C754" s="1098">
        <f>IF(E749=0,0,J544)</f>
        <v>154</v>
      </c>
      <c r="D754" s="1101">
        <f>IF(E749=0,0,B754/C754)</f>
        <v>1</v>
      </c>
      <c r="E754" s="1100"/>
      <c r="F754" s="1059"/>
      <c r="G754" s="986"/>
      <c r="H754" s="1097"/>
      <c r="I754" s="960"/>
      <c r="J754" s="960"/>
      <c r="K754" s="960"/>
      <c r="L754" s="960"/>
      <c r="M754" s="893"/>
      <c r="N754" s="893"/>
      <c r="O754" s="893"/>
      <c r="P754" s="893"/>
      <c r="Q754" s="893"/>
      <c r="R754" s="893"/>
      <c r="S754" s="893"/>
      <c r="T754" s="893"/>
      <c r="U754" s="893"/>
      <c r="V754" s="893"/>
      <c r="W754" s="893"/>
      <c r="X754" s="893"/>
      <c r="Y754" s="893"/>
      <c r="Z754" s="893"/>
    </row>
    <row r="755" spans="1:26">
      <c r="A755" s="1098" t="s">
        <v>302</v>
      </c>
      <c r="B755" s="1098">
        <f>IF(E749=0,0,I630)</f>
        <v>96</v>
      </c>
      <c r="C755" s="1098">
        <f>IF(E749=0,0,J630)</f>
        <v>96</v>
      </c>
      <c r="D755" s="1101">
        <f>IF(E749=0,0,B755/C755)</f>
        <v>1</v>
      </c>
      <c r="E755" s="1100"/>
      <c r="F755" s="1059"/>
      <c r="G755" s="986"/>
      <c r="H755" s="1097"/>
      <c r="I755" s="960"/>
      <c r="J755" s="960"/>
      <c r="K755" s="960"/>
      <c r="L755" s="960"/>
      <c r="M755" s="893"/>
      <c r="N755" s="893"/>
      <c r="O755" s="893"/>
      <c r="P755" s="893"/>
      <c r="Q755" s="893"/>
      <c r="R755" s="893"/>
      <c r="S755" s="893"/>
      <c r="T755" s="893"/>
      <c r="U755" s="893"/>
      <c r="V755" s="893"/>
      <c r="W755" s="893"/>
      <c r="X755" s="893"/>
      <c r="Y755" s="893"/>
      <c r="Z755" s="893"/>
    </row>
    <row r="756" spans="1:26">
      <c r="A756" s="1098" t="s">
        <v>304</v>
      </c>
      <c r="B756" s="1098">
        <f>IF(E749=0,0,I714)</f>
        <v>42</v>
      </c>
      <c r="C756" s="1098">
        <f>IF(E749=0,0,J714)</f>
        <v>42</v>
      </c>
      <c r="D756" s="1101">
        <f>IF(E749=0,0,B756/C756)</f>
        <v>1</v>
      </c>
      <c r="E756" s="1100"/>
      <c r="F756" s="1059"/>
      <c r="G756" s="986"/>
      <c r="H756" s="1097"/>
      <c r="I756" s="960"/>
      <c r="J756" s="960"/>
      <c r="K756" s="960"/>
      <c r="L756" s="960"/>
      <c r="M756" s="893"/>
      <c r="N756" s="893"/>
      <c r="O756" s="893"/>
      <c r="P756" s="893"/>
      <c r="Q756" s="893"/>
      <c r="R756" s="893"/>
      <c r="S756" s="893"/>
      <c r="T756" s="893"/>
      <c r="U756" s="893"/>
      <c r="V756" s="893"/>
      <c r="W756" s="893"/>
      <c r="X756" s="893"/>
      <c r="Y756" s="893"/>
      <c r="Z756" s="893"/>
    </row>
    <row r="757" spans="1:26">
      <c r="A757" s="1098" t="s">
        <v>1806</v>
      </c>
      <c r="B757" s="1098">
        <f>IF(G2=0,0,SUM(B749:B756))</f>
        <v>806</v>
      </c>
      <c r="C757" s="1098">
        <f>IF(G2=0,0,SUM(C749:C756))</f>
        <v>806</v>
      </c>
      <c r="D757" s="1101">
        <f>IF(E749=0,0,B757/C757)</f>
        <v>1</v>
      </c>
      <c r="E757" s="1100"/>
      <c r="F757" s="1059"/>
      <c r="G757" s="986"/>
      <c r="H757" s="1097"/>
      <c r="I757" s="960"/>
      <c r="J757" s="960"/>
      <c r="K757" s="960"/>
      <c r="L757" s="960"/>
      <c r="M757" s="893"/>
      <c r="N757" s="893"/>
      <c r="O757" s="893"/>
      <c r="P757" s="893"/>
      <c r="Q757" s="893"/>
      <c r="R757" s="893"/>
      <c r="S757" s="893"/>
      <c r="T757" s="893"/>
      <c r="U757" s="893"/>
      <c r="V757" s="893"/>
      <c r="W757" s="893"/>
      <c r="X757" s="893"/>
      <c r="Y757" s="893"/>
      <c r="Z757" s="893"/>
    </row>
    <row r="758" spans="1:26">
      <c r="A758" s="1098"/>
      <c r="B758" s="1098"/>
      <c r="C758" s="1098"/>
      <c r="D758" s="1099"/>
      <c r="E758" s="1100"/>
      <c r="F758" s="1059"/>
      <c r="G758" s="986"/>
      <c r="H758" s="1097"/>
      <c r="I758" s="960"/>
      <c r="J758" s="960"/>
      <c r="K758" s="960"/>
      <c r="L758" s="960"/>
      <c r="M758" s="893"/>
      <c r="N758" s="893"/>
      <c r="O758" s="893"/>
      <c r="P758" s="893"/>
      <c r="Q758" s="893"/>
      <c r="R758" s="893"/>
      <c r="S758" s="893"/>
      <c r="T758" s="893"/>
      <c r="U758" s="893"/>
      <c r="V758" s="893"/>
      <c r="W758" s="893"/>
      <c r="X758" s="893"/>
      <c r="Y758" s="893"/>
      <c r="Z758" s="893"/>
    </row>
    <row r="759" spans="1:26">
      <c r="A759" s="1098">
        <v>0</v>
      </c>
      <c r="B759" s="1098"/>
      <c r="C759" s="1098"/>
      <c r="D759" s="1099"/>
      <c r="E759" s="1100"/>
      <c r="F759" s="1059"/>
      <c r="G759" s="986"/>
      <c r="H759" s="1097"/>
      <c r="I759" s="960"/>
      <c r="J759" s="960"/>
      <c r="K759" s="960"/>
      <c r="L759" s="960"/>
      <c r="M759" s="893"/>
      <c r="N759" s="893"/>
      <c r="O759" s="893"/>
      <c r="P759" s="893"/>
      <c r="Q759" s="893"/>
      <c r="R759" s="893"/>
      <c r="S759" s="893"/>
      <c r="T759" s="893"/>
      <c r="U759" s="893"/>
      <c r="V759" s="893"/>
      <c r="W759" s="893"/>
      <c r="X759" s="893"/>
      <c r="Y759" s="893"/>
      <c r="Z759" s="893"/>
    </row>
    <row r="760" spans="1:26">
      <c r="A760" s="1098">
        <v>1</v>
      </c>
      <c r="B760" s="1098"/>
      <c r="C760" s="1098"/>
      <c r="D760" s="1099"/>
      <c r="E760" s="1100"/>
      <c r="F760" s="1059"/>
      <c r="G760" s="986"/>
      <c r="H760" s="1097"/>
      <c r="I760" s="960"/>
      <c r="J760" s="960"/>
      <c r="K760" s="960"/>
      <c r="L760" s="960"/>
      <c r="M760" s="893"/>
      <c r="N760" s="893"/>
      <c r="O760" s="893"/>
      <c r="P760" s="893"/>
      <c r="Q760" s="893"/>
      <c r="R760" s="893"/>
      <c r="S760" s="893"/>
      <c r="T760" s="893"/>
      <c r="U760" s="893"/>
      <c r="V760" s="893"/>
      <c r="W760" s="893"/>
      <c r="X760" s="893"/>
      <c r="Y760" s="893"/>
      <c r="Z760" s="893"/>
    </row>
    <row r="761" spans="1:26">
      <c r="A761" s="1098">
        <v>2</v>
      </c>
      <c r="B761" s="1098"/>
      <c r="C761" s="1098"/>
      <c r="D761" s="1099"/>
      <c r="E761" s="1100"/>
      <c r="F761" s="1059"/>
      <c r="G761" s="986"/>
      <c r="H761" s="1097"/>
      <c r="I761" s="960"/>
      <c r="J761" s="960"/>
      <c r="K761" s="960"/>
      <c r="L761" s="960"/>
      <c r="M761" s="893"/>
      <c r="N761" s="893"/>
      <c r="O761" s="893"/>
      <c r="P761" s="893"/>
      <c r="Q761" s="893"/>
      <c r="R761" s="893"/>
      <c r="S761" s="893"/>
      <c r="T761" s="893"/>
      <c r="U761" s="893"/>
      <c r="V761" s="893"/>
      <c r="W761" s="893"/>
      <c r="X761" s="893"/>
      <c r="Y761" s="893"/>
      <c r="Z761" s="893"/>
    </row>
    <row r="762" spans="1:26">
      <c r="A762" s="1098"/>
      <c r="B762" s="1098"/>
      <c r="C762" s="1098"/>
      <c r="D762" s="1099"/>
      <c r="E762" s="1100"/>
      <c r="F762" s="1059"/>
      <c r="G762" s="986"/>
      <c r="H762" s="1097"/>
      <c r="I762" s="960"/>
      <c r="J762" s="960"/>
      <c r="K762" s="960"/>
      <c r="L762" s="960"/>
      <c r="M762" s="893"/>
      <c r="N762" s="893"/>
      <c r="O762" s="893"/>
      <c r="P762" s="893"/>
      <c r="Q762" s="893"/>
      <c r="R762" s="893"/>
      <c r="S762" s="893"/>
      <c r="T762" s="893"/>
      <c r="U762" s="893"/>
      <c r="V762" s="893"/>
      <c r="W762" s="893"/>
      <c r="X762" s="893"/>
      <c r="Y762" s="893"/>
      <c r="Z762" s="893"/>
    </row>
    <row r="763" spans="1:26">
      <c r="A763" s="1098"/>
      <c r="B763" s="1098"/>
      <c r="C763" s="1098"/>
      <c r="D763" s="1099"/>
      <c r="E763" s="1100"/>
      <c r="F763" s="1059"/>
      <c r="G763" s="1097"/>
      <c r="H763" s="1097"/>
      <c r="I763" s="960"/>
      <c r="J763" s="960"/>
      <c r="K763" s="960"/>
      <c r="L763" s="960"/>
      <c r="M763" s="960"/>
      <c r="N763" s="960"/>
      <c r="O763" s="960"/>
      <c r="P763" s="960"/>
      <c r="Q763" s="960"/>
      <c r="R763" s="960"/>
      <c r="S763" s="960"/>
      <c r="T763" s="960"/>
      <c r="U763" s="960"/>
      <c r="V763" s="960"/>
      <c r="W763" s="960"/>
      <c r="X763" s="960"/>
      <c r="Y763" s="960"/>
      <c r="Z763" s="960"/>
    </row>
    <row r="764" spans="1:26">
      <c r="A764" s="893"/>
      <c r="B764" s="893"/>
      <c r="C764" s="893"/>
      <c r="D764" s="1096"/>
      <c r="E764" s="777"/>
      <c r="F764" s="1040"/>
      <c r="G764" s="1097"/>
      <c r="H764" s="1097"/>
      <c r="I764" s="960"/>
      <c r="J764" s="960"/>
      <c r="K764" s="960"/>
      <c r="L764" s="960"/>
      <c r="M764" s="960"/>
      <c r="N764" s="960"/>
      <c r="O764" s="960"/>
      <c r="P764" s="960"/>
      <c r="Q764" s="960"/>
      <c r="R764" s="960"/>
      <c r="S764" s="960"/>
      <c r="T764" s="960"/>
      <c r="U764" s="960"/>
      <c r="V764" s="960"/>
      <c r="W764" s="960"/>
      <c r="X764" s="960"/>
      <c r="Y764" s="960"/>
      <c r="Z764" s="960"/>
    </row>
    <row r="765" spans="1:26">
      <c r="A765" s="960"/>
      <c r="B765" s="960"/>
      <c r="C765" s="960"/>
      <c r="D765" s="716"/>
      <c r="E765" s="774"/>
      <c r="F765" s="1097"/>
      <c r="G765" s="1097"/>
      <c r="H765" s="1097"/>
      <c r="I765" s="960"/>
      <c r="J765" s="960"/>
      <c r="K765" s="960"/>
      <c r="L765" s="960"/>
      <c r="M765" s="960"/>
      <c r="N765" s="960"/>
      <c r="O765" s="960"/>
      <c r="P765" s="960"/>
      <c r="Q765" s="960"/>
      <c r="R765" s="960"/>
      <c r="S765" s="960"/>
      <c r="T765" s="960"/>
      <c r="U765" s="960"/>
      <c r="V765" s="960"/>
      <c r="W765" s="960"/>
      <c r="X765" s="960"/>
      <c r="Y765" s="960"/>
      <c r="Z765" s="960"/>
    </row>
    <row r="766" spans="1:26">
      <c r="A766" s="960"/>
      <c r="B766" s="960"/>
      <c r="C766" s="960"/>
      <c r="D766" s="716"/>
      <c r="E766" s="774"/>
      <c r="F766" s="1097"/>
      <c r="G766" s="1097"/>
      <c r="H766" s="1097"/>
      <c r="I766" s="960"/>
      <c r="J766" s="960"/>
      <c r="K766" s="960"/>
      <c r="L766" s="960"/>
      <c r="M766" s="960"/>
      <c r="N766" s="960"/>
      <c r="O766" s="960"/>
      <c r="P766" s="960"/>
      <c r="Q766" s="960"/>
      <c r="R766" s="960"/>
      <c r="S766" s="960"/>
      <c r="T766" s="960"/>
      <c r="U766" s="960"/>
      <c r="V766" s="960"/>
      <c r="W766" s="960"/>
      <c r="X766" s="960"/>
      <c r="Y766" s="960"/>
      <c r="Z766" s="960"/>
    </row>
    <row r="767" spans="1:26">
      <c r="A767" s="960"/>
      <c r="B767" s="960"/>
      <c r="C767" s="960"/>
      <c r="D767" s="716"/>
      <c r="E767" s="774"/>
      <c r="F767" s="1097"/>
      <c r="G767" s="1097"/>
      <c r="H767" s="1097"/>
      <c r="I767" s="960"/>
      <c r="J767" s="960"/>
      <c r="K767" s="960"/>
      <c r="L767" s="960"/>
      <c r="M767" s="960"/>
      <c r="N767" s="960"/>
      <c r="O767" s="960"/>
      <c r="P767" s="960"/>
      <c r="Q767" s="960"/>
      <c r="R767" s="960"/>
      <c r="S767" s="960"/>
      <c r="T767" s="960"/>
      <c r="U767" s="960"/>
      <c r="V767" s="960"/>
      <c r="W767" s="960"/>
      <c r="X767" s="960"/>
      <c r="Y767" s="960"/>
      <c r="Z767" s="960"/>
    </row>
    <row r="768" spans="1:26">
      <c r="A768" s="893"/>
      <c r="B768" s="893"/>
      <c r="C768" s="893"/>
      <c r="D768" s="1096"/>
      <c r="E768" s="777"/>
      <c r="F768" s="1040"/>
      <c r="G768" s="1097"/>
      <c r="H768" s="1040"/>
      <c r="I768" s="893"/>
      <c r="J768" s="893"/>
      <c r="K768" s="960"/>
      <c r="L768" s="960"/>
      <c r="M768" s="960"/>
      <c r="N768" s="960"/>
      <c r="O768" s="960"/>
      <c r="P768" s="960"/>
      <c r="Q768" s="960"/>
      <c r="R768" s="960"/>
      <c r="S768" s="960"/>
      <c r="T768" s="960"/>
      <c r="U768" s="960"/>
      <c r="V768" s="960"/>
      <c r="W768" s="960"/>
      <c r="X768" s="960"/>
      <c r="Y768" s="960"/>
      <c r="Z768" s="960"/>
    </row>
    <row r="769" spans="1:26">
      <c r="A769" s="893"/>
      <c r="B769" s="893"/>
      <c r="C769" s="893"/>
      <c r="D769" s="1096"/>
      <c r="E769" s="777"/>
      <c r="F769" s="1040"/>
      <c r="G769" s="1097"/>
      <c r="H769" s="1040"/>
      <c r="I769" s="893"/>
      <c r="J769" s="893"/>
      <c r="K769" s="960"/>
      <c r="L769" s="960"/>
      <c r="M769" s="960"/>
      <c r="N769" s="960"/>
      <c r="O769" s="960"/>
      <c r="P769" s="960"/>
      <c r="Q769" s="960"/>
      <c r="R769" s="960"/>
      <c r="S769" s="960"/>
      <c r="T769" s="960"/>
      <c r="U769" s="960"/>
      <c r="V769" s="960"/>
      <c r="W769" s="960"/>
      <c r="X769" s="960"/>
      <c r="Y769" s="960"/>
      <c r="Z769" s="960"/>
    </row>
    <row r="770" spans="1:26">
      <c r="A770" s="893"/>
      <c r="B770" s="893"/>
      <c r="C770" s="893"/>
      <c r="D770" s="1096"/>
      <c r="E770" s="777"/>
      <c r="F770" s="1040"/>
      <c r="G770" s="1097"/>
      <c r="H770" s="1040"/>
      <c r="I770" s="893"/>
      <c r="J770" s="893"/>
      <c r="K770" s="960"/>
      <c r="L770" s="960"/>
      <c r="M770" s="960"/>
      <c r="N770" s="960"/>
      <c r="O770" s="960"/>
      <c r="P770" s="960"/>
      <c r="Q770" s="960"/>
      <c r="R770" s="960"/>
      <c r="S770" s="960"/>
      <c r="T770" s="960"/>
      <c r="U770" s="960"/>
      <c r="V770" s="960"/>
      <c r="W770" s="960"/>
      <c r="X770" s="960"/>
      <c r="Y770" s="960"/>
      <c r="Z770" s="960"/>
    </row>
    <row r="771" spans="1:26">
      <c r="A771" s="893"/>
      <c r="B771" s="893"/>
      <c r="C771" s="893"/>
      <c r="D771" s="1096"/>
      <c r="E771" s="777"/>
      <c r="F771" s="1040"/>
      <c r="G771" s="1097"/>
      <c r="H771" s="1040"/>
      <c r="I771" s="893"/>
      <c r="J771" s="893"/>
      <c r="K771" s="960"/>
      <c r="L771" s="960"/>
      <c r="M771" s="960"/>
      <c r="N771" s="960"/>
      <c r="O771" s="960"/>
      <c r="P771" s="960"/>
      <c r="Q771" s="960"/>
      <c r="R771" s="960"/>
      <c r="S771" s="960"/>
      <c r="T771" s="960"/>
      <c r="U771" s="960"/>
      <c r="V771" s="960"/>
      <c r="W771" s="960"/>
      <c r="X771" s="960"/>
      <c r="Y771" s="960"/>
      <c r="Z771" s="960"/>
    </row>
    <row r="772" spans="1:26">
      <c r="A772" s="963"/>
      <c r="B772" s="963"/>
      <c r="C772" s="963"/>
      <c r="D772" s="1060"/>
      <c r="E772" s="780"/>
      <c r="F772" s="986"/>
      <c r="G772" s="1097"/>
      <c r="H772" s="1040"/>
      <c r="I772" s="893"/>
      <c r="J772" s="893"/>
      <c r="K772" s="960"/>
      <c r="L772" s="960"/>
      <c r="M772" s="893"/>
      <c r="N772" s="893"/>
      <c r="O772" s="893"/>
      <c r="P772" s="893"/>
      <c r="Q772" s="893"/>
      <c r="R772" s="893"/>
      <c r="S772" s="893"/>
      <c r="T772" s="893"/>
      <c r="U772" s="893"/>
      <c r="V772" s="893"/>
      <c r="W772" s="893"/>
      <c r="X772" s="893"/>
      <c r="Y772" s="893"/>
      <c r="Z772" s="893"/>
    </row>
    <row r="773" spans="1:26">
      <c r="A773" s="963"/>
      <c r="B773" s="963"/>
      <c r="C773" s="963"/>
      <c r="D773" s="1060"/>
      <c r="E773" s="780"/>
      <c r="F773" s="986"/>
      <c r="G773" s="1097"/>
      <c r="H773" s="1040"/>
      <c r="I773" s="893"/>
      <c r="J773" s="893"/>
      <c r="K773" s="960"/>
      <c r="L773" s="960"/>
      <c r="M773" s="893"/>
      <c r="N773" s="893"/>
      <c r="O773" s="893"/>
      <c r="P773" s="893"/>
      <c r="Q773" s="893"/>
      <c r="R773" s="893"/>
      <c r="S773" s="893"/>
      <c r="T773" s="893"/>
      <c r="U773" s="893"/>
      <c r="V773" s="893"/>
      <c r="W773" s="893"/>
      <c r="X773" s="893"/>
      <c r="Y773" s="893"/>
      <c r="Z773" s="893"/>
    </row>
    <row r="774" spans="1:26">
      <c r="A774" s="963"/>
      <c r="B774" s="963"/>
      <c r="C774" s="963"/>
      <c r="D774" s="1060"/>
      <c r="E774" s="780"/>
      <c r="F774" s="986"/>
      <c r="G774" s="1097"/>
      <c r="H774" s="1040"/>
      <c r="I774" s="893"/>
      <c r="J774" s="893"/>
      <c r="K774" s="960"/>
      <c r="L774" s="960"/>
      <c r="M774" s="893"/>
      <c r="N774" s="893"/>
      <c r="O774" s="893"/>
      <c r="P774" s="893"/>
      <c r="Q774" s="893"/>
      <c r="R774" s="893"/>
      <c r="S774" s="893"/>
      <c r="T774" s="893"/>
      <c r="U774" s="893"/>
      <c r="V774" s="893"/>
      <c r="W774" s="893"/>
      <c r="X774" s="893"/>
      <c r="Y774" s="893"/>
      <c r="Z774" s="893"/>
    </row>
    <row r="775" spans="1:26">
      <c r="A775" s="963"/>
      <c r="B775" s="963"/>
      <c r="C775" s="963"/>
      <c r="D775" s="1060"/>
      <c r="E775" s="780"/>
      <c r="F775" s="986"/>
      <c r="G775" s="1097"/>
      <c r="H775" s="1040"/>
      <c r="I775" s="893"/>
      <c r="J775" s="893"/>
      <c r="K775" s="960"/>
      <c r="L775" s="960"/>
      <c r="M775" s="893"/>
      <c r="N775" s="893"/>
      <c r="O775" s="893"/>
      <c r="P775" s="893"/>
      <c r="Q775" s="893"/>
      <c r="R775" s="893"/>
      <c r="S775" s="893"/>
      <c r="T775" s="893"/>
      <c r="U775" s="893"/>
      <c r="V775" s="893"/>
      <c r="W775" s="893"/>
      <c r="X775" s="893"/>
      <c r="Y775" s="893"/>
      <c r="Z775" s="893"/>
    </row>
    <row r="776" spans="1:26">
      <c r="A776" s="963"/>
      <c r="B776" s="963"/>
      <c r="C776" s="963"/>
      <c r="D776" s="1060"/>
      <c r="E776" s="780"/>
      <c r="F776" s="986"/>
      <c r="G776" s="1097"/>
      <c r="H776" s="1040"/>
      <c r="I776" s="893"/>
      <c r="J776" s="893"/>
      <c r="K776" s="960"/>
      <c r="L776" s="960"/>
      <c r="M776" s="893"/>
      <c r="N776" s="893"/>
      <c r="O776" s="893"/>
      <c r="P776" s="893"/>
      <c r="Q776" s="893"/>
      <c r="R776" s="893"/>
      <c r="S776" s="893"/>
      <c r="T776" s="893"/>
      <c r="U776" s="893"/>
      <c r="V776" s="893"/>
      <c r="W776" s="893"/>
      <c r="X776" s="893"/>
      <c r="Y776" s="893"/>
      <c r="Z776" s="893"/>
    </row>
    <row r="777" spans="1:26">
      <c r="A777" s="893"/>
      <c r="B777" s="893"/>
      <c r="C777" s="893"/>
      <c r="D777" s="1096"/>
      <c r="E777" s="777"/>
      <c r="F777" s="1040"/>
      <c r="G777" s="1097"/>
      <c r="H777" s="1040"/>
      <c r="I777" s="893"/>
      <c r="J777" s="893"/>
      <c r="K777" s="960"/>
      <c r="L777" s="960"/>
      <c r="M777" s="893"/>
      <c r="N777" s="893"/>
      <c r="O777" s="893"/>
      <c r="P777" s="893"/>
      <c r="Q777" s="893"/>
      <c r="R777" s="893"/>
      <c r="S777" s="893"/>
      <c r="T777" s="893"/>
      <c r="U777" s="893"/>
      <c r="V777" s="893"/>
      <c r="W777" s="893"/>
      <c r="X777" s="893"/>
      <c r="Y777" s="893"/>
      <c r="Z777" s="893"/>
    </row>
    <row r="778" spans="1:26">
      <c r="A778" s="893"/>
      <c r="B778" s="963"/>
      <c r="C778" s="963"/>
      <c r="D778" s="1060"/>
      <c r="E778" s="780"/>
      <c r="F778" s="986"/>
      <c r="G778" s="1097"/>
      <c r="H778" s="1040"/>
      <c r="I778" s="893"/>
      <c r="J778" s="893"/>
      <c r="K778" s="960"/>
      <c r="L778" s="960"/>
      <c r="M778" s="963"/>
      <c r="N778" s="963"/>
      <c r="O778" s="963"/>
      <c r="P778" s="963"/>
      <c r="Q778" s="963"/>
      <c r="R778" s="963"/>
      <c r="S778" s="963"/>
      <c r="T778" s="963"/>
      <c r="U778" s="963"/>
      <c r="V778" s="963"/>
      <c r="W778" s="963"/>
      <c r="X778" s="963"/>
      <c r="Y778" s="963"/>
      <c r="Z778" s="963"/>
    </row>
    <row r="779" spans="1:26">
      <c r="A779" s="893"/>
      <c r="B779" s="963"/>
      <c r="C779" s="963"/>
      <c r="D779" s="1060"/>
      <c r="E779" s="780"/>
      <c r="F779" s="986"/>
      <c r="G779" s="1097"/>
      <c r="H779" s="1040"/>
      <c r="I779" s="893"/>
      <c r="J779" s="893"/>
      <c r="K779" s="960"/>
      <c r="L779" s="960"/>
      <c r="M779" s="963"/>
      <c r="N779" s="963"/>
      <c r="O779" s="963"/>
      <c r="P779" s="963"/>
      <c r="Q779" s="963"/>
      <c r="R779" s="963"/>
      <c r="S779" s="963"/>
      <c r="T779" s="963"/>
      <c r="U779" s="963"/>
      <c r="V779" s="963"/>
      <c r="W779" s="963"/>
      <c r="X779" s="963"/>
      <c r="Y779" s="963"/>
      <c r="Z779" s="963"/>
    </row>
    <row r="780" spans="1:26">
      <c r="A780" s="893"/>
      <c r="B780" s="963"/>
      <c r="C780" s="963"/>
      <c r="D780" s="1060"/>
      <c r="E780" s="780"/>
      <c r="F780" s="986"/>
      <c r="G780" s="1097"/>
      <c r="H780" s="1040"/>
      <c r="I780" s="893"/>
      <c r="J780" s="893"/>
      <c r="K780" s="960"/>
      <c r="L780" s="960"/>
      <c r="M780" s="963"/>
      <c r="N780" s="963"/>
      <c r="O780" s="963"/>
      <c r="P780" s="963"/>
      <c r="Q780" s="963"/>
      <c r="R780" s="963"/>
      <c r="S780" s="963"/>
      <c r="T780" s="963"/>
      <c r="U780" s="963"/>
      <c r="V780" s="963"/>
      <c r="W780" s="963"/>
      <c r="X780" s="963"/>
      <c r="Y780" s="963"/>
      <c r="Z780" s="963"/>
    </row>
    <row r="781" spans="1:26">
      <c r="A781" s="893"/>
      <c r="B781" s="963"/>
      <c r="C781" s="963"/>
      <c r="D781" s="1060"/>
      <c r="E781" s="780"/>
      <c r="F781" s="986"/>
      <c r="G781" s="1097"/>
      <c r="H781" s="1040"/>
      <c r="I781" s="893"/>
      <c r="J781" s="893"/>
      <c r="K781" s="960"/>
      <c r="L781" s="960"/>
      <c r="M781" s="963"/>
      <c r="N781" s="963"/>
      <c r="O781" s="963"/>
      <c r="P781" s="963"/>
      <c r="Q781" s="963"/>
      <c r="R781" s="963"/>
      <c r="S781" s="963"/>
      <c r="T781" s="963"/>
      <c r="U781" s="963"/>
      <c r="V781" s="963"/>
      <c r="W781" s="963"/>
      <c r="X781" s="963"/>
      <c r="Y781" s="963"/>
      <c r="Z781" s="963"/>
    </row>
    <row r="782" spans="1:26">
      <c r="A782" s="893"/>
      <c r="B782" s="963"/>
      <c r="C782" s="963"/>
      <c r="D782" s="1060"/>
      <c r="E782" s="780"/>
      <c r="F782" s="986"/>
      <c r="G782" s="1097"/>
      <c r="H782" s="1040"/>
      <c r="I782" s="893"/>
      <c r="J782" s="893"/>
      <c r="K782" s="960"/>
      <c r="L782" s="960"/>
      <c r="M782" s="963"/>
      <c r="N782" s="963"/>
      <c r="O782" s="963"/>
      <c r="P782" s="963"/>
      <c r="Q782" s="963"/>
      <c r="R782" s="963"/>
      <c r="S782" s="963"/>
      <c r="T782" s="963"/>
      <c r="U782" s="963"/>
      <c r="V782" s="963"/>
      <c r="W782" s="963"/>
      <c r="X782" s="963"/>
      <c r="Y782" s="963"/>
      <c r="Z782" s="963"/>
    </row>
    <row r="783" spans="1:26">
      <c r="A783" s="893"/>
      <c r="B783" s="963"/>
      <c r="C783" s="963"/>
      <c r="D783" s="1060"/>
      <c r="E783" s="780"/>
      <c r="F783" s="986"/>
      <c r="G783" s="1097"/>
      <c r="H783" s="1040"/>
      <c r="I783" s="893"/>
      <c r="J783" s="893"/>
      <c r="K783" s="960"/>
      <c r="L783" s="960"/>
      <c r="M783" s="963"/>
      <c r="N783" s="963"/>
      <c r="O783" s="963"/>
      <c r="P783" s="963"/>
      <c r="Q783" s="963"/>
      <c r="R783" s="963"/>
      <c r="S783" s="963"/>
      <c r="T783" s="963"/>
      <c r="U783" s="963"/>
      <c r="V783" s="963"/>
      <c r="W783" s="963"/>
      <c r="X783" s="963"/>
      <c r="Y783" s="963"/>
      <c r="Z783" s="963"/>
    </row>
    <row r="784" spans="1:26">
      <c r="A784" s="893"/>
      <c r="B784" s="963"/>
      <c r="C784" s="963"/>
      <c r="D784" s="1060"/>
      <c r="E784" s="780"/>
      <c r="F784" s="986"/>
      <c r="G784" s="1097"/>
      <c r="H784" s="1040"/>
      <c r="I784" s="893"/>
      <c r="J784" s="893"/>
      <c r="K784" s="960"/>
      <c r="L784" s="960"/>
      <c r="M784" s="963"/>
      <c r="N784" s="963"/>
      <c r="O784" s="963"/>
      <c r="P784" s="963"/>
      <c r="Q784" s="963"/>
      <c r="R784" s="963"/>
      <c r="S784" s="963"/>
      <c r="T784" s="963"/>
      <c r="U784" s="963"/>
      <c r="V784" s="963"/>
      <c r="W784" s="963"/>
      <c r="X784" s="963"/>
      <c r="Y784" s="963"/>
      <c r="Z784" s="963"/>
    </row>
    <row r="785" spans="1:26">
      <c r="A785" s="893"/>
      <c r="B785" s="963"/>
      <c r="C785" s="963"/>
      <c r="D785" s="1060"/>
      <c r="E785" s="780"/>
      <c r="F785" s="986"/>
      <c r="G785" s="1097"/>
      <c r="H785" s="1040"/>
      <c r="I785" s="893"/>
      <c r="J785" s="893"/>
      <c r="K785" s="960"/>
      <c r="L785" s="960"/>
      <c r="M785" s="963"/>
      <c r="N785" s="963"/>
      <c r="O785" s="963"/>
      <c r="P785" s="963"/>
      <c r="Q785" s="963"/>
      <c r="R785" s="963"/>
      <c r="S785" s="963"/>
      <c r="T785" s="963"/>
      <c r="U785" s="963"/>
      <c r="V785" s="963"/>
      <c r="W785" s="963"/>
      <c r="X785" s="963"/>
      <c r="Y785" s="963"/>
      <c r="Z785" s="963"/>
    </row>
    <row r="786" spans="1:26">
      <c r="A786" s="893"/>
      <c r="B786" s="963"/>
      <c r="C786" s="963"/>
      <c r="D786" s="1060"/>
      <c r="E786" s="780"/>
      <c r="F786" s="986"/>
      <c r="G786" s="1097"/>
      <c r="H786" s="1040"/>
      <c r="I786" s="893"/>
      <c r="J786" s="893"/>
      <c r="K786" s="960"/>
      <c r="L786" s="960"/>
      <c r="M786" s="963"/>
      <c r="N786" s="963"/>
      <c r="O786" s="963"/>
      <c r="P786" s="963"/>
      <c r="Q786" s="963"/>
      <c r="R786" s="963"/>
      <c r="S786" s="963"/>
      <c r="T786" s="963"/>
      <c r="U786" s="963"/>
      <c r="V786" s="963"/>
      <c r="W786" s="963"/>
      <c r="X786" s="963"/>
      <c r="Y786" s="963"/>
      <c r="Z786" s="963"/>
    </row>
    <row r="787" spans="1:26">
      <c r="A787" s="893"/>
      <c r="B787" s="963"/>
      <c r="C787" s="963"/>
      <c r="D787" s="1060"/>
      <c r="E787" s="780"/>
      <c r="F787" s="986"/>
      <c r="G787" s="1097"/>
      <c r="H787" s="1040"/>
      <c r="I787" s="893"/>
      <c r="J787" s="893"/>
      <c r="K787" s="960"/>
      <c r="L787" s="960"/>
      <c r="M787" s="963"/>
      <c r="N787" s="963"/>
      <c r="O787" s="963"/>
      <c r="P787" s="963"/>
      <c r="Q787" s="963"/>
      <c r="R787" s="963"/>
      <c r="S787" s="963"/>
      <c r="T787" s="963"/>
      <c r="U787" s="963"/>
      <c r="V787" s="963"/>
      <c r="W787" s="963"/>
      <c r="X787" s="963"/>
      <c r="Y787" s="963"/>
      <c r="Z787" s="963"/>
    </row>
    <row r="788" spans="1:26">
      <c r="A788" s="893"/>
      <c r="B788" s="963"/>
      <c r="C788" s="963"/>
      <c r="D788" s="1060"/>
      <c r="E788" s="780"/>
      <c r="F788" s="986"/>
      <c r="G788" s="1097"/>
      <c r="H788" s="1040"/>
      <c r="I788" s="893"/>
      <c r="J788" s="893"/>
      <c r="K788" s="960"/>
      <c r="L788" s="960"/>
      <c r="M788" s="963"/>
      <c r="N788" s="963"/>
      <c r="O788" s="963"/>
      <c r="P788" s="963"/>
      <c r="Q788" s="963"/>
      <c r="R788" s="963"/>
      <c r="S788" s="963"/>
      <c r="T788" s="963"/>
      <c r="U788" s="963"/>
      <c r="V788" s="963"/>
      <c r="W788" s="963"/>
      <c r="X788" s="963"/>
      <c r="Y788" s="963"/>
      <c r="Z788" s="963"/>
    </row>
    <row r="789" spans="1:26">
      <c r="A789" s="893"/>
      <c r="B789" s="963"/>
      <c r="C789" s="963"/>
      <c r="D789" s="1060"/>
      <c r="E789" s="780"/>
      <c r="F789" s="986"/>
      <c r="G789" s="1097"/>
      <c r="H789" s="1040"/>
      <c r="I789" s="893"/>
      <c r="J789" s="893"/>
      <c r="K789" s="960"/>
      <c r="L789" s="960"/>
      <c r="M789" s="963"/>
      <c r="N789" s="963"/>
      <c r="O789" s="963"/>
      <c r="P789" s="963"/>
      <c r="Q789" s="963"/>
      <c r="R789" s="963"/>
      <c r="S789" s="963"/>
      <c r="T789" s="963"/>
      <c r="U789" s="963"/>
      <c r="V789" s="963"/>
      <c r="W789" s="963"/>
      <c r="X789" s="963"/>
      <c r="Y789" s="963"/>
      <c r="Z789" s="963"/>
    </row>
    <row r="790" spans="1:26">
      <c r="A790" s="893"/>
      <c r="B790" s="963"/>
      <c r="C790" s="963"/>
      <c r="D790" s="1060"/>
      <c r="E790" s="780"/>
      <c r="F790" s="986"/>
      <c r="G790" s="1097"/>
      <c r="H790" s="1040"/>
      <c r="I790" s="893"/>
      <c r="J790" s="893"/>
      <c r="K790" s="960"/>
      <c r="L790" s="960"/>
      <c r="M790" s="963"/>
      <c r="N790" s="963"/>
      <c r="O790" s="963"/>
      <c r="P790" s="963"/>
      <c r="Q790" s="963"/>
      <c r="R790" s="963"/>
      <c r="S790" s="963"/>
      <c r="T790" s="963"/>
      <c r="U790" s="963"/>
      <c r="V790" s="963"/>
      <c r="W790" s="963"/>
      <c r="X790" s="963"/>
      <c r="Y790" s="963"/>
      <c r="Z790" s="963"/>
    </row>
    <row r="791" spans="1:26">
      <c r="A791" s="893"/>
      <c r="B791" s="963"/>
      <c r="C791" s="963"/>
      <c r="D791" s="1060"/>
      <c r="E791" s="780"/>
      <c r="F791" s="986"/>
      <c r="G791" s="1097"/>
      <c r="H791" s="1040"/>
      <c r="I791" s="893"/>
      <c r="J791" s="893"/>
      <c r="K791" s="960"/>
      <c r="L791" s="960"/>
      <c r="M791" s="963"/>
      <c r="N791" s="963"/>
      <c r="O791" s="963"/>
      <c r="P791" s="963"/>
      <c r="Q791" s="963"/>
      <c r="R791" s="963"/>
      <c r="S791" s="963"/>
      <c r="T791" s="963"/>
      <c r="U791" s="963"/>
      <c r="V791" s="963"/>
      <c r="W791" s="963"/>
      <c r="X791" s="963"/>
      <c r="Y791" s="963"/>
      <c r="Z791" s="963"/>
    </row>
    <row r="792" spans="1:26">
      <c r="A792" s="893"/>
      <c r="B792" s="963"/>
      <c r="C792" s="963"/>
      <c r="D792" s="1060"/>
      <c r="E792" s="780"/>
      <c r="F792" s="986"/>
      <c r="G792" s="1097"/>
      <c r="H792" s="1040"/>
      <c r="I792" s="893"/>
      <c r="J792" s="893"/>
      <c r="K792" s="960"/>
      <c r="L792" s="960"/>
      <c r="M792" s="963"/>
      <c r="N792" s="963"/>
      <c r="O792" s="963"/>
      <c r="P792" s="963"/>
      <c r="Q792" s="963"/>
      <c r="R792" s="963"/>
      <c r="S792" s="963"/>
      <c r="T792" s="963"/>
      <c r="U792" s="963"/>
      <c r="V792" s="963"/>
      <c r="W792" s="963"/>
      <c r="X792" s="963"/>
      <c r="Y792" s="963"/>
      <c r="Z792" s="963"/>
    </row>
    <row r="793" spans="1:26">
      <c r="A793" s="893"/>
      <c r="B793" s="963"/>
      <c r="C793" s="963"/>
      <c r="D793" s="1060"/>
      <c r="E793" s="780"/>
      <c r="F793" s="986"/>
      <c r="G793" s="1097"/>
      <c r="H793" s="1040"/>
      <c r="I793" s="893"/>
      <c r="J793" s="893"/>
      <c r="K793" s="960"/>
      <c r="L793" s="960"/>
      <c r="M793" s="963"/>
      <c r="N793" s="963"/>
      <c r="O793" s="963"/>
      <c r="P793" s="963"/>
      <c r="Q793" s="963"/>
      <c r="R793" s="963"/>
      <c r="S793" s="963"/>
      <c r="T793" s="963"/>
      <c r="U793" s="963"/>
      <c r="V793" s="963"/>
      <c r="W793" s="963"/>
      <c r="X793" s="963"/>
      <c r="Y793" s="963"/>
      <c r="Z793" s="963"/>
    </row>
    <row r="794" spans="1:26">
      <c r="A794" s="893"/>
      <c r="B794" s="963"/>
      <c r="C794" s="963"/>
      <c r="D794" s="1060"/>
      <c r="E794" s="780"/>
      <c r="F794" s="986"/>
      <c r="G794" s="1097"/>
      <c r="H794" s="1040"/>
      <c r="I794" s="893"/>
      <c r="J794" s="893"/>
      <c r="K794" s="960"/>
      <c r="L794" s="960"/>
      <c r="M794" s="963"/>
      <c r="N794" s="963"/>
      <c r="O794" s="963"/>
      <c r="P794" s="963"/>
      <c r="Q794" s="963"/>
      <c r="R794" s="963"/>
      <c r="S794" s="963"/>
      <c r="T794" s="963"/>
      <c r="U794" s="963"/>
      <c r="V794" s="963"/>
      <c r="W794" s="963"/>
      <c r="X794" s="963"/>
      <c r="Y794" s="963"/>
      <c r="Z794" s="963"/>
    </row>
    <row r="795" spans="1:26">
      <c r="A795" s="893"/>
      <c r="B795" s="963"/>
      <c r="C795" s="963"/>
      <c r="D795" s="1060"/>
      <c r="E795" s="780"/>
      <c r="F795" s="986"/>
      <c r="G795" s="1097"/>
      <c r="H795" s="1040"/>
      <c r="I795" s="893"/>
      <c r="J795" s="893"/>
      <c r="K795" s="960"/>
      <c r="L795" s="960"/>
      <c r="M795" s="963"/>
      <c r="N795" s="963"/>
      <c r="O795" s="963"/>
      <c r="P795" s="963"/>
      <c r="Q795" s="963"/>
      <c r="R795" s="963"/>
      <c r="S795" s="963"/>
      <c r="T795" s="963"/>
      <c r="U795" s="963"/>
      <c r="V795" s="963"/>
      <c r="W795" s="963"/>
      <c r="X795" s="963"/>
      <c r="Y795" s="963"/>
      <c r="Z795" s="963"/>
    </row>
    <row r="796" spans="1:26">
      <c r="A796" s="893"/>
      <c r="B796" s="963"/>
      <c r="C796" s="963"/>
      <c r="D796" s="1060"/>
      <c r="E796" s="780"/>
      <c r="F796" s="986"/>
      <c r="G796" s="1097"/>
      <c r="H796" s="1040"/>
      <c r="I796" s="893"/>
      <c r="J796" s="893"/>
      <c r="K796" s="960"/>
      <c r="L796" s="960"/>
      <c r="M796" s="963"/>
      <c r="N796" s="963"/>
      <c r="O796" s="963"/>
      <c r="P796" s="963"/>
      <c r="Q796" s="963"/>
      <c r="R796" s="963"/>
      <c r="S796" s="963"/>
      <c r="T796" s="963"/>
      <c r="U796" s="963"/>
      <c r="V796" s="963"/>
      <c r="W796" s="963"/>
      <c r="X796" s="963"/>
      <c r="Y796" s="963"/>
      <c r="Z796" s="963"/>
    </row>
    <row r="797" spans="1:26">
      <c r="A797" s="893"/>
      <c r="B797" s="963"/>
      <c r="C797" s="963"/>
      <c r="D797" s="1060"/>
      <c r="E797" s="780"/>
      <c r="F797" s="986"/>
      <c r="G797" s="1097"/>
      <c r="H797" s="1040"/>
      <c r="I797" s="893"/>
      <c r="J797" s="893"/>
      <c r="K797" s="960"/>
      <c r="L797" s="960"/>
      <c r="M797" s="963"/>
      <c r="N797" s="963"/>
      <c r="O797" s="963"/>
      <c r="P797" s="963"/>
      <c r="Q797" s="963"/>
      <c r="R797" s="963"/>
      <c r="S797" s="963"/>
      <c r="T797" s="963"/>
      <c r="U797" s="963"/>
      <c r="V797" s="963"/>
      <c r="W797" s="963"/>
      <c r="X797" s="963"/>
      <c r="Y797" s="963"/>
      <c r="Z797" s="963"/>
    </row>
    <row r="798" spans="1:26">
      <c r="A798" s="893"/>
      <c r="B798" s="963"/>
      <c r="C798" s="963"/>
      <c r="D798" s="1060"/>
      <c r="E798" s="780"/>
      <c r="F798" s="986"/>
      <c r="G798" s="1097"/>
      <c r="H798" s="1040"/>
      <c r="I798" s="893"/>
      <c r="J798" s="893"/>
      <c r="K798" s="960"/>
      <c r="L798" s="960"/>
      <c r="M798" s="963"/>
      <c r="N798" s="963"/>
      <c r="O798" s="963"/>
      <c r="P798" s="963"/>
      <c r="Q798" s="963"/>
      <c r="R798" s="963"/>
      <c r="S798" s="963"/>
      <c r="T798" s="963"/>
      <c r="U798" s="963"/>
      <c r="V798" s="963"/>
      <c r="W798" s="963"/>
      <c r="X798" s="963"/>
      <c r="Y798" s="963"/>
      <c r="Z798" s="963"/>
    </row>
    <row r="799" spans="1:26">
      <c r="A799" s="893"/>
      <c r="B799" s="963"/>
      <c r="C799" s="963"/>
      <c r="D799" s="1060"/>
      <c r="E799" s="780"/>
      <c r="F799" s="986"/>
      <c r="G799" s="1097"/>
      <c r="H799" s="1040"/>
      <c r="I799" s="893"/>
      <c r="J799" s="893"/>
      <c r="K799" s="960"/>
      <c r="L799" s="960"/>
      <c r="M799" s="963"/>
      <c r="N799" s="963"/>
      <c r="O799" s="963"/>
      <c r="P799" s="963"/>
      <c r="Q799" s="963"/>
      <c r="R799" s="963"/>
      <c r="S799" s="963"/>
      <c r="T799" s="963"/>
      <c r="U799" s="963"/>
      <c r="V799" s="963"/>
      <c r="W799" s="963"/>
      <c r="X799" s="963"/>
      <c r="Y799" s="963"/>
      <c r="Z799" s="963"/>
    </row>
    <row r="800" spans="1:26">
      <c r="A800" s="893"/>
      <c r="B800" s="963"/>
      <c r="C800" s="963"/>
      <c r="D800" s="1060"/>
      <c r="E800" s="780"/>
      <c r="F800" s="986"/>
      <c r="G800" s="1097"/>
      <c r="H800" s="1040"/>
      <c r="I800" s="893"/>
      <c r="J800" s="893"/>
      <c r="K800" s="960"/>
      <c r="L800" s="960"/>
      <c r="M800" s="963"/>
      <c r="N800" s="963"/>
      <c r="O800" s="963"/>
      <c r="P800" s="963"/>
      <c r="Q800" s="963"/>
      <c r="R800" s="963"/>
      <c r="S800" s="963"/>
      <c r="T800" s="963"/>
      <c r="U800" s="963"/>
      <c r="V800" s="963"/>
      <c r="W800" s="963"/>
      <c r="X800" s="963"/>
      <c r="Y800" s="963"/>
      <c r="Z800" s="963"/>
    </row>
    <row r="801" spans="1:26">
      <c r="A801" s="893"/>
      <c r="B801" s="963"/>
      <c r="C801" s="963"/>
      <c r="D801" s="1060"/>
      <c r="E801" s="780"/>
      <c r="F801" s="986"/>
      <c r="G801" s="1097"/>
      <c r="H801" s="1040"/>
      <c r="I801" s="893"/>
      <c r="J801" s="893"/>
      <c r="K801" s="960"/>
      <c r="L801" s="960"/>
      <c r="M801" s="963"/>
      <c r="N801" s="963"/>
      <c r="O801" s="963"/>
      <c r="P801" s="963"/>
      <c r="Q801" s="963"/>
      <c r="R801" s="963"/>
      <c r="S801" s="963"/>
      <c r="T801" s="963"/>
      <c r="U801" s="963"/>
      <c r="V801" s="963"/>
      <c r="W801" s="963"/>
      <c r="X801" s="963"/>
      <c r="Y801" s="963"/>
      <c r="Z801" s="963"/>
    </row>
    <row r="802" spans="1:26">
      <c r="A802" s="893"/>
      <c r="B802" s="963"/>
      <c r="C802" s="963"/>
      <c r="D802" s="1060"/>
      <c r="E802" s="780"/>
      <c r="F802" s="986"/>
      <c r="G802" s="1097"/>
      <c r="H802" s="1040"/>
      <c r="I802" s="893"/>
      <c r="J802" s="893"/>
      <c r="K802" s="960"/>
      <c r="L802" s="960"/>
      <c r="M802" s="963"/>
      <c r="N802" s="963"/>
      <c r="O802" s="963"/>
      <c r="P802" s="963"/>
      <c r="Q802" s="963"/>
      <c r="R802" s="963"/>
      <c r="S802" s="963"/>
      <c r="T802" s="963"/>
      <c r="U802" s="963"/>
      <c r="V802" s="963"/>
      <c r="W802" s="963"/>
      <c r="X802" s="963"/>
      <c r="Y802" s="963"/>
      <c r="Z802" s="963"/>
    </row>
    <row r="803" spans="1:26">
      <c r="A803" s="893"/>
      <c r="B803" s="963"/>
      <c r="C803" s="963"/>
      <c r="D803" s="1060"/>
      <c r="E803" s="780"/>
      <c r="F803" s="986"/>
      <c r="G803" s="1097"/>
      <c r="H803" s="1040"/>
      <c r="I803" s="893"/>
      <c r="J803" s="893"/>
      <c r="K803" s="960"/>
      <c r="L803" s="960"/>
      <c r="M803" s="963"/>
      <c r="N803" s="963"/>
      <c r="O803" s="963"/>
      <c r="P803" s="963"/>
      <c r="Q803" s="963"/>
      <c r="R803" s="963"/>
      <c r="S803" s="963"/>
      <c r="T803" s="963"/>
      <c r="U803" s="963"/>
      <c r="V803" s="963"/>
      <c r="W803" s="963"/>
      <c r="X803" s="963"/>
      <c r="Y803" s="963"/>
      <c r="Z803" s="963"/>
    </row>
    <row r="804" spans="1:26">
      <c r="A804" s="893"/>
      <c r="B804" s="963"/>
      <c r="C804" s="963"/>
      <c r="D804" s="1060"/>
      <c r="E804" s="780"/>
      <c r="F804" s="986"/>
      <c r="G804" s="1097"/>
      <c r="H804" s="1040"/>
      <c r="I804" s="893"/>
      <c r="J804" s="893"/>
      <c r="K804" s="960"/>
      <c r="L804" s="960"/>
      <c r="M804" s="963"/>
      <c r="N804" s="963"/>
      <c r="O804" s="963"/>
      <c r="P804" s="963"/>
      <c r="Q804" s="963"/>
      <c r="R804" s="963"/>
      <c r="S804" s="963"/>
      <c r="T804" s="963"/>
      <c r="U804" s="963"/>
      <c r="V804" s="963"/>
      <c r="W804" s="963"/>
      <c r="X804" s="963"/>
      <c r="Y804" s="963"/>
      <c r="Z804" s="963"/>
    </row>
    <row r="805" spans="1:26">
      <c r="A805" s="893"/>
      <c r="B805" s="963"/>
      <c r="C805" s="963"/>
      <c r="D805" s="1060"/>
      <c r="E805" s="780"/>
      <c r="F805" s="986"/>
      <c r="G805" s="1097"/>
      <c r="H805" s="1040"/>
      <c r="I805" s="893"/>
      <c r="J805" s="893"/>
      <c r="K805" s="960"/>
      <c r="L805" s="960"/>
      <c r="M805" s="963"/>
      <c r="N805" s="963"/>
      <c r="O805" s="963"/>
      <c r="P805" s="963"/>
      <c r="Q805" s="963"/>
      <c r="R805" s="963"/>
      <c r="S805" s="963"/>
      <c r="T805" s="963"/>
      <c r="U805" s="963"/>
      <c r="V805" s="963"/>
      <c r="W805" s="963"/>
      <c r="X805" s="963"/>
      <c r="Y805" s="963"/>
      <c r="Z805" s="963"/>
    </row>
    <row r="806" spans="1:26">
      <c r="A806" s="893"/>
      <c r="B806" s="963"/>
      <c r="C806" s="963"/>
      <c r="D806" s="1060"/>
      <c r="E806" s="780"/>
      <c r="F806" s="986"/>
      <c r="G806" s="1097"/>
      <c r="H806" s="1040"/>
      <c r="I806" s="893"/>
      <c r="J806" s="893"/>
      <c r="K806" s="960"/>
      <c r="L806" s="960"/>
      <c r="M806" s="963"/>
      <c r="N806" s="963"/>
      <c r="O806" s="963"/>
      <c r="P806" s="963"/>
      <c r="Q806" s="963"/>
      <c r="R806" s="963"/>
      <c r="S806" s="963"/>
      <c r="T806" s="963"/>
      <c r="U806" s="963"/>
      <c r="V806" s="963"/>
      <c r="W806" s="963"/>
      <c r="X806" s="963"/>
      <c r="Y806" s="963"/>
      <c r="Z806" s="963"/>
    </row>
    <row r="807" spans="1:26">
      <c r="A807" s="893"/>
      <c r="B807" s="963"/>
      <c r="C807" s="963"/>
      <c r="D807" s="1060"/>
      <c r="E807" s="780"/>
      <c r="F807" s="986"/>
      <c r="G807" s="1097"/>
      <c r="H807" s="1040"/>
      <c r="I807" s="893"/>
      <c r="J807" s="893"/>
      <c r="K807" s="960"/>
      <c r="L807" s="960"/>
      <c r="M807" s="963"/>
      <c r="N807" s="963"/>
      <c r="O807" s="963"/>
      <c r="P807" s="963"/>
      <c r="Q807" s="963"/>
      <c r="R807" s="963"/>
      <c r="S807" s="963"/>
      <c r="T807" s="963"/>
      <c r="U807" s="963"/>
      <c r="V807" s="963"/>
      <c r="W807" s="963"/>
      <c r="X807" s="963"/>
      <c r="Y807" s="963"/>
      <c r="Z807" s="963"/>
    </row>
    <row r="808" spans="1:26">
      <c r="A808" s="893"/>
      <c r="B808" s="963"/>
      <c r="C808" s="963"/>
      <c r="D808" s="1060"/>
      <c r="E808" s="780"/>
      <c r="F808" s="986"/>
      <c r="G808" s="1097"/>
      <c r="H808" s="1040"/>
      <c r="I808" s="893"/>
      <c r="J808" s="893"/>
      <c r="K808" s="960"/>
      <c r="L808" s="960"/>
      <c r="M808" s="963"/>
      <c r="N808" s="963"/>
      <c r="O808" s="963"/>
      <c r="P808" s="963"/>
      <c r="Q808" s="963"/>
      <c r="R808" s="963"/>
      <c r="S808" s="963"/>
      <c r="T808" s="963"/>
      <c r="U808" s="963"/>
      <c r="V808" s="963"/>
      <c r="W808" s="963"/>
      <c r="X808" s="963"/>
      <c r="Y808" s="963"/>
      <c r="Z808" s="963"/>
    </row>
    <row r="809" spans="1:26">
      <c r="A809" s="893"/>
      <c r="B809" s="963"/>
      <c r="C809" s="963"/>
      <c r="D809" s="1060"/>
      <c r="E809" s="780"/>
      <c r="F809" s="986"/>
      <c r="G809" s="1097"/>
      <c r="H809" s="1040"/>
      <c r="I809" s="893"/>
      <c r="J809" s="893"/>
      <c r="K809" s="960"/>
      <c r="L809" s="960"/>
      <c r="M809" s="963"/>
      <c r="N809" s="963"/>
      <c r="O809" s="963"/>
      <c r="P809" s="963"/>
      <c r="Q809" s="963"/>
      <c r="R809" s="963"/>
      <c r="S809" s="963"/>
      <c r="T809" s="963"/>
      <c r="U809" s="963"/>
      <c r="V809" s="963"/>
      <c r="W809" s="963"/>
      <c r="X809" s="963"/>
      <c r="Y809" s="963"/>
      <c r="Z809" s="963"/>
    </row>
    <row r="810" spans="1:26">
      <c r="A810" s="893"/>
      <c r="B810" s="963"/>
      <c r="C810" s="963"/>
      <c r="D810" s="1060"/>
      <c r="E810" s="780"/>
      <c r="F810" s="986"/>
      <c r="G810" s="1097"/>
      <c r="H810" s="1040"/>
      <c r="I810" s="893"/>
      <c r="J810" s="893"/>
      <c r="K810" s="960"/>
      <c r="L810" s="960"/>
      <c r="M810" s="963"/>
      <c r="N810" s="963"/>
      <c r="O810" s="963"/>
      <c r="P810" s="963"/>
      <c r="Q810" s="963"/>
      <c r="R810" s="963"/>
      <c r="S810" s="963"/>
      <c r="T810" s="963"/>
      <c r="U810" s="963"/>
      <c r="V810" s="963"/>
      <c r="W810" s="963"/>
      <c r="X810" s="963"/>
      <c r="Y810" s="963"/>
      <c r="Z810" s="963"/>
    </row>
    <row r="811" spans="1:26">
      <c r="A811" s="893"/>
      <c r="B811" s="963"/>
      <c r="C811" s="963"/>
      <c r="D811" s="1060"/>
      <c r="E811" s="780"/>
      <c r="F811" s="986"/>
      <c r="G811" s="1097"/>
      <c r="H811" s="1040"/>
      <c r="I811" s="893"/>
      <c r="J811" s="893"/>
      <c r="K811" s="960"/>
      <c r="L811" s="960"/>
      <c r="M811" s="963"/>
      <c r="N811" s="963"/>
      <c r="O811" s="963"/>
      <c r="P811" s="963"/>
      <c r="Q811" s="963"/>
      <c r="R811" s="963"/>
      <c r="S811" s="963"/>
      <c r="T811" s="963"/>
      <c r="U811" s="963"/>
      <c r="V811" s="963"/>
      <c r="W811" s="963"/>
      <c r="X811" s="963"/>
      <c r="Y811" s="963"/>
      <c r="Z811" s="963"/>
    </row>
    <row r="812" spans="1:26">
      <c r="A812" s="893"/>
      <c r="B812" s="963"/>
      <c r="C812" s="963"/>
      <c r="D812" s="1060"/>
      <c r="E812" s="780"/>
      <c r="F812" s="986"/>
      <c r="G812" s="1097"/>
      <c r="H812" s="1040"/>
      <c r="I812" s="893"/>
      <c r="J812" s="893"/>
      <c r="K812" s="960"/>
      <c r="L812" s="960"/>
      <c r="M812" s="963"/>
      <c r="N812" s="963"/>
      <c r="O812" s="963"/>
      <c r="P812" s="963"/>
      <c r="Q812" s="963"/>
      <c r="R812" s="963"/>
      <c r="S812" s="963"/>
      <c r="T812" s="963"/>
      <c r="U812" s="963"/>
      <c r="V812" s="963"/>
      <c r="W812" s="963"/>
      <c r="X812" s="963"/>
      <c r="Y812" s="963"/>
      <c r="Z812" s="963"/>
    </row>
    <row r="813" spans="1:26">
      <c r="A813" s="893"/>
      <c r="B813" s="963"/>
      <c r="C813" s="963"/>
      <c r="D813" s="1060"/>
      <c r="E813" s="780"/>
      <c r="F813" s="986"/>
      <c r="G813" s="1097"/>
      <c r="H813" s="1040"/>
      <c r="I813" s="893"/>
      <c r="J813" s="893"/>
      <c r="K813" s="960"/>
      <c r="L813" s="960"/>
      <c r="M813" s="963"/>
      <c r="N813" s="963"/>
      <c r="O813" s="963"/>
      <c r="P813" s="963"/>
      <c r="Q813" s="963"/>
      <c r="R813" s="963"/>
      <c r="S813" s="963"/>
      <c r="T813" s="963"/>
      <c r="U813" s="963"/>
      <c r="V813" s="963"/>
      <c r="W813" s="963"/>
      <c r="X813" s="963"/>
      <c r="Y813" s="963"/>
      <c r="Z813" s="963"/>
    </row>
    <row r="814" spans="1:26">
      <c r="A814" s="893"/>
      <c r="B814" s="963"/>
      <c r="C814" s="963"/>
      <c r="D814" s="1060"/>
      <c r="E814" s="780"/>
      <c r="F814" s="986"/>
      <c r="G814" s="1097"/>
      <c r="H814" s="1040"/>
      <c r="I814" s="893"/>
      <c r="J814" s="893"/>
      <c r="K814" s="960"/>
      <c r="L814" s="960"/>
      <c r="M814" s="963"/>
      <c r="N814" s="963"/>
      <c r="O814" s="963"/>
      <c r="P814" s="963"/>
      <c r="Q814" s="963"/>
      <c r="R814" s="963"/>
      <c r="S814" s="963"/>
      <c r="T814" s="963"/>
      <c r="U814" s="963"/>
      <c r="V814" s="963"/>
      <c r="W814" s="963"/>
      <c r="X814" s="963"/>
      <c r="Y814" s="963"/>
      <c r="Z814" s="963"/>
    </row>
    <row r="815" spans="1:26">
      <c r="A815" s="893"/>
      <c r="B815" s="963"/>
      <c r="C815" s="963"/>
      <c r="D815" s="1060"/>
      <c r="E815" s="780"/>
      <c r="F815" s="986"/>
      <c r="G815" s="1097"/>
      <c r="H815" s="1040"/>
      <c r="I815" s="893"/>
      <c r="J815" s="893"/>
      <c r="K815" s="960"/>
      <c r="L815" s="960"/>
      <c r="M815" s="963"/>
      <c r="N815" s="963"/>
      <c r="O815" s="963"/>
      <c r="P815" s="963"/>
      <c r="Q815" s="963"/>
      <c r="R815" s="963"/>
      <c r="S815" s="963"/>
      <c r="T815" s="963"/>
      <c r="U815" s="963"/>
      <c r="V815" s="963"/>
      <c r="W815" s="963"/>
      <c r="X815" s="963"/>
      <c r="Y815" s="963"/>
      <c r="Z815" s="963"/>
    </row>
    <row r="816" spans="1:26">
      <c r="A816" s="893"/>
      <c r="B816" s="963"/>
      <c r="C816" s="963"/>
      <c r="D816" s="1060"/>
      <c r="E816" s="780"/>
      <c r="F816" s="986"/>
      <c r="G816" s="1097"/>
      <c r="H816" s="1040"/>
      <c r="I816" s="893"/>
      <c r="J816" s="893"/>
      <c r="K816" s="960"/>
      <c r="L816" s="960"/>
      <c r="M816" s="963"/>
      <c r="N816" s="963"/>
      <c r="O816" s="963"/>
      <c r="P816" s="963"/>
      <c r="Q816" s="963"/>
      <c r="R816" s="963"/>
      <c r="S816" s="963"/>
      <c r="T816" s="963"/>
      <c r="U816" s="963"/>
      <c r="V816" s="963"/>
      <c r="W816" s="963"/>
      <c r="X816" s="963"/>
      <c r="Y816" s="963"/>
      <c r="Z816" s="963"/>
    </row>
    <row r="817" spans="1:26">
      <c r="A817" s="893"/>
      <c r="B817" s="963"/>
      <c r="C817" s="963"/>
      <c r="D817" s="1060"/>
      <c r="E817" s="780"/>
      <c r="F817" s="986"/>
      <c r="G817" s="1097"/>
      <c r="H817" s="1040"/>
      <c r="I817" s="893"/>
      <c r="J817" s="893"/>
      <c r="K817" s="960"/>
      <c r="L817" s="960"/>
      <c r="M817" s="963"/>
      <c r="N817" s="963"/>
      <c r="O817" s="963"/>
      <c r="P817" s="963"/>
      <c r="Q817" s="963"/>
      <c r="R817" s="963"/>
      <c r="S817" s="963"/>
      <c r="T817" s="963"/>
      <c r="U817" s="963"/>
      <c r="V817" s="963"/>
      <c r="W817" s="963"/>
      <c r="X817" s="963"/>
      <c r="Y817" s="963"/>
      <c r="Z817" s="963"/>
    </row>
    <row r="818" spans="1:26">
      <c r="A818" s="893"/>
      <c r="B818" s="963"/>
      <c r="C818" s="963"/>
      <c r="D818" s="1060"/>
      <c r="E818" s="780"/>
      <c r="F818" s="986"/>
      <c r="G818" s="1097"/>
      <c r="H818" s="1040"/>
      <c r="I818" s="893"/>
      <c r="J818" s="893"/>
      <c r="K818" s="960"/>
      <c r="L818" s="960"/>
      <c r="M818" s="963"/>
      <c r="N818" s="963"/>
      <c r="O818" s="963"/>
      <c r="P818" s="963"/>
      <c r="Q818" s="963"/>
      <c r="R818" s="963"/>
      <c r="S818" s="963"/>
      <c r="T818" s="963"/>
      <c r="U818" s="963"/>
      <c r="V818" s="963"/>
      <c r="W818" s="963"/>
      <c r="X818" s="963"/>
      <c r="Y818" s="963"/>
      <c r="Z818" s="963"/>
    </row>
    <row r="819" spans="1:26">
      <c r="A819" s="893"/>
      <c r="B819" s="963"/>
      <c r="C819" s="963"/>
      <c r="D819" s="1060"/>
      <c r="E819" s="780"/>
      <c r="F819" s="986"/>
      <c r="G819" s="1097"/>
      <c r="H819" s="1040"/>
      <c r="I819" s="893"/>
      <c r="J819" s="893"/>
      <c r="K819" s="960"/>
      <c r="L819" s="960"/>
      <c r="M819" s="963"/>
      <c r="N819" s="963"/>
      <c r="O819" s="963"/>
      <c r="P819" s="963"/>
      <c r="Q819" s="963"/>
      <c r="R819" s="963"/>
      <c r="S819" s="963"/>
      <c r="T819" s="963"/>
      <c r="U819" s="963"/>
      <c r="V819" s="963"/>
      <c r="W819" s="963"/>
      <c r="X819" s="963"/>
      <c r="Y819" s="963"/>
      <c r="Z819" s="963"/>
    </row>
    <row r="820" spans="1:26">
      <c r="A820" s="893"/>
      <c r="B820" s="963"/>
      <c r="C820" s="963"/>
      <c r="D820" s="1060"/>
      <c r="E820" s="780"/>
      <c r="F820" s="986"/>
      <c r="G820" s="1097"/>
      <c r="H820" s="1040"/>
      <c r="I820" s="893"/>
      <c r="J820" s="893"/>
      <c r="K820" s="960"/>
      <c r="L820" s="960"/>
      <c r="M820" s="963"/>
      <c r="N820" s="963"/>
      <c r="O820" s="963"/>
      <c r="P820" s="963"/>
      <c r="Q820" s="963"/>
      <c r="R820" s="963"/>
      <c r="S820" s="963"/>
      <c r="T820" s="963"/>
      <c r="U820" s="963"/>
      <c r="V820" s="963"/>
      <c r="W820" s="963"/>
      <c r="X820" s="963"/>
      <c r="Y820" s="963"/>
      <c r="Z820" s="963"/>
    </row>
    <row r="821" spans="1:26">
      <c r="A821" s="893"/>
      <c r="B821" s="963"/>
      <c r="C821" s="963"/>
      <c r="D821" s="1060"/>
      <c r="E821" s="780"/>
      <c r="F821" s="986"/>
      <c r="G821" s="1097"/>
      <c r="H821" s="1040"/>
      <c r="I821" s="893"/>
      <c r="J821" s="893"/>
      <c r="K821" s="960"/>
      <c r="L821" s="960"/>
      <c r="M821" s="963"/>
      <c r="N821" s="963"/>
      <c r="O821" s="963"/>
      <c r="P821" s="963"/>
      <c r="Q821" s="963"/>
      <c r="R821" s="963"/>
      <c r="S821" s="963"/>
      <c r="T821" s="963"/>
      <c r="U821" s="963"/>
      <c r="V821" s="963"/>
      <c r="W821" s="963"/>
      <c r="X821" s="963"/>
      <c r="Y821" s="963"/>
      <c r="Z821" s="963"/>
    </row>
    <row r="822" spans="1:26">
      <c r="A822" s="893"/>
      <c r="B822" s="963"/>
      <c r="C822" s="963"/>
      <c r="D822" s="1060"/>
      <c r="E822" s="780"/>
      <c r="F822" s="986"/>
      <c r="G822" s="1097"/>
      <c r="H822" s="1040"/>
      <c r="I822" s="893"/>
      <c r="J822" s="893"/>
      <c r="K822" s="960"/>
      <c r="L822" s="960"/>
      <c r="M822" s="963"/>
      <c r="N822" s="963"/>
      <c r="O822" s="963"/>
      <c r="P822" s="963"/>
      <c r="Q822" s="963"/>
      <c r="R822" s="963"/>
      <c r="S822" s="963"/>
      <c r="T822" s="963"/>
      <c r="U822" s="963"/>
      <c r="V822" s="963"/>
      <c r="W822" s="963"/>
      <c r="X822" s="963"/>
      <c r="Y822" s="963"/>
      <c r="Z822" s="963"/>
    </row>
    <row r="823" spans="1:26">
      <c r="A823" s="893"/>
      <c r="B823" s="963"/>
      <c r="C823" s="963"/>
      <c r="D823" s="1060"/>
      <c r="E823" s="780"/>
      <c r="F823" s="986"/>
      <c r="G823" s="1097"/>
      <c r="H823" s="1040"/>
      <c r="I823" s="893"/>
      <c r="J823" s="893"/>
      <c r="K823" s="960"/>
      <c r="L823" s="960"/>
      <c r="M823" s="963"/>
      <c r="N823" s="963"/>
      <c r="O823" s="963"/>
      <c r="P823" s="963"/>
      <c r="Q823" s="963"/>
      <c r="R823" s="963"/>
      <c r="S823" s="963"/>
      <c r="T823" s="963"/>
      <c r="U823" s="963"/>
      <c r="V823" s="963"/>
      <c r="W823" s="963"/>
      <c r="X823" s="963"/>
      <c r="Y823" s="963"/>
      <c r="Z823" s="963"/>
    </row>
    <row r="824" spans="1:26">
      <c r="A824" s="893"/>
      <c r="B824" s="963"/>
      <c r="C824" s="963"/>
      <c r="D824" s="1060"/>
      <c r="E824" s="780"/>
      <c r="F824" s="986"/>
      <c r="G824" s="1097"/>
      <c r="H824" s="1040"/>
      <c r="I824" s="893"/>
      <c r="J824" s="893"/>
      <c r="K824" s="960"/>
      <c r="L824" s="960"/>
      <c r="M824" s="963"/>
      <c r="N824" s="963"/>
      <c r="O824" s="963"/>
      <c r="P824" s="963"/>
      <c r="Q824" s="963"/>
      <c r="R824" s="963"/>
      <c r="S824" s="963"/>
      <c r="T824" s="963"/>
      <c r="U824" s="963"/>
      <c r="V824" s="963"/>
      <c r="W824" s="963"/>
      <c r="X824" s="963"/>
      <c r="Y824" s="963"/>
      <c r="Z824" s="963"/>
    </row>
    <row r="825" spans="1:26">
      <c r="A825" s="893"/>
      <c r="B825" s="963"/>
      <c r="C825" s="963"/>
      <c r="D825" s="1060"/>
      <c r="E825" s="780"/>
      <c r="F825" s="986"/>
      <c r="G825" s="1097"/>
      <c r="H825" s="1040"/>
      <c r="I825" s="893"/>
      <c r="J825" s="893"/>
      <c r="K825" s="960"/>
      <c r="L825" s="960"/>
      <c r="M825" s="963"/>
      <c r="N825" s="963"/>
      <c r="O825" s="963"/>
      <c r="P825" s="963"/>
      <c r="Q825" s="963"/>
      <c r="R825" s="963"/>
      <c r="S825" s="963"/>
      <c r="T825" s="963"/>
      <c r="U825" s="963"/>
      <c r="V825" s="963"/>
      <c r="W825" s="963"/>
      <c r="X825" s="963"/>
      <c r="Y825" s="963"/>
      <c r="Z825" s="963"/>
    </row>
    <row r="826" spans="1:26">
      <c r="A826" s="893"/>
      <c r="B826" s="963"/>
      <c r="C826" s="963"/>
      <c r="D826" s="1060"/>
      <c r="E826" s="780"/>
      <c r="F826" s="986"/>
      <c r="G826" s="1097"/>
      <c r="H826" s="1040"/>
      <c r="I826" s="893"/>
      <c r="J826" s="893"/>
      <c r="K826" s="960"/>
      <c r="L826" s="960"/>
      <c r="M826" s="963"/>
      <c r="N826" s="963"/>
      <c r="O826" s="963"/>
      <c r="P826" s="963"/>
      <c r="Q826" s="963"/>
      <c r="R826" s="963"/>
      <c r="S826" s="963"/>
      <c r="T826" s="963"/>
      <c r="U826" s="963"/>
      <c r="V826" s="963"/>
      <c r="W826" s="963"/>
      <c r="X826" s="963"/>
      <c r="Y826" s="963"/>
      <c r="Z826" s="963"/>
    </row>
    <row r="827" spans="1:26">
      <c r="A827" s="893"/>
      <c r="B827" s="963"/>
      <c r="C827" s="963"/>
      <c r="D827" s="1060"/>
      <c r="E827" s="780"/>
      <c r="F827" s="986"/>
      <c r="G827" s="1097"/>
      <c r="H827" s="1040"/>
      <c r="I827" s="893"/>
      <c r="J827" s="893"/>
      <c r="K827" s="960"/>
      <c r="L827" s="960"/>
      <c r="M827" s="963"/>
      <c r="N827" s="963"/>
      <c r="O827" s="963"/>
      <c r="P827" s="963"/>
      <c r="Q827" s="963"/>
      <c r="R827" s="963"/>
      <c r="S827" s="963"/>
      <c r="T827" s="963"/>
      <c r="U827" s="963"/>
      <c r="V827" s="963"/>
      <c r="W827" s="963"/>
      <c r="X827" s="963"/>
      <c r="Y827" s="963"/>
      <c r="Z827" s="963"/>
    </row>
    <row r="828" spans="1:26">
      <c r="A828" s="893"/>
      <c r="B828" s="963"/>
      <c r="C828" s="963"/>
      <c r="D828" s="1060"/>
      <c r="E828" s="780"/>
      <c r="F828" s="986"/>
      <c r="G828" s="1097"/>
      <c r="H828" s="1040"/>
      <c r="I828" s="893"/>
      <c r="J828" s="893"/>
      <c r="K828" s="960"/>
      <c r="L828" s="960"/>
      <c r="M828" s="963"/>
      <c r="N828" s="963"/>
      <c r="O828" s="963"/>
      <c r="P828" s="963"/>
      <c r="Q828" s="963"/>
      <c r="R828" s="963"/>
      <c r="S828" s="963"/>
      <c r="T828" s="963"/>
      <c r="U828" s="963"/>
      <c r="V828" s="963"/>
      <c r="W828" s="963"/>
      <c r="X828" s="963"/>
      <c r="Y828" s="963"/>
      <c r="Z828" s="963"/>
    </row>
    <row r="829" spans="1:26">
      <c r="A829" s="893"/>
      <c r="B829" s="963"/>
      <c r="C829" s="963"/>
      <c r="D829" s="1060"/>
      <c r="E829" s="780"/>
      <c r="F829" s="986"/>
      <c r="G829" s="1097"/>
      <c r="H829" s="1040"/>
      <c r="I829" s="893"/>
      <c r="J829" s="893"/>
      <c r="K829" s="960"/>
      <c r="L829" s="960"/>
      <c r="M829" s="963"/>
      <c r="N829" s="963"/>
      <c r="O829" s="963"/>
      <c r="P829" s="963"/>
      <c r="Q829" s="963"/>
      <c r="R829" s="963"/>
      <c r="S829" s="963"/>
      <c r="T829" s="963"/>
      <c r="U829" s="963"/>
      <c r="V829" s="963"/>
      <c r="W829" s="963"/>
      <c r="X829" s="963"/>
      <c r="Y829" s="963"/>
      <c r="Z829" s="963"/>
    </row>
    <row r="830" spans="1:26">
      <c r="A830" s="893"/>
      <c r="B830" s="963"/>
      <c r="C830" s="963"/>
      <c r="D830" s="1060"/>
      <c r="E830" s="780"/>
      <c r="F830" s="986"/>
      <c r="G830" s="1097"/>
      <c r="H830" s="1040"/>
      <c r="I830" s="893"/>
      <c r="J830" s="893"/>
      <c r="K830" s="960"/>
      <c r="L830" s="960"/>
      <c r="M830" s="963"/>
      <c r="N830" s="963"/>
      <c r="O830" s="963"/>
      <c r="P830" s="963"/>
      <c r="Q830" s="963"/>
      <c r="R830" s="963"/>
      <c r="S830" s="963"/>
      <c r="T830" s="963"/>
      <c r="U830" s="963"/>
      <c r="V830" s="963"/>
      <c r="W830" s="963"/>
      <c r="X830" s="963"/>
      <c r="Y830" s="963"/>
      <c r="Z830" s="963"/>
    </row>
    <row r="831" spans="1:26">
      <c r="A831" s="893"/>
      <c r="B831" s="963"/>
      <c r="C831" s="963"/>
      <c r="D831" s="1060"/>
      <c r="E831" s="780"/>
      <c r="F831" s="986"/>
      <c r="G831" s="1097"/>
      <c r="H831" s="1040"/>
      <c r="I831" s="893"/>
      <c r="J831" s="893"/>
      <c r="K831" s="960"/>
      <c r="L831" s="960"/>
      <c r="M831" s="963"/>
      <c r="N831" s="963"/>
      <c r="O831" s="963"/>
      <c r="P831" s="963"/>
      <c r="Q831" s="963"/>
      <c r="R831" s="963"/>
      <c r="S831" s="963"/>
      <c r="T831" s="963"/>
      <c r="U831" s="963"/>
      <c r="V831" s="963"/>
      <c r="W831" s="963"/>
      <c r="X831" s="963"/>
      <c r="Y831" s="963"/>
      <c r="Z831" s="963"/>
    </row>
    <row r="832" spans="1:26">
      <c r="A832" s="893"/>
      <c r="B832" s="963"/>
      <c r="C832" s="963"/>
      <c r="D832" s="1060"/>
      <c r="E832" s="780"/>
      <c r="F832" s="986"/>
      <c r="G832" s="1097"/>
      <c r="H832" s="1040"/>
      <c r="I832" s="893"/>
      <c r="J832" s="893"/>
      <c r="K832" s="960"/>
      <c r="L832" s="960"/>
      <c r="M832" s="963"/>
      <c r="N832" s="963"/>
      <c r="O832" s="963"/>
      <c r="P832" s="963"/>
      <c r="Q832" s="963"/>
      <c r="R832" s="963"/>
      <c r="S832" s="963"/>
      <c r="T832" s="963"/>
      <c r="U832" s="963"/>
      <c r="V832" s="963"/>
      <c r="W832" s="963"/>
      <c r="X832" s="963"/>
      <c r="Y832" s="963"/>
      <c r="Z832" s="963"/>
    </row>
    <row r="833" spans="1:26">
      <c r="A833" s="893"/>
      <c r="B833" s="963"/>
      <c r="C833" s="963"/>
      <c r="D833" s="1060"/>
      <c r="E833" s="780"/>
      <c r="F833" s="986"/>
      <c r="G833" s="1097"/>
      <c r="H833" s="1040"/>
      <c r="I833" s="893"/>
      <c r="J833" s="893"/>
      <c r="K833" s="960"/>
      <c r="L833" s="960"/>
      <c r="M833" s="963"/>
      <c r="N833" s="963"/>
      <c r="O833" s="963"/>
      <c r="P833" s="963"/>
      <c r="Q833" s="963"/>
      <c r="R833" s="963"/>
      <c r="S833" s="963"/>
      <c r="T833" s="963"/>
      <c r="U833" s="963"/>
      <c r="V833" s="963"/>
      <c r="W833" s="963"/>
      <c r="X833" s="963"/>
      <c r="Y833" s="963"/>
      <c r="Z833" s="963"/>
    </row>
    <row r="834" spans="1:26">
      <c r="A834" s="893"/>
      <c r="B834" s="963"/>
      <c r="C834" s="963"/>
      <c r="D834" s="1060"/>
      <c r="E834" s="780"/>
      <c r="F834" s="986"/>
      <c r="G834" s="1097"/>
      <c r="H834" s="1040"/>
      <c r="I834" s="893"/>
      <c r="J834" s="893"/>
      <c r="K834" s="960"/>
      <c r="L834" s="960"/>
      <c r="M834" s="963"/>
      <c r="N834" s="963"/>
      <c r="O834" s="963"/>
      <c r="P834" s="963"/>
      <c r="Q834" s="963"/>
      <c r="R834" s="963"/>
      <c r="S834" s="963"/>
      <c r="T834" s="963"/>
      <c r="U834" s="963"/>
      <c r="V834" s="963"/>
      <c r="W834" s="963"/>
      <c r="X834" s="963"/>
      <c r="Y834" s="963"/>
      <c r="Z834" s="963"/>
    </row>
    <row r="835" spans="1:26">
      <c r="A835" s="893"/>
      <c r="B835" s="963"/>
      <c r="C835" s="963"/>
      <c r="D835" s="1060"/>
      <c r="E835" s="780"/>
      <c r="F835" s="986"/>
      <c r="G835" s="1097"/>
      <c r="H835" s="1040"/>
      <c r="I835" s="893"/>
      <c r="J835" s="893"/>
      <c r="K835" s="960"/>
      <c r="L835" s="960"/>
      <c r="M835" s="963"/>
      <c r="N835" s="963"/>
      <c r="O835" s="963"/>
      <c r="P835" s="963"/>
      <c r="Q835" s="963"/>
      <c r="R835" s="963"/>
      <c r="S835" s="963"/>
      <c r="T835" s="963"/>
      <c r="U835" s="963"/>
      <c r="V835" s="963"/>
      <c r="W835" s="963"/>
      <c r="X835" s="963"/>
      <c r="Y835" s="963"/>
      <c r="Z835" s="963"/>
    </row>
    <row r="836" spans="1:26">
      <c r="A836" s="893"/>
      <c r="B836" s="963"/>
      <c r="C836" s="963"/>
      <c r="D836" s="1060"/>
      <c r="E836" s="780"/>
      <c r="F836" s="986"/>
      <c r="G836" s="1097"/>
      <c r="H836" s="1040"/>
      <c r="I836" s="893"/>
      <c r="J836" s="893"/>
      <c r="K836" s="960"/>
      <c r="L836" s="960"/>
      <c r="M836" s="963"/>
      <c r="N836" s="963"/>
      <c r="O836" s="963"/>
      <c r="P836" s="963"/>
      <c r="Q836" s="963"/>
      <c r="R836" s="963"/>
      <c r="S836" s="963"/>
      <c r="T836" s="963"/>
      <c r="U836" s="963"/>
      <c r="V836" s="963"/>
      <c r="W836" s="963"/>
      <c r="X836" s="963"/>
      <c r="Y836" s="963"/>
      <c r="Z836" s="963"/>
    </row>
    <row r="837" spans="1:26">
      <c r="A837" s="893"/>
      <c r="B837" s="963"/>
      <c r="C837" s="963"/>
      <c r="D837" s="1060"/>
      <c r="E837" s="780"/>
      <c r="F837" s="986"/>
      <c r="G837" s="1097"/>
      <c r="H837" s="1040"/>
      <c r="I837" s="893"/>
      <c r="J837" s="893"/>
      <c r="K837" s="960"/>
      <c r="L837" s="960"/>
      <c r="M837" s="963"/>
      <c r="N837" s="963"/>
      <c r="O837" s="963"/>
      <c r="P837" s="963"/>
      <c r="Q837" s="963"/>
      <c r="R837" s="963"/>
      <c r="S837" s="963"/>
      <c r="T837" s="963"/>
      <c r="U837" s="963"/>
      <c r="V837" s="963"/>
      <c r="W837" s="963"/>
      <c r="X837" s="963"/>
      <c r="Y837" s="963"/>
      <c r="Z837" s="963"/>
    </row>
    <row r="838" spans="1:26">
      <c r="A838" s="893"/>
      <c r="B838" s="963"/>
      <c r="C838" s="963"/>
      <c r="D838" s="1060"/>
      <c r="E838" s="780"/>
      <c r="F838" s="986"/>
      <c r="G838" s="1097"/>
      <c r="H838" s="1040"/>
      <c r="I838" s="893"/>
      <c r="J838" s="893"/>
      <c r="K838" s="960"/>
      <c r="L838" s="960"/>
      <c r="M838" s="963"/>
      <c r="N838" s="963"/>
      <c r="O838" s="963"/>
      <c r="P838" s="963"/>
      <c r="Q838" s="963"/>
      <c r="R838" s="963"/>
      <c r="S838" s="963"/>
      <c r="T838" s="963"/>
      <c r="U838" s="963"/>
      <c r="V838" s="963"/>
      <c r="W838" s="963"/>
      <c r="X838" s="963"/>
      <c r="Y838" s="963"/>
      <c r="Z838" s="963"/>
    </row>
    <row r="839" spans="1:26">
      <c r="A839" s="893"/>
      <c r="B839" s="963"/>
      <c r="C839" s="963"/>
      <c r="D839" s="1060"/>
      <c r="E839" s="780"/>
      <c r="F839" s="986"/>
      <c r="G839" s="1097"/>
      <c r="H839" s="1040"/>
      <c r="I839" s="893"/>
      <c r="J839" s="893"/>
      <c r="K839" s="960"/>
      <c r="L839" s="960"/>
      <c r="M839" s="963"/>
      <c r="N839" s="963"/>
      <c r="O839" s="963"/>
      <c r="P839" s="963"/>
      <c r="Q839" s="963"/>
      <c r="R839" s="963"/>
      <c r="S839" s="963"/>
      <c r="T839" s="963"/>
      <c r="U839" s="963"/>
      <c r="V839" s="963"/>
      <c r="W839" s="963"/>
      <c r="X839" s="963"/>
      <c r="Y839" s="963"/>
      <c r="Z839" s="963"/>
    </row>
    <row r="840" spans="1:26">
      <c r="A840" s="893"/>
      <c r="B840" s="963"/>
      <c r="C840" s="963"/>
      <c r="D840" s="1060"/>
      <c r="E840" s="780"/>
      <c r="F840" s="986"/>
      <c r="G840" s="1097"/>
      <c r="H840" s="1040"/>
      <c r="I840" s="893"/>
      <c r="J840" s="893"/>
      <c r="K840" s="960"/>
      <c r="L840" s="960"/>
      <c r="M840" s="963"/>
      <c r="N840" s="963"/>
      <c r="O840" s="963"/>
      <c r="P840" s="963"/>
      <c r="Q840" s="963"/>
      <c r="R840" s="963"/>
      <c r="S840" s="963"/>
      <c r="T840" s="963"/>
      <c r="U840" s="963"/>
      <c r="V840" s="963"/>
      <c r="W840" s="963"/>
      <c r="X840" s="963"/>
      <c r="Y840" s="963"/>
      <c r="Z840" s="963"/>
    </row>
    <row r="841" spans="1:26">
      <c r="A841" s="893"/>
      <c r="B841" s="963"/>
      <c r="C841" s="963"/>
      <c r="D841" s="1060"/>
      <c r="E841" s="780"/>
      <c r="F841" s="986"/>
      <c r="G841" s="1097"/>
      <c r="H841" s="1040"/>
      <c r="I841" s="893"/>
      <c r="J841" s="893"/>
      <c r="K841" s="960"/>
      <c r="L841" s="960"/>
      <c r="M841" s="963"/>
      <c r="N841" s="963"/>
      <c r="O841" s="963"/>
      <c r="P841" s="963"/>
      <c r="Q841" s="963"/>
      <c r="R841" s="963"/>
      <c r="S841" s="963"/>
      <c r="T841" s="963"/>
      <c r="U841" s="963"/>
      <c r="V841" s="963"/>
      <c r="W841" s="963"/>
      <c r="X841" s="963"/>
      <c r="Y841" s="963"/>
      <c r="Z841" s="963"/>
    </row>
    <row r="842" spans="1:26">
      <c r="A842" s="893"/>
      <c r="B842" s="963"/>
      <c r="C842" s="963"/>
      <c r="D842" s="1060"/>
      <c r="E842" s="780"/>
      <c r="F842" s="986"/>
      <c r="G842" s="1097"/>
      <c r="H842" s="1040"/>
      <c r="I842" s="893"/>
      <c r="J842" s="893"/>
      <c r="K842" s="960"/>
      <c r="L842" s="960"/>
      <c r="M842" s="963"/>
      <c r="N842" s="963"/>
      <c r="O842" s="963"/>
      <c r="P842" s="963"/>
      <c r="Q842" s="963"/>
      <c r="R842" s="963"/>
      <c r="S842" s="963"/>
      <c r="T842" s="963"/>
      <c r="U842" s="963"/>
      <c r="V842" s="963"/>
      <c r="W842" s="963"/>
      <c r="X842" s="963"/>
      <c r="Y842" s="963"/>
      <c r="Z842" s="963"/>
    </row>
    <row r="843" spans="1:26">
      <c r="A843" s="893"/>
      <c r="B843" s="963"/>
      <c r="C843" s="963"/>
      <c r="D843" s="1060"/>
      <c r="E843" s="780"/>
      <c r="F843" s="986"/>
      <c r="G843" s="1097"/>
      <c r="H843" s="1040"/>
      <c r="I843" s="893"/>
      <c r="J843" s="893"/>
      <c r="K843" s="960"/>
      <c r="L843" s="960"/>
      <c r="M843" s="963"/>
      <c r="N843" s="963"/>
      <c r="O843" s="963"/>
      <c r="P843" s="963"/>
      <c r="Q843" s="963"/>
      <c r="R843" s="963"/>
      <c r="S843" s="963"/>
      <c r="T843" s="963"/>
      <c r="U843" s="963"/>
      <c r="V843" s="963"/>
      <c r="W843" s="963"/>
      <c r="X843" s="963"/>
      <c r="Y843" s="963"/>
      <c r="Z843" s="963"/>
    </row>
    <row r="844" spans="1:26">
      <c r="A844" s="893"/>
      <c r="B844" s="963"/>
      <c r="C844" s="963"/>
      <c r="D844" s="1060"/>
      <c r="E844" s="780"/>
      <c r="F844" s="986"/>
      <c r="G844" s="1097"/>
      <c r="H844" s="1040"/>
      <c r="I844" s="893"/>
      <c r="J844" s="893"/>
      <c r="K844" s="960"/>
      <c r="L844" s="960"/>
      <c r="M844" s="963"/>
      <c r="N844" s="963"/>
      <c r="O844" s="963"/>
      <c r="P844" s="963"/>
      <c r="Q844" s="963"/>
      <c r="R844" s="963"/>
      <c r="S844" s="963"/>
      <c r="T844" s="963"/>
      <c r="U844" s="963"/>
      <c r="V844" s="963"/>
      <c r="W844" s="963"/>
      <c r="X844" s="963"/>
      <c r="Y844" s="963"/>
      <c r="Z844" s="963"/>
    </row>
    <row r="845" spans="1:26">
      <c r="A845" s="893"/>
      <c r="B845" s="963"/>
      <c r="C845" s="963"/>
      <c r="D845" s="1060"/>
      <c r="E845" s="780"/>
      <c r="F845" s="986"/>
      <c r="G845" s="1097"/>
      <c r="H845" s="1040"/>
      <c r="I845" s="893"/>
      <c r="J845" s="893"/>
      <c r="K845" s="960"/>
      <c r="L845" s="960"/>
      <c r="M845" s="963"/>
      <c r="N845" s="963"/>
      <c r="O845" s="963"/>
      <c r="P845" s="963"/>
      <c r="Q845" s="963"/>
      <c r="R845" s="963"/>
      <c r="S845" s="963"/>
      <c r="T845" s="963"/>
      <c r="U845" s="963"/>
      <c r="V845" s="963"/>
      <c r="W845" s="963"/>
      <c r="X845" s="963"/>
      <c r="Y845" s="963"/>
      <c r="Z845" s="963"/>
    </row>
    <row r="846" spans="1:26">
      <c r="A846" s="893"/>
      <c r="B846" s="963"/>
      <c r="C846" s="963"/>
      <c r="D846" s="1060"/>
      <c r="E846" s="780"/>
      <c r="F846" s="986"/>
      <c r="G846" s="1097"/>
      <c r="H846" s="1040"/>
      <c r="I846" s="893"/>
      <c r="J846" s="893"/>
      <c r="K846" s="960"/>
      <c r="L846" s="960"/>
      <c r="M846" s="963"/>
      <c r="N846" s="963"/>
      <c r="O846" s="963"/>
      <c r="P846" s="963"/>
      <c r="Q846" s="963"/>
      <c r="R846" s="963"/>
      <c r="S846" s="963"/>
      <c r="T846" s="963"/>
      <c r="U846" s="963"/>
      <c r="V846" s="963"/>
      <c r="W846" s="963"/>
      <c r="X846" s="963"/>
      <c r="Y846" s="963"/>
      <c r="Z846" s="963"/>
    </row>
    <row r="847" spans="1:26">
      <c r="A847" s="893"/>
      <c r="B847" s="963"/>
      <c r="C847" s="963"/>
      <c r="D847" s="1060"/>
      <c r="E847" s="780"/>
      <c r="F847" s="986"/>
      <c r="G847" s="1097"/>
      <c r="H847" s="1040"/>
      <c r="I847" s="893"/>
      <c r="J847" s="893"/>
      <c r="K847" s="960"/>
      <c r="L847" s="960"/>
      <c r="M847" s="963"/>
      <c r="N847" s="963"/>
      <c r="O847" s="963"/>
      <c r="P847" s="963"/>
      <c r="Q847" s="963"/>
      <c r="R847" s="963"/>
      <c r="S847" s="963"/>
      <c r="T847" s="963"/>
      <c r="U847" s="963"/>
      <c r="V847" s="963"/>
      <c r="W847" s="963"/>
      <c r="X847" s="963"/>
      <c r="Y847" s="963"/>
      <c r="Z847" s="963"/>
    </row>
    <row r="848" spans="1:26">
      <c r="A848" s="893"/>
      <c r="B848" s="963"/>
      <c r="C848" s="963"/>
      <c r="D848" s="1060"/>
      <c r="E848" s="780"/>
      <c r="F848" s="986"/>
      <c r="G848" s="1097"/>
      <c r="H848" s="1040"/>
      <c r="I848" s="893"/>
      <c r="J848" s="893"/>
      <c r="K848" s="960"/>
      <c r="L848" s="960"/>
      <c r="M848" s="963"/>
      <c r="N848" s="963"/>
      <c r="O848" s="963"/>
      <c r="P848" s="963"/>
      <c r="Q848" s="963"/>
      <c r="R848" s="963"/>
      <c r="S848" s="963"/>
      <c r="T848" s="963"/>
      <c r="U848" s="963"/>
      <c r="V848" s="963"/>
      <c r="W848" s="963"/>
      <c r="X848" s="963"/>
      <c r="Y848" s="963"/>
      <c r="Z848" s="963"/>
    </row>
    <row r="849" spans="1:26">
      <c r="A849" s="893"/>
      <c r="B849" s="963"/>
      <c r="C849" s="963"/>
      <c r="D849" s="1060"/>
      <c r="E849" s="780"/>
      <c r="F849" s="986"/>
      <c r="G849" s="1097"/>
      <c r="H849" s="1040"/>
      <c r="I849" s="893"/>
      <c r="J849" s="893"/>
      <c r="K849" s="960"/>
      <c r="L849" s="960"/>
      <c r="M849" s="963"/>
      <c r="N849" s="963"/>
      <c r="O849" s="963"/>
      <c r="P849" s="963"/>
      <c r="Q849" s="963"/>
      <c r="R849" s="963"/>
      <c r="S849" s="963"/>
      <c r="T849" s="963"/>
      <c r="U849" s="963"/>
      <c r="V849" s="963"/>
      <c r="W849" s="963"/>
      <c r="X849" s="963"/>
      <c r="Y849" s="963"/>
      <c r="Z849" s="963"/>
    </row>
    <row r="850" spans="1:26">
      <c r="A850" s="893"/>
      <c r="B850" s="963"/>
      <c r="C850" s="963"/>
      <c r="D850" s="1060"/>
      <c r="E850" s="780"/>
      <c r="F850" s="986"/>
      <c r="G850" s="1097"/>
      <c r="H850" s="1040"/>
      <c r="I850" s="893"/>
      <c r="J850" s="893"/>
      <c r="K850" s="960"/>
      <c r="L850" s="960"/>
      <c r="M850" s="963"/>
      <c r="N850" s="963"/>
      <c r="O850" s="963"/>
      <c r="P850" s="963"/>
      <c r="Q850" s="963"/>
      <c r="R850" s="963"/>
      <c r="S850" s="963"/>
      <c r="T850" s="963"/>
      <c r="U850" s="963"/>
      <c r="V850" s="963"/>
      <c r="W850" s="963"/>
      <c r="X850" s="963"/>
      <c r="Y850" s="963"/>
      <c r="Z850" s="963"/>
    </row>
    <row r="851" spans="1:26">
      <c r="A851" s="893"/>
      <c r="B851" s="963"/>
      <c r="C851" s="963"/>
      <c r="D851" s="1060"/>
      <c r="E851" s="780"/>
      <c r="F851" s="986"/>
      <c r="G851" s="1097"/>
      <c r="H851" s="1040"/>
      <c r="I851" s="893"/>
      <c r="J851" s="893"/>
      <c r="K851" s="960"/>
      <c r="L851" s="960"/>
      <c r="M851" s="963"/>
      <c r="N851" s="963"/>
      <c r="O851" s="963"/>
      <c r="P851" s="963"/>
      <c r="Q851" s="963"/>
      <c r="R851" s="963"/>
      <c r="S851" s="963"/>
      <c r="T851" s="963"/>
      <c r="U851" s="963"/>
      <c r="V851" s="963"/>
      <c r="W851" s="963"/>
      <c r="X851" s="963"/>
      <c r="Y851" s="963"/>
      <c r="Z851" s="963"/>
    </row>
    <row r="852" spans="1:26">
      <c r="A852" s="893"/>
      <c r="B852" s="963"/>
      <c r="C852" s="963"/>
      <c r="D852" s="1060"/>
      <c r="E852" s="780"/>
      <c r="F852" s="986"/>
      <c r="G852" s="1097"/>
      <c r="H852" s="1040"/>
      <c r="I852" s="893"/>
      <c r="J852" s="893"/>
      <c r="K852" s="960"/>
      <c r="L852" s="960"/>
      <c r="M852" s="963"/>
      <c r="N852" s="963"/>
      <c r="O852" s="963"/>
      <c r="P852" s="963"/>
      <c r="Q852" s="963"/>
      <c r="R852" s="963"/>
      <c r="S852" s="963"/>
      <c r="T852" s="963"/>
      <c r="U852" s="963"/>
      <c r="V852" s="963"/>
      <c r="W852" s="963"/>
      <c r="X852" s="963"/>
      <c r="Y852" s="963"/>
      <c r="Z852" s="963"/>
    </row>
    <row r="853" spans="1:26">
      <c r="A853" s="893"/>
      <c r="B853" s="963"/>
      <c r="C853" s="963"/>
      <c r="D853" s="1060"/>
      <c r="E853" s="780"/>
      <c r="F853" s="986"/>
      <c r="G853" s="1097"/>
      <c r="H853" s="1040"/>
      <c r="I853" s="893"/>
      <c r="J853" s="893"/>
      <c r="K853" s="960"/>
      <c r="L853" s="960"/>
      <c r="M853" s="963"/>
      <c r="N853" s="963"/>
      <c r="O853" s="963"/>
      <c r="P853" s="963"/>
      <c r="Q853" s="963"/>
      <c r="R853" s="963"/>
      <c r="S853" s="963"/>
      <c r="T853" s="963"/>
      <c r="U853" s="963"/>
      <c r="V853" s="963"/>
      <c r="W853" s="963"/>
      <c r="X853" s="963"/>
      <c r="Y853" s="963"/>
      <c r="Z853" s="963"/>
    </row>
    <row r="854" spans="1:26">
      <c r="A854" s="893"/>
      <c r="B854" s="963"/>
      <c r="C854" s="963"/>
      <c r="D854" s="1060"/>
      <c r="E854" s="780"/>
      <c r="F854" s="986"/>
      <c r="G854" s="1097"/>
      <c r="H854" s="1040"/>
      <c r="I854" s="893"/>
      <c r="J854" s="893"/>
      <c r="K854" s="960"/>
      <c r="L854" s="960"/>
      <c r="M854" s="963"/>
      <c r="N854" s="963"/>
      <c r="O854" s="963"/>
      <c r="P854" s="963"/>
      <c r="Q854" s="963"/>
      <c r="R854" s="963"/>
      <c r="S854" s="963"/>
      <c r="T854" s="963"/>
      <c r="U854" s="963"/>
      <c r="V854" s="963"/>
      <c r="W854" s="963"/>
      <c r="X854" s="963"/>
      <c r="Y854" s="963"/>
      <c r="Z854" s="963"/>
    </row>
    <row r="855" spans="1:26">
      <c r="A855" s="893"/>
      <c r="B855" s="963"/>
      <c r="C855" s="963"/>
      <c r="D855" s="1060"/>
      <c r="E855" s="780"/>
      <c r="F855" s="986"/>
      <c r="G855" s="1097"/>
      <c r="H855" s="1040"/>
      <c r="I855" s="893"/>
      <c r="J855" s="893"/>
      <c r="K855" s="960"/>
      <c r="L855" s="960"/>
      <c r="M855" s="963"/>
      <c r="N855" s="963"/>
      <c r="O855" s="963"/>
      <c r="P855" s="963"/>
      <c r="Q855" s="963"/>
      <c r="R855" s="963"/>
      <c r="S855" s="963"/>
      <c r="T855" s="963"/>
      <c r="U855" s="963"/>
      <c r="V855" s="963"/>
      <c r="W855" s="963"/>
      <c r="X855" s="963"/>
      <c r="Y855" s="963"/>
      <c r="Z855" s="963"/>
    </row>
    <row r="856" spans="1:26">
      <c r="A856" s="893"/>
      <c r="B856" s="963"/>
      <c r="C856" s="963"/>
      <c r="D856" s="1060"/>
      <c r="E856" s="780"/>
      <c r="F856" s="986"/>
      <c r="G856" s="1097"/>
      <c r="H856" s="1040"/>
      <c r="I856" s="893"/>
      <c r="J856" s="893"/>
      <c r="K856" s="960"/>
      <c r="L856" s="960"/>
      <c r="M856" s="963"/>
      <c r="N856" s="963"/>
      <c r="O856" s="963"/>
      <c r="P856" s="963"/>
      <c r="Q856" s="963"/>
      <c r="R856" s="963"/>
      <c r="S856" s="963"/>
      <c r="T856" s="963"/>
      <c r="U856" s="963"/>
      <c r="V856" s="963"/>
      <c r="W856" s="963"/>
      <c r="X856" s="963"/>
      <c r="Y856" s="963"/>
      <c r="Z856" s="963"/>
    </row>
    <row r="857" spans="1:26">
      <c r="A857" s="893"/>
      <c r="B857" s="963"/>
      <c r="C857" s="963"/>
      <c r="D857" s="1060"/>
      <c r="E857" s="780"/>
      <c r="F857" s="986"/>
      <c r="G857" s="1097"/>
      <c r="H857" s="1040"/>
      <c r="I857" s="893"/>
      <c r="J857" s="893"/>
      <c r="K857" s="960"/>
      <c r="L857" s="960"/>
      <c r="M857" s="963"/>
      <c r="N857" s="963"/>
      <c r="O857" s="963"/>
      <c r="P857" s="963"/>
      <c r="Q857" s="963"/>
      <c r="R857" s="963"/>
      <c r="S857" s="963"/>
      <c r="T857" s="963"/>
      <c r="U857" s="963"/>
      <c r="V857" s="963"/>
      <c r="W857" s="963"/>
      <c r="X857" s="963"/>
      <c r="Y857" s="963"/>
      <c r="Z857" s="963"/>
    </row>
    <row r="858" spans="1:26">
      <c r="A858" s="893"/>
      <c r="B858" s="963"/>
      <c r="C858" s="963"/>
      <c r="D858" s="1060"/>
      <c r="E858" s="780"/>
      <c r="F858" s="986"/>
      <c r="G858" s="1097"/>
      <c r="H858" s="1040"/>
      <c r="I858" s="893"/>
      <c r="J858" s="893"/>
      <c r="K858" s="960"/>
      <c r="L858" s="960"/>
      <c r="M858" s="963"/>
      <c r="N858" s="963"/>
      <c r="O858" s="963"/>
      <c r="P858" s="963"/>
      <c r="Q858" s="963"/>
      <c r="R858" s="963"/>
      <c r="S858" s="963"/>
      <c r="T858" s="963"/>
      <c r="U858" s="963"/>
      <c r="V858" s="963"/>
      <c r="W858" s="963"/>
      <c r="X858" s="963"/>
      <c r="Y858" s="963"/>
      <c r="Z858" s="963"/>
    </row>
    <row r="859" spans="1:26">
      <c r="A859" s="893"/>
      <c r="B859" s="963"/>
      <c r="C859" s="963"/>
      <c r="D859" s="1060"/>
      <c r="E859" s="780"/>
      <c r="F859" s="986"/>
      <c r="G859" s="1097"/>
      <c r="H859" s="1040"/>
      <c r="I859" s="893"/>
      <c r="J859" s="893"/>
      <c r="K859" s="960"/>
      <c r="L859" s="960"/>
      <c r="M859" s="963"/>
      <c r="N859" s="963"/>
      <c r="O859" s="963"/>
      <c r="P859" s="963"/>
      <c r="Q859" s="963"/>
      <c r="R859" s="963"/>
      <c r="S859" s="963"/>
      <c r="T859" s="963"/>
      <c r="U859" s="963"/>
      <c r="V859" s="963"/>
      <c r="W859" s="963"/>
      <c r="X859" s="963"/>
      <c r="Y859" s="963"/>
      <c r="Z859" s="963"/>
    </row>
    <row r="860" spans="1:26">
      <c r="A860" s="893"/>
      <c r="B860" s="963"/>
      <c r="C860" s="963"/>
      <c r="D860" s="1060"/>
      <c r="E860" s="780"/>
      <c r="F860" s="986"/>
      <c r="G860" s="1097"/>
      <c r="H860" s="1040"/>
      <c r="I860" s="893"/>
      <c r="J860" s="893"/>
      <c r="K860" s="960"/>
      <c r="L860" s="960"/>
      <c r="M860" s="963"/>
      <c r="N860" s="963"/>
      <c r="O860" s="963"/>
      <c r="P860" s="963"/>
      <c r="Q860" s="963"/>
      <c r="R860" s="963"/>
      <c r="S860" s="963"/>
      <c r="T860" s="963"/>
      <c r="U860" s="963"/>
      <c r="V860" s="963"/>
      <c r="W860" s="963"/>
      <c r="X860" s="963"/>
      <c r="Y860" s="963"/>
      <c r="Z860" s="963"/>
    </row>
    <row r="861" spans="1:26">
      <c r="A861" s="893"/>
      <c r="B861" s="963"/>
      <c r="C861" s="963"/>
      <c r="D861" s="1060"/>
      <c r="E861" s="780"/>
      <c r="F861" s="986"/>
      <c r="G861" s="1097"/>
      <c r="H861" s="1040"/>
      <c r="I861" s="893"/>
      <c r="J861" s="893"/>
      <c r="K861" s="960"/>
      <c r="L861" s="960"/>
      <c r="M861" s="963"/>
      <c r="N861" s="963"/>
      <c r="O861" s="963"/>
      <c r="P861" s="963"/>
      <c r="Q861" s="963"/>
      <c r="R861" s="963"/>
      <c r="S861" s="963"/>
      <c r="T861" s="963"/>
      <c r="U861" s="963"/>
      <c r="V861" s="963"/>
      <c r="W861" s="963"/>
      <c r="X861" s="963"/>
      <c r="Y861" s="963"/>
      <c r="Z861" s="963"/>
    </row>
    <row r="862" spans="1:26">
      <c r="A862" s="893"/>
      <c r="B862" s="963"/>
      <c r="C862" s="963"/>
      <c r="D862" s="1060"/>
      <c r="E862" s="780"/>
      <c r="F862" s="986"/>
      <c r="G862" s="1097"/>
      <c r="H862" s="1040"/>
      <c r="I862" s="893"/>
      <c r="J862" s="893"/>
      <c r="K862" s="960"/>
      <c r="L862" s="960"/>
      <c r="M862" s="963"/>
      <c r="N862" s="963"/>
      <c r="O862" s="963"/>
      <c r="P862" s="963"/>
      <c r="Q862" s="963"/>
      <c r="R862" s="963"/>
      <c r="S862" s="963"/>
      <c r="T862" s="963"/>
      <c r="U862" s="963"/>
      <c r="V862" s="963"/>
      <c r="W862" s="963"/>
      <c r="X862" s="963"/>
      <c r="Y862" s="963"/>
      <c r="Z862" s="963"/>
    </row>
    <row r="863" spans="1:26">
      <c r="A863" s="893"/>
      <c r="B863" s="963"/>
      <c r="C863" s="963"/>
      <c r="D863" s="1060"/>
      <c r="E863" s="780"/>
      <c r="F863" s="986"/>
      <c r="G863" s="1097"/>
      <c r="H863" s="1040"/>
      <c r="I863" s="893"/>
      <c r="J863" s="893"/>
      <c r="K863" s="960"/>
      <c r="L863" s="960"/>
      <c r="M863" s="963"/>
      <c r="N863" s="963"/>
      <c r="O863" s="963"/>
      <c r="P863" s="963"/>
      <c r="Q863" s="963"/>
      <c r="R863" s="963"/>
      <c r="S863" s="963"/>
      <c r="T863" s="963"/>
      <c r="U863" s="963"/>
      <c r="V863" s="963"/>
      <c r="W863" s="963"/>
      <c r="X863" s="963"/>
      <c r="Y863" s="963"/>
      <c r="Z863" s="963"/>
    </row>
    <row r="864" spans="1:26">
      <c r="A864" s="893"/>
      <c r="B864" s="963"/>
      <c r="C864" s="963"/>
      <c r="D864" s="1060"/>
      <c r="E864" s="780"/>
      <c r="F864" s="986"/>
      <c r="G864" s="1097"/>
      <c r="H864" s="1040"/>
      <c r="I864" s="893"/>
      <c r="J864" s="893"/>
      <c r="K864" s="960"/>
      <c r="L864" s="960"/>
      <c r="M864" s="963"/>
      <c r="N864" s="963"/>
      <c r="O864" s="963"/>
      <c r="P864" s="963"/>
      <c r="Q864" s="963"/>
      <c r="R864" s="963"/>
      <c r="S864" s="963"/>
      <c r="T864" s="963"/>
      <c r="U864" s="963"/>
      <c r="V864" s="963"/>
      <c r="W864" s="963"/>
      <c r="X864" s="963"/>
      <c r="Y864" s="963"/>
      <c r="Z864" s="963"/>
    </row>
    <row r="865" spans="1:26">
      <c r="A865" s="893"/>
      <c r="B865" s="963"/>
      <c r="C865" s="963"/>
      <c r="D865" s="1060"/>
      <c r="E865" s="780"/>
      <c r="F865" s="986"/>
      <c r="G865" s="1097"/>
      <c r="H865" s="1040"/>
      <c r="I865" s="893"/>
      <c r="J865" s="893"/>
      <c r="K865" s="960"/>
      <c r="L865" s="960"/>
      <c r="M865" s="963"/>
      <c r="N865" s="963"/>
      <c r="O865" s="963"/>
      <c r="P865" s="963"/>
      <c r="Q865" s="963"/>
      <c r="R865" s="963"/>
      <c r="S865" s="963"/>
      <c r="T865" s="963"/>
      <c r="U865" s="963"/>
      <c r="V865" s="963"/>
      <c r="W865" s="963"/>
      <c r="X865" s="963"/>
      <c r="Y865" s="963"/>
      <c r="Z865" s="963"/>
    </row>
    <row r="866" spans="1:26">
      <c r="A866" s="893"/>
      <c r="B866" s="963"/>
      <c r="C866" s="963"/>
      <c r="D866" s="1060"/>
      <c r="E866" s="780"/>
      <c r="F866" s="986"/>
      <c r="G866" s="1097"/>
      <c r="H866" s="1040"/>
      <c r="I866" s="893"/>
      <c r="J866" s="893"/>
      <c r="K866" s="960"/>
      <c r="L866" s="960"/>
      <c r="M866" s="963"/>
      <c r="N866" s="963"/>
      <c r="O866" s="963"/>
      <c r="P866" s="963"/>
      <c r="Q866" s="963"/>
      <c r="R866" s="963"/>
      <c r="S866" s="963"/>
      <c r="T866" s="963"/>
      <c r="U866" s="963"/>
      <c r="V866" s="963"/>
      <c r="W866" s="963"/>
      <c r="X866" s="963"/>
      <c r="Y866" s="963"/>
      <c r="Z866" s="963"/>
    </row>
    <row r="867" spans="1:26">
      <c r="A867" s="893"/>
      <c r="B867" s="963"/>
      <c r="C867" s="963"/>
      <c r="D867" s="1060"/>
      <c r="E867" s="780"/>
      <c r="F867" s="986"/>
      <c r="G867" s="1097"/>
      <c r="H867" s="1040"/>
      <c r="I867" s="893"/>
      <c r="J867" s="893"/>
      <c r="K867" s="960"/>
      <c r="L867" s="960"/>
      <c r="M867" s="963"/>
      <c r="N867" s="963"/>
      <c r="O867" s="963"/>
      <c r="P867" s="963"/>
      <c r="Q867" s="963"/>
      <c r="R867" s="963"/>
      <c r="S867" s="963"/>
      <c r="T867" s="963"/>
      <c r="U867" s="963"/>
      <c r="V867" s="963"/>
      <c r="W867" s="963"/>
      <c r="X867" s="963"/>
      <c r="Y867" s="963"/>
      <c r="Z867" s="963"/>
    </row>
    <row r="868" spans="1:26">
      <c r="A868" s="893"/>
      <c r="B868" s="963"/>
      <c r="C868" s="963"/>
      <c r="D868" s="1060"/>
      <c r="E868" s="780"/>
      <c r="F868" s="986"/>
      <c r="G868" s="1097"/>
      <c r="H868" s="1040"/>
      <c r="I868" s="893"/>
      <c r="J868" s="893"/>
      <c r="K868" s="960"/>
      <c r="L868" s="960"/>
      <c r="M868" s="963"/>
      <c r="N868" s="963"/>
      <c r="O868" s="963"/>
      <c r="P868" s="963"/>
      <c r="Q868" s="963"/>
      <c r="R868" s="963"/>
      <c r="S868" s="963"/>
      <c r="T868" s="963"/>
      <c r="U868" s="963"/>
      <c r="V868" s="963"/>
      <c r="W868" s="963"/>
      <c r="X868" s="963"/>
      <c r="Y868" s="963"/>
      <c r="Z868" s="963"/>
    </row>
    <row r="869" spans="1:26">
      <c r="A869" s="893"/>
      <c r="B869" s="963"/>
      <c r="C869" s="963"/>
      <c r="D869" s="1060"/>
      <c r="E869" s="780"/>
      <c r="F869" s="986"/>
      <c r="G869" s="1097"/>
      <c r="H869" s="1040"/>
      <c r="I869" s="893"/>
      <c r="J869" s="893"/>
      <c r="K869" s="960"/>
      <c r="L869" s="960"/>
      <c r="M869" s="963"/>
      <c r="N869" s="963"/>
      <c r="O869" s="963"/>
      <c r="P869" s="963"/>
      <c r="Q869" s="963"/>
      <c r="R869" s="963"/>
      <c r="S869" s="963"/>
      <c r="T869" s="963"/>
      <c r="U869" s="963"/>
      <c r="V869" s="963"/>
      <c r="W869" s="963"/>
      <c r="X869" s="963"/>
      <c r="Y869" s="963"/>
      <c r="Z869" s="963"/>
    </row>
    <row r="870" spans="1:26">
      <c r="A870" s="893"/>
      <c r="B870" s="963"/>
      <c r="C870" s="963"/>
      <c r="D870" s="1060"/>
      <c r="E870" s="780"/>
      <c r="F870" s="986"/>
      <c r="G870" s="1097"/>
      <c r="H870" s="1040"/>
      <c r="I870" s="893"/>
      <c r="J870" s="893"/>
      <c r="K870" s="960"/>
      <c r="L870" s="960"/>
      <c r="M870" s="963"/>
      <c r="N870" s="963"/>
      <c r="O870" s="963"/>
      <c r="P870" s="963"/>
      <c r="Q870" s="963"/>
      <c r="R870" s="963"/>
      <c r="S870" s="963"/>
      <c r="T870" s="963"/>
      <c r="U870" s="963"/>
      <c r="V870" s="963"/>
      <c r="W870" s="963"/>
      <c r="X870" s="963"/>
      <c r="Y870" s="963"/>
      <c r="Z870" s="963"/>
    </row>
    <row r="871" spans="1:26">
      <c r="A871" s="893"/>
      <c r="B871" s="963"/>
      <c r="C871" s="963"/>
      <c r="D871" s="1060"/>
      <c r="E871" s="780"/>
      <c r="F871" s="986"/>
      <c r="G871" s="1097"/>
      <c r="H871" s="1040"/>
      <c r="I871" s="893"/>
      <c r="J871" s="893"/>
      <c r="K871" s="960"/>
      <c r="L871" s="960"/>
      <c r="M871" s="963"/>
      <c r="N871" s="963"/>
      <c r="O871" s="963"/>
      <c r="P871" s="963"/>
      <c r="Q871" s="963"/>
      <c r="R871" s="963"/>
      <c r="S871" s="963"/>
      <c r="T871" s="963"/>
      <c r="U871" s="963"/>
      <c r="V871" s="963"/>
      <c r="W871" s="963"/>
      <c r="X871" s="963"/>
      <c r="Y871" s="963"/>
      <c r="Z871" s="963"/>
    </row>
    <row r="872" spans="1:26">
      <c r="A872" s="893"/>
      <c r="B872" s="963"/>
      <c r="C872" s="963"/>
      <c r="D872" s="1060"/>
      <c r="E872" s="780"/>
      <c r="F872" s="986"/>
      <c r="G872" s="1097"/>
      <c r="H872" s="1040"/>
      <c r="I872" s="893"/>
      <c r="J872" s="893"/>
      <c r="K872" s="960"/>
      <c r="L872" s="960"/>
      <c r="M872" s="963"/>
      <c r="N872" s="963"/>
      <c r="O872" s="963"/>
      <c r="P872" s="963"/>
      <c r="Q872" s="963"/>
      <c r="R872" s="963"/>
      <c r="S872" s="963"/>
      <c r="T872" s="963"/>
      <c r="U872" s="963"/>
      <c r="V872" s="963"/>
      <c r="W872" s="963"/>
      <c r="X872" s="963"/>
      <c r="Y872" s="963"/>
      <c r="Z872" s="963"/>
    </row>
    <row r="873" spans="1:26">
      <c r="A873" s="893"/>
      <c r="B873" s="963"/>
      <c r="C873" s="963"/>
      <c r="D873" s="1060"/>
      <c r="E873" s="780"/>
      <c r="F873" s="986"/>
      <c r="G873" s="1097"/>
      <c r="H873" s="1040"/>
      <c r="I873" s="893"/>
      <c r="J873" s="893"/>
      <c r="K873" s="960"/>
      <c r="L873" s="960"/>
      <c r="M873" s="963"/>
      <c r="N873" s="963"/>
      <c r="O873" s="963"/>
      <c r="P873" s="963"/>
      <c r="Q873" s="963"/>
      <c r="R873" s="963"/>
      <c r="S873" s="963"/>
      <c r="T873" s="963"/>
      <c r="U873" s="963"/>
      <c r="V873" s="963"/>
      <c r="W873" s="963"/>
      <c r="X873" s="963"/>
      <c r="Y873" s="963"/>
      <c r="Z873" s="963"/>
    </row>
    <row r="874" spans="1:26">
      <c r="A874" s="893"/>
      <c r="B874" s="963"/>
      <c r="C874" s="963"/>
      <c r="D874" s="1060"/>
      <c r="E874" s="780"/>
      <c r="F874" s="986"/>
      <c r="G874" s="1097"/>
      <c r="H874" s="1040"/>
      <c r="I874" s="893"/>
      <c r="J874" s="893"/>
      <c r="K874" s="960"/>
      <c r="L874" s="960"/>
      <c r="M874" s="963"/>
      <c r="N874" s="963"/>
      <c r="O874" s="963"/>
      <c r="P874" s="963"/>
      <c r="Q874" s="963"/>
      <c r="R874" s="963"/>
      <c r="S874" s="963"/>
      <c r="T874" s="963"/>
      <c r="U874" s="963"/>
      <c r="V874" s="963"/>
      <c r="W874" s="963"/>
      <c r="X874" s="963"/>
      <c r="Y874" s="963"/>
      <c r="Z874" s="963"/>
    </row>
    <row r="875" spans="1:26">
      <c r="A875" s="893"/>
      <c r="B875" s="963"/>
      <c r="C875" s="963"/>
      <c r="D875" s="1060"/>
      <c r="E875" s="780"/>
      <c r="F875" s="986"/>
      <c r="G875" s="1097"/>
      <c r="H875" s="1040"/>
      <c r="I875" s="893"/>
      <c r="J875" s="893"/>
      <c r="K875" s="960"/>
      <c r="L875" s="960"/>
      <c r="M875" s="963"/>
      <c r="N875" s="963"/>
      <c r="O875" s="963"/>
      <c r="P875" s="963"/>
      <c r="Q875" s="963"/>
      <c r="R875" s="963"/>
      <c r="S875" s="963"/>
      <c r="T875" s="963"/>
      <c r="U875" s="963"/>
      <c r="V875" s="963"/>
      <c r="W875" s="963"/>
      <c r="X875" s="963"/>
      <c r="Y875" s="963"/>
      <c r="Z875" s="963"/>
    </row>
    <row r="876" spans="1:26">
      <c r="A876" s="893"/>
      <c r="B876" s="963"/>
      <c r="C876" s="963"/>
      <c r="D876" s="1060"/>
      <c r="E876" s="780"/>
      <c r="F876" s="986"/>
      <c r="G876" s="1097"/>
      <c r="H876" s="1040"/>
      <c r="I876" s="893"/>
      <c r="J876" s="893"/>
      <c r="K876" s="960"/>
      <c r="L876" s="960"/>
      <c r="M876" s="963"/>
      <c r="N876" s="963"/>
      <c r="O876" s="963"/>
      <c r="P876" s="963"/>
      <c r="Q876" s="963"/>
      <c r="R876" s="963"/>
      <c r="S876" s="963"/>
      <c r="T876" s="963"/>
      <c r="U876" s="963"/>
      <c r="V876" s="963"/>
      <c r="W876" s="963"/>
      <c r="X876" s="963"/>
      <c r="Y876" s="963"/>
      <c r="Z876" s="963"/>
    </row>
    <row r="877" spans="1:26">
      <c r="A877" s="893"/>
      <c r="B877" s="963"/>
      <c r="C877" s="963"/>
      <c r="D877" s="1060"/>
      <c r="E877" s="780"/>
      <c r="F877" s="986"/>
      <c r="G877" s="1097"/>
      <c r="H877" s="1040"/>
      <c r="I877" s="893"/>
      <c r="J877" s="893"/>
      <c r="K877" s="960"/>
      <c r="L877" s="960"/>
      <c r="M877" s="963"/>
      <c r="N877" s="963"/>
      <c r="O877" s="963"/>
      <c r="P877" s="963"/>
      <c r="Q877" s="963"/>
      <c r="R877" s="963"/>
      <c r="S877" s="963"/>
      <c r="T877" s="963"/>
      <c r="U877" s="963"/>
      <c r="V877" s="963"/>
      <c r="W877" s="963"/>
      <c r="X877" s="963"/>
      <c r="Y877" s="963"/>
      <c r="Z877" s="963"/>
    </row>
    <row r="878" spans="1:26">
      <c r="A878" s="893"/>
      <c r="B878" s="963"/>
      <c r="C878" s="963"/>
      <c r="D878" s="1060"/>
      <c r="E878" s="780"/>
      <c r="F878" s="986"/>
      <c r="G878" s="1097"/>
      <c r="H878" s="1040"/>
      <c r="I878" s="893"/>
      <c r="J878" s="893"/>
      <c r="K878" s="960"/>
      <c r="L878" s="960"/>
      <c r="M878" s="963"/>
      <c r="N878" s="963"/>
      <c r="O878" s="963"/>
      <c r="P878" s="963"/>
      <c r="Q878" s="963"/>
      <c r="R878" s="963"/>
      <c r="S878" s="963"/>
      <c r="T878" s="963"/>
      <c r="U878" s="963"/>
      <c r="V878" s="963"/>
      <c r="W878" s="963"/>
      <c r="X878" s="963"/>
      <c r="Y878" s="963"/>
      <c r="Z878" s="963"/>
    </row>
    <row r="879" spans="1:26">
      <c r="A879" s="893"/>
      <c r="B879" s="963"/>
      <c r="C879" s="963"/>
      <c r="D879" s="1060"/>
      <c r="E879" s="780"/>
      <c r="F879" s="986"/>
      <c r="G879" s="1097"/>
      <c r="H879" s="1040"/>
      <c r="I879" s="893"/>
      <c r="J879" s="893"/>
      <c r="K879" s="960"/>
      <c r="L879" s="960"/>
      <c r="M879" s="963"/>
      <c r="N879" s="963"/>
      <c r="O879" s="963"/>
      <c r="P879" s="963"/>
      <c r="Q879" s="963"/>
      <c r="R879" s="963"/>
      <c r="S879" s="963"/>
      <c r="T879" s="963"/>
      <c r="U879" s="963"/>
      <c r="V879" s="963"/>
      <c r="W879" s="963"/>
      <c r="X879" s="963"/>
      <c r="Y879" s="963"/>
      <c r="Z879" s="963"/>
    </row>
    <row r="880" spans="1:26">
      <c r="A880" s="893"/>
      <c r="B880" s="963"/>
      <c r="C880" s="963"/>
      <c r="D880" s="1060"/>
      <c r="E880" s="780"/>
      <c r="F880" s="986"/>
      <c r="G880" s="1097"/>
      <c r="H880" s="1040"/>
      <c r="I880" s="893"/>
      <c r="J880" s="893"/>
      <c r="K880" s="960"/>
      <c r="L880" s="960"/>
      <c r="M880" s="963"/>
      <c r="N880" s="963"/>
      <c r="O880" s="963"/>
      <c r="P880" s="963"/>
      <c r="Q880" s="963"/>
      <c r="R880" s="963"/>
      <c r="S880" s="963"/>
      <c r="T880" s="963"/>
      <c r="U880" s="963"/>
      <c r="V880" s="963"/>
      <c r="W880" s="963"/>
      <c r="X880" s="963"/>
      <c r="Y880" s="963"/>
      <c r="Z880" s="963"/>
    </row>
    <row r="881" spans="1:26">
      <c r="A881" s="893"/>
      <c r="B881" s="963"/>
      <c r="C881" s="963"/>
      <c r="D881" s="1060"/>
      <c r="E881" s="780"/>
      <c r="F881" s="986"/>
      <c r="G881" s="1097"/>
      <c r="H881" s="1040"/>
      <c r="I881" s="893"/>
      <c r="J881" s="893"/>
      <c r="K881" s="960"/>
      <c r="L881" s="960"/>
      <c r="M881" s="963"/>
      <c r="N881" s="963"/>
      <c r="O881" s="963"/>
      <c r="P881" s="963"/>
      <c r="Q881" s="963"/>
      <c r="R881" s="963"/>
      <c r="S881" s="963"/>
      <c r="T881" s="963"/>
      <c r="U881" s="963"/>
      <c r="V881" s="963"/>
      <c r="W881" s="963"/>
      <c r="X881" s="963"/>
      <c r="Y881" s="963"/>
      <c r="Z881" s="963"/>
    </row>
    <row r="882" spans="1:26">
      <c r="A882" s="893"/>
      <c r="B882" s="963"/>
      <c r="C882" s="963"/>
      <c r="D882" s="1060"/>
      <c r="E882" s="780"/>
      <c r="F882" s="986"/>
      <c r="G882" s="1097"/>
      <c r="H882" s="1040"/>
      <c r="I882" s="893"/>
      <c r="J882" s="893"/>
      <c r="K882" s="960"/>
      <c r="L882" s="960"/>
      <c r="M882" s="963"/>
      <c r="N882" s="963"/>
      <c r="O882" s="963"/>
      <c r="P882" s="963"/>
      <c r="Q882" s="963"/>
      <c r="R882" s="963"/>
      <c r="S882" s="963"/>
      <c r="T882" s="963"/>
      <c r="U882" s="963"/>
      <c r="V882" s="963"/>
      <c r="W882" s="963"/>
      <c r="X882" s="963"/>
      <c r="Y882" s="963"/>
      <c r="Z882" s="963"/>
    </row>
    <row r="883" spans="1:26">
      <c r="A883" s="893"/>
      <c r="B883" s="963"/>
      <c r="C883" s="963"/>
      <c r="D883" s="1060"/>
      <c r="E883" s="780"/>
      <c r="F883" s="986"/>
      <c r="G883" s="1097"/>
      <c r="H883" s="1040"/>
      <c r="I883" s="893"/>
      <c r="J883" s="893"/>
      <c r="K883" s="960"/>
      <c r="L883" s="960"/>
      <c r="M883" s="963"/>
      <c r="N883" s="963"/>
      <c r="O883" s="963"/>
      <c r="P883" s="963"/>
      <c r="Q883" s="963"/>
      <c r="R883" s="963"/>
      <c r="S883" s="963"/>
      <c r="T883" s="963"/>
      <c r="U883" s="963"/>
      <c r="V883" s="963"/>
      <c r="W883" s="963"/>
      <c r="X883" s="963"/>
      <c r="Y883" s="963"/>
      <c r="Z883" s="963"/>
    </row>
    <row r="884" spans="1:26">
      <c r="A884" s="893"/>
      <c r="B884" s="963"/>
      <c r="C884" s="963"/>
      <c r="D884" s="1060"/>
      <c r="E884" s="780"/>
      <c r="F884" s="986"/>
      <c r="G884" s="1097"/>
      <c r="H884" s="1040"/>
      <c r="I884" s="893"/>
      <c r="J884" s="893"/>
      <c r="K884" s="960"/>
      <c r="L884" s="960"/>
      <c r="M884" s="963"/>
      <c r="N884" s="963"/>
      <c r="O884" s="963"/>
      <c r="P884" s="963"/>
      <c r="Q884" s="963"/>
      <c r="R884" s="963"/>
      <c r="S884" s="963"/>
      <c r="T884" s="963"/>
      <c r="U884" s="963"/>
      <c r="V884" s="963"/>
      <c r="W884" s="963"/>
      <c r="X884" s="963"/>
      <c r="Y884" s="963"/>
      <c r="Z884" s="963"/>
    </row>
    <row r="885" spans="1:26">
      <c r="A885" s="893"/>
      <c r="B885" s="963"/>
      <c r="C885" s="963"/>
      <c r="D885" s="1060"/>
      <c r="E885" s="780"/>
      <c r="F885" s="986"/>
      <c r="G885" s="1097"/>
      <c r="H885" s="1040"/>
      <c r="I885" s="893"/>
      <c r="J885" s="893"/>
      <c r="K885" s="960"/>
      <c r="L885" s="960"/>
      <c r="M885" s="963"/>
      <c r="N885" s="963"/>
      <c r="O885" s="963"/>
      <c r="P885" s="963"/>
      <c r="Q885" s="963"/>
      <c r="R885" s="963"/>
      <c r="S885" s="963"/>
      <c r="T885" s="963"/>
      <c r="U885" s="963"/>
      <c r="V885" s="963"/>
      <c r="W885" s="963"/>
      <c r="X885" s="963"/>
      <c r="Y885" s="963"/>
      <c r="Z885" s="963"/>
    </row>
    <row r="886" spans="1:26">
      <c r="A886" s="893"/>
      <c r="B886" s="963"/>
      <c r="C886" s="963"/>
      <c r="D886" s="1060"/>
      <c r="E886" s="780"/>
      <c r="F886" s="986"/>
      <c r="G886" s="1097"/>
      <c r="H886" s="1040"/>
      <c r="I886" s="893"/>
      <c r="J886" s="893"/>
      <c r="K886" s="960"/>
      <c r="L886" s="960"/>
      <c r="M886" s="963"/>
      <c r="N886" s="963"/>
      <c r="O886" s="963"/>
      <c r="P886" s="963"/>
      <c r="Q886" s="963"/>
      <c r="R886" s="963"/>
      <c r="S886" s="963"/>
      <c r="T886" s="963"/>
      <c r="U886" s="963"/>
      <c r="V886" s="963"/>
      <c r="W886" s="963"/>
      <c r="X886" s="963"/>
      <c r="Y886" s="963"/>
      <c r="Z886" s="963"/>
    </row>
    <row r="887" spans="1:26">
      <c r="A887" s="893"/>
      <c r="B887" s="963"/>
      <c r="C887" s="963"/>
      <c r="D887" s="1060"/>
      <c r="E887" s="780"/>
      <c r="F887" s="986"/>
      <c r="G887" s="1097"/>
      <c r="H887" s="1040"/>
      <c r="I887" s="893"/>
      <c r="J887" s="893"/>
      <c r="K887" s="960"/>
      <c r="L887" s="960"/>
      <c r="M887" s="963"/>
      <c r="N887" s="963"/>
      <c r="O887" s="963"/>
      <c r="P887" s="963"/>
      <c r="Q887" s="963"/>
      <c r="R887" s="963"/>
      <c r="S887" s="963"/>
      <c r="T887" s="963"/>
      <c r="U887" s="963"/>
      <c r="V887" s="963"/>
      <c r="W887" s="963"/>
      <c r="X887" s="963"/>
      <c r="Y887" s="963"/>
      <c r="Z887" s="963"/>
    </row>
    <row r="888" spans="1:26">
      <c r="A888" s="893"/>
      <c r="B888" s="963"/>
      <c r="C888" s="963"/>
      <c r="D888" s="1060"/>
      <c r="E888" s="780"/>
      <c r="F888" s="986"/>
      <c r="G888" s="1097"/>
      <c r="H888" s="1040"/>
      <c r="I888" s="893"/>
      <c r="J888" s="893"/>
      <c r="K888" s="960"/>
      <c r="L888" s="960"/>
      <c r="M888" s="963"/>
      <c r="N888" s="963"/>
      <c r="O888" s="963"/>
      <c r="P888" s="963"/>
      <c r="Q888" s="963"/>
      <c r="R888" s="963"/>
      <c r="S888" s="963"/>
      <c r="T888" s="963"/>
      <c r="U888" s="963"/>
      <c r="V888" s="963"/>
      <c r="W888" s="963"/>
      <c r="X888" s="963"/>
      <c r="Y888" s="963"/>
      <c r="Z888" s="963"/>
    </row>
    <row r="889" spans="1:26">
      <c r="A889" s="893"/>
      <c r="B889" s="963"/>
      <c r="C889" s="963"/>
      <c r="D889" s="1060"/>
      <c r="E889" s="780"/>
      <c r="F889" s="986"/>
      <c r="G889" s="1097"/>
      <c r="H889" s="1040"/>
      <c r="I889" s="893"/>
      <c r="J889" s="893"/>
      <c r="K889" s="960"/>
      <c r="L889" s="960"/>
      <c r="M889" s="963"/>
      <c r="N889" s="963"/>
      <c r="O889" s="963"/>
      <c r="P889" s="963"/>
      <c r="Q889" s="963"/>
      <c r="R889" s="963"/>
      <c r="S889" s="963"/>
      <c r="T889" s="963"/>
      <c r="U889" s="963"/>
      <c r="V889" s="963"/>
      <c r="W889" s="963"/>
      <c r="X889" s="963"/>
      <c r="Y889" s="963"/>
      <c r="Z889" s="963"/>
    </row>
    <row r="890" spans="1:26">
      <c r="A890" s="893"/>
      <c r="B890" s="963"/>
      <c r="C890" s="963"/>
      <c r="D890" s="1060"/>
      <c r="E890" s="780"/>
      <c r="F890" s="986"/>
      <c r="G890" s="1097"/>
      <c r="H890" s="1040"/>
      <c r="I890" s="893"/>
      <c r="J890" s="893"/>
      <c r="K890" s="960"/>
      <c r="L890" s="960"/>
      <c r="M890" s="963"/>
      <c r="N890" s="963"/>
      <c r="O890" s="963"/>
      <c r="P890" s="963"/>
      <c r="Q890" s="963"/>
      <c r="R890" s="963"/>
      <c r="S890" s="963"/>
      <c r="T890" s="963"/>
      <c r="U890" s="963"/>
      <c r="V890" s="963"/>
      <c r="W890" s="963"/>
      <c r="X890" s="963"/>
      <c r="Y890" s="963"/>
      <c r="Z890" s="963"/>
    </row>
    <row r="891" spans="1:26">
      <c r="A891" s="893"/>
      <c r="B891" s="963"/>
      <c r="C891" s="963"/>
      <c r="D891" s="1060"/>
      <c r="E891" s="780"/>
      <c r="F891" s="986"/>
      <c r="G891" s="1097"/>
      <c r="H891" s="1040"/>
      <c r="I891" s="893"/>
      <c r="J891" s="893"/>
      <c r="K891" s="960"/>
      <c r="L891" s="960"/>
      <c r="M891" s="963"/>
      <c r="N891" s="963"/>
      <c r="O891" s="963"/>
      <c r="P891" s="963"/>
      <c r="Q891" s="963"/>
      <c r="R891" s="963"/>
      <c r="S891" s="963"/>
      <c r="T891" s="963"/>
      <c r="U891" s="963"/>
      <c r="V891" s="963"/>
      <c r="W891" s="963"/>
      <c r="X891" s="963"/>
      <c r="Y891" s="963"/>
      <c r="Z891" s="963"/>
    </row>
    <row r="892" spans="1:26">
      <c r="A892" s="893"/>
      <c r="B892" s="963"/>
      <c r="C892" s="963"/>
      <c r="D892" s="1060"/>
      <c r="E892" s="780"/>
      <c r="F892" s="986"/>
      <c r="G892" s="1097"/>
      <c r="H892" s="1040"/>
      <c r="I892" s="893"/>
      <c r="J892" s="893"/>
      <c r="K892" s="960"/>
      <c r="L892" s="960"/>
      <c r="M892" s="963"/>
      <c r="N892" s="963"/>
      <c r="O892" s="963"/>
      <c r="P892" s="963"/>
      <c r="Q892" s="963"/>
      <c r="R892" s="963"/>
      <c r="S892" s="963"/>
      <c r="T892" s="963"/>
      <c r="U892" s="963"/>
      <c r="V892" s="963"/>
      <c r="W892" s="963"/>
      <c r="X892" s="963"/>
      <c r="Y892" s="963"/>
      <c r="Z892" s="963"/>
    </row>
    <row r="893" spans="1:26">
      <c r="A893" s="893"/>
      <c r="B893" s="963"/>
      <c r="C893" s="963"/>
      <c r="D893" s="1060"/>
      <c r="E893" s="780"/>
      <c r="F893" s="986"/>
      <c r="G893" s="1097"/>
      <c r="H893" s="1040"/>
      <c r="I893" s="893"/>
      <c r="J893" s="893"/>
      <c r="K893" s="960"/>
      <c r="L893" s="960"/>
      <c r="M893" s="963"/>
      <c r="N893" s="963"/>
      <c r="O893" s="963"/>
      <c r="P893" s="963"/>
      <c r="Q893" s="963"/>
      <c r="R893" s="963"/>
      <c r="S893" s="963"/>
      <c r="T893" s="963"/>
      <c r="U893" s="963"/>
      <c r="V893" s="963"/>
      <c r="W893" s="963"/>
      <c r="X893" s="963"/>
      <c r="Y893" s="963"/>
      <c r="Z893" s="963"/>
    </row>
    <row r="894" spans="1:26">
      <c r="A894" s="893"/>
      <c r="B894" s="963"/>
      <c r="C894" s="963"/>
      <c r="D894" s="1060"/>
      <c r="E894" s="780"/>
      <c r="F894" s="986"/>
      <c r="G894" s="1097"/>
      <c r="H894" s="1040"/>
      <c r="I894" s="893"/>
      <c r="J894" s="893"/>
      <c r="K894" s="960"/>
      <c r="L894" s="960"/>
      <c r="M894" s="963"/>
      <c r="N894" s="963"/>
      <c r="O894" s="963"/>
      <c r="P894" s="963"/>
      <c r="Q894" s="963"/>
      <c r="R894" s="963"/>
      <c r="S894" s="963"/>
      <c r="T894" s="963"/>
      <c r="U894" s="963"/>
      <c r="V894" s="963"/>
      <c r="W894" s="963"/>
      <c r="X894" s="963"/>
      <c r="Y894" s="963"/>
      <c r="Z894" s="963"/>
    </row>
    <row r="895" spans="1:26">
      <c r="A895" s="893"/>
      <c r="B895" s="963"/>
      <c r="C895" s="963"/>
      <c r="D895" s="1060"/>
      <c r="E895" s="780"/>
      <c r="F895" s="986"/>
      <c r="G895" s="1097"/>
      <c r="H895" s="1040"/>
      <c r="I895" s="893"/>
      <c r="J895" s="893"/>
      <c r="K895" s="960"/>
      <c r="L895" s="960"/>
      <c r="M895" s="963"/>
      <c r="N895" s="963"/>
      <c r="O895" s="963"/>
      <c r="P895" s="963"/>
      <c r="Q895" s="963"/>
      <c r="R895" s="963"/>
      <c r="S895" s="963"/>
      <c r="T895" s="963"/>
      <c r="U895" s="963"/>
      <c r="V895" s="963"/>
      <c r="W895" s="963"/>
      <c r="X895" s="963"/>
      <c r="Y895" s="963"/>
      <c r="Z895" s="963"/>
    </row>
    <row r="896" spans="1:26">
      <c r="A896" s="893"/>
      <c r="B896" s="963"/>
      <c r="C896" s="963"/>
      <c r="D896" s="1060"/>
      <c r="E896" s="780"/>
      <c r="F896" s="986"/>
      <c r="G896" s="1097"/>
      <c r="H896" s="1040"/>
      <c r="I896" s="893"/>
      <c r="J896" s="893"/>
      <c r="K896" s="960"/>
      <c r="L896" s="960"/>
      <c r="M896" s="963"/>
      <c r="N896" s="963"/>
      <c r="O896" s="963"/>
      <c r="P896" s="963"/>
      <c r="Q896" s="963"/>
      <c r="R896" s="963"/>
      <c r="S896" s="963"/>
      <c r="T896" s="963"/>
      <c r="U896" s="963"/>
      <c r="V896" s="963"/>
      <c r="W896" s="963"/>
      <c r="X896" s="963"/>
      <c r="Y896" s="963"/>
      <c r="Z896" s="963"/>
    </row>
    <row r="897" spans="1:26">
      <c r="A897" s="893"/>
      <c r="B897" s="963"/>
      <c r="C897" s="963"/>
      <c r="D897" s="1060"/>
      <c r="E897" s="780"/>
      <c r="F897" s="986"/>
      <c r="G897" s="1097"/>
      <c r="H897" s="1040"/>
      <c r="I897" s="893"/>
      <c r="J897" s="893"/>
      <c r="K897" s="960"/>
      <c r="L897" s="960"/>
      <c r="M897" s="963"/>
      <c r="N897" s="963"/>
      <c r="O897" s="963"/>
      <c r="P897" s="963"/>
      <c r="Q897" s="963"/>
      <c r="R897" s="963"/>
      <c r="S897" s="963"/>
      <c r="T897" s="963"/>
      <c r="U897" s="963"/>
      <c r="V897" s="963"/>
      <c r="W897" s="963"/>
      <c r="X897" s="963"/>
      <c r="Y897" s="963"/>
      <c r="Z897" s="963"/>
    </row>
    <row r="898" spans="1:26">
      <c r="A898" s="893"/>
      <c r="B898" s="963"/>
      <c r="C898" s="963"/>
      <c r="D898" s="1060"/>
      <c r="E898" s="780"/>
      <c r="F898" s="986"/>
      <c r="G898" s="1097"/>
      <c r="H898" s="1040"/>
      <c r="I898" s="893"/>
      <c r="J898" s="893"/>
      <c r="K898" s="960"/>
      <c r="L898" s="960"/>
      <c r="M898" s="963"/>
      <c r="N898" s="963"/>
      <c r="O898" s="963"/>
      <c r="P898" s="963"/>
      <c r="Q898" s="963"/>
      <c r="R898" s="963"/>
      <c r="S898" s="963"/>
      <c r="T898" s="963"/>
      <c r="U898" s="963"/>
      <c r="V898" s="963"/>
      <c r="W898" s="963"/>
      <c r="X898" s="963"/>
      <c r="Y898" s="963"/>
      <c r="Z898" s="963"/>
    </row>
    <row r="899" spans="1:26">
      <c r="A899" s="893"/>
      <c r="B899" s="963"/>
      <c r="C899" s="963"/>
      <c r="D899" s="1060"/>
      <c r="E899" s="780"/>
      <c r="F899" s="986"/>
      <c r="G899" s="1097"/>
      <c r="H899" s="1040"/>
      <c r="I899" s="893"/>
      <c r="J899" s="893"/>
      <c r="K899" s="960"/>
      <c r="L899" s="960"/>
      <c r="M899" s="963"/>
      <c r="N899" s="963"/>
      <c r="O899" s="963"/>
      <c r="P899" s="963"/>
      <c r="Q899" s="963"/>
      <c r="R899" s="963"/>
      <c r="S899" s="963"/>
      <c r="T899" s="963"/>
      <c r="U899" s="963"/>
      <c r="V899" s="963"/>
      <c r="W899" s="963"/>
      <c r="X899" s="963"/>
      <c r="Y899" s="963"/>
      <c r="Z899" s="963"/>
    </row>
    <row r="900" spans="1:26">
      <c r="A900" s="893"/>
      <c r="B900" s="963"/>
      <c r="C900" s="963"/>
      <c r="D900" s="1060"/>
      <c r="E900" s="780"/>
      <c r="F900" s="986"/>
      <c r="G900" s="1097"/>
      <c r="H900" s="1040"/>
      <c r="I900" s="893"/>
      <c r="J900" s="893"/>
      <c r="K900" s="960"/>
      <c r="L900" s="960"/>
      <c r="M900" s="963"/>
      <c r="N900" s="963"/>
      <c r="O900" s="963"/>
      <c r="P900" s="963"/>
      <c r="Q900" s="963"/>
      <c r="R900" s="963"/>
      <c r="S900" s="963"/>
      <c r="T900" s="963"/>
      <c r="U900" s="963"/>
      <c r="V900" s="963"/>
      <c r="W900" s="963"/>
      <c r="X900" s="963"/>
      <c r="Y900" s="963"/>
      <c r="Z900" s="963"/>
    </row>
    <row r="901" spans="1:26">
      <c r="A901" s="893"/>
      <c r="B901" s="963"/>
      <c r="C901" s="963"/>
      <c r="D901" s="1060"/>
      <c r="E901" s="780"/>
      <c r="F901" s="986"/>
      <c r="G901" s="1097"/>
      <c r="H901" s="1040"/>
      <c r="I901" s="893"/>
      <c r="J901" s="893"/>
      <c r="K901" s="960"/>
      <c r="L901" s="960"/>
      <c r="M901" s="963"/>
      <c r="N901" s="963"/>
      <c r="O901" s="963"/>
      <c r="P901" s="963"/>
      <c r="Q901" s="963"/>
      <c r="R901" s="963"/>
      <c r="S901" s="963"/>
      <c r="T901" s="963"/>
      <c r="U901" s="963"/>
      <c r="V901" s="963"/>
      <c r="W901" s="963"/>
      <c r="X901" s="963"/>
      <c r="Y901" s="963"/>
      <c r="Z901" s="963"/>
    </row>
    <row r="902" spans="1:26">
      <c r="A902" s="893"/>
      <c r="B902" s="963"/>
      <c r="C902" s="963"/>
      <c r="D902" s="1060"/>
      <c r="E902" s="780"/>
      <c r="F902" s="986"/>
      <c r="G902" s="1097"/>
      <c r="H902" s="1040"/>
      <c r="I902" s="893"/>
      <c r="J902" s="893"/>
      <c r="K902" s="960"/>
      <c r="L902" s="960"/>
      <c r="M902" s="963"/>
      <c r="N902" s="963"/>
      <c r="O902" s="963"/>
      <c r="P902" s="963"/>
      <c r="Q902" s="963"/>
      <c r="R902" s="963"/>
      <c r="S902" s="963"/>
      <c r="T902" s="963"/>
      <c r="U902" s="963"/>
      <c r="V902" s="963"/>
      <c r="W902" s="963"/>
      <c r="X902" s="963"/>
      <c r="Y902" s="963"/>
      <c r="Z902" s="963"/>
    </row>
    <row r="903" spans="1:26">
      <c r="A903" s="893"/>
      <c r="B903" s="963"/>
      <c r="C903" s="963"/>
      <c r="D903" s="1060"/>
      <c r="E903" s="780"/>
      <c r="F903" s="986"/>
      <c r="G903" s="1097"/>
      <c r="H903" s="1040"/>
      <c r="I903" s="893"/>
      <c r="J903" s="893"/>
      <c r="K903" s="960"/>
      <c r="L903" s="960"/>
      <c r="M903" s="963"/>
      <c r="N903" s="963"/>
      <c r="O903" s="963"/>
      <c r="P903" s="963"/>
      <c r="Q903" s="963"/>
      <c r="R903" s="963"/>
      <c r="S903" s="963"/>
      <c r="T903" s="963"/>
      <c r="U903" s="963"/>
      <c r="V903" s="963"/>
      <c r="W903" s="963"/>
      <c r="X903" s="963"/>
      <c r="Y903" s="963"/>
      <c r="Z903" s="963"/>
    </row>
    <row r="904" spans="1:26">
      <c r="A904" s="893"/>
      <c r="B904" s="963"/>
      <c r="C904" s="963"/>
      <c r="D904" s="1060"/>
      <c r="E904" s="780"/>
      <c r="F904" s="986"/>
      <c r="G904" s="1097"/>
      <c r="H904" s="1040"/>
      <c r="I904" s="893"/>
      <c r="J904" s="893"/>
      <c r="K904" s="960"/>
      <c r="L904" s="960"/>
      <c r="M904" s="963"/>
      <c r="N904" s="963"/>
      <c r="O904" s="963"/>
      <c r="P904" s="963"/>
      <c r="Q904" s="963"/>
      <c r="R904" s="963"/>
      <c r="S904" s="963"/>
      <c r="T904" s="963"/>
      <c r="U904" s="963"/>
      <c r="V904" s="963"/>
      <c r="W904" s="963"/>
      <c r="X904" s="963"/>
      <c r="Y904" s="963"/>
      <c r="Z904" s="963"/>
    </row>
    <row r="905" spans="1:26">
      <c r="A905" s="893"/>
      <c r="B905" s="963"/>
      <c r="C905" s="963"/>
      <c r="D905" s="1060"/>
      <c r="E905" s="780"/>
      <c r="F905" s="986"/>
      <c r="G905" s="1097"/>
      <c r="H905" s="1040"/>
      <c r="I905" s="893"/>
      <c r="J905" s="893"/>
      <c r="K905" s="960"/>
      <c r="L905" s="960"/>
      <c r="M905" s="963"/>
      <c r="N905" s="963"/>
      <c r="O905" s="963"/>
      <c r="P905" s="963"/>
      <c r="Q905" s="963"/>
      <c r="R905" s="963"/>
      <c r="S905" s="963"/>
      <c r="T905" s="963"/>
      <c r="U905" s="963"/>
      <c r="V905" s="963"/>
      <c r="W905" s="963"/>
      <c r="X905" s="963"/>
      <c r="Y905" s="963"/>
      <c r="Z905" s="963"/>
    </row>
    <row r="906" spans="1:26">
      <c r="A906" s="893"/>
      <c r="B906" s="963"/>
      <c r="C906" s="963"/>
      <c r="D906" s="1060"/>
      <c r="E906" s="780"/>
      <c r="F906" s="986"/>
      <c r="G906" s="1097"/>
      <c r="H906" s="1040"/>
      <c r="I906" s="893"/>
      <c r="J906" s="893"/>
      <c r="K906" s="960"/>
      <c r="L906" s="960"/>
      <c r="M906" s="963"/>
      <c r="N906" s="963"/>
      <c r="O906" s="963"/>
      <c r="P906" s="963"/>
      <c r="Q906" s="963"/>
      <c r="R906" s="963"/>
      <c r="S906" s="963"/>
      <c r="T906" s="963"/>
      <c r="U906" s="963"/>
      <c r="V906" s="963"/>
      <c r="W906" s="963"/>
      <c r="X906" s="963"/>
      <c r="Y906" s="963"/>
      <c r="Z906" s="963"/>
    </row>
    <row r="907" spans="1:26">
      <c r="A907" s="893"/>
      <c r="B907" s="963"/>
      <c r="C907" s="963"/>
      <c r="D907" s="1060"/>
      <c r="E907" s="780"/>
      <c r="F907" s="986"/>
      <c r="G907" s="1097"/>
      <c r="H907" s="1040"/>
      <c r="I907" s="893"/>
      <c r="J907" s="893"/>
      <c r="K907" s="960"/>
      <c r="L907" s="960"/>
      <c r="M907" s="963"/>
      <c r="N907" s="963"/>
      <c r="O907" s="963"/>
      <c r="P907" s="963"/>
      <c r="Q907" s="963"/>
      <c r="R907" s="963"/>
      <c r="S907" s="963"/>
      <c r="T907" s="963"/>
      <c r="U907" s="963"/>
      <c r="V907" s="963"/>
      <c r="W907" s="963"/>
      <c r="X907" s="963"/>
      <c r="Y907" s="963"/>
      <c r="Z907" s="963"/>
    </row>
    <row r="908" spans="1:26">
      <c r="A908" s="893"/>
      <c r="B908" s="963"/>
      <c r="C908" s="963"/>
      <c r="D908" s="1060"/>
      <c r="E908" s="780"/>
      <c r="F908" s="986"/>
      <c r="G908" s="1097"/>
      <c r="H908" s="1040"/>
      <c r="I908" s="893"/>
      <c r="J908" s="893"/>
      <c r="K908" s="960"/>
      <c r="L908" s="960"/>
      <c r="M908" s="963"/>
      <c r="N908" s="963"/>
      <c r="O908" s="963"/>
      <c r="P908" s="963"/>
      <c r="Q908" s="963"/>
      <c r="R908" s="963"/>
      <c r="S908" s="963"/>
      <c r="T908" s="963"/>
      <c r="U908" s="963"/>
      <c r="V908" s="963"/>
      <c r="W908" s="963"/>
      <c r="X908" s="963"/>
      <c r="Y908" s="963"/>
      <c r="Z908" s="963"/>
    </row>
    <row r="909" spans="1:26">
      <c r="A909" s="893"/>
      <c r="B909" s="963"/>
      <c r="C909" s="963"/>
      <c r="D909" s="1060"/>
      <c r="E909" s="780"/>
      <c r="F909" s="986"/>
      <c r="G909" s="1097"/>
      <c r="H909" s="1040"/>
      <c r="I909" s="893"/>
      <c r="J909" s="893"/>
      <c r="K909" s="960"/>
      <c r="L909" s="960"/>
      <c r="M909" s="963"/>
      <c r="N909" s="963"/>
      <c r="O909" s="963"/>
      <c r="P909" s="963"/>
      <c r="Q909" s="963"/>
      <c r="R909" s="963"/>
      <c r="S909" s="963"/>
      <c r="T909" s="963"/>
      <c r="U909" s="963"/>
      <c r="V909" s="963"/>
      <c r="W909" s="963"/>
      <c r="X909" s="963"/>
      <c r="Y909" s="963"/>
      <c r="Z909" s="963"/>
    </row>
    <row r="910" spans="1:26">
      <c r="A910" s="893"/>
      <c r="B910" s="963"/>
      <c r="C910" s="963"/>
      <c r="D910" s="1060"/>
      <c r="E910" s="780"/>
      <c r="F910" s="986"/>
      <c r="G910" s="1097"/>
      <c r="H910" s="1040"/>
      <c r="I910" s="893"/>
      <c r="J910" s="893"/>
      <c r="K910" s="960"/>
      <c r="L910" s="960"/>
      <c r="M910" s="963"/>
      <c r="N910" s="963"/>
      <c r="O910" s="963"/>
      <c r="P910" s="963"/>
      <c r="Q910" s="963"/>
      <c r="R910" s="963"/>
      <c r="S910" s="963"/>
      <c r="T910" s="963"/>
      <c r="U910" s="963"/>
      <c r="V910" s="963"/>
      <c r="W910" s="963"/>
      <c r="X910" s="963"/>
      <c r="Y910" s="963"/>
      <c r="Z910" s="963"/>
    </row>
    <row r="911" spans="1:26">
      <c r="A911" s="893"/>
      <c r="B911" s="963"/>
      <c r="C911" s="963"/>
      <c r="D911" s="1060"/>
      <c r="E911" s="780"/>
      <c r="F911" s="986"/>
      <c r="G911" s="1097"/>
      <c r="H911" s="1040"/>
      <c r="I911" s="893"/>
      <c r="J911" s="893"/>
      <c r="K911" s="960"/>
      <c r="L911" s="960"/>
      <c r="M911" s="963"/>
      <c r="N911" s="963"/>
      <c r="O911" s="963"/>
      <c r="P911" s="963"/>
      <c r="Q911" s="963"/>
      <c r="R911" s="963"/>
      <c r="S911" s="963"/>
      <c r="T911" s="963"/>
      <c r="U911" s="963"/>
      <c r="V911" s="963"/>
      <c r="W911" s="963"/>
      <c r="X911" s="963"/>
      <c r="Y911" s="963"/>
      <c r="Z911" s="963"/>
    </row>
    <row r="912" spans="1:26">
      <c r="A912" s="893"/>
      <c r="B912" s="963"/>
      <c r="C912" s="963"/>
      <c r="D912" s="1060"/>
      <c r="E912" s="780"/>
      <c r="F912" s="986"/>
      <c r="G912" s="1097"/>
      <c r="H912" s="1040"/>
      <c r="I912" s="893"/>
      <c r="J912" s="893"/>
      <c r="K912" s="960"/>
      <c r="L912" s="960"/>
      <c r="M912" s="963"/>
      <c r="N912" s="963"/>
      <c r="O912" s="963"/>
      <c r="P912" s="963"/>
      <c r="Q912" s="963"/>
      <c r="R912" s="963"/>
      <c r="S912" s="963"/>
      <c r="T912" s="963"/>
      <c r="U912" s="963"/>
      <c r="V912" s="963"/>
      <c r="W912" s="963"/>
      <c r="X912" s="963"/>
      <c r="Y912" s="963"/>
      <c r="Z912" s="963"/>
    </row>
    <row r="913" spans="1:26">
      <c r="A913" s="893"/>
      <c r="B913" s="963"/>
      <c r="C913" s="963"/>
      <c r="D913" s="1060"/>
      <c r="E913" s="780"/>
      <c r="F913" s="986"/>
      <c r="G913" s="1097"/>
      <c r="H913" s="1040"/>
      <c r="I913" s="893"/>
      <c r="J913" s="893"/>
      <c r="K913" s="960"/>
      <c r="L913" s="960"/>
      <c r="M913" s="963"/>
      <c r="N913" s="963"/>
      <c r="O913" s="963"/>
      <c r="P913" s="963"/>
      <c r="Q913" s="963"/>
      <c r="R913" s="963"/>
      <c r="S913" s="963"/>
      <c r="T913" s="963"/>
      <c r="U913" s="963"/>
      <c r="V913" s="963"/>
      <c r="W913" s="963"/>
      <c r="X913" s="963"/>
      <c r="Y913" s="963"/>
      <c r="Z913" s="963"/>
    </row>
    <row r="914" spans="1:26">
      <c r="A914" s="893"/>
      <c r="B914" s="963"/>
      <c r="C914" s="963"/>
      <c r="D914" s="1060"/>
      <c r="E914" s="780"/>
      <c r="F914" s="986"/>
      <c r="G914" s="1097"/>
      <c r="H914" s="1040"/>
      <c r="I914" s="893"/>
      <c r="J914" s="893"/>
      <c r="K914" s="960"/>
      <c r="L914" s="960"/>
      <c r="M914" s="963"/>
      <c r="N914" s="963"/>
      <c r="O914" s="963"/>
      <c r="P914" s="963"/>
      <c r="Q914" s="963"/>
      <c r="R914" s="963"/>
      <c r="S914" s="963"/>
      <c r="T914" s="963"/>
      <c r="U914" s="963"/>
      <c r="V914" s="963"/>
      <c r="W914" s="963"/>
      <c r="X914" s="963"/>
      <c r="Y914" s="963"/>
      <c r="Z914" s="963"/>
    </row>
    <row r="915" spans="1:26">
      <c r="A915" s="893"/>
      <c r="B915" s="963"/>
      <c r="C915" s="963"/>
      <c r="D915" s="1060"/>
      <c r="E915" s="780"/>
      <c r="F915" s="986"/>
      <c r="G915" s="1097"/>
      <c r="H915" s="1040"/>
      <c r="I915" s="893"/>
      <c r="J915" s="893"/>
      <c r="K915" s="960"/>
      <c r="L915" s="960"/>
      <c r="M915" s="963"/>
      <c r="N915" s="963"/>
      <c r="O915" s="963"/>
      <c r="P915" s="963"/>
      <c r="Q915" s="963"/>
      <c r="R915" s="963"/>
      <c r="S915" s="963"/>
      <c r="T915" s="963"/>
      <c r="U915" s="963"/>
      <c r="V915" s="963"/>
      <c r="W915" s="963"/>
      <c r="X915" s="963"/>
      <c r="Y915" s="963"/>
      <c r="Z915" s="963"/>
    </row>
    <row r="916" spans="1:26">
      <c r="A916" s="893"/>
      <c r="B916" s="963"/>
      <c r="C916" s="963"/>
      <c r="D916" s="1060"/>
      <c r="E916" s="780"/>
      <c r="F916" s="986"/>
      <c r="G916" s="1097"/>
      <c r="H916" s="1040"/>
      <c r="I916" s="893"/>
      <c r="J916" s="893"/>
      <c r="K916" s="960"/>
      <c r="L916" s="960"/>
      <c r="M916" s="963"/>
      <c r="N916" s="963"/>
      <c r="O916" s="963"/>
      <c r="P916" s="963"/>
      <c r="Q916" s="963"/>
      <c r="R916" s="963"/>
      <c r="S916" s="963"/>
      <c r="T916" s="963"/>
      <c r="U916" s="963"/>
      <c r="V916" s="963"/>
      <c r="W916" s="963"/>
      <c r="X916" s="963"/>
      <c r="Y916" s="963"/>
      <c r="Z916" s="963"/>
    </row>
    <row r="917" spans="1:26">
      <c r="A917" s="893"/>
      <c r="B917" s="963"/>
      <c r="C917" s="963"/>
      <c r="D917" s="1060"/>
      <c r="E917" s="780"/>
      <c r="F917" s="986"/>
      <c r="G917" s="1097"/>
      <c r="H917" s="1040"/>
      <c r="I917" s="893"/>
      <c r="J917" s="893"/>
      <c r="K917" s="960"/>
      <c r="L917" s="960"/>
      <c r="M917" s="963"/>
      <c r="N917" s="963"/>
      <c r="O917" s="963"/>
      <c r="P917" s="963"/>
      <c r="Q917" s="963"/>
      <c r="R917" s="963"/>
      <c r="S917" s="963"/>
      <c r="T917" s="963"/>
      <c r="U917" s="963"/>
      <c r="V917" s="963"/>
      <c r="W917" s="963"/>
      <c r="X917" s="963"/>
      <c r="Y917" s="963"/>
      <c r="Z917" s="963"/>
    </row>
    <row r="918" spans="1:26">
      <c r="A918" s="893"/>
      <c r="B918" s="963"/>
      <c r="C918" s="963"/>
      <c r="D918" s="1060"/>
      <c r="E918" s="780"/>
      <c r="F918" s="986"/>
      <c r="G918" s="1097"/>
      <c r="H918" s="1040"/>
      <c r="I918" s="893"/>
      <c r="J918" s="893"/>
      <c r="K918" s="960"/>
      <c r="L918" s="960"/>
      <c r="M918" s="963"/>
      <c r="N918" s="963"/>
      <c r="O918" s="963"/>
      <c r="P918" s="963"/>
      <c r="Q918" s="963"/>
      <c r="R918" s="963"/>
      <c r="S918" s="963"/>
      <c r="T918" s="963"/>
      <c r="U918" s="963"/>
      <c r="V918" s="963"/>
      <c r="W918" s="963"/>
      <c r="X918" s="963"/>
      <c r="Y918" s="963"/>
      <c r="Z918" s="963"/>
    </row>
    <row r="919" spans="1:26">
      <c r="A919" s="893"/>
      <c r="B919" s="963"/>
      <c r="C919" s="963"/>
      <c r="D919" s="1060"/>
      <c r="E919" s="780"/>
      <c r="F919" s="986"/>
      <c r="G919" s="1097"/>
      <c r="H919" s="1040"/>
      <c r="I919" s="893"/>
      <c r="J919" s="893"/>
      <c r="K919" s="960"/>
      <c r="L919" s="960"/>
      <c r="M919" s="963"/>
      <c r="N919" s="963"/>
      <c r="O919" s="963"/>
      <c r="P919" s="963"/>
      <c r="Q919" s="963"/>
      <c r="R919" s="963"/>
      <c r="S919" s="963"/>
      <c r="T919" s="963"/>
      <c r="U919" s="963"/>
      <c r="V919" s="963"/>
      <c r="W919" s="963"/>
      <c r="X919" s="963"/>
      <c r="Y919" s="963"/>
      <c r="Z919" s="963"/>
    </row>
    <row r="920" spans="1:26">
      <c r="A920" s="893"/>
      <c r="B920" s="963"/>
      <c r="C920" s="963"/>
      <c r="D920" s="1060"/>
      <c r="E920" s="780"/>
      <c r="F920" s="986"/>
      <c r="G920" s="1097"/>
      <c r="H920" s="1040"/>
      <c r="I920" s="893"/>
      <c r="J920" s="893"/>
      <c r="K920" s="960"/>
      <c r="L920" s="960"/>
      <c r="M920" s="963"/>
      <c r="N920" s="963"/>
      <c r="O920" s="963"/>
      <c r="P920" s="963"/>
      <c r="Q920" s="963"/>
      <c r="R920" s="963"/>
      <c r="S920" s="963"/>
      <c r="T920" s="963"/>
      <c r="U920" s="963"/>
      <c r="V920" s="963"/>
      <c r="W920" s="963"/>
      <c r="X920" s="963"/>
      <c r="Y920" s="963"/>
      <c r="Z920" s="963"/>
    </row>
    <row r="921" spans="1:26">
      <c r="A921" s="893"/>
      <c r="B921" s="963"/>
      <c r="C921" s="963"/>
      <c r="D921" s="1060"/>
      <c r="E921" s="780"/>
      <c r="F921" s="986"/>
      <c r="G921" s="1097"/>
      <c r="H921" s="1040"/>
      <c r="I921" s="893"/>
      <c r="J921" s="893"/>
      <c r="K921" s="960"/>
      <c r="L921" s="960"/>
      <c r="M921" s="963"/>
      <c r="N921" s="963"/>
      <c r="O921" s="963"/>
      <c r="P921" s="963"/>
      <c r="Q921" s="963"/>
      <c r="R921" s="963"/>
      <c r="S921" s="963"/>
      <c r="T921" s="963"/>
      <c r="U921" s="963"/>
      <c r="V921" s="963"/>
      <c r="W921" s="963"/>
      <c r="X921" s="963"/>
      <c r="Y921" s="963"/>
      <c r="Z921" s="963"/>
    </row>
    <row r="922" spans="1:26">
      <c r="A922" s="893"/>
      <c r="B922" s="963"/>
      <c r="C922" s="963"/>
      <c r="D922" s="1060"/>
      <c r="E922" s="780"/>
      <c r="F922" s="986"/>
      <c r="G922" s="1097"/>
      <c r="H922" s="1040"/>
      <c r="I922" s="893"/>
      <c r="J922" s="893"/>
      <c r="K922" s="960"/>
      <c r="L922" s="960"/>
      <c r="M922" s="963"/>
      <c r="N922" s="963"/>
      <c r="O922" s="963"/>
      <c r="P922" s="963"/>
      <c r="Q922" s="963"/>
      <c r="R922" s="963"/>
      <c r="S922" s="963"/>
      <c r="T922" s="963"/>
      <c r="U922" s="963"/>
      <c r="V922" s="963"/>
      <c r="W922" s="963"/>
      <c r="X922" s="963"/>
      <c r="Y922" s="963"/>
      <c r="Z922" s="963"/>
    </row>
    <row r="923" spans="1:26">
      <c r="A923" s="893"/>
      <c r="B923" s="963"/>
      <c r="C923" s="963"/>
      <c r="D923" s="1060"/>
      <c r="E923" s="780"/>
      <c r="F923" s="986"/>
      <c r="G923" s="1097"/>
      <c r="H923" s="1040"/>
      <c r="I923" s="893"/>
      <c r="J923" s="893"/>
      <c r="K923" s="960"/>
      <c r="L923" s="960"/>
      <c r="M923" s="963"/>
      <c r="N923" s="963"/>
      <c r="O923" s="963"/>
      <c r="P923" s="963"/>
      <c r="Q923" s="963"/>
      <c r="R923" s="963"/>
      <c r="S923" s="963"/>
      <c r="T923" s="963"/>
      <c r="U923" s="963"/>
      <c r="V923" s="963"/>
      <c r="W923" s="963"/>
      <c r="X923" s="963"/>
      <c r="Y923" s="963"/>
      <c r="Z923" s="963"/>
    </row>
    <row r="924" spans="1:26">
      <c r="A924" s="893"/>
      <c r="B924" s="963"/>
      <c r="C924" s="963"/>
      <c r="D924" s="1060"/>
      <c r="E924" s="780"/>
      <c r="F924" s="986"/>
      <c r="G924" s="1097"/>
      <c r="H924" s="1040"/>
      <c r="I924" s="893"/>
      <c r="J924" s="893"/>
      <c r="K924" s="960"/>
      <c r="L924" s="960"/>
      <c r="M924" s="963"/>
      <c r="N924" s="963"/>
      <c r="O924" s="963"/>
      <c r="P924" s="963"/>
      <c r="Q924" s="963"/>
      <c r="R924" s="963"/>
      <c r="S924" s="963"/>
      <c r="T924" s="963"/>
      <c r="U924" s="963"/>
      <c r="V924" s="963"/>
      <c r="W924" s="963"/>
      <c r="X924" s="963"/>
      <c r="Y924" s="963"/>
      <c r="Z924" s="963"/>
    </row>
    <row r="925" spans="1:26">
      <c r="A925" s="893"/>
      <c r="B925" s="963"/>
      <c r="C925" s="963"/>
      <c r="D925" s="1060"/>
      <c r="E925" s="780"/>
      <c r="F925" s="986"/>
      <c r="G925" s="1097"/>
      <c r="H925" s="1040"/>
      <c r="I925" s="893"/>
      <c r="J925" s="893"/>
      <c r="K925" s="960"/>
      <c r="L925" s="960"/>
      <c r="M925" s="963"/>
      <c r="N925" s="963"/>
      <c r="O925" s="963"/>
      <c r="P925" s="963"/>
      <c r="Q925" s="963"/>
      <c r="R925" s="963"/>
      <c r="S925" s="963"/>
      <c r="T925" s="963"/>
      <c r="U925" s="963"/>
      <c r="V925" s="963"/>
      <c r="W925" s="963"/>
      <c r="X925" s="963"/>
      <c r="Y925" s="963"/>
      <c r="Z925" s="963"/>
    </row>
    <row r="926" spans="1:26">
      <c r="A926" s="893"/>
      <c r="B926" s="963"/>
      <c r="C926" s="963"/>
      <c r="D926" s="1060"/>
      <c r="E926" s="780"/>
      <c r="F926" s="986"/>
      <c r="G926" s="1097"/>
      <c r="H926" s="1040"/>
      <c r="I926" s="893"/>
      <c r="J926" s="893"/>
      <c r="K926" s="960"/>
      <c r="L926" s="960"/>
      <c r="M926" s="963"/>
      <c r="N926" s="963"/>
      <c r="O926" s="963"/>
      <c r="P926" s="963"/>
      <c r="Q926" s="963"/>
      <c r="R926" s="963"/>
      <c r="S926" s="963"/>
      <c r="T926" s="963"/>
      <c r="U926" s="963"/>
      <c r="V926" s="963"/>
      <c r="W926" s="963"/>
      <c r="X926" s="963"/>
      <c r="Y926" s="963"/>
      <c r="Z926" s="963"/>
    </row>
    <row r="927" spans="1:26">
      <c r="A927" s="893"/>
      <c r="B927" s="963"/>
      <c r="C927" s="963"/>
      <c r="D927" s="1060"/>
      <c r="E927" s="780"/>
      <c r="F927" s="986"/>
      <c r="G927" s="1097"/>
      <c r="H927" s="1040"/>
      <c r="I927" s="893"/>
      <c r="J927" s="893"/>
      <c r="K927" s="960"/>
      <c r="L927" s="960"/>
      <c r="M927" s="963"/>
      <c r="N927" s="963"/>
      <c r="O927" s="963"/>
      <c r="P927" s="963"/>
      <c r="Q927" s="963"/>
      <c r="R927" s="963"/>
      <c r="S927" s="963"/>
      <c r="T927" s="963"/>
      <c r="U927" s="963"/>
      <c r="V927" s="963"/>
      <c r="W927" s="963"/>
      <c r="X927" s="963"/>
      <c r="Y927" s="963"/>
      <c r="Z927" s="963"/>
    </row>
    <row r="928" spans="1:26">
      <c r="A928" s="893"/>
      <c r="B928" s="963"/>
      <c r="C928" s="963"/>
      <c r="D928" s="1060"/>
      <c r="E928" s="780"/>
      <c r="F928" s="986"/>
      <c r="G928" s="1097"/>
      <c r="H928" s="1040"/>
      <c r="I928" s="893"/>
      <c r="J928" s="893"/>
      <c r="K928" s="960"/>
      <c r="L928" s="960"/>
      <c r="M928" s="963"/>
      <c r="N928" s="963"/>
      <c r="O928" s="963"/>
      <c r="P928" s="963"/>
      <c r="Q928" s="963"/>
      <c r="R928" s="963"/>
      <c r="S928" s="963"/>
      <c r="T928" s="963"/>
      <c r="U928" s="963"/>
      <c r="V928" s="963"/>
      <c r="W928" s="963"/>
      <c r="X928" s="963"/>
      <c r="Y928" s="963"/>
      <c r="Z928" s="963"/>
    </row>
    <row r="929" spans="1:26">
      <c r="A929" s="893"/>
      <c r="B929" s="963"/>
      <c r="C929" s="963"/>
      <c r="D929" s="1060"/>
      <c r="E929" s="780"/>
      <c r="F929" s="986"/>
      <c r="G929" s="1097"/>
      <c r="H929" s="1040"/>
      <c r="I929" s="893"/>
      <c r="J929" s="893"/>
      <c r="K929" s="960"/>
      <c r="L929" s="960"/>
      <c r="M929" s="963"/>
      <c r="N929" s="963"/>
      <c r="O929" s="963"/>
      <c r="P929" s="963"/>
      <c r="Q929" s="963"/>
      <c r="R929" s="963"/>
      <c r="S929" s="963"/>
      <c r="T929" s="963"/>
      <c r="U929" s="963"/>
      <c r="V929" s="963"/>
      <c r="W929" s="963"/>
      <c r="X929" s="963"/>
      <c r="Y929" s="963"/>
      <c r="Z929" s="963"/>
    </row>
    <row r="930" spans="1:26">
      <c r="A930" s="893"/>
      <c r="B930" s="963"/>
      <c r="C930" s="963"/>
      <c r="D930" s="1060"/>
      <c r="E930" s="780"/>
      <c r="F930" s="986"/>
      <c r="G930" s="1097"/>
      <c r="H930" s="1040"/>
      <c r="I930" s="893"/>
      <c r="J930" s="893"/>
      <c r="K930" s="960"/>
      <c r="L930" s="960"/>
      <c r="M930" s="963"/>
      <c r="N930" s="963"/>
      <c r="O930" s="963"/>
      <c r="P930" s="963"/>
      <c r="Q930" s="963"/>
      <c r="R930" s="963"/>
      <c r="S930" s="963"/>
      <c r="T930" s="963"/>
      <c r="U930" s="963"/>
      <c r="V930" s="963"/>
      <c r="W930" s="963"/>
      <c r="X930" s="963"/>
      <c r="Y930" s="963"/>
      <c r="Z930" s="963"/>
    </row>
    <row r="931" spans="1:26">
      <c r="A931" s="893"/>
      <c r="B931" s="963"/>
      <c r="C931" s="963"/>
      <c r="D931" s="1060"/>
      <c r="E931" s="780"/>
      <c r="F931" s="986"/>
      <c r="G931" s="1097"/>
      <c r="H931" s="1040"/>
      <c r="I931" s="893"/>
      <c r="J931" s="893"/>
      <c r="K931" s="960"/>
      <c r="L931" s="960"/>
      <c r="M931" s="963"/>
      <c r="N931" s="963"/>
      <c r="O931" s="963"/>
      <c r="P931" s="963"/>
      <c r="Q931" s="963"/>
      <c r="R931" s="963"/>
      <c r="S931" s="963"/>
      <c r="T931" s="963"/>
      <c r="U931" s="963"/>
      <c r="V931" s="963"/>
      <c r="W931" s="963"/>
      <c r="X931" s="963"/>
      <c r="Y931" s="963"/>
      <c r="Z931" s="963"/>
    </row>
    <row r="932" spans="1:26">
      <c r="A932" s="893"/>
      <c r="B932" s="963"/>
      <c r="C932" s="963"/>
      <c r="D932" s="1060"/>
      <c r="E932" s="780"/>
      <c r="F932" s="986"/>
      <c r="G932" s="1097"/>
      <c r="H932" s="1040"/>
      <c r="I932" s="893"/>
      <c r="J932" s="893"/>
      <c r="K932" s="960"/>
      <c r="L932" s="960"/>
      <c r="M932" s="963"/>
      <c r="N932" s="963"/>
      <c r="O932" s="963"/>
      <c r="P932" s="963"/>
      <c r="Q932" s="963"/>
      <c r="R932" s="963"/>
      <c r="S932" s="963"/>
      <c r="T932" s="963"/>
      <c r="U932" s="963"/>
      <c r="V932" s="963"/>
      <c r="W932" s="963"/>
      <c r="X932" s="963"/>
      <c r="Y932" s="963"/>
      <c r="Z932" s="963"/>
    </row>
    <row r="933" spans="1:26">
      <c r="A933" s="893"/>
      <c r="B933" s="963"/>
      <c r="C933" s="963"/>
      <c r="D933" s="1060"/>
      <c r="E933" s="780"/>
      <c r="F933" s="986"/>
      <c r="G933" s="1097"/>
      <c r="H933" s="1040"/>
      <c r="I933" s="893"/>
      <c r="J933" s="893"/>
      <c r="K933" s="960"/>
      <c r="L933" s="960"/>
      <c r="M933" s="963"/>
      <c r="N933" s="963"/>
      <c r="O933" s="963"/>
      <c r="P933" s="963"/>
      <c r="Q933" s="963"/>
      <c r="R933" s="963"/>
      <c r="S933" s="963"/>
      <c r="T933" s="963"/>
      <c r="U933" s="963"/>
      <c r="V933" s="963"/>
      <c r="W933" s="963"/>
      <c r="X933" s="963"/>
      <c r="Y933" s="963"/>
      <c r="Z933" s="963"/>
    </row>
    <row r="934" spans="1:26">
      <c r="A934" s="893"/>
      <c r="B934" s="963"/>
      <c r="C934" s="963"/>
      <c r="D934" s="1060"/>
      <c r="E934" s="780"/>
      <c r="F934" s="986"/>
      <c r="G934" s="1097"/>
      <c r="H934" s="1040"/>
      <c r="I934" s="893"/>
      <c r="J934" s="893"/>
      <c r="K934" s="960"/>
      <c r="L934" s="960"/>
      <c r="M934" s="963"/>
      <c r="N934" s="963"/>
      <c r="O934" s="963"/>
      <c r="P934" s="963"/>
      <c r="Q934" s="963"/>
      <c r="R934" s="963"/>
      <c r="S934" s="963"/>
      <c r="T934" s="963"/>
      <c r="U934" s="963"/>
      <c r="V934" s="963"/>
      <c r="W934" s="963"/>
      <c r="X934" s="963"/>
      <c r="Y934" s="963"/>
      <c r="Z934" s="963"/>
    </row>
    <row r="935" spans="1:26">
      <c r="A935" s="893"/>
      <c r="B935" s="963"/>
      <c r="C935" s="963"/>
      <c r="D935" s="1060"/>
      <c r="E935" s="780"/>
      <c r="F935" s="986"/>
      <c r="G935" s="1097"/>
      <c r="H935" s="1040"/>
      <c r="I935" s="893"/>
      <c r="J935" s="893"/>
      <c r="K935" s="960"/>
      <c r="L935" s="960"/>
      <c r="M935" s="963"/>
      <c r="N935" s="963"/>
      <c r="O935" s="963"/>
      <c r="P935" s="963"/>
      <c r="Q935" s="963"/>
      <c r="R935" s="963"/>
      <c r="S935" s="963"/>
      <c r="T935" s="963"/>
      <c r="U935" s="963"/>
      <c r="V935" s="963"/>
      <c r="W935" s="963"/>
      <c r="X935" s="963"/>
      <c r="Y935" s="963"/>
      <c r="Z935" s="963"/>
    </row>
    <row r="936" spans="1:26">
      <c r="A936" s="893"/>
      <c r="B936" s="963"/>
      <c r="C936" s="963"/>
      <c r="D936" s="1060"/>
      <c r="E936" s="780"/>
      <c r="F936" s="986"/>
      <c r="G936" s="1097"/>
      <c r="H936" s="1040"/>
      <c r="I936" s="893"/>
      <c r="J936" s="893"/>
      <c r="K936" s="960"/>
      <c r="L936" s="960"/>
      <c r="M936" s="963"/>
      <c r="N936" s="963"/>
      <c r="O936" s="963"/>
      <c r="P936" s="963"/>
      <c r="Q936" s="963"/>
      <c r="R936" s="963"/>
      <c r="S936" s="963"/>
      <c r="T936" s="963"/>
      <c r="U936" s="963"/>
      <c r="V936" s="963"/>
      <c r="W936" s="963"/>
      <c r="X936" s="963"/>
      <c r="Y936" s="963"/>
      <c r="Z936" s="963"/>
    </row>
    <row r="937" spans="1:26">
      <c r="A937" s="893"/>
      <c r="B937" s="963"/>
      <c r="C937" s="963"/>
      <c r="D937" s="1060"/>
      <c r="E937" s="780"/>
      <c r="F937" s="986"/>
      <c r="G937" s="1097"/>
      <c r="H937" s="1040"/>
      <c r="I937" s="893"/>
      <c r="J937" s="893"/>
      <c r="K937" s="960"/>
      <c r="L937" s="960"/>
      <c r="M937" s="963"/>
      <c r="N937" s="963"/>
      <c r="O937" s="963"/>
      <c r="P937" s="963"/>
      <c r="Q937" s="963"/>
      <c r="R937" s="963"/>
      <c r="S937" s="963"/>
      <c r="T937" s="963"/>
      <c r="U937" s="963"/>
      <c r="V937" s="963"/>
      <c r="W937" s="963"/>
      <c r="X937" s="963"/>
      <c r="Y937" s="963"/>
      <c r="Z937" s="963"/>
    </row>
    <row r="938" spans="1:26">
      <c r="A938" s="893"/>
      <c r="B938" s="963"/>
      <c r="C938" s="963"/>
      <c r="D938" s="1060"/>
      <c r="E938" s="780"/>
      <c r="F938" s="986"/>
      <c r="G938" s="1097"/>
      <c r="H938" s="1040"/>
      <c r="I938" s="893"/>
      <c r="J938" s="893"/>
      <c r="K938" s="960"/>
      <c r="L938" s="960"/>
      <c r="M938" s="963"/>
      <c r="N938" s="963"/>
      <c r="O938" s="963"/>
      <c r="P938" s="963"/>
      <c r="Q938" s="963"/>
      <c r="R938" s="963"/>
      <c r="S938" s="963"/>
      <c r="T938" s="963"/>
      <c r="U938" s="963"/>
      <c r="V938" s="963"/>
      <c r="W938" s="963"/>
      <c r="X938" s="963"/>
      <c r="Y938" s="963"/>
      <c r="Z938" s="963"/>
    </row>
    <row r="939" spans="1:26">
      <c r="A939" s="893"/>
      <c r="B939" s="963"/>
      <c r="C939" s="963"/>
      <c r="D939" s="1060"/>
      <c r="E939" s="780"/>
      <c r="F939" s="986"/>
      <c r="G939" s="1097"/>
      <c r="H939" s="1040"/>
      <c r="I939" s="893"/>
      <c r="J939" s="893"/>
      <c r="K939" s="960"/>
      <c r="L939" s="960"/>
      <c r="M939" s="963"/>
      <c r="N939" s="963"/>
      <c r="O939" s="963"/>
      <c r="P939" s="963"/>
      <c r="Q939" s="963"/>
      <c r="R939" s="963"/>
      <c r="S939" s="963"/>
      <c r="T939" s="963"/>
      <c r="U939" s="963"/>
      <c r="V939" s="963"/>
      <c r="W939" s="963"/>
      <c r="X939" s="963"/>
      <c r="Y939" s="963"/>
      <c r="Z939" s="963"/>
    </row>
    <row r="940" spans="1:26">
      <c r="A940" s="893"/>
      <c r="B940" s="963"/>
      <c r="C940" s="963"/>
      <c r="D940" s="1060"/>
      <c r="E940" s="780"/>
      <c r="F940" s="986"/>
      <c r="G940" s="1097"/>
      <c r="H940" s="1040"/>
      <c r="I940" s="893"/>
      <c r="J940" s="893"/>
      <c r="K940" s="960"/>
      <c r="L940" s="960"/>
      <c r="M940" s="963"/>
      <c r="N940" s="963"/>
      <c r="O940" s="963"/>
      <c r="P940" s="963"/>
      <c r="Q940" s="963"/>
      <c r="R940" s="963"/>
      <c r="S940" s="963"/>
      <c r="T940" s="963"/>
      <c r="U940" s="963"/>
      <c r="V940" s="963"/>
      <c r="W940" s="963"/>
      <c r="X940" s="963"/>
      <c r="Y940" s="963"/>
      <c r="Z940" s="963"/>
    </row>
    <row r="941" spans="1:26">
      <c r="A941" s="893"/>
      <c r="B941" s="963"/>
      <c r="C941" s="963"/>
      <c r="D941" s="1060"/>
      <c r="E941" s="780"/>
      <c r="F941" s="986"/>
      <c r="G941" s="1097"/>
      <c r="H941" s="1040"/>
      <c r="I941" s="893"/>
      <c r="J941" s="893"/>
      <c r="K941" s="960"/>
      <c r="L941" s="960"/>
      <c r="M941" s="963"/>
      <c r="N941" s="963"/>
      <c r="O941" s="963"/>
      <c r="P941" s="963"/>
      <c r="Q941" s="963"/>
      <c r="R941" s="963"/>
      <c r="S941" s="963"/>
      <c r="T941" s="963"/>
      <c r="U941" s="963"/>
      <c r="V941" s="963"/>
      <c r="W941" s="963"/>
      <c r="X941" s="963"/>
      <c r="Y941" s="963"/>
      <c r="Z941" s="963"/>
    </row>
    <row r="942" spans="1:26">
      <c r="A942" s="893"/>
      <c r="B942" s="963"/>
      <c r="C942" s="963"/>
      <c r="D942" s="1060"/>
      <c r="E942" s="780"/>
      <c r="F942" s="986"/>
      <c r="G942" s="1097"/>
      <c r="H942" s="1040"/>
      <c r="I942" s="893"/>
      <c r="J942" s="893"/>
      <c r="K942" s="960"/>
      <c r="L942" s="960"/>
      <c r="M942" s="963"/>
      <c r="N942" s="963"/>
      <c r="O942" s="963"/>
      <c r="P942" s="963"/>
      <c r="Q942" s="963"/>
      <c r="R942" s="963"/>
      <c r="S942" s="963"/>
      <c r="T942" s="963"/>
      <c r="U942" s="963"/>
      <c r="V942" s="963"/>
      <c r="W942" s="963"/>
      <c r="X942" s="963"/>
      <c r="Y942" s="963"/>
      <c r="Z942" s="963"/>
    </row>
    <row r="943" spans="1:26">
      <c r="A943" s="893"/>
      <c r="B943" s="963"/>
      <c r="C943" s="963"/>
      <c r="D943" s="1060"/>
      <c r="E943" s="780"/>
      <c r="F943" s="986"/>
      <c r="G943" s="1097"/>
      <c r="H943" s="1040"/>
      <c r="I943" s="893"/>
      <c r="J943" s="893"/>
      <c r="K943" s="960"/>
      <c r="L943" s="960"/>
      <c r="M943" s="963"/>
      <c r="N943" s="963"/>
      <c r="O943" s="963"/>
      <c r="P943" s="963"/>
      <c r="Q943" s="963"/>
      <c r="R943" s="963"/>
      <c r="S943" s="963"/>
      <c r="T943" s="963"/>
      <c r="U943" s="963"/>
      <c r="V943" s="963"/>
      <c r="W943" s="963"/>
      <c r="X943" s="963"/>
      <c r="Y943" s="963"/>
      <c r="Z943" s="963"/>
    </row>
    <row r="944" spans="1:26">
      <c r="A944" s="893"/>
      <c r="B944" s="963"/>
      <c r="C944" s="963"/>
      <c r="D944" s="1060"/>
      <c r="E944" s="780"/>
      <c r="F944" s="986"/>
      <c r="G944" s="1097"/>
      <c r="H944" s="1040"/>
      <c r="I944" s="893"/>
      <c r="J944" s="893"/>
      <c r="K944" s="960"/>
      <c r="L944" s="960"/>
      <c r="M944" s="963"/>
      <c r="N944" s="963"/>
      <c r="O944" s="963"/>
      <c r="P944" s="963"/>
      <c r="Q944" s="963"/>
      <c r="R944" s="963"/>
      <c r="S944" s="963"/>
      <c r="T944" s="963"/>
      <c r="U944" s="963"/>
      <c r="V944" s="963"/>
      <c r="W944" s="963"/>
      <c r="X944" s="963"/>
      <c r="Y944" s="963"/>
      <c r="Z944" s="963"/>
    </row>
    <row r="945" spans="1:26">
      <c r="A945" s="893"/>
      <c r="B945" s="963"/>
      <c r="C945" s="963"/>
      <c r="D945" s="1060"/>
      <c r="E945" s="780"/>
      <c r="F945" s="986"/>
      <c r="G945" s="1097"/>
      <c r="H945" s="1040"/>
      <c r="I945" s="893"/>
      <c r="J945" s="893"/>
      <c r="K945" s="960"/>
      <c r="L945" s="960"/>
      <c r="M945" s="963"/>
      <c r="N945" s="963"/>
      <c r="O945" s="963"/>
      <c r="P945" s="963"/>
      <c r="Q945" s="963"/>
      <c r="R945" s="963"/>
      <c r="S945" s="963"/>
      <c r="T945" s="963"/>
      <c r="U945" s="963"/>
      <c r="V945" s="963"/>
      <c r="W945" s="963"/>
      <c r="X945" s="963"/>
      <c r="Y945" s="963"/>
      <c r="Z945" s="963"/>
    </row>
    <row r="946" spans="1:26">
      <c r="A946" s="893"/>
      <c r="B946" s="963"/>
      <c r="C946" s="963"/>
      <c r="D946" s="1060"/>
      <c r="E946" s="780"/>
      <c r="F946" s="986"/>
      <c r="G946" s="1097"/>
      <c r="H946" s="1040"/>
      <c r="I946" s="893"/>
      <c r="J946" s="893"/>
      <c r="K946" s="960"/>
      <c r="L946" s="960"/>
      <c r="M946" s="963"/>
      <c r="N946" s="963"/>
      <c r="O946" s="963"/>
      <c r="P946" s="963"/>
      <c r="Q946" s="963"/>
      <c r="R946" s="963"/>
      <c r="S946" s="963"/>
      <c r="T946" s="963"/>
      <c r="U946" s="963"/>
      <c r="V946" s="963"/>
      <c r="W946" s="963"/>
      <c r="X946" s="963"/>
      <c r="Y946" s="963"/>
      <c r="Z946" s="963"/>
    </row>
    <row r="947" spans="1:26">
      <c r="A947" s="893"/>
      <c r="B947" s="963"/>
      <c r="C947" s="963"/>
      <c r="D947" s="1060"/>
      <c r="E947" s="780"/>
      <c r="F947" s="986"/>
      <c r="G947" s="1097"/>
      <c r="H947" s="1040"/>
      <c r="I947" s="893"/>
      <c r="J947" s="893"/>
      <c r="K947" s="960"/>
      <c r="L947" s="960"/>
      <c r="M947" s="963"/>
      <c r="N947" s="963"/>
      <c r="O947" s="963"/>
      <c r="P947" s="963"/>
      <c r="Q947" s="963"/>
      <c r="R947" s="963"/>
      <c r="S947" s="963"/>
      <c r="T947" s="963"/>
      <c r="U947" s="963"/>
      <c r="V947" s="963"/>
      <c r="W947" s="963"/>
      <c r="X947" s="963"/>
      <c r="Y947" s="963"/>
      <c r="Z947" s="963"/>
    </row>
    <row r="948" spans="1:26">
      <c r="A948" s="893"/>
      <c r="B948" s="963"/>
      <c r="C948" s="963"/>
      <c r="D948" s="1060"/>
      <c r="E948" s="780"/>
      <c r="F948" s="986"/>
      <c r="G948" s="1097"/>
      <c r="H948" s="1040"/>
      <c r="I948" s="893"/>
      <c r="J948" s="893"/>
      <c r="K948" s="960"/>
      <c r="L948" s="960"/>
      <c r="M948" s="963"/>
      <c r="N948" s="963"/>
      <c r="O948" s="963"/>
      <c r="P948" s="963"/>
      <c r="Q948" s="963"/>
      <c r="R948" s="963"/>
      <c r="S948" s="963"/>
      <c r="T948" s="963"/>
      <c r="U948" s="963"/>
      <c r="V948" s="963"/>
      <c r="W948" s="963"/>
      <c r="X948" s="963"/>
      <c r="Y948" s="963"/>
      <c r="Z948" s="963"/>
    </row>
    <row r="949" spans="1:26">
      <c r="A949" s="893"/>
      <c r="B949" s="963"/>
      <c r="C949" s="963"/>
      <c r="D949" s="1060"/>
      <c r="E949" s="780"/>
      <c r="F949" s="986"/>
      <c r="G949" s="1097"/>
      <c r="H949" s="1040"/>
      <c r="I949" s="893"/>
      <c r="J949" s="893"/>
      <c r="K949" s="960"/>
      <c r="L949" s="960"/>
      <c r="M949" s="963"/>
      <c r="N949" s="963"/>
      <c r="O949" s="963"/>
      <c r="P949" s="963"/>
      <c r="Q949" s="963"/>
      <c r="R949" s="963"/>
      <c r="S949" s="963"/>
      <c r="T949" s="963"/>
      <c r="U949" s="963"/>
      <c r="V949" s="963"/>
      <c r="W949" s="963"/>
      <c r="X949" s="963"/>
      <c r="Y949" s="963"/>
      <c r="Z949" s="963"/>
    </row>
    <row r="950" spans="1:26">
      <c r="A950" s="893"/>
      <c r="B950" s="963"/>
      <c r="C950" s="963"/>
      <c r="D950" s="1060"/>
      <c r="E950" s="780"/>
      <c r="F950" s="986"/>
      <c r="G950" s="1097"/>
      <c r="H950" s="1040"/>
      <c r="I950" s="893"/>
      <c r="J950" s="893"/>
      <c r="K950" s="960"/>
      <c r="L950" s="960"/>
      <c r="M950" s="963"/>
      <c r="N950" s="963"/>
      <c r="O950" s="963"/>
      <c r="P950" s="963"/>
      <c r="Q950" s="963"/>
      <c r="R950" s="963"/>
      <c r="S950" s="963"/>
      <c r="T950" s="963"/>
      <c r="U950" s="963"/>
      <c r="V950" s="963"/>
      <c r="W950" s="963"/>
      <c r="X950" s="963"/>
      <c r="Y950" s="963"/>
      <c r="Z950" s="963"/>
    </row>
    <row r="951" spans="1:26">
      <c r="A951" s="893"/>
      <c r="B951" s="963"/>
      <c r="C951" s="963"/>
      <c r="D951" s="1060"/>
      <c r="E951" s="780"/>
      <c r="F951" s="986"/>
      <c r="G951" s="1097"/>
      <c r="H951" s="1040"/>
      <c r="I951" s="893"/>
      <c r="J951" s="893"/>
      <c r="K951" s="960"/>
      <c r="L951" s="960"/>
      <c r="M951" s="963"/>
      <c r="N951" s="963"/>
      <c r="O951" s="963"/>
      <c r="P951" s="963"/>
      <c r="Q951" s="963"/>
      <c r="R951" s="963"/>
      <c r="S951" s="963"/>
      <c r="T951" s="963"/>
      <c r="U951" s="963"/>
      <c r="V951" s="963"/>
      <c r="W951" s="963"/>
      <c r="X951" s="963"/>
      <c r="Y951" s="963"/>
      <c r="Z951" s="963"/>
    </row>
    <row r="952" spans="1:26">
      <c r="A952" s="893"/>
      <c r="B952" s="963"/>
      <c r="C952" s="963"/>
      <c r="D952" s="1060"/>
      <c r="E952" s="780"/>
      <c r="F952" s="986"/>
      <c r="G952" s="1097"/>
      <c r="H952" s="1040"/>
      <c r="I952" s="893"/>
      <c r="J952" s="893"/>
      <c r="K952" s="960"/>
      <c r="L952" s="960"/>
      <c r="M952" s="963"/>
      <c r="N952" s="963"/>
      <c r="O952" s="963"/>
      <c r="P952" s="963"/>
      <c r="Q952" s="963"/>
      <c r="R952" s="963"/>
      <c r="S952" s="963"/>
      <c r="T952" s="963"/>
      <c r="U952" s="963"/>
      <c r="V952" s="963"/>
      <c r="W952" s="963"/>
      <c r="X952" s="963"/>
      <c r="Y952" s="963"/>
      <c r="Z952" s="963"/>
    </row>
    <row r="953" spans="1:26">
      <c r="A953" s="893"/>
      <c r="B953" s="963"/>
      <c r="C953" s="963"/>
      <c r="D953" s="1060"/>
      <c r="E953" s="780"/>
      <c r="F953" s="986"/>
      <c r="G953" s="1097"/>
      <c r="H953" s="1040"/>
      <c r="I953" s="893"/>
      <c r="J953" s="893"/>
      <c r="K953" s="960"/>
      <c r="L953" s="960"/>
      <c r="M953" s="963"/>
      <c r="N953" s="963"/>
      <c r="O953" s="963"/>
      <c r="P953" s="963"/>
      <c r="Q953" s="963"/>
      <c r="R953" s="963"/>
      <c r="S953" s="963"/>
      <c r="T953" s="963"/>
      <c r="U953" s="963"/>
      <c r="V953" s="963"/>
      <c r="W953" s="963"/>
      <c r="X953" s="963"/>
      <c r="Y953" s="963"/>
      <c r="Z953" s="963"/>
    </row>
    <row r="954" spans="1:26">
      <c r="A954" s="893"/>
      <c r="B954" s="963"/>
      <c r="C954" s="963"/>
      <c r="D954" s="1060"/>
      <c r="E954" s="780"/>
      <c r="F954" s="986"/>
      <c r="G954" s="1097"/>
      <c r="H954" s="1040"/>
      <c r="I954" s="893"/>
      <c r="J954" s="893"/>
      <c r="K954" s="960"/>
      <c r="L954" s="960"/>
      <c r="M954" s="963"/>
      <c r="N954" s="963"/>
      <c r="O954" s="963"/>
      <c r="P954" s="963"/>
      <c r="Q954" s="963"/>
      <c r="R954" s="963"/>
      <c r="S954" s="963"/>
      <c r="T954" s="963"/>
      <c r="U954" s="963"/>
      <c r="V954" s="963"/>
      <c r="W954" s="963"/>
      <c r="X954" s="963"/>
      <c r="Y954" s="963"/>
      <c r="Z954" s="963"/>
    </row>
    <row r="955" spans="1:26">
      <c r="A955" s="893"/>
      <c r="B955" s="963"/>
      <c r="C955" s="963"/>
      <c r="D955" s="1060"/>
      <c r="E955" s="780"/>
      <c r="F955" s="986"/>
      <c r="G955" s="1097"/>
      <c r="H955" s="1040"/>
      <c r="I955" s="893"/>
      <c r="J955" s="893"/>
      <c r="K955" s="960"/>
      <c r="L955" s="960"/>
      <c r="M955" s="963"/>
      <c r="N955" s="963"/>
      <c r="O955" s="963"/>
      <c r="P955" s="963"/>
      <c r="Q955" s="963"/>
      <c r="R955" s="963"/>
      <c r="S955" s="963"/>
      <c r="T955" s="963"/>
      <c r="U955" s="963"/>
      <c r="V955" s="963"/>
      <c r="W955" s="963"/>
      <c r="X955" s="963"/>
      <c r="Y955" s="963"/>
      <c r="Z955" s="963"/>
    </row>
    <row r="956" spans="1:26">
      <c r="A956" s="893"/>
      <c r="B956" s="963"/>
      <c r="C956" s="963"/>
      <c r="D956" s="1060"/>
      <c r="E956" s="780"/>
      <c r="F956" s="986"/>
      <c r="G956" s="1097"/>
      <c r="H956" s="1040"/>
      <c r="I956" s="893"/>
      <c r="J956" s="893"/>
      <c r="K956" s="960"/>
      <c r="L956" s="960"/>
      <c r="M956" s="963"/>
      <c r="N956" s="963"/>
      <c r="O956" s="963"/>
      <c r="P956" s="963"/>
      <c r="Q956" s="963"/>
      <c r="R956" s="963"/>
      <c r="S956" s="963"/>
      <c r="T956" s="963"/>
      <c r="U956" s="963"/>
      <c r="V956" s="963"/>
      <c r="W956" s="963"/>
      <c r="X956" s="963"/>
      <c r="Y956" s="963"/>
      <c r="Z956" s="963"/>
    </row>
    <row r="957" spans="1:26">
      <c r="A957" s="893"/>
      <c r="B957" s="963"/>
      <c r="C957" s="963"/>
      <c r="D957" s="1060"/>
      <c r="E957" s="780"/>
      <c r="F957" s="986"/>
      <c r="G957" s="1097"/>
      <c r="H957" s="1040"/>
      <c r="I957" s="893"/>
      <c r="J957" s="893"/>
      <c r="K957" s="960"/>
      <c r="L957" s="960"/>
      <c r="M957" s="963"/>
      <c r="N957" s="963"/>
      <c r="O957" s="963"/>
      <c r="P957" s="963"/>
      <c r="Q957" s="963"/>
      <c r="R957" s="963"/>
      <c r="S957" s="963"/>
      <c r="T957" s="963"/>
      <c r="U957" s="963"/>
      <c r="V957" s="963"/>
      <c r="W957" s="963"/>
      <c r="X957" s="963"/>
      <c r="Y957" s="963"/>
      <c r="Z957" s="963"/>
    </row>
    <row r="958" spans="1:26">
      <c r="A958" s="893"/>
      <c r="B958" s="963"/>
      <c r="C958" s="963"/>
      <c r="D958" s="1060"/>
      <c r="E958" s="780"/>
      <c r="F958" s="986"/>
      <c r="G958" s="1097"/>
      <c r="H958" s="1040"/>
      <c r="I958" s="893"/>
      <c r="J958" s="893"/>
      <c r="K958" s="960"/>
      <c r="L958" s="960"/>
      <c r="M958" s="963"/>
      <c r="N958" s="963"/>
      <c r="O958" s="963"/>
      <c r="P958" s="963"/>
      <c r="Q958" s="963"/>
      <c r="R958" s="963"/>
      <c r="S958" s="963"/>
      <c r="T958" s="963"/>
      <c r="U958" s="963"/>
      <c r="V958" s="963"/>
      <c r="W958" s="963"/>
      <c r="X958" s="963"/>
      <c r="Y958" s="963"/>
      <c r="Z958" s="963"/>
    </row>
    <row r="959" spans="1:26">
      <c r="A959" s="893"/>
      <c r="B959" s="963"/>
      <c r="C959" s="963"/>
      <c r="D959" s="1060"/>
      <c r="E959" s="780"/>
      <c r="F959" s="986"/>
      <c r="G959" s="1097"/>
      <c r="H959" s="1040"/>
      <c r="I959" s="893"/>
      <c r="J959" s="893"/>
      <c r="K959" s="960"/>
      <c r="L959" s="960"/>
      <c r="M959" s="963"/>
      <c r="N959" s="963"/>
      <c r="O959" s="963"/>
      <c r="P959" s="963"/>
      <c r="Q959" s="963"/>
      <c r="R959" s="963"/>
      <c r="S959" s="963"/>
      <c r="T959" s="963"/>
      <c r="U959" s="963"/>
      <c r="V959" s="963"/>
      <c r="W959" s="963"/>
      <c r="X959" s="963"/>
      <c r="Y959" s="963"/>
      <c r="Z959" s="963"/>
    </row>
    <row r="960" spans="1:26">
      <c r="A960" s="893"/>
      <c r="B960" s="963"/>
      <c r="C960" s="963"/>
      <c r="D960" s="1060"/>
      <c r="E960" s="780"/>
      <c r="F960" s="986"/>
      <c r="G960" s="1097"/>
      <c r="H960" s="1040"/>
      <c r="I960" s="893"/>
      <c r="J960" s="893"/>
      <c r="K960" s="960"/>
      <c r="L960" s="960"/>
      <c r="M960" s="963"/>
      <c r="N960" s="963"/>
      <c r="O960" s="963"/>
      <c r="P960" s="963"/>
      <c r="Q960" s="963"/>
      <c r="R960" s="963"/>
      <c r="S960" s="963"/>
      <c r="T960" s="963"/>
      <c r="U960" s="963"/>
      <c r="V960" s="963"/>
      <c r="W960" s="963"/>
      <c r="X960" s="963"/>
      <c r="Y960" s="963"/>
      <c r="Z960" s="963"/>
    </row>
    <row r="961" spans="1:26">
      <c r="A961" s="893"/>
      <c r="B961" s="963"/>
      <c r="C961" s="963"/>
      <c r="D961" s="1060"/>
      <c r="E961" s="780"/>
      <c r="F961" s="986"/>
      <c r="G961" s="1097"/>
      <c r="H961" s="1040"/>
      <c r="I961" s="893"/>
      <c r="J961" s="893"/>
      <c r="K961" s="960"/>
      <c r="L961" s="960"/>
      <c r="M961" s="963"/>
      <c r="N961" s="963"/>
      <c r="O961" s="963"/>
      <c r="P961" s="963"/>
      <c r="Q961" s="963"/>
      <c r="R961" s="963"/>
      <c r="S961" s="963"/>
      <c r="T961" s="963"/>
      <c r="U961" s="963"/>
      <c r="V961" s="963"/>
      <c r="W961" s="963"/>
      <c r="X961" s="963"/>
      <c r="Y961" s="963"/>
      <c r="Z961" s="963"/>
    </row>
    <row r="962" spans="1:26">
      <c r="A962" s="893"/>
      <c r="B962" s="963"/>
      <c r="C962" s="963"/>
      <c r="D962" s="1060"/>
      <c r="E962" s="780"/>
      <c r="F962" s="986"/>
      <c r="G962" s="1097"/>
      <c r="H962" s="1040"/>
      <c r="I962" s="893"/>
      <c r="J962" s="893"/>
      <c r="K962" s="960"/>
      <c r="L962" s="960"/>
      <c r="M962" s="963"/>
      <c r="N962" s="963"/>
      <c r="O962" s="963"/>
      <c r="P962" s="963"/>
      <c r="Q962" s="963"/>
      <c r="R962" s="963"/>
      <c r="S962" s="963"/>
      <c r="T962" s="963"/>
      <c r="U962" s="963"/>
      <c r="V962" s="963"/>
      <c r="W962" s="963"/>
      <c r="X962" s="963"/>
      <c r="Y962" s="963"/>
      <c r="Z962" s="963"/>
    </row>
    <row r="963" spans="1:26">
      <c r="A963" s="893"/>
      <c r="B963" s="963"/>
      <c r="C963" s="963"/>
      <c r="D963" s="1060"/>
      <c r="E963" s="780"/>
      <c r="F963" s="986"/>
      <c r="G963" s="1097"/>
      <c r="H963" s="1040"/>
      <c r="I963" s="893"/>
      <c r="J963" s="893"/>
      <c r="K963" s="960"/>
      <c r="L963" s="960"/>
      <c r="M963" s="963"/>
      <c r="N963" s="963"/>
      <c r="O963" s="963"/>
      <c r="P963" s="963"/>
      <c r="Q963" s="963"/>
      <c r="R963" s="963"/>
      <c r="S963" s="963"/>
      <c r="T963" s="963"/>
      <c r="U963" s="963"/>
      <c r="V963" s="963"/>
      <c r="W963" s="963"/>
      <c r="X963" s="963"/>
      <c r="Y963" s="963"/>
      <c r="Z963" s="963"/>
    </row>
    <row r="964" spans="1:26">
      <c r="A964" s="893"/>
      <c r="B964" s="963"/>
      <c r="C964" s="963"/>
      <c r="D964" s="1060"/>
      <c r="E964" s="780"/>
      <c r="F964" s="986"/>
      <c r="G964" s="1097"/>
      <c r="H964" s="1040"/>
      <c r="I964" s="893"/>
      <c r="J964" s="893"/>
      <c r="K964" s="960"/>
      <c r="L964" s="960"/>
      <c r="M964" s="963"/>
      <c r="N964" s="963"/>
      <c r="O964" s="963"/>
      <c r="P964" s="963"/>
      <c r="Q964" s="963"/>
      <c r="R964" s="963"/>
      <c r="S964" s="963"/>
      <c r="T964" s="963"/>
      <c r="U964" s="963"/>
      <c r="V964" s="963"/>
      <c r="W964" s="963"/>
      <c r="X964" s="963"/>
      <c r="Y964" s="963"/>
      <c r="Z964" s="963"/>
    </row>
    <row r="965" spans="1:26">
      <c r="A965" s="893"/>
      <c r="B965" s="963"/>
      <c r="C965" s="963"/>
      <c r="D965" s="1060"/>
      <c r="E965" s="780"/>
      <c r="F965" s="986"/>
      <c r="G965" s="1097"/>
      <c r="H965" s="1040"/>
      <c r="I965" s="893"/>
      <c r="J965" s="893"/>
      <c r="K965" s="960"/>
      <c r="L965" s="960"/>
      <c r="M965" s="963"/>
      <c r="N965" s="963"/>
      <c r="O965" s="963"/>
      <c r="P965" s="963"/>
      <c r="Q965" s="963"/>
      <c r="R965" s="963"/>
      <c r="S965" s="963"/>
      <c r="T965" s="963"/>
      <c r="U965" s="963"/>
      <c r="V965" s="963"/>
      <c r="W965" s="963"/>
      <c r="X965" s="963"/>
      <c r="Y965" s="963"/>
      <c r="Z965" s="963"/>
    </row>
    <row r="966" spans="1:26">
      <c r="A966" s="893"/>
      <c r="B966" s="963"/>
      <c r="C966" s="963"/>
      <c r="D966" s="1060"/>
      <c r="E966" s="780"/>
      <c r="F966" s="986"/>
      <c r="G966" s="1097"/>
      <c r="H966" s="1040"/>
      <c r="I966" s="893"/>
      <c r="J966" s="893"/>
      <c r="K966" s="960"/>
      <c r="L966" s="960"/>
      <c r="M966" s="963"/>
      <c r="N966" s="963"/>
      <c r="O966" s="963"/>
      <c r="P966" s="963"/>
      <c r="Q966" s="963"/>
      <c r="R966" s="963"/>
      <c r="S966" s="963"/>
      <c r="T966" s="963"/>
      <c r="U966" s="963"/>
      <c r="V966" s="963"/>
      <c r="W966" s="963"/>
      <c r="X966" s="963"/>
      <c r="Y966" s="963"/>
      <c r="Z966" s="963"/>
    </row>
    <row r="967" spans="1:26">
      <c r="A967" s="893"/>
      <c r="B967" s="963"/>
      <c r="C967" s="963"/>
      <c r="D967" s="1060"/>
      <c r="E967" s="780"/>
      <c r="F967" s="986"/>
      <c r="G967" s="1097"/>
      <c r="H967" s="1040"/>
      <c r="I967" s="893"/>
      <c r="J967" s="893"/>
      <c r="K967" s="960"/>
      <c r="L967" s="960"/>
      <c r="M967" s="963"/>
      <c r="N967" s="963"/>
      <c r="O967" s="963"/>
      <c r="P967" s="963"/>
      <c r="Q967" s="963"/>
      <c r="R967" s="963"/>
      <c r="S967" s="963"/>
      <c r="T967" s="963"/>
      <c r="U967" s="963"/>
      <c r="V967" s="963"/>
      <c r="W967" s="963"/>
      <c r="X967" s="963"/>
      <c r="Y967" s="963"/>
      <c r="Z967" s="963"/>
    </row>
    <row r="968" spans="1:26">
      <c r="A968" s="893"/>
      <c r="B968" s="963"/>
      <c r="C968" s="963"/>
      <c r="D968" s="1060"/>
      <c r="E968" s="780"/>
      <c r="F968" s="986"/>
      <c r="G968" s="1097"/>
      <c r="H968" s="1040"/>
      <c r="I968" s="893"/>
      <c r="J968" s="893"/>
      <c r="K968" s="960"/>
      <c r="L968" s="960"/>
      <c r="M968" s="963"/>
      <c r="N968" s="963"/>
      <c r="O968" s="963"/>
      <c r="P968" s="963"/>
      <c r="Q968" s="963"/>
      <c r="R968" s="963"/>
      <c r="S968" s="963"/>
      <c r="T968" s="963"/>
      <c r="U968" s="963"/>
      <c r="V968" s="963"/>
      <c r="W968" s="963"/>
      <c r="X968" s="963"/>
      <c r="Y968" s="963"/>
      <c r="Z968" s="963"/>
    </row>
    <row r="969" spans="1:26">
      <c r="A969" s="893"/>
      <c r="B969" s="963"/>
      <c r="C969" s="963"/>
      <c r="D969" s="1060"/>
      <c r="E969" s="780"/>
      <c r="F969" s="986"/>
      <c r="G969" s="1097"/>
      <c r="H969" s="1040"/>
      <c r="I969" s="893"/>
      <c r="J969" s="893"/>
      <c r="K969" s="960"/>
      <c r="L969" s="960"/>
      <c r="M969" s="963"/>
      <c r="N969" s="963"/>
      <c r="O969" s="963"/>
      <c r="P969" s="963"/>
      <c r="Q969" s="963"/>
      <c r="R969" s="963"/>
      <c r="S969" s="963"/>
      <c r="T969" s="963"/>
      <c r="U969" s="963"/>
      <c r="V969" s="963"/>
      <c r="W969" s="963"/>
      <c r="X969" s="963"/>
      <c r="Y969" s="963"/>
      <c r="Z969" s="963"/>
    </row>
    <row r="970" spans="1:26">
      <c r="A970" s="893"/>
      <c r="B970" s="963"/>
      <c r="C970" s="963"/>
      <c r="D970" s="1060"/>
      <c r="E970" s="780"/>
      <c r="F970" s="986"/>
      <c r="G970" s="1097"/>
      <c r="H970" s="1040"/>
      <c r="I970" s="893"/>
      <c r="J970" s="893"/>
      <c r="K970" s="960"/>
      <c r="L970" s="960"/>
      <c r="M970" s="963"/>
      <c r="N970" s="963"/>
      <c r="O970" s="963"/>
      <c r="P970" s="963"/>
      <c r="Q970" s="963"/>
      <c r="R970" s="963"/>
      <c r="S970" s="963"/>
      <c r="T970" s="963"/>
      <c r="U970" s="963"/>
      <c r="V970" s="963"/>
      <c r="W970" s="963"/>
      <c r="X970" s="963"/>
      <c r="Y970" s="963"/>
      <c r="Z970" s="963"/>
    </row>
    <row r="971" spans="1:26">
      <c r="A971" s="893"/>
      <c r="B971" s="963"/>
      <c r="C971" s="963"/>
      <c r="D971" s="1060"/>
      <c r="E971" s="780"/>
      <c r="F971" s="986"/>
      <c r="G971" s="1097"/>
      <c r="H971" s="1040"/>
      <c r="I971" s="893"/>
      <c r="J971" s="893"/>
      <c r="K971" s="960"/>
      <c r="L971" s="960"/>
      <c r="M971" s="963"/>
      <c r="N971" s="963"/>
      <c r="O971" s="963"/>
      <c r="P971" s="963"/>
      <c r="Q971" s="963"/>
      <c r="R971" s="963"/>
      <c r="S971" s="963"/>
      <c r="T971" s="963"/>
      <c r="U971" s="963"/>
      <c r="V971" s="963"/>
      <c r="W971" s="963"/>
      <c r="X971" s="963"/>
      <c r="Y971" s="963"/>
      <c r="Z971" s="963"/>
    </row>
    <row r="972" spans="1:26">
      <c r="A972" s="893"/>
      <c r="B972" s="963"/>
      <c r="C972" s="963"/>
      <c r="D972" s="1060"/>
      <c r="E972" s="780"/>
      <c r="F972" s="986"/>
      <c r="G972" s="1097"/>
      <c r="H972" s="1040"/>
      <c r="I972" s="893"/>
      <c r="J972" s="893"/>
      <c r="K972" s="960"/>
      <c r="L972" s="960"/>
      <c r="M972" s="963"/>
      <c r="N972" s="963"/>
      <c r="O972" s="963"/>
      <c r="P972" s="963"/>
      <c r="Q972" s="963"/>
      <c r="R972" s="963"/>
      <c r="S972" s="963"/>
      <c r="T972" s="963"/>
      <c r="U972" s="963"/>
      <c r="V972" s="963"/>
      <c r="W972" s="963"/>
      <c r="X972" s="963"/>
      <c r="Y972" s="963"/>
      <c r="Z972" s="963"/>
    </row>
    <row r="973" spans="1:26">
      <c r="A973" s="893"/>
      <c r="B973" s="963"/>
      <c r="C973" s="963"/>
      <c r="D973" s="1060"/>
      <c r="E973" s="780"/>
      <c r="F973" s="986"/>
      <c r="G973" s="1097"/>
      <c r="H973" s="1040"/>
      <c r="I973" s="893"/>
      <c r="J973" s="893"/>
      <c r="K973" s="960"/>
      <c r="L973" s="960"/>
      <c r="M973" s="963"/>
      <c r="N973" s="963"/>
      <c r="O973" s="963"/>
      <c r="P973" s="963"/>
      <c r="Q973" s="963"/>
      <c r="R973" s="963"/>
      <c r="S973" s="963"/>
      <c r="T973" s="963"/>
      <c r="U973" s="963"/>
      <c r="V973" s="963"/>
      <c r="W973" s="963"/>
      <c r="X973" s="963"/>
      <c r="Y973" s="963"/>
      <c r="Z973" s="963"/>
    </row>
    <row r="974" spans="1:26">
      <c r="A974" s="893"/>
      <c r="B974" s="963"/>
      <c r="C974" s="963"/>
      <c r="D974" s="1060"/>
      <c r="E974" s="780"/>
      <c r="F974" s="986"/>
      <c r="G974" s="1097"/>
      <c r="H974" s="1040"/>
      <c r="I974" s="893"/>
      <c r="J974" s="893"/>
      <c r="K974" s="960"/>
      <c r="L974" s="960"/>
      <c r="M974" s="963"/>
      <c r="N974" s="963"/>
      <c r="O974" s="963"/>
      <c r="P974" s="963"/>
      <c r="Q974" s="963"/>
      <c r="R974" s="963"/>
      <c r="S974" s="963"/>
      <c r="T974" s="963"/>
      <c r="U974" s="963"/>
      <c r="V974" s="963"/>
      <c r="W974" s="963"/>
      <c r="X974" s="963"/>
      <c r="Y974" s="963"/>
      <c r="Z974" s="963"/>
    </row>
    <row r="975" spans="1:26">
      <c r="A975" s="893"/>
      <c r="B975" s="963"/>
      <c r="C975" s="963"/>
      <c r="D975" s="1060"/>
      <c r="E975" s="780"/>
      <c r="F975" s="986"/>
      <c r="G975" s="1097"/>
      <c r="H975" s="1040"/>
      <c r="I975" s="893"/>
      <c r="J975" s="893"/>
      <c r="K975" s="960"/>
      <c r="L975" s="960"/>
      <c r="M975" s="963"/>
      <c r="N975" s="963"/>
      <c r="O975" s="963"/>
      <c r="P975" s="963"/>
      <c r="Q975" s="963"/>
      <c r="R975" s="963"/>
      <c r="S975" s="963"/>
      <c r="T975" s="963"/>
      <c r="U975" s="963"/>
      <c r="V975" s="963"/>
      <c r="W975" s="963"/>
      <c r="X975" s="963"/>
      <c r="Y975" s="963"/>
      <c r="Z975" s="963"/>
    </row>
    <row r="976" spans="1:26">
      <c r="A976" s="893"/>
      <c r="B976" s="963"/>
      <c r="C976" s="963"/>
      <c r="D976" s="1060"/>
      <c r="E976" s="780"/>
      <c r="F976" s="986"/>
      <c r="G976" s="1097"/>
      <c r="H976" s="1040"/>
      <c r="I976" s="893"/>
      <c r="J976" s="893"/>
      <c r="K976" s="960"/>
      <c r="L976" s="960"/>
      <c r="M976" s="963"/>
      <c r="N976" s="963"/>
      <c r="O976" s="963"/>
      <c r="P976" s="963"/>
      <c r="Q976" s="963"/>
      <c r="R976" s="963"/>
      <c r="S976" s="963"/>
      <c r="T976" s="963"/>
      <c r="U976" s="963"/>
      <c r="V976" s="963"/>
      <c r="W976" s="963"/>
      <c r="X976" s="963"/>
      <c r="Y976" s="963"/>
      <c r="Z976" s="963"/>
    </row>
    <row r="977" spans="1:26">
      <c r="A977" s="893"/>
      <c r="B977" s="963"/>
      <c r="C977" s="963"/>
      <c r="D977" s="1060"/>
      <c r="E977" s="780"/>
      <c r="F977" s="986"/>
      <c r="G977" s="1097"/>
      <c r="H977" s="1040"/>
      <c r="I977" s="893"/>
      <c r="J977" s="893"/>
      <c r="K977" s="960"/>
      <c r="L977" s="960"/>
      <c r="M977" s="963"/>
      <c r="N977" s="963"/>
      <c r="O977" s="963"/>
      <c r="P977" s="963"/>
      <c r="Q977" s="963"/>
      <c r="R977" s="963"/>
      <c r="S977" s="963"/>
      <c r="T977" s="963"/>
      <c r="U977" s="963"/>
      <c r="V977" s="963"/>
      <c r="W977" s="963"/>
      <c r="X977" s="963"/>
      <c r="Y977" s="963"/>
      <c r="Z977" s="963"/>
    </row>
    <row r="978" spans="1:26">
      <c r="A978" s="893"/>
      <c r="B978" s="963"/>
      <c r="C978" s="963"/>
      <c r="D978" s="1060"/>
      <c r="E978" s="780"/>
      <c r="F978" s="986"/>
      <c r="G978" s="1097"/>
      <c r="H978" s="1040"/>
      <c r="I978" s="893"/>
      <c r="J978" s="893"/>
      <c r="K978" s="960"/>
      <c r="L978" s="960"/>
      <c r="M978" s="963"/>
      <c r="N978" s="963"/>
      <c r="O978" s="963"/>
      <c r="P978" s="963"/>
      <c r="Q978" s="963"/>
      <c r="R978" s="963"/>
      <c r="S978" s="963"/>
      <c r="T978" s="963"/>
      <c r="U978" s="963"/>
      <c r="V978" s="963"/>
      <c r="W978" s="963"/>
      <c r="X978" s="963"/>
      <c r="Y978" s="963"/>
      <c r="Z978" s="963"/>
    </row>
    <row r="979" spans="1:26">
      <c r="A979" s="893"/>
      <c r="B979" s="963"/>
      <c r="C979" s="963"/>
      <c r="D979" s="1060"/>
      <c r="E979" s="780"/>
      <c r="F979" s="986"/>
      <c r="G979" s="1097"/>
      <c r="H979" s="1040"/>
      <c r="I979" s="893"/>
      <c r="J979" s="893"/>
      <c r="K979" s="960"/>
      <c r="L979" s="960"/>
      <c r="M979" s="963"/>
      <c r="N979" s="963"/>
      <c r="O979" s="963"/>
      <c r="P979" s="963"/>
      <c r="Q979" s="963"/>
      <c r="R979" s="963"/>
      <c r="S979" s="963"/>
      <c r="T979" s="963"/>
      <c r="U979" s="963"/>
      <c r="V979" s="963"/>
      <c r="W979" s="963"/>
      <c r="X979" s="963"/>
      <c r="Y979" s="963"/>
      <c r="Z979" s="963"/>
    </row>
    <row r="980" spans="1:26">
      <c r="A980" s="893"/>
      <c r="B980" s="963"/>
      <c r="C980" s="963"/>
      <c r="D980" s="1060"/>
      <c r="E980" s="780"/>
      <c r="F980" s="986"/>
      <c r="G980" s="1097"/>
      <c r="H980" s="1040"/>
      <c r="I980" s="893"/>
      <c r="J980" s="893"/>
      <c r="K980" s="960"/>
      <c r="L980" s="960"/>
      <c r="M980" s="963"/>
      <c r="N980" s="963"/>
      <c r="O980" s="963"/>
      <c r="P980" s="963"/>
      <c r="Q980" s="963"/>
      <c r="R980" s="963"/>
      <c r="S980" s="963"/>
      <c r="T980" s="963"/>
      <c r="U980" s="963"/>
      <c r="V980" s="963"/>
      <c r="W980" s="963"/>
      <c r="X980" s="963"/>
      <c r="Y980" s="963"/>
      <c r="Z980" s="963"/>
    </row>
    <row r="981" spans="1:26">
      <c r="A981" s="893"/>
      <c r="B981" s="963"/>
      <c r="C981" s="963"/>
      <c r="D981" s="1060"/>
      <c r="E981" s="780"/>
      <c r="F981" s="986"/>
      <c r="G981" s="1097"/>
      <c r="H981" s="1040"/>
      <c r="I981" s="893"/>
      <c r="J981" s="893"/>
      <c r="K981" s="960"/>
      <c r="L981" s="960"/>
      <c r="M981" s="963"/>
      <c r="N981" s="963"/>
      <c r="O981" s="963"/>
      <c r="P981" s="963"/>
      <c r="Q981" s="963"/>
      <c r="R981" s="963"/>
      <c r="S981" s="963"/>
      <c r="T981" s="963"/>
      <c r="U981" s="963"/>
      <c r="V981" s="963"/>
      <c r="W981" s="963"/>
      <c r="X981" s="963"/>
      <c r="Y981" s="963"/>
      <c r="Z981" s="963"/>
    </row>
    <row r="982" spans="1:26">
      <c r="A982" s="893"/>
      <c r="B982" s="963"/>
      <c r="C982" s="963"/>
      <c r="D982" s="1060"/>
      <c r="E982" s="780"/>
      <c r="F982" s="986"/>
      <c r="G982" s="1097"/>
      <c r="H982" s="1040"/>
      <c r="I982" s="893"/>
      <c r="J982" s="893"/>
      <c r="K982" s="960"/>
      <c r="L982" s="960"/>
      <c r="M982" s="963"/>
      <c r="N982" s="963"/>
      <c r="O982" s="963"/>
      <c r="P982" s="963"/>
      <c r="Q982" s="963"/>
      <c r="R982" s="963"/>
      <c r="S982" s="963"/>
      <c r="T982" s="963"/>
      <c r="U982" s="963"/>
      <c r="V982" s="963"/>
      <c r="W982" s="963"/>
      <c r="X982" s="963"/>
      <c r="Y982" s="963"/>
      <c r="Z982" s="963"/>
    </row>
    <row r="983" spans="1:26">
      <c r="A983" s="893"/>
      <c r="B983" s="963"/>
      <c r="C983" s="963"/>
      <c r="D983" s="1060"/>
      <c r="E983" s="780"/>
      <c r="F983" s="986"/>
      <c r="G983" s="1097"/>
      <c r="H983" s="1040"/>
      <c r="I983" s="893"/>
      <c r="J983" s="893"/>
      <c r="K983" s="960"/>
      <c r="L983" s="960"/>
      <c r="M983" s="963"/>
      <c r="N983" s="963"/>
      <c r="O983" s="963"/>
      <c r="P983" s="963"/>
      <c r="Q983" s="963"/>
      <c r="R983" s="963"/>
      <c r="S983" s="963"/>
      <c r="T983" s="963"/>
      <c r="U983" s="963"/>
      <c r="V983" s="963"/>
      <c r="W983" s="963"/>
      <c r="X983" s="963"/>
      <c r="Y983" s="963"/>
      <c r="Z983" s="963"/>
    </row>
    <row r="984" spans="1:26">
      <c r="A984" s="893"/>
      <c r="B984" s="963"/>
      <c r="C984" s="963"/>
      <c r="D984" s="1060"/>
      <c r="E984" s="780"/>
      <c r="F984" s="986"/>
      <c r="G984" s="1097"/>
      <c r="H984" s="1040"/>
      <c r="I984" s="893"/>
      <c r="J984" s="893"/>
      <c r="K984" s="960"/>
      <c r="L984" s="960"/>
      <c r="M984" s="963"/>
      <c r="N984" s="963"/>
      <c r="O984" s="963"/>
      <c r="P984" s="963"/>
      <c r="Q984" s="963"/>
      <c r="R984" s="963"/>
      <c r="S984" s="963"/>
      <c r="T984" s="963"/>
      <c r="U984" s="963"/>
      <c r="V984" s="963"/>
      <c r="W984" s="963"/>
      <c r="X984" s="963"/>
      <c r="Y984" s="963"/>
      <c r="Z984" s="963"/>
    </row>
    <row r="985" spans="1:26">
      <c r="A985" s="893"/>
      <c r="B985" s="963"/>
      <c r="C985" s="963"/>
      <c r="D985" s="1060"/>
      <c r="E985" s="780"/>
      <c r="F985" s="986"/>
      <c r="G985" s="1097"/>
      <c r="H985" s="1040"/>
      <c r="I985" s="893"/>
      <c r="J985" s="893"/>
      <c r="K985" s="960"/>
      <c r="L985" s="960"/>
      <c r="M985" s="963"/>
      <c r="N985" s="963"/>
      <c r="O985" s="963"/>
      <c r="P985" s="963"/>
      <c r="Q985" s="963"/>
      <c r="R985" s="963"/>
      <c r="S985" s="963"/>
      <c r="T985" s="963"/>
      <c r="U985" s="963"/>
      <c r="V985" s="963"/>
      <c r="W985" s="963"/>
      <c r="X985" s="963"/>
      <c r="Y985" s="963"/>
      <c r="Z985" s="963"/>
    </row>
    <row r="986" spans="1:26">
      <c r="A986" s="893"/>
      <c r="B986" s="963"/>
      <c r="C986" s="963"/>
      <c r="D986" s="1060"/>
      <c r="E986" s="780"/>
      <c r="F986" s="986"/>
      <c r="G986" s="1097"/>
      <c r="H986" s="1040"/>
      <c r="I986" s="893"/>
      <c r="J986" s="893"/>
      <c r="K986" s="960"/>
      <c r="L986" s="960"/>
      <c r="M986" s="963"/>
      <c r="N986" s="963"/>
      <c r="O986" s="963"/>
      <c r="P986" s="963"/>
      <c r="Q986" s="963"/>
      <c r="R986" s="963"/>
      <c r="S986" s="963"/>
      <c r="T986" s="963"/>
      <c r="U986" s="963"/>
      <c r="V986" s="963"/>
      <c r="W986" s="963"/>
      <c r="X986" s="963"/>
      <c r="Y986" s="963"/>
      <c r="Z986" s="963"/>
    </row>
    <row r="987" spans="1:26">
      <c r="A987" s="893"/>
      <c r="B987" s="963"/>
      <c r="C987" s="963"/>
      <c r="D987" s="1060"/>
      <c r="E987" s="780"/>
      <c r="F987" s="986"/>
      <c r="G987" s="1097"/>
      <c r="H987" s="1040"/>
      <c r="I987" s="893"/>
      <c r="J987" s="893"/>
      <c r="K987" s="960"/>
      <c r="L987" s="960"/>
      <c r="M987" s="963"/>
      <c r="N987" s="963"/>
      <c r="O987" s="963"/>
      <c r="P987" s="963"/>
      <c r="Q987" s="963"/>
      <c r="R987" s="963"/>
      <c r="S987" s="963"/>
      <c r="T987" s="963"/>
      <c r="U987" s="963"/>
      <c r="V987" s="963"/>
      <c r="W987" s="963"/>
      <c r="X987" s="963"/>
      <c r="Y987" s="963"/>
      <c r="Z987" s="963"/>
    </row>
    <row r="988" spans="1:26">
      <c r="A988" s="893"/>
      <c r="B988" s="963"/>
      <c r="C988" s="963"/>
      <c r="D988" s="1060"/>
      <c r="E988" s="780"/>
      <c r="F988" s="986"/>
      <c r="G988" s="1097"/>
      <c r="H988" s="1040"/>
      <c r="I988" s="893"/>
      <c r="J988" s="893"/>
      <c r="K988" s="960"/>
      <c r="L988" s="960"/>
      <c r="M988" s="963"/>
      <c r="N988" s="963"/>
      <c r="O988" s="963"/>
      <c r="P988" s="963"/>
      <c r="Q988" s="963"/>
      <c r="R988" s="963"/>
      <c r="S988" s="963"/>
      <c r="T988" s="963"/>
      <c r="U988" s="963"/>
      <c r="V988" s="963"/>
      <c r="W988" s="963"/>
      <c r="X988" s="963"/>
      <c r="Y988" s="963"/>
      <c r="Z988" s="963"/>
    </row>
    <row r="989" spans="1:26">
      <c r="A989" s="893"/>
      <c r="B989" s="963"/>
      <c r="C989" s="963"/>
      <c r="D989" s="1060"/>
      <c r="E989" s="780"/>
      <c r="F989" s="986"/>
      <c r="G989" s="1097"/>
      <c r="H989" s="1040"/>
      <c r="I989" s="893"/>
      <c r="J989" s="893"/>
      <c r="K989" s="960"/>
      <c r="L989" s="960"/>
      <c r="M989" s="963"/>
      <c r="N989" s="963"/>
      <c r="O989" s="963"/>
      <c r="P989" s="963"/>
      <c r="Q989" s="963"/>
      <c r="R989" s="963"/>
      <c r="S989" s="963"/>
      <c r="T989" s="963"/>
      <c r="U989" s="963"/>
      <c r="V989" s="963"/>
      <c r="W989" s="963"/>
      <c r="X989" s="963"/>
      <c r="Y989" s="963"/>
      <c r="Z989" s="963"/>
    </row>
    <row r="990" spans="1:26">
      <c r="A990" s="893"/>
      <c r="B990" s="963"/>
      <c r="C990" s="963"/>
      <c r="D990" s="1060"/>
      <c r="E990" s="780"/>
      <c r="F990" s="986"/>
      <c r="G990" s="1097"/>
      <c r="H990" s="1040"/>
      <c r="I990" s="893"/>
      <c r="J990" s="893"/>
      <c r="K990" s="960"/>
      <c r="L990" s="960"/>
      <c r="M990" s="963"/>
      <c r="N990" s="963"/>
      <c r="O990" s="963"/>
      <c r="P990" s="963"/>
      <c r="Q990" s="963"/>
      <c r="R990" s="963"/>
      <c r="S990" s="963"/>
      <c r="T990" s="963"/>
      <c r="U990" s="963"/>
      <c r="V990" s="963"/>
      <c r="W990" s="963"/>
      <c r="X990" s="963"/>
      <c r="Y990" s="963"/>
      <c r="Z990" s="963"/>
    </row>
    <row r="991" spans="1:26">
      <c r="A991" s="893"/>
      <c r="B991" s="963"/>
      <c r="C991" s="963"/>
      <c r="D991" s="1060"/>
      <c r="E991" s="780"/>
      <c r="F991" s="986"/>
      <c r="G991" s="1097"/>
      <c r="H991" s="1040"/>
      <c r="I991" s="893"/>
      <c r="J991" s="893"/>
      <c r="K991" s="960"/>
      <c r="L991" s="960"/>
      <c r="M991" s="963"/>
      <c r="N991" s="963"/>
      <c r="O991" s="963"/>
      <c r="P991" s="963"/>
      <c r="Q991" s="963"/>
      <c r="R991" s="963"/>
      <c r="S991" s="963"/>
      <c r="T991" s="963"/>
      <c r="U991" s="963"/>
      <c r="V991" s="963"/>
      <c r="W991" s="963"/>
      <c r="X991" s="963"/>
      <c r="Y991" s="963"/>
      <c r="Z991" s="963"/>
    </row>
    <row r="992" spans="1:26">
      <c r="A992" s="893"/>
      <c r="B992" s="963"/>
      <c r="C992" s="963"/>
      <c r="D992" s="1060"/>
      <c r="E992" s="780"/>
      <c r="F992" s="986"/>
      <c r="G992" s="1097"/>
      <c r="H992" s="1040"/>
      <c r="I992" s="893"/>
      <c r="J992" s="893"/>
      <c r="K992" s="960"/>
      <c r="L992" s="960"/>
      <c r="M992" s="963"/>
      <c r="N992" s="963"/>
      <c r="O992" s="963"/>
      <c r="P992" s="963"/>
      <c r="Q992" s="963"/>
      <c r="R992" s="963"/>
      <c r="S992" s="963"/>
      <c r="T992" s="963"/>
      <c r="U992" s="963"/>
      <c r="V992" s="963"/>
      <c r="W992" s="963"/>
      <c r="X992" s="963"/>
      <c r="Y992" s="963"/>
      <c r="Z992" s="963"/>
    </row>
    <row r="993" spans="1:26">
      <c r="A993" s="893"/>
      <c r="B993" s="963"/>
      <c r="C993" s="963"/>
      <c r="D993" s="1060"/>
      <c r="E993" s="780"/>
      <c r="F993" s="986"/>
      <c r="G993" s="1097"/>
      <c r="H993" s="1040"/>
      <c r="I993" s="893"/>
      <c r="J993" s="893"/>
      <c r="K993" s="960"/>
      <c r="L993" s="960"/>
      <c r="M993" s="963"/>
      <c r="N993" s="963"/>
      <c r="O993" s="963"/>
      <c r="P993" s="963"/>
      <c r="Q993" s="963"/>
      <c r="R993" s="963"/>
      <c r="S993" s="963"/>
      <c r="T993" s="963"/>
      <c r="U993" s="963"/>
      <c r="V993" s="963"/>
      <c r="W993" s="963"/>
      <c r="X993" s="963"/>
      <c r="Y993" s="963"/>
      <c r="Z993" s="963"/>
    </row>
    <row r="994" spans="1:26">
      <c r="A994" s="893"/>
      <c r="B994" s="963"/>
      <c r="C994" s="963"/>
      <c r="D994" s="1060"/>
      <c r="E994" s="780"/>
      <c r="F994" s="986"/>
      <c r="G994" s="1097"/>
      <c r="H994" s="1040"/>
      <c r="I994" s="893"/>
      <c r="J994" s="893"/>
      <c r="K994" s="960"/>
      <c r="L994" s="960"/>
      <c r="M994" s="963"/>
      <c r="N994" s="963"/>
      <c r="O994" s="963"/>
      <c r="P994" s="963"/>
      <c r="Q994" s="963"/>
      <c r="R994" s="963"/>
      <c r="S994" s="963"/>
      <c r="T994" s="963"/>
      <c r="U994" s="963"/>
      <c r="V994" s="963"/>
      <c r="W994" s="963"/>
      <c r="X994" s="963"/>
      <c r="Y994" s="963"/>
      <c r="Z994" s="963"/>
    </row>
    <row r="995" spans="1:26">
      <c r="A995" s="893"/>
      <c r="B995" s="963"/>
      <c r="C995" s="963"/>
      <c r="D995" s="1060"/>
      <c r="E995" s="780"/>
      <c r="F995" s="986"/>
      <c r="G995" s="1097"/>
      <c r="H995" s="1040"/>
      <c r="I995" s="893"/>
      <c r="J995" s="893"/>
      <c r="K995" s="960"/>
      <c r="L995" s="960"/>
      <c r="M995" s="963"/>
      <c r="N995" s="963"/>
      <c r="O995" s="963"/>
      <c r="P995" s="963"/>
      <c r="Q995" s="963"/>
      <c r="R995" s="963"/>
      <c r="S995" s="963"/>
      <c r="T995" s="963"/>
      <c r="U995" s="963"/>
      <c r="V995" s="963"/>
      <c r="W995" s="963"/>
      <c r="X995" s="963"/>
      <c r="Y995" s="963"/>
      <c r="Z995" s="963"/>
    </row>
    <row r="996" spans="1:26">
      <c r="A996" s="893"/>
      <c r="B996" s="963"/>
      <c r="C996" s="963"/>
      <c r="D996" s="1060"/>
      <c r="E996" s="780"/>
      <c r="F996" s="986"/>
      <c r="G996" s="1097"/>
      <c r="H996" s="1040"/>
      <c r="I996" s="893"/>
      <c r="J996" s="893"/>
      <c r="K996" s="960"/>
      <c r="L996" s="960"/>
      <c r="M996" s="963"/>
      <c r="N996" s="963"/>
      <c r="O996" s="963"/>
      <c r="P996" s="963"/>
      <c r="Q996" s="963"/>
      <c r="R996" s="963"/>
      <c r="S996" s="963"/>
      <c r="T996" s="963"/>
      <c r="U996" s="963"/>
      <c r="V996" s="963"/>
      <c r="W996" s="963"/>
      <c r="X996" s="963"/>
      <c r="Y996" s="963"/>
      <c r="Z996" s="963"/>
    </row>
    <row r="997" spans="1:26">
      <c r="A997" s="893"/>
      <c r="B997" s="963"/>
      <c r="C997" s="963"/>
      <c r="D997" s="1060"/>
      <c r="E997" s="780"/>
      <c r="F997" s="986"/>
      <c r="G997" s="1097"/>
      <c r="H997" s="1040"/>
      <c r="I997" s="893"/>
      <c r="J997" s="893"/>
      <c r="K997" s="960"/>
      <c r="L997" s="960"/>
      <c r="M997" s="963"/>
      <c r="N997" s="963"/>
      <c r="O997" s="963"/>
      <c r="P997" s="963"/>
      <c r="Q997" s="963"/>
      <c r="R997" s="963"/>
      <c r="S997" s="963"/>
      <c r="T997" s="963"/>
      <c r="U997" s="963"/>
      <c r="V997" s="963"/>
      <c r="W997" s="963"/>
      <c r="X997" s="963"/>
      <c r="Y997" s="963"/>
      <c r="Z997" s="963"/>
    </row>
    <row r="998" spans="1:26">
      <c r="A998" s="893"/>
      <c r="B998" s="963"/>
      <c r="C998" s="963"/>
      <c r="D998" s="1060"/>
      <c r="E998" s="780"/>
      <c r="F998" s="986"/>
      <c r="G998" s="1097"/>
      <c r="H998" s="1040"/>
      <c r="I998" s="893"/>
      <c r="J998" s="893"/>
      <c r="K998" s="960"/>
      <c r="L998" s="960"/>
      <c r="M998" s="963"/>
      <c r="N998" s="963"/>
      <c r="O998" s="963"/>
      <c r="P998" s="963"/>
      <c r="Q998" s="963"/>
      <c r="R998" s="963"/>
      <c r="S998" s="963"/>
      <c r="T998" s="963"/>
      <c r="U998" s="963"/>
      <c r="V998" s="963"/>
      <c r="W998" s="963"/>
      <c r="X998" s="963"/>
      <c r="Y998" s="963"/>
      <c r="Z998" s="963"/>
    </row>
    <row r="999" spans="1:26">
      <c r="A999" s="893"/>
      <c r="B999" s="963"/>
      <c r="C999" s="963"/>
      <c r="D999" s="1060"/>
      <c r="E999" s="780"/>
      <c r="F999" s="986"/>
      <c r="G999" s="1097"/>
      <c r="H999" s="1040"/>
      <c r="I999" s="893"/>
      <c r="J999" s="893"/>
      <c r="K999" s="960"/>
      <c r="L999" s="960"/>
      <c r="M999" s="963"/>
      <c r="N999" s="963"/>
      <c r="O999" s="963"/>
      <c r="P999" s="963"/>
      <c r="Q999" s="963"/>
      <c r="R999" s="963"/>
      <c r="S999" s="963"/>
      <c r="T999" s="963"/>
      <c r="U999" s="963"/>
      <c r="V999" s="963"/>
      <c r="W999" s="963"/>
      <c r="X999" s="963"/>
      <c r="Y999" s="963"/>
      <c r="Z999" s="963"/>
    </row>
    <row r="1000" spans="1:26">
      <c r="A1000" s="893"/>
      <c r="B1000" s="963"/>
      <c r="C1000" s="963"/>
      <c r="D1000" s="1060"/>
      <c r="E1000" s="780"/>
      <c r="F1000" s="986"/>
      <c r="G1000" s="1097"/>
      <c r="H1000" s="1040"/>
      <c r="I1000" s="893"/>
      <c r="J1000" s="893"/>
      <c r="K1000" s="960"/>
      <c r="L1000" s="960"/>
      <c r="M1000" s="963"/>
      <c r="N1000" s="963"/>
      <c r="O1000" s="963"/>
      <c r="P1000" s="963"/>
      <c r="Q1000" s="963"/>
      <c r="R1000" s="963"/>
      <c r="S1000" s="963"/>
      <c r="T1000" s="963"/>
      <c r="U1000" s="963"/>
      <c r="V1000" s="963"/>
      <c r="W1000" s="963"/>
      <c r="X1000" s="963"/>
      <c r="Y1000" s="963"/>
      <c r="Z1000" s="963"/>
    </row>
  </sheetData>
  <sheetProtection algorithmName="SHA-512" hashValue="gItlJ4NAAL0FGl8XollH/eM12CU2FVIVfBUMZg1LN3b5TnmhM1h1CV+d7R4LiDqGaTSHDgzLz4AoIAzpWuxaLQ==" saltValue="I/4TakS1GkAWeVZOqFCMZg==" spinCount="100000" sheet="1" objects="1" scenarios="1"/>
  <protectedRanges>
    <protectedRange sqref="G1:G1048576" name="Range2"/>
    <protectedRange sqref="D1:D1048576" name="Range1"/>
  </protectedRanges>
  <autoFilter ref="A41:G743" xr:uid="{00000000-0009-0000-0000-00000A000000}">
    <filterColumn colId="0">
      <colorFilter dxfId="11"/>
    </filterColumn>
  </autoFilter>
  <mergeCells count="101">
    <mergeCell ref="B63:G63"/>
    <mergeCell ref="B69:G69"/>
    <mergeCell ref="B73:G73"/>
    <mergeCell ref="B102:G102"/>
    <mergeCell ref="B103:G103"/>
    <mergeCell ref="B115:G115"/>
    <mergeCell ref="B122:G122"/>
    <mergeCell ref="B129:G129"/>
    <mergeCell ref="B136:G136"/>
    <mergeCell ref="B456:G456"/>
    <mergeCell ref="B370:G370"/>
    <mergeCell ref="B377:G377"/>
    <mergeCell ref="B380:G380"/>
    <mergeCell ref="B386:G386"/>
    <mergeCell ref="B398:G398"/>
    <mergeCell ref="B722:G722"/>
    <mergeCell ref="B729:G729"/>
    <mergeCell ref="B740:G740"/>
    <mergeCell ref="B661:G661"/>
    <mergeCell ref="B665:G665"/>
    <mergeCell ref="B673:G673"/>
    <mergeCell ref="B683:G683"/>
    <mergeCell ref="B694:G694"/>
    <mergeCell ref="B714:G714"/>
    <mergeCell ref="B715:G715"/>
    <mergeCell ref="B423:G423"/>
    <mergeCell ref="B427:G427"/>
    <mergeCell ref="B442:G442"/>
    <mergeCell ref="B416:G416"/>
    <mergeCell ref="B638:G638"/>
    <mergeCell ref="B646:G646"/>
    <mergeCell ref="B579:G579"/>
    <mergeCell ref="B598:G598"/>
    <mergeCell ref="B341:G341"/>
    <mergeCell ref="B347:G347"/>
    <mergeCell ref="B356:G356"/>
    <mergeCell ref="B363:G363"/>
    <mergeCell ref="B350:G350"/>
    <mergeCell ref="B157:G157"/>
    <mergeCell ref="B158:G158"/>
    <mergeCell ref="B181:G181"/>
    <mergeCell ref="B193:G193"/>
    <mergeCell ref="B199:G199"/>
    <mergeCell ref="B313:G313"/>
    <mergeCell ref="B212:G212"/>
    <mergeCell ref="B227:G227"/>
    <mergeCell ref="B245:G245"/>
    <mergeCell ref="B324:G324"/>
    <mergeCell ref="B266:G266"/>
    <mergeCell ref="B275:G275"/>
    <mergeCell ref="B291:G291"/>
    <mergeCell ref="B301:G301"/>
    <mergeCell ref="B265:G265"/>
    <mergeCell ref="B617:G617"/>
    <mergeCell ref="B630:G630"/>
    <mergeCell ref="B631:G631"/>
    <mergeCell ref="B470:G470"/>
    <mergeCell ref="B544:G544"/>
    <mergeCell ref="B545:G545"/>
    <mergeCell ref="B553:G553"/>
    <mergeCell ref="B569:G569"/>
    <mergeCell ref="A1:F1"/>
    <mergeCell ref="A2:F2"/>
    <mergeCell ref="A3:J3"/>
    <mergeCell ref="A4:B4"/>
    <mergeCell ref="C4:E4"/>
    <mergeCell ref="A5:B5"/>
    <mergeCell ref="C5:E5"/>
    <mergeCell ref="G4:J4"/>
    <mergeCell ref="G5:J5"/>
    <mergeCell ref="G6:J6"/>
    <mergeCell ref="A6:B6"/>
    <mergeCell ref="C6:E6"/>
    <mergeCell ref="D9:G16"/>
    <mergeCell ref="A17:J17"/>
    <mergeCell ref="B18:J18"/>
    <mergeCell ref="B19:J19"/>
    <mergeCell ref="B20:J20"/>
    <mergeCell ref="B21:J21"/>
    <mergeCell ref="A7:J7"/>
    <mergeCell ref="A8:C8"/>
    <mergeCell ref="D8:G8"/>
    <mergeCell ref="B42:G42"/>
    <mergeCell ref="B43:G43"/>
    <mergeCell ref="B30:J30"/>
    <mergeCell ref="B31:J31"/>
    <mergeCell ref="B32:J32"/>
    <mergeCell ref="B33:J33"/>
    <mergeCell ref="B34:J34"/>
    <mergeCell ref="B35:J35"/>
    <mergeCell ref="B36:J36"/>
    <mergeCell ref="B37:J37"/>
    <mergeCell ref="A38:G40"/>
    <mergeCell ref="B22:J22"/>
    <mergeCell ref="B23:J23"/>
    <mergeCell ref="B24:J24"/>
    <mergeCell ref="B25:J25"/>
    <mergeCell ref="B26:J26"/>
    <mergeCell ref="B27:J27"/>
    <mergeCell ref="B28:J28"/>
    <mergeCell ref="B29:J29"/>
  </mergeCells>
  <dataValidations count="3">
    <dataValidation type="list" allowBlank="1" showErrorMessage="1" sqref="D41 D747:D748 D758:D1000" xr:uid="{00000000-0002-0000-0A00-000000000000}">
      <formula1>$A$759:$A$761</formula1>
    </dataValidation>
    <dataValidation type="list" allowBlank="1" showErrorMessage="1" sqref="D44:D62 D64:D68 D70:D72 D74:D101 D104:D114 D116:D121 D123:D128 D130:D135 D137:D156 D159:D180 D182:D192 D194:D198 D200:D211 D213:D226 D228:D244 D246:D264 D267:D274 D276 D278:D290 D292:D300 D302:D312 D314:D323 D325:D340 D342:D346 D348:D349 D351:D355 D357:D362 D364:D369 D371:D376 D378:D379 D381:D385 D387:D397 D399:D415 D417:D422 D424:D426 D428:D441 D443:D455 D457:D469 D471:D543 D546:D552 D554:D568 D570:D578 D580:D597 D599:D616 D618:D629 D632:D637 D639:D645 D647:D660 D662:D664 D666:D672 D674:D682 D684:D693 D695:D713 D716:D721 D723:D728 D730:D739 D741:D746" xr:uid="{00000000-0002-0000-0A00-000001000000}">
      <formula1>"0,1,2"</formula1>
    </dataValidation>
    <dataValidation type="list" allowBlank="1" showErrorMessage="1" sqref="G346:H346" xr:uid="{00000000-0002-0000-0A00-000002000000}">
      <formula1>$A$721:$A$722</formula1>
    </dataValidation>
  </dataValidations>
  <pageMargins left="0.70866141732283472" right="0.70866141732283472" top="0.74803149606299213" bottom="0.74803149606299213" header="0" footer="0"/>
  <pageSetup paperSize="9" scale="39" orientation="portrait" r:id="rId1"/>
  <headerFooter>
    <oddHeader>&amp;LChecklist No 8 &amp;COperation Theatre &amp;RVersion - NHSRC /3.0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FFC000"/>
  </sheetPr>
  <dimension ref="A1:Z1000"/>
  <sheetViews>
    <sheetView view="pageBreakPreview" topLeftCell="A9" zoomScale="65" zoomScaleNormal="86" workbookViewId="0">
      <selection activeCell="B640" sqref="B640:G640"/>
    </sheetView>
  </sheetViews>
  <sheetFormatPr baseColWidth="10" defaultColWidth="14.5" defaultRowHeight="15"/>
  <cols>
    <col min="1" max="1" width="17.83203125" customWidth="1"/>
    <col min="2" max="2" width="37.33203125" customWidth="1"/>
    <col min="3" max="3" width="31.83203125" customWidth="1"/>
    <col min="4" max="4" width="17.33203125" customWidth="1"/>
    <col min="5" max="5" width="20.5" customWidth="1"/>
    <col min="6" max="6" width="43" customWidth="1"/>
    <col min="7" max="7" width="42.5" customWidth="1"/>
    <col min="8" max="8" width="19.5" hidden="1" customWidth="1"/>
    <col min="9" max="10" width="4.6640625" hidden="1" customWidth="1"/>
    <col min="11" max="11" width="13.5" hidden="1" customWidth="1"/>
    <col min="12" max="12" width="13.6640625" hidden="1" customWidth="1"/>
    <col min="13" max="26" width="9.1640625" customWidth="1"/>
  </cols>
  <sheetData>
    <row r="1" spans="1:26" ht="26">
      <c r="A1" s="1622" t="s">
        <v>5965</v>
      </c>
      <c r="B1" s="1570"/>
      <c r="C1" s="1570"/>
      <c r="D1" s="1570"/>
      <c r="E1" s="1570"/>
      <c r="F1" s="1573"/>
      <c r="G1" s="445" t="s">
        <v>279</v>
      </c>
      <c r="H1" s="1027"/>
      <c r="I1" s="1027"/>
      <c r="J1" s="1105"/>
      <c r="K1" s="1106"/>
      <c r="L1" s="963"/>
      <c r="M1" s="963"/>
      <c r="N1" s="963"/>
      <c r="O1" s="963"/>
      <c r="P1" s="963"/>
      <c r="Q1" s="963"/>
      <c r="R1" s="963"/>
      <c r="S1" s="963"/>
      <c r="T1" s="963"/>
      <c r="U1" s="963"/>
      <c r="V1" s="963"/>
      <c r="W1" s="963"/>
      <c r="X1" s="963"/>
      <c r="Y1" s="963"/>
      <c r="Z1" s="963"/>
    </row>
    <row r="2" spans="1:26" ht="34">
      <c r="A2" s="1622" t="s">
        <v>5966</v>
      </c>
      <c r="B2" s="1570"/>
      <c r="C2" s="1570"/>
      <c r="D2" s="1570"/>
      <c r="E2" s="1570"/>
      <c r="F2" s="1573"/>
      <c r="G2" s="64">
        <v>10</v>
      </c>
      <c r="H2" s="1107"/>
      <c r="I2" s="893"/>
      <c r="J2" s="1030"/>
      <c r="K2" s="1108"/>
      <c r="L2" s="963"/>
      <c r="M2" s="963"/>
      <c r="N2" s="963"/>
      <c r="O2" s="963"/>
      <c r="P2" s="963"/>
      <c r="Q2" s="963"/>
      <c r="R2" s="963"/>
      <c r="S2" s="963"/>
      <c r="T2" s="963"/>
      <c r="U2" s="963"/>
      <c r="V2" s="963"/>
      <c r="W2" s="963"/>
      <c r="X2" s="963"/>
      <c r="Y2" s="963"/>
      <c r="Z2" s="963"/>
    </row>
    <row r="3" spans="1:26" ht="26">
      <c r="A3" s="1623" t="s">
        <v>281</v>
      </c>
      <c r="B3" s="1570"/>
      <c r="C3" s="1570"/>
      <c r="D3" s="1570"/>
      <c r="E3" s="1570"/>
      <c r="F3" s="1573"/>
      <c r="G3" s="1109"/>
      <c r="H3" s="1110"/>
      <c r="I3" s="1111"/>
      <c r="J3" s="1111"/>
      <c r="K3" s="893"/>
      <c r="L3" s="963"/>
      <c r="M3" s="963"/>
      <c r="N3" s="963"/>
      <c r="O3" s="963"/>
      <c r="P3" s="963"/>
      <c r="Q3" s="963"/>
      <c r="R3" s="963"/>
      <c r="S3" s="963"/>
      <c r="T3" s="963"/>
      <c r="U3" s="963"/>
      <c r="V3" s="963"/>
      <c r="W3" s="963"/>
      <c r="X3" s="963"/>
      <c r="Y3" s="963"/>
      <c r="Z3" s="963"/>
    </row>
    <row r="4" spans="1:26" ht="29">
      <c r="A4" s="1624" t="s">
        <v>282</v>
      </c>
      <c r="B4" s="1573"/>
      <c r="C4" s="1770"/>
      <c r="D4" s="1570"/>
      <c r="E4" s="1573"/>
      <c r="F4" s="69" t="s">
        <v>283</v>
      </c>
      <c r="G4" s="1112"/>
      <c r="H4" s="1113"/>
      <c r="I4" s="1114"/>
      <c r="J4" s="1114"/>
      <c r="K4" s="893"/>
      <c r="L4" s="963"/>
      <c r="M4" s="963"/>
      <c r="N4" s="963"/>
      <c r="O4" s="963"/>
      <c r="P4" s="963"/>
      <c r="Q4" s="963"/>
      <c r="R4" s="963"/>
      <c r="S4" s="963"/>
      <c r="T4" s="963"/>
      <c r="U4" s="963"/>
      <c r="V4" s="963"/>
      <c r="W4" s="963"/>
      <c r="X4" s="963"/>
      <c r="Y4" s="963"/>
      <c r="Z4" s="963"/>
    </row>
    <row r="5" spans="1:26" ht="29">
      <c r="A5" s="1626" t="s">
        <v>284</v>
      </c>
      <c r="B5" s="1573"/>
      <c r="C5" s="1775"/>
      <c r="D5" s="1570"/>
      <c r="E5" s="1573"/>
      <c r="F5" s="69" t="s">
        <v>3506</v>
      </c>
      <c r="G5" s="1112"/>
      <c r="H5" s="1113"/>
      <c r="I5" s="1114"/>
      <c r="J5" s="1115"/>
      <c r="K5" s="893"/>
      <c r="L5" s="963"/>
      <c r="M5" s="963"/>
      <c r="N5" s="963"/>
      <c r="O5" s="963"/>
      <c r="P5" s="963"/>
      <c r="Q5" s="963"/>
      <c r="R5" s="963"/>
      <c r="S5" s="963"/>
      <c r="T5" s="963"/>
      <c r="U5" s="963"/>
      <c r="V5" s="963"/>
      <c r="W5" s="963"/>
      <c r="X5" s="963"/>
      <c r="Y5" s="963"/>
      <c r="Z5" s="963"/>
    </row>
    <row r="6" spans="1:26" ht="29">
      <c r="A6" s="1626" t="s">
        <v>286</v>
      </c>
      <c r="B6" s="1573"/>
      <c r="C6" s="1770"/>
      <c r="D6" s="1570"/>
      <c r="E6" s="1573"/>
      <c r="F6" s="69" t="s">
        <v>287</v>
      </c>
      <c r="G6" s="1112"/>
      <c r="H6" s="1113"/>
      <c r="I6" s="1114"/>
      <c r="J6" s="1115"/>
      <c r="K6" s="893"/>
      <c r="L6" s="963"/>
      <c r="M6" s="963"/>
      <c r="N6" s="963"/>
      <c r="O6" s="963"/>
      <c r="P6" s="963"/>
      <c r="Q6" s="963"/>
      <c r="R6" s="963"/>
      <c r="S6" s="963"/>
      <c r="T6" s="963"/>
      <c r="U6" s="963"/>
      <c r="V6" s="963"/>
      <c r="W6" s="963"/>
      <c r="X6" s="963"/>
      <c r="Y6" s="963"/>
      <c r="Z6" s="963"/>
    </row>
    <row r="7" spans="1:26" ht="39" customHeight="1">
      <c r="A7" s="1695" t="s">
        <v>5611</v>
      </c>
      <c r="B7" s="1581"/>
      <c r="C7" s="1581"/>
      <c r="D7" s="1581"/>
      <c r="E7" s="1581"/>
      <c r="F7" s="1581"/>
      <c r="G7" s="1581"/>
      <c r="H7" s="1581"/>
      <c r="I7" s="1581"/>
      <c r="J7" s="1696"/>
      <c r="K7" s="893"/>
      <c r="L7" s="963"/>
      <c r="M7" s="963"/>
      <c r="N7" s="963"/>
      <c r="O7" s="963"/>
      <c r="P7" s="963"/>
      <c r="Q7" s="963"/>
      <c r="R7" s="963"/>
      <c r="S7" s="963"/>
      <c r="T7" s="963"/>
      <c r="U7" s="963"/>
      <c r="V7" s="963"/>
      <c r="W7" s="963"/>
      <c r="X7" s="963"/>
      <c r="Y7" s="963"/>
      <c r="Z7" s="963"/>
    </row>
    <row r="8" spans="1:26" ht="26">
      <c r="A8" s="1780" t="s">
        <v>289</v>
      </c>
      <c r="B8" s="1570"/>
      <c r="C8" s="1573"/>
      <c r="D8" s="1745" t="s">
        <v>5612</v>
      </c>
      <c r="E8" s="1570"/>
      <c r="F8" s="1570"/>
      <c r="G8" s="1573"/>
      <c r="H8" s="1116"/>
      <c r="I8" s="1116"/>
      <c r="J8" s="1116"/>
      <c r="K8" s="893"/>
      <c r="L8" s="963"/>
      <c r="M8" s="963"/>
      <c r="N8" s="963"/>
      <c r="O8" s="963"/>
      <c r="P8" s="963"/>
      <c r="Q8" s="963"/>
      <c r="R8" s="963"/>
      <c r="S8" s="963"/>
      <c r="T8" s="963"/>
      <c r="U8" s="963"/>
      <c r="V8" s="963"/>
      <c r="W8" s="963"/>
      <c r="X8" s="963"/>
      <c r="Y8" s="963"/>
      <c r="Z8" s="963"/>
    </row>
    <row r="9" spans="1:26" ht="92">
      <c r="A9" s="59" t="s">
        <v>291</v>
      </c>
      <c r="B9" s="69" t="s">
        <v>292</v>
      </c>
      <c r="C9" s="799">
        <f t="shared" ref="C9:C16" si="0">D671</f>
        <v>1</v>
      </c>
      <c r="D9" s="1700">
        <f>D679</f>
        <v>1</v>
      </c>
      <c r="E9" s="1612"/>
      <c r="F9" s="1612"/>
      <c r="G9" s="1598"/>
      <c r="H9" s="1117"/>
      <c r="I9" s="1117"/>
      <c r="J9" s="1117"/>
      <c r="K9" s="893"/>
      <c r="L9" s="963"/>
      <c r="M9" s="963"/>
      <c r="N9" s="963"/>
      <c r="O9" s="963"/>
      <c r="P9" s="963"/>
      <c r="Q9" s="963"/>
      <c r="R9" s="963"/>
      <c r="S9" s="963"/>
      <c r="T9" s="963"/>
      <c r="U9" s="963"/>
      <c r="V9" s="963"/>
      <c r="W9" s="963"/>
      <c r="X9" s="963"/>
      <c r="Y9" s="963"/>
      <c r="Z9" s="963"/>
    </row>
    <row r="10" spans="1:26" ht="92">
      <c r="A10" s="59" t="s">
        <v>293</v>
      </c>
      <c r="B10" s="69" t="s">
        <v>294</v>
      </c>
      <c r="C10" s="799">
        <f t="shared" si="0"/>
        <v>1</v>
      </c>
      <c r="D10" s="1613"/>
      <c r="E10" s="1614"/>
      <c r="F10" s="1614"/>
      <c r="G10" s="1615"/>
      <c r="H10" s="1117"/>
      <c r="I10" s="1117"/>
      <c r="J10" s="1117"/>
      <c r="K10" s="893"/>
      <c r="L10" s="963"/>
      <c r="M10" s="963"/>
      <c r="N10" s="963"/>
      <c r="O10" s="963"/>
      <c r="P10" s="963"/>
      <c r="Q10" s="963"/>
      <c r="R10" s="963"/>
      <c r="S10" s="963"/>
      <c r="T10" s="963"/>
      <c r="U10" s="963"/>
      <c r="V10" s="963"/>
      <c r="W10" s="963"/>
      <c r="X10" s="963"/>
      <c r="Y10" s="963"/>
      <c r="Z10" s="963"/>
    </row>
    <row r="11" spans="1:26" ht="92">
      <c r="A11" s="59" t="s">
        <v>295</v>
      </c>
      <c r="B11" s="69" t="s">
        <v>296</v>
      </c>
      <c r="C11" s="799">
        <f t="shared" si="0"/>
        <v>1</v>
      </c>
      <c r="D11" s="1613"/>
      <c r="E11" s="1614"/>
      <c r="F11" s="1614"/>
      <c r="G11" s="1615"/>
      <c r="H11" s="1117"/>
      <c r="I11" s="1117"/>
      <c r="J11" s="1117"/>
      <c r="K11" s="893"/>
      <c r="L11" s="963"/>
      <c r="M11" s="963"/>
      <c r="N11" s="963"/>
      <c r="O11" s="963"/>
      <c r="P11" s="963"/>
      <c r="Q11" s="963"/>
      <c r="R11" s="963"/>
      <c r="S11" s="963"/>
      <c r="T11" s="963"/>
      <c r="U11" s="963"/>
      <c r="V11" s="963"/>
      <c r="W11" s="963"/>
      <c r="X11" s="963"/>
      <c r="Y11" s="963"/>
      <c r="Z11" s="963"/>
    </row>
    <row r="12" spans="1:26" ht="92">
      <c r="A12" s="59" t="s">
        <v>297</v>
      </c>
      <c r="B12" s="69" t="s">
        <v>298</v>
      </c>
      <c r="C12" s="799">
        <f t="shared" si="0"/>
        <v>1</v>
      </c>
      <c r="D12" s="1613"/>
      <c r="E12" s="1614"/>
      <c r="F12" s="1614"/>
      <c r="G12" s="1615"/>
      <c r="H12" s="1117"/>
      <c r="I12" s="1117"/>
      <c r="J12" s="1117"/>
      <c r="K12" s="893"/>
      <c r="L12" s="963"/>
      <c r="M12" s="963"/>
      <c r="N12" s="963"/>
      <c r="O12" s="963"/>
      <c r="P12" s="963"/>
      <c r="Q12" s="963"/>
      <c r="R12" s="963"/>
      <c r="S12" s="963"/>
      <c r="T12" s="963"/>
      <c r="U12" s="963"/>
      <c r="V12" s="963"/>
      <c r="W12" s="963"/>
      <c r="X12" s="963"/>
      <c r="Y12" s="963"/>
      <c r="Z12" s="963"/>
    </row>
    <row r="13" spans="1:26" ht="92">
      <c r="A13" s="59" t="s">
        <v>299</v>
      </c>
      <c r="B13" s="69" t="s">
        <v>300</v>
      </c>
      <c r="C13" s="799">
        <f t="shared" si="0"/>
        <v>1</v>
      </c>
      <c r="D13" s="1613"/>
      <c r="E13" s="1614"/>
      <c r="F13" s="1614"/>
      <c r="G13" s="1615"/>
      <c r="H13" s="1117"/>
      <c r="I13" s="1117"/>
      <c r="J13" s="1117"/>
      <c r="K13" s="893"/>
      <c r="L13" s="963"/>
      <c r="M13" s="963"/>
      <c r="N13" s="963"/>
      <c r="O13" s="963"/>
      <c r="P13" s="963"/>
      <c r="Q13" s="963"/>
      <c r="R13" s="963"/>
      <c r="S13" s="963"/>
      <c r="T13" s="963"/>
      <c r="U13" s="963"/>
      <c r="V13" s="963"/>
      <c r="W13" s="963"/>
      <c r="X13" s="963"/>
      <c r="Y13" s="963"/>
      <c r="Z13" s="963"/>
    </row>
    <row r="14" spans="1:26" ht="92">
      <c r="A14" s="59" t="s">
        <v>301</v>
      </c>
      <c r="B14" s="69" t="s">
        <v>32</v>
      </c>
      <c r="C14" s="799">
        <f t="shared" si="0"/>
        <v>1</v>
      </c>
      <c r="D14" s="1613"/>
      <c r="E14" s="1614"/>
      <c r="F14" s="1614"/>
      <c r="G14" s="1615"/>
      <c r="H14" s="1117"/>
      <c r="I14" s="1117"/>
      <c r="J14" s="1117"/>
      <c r="K14" s="893"/>
      <c r="L14" s="963"/>
      <c r="M14" s="963"/>
      <c r="N14" s="963"/>
      <c r="O14" s="963"/>
      <c r="P14" s="963"/>
      <c r="Q14" s="963"/>
      <c r="R14" s="963"/>
      <c r="S14" s="963"/>
      <c r="T14" s="963"/>
      <c r="U14" s="963"/>
      <c r="V14" s="963"/>
      <c r="W14" s="963"/>
      <c r="X14" s="963"/>
      <c r="Y14" s="963"/>
      <c r="Z14" s="963"/>
    </row>
    <row r="15" spans="1:26" ht="92">
      <c r="A15" s="59" t="s">
        <v>302</v>
      </c>
      <c r="B15" s="69" t="s">
        <v>303</v>
      </c>
      <c r="C15" s="799">
        <f t="shared" si="0"/>
        <v>1</v>
      </c>
      <c r="D15" s="1613"/>
      <c r="E15" s="1614"/>
      <c r="F15" s="1614"/>
      <c r="G15" s="1615"/>
      <c r="H15" s="1117"/>
      <c r="I15" s="1117"/>
      <c r="J15" s="1117"/>
      <c r="K15" s="893"/>
      <c r="L15" s="963"/>
      <c r="M15" s="963"/>
      <c r="N15" s="963"/>
      <c r="O15" s="963"/>
      <c r="P15" s="963"/>
      <c r="Q15" s="963"/>
      <c r="R15" s="963"/>
      <c r="S15" s="963"/>
      <c r="T15" s="963"/>
      <c r="U15" s="963"/>
      <c r="V15" s="963"/>
      <c r="W15" s="963"/>
      <c r="X15" s="963"/>
      <c r="Y15" s="963"/>
      <c r="Z15" s="963"/>
    </row>
    <row r="16" spans="1:26" ht="92">
      <c r="A16" s="59" t="s">
        <v>304</v>
      </c>
      <c r="B16" s="69" t="s">
        <v>305</v>
      </c>
      <c r="C16" s="799">
        <f t="shared" si="0"/>
        <v>1</v>
      </c>
      <c r="D16" s="1599"/>
      <c r="E16" s="1616"/>
      <c r="F16" s="1616"/>
      <c r="G16" s="1600"/>
      <c r="H16" s="1117"/>
      <c r="I16" s="1117"/>
      <c r="J16" s="1117"/>
      <c r="K16" s="893"/>
      <c r="L16" s="963"/>
      <c r="M16" s="963"/>
      <c r="N16" s="963"/>
      <c r="O16" s="963"/>
      <c r="P16" s="963"/>
      <c r="Q16" s="963"/>
      <c r="R16" s="963"/>
      <c r="S16" s="963"/>
      <c r="T16" s="963"/>
      <c r="U16" s="963"/>
      <c r="V16" s="963"/>
      <c r="W16" s="963"/>
      <c r="X16" s="963"/>
      <c r="Y16" s="963"/>
      <c r="Z16" s="963"/>
    </row>
    <row r="17" spans="1:26" ht="26">
      <c r="A17" s="1747"/>
      <c r="B17" s="1570"/>
      <c r="C17" s="1570"/>
      <c r="D17" s="1570"/>
      <c r="E17" s="1570"/>
      <c r="F17" s="1570"/>
      <c r="G17" s="1570"/>
      <c r="H17" s="1570"/>
      <c r="I17" s="1570"/>
      <c r="J17" s="1571"/>
      <c r="K17" s="893"/>
      <c r="L17" s="963"/>
      <c r="M17" s="963"/>
      <c r="N17" s="963"/>
      <c r="O17" s="963"/>
      <c r="P17" s="963"/>
      <c r="Q17" s="963"/>
      <c r="R17" s="963"/>
      <c r="S17" s="963"/>
      <c r="T17" s="963"/>
      <c r="U17" s="963"/>
      <c r="V17" s="963"/>
      <c r="W17" s="963"/>
      <c r="X17" s="963"/>
      <c r="Y17" s="963"/>
      <c r="Z17" s="963"/>
    </row>
    <row r="18" spans="1:26" ht="21">
      <c r="A18" s="804"/>
      <c r="B18" s="1774" t="s">
        <v>306</v>
      </c>
      <c r="C18" s="1570"/>
      <c r="D18" s="1570"/>
      <c r="E18" s="1570"/>
      <c r="F18" s="1570"/>
      <c r="G18" s="1570"/>
      <c r="H18" s="1570"/>
      <c r="I18" s="1570"/>
      <c r="J18" s="1573"/>
      <c r="K18" s="893"/>
      <c r="L18" s="963"/>
      <c r="M18" s="963"/>
      <c r="N18" s="963"/>
      <c r="O18" s="963"/>
      <c r="P18" s="963"/>
      <c r="Q18" s="963"/>
      <c r="R18" s="963"/>
      <c r="S18" s="963"/>
      <c r="T18" s="963"/>
      <c r="U18" s="963"/>
      <c r="V18" s="963"/>
      <c r="W18" s="963"/>
      <c r="X18" s="963"/>
      <c r="Y18" s="963"/>
      <c r="Z18" s="963"/>
    </row>
    <row r="19" spans="1:26" ht="21">
      <c r="A19" s="1118">
        <v>1</v>
      </c>
      <c r="B19" s="1771"/>
      <c r="C19" s="1570"/>
      <c r="D19" s="1570"/>
      <c r="E19" s="1570"/>
      <c r="F19" s="1570"/>
      <c r="G19" s="1570"/>
      <c r="H19" s="1570"/>
      <c r="I19" s="1570"/>
      <c r="J19" s="1573"/>
      <c r="K19" s="893"/>
      <c r="L19" s="963"/>
      <c r="M19" s="963"/>
      <c r="N19" s="963"/>
      <c r="O19" s="963"/>
      <c r="P19" s="963"/>
      <c r="Q19" s="963"/>
      <c r="R19" s="963"/>
      <c r="S19" s="963"/>
      <c r="T19" s="963"/>
      <c r="U19" s="963"/>
      <c r="V19" s="963"/>
      <c r="W19" s="963"/>
      <c r="X19" s="963"/>
      <c r="Y19" s="963"/>
      <c r="Z19" s="963"/>
    </row>
    <row r="20" spans="1:26" ht="21">
      <c r="A20" s="1118">
        <v>2</v>
      </c>
      <c r="B20" s="1771"/>
      <c r="C20" s="1570"/>
      <c r="D20" s="1570"/>
      <c r="E20" s="1570"/>
      <c r="F20" s="1570"/>
      <c r="G20" s="1570"/>
      <c r="H20" s="1570"/>
      <c r="I20" s="1570"/>
      <c r="J20" s="1573"/>
      <c r="K20" s="893"/>
      <c r="L20" s="963"/>
      <c r="M20" s="963"/>
      <c r="N20" s="963"/>
      <c r="O20" s="963"/>
      <c r="P20" s="963"/>
      <c r="Q20" s="963"/>
      <c r="R20" s="963"/>
      <c r="S20" s="963"/>
      <c r="T20" s="963"/>
      <c r="U20" s="963"/>
      <c r="V20" s="963"/>
      <c r="W20" s="963"/>
      <c r="X20" s="963"/>
      <c r="Y20" s="963"/>
      <c r="Z20" s="963"/>
    </row>
    <row r="21" spans="1:26" ht="21">
      <c r="A21" s="1118">
        <v>3</v>
      </c>
      <c r="B21" s="1771"/>
      <c r="C21" s="1570"/>
      <c r="D21" s="1570"/>
      <c r="E21" s="1570"/>
      <c r="F21" s="1570"/>
      <c r="G21" s="1570"/>
      <c r="H21" s="1570"/>
      <c r="I21" s="1570"/>
      <c r="J21" s="1573"/>
      <c r="K21" s="893"/>
      <c r="L21" s="963"/>
      <c r="M21" s="963"/>
      <c r="N21" s="963"/>
      <c r="O21" s="963"/>
      <c r="P21" s="963"/>
      <c r="Q21" s="963"/>
      <c r="R21" s="963"/>
      <c r="S21" s="963"/>
      <c r="T21" s="963"/>
      <c r="U21" s="963"/>
      <c r="V21" s="963"/>
      <c r="W21" s="963"/>
      <c r="X21" s="963"/>
      <c r="Y21" s="963"/>
      <c r="Z21" s="963"/>
    </row>
    <row r="22" spans="1:26" ht="21">
      <c r="A22" s="1118">
        <v>4</v>
      </c>
      <c r="B22" s="1771"/>
      <c r="C22" s="1570"/>
      <c r="D22" s="1570"/>
      <c r="E22" s="1570"/>
      <c r="F22" s="1570"/>
      <c r="G22" s="1570"/>
      <c r="H22" s="1570"/>
      <c r="I22" s="1570"/>
      <c r="J22" s="1573"/>
      <c r="K22" s="893"/>
      <c r="L22" s="963"/>
      <c r="M22" s="963"/>
      <c r="N22" s="963"/>
      <c r="O22" s="963"/>
      <c r="P22" s="963"/>
      <c r="Q22" s="963"/>
      <c r="R22" s="963"/>
      <c r="S22" s="963"/>
      <c r="T22" s="963"/>
      <c r="U22" s="963"/>
      <c r="V22" s="963"/>
      <c r="W22" s="963"/>
      <c r="X22" s="963"/>
      <c r="Y22" s="963"/>
      <c r="Z22" s="963"/>
    </row>
    <row r="23" spans="1:26" ht="21">
      <c r="A23" s="1118">
        <v>5</v>
      </c>
      <c r="B23" s="1771"/>
      <c r="C23" s="1570"/>
      <c r="D23" s="1570"/>
      <c r="E23" s="1570"/>
      <c r="F23" s="1570"/>
      <c r="G23" s="1570"/>
      <c r="H23" s="1570"/>
      <c r="I23" s="1570"/>
      <c r="J23" s="1573"/>
      <c r="K23" s="893"/>
      <c r="L23" s="963"/>
      <c r="M23" s="963"/>
      <c r="N23" s="963"/>
      <c r="O23" s="963"/>
      <c r="P23" s="963"/>
      <c r="Q23" s="963"/>
      <c r="R23" s="963"/>
      <c r="S23" s="963"/>
      <c r="T23" s="963"/>
      <c r="U23" s="963"/>
      <c r="V23" s="963"/>
      <c r="W23" s="963"/>
      <c r="X23" s="963"/>
      <c r="Y23" s="963"/>
      <c r="Z23" s="963"/>
    </row>
    <row r="24" spans="1:26" ht="21">
      <c r="A24" s="804"/>
      <c r="B24" s="1774" t="s">
        <v>307</v>
      </c>
      <c r="C24" s="1570"/>
      <c r="D24" s="1570"/>
      <c r="E24" s="1570"/>
      <c r="F24" s="1570"/>
      <c r="G24" s="1570"/>
      <c r="H24" s="1570"/>
      <c r="I24" s="1570"/>
      <c r="J24" s="1573"/>
      <c r="K24" s="893"/>
      <c r="L24" s="963"/>
      <c r="M24" s="963"/>
      <c r="N24" s="963"/>
      <c r="O24" s="963"/>
      <c r="P24" s="963"/>
      <c r="Q24" s="963"/>
      <c r="R24" s="963"/>
      <c r="S24" s="963"/>
      <c r="T24" s="963"/>
      <c r="U24" s="963"/>
      <c r="V24" s="963"/>
      <c r="W24" s="963"/>
      <c r="X24" s="963"/>
      <c r="Y24" s="963"/>
      <c r="Z24" s="963"/>
    </row>
    <row r="25" spans="1:26" ht="21">
      <c r="A25" s="1118">
        <v>1</v>
      </c>
      <c r="B25" s="1771"/>
      <c r="C25" s="1570"/>
      <c r="D25" s="1570"/>
      <c r="E25" s="1570"/>
      <c r="F25" s="1570"/>
      <c r="G25" s="1570"/>
      <c r="H25" s="1570"/>
      <c r="I25" s="1570"/>
      <c r="J25" s="1573"/>
      <c r="K25" s="893"/>
      <c r="L25" s="963"/>
      <c r="M25" s="963"/>
      <c r="N25" s="963"/>
      <c r="O25" s="963"/>
      <c r="P25" s="963"/>
      <c r="Q25" s="963"/>
      <c r="R25" s="963"/>
      <c r="S25" s="963"/>
      <c r="T25" s="963"/>
      <c r="U25" s="963"/>
      <c r="V25" s="963"/>
      <c r="W25" s="963"/>
      <c r="X25" s="963"/>
      <c r="Y25" s="963"/>
      <c r="Z25" s="963"/>
    </row>
    <row r="26" spans="1:26" ht="21">
      <c r="A26" s="1118">
        <v>2</v>
      </c>
      <c r="B26" s="1771"/>
      <c r="C26" s="1570"/>
      <c r="D26" s="1570"/>
      <c r="E26" s="1570"/>
      <c r="F26" s="1570"/>
      <c r="G26" s="1570"/>
      <c r="H26" s="1570"/>
      <c r="I26" s="1570"/>
      <c r="J26" s="1573"/>
      <c r="K26" s="893"/>
      <c r="L26" s="963"/>
      <c r="M26" s="963"/>
      <c r="N26" s="963"/>
      <c r="O26" s="963"/>
      <c r="P26" s="963"/>
      <c r="Q26" s="963"/>
      <c r="R26" s="963"/>
      <c r="S26" s="963"/>
      <c r="T26" s="963"/>
      <c r="U26" s="963"/>
      <c r="V26" s="963"/>
      <c r="W26" s="963"/>
      <c r="X26" s="963"/>
      <c r="Y26" s="963"/>
      <c r="Z26" s="963"/>
    </row>
    <row r="27" spans="1:26" ht="21">
      <c r="A27" s="1118">
        <v>3</v>
      </c>
      <c r="B27" s="1771"/>
      <c r="C27" s="1570"/>
      <c r="D27" s="1570"/>
      <c r="E27" s="1570"/>
      <c r="F27" s="1570"/>
      <c r="G27" s="1570"/>
      <c r="H27" s="1570"/>
      <c r="I27" s="1570"/>
      <c r="J27" s="1573"/>
      <c r="K27" s="893"/>
      <c r="L27" s="963"/>
      <c r="M27" s="963"/>
      <c r="N27" s="963"/>
      <c r="O27" s="963"/>
      <c r="P27" s="963"/>
      <c r="Q27" s="963"/>
      <c r="R27" s="963"/>
      <c r="S27" s="963"/>
      <c r="T27" s="963"/>
      <c r="U27" s="963"/>
      <c r="V27" s="963"/>
      <c r="W27" s="963"/>
      <c r="X27" s="963"/>
      <c r="Y27" s="963"/>
      <c r="Z27" s="963"/>
    </row>
    <row r="28" spans="1:26" ht="21">
      <c r="A28" s="1118">
        <v>4</v>
      </c>
      <c r="B28" s="1771"/>
      <c r="C28" s="1570"/>
      <c r="D28" s="1570"/>
      <c r="E28" s="1570"/>
      <c r="F28" s="1570"/>
      <c r="G28" s="1570"/>
      <c r="H28" s="1570"/>
      <c r="I28" s="1570"/>
      <c r="J28" s="1573"/>
      <c r="K28" s="893"/>
      <c r="L28" s="963"/>
      <c r="M28" s="963"/>
      <c r="N28" s="963"/>
      <c r="O28" s="963"/>
      <c r="P28" s="963"/>
      <c r="Q28" s="963"/>
      <c r="R28" s="963"/>
      <c r="S28" s="963"/>
      <c r="T28" s="963"/>
      <c r="U28" s="963"/>
      <c r="V28" s="963"/>
      <c r="W28" s="963"/>
      <c r="X28" s="963"/>
      <c r="Y28" s="963"/>
      <c r="Z28" s="963"/>
    </row>
    <row r="29" spans="1:26" ht="21">
      <c r="A29" s="1118">
        <v>5</v>
      </c>
      <c r="B29" s="1771"/>
      <c r="C29" s="1570"/>
      <c r="D29" s="1570"/>
      <c r="E29" s="1570"/>
      <c r="F29" s="1570"/>
      <c r="G29" s="1570"/>
      <c r="H29" s="1570"/>
      <c r="I29" s="1570"/>
      <c r="J29" s="1573"/>
      <c r="K29" s="893"/>
      <c r="L29" s="963"/>
      <c r="M29" s="963"/>
      <c r="N29" s="963"/>
      <c r="O29" s="963"/>
      <c r="P29" s="963"/>
      <c r="Q29" s="963"/>
      <c r="R29" s="963"/>
      <c r="S29" s="963"/>
      <c r="T29" s="963"/>
      <c r="U29" s="963"/>
      <c r="V29" s="963"/>
      <c r="W29" s="963"/>
      <c r="X29" s="963"/>
      <c r="Y29" s="963"/>
      <c r="Z29" s="963"/>
    </row>
    <row r="30" spans="1:26" ht="21">
      <c r="A30" s="804"/>
      <c r="B30" s="1774" t="s">
        <v>308</v>
      </c>
      <c r="C30" s="1570"/>
      <c r="D30" s="1570"/>
      <c r="E30" s="1570"/>
      <c r="F30" s="1570"/>
      <c r="G30" s="1570"/>
      <c r="H30" s="1570"/>
      <c r="I30" s="1570"/>
      <c r="J30" s="1573"/>
      <c r="K30" s="893"/>
      <c r="L30" s="963"/>
      <c r="M30" s="963"/>
      <c r="N30" s="963"/>
      <c r="O30" s="963"/>
      <c r="P30" s="963"/>
      <c r="Q30" s="963"/>
      <c r="R30" s="963"/>
      <c r="S30" s="963"/>
      <c r="T30" s="963"/>
      <c r="U30" s="963"/>
      <c r="V30" s="963"/>
      <c r="W30" s="963"/>
      <c r="X30" s="963"/>
      <c r="Y30" s="963"/>
      <c r="Z30" s="963"/>
    </row>
    <row r="31" spans="1:26" ht="21">
      <c r="A31" s="1118">
        <v>1</v>
      </c>
      <c r="B31" s="1771"/>
      <c r="C31" s="1570"/>
      <c r="D31" s="1570"/>
      <c r="E31" s="1570"/>
      <c r="F31" s="1570"/>
      <c r="G31" s="1570"/>
      <c r="H31" s="1570"/>
      <c r="I31" s="1570"/>
      <c r="J31" s="1573"/>
      <c r="K31" s="893"/>
      <c r="L31" s="963"/>
      <c r="M31" s="963"/>
      <c r="N31" s="963"/>
      <c r="O31" s="963"/>
      <c r="P31" s="963"/>
      <c r="Q31" s="963"/>
      <c r="R31" s="963"/>
      <c r="S31" s="963"/>
      <c r="T31" s="963"/>
      <c r="U31" s="963"/>
      <c r="V31" s="963"/>
      <c r="W31" s="963"/>
      <c r="X31" s="963"/>
      <c r="Y31" s="963"/>
      <c r="Z31" s="963"/>
    </row>
    <row r="32" spans="1:26" ht="21">
      <c r="A32" s="1118">
        <v>2</v>
      </c>
      <c r="B32" s="1771"/>
      <c r="C32" s="1570"/>
      <c r="D32" s="1570"/>
      <c r="E32" s="1570"/>
      <c r="F32" s="1570"/>
      <c r="G32" s="1570"/>
      <c r="H32" s="1570"/>
      <c r="I32" s="1570"/>
      <c r="J32" s="1573"/>
      <c r="K32" s="893"/>
      <c r="L32" s="963"/>
      <c r="M32" s="963"/>
      <c r="N32" s="963"/>
      <c r="O32" s="963"/>
      <c r="P32" s="963"/>
      <c r="Q32" s="963"/>
      <c r="R32" s="963"/>
      <c r="S32" s="963"/>
      <c r="T32" s="963"/>
      <c r="U32" s="963"/>
      <c r="V32" s="963"/>
      <c r="W32" s="963"/>
      <c r="X32" s="963"/>
      <c r="Y32" s="963"/>
      <c r="Z32" s="963"/>
    </row>
    <row r="33" spans="1:26" ht="21">
      <c r="A33" s="1118">
        <v>3</v>
      </c>
      <c r="B33" s="1771"/>
      <c r="C33" s="1570"/>
      <c r="D33" s="1570"/>
      <c r="E33" s="1570"/>
      <c r="F33" s="1570"/>
      <c r="G33" s="1570"/>
      <c r="H33" s="1570"/>
      <c r="I33" s="1570"/>
      <c r="J33" s="1573"/>
      <c r="K33" s="893"/>
      <c r="L33" s="963"/>
      <c r="M33" s="963"/>
      <c r="N33" s="963"/>
      <c r="O33" s="963"/>
      <c r="P33" s="963"/>
      <c r="Q33" s="963"/>
      <c r="R33" s="963"/>
      <c r="S33" s="963"/>
      <c r="T33" s="963"/>
      <c r="U33" s="963"/>
      <c r="V33" s="963"/>
      <c r="W33" s="963"/>
      <c r="X33" s="963"/>
      <c r="Y33" s="963"/>
      <c r="Z33" s="963"/>
    </row>
    <row r="34" spans="1:26" ht="21">
      <c r="A34" s="1118">
        <v>4</v>
      </c>
      <c r="B34" s="1771"/>
      <c r="C34" s="1570"/>
      <c r="D34" s="1570"/>
      <c r="E34" s="1570"/>
      <c r="F34" s="1570"/>
      <c r="G34" s="1570"/>
      <c r="H34" s="1570"/>
      <c r="I34" s="1570"/>
      <c r="J34" s="1573"/>
      <c r="K34" s="893"/>
      <c r="L34" s="963"/>
      <c r="M34" s="963"/>
      <c r="N34" s="963"/>
      <c r="O34" s="963"/>
      <c r="P34" s="963"/>
      <c r="Q34" s="963"/>
      <c r="R34" s="963"/>
      <c r="S34" s="963"/>
      <c r="T34" s="963"/>
      <c r="U34" s="963"/>
      <c r="V34" s="963"/>
      <c r="W34" s="963"/>
      <c r="X34" s="963"/>
      <c r="Y34" s="963"/>
      <c r="Z34" s="963"/>
    </row>
    <row r="35" spans="1:26" ht="21">
      <c r="A35" s="1118">
        <v>5</v>
      </c>
      <c r="B35" s="1771"/>
      <c r="C35" s="1570"/>
      <c r="D35" s="1570"/>
      <c r="E35" s="1570"/>
      <c r="F35" s="1570"/>
      <c r="G35" s="1570"/>
      <c r="H35" s="1570"/>
      <c r="I35" s="1570"/>
      <c r="J35" s="1573"/>
      <c r="K35" s="893"/>
      <c r="L35" s="963"/>
      <c r="M35" s="963"/>
      <c r="N35" s="963"/>
      <c r="O35" s="963"/>
      <c r="P35" s="963"/>
      <c r="Q35" s="963"/>
      <c r="R35" s="963"/>
      <c r="S35" s="963"/>
      <c r="T35" s="963"/>
      <c r="U35" s="963"/>
      <c r="V35" s="963"/>
      <c r="W35" s="963"/>
      <c r="X35" s="963"/>
      <c r="Y35" s="963"/>
      <c r="Z35" s="963"/>
    </row>
    <row r="36" spans="1:26" ht="21">
      <c r="A36" s="804"/>
      <c r="B36" s="1774" t="s">
        <v>309</v>
      </c>
      <c r="C36" s="1570"/>
      <c r="D36" s="1570"/>
      <c r="E36" s="1570"/>
      <c r="F36" s="1570"/>
      <c r="G36" s="1570"/>
      <c r="H36" s="1570"/>
      <c r="I36" s="1570"/>
      <c r="J36" s="1573"/>
      <c r="K36" s="893"/>
      <c r="L36" s="963"/>
      <c r="M36" s="963"/>
      <c r="N36" s="963"/>
      <c r="O36" s="963"/>
      <c r="P36" s="963"/>
      <c r="Q36" s="963"/>
      <c r="R36" s="963"/>
      <c r="S36" s="963"/>
      <c r="T36" s="963"/>
      <c r="U36" s="963"/>
      <c r="V36" s="963"/>
      <c r="W36" s="963"/>
      <c r="X36" s="963"/>
      <c r="Y36" s="963"/>
      <c r="Z36" s="963"/>
    </row>
    <row r="37" spans="1:26" ht="21">
      <c r="A37" s="664"/>
      <c r="B37" s="1774" t="s">
        <v>310</v>
      </c>
      <c r="C37" s="1570"/>
      <c r="D37" s="1570"/>
      <c r="E37" s="1570"/>
      <c r="F37" s="1570"/>
      <c r="G37" s="1570"/>
      <c r="H37" s="1570"/>
      <c r="I37" s="1570"/>
      <c r="J37" s="1573"/>
      <c r="K37" s="893"/>
      <c r="L37" s="963"/>
      <c r="M37" s="963"/>
      <c r="N37" s="963"/>
      <c r="O37" s="963"/>
      <c r="P37" s="963"/>
      <c r="Q37" s="963"/>
      <c r="R37" s="963"/>
      <c r="S37" s="963"/>
      <c r="T37" s="963"/>
      <c r="U37" s="963"/>
      <c r="V37" s="963"/>
      <c r="W37" s="963"/>
      <c r="X37" s="963"/>
      <c r="Y37" s="963"/>
      <c r="Z37" s="963"/>
    </row>
    <row r="38" spans="1:26" ht="21">
      <c r="A38" s="1739"/>
      <c r="B38" s="1612"/>
      <c r="C38" s="1612"/>
      <c r="D38" s="1612"/>
      <c r="E38" s="1612"/>
      <c r="F38" s="1612"/>
      <c r="G38" s="1598"/>
      <c r="H38" s="1119"/>
      <c r="I38" s="1119"/>
      <c r="J38" s="1119"/>
      <c r="K38" s="893"/>
      <c r="L38" s="963"/>
      <c r="M38" s="963"/>
      <c r="N38" s="963"/>
      <c r="O38" s="963"/>
      <c r="P38" s="963"/>
      <c r="Q38" s="963"/>
      <c r="R38" s="963"/>
      <c r="S38" s="963"/>
      <c r="T38" s="963"/>
      <c r="U38" s="963"/>
      <c r="V38" s="963"/>
      <c r="W38" s="963"/>
      <c r="X38" s="963"/>
      <c r="Y38" s="963"/>
      <c r="Z38" s="963"/>
    </row>
    <row r="39" spans="1:26" ht="21">
      <c r="A39" s="1613"/>
      <c r="B39" s="1614"/>
      <c r="C39" s="1614"/>
      <c r="D39" s="1614"/>
      <c r="E39" s="1614"/>
      <c r="F39" s="1614"/>
      <c r="G39" s="1615"/>
      <c r="H39" s="1119"/>
      <c r="I39" s="1119"/>
      <c r="J39" s="1119"/>
      <c r="K39" s="893"/>
      <c r="L39" s="963"/>
      <c r="M39" s="963"/>
      <c r="N39" s="963"/>
      <c r="O39" s="963"/>
      <c r="P39" s="963"/>
      <c r="Q39" s="963"/>
      <c r="R39" s="963"/>
      <c r="S39" s="963"/>
      <c r="T39" s="963"/>
      <c r="U39" s="963"/>
      <c r="V39" s="963"/>
      <c r="W39" s="963"/>
      <c r="X39" s="963"/>
      <c r="Y39" s="963"/>
      <c r="Z39" s="963"/>
    </row>
    <row r="40" spans="1:26" ht="21">
      <c r="A40" s="1599"/>
      <c r="B40" s="1616"/>
      <c r="C40" s="1616"/>
      <c r="D40" s="1616"/>
      <c r="E40" s="1616"/>
      <c r="F40" s="1616"/>
      <c r="G40" s="1600"/>
      <c r="H40" s="1119"/>
      <c r="I40" s="1119"/>
      <c r="J40" s="1119"/>
      <c r="K40" s="893"/>
      <c r="L40" s="963"/>
      <c r="M40" s="963"/>
      <c r="N40" s="963"/>
      <c r="O40" s="963"/>
      <c r="P40" s="963"/>
      <c r="Q40" s="963"/>
      <c r="R40" s="963"/>
      <c r="S40" s="963"/>
      <c r="T40" s="963"/>
      <c r="U40" s="963"/>
      <c r="V40" s="963"/>
      <c r="W40" s="963"/>
      <c r="X40" s="963"/>
      <c r="Y40" s="963"/>
      <c r="Z40" s="963"/>
    </row>
    <row r="41" spans="1:26" ht="17">
      <c r="A41" s="1120" t="s">
        <v>311</v>
      </c>
      <c r="B41" s="1036" t="s">
        <v>4573</v>
      </c>
      <c r="C41" s="811" t="s">
        <v>1811</v>
      </c>
      <c r="D41" s="811" t="s">
        <v>314</v>
      </c>
      <c r="E41" s="811" t="s">
        <v>315</v>
      </c>
      <c r="F41" s="811" t="s">
        <v>316</v>
      </c>
      <c r="G41" s="811" t="s">
        <v>317</v>
      </c>
      <c r="H41" s="1037"/>
      <c r="I41" s="893"/>
      <c r="J41" s="893"/>
      <c r="K41" s="893" t="s">
        <v>2594</v>
      </c>
      <c r="L41" s="963"/>
      <c r="M41" s="963"/>
      <c r="N41" s="963"/>
      <c r="O41" s="963"/>
      <c r="P41" s="963"/>
      <c r="Q41" s="963"/>
      <c r="R41" s="963"/>
      <c r="S41" s="963"/>
      <c r="T41" s="963"/>
      <c r="U41" s="963"/>
      <c r="V41" s="963"/>
      <c r="W41" s="963"/>
      <c r="X41" s="963"/>
      <c r="Y41" s="963"/>
      <c r="Z41" s="963"/>
    </row>
    <row r="42" spans="1:26" ht="21">
      <c r="A42" s="979"/>
      <c r="B42" s="1773" t="s">
        <v>320</v>
      </c>
      <c r="C42" s="1570"/>
      <c r="D42" s="1570"/>
      <c r="E42" s="1570"/>
      <c r="F42" s="1570"/>
      <c r="G42" s="1571"/>
      <c r="H42" s="1038"/>
      <c r="I42" s="893">
        <f t="shared" ref="I42:J42" si="1">I43+I63+I70+I74+I90+I99</f>
        <v>18</v>
      </c>
      <c r="J42" s="893">
        <f t="shared" si="1"/>
        <v>18</v>
      </c>
      <c r="K42" s="893">
        <f t="shared" ref="K42:K43" si="2">I42*100/J42</f>
        <v>100</v>
      </c>
      <c r="L42" s="963"/>
      <c r="M42" s="963"/>
      <c r="N42" s="963"/>
      <c r="O42" s="963"/>
      <c r="P42" s="963"/>
      <c r="Q42" s="963"/>
      <c r="R42" s="963"/>
      <c r="S42" s="963"/>
      <c r="T42" s="963"/>
      <c r="U42" s="963"/>
      <c r="V42" s="963"/>
      <c r="W42" s="963"/>
      <c r="X42" s="963"/>
      <c r="Y42" s="963"/>
      <c r="Z42" s="963"/>
    </row>
    <row r="43" spans="1:26" ht="19">
      <c r="A43" s="979" t="s">
        <v>209</v>
      </c>
      <c r="B43" s="1606" t="s">
        <v>40</v>
      </c>
      <c r="C43" s="1570"/>
      <c r="D43" s="1570"/>
      <c r="E43" s="1570"/>
      <c r="F43" s="1570"/>
      <c r="G43" s="1573"/>
      <c r="H43" s="816"/>
      <c r="I43" s="893">
        <f>SUM(D44:D62)</f>
        <v>6</v>
      </c>
      <c r="J43" s="893">
        <f>COUNT(D44:D62)*2</f>
        <v>6</v>
      </c>
      <c r="K43" s="893">
        <f t="shared" si="2"/>
        <v>100</v>
      </c>
      <c r="L43" s="963"/>
      <c r="M43" s="963"/>
      <c r="N43" s="963"/>
      <c r="O43" s="963"/>
      <c r="P43" s="963"/>
      <c r="Q43" s="963"/>
      <c r="R43" s="963"/>
      <c r="S43" s="963"/>
      <c r="T43" s="963"/>
      <c r="U43" s="963"/>
      <c r="V43" s="963"/>
      <c r="W43" s="963"/>
      <c r="X43" s="963"/>
      <c r="Y43" s="963"/>
      <c r="Z43" s="963"/>
    </row>
    <row r="44" spans="1:26" ht="14.25" hidden="1" customHeight="1">
      <c r="A44" s="310" t="s">
        <v>1813</v>
      </c>
      <c r="B44" s="122" t="s">
        <v>322</v>
      </c>
      <c r="C44" s="141"/>
      <c r="D44" s="141"/>
      <c r="E44" s="141"/>
      <c r="F44" s="141"/>
      <c r="G44" s="141"/>
      <c r="H44" s="106"/>
      <c r="I44" s="105"/>
      <c r="J44" s="105"/>
      <c r="K44" s="106"/>
      <c r="L44" s="106"/>
      <c r="M44" s="106"/>
      <c r="N44" s="106"/>
      <c r="O44" s="106"/>
      <c r="P44" s="106"/>
      <c r="Q44" s="106"/>
      <c r="R44" s="106"/>
      <c r="S44" s="106"/>
      <c r="T44" s="106"/>
      <c r="U44" s="106"/>
      <c r="V44" s="106"/>
      <c r="W44" s="106"/>
      <c r="X44" s="106"/>
      <c r="Y44" s="106"/>
      <c r="Z44" s="106"/>
    </row>
    <row r="45" spans="1:26" ht="14.25" hidden="1" customHeight="1">
      <c r="A45" s="310" t="s">
        <v>1816</v>
      </c>
      <c r="B45" s="122" t="s">
        <v>327</v>
      </c>
      <c r="C45" s="123"/>
      <c r="D45" s="141"/>
      <c r="E45" s="141"/>
      <c r="F45" s="150"/>
      <c r="G45" s="141"/>
      <c r="H45" s="106"/>
      <c r="I45" s="105"/>
      <c r="J45" s="105"/>
      <c r="K45" s="106"/>
      <c r="L45" s="106"/>
      <c r="M45" s="106"/>
      <c r="N45" s="106"/>
      <c r="O45" s="106"/>
      <c r="P45" s="106"/>
      <c r="Q45" s="106"/>
      <c r="R45" s="106"/>
      <c r="S45" s="106"/>
      <c r="T45" s="106"/>
      <c r="U45" s="106"/>
      <c r="V45" s="106"/>
      <c r="W45" s="106"/>
      <c r="X45" s="106"/>
      <c r="Y45" s="106"/>
      <c r="Z45" s="106"/>
    </row>
    <row r="46" spans="1:26" ht="14.25" hidden="1" customHeight="1">
      <c r="A46" s="310" t="s">
        <v>1819</v>
      </c>
      <c r="B46" s="122" t="s">
        <v>331</v>
      </c>
      <c r="C46" s="839"/>
      <c r="D46" s="141"/>
      <c r="E46" s="141"/>
      <c r="F46" s="150"/>
      <c r="G46" s="141"/>
      <c r="H46" s="106"/>
      <c r="I46" s="105"/>
      <c r="J46" s="105"/>
      <c r="K46" s="106"/>
      <c r="L46" s="106"/>
      <c r="M46" s="106"/>
      <c r="N46" s="106"/>
      <c r="O46" s="106"/>
      <c r="P46" s="106"/>
      <c r="Q46" s="106"/>
      <c r="R46" s="106"/>
      <c r="S46" s="106"/>
      <c r="T46" s="106"/>
      <c r="U46" s="106"/>
      <c r="V46" s="106"/>
      <c r="W46" s="106"/>
      <c r="X46" s="106"/>
      <c r="Y46" s="106"/>
      <c r="Z46" s="106"/>
    </row>
    <row r="47" spans="1:26" ht="14.25" hidden="1" customHeight="1">
      <c r="A47" s="310" t="s">
        <v>1827</v>
      </c>
      <c r="B47" s="122" t="s">
        <v>1828</v>
      </c>
      <c r="C47" s="123"/>
      <c r="D47" s="141"/>
      <c r="E47" s="141"/>
      <c r="F47" s="150"/>
      <c r="G47" s="150"/>
      <c r="H47" s="151"/>
      <c r="I47" s="105"/>
      <c r="J47" s="105"/>
      <c r="K47" s="106"/>
      <c r="L47" s="106"/>
      <c r="M47" s="106"/>
      <c r="N47" s="106"/>
      <c r="O47" s="106"/>
      <c r="P47" s="106"/>
      <c r="Q47" s="106"/>
      <c r="R47" s="106"/>
      <c r="S47" s="106"/>
      <c r="T47" s="106"/>
      <c r="U47" s="106"/>
      <c r="V47" s="106"/>
      <c r="W47" s="106"/>
      <c r="X47" s="106"/>
      <c r="Y47" s="106"/>
      <c r="Z47" s="106"/>
    </row>
    <row r="48" spans="1:26" ht="14.25" hidden="1" customHeight="1">
      <c r="A48" s="310" t="s">
        <v>1833</v>
      </c>
      <c r="B48" s="122" t="s">
        <v>337</v>
      </c>
      <c r="C48" s="123"/>
      <c r="D48" s="141"/>
      <c r="E48" s="141"/>
      <c r="F48" s="150"/>
      <c r="G48" s="141"/>
      <c r="H48" s="106"/>
      <c r="I48" s="105"/>
      <c r="J48" s="105"/>
      <c r="K48" s="106"/>
      <c r="L48" s="106"/>
      <c r="M48" s="106"/>
      <c r="N48" s="106"/>
      <c r="O48" s="106"/>
      <c r="P48" s="106"/>
      <c r="Q48" s="106"/>
      <c r="R48" s="106"/>
      <c r="S48" s="106"/>
      <c r="T48" s="106"/>
      <c r="U48" s="106"/>
      <c r="V48" s="106"/>
      <c r="W48" s="106"/>
      <c r="X48" s="106"/>
      <c r="Y48" s="106"/>
      <c r="Z48" s="106"/>
    </row>
    <row r="49" spans="1:26" ht="14.25" hidden="1" customHeight="1">
      <c r="A49" s="310" t="s">
        <v>1836</v>
      </c>
      <c r="B49" s="122" t="s">
        <v>341</v>
      </c>
      <c r="C49" s="123"/>
      <c r="D49" s="141"/>
      <c r="E49" s="141"/>
      <c r="F49" s="150"/>
      <c r="G49" s="141"/>
      <c r="H49" s="106"/>
      <c r="I49" s="105"/>
      <c r="J49" s="105"/>
      <c r="K49" s="106"/>
      <c r="L49" s="106"/>
      <c r="M49" s="106"/>
      <c r="N49" s="106"/>
      <c r="O49" s="106"/>
      <c r="P49" s="106"/>
      <c r="Q49" s="106"/>
      <c r="R49" s="106"/>
      <c r="S49" s="106"/>
      <c r="T49" s="106"/>
      <c r="U49" s="106"/>
      <c r="V49" s="106"/>
      <c r="W49" s="106"/>
      <c r="X49" s="106"/>
      <c r="Y49" s="106"/>
      <c r="Z49" s="106"/>
    </row>
    <row r="50" spans="1:26" ht="14.25" hidden="1" customHeight="1">
      <c r="A50" s="310" t="s">
        <v>1839</v>
      </c>
      <c r="B50" s="122" t="s">
        <v>345</v>
      </c>
      <c r="C50" s="123"/>
      <c r="D50" s="141"/>
      <c r="E50" s="141"/>
      <c r="F50" s="150"/>
      <c r="G50" s="141"/>
      <c r="H50" s="106"/>
      <c r="I50" s="105"/>
      <c r="J50" s="105"/>
      <c r="K50" s="106"/>
      <c r="L50" s="106"/>
      <c r="M50" s="106"/>
      <c r="N50" s="106"/>
      <c r="O50" s="106"/>
      <c r="P50" s="106"/>
      <c r="Q50" s="106"/>
      <c r="R50" s="106"/>
      <c r="S50" s="106"/>
      <c r="T50" s="106"/>
      <c r="U50" s="106"/>
      <c r="V50" s="106"/>
      <c r="W50" s="106"/>
      <c r="X50" s="106"/>
      <c r="Y50" s="106"/>
      <c r="Z50" s="106"/>
    </row>
    <row r="51" spans="1:26" ht="14.25" hidden="1" customHeight="1">
      <c r="A51" s="310" t="s">
        <v>348</v>
      </c>
      <c r="B51" s="122" t="s">
        <v>349</v>
      </c>
      <c r="C51" s="141"/>
      <c r="D51" s="141"/>
      <c r="E51" s="141"/>
      <c r="F51" s="141"/>
      <c r="G51" s="141"/>
      <c r="H51" s="106"/>
      <c r="I51" s="105"/>
      <c r="J51" s="105"/>
      <c r="K51" s="106"/>
      <c r="L51" s="106"/>
      <c r="M51" s="106"/>
      <c r="N51" s="106"/>
      <c r="O51" s="106"/>
      <c r="P51" s="106"/>
      <c r="Q51" s="106"/>
      <c r="R51" s="106"/>
      <c r="S51" s="106"/>
      <c r="T51" s="106"/>
      <c r="U51" s="106"/>
      <c r="V51" s="106"/>
      <c r="W51" s="106"/>
      <c r="X51" s="106"/>
      <c r="Y51" s="106"/>
      <c r="Z51" s="106"/>
    </row>
    <row r="52" spans="1:26" ht="14.25" hidden="1" customHeight="1">
      <c r="A52" s="310" t="s">
        <v>1844</v>
      </c>
      <c r="B52" s="122" t="s">
        <v>351</v>
      </c>
      <c r="C52" s="141"/>
      <c r="D52" s="141"/>
      <c r="E52" s="141"/>
      <c r="F52" s="141"/>
      <c r="G52" s="141"/>
      <c r="H52" s="106"/>
      <c r="I52" s="105"/>
      <c r="J52" s="105"/>
      <c r="K52" s="106"/>
      <c r="L52" s="106"/>
      <c r="M52" s="106"/>
      <c r="N52" s="106"/>
      <c r="O52" s="106"/>
      <c r="P52" s="106"/>
      <c r="Q52" s="106"/>
      <c r="R52" s="106"/>
      <c r="S52" s="106"/>
      <c r="T52" s="106"/>
      <c r="U52" s="106"/>
      <c r="V52" s="106"/>
      <c r="W52" s="106"/>
      <c r="X52" s="106"/>
      <c r="Y52" s="106"/>
      <c r="Z52" s="106"/>
    </row>
    <row r="53" spans="1:26" ht="14.25" hidden="1" customHeight="1">
      <c r="A53" s="310" t="s">
        <v>354</v>
      </c>
      <c r="B53" s="122" t="s">
        <v>355</v>
      </c>
      <c r="C53" s="123"/>
      <c r="D53" s="141"/>
      <c r="E53" s="141"/>
      <c r="F53" s="150"/>
      <c r="G53" s="141"/>
      <c r="H53" s="106"/>
      <c r="I53" s="105"/>
      <c r="J53" s="105"/>
      <c r="K53" s="106"/>
      <c r="L53" s="106"/>
      <c r="M53" s="106"/>
      <c r="N53" s="106"/>
      <c r="O53" s="106"/>
      <c r="P53" s="106"/>
      <c r="Q53" s="106"/>
      <c r="R53" s="106"/>
      <c r="S53" s="106"/>
      <c r="T53" s="106"/>
      <c r="U53" s="106"/>
      <c r="V53" s="106"/>
      <c r="W53" s="106"/>
      <c r="X53" s="106"/>
      <c r="Y53" s="106"/>
      <c r="Z53" s="106"/>
    </row>
    <row r="54" spans="1:26" ht="14.25" hidden="1" customHeight="1">
      <c r="A54" s="310" t="s">
        <v>356</v>
      </c>
      <c r="B54" s="122" t="s">
        <v>357</v>
      </c>
      <c r="C54" s="141"/>
      <c r="D54" s="141"/>
      <c r="E54" s="141"/>
      <c r="F54" s="141"/>
      <c r="G54" s="141"/>
      <c r="H54" s="106"/>
      <c r="I54" s="105"/>
      <c r="J54" s="105"/>
      <c r="K54" s="106"/>
      <c r="L54" s="106"/>
      <c r="M54" s="106"/>
      <c r="N54" s="106"/>
      <c r="O54" s="106"/>
      <c r="P54" s="106"/>
      <c r="Q54" s="106"/>
      <c r="R54" s="106"/>
      <c r="S54" s="106"/>
      <c r="T54" s="106"/>
      <c r="U54" s="106"/>
      <c r="V54" s="106"/>
      <c r="W54" s="106"/>
      <c r="X54" s="106"/>
      <c r="Y54" s="106"/>
      <c r="Z54" s="106"/>
    </row>
    <row r="55" spans="1:26" ht="14.25" hidden="1" customHeight="1">
      <c r="A55" s="310" t="s">
        <v>358</v>
      </c>
      <c r="B55" s="122" t="s">
        <v>359</v>
      </c>
      <c r="C55" s="141"/>
      <c r="D55" s="141"/>
      <c r="E55" s="141"/>
      <c r="F55" s="141"/>
      <c r="G55" s="141"/>
      <c r="H55" s="106"/>
      <c r="I55" s="105"/>
      <c r="J55" s="105"/>
      <c r="K55" s="106"/>
      <c r="L55" s="106"/>
      <c r="M55" s="106"/>
      <c r="N55" s="106"/>
      <c r="O55" s="106"/>
      <c r="P55" s="106"/>
      <c r="Q55" s="106"/>
      <c r="R55" s="106"/>
      <c r="S55" s="106"/>
      <c r="T55" s="106"/>
      <c r="U55" s="106"/>
      <c r="V55" s="106"/>
      <c r="W55" s="106"/>
      <c r="X55" s="106"/>
      <c r="Y55" s="106"/>
      <c r="Z55" s="106"/>
    </row>
    <row r="56" spans="1:26" ht="14.25" hidden="1" customHeight="1">
      <c r="A56" s="310" t="s">
        <v>1854</v>
      </c>
      <c r="B56" s="122" t="s">
        <v>361</v>
      </c>
      <c r="C56" s="141"/>
      <c r="D56" s="141"/>
      <c r="E56" s="141"/>
      <c r="F56" s="141"/>
      <c r="G56" s="141"/>
      <c r="H56" s="106"/>
      <c r="I56" s="105"/>
      <c r="J56" s="105"/>
      <c r="K56" s="106"/>
      <c r="L56" s="106"/>
      <c r="M56" s="106"/>
      <c r="N56" s="106"/>
      <c r="O56" s="106"/>
      <c r="P56" s="106"/>
      <c r="Q56" s="106"/>
      <c r="R56" s="106"/>
      <c r="S56" s="106"/>
      <c r="T56" s="106"/>
      <c r="U56" s="106"/>
      <c r="V56" s="106"/>
      <c r="W56" s="106"/>
      <c r="X56" s="106"/>
      <c r="Y56" s="106"/>
      <c r="Z56" s="106"/>
    </row>
    <row r="57" spans="1:26" ht="48">
      <c r="A57" s="979" t="s">
        <v>1858</v>
      </c>
      <c r="B57" s="467" t="s">
        <v>367</v>
      </c>
      <c r="C57" s="475" t="s">
        <v>5627</v>
      </c>
      <c r="D57" s="696">
        <v>2</v>
      </c>
      <c r="E57" s="696" t="s">
        <v>599</v>
      </c>
      <c r="F57" s="471" t="s">
        <v>5967</v>
      </c>
      <c r="G57" s="1052"/>
      <c r="H57" s="893"/>
      <c r="I57" s="893"/>
      <c r="J57" s="893"/>
      <c r="K57" s="893"/>
      <c r="L57" s="963"/>
      <c r="M57" s="963"/>
      <c r="N57" s="963"/>
      <c r="O57" s="963"/>
      <c r="P57" s="963"/>
      <c r="Q57" s="963"/>
      <c r="R57" s="963"/>
      <c r="S57" s="963"/>
      <c r="T57" s="963"/>
      <c r="U57" s="963"/>
      <c r="V57" s="963"/>
      <c r="W57" s="963"/>
      <c r="X57" s="963"/>
      <c r="Y57" s="963"/>
      <c r="Z57" s="963"/>
    </row>
    <row r="58" spans="1:26" ht="30" hidden="1" customHeight="1">
      <c r="A58" s="310" t="s">
        <v>370</v>
      </c>
      <c r="B58" s="122" t="s">
        <v>371</v>
      </c>
      <c r="C58" s="141"/>
      <c r="D58" s="141"/>
      <c r="E58" s="141"/>
      <c r="F58" s="141"/>
      <c r="G58" s="141"/>
      <c r="H58" s="106"/>
      <c r="I58" s="105"/>
      <c r="J58" s="105"/>
      <c r="K58" s="106"/>
      <c r="L58" s="106"/>
      <c r="M58" s="106"/>
      <c r="N58" s="106"/>
      <c r="O58" s="106"/>
      <c r="P58" s="106"/>
      <c r="Q58" s="106"/>
      <c r="R58" s="106"/>
      <c r="S58" s="106"/>
      <c r="T58" s="106"/>
      <c r="U58" s="106"/>
      <c r="V58" s="106"/>
      <c r="W58" s="106"/>
      <c r="X58" s="106"/>
      <c r="Y58" s="106"/>
      <c r="Z58" s="106"/>
    </row>
    <row r="59" spans="1:26" ht="34">
      <c r="A59" s="979" t="s">
        <v>1867</v>
      </c>
      <c r="B59" s="467" t="s">
        <v>373</v>
      </c>
      <c r="C59" s="475" t="s">
        <v>5968</v>
      </c>
      <c r="D59" s="696">
        <v>2</v>
      </c>
      <c r="E59" s="696" t="s">
        <v>387</v>
      </c>
      <c r="F59" s="471"/>
      <c r="G59" s="471"/>
      <c r="H59" s="1040"/>
      <c r="I59" s="893"/>
      <c r="J59" s="893"/>
      <c r="K59" s="893"/>
      <c r="L59" s="963"/>
      <c r="M59" s="963"/>
      <c r="N59" s="963"/>
      <c r="O59" s="963"/>
      <c r="P59" s="963"/>
      <c r="Q59" s="963"/>
      <c r="R59" s="963"/>
      <c r="S59" s="963"/>
      <c r="T59" s="963"/>
      <c r="U59" s="963"/>
      <c r="V59" s="963"/>
      <c r="W59" s="963"/>
      <c r="X59" s="963"/>
      <c r="Y59" s="963"/>
      <c r="Z59" s="963"/>
    </row>
    <row r="60" spans="1:26" ht="34">
      <c r="A60" s="979" t="s">
        <v>376</v>
      </c>
      <c r="B60" s="467" t="s">
        <v>377</v>
      </c>
      <c r="C60" s="471" t="s">
        <v>5969</v>
      </c>
      <c r="D60" s="696">
        <v>2</v>
      </c>
      <c r="E60" s="696" t="s">
        <v>387</v>
      </c>
      <c r="F60" s="1052"/>
      <c r="G60" s="1052"/>
      <c r="H60" s="893"/>
      <c r="I60" s="893"/>
      <c r="J60" s="893"/>
      <c r="K60" s="893"/>
      <c r="L60" s="963"/>
      <c r="M60" s="963"/>
      <c r="N60" s="963"/>
      <c r="O60" s="963"/>
      <c r="P60" s="963"/>
      <c r="Q60" s="963"/>
      <c r="R60" s="963"/>
      <c r="S60" s="963"/>
      <c r="T60" s="963"/>
      <c r="U60" s="963"/>
      <c r="V60" s="963"/>
      <c r="W60" s="963"/>
      <c r="X60" s="963"/>
      <c r="Y60" s="963"/>
      <c r="Z60" s="963"/>
    </row>
    <row r="61" spans="1:26" ht="14.25" hidden="1" customHeight="1">
      <c r="A61" s="310" t="s">
        <v>378</v>
      </c>
      <c r="B61" s="122" t="s">
        <v>4592</v>
      </c>
      <c r="C61" s="150"/>
      <c r="D61" s="141"/>
      <c r="E61" s="141"/>
      <c r="F61" s="141"/>
      <c r="G61" s="141"/>
      <c r="H61" s="106"/>
      <c r="I61" s="319"/>
      <c r="J61" s="319"/>
      <c r="K61" s="319"/>
      <c r="L61" s="106"/>
      <c r="M61" s="106"/>
      <c r="N61" s="106"/>
      <c r="O61" s="106"/>
      <c r="P61" s="106"/>
      <c r="Q61" s="106"/>
      <c r="R61" s="106"/>
      <c r="S61" s="106"/>
      <c r="T61" s="106"/>
      <c r="U61" s="106"/>
      <c r="V61" s="106"/>
      <c r="W61" s="106"/>
      <c r="X61" s="106"/>
      <c r="Y61" s="106"/>
      <c r="Z61" s="106"/>
    </row>
    <row r="62" spans="1:26" ht="14.25" hidden="1" customHeight="1">
      <c r="A62" s="121" t="s">
        <v>380</v>
      </c>
      <c r="B62" s="129" t="s">
        <v>381</v>
      </c>
      <c r="C62" s="141"/>
      <c r="D62" s="141"/>
      <c r="E62" s="141"/>
      <c r="F62" s="141"/>
      <c r="G62" s="141"/>
      <c r="H62" s="106"/>
      <c r="I62" s="105"/>
      <c r="J62" s="105"/>
      <c r="K62" s="106"/>
      <c r="L62" s="106"/>
      <c r="M62" s="106"/>
      <c r="N62" s="106"/>
      <c r="O62" s="106"/>
      <c r="P62" s="106"/>
      <c r="Q62" s="106"/>
      <c r="R62" s="106"/>
      <c r="S62" s="106"/>
      <c r="T62" s="106"/>
      <c r="U62" s="106"/>
      <c r="V62" s="106"/>
      <c r="W62" s="106"/>
      <c r="X62" s="106"/>
      <c r="Y62" s="106"/>
      <c r="Z62" s="106"/>
    </row>
    <row r="63" spans="1:26" ht="19">
      <c r="A63" s="979" t="s">
        <v>41</v>
      </c>
      <c r="B63" s="1606" t="s">
        <v>42</v>
      </c>
      <c r="C63" s="1570"/>
      <c r="D63" s="1570"/>
      <c r="E63" s="1570"/>
      <c r="F63" s="1570"/>
      <c r="G63" s="1573"/>
      <c r="H63" s="816"/>
      <c r="I63" s="893">
        <f>SUM(D64:D69)</f>
        <v>10</v>
      </c>
      <c r="J63" s="893">
        <f>COUNT(D64:D69)*2</f>
        <v>10</v>
      </c>
      <c r="K63" s="893">
        <f>I63*100/J63</f>
        <v>100</v>
      </c>
      <c r="L63" s="963"/>
      <c r="M63" s="963"/>
      <c r="N63" s="963"/>
      <c r="O63" s="963"/>
      <c r="P63" s="963"/>
      <c r="Q63" s="963"/>
      <c r="R63" s="963"/>
      <c r="S63" s="963"/>
      <c r="T63" s="963"/>
      <c r="U63" s="963"/>
      <c r="V63" s="963"/>
      <c r="W63" s="963"/>
      <c r="X63" s="963"/>
      <c r="Y63" s="963"/>
      <c r="Z63" s="963"/>
    </row>
    <row r="64" spans="1:26" ht="34">
      <c r="A64" s="979" t="s">
        <v>382</v>
      </c>
      <c r="B64" s="467" t="s">
        <v>383</v>
      </c>
      <c r="C64" s="475" t="s">
        <v>5970</v>
      </c>
      <c r="D64" s="696">
        <v>2</v>
      </c>
      <c r="E64" s="696" t="s">
        <v>387</v>
      </c>
      <c r="F64" s="471" t="s">
        <v>5971</v>
      </c>
      <c r="G64" s="1121"/>
      <c r="H64" s="1040"/>
      <c r="I64" s="893"/>
      <c r="J64" s="893"/>
      <c r="K64" s="893"/>
      <c r="L64" s="963"/>
      <c r="M64" s="963"/>
      <c r="N64" s="963"/>
      <c r="O64" s="963"/>
      <c r="P64" s="963"/>
      <c r="Q64" s="963"/>
      <c r="R64" s="963"/>
      <c r="S64" s="963"/>
      <c r="T64" s="963"/>
      <c r="U64" s="963"/>
      <c r="V64" s="963"/>
      <c r="W64" s="963"/>
      <c r="X64" s="963"/>
      <c r="Y64" s="963"/>
      <c r="Z64" s="963"/>
    </row>
    <row r="65" spans="1:26" ht="34">
      <c r="A65" s="979" t="s">
        <v>384</v>
      </c>
      <c r="B65" s="467" t="s">
        <v>385</v>
      </c>
      <c r="C65" s="708" t="s">
        <v>5972</v>
      </c>
      <c r="D65" s="696">
        <v>2</v>
      </c>
      <c r="E65" s="696" t="s">
        <v>599</v>
      </c>
      <c r="F65" s="708" t="s">
        <v>5973</v>
      </c>
      <c r="G65" s="1052"/>
      <c r="H65" s="893"/>
      <c r="I65" s="893"/>
      <c r="J65" s="893"/>
      <c r="K65" s="893"/>
      <c r="L65" s="963"/>
      <c r="M65" s="963"/>
      <c r="N65" s="963"/>
      <c r="O65" s="963"/>
      <c r="P65" s="963"/>
      <c r="Q65" s="963"/>
      <c r="R65" s="963"/>
      <c r="S65" s="963"/>
      <c r="T65" s="963"/>
      <c r="U65" s="963"/>
      <c r="V65" s="963"/>
      <c r="W65" s="963"/>
      <c r="X65" s="963"/>
      <c r="Y65" s="963"/>
      <c r="Z65" s="963"/>
    </row>
    <row r="66" spans="1:26" ht="32">
      <c r="A66" s="979"/>
      <c r="B66" s="467"/>
      <c r="C66" s="708" t="s">
        <v>5974</v>
      </c>
      <c r="D66" s="696">
        <v>2</v>
      </c>
      <c r="E66" s="696" t="s">
        <v>599</v>
      </c>
      <c r="F66" s="708" t="s">
        <v>5973</v>
      </c>
      <c r="G66" s="1052"/>
      <c r="H66" s="893"/>
      <c r="I66" s="893"/>
      <c r="J66" s="893"/>
      <c r="K66" s="893"/>
      <c r="L66" s="963"/>
      <c r="M66" s="963"/>
      <c r="N66" s="963"/>
      <c r="O66" s="963"/>
      <c r="P66" s="963"/>
      <c r="Q66" s="963"/>
      <c r="R66" s="963"/>
      <c r="S66" s="963"/>
      <c r="T66" s="963"/>
      <c r="U66" s="963"/>
      <c r="V66" s="963"/>
      <c r="W66" s="963"/>
      <c r="X66" s="963"/>
      <c r="Y66" s="963"/>
      <c r="Z66" s="963"/>
    </row>
    <row r="67" spans="1:26" ht="16">
      <c r="A67" s="979"/>
      <c r="B67" s="467"/>
      <c r="C67" s="475" t="s">
        <v>5975</v>
      </c>
      <c r="D67" s="696">
        <v>2</v>
      </c>
      <c r="E67" s="696" t="s">
        <v>387</v>
      </c>
      <c r="F67" s="475" t="s">
        <v>5976</v>
      </c>
      <c r="G67" s="1052"/>
      <c r="H67" s="893"/>
      <c r="I67" s="893"/>
      <c r="J67" s="893"/>
      <c r="K67" s="893"/>
      <c r="L67" s="963"/>
      <c r="M67" s="963"/>
      <c r="N67" s="963"/>
      <c r="O67" s="963"/>
      <c r="P67" s="963"/>
      <c r="Q67" s="963"/>
      <c r="R67" s="963"/>
      <c r="S67" s="963"/>
      <c r="T67" s="963"/>
      <c r="U67" s="963"/>
      <c r="V67" s="963"/>
      <c r="W67" s="963"/>
      <c r="X67" s="963"/>
      <c r="Y67" s="963"/>
      <c r="Z67" s="963"/>
    </row>
    <row r="68" spans="1:26" ht="34">
      <c r="A68" s="979" t="s">
        <v>389</v>
      </c>
      <c r="B68" s="467" t="s">
        <v>5977</v>
      </c>
      <c r="C68" s="475" t="s">
        <v>5978</v>
      </c>
      <c r="D68" s="696">
        <v>2</v>
      </c>
      <c r="E68" s="696" t="s">
        <v>387</v>
      </c>
      <c r="F68" s="471" t="s">
        <v>5979</v>
      </c>
      <c r="G68" s="1052"/>
      <c r="H68" s="893"/>
      <c r="I68" s="893"/>
      <c r="J68" s="893"/>
      <c r="K68" s="893"/>
      <c r="L68" s="963"/>
      <c r="M68" s="963"/>
      <c r="N68" s="963"/>
      <c r="O68" s="963"/>
      <c r="P68" s="963"/>
      <c r="Q68" s="963"/>
      <c r="R68" s="963"/>
      <c r="S68" s="963"/>
      <c r="T68" s="963"/>
      <c r="U68" s="963"/>
      <c r="V68" s="963"/>
      <c r="W68" s="963"/>
      <c r="X68" s="963"/>
      <c r="Y68" s="963"/>
      <c r="Z68" s="963"/>
    </row>
    <row r="69" spans="1:26" ht="14.25" hidden="1" customHeight="1">
      <c r="A69" s="310" t="s">
        <v>394</v>
      </c>
      <c r="B69" s="122" t="s">
        <v>395</v>
      </c>
      <c r="C69" s="141"/>
      <c r="D69" s="141"/>
      <c r="E69" s="141"/>
      <c r="F69" s="141"/>
      <c r="G69" s="141"/>
      <c r="H69" s="106"/>
      <c r="I69" s="105"/>
      <c r="J69" s="105"/>
      <c r="K69" s="106"/>
      <c r="L69" s="106"/>
      <c r="M69" s="106"/>
      <c r="N69" s="106"/>
      <c r="O69" s="106"/>
      <c r="P69" s="106"/>
      <c r="Q69" s="106"/>
      <c r="R69" s="106"/>
      <c r="S69" s="106"/>
      <c r="T69" s="106"/>
      <c r="U69" s="106"/>
      <c r="V69" s="106"/>
      <c r="W69" s="106"/>
      <c r="X69" s="106"/>
      <c r="Y69" s="106"/>
      <c r="Z69" s="106"/>
    </row>
    <row r="70" spans="1:26" ht="19">
      <c r="A70" s="979" t="s">
        <v>212</v>
      </c>
      <c r="B70" s="1606" t="s">
        <v>44</v>
      </c>
      <c r="C70" s="1570"/>
      <c r="D70" s="1570"/>
      <c r="E70" s="1570"/>
      <c r="F70" s="1570"/>
      <c r="G70" s="1573"/>
      <c r="H70" s="816"/>
      <c r="I70" s="893">
        <f>SUM(D71:D73)</f>
        <v>2</v>
      </c>
      <c r="J70" s="893">
        <f>COUNT(D71:D73)*2</f>
        <v>2</v>
      </c>
      <c r="K70" s="893">
        <f>I70*100/J70</f>
        <v>100</v>
      </c>
      <c r="L70" s="963"/>
      <c r="M70" s="963"/>
      <c r="N70" s="963"/>
      <c r="O70" s="963"/>
      <c r="P70" s="963"/>
      <c r="Q70" s="963"/>
      <c r="R70" s="963"/>
      <c r="S70" s="963"/>
      <c r="T70" s="963"/>
      <c r="U70" s="963"/>
      <c r="V70" s="963"/>
      <c r="W70" s="963"/>
      <c r="X70" s="963"/>
      <c r="Y70" s="963"/>
      <c r="Z70" s="963"/>
    </row>
    <row r="71" spans="1:26" ht="14.25" hidden="1" customHeight="1">
      <c r="A71" s="310" t="s">
        <v>1875</v>
      </c>
      <c r="B71" s="122" t="s">
        <v>397</v>
      </c>
      <c r="C71" s="150"/>
      <c r="D71" s="141"/>
      <c r="E71" s="141"/>
      <c r="F71" s="150"/>
      <c r="G71" s="141"/>
      <c r="H71" s="106"/>
      <c r="I71" s="105"/>
      <c r="J71" s="105"/>
      <c r="K71" s="106"/>
      <c r="L71" s="106"/>
      <c r="M71" s="106"/>
      <c r="N71" s="106"/>
      <c r="O71" s="106"/>
      <c r="P71" s="106"/>
      <c r="Q71" s="106"/>
      <c r="R71" s="106"/>
      <c r="S71" s="106"/>
      <c r="T71" s="106"/>
      <c r="U71" s="106"/>
      <c r="V71" s="106"/>
      <c r="W71" s="106"/>
      <c r="X71" s="106"/>
      <c r="Y71" s="106"/>
      <c r="Z71" s="106"/>
    </row>
    <row r="72" spans="1:26" ht="32">
      <c r="A72" s="979" t="s">
        <v>1876</v>
      </c>
      <c r="B72" s="467" t="s">
        <v>402</v>
      </c>
      <c r="C72" s="471" t="s">
        <v>5633</v>
      </c>
      <c r="D72" s="696">
        <v>2</v>
      </c>
      <c r="E72" s="696" t="s">
        <v>387</v>
      </c>
      <c r="F72" s="471" t="s">
        <v>5980</v>
      </c>
      <c r="G72" s="1052"/>
      <c r="H72" s="893"/>
      <c r="I72" s="893"/>
      <c r="J72" s="893"/>
      <c r="K72" s="893"/>
      <c r="L72" s="963"/>
      <c r="M72" s="963"/>
      <c r="N72" s="963"/>
      <c r="O72" s="963"/>
      <c r="P72" s="963"/>
      <c r="Q72" s="963"/>
      <c r="R72" s="963"/>
      <c r="S72" s="963"/>
      <c r="T72" s="963"/>
      <c r="U72" s="963"/>
      <c r="V72" s="963"/>
      <c r="W72" s="963"/>
      <c r="X72" s="963"/>
      <c r="Y72" s="963"/>
      <c r="Z72" s="963"/>
    </row>
    <row r="73" spans="1:26" ht="14.25" hidden="1" customHeight="1">
      <c r="A73" s="310" t="s">
        <v>1878</v>
      </c>
      <c r="B73" s="122" t="s">
        <v>406</v>
      </c>
      <c r="C73" s="150"/>
      <c r="D73" s="141"/>
      <c r="E73" s="141"/>
      <c r="F73" s="150"/>
      <c r="G73" s="141"/>
      <c r="H73" s="106"/>
      <c r="I73" s="105"/>
      <c r="J73" s="105"/>
      <c r="K73" s="106"/>
      <c r="L73" s="106"/>
      <c r="M73" s="106"/>
      <c r="N73" s="106"/>
      <c r="O73" s="106"/>
      <c r="P73" s="106"/>
      <c r="Q73" s="106"/>
      <c r="R73" s="106"/>
      <c r="S73" s="106"/>
      <c r="T73" s="106"/>
      <c r="U73" s="106"/>
      <c r="V73" s="106"/>
      <c r="W73" s="106"/>
      <c r="X73" s="106"/>
      <c r="Y73" s="106"/>
      <c r="Z73" s="106"/>
    </row>
    <row r="74" spans="1:26" ht="39.75" hidden="1" customHeight="1">
      <c r="A74" s="323" t="s">
        <v>45</v>
      </c>
      <c r="B74" s="1606" t="s">
        <v>408</v>
      </c>
      <c r="C74" s="1570"/>
      <c r="D74" s="1570"/>
      <c r="E74" s="1570"/>
      <c r="F74" s="1570"/>
      <c r="G74" s="1573"/>
      <c r="H74" s="942"/>
      <c r="I74" s="105">
        <f>SUM(D75:D89)</f>
        <v>0</v>
      </c>
      <c r="J74" s="105">
        <f>COUNT(D75:D89)*2</f>
        <v>0</v>
      </c>
      <c r="K74" s="106"/>
      <c r="L74" s="106"/>
      <c r="M74" s="106"/>
      <c r="N74" s="106"/>
      <c r="O74" s="106"/>
      <c r="P74" s="106"/>
      <c r="Q74" s="106"/>
      <c r="R74" s="106"/>
      <c r="S74" s="106"/>
      <c r="T74" s="106"/>
      <c r="U74" s="106"/>
      <c r="V74" s="106"/>
      <c r="W74" s="106"/>
      <c r="X74" s="106"/>
      <c r="Y74" s="106"/>
      <c r="Z74" s="106"/>
    </row>
    <row r="75" spans="1:26" ht="14.25" hidden="1" customHeight="1">
      <c r="A75" s="310" t="s">
        <v>409</v>
      </c>
      <c r="B75" s="122" t="s">
        <v>410</v>
      </c>
      <c r="C75" s="141"/>
      <c r="D75" s="141"/>
      <c r="E75" s="141"/>
      <c r="F75" s="141"/>
      <c r="G75" s="141"/>
      <c r="H75" s="106"/>
      <c r="I75" s="105"/>
      <c r="J75" s="105"/>
      <c r="K75" s="106"/>
      <c r="L75" s="106"/>
      <c r="M75" s="106"/>
      <c r="N75" s="106"/>
      <c r="O75" s="106"/>
      <c r="P75" s="106"/>
      <c r="Q75" s="106"/>
      <c r="R75" s="106"/>
      <c r="S75" s="106"/>
      <c r="T75" s="106"/>
      <c r="U75" s="106"/>
      <c r="V75" s="106"/>
      <c r="W75" s="106"/>
      <c r="X75" s="106"/>
      <c r="Y75" s="106"/>
      <c r="Z75" s="106"/>
    </row>
    <row r="76" spans="1:26" ht="14.25" hidden="1" customHeight="1">
      <c r="A76" s="310" t="s">
        <v>411</v>
      </c>
      <c r="B76" s="122" t="s">
        <v>412</v>
      </c>
      <c r="C76" s="141"/>
      <c r="D76" s="141"/>
      <c r="E76" s="141"/>
      <c r="F76" s="141"/>
      <c r="G76" s="141"/>
      <c r="H76" s="106"/>
      <c r="I76" s="105"/>
      <c r="J76" s="105"/>
      <c r="K76" s="106"/>
      <c r="L76" s="106"/>
      <c r="M76" s="106"/>
      <c r="N76" s="106"/>
      <c r="O76" s="106"/>
      <c r="P76" s="106"/>
      <c r="Q76" s="106"/>
      <c r="R76" s="106"/>
      <c r="S76" s="106"/>
      <c r="T76" s="106"/>
      <c r="U76" s="106"/>
      <c r="V76" s="106"/>
      <c r="W76" s="106"/>
      <c r="X76" s="106"/>
      <c r="Y76" s="106"/>
      <c r="Z76" s="106"/>
    </row>
    <row r="77" spans="1:26" ht="14.25" hidden="1" customHeight="1">
      <c r="A77" s="310" t="s">
        <v>413</v>
      </c>
      <c r="B77" s="122" t="s">
        <v>414</v>
      </c>
      <c r="C77" s="123"/>
      <c r="D77" s="141"/>
      <c r="E77" s="141"/>
      <c r="F77" s="150"/>
      <c r="G77" s="141"/>
      <c r="H77" s="106"/>
      <c r="I77" s="105"/>
      <c r="J77" s="105"/>
      <c r="K77" s="106"/>
      <c r="L77" s="106"/>
      <c r="M77" s="106"/>
      <c r="N77" s="106"/>
      <c r="O77" s="106"/>
      <c r="P77" s="106"/>
      <c r="Q77" s="106"/>
      <c r="R77" s="106"/>
      <c r="S77" s="106"/>
      <c r="T77" s="106"/>
      <c r="U77" s="106"/>
      <c r="V77" s="106"/>
      <c r="W77" s="106"/>
      <c r="X77" s="106"/>
      <c r="Y77" s="106"/>
      <c r="Z77" s="106"/>
    </row>
    <row r="78" spans="1:26" ht="14.25" hidden="1" customHeight="1">
      <c r="A78" s="310" t="s">
        <v>415</v>
      </c>
      <c r="B78" s="122" t="s">
        <v>416</v>
      </c>
      <c r="C78" s="141"/>
      <c r="D78" s="141"/>
      <c r="E78" s="141"/>
      <c r="F78" s="141"/>
      <c r="G78" s="141"/>
      <c r="H78" s="106"/>
      <c r="I78" s="105"/>
      <c r="J78" s="105"/>
      <c r="K78" s="106"/>
      <c r="L78" s="106"/>
      <c r="M78" s="106"/>
      <c r="N78" s="106"/>
      <c r="O78" s="106"/>
      <c r="P78" s="106"/>
      <c r="Q78" s="106"/>
      <c r="R78" s="106"/>
      <c r="S78" s="106"/>
      <c r="T78" s="106"/>
      <c r="U78" s="106"/>
      <c r="V78" s="106"/>
      <c r="W78" s="106"/>
      <c r="X78" s="106"/>
      <c r="Y78" s="106"/>
      <c r="Z78" s="106"/>
    </row>
    <row r="79" spans="1:26" ht="14.25" hidden="1" customHeight="1">
      <c r="A79" s="310" t="s">
        <v>417</v>
      </c>
      <c r="B79" s="122" t="s">
        <v>4616</v>
      </c>
      <c r="C79" s="150"/>
      <c r="D79" s="141"/>
      <c r="E79" s="141"/>
      <c r="F79" s="150"/>
      <c r="G79" s="141"/>
      <c r="H79" s="106"/>
      <c r="I79" s="105"/>
      <c r="J79" s="105"/>
      <c r="K79" s="106"/>
      <c r="L79" s="106"/>
      <c r="M79" s="106"/>
      <c r="N79" s="106"/>
      <c r="O79" s="106"/>
      <c r="P79" s="106"/>
      <c r="Q79" s="106"/>
      <c r="R79" s="106"/>
      <c r="S79" s="106"/>
      <c r="T79" s="106"/>
      <c r="U79" s="106"/>
      <c r="V79" s="106"/>
      <c r="W79" s="106"/>
      <c r="X79" s="106"/>
      <c r="Y79" s="106"/>
      <c r="Z79" s="106"/>
    </row>
    <row r="80" spans="1:26" ht="14.25" hidden="1" customHeight="1">
      <c r="A80" s="310" t="s">
        <v>419</v>
      </c>
      <c r="B80" s="122" t="s">
        <v>420</v>
      </c>
      <c r="C80" s="141"/>
      <c r="D80" s="141"/>
      <c r="E80" s="141"/>
      <c r="F80" s="141"/>
      <c r="G80" s="141"/>
      <c r="H80" s="106"/>
      <c r="I80" s="105"/>
      <c r="J80" s="105"/>
      <c r="K80" s="106"/>
      <c r="L80" s="106"/>
      <c r="M80" s="106"/>
      <c r="N80" s="106"/>
      <c r="O80" s="106"/>
      <c r="P80" s="106"/>
      <c r="Q80" s="106"/>
      <c r="R80" s="106"/>
      <c r="S80" s="106"/>
      <c r="T80" s="106"/>
      <c r="U80" s="106"/>
      <c r="V80" s="106"/>
      <c r="W80" s="106"/>
      <c r="X80" s="106"/>
      <c r="Y80" s="106"/>
      <c r="Z80" s="106"/>
    </row>
    <row r="81" spans="1:26" ht="14.25" hidden="1" customHeight="1">
      <c r="A81" s="310" t="s">
        <v>421</v>
      </c>
      <c r="B81" s="122" t="s">
        <v>422</v>
      </c>
      <c r="C81" s="141"/>
      <c r="D81" s="141"/>
      <c r="E81" s="141"/>
      <c r="F81" s="141"/>
      <c r="G81" s="141"/>
      <c r="H81" s="106"/>
      <c r="I81" s="105"/>
      <c r="J81" s="105"/>
      <c r="K81" s="106"/>
      <c r="L81" s="106"/>
      <c r="M81" s="106"/>
      <c r="N81" s="106"/>
      <c r="O81" s="106"/>
      <c r="P81" s="106"/>
      <c r="Q81" s="106"/>
      <c r="R81" s="106"/>
      <c r="S81" s="106"/>
      <c r="T81" s="106"/>
      <c r="U81" s="106"/>
      <c r="V81" s="106"/>
      <c r="W81" s="106"/>
      <c r="X81" s="106"/>
      <c r="Y81" s="106"/>
      <c r="Z81" s="106"/>
    </row>
    <row r="82" spans="1:26" ht="14.25" hidden="1" customHeight="1">
      <c r="A82" s="310" t="s">
        <v>423</v>
      </c>
      <c r="B82" s="122" t="s">
        <v>424</v>
      </c>
      <c r="C82" s="141"/>
      <c r="D82" s="141"/>
      <c r="E82" s="141"/>
      <c r="F82" s="141"/>
      <c r="G82" s="141"/>
      <c r="H82" s="106"/>
      <c r="I82" s="105"/>
      <c r="J82" s="105"/>
      <c r="K82" s="106"/>
      <c r="L82" s="106"/>
      <c r="M82" s="106"/>
      <c r="N82" s="106"/>
      <c r="O82" s="106"/>
      <c r="P82" s="106"/>
      <c r="Q82" s="106"/>
      <c r="R82" s="106"/>
      <c r="S82" s="106"/>
      <c r="T82" s="106"/>
      <c r="U82" s="106"/>
      <c r="V82" s="106"/>
      <c r="W82" s="106"/>
      <c r="X82" s="106"/>
      <c r="Y82" s="106"/>
      <c r="Z82" s="106"/>
    </row>
    <row r="83" spans="1:26" ht="14.25" hidden="1" customHeight="1">
      <c r="A83" s="310" t="s">
        <v>427</v>
      </c>
      <c r="B83" s="122" t="s">
        <v>428</v>
      </c>
      <c r="C83" s="141"/>
      <c r="D83" s="141"/>
      <c r="E83" s="141"/>
      <c r="F83" s="141"/>
      <c r="G83" s="141"/>
      <c r="H83" s="106"/>
      <c r="I83" s="105"/>
      <c r="J83" s="105"/>
      <c r="K83" s="106"/>
      <c r="L83" s="106"/>
      <c r="M83" s="106"/>
      <c r="N83" s="106"/>
      <c r="O83" s="106"/>
      <c r="P83" s="106"/>
      <c r="Q83" s="106"/>
      <c r="R83" s="106"/>
      <c r="S83" s="106"/>
      <c r="T83" s="106"/>
      <c r="U83" s="106"/>
      <c r="V83" s="106"/>
      <c r="W83" s="106"/>
      <c r="X83" s="106"/>
      <c r="Y83" s="106"/>
      <c r="Z83" s="106"/>
    </row>
    <row r="84" spans="1:26" ht="14.25" hidden="1" customHeight="1">
      <c r="A84" s="310" t="s">
        <v>429</v>
      </c>
      <c r="B84" s="122" t="s">
        <v>430</v>
      </c>
      <c r="C84" s="141"/>
      <c r="D84" s="141"/>
      <c r="E84" s="141"/>
      <c r="F84" s="141"/>
      <c r="G84" s="141"/>
      <c r="H84" s="106"/>
      <c r="I84" s="105"/>
      <c r="J84" s="105"/>
      <c r="K84" s="106"/>
      <c r="L84" s="106"/>
      <c r="M84" s="106"/>
      <c r="N84" s="106"/>
      <c r="O84" s="106"/>
      <c r="P84" s="106"/>
      <c r="Q84" s="106"/>
      <c r="R84" s="106"/>
      <c r="S84" s="106"/>
      <c r="T84" s="106"/>
      <c r="U84" s="106"/>
      <c r="V84" s="106"/>
      <c r="W84" s="106"/>
      <c r="X84" s="106"/>
      <c r="Y84" s="106"/>
      <c r="Z84" s="106"/>
    </row>
    <row r="85" spans="1:26" ht="14.25" hidden="1" customHeight="1">
      <c r="A85" s="310" t="s">
        <v>431</v>
      </c>
      <c r="B85" s="150" t="s">
        <v>432</v>
      </c>
      <c r="C85" s="141"/>
      <c r="D85" s="141"/>
      <c r="E85" s="141"/>
      <c r="F85" s="141"/>
      <c r="G85" s="141"/>
      <c r="H85" s="106"/>
      <c r="I85" s="105"/>
      <c r="J85" s="105"/>
      <c r="K85" s="106"/>
      <c r="L85" s="106"/>
      <c r="M85" s="106"/>
      <c r="N85" s="106"/>
      <c r="O85" s="106"/>
      <c r="P85" s="106"/>
      <c r="Q85" s="106"/>
      <c r="R85" s="106"/>
      <c r="S85" s="106"/>
      <c r="T85" s="106"/>
      <c r="U85" s="106"/>
      <c r="V85" s="106"/>
      <c r="W85" s="106"/>
      <c r="X85" s="106"/>
      <c r="Y85" s="106"/>
      <c r="Z85" s="106"/>
    </row>
    <row r="86" spans="1:26" ht="14.25" hidden="1" customHeight="1">
      <c r="A86" s="121" t="s">
        <v>433</v>
      </c>
      <c r="B86" s="150" t="s">
        <v>434</v>
      </c>
      <c r="C86" s="141"/>
      <c r="D86" s="141"/>
      <c r="E86" s="141"/>
      <c r="F86" s="141"/>
      <c r="G86" s="609"/>
      <c r="H86" s="106"/>
      <c r="I86" s="105"/>
      <c r="J86" s="105"/>
      <c r="K86" s="106"/>
      <c r="L86" s="106"/>
      <c r="M86" s="106"/>
      <c r="N86" s="106"/>
      <c r="O86" s="106"/>
      <c r="P86" s="106"/>
      <c r="Q86" s="106"/>
      <c r="R86" s="106"/>
      <c r="S86" s="106"/>
      <c r="T86" s="106"/>
      <c r="U86" s="106"/>
      <c r="V86" s="106"/>
      <c r="W86" s="106"/>
      <c r="X86" s="106"/>
      <c r="Y86" s="106"/>
      <c r="Z86" s="106"/>
    </row>
    <row r="87" spans="1:26" ht="14.25" hidden="1" customHeight="1">
      <c r="A87" s="121" t="s">
        <v>435</v>
      </c>
      <c r="B87" s="151" t="s">
        <v>436</v>
      </c>
      <c r="C87" s="141"/>
      <c r="D87" s="141"/>
      <c r="E87" s="141"/>
      <c r="F87" s="141"/>
      <c r="G87" s="609"/>
      <c r="H87" s="106"/>
      <c r="I87" s="105"/>
      <c r="J87" s="105"/>
      <c r="K87" s="106"/>
      <c r="L87" s="106"/>
      <c r="M87" s="106"/>
      <c r="N87" s="106"/>
      <c r="O87" s="106"/>
      <c r="P87" s="106"/>
      <c r="Q87" s="106"/>
      <c r="R87" s="106"/>
      <c r="S87" s="106"/>
      <c r="T87" s="106"/>
      <c r="U87" s="106"/>
      <c r="V87" s="106"/>
      <c r="W87" s="106"/>
      <c r="X87" s="106"/>
      <c r="Y87" s="106"/>
      <c r="Z87" s="106"/>
    </row>
    <row r="88" spans="1:26" ht="14.25" hidden="1" customHeight="1">
      <c r="A88" s="121" t="s">
        <v>437</v>
      </c>
      <c r="B88" s="150" t="s">
        <v>438</v>
      </c>
      <c r="C88" s="141"/>
      <c r="D88" s="141"/>
      <c r="E88" s="141"/>
      <c r="F88" s="141"/>
      <c r="G88" s="609"/>
      <c r="H88" s="106"/>
      <c r="I88" s="105"/>
      <c r="J88" s="105"/>
      <c r="K88" s="106"/>
      <c r="L88" s="106"/>
      <c r="M88" s="106"/>
      <c r="N88" s="106"/>
      <c r="O88" s="106"/>
      <c r="P88" s="106"/>
      <c r="Q88" s="106"/>
      <c r="R88" s="106"/>
      <c r="S88" s="106"/>
      <c r="T88" s="106"/>
      <c r="U88" s="106"/>
      <c r="V88" s="106"/>
      <c r="W88" s="106"/>
      <c r="X88" s="106"/>
      <c r="Y88" s="106"/>
      <c r="Z88" s="106"/>
    </row>
    <row r="89" spans="1:26" ht="14.25" hidden="1" customHeight="1">
      <c r="A89" s="121" t="s">
        <v>439</v>
      </c>
      <c r="B89" s="122" t="s">
        <v>440</v>
      </c>
      <c r="C89" s="150"/>
      <c r="D89" s="155"/>
      <c r="E89" s="155"/>
      <c r="F89" s="492"/>
      <c r="G89" s="609"/>
      <c r="H89" s="106"/>
      <c r="I89" s="105"/>
      <c r="J89" s="105"/>
      <c r="K89" s="106"/>
      <c r="L89" s="106"/>
      <c r="M89" s="106"/>
      <c r="N89" s="106"/>
      <c r="O89" s="106"/>
      <c r="P89" s="106"/>
      <c r="Q89" s="106"/>
      <c r="R89" s="106"/>
      <c r="S89" s="106"/>
      <c r="T89" s="106"/>
      <c r="U89" s="106"/>
      <c r="V89" s="106"/>
      <c r="W89" s="106"/>
      <c r="X89" s="106"/>
      <c r="Y89" s="106"/>
      <c r="Z89" s="106"/>
    </row>
    <row r="90" spans="1:26" ht="14.25" hidden="1" customHeight="1">
      <c r="A90" s="323" t="s">
        <v>1914</v>
      </c>
      <c r="B90" s="1606" t="s">
        <v>49</v>
      </c>
      <c r="C90" s="1570"/>
      <c r="D90" s="1570"/>
      <c r="E90" s="1570"/>
      <c r="F90" s="1570"/>
      <c r="G90" s="1573"/>
      <c r="H90" s="942"/>
      <c r="I90" s="105">
        <f>SUM(D91:D98)</f>
        <v>0</v>
      </c>
      <c r="J90" s="105">
        <f>COUNT(D91:D98)*2</f>
        <v>0</v>
      </c>
      <c r="K90" s="106"/>
      <c r="L90" s="106"/>
      <c r="M90" s="106"/>
      <c r="N90" s="106"/>
      <c r="O90" s="106"/>
      <c r="P90" s="106"/>
      <c r="Q90" s="106"/>
      <c r="R90" s="106"/>
      <c r="S90" s="106"/>
      <c r="T90" s="106"/>
      <c r="U90" s="106"/>
      <c r="V90" s="106"/>
      <c r="W90" s="106"/>
      <c r="X90" s="106"/>
      <c r="Y90" s="106"/>
      <c r="Z90" s="106"/>
    </row>
    <row r="91" spans="1:26" ht="14.25" hidden="1" customHeight="1">
      <c r="A91" s="310" t="s">
        <v>441</v>
      </c>
      <c r="B91" s="122" t="s">
        <v>442</v>
      </c>
      <c r="C91" s="141"/>
      <c r="D91" s="141"/>
      <c r="E91" s="141"/>
      <c r="F91" s="141"/>
      <c r="G91" s="141"/>
      <c r="H91" s="106"/>
      <c r="I91" s="105"/>
      <c r="J91" s="105"/>
      <c r="K91" s="106"/>
      <c r="L91" s="106"/>
      <c r="M91" s="106"/>
      <c r="N91" s="106"/>
      <c r="O91" s="106"/>
      <c r="P91" s="106"/>
      <c r="Q91" s="106"/>
      <c r="R91" s="106"/>
      <c r="S91" s="106"/>
      <c r="T91" s="106"/>
      <c r="U91" s="106"/>
      <c r="V91" s="106"/>
      <c r="W91" s="106"/>
      <c r="X91" s="106"/>
      <c r="Y91" s="106"/>
      <c r="Z91" s="106"/>
    </row>
    <row r="92" spans="1:26" ht="14.25" hidden="1" customHeight="1">
      <c r="A92" s="310" t="s">
        <v>443</v>
      </c>
      <c r="B92" s="122" t="s">
        <v>444</v>
      </c>
      <c r="C92" s="141"/>
      <c r="D92" s="141"/>
      <c r="E92" s="141"/>
      <c r="F92" s="141"/>
      <c r="G92" s="141"/>
      <c r="H92" s="106"/>
      <c r="I92" s="105"/>
      <c r="J92" s="105"/>
      <c r="K92" s="106"/>
      <c r="L92" s="106"/>
      <c r="M92" s="106"/>
      <c r="N92" s="106"/>
      <c r="O92" s="106"/>
      <c r="P92" s="106"/>
      <c r="Q92" s="106"/>
      <c r="R92" s="106"/>
      <c r="S92" s="106"/>
      <c r="T92" s="106"/>
      <c r="U92" s="106"/>
      <c r="V92" s="106"/>
      <c r="W92" s="106"/>
      <c r="X92" s="106"/>
      <c r="Y92" s="106"/>
      <c r="Z92" s="106"/>
    </row>
    <row r="93" spans="1:26" ht="14.25" hidden="1" customHeight="1">
      <c r="A93" s="310" t="s">
        <v>1915</v>
      </c>
      <c r="B93" s="122" t="s">
        <v>446</v>
      </c>
      <c r="C93" s="141"/>
      <c r="D93" s="141"/>
      <c r="E93" s="141"/>
      <c r="F93" s="141"/>
      <c r="G93" s="141"/>
      <c r="H93" s="106"/>
      <c r="I93" s="105"/>
      <c r="J93" s="105"/>
      <c r="K93" s="106"/>
      <c r="L93" s="106"/>
      <c r="M93" s="106"/>
      <c r="N93" s="106"/>
      <c r="O93" s="106"/>
      <c r="P93" s="106"/>
      <c r="Q93" s="106"/>
      <c r="R93" s="106"/>
      <c r="S93" s="106"/>
      <c r="T93" s="106"/>
      <c r="U93" s="106"/>
      <c r="V93" s="106"/>
      <c r="W93" s="106"/>
      <c r="X93" s="106"/>
      <c r="Y93" s="106"/>
      <c r="Z93" s="106"/>
    </row>
    <row r="94" spans="1:26" ht="14.25" hidden="1" customHeight="1">
      <c r="A94" s="310" t="s">
        <v>448</v>
      </c>
      <c r="B94" s="122" t="s">
        <v>449</v>
      </c>
      <c r="C94" s="141"/>
      <c r="D94" s="141"/>
      <c r="E94" s="141"/>
      <c r="F94" s="141"/>
      <c r="G94" s="141"/>
      <c r="H94" s="106"/>
      <c r="I94" s="105"/>
      <c r="J94" s="105"/>
      <c r="K94" s="106"/>
      <c r="L94" s="106"/>
      <c r="M94" s="106"/>
      <c r="N94" s="106"/>
      <c r="O94" s="106"/>
      <c r="P94" s="106"/>
      <c r="Q94" s="106"/>
      <c r="R94" s="106"/>
      <c r="S94" s="106"/>
      <c r="T94" s="106"/>
      <c r="U94" s="106"/>
      <c r="V94" s="106"/>
      <c r="W94" s="106"/>
      <c r="X94" s="106"/>
      <c r="Y94" s="106"/>
      <c r="Z94" s="106"/>
    </row>
    <row r="95" spans="1:26" ht="14.25" hidden="1" customHeight="1">
      <c r="A95" s="310" t="s">
        <v>450</v>
      </c>
      <c r="B95" s="122" t="s">
        <v>451</v>
      </c>
      <c r="C95" s="141"/>
      <c r="D95" s="141"/>
      <c r="E95" s="141"/>
      <c r="F95" s="141"/>
      <c r="G95" s="141"/>
      <c r="H95" s="106"/>
      <c r="I95" s="105"/>
      <c r="J95" s="105"/>
      <c r="K95" s="106"/>
      <c r="L95" s="106"/>
      <c r="M95" s="106"/>
      <c r="N95" s="106"/>
      <c r="O95" s="106"/>
      <c r="P95" s="106"/>
      <c r="Q95" s="106"/>
      <c r="R95" s="106"/>
      <c r="S95" s="106"/>
      <c r="T95" s="106"/>
      <c r="U95" s="106"/>
      <c r="V95" s="106"/>
      <c r="W95" s="106"/>
      <c r="X95" s="106"/>
      <c r="Y95" s="106"/>
      <c r="Z95" s="106"/>
    </row>
    <row r="96" spans="1:26" ht="14.25" hidden="1" customHeight="1">
      <c r="A96" s="310" t="s">
        <v>452</v>
      </c>
      <c r="B96" s="122" t="s">
        <v>453</v>
      </c>
      <c r="C96" s="141"/>
      <c r="D96" s="141"/>
      <c r="E96" s="141"/>
      <c r="F96" s="141"/>
      <c r="G96" s="141"/>
      <c r="H96" s="106"/>
      <c r="I96" s="105"/>
      <c r="J96" s="105"/>
      <c r="K96" s="106"/>
      <c r="L96" s="106"/>
      <c r="M96" s="106"/>
      <c r="N96" s="106"/>
      <c r="O96" s="106"/>
      <c r="P96" s="106"/>
      <c r="Q96" s="106"/>
      <c r="R96" s="106"/>
      <c r="S96" s="106"/>
      <c r="T96" s="106"/>
      <c r="U96" s="106"/>
      <c r="V96" s="106"/>
      <c r="W96" s="106"/>
      <c r="X96" s="106"/>
      <c r="Y96" s="106"/>
      <c r="Z96" s="106"/>
    </row>
    <row r="97" spans="1:26" ht="14.25" hidden="1" customHeight="1">
      <c r="A97" s="310" t="s">
        <v>1916</v>
      </c>
      <c r="B97" s="122" t="s">
        <v>455</v>
      </c>
      <c r="C97" s="141"/>
      <c r="D97" s="141"/>
      <c r="E97" s="141"/>
      <c r="F97" s="141"/>
      <c r="G97" s="141"/>
      <c r="H97" s="106"/>
      <c r="I97" s="105"/>
      <c r="J97" s="105"/>
      <c r="K97" s="106"/>
      <c r="L97" s="106"/>
      <c r="M97" s="106"/>
      <c r="N97" s="106"/>
      <c r="O97" s="106"/>
      <c r="P97" s="106"/>
      <c r="Q97" s="106"/>
      <c r="R97" s="106"/>
      <c r="S97" s="106"/>
      <c r="T97" s="106"/>
      <c r="U97" s="106"/>
      <c r="V97" s="106"/>
      <c r="W97" s="106"/>
      <c r="X97" s="106"/>
      <c r="Y97" s="106"/>
      <c r="Z97" s="106"/>
    </row>
    <row r="98" spans="1:26" ht="14.25" hidden="1" customHeight="1">
      <c r="A98" s="310" t="s">
        <v>457</v>
      </c>
      <c r="B98" s="122" t="s">
        <v>458</v>
      </c>
      <c r="C98" s="141"/>
      <c r="D98" s="141"/>
      <c r="E98" s="141"/>
      <c r="F98" s="141"/>
      <c r="G98" s="609"/>
      <c r="H98" s="106"/>
      <c r="I98" s="105"/>
      <c r="J98" s="105"/>
      <c r="K98" s="106"/>
      <c r="L98" s="106"/>
      <c r="M98" s="106"/>
      <c r="N98" s="106"/>
      <c r="O98" s="106"/>
      <c r="P98" s="106"/>
      <c r="Q98" s="106"/>
      <c r="R98" s="106"/>
      <c r="S98" s="106"/>
      <c r="T98" s="106"/>
      <c r="U98" s="106"/>
      <c r="V98" s="106"/>
      <c r="W98" s="106"/>
      <c r="X98" s="106"/>
      <c r="Y98" s="106"/>
      <c r="Z98" s="106"/>
    </row>
    <row r="99" spans="1:26" ht="14.25" hidden="1" customHeight="1">
      <c r="A99" s="323" t="s">
        <v>1917</v>
      </c>
      <c r="B99" s="1606" t="s">
        <v>51</v>
      </c>
      <c r="C99" s="1570"/>
      <c r="D99" s="1570"/>
      <c r="E99" s="1570"/>
      <c r="F99" s="1570"/>
      <c r="G99" s="1573"/>
      <c r="H99" s="942"/>
      <c r="I99" s="105">
        <f>SUM(D100:D101)</f>
        <v>0</v>
      </c>
      <c r="J99" s="105">
        <f>COUNT(D100:D101)*2</f>
        <v>0</v>
      </c>
      <c r="K99" s="106"/>
      <c r="L99" s="106"/>
      <c r="M99" s="106"/>
      <c r="N99" s="106"/>
      <c r="O99" s="106"/>
      <c r="P99" s="106"/>
      <c r="Q99" s="106"/>
      <c r="R99" s="106"/>
      <c r="S99" s="106"/>
      <c r="T99" s="106"/>
      <c r="U99" s="106"/>
      <c r="V99" s="106"/>
      <c r="W99" s="106"/>
      <c r="X99" s="106"/>
      <c r="Y99" s="106"/>
      <c r="Z99" s="106"/>
    </row>
    <row r="100" spans="1:26" ht="14.25" hidden="1" customHeight="1">
      <c r="A100" s="310" t="s">
        <v>1918</v>
      </c>
      <c r="B100" s="122" t="s">
        <v>460</v>
      </c>
      <c r="C100" s="141"/>
      <c r="D100" s="141"/>
      <c r="E100" s="141"/>
      <c r="F100" s="141"/>
      <c r="G100" s="141"/>
      <c r="H100" s="106"/>
      <c r="I100" s="105"/>
      <c r="J100" s="105"/>
      <c r="K100" s="106"/>
      <c r="L100" s="106"/>
      <c r="M100" s="106"/>
      <c r="N100" s="106"/>
      <c r="O100" s="106"/>
      <c r="P100" s="106"/>
      <c r="Q100" s="106"/>
      <c r="R100" s="106"/>
      <c r="S100" s="106"/>
      <c r="T100" s="106"/>
      <c r="U100" s="106"/>
      <c r="V100" s="106"/>
      <c r="W100" s="106"/>
      <c r="X100" s="106"/>
      <c r="Y100" s="106"/>
      <c r="Z100" s="106"/>
    </row>
    <row r="101" spans="1:26" ht="14.25" hidden="1" customHeight="1">
      <c r="A101" s="310" t="s">
        <v>463</v>
      </c>
      <c r="B101" s="122" t="s">
        <v>464</v>
      </c>
      <c r="C101" s="141"/>
      <c r="D101" s="141"/>
      <c r="E101" s="141"/>
      <c r="F101" s="141"/>
      <c r="G101" s="141"/>
      <c r="H101" s="106"/>
      <c r="I101" s="105"/>
      <c r="J101" s="105"/>
      <c r="K101" s="106"/>
      <c r="L101" s="106"/>
      <c r="M101" s="106"/>
      <c r="N101" s="106"/>
      <c r="O101" s="106"/>
      <c r="P101" s="106"/>
      <c r="Q101" s="106"/>
      <c r="R101" s="106"/>
      <c r="S101" s="106"/>
      <c r="T101" s="106"/>
      <c r="U101" s="106"/>
      <c r="V101" s="106"/>
      <c r="W101" s="106"/>
      <c r="X101" s="106"/>
      <c r="Y101" s="106"/>
      <c r="Z101" s="106"/>
    </row>
    <row r="102" spans="1:26" ht="21">
      <c r="A102" s="979"/>
      <c r="B102" s="1773" t="s">
        <v>465</v>
      </c>
      <c r="C102" s="1570"/>
      <c r="D102" s="1570"/>
      <c r="E102" s="1570"/>
      <c r="F102" s="1570"/>
      <c r="G102" s="1571"/>
      <c r="H102" s="1038"/>
      <c r="I102" s="893">
        <f t="shared" ref="I102:J102" si="3">I103+I111+I117+I123+I130+I137</f>
        <v>22</v>
      </c>
      <c r="J102" s="893">
        <f t="shared" si="3"/>
        <v>22</v>
      </c>
      <c r="K102" s="893">
        <f t="shared" ref="K102:K103" si="4">I102*100/J102</f>
        <v>100</v>
      </c>
      <c r="L102" s="963"/>
      <c r="M102" s="963"/>
      <c r="N102" s="963"/>
      <c r="O102" s="963"/>
      <c r="P102" s="963"/>
      <c r="Q102" s="963"/>
      <c r="R102" s="963"/>
      <c r="S102" s="963"/>
      <c r="T102" s="963"/>
      <c r="U102" s="963"/>
      <c r="V102" s="963"/>
      <c r="W102" s="963"/>
      <c r="X102" s="963"/>
      <c r="Y102" s="963"/>
      <c r="Z102" s="963"/>
    </row>
    <row r="103" spans="1:26" ht="19">
      <c r="A103" s="982" t="s">
        <v>214</v>
      </c>
      <c r="B103" s="1606" t="s">
        <v>54</v>
      </c>
      <c r="C103" s="1570"/>
      <c r="D103" s="1570"/>
      <c r="E103" s="1570"/>
      <c r="F103" s="1570"/>
      <c r="G103" s="1573"/>
      <c r="H103" s="816"/>
      <c r="I103" s="893">
        <f>SUM(D104:D110)</f>
        <v>4</v>
      </c>
      <c r="J103" s="893">
        <f>COUNT(D104:D110)*2</f>
        <v>4</v>
      </c>
      <c r="K103" s="893">
        <f t="shared" si="4"/>
        <v>100</v>
      </c>
      <c r="L103" s="963"/>
      <c r="M103" s="963"/>
      <c r="N103" s="963"/>
      <c r="O103" s="963"/>
      <c r="P103" s="963"/>
      <c r="Q103" s="963"/>
      <c r="R103" s="963"/>
      <c r="S103" s="963"/>
      <c r="T103" s="963"/>
      <c r="U103" s="963"/>
      <c r="V103" s="963"/>
      <c r="W103" s="963"/>
      <c r="X103" s="963"/>
      <c r="Y103" s="963"/>
      <c r="Z103" s="963"/>
    </row>
    <row r="104" spans="1:26" ht="64">
      <c r="A104" s="979" t="s">
        <v>1921</v>
      </c>
      <c r="B104" s="161" t="s">
        <v>467</v>
      </c>
      <c r="C104" s="161" t="s">
        <v>3548</v>
      </c>
      <c r="D104" s="696">
        <v>2</v>
      </c>
      <c r="E104" s="696" t="s">
        <v>469</v>
      </c>
      <c r="F104" s="735" t="s">
        <v>2620</v>
      </c>
      <c r="G104" s="1052"/>
      <c r="H104" s="893"/>
      <c r="I104" s="893"/>
      <c r="J104" s="893"/>
      <c r="K104" s="893"/>
      <c r="L104" s="963"/>
      <c r="M104" s="963"/>
      <c r="N104" s="963"/>
      <c r="O104" s="963"/>
      <c r="P104" s="963"/>
      <c r="Q104" s="963"/>
      <c r="R104" s="963"/>
      <c r="S104" s="963"/>
      <c r="T104" s="963"/>
      <c r="U104" s="963"/>
      <c r="V104" s="963"/>
      <c r="W104" s="963"/>
      <c r="X104" s="963"/>
      <c r="Y104" s="963"/>
      <c r="Z104" s="963"/>
    </row>
    <row r="105" spans="1:26" ht="34">
      <c r="A105" s="979" t="s">
        <v>1925</v>
      </c>
      <c r="B105" s="161" t="s">
        <v>475</v>
      </c>
      <c r="C105" s="986" t="s">
        <v>3551</v>
      </c>
      <c r="D105" s="696">
        <v>2</v>
      </c>
      <c r="E105" s="696" t="s">
        <v>469</v>
      </c>
      <c r="F105" s="475" t="s">
        <v>5641</v>
      </c>
      <c r="G105" s="1052"/>
      <c r="H105" s="893"/>
      <c r="I105" s="893"/>
      <c r="J105" s="893"/>
      <c r="K105" s="893"/>
      <c r="L105" s="963"/>
      <c r="M105" s="963"/>
      <c r="N105" s="963"/>
      <c r="O105" s="963"/>
      <c r="P105" s="963"/>
      <c r="Q105" s="963"/>
      <c r="R105" s="963"/>
      <c r="S105" s="963"/>
      <c r="T105" s="963"/>
      <c r="U105" s="963"/>
      <c r="V105" s="963"/>
      <c r="W105" s="963"/>
      <c r="X105" s="963"/>
      <c r="Y105" s="963"/>
      <c r="Z105" s="963"/>
    </row>
    <row r="106" spans="1:26" ht="14.25" hidden="1" customHeight="1">
      <c r="A106" s="310" t="s">
        <v>480</v>
      </c>
      <c r="B106" s="161" t="s">
        <v>481</v>
      </c>
      <c r="C106" s="141"/>
      <c r="D106" s="141"/>
      <c r="E106" s="141"/>
      <c r="F106" s="141"/>
      <c r="G106" s="141"/>
      <c r="H106" s="106"/>
      <c r="I106" s="105"/>
      <c r="J106" s="105"/>
      <c r="K106" s="106"/>
      <c r="L106" s="106"/>
      <c r="M106" s="106"/>
      <c r="N106" s="106"/>
      <c r="O106" s="106"/>
      <c r="P106" s="106"/>
      <c r="Q106" s="106"/>
      <c r="R106" s="106"/>
      <c r="S106" s="106"/>
      <c r="T106" s="106"/>
      <c r="U106" s="106"/>
      <c r="V106" s="106"/>
      <c r="W106" s="106"/>
      <c r="X106" s="106"/>
      <c r="Y106" s="106"/>
      <c r="Z106" s="106"/>
    </row>
    <row r="107" spans="1:26" ht="14.25" hidden="1" customHeight="1">
      <c r="A107" s="310" t="s">
        <v>1933</v>
      </c>
      <c r="B107" s="161" t="s">
        <v>483</v>
      </c>
      <c r="C107" s="141"/>
      <c r="D107" s="141"/>
      <c r="E107" s="141"/>
      <c r="F107" s="141"/>
      <c r="G107" s="141"/>
      <c r="H107" s="106"/>
      <c r="I107" s="105"/>
      <c r="J107" s="105"/>
      <c r="K107" s="106"/>
      <c r="L107" s="106"/>
      <c r="M107" s="106"/>
      <c r="N107" s="106"/>
      <c r="O107" s="106"/>
      <c r="P107" s="106"/>
      <c r="Q107" s="106"/>
      <c r="R107" s="106"/>
      <c r="S107" s="106"/>
      <c r="T107" s="106"/>
      <c r="U107" s="106"/>
      <c r="V107" s="106"/>
      <c r="W107" s="106"/>
      <c r="X107" s="106"/>
      <c r="Y107" s="106"/>
      <c r="Z107" s="106"/>
    </row>
    <row r="108" spans="1:26" ht="14.25" hidden="1" customHeight="1">
      <c r="A108" s="310" t="s">
        <v>484</v>
      </c>
      <c r="B108" s="161" t="s">
        <v>485</v>
      </c>
      <c r="C108" s="141"/>
      <c r="D108" s="141"/>
      <c r="E108" s="141"/>
      <c r="F108" s="141"/>
      <c r="G108" s="141"/>
      <c r="H108" s="106"/>
      <c r="I108" s="105"/>
      <c r="J108" s="105"/>
      <c r="K108" s="106"/>
      <c r="L108" s="106"/>
      <c r="M108" s="106"/>
      <c r="N108" s="106"/>
      <c r="O108" s="106"/>
      <c r="P108" s="106"/>
      <c r="Q108" s="106"/>
      <c r="R108" s="106"/>
      <c r="S108" s="106"/>
      <c r="T108" s="106"/>
      <c r="U108" s="106"/>
      <c r="V108" s="106"/>
      <c r="W108" s="106"/>
      <c r="X108" s="106"/>
      <c r="Y108" s="106"/>
      <c r="Z108" s="106"/>
    </row>
    <row r="109" spans="1:26" ht="14.25" hidden="1" customHeight="1">
      <c r="A109" s="310" t="s">
        <v>1939</v>
      </c>
      <c r="B109" s="161" t="s">
        <v>490</v>
      </c>
      <c r="C109" s="141"/>
      <c r="D109" s="141"/>
      <c r="E109" s="141"/>
      <c r="F109" s="141"/>
      <c r="G109" s="141"/>
      <c r="H109" s="106"/>
      <c r="I109" s="105"/>
      <c r="J109" s="105"/>
      <c r="K109" s="106"/>
      <c r="L109" s="106"/>
      <c r="M109" s="106"/>
      <c r="N109" s="106"/>
      <c r="O109" s="106"/>
      <c r="P109" s="106"/>
      <c r="Q109" s="106"/>
      <c r="R109" s="106"/>
      <c r="S109" s="106"/>
      <c r="T109" s="106"/>
      <c r="U109" s="106"/>
      <c r="V109" s="106"/>
      <c r="W109" s="106"/>
      <c r="X109" s="106"/>
      <c r="Y109" s="106"/>
      <c r="Z109" s="106"/>
    </row>
    <row r="110" spans="1:26" ht="14.25" hidden="1" customHeight="1">
      <c r="A110" s="310" t="s">
        <v>493</v>
      </c>
      <c r="B110" s="161" t="s">
        <v>494</v>
      </c>
      <c r="C110" s="141"/>
      <c r="D110" s="141"/>
      <c r="E110" s="141"/>
      <c r="F110" s="141"/>
      <c r="G110" s="141"/>
      <c r="H110" s="106"/>
      <c r="I110" s="105"/>
      <c r="J110" s="105"/>
      <c r="K110" s="106"/>
      <c r="L110" s="106"/>
      <c r="M110" s="106"/>
      <c r="N110" s="106"/>
      <c r="O110" s="106"/>
      <c r="P110" s="106"/>
      <c r="Q110" s="106"/>
      <c r="R110" s="106"/>
      <c r="S110" s="106"/>
      <c r="T110" s="106"/>
      <c r="U110" s="106"/>
      <c r="V110" s="106"/>
      <c r="W110" s="106"/>
      <c r="X110" s="106"/>
      <c r="Y110" s="106"/>
      <c r="Z110" s="106"/>
    </row>
    <row r="111" spans="1:26" ht="19">
      <c r="A111" s="982" t="s">
        <v>216</v>
      </c>
      <c r="B111" s="1606" t="s">
        <v>5643</v>
      </c>
      <c r="C111" s="1570"/>
      <c r="D111" s="1570"/>
      <c r="E111" s="1570"/>
      <c r="F111" s="1570"/>
      <c r="G111" s="1573"/>
      <c r="H111" s="816"/>
      <c r="I111" s="893">
        <f>SUM(D112:D116)</f>
        <v>2</v>
      </c>
      <c r="J111" s="893">
        <f>COUNT(D112:D116)*2</f>
        <v>2</v>
      </c>
      <c r="K111" s="893">
        <f>I111*100/J111</f>
        <v>100</v>
      </c>
      <c r="L111" s="963"/>
      <c r="M111" s="963"/>
      <c r="N111" s="963"/>
      <c r="O111" s="963"/>
      <c r="P111" s="963"/>
      <c r="Q111" s="963"/>
      <c r="R111" s="963"/>
      <c r="S111" s="963"/>
      <c r="T111" s="963"/>
      <c r="U111" s="963"/>
      <c r="V111" s="963"/>
      <c r="W111" s="963"/>
      <c r="X111" s="963"/>
      <c r="Y111" s="963"/>
      <c r="Z111" s="963"/>
    </row>
    <row r="112" spans="1:26" ht="43.5" hidden="1" customHeight="1">
      <c r="A112" s="310" t="s">
        <v>1943</v>
      </c>
      <c r="B112" s="467" t="s">
        <v>498</v>
      </c>
      <c r="C112" s="885"/>
      <c r="D112" s="945"/>
      <c r="E112" s="945"/>
      <c r="F112" s="885"/>
      <c r="G112" s="945"/>
      <c r="H112" s="947"/>
      <c r="I112" s="1122"/>
      <c r="J112" s="1122"/>
      <c r="K112" s="106"/>
      <c r="L112" s="106"/>
      <c r="M112" s="106"/>
      <c r="N112" s="106"/>
      <c r="O112" s="106"/>
      <c r="P112" s="106"/>
      <c r="Q112" s="106"/>
      <c r="R112" s="106"/>
      <c r="S112" s="106"/>
      <c r="T112" s="106"/>
      <c r="U112" s="106"/>
      <c r="V112" s="106"/>
      <c r="W112" s="106"/>
      <c r="X112" s="106"/>
      <c r="Y112" s="106"/>
      <c r="Z112" s="106"/>
    </row>
    <row r="113" spans="1:26" ht="14.25" hidden="1" customHeight="1">
      <c r="A113" s="310" t="s">
        <v>509</v>
      </c>
      <c r="B113" s="467" t="s">
        <v>510</v>
      </c>
      <c r="C113" s="141"/>
      <c r="D113" s="141"/>
      <c r="E113" s="141"/>
      <c r="F113" s="141"/>
      <c r="G113" s="141"/>
      <c r="H113" s="106"/>
      <c r="I113" s="105"/>
      <c r="J113" s="105"/>
      <c r="K113" s="106"/>
      <c r="L113" s="106"/>
      <c r="M113" s="106"/>
      <c r="N113" s="106"/>
      <c r="O113" s="106"/>
      <c r="P113" s="106"/>
      <c r="Q113" s="106"/>
      <c r="R113" s="106"/>
      <c r="S113" s="106"/>
      <c r="T113" s="106"/>
      <c r="U113" s="106"/>
      <c r="V113" s="106"/>
      <c r="W113" s="106"/>
      <c r="X113" s="106"/>
      <c r="Y113" s="106"/>
      <c r="Z113" s="106"/>
    </row>
    <row r="114" spans="1:26" ht="51">
      <c r="A114" s="979" t="s">
        <v>1949</v>
      </c>
      <c r="B114" s="173" t="s">
        <v>512</v>
      </c>
      <c r="C114" s="476" t="s">
        <v>5981</v>
      </c>
      <c r="D114" s="696">
        <v>2</v>
      </c>
      <c r="E114" s="180" t="s">
        <v>469</v>
      </c>
      <c r="F114" s="986" t="s">
        <v>5982</v>
      </c>
      <c r="G114" s="471"/>
      <c r="H114" s="1040"/>
      <c r="I114" s="893"/>
      <c r="J114" s="893"/>
      <c r="K114" s="893"/>
      <c r="L114" s="963"/>
      <c r="M114" s="963"/>
      <c r="N114" s="963"/>
      <c r="O114" s="963"/>
      <c r="P114" s="963"/>
      <c r="Q114" s="963"/>
      <c r="R114" s="963"/>
      <c r="S114" s="963"/>
      <c r="T114" s="963"/>
      <c r="U114" s="963"/>
      <c r="V114" s="963"/>
      <c r="W114" s="963"/>
      <c r="X114" s="963"/>
      <c r="Y114" s="963"/>
      <c r="Z114" s="963"/>
    </row>
    <row r="115" spans="1:26" ht="14.25" hidden="1" customHeight="1">
      <c r="A115" s="310" t="s">
        <v>1953</v>
      </c>
      <c r="B115" s="467" t="s">
        <v>520</v>
      </c>
      <c r="C115" s="106"/>
      <c r="D115" s="141"/>
      <c r="E115" s="141"/>
      <c r="F115" s="141"/>
      <c r="G115" s="141"/>
      <c r="H115" s="106"/>
      <c r="I115" s="105"/>
      <c r="J115" s="105"/>
      <c r="K115" s="106"/>
      <c r="L115" s="106"/>
      <c r="M115" s="106"/>
      <c r="N115" s="106"/>
      <c r="O115" s="106"/>
      <c r="P115" s="106"/>
      <c r="Q115" s="106"/>
      <c r="R115" s="106"/>
      <c r="S115" s="106"/>
      <c r="T115" s="106"/>
      <c r="U115" s="106"/>
      <c r="V115" s="106"/>
      <c r="W115" s="106"/>
      <c r="X115" s="106"/>
      <c r="Y115" s="106"/>
      <c r="Z115" s="106"/>
    </row>
    <row r="116" spans="1:26" ht="14.25" hidden="1" customHeight="1">
      <c r="A116" s="310" t="s">
        <v>521</v>
      </c>
      <c r="B116" s="173" t="s">
        <v>522</v>
      </c>
      <c r="C116" s="141"/>
      <c r="D116" s="141"/>
      <c r="E116" s="141"/>
      <c r="F116" s="141"/>
      <c r="G116" s="141"/>
      <c r="H116" s="106"/>
      <c r="I116" s="105"/>
      <c r="J116" s="105"/>
      <c r="K116" s="106"/>
      <c r="L116" s="106"/>
      <c r="M116" s="106"/>
      <c r="N116" s="106"/>
      <c r="O116" s="106"/>
      <c r="P116" s="106"/>
      <c r="Q116" s="106"/>
      <c r="R116" s="106"/>
      <c r="S116" s="106"/>
      <c r="T116" s="106"/>
      <c r="U116" s="106"/>
      <c r="V116" s="106"/>
      <c r="W116" s="106"/>
      <c r="X116" s="106"/>
      <c r="Y116" s="106"/>
      <c r="Z116" s="106"/>
    </row>
    <row r="117" spans="1:26" ht="19">
      <c r="A117" s="982" t="s">
        <v>218</v>
      </c>
      <c r="B117" s="1606" t="s">
        <v>219</v>
      </c>
      <c r="C117" s="1570"/>
      <c r="D117" s="1570"/>
      <c r="E117" s="1570"/>
      <c r="F117" s="1570"/>
      <c r="G117" s="1573"/>
      <c r="H117" s="816"/>
      <c r="I117" s="893">
        <f>SUM(D118:D122)</f>
        <v>10</v>
      </c>
      <c r="J117" s="893">
        <f>COUNT(D118:D122)*2</f>
        <v>10</v>
      </c>
      <c r="K117" s="893">
        <f>I117*100/J117</f>
        <v>100</v>
      </c>
      <c r="L117" s="963"/>
      <c r="M117" s="963"/>
      <c r="N117" s="963"/>
      <c r="O117" s="963"/>
      <c r="P117" s="963"/>
      <c r="Q117" s="963"/>
      <c r="R117" s="963"/>
      <c r="S117" s="963"/>
      <c r="T117" s="963"/>
      <c r="U117" s="963"/>
      <c r="V117" s="963"/>
      <c r="W117" s="963"/>
      <c r="X117" s="963"/>
      <c r="Y117" s="963"/>
      <c r="Z117" s="963"/>
    </row>
    <row r="118" spans="1:26" ht="34">
      <c r="A118" s="979" t="s">
        <v>1954</v>
      </c>
      <c r="B118" s="467" t="s">
        <v>524</v>
      </c>
      <c r="C118" s="475" t="s">
        <v>5983</v>
      </c>
      <c r="D118" s="696">
        <v>2</v>
      </c>
      <c r="E118" s="696" t="s">
        <v>469</v>
      </c>
      <c r="F118" s="471" t="s">
        <v>5984</v>
      </c>
      <c r="G118" s="1052"/>
      <c r="H118" s="893"/>
      <c r="I118" s="893"/>
      <c r="J118" s="893"/>
      <c r="K118" s="893"/>
      <c r="L118" s="963"/>
      <c r="M118" s="963"/>
      <c r="N118" s="963"/>
      <c r="O118" s="963"/>
      <c r="P118" s="963"/>
      <c r="Q118" s="963"/>
      <c r="R118" s="963"/>
      <c r="S118" s="963"/>
      <c r="T118" s="963"/>
      <c r="U118" s="963"/>
      <c r="V118" s="963"/>
      <c r="W118" s="963"/>
      <c r="X118" s="963"/>
      <c r="Y118" s="963"/>
      <c r="Z118" s="963"/>
    </row>
    <row r="119" spans="1:26" ht="64">
      <c r="A119" s="979"/>
      <c r="B119" s="467"/>
      <c r="C119" s="475" t="s">
        <v>5985</v>
      </c>
      <c r="D119" s="696">
        <v>2</v>
      </c>
      <c r="E119" s="696" t="s">
        <v>469</v>
      </c>
      <c r="F119" s="471" t="s">
        <v>5986</v>
      </c>
      <c r="G119" s="1052"/>
      <c r="H119" s="893"/>
      <c r="I119" s="893"/>
      <c r="J119" s="893"/>
      <c r="K119" s="893"/>
      <c r="L119" s="963"/>
      <c r="M119" s="963"/>
      <c r="N119" s="963"/>
      <c r="O119" s="963"/>
      <c r="P119" s="963"/>
      <c r="Q119" s="963"/>
      <c r="R119" s="963"/>
      <c r="S119" s="963"/>
      <c r="T119" s="963"/>
      <c r="U119" s="963"/>
      <c r="V119" s="963"/>
      <c r="W119" s="963"/>
      <c r="X119" s="963"/>
      <c r="Y119" s="963"/>
      <c r="Z119" s="963"/>
    </row>
    <row r="120" spans="1:26" ht="48">
      <c r="A120" s="979" t="s">
        <v>1958</v>
      </c>
      <c r="B120" s="467" t="s">
        <v>528</v>
      </c>
      <c r="C120" s="475" t="s">
        <v>2639</v>
      </c>
      <c r="D120" s="696">
        <v>2</v>
      </c>
      <c r="E120" s="696" t="s">
        <v>324</v>
      </c>
      <c r="F120" s="986" t="s">
        <v>5987</v>
      </c>
      <c r="G120" s="1052"/>
      <c r="H120" s="893"/>
      <c r="I120" s="893"/>
      <c r="J120" s="893"/>
      <c r="K120" s="893"/>
      <c r="L120" s="963"/>
      <c r="M120" s="963"/>
      <c r="N120" s="963"/>
      <c r="O120" s="963"/>
      <c r="P120" s="963"/>
      <c r="Q120" s="963"/>
      <c r="R120" s="963"/>
      <c r="S120" s="963"/>
      <c r="T120" s="963"/>
      <c r="U120" s="963"/>
      <c r="V120" s="963"/>
      <c r="W120" s="963"/>
      <c r="X120" s="963"/>
      <c r="Y120" s="963"/>
      <c r="Z120" s="963"/>
    </row>
    <row r="121" spans="1:26" ht="51">
      <c r="A121" s="979" t="s">
        <v>1960</v>
      </c>
      <c r="B121" s="467" t="s">
        <v>2641</v>
      </c>
      <c r="C121" s="471" t="s">
        <v>5988</v>
      </c>
      <c r="D121" s="696">
        <v>2</v>
      </c>
      <c r="E121" s="696" t="s">
        <v>2643</v>
      </c>
      <c r="F121" s="471" t="s">
        <v>5989</v>
      </c>
      <c r="G121" s="1052"/>
      <c r="H121" s="893"/>
      <c r="I121" s="893"/>
      <c r="J121" s="893"/>
      <c r="K121" s="893"/>
      <c r="L121" s="963"/>
      <c r="M121" s="963"/>
      <c r="N121" s="963"/>
      <c r="O121" s="963"/>
      <c r="P121" s="963"/>
      <c r="Q121" s="963"/>
      <c r="R121" s="963"/>
      <c r="S121" s="963"/>
      <c r="T121" s="963"/>
      <c r="U121" s="963"/>
      <c r="V121" s="963"/>
      <c r="W121" s="963"/>
      <c r="X121" s="963"/>
      <c r="Y121" s="963"/>
      <c r="Z121" s="963"/>
    </row>
    <row r="122" spans="1:26" ht="68">
      <c r="A122" s="979" t="s">
        <v>1962</v>
      </c>
      <c r="B122" s="467" t="s">
        <v>537</v>
      </c>
      <c r="C122" s="471" t="s">
        <v>5990</v>
      </c>
      <c r="D122" s="696">
        <v>2</v>
      </c>
      <c r="E122" s="696" t="s">
        <v>2643</v>
      </c>
      <c r="F122" s="471" t="s">
        <v>2646</v>
      </c>
      <c r="G122" s="1052"/>
      <c r="H122" s="893"/>
      <c r="I122" s="893"/>
      <c r="J122" s="893"/>
      <c r="K122" s="893"/>
      <c r="L122" s="963"/>
      <c r="M122" s="963"/>
      <c r="N122" s="963"/>
      <c r="O122" s="963"/>
      <c r="P122" s="963"/>
      <c r="Q122" s="963"/>
      <c r="R122" s="963"/>
      <c r="S122" s="963"/>
      <c r="T122" s="963"/>
      <c r="U122" s="963"/>
      <c r="V122" s="963"/>
      <c r="W122" s="963"/>
      <c r="X122" s="963"/>
      <c r="Y122" s="963"/>
      <c r="Z122" s="963"/>
    </row>
    <row r="123" spans="1:26" ht="19">
      <c r="A123" s="982" t="s">
        <v>220</v>
      </c>
      <c r="B123" s="1606" t="s">
        <v>1965</v>
      </c>
      <c r="C123" s="1570"/>
      <c r="D123" s="1570"/>
      <c r="E123" s="1570"/>
      <c r="F123" s="1570"/>
      <c r="G123" s="1573"/>
      <c r="H123" s="816"/>
      <c r="I123" s="893">
        <f>SUM(D124:D125)</f>
        <v>4</v>
      </c>
      <c r="J123" s="893">
        <f>COUNT(D124:D125)*2</f>
        <v>4</v>
      </c>
      <c r="K123" s="893">
        <f>I123*100/J123</f>
        <v>100</v>
      </c>
      <c r="L123" s="963"/>
      <c r="M123" s="963"/>
      <c r="N123" s="963"/>
      <c r="O123" s="963"/>
      <c r="P123" s="963"/>
      <c r="Q123" s="963"/>
      <c r="R123" s="963"/>
      <c r="S123" s="963"/>
      <c r="T123" s="963"/>
      <c r="U123" s="963"/>
      <c r="V123" s="963"/>
      <c r="W123" s="963"/>
      <c r="X123" s="963"/>
      <c r="Y123" s="963"/>
      <c r="Z123" s="963"/>
    </row>
    <row r="124" spans="1:26" ht="51">
      <c r="A124" s="979" t="s">
        <v>1966</v>
      </c>
      <c r="B124" s="467" t="s">
        <v>541</v>
      </c>
      <c r="C124" s="475" t="s">
        <v>5991</v>
      </c>
      <c r="D124" s="696">
        <v>2</v>
      </c>
      <c r="E124" s="696" t="s">
        <v>369</v>
      </c>
      <c r="F124" s="471" t="s">
        <v>5992</v>
      </c>
      <c r="G124" s="1052"/>
      <c r="H124" s="893"/>
      <c r="I124" s="893"/>
      <c r="J124" s="893"/>
      <c r="K124" s="893"/>
      <c r="L124" s="963"/>
      <c r="M124" s="963"/>
      <c r="N124" s="963"/>
      <c r="O124" s="963"/>
      <c r="P124" s="963"/>
      <c r="Q124" s="963"/>
      <c r="R124" s="963"/>
      <c r="S124" s="963"/>
      <c r="T124" s="963"/>
      <c r="U124" s="963"/>
      <c r="V124" s="963"/>
      <c r="W124" s="963"/>
      <c r="X124" s="963"/>
      <c r="Y124" s="963"/>
      <c r="Z124" s="963"/>
    </row>
    <row r="125" spans="1:26" ht="48">
      <c r="A125" s="979"/>
      <c r="B125" s="467"/>
      <c r="C125" s="475" t="s">
        <v>5993</v>
      </c>
      <c r="D125" s="696">
        <v>2</v>
      </c>
      <c r="E125" s="696" t="s">
        <v>369</v>
      </c>
      <c r="F125" s="471" t="s">
        <v>5994</v>
      </c>
      <c r="G125" s="1052"/>
      <c r="H125" s="893"/>
      <c r="I125" s="893"/>
      <c r="J125" s="893"/>
      <c r="K125" s="893"/>
      <c r="L125" s="963"/>
      <c r="M125" s="963"/>
      <c r="N125" s="963"/>
      <c r="O125" s="963"/>
      <c r="P125" s="963"/>
      <c r="Q125" s="963"/>
      <c r="R125" s="963"/>
      <c r="S125" s="963"/>
      <c r="T125" s="963"/>
      <c r="U125" s="963"/>
      <c r="V125" s="963"/>
      <c r="W125" s="963"/>
      <c r="X125" s="963"/>
      <c r="Y125" s="963"/>
      <c r="Z125" s="963"/>
    </row>
    <row r="126" spans="1:26" ht="14.25" hidden="1" customHeight="1">
      <c r="A126" s="310" t="s">
        <v>1968</v>
      </c>
      <c r="B126" s="467" t="s">
        <v>544</v>
      </c>
      <c r="C126" s="141"/>
      <c r="D126" s="141"/>
      <c r="E126" s="141"/>
      <c r="F126" s="141"/>
      <c r="G126" s="141"/>
      <c r="H126" s="106"/>
      <c r="I126" s="105"/>
      <c r="J126" s="105"/>
      <c r="K126" s="106"/>
      <c r="L126" s="106"/>
      <c r="M126" s="106"/>
      <c r="N126" s="106"/>
      <c r="O126" s="106"/>
      <c r="P126" s="106"/>
      <c r="Q126" s="106"/>
      <c r="R126" s="106"/>
      <c r="S126" s="106"/>
      <c r="T126" s="106"/>
      <c r="U126" s="106"/>
      <c r="V126" s="106"/>
      <c r="W126" s="106"/>
      <c r="X126" s="106"/>
      <c r="Y126" s="106"/>
      <c r="Z126" s="106"/>
    </row>
    <row r="127" spans="1:26" ht="14.25" hidden="1" customHeight="1">
      <c r="A127" s="310" t="s">
        <v>1969</v>
      </c>
      <c r="B127" s="467" t="s">
        <v>547</v>
      </c>
      <c r="C127" s="141"/>
      <c r="D127" s="141"/>
      <c r="E127" s="141"/>
      <c r="F127" s="141"/>
      <c r="G127" s="141"/>
      <c r="H127" s="106"/>
      <c r="I127" s="105"/>
      <c r="J127" s="105"/>
      <c r="K127" s="106"/>
      <c r="L127" s="106"/>
      <c r="M127" s="106"/>
      <c r="N127" s="106"/>
      <c r="O127" s="106"/>
      <c r="P127" s="106"/>
      <c r="Q127" s="106"/>
      <c r="R127" s="106"/>
      <c r="S127" s="106"/>
      <c r="T127" s="106"/>
      <c r="U127" s="106"/>
      <c r="V127" s="106"/>
      <c r="W127" s="106"/>
      <c r="X127" s="106"/>
      <c r="Y127" s="106"/>
      <c r="Z127" s="106"/>
    </row>
    <row r="128" spans="1:26" ht="14.25" hidden="1" customHeight="1">
      <c r="A128" s="310" t="s">
        <v>1970</v>
      </c>
      <c r="B128" s="467" t="s">
        <v>551</v>
      </c>
      <c r="C128" s="141"/>
      <c r="D128" s="141"/>
      <c r="E128" s="141"/>
      <c r="F128" s="141"/>
      <c r="G128" s="141"/>
      <c r="H128" s="106"/>
      <c r="I128" s="105"/>
      <c r="J128" s="105"/>
      <c r="K128" s="106"/>
      <c r="L128" s="106"/>
      <c r="M128" s="106"/>
      <c r="N128" s="106"/>
      <c r="O128" s="106"/>
      <c r="P128" s="106"/>
      <c r="Q128" s="106"/>
      <c r="R128" s="106"/>
      <c r="S128" s="106"/>
      <c r="T128" s="106"/>
      <c r="U128" s="106"/>
      <c r="V128" s="106"/>
      <c r="W128" s="106"/>
      <c r="X128" s="106"/>
      <c r="Y128" s="106"/>
      <c r="Z128" s="106"/>
    </row>
    <row r="129" spans="1:26" ht="14.25" hidden="1" customHeight="1">
      <c r="A129" s="310" t="s">
        <v>1973</v>
      </c>
      <c r="B129" s="122" t="s">
        <v>556</v>
      </c>
      <c r="C129" s="141"/>
      <c r="D129" s="141"/>
      <c r="E129" s="141"/>
      <c r="F129" s="141"/>
      <c r="G129" s="141"/>
      <c r="H129" s="106"/>
      <c r="I129" s="105"/>
      <c r="J129" s="105"/>
      <c r="K129" s="106"/>
      <c r="L129" s="106"/>
      <c r="M129" s="106"/>
      <c r="N129" s="106"/>
      <c r="O129" s="106"/>
      <c r="P129" s="106"/>
      <c r="Q129" s="106"/>
      <c r="R129" s="106"/>
      <c r="S129" s="106"/>
      <c r="T129" s="106"/>
      <c r="U129" s="106"/>
      <c r="V129" s="106"/>
      <c r="W129" s="106"/>
      <c r="X129" s="106"/>
      <c r="Y129" s="106"/>
      <c r="Z129" s="106"/>
    </row>
    <row r="130" spans="1:26" ht="19">
      <c r="A130" s="982" t="s">
        <v>222</v>
      </c>
      <c r="B130" s="1606" t="s">
        <v>5654</v>
      </c>
      <c r="C130" s="1570"/>
      <c r="D130" s="1570"/>
      <c r="E130" s="1570"/>
      <c r="F130" s="1570"/>
      <c r="G130" s="1573"/>
      <c r="H130" s="816"/>
      <c r="I130" s="893">
        <f>SUM(D131)</f>
        <v>2</v>
      </c>
      <c r="J130" s="893">
        <f>COUNT(D131)*2</f>
        <v>2</v>
      </c>
      <c r="K130" s="893">
        <f>I130*100/J130</f>
        <v>100</v>
      </c>
      <c r="L130" s="963"/>
      <c r="M130" s="963"/>
      <c r="N130" s="963"/>
      <c r="O130" s="963"/>
      <c r="P130" s="963"/>
      <c r="Q130" s="963"/>
      <c r="R130" s="963"/>
      <c r="S130" s="963"/>
      <c r="T130" s="963"/>
      <c r="U130" s="963"/>
      <c r="V130" s="963"/>
      <c r="W130" s="963"/>
      <c r="X130" s="963"/>
      <c r="Y130" s="963"/>
      <c r="Z130" s="963"/>
    </row>
    <row r="131" spans="1:26" ht="51">
      <c r="A131" s="979" t="s">
        <v>558</v>
      </c>
      <c r="B131" s="467" t="s">
        <v>559</v>
      </c>
      <c r="C131" s="476" t="s">
        <v>5995</v>
      </c>
      <c r="D131" s="696">
        <v>2</v>
      </c>
      <c r="E131" s="696" t="s">
        <v>561</v>
      </c>
      <c r="F131" s="471" t="s">
        <v>5996</v>
      </c>
      <c r="G131" s="1052"/>
      <c r="H131" s="893"/>
      <c r="I131" s="893"/>
      <c r="J131" s="893"/>
      <c r="K131" s="893"/>
      <c r="L131" s="963"/>
      <c r="M131" s="963"/>
      <c r="N131" s="963"/>
      <c r="O131" s="963"/>
      <c r="P131" s="963"/>
      <c r="Q131" s="963"/>
      <c r="R131" s="963"/>
      <c r="S131" s="963"/>
      <c r="T131" s="963"/>
      <c r="U131" s="963"/>
      <c r="V131" s="963"/>
      <c r="W131" s="963"/>
      <c r="X131" s="963"/>
      <c r="Y131" s="963"/>
      <c r="Z131" s="963"/>
    </row>
    <row r="132" spans="1:26" ht="14.25" hidden="1" customHeight="1">
      <c r="A132" s="310" t="s">
        <v>1977</v>
      </c>
      <c r="B132" s="467" t="s">
        <v>563</v>
      </c>
      <c r="C132" s="822"/>
      <c r="D132" s="141"/>
      <c r="E132" s="141"/>
      <c r="F132" s="150"/>
      <c r="G132" s="141"/>
      <c r="H132" s="106"/>
      <c r="I132" s="1122"/>
      <c r="J132" s="1122"/>
      <c r="K132" s="106"/>
      <c r="L132" s="106"/>
      <c r="M132" s="106"/>
      <c r="N132" s="106"/>
      <c r="O132" s="106"/>
      <c r="P132" s="106"/>
      <c r="Q132" s="106"/>
      <c r="R132" s="106"/>
      <c r="S132" s="106"/>
      <c r="T132" s="106"/>
      <c r="U132" s="106"/>
      <c r="V132" s="106"/>
      <c r="W132" s="106"/>
      <c r="X132" s="106"/>
      <c r="Y132" s="106"/>
      <c r="Z132" s="106"/>
    </row>
    <row r="133" spans="1:26" ht="14.25" hidden="1" customHeight="1">
      <c r="A133" s="310" t="s">
        <v>1980</v>
      </c>
      <c r="B133" s="467" t="s">
        <v>566</v>
      </c>
      <c r="C133" s="822"/>
      <c r="D133" s="141"/>
      <c r="E133" s="141"/>
      <c r="F133" s="150"/>
      <c r="G133" s="141"/>
      <c r="H133" s="106"/>
      <c r="I133" s="1122"/>
      <c r="J133" s="1122"/>
      <c r="K133" s="106"/>
      <c r="L133" s="106"/>
      <c r="M133" s="106"/>
      <c r="N133" s="106"/>
      <c r="O133" s="106"/>
      <c r="P133" s="106"/>
      <c r="Q133" s="106"/>
      <c r="R133" s="106"/>
      <c r="S133" s="106"/>
      <c r="T133" s="106"/>
      <c r="U133" s="106"/>
      <c r="V133" s="106"/>
      <c r="W133" s="106"/>
      <c r="X133" s="106"/>
      <c r="Y133" s="106"/>
      <c r="Z133" s="106"/>
    </row>
    <row r="134" spans="1:26" ht="14.25" hidden="1" customHeight="1">
      <c r="A134" s="310" t="s">
        <v>1981</v>
      </c>
      <c r="B134" s="467" t="s">
        <v>569</v>
      </c>
      <c r="C134" s="822"/>
      <c r="D134" s="141"/>
      <c r="E134" s="141"/>
      <c r="F134" s="150"/>
      <c r="G134" s="141"/>
      <c r="H134" s="106"/>
      <c r="I134" s="1122"/>
      <c r="J134" s="1122"/>
      <c r="K134" s="106"/>
      <c r="L134" s="106"/>
      <c r="M134" s="106"/>
      <c r="N134" s="106"/>
      <c r="O134" s="106"/>
      <c r="P134" s="106"/>
      <c r="Q134" s="106"/>
      <c r="R134" s="106"/>
      <c r="S134" s="106"/>
      <c r="T134" s="106"/>
      <c r="U134" s="106"/>
      <c r="V134" s="106"/>
      <c r="W134" s="106"/>
      <c r="X134" s="106"/>
      <c r="Y134" s="106"/>
      <c r="Z134" s="106"/>
    </row>
    <row r="135" spans="1:26" ht="14.25" hidden="1" customHeight="1">
      <c r="A135" s="310" t="s">
        <v>1983</v>
      </c>
      <c r="B135" s="467" t="s">
        <v>573</v>
      </c>
      <c r="C135" s="141"/>
      <c r="D135" s="141"/>
      <c r="E135" s="141"/>
      <c r="F135" s="141"/>
      <c r="G135" s="141"/>
      <c r="H135" s="106"/>
      <c r="I135" s="105"/>
      <c r="J135" s="105"/>
      <c r="K135" s="106"/>
      <c r="L135" s="106"/>
      <c r="M135" s="106"/>
      <c r="N135" s="106"/>
      <c r="O135" s="106"/>
      <c r="P135" s="106"/>
      <c r="Q135" s="106"/>
      <c r="R135" s="106"/>
      <c r="S135" s="106"/>
      <c r="T135" s="106"/>
      <c r="U135" s="106"/>
      <c r="V135" s="106"/>
      <c r="W135" s="106"/>
      <c r="X135" s="106"/>
      <c r="Y135" s="106"/>
      <c r="Z135" s="106"/>
    </row>
    <row r="136" spans="1:26" ht="14.25" hidden="1" customHeight="1">
      <c r="A136" s="310" t="s">
        <v>574</v>
      </c>
      <c r="B136" s="491" t="s">
        <v>575</v>
      </c>
      <c r="C136" s="141"/>
      <c r="D136" s="141"/>
      <c r="E136" s="141"/>
      <c r="F136" s="141"/>
      <c r="G136" s="141"/>
      <c r="H136" s="106"/>
      <c r="I136" s="105"/>
      <c r="J136" s="105"/>
      <c r="K136" s="106"/>
      <c r="L136" s="106"/>
      <c r="M136" s="106"/>
      <c r="N136" s="106"/>
      <c r="O136" s="106"/>
      <c r="P136" s="106"/>
      <c r="Q136" s="106"/>
      <c r="R136" s="106"/>
      <c r="S136" s="106"/>
      <c r="T136" s="106"/>
      <c r="U136" s="106"/>
      <c r="V136" s="106"/>
      <c r="W136" s="106"/>
      <c r="X136" s="106"/>
      <c r="Y136" s="106"/>
      <c r="Z136" s="106"/>
    </row>
    <row r="137" spans="1:26" ht="14.25" hidden="1" customHeight="1">
      <c r="A137" s="310" t="s">
        <v>3611</v>
      </c>
      <c r="B137" s="1606" t="s">
        <v>64</v>
      </c>
      <c r="C137" s="1570"/>
      <c r="D137" s="1570"/>
      <c r="E137" s="1570"/>
      <c r="F137" s="1570"/>
      <c r="G137" s="1571"/>
      <c r="I137" s="105">
        <f>SUM(D138:D148)</f>
        <v>0</v>
      </c>
      <c r="J137" s="105">
        <f>COUNT(D138:D148)*2</f>
        <v>0</v>
      </c>
      <c r="K137" s="106"/>
      <c r="L137" s="106"/>
      <c r="M137" s="106"/>
      <c r="N137" s="106"/>
      <c r="O137" s="106"/>
      <c r="P137" s="106"/>
      <c r="Q137" s="106"/>
      <c r="R137" s="106"/>
      <c r="S137" s="106"/>
      <c r="T137" s="106"/>
      <c r="U137" s="106"/>
      <c r="V137" s="106"/>
      <c r="W137" s="106"/>
      <c r="X137" s="106"/>
      <c r="Y137" s="106"/>
      <c r="Z137" s="106"/>
    </row>
    <row r="138" spans="1:26" ht="14.25" hidden="1" customHeight="1">
      <c r="A138" s="310" t="s">
        <v>576</v>
      </c>
      <c r="B138" s="179" t="s">
        <v>577</v>
      </c>
      <c r="C138" s="125"/>
      <c r="D138" s="125"/>
      <c r="E138" s="125"/>
      <c r="F138" s="125"/>
      <c r="G138" s="125"/>
      <c r="I138" s="105"/>
      <c r="J138" s="105"/>
      <c r="K138" s="106"/>
      <c r="L138" s="106"/>
      <c r="M138" s="106"/>
      <c r="N138" s="106"/>
      <c r="O138" s="106"/>
      <c r="P138" s="106"/>
      <c r="Q138" s="106"/>
      <c r="R138" s="106"/>
      <c r="S138" s="106"/>
      <c r="T138" s="106"/>
      <c r="U138" s="106"/>
      <c r="V138" s="106"/>
      <c r="W138" s="106"/>
      <c r="X138" s="106"/>
      <c r="Y138" s="106"/>
      <c r="Z138" s="106"/>
    </row>
    <row r="139" spans="1:26" ht="14.25" hidden="1" customHeight="1">
      <c r="A139" s="310" t="s">
        <v>580</v>
      </c>
      <c r="B139" s="179" t="s">
        <v>581</v>
      </c>
      <c r="C139" s="125"/>
      <c r="D139" s="125"/>
      <c r="E139" s="125"/>
      <c r="F139" s="125"/>
      <c r="G139" s="125"/>
      <c r="I139" s="105"/>
      <c r="J139" s="105"/>
      <c r="K139" s="106"/>
      <c r="L139" s="106"/>
      <c r="M139" s="106"/>
      <c r="N139" s="106"/>
      <c r="O139" s="106"/>
      <c r="P139" s="106"/>
      <c r="Q139" s="106"/>
      <c r="R139" s="106"/>
      <c r="S139" s="106"/>
      <c r="T139" s="106"/>
      <c r="U139" s="106"/>
      <c r="V139" s="106"/>
      <c r="W139" s="106"/>
      <c r="X139" s="106"/>
      <c r="Y139" s="106"/>
      <c r="Z139" s="106"/>
    </row>
    <row r="140" spans="1:26" ht="14.25" hidden="1" customHeight="1">
      <c r="A140" s="310" t="s">
        <v>584</v>
      </c>
      <c r="B140" s="179" t="s">
        <v>585</v>
      </c>
      <c r="C140" s="125"/>
      <c r="D140" s="125"/>
      <c r="E140" s="125"/>
      <c r="F140" s="125"/>
      <c r="G140" s="125"/>
      <c r="I140" s="105"/>
      <c r="J140" s="105"/>
      <c r="K140" s="106"/>
      <c r="L140" s="106"/>
      <c r="M140" s="106"/>
      <c r="N140" s="106"/>
      <c r="O140" s="106"/>
      <c r="P140" s="106"/>
      <c r="Q140" s="106"/>
      <c r="R140" s="106"/>
      <c r="S140" s="106"/>
      <c r="T140" s="106"/>
      <c r="U140" s="106"/>
      <c r="V140" s="106"/>
      <c r="W140" s="106"/>
      <c r="X140" s="106"/>
      <c r="Y140" s="106"/>
      <c r="Z140" s="106"/>
    </row>
    <row r="141" spans="1:26" ht="14.25" hidden="1" customHeight="1">
      <c r="A141" s="310" t="s">
        <v>588</v>
      </c>
      <c r="B141" s="179" t="s">
        <v>589</v>
      </c>
      <c r="C141" s="125"/>
      <c r="D141" s="179"/>
      <c r="E141" s="125"/>
      <c r="F141" s="125"/>
      <c r="G141" s="125"/>
      <c r="I141" s="105"/>
      <c r="J141" s="105"/>
      <c r="K141" s="106"/>
      <c r="L141" s="106"/>
      <c r="M141" s="106"/>
      <c r="N141" s="106"/>
      <c r="O141" s="106"/>
      <c r="P141" s="106"/>
      <c r="Q141" s="106"/>
      <c r="R141" s="106"/>
      <c r="S141" s="106"/>
      <c r="T141" s="106"/>
      <c r="U141" s="106"/>
      <c r="V141" s="106"/>
      <c r="W141" s="106"/>
      <c r="X141" s="106"/>
      <c r="Y141" s="106"/>
      <c r="Z141" s="106"/>
    </row>
    <row r="142" spans="1:26" ht="14.25" hidden="1" customHeight="1">
      <c r="A142" s="310" t="s">
        <v>592</v>
      </c>
      <c r="B142" s="179" t="s">
        <v>593</v>
      </c>
      <c r="C142" s="125"/>
      <c r="D142" s="125"/>
      <c r="E142" s="125"/>
      <c r="F142" s="125"/>
      <c r="G142" s="125"/>
      <c r="I142" s="105"/>
      <c r="J142" s="105"/>
      <c r="K142" s="106"/>
      <c r="L142" s="106"/>
      <c r="M142" s="106"/>
      <c r="N142" s="106"/>
      <c r="O142" s="106"/>
      <c r="P142" s="106"/>
      <c r="Q142" s="106"/>
      <c r="R142" s="106"/>
      <c r="S142" s="106"/>
      <c r="T142" s="106"/>
      <c r="U142" s="106"/>
      <c r="V142" s="106"/>
      <c r="W142" s="106"/>
      <c r="X142" s="106"/>
      <c r="Y142" s="106"/>
      <c r="Z142" s="106"/>
    </row>
    <row r="143" spans="1:26" ht="14.25" hidden="1" customHeight="1">
      <c r="A143" s="310" t="s">
        <v>596</v>
      </c>
      <c r="B143" s="179" t="s">
        <v>597</v>
      </c>
      <c r="C143" s="125"/>
      <c r="D143" s="125"/>
      <c r="E143" s="125"/>
      <c r="F143" s="125"/>
      <c r="G143" s="125"/>
      <c r="I143" s="105"/>
      <c r="J143" s="105"/>
      <c r="K143" s="106"/>
      <c r="L143" s="106"/>
      <c r="M143" s="106"/>
      <c r="N143" s="106"/>
      <c r="O143" s="106"/>
      <c r="P143" s="106"/>
      <c r="Q143" s="106"/>
      <c r="R143" s="106"/>
      <c r="S143" s="106"/>
      <c r="T143" s="106"/>
      <c r="U143" s="106"/>
      <c r="V143" s="106"/>
      <c r="W143" s="106"/>
      <c r="X143" s="106"/>
      <c r="Y143" s="106"/>
      <c r="Z143" s="106"/>
    </row>
    <row r="144" spans="1:26" ht="14.25" hidden="1" customHeight="1">
      <c r="A144" s="310" t="s">
        <v>3612</v>
      </c>
      <c r="B144" s="179" t="s">
        <v>609</v>
      </c>
      <c r="C144" s="125"/>
      <c r="D144" s="125"/>
      <c r="E144" s="125"/>
      <c r="F144" s="125"/>
      <c r="G144" s="125"/>
      <c r="I144" s="105"/>
      <c r="J144" s="105"/>
      <c r="K144" s="106"/>
      <c r="L144" s="106"/>
      <c r="M144" s="106"/>
      <c r="N144" s="106"/>
      <c r="O144" s="106"/>
      <c r="P144" s="106"/>
      <c r="Q144" s="106"/>
      <c r="R144" s="106"/>
      <c r="S144" s="106"/>
      <c r="T144" s="106"/>
      <c r="U144" s="106"/>
      <c r="V144" s="106"/>
      <c r="W144" s="106"/>
      <c r="X144" s="106"/>
      <c r="Y144" s="106"/>
      <c r="Z144" s="106"/>
    </row>
    <row r="145" spans="1:26" ht="14.25" hidden="1" customHeight="1">
      <c r="A145" s="310" t="s">
        <v>613</v>
      </c>
      <c r="B145" s="179" t="s">
        <v>1988</v>
      </c>
      <c r="C145" s="125"/>
      <c r="D145" s="125"/>
      <c r="E145" s="125"/>
      <c r="F145" s="125"/>
      <c r="G145" s="125"/>
      <c r="I145" s="105"/>
      <c r="J145" s="105"/>
      <c r="K145" s="106"/>
      <c r="L145" s="106"/>
      <c r="M145" s="106"/>
      <c r="N145" s="106"/>
      <c r="O145" s="106"/>
      <c r="P145" s="106"/>
      <c r="Q145" s="106"/>
      <c r="R145" s="106"/>
      <c r="S145" s="106"/>
      <c r="T145" s="106"/>
      <c r="U145" s="106"/>
      <c r="V145" s="106"/>
      <c r="W145" s="106"/>
      <c r="X145" s="106"/>
      <c r="Y145" s="106"/>
      <c r="Z145" s="106"/>
    </row>
    <row r="146" spans="1:26" ht="14.25" hidden="1" customHeight="1">
      <c r="A146" s="310" t="s">
        <v>617</v>
      </c>
      <c r="B146" s="179" t="s">
        <v>618</v>
      </c>
      <c r="C146" s="125"/>
      <c r="D146" s="125"/>
      <c r="E146" s="125"/>
      <c r="F146" s="125"/>
      <c r="G146" s="125"/>
      <c r="I146" s="105"/>
      <c r="J146" s="105"/>
      <c r="K146" s="106"/>
      <c r="L146" s="106"/>
      <c r="M146" s="106"/>
      <c r="N146" s="106"/>
      <c r="O146" s="106"/>
      <c r="P146" s="106"/>
      <c r="Q146" s="106"/>
      <c r="R146" s="106"/>
      <c r="S146" s="106"/>
      <c r="T146" s="106"/>
      <c r="U146" s="106"/>
      <c r="V146" s="106"/>
      <c r="W146" s="106"/>
      <c r="X146" s="106"/>
      <c r="Y146" s="106"/>
      <c r="Z146" s="106"/>
    </row>
    <row r="147" spans="1:26" ht="14.25" hidden="1" customHeight="1">
      <c r="A147" s="310" t="s">
        <v>621</v>
      </c>
      <c r="B147" s="179" t="s">
        <v>622</v>
      </c>
      <c r="C147" s="125"/>
      <c r="D147" s="125"/>
      <c r="E147" s="125"/>
      <c r="F147" s="125"/>
      <c r="G147" s="125"/>
      <c r="I147" s="105"/>
      <c r="J147" s="105"/>
      <c r="K147" s="106"/>
      <c r="L147" s="106"/>
      <c r="M147" s="106"/>
      <c r="N147" s="106"/>
      <c r="O147" s="106"/>
      <c r="P147" s="106"/>
      <c r="Q147" s="106"/>
      <c r="R147" s="106"/>
      <c r="S147" s="106"/>
      <c r="T147" s="106"/>
      <c r="U147" s="106"/>
      <c r="V147" s="106"/>
      <c r="W147" s="106"/>
      <c r="X147" s="106"/>
      <c r="Y147" s="106"/>
      <c r="Z147" s="106"/>
    </row>
    <row r="148" spans="1:26" ht="14.25" hidden="1" customHeight="1">
      <c r="A148" s="310" t="s">
        <v>625</v>
      </c>
      <c r="B148" s="179" t="s">
        <v>626</v>
      </c>
      <c r="C148" s="125"/>
      <c r="D148" s="125"/>
      <c r="E148" s="125"/>
      <c r="F148" s="125"/>
      <c r="G148" s="125"/>
      <c r="I148" s="105"/>
      <c r="J148" s="105"/>
      <c r="K148" s="106"/>
      <c r="L148" s="106"/>
      <c r="M148" s="106"/>
      <c r="N148" s="106"/>
      <c r="O148" s="106"/>
      <c r="P148" s="106"/>
      <c r="Q148" s="106"/>
      <c r="R148" s="106"/>
      <c r="S148" s="106"/>
      <c r="T148" s="106"/>
      <c r="U148" s="106"/>
      <c r="V148" s="106"/>
      <c r="W148" s="106"/>
      <c r="X148" s="106"/>
      <c r="Y148" s="106"/>
      <c r="Z148" s="106"/>
    </row>
    <row r="149" spans="1:26" ht="14.25" hidden="1" customHeight="1">
      <c r="A149" s="474" t="s">
        <v>629</v>
      </c>
      <c r="B149" s="185" t="s">
        <v>630</v>
      </c>
      <c r="C149" s="325"/>
      <c r="D149" s="325"/>
      <c r="E149" s="325"/>
      <c r="F149" s="325"/>
      <c r="G149" s="325"/>
      <c r="I149" s="105"/>
      <c r="J149" s="105"/>
      <c r="K149" s="106"/>
      <c r="L149" s="106"/>
      <c r="M149" s="106"/>
      <c r="N149" s="106"/>
      <c r="O149" s="106"/>
      <c r="P149" s="106"/>
      <c r="Q149" s="106"/>
      <c r="R149" s="106"/>
      <c r="S149" s="106"/>
      <c r="T149" s="106"/>
      <c r="U149" s="106"/>
      <c r="V149" s="106"/>
      <c r="W149" s="106"/>
      <c r="X149" s="106"/>
      <c r="Y149" s="106"/>
      <c r="Z149" s="106"/>
    </row>
    <row r="150" spans="1:26" ht="21">
      <c r="A150" s="979"/>
      <c r="B150" s="1773" t="s">
        <v>631</v>
      </c>
      <c r="C150" s="1570"/>
      <c r="D150" s="1570"/>
      <c r="E150" s="1570"/>
      <c r="F150" s="1570"/>
      <c r="G150" s="1571"/>
      <c r="H150" s="1038"/>
      <c r="I150" s="893">
        <f t="shared" ref="I150:J150" si="5">I151+I168+I175+I179+I186+I198+I212</f>
        <v>116</v>
      </c>
      <c r="J150" s="893">
        <f t="shared" si="5"/>
        <v>116</v>
      </c>
      <c r="K150" s="893">
        <f t="shared" ref="K150:K151" si="6">I150*100/J150</f>
        <v>100</v>
      </c>
      <c r="L150" s="963"/>
      <c r="M150" s="963"/>
      <c r="N150" s="963"/>
      <c r="O150" s="963"/>
      <c r="P150" s="963"/>
      <c r="Q150" s="963"/>
      <c r="R150" s="963"/>
      <c r="S150" s="963"/>
      <c r="T150" s="963"/>
      <c r="U150" s="963"/>
      <c r="V150" s="963"/>
      <c r="W150" s="963"/>
      <c r="X150" s="963"/>
      <c r="Y150" s="963"/>
      <c r="Z150" s="963"/>
    </row>
    <row r="151" spans="1:26" ht="19">
      <c r="A151" s="979" t="s">
        <v>224</v>
      </c>
      <c r="B151" s="1606" t="s">
        <v>67</v>
      </c>
      <c r="C151" s="1570"/>
      <c r="D151" s="1570"/>
      <c r="E151" s="1570"/>
      <c r="F151" s="1570"/>
      <c r="G151" s="1573"/>
      <c r="H151" s="816"/>
      <c r="I151" s="893">
        <f>SUM(D152:D167)</f>
        <v>30</v>
      </c>
      <c r="J151" s="893">
        <f>COUNT(D152:D167)*2</f>
        <v>30</v>
      </c>
      <c r="K151" s="893">
        <f t="shared" si="6"/>
        <v>100</v>
      </c>
      <c r="L151" s="963"/>
      <c r="M151" s="963"/>
      <c r="N151" s="963"/>
      <c r="O151" s="963"/>
      <c r="P151" s="963"/>
      <c r="Q151" s="963"/>
      <c r="R151" s="963"/>
      <c r="S151" s="963"/>
      <c r="T151" s="963"/>
      <c r="U151" s="963"/>
      <c r="V151" s="963"/>
      <c r="W151" s="963"/>
      <c r="X151" s="963"/>
      <c r="Y151" s="963"/>
      <c r="Z151" s="963"/>
    </row>
    <row r="152" spans="1:26" ht="34">
      <c r="A152" s="979" t="s">
        <v>1989</v>
      </c>
      <c r="B152" s="1045" t="s">
        <v>633</v>
      </c>
      <c r="C152" s="475" t="s">
        <v>5660</v>
      </c>
      <c r="D152" s="696">
        <v>2</v>
      </c>
      <c r="E152" s="696" t="s">
        <v>469</v>
      </c>
      <c r="F152" s="471" t="s">
        <v>5997</v>
      </c>
      <c r="G152" s="1056"/>
      <c r="H152" s="1098"/>
      <c r="I152" s="893"/>
      <c r="J152" s="893"/>
      <c r="K152" s="893"/>
      <c r="L152" s="963"/>
      <c r="M152" s="963"/>
      <c r="N152" s="963"/>
      <c r="O152" s="963"/>
      <c r="P152" s="963"/>
      <c r="Q152" s="963"/>
      <c r="R152" s="963"/>
      <c r="S152" s="963"/>
      <c r="T152" s="963"/>
      <c r="U152" s="963"/>
      <c r="V152" s="963"/>
      <c r="W152" s="963"/>
      <c r="X152" s="963"/>
      <c r="Y152" s="963"/>
      <c r="Z152" s="963"/>
    </row>
    <row r="153" spans="1:26" ht="14.25" hidden="1" customHeight="1">
      <c r="A153" s="310" t="s">
        <v>1994</v>
      </c>
      <c r="B153" s="718" t="s">
        <v>638</v>
      </c>
      <c r="C153" s="123"/>
      <c r="D153" s="141"/>
      <c r="E153" s="141"/>
      <c r="F153" s="150"/>
      <c r="G153" s="155"/>
      <c r="H153" s="279"/>
      <c r="I153" s="105"/>
      <c r="J153" s="105"/>
      <c r="K153" s="106"/>
      <c r="L153" s="106"/>
      <c r="M153" s="106"/>
      <c r="N153" s="106"/>
      <c r="O153" s="106"/>
      <c r="P153" s="106"/>
      <c r="Q153" s="106"/>
      <c r="R153" s="106"/>
      <c r="S153" s="106"/>
      <c r="T153" s="106"/>
      <c r="U153" s="106"/>
      <c r="V153" s="106"/>
      <c r="W153" s="106"/>
      <c r="X153" s="106"/>
      <c r="Y153" s="106"/>
      <c r="Z153" s="106"/>
    </row>
    <row r="154" spans="1:26" ht="34">
      <c r="A154" s="979" t="s">
        <v>2002</v>
      </c>
      <c r="B154" s="1045" t="s">
        <v>643</v>
      </c>
      <c r="C154" s="475" t="s">
        <v>5998</v>
      </c>
      <c r="D154" s="696">
        <v>2</v>
      </c>
      <c r="E154" s="696" t="s">
        <v>469</v>
      </c>
      <c r="F154" s="471" t="s">
        <v>5999</v>
      </c>
      <c r="G154" s="1056"/>
      <c r="H154" s="1098"/>
      <c r="I154" s="893"/>
      <c r="J154" s="893"/>
      <c r="K154" s="893"/>
      <c r="L154" s="963"/>
      <c r="M154" s="963"/>
      <c r="N154" s="963"/>
      <c r="O154" s="963"/>
      <c r="P154" s="963"/>
      <c r="Q154" s="963"/>
      <c r="R154" s="963"/>
      <c r="S154" s="963"/>
      <c r="T154" s="963"/>
      <c r="U154" s="963"/>
      <c r="V154" s="963"/>
      <c r="W154" s="963"/>
      <c r="X154" s="963"/>
      <c r="Y154" s="963"/>
      <c r="Z154" s="963"/>
    </row>
    <row r="155" spans="1:26" ht="32">
      <c r="A155" s="979"/>
      <c r="B155" s="1045"/>
      <c r="C155" s="475" t="s">
        <v>5673</v>
      </c>
      <c r="D155" s="696">
        <v>2</v>
      </c>
      <c r="E155" s="696" t="s">
        <v>469</v>
      </c>
      <c r="F155" s="471" t="s">
        <v>6000</v>
      </c>
      <c r="G155" s="1056"/>
      <c r="H155" s="1098"/>
      <c r="I155" s="893"/>
      <c r="J155" s="893"/>
      <c r="K155" s="893"/>
      <c r="L155" s="963"/>
      <c r="M155" s="963"/>
      <c r="N155" s="963"/>
      <c r="O155" s="963"/>
      <c r="P155" s="963"/>
      <c r="Q155" s="963"/>
      <c r="R155" s="963"/>
      <c r="S155" s="963"/>
      <c r="T155" s="963"/>
      <c r="U155" s="963"/>
      <c r="V155" s="963"/>
      <c r="W155" s="963"/>
      <c r="X155" s="963"/>
      <c r="Y155" s="963"/>
      <c r="Z155" s="963"/>
    </row>
    <row r="156" spans="1:26" ht="16">
      <c r="A156" s="979"/>
      <c r="B156" s="1045"/>
      <c r="C156" s="475" t="s">
        <v>5674</v>
      </c>
      <c r="D156" s="696">
        <v>2</v>
      </c>
      <c r="E156" s="696" t="s">
        <v>469</v>
      </c>
      <c r="F156" s="471" t="s">
        <v>6001</v>
      </c>
      <c r="G156" s="1056"/>
      <c r="H156" s="1098"/>
      <c r="I156" s="893"/>
      <c r="J156" s="893"/>
      <c r="K156" s="893"/>
      <c r="L156" s="963"/>
      <c r="M156" s="963"/>
      <c r="N156" s="963"/>
      <c r="O156" s="963"/>
      <c r="P156" s="963"/>
      <c r="Q156" s="963"/>
      <c r="R156" s="963"/>
      <c r="S156" s="963"/>
      <c r="T156" s="963"/>
      <c r="U156" s="963"/>
      <c r="V156" s="963"/>
      <c r="W156" s="963"/>
      <c r="X156" s="963"/>
      <c r="Y156" s="963"/>
      <c r="Z156" s="963"/>
    </row>
    <row r="157" spans="1:26" ht="16">
      <c r="A157" s="979"/>
      <c r="B157" s="1045"/>
      <c r="C157" s="475" t="s">
        <v>5675</v>
      </c>
      <c r="D157" s="696">
        <v>2</v>
      </c>
      <c r="E157" s="696" t="s">
        <v>469</v>
      </c>
      <c r="F157" s="471" t="s">
        <v>6002</v>
      </c>
      <c r="G157" s="1056"/>
      <c r="H157" s="1098"/>
      <c r="I157" s="893"/>
      <c r="J157" s="893"/>
      <c r="K157" s="893"/>
      <c r="L157" s="963"/>
      <c r="M157" s="963"/>
      <c r="N157" s="963"/>
      <c r="O157" s="963"/>
      <c r="P157" s="963"/>
      <c r="Q157" s="963"/>
      <c r="R157" s="963"/>
      <c r="S157" s="963"/>
      <c r="T157" s="963"/>
      <c r="U157" s="963"/>
      <c r="V157" s="963"/>
      <c r="W157" s="963"/>
      <c r="X157" s="963"/>
      <c r="Y157" s="963"/>
      <c r="Z157" s="963"/>
    </row>
    <row r="158" spans="1:26" ht="16">
      <c r="A158" s="979"/>
      <c r="B158" s="1045"/>
      <c r="C158" s="475" t="s">
        <v>5676</v>
      </c>
      <c r="D158" s="696">
        <v>2</v>
      </c>
      <c r="E158" s="696" t="s">
        <v>469</v>
      </c>
      <c r="F158" s="471" t="s">
        <v>6003</v>
      </c>
      <c r="G158" s="1056"/>
      <c r="H158" s="1098"/>
      <c r="I158" s="893"/>
      <c r="J158" s="893"/>
      <c r="K158" s="893"/>
      <c r="L158" s="963"/>
      <c r="M158" s="963"/>
      <c r="N158" s="963"/>
      <c r="O158" s="963"/>
      <c r="P158" s="963"/>
      <c r="Q158" s="963"/>
      <c r="R158" s="963"/>
      <c r="S158" s="963"/>
      <c r="T158" s="963"/>
      <c r="U158" s="963"/>
      <c r="V158" s="963"/>
      <c r="W158" s="963"/>
      <c r="X158" s="963"/>
      <c r="Y158" s="963"/>
      <c r="Z158" s="963"/>
    </row>
    <row r="159" spans="1:26" ht="32">
      <c r="A159" s="979"/>
      <c r="B159" s="1045"/>
      <c r="C159" s="475" t="s">
        <v>6004</v>
      </c>
      <c r="D159" s="696">
        <v>2</v>
      </c>
      <c r="E159" s="696" t="s">
        <v>469</v>
      </c>
      <c r="F159" s="471" t="s">
        <v>6005</v>
      </c>
      <c r="G159" s="1056"/>
      <c r="H159" s="1098"/>
      <c r="I159" s="893"/>
      <c r="J159" s="893"/>
      <c r="K159" s="893"/>
      <c r="L159" s="963"/>
      <c r="M159" s="963"/>
      <c r="N159" s="963"/>
      <c r="O159" s="963"/>
      <c r="P159" s="963"/>
      <c r="Q159" s="963"/>
      <c r="R159" s="963"/>
      <c r="S159" s="963"/>
      <c r="T159" s="963"/>
      <c r="U159" s="963"/>
      <c r="V159" s="963"/>
      <c r="W159" s="963"/>
      <c r="X159" s="963"/>
      <c r="Y159" s="963"/>
      <c r="Z159" s="963"/>
    </row>
    <row r="160" spans="1:26" ht="48">
      <c r="A160" s="979"/>
      <c r="B160" s="1045"/>
      <c r="C160" s="708" t="s">
        <v>6006</v>
      </c>
      <c r="D160" s="696">
        <v>2</v>
      </c>
      <c r="E160" s="696" t="s">
        <v>469</v>
      </c>
      <c r="F160" s="471" t="s">
        <v>6007</v>
      </c>
      <c r="G160" s="1056"/>
      <c r="H160" s="1098"/>
      <c r="I160" s="893"/>
      <c r="J160" s="893"/>
      <c r="K160" s="893"/>
      <c r="L160" s="963"/>
      <c r="M160" s="963"/>
      <c r="N160" s="963"/>
      <c r="O160" s="963"/>
      <c r="P160" s="963"/>
      <c r="Q160" s="963"/>
      <c r="R160" s="963"/>
      <c r="S160" s="963"/>
      <c r="T160" s="963"/>
      <c r="U160" s="963"/>
      <c r="V160" s="963"/>
      <c r="W160" s="963"/>
      <c r="X160" s="963"/>
      <c r="Y160" s="963"/>
      <c r="Z160" s="963"/>
    </row>
    <row r="161" spans="1:26" ht="64">
      <c r="A161" s="979"/>
      <c r="B161" s="1045"/>
      <c r="C161" s="475" t="s">
        <v>5678</v>
      </c>
      <c r="D161" s="696">
        <v>2</v>
      </c>
      <c r="E161" s="696" t="s">
        <v>469</v>
      </c>
      <c r="F161" s="471" t="s">
        <v>6008</v>
      </c>
      <c r="G161" s="1056"/>
      <c r="H161" s="1098"/>
      <c r="I161" s="893"/>
      <c r="J161" s="893"/>
      <c r="K161" s="893"/>
      <c r="L161" s="963"/>
      <c r="M161" s="963"/>
      <c r="N161" s="963"/>
      <c r="O161" s="963"/>
      <c r="P161" s="963"/>
      <c r="Q161" s="963"/>
      <c r="R161" s="963"/>
      <c r="S161" s="963"/>
      <c r="T161" s="963"/>
      <c r="U161" s="963"/>
      <c r="V161" s="963"/>
      <c r="W161" s="963"/>
      <c r="X161" s="963"/>
      <c r="Y161" s="963"/>
      <c r="Z161" s="963"/>
    </row>
    <row r="162" spans="1:26" ht="32">
      <c r="A162" s="979"/>
      <c r="B162" s="1045"/>
      <c r="C162" s="475" t="s">
        <v>6009</v>
      </c>
      <c r="D162" s="696">
        <v>2</v>
      </c>
      <c r="E162" s="696" t="s">
        <v>469</v>
      </c>
      <c r="F162" s="471" t="s">
        <v>6010</v>
      </c>
      <c r="G162" s="1056"/>
      <c r="H162" s="1098"/>
      <c r="I162" s="893"/>
      <c r="J162" s="893"/>
      <c r="K162" s="893"/>
      <c r="L162" s="963"/>
      <c r="M162" s="963"/>
      <c r="N162" s="963"/>
      <c r="O162" s="963"/>
      <c r="P162" s="963"/>
      <c r="Q162" s="963"/>
      <c r="R162" s="963"/>
      <c r="S162" s="963"/>
      <c r="T162" s="963"/>
      <c r="U162" s="963"/>
      <c r="V162" s="963"/>
      <c r="W162" s="963"/>
      <c r="X162" s="963"/>
      <c r="Y162" s="963"/>
      <c r="Z162" s="963"/>
    </row>
    <row r="163" spans="1:26" ht="16">
      <c r="A163" s="979"/>
      <c r="B163" s="1045"/>
      <c r="C163" s="475" t="s">
        <v>5681</v>
      </c>
      <c r="D163" s="696">
        <v>2</v>
      </c>
      <c r="E163" s="696" t="s">
        <v>469</v>
      </c>
      <c r="F163" s="471"/>
      <c r="G163" s="1052"/>
      <c r="H163" s="893"/>
      <c r="I163" s="893"/>
      <c r="J163" s="893"/>
      <c r="K163" s="893"/>
      <c r="L163" s="963"/>
      <c r="M163" s="963"/>
      <c r="N163" s="963"/>
      <c r="O163" s="963"/>
      <c r="P163" s="963"/>
      <c r="Q163" s="963"/>
      <c r="R163" s="963"/>
      <c r="S163" s="963"/>
      <c r="T163" s="963"/>
      <c r="U163" s="963"/>
      <c r="V163" s="963"/>
      <c r="W163" s="963"/>
      <c r="X163" s="963"/>
      <c r="Y163" s="963"/>
      <c r="Z163" s="963"/>
    </row>
    <row r="164" spans="1:26" ht="51">
      <c r="A164" s="979" t="s">
        <v>2010</v>
      </c>
      <c r="B164" s="1045" t="s">
        <v>661</v>
      </c>
      <c r="C164" s="471" t="s">
        <v>5682</v>
      </c>
      <c r="D164" s="696">
        <v>2</v>
      </c>
      <c r="E164" s="696" t="s">
        <v>469</v>
      </c>
      <c r="F164" s="471" t="s">
        <v>6011</v>
      </c>
      <c r="G164" s="1052"/>
      <c r="H164" s="893"/>
      <c r="I164" s="893"/>
      <c r="J164" s="893"/>
      <c r="K164" s="893"/>
      <c r="L164" s="963"/>
      <c r="M164" s="963"/>
      <c r="N164" s="963"/>
      <c r="O164" s="963"/>
      <c r="P164" s="963"/>
      <c r="Q164" s="963"/>
      <c r="R164" s="963"/>
      <c r="S164" s="963"/>
      <c r="T164" s="963"/>
      <c r="U164" s="963"/>
      <c r="V164" s="963"/>
      <c r="W164" s="963"/>
      <c r="X164" s="963"/>
      <c r="Y164" s="963"/>
      <c r="Z164" s="963"/>
    </row>
    <row r="165" spans="1:26" ht="48">
      <c r="A165" s="979" t="s">
        <v>2012</v>
      </c>
      <c r="B165" s="1045" t="s">
        <v>665</v>
      </c>
      <c r="C165" s="475" t="s">
        <v>2013</v>
      </c>
      <c r="D165" s="696">
        <v>2</v>
      </c>
      <c r="E165" s="696" t="s">
        <v>469</v>
      </c>
      <c r="F165" s="471" t="s">
        <v>6012</v>
      </c>
      <c r="G165" s="1052"/>
      <c r="H165" s="893"/>
      <c r="I165" s="893"/>
      <c r="J165" s="893"/>
      <c r="K165" s="893"/>
      <c r="L165" s="963"/>
      <c r="M165" s="963"/>
      <c r="N165" s="963"/>
      <c r="O165" s="963"/>
      <c r="P165" s="963"/>
      <c r="Q165" s="963"/>
      <c r="R165" s="963"/>
      <c r="S165" s="963"/>
      <c r="T165" s="963"/>
      <c r="U165" s="963"/>
      <c r="V165" s="963"/>
      <c r="W165" s="963"/>
      <c r="X165" s="963"/>
      <c r="Y165" s="963"/>
      <c r="Z165" s="963"/>
    </row>
    <row r="166" spans="1:26" ht="34">
      <c r="A166" s="979" t="s">
        <v>2014</v>
      </c>
      <c r="B166" s="1045" t="s">
        <v>669</v>
      </c>
      <c r="C166" s="475" t="s">
        <v>5684</v>
      </c>
      <c r="D166" s="696">
        <v>2</v>
      </c>
      <c r="E166" s="696" t="s">
        <v>469</v>
      </c>
      <c r="F166" s="471" t="s">
        <v>6013</v>
      </c>
      <c r="G166" s="1052"/>
      <c r="H166" s="893"/>
      <c r="I166" s="893"/>
      <c r="J166" s="893"/>
      <c r="K166" s="893"/>
      <c r="L166" s="963"/>
      <c r="M166" s="963"/>
      <c r="N166" s="963"/>
      <c r="O166" s="963"/>
      <c r="P166" s="963"/>
      <c r="Q166" s="963"/>
      <c r="R166" s="963"/>
      <c r="S166" s="963"/>
      <c r="T166" s="963"/>
      <c r="U166" s="963"/>
      <c r="V166" s="963"/>
      <c r="W166" s="963"/>
      <c r="X166" s="963"/>
      <c r="Y166" s="963"/>
      <c r="Z166" s="963"/>
    </row>
    <row r="167" spans="1:26" ht="85">
      <c r="A167" s="979" t="s">
        <v>2017</v>
      </c>
      <c r="B167" s="1045" t="s">
        <v>674</v>
      </c>
      <c r="C167" s="475" t="s">
        <v>5686</v>
      </c>
      <c r="D167" s="696">
        <v>2</v>
      </c>
      <c r="E167" s="696" t="s">
        <v>469</v>
      </c>
      <c r="F167" s="475" t="s">
        <v>6014</v>
      </c>
      <c r="G167" s="1052"/>
      <c r="H167" s="893"/>
      <c r="I167" s="893"/>
      <c r="J167" s="893"/>
      <c r="K167" s="893"/>
      <c r="L167" s="963"/>
      <c r="M167" s="963"/>
      <c r="N167" s="963"/>
      <c r="O167" s="963"/>
      <c r="P167" s="963"/>
      <c r="Q167" s="963"/>
      <c r="R167" s="963"/>
      <c r="S167" s="963"/>
      <c r="T167" s="963"/>
      <c r="U167" s="963"/>
      <c r="V167" s="963"/>
      <c r="W167" s="963"/>
      <c r="X167" s="963"/>
      <c r="Y167" s="963"/>
      <c r="Z167" s="963"/>
    </row>
    <row r="168" spans="1:26" ht="19">
      <c r="A168" s="979" t="s">
        <v>225</v>
      </c>
      <c r="B168" s="1606" t="s">
        <v>69</v>
      </c>
      <c r="C168" s="1570"/>
      <c r="D168" s="1570"/>
      <c r="E168" s="1570"/>
      <c r="F168" s="1570"/>
      <c r="G168" s="1573"/>
      <c r="H168" s="816"/>
      <c r="I168" s="893">
        <f>SUM(D169:D174)</f>
        <v>10</v>
      </c>
      <c r="J168" s="893">
        <f>COUNT(D169:D174)*2</f>
        <v>10</v>
      </c>
      <c r="K168" s="893">
        <f>I168*100/J168</f>
        <v>100</v>
      </c>
      <c r="L168" s="963"/>
      <c r="M168" s="963"/>
      <c r="N168" s="963"/>
      <c r="O168" s="963"/>
      <c r="P168" s="963"/>
      <c r="Q168" s="963"/>
      <c r="R168" s="963"/>
      <c r="S168" s="963"/>
      <c r="T168" s="963"/>
      <c r="U168" s="963"/>
      <c r="V168" s="963"/>
      <c r="W168" s="963"/>
      <c r="X168" s="963"/>
      <c r="Y168" s="963"/>
      <c r="Z168" s="963"/>
    </row>
    <row r="169" spans="1:26" ht="48">
      <c r="A169" s="979" t="s">
        <v>681</v>
      </c>
      <c r="B169" s="1049" t="s">
        <v>682</v>
      </c>
      <c r="C169" s="471" t="s">
        <v>683</v>
      </c>
      <c r="D169" s="696">
        <v>2</v>
      </c>
      <c r="E169" s="696" t="s">
        <v>469</v>
      </c>
      <c r="F169" s="471" t="s">
        <v>684</v>
      </c>
      <c r="G169" s="1052"/>
      <c r="H169" s="893"/>
      <c r="I169" s="893"/>
      <c r="J169" s="893"/>
      <c r="K169" s="893"/>
      <c r="L169" s="963"/>
      <c r="M169" s="963"/>
      <c r="N169" s="963"/>
      <c r="O169" s="963"/>
      <c r="P169" s="963"/>
      <c r="Q169" s="963"/>
      <c r="R169" s="963"/>
      <c r="S169" s="963"/>
      <c r="T169" s="963"/>
      <c r="U169" s="963"/>
      <c r="V169" s="963"/>
      <c r="W169" s="963"/>
      <c r="X169" s="963"/>
      <c r="Y169" s="963"/>
      <c r="Z169" s="963"/>
    </row>
    <row r="170" spans="1:26" ht="14.25" hidden="1" customHeight="1">
      <c r="A170" s="310" t="s">
        <v>685</v>
      </c>
      <c r="B170" s="718" t="s">
        <v>686</v>
      </c>
      <c r="C170" s="141"/>
      <c r="D170" s="141"/>
      <c r="E170" s="141"/>
      <c r="F170" s="141"/>
      <c r="G170" s="141"/>
      <c r="H170" s="106"/>
      <c r="I170" s="105"/>
      <c r="J170" s="105"/>
      <c r="K170" s="106"/>
      <c r="L170" s="106"/>
      <c r="M170" s="106"/>
      <c r="N170" s="106"/>
      <c r="O170" s="106"/>
      <c r="P170" s="106"/>
      <c r="Q170" s="106"/>
      <c r="R170" s="106"/>
      <c r="S170" s="106"/>
      <c r="T170" s="106"/>
      <c r="U170" s="106"/>
      <c r="V170" s="106"/>
      <c r="W170" s="106"/>
      <c r="X170" s="106"/>
      <c r="Y170" s="106"/>
      <c r="Z170" s="106"/>
    </row>
    <row r="171" spans="1:26" ht="34">
      <c r="A171" s="979" t="s">
        <v>2022</v>
      </c>
      <c r="B171" s="1049" t="s">
        <v>688</v>
      </c>
      <c r="C171" s="476" t="s">
        <v>5688</v>
      </c>
      <c r="D171" s="696">
        <v>2</v>
      </c>
      <c r="E171" s="696" t="s">
        <v>469</v>
      </c>
      <c r="F171" s="475" t="s">
        <v>6015</v>
      </c>
      <c r="G171" s="1052"/>
      <c r="H171" s="893"/>
      <c r="I171" s="893"/>
      <c r="J171" s="893"/>
      <c r="K171" s="893"/>
      <c r="L171" s="963"/>
      <c r="M171" s="963"/>
      <c r="N171" s="963"/>
      <c r="O171" s="963"/>
      <c r="P171" s="963"/>
      <c r="Q171" s="963"/>
      <c r="R171" s="963"/>
      <c r="S171" s="963"/>
      <c r="T171" s="963"/>
      <c r="U171" s="963"/>
      <c r="V171" s="963"/>
      <c r="W171" s="963"/>
      <c r="X171" s="963"/>
      <c r="Y171" s="963"/>
      <c r="Z171" s="963"/>
    </row>
    <row r="172" spans="1:26" ht="48">
      <c r="A172" s="979"/>
      <c r="B172" s="1050"/>
      <c r="C172" s="476" t="s">
        <v>5691</v>
      </c>
      <c r="D172" s="696">
        <v>2</v>
      </c>
      <c r="E172" s="696" t="s">
        <v>387</v>
      </c>
      <c r="F172" s="475" t="s">
        <v>6016</v>
      </c>
      <c r="G172" s="1052"/>
      <c r="H172" s="893"/>
      <c r="I172" s="893"/>
      <c r="J172" s="893"/>
      <c r="K172" s="893"/>
      <c r="L172" s="963"/>
      <c r="M172" s="963"/>
      <c r="N172" s="963"/>
      <c r="O172" s="963"/>
      <c r="P172" s="963"/>
      <c r="Q172" s="963"/>
      <c r="R172" s="963"/>
      <c r="S172" s="963"/>
      <c r="T172" s="963"/>
      <c r="U172" s="963"/>
      <c r="V172" s="963"/>
      <c r="W172" s="963"/>
      <c r="X172" s="963"/>
      <c r="Y172" s="963"/>
      <c r="Z172" s="963"/>
    </row>
    <row r="173" spans="1:26" ht="34">
      <c r="A173" s="979" t="s">
        <v>2024</v>
      </c>
      <c r="B173" s="1050" t="s">
        <v>691</v>
      </c>
      <c r="C173" s="769" t="s">
        <v>6017</v>
      </c>
      <c r="D173" s="696">
        <v>2</v>
      </c>
      <c r="E173" s="696" t="s">
        <v>469</v>
      </c>
      <c r="F173" s="471" t="s">
        <v>6018</v>
      </c>
      <c r="G173" s="1052"/>
      <c r="H173" s="893"/>
      <c r="I173" s="893"/>
      <c r="J173" s="893"/>
      <c r="K173" s="893"/>
      <c r="L173" s="963"/>
      <c r="M173" s="963"/>
      <c r="N173" s="963"/>
      <c r="O173" s="963"/>
      <c r="P173" s="963"/>
      <c r="Q173" s="963"/>
      <c r="R173" s="963"/>
      <c r="S173" s="963"/>
      <c r="T173" s="963"/>
      <c r="U173" s="963"/>
      <c r="V173" s="963"/>
      <c r="W173" s="963"/>
      <c r="X173" s="963"/>
      <c r="Y173" s="963"/>
      <c r="Z173" s="963"/>
    </row>
    <row r="174" spans="1:26" ht="32">
      <c r="A174" s="979"/>
      <c r="B174" s="161"/>
      <c r="C174" s="769" t="s">
        <v>5697</v>
      </c>
      <c r="D174" s="696">
        <v>2</v>
      </c>
      <c r="E174" s="696" t="s">
        <v>469</v>
      </c>
      <c r="F174" s="471" t="s">
        <v>6019</v>
      </c>
      <c r="G174" s="1052"/>
      <c r="H174" s="893"/>
      <c r="I174" s="893"/>
      <c r="J174" s="893"/>
      <c r="K174" s="893"/>
      <c r="L174" s="963"/>
      <c r="M174" s="963"/>
      <c r="N174" s="963"/>
      <c r="O174" s="963"/>
      <c r="P174" s="963"/>
      <c r="Q174" s="963"/>
      <c r="R174" s="963"/>
      <c r="S174" s="963"/>
      <c r="T174" s="963"/>
      <c r="U174" s="963"/>
      <c r="V174" s="963"/>
      <c r="W174" s="963"/>
      <c r="X174" s="963"/>
      <c r="Y174" s="963"/>
      <c r="Z174" s="963"/>
    </row>
    <row r="175" spans="1:26" ht="19">
      <c r="A175" s="979" t="s">
        <v>226</v>
      </c>
      <c r="B175" s="1606" t="s">
        <v>71</v>
      </c>
      <c r="C175" s="1570"/>
      <c r="D175" s="1570"/>
      <c r="E175" s="1570"/>
      <c r="F175" s="1570"/>
      <c r="G175" s="1573"/>
      <c r="H175" s="816"/>
      <c r="I175" s="893">
        <f>SUM(D176:D178)</f>
        <v>6</v>
      </c>
      <c r="J175" s="893">
        <f>COUNT(D176:D178)*2</f>
        <v>6</v>
      </c>
      <c r="K175" s="893">
        <f>I175*100/J175</f>
        <v>100</v>
      </c>
      <c r="L175" s="963"/>
      <c r="M175" s="963"/>
      <c r="N175" s="963"/>
      <c r="O175" s="963"/>
      <c r="P175" s="963"/>
      <c r="Q175" s="963"/>
      <c r="R175" s="963"/>
      <c r="S175" s="963"/>
      <c r="T175" s="963"/>
      <c r="U175" s="963"/>
      <c r="V175" s="963"/>
      <c r="W175" s="963"/>
      <c r="X175" s="963"/>
      <c r="Y175" s="963"/>
      <c r="Z175" s="963"/>
    </row>
    <row r="176" spans="1:26" ht="32">
      <c r="A176" s="979" t="s">
        <v>2026</v>
      </c>
      <c r="B176" s="1049" t="s">
        <v>695</v>
      </c>
      <c r="C176" s="475" t="s">
        <v>5698</v>
      </c>
      <c r="D176" s="696">
        <v>2</v>
      </c>
      <c r="E176" s="180" t="s">
        <v>506</v>
      </c>
      <c r="F176" s="471" t="s">
        <v>6020</v>
      </c>
      <c r="G176" s="1052"/>
      <c r="H176" s="893"/>
      <c r="I176" s="893"/>
      <c r="J176" s="893"/>
      <c r="K176" s="893"/>
      <c r="L176" s="963"/>
      <c r="M176" s="963"/>
      <c r="N176" s="963"/>
      <c r="O176" s="963"/>
      <c r="P176" s="963"/>
      <c r="Q176" s="963"/>
      <c r="R176" s="963"/>
      <c r="S176" s="963"/>
      <c r="T176" s="963"/>
      <c r="U176" s="963"/>
      <c r="V176" s="963"/>
      <c r="W176" s="963"/>
      <c r="X176" s="963"/>
      <c r="Y176" s="963"/>
      <c r="Z176" s="963"/>
    </row>
    <row r="177" spans="1:26" ht="64">
      <c r="A177" s="979" t="s">
        <v>2028</v>
      </c>
      <c r="B177" s="1051" t="s">
        <v>699</v>
      </c>
      <c r="C177" s="769" t="s">
        <v>2694</v>
      </c>
      <c r="D177" s="696">
        <v>2</v>
      </c>
      <c r="E177" s="696" t="s">
        <v>469</v>
      </c>
      <c r="F177" s="471" t="s">
        <v>2695</v>
      </c>
      <c r="G177" s="1052"/>
      <c r="H177" s="893"/>
      <c r="I177" s="893"/>
      <c r="J177" s="893"/>
      <c r="K177" s="893"/>
      <c r="L177" s="963"/>
      <c r="M177" s="963"/>
      <c r="N177" s="963"/>
      <c r="O177" s="963"/>
      <c r="P177" s="963"/>
      <c r="Q177" s="963"/>
      <c r="R177" s="963"/>
      <c r="S177" s="963"/>
      <c r="T177" s="963"/>
      <c r="U177" s="963"/>
      <c r="V177" s="963"/>
      <c r="W177" s="963"/>
      <c r="X177" s="963"/>
      <c r="Y177" s="963"/>
      <c r="Z177" s="963"/>
    </row>
    <row r="178" spans="1:26" ht="68">
      <c r="A178" s="979" t="s">
        <v>2030</v>
      </c>
      <c r="B178" s="1049" t="s">
        <v>703</v>
      </c>
      <c r="C178" s="471" t="s">
        <v>704</v>
      </c>
      <c r="D178" s="696">
        <v>2</v>
      </c>
      <c r="E178" s="696" t="s">
        <v>369</v>
      </c>
      <c r="F178" s="471" t="s">
        <v>6021</v>
      </c>
      <c r="G178" s="1052"/>
      <c r="H178" s="893"/>
      <c r="I178" s="893"/>
      <c r="J178" s="893"/>
      <c r="K178" s="893"/>
      <c r="L178" s="963"/>
      <c r="M178" s="963"/>
      <c r="N178" s="963"/>
      <c r="O178" s="963"/>
      <c r="P178" s="963"/>
      <c r="Q178" s="963"/>
      <c r="R178" s="963"/>
      <c r="S178" s="963"/>
      <c r="T178" s="963"/>
      <c r="U178" s="963"/>
      <c r="V178" s="963"/>
      <c r="W178" s="963"/>
      <c r="X178" s="963"/>
      <c r="Y178" s="963"/>
      <c r="Z178" s="963"/>
    </row>
    <row r="179" spans="1:26" ht="19">
      <c r="A179" s="979" t="s">
        <v>227</v>
      </c>
      <c r="B179" s="1606" t="s">
        <v>73</v>
      </c>
      <c r="C179" s="1570"/>
      <c r="D179" s="1570"/>
      <c r="E179" s="1570"/>
      <c r="F179" s="1570"/>
      <c r="G179" s="1573"/>
      <c r="H179" s="816"/>
      <c r="I179" s="893">
        <f>SUM(D180:D185)</f>
        <v>10</v>
      </c>
      <c r="J179" s="893">
        <f>COUNT(D180:D185)*2</f>
        <v>10</v>
      </c>
      <c r="K179" s="893">
        <f>I179*100/J179</f>
        <v>100</v>
      </c>
      <c r="L179" s="963"/>
      <c r="M179" s="963"/>
      <c r="N179" s="963"/>
      <c r="O179" s="963"/>
      <c r="P179" s="963"/>
      <c r="Q179" s="963"/>
      <c r="R179" s="963"/>
      <c r="S179" s="963"/>
      <c r="T179" s="963"/>
      <c r="U179" s="963"/>
      <c r="V179" s="963"/>
      <c r="W179" s="963"/>
      <c r="X179" s="963"/>
      <c r="Y179" s="963"/>
      <c r="Z179" s="963"/>
    </row>
    <row r="180" spans="1:26" ht="34">
      <c r="A180" s="979" t="s">
        <v>2031</v>
      </c>
      <c r="B180" s="1045" t="s">
        <v>706</v>
      </c>
      <c r="C180" s="475" t="s">
        <v>6022</v>
      </c>
      <c r="D180" s="696">
        <v>2</v>
      </c>
      <c r="E180" s="696" t="s">
        <v>504</v>
      </c>
      <c r="F180" s="471" t="s">
        <v>6023</v>
      </c>
      <c r="G180" s="1052"/>
      <c r="H180" s="893"/>
      <c r="I180" s="893"/>
      <c r="J180" s="893"/>
      <c r="K180" s="893"/>
      <c r="L180" s="963"/>
      <c r="M180" s="963"/>
      <c r="N180" s="963"/>
      <c r="O180" s="963"/>
      <c r="P180" s="963"/>
      <c r="Q180" s="963"/>
      <c r="R180" s="963"/>
      <c r="S180" s="963"/>
      <c r="T180" s="963"/>
      <c r="U180" s="963"/>
      <c r="V180" s="963"/>
      <c r="W180" s="963"/>
      <c r="X180" s="963"/>
      <c r="Y180" s="963"/>
      <c r="Z180" s="963"/>
    </row>
    <row r="181" spans="1:26" ht="16">
      <c r="A181" s="979"/>
      <c r="B181" s="1045"/>
      <c r="C181" s="475" t="s">
        <v>5707</v>
      </c>
      <c r="D181" s="696">
        <v>2</v>
      </c>
      <c r="E181" s="696" t="s">
        <v>504</v>
      </c>
      <c r="F181" s="471" t="s">
        <v>6024</v>
      </c>
      <c r="G181" s="1052"/>
      <c r="H181" s="893"/>
      <c r="I181" s="893"/>
      <c r="J181" s="893"/>
      <c r="K181" s="893"/>
      <c r="L181" s="963"/>
      <c r="M181" s="963"/>
      <c r="N181" s="963"/>
      <c r="O181" s="963"/>
      <c r="P181" s="963"/>
      <c r="Q181" s="963"/>
      <c r="R181" s="963"/>
      <c r="S181" s="963"/>
      <c r="T181" s="963"/>
      <c r="U181" s="963"/>
      <c r="V181" s="963"/>
      <c r="W181" s="963"/>
      <c r="X181" s="963"/>
      <c r="Y181" s="963"/>
      <c r="Z181" s="963"/>
    </row>
    <row r="182" spans="1:26" ht="14.25" hidden="1" customHeight="1">
      <c r="A182" s="310" t="s">
        <v>2034</v>
      </c>
      <c r="B182" s="700" t="s">
        <v>710</v>
      </c>
      <c r="C182" s="141"/>
      <c r="D182" s="141"/>
      <c r="E182" s="141"/>
      <c r="F182" s="141"/>
      <c r="G182" s="141"/>
      <c r="H182" s="106"/>
      <c r="I182" s="105"/>
      <c r="J182" s="105"/>
      <c r="K182" s="106"/>
      <c r="L182" s="106"/>
      <c r="M182" s="106"/>
      <c r="N182" s="106"/>
      <c r="O182" s="106"/>
      <c r="P182" s="106"/>
      <c r="Q182" s="106"/>
      <c r="R182" s="106"/>
      <c r="S182" s="106"/>
      <c r="T182" s="106"/>
      <c r="U182" s="106"/>
      <c r="V182" s="106"/>
      <c r="W182" s="106"/>
      <c r="X182" s="106"/>
      <c r="Y182" s="106"/>
      <c r="Z182" s="106"/>
    </row>
    <row r="183" spans="1:26" ht="34">
      <c r="A183" s="979" t="s">
        <v>2037</v>
      </c>
      <c r="B183" s="1045" t="s">
        <v>713</v>
      </c>
      <c r="C183" s="475" t="s">
        <v>714</v>
      </c>
      <c r="D183" s="696">
        <v>2</v>
      </c>
      <c r="E183" s="696" t="s">
        <v>715</v>
      </c>
      <c r="F183" s="471" t="s">
        <v>5708</v>
      </c>
      <c r="G183" s="1052"/>
      <c r="H183" s="893"/>
      <c r="I183" s="893"/>
      <c r="J183" s="893"/>
      <c r="K183" s="893"/>
      <c r="L183" s="963"/>
      <c r="M183" s="963"/>
      <c r="N183" s="963"/>
      <c r="O183" s="963"/>
      <c r="P183" s="963"/>
      <c r="Q183" s="963"/>
      <c r="R183" s="963"/>
      <c r="S183" s="963"/>
      <c r="T183" s="963"/>
      <c r="U183" s="963"/>
      <c r="V183" s="963"/>
      <c r="W183" s="963"/>
      <c r="X183" s="963"/>
      <c r="Y183" s="963"/>
      <c r="Z183" s="963"/>
    </row>
    <row r="184" spans="1:26" ht="51">
      <c r="A184" s="979" t="s">
        <v>2040</v>
      </c>
      <c r="B184" s="1045" t="s">
        <v>718</v>
      </c>
      <c r="C184" s="475" t="s">
        <v>5709</v>
      </c>
      <c r="D184" s="696">
        <v>2</v>
      </c>
      <c r="E184" s="696" t="s">
        <v>506</v>
      </c>
      <c r="F184" s="471" t="s">
        <v>6025</v>
      </c>
      <c r="G184" s="1052"/>
      <c r="H184" s="893"/>
      <c r="I184" s="893"/>
      <c r="J184" s="893"/>
      <c r="K184" s="893"/>
      <c r="L184" s="963"/>
      <c r="M184" s="963"/>
      <c r="N184" s="963"/>
      <c r="O184" s="963"/>
      <c r="P184" s="963"/>
      <c r="Q184" s="963"/>
      <c r="R184" s="963"/>
      <c r="S184" s="963"/>
      <c r="T184" s="963"/>
      <c r="U184" s="963"/>
      <c r="V184" s="963"/>
      <c r="W184" s="963"/>
      <c r="X184" s="963"/>
      <c r="Y184" s="963"/>
      <c r="Z184" s="963"/>
    </row>
    <row r="185" spans="1:26" ht="34">
      <c r="A185" s="979" t="s">
        <v>2053</v>
      </c>
      <c r="B185" s="1045" t="s">
        <v>721</v>
      </c>
      <c r="C185" s="475" t="s">
        <v>6026</v>
      </c>
      <c r="D185" s="696">
        <v>2</v>
      </c>
      <c r="E185" s="696" t="s">
        <v>369</v>
      </c>
      <c r="F185" s="471" t="s">
        <v>6027</v>
      </c>
      <c r="G185" s="1052"/>
      <c r="H185" s="893"/>
      <c r="I185" s="893"/>
      <c r="J185" s="893"/>
      <c r="K185" s="893"/>
      <c r="L185" s="963"/>
      <c r="M185" s="963"/>
      <c r="N185" s="963"/>
      <c r="O185" s="963"/>
      <c r="P185" s="963"/>
      <c r="Q185" s="963"/>
      <c r="R185" s="963"/>
      <c r="S185" s="963"/>
      <c r="T185" s="963"/>
      <c r="U185" s="963"/>
      <c r="V185" s="963"/>
      <c r="W185" s="963"/>
      <c r="X185" s="963"/>
      <c r="Y185" s="963"/>
      <c r="Z185" s="963"/>
    </row>
    <row r="186" spans="1:26" ht="19">
      <c r="A186" s="979" t="s">
        <v>228</v>
      </c>
      <c r="B186" s="1606" t="s">
        <v>75</v>
      </c>
      <c r="C186" s="1570"/>
      <c r="D186" s="1570"/>
      <c r="E186" s="1570"/>
      <c r="F186" s="1570"/>
      <c r="G186" s="1573"/>
      <c r="H186" s="816"/>
      <c r="I186" s="893">
        <f>SUM(D187:D197)</f>
        <v>22</v>
      </c>
      <c r="J186" s="893">
        <f>COUNT(D187:D197)*2</f>
        <v>22</v>
      </c>
      <c r="K186" s="893">
        <f>I186*100/J186</f>
        <v>100</v>
      </c>
      <c r="L186" s="963"/>
      <c r="M186" s="963"/>
      <c r="N186" s="963"/>
      <c r="O186" s="963"/>
      <c r="P186" s="963"/>
      <c r="Q186" s="963"/>
      <c r="R186" s="963"/>
      <c r="S186" s="963"/>
      <c r="T186" s="963"/>
      <c r="U186" s="963"/>
      <c r="V186" s="963"/>
      <c r="W186" s="963"/>
      <c r="X186" s="963"/>
      <c r="Y186" s="963"/>
      <c r="Z186" s="963"/>
    </row>
    <row r="187" spans="1:26" ht="34">
      <c r="A187" s="979" t="s">
        <v>2058</v>
      </c>
      <c r="B187" s="1045" t="s">
        <v>728</v>
      </c>
      <c r="C187" s="475" t="s">
        <v>6028</v>
      </c>
      <c r="D187" s="696">
        <v>2</v>
      </c>
      <c r="E187" s="696" t="s">
        <v>730</v>
      </c>
      <c r="F187" s="471" t="s">
        <v>6029</v>
      </c>
      <c r="G187" s="1052"/>
      <c r="H187" s="893"/>
      <c r="I187" s="893"/>
      <c r="J187" s="893"/>
      <c r="K187" s="893"/>
      <c r="L187" s="963"/>
      <c r="M187" s="963"/>
      <c r="N187" s="963"/>
      <c r="O187" s="963"/>
      <c r="P187" s="963"/>
      <c r="Q187" s="963"/>
      <c r="R187" s="963"/>
      <c r="S187" s="963"/>
      <c r="T187" s="963"/>
      <c r="U187" s="963"/>
      <c r="V187" s="963"/>
      <c r="W187" s="963"/>
      <c r="X187" s="963"/>
      <c r="Y187" s="963"/>
      <c r="Z187" s="963"/>
    </row>
    <row r="188" spans="1:26" ht="32">
      <c r="A188" s="979"/>
      <c r="B188" s="1045"/>
      <c r="C188" s="475" t="s">
        <v>6030</v>
      </c>
      <c r="D188" s="696">
        <v>2</v>
      </c>
      <c r="E188" s="696" t="s">
        <v>730</v>
      </c>
      <c r="F188" s="769" t="s">
        <v>6031</v>
      </c>
      <c r="G188" s="1052"/>
      <c r="H188" s="893"/>
      <c r="I188" s="893"/>
      <c r="J188" s="893"/>
      <c r="K188" s="893"/>
      <c r="L188" s="963"/>
      <c r="M188" s="963"/>
      <c r="N188" s="963"/>
      <c r="O188" s="963"/>
      <c r="P188" s="963"/>
      <c r="Q188" s="963"/>
      <c r="R188" s="963"/>
      <c r="S188" s="963"/>
      <c r="T188" s="963"/>
      <c r="U188" s="963"/>
      <c r="V188" s="963"/>
      <c r="W188" s="963"/>
      <c r="X188" s="963"/>
      <c r="Y188" s="963"/>
      <c r="Z188" s="963"/>
    </row>
    <row r="189" spans="1:26" ht="96">
      <c r="A189" s="979"/>
      <c r="B189" s="1045"/>
      <c r="C189" s="475" t="s">
        <v>6032</v>
      </c>
      <c r="D189" s="696">
        <v>2</v>
      </c>
      <c r="E189" s="696" t="s">
        <v>730</v>
      </c>
      <c r="F189" s="769" t="s">
        <v>6033</v>
      </c>
      <c r="G189" s="1052"/>
      <c r="H189" s="893"/>
      <c r="I189" s="893"/>
      <c r="J189" s="893"/>
      <c r="K189" s="893"/>
      <c r="L189" s="963"/>
      <c r="M189" s="963"/>
      <c r="N189" s="963"/>
      <c r="O189" s="963"/>
      <c r="P189" s="963"/>
      <c r="Q189" s="963"/>
      <c r="R189" s="963"/>
      <c r="S189" s="963"/>
      <c r="T189" s="963"/>
      <c r="U189" s="963"/>
      <c r="V189" s="963"/>
      <c r="W189" s="963"/>
      <c r="X189" s="963"/>
      <c r="Y189" s="963"/>
      <c r="Z189" s="963"/>
    </row>
    <row r="190" spans="1:26" ht="32">
      <c r="A190" s="979"/>
      <c r="B190" s="1045"/>
      <c r="C190" s="475" t="s">
        <v>6034</v>
      </c>
      <c r="D190" s="696">
        <v>2</v>
      </c>
      <c r="E190" s="696" t="s">
        <v>730</v>
      </c>
      <c r="F190" s="769" t="s">
        <v>6035</v>
      </c>
      <c r="G190" s="1052"/>
      <c r="H190" s="893"/>
      <c r="I190" s="893"/>
      <c r="J190" s="893"/>
      <c r="K190" s="893"/>
      <c r="L190" s="963"/>
      <c r="M190" s="963"/>
      <c r="N190" s="963"/>
      <c r="O190" s="963"/>
      <c r="P190" s="963"/>
      <c r="Q190" s="963"/>
      <c r="R190" s="963"/>
      <c r="S190" s="963"/>
      <c r="T190" s="963"/>
      <c r="U190" s="963"/>
      <c r="V190" s="963"/>
      <c r="W190" s="963"/>
      <c r="X190" s="963"/>
      <c r="Y190" s="963"/>
      <c r="Z190" s="963"/>
    </row>
    <row r="191" spans="1:26" ht="32">
      <c r="A191" s="979"/>
      <c r="B191" s="1045"/>
      <c r="C191" s="475" t="s">
        <v>6036</v>
      </c>
      <c r="D191" s="696">
        <v>2</v>
      </c>
      <c r="E191" s="696" t="s">
        <v>730</v>
      </c>
      <c r="F191" s="769" t="s">
        <v>6037</v>
      </c>
      <c r="G191" s="1052"/>
      <c r="H191" s="893"/>
      <c r="I191" s="893"/>
      <c r="J191" s="893"/>
      <c r="K191" s="893"/>
      <c r="L191" s="963"/>
      <c r="M191" s="963"/>
      <c r="N191" s="963"/>
      <c r="O191" s="963"/>
      <c r="P191" s="963"/>
      <c r="Q191" s="963"/>
      <c r="R191" s="963"/>
      <c r="S191" s="963"/>
      <c r="T191" s="963"/>
      <c r="U191" s="963"/>
      <c r="V191" s="963"/>
      <c r="W191" s="963"/>
      <c r="X191" s="963"/>
      <c r="Y191" s="963"/>
      <c r="Z191" s="963"/>
    </row>
    <row r="192" spans="1:26" ht="80">
      <c r="A192" s="979"/>
      <c r="B192" s="963"/>
      <c r="C192" s="475" t="s">
        <v>5723</v>
      </c>
      <c r="D192" s="696">
        <v>2</v>
      </c>
      <c r="E192" s="696" t="s">
        <v>730</v>
      </c>
      <c r="F192" s="769" t="s">
        <v>6038</v>
      </c>
      <c r="G192" s="1052"/>
      <c r="H192" s="893"/>
      <c r="I192" s="893"/>
      <c r="J192" s="893"/>
      <c r="K192" s="893"/>
      <c r="L192" s="963"/>
      <c r="M192" s="963"/>
      <c r="N192" s="963"/>
      <c r="O192" s="963"/>
      <c r="P192" s="963"/>
      <c r="Q192" s="963"/>
      <c r="R192" s="963"/>
      <c r="S192" s="963"/>
      <c r="T192" s="963"/>
      <c r="U192" s="963"/>
      <c r="V192" s="963"/>
      <c r="W192" s="963"/>
      <c r="X192" s="963"/>
      <c r="Y192" s="963"/>
      <c r="Z192" s="963"/>
    </row>
    <row r="193" spans="1:26" ht="48">
      <c r="A193" s="979"/>
      <c r="B193" s="1045"/>
      <c r="C193" s="475" t="s">
        <v>6039</v>
      </c>
      <c r="D193" s="696">
        <v>2</v>
      </c>
      <c r="E193" s="696" t="s">
        <v>730</v>
      </c>
      <c r="F193" s="769" t="s">
        <v>6040</v>
      </c>
      <c r="G193" s="1052"/>
      <c r="H193" s="893"/>
      <c r="I193" s="893"/>
      <c r="J193" s="893"/>
      <c r="K193" s="893"/>
      <c r="L193" s="963"/>
      <c r="M193" s="963"/>
      <c r="N193" s="963"/>
      <c r="O193" s="963"/>
      <c r="P193" s="963"/>
      <c r="Q193" s="963"/>
      <c r="R193" s="963"/>
      <c r="S193" s="963"/>
      <c r="T193" s="963"/>
      <c r="U193" s="963"/>
      <c r="V193" s="963"/>
      <c r="W193" s="963"/>
      <c r="X193" s="963"/>
      <c r="Y193" s="963"/>
      <c r="Z193" s="963"/>
    </row>
    <row r="194" spans="1:26" ht="34">
      <c r="A194" s="979" t="s">
        <v>2064</v>
      </c>
      <c r="B194" s="1045" t="s">
        <v>749</v>
      </c>
      <c r="C194" s="475" t="s">
        <v>6041</v>
      </c>
      <c r="D194" s="696">
        <v>2</v>
      </c>
      <c r="E194" s="696" t="s">
        <v>730</v>
      </c>
      <c r="F194" s="475" t="s">
        <v>6042</v>
      </c>
      <c r="G194" s="1052"/>
      <c r="H194" s="893"/>
      <c r="I194" s="893"/>
      <c r="J194" s="893"/>
      <c r="K194" s="893"/>
      <c r="L194" s="963"/>
      <c r="M194" s="963"/>
      <c r="N194" s="963"/>
      <c r="O194" s="963"/>
      <c r="P194" s="963"/>
      <c r="Q194" s="963"/>
      <c r="R194" s="963"/>
      <c r="S194" s="963"/>
      <c r="T194" s="963"/>
      <c r="U194" s="963"/>
      <c r="V194" s="963"/>
      <c r="W194" s="963"/>
      <c r="X194" s="963"/>
      <c r="Y194" s="963"/>
      <c r="Z194" s="963"/>
    </row>
    <row r="195" spans="1:26" ht="16">
      <c r="A195" s="979"/>
      <c r="B195" s="1045"/>
      <c r="C195" s="475" t="s">
        <v>5725</v>
      </c>
      <c r="D195" s="696">
        <v>2</v>
      </c>
      <c r="E195" s="696" t="s">
        <v>730</v>
      </c>
      <c r="F195" s="475" t="s">
        <v>6043</v>
      </c>
      <c r="G195" s="1052"/>
      <c r="H195" s="893"/>
      <c r="I195" s="893"/>
      <c r="J195" s="893"/>
      <c r="K195" s="893"/>
      <c r="L195" s="963"/>
      <c r="M195" s="963"/>
      <c r="N195" s="963"/>
      <c r="O195" s="963"/>
      <c r="P195" s="963"/>
      <c r="Q195" s="963"/>
      <c r="R195" s="963"/>
      <c r="S195" s="963"/>
      <c r="T195" s="963"/>
      <c r="U195" s="963"/>
      <c r="V195" s="963"/>
      <c r="W195" s="963"/>
      <c r="X195" s="963"/>
      <c r="Y195" s="963"/>
      <c r="Z195" s="963"/>
    </row>
    <row r="196" spans="1:26" ht="48">
      <c r="A196" s="979"/>
      <c r="B196" s="1045"/>
      <c r="C196" s="475" t="s">
        <v>3305</v>
      </c>
      <c r="D196" s="696">
        <v>2</v>
      </c>
      <c r="E196" s="696" t="s">
        <v>730</v>
      </c>
      <c r="F196" s="475" t="s">
        <v>6044</v>
      </c>
      <c r="G196" s="1052"/>
      <c r="H196" s="893"/>
      <c r="I196" s="893"/>
      <c r="J196" s="893"/>
      <c r="K196" s="893"/>
      <c r="L196" s="963"/>
      <c r="M196" s="963"/>
      <c r="N196" s="963"/>
      <c r="O196" s="963"/>
      <c r="P196" s="963"/>
      <c r="Q196" s="963"/>
      <c r="R196" s="963"/>
      <c r="S196" s="963"/>
      <c r="T196" s="963"/>
      <c r="U196" s="963"/>
      <c r="V196" s="963"/>
      <c r="W196" s="963"/>
      <c r="X196" s="963"/>
      <c r="Y196" s="963"/>
      <c r="Z196" s="963"/>
    </row>
    <row r="197" spans="1:26" ht="51">
      <c r="A197" s="979" t="s">
        <v>2070</v>
      </c>
      <c r="B197" s="1049" t="s">
        <v>756</v>
      </c>
      <c r="C197" s="471" t="s">
        <v>5728</v>
      </c>
      <c r="D197" s="696">
        <v>2</v>
      </c>
      <c r="E197" s="696" t="s">
        <v>730</v>
      </c>
      <c r="F197" s="471" t="s">
        <v>6045</v>
      </c>
      <c r="G197" s="1052"/>
      <c r="H197" s="893"/>
      <c r="I197" s="893"/>
      <c r="J197" s="893"/>
      <c r="K197" s="893"/>
      <c r="L197" s="963"/>
      <c r="M197" s="963"/>
      <c r="N197" s="963"/>
      <c r="O197" s="963"/>
      <c r="P197" s="963"/>
      <c r="Q197" s="963"/>
      <c r="R197" s="963"/>
      <c r="S197" s="963"/>
      <c r="T197" s="963"/>
      <c r="U197" s="963"/>
      <c r="V197" s="963"/>
      <c r="W197" s="963"/>
      <c r="X197" s="963"/>
      <c r="Y197" s="963"/>
      <c r="Z197" s="963"/>
    </row>
    <row r="198" spans="1:26" ht="19">
      <c r="A198" s="979" t="s">
        <v>230</v>
      </c>
      <c r="B198" s="1606" t="s">
        <v>77</v>
      </c>
      <c r="C198" s="1570"/>
      <c r="D198" s="1570"/>
      <c r="E198" s="1570"/>
      <c r="F198" s="1570"/>
      <c r="G198" s="1573"/>
      <c r="H198" s="816"/>
      <c r="I198" s="893">
        <f>SUM(D199:D211)</f>
        <v>26</v>
      </c>
      <c r="J198" s="893">
        <f>COUNT(D199:D211)*2</f>
        <v>26</v>
      </c>
      <c r="K198" s="893">
        <f>I198*100/J198</f>
        <v>100</v>
      </c>
      <c r="L198" s="963"/>
      <c r="M198" s="963"/>
      <c r="N198" s="963"/>
      <c r="O198" s="963"/>
      <c r="P198" s="963"/>
      <c r="Q198" s="963"/>
      <c r="R198" s="963"/>
      <c r="S198" s="963"/>
      <c r="T198" s="963"/>
      <c r="U198" s="963"/>
      <c r="V198" s="963"/>
      <c r="W198" s="963"/>
      <c r="X198" s="963"/>
      <c r="Y198" s="963"/>
      <c r="Z198" s="963"/>
    </row>
    <row r="199" spans="1:26" ht="51">
      <c r="A199" s="979" t="s">
        <v>2073</v>
      </c>
      <c r="B199" s="1045" t="s">
        <v>759</v>
      </c>
      <c r="C199" s="467" t="s">
        <v>760</v>
      </c>
      <c r="D199" s="696">
        <v>2</v>
      </c>
      <c r="E199" s="696" t="s">
        <v>469</v>
      </c>
      <c r="F199" s="475" t="s">
        <v>6046</v>
      </c>
      <c r="G199" s="1052"/>
      <c r="H199" s="893"/>
      <c r="I199" s="893"/>
      <c r="J199" s="893"/>
      <c r="K199" s="893"/>
      <c r="L199" s="963"/>
      <c r="M199" s="963"/>
      <c r="N199" s="963"/>
      <c r="O199" s="963"/>
      <c r="P199" s="963"/>
      <c r="Q199" s="963"/>
      <c r="R199" s="963"/>
      <c r="S199" s="963"/>
      <c r="T199" s="963"/>
      <c r="U199" s="963"/>
      <c r="V199" s="963"/>
      <c r="W199" s="963"/>
      <c r="X199" s="963"/>
      <c r="Y199" s="963"/>
      <c r="Z199" s="963"/>
    </row>
    <row r="200" spans="1:26" ht="51">
      <c r="A200" s="979" t="s">
        <v>2075</v>
      </c>
      <c r="B200" s="1045" t="s">
        <v>764</v>
      </c>
      <c r="C200" s="708" t="s">
        <v>6047</v>
      </c>
      <c r="D200" s="696">
        <v>2</v>
      </c>
      <c r="E200" s="696" t="s">
        <v>469</v>
      </c>
      <c r="F200" s="475" t="s">
        <v>6048</v>
      </c>
      <c r="G200" s="1052"/>
      <c r="H200" s="893"/>
      <c r="I200" s="893"/>
      <c r="J200" s="893"/>
      <c r="K200" s="893"/>
      <c r="L200" s="963"/>
      <c r="M200" s="963"/>
      <c r="N200" s="963"/>
      <c r="O200" s="963"/>
      <c r="P200" s="963"/>
      <c r="Q200" s="963"/>
      <c r="R200" s="963"/>
      <c r="S200" s="963"/>
      <c r="T200" s="963"/>
      <c r="U200" s="963"/>
      <c r="V200" s="963"/>
      <c r="W200" s="963"/>
      <c r="X200" s="963"/>
      <c r="Y200" s="963"/>
      <c r="Z200" s="963"/>
    </row>
    <row r="201" spans="1:26" ht="64">
      <c r="A201" s="979"/>
      <c r="B201" s="1045"/>
      <c r="C201" s="708" t="s">
        <v>6049</v>
      </c>
      <c r="D201" s="696">
        <v>2</v>
      </c>
      <c r="E201" s="696" t="s">
        <v>469</v>
      </c>
      <c r="F201" s="475" t="s">
        <v>6050</v>
      </c>
      <c r="G201" s="1052"/>
      <c r="H201" s="893"/>
      <c r="I201" s="893"/>
      <c r="J201" s="893"/>
      <c r="K201" s="893"/>
      <c r="L201" s="963"/>
      <c r="M201" s="963"/>
      <c r="N201" s="963"/>
      <c r="O201" s="963"/>
      <c r="P201" s="963"/>
      <c r="Q201" s="963"/>
      <c r="R201" s="963"/>
      <c r="S201" s="963"/>
      <c r="T201" s="963"/>
      <c r="U201" s="963"/>
      <c r="V201" s="963"/>
      <c r="W201" s="963"/>
      <c r="X201" s="963"/>
      <c r="Y201" s="963"/>
      <c r="Z201" s="963"/>
    </row>
    <row r="202" spans="1:26" ht="32">
      <c r="A202" s="979"/>
      <c r="B202" s="1045"/>
      <c r="C202" s="708" t="s">
        <v>6051</v>
      </c>
      <c r="D202" s="696">
        <v>2</v>
      </c>
      <c r="E202" s="696" t="s">
        <v>469</v>
      </c>
      <c r="F202" s="475" t="s">
        <v>6052</v>
      </c>
      <c r="G202" s="1052"/>
      <c r="H202" s="893"/>
      <c r="I202" s="893"/>
      <c r="J202" s="893"/>
      <c r="K202" s="893"/>
      <c r="L202" s="963"/>
      <c r="M202" s="963"/>
      <c r="N202" s="963"/>
      <c r="O202" s="963"/>
      <c r="P202" s="963"/>
      <c r="Q202" s="963"/>
      <c r="R202" s="963"/>
      <c r="S202" s="963"/>
      <c r="T202" s="963"/>
      <c r="U202" s="963"/>
      <c r="V202" s="963"/>
      <c r="W202" s="963"/>
      <c r="X202" s="963"/>
      <c r="Y202" s="963"/>
      <c r="Z202" s="963"/>
    </row>
    <row r="203" spans="1:26" ht="32">
      <c r="A203" s="979"/>
      <c r="B203" s="1045"/>
      <c r="C203" s="708" t="s">
        <v>6053</v>
      </c>
      <c r="D203" s="696">
        <v>2</v>
      </c>
      <c r="E203" s="696" t="s">
        <v>469</v>
      </c>
      <c r="F203" s="475" t="s">
        <v>6054</v>
      </c>
      <c r="G203" s="1052"/>
      <c r="H203" s="893"/>
      <c r="I203" s="893"/>
      <c r="J203" s="893"/>
      <c r="K203" s="893"/>
      <c r="L203" s="963"/>
      <c r="M203" s="963"/>
      <c r="N203" s="963"/>
      <c r="O203" s="963"/>
      <c r="P203" s="963"/>
      <c r="Q203" s="963"/>
      <c r="R203" s="963"/>
      <c r="S203" s="963"/>
      <c r="T203" s="963"/>
      <c r="U203" s="963"/>
      <c r="V203" s="963"/>
      <c r="W203" s="963"/>
      <c r="X203" s="963"/>
      <c r="Y203" s="963"/>
      <c r="Z203" s="963"/>
    </row>
    <row r="204" spans="1:26" ht="51">
      <c r="A204" s="979" t="s">
        <v>2088</v>
      </c>
      <c r="B204" s="1045" t="s">
        <v>769</v>
      </c>
      <c r="C204" s="467" t="s">
        <v>3311</v>
      </c>
      <c r="D204" s="696">
        <v>2</v>
      </c>
      <c r="E204" s="696" t="s">
        <v>469</v>
      </c>
      <c r="F204" s="471" t="s">
        <v>6055</v>
      </c>
      <c r="G204" s="1052"/>
      <c r="H204" s="893"/>
      <c r="I204" s="893"/>
      <c r="J204" s="893"/>
      <c r="K204" s="893"/>
      <c r="L204" s="963"/>
      <c r="M204" s="963"/>
      <c r="N204" s="963"/>
      <c r="O204" s="963"/>
      <c r="P204" s="963"/>
      <c r="Q204" s="963"/>
      <c r="R204" s="963"/>
      <c r="S204" s="963"/>
      <c r="T204" s="963"/>
      <c r="U204" s="963"/>
      <c r="V204" s="963"/>
      <c r="W204" s="963"/>
      <c r="X204" s="963"/>
      <c r="Y204" s="963"/>
      <c r="Z204" s="963"/>
    </row>
    <row r="205" spans="1:26" ht="68">
      <c r="A205" s="979" t="s">
        <v>2091</v>
      </c>
      <c r="B205" s="1045" t="s">
        <v>773</v>
      </c>
      <c r="C205" s="708" t="s">
        <v>6056</v>
      </c>
      <c r="D205" s="696">
        <v>2</v>
      </c>
      <c r="E205" s="696" t="s">
        <v>469</v>
      </c>
      <c r="F205" s="475" t="s">
        <v>6057</v>
      </c>
      <c r="G205" s="1052"/>
      <c r="H205" s="893"/>
      <c r="I205" s="893"/>
      <c r="J205" s="893"/>
      <c r="K205" s="893"/>
      <c r="L205" s="963"/>
      <c r="M205" s="963"/>
      <c r="N205" s="963"/>
      <c r="O205" s="963"/>
      <c r="P205" s="963"/>
      <c r="Q205" s="963"/>
      <c r="R205" s="963"/>
      <c r="S205" s="963"/>
      <c r="T205" s="963"/>
      <c r="U205" s="963"/>
      <c r="V205" s="963"/>
      <c r="W205" s="963"/>
      <c r="X205" s="963"/>
      <c r="Y205" s="963"/>
      <c r="Z205" s="963"/>
    </row>
    <row r="206" spans="1:26" ht="48">
      <c r="A206" s="979"/>
      <c r="B206" s="1045"/>
      <c r="C206" s="708" t="s">
        <v>5742</v>
      </c>
      <c r="D206" s="696">
        <v>2</v>
      </c>
      <c r="E206" s="696" t="s">
        <v>469</v>
      </c>
      <c r="F206" s="475" t="s">
        <v>6058</v>
      </c>
      <c r="G206" s="1052"/>
      <c r="H206" s="893"/>
      <c r="I206" s="893"/>
      <c r="J206" s="893"/>
      <c r="K206" s="893"/>
      <c r="L206" s="963"/>
      <c r="M206" s="963"/>
      <c r="N206" s="963"/>
      <c r="O206" s="963"/>
      <c r="P206" s="963"/>
      <c r="Q206" s="963"/>
      <c r="R206" s="963"/>
      <c r="S206" s="963"/>
      <c r="T206" s="963"/>
      <c r="U206" s="963"/>
      <c r="V206" s="963"/>
      <c r="W206" s="963"/>
      <c r="X206" s="963"/>
      <c r="Y206" s="963"/>
      <c r="Z206" s="963"/>
    </row>
    <row r="207" spans="1:26" ht="48">
      <c r="A207" s="979" t="s">
        <v>2092</v>
      </c>
      <c r="B207" s="1045" t="s">
        <v>778</v>
      </c>
      <c r="C207" s="467" t="s">
        <v>6059</v>
      </c>
      <c r="D207" s="696">
        <v>2</v>
      </c>
      <c r="E207" s="696" t="s">
        <v>469</v>
      </c>
      <c r="F207" s="471" t="s">
        <v>6060</v>
      </c>
      <c r="G207" s="1052"/>
      <c r="H207" s="893"/>
      <c r="I207" s="893"/>
      <c r="J207" s="893"/>
      <c r="K207" s="893"/>
      <c r="L207" s="963"/>
      <c r="M207" s="963"/>
      <c r="N207" s="963"/>
      <c r="O207" s="963"/>
      <c r="P207" s="963"/>
      <c r="Q207" s="963"/>
      <c r="R207" s="963"/>
      <c r="S207" s="963"/>
      <c r="T207" s="963"/>
      <c r="U207" s="963"/>
      <c r="V207" s="963"/>
      <c r="W207" s="963"/>
      <c r="X207" s="963"/>
      <c r="Y207" s="963"/>
      <c r="Z207" s="963"/>
    </row>
    <row r="208" spans="1:26" ht="48">
      <c r="A208" s="979" t="s">
        <v>781</v>
      </c>
      <c r="B208" s="1045" t="s">
        <v>782</v>
      </c>
      <c r="C208" s="467" t="s">
        <v>3315</v>
      </c>
      <c r="D208" s="696">
        <v>2</v>
      </c>
      <c r="E208" s="696" t="s">
        <v>469</v>
      </c>
      <c r="F208" s="471" t="s">
        <v>6061</v>
      </c>
      <c r="G208" s="1052"/>
      <c r="H208" s="893"/>
      <c r="I208" s="893"/>
      <c r="J208" s="893"/>
      <c r="K208" s="893"/>
      <c r="L208" s="963"/>
      <c r="M208" s="963"/>
      <c r="N208" s="963"/>
      <c r="O208" s="963"/>
      <c r="P208" s="963"/>
      <c r="Q208" s="963"/>
      <c r="R208" s="963"/>
      <c r="S208" s="963"/>
      <c r="T208" s="963"/>
      <c r="U208" s="963"/>
      <c r="V208" s="963"/>
      <c r="W208" s="963"/>
      <c r="X208" s="963"/>
      <c r="Y208" s="963"/>
      <c r="Z208" s="963"/>
    </row>
    <row r="209" spans="1:26" ht="17">
      <c r="A209" s="979"/>
      <c r="B209" s="1045"/>
      <c r="C209" s="467" t="s">
        <v>6062</v>
      </c>
      <c r="D209" s="696">
        <v>2</v>
      </c>
      <c r="E209" s="696" t="s">
        <v>469</v>
      </c>
      <c r="F209" s="471" t="s">
        <v>5748</v>
      </c>
      <c r="G209" s="1052"/>
      <c r="H209" s="893"/>
      <c r="I209" s="893"/>
      <c r="J209" s="893"/>
      <c r="K209" s="893"/>
      <c r="L209" s="963"/>
      <c r="M209" s="963"/>
      <c r="N209" s="963"/>
      <c r="O209" s="963"/>
      <c r="P209" s="963"/>
      <c r="Q209" s="963"/>
      <c r="R209" s="963"/>
      <c r="S209" s="963"/>
      <c r="T209" s="963"/>
      <c r="U209" s="963"/>
      <c r="V209" s="963"/>
      <c r="W209" s="963"/>
      <c r="X209" s="963"/>
      <c r="Y209" s="963"/>
      <c r="Z209" s="963"/>
    </row>
    <row r="210" spans="1:26" ht="34">
      <c r="A210" s="979" t="s">
        <v>2099</v>
      </c>
      <c r="B210" s="1045" t="s">
        <v>786</v>
      </c>
      <c r="C210" s="471" t="s">
        <v>5749</v>
      </c>
      <c r="D210" s="696">
        <v>2</v>
      </c>
      <c r="E210" s="696" t="s">
        <v>469</v>
      </c>
      <c r="F210" s="471" t="s">
        <v>5750</v>
      </c>
      <c r="G210" s="1052"/>
      <c r="H210" s="893"/>
      <c r="I210" s="893"/>
      <c r="J210" s="893"/>
      <c r="K210" s="893"/>
      <c r="L210" s="963"/>
      <c r="M210" s="963"/>
      <c r="N210" s="963"/>
      <c r="O210" s="963"/>
      <c r="P210" s="963"/>
      <c r="Q210" s="963"/>
      <c r="R210" s="963"/>
      <c r="S210" s="963"/>
      <c r="T210" s="963"/>
      <c r="U210" s="963"/>
      <c r="V210" s="963"/>
      <c r="W210" s="963"/>
      <c r="X210" s="963"/>
      <c r="Y210" s="963"/>
      <c r="Z210" s="963"/>
    </row>
    <row r="211" spans="1:26" ht="64">
      <c r="A211" s="1083"/>
      <c r="B211" s="1052"/>
      <c r="C211" s="471" t="s">
        <v>3319</v>
      </c>
      <c r="D211" s="696">
        <v>2</v>
      </c>
      <c r="E211" s="696" t="s">
        <v>469</v>
      </c>
      <c r="F211" s="475" t="s">
        <v>6063</v>
      </c>
      <c r="G211" s="1052"/>
      <c r="H211" s="893"/>
      <c r="I211" s="893"/>
      <c r="J211" s="893"/>
      <c r="K211" s="893"/>
      <c r="L211" s="963"/>
      <c r="M211" s="963"/>
      <c r="N211" s="963"/>
      <c r="O211" s="963"/>
      <c r="P211" s="963"/>
      <c r="Q211" s="963"/>
      <c r="R211" s="963"/>
      <c r="S211" s="963"/>
      <c r="T211" s="963"/>
      <c r="U211" s="963"/>
      <c r="V211" s="963"/>
      <c r="W211" s="963"/>
      <c r="X211" s="963"/>
      <c r="Y211" s="963"/>
      <c r="Z211" s="963"/>
    </row>
    <row r="212" spans="1:26" ht="19">
      <c r="A212" s="1123" t="s">
        <v>78</v>
      </c>
      <c r="B212" s="1606" t="s">
        <v>79</v>
      </c>
      <c r="C212" s="1570"/>
      <c r="D212" s="1570"/>
      <c r="E212" s="1570"/>
      <c r="F212" s="1570"/>
      <c r="G212" s="1573"/>
      <c r="H212" s="816"/>
      <c r="I212" s="893">
        <f>SUM(D213:D226)</f>
        <v>12</v>
      </c>
      <c r="J212" s="893">
        <f>COUNT(D213:D226)*2</f>
        <v>12</v>
      </c>
      <c r="K212" s="893">
        <f>I212*100/J212</f>
        <v>100</v>
      </c>
      <c r="L212" s="963"/>
      <c r="M212" s="963"/>
      <c r="N212" s="963"/>
      <c r="O212" s="963"/>
      <c r="P212" s="963"/>
      <c r="Q212" s="963"/>
      <c r="R212" s="963"/>
      <c r="S212" s="963"/>
      <c r="T212" s="963"/>
      <c r="U212" s="963"/>
      <c r="V212" s="963"/>
      <c r="W212" s="963"/>
      <c r="X212" s="963"/>
      <c r="Y212" s="963"/>
      <c r="Z212" s="963"/>
    </row>
    <row r="213" spans="1:26" ht="64">
      <c r="A213" s="1083" t="s">
        <v>794</v>
      </c>
      <c r="B213" s="475" t="s">
        <v>795</v>
      </c>
      <c r="C213" s="475" t="s">
        <v>796</v>
      </c>
      <c r="D213" s="696">
        <v>2</v>
      </c>
      <c r="E213" s="833" t="s">
        <v>599</v>
      </c>
      <c r="F213" s="475" t="s">
        <v>5755</v>
      </c>
      <c r="G213" s="1124"/>
      <c r="H213" s="1125"/>
      <c r="I213" s="893"/>
      <c r="J213" s="893"/>
      <c r="K213" s="893"/>
      <c r="L213" s="963"/>
      <c r="M213" s="963"/>
      <c r="N213" s="963"/>
      <c r="O213" s="963"/>
      <c r="P213" s="963"/>
      <c r="Q213" s="963"/>
      <c r="R213" s="963"/>
      <c r="S213" s="963"/>
      <c r="T213" s="963"/>
      <c r="U213" s="963"/>
      <c r="V213" s="963"/>
      <c r="W213" s="963"/>
      <c r="X213" s="963"/>
      <c r="Y213" s="963"/>
      <c r="Z213" s="963"/>
    </row>
    <row r="214" spans="1:26" ht="48">
      <c r="A214" s="1123" t="s">
        <v>798</v>
      </c>
      <c r="B214" s="475" t="s">
        <v>799</v>
      </c>
      <c r="C214" s="475" t="s">
        <v>800</v>
      </c>
      <c r="D214" s="696">
        <v>2</v>
      </c>
      <c r="E214" s="736" t="s">
        <v>599</v>
      </c>
      <c r="F214" s="475" t="s">
        <v>801</v>
      </c>
      <c r="G214" s="1126"/>
      <c r="H214" s="837"/>
      <c r="I214" s="893"/>
      <c r="J214" s="893"/>
      <c r="K214" s="893"/>
      <c r="L214" s="963"/>
      <c r="M214" s="963"/>
      <c r="N214" s="963"/>
      <c r="O214" s="963"/>
      <c r="P214" s="963"/>
      <c r="Q214" s="963"/>
      <c r="R214" s="963"/>
      <c r="S214" s="963"/>
      <c r="T214" s="963"/>
      <c r="U214" s="963"/>
      <c r="V214" s="963"/>
      <c r="W214" s="963"/>
      <c r="X214" s="963"/>
      <c r="Y214" s="963"/>
      <c r="Z214" s="963"/>
    </row>
    <row r="215" spans="1:26" ht="14.25" hidden="1" customHeight="1">
      <c r="A215" s="310" t="s">
        <v>802</v>
      </c>
      <c r="B215" s="123" t="s">
        <v>803</v>
      </c>
      <c r="C215" s="123"/>
      <c r="D215" s="150"/>
      <c r="E215" s="155"/>
      <c r="F215" s="123"/>
      <c r="G215" s="1126"/>
      <c r="H215" s="938"/>
      <c r="I215" s="105"/>
      <c r="J215" s="105"/>
      <c r="K215" s="106"/>
      <c r="L215" s="106"/>
      <c r="M215" s="106"/>
      <c r="N215" s="106"/>
      <c r="O215" s="106"/>
      <c r="P215" s="106"/>
      <c r="Q215" s="106"/>
      <c r="R215" s="106"/>
      <c r="S215" s="106"/>
      <c r="T215" s="106"/>
      <c r="U215" s="106"/>
      <c r="V215" s="106"/>
      <c r="W215" s="106"/>
      <c r="X215" s="106"/>
      <c r="Y215" s="106"/>
      <c r="Z215" s="106"/>
    </row>
    <row r="216" spans="1:26" ht="14.25" hidden="1" customHeight="1">
      <c r="A216" s="310" t="s">
        <v>806</v>
      </c>
      <c r="B216" s="123" t="s">
        <v>807</v>
      </c>
      <c r="C216" s="123"/>
      <c r="D216" s="150"/>
      <c r="E216" s="155"/>
      <c r="F216" s="123"/>
      <c r="G216" s="1126"/>
      <c r="H216" s="938"/>
      <c r="I216" s="105"/>
      <c r="J216" s="105"/>
      <c r="K216" s="106"/>
      <c r="L216" s="106"/>
      <c r="M216" s="106"/>
      <c r="N216" s="106"/>
      <c r="O216" s="106"/>
      <c r="P216" s="106"/>
      <c r="Q216" s="106"/>
      <c r="R216" s="106"/>
      <c r="S216" s="106"/>
      <c r="T216" s="106"/>
      <c r="U216" s="106"/>
      <c r="V216" s="106"/>
      <c r="W216" s="106"/>
      <c r="X216" s="106"/>
      <c r="Y216" s="106"/>
      <c r="Z216" s="106"/>
    </row>
    <row r="217" spans="1:26" ht="14.25" hidden="1" customHeight="1">
      <c r="A217" s="310" t="s">
        <v>810</v>
      </c>
      <c r="B217" s="123" t="s">
        <v>811</v>
      </c>
      <c r="C217" s="123"/>
      <c r="D217" s="150"/>
      <c r="E217" s="155"/>
      <c r="F217" s="123"/>
      <c r="G217" s="1126"/>
      <c r="H217" s="938"/>
      <c r="I217" s="105"/>
      <c r="J217" s="105"/>
      <c r="K217" s="106"/>
      <c r="L217" s="106"/>
      <c r="M217" s="106"/>
      <c r="N217" s="106"/>
      <c r="O217" s="106"/>
      <c r="P217" s="106"/>
      <c r="Q217" s="106"/>
      <c r="R217" s="106"/>
      <c r="S217" s="106"/>
      <c r="T217" s="106"/>
      <c r="U217" s="106"/>
      <c r="V217" s="106"/>
      <c r="W217" s="106"/>
      <c r="X217" s="106"/>
      <c r="Y217" s="106"/>
      <c r="Z217" s="106"/>
    </row>
    <row r="218" spans="1:26" ht="14.25" hidden="1" customHeight="1">
      <c r="A218" s="310" t="s">
        <v>814</v>
      </c>
      <c r="B218" s="123" t="s">
        <v>815</v>
      </c>
      <c r="C218" s="123"/>
      <c r="D218" s="150"/>
      <c r="E218" s="155"/>
      <c r="F218" s="123"/>
      <c r="G218" s="1126"/>
      <c r="H218" s="938"/>
      <c r="I218" s="105"/>
      <c r="J218" s="105"/>
      <c r="K218" s="106"/>
      <c r="L218" s="106"/>
      <c r="M218" s="106"/>
      <c r="N218" s="106"/>
      <c r="O218" s="106"/>
      <c r="P218" s="106"/>
      <c r="Q218" s="106"/>
      <c r="R218" s="106"/>
      <c r="S218" s="106"/>
      <c r="T218" s="106"/>
      <c r="U218" s="106"/>
      <c r="V218" s="106"/>
      <c r="W218" s="106"/>
      <c r="X218" s="106"/>
      <c r="Y218" s="106"/>
      <c r="Z218" s="106"/>
    </row>
    <row r="219" spans="1:26" ht="14.25" hidden="1" customHeight="1">
      <c r="A219" s="310" t="s">
        <v>818</v>
      </c>
      <c r="B219" s="123" t="s">
        <v>819</v>
      </c>
      <c r="C219" s="123"/>
      <c r="D219" s="150"/>
      <c r="E219" s="155"/>
      <c r="F219" s="123"/>
      <c r="G219" s="1126"/>
      <c r="H219" s="938"/>
      <c r="I219" s="105"/>
      <c r="J219" s="105"/>
      <c r="K219" s="106"/>
      <c r="L219" s="106"/>
      <c r="M219" s="106"/>
      <c r="N219" s="106"/>
      <c r="O219" s="106"/>
      <c r="P219" s="106"/>
      <c r="Q219" s="106"/>
      <c r="R219" s="106"/>
      <c r="S219" s="106"/>
      <c r="T219" s="106"/>
      <c r="U219" s="106"/>
      <c r="V219" s="106"/>
      <c r="W219" s="106"/>
      <c r="X219" s="106"/>
      <c r="Y219" s="106"/>
      <c r="Z219" s="106"/>
    </row>
    <row r="220" spans="1:26" ht="14.25" hidden="1" customHeight="1">
      <c r="A220" s="310" t="s">
        <v>822</v>
      </c>
      <c r="B220" s="123" t="s">
        <v>823</v>
      </c>
      <c r="C220" s="123"/>
      <c r="D220" s="150"/>
      <c r="E220" s="155"/>
      <c r="F220" s="123"/>
      <c r="G220" s="1126"/>
      <c r="H220" s="938"/>
      <c r="I220" s="105"/>
      <c r="J220" s="105"/>
      <c r="K220" s="106"/>
      <c r="L220" s="106"/>
      <c r="M220" s="106"/>
      <c r="N220" s="106"/>
      <c r="O220" s="106"/>
      <c r="P220" s="106"/>
      <c r="Q220" s="106"/>
      <c r="R220" s="106"/>
      <c r="S220" s="106"/>
      <c r="T220" s="106"/>
      <c r="U220" s="106"/>
      <c r="V220" s="106"/>
      <c r="W220" s="106"/>
      <c r="X220" s="106"/>
      <c r="Y220" s="106"/>
      <c r="Z220" s="106"/>
    </row>
    <row r="221" spans="1:26" ht="32">
      <c r="A221" s="979" t="s">
        <v>2753</v>
      </c>
      <c r="B221" s="1055" t="s">
        <v>827</v>
      </c>
      <c r="C221" s="471" t="s">
        <v>5756</v>
      </c>
      <c r="D221" s="696">
        <v>2</v>
      </c>
      <c r="E221" s="696" t="s">
        <v>369</v>
      </c>
      <c r="F221" s="475" t="s">
        <v>5757</v>
      </c>
      <c r="G221" s="1052"/>
      <c r="H221" s="893"/>
      <c r="I221" s="893"/>
      <c r="J221" s="893"/>
      <c r="K221" s="893"/>
      <c r="L221" s="963"/>
      <c r="M221" s="963"/>
      <c r="N221" s="963"/>
      <c r="O221" s="963"/>
      <c r="P221" s="963"/>
      <c r="Q221" s="963"/>
      <c r="R221" s="963"/>
      <c r="S221" s="963"/>
      <c r="T221" s="963"/>
      <c r="U221" s="963"/>
      <c r="V221" s="963"/>
      <c r="W221" s="963"/>
      <c r="X221" s="963"/>
      <c r="Y221" s="963"/>
      <c r="Z221" s="963"/>
    </row>
    <row r="222" spans="1:26" ht="64">
      <c r="A222" s="1083"/>
      <c r="B222" s="1052"/>
      <c r="C222" s="471" t="s">
        <v>6064</v>
      </c>
      <c r="D222" s="696">
        <v>2</v>
      </c>
      <c r="E222" s="696" t="s">
        <v>369</v>
      </c>
      <c r="F222" s="475" t="s">
        <v>5759</v>
      </c>
      <c r="G222" s="1052"/>
      <c r="H222" s="893"/>
      <c r="I222" s="893"/>
      <c r="J222" s="893"/>
      <c r="K222" s="893"/>
      <c r="L222" s="963"/>
      <c r="M222" s="963"/>
      <c r="N222" s="963"/>
      <c r="O222" s="963"/>
      <c r="P222" s="963"/>
      <c r="Q222" s="963"/>
      <c r="R222" s="963"/>
      <c r="S222" s="963"/>
      <c r="T222" s="963"/>
      <c r="U222" s="963"/>
      <c r="V222" s="963"/>
      <c r="W222" s="963"/>
      <c r="X222" s="963"/>
      <c r="Y222" s="963"/>
      <c r="Z222" s="963"/>
    </row>
    <row r="223" spans="1:26" ht="48">
      <c r="A223" s="1083"/>
      <c r="B223" s="1052"/>
      <c r="C223" s="1041" t="s">
        <v>2756</v>
      </c>
      <c r="D223" s="696">
        <v>2</v>
      </c>
      <c r="E223" s="180" t="s">
        <v>599</v>
      </c>
      <c r="F223" s="475" t="s">
        <v>5761</v>
      </c>
      <c r="G223" s="1052"/>
      <c r="H223" s="893"/>
      <c r="I223" s="893"/>
      <c r="J223" s="893"/>
      <c r="K223" s="893"/>
      <c r="L223" s="963"/>
      <c r="M223" s="963"/>
      <c r="N223" s="963"/>
      <c r="O223" s="963"/>
      <c r="P223" s="963"/>
      <c r="Q223" s="963"/>
      <c r="R223" s="963"/>
      <c r="S223" s="963"/>
      <c r="T223" s="963"/>
      <c r="U223" s="963"/>
      <c r="V223" s="963"/>
      <c r="W223" s="963"/>
      <c r="X223" s="963"/>
      <c r="Y223" s="963"/>
      <c r="Z223" s="963"/>
    </row>
    <row r="224" spans="1:26" ht="32">
      <c r="A224" s="1083"/>
      <c r="B224" s="1052"/>
      <c r="C224" s="475" t="s">
        <v>2757</v>
      </c>
      <c r="D224" s="696">
        <v>2</v>
      </c>
      <c r="E224" s="180" t="s">
        <v>599</v>
      </c>
      <c r="F224" s="475" t="s">
        <v>2758</v>
      </c>
      <c r="G224" s="1052"/>
      <c r="H224" s="893"/>
      <c r="I224" s="893"/>
      <c r="J224" s="893"/>
      <c r="K224" s="893"/>
      <c r="L224" s="963"/>
      <c r="M224" s="963"/>
      <c r="N224" s="963"/>
      <c r="O224" s="963"/>
      <c r="P224" s="963"/>
      <c r="Q224" s="963"/>
      <c r="R224" s="963"/>
      <c r="S224" s="963"/>
      <c r="T224" s="963"/>
      <c r="U224" s="963"/>
      <c r="V224" s="963"/>
      <c r="W224" s="963"/>
      <c r="X224" s="963"/>
      <c r="Y224" s="963"/>
      <c r="Z224" s="963"/>
    </row>
    <row r="225" spans="1:26" ht="14.25" hidden="1" customHeight="1">
      <c r="A225" s="310" t="s">
        <v>834</v>
      </c>
      <c r="B225" s="123" t="s">
        <v>835</v>
      </c>
      <c r="C225" s="123"/>
      <c r="D225" s="207"/>
      <c r="E225" s="150"/>
      <c r="F225" s="123"/>
      <c r="G225" s="141"/>
      <c r="H225" s="106"/>
      <c r="I225" s="105"/>
      <c r="J225" s="105"/>
      <c r="K225" s="106"/>
      <c r="L225" s="106"/>
      <c r="M225" s="106"/>
      <c r="N225" s="106"/>
      <c r="O225" s="106"/>
      <c r="P225" s="106"/>
      <c r="Q225" s="106"/>
      <c r="R225" s="106"/>
      <c r="S225" s="106"/>
      <c r="T225" s="106"/>
      <c r="U225" s="106"/>
      <c r="V225" s="106"/>
      <c r="W225" s="106"/>
      <c r="X225" s="106"/>
      <c r="Y225" s="106"/>
      <c r="Z225" s="106"/>
    </row>
    <row r="226" spans="1:26" ht="14.25" hidden="1" customHeight="1">
      <c r="A226" s="323" t="s">
        <v>840</v>
      </c>
      <c r="B226" s="123" t="s">
        <v>841</v>
      </c>
      <c r="C226" s="123"/>
      <c r="D226" s="207"/>
      <c r="E226" s="150"/>
      <c r="F226" s="123"/>
      <c r="G226" s="141"/>
      <c r="H226" s="106"/>
      <c r="I226" s="105"/>
      <c r="J226" s="105"/>
      <c r="K226" s="106"/>
      <c r="L226" s="106"/>
      <c r="M226" s="106"/>
      <c r="N226" s="106"/>
      <c r="O226" s="106"/>
      <c r="P226" s="106"/>
      <c r="Q226" s="106"/>
      <c r="R226" s="106"/>
      <c r="S226" s="106"/>
      <c r="T226" s="106"/>
      <c r="U226" s="106"/>
      <c r="V226" s="106"/>
      <c r="W226" s="106"/>
      <c r="X226" s="106"/>
      <c r="Y226" s="106"/>
      <c r="Z226" s="106"/>
    </row>
    <row r="227" spans="1:26" ht="21">
      <c r="A227" s="1083"/>
      <c r="B227" s="1773" t="s">
        <v>844</v>
      </c>
      <c r="C227" s="1570"/>
      <c r="D227" s="1570"/>
      <c r="E227" s="1570"/>
      <c r="F227" s="1570"/>
      <c r="G227" s="1571"/>
      <c r="H227" s="1038"/>
      <c r="I227" s="893">
        <f t="shared" ref="I227:J227" si="7">I228+I234+I245+I251+I261+I270+I285+I266+I275+I278+I281+I289</f>
        <v>70</v>
      </c>
      <c r="J227" s="893">
        <f t="shared" si="7"/>
        <v>70</v>
      </c>
      <c r="K227" s="893">
        <f t="shared" ref="K227:K228" si="8">I227*100/J227</f>
        <v>100</v>
      </c>
      <c r="L227" s="963"/>
      <c r="M227" s="963"/>
      <c r="N227" s="963"/>
      <c r="O227" s="963"/>
      <c r="P227" s="963"/>
      <c r="Q227" s="963"/>
      <c r="R227" s="963"/>
      <c r="S227" s="963"/>
      <c r="T227" s="963"/>
      <c r="U227" s="963"/>
      <c r="V227" s="963"/>
      <c r="W227" s="963"/>
      <c r="X227" s="963"/>
      <c r="Y227" s="963"/>
      <c r="Z227" s="963"/>
    </row>
    <row r="228" spans="1:26" ht="19">
      <c r="A228" s="982" t="s">
        <v>231</v>
      </c>
      <c r="B228" s="1606" t="s">
        <v>82</v>
      </c>
      <c r="C228" s="1570"/>
      <c r="D228" s="1570"/>
      <c r="E228" s="1570"/>
      <c r="F228" s="1570"/>
      <c r="G228" s="1573"/>
      <c r="H228" s="816"/>
      <c r="I228" s="893">
        <f>SUM(D229:D233)</f>
        <v>10</v>
      </c>
      <c r="J228" s="893">
        <f>COUNT(D229:D233)*2</f>
        <v>10</v>
      </c>
      <c r="K228" s="893">
        <f t="shared" si="8"/>
        <v>100</v>
      </c>
      <c r="L228" s="963"/>
      <c r="M228" s="963"/>
      <c r="N228" s="963"/>
      <c r="O228" s="963"/>
      <c r="P228" s="963"/>
      <c r="Q228" s="963"/>
      <c r="R228" s="963"/>
      <c r="S228" s="963"/>
      <c r="T228" s="963"/>
      <c r="U228" s="963"/>
      <c r="V228" s="963"/>
      <c r="W228" s="963"/>
      <c r="X228" s="963"/>
      <c r="Y228" s="963"/>
      <c r="Z228" s="963"/>
    </row>
    <row r="229" spans="1:26" ht="34">
      <c r="A229" s="979" t="s">
        <v>2110</v>
      </c>
      <c r="B229" s="161" t="s">
        <v>846</v>
      </c>
      <c r="C229" s="471" t="s">
        <v>847</v>
      </c>
      <c r="D229" s="696">
        <v>2</v>
      </c>
      <c r="E229" s="696" t="s">
        <v>599</v>
      </c>
      <c r="F229" s="471" t="s">
        <v>6065</v>
      </c>
      <c r="G229" s="1052"/>
      <c r="H229" s="893"/>
      <c r="I229" s="893"/>
      <c r="J229" s="893"/>
      <c r="K229" s="893"/>
      <c r="L229" s="963"/>
      <c r="M229" s="963"/>
      <c r="N229" s="963"/>
      <c r="O229" s="963"/>
      <c r="P229" s="963"/>
      <c r="Q229" s="963"/>
      <c r="R229" s="963"/>
      <c r="S229" s="963"/>
      <c r="T229" s="963"/>
      <c r="U229" s="963"/>
      <c r="V229" s="963"/>
      <c r="W229" s="963"/>
      <c r="X229" s="963"/>
      <c r="Y229" s="963"/>
      <c r="Z229" s="963"/>
    </row>
    <row r="230" spans="1:26" ht="48">
      <c r="A230" s="979"/>
      <c r="B230" s="161"/>
      <c r="C230" s="475" t="s">
        <v>849</v>
      </c>
      <c r="D230" s="696">
        <v>2</v>
      </c>
      <c r="E230" s="696" t="s">
        <v>599</v>
      </c>
      <c r="F230" s="471" t="s">
        <v>6066</v>
      </c>
      <c r="G230" s="1052"/>
      <c r="H230" s="893"/>
      <c r="I230" s="893"/>
      <c r="J230" s="893"/>
      <c r="K230" s="893"/>
      <c r="L230" s="963"/>
      <c r="M230" s="963"/>
      <c r="N230" s="963"/>
      <c r="O230" s="963"/>
      <c r="P230" s="963"/>
      <c r="Q230" s="963"/>
      <c r="R230" s="963"/>
      <c r="S230" s="963"/>
      <c r="T230" s="963"/>
      <c r="U230" s="963"/>
      <c r="V230" s="963"/>
      <c r="W230" s="963"/>
      <c r="X230" s="963"/>
      <c r="Y230" s="963"/>
      <c r="Z230" s="963"/>
    </row>
    <row r="231" spans="1:26" ht="48">
      <c r="A231" s="979"/>
      <c r="B231" s="161"/>
      <c r="C231" s="471" t="s">
        <v>6067</v>
      </c>
      <c r="D231" s="696">
        <v>2</v>
      </c>
      <c r="E231" s="696" t="s">
        <v>599</v>
      </c>
      <c r="F231" s="471" t="s">
        <v>6068</v>
      </c>
      <c r="G231" s="1052"/>
      <c r="H231" s="893"/>
      <c r="I231" s="893"/>
      <c r="J231" s="893"/>
      <c r="K231" s="893"/>
      <c r="L231" s="963"/>
      <c r="M231" s="963"/>
      <c r="N231" s="963"/>
      <c r="O231" s="963"/>
      <c r="P231" s="963"/>
      <c r="Q231" s="963"/>
      <c r="R231" s="963"/>
      <c r="S231" s="963"/>
      <c r="T231" s="963"/>
      <c r="U231" s="963"/>
      <c r="V231" s="963"/>
      <c r="W231" s="963"/>
      <c r="X231" s="963"/>
      <c r="Y231" s="963"/>
      <c r="Z231" s="963"/>
    </row>
    <row r="232" spans="1:26" ht="64">
      <c r="A232" s="979" t="s">
        <v>2111</v>
      </c>
      <c r="B232" s="467" t="s">
        <v>855</v>
      </c>
      <c r="C232" s="471" t="s">
        <v>856</v>
      </c>
      <c r="D232" s="696">
        <v>2</v>
      </c>
      <c r="E232" s="696" t="s">
        <v>857</v>
      </c>
      <c r="F232" s="475" t="s">
        <v>6069</v>
      </c>
      <c r="G232" s="1052"/>
      <c r="H232" s="893"/>
      <c r="I232" s="893"/>
      <c r="J232" s="893"/>
      <c r="K232" s="893"/>
      <c r="L232" s="963"/>
      <c r="M232" s="963"/>
      <c r="N232" s="963"/>
      <c r="O232" s="963"/>
      <c r="P232" s="963"/>
      <c r="Q232" s="963"/>
      <c r="R232" s="963"/>
      <c r="S232" s="963"/>
      <c r="T232" s="963"/>
      <c r="U232" s="963"/>
      <c r="V232" s="963"/>
      <c r="W232" s="963"/>
      <c r="X232" s="963"/>
      <c r="Y232" s="963"/>
      <c r="Z232" s="963"/>
    </row>
    <row r="233" spans="1:26" ht="48">
      <c r="A233" s="979" t="s">
        <v>2113</v>
      </c>
      <c r="B233" s="467" t="s">
        <v>859</v>
      </c>
      <c r="C233" s="475" t="s">
        <v>5770</v>
      </c>
      <c r="D233" s="696">
        <v>2</v>
      </c>
      <c r="E233" s="696" t="s">
        <v>506</v>
      </c>
      <c r="F233" s="471" t="s">
        <v>6070</v>
      </c>
      <c r="G233" s="1052"/>
      <c r="H233" s="893"/>
      <c r="I233" s="893"/>
      <c r="J233" s="893"/>
      <c r="K233" s="893"/>
      <c r="L233" s="963"/>
      <c r="M233" s="963"/>
      <c r="N233" s="963"/>
      <c r="O233" s="963"/>
      <c r="P233" s="963"/>
      <c r="Q233" s="963"/>
      <c r="R233" s="963"/>
      <c r="S233" s="963"/>
      <c r="T233" s="963"/>
      <c r="U233" s="963"/>
      <c r="V233" s="963"/>
      <c r="W233" s="963"/>
      <c r="X233" s="963"/>
      <c r="Y233" s="963"/>
      <c r="Z233" s="963"/>
    </row>
    <row r="234" spans="1:26" ht="19">
      <c r="A234" s="982" t="s">
        <v>232</v>
      </c>
      <c r="B234" s="1606" t="s">
        <v>233</v>
      </c>
      <c r="C234" s="1570"/>
      <c r="D234" s="1570"/>
      <c r="E234" s="1570"/>
      <c r="F234" s="1570"/>
      <c r="G234" s="1573"/>
      <c r="H234" s="816"/>
      <c r="I234" s="893">
        <f>SUM(D235:D244)</f>
        <v>18</v>
      </c>
      <c r="J234" s="893">
        <f>COUNT(D235:D244)*2</f>
        <v>18</v>
      </c>
      <c r="K234" s="893">
        <f>I234*100/J234</f>
        <v>100</v>
      </c>
      <c r="L234" s="963"/>
      <c r="M234" s="963"/>
      <c r="N234" s="963"/>
      <c r="O234" s="963"/>
      <c r="P234" s="963"/>
      <c r="Q234" s="963"/>
      <c r="R234" s="963"/>
      <c r="S234" s="963"/>
      <c r="T234" s="963"/>
      <c r="U234" s="963"/>
      <c r="V234" s="963"/>
      <c r="W234" s="963"/>
      <c r="X234" s="963"/>
      <c r="Y234" s="963"/>
      <c r="Z234" s="963"/>
    </row>
    <row r="235" spans="1:26" ht="51">
      <c r="A235" s="979" t="s">
        <v>861</v>
      </c>
      <c r="B235" s="467" t="s">
        <v>862</v>
      </c>
      <c r="C235" s="475" t="s">
        <v>863</v>
      </c>
      <c r="D235" s="696">
        <v>2</v>
      </c>
      <c r="E235" s="696" t="s">
        <v>599</v>
      </c>
      <c r="F235" s="475" t="s">
        <v>6071</v>
      </c>
      <c r="G235" s="1052"/>
      <c r="H235" s="893"/>
      <c r="I235" s="893"/>
      <c r="J235" s="893"/>
      <c r="K235" s="893"/>
      <c r="L235" s="963"/>
      <c r="M235" s="963"/>
      <c r="N235" s="963"/>
      <c r="O235" s="963"/>
      <c r="P235" s="963"/>
      <c r="Q235" s="963"/>
      <c r="R235" s="963"/>
      <c r="S235" s="963"/>
      <c r="T235" s="963"/>
      <c r="U235" s="963"/>
      <c r="V235" s="963"/>
      <c r="W235" s="963"/>
      <c r="X235" s="963"/>
      <c r="Y235" s="963"/>
      <c r="Z235" s="963"/>
    </row>
    <row r="236" spans="1:26" ht="31.5" hidden="1" customHeight="1">
      <c r="A236" s="310" t="s">
        <v>865</v>
      </c>
      <c r="B236" s="491" t="s">
        <v>866</v>
      </c>
      <c r="C236" s="141"/>
      <c r="D236" s="141"/>
      <c r="E236" s="141"/>
      <c r="F236" s="141"/>
      <c r="G236" s="141"/>
      <c r="H236" s="106"/>
      <c r="I236" s="105"/>
      <c r="J236" s="105"/>
      <c r="K236" s="106"/>
      <c r="L236" s="106"/>
      <c r="M236" s="106"/>
      <c r="N236" s="106"/>
      <c r="O236" s="106"/>
      <c r="P236" s="106"/>
      <c r="Q236" s="106"/>
      <c r="R236" s="106"/>
      <c r="S236" s="106"/>
      <c r="T236" s="106"/>
      <c r="U236" s="106"/>
      <c r="V236" s="106"/>
      <c r="W236" s="106"/>
      <c r="X236" s="106"/>
      <c r="Y236" s="106"/>
      <c r="Z236" s="106"/>
    </row>
    <row r="237" spans="1:26" ht="34">
      <c r="A237" s="979" t="s">
        <v>2118</v>
      </c>
      <c r="B237" s="467" t="s">
        <v>868</v>
      </c>
      <c r="C237" s="475" t="s">
        <v>6072</v>
      </c>
      <c r="D237" s="696">
        <v>2</v>
      </c>
      <c r="E237" s="696" t="s">
        <v>469</v>
      </c>
      <c r="F237" s="471" t="s">
        <v>6073</v>
      </c>
      <c r="G237" s="1052"/>
      <c r="H237" s="893"/>
      <c r="I237" s="893"/>
      <c r="J237" s="893"/>
      <c r="K237" s="893"/>
      <c r="L237" s="963"/>
      <c r="M237" s="963"/>
      <c r="N237" s="963"/>
      <c r="O237" s="963"/>
      <c r="P237" s="963"/>
      <c r="Q237" s="963"/>
      <c r="R237" s="963"/>
      <c r="S237" s="963"/>
      <c r="T237" s="963"/>
      <c r="U237" s="963"/>
      <c r="V237" s="963"/>
      <c r="W237" s="963"/>
      <c r="X237" s="963"/>
      <c r="Y237" s="963"/>
      <c r="Z237" s="963"/>
    </row>
    <row r="238" spans="1:26" ht="32">
      <c r="A238" s="979"/>
      <c r="B238" s="467"/>
      <c r="C238" s="475" t="s">
        <v>5387</v>
      </c>
      <c r="D238" s="696">
        <v>2</v>
      </c>
      <c r="E238" s="696" t="s">
        <v>469</v>
      </c>
      <c r="F238" s="471" t="s">
        <v>6074</v>
      </c>
      <c r="G238" s="1052"/>
      <c r="H238" s="893"/>
      <c r="I238" s="893"/>
      <c r="J238" s="893"/>
      <c r="K238" s="893"/>
      <c r="L238" s="963"/>
      <c r="M238" s="963"/>
      <c r="N238" s="963"/>
      <c r="O238" s="963"/>
      <c r="P238" s="963"/>
      <c r="Q238" s="963"/>
      <c r="R238" s="963"/>
      <c r="S238" s="963"/>
      <c r="T238" s="963"/>
      <c r="U238" s="963"/>
      <c r="V238" s="963"/>
      <c r="W238" s="963"/>
      <c r="X238" s="963"/>
      <c r="Y238" s="963"/>
      <c r="Z238" s="963"/>
    </row>
    <row r="239" spans="1:26" ht="48">
      <c r="A239" s="979" t="s">
        <v>2122</v>
      </c>
      <c r="B239" s="467" t="s">
        <v>873</v>
      </c>
      <c r="C239" s="471" t="s">
        <v>3335</v>
      </c>
      <c r="D239" s="696">
        <v>2</v>
      </c>
      <c r="E239" s="180" t="s">
        <v>504</v>
      </c>
      <c r="F239" s="267" t="s">
        <v>6075</v>
      </c>
      <c r="G239" s="1052"/>
      <c r="H239" s="893"/>
      <c r="I239" s="893"/>
      <c r="J239" s="893"/>
      <c r="K239" s="893"/>
      <c r="L239" s="963"/>
      <c r="M239" s="963"/>
      <c r="N239" s="963"/>
      <c r="O239" s="963"/>
      <c r="P239" s="963"/>
      <c r="Q239" s="963"/>
      <c r="R239" s="963"/>
      <c r="S239" s="963"/>
      <c r="T239" s="963"/>
      <c r="U239" s="963"/>
      <c r="V239" s="963"/>
      <c r="W239" s="963"/>
      <c r="X239" s="963"/>
      <c r="Y239" s="963"/>
      <c r="Z239" s="963"/>
    </row>
    <row r="240" spans="1:26" ht="64">
      <c r="A240" s="979" t="s">
        <v>2128</v>
      </c>
      <c r="B240" s="161" t="s">
        <v>880</v>
      </c>
      <c r="C240" s="471" t="s">
        <v>2780</v>
      </c>
      <c r="D240" s="696">
        <v>2</v>
      </c>
      <c r="E240" s="780" t="s">
        <v>599</v>
      </c>
      <c r="F240" s="471" t="s">
        <v>2781</v>
      </c>
      <c r="G240" s="1052"/>
      <c r="H240" s="893"/>
      <c r="I240" s="893"/>
      <c r="J240" s="893"/>
      <c r="K240" s="893"/>
      <c r="L240" s="963"/>
      <c r="M240" s="963"/>
      <c r="N240" s="963"/>
      <c r="O240" s="963"/>
      <c r="P240" s="963"/>
      <c r="Q240" s="963"/>
      <c r="R240" s="963"/>
      <c r="S240" s="963"/>
      <c r="T240" s="963"/>
      <c r="U240" s="963"/>
      <c r="V240" s="963"/>
      <c r="W240" s="963"/>
      <c r="X240" s="963"/>
      <c r="Y240" s="963"/>
      <c r="Z240" s="963"/>
    </row>
    <row r="241" spans="1:26" ht="48">
      <c r="A241" s="979"/>
      <c r="B241" s="161"/>
      <c r="C241" s="471" t="s">
        <v>4773</v>
      </c>
      <c r="D241" s="696">
        <v>2</v>
      </c>
      <c r="E241" s="696" t="s">
        <v>611</v>
      </c>
      <c r="F241" s="471" t="s">
        <v>6076</v>
      </c>
      <c r="G241" s="1052"/>
      <c r="H241" s="893"/>
      <c r="I241" s="893"/>
      <c r="J241" s="893"/>
      <c r="K241" s="893"/>
      <c r="L241" s="963"/>
      <c r="M241" s="963"/>
      <c r="N241" s="963"/>
      <c r="O241" s="963"/>
      <c r="P241" s="963"/>
      <c r="Q241" s="963"/>
      <c r="R241" s="963"/>
      <c r="S241" s="963"/>
      <c r="T241" s="963"/>
      <c r="U241" s="963"/>
      <c r="V241" s="963"/>
      <c r="W241" s="963"/>
      <c r="X241" s="963"/>
      <c r="Y241" s="963"/>
      <c r="Z241" s="963"/>
    </row>
    <row r="242" spans="1:26" ht="32">
      <c r="A242" s="979" t="s">
        <v>2132</v>
      </c>
      <c r="B242" s="471" t="s">
        <v>888</v>
      </c>
      <c r="C242" s="471" t="s">
        <v>2785</v>
      </c>
      <c r="D242" s="696">
        <v>2</v>
      </c>
      <c r="E242" s="180" t="s">
        <v>599</v>
      </c>
      <c r="F242" s="471" t="s">
        <v>892</v>
      </c>
      <c r="G242" s="1052"/>
      <c r="H242" s="893"/>
      <c r="I242" s="893"/>
      <c r="J242" s="893"/>
      <c r="K242" s="893"/>
      <c r="L242" s="963"/>
      <c r="M242" s="963"/>
      <c r="N242" s="963"/>
      <c r="O242" s="963"/>
      <c r="P242" s="963"/>
      <c r="Q242" s="963"/>
      <c r="R242" s="963"/>
      <c r="S242" s="963"/>
      <c r="T242" s="963"/>
      <c r="U242" s="963"/>
      <c r="V242" s="963"/>
      <c r="W242" s="963"/>
      <c r="X242" s="963"/>
      <c r="Y242" s="963"/>
      <c r="Z242" s="963"/>
    </row>
    <row r="243" spans="1:26" ht="51">
      <c r="A243" s="979" t="s">
        <v>2135</v>
      </c>
      <c r="B243" s="467" t="s">
        <v>895</v>
      </c>
      <c r="C243" s="475" t="s">
        <v>2789</v>
      </c>
      <c r="D243" s="696">
        <v>2</v>
      </c>
      <c r="E243" s="696" t="s">
        <v>504</v>
      </c>
      <c r="F243" s="471" t="s">
        <v>6077</v>
      </c>
      <c r="G243" s="1052"/>
      <c r="H243" s="893"/>
      <c r="I243" s="893"/>
      <c r="J243" s="893"/>
      <c r="K243" s="893"/>
      <c r="L243" s="963"/>
      <c r="M243" s="963"/>
      <c r="N243" s="963"/>
      <c r="O243" s="963"/>
      <c r="P243" s="963"/>
      <c r="Q243" s="963"/>
      <c r="R243" s="963"/>
      <c r="S243" s="963"/>
      <c r="T243" s="963"/>
      <c r="U243" s="963"/>
      <c r="V243" s="963"/>
      <c r="W243" s="963"/>
      <c r="X243" s="963"/>
      <c r="Y243" s="963"/>
      <c r="Z243" s="963"/>
    </row>
    <row r="244" spans="1:26" ht="34">
      <c r="A244" s="979" t="s">
        <v>2140</v>
      </c>
      <c r="B244" s="467" t="s">
        <v>899</v>
      </c>
      <c r="C244" s="471" t="s">
        <v>6078</v>
      </c>
      <c r="D244" s="696">
        <v>2</v>
      </c>
      <c r="E244" s="696" t="s">
        <v>506</v>
      </c>
      <c r="F244" s="471" t="s">
        <v>6079</v>
      </c>
      <c r="G244" s="1052"/>
      <c r="H244" s="893"/>
      <c r="I244" s="893"/>
      <c r="J244" s="893"/>
      <c r="K244" s="893"/>
      <c r="L244" s="963"/>
      <c r="M244" s="963"/>
      <c r="N244" s="963"/>
      <c r="O244" s="963"/>
      <c r="P244" s="963"/>
      <c r="Q244" s="963"/>
      <c r="R244" s="963"/>
      <c r="S244" s="963"/>
      <c r="T244" s="963"/>
      <c r="U244" s="963"/>
      <c r="V244" s="963"/>
      <c r="W244" s="963"/>
      <c r="X244" s="963"/>
      <c r="Y244" s="963"/>
      <c r="Z244" s="963"/>
    </row>
    <row r="245" spans="1:26" ht="19">
      <c r="A245" s="982" t="s">
        <v>234</v>
      </c>
      <c r="B245" s="1606" t="s">
        <v>86</v>
      </c>
      <c r="C245" s="1570"/>
      <c r="D245" s="1570"/>
      <c r="E245" s="1570"/>
      <c r="F245" s="1570"/>
      <c r="G245" s="1573"/>
      <c r="H245" s="816"/>
      <c r="I245" s="893">
        <f>SUM(D246:D250)</f>
        <v>8</v>
      </c>
      <c r="J245" s="893">
        <f>COUNT(D246:D250)*2</f>
        <v>8</v>
      </c>
      <c r="K245" s="893">
        <f>I245*100/J245</f>
        <v>100</v>
      </c>
      <c r="L245" s="963"/>
      <c r="M245" s="963"/>
      <c r="N245" s="963"/>
      <c r="O245" s="963"/>
      <c r="P245" s="963"/>
      <c r="Q245" s="963"/>
      <c r="R245" s="963"/>
      <c r="S245" s="963"/>
      <c r="T245" s="963"/>
      <c r="U245" s="963"/>
      <c r="V245" s="963"/>
      <c r="W245" s="963"/>
      <c r="X245" s="963"/>
      <c r="Y245" s="963"/>
      <c r="Z245" s="963"/>
    </row>
    <row r="246" spans="1:26" ht="34">
      <c r="A246" s="979" t="s">
        <v>2142</v>
      </c>
      <c r="B246" s="467" t="s">
        <v>902</v>
      </c>
      <c r="C246" s="476" t="s">
        <v>5786</v>
      </c>
      <c r="D246" s="696">
        <v>2</v>
      </c>
      <c r="E246" s="696" t="s">
        <v>469</v>
      </c>
      <c r="F246" s="475" t="s">
        <v>6080</v>
      </c>
      <c r="G246" s="1052"/>
      <c r="H246" s="893"/>
      <c r="I246" s="893"/>
      <c r="J246" s="893"/>
      <c r="K246" s="893"/>
      <c r="L246" s="963"/>
      <c r="M246" s="963"/>
      <c r="N246" s="963"/>
      <c r="O246" s="963"/>
      <c r="P246" s="963"/>
      <c r="Q246" s="963"/>
      <c r="R246" s="963"/>
      <c r="S246" s="963"/>
      <c r="T246" s="963"/>
      <c r="U246" s="963"/>
      <c r="V246" s="963"/>
      <c r="W246" s="963"/>
      <c r="X246" s="963"/>
      <c r="Y246" s="963"/>
      <c r="Z246" s="963"/>
    </row>
    <row r="247" spans="1:26" ht="34">
      <c r="A247" s="979" t="s">
        <v>2147</v>
      </c>
      <c r="B247" s="467" t="s">
        <v>907</v>
      </c>
      <c r="C247" s="475" t="s">
        <v>6081</v>
      </c>
      <c r="D247" s="696">
        <v>2</v>
      </c>
      <c r="E247" s="696" t="s">
        <v>891</v>
      </c>
      <c r="F247" s="986" t="s">
        <v>6082</v>
      </c>
      <c r="G247" s="1052"/>
      <c r="H247" s="893"/>
      <c r="I247" s="893"/>
      <c r="J247" s="893"/>
      <c r="K247" s="893"/>
      <c r="L247" s="963"/>
      <c r="M247" s="963"/>
      <c r="N247" s="963"/>
      <c r="O247" s="963"/>
      <c r="P247" s="963"/>
      <c r="Q247" s="963"/>
      <c r="R247" s="963"/>
      <c r="S247" s="963"/>
      <c r="T247" s="963"/>
      <c r="U247" s="963"/>
      <c r="V247" s="963"/>
      <c r="W247" s="963"/>
      <c r="X247" s="963"/>
      <c r="Y247" s="963"/>
      <c r="Z247" s="963"/>
    </row>
    <row r="248" spans="1:26" ht="51">
      <c r="A248" s="979" t="s">
        <v>909</v>
      </c>
      <c r="B248" s="467" t="s">
        <v>910</v>
      </c>
      <c r="C248" s="475" t="s">
        <v>6083</v>
      </c>
      <c r="D248" s="696">
        <v>2</v>
      </c>
      <c r="E248" s="696" t="s">
        <v>599</v>
      </c>
      <c r="F248" s="475" t="s">
        <v>6084</v>
      </c>
      <c r="G248" s="1052"/>
      <c r="H248" s="893"/>
      <c r="I248" s="893"/>
      <c r="J248" s="893"/>
      <c r="K248" s="893"/>
      <c r="L248" s="963"/>
      <c r="M248" s="963"/>
      <c r="N248" s="963"/>
      <c r="O248" s="963"/>
      <c r="P248" s="963"/>
      <c r="Q248" s="963"/>
      <c r="R248" s="963"/>
      <c r="S248" s="963"/>
      <c r="T248" s="963"/>
      <c r="U248" s="963"/>
      <c r="V248" s="963"/>
      <c r="W248" s="963"/>
      <c r="X248" s="963"/>
      <c r="Y248" s="963"/>
      <c r="Z248" s="963"/>
    </row>
    <row r="249" spans="1:26" ht="34">
      <c r="A249" s="979" t="s">
        <v>2153</v>
      </c>
      <c r="B249" s="467" t="s">
        <v>916</v>
      </c>
      <c r="C249" s="475" t="s">
        <v>5796</v>
      </c>
      <c r="D249" s="696">
        <v>2</v>
      </c>
      <c r="E249" s="696" t="s">
        <v>469</v>
      </c>
      <c r="F249" s="471" t="s">
        <v>6085</v>
      </c>
      <c r="G249" s="1052"/>
      <c r="H249" s="893"/>
      <c r="I249" s="893"/>
      <c r="J249" s="893"/>
      <c r="K249" s="893"/>
      <c r="L249" s="963"/>
      <c r="M249" s="963"/>
      <c r="N249" s="963"/>
      <c r="O249" s="963"/>
      <c r="P249" s="963"/>
      <c r="Q249" s="963"/>
      <c r="R249" s="963"/>
      <c r="S249" s="963"/>
      <c r="T249" s="963"/>
      <c r="U249" s="963"/>
      <c r="V249" s="963"/>
      <c r="W249" s="963"/>
      <c r="X249" s="963"/>
      <c r="Y249" s="963"/>
      <c r="Z249" s="963"/>
    </row>
    <row r="250" spans="1:26" ht="31.5" hidden="1" customHeight="1">
      <c r="A250" s="310" t="s">
        <v>920</v>
      </c>
      <c r="B250" s="492" t="s">
        <v>921</v>
      </c>
      <c r="C250" s="123"/>
      <c r="D250" s="142"/>
      <c r="E250" s="141"/>
      <c r="F250" s="150"/>
      <c r="G250" s="141"/>
      <c r="H250" s="106"/>
      <c r="I250" s="105"/>
      <c r="J250" s="105"/>
      <c r="K250" s="106"/>
      <c r="L250" s="106"/>
      <c r="M250" s="106"/>
      <c r="N250" s="106"/>
      <c r="O250" s="106"/>
      <c r="P250" s="106"/>
      <c r="Q250" s="106"/>
      <c r="R250" s="106"/>
      <c r="S250" s="106"/>
      <c r="T250" s="106"/>
      <c r="U250" s="106"/>
      <c r="V250" s="106"/>
      <c r="W250" s="106"/>
      <c r="X250" s="106"/>
      <c r="Y250" s="106"/>
      <c r="Z250" s="106"/>
    </row>
    <row r="251" spans="1:26" ht="19">
      <c r="A251" s="982" t="s">
        <v>235</v>
      </c>
      <c r="B251" s="1606" t="s">
        <v>88</v>
      </c>
      <c r="C251" s="1570"/>
      <c r="D251" s="1570"/>
      <c r="E251" s="1570"/>
      <c r="F251" s="1570"/>
      <c r="G251" s="1573"/>
      <c r="H251" s="816"/>
      <c r="I251" s="893">
        <f>SUM(D252:D260)</f>
        <v>16</v>
      </c>
      <c r="J251" s="893">
        <f>COUNT(D252:D260)*2</f>
        <v>16</v>
      </c>
      <c r="K251" s="893">
        <f>I251*100/J251</f>
        <v>100</v>
      </c>
      <c r="L251" s="963"/>
      <c r="M251" s="963"/>
      <c r="N251" s="963"/>
      <c r="O251" s="963"/>
      <c r="P251" s="963"/>
      <c r="Q251" s="963"/>
      <c r="R251" s="963"/>
      <c r="S251" s="963"/>
      <c r="T251" s="963"/>
      <c r="U251" s="963"/>
      <c r="V251" s="963"/>
      <c r="W251" s="963"/>
      <c r="X251" s="963"/>
      <c r="Y251" s="963"/>
      <c r="Z251" s="963"/>
    </row>
    <row r="252" spans="1:26" ht="34">
      <c r="A252" s="979" t="s">
        <v>923</v>
      </c>
      <c r="B252" s="161" t="s">
        <v>924</v>
      </c>
      <c r="C252" s="475" t="s">
        <v>6086</v>
      </c>
      <c r="D252" s="696">
        <v>2</v>
      </c>
      <c r="E252" s="180" t="s">
        <v>469</v>
      </c>
      <c r="F252" s="471" t="s">
        <v>6087</v>
      </c>
      <c r="G252" s="1052"/>
      <c r="H252" s="893"/>
      <c r="I252" s="893"/>
      <c r="J252" s="893"/>
      <c r="K252" s="893"/>
      <c r="L252" s="963"/>
      <c r="M252" s="963"/>
      <c r="N252" s="963"/>
      <c r="O252" s="963"/>
      <c r="P252" s="963"/>
      <c r="Q252" s="963"/>
      <c r="R252" s="963"/>
      <c r="S252" s="963"/>
      <c r="T252" s="963"/>
      <c r="U252" s="963"/>
      <c r="V252" s="963"/>
      <c r="W252" s="963"/>
      <c r="X252" s="963"/>
      <c r="Y252" s="963"/>
      <c r="Z252" s="963"/>
    </row>
    <row r="253" spans="1:26" ht="48">
      <c r="A253" s="979" t="s">
        <v>2155</v>
      </c>
      <c r="B253" s="467" t="s">
        <v>928</v>
      </c>
      <c r="C253" s="475" t="s">
        <v>4798</v>
      </c>
      <c r="D253" s="696">
        <v>2</v>
      </c>
      <c r="E253" s="696" t="s">
        <v>469</v>
      </c>
      <c r="F253" s="475" t="s">
        <v>930</v>
      </c>
      <c r="G253" s="1052"/>
      <c r="H253" s="893"/>
      <c r="I253" s="893"/>
      <c r="J253" s="893"/>
      <c r="K253" s="893"/>
      <c r="L253" s="963"/>
      <c r="M253" s="963"/>
      <c r="N253" s="963"/>
      <c r="O253" s="963"/>
      <c r="P253" s="963"/>
      <c r="Q253" s="963"/>
      <c r="R253" s="963"/>
      <c r="S253" s="963"/>
      <c r="T253" s="963"/>
      <c r="U253" s="963"/>
      <c r="V253" s="963"/>
      <c r="W253" s="963"/>
      <c r="X253" s="963"/>
      <c r="Y253" s="963"/>
      <c r="Z253" s="963"/>
    </row>
    <row r="254" spans="1:26" ht="32">
      <c r="A254" s="979"/>
      <c r="B254" s="467"/>
      <c r="C254" s="471" t="s">
        <v>931</v>
      </c>
      <c r="D254" s="696">
        <v>2</v>
      </c>
      <c r="E254" s="696" t="s">
        <v>469</v>
      </c>
      <c r="F254" s="471" t="s">
        <v>6088</v>
      </c>
      <c r="G254" s="1052"/>
      <c r="H254" s="893"/>
      <c r="I254" s="893"/>
      <c r="J254" s="893"/>
      <c r="K254" s="893"/>
      <c r="L254" s="963"/>
      <c r="M254" s="963"/>
      <c r="N254" s="963"/>
      <c r="O254" s="963"/>
      <c r="P254" s="963"/>
      <c r="Q254" s="963"/>
      <c r="R254" s="963"/>
      <c r="S254" s="963"/>
      <c r="T254" s="963"/>
      <c r="U254" s="963"/>
      <c r="V254" s="963"/>
      <c r="W254" s="963"/>
      <c r="X254" s="963"/>
      <c r="Y254" s="963"/>
      <c r="Z254" s="963"/>
    </row>
    <row r="255" spans="1:26" ht="34">
      <c r="A255" s="979" t="s">
        <v>2156</v>
      </c>
      <c r="B255" s="467" t="s">
        <v>934</v>
      </c>
      <c r="C255" s="1063" t="s">
        <v>935</v>
      </c>
      <c r="D255" s="696">
        <v>2</v>
      </c>
      <c r="E255" s="696" t="s">
        <v>469</v>
      </c>
      <c r="F255" s="471" t="s">
        <v>6089</v>
      </c>
      <c r="G255" s="1052"/>
      <c r="H255" s="893"/>
      <c r="I255" s="893"/>
      <c r="J255" s="893"/>
      <c r="K255" s="893"/>
      <c r="L255" s="963"/>
      <c r="M255" s="963"/>
      <c r="N255" s="963"/>
      <c r="O255" s="963"/>
      <c r="P255" s="963"/>
      <c r="Q255" s="963"/>
      <c r="R255" s="963"/>
      <c r="S255" s="963"/>
      <c r="T255" s="963"/>
      <c r="U255" s="963"/>
      <c r="V255" s="963"/>
      <c r="W255" s="963"/>
      <c r="X255" s="963"/>
      <c r="Y255" s="963"/>
      <c r="Z255" s="963"/>
    </row>
    <row r="256" spans="1:26" ht="16">
      <c r="A256" s="979"/>
      <c r="B256" s="467"/>
      <c r="C256" s="475" t="s">
        <v>5798</v>
      </c>
      <c r="D256" s="696">
        <v>2</v>
      </c>
      <c r="E256" s="696" t="s">
        <v>469</v>
      </c>
      <c r="F256" s="475" t="s">
        <v>938</v>
      </c>
      <c r="G256" s="1052"/>
      <c r="H256" s="893"/>
      <c r="I256" s="893"/>
      <c r="J256" s="893"/>
      <c r="K256" s="893"/>
      <c r="L256" s="963"/>
      <c r="M256" s="963"/>
      <c r="N256" s="963"/>
      <c r="O256" s="963"/>
      <c r="P256" s="963"/>
      <c r="Q256" s="963"/>
      <c r="R256" s="963"/>
      <c r="S256" s="963"/>
      <c r="T256" s="963"/>
      <c r="U256" s="963"/>
      <c r="V256" s="963"/>
      <c r="W256" s="963"/>
      <c r="X256" s="963"/>
      <c r="Y256" s="963"/>
      <c r="Z256" s="963"/>
    </row>
    <row r="257" spans="1:26" ht="31.5" hidden="1" customHeight="1">
      <c r="A257" s="310" t="s">
        <v>939</v>
      </c>
      <c r="B257" s="122" t="s">
        <v>940</v>
      </c>
      <c r="C257" s="141"/>
      <c r="D257" s="141"/>
      <c r="E257" s="141"/>
      <c r="F257" s="141"/>
      <c r="G257" s="141"/>
      <c r="H257" s="106"/>
      <c r="I257" s="105"/>
      <c r="J257" s="105"/>
      <c r="K257" s="106"/>
      <c r="L257" s="106"/>
      <c r="M257" s="106"/>
      <c r="N257" s="106"/>
      <c r="O257" s="106"/>
      <c r="P257" s="106"/>
      <c r="Q257" s="106"/>
      <c r="R257" s="106"/>
      <c r="S257" s="106"/>
      <c r="T257" s="106"/>
      <c r="U257" s="106"/>
      <c r="V257" s="106"/>
      <c r="W257" s="106"/>
      <c r="X257" s="106"/>
      <c r="Y257" s="106"/>
      <c r="Z257" s="106"/>
    </row>
    <row r="258" spans="1:26" ht="64">
      <c r="A258" s="979"/>
      <c r="B258" s="467"/>
      <c r="C258" s="471" t="s">
        <v>6090</v>
      </c>
      <c r="D258" s="696">
        <v>2</v>
      </c>
      <c r="E258" s="696"/>
      <c r="F258" s="471" t="s">
        <v>6091</v>
      </c>
      <c r="G258" s="1052"/>
      <c r="H258" s="893"/>
      <c r="I258" s="893"/>
      <c r="J258" s="893"/>
      <c r="K258" s="893"/>
      <c r="L258" s="963"/>
      <c r="M258" s="963"/>
      <c r="N258" s="963"/>
      <c r="O258" s="963"/>
      <c r="P258" s="963"/>
      <c r="Q258" s="963"/>
      <c r="R258" s="963"/>
      <c r="S258" s="963"/>
      <c r="T258" s="963"/>
      <c r="U258" s="963"/>
      <c r="V258" s="963"/>
      <c r="W258" s="963"/>
      <c r="X258" s="963"/>
      <c r="Y258" s="963"/>
      <c r="Z258" s="963"/>
    </row>
    <row r="259" spans="1:26" ht="34">
      <c r="A259" s="979" t="s">
        <v>2157</v>
      </c>
      <c r="B259" s="467" t="s">
        <v>942</v>
      </c>
      <c r="C259" s="475" t="s">
        <v>5800</v>
      </c>
      <c r="D259" s="696">
        <v>2</v>
      </c>
      <c r="E259" s="696" t="s">
        <v>469</v>
      </c>
      <c r="F259" s="471" t="s">
        <v>6092</v>
      </c>
      <c r="G259" s="1052"/>
      <c r="H259" s="893"/>
      <c r="I259" s="893"/>
      <c r="J259" s="893"/>
      <c r="K259" s="893"/>
      <c r="L259" s="963"/>
      <c r="M259" s="963"/>
      <c r="N259" s="963"/>
      <c r="O259" s="963"/>
      <c r="P259" s="963"/>
      <c r="Q259" s="963"/>
      <c r="R259" s="963"/>
      <c r="S259" s="963"/>
      <c r="T259" s="963"/>
      <c r="U259" s="963"/>
      <c r="V259" s="963"/>
      <c r="W259" s="963"/>
      <c r="X259" s="963"/>
      <c r="Y259" s="963"/>
      <c r="Z259" s="963"/>
    </row>
    <row r="260" spans="1:26" ht="34">
      <c r="A260" s="979" t="s">
        <v>944</v>
      </c>
      <c r="B260" s="467" t="s">
        <v>945</v>
      </c>
      <c r="C260" s="475" t="s">
        <v>946</v>
      </c>
      <c r="D260" s="696">
        <v>2</v>
      </c>
      <c r="E260" s="696" t="s">
        <v>469</v>
      </c>
      <c r="F260" s="471" t="s">
        <v>6093</v>
      </c>
      <c r="G260" s="1052"/>
      <c r="H260" s="893"/>
      <c r="I260" s="893"/>
      <c r="J260" s="893"/>
      <c r="K260" s="893"/>
      <c r="L260" s="963"/>
      <c r="M260" s="963"/>
      <c r="N260" s="963"/>
      <c r="O260" s="963"/>
      <c r="P260" s="963"/>
      <c r="Q260" s="963"/>
      <c r="R260" s="963"/>
      <c r="S260" s="963"/>
      <c r="T260" s="963"/>
      <c r="U260" s="963"/>
      <c r="V260" s="963"/>
      <c r="W260" s="963"/>
      <c r="X260" s="963"/>
      <c r="Y260" s="963"/>
      <c r="Z260" s="963"/>
    </row>
    <row r="261" spans="1:26" ht="19">
      <c r="A261" s="982" t="s">
        <v>236</v>
      </c>
      <c r="B261" s="1606" t="s">
        <v>90</v>
      </c>
      <c r="C261" s="1570"/>
      <c r="D261" s="1570"/>
      <c r="E261" s="1570"/>
      <c r="F261" s="1570"/>
      <c r="G261" s="1573"/>
      <c r="H261" s="816"/>
      <c r="I261" s="893">
        <f>SUM(D262:D265)</f>
        <v>8</v>
      </c>
      <c r="J261" s="893">
        <f>COUNT(D262:D265)*2</f>
        <v>8</v>
      </c>
      <c r="K261" s="893">
        <f>I261*100/J261</f>
        <v>100</v>
      </c>
      <c r="L261" s="963"/>
      <c r="M261" s="963"/>
      <c r="N261" s="963"/>
      <c r="O261" s="963"/>
      <c r="P261" s="963"/>
      <c r="Q261" s="963"/>
      <c r="R261" s="963"/>
      <c r="S261" s="963"/>
      <c r="T261" s="963"/>
      <c r="U261" s="963"/>
      <c r="V261" s="963"/>
      <c r="W261" s="963"/>
      <c r="X261" s="963"/>
      <c r="Y261" s="963"/>
      <c r="Z261" s="963"/>
    </row>
    <row r="262" spans="1:26" ht="51">
      <c r="A262" s="979" t="s">
        <v>2159</v>
      </c>
      <c r="B262" s="467" t="s">
        <v>948</v>
      </c>
      <c r="C262" s="471" t="s">
        <v>949</v>
      </c>
      <c r="D262" s="696">
        <v>2</v>
      </c>
      <c r="E262" s="696" t="s">
        <v>506</v>
      </c>
      <c r="F262" s="471" t="s">
        <v>5802</v>
      </c>
      <c r="G262" s="1052"/>
      <c r="H262" s="893"/>
      <c r="I262" s="893"/>
      <c r="J262" s="893"/>
      <c r="K262" s="893"/>
      <c r="L262" s="963"/>
      <c r="M262" s="963"/>
      <c r="N262" s="963"/>
      <c r="O262" s="963"/>
      <c r="P262" s="963"/>
      <c r="Q262" s="963"/>
      <c r="R262" s="963"/>
      <c r="S262" s="963"/>
      <c r="T262" s="963"/>
      <c r="U262" s="963"/>
      <c r="V262" s="963"/>
      <c r="W262" s="963"/>
      <c r="X262" s="963"/>
      <c r="Y262" s="963"/>
      <c r="Z262" s="963"/>
    </row>
    <row r="263" spans="1:26" ht="51">
      <c r="A263" s="979" t="s">
        <v>2160</v>
      </c>
      <c r="B263" s="467" t="s">
        <v>951</v>
      </c>
      <c r="C263" s="475" t="s">
        <v>5803</v>
      </c>
      <c r="D263" s="696">
        <v>2</v>
      </c>
      <c r="E263" s="696" t="s">
        <v>506</v>
      </c>
      <c r="F263" s="471" t="s">
        <v>5804</v>
      </c>
      <c r="G263" s="1052"/>
      <c r="H263" s="893"/>
      <c r="I263" s="893"/>
      <c r="J263" s="893"/>
      <c r="K263" s="893"/>
      <c r="L263" s="963"/>
      <c r="M263" s="963"/>
      <c r="N263" s="963"/>
      <c r="O263" s="963"/>
      <c r="P263" s="963"/>
      <c r="Q263" s="963"/>
      <c r="R263" s="963"/>
      <c r="S263" s="963"/>
      <c r="T263" s="963"/>
      <c r="U263" s="963"/>
      <c r="V263" s="963"/>
      <c r="W263" s="963"/>
      <c r="X263" s="963"/>
      <c r="Y263" s="963"/>
      <c r="Z263" s="963"/>
    </row>
    <row r="264" spans="1:26" ht="16">
      <c r="A264" s="979"/>
      <c r="B264" s="467"/>
      <c r="C264" s="471" t="s">
        <v>6094</v>
      </c>
      <c r="D264" s="696">
        <v>2</v>
      </c>
      <c r="E264" s="696" t="s">
        <v>506</v>
      </c>
      <c r="F264" s="471" t="s">
        <v>6095</v>
      </c>
      <c r="G264" s="1052"/>
      <c r="H264" s="893"/>
      <c r="I264" s="893"/>
      <c r="J264" s="893"/>
      <c r="K264" s="893"/>
      <c r="L264" s="963"/>
      <c r="M264" s="963"/>
      <c r="N264" s="963"/>
      <c r="O264" s="963"/>
      <c r="P264" s="963"/>
      <c r="Q264" s="963"/>
      <c r="R264" s="963"/>
      <c r="S264" s="963"/>
      <c r="T264" s="963"/>
      <c r="U264" s="963"/>
      <c r="V264" s="963"/>
      <c r="W264" s="963"/>
      <c r="X264" s="963"/>
      <c r="Y264" s="963"/>
      <c r="Z264" s="963"/>
    </row>
    <row r="265" spans="1:26" ht="32">
      <c r="A265" s="979" t="s">
        <v>2162</v>
      </c>
      <c r="B265" s="735" t="s">
        <v>956</v>
      </c>
      <c r="C265" s="471" t="s">
        <v>5806</v>
      </c>
      <c r="D265" s="696">
        <v>2</v>
      </c>
      <c r="E265" s="696" t="s">
        <v>469</v>
      </c>
      <c r="F265" s="986" t="s">
        <v>6096</v>
      </c>
      <c r="G265" s="1052"/>
      <c r="H265" s="893"/>
      <c r="I265" s="893"/>
      <c r="J265" s="893"/>
      <c r="K265" s="893"/>
      <c r="L265" s="963"/>
      <c r="M265" s="963"/>
      <c r="N265" s="963"/>
      <c r="O265" s="963"/>
      <c r="P265" s="963"/>
      <c r="Q265" s="963"/>
      <c r="R265" s="963"/>
      <c r="S265" s="963"/>
      <c r="T265" s="963"/>
      <c r="U265" s="963"/>
      <c r="V265" s="963"/>
      <c r="W265" s="963"/>
      <c r="X265" s="963"/>
      <c r="Y265" s="963"/>
      <c r="Z265" s="963"/>
    </row>
    <row r="266" spans="1:26" ht="39.75" hidden="1" customHeight="1">
      <c r="A266" s="349" t="s">
        <v>91</v>
      </c>
      <c r="B266" s="1606" t="s">
        <v>92</v>
      </c>
      <c r="C266" s="1570"/>
      <c r="D266" s="1570"/>
      <c r="E266" s="1570"/>
      <c r="F266" s="1570"/>
      <c r="G266" s="1573"/>
      <c r="H266" s="942"/>
      <c r="I266" s="105">
        <f>SUM(D267:D269)</f>
        <v>0</v>
      </c>
      <c r="J266" s="105">
        <f>COUNT(D267:D269)*2</f>
        <v>0</v>
      </c>
      <c r="K266" s="106"/>
      <c r="L266" s="106"/>
      <c r="M266" s="106"/>
      <c r="N266" s="106"/>
      <c r="O266" s="106"/>
      <c r="P266" s="106"/>
      <c r="Q266" s="106"/>
      <c r="R266" s="106"/>
      <c r="S266" s="106"/>
      <c r="T266" s="106"/>
      <c r="U266" s="106"/>
      <c r="V266" s="106"/>
      <c r="W266" s="106"/>
      <c r="X266" s="106"/>
      <c r="Y266" s="106"/>
      <c r="Z266" s="106"/>
    </row>
    <row r="267" spans="1:26" ht="47.25" hidden="1" customHeight="1">
      <c r="A267" s="348" t="s">
        <v>960</v>
      </c>
      <c r="B267" s="122" t="s">
        <v>961</v>
      </c>
      <c r="C267" s="141"/>
      <c r="D267" s="141"/>
      <c r="E267" s="141"/>
      <c r="F267" s="141"/>
      <c r="G267" s="141"/>
      <c r="H267" s="106"/>
      <c r="I267" s="105"/>
      <c r="J267" s="105"/>
      <c r="K267" s="106"/>
      <c r="L267" s="106"/>
      <c r="M267" s="106"/>
      <c r="N267" s="106"/>
      <c r="O267" s="106"/>
      <c r="P267" s="106"/>
      <c r="Q267" s="106"/>
      <c r="R267" s="106"/>
      <c r="S267" s="106"/>
      <c r="T267" s="106"/>
      <c r="U267" s="106"/>
      <c r="V267" s="106"/>
      <c r="W267" s="106"/>
      <c r="X267" s="106"/>
      <c r="Y267" s="106"/>
      <c r="Z267" s="106"/>
    </row>
    <row r="268" spans="1:26" ht="47.25" hidden="1" customHeight="1">
      <c r="A268" s="348" t="s">
        <v>962</v>
      </c>
      <c r="B268" s="122" t="s">
        <v>963</v>
      </c>
      <c r="C268" s="141"/>
      <c r="D268" s="141"/>
      <c r="E268" s="141"/>
      <c r="F268" s="141"/>
      <c r="G268" s="141"/>
      <c r="H268" s="106"/>
      <c r="I268" s="105"/>
      <c r="J268" s="105"/>
      <c r="K268" s="106"/>
      <c r="L268" s="106"/>
      <c r="M268" s="106"/>
      <c r="N268" s="106"/>
      <c r="O268" s="106"/>
      <c r="P268" s="106"/>
      <c r="Q268" s="106"/>
      <c r="R268" s="106"/>
      <c r="S268" s="106"/>
      <c r="T268" s="106"/>
      <c r="U268" s="106"/>
      <c r="V268" s="106"/>
      <c r="W268" s="106"/>
      <c r="X268" s="106"/>
      <c r="Y268" s="106"/>
      <c r="Z268" s="106"/>
    </row>
    <row r="269" spans="1:26" ht="60" hidden="1" customHeight="1">
      <c r="A269" s="348" t="s">
        <v>964</v>
      </c>
      <c r="B269" s="150" t="s">
        <v>965</v>
      </c>
      <c r="C269" s="106"/>
      <c r="D269" s="141"/>
      <c r="E269" s="141"/>
      <c r="F269" s="141"/>
      <c r="G269" s="141"/>
      <c r="H269" s="106"/>
      <c r="I269" s="105"/>
      <c r="J269" s="105"/>
      <c r="K269" s="106"/>
      <c r="L269" s="106"/>
      <c r="M269" s="106"/>
      <c r="N269" s="106"/>
      <c r="O269" s="106"/>
      <c r="P269" s="106"/>
      <c r="Q269" s="106"/>
      <c r="R269" s="106"/>
      <c r="S269" s="106"/>
      <c r="T269" s="106"/>
      <c r="U269" s="106"/>
      <c r="V269" s="106"/>
      <c r="W269" s="106"/>
      <c r="X269" s="106"/>
      <c r="Y269" s="106"/>
      <c r="Z269" s="106"/>
    </row>
    <row r="270" spans="1:26" ht="19">
      <c r="A270" s="982" t="s">
        <v>238</v>
      </c>
      <c r="B270" s="1606" t="s">
        <v>94</v>
      </c>
      <c r="C270" s="1570"/>
      <c r="D270" s="1570"/>
      <c r="E270" s="1570"/>
      <c r="F270" s="1570"/>
      <c r="G270" s="1573"/>
      <c r="H270" s="816"/>
      <c r="I270" s="893">
        <f>SUM(D271:D274)</f>
        <v>8</v>
      </c>
      <c r="J270" s="893">
        <f>COUNT(D271:D274)*2</f>
        <v>8</v>
      </c>
      <c r="K270" s="893">
        <f>I270*100/J270</f>
        <v>100</v>
      </c>
      <c r="L270" s="963"/>
      <c r="M270" s="963"/>
      <c r="N270" s="963"/>
      <c r="O270" s="963"/>
      <c r="P270" s="963"/>
      <c r="Q270" s="963"/>
      <c r="R270" s="963"/>
      <c r="S270" s="963"/>
      <c r="T270" s="963"/>
      <c r="U270" s="963"/>
      <c r="V270" s="963"/>
      <c r="W270" s="963"/>
      <c r="X270" s="963"/>
      <c r="Y270" s="963"/>
      <c r="Z270" s="963"/>
    </row>
    <row r="271" spans="1:26" ht="32">
      <c r="A271" s="979" t="s">
        <v>2164</v>
      </c>
      <c r="B271" s="467" t="s">
        <v>2165</v>
      </c>
      <c r="C271" s="475" t="s">
        <v>5807</v>
      </c>
      <c r="D271" s="696">
        <v>2</v>
      </c>
      <c r="E271" s="696" t="s">
        <v>504</v>
      </c>
      <c r="F271" s="471" t="s">
        <v>5808</v>
      </c>
      <c r="G271" s="1052"/>
      <c r="H271" s="893"/>
      <c r="I271" s="893"/>
      <c r="J271" s="893"/>
      <c r="K271" s="893"/>
      <c r="L271" s="963"/>
      <c r="M271" s="963"/>
      <c r="N271" s="963"/>
      <c r="O271" s="963"/>
      <c r="P271" s="963"/>
      <c r="Q271" s="963"/>
      <c r="R271" s="963"/>
      <c r="S271" s="963"/>
      <c r="T271" s="963"/>
      <c r="U271" s="963"/>
      <c r="V271" s="963"/>
      <c r="W271" s="963"/>
      <c r="X271" s="963"/>
      <c r="Y271" s="963"/>
      <c r="Z271" s="963"/>
    </row>
    <row r="272" spans="1:26" ht="16">
      <c r="A272" s="979"/>
      <c r="B272" s="467"/>
      <c r="C272" s="471" t="s">
        <v>5809</v>
      </c>
      <c r="D272" s="696">
        <v>2</v>
      </c>
      <c r="E272" s="696" t="s">
        <v>504</v>
      </c>
      <c r="F272" s="471" t="s">
        <v>6097</v>
      </c>
      <c r="G272" s="1052"/>
      <c r="H272" s="893"/>
      <c r="I272" s="893"/>
      <c r="J272" s="893"/>
      <c r="K272" s="893"/>
      <c r="L272" s="963"/>
      <c r="M272" s="963"/>
      <c r="N272" s="963"/>
      <c r="O272" s="963"/>
      <c r="P272" s="963"/>
      <c r="Q272" s="963"/>
      <c r="R272" s="963"/>
      <c r="S272" s="963"/>
      <c r="T272" s="963"/>
      <c r="U272" s="963"/>
      <c r="V272" s="963"/>
      <c r="W272" s="963"/>
      <c r="X272" s="963"/>
      <c r="Y272" s="963"/>
      <c r="Z272" s="963"/>
    </row>
    <row r="273" spans="1:26" ht="34">
      <c r="A273" s="979" t="s">
        <v>2167</v>
      </c>
      <c r="B273" s="467" t="s">
        <v>970</v>
      </c>
      <c r="C273" s="471" t="s">
        <v>5810</v>
      </c>
      <c r="D273" s="696">
        <v>2</v>
      </c>
      <c r="E273" s="696" t="s">
        <v>504</v>
      </c>
      <c r="F273" s="471" t="s">
        <v>6098</v>
      </c>
      <c r="G273" s="1052"/>
      <c r="H273" s="893"/>
      <c r="I273" s="893"/>
      <c r="J273" s="893"/>
      <c r="K273" s="893"/>
      <c r="L273" s="963"/>
      <c r="M273" s="963"/>
      <c r="N273" s="963"/>
      <c r="O273" s="963"/>
      <c r="P273" s="963"/>
      <c r="Q273" s="963"/>
      <c r="R273" s="963"/>
      <c r="S273" s="963"/>
      <c r="T273" s="963"/>
      <c r="U273" s="963"/>
      <c r="V273" s="963"/>
      <c r="W273" s="963"/>
      <c r="X273" s="963"/>
      <c r="Y273" s="963"/>
      <c r="Z273" s="963"/>
    </row>
    <row r="274" spans="1:26" ht="48">
      <c r="A274" s="979" t="s">
        <v>972</v>
      </c>
      <c r="B274" s="471" t="s">
        <v>973</v>
      </c>
      <c r="C274" s="475" t="s">
        <v>974</v>
      </c>
      <c r="D274" s="696">
        <v>2</v>
      </c>
      <c r="E274" s="696" t="s">
        <v>599</v>
      </c>
      <c r="F274" s="471" t="s">
        <v>6099</v>
      </c>
      <c r="G274" s="1052"/>
      <c r="H274" s="893"/>
      <c r="I274" s="893"/>
      <c r="J274" s="893"/>
      <c r="K274" s="893"/>
      <c r="L274" s="963"/>
      <c r="M274" s="963"/>
      <c r="N274" s="963"/>
      <c r="O274" s="963"/>
      <c r="P274" s="963"/>
      <c r="Q274" s="963"/>
      <c r="R274" s="963"/>
      <c r="S274" s="963"/>
      <c r="T274" s="963"/>
      <c r="U274" s="963"/>
      <c r="V274" s="963"/>
      <c r="W274" s="963"/>
      <c r="X274" s="963"/>
      <c r="Y274" s="963"/>
      <c r="Z274" s="963"/>
    </row>
    <row r="275" spans="1:26" ht="39.75" hidden="1" customHeight="1">
      <c r="A275" s="349" t="s">
        <v>95</v>
      </c>
      <c r="B275" s="1606" t="s">
        <v>96</v>
      </c>
      <c r="C275" s="1570"/>
      <c r="D275" s="1570"/>
      <c r="E275" s="1570"/>
      <c r="F275" s="1570"/>
      <c r="G275" s="1573"/>
      <c r="H275" s="942"/>
      <c r="I275" s="105">
        <f>SUM(D276:D277)</f>
        <v>0</v>
      </c>
      <c r="J275" s="105">
        <f>COUNT(D276:D277)*2</f>
        <v>0</v>
      </c>
      <c r="K275" s="106"/>
      <c r="L275" s="106"/>
      <c r="M275" s="106"/>
      <c r="N275" s="106"/>
      <c r="O275" s="106"/>
      <c r="P275" s="106"/>
      <c r="Q275" s="106"/>
      <c r="R275" s="106"/>
      <c r="S275" s="106"/>
      <c r="T275" s="106"/>
      <c r="U275" s="106"/>
      <c r="V275" s="106"/>
      <c r="W275" s="106"/>
      <c r="X275" s="106"/>
      <c r="Y275" s="106"/>
      <c r="Z275" s="106"/>
    </row>
    <row r="276" spans="1:26" ht="47.25" hidden="1" customHeight="1">
      <c r="A276" s="310" t="s">
        <v>975</v>
      </c>
      <c r="B276" s="122" t="s">
        <v>976</v>
      </c>
      <c r="C276" s="141"/>
      <c r="D276" s="141"/>
      <c r="E276" s="141"/>
      <c r="F276" s="141"/>
      <c r="G276" s="141"/>
      <c r="H276" s="106"/>
      <c r="I276" s="105"/>
      <c r="J276" s="105"/>
      <c r="K276" s="106"/>
      <c r="L276" s="106"/>
      <c r="M276" s="106"/>
      <c r="N276" s="106"/>
      <c r="O276" s="106"/>
      <c r="P276" s="106"/>
      <c r="Q276" s="106"/>
      <c r="R276" s="106"/>
      <c r="S276" s="106"/>
      <c r="T276" s="106"/>
      <c r="U276" s="106"/>
      <c r="V276" s="106"/>
      <c r="W276" s="106"/>
      <c r="X276" s="106"/>
      <c r="Y276" s="106"/>
      <c r="Z276" s="106"/>
    </row>
    <row r="277" spans="1:26" ht="47.25" hidden="1" customHeight="1">
      <c r="A277" s="310" t="s">
        <v>977</v>
      </c>
      <c r="B277" s="122" t="s">
        <v>978</v>
      </c>
      <c r="C277" s="141"/>
      <c r="D277" s="141"/>
      <c r="E277" s="141"/>
      <c r="F277" s="141"/>
      <c r="G277" s="141"/>
      <c r="H277" s="106"/>
      <c r="I277" s="105"/>
      <c r="J277" s="105"/>
      <c r="K277" s="106"/>
      <c r="L277" s="106"/>
      <c r="M277" s="106"/>
      <c r="N277" s="106"/>
      <c r="O277" s="106"/>
      <c r="P277" s="106"/>
      <c r="Q277" s="106"/>
      <c r="R277" s="106"/>
      <c r="S277" s="106"/>
      <c r="T277" s="106"/>
      <c r="U277" s="106"/>
      <c r="V277" s="106"/>
      <c r="W277" s="106"/>
      <c r="X277" s="106"/>
      <c r="Y277" s="106"/>
      <c r="Z277" s="106"/>
    </row>
    <row r="278" spans="1:26" ht="39.75" hidden="1" customHeight="1">
      <c r="A278" s="350" t="s">
        <v>97</v>
      </c>
      <c r="B278" s="1606" t="s">
        <v>98</v>
      </c>
      <c r="C278" s="1570"/>
      <c r="D278" s="1570"/>
      <c r="E278" s="1570"/>
      <c r="F278" s="1570"/>
      <c r="G278" s="1573"/>
      <c r="H278" s="942"/>
      <c r="I278" s="105">
        <f>SUM(D279:D280)</f>
        <v>0</v>
      </c>
      <c r="J278" s="105">
        <f>COUNT(D279:D280)*2</f>
        <v>0</v>
      </c>
      <c r="K278" s="106"/>
      <c r="L278" s="106"/>
      <c r="M278" s="106"/>
      <c r="N278" s="106"/>
      <c r="O278" s="106"/>
      <c r="P278" s="106"/>
      <c r="Q278" s="106"/>
      <c r="R278" s="106"/>
      <c r="S278" s="106"/>
      <c r="T278" s="106"/>
      <c r="U278" s="106"/>
      <c r="V278" s="106"/>
      <c r="W278" s="106"/>
      <c r="X278" s="106"/>
      <c r="Y278" s="106"/>
      <c r="Z278" s="106"/>
    </row>
    <row r="279" spans="1:26" ht="31.5" hidden="1" customHeight="1">
      <c r="A279" s="310" t="s">
        <v>979</v>
      </c>
      <c r="B279" s="122" t="s">
        <v>980</v>
      </c>
      <c r="C279" s="141"/>
      <c r="D279" s="141"/>
      <c r="E279" s="141"/>
      <c r="F279" s="141"/>
      <c r="G279" s="141"/>
      <c r="H279" s="106"/>
      <c r="I279" s="105"/>
      <c r="J279" s="105"/>
      <c r="K279" s="106"/>
      <c r="L279" s="106"/>
      <c r="M279" s="106"/>
      <c r="N279" s="106"/>
      <c r="O279" s="106"/>
      <c r="P279" s="106"/>
      <c r="Q279" s="106"/>
      <c r="R279" s="106"/>
      <c r="S279" s="106"/>
      <c r="T279" s="106"/>
      <c r="U279" s="106"/>
      <c r="V279" s="106"/>
      <c r="W279" s="106"/>
      <c r="X279" s="106"/>
      <c r="Y279" s="106"/>
      <c r="Z279" s="106"/>
    </row>
    <row r="280" spans="1:26" ht="47.25" hidden="1" customHeight="1">
      <c r="A280" s="310" t="s">
        <v>981</v>
      </c>
      <c r="B280" s="122" t="s">
        <v>982</v>
      </c>
      <c r="C280" s="141"/>
      <c r="D280" s="141"/>
      <c r="E280" s="141"/>
      <c r="F280" s="141"/>
      <c r="G280" s="141"/>
      <c r="H280" s="106"/>
      <c r="I280" s="105"/>
      <c r="J280" s="105"/>
      <c r="K280" s="106"/>
      <c r="L280" s="106"/>
      <c r="M280" s="106"/>
      <c r="N280" s="106"/>
      <c r="O280" s="106"/>
      <c r="P280" s="106"/>
      <c r="Q280" s="106"/>
      <c r="R280" s="106"/>
      <c r="S280" s="106"/>
      <c r="T280" s="106"/>
      <c r="U280" s="106"/>
      <c r="V280" s="106"/>
      <c r="W280" s="106"/>
      <c r="X280" s="106"/>
      <c r="Y280" s="106"/>
      <c r="Z280" s="106"/>
    </row>
    <row r="281" spans="1:26" ht="39.75" hidden="1" customHeight="1">
      <c r="A281" s="349" t="s">
        <v>2168</v>
      </c>
      <c r="B281" s="1606" t="s">
        <v>100</v>
      </c>
      <c r="C281" s="1570"/>
      <c r="D281" s="1570"/>
      <c r="E281" s="1570"/>
      <c r="F281" s="1570"/>
      <c r="G281" s="1573"/>
      <c r="H281" s="942"/>
      <c r="I281" s="105">
        <f>SUM(D282:D284)</f>
        <v>0</v>
      </c>
      <c r="J281" s="105">
        <f>COUNT(D282:D284)*2</f>
        <v>0</v>
      </c>
      <c r="K281" s="106"/>
      <c r="L281" s="106"/>
      <c r="M281" s="106"/>
      <c r="N281" s="106"/>
      <c r="O281" s="106"/>
      <c r="P281" s="106"/>
      <c r="Q281" s="106"/>
      <c r="R281" s="106"/>
      <c r="S281" s="106"/>
      <c r="T281" s="106"/>
      <c r="U281" s="106"/>
      <c r="V281" s="106"/>
      <c r="W281" s="106"/>
      <c r="X281" s="106"/>
      <c r="Y281" s="106"/>
      <c r="Z281" s="106"/>
    </row>
    <row r="282" spans="1:26" ht="47.25" hidden="1" customHeight="1">
      <c r="A282" s="310" t="s">
        <v>2169</v>
      </c>
      <c r="B282" s="122" t="s">
        <v>984</v>
      </c>
      <c r="C282" s="141"/>
      <c r="D282" s="141"/>
      <c r="E282" s="141"/>
      <c r="F282" s="141"/>
      <c r="G282" s="141"/>
      <c r="H282" s="106"/>
      <c r="I282" s="105"/>
      <c r="J282" s="105"/>
      <c r="K282" s="106"/>
      <c r="L282" s="106"/>
      <c r="M282" s="106"/>
      <c r="N282" s="106"/>
      <c r="O282" s="106"/>
      <c r="P282" s="106"/>
      <c r="Q282" s="106"/>
      <c r="R282" s="106"/>
      <c r="S282" s="106"/>
      <c r="T282" s="106"/>
      <c r="U282" s="106"/>
      <c r="V282" s="106"/>
      <c r="W282" s="106"/>
      <c r="X282" s="106"/>
      <c r="Y282" s="106"/>
      <c r="Z282" s="106"/>
    </row>
    <row r="283" spans="1:26" ht="47.25" hidden="1" customHeight="1">
      <c r="A283" s="310" t="s">
        <v>986</v>
      </c>
      <c r="B283" s="122" t="s">
        <v>987</v>
      </c>
      <c r="C283" s="141"/>
      <c r="D283" s="141"/>
      <c r="E283" s="141"/>
      <c r="F283" s="141"/>
      <c r="G283" s="141"/>
      <c r="H283" s="106"/>
      <c r="I283" s="105"/>
      <c r="J283" s="105"/>
      <c r="K283" s="106"/>
      <c r="L283" s="106"/>
      <c r="M283" s="106"/>
      <c r="N283" s="106"/>
      <c r="O283" s="106"/>
      <c r="P283" s="106"/>
      <c r="Q283" s="106"/>
      <c r="R283" s="106"/>
      <c r="S283" s="106"/>
      <c r="T283" s="106"/>
      <c r="U283" s="106"/>
      <c r="V283" s="106"/>
      <c r="W283" s="106"/>
      <c r="X283" s="106"/>
      <c r="Y283" s="106"/>
      <c r="Z283" s="106"/>
    </row>
    <row r="284" spans="1:26" ht="47.25" hidden="1" customHeight="1">
      <c r="A284" s="310" t="s">
        <v>2170</v>
      </c>
      <c r="B284" s="491" t="s">
        <v>989</v>
      </c>
      <c r="C284" s="141"/>
      <c r="D284" s="141"/>
      <c r="E284" s="141"/>
      <c r="F284" s="141"/>
      <c r="G284" s="141"/>
      <c r="H284" s="106"/>
      <c r="I284" s="105"/>
      <c r="J284" s="105"/>
      <c r="K284" s="106"/>
      <c r="L284" s="106"/>
      <c r="M284" s="106"/>
      <c r="N284" s="106"/>
      <c r="O284" s="106"/>
      <c r="P284" s="106"/>
      <c r="Q284" s="106"/>
      <c r="R284" s="106"/>
      <c r="S284" s="106"/>
      <c r="T284" s="106"/>
      <c r="U284" s="106"/>
      <c r="V284" s="106"/>
      <c r="W284" s="106"/>
      <c r="X284" s="106"/>
      <c r="Y284" s="106"/>
      <c r="Z284" s="106"/>
    </row>
    <row r="285" spans="1:26" ht="19">
      <c r="A285" s="982" t="s">
        <v>239</v>
      </c>
      <c r="B285" s="1606" t="s">
        <v>102</v>
      </c>
      <c r="C285" s="1570"/>
      <c r="D285" s="1570"/>
      <c r="E285" s="1570"/>
      <c r="F285" s="1570"/>
      <c r="G285" s="1573"/>
      <c r="H285" s="816"/>
      <c r="I285" s="893">
        <f>SUM(D286:D288)</f>
        <v>2</v>
      </c>
      <c r="J285" s="893">
        <f>COUNT(D286:D288)*2</f>
        <v>2</v>
      </c>
      <c r="K285" s="893">
        <f>I285*100/J285</f>
        <v>100</v>
      </c>
      <c r="L285" s="963"/>
      <c r="M285" s="963"/>
      <c r="N285" s="963"/>
      <c r="O285" s="963"/>
      <c r="P285" s="963"/>
      <c r="Q285" s="963"/>
      <c r="R285" s="963"/>
      <c r="S285" s="963"/>
      <c r="T285" s="963"/>
      <c r="U285" s="963"/>
      <c r="V285" s="963"/>
      <c r="W285" s="963"/>
      <c r="X285" s="963"/>
      <c r="Y285" s="963"/>
      <c r="Z285" s="963"/>
    </row>
    <row r="286" spans="1:26" ht="57" hidden="1" customHeight="1">
      <c r="A286" s="310" t="s">
        <v>991</v>
      </c>
      <c r="B286" s="235" t="s">
        <v>992</v>
      </c>
      <c r="C286" s="235"/>
      <c r="D286" s="235"/>
      <c r="E286" s="235"/>
      <c r="F286" s="235"/>
      <c r="G286" s="235"/>
      <c r="H286" s="1127"/>
      <c r="I286" s="105"/>
      <c r="J286" s="105"/>
      <c r="K286" s="106"/>
      <c r="L286" s="106"/>
      <c r="M286" s="106"/>
      <c r="N286" s="106"/>
      <c r="O286" s="106"/>
      <c r="P286" s="106"/>
      <c r="Q286" s="106"/>
      <c r="R286" s="106"/>
      <c r="S286" s="106"/>
      <c r="T286" s="106"/>
      <c r="U286" s="106"/>
      <c r="V286" s="106"/>
      <c r="W286" s="106"/>
      <c r="X286" s="106"/>
      <c r="Y286" s="106"/>
      <c r="Z286" s="106"/>
    </row>
    <row r="287" spans="1:26" ht="63" hidden="1" customHeight="1">
      <c r="A287" s="310" t="s">
        <v>994</v>
      </c>
      <c r="B287" s="235" t="s">
        <v>995</v>
      </c>
      <c r="C287" s="235"/>
      <c r="D287" s="235"/>
      <c r="E287" s="235"/>
      <c r="F287" s="235"/>
      <c r="G287" s="235"/>
      <c r="H287" s="1127"/>
      <c r="I287" s="105"/>
      <c r="J287" s="105"/>
      <c r="K287" s="106"/>
      <c r="L287" s="106"/>
      <c r="M287" s="106"/>
      <c r="N287" s="106"/>
      <c r="O287" s="106"/>
      <c r="P287" s="106"/>
      <c r="Q287" s="106"/>
      <c r="R287" s="106"/>
      <c r="S287" s="106"/>
      <c r="T287" s="106"/>
      <c r="U287" s="106"/>
      <c r="V287" s="106"/>
      <c r="W287" s="106"/>
      <c r="X287" s="106"/>
      <c r="Y287" s="106"/>
      <c r="Z287" s="106"/>
    </row>
    <row r="288" spans="1:26" ht="51">
      <c r="A288" s="979" t="s">
        <v>2173</v>
      </c>
      <c r="B288" s="467" t="s">
        <v>1000</v>
      </c>
      <c r="C288" s="475" t="s">
        <v>1001</v>
      </c>
      <c r="D288" s="696">
        <v>2</v>
      </c>
      <c r="E288" s="696" t="s">
        <v>469</v>
      </c>
      <c r="F288" s="475" t="s">
        <v>6100</v>
      </c>
      <c r="G288" s="1052"/>
      <c r="H288" s="893"/>
      <c r="I288" s="893"/>
      <c r="J288" s="893"/>
      <c r="K288" s="893"/>
      <c r="L288" s="963"/>
      <c r="M288" s="963"/>
      <c r="N288" s="963"/>
      <c r="O288" s="963"/>
      <c r="P288" s="963"/>
      <c r="Q288" s="963"/>
      <c r="R288" s="963"/>
      <c r="S288" s="963"/>
      <c r="T288" s="963"/>
      <c r="U288" s="963"/>
      <c r="V288" s="963"/>
      <c r="W288" s="963"/>
      <c r="X288" s="963"/>
      <c r="Y288" s="963"/>
      <c r="Z288" s="963"/>
    </row>
    <row r="289" spans="1:26" ht="63" hidden="1" customHeight="1">
      <c r="A289" s="349" t="s">
        <v>103</v>
      </c>
      <c r="B289" s="1606" t="s">
        <v>104</v>
      </c>
      <c r="C289" s="1570"/>
      <c r="D289" s="1570"/>
      <c r="E289" s="1570"/>
      <c r="F289" s="1570"/>
      <c r="G289" s="1573"/>
      <c r="H289" s="942"/>
      <c r="I289" s="105">
        <f>SUM(D290:D291)</f>
        <v>0</v>
      </c>
      <c r="J289" s="105">
        <f>COUNT(D290:D291)</f>
        <v>0</v>
      </c>
      <c r="K289" s="106"/>
      <c r="L289" s="106"/>
      <c r="M289" s="106"/>
      <c r="N289" s="106"/>
      <c r="O289" s="106"/>
      <c r="P289" s="106"/>
      <c r="Q289" s="106"/>
      <c r="R289" s="106"/>
      <c r="S289" s="106"/>
      <c r="T289" s="106"/>
      <c r="U289" s="106"/>
      <c r="V289" s="106"/>
      <c r="W289" s="106"/>
      <c r="X289" s="106"/>
      <c r="Y289" s="106"/>
      <c r="Z289" s="106"/>
    </row>
    <row r="290" spans="1:26" ht="63" hidden="1" customHeight="1">
      <c r="A290" s="310" t="s">
        <v>1002</v>
      </c>
      <c r="B290" s="207" t="s">
        <v>1003</v>
      </c>
      <c r="C290" s="179"/>
      <c r="D290" s="141"/>
      <c r="E290" s="141"/>
      <c r="F290" s="150"/>
      <c r="G290" s="141"/>
      <c r="H290" s="106"/>
      <c r="I290" s="105"/>
      <c r="J290" s="105"/>
      <c r="K290" s="106"/>
      <c r="L290" s="106"/>
      <c r="M290" s="106"/>
      <c r="N290" s="106"/>
      <c r="O290" s="106"/>
      <c r="P290" s="106"/>
      <c r="Q290" s="106"/>
      <c r="R290" s="106"/>
      <c r="S290" s="106"/>
      <c r="T290" s="106"/>
      <c r="U290" s="106"/>
      <c r="V290" s="106"/>
      <c r="W290" s="106"/>
      <c r="X290" s="106"/>
      <c r="Y290" s="106"/>
      <c r="Z290" s="106"/>
    </row>
    <row r="291" spans="1:26" ht="30" hidden="1" customHeight="1">
      <c r="A291" s="310" t="s">
        <v>1006</v>
      </c>
      <c r="B291" s="207" t="s">
        <v>1007</v>
      </c>
      <c r="C291" s="141"/>
      <c r="D291" s="141"/>
      <c r="E291" s="141"/>
      <c r="F291" s="141"/>
      <c r="G291" s="141"/>
      <c r="H291" s="106"/>
      <c r="I291" s="105"/>
      <c r="J291" s="105"/>
      <c r="K291" s="106"/>
      <c r="L291" s="106"/>
      <c r="M291" s="106"/>
      <c r="N291" s="106"/>
      <c r="O291" s="106"/>
      <c r="P291" s="106"/>
      <c r="Q291" s="106"/>
      <c r="R291" s="106"/>
      <c r="S291" s="106"/>
      <c r="T291" s="106"/>
      <c r="U291" s="106"/>
      <c r="V291" s="106"/>
      <c r="W291" s="106"/>
      <c r="X291" s="106"/>
      <c r="Y291" s="106"/>
      <c r="Z291" s="106"/>
    </row>
    <row r="292" spans="1:26" ht="21">
      <c r="A292" s="979"/>
      <c r="B292" s="1773" t="s">
        <v>1008</v>
      </c>
      <c r="C292" s="1570"/>
      <c r="D292" s="1570"/>
      <c r="E292" s="1570"/>
      <c r="F292" s="1570"/>
      <c r="G292" s="1571"/>
      <c r="H292" s="1038"/>
      <c r="I292" s="893">
        <f t="shared" ref="I292:J292" si="9">I298+I303+I308+I314+I317+I323+I332+I350+I356+I360+I373+I386+I408+I420+I440+I293+I342+I346+I413+I447+I458+I465+I471</f>
        <v>172</v>
      </c>
      <c r="J292" s="893">
        <f t="shared" si="9"/>
        <v>172</v>
      </c>
      <c r="K292" s="893">
        <f>I292*100/J292</f>
        <v>100</v>
      </c>
      <c r="L292" s="963"/>
      <c r="M292" s="963"/>
      <c r="N292" s="963"/>
      <c r="O292" s="963"/>
      <c r="P292" s="963"/>
      <c r="Q292" s="963"/>
      <c r="R292" s="963"/>
      <c r="S292" s="963"/>
      <c r="T292" s="963"/>
      <c r="U292" s="963"/>
      <c r="V292" s="963"/>
      <c r="W292" s="963"/>
      <c r="X292" s="963"/>
      <c r="Y292" s="963"/>
      <c r="Z292" s="963"/>
    </row>
    <row r="293" spans="1:26" ht="14.25" hidden="1" customHeight="1">
      <c r="A293" s="349" t="s">
        <v>241</v>
      </c>
      <c r="B293" s="1606" t="s">
        <v>107</v>
      </c>
      <c r="C293" s="1570"/>
      <c r="D293" s="1570"/>
      <c r="E293" s="1570"/>
      <c r="F293" s="1570"/>
      <c r="G293" s="1573"/>
      <c r="H293" s="942"/>
      <c r="I293" s="105">
        <f>SUM(D294:D297)</f>
        <v>0</v>
      </c>
      <c r="J293" s="105">
        <f>COUNT(D294:D297)*2</f>
        <v>0</v>
      </c>
      <c r="K293" s="106"/>
      <c r="L293" s="106"/>
      <c r="M293" s="106"/>
      <c r="N293" s="106"/>
      <c r="O293" s="106"/>
      <c r="P293" s="106"/>
      <c r="Q293" s="106"/>
      <c r="R293" s="106"/>
      <c r="S293" s="106"/>
      <c r="T293" s="106"/>
      <c r="U293" s="106"/>
      <c r="V293" s="106"/>
      <c r="W293" s="106"/>
      <c r="X293" s="106"/>
      <c r="Y293" s="106"/>
      <c r="Z293" s="106"/>
    </row>
    <row r="294" spans="1:26" ht="14.25" hidden="1" customHeight="1">
      <c r="A294" s="310" t="s">
        <v>2175</v>
      </c>
      <c r="B294" s="122" t="s">
        <v>1010</v>
      </c>
      <c r="C294" s="150"/>
      <c r="D294" s="141"/>
      <c r="E294" s="141"/>
      <c r="F294" s="141"/>
      <c r="G294" s="141"/>
      <c r="H294" s="106"/>
      <c r="I294" s="105"/>
      <c r="J294" s="105"/>
      <c r="K294" s="106"/>
      <c r="L294" s="106"/>
      <c r="M294" s="106"/>
      <c r="N294" s="106"/>
      <c r="O294" s="106"/>
      <c r="P294" s="106"/>
      <c r="Q294" s="106"/>
      <c r="R294" s="106"/>
      <c r="S294" s="106"/>
      <c r="T294" s="106"/>
      <c r="U294" s="106"/>
      <c r="V294" s="106"/>
      <c r="W294" s="106"/>
      <c r="X294" s="106"/>
      <c r="Y294" s="106"/>
      <c r="Z294" s="106"/>
    </row>
    <row r="295" spans="1:26" ht="14.25" hidden="1" customHeight="1">
      <c r="A295" s="310" t="s">
        <v>1014</v>
      </c>
      <c r="B295" s="122" t="s">
        <v>1015</v>
      </c>
      <c r="C295" s="122"/>
      <c r="D295" s="141"/>
      <c r="E295" s="141"/>
      <c r="F295" s="141"/>
      <c r="G295" s="141"/>
      <c r="H295" s="106"/>
      <c r="I295" s="105"/>
      <c r="J295" s="105"/>
      <c r="K295" s="106"/>
      <c r="L295" s="106"/>
      <c r="M295" s="106"/>
      <c r="N295" s="106"/>
      <c r="O295" s="106"/>
      <c r="P295" s="106"/>
      <c r="Q295" s="106"/>
      <c r="R295" s="106"/>
      <c r="S295" s="106"/>
      <c r="T295" s="106"/>
      <c r="U295" s="106"/>
      <c r="V295" s="106"/>
      <c r="W295" s="106"/>
      <c r="X295" s="106"/>
      <c r="Y295" s="106"/>
      <c r="Z295" s="106"/>
    </row>
    <row r="296" spans="1:26" ht="14.25" hidden="1" customHeight="1">
      <c r="A296" s="310" t="s">
        <v>2192</v>
      </c>
      <c r="B296" s="122" t="s">
        <v>1017</v>
      </c>
      <c r="C296" s="141"/>
      <c r="D296" s="141"/>
      <c r="E296" s="141"/>
      <c r="F296" s="141"/>
      <c r="G296" s="141"/>
      <c r="H296" s="106"/>
      <c r="I296" s="105"/>
      <c r="J296" s="105"/>
      <c r="K296" s="106"/>
      <c r="L296" s="106"/>
      <c r="M296" s="106"/>
      <c r="N296" s="106"/>
      <c r="O296" s="106"/>
      <c r="P296" s="106"/>
      <c r="Q296" s="106"/>
      <c r="R296" s="106"/>
      <c r="S296" s="106"/>
      <c r="T296" s="106"/>
      <c r="U296" s="106"/>
      <c r="V296" s="106"/>
      <c r="W296" s="106"/>
      <c r="X296" s="106"/>
      <c r="Y296" s="106"/>
      <c r="Z296" s="106"/>
    </row>
    <row r="297" spans="1:26" ht="14.25" hidden="1" customHeight="1">
      <c r="A297" s="310" t="s">
        <v>2195</v>
      </c>
      <c r="B297" s="122" t="s">
        <v>1029</v>
      </c>
      <c r="C297" s="141"/>
      <c r="D297" s="141"/>
      <c r="E297" s="141"/>
      <c r="F297" s="141"/>
      <c r="G297" s="141"/>
      <c r="H297" s="106"/>
      <c r="I297" s="105"/>
      <c r="J297" s="105"/>
      <c r="K297" s="106"/>
      <c r="L297" s="106"/>
      <c r="M297" s="106"/>
      <c r="N297" s="106"/>
      <c r="O297" s="106"/>
      <c r="P297" s="106"/>
      <c r="Q297" s="106"/>
      <c r="R297" s="106"/>
      <c r="S297" s="106"/>
      <c r="T297" s="106"/>
      <c r="U297" s="106"/>
      <c r="V297" s="106"/>
      <c r="W297" s="106"/>
      <c r="X297" s="106"/>
      <c r="Y297" s="106"/>
      <c r="Z297" s="106"/>
    </row>
    <row r="298" spans="1:26" ht="19">
      <c r="A298" s="982" t="s">
        <v>242</v>
      </c>
      <c r="B298" s="1606" t="s">
        <v>109</v>
      </c>
      <c r="C298" s="1570"/>
      <c r="D298" s="1570"/>
      <c r="E298" s="1570"/>
      <c r="F298" s="1570"/>
      <c r="G298" s="1573"/>
      <c r="H298" s="816"/>
      <c r="I298" s="893">
        <f>SUM(D299:D300)</f>
        <v>2</v>
      </c>
      <c r="J298" s="893">
        <f>COUNT(D299:D300)*2</f>
        <v>2</v>
      </c>
      <c r="K298" s="893">
        <f>I298*100/J298</f>
        <v>100</v>
      </c>
      <c r="L298" s="963"/>
      <c r="M298" s="963"/>
      <c r="N298" s="963"/>
      <c r="O298" s="963"/>
      <c r="P298" s="963"/>
      <c r="Q298" s="963"/>
      <c r="R298" s="963"/>
      <c r="S298" s="963"/>
      <c r="T298" s="963"/>
      <c r="U298" s="963"/>
      <c r="V298" s="963"/>
      <c r="W298" s="963"/>
      <c r="X298" s="963"/>
      <c r="Y298" s="963"/>
      <c r="Z298" s="963"/>
    </row>
    <row r="299" spans="1:26" ht="34">
      <c r="A299" s="979" t="s">
        <v>2196</v>
      </c>
      <c r="B299" s="467" t="s">
        <v>1032</v>
      </c>
      <c r="C299" s="475" t="s">
        <v>5811</v>
      </c>
      <c r="D299" s="696">
        <v>2</v>
      </c>
      <c r="E299" s="180" t="s">
        <v>611</v>
      </c>
      <c r="F299" s="1041" t="s">
        <v>6101</v>
      </c>
      <c r="G299" s="1052"/>
      <c r="H299" s="893"/>
      <c r="I299" s="893"/>
      <c r="J299" s="893"/>
      <c r="K299" s="893"/>
      <c r="L299" s="963"/>
      <c r="M299" s="963"/>
      <c r="N299" s="963"/>
      <c r="O299" s="963"/>
      <c r="P299" s="963"/>
      <c r="Q299" s="963"/>
      <c r="R299" s="963"/>
      <c r="S299" s="963"/>
      <c r="T299" s="963"/>
      <c r="U299" s="963"/>
      <c r="V299" s="963"/>
      <c r="W299" s="963"/>
      <c r="X299" s="963"/>
      <c r="Y299" s="963"/>
      <c r="Z299" s="963"/>
    </row>
    <row r="300" spans="1:26" ht="14.25" hidden="1" customHeight="1">
      <c r="A300" s="310" t="s">
        <v>2198</v>
      </c>
      <c r="B300" s="122" t="s">
        <v>1038</v>
      </c>
      <c r="C300" s="141"/>
      <c r="D300" s="141"/>
      <c r="E300" s="141"/>
      <c r="F300" s="141"/>
      <c r="G300" s="141"/>
      <c r="H300" s="106"/>
      <c r="I300" s="105"/>
      <c r="J300" s="105"/>
      <c r="K300" s="106"/>
      <c r="L300" s="106"/>
      <c r="M300" s="106"/>
      <c r="N300" s="106"/>
      <c r="O300" s="106"/>
      <c r="P300" s="106"/>
      <c r="Q300" s="106"/>
      <c r="R300" s="106"/>
      <c r="S300" s="106"/>
      <c r="T300" s="106"/>
      <c r="U300" s="106"/>
      <c r="V300" s="106"/>
      <c r="W300" s="106"/>
      <c r="X300" s="106"/>
      <c r="Y300" s="106"/>
      <c r="Z300" s="106"/>
    </row>
    <row r="301" spans="1:26" ht="68">
      <c r="A301" s="1128" t="s">
        <v>1044</v>
      </c>
      <c r="B301" s="1129" t="s">
        <v>1045</v>
      </c>
      <c r="C301" s="475" t="s">
        <v>1052</v>
      </c>
      <c r="D301" s="696">
        <v>2</v>
      </c>
      <c r="E301" s="696" t="s">
        <v>599</v>
      </c>
      <c r="F301" s="475" t="s">
        <v>1053</v>
      </c>
      <c r="G301" s="1130"/>
      <c r="H301" s="893"/>
      <c r="I301" s="893"/>
      <c r="J301" s="893"/>
      <c r="K301" s="893"/>
      <c r="L301" s="963"/>
      <c r="M301" s="963"/>
      <c r="N301" s="963"/>
      <c r="O301" s="963"/>
      <c r="P301" s="963"/>
      <c r="Q301" s="963"/>
      <c r="R301" s="963"/>
      <c r="S301" s="963"/>
      <c r="T301" s="963"/>
      <c r="U301" s="963"/>
      <c r="V301" s="963"/>
      <c r="W301" s="963"/>
      <c r="X301" s="963"/>
      <c r="Y301" s="963"/>
      <c r="Z301" s="963"/>
    </row>
    <row r="302" spans="1:26" ht="48">
      <c r="A302" s="1131"/>
      <c r="B302" s="1129"/>
      <c r="C302" s="475" t="s">
        <v>1050</v>
      </c>
      <c r="D302" s="696">
        <v>2</v>
      </c>
      <c r="E302" s="696" t="s">
        <v>877</v>
      </c>
      <c r="F302" s="475" t="s">
        <v>1051</v>
      </c>
      <c r="G302" s="1130"/>
      <c r="H302" s="893"/>
      <c r="I302" s="893"/>
      <c r="J302" s="893"/>
      <c r="K302" s="893"/>
      <c r="L302" s="963"/>
      <c r="M302" s="963"/>
      <c r="N302" s="963"/>
      <c r="O302" s="963"/>
      <c r="P302" s="963"/>
      <c r="Q302" s="963"/>
      <c r="R302" s="963"/>
      <c r="S302" s="963"/>
      <c r="T302" s="963"/>
      <c r="U302" s="963"/>
      <c r="V302" s="963"/>
      <c r="W302" s="963"/>
      <c r="X302" s="963"/>
      <c r="Y302" s="963"/>
      <c r="Z302" s="963"/>
    </row>
    <row r="303" spans="1:26" ht="19">
      <c r="A303" s="982" t="s">
        <v>244</v>
      </c>
      <c r="B303" s="1606" t="s">
        <v>111</v>
      </c>
      <c r="C303" s="1570"/>
      <c r="D303" s="1570"/>
      <c r="E303" s="1570"/>
      <c r="F303" s="1570"/>
      <c r="G303" s="1573"/>
      <c r="H303" s="816"/>
      <c r="I303" s="893">
        <f>SUM(D304:D307)</f>
        <v>2</v>
      </c>
      <c r="J303" s="893">
        <f>COUNT(D304:D307)*2</f>
        <v>2</v>
      </c>
      <c r="K303" s="893">
        <f>I303*100/J303</f>
        <v>100</v>
      </c>
      <c r="L303" s="963"/>
      <c r="M303" s="963"/>
      <c r="N303" s="963"/>
      <c r="O303" s="963"/>
      <c r="P303" s="963"/>
      <c r="Q303" s="963"/>
      <c r="R303" s="963"/>
      <c r="S303" s="963"/>
      <c r="T303" s="963"/>
      <c r="U303" s="963"/>
      <c r="V303" s="963"/>
      <c r="W303" s="963"/>
      <c r="X303" s="963"/>
      <c r="Y303" s="963"/>
      <c r="Z303" s="963"/>
    </row>
    <row r="304" spans="1:26" ht="51">
      <c r="A304" s="979" t="s">
        <v>2201</v>
      </c>
      <c r="B304" s="467" t="s">
        <v>1055</v>
      </c>
      <c r="C304" s="475" t="s">
        <v>6102</v>
      </c>
      <c r="D304" s="696">
        <v>2</v>
      </c>
      <c r="E304" s="180" t="s">
        <v>599</v>
      </c>
      <c r="F304" s="471" t="s">
        <v>6103</v>
      </c>
      <c r="G304" s="1052"/>
      <c r="H304" s="893"/>
      <c r="I304" s="893"/>
      <c r="J304" s="893"/>
      <c r="K304" s="893"/>
      <c r="L304" s="963"/>
      <c r="M304" s="963"/>
      <c r="N304" s="963"/>
      <c r="O304" s="963"/>
      <c r="P304" s="963"/>
      <c r="Q304" s="963"/>
      <c r="R304" s="963"/>
      <c r="S304" s="963"/>
      <c r="T304" s="963"/>
      <c r="U304" s="963"/>
      <c r="V304" s="963"/>
      <c r="W304" s="963"/>
      <c r="X304" s="963"/>
      <c r="Y304" s="963"/>
      <c r="Z304" s="963"/>
    </row>
    <row r="305" spans="1:26" ht="63" hidden="1" customHeight="1">
      <c r="A305" s="310" t="s">
        <v>2203</v>
      </c>
      <c r="B305" s="150" t="s">
        <v>1060</v>
      </c>
      <c r="C305" s="122"/>
      <c r="D305" s="141"/>
      <c r="E305" s="141"/>
      <c r="F305" s="141"/>
      <c r="G305" s="141"/>
      <c r="H305" s="106"/>
      <c r="I305" s="105"/>
      <c r="J305" s="105"/>
      <c r="K305" s="106"/>
      <c r="L305" s="106"/>
      <c r="M305" s="106"/>
      <c r="N305" s="106"/>
      <c r="O305" s="106"/>
      <c r="P305" s="106"/>
      <c r="Q305" s="106"/>
      <c r="R305" s="106"/>
      <c r="S305" s="106"/>
      <c r="T305" s="106"/>
      <c r="U305" s="106"/>
      <c r="V305" s="106"/>
      <c r="W305" s="106"/>
      <c r="X305" s="106"/>
      <c r="Y305" s="106"/>
      <c r="Z305" s="106"/>
    </row>
    <row r="306" spans="1:26" ht="47.25" hidden="1" customHeight="1">
      <c r="A306" s="1057"/>
      <c r="B306" s="122"/>
      <c r="C306" s="467"/>
      <c r="D306" s="141"/>
      <c r="E306" s="141"/>
      <c r="F306" s="141"/>
      <c r="G306" s="141"/>
      <c r="H306" s="106"/>
      <c r="I306" s="105"/>
      <c r="J306" s="105"/>
      <c r="K306" s="106"/>
      <c r="L306" s="106"/>
      <c r="M306" s="106"/>
      <c r="N306" s="106"/>
      <c r="O306" s="106"/>
      <c r="P306" s="106"/>
      <c r="Q306" s="106"/>
      <c r="R306" s="106"/>
      <c r="S306" s="106"/>
      <c r="T306" s="106"/>
      <c r="U306" s="106"/>
      <c r="V306" s="106"/>
      <c r="W306" s="106"/>
      <c r="X306" s="106"/>
      <c r="Y306" s="106"/>
      <c r="Z306" s="106"/>
    </row>
    <row r="307" spans="1:26" ht="47.25" hidden="1" customHeight="1">
      <c r="A307" s="310" t="s">
        <v>1073</v>
      </c>
      <c r="B307" s="122" t="s">
        <v>1074</v>
      </c>
      <c r="C307" s="141"/>
      <c r="D307" s="141"/>
      <c r="E307" s="141"/>
      <c r="F307" s="141"/>
      <c r="G307" s="141"/>
      <c r="H307" s="106"/>
      <c r="I307" s="105"/>
      <c r="J307" s="105"/>
      <c r="K307" s="106"/>
      <c r="L307" s="106"/>
      <c r="M307" s="106"/>
      <c r="N307" s="106"/>
      <c r="O307" s="106"/>
      <c r="P307" s="106"/>
      <c r="Q307" s="106"/>
      <c r="R307" s="106"/>
      <c r="S307" s="106"/>
      <c r="T307" s="106"/>
      <c r="U307" s="106"/>
      <c r="V307" s="106"/>
      <c r="W307" s="106"/>
      <c r="X307" s="106"/>
      <c r="Y307" s="106"/>
      <c r="Z307" s="106"/>
    </row>
    <row r="308" spans="1:26" ht="19">
      <c r="A308" s="982" t="s">
        <v>246</v>
      </c>
      <c r="B308" s="1606" t="s">
        <v>113</v>
      </c>
      <c r="C308" s="1570"/>
      <c r="D308" s="1570"/>
      <c r="E308" s="1570"/>
      <c r="F308" s="1570"/>
      <c r="G308" s="1573"/>
      <c r="H308" s="816"/>
      <c r="I308" s="893">
        <f>SUM(D309:D313)</f>
        <v>6</v>
      </c>
      <c r="J308" s="893">
        <f>COUNT(D309:D313)*2</f>
        <v>6</v>
      </c>
      <c r="K308" s="893">
        <f>I308*100/J308</f>
        <v>100</v>
      </c>
      <c r="L308" s="963"/>
      <c r="M308" s="963"/>
      <c r="N308" s="963"/>
      <c r="O308" s="963"/>
      <c r="P308" s="963"/>
      <c r="Q308" s="963"/>
      <c r="R308" s="963"/>
      <c r="S308" s="963"/>
      <c r="T308" s="963"/>
      <c r="U308" s="963"/>
      <c r="V308" s="963"/>
      <c r="W308" s="963"/>
      <c r="X308" s="963"/>
      <c r="Y308" s="963"/>
      <c r="Z308" s="963"/>
    </row>
    <row r="309" spans="1:26" ht="48">
      <c r="A309" s="979" t="s">
        <v>2213</v>
      </c>
      <c r="B309" s="467" t="s">
        <v>1076</v>
      </c>
      <c r="C309" s="471" t="s">
        <v>5816</v>
      </c>
      <c r="D309" s="696">
        <v>2</v>
      </c>
      <c r="E309" s="696" t="s">
        <v>506</v>
      </c>
      <c r="F309" s="471" t="s">
        <v>6104</v>
      </c>
      <c r="G309" s="1052"/>
      <c r="H309" s="893"/>
      <c r="I309" s="893"/>
      <c r="J309" s="893"/>
      <c r="K309" s="893"/>
      <c r="L309" s="963"/>
      <c r="M309" s="963"/>
      <c r="N309" s="963"/>
      <c r="O309" s="963"/>
      <c r="P309" s="963"/>
      <c r="Q309" s="963"/>
      <c r="R309" s="963"/>
      <c r="S309" s="963"/>
      <c r="T309" s="963"/>
      <c r="U309" s="963"/>
      <c r="V309" s="963"/>
      <c r="W309" s="963"/>
      <c r="X309" s="963"/>
      <c r="Y309" s="963"/>
      <c r="Z309" s="963"/>
    </row>
    <row r="310" spans="1:26" ht="45.75" hidden="1" customHeight="1">
      <c r="A310" s="310" t="s">
        <v>2214</v>
      </c>
      <c r="B310" s="150" t="s">
        <v>1080</v>
      </c>
      <c r="C310" s="150"/>
      <c r="D310" s="141"/>
      <c r="E310" s="141"/>
      <c r="F310" s="150"/>
      <c r="G310" s="141"/>
      <c r="H310" s="106"/>
      <c r="I310" s="1122"/>
      <c r="J310" s="1122"/>
      <c r="K310" s="106"/>
      <c r="L310" s="106"/>
      <c r="M310" s="106"/>
      <c r="N310" s="106"/>
      <c r="O310" s="106"/>
      <c r="P310" s="106"/>
      <c r="Q310" s="106"/>
      <c r="R310" s="106"/>
      <c r="S310" s="106"/>
      <c r="T310" s="106"/>
      <c r="U310" s="106"/>
      <c r="V310" s="106"/>
      <c r="W310" s="106"/>
      <c r="X310" s="106"/>
      <c r="Y310" s="106"/>
      <c r="Z310" s="106"/>
    </row>
    <row r="311" spans="1:26" ht="51">
      <c r="A311" s="979" t="s">
        <v>2215</v>
      </c>
      <c r="B311" s="467" t="s">
        <v>1086</v>
      </c>
      <c r="C311" s="471" t="s">
        <v>1087</v>
      </c>
      <c r="D311" s="696">
        <v>2</v>
      </c>
      <c r="E311" s="696" t="s">
        <v>599</v>
      </c>
      <c r="F311" s="471" t="s">
        <v>6105</v>
      </c>
      <c r="G311" s="1052"/>
      <c r="H311" s="893"/>
      <c r="I311" s="893"/>
      <c r="J311" s="893"/>
      <c r="K311" s="893"/>
      <c r="L311" s="963"/>
      <c r="M311" s="963"/>
      <c r="N311" s="963"/>
      <c r="O311" s="963"/>
      <c r="P311" s="963"/>
      <c r="Q311" s="963"/>
      <c r="R311" s="963"/>
      <c r="S311" s="963"/>
      <c r="T311" s="963"/>
      <c r="U311" s="963"/>
      <c r="V311" s="963"/>
      <c r="W311" s="963"/>
      <c r="X311" s="963"/>
      <c r="Y311" s="963"/>
      <c r="Z311" s="963"/>
    </row>
    <row r="312" spans="1:26" ht="15.75" hidden="1" customHeight="1">
      <c r="A312" s="310" t="s">
        <v>2216</v>
      </c>
      <c r="B312" s="122" t="s">
        <v>1091</v>
      </c>
      <c r="C312" s="141"/>
      <c r="D312" s="141"/>
      <c r="E312" s="141"/>
      <c r="F312" s="141"/>
      <c r="G312" s="141"/>
      <c r="H312" s="106"/>
      <c r="I312" s="105"/>
      <c r="J312" s="105"/>
      <c r="K312" s="106"/>
      <c r="L312" s="106"/>
      <c r="M312" s="106"/>
      <c r="N312" s="106"/>
      <c r="O312" s="106"/>
      <c r="P312" s="106"/>
      <c r="Q312" s="106"/>
      <c r="R312" s="106"/>
      <c r="S312" s="106"/>
      <c r="T312" s="106"/>
      <c r="U312" s="106"/>
      <c r="V312" s="106"/>
      <c r="W312" s="106"/>
      <c r="X312" s="106"/>
      <c r="Y312" s="106"/>
      <c r="Z312" s="106"/>
    </row>
    <row r="313" spans="1:26" ht="34">
      <c r="A313" s="979" t="s">
        <v>2217</v>
      </c>
      <c r="B313" s="467" t="s">
        <v>1095</v>
      </c>
      <c r="C313" s="467" t="s">
        <v>1096</v>
      </c>
      <c r="D313" s="696">
        <v>2</v>
      </c>
      <c r="E313" s="696" t="s">
        <v>611</v>
      </c>
      <c r="F313" s="471" t="s">
        <v>1100</v>
      </c>
      <c r="G313" s="1052"/>
      <c r="H313" s="893"/>
      <c r="I313" s="893"/>
      <c r="J313" s="893"/>
      <c r="K313" s="893"/>
      <c r="L313" s="963"/>
      <c r="M313" s="963"/>
      <c r="N313" s="963"/>
      <c r="O313" s="963"/>
      <c r="P313" s="963"/>
      <c r="Q313" s="963"/>
      <c r="R313" s="963"/>
      <c r="S313" s="963"/>
      <c r="T313" s="963"/>
      <c r="U313" s="963"/>
      <c r="V313" s="963"/>
      <c r="W313" s="963"/>
      <c r="X313" s="963"/>
      <c r="Y313" s="963"/>
      <c r="Z313" s="963"/>
    </row>
    <row r="314" spans="1:26" ht="19">
      <c r="A314" s="982" t="s">
        <v>247</v>
      </c>
      <c r="B314" s="1606" t="s">
        <v>115</v>
      </c>
      <c r="C314" s="1570"/>
      <c r="D314" s="1570"/>
      <c r="E314" s="1570"/>
      <c r="F314" s="1570"/>
      <c r="G314" s="1573"/>
      <c r="H314" s="816"/>
      <c r="I314" s="893">
        <f>SUM(D315:D316)</f>
        <v>4</v>
      </c>
      <c r="J314" s="893">
        <f>COUNT(D315:D316)*2</f>
        <v>4</v>
      </c>
      <c r="K314" s="893">
        <f>I314*100/J314</f>
        <v>100</v>
      </c>
      <c r="L314" s="963"/>
      <c r="M314" s="963"/>
      <c r="N314" s="963"/>
      <c r="O314" s="963"/>
      <c r="P314" s="963"/>
      <c r="Q314" s="963"/>
      <c r="R314" s="963"/>
      <c r="S314" s="963"/>
      <c r="T314" s="963"/>
      <c r="U314" s="963"/>
      <c r="V314" s="963"/>
      <c r="W314" s="963"/>
      <c r="X314" s="963"/>
      <c r="Y314" s="963"/>
      <c r="Z314" s="963"/>
    </row>
    <row r="315" spans="1:26" ht="48">
      <c r="A315" s="979" t="s">
        <v>2218</v>
      </c>
      <c r="B315" s="471" t="s">
        <v>1102</v>
      </c>
      <c r="C315" s="986" t="s">
        <v>1103</v>
      </c>
      <c r="D315" s="696">
        <v>2</v>
      </c>
      <c r="E315" s="696" t="s">
        <v>506</v>
      </c>
      <c r="F315" s="471" t="s">
        <v>6106</v>
      </c>
      <c r="G315" s="1052"/>
      <c r="H315" s="893"/>
      <c r="I315" s="893"/>
      <c r="J315" s="893"/>
      <c r="K315" s="893"/>
      <c r="L315" s="963"/>
      <c r="M315" s="963"/>
      <c r="N315" s="963"/>
      <c r="O315" s="963"/>
      <c r="P315" s="963"/>
      <c r="Q315" s="963"/>
      <c r="R315" s="963"/>
      <c r="S315" s="963"/>
      <c r="T315" s="963"/>
      <c r="U315" s="963"/>
      <c r="V315" s="963"/>
      <c r="W315" s="963"/>
      <c r="X315" s="963"/>
      <c r="Y315" s="963"/>
      <c r="Z315" s="963"/>
    </row>
    <row r="316" spans="1:26" ht="32">
      <c r="A316" s="979" t="s">
        <v>2219</v>
      </c>
      <c r="B316" s="471" t="s">
        <v>1106</v>
      </c>
      <c r="C316" s="471" t="s">
        <v>4349</v>
      </c>
      <c r="D316" s="696">
        <v>2</v>
      </c>
      <c r="E316" s="696" t="s">
        <v>506</v>
      </c>
      <c r="F316" s="475" t="s">
        <v>5818</v>
      </c>
      <c r="G316" s="1052"/>
      <c r="H316" s="893"/>
      <c r="I316" s="893"/>
      <c r="J316" s="893"/>
      <c r="K316" s="893"/>
      <c r="L316" s="963"/>
      <c r="M316" s="963"/>
      <c r="N316" s="963"/>
      <c r="O316" s="963"/>
      <c r="P316" s="963"/>
      <c r="Q316" s="963"/>
      <c r="R316" s="963"/>
      <c r="S316" s="963"/>
      <c r="T316" s="963"/>
      <c r="U316" s="963"/>
      <c r="V316" s="963"/>
      <c r="W316" s="963"/>
      <c r="X316" s="963"/>
      <c r="Y316" s="963"/>
      <c r="Z316" s="963"/>
    </row>
    <row r="317" spans="1:26" ht="19">
      <c r="A317" s="982" t="s">
        <v>249</v>
      </c>
      <c r="B317" s="1606" t="s">
        <v>117</v>
      </c>
      <c r="C317" s="1570"/>
      <c r="D317" s="1570"/>
      <c r="E317" s="1570"/>
      <c r="F317" s="1570"/>
      <c r="G317" s="1573"/>
      <c r="H317" s="816"/>
      <c r="I317" s="893">
        <f>SUM(D318:D322)</f>
        <v>10</v>
      </c>
      <c r="J317" s="893">
        <f>COUNT(D318:D322)*2</f>
        <v>10</v>
      </c>
      <c r="K317" s="893">
        <f>I317*100/J317</f>
        <v>100</v>
      </c>
      <c r="L317" s="963"/>
      <c r="M317" s="963"/>
      <c r="N317" s="963"/>
      <c r="O317" s="963"/>
      <c r="P317" s="963"/>
      <c r="Q317" s="963"/>
      <c r="R317" s="963"/>
      <c r="S317" s="963"/>
      <c r="T317" s="963"/>
      <c r="U317" s="963"/>
      <c r="V317" s="963"/>
      <c r="W317" s="963"/>
      <c r="X317" s="963"/>
      <c r="Y317" s="963"/>
      <c r="Z317" s="963"/>
    </row>
    <row r="318" spans="1:26" ht="32">
      <c r="A318" s="979" t="s">
        <v>2221</v>
      </c>
      <c r="B318" s="471" t="s">
        <v>1109</v>
      </c>
      <c r="C318" s="475" t="s">
        <v>6107</v>
      </c>
      <c r="D318" s="696">
        <v>2</v>
      </c>
      <c r="E318" s="696" t="s">
        <v>877</v>
      </c>
      <c r="F318" s="471" t="s">
        <v>6108</v>
      </c>
      <c r="G318" s="1052"/>
      <c r="H318" s="893"/>
      <c r="I318" s="893"/>
      <c r="J318" s="893"/>
      <c r="K318" s="893"/>
      <c r="L318" s="963"/>
      <c r="M318" s="963"/>
      <c r="N318" s="963"/>
      <c r="O318" s="963"/>
      <c r="P318" s="963"/>
      <c r="Q318" s="963"/>
      <c r="R318" s="963"/>
      <c r="S318" s="963"/>
      <c r="T318" s="963"/>
      <c r="U318" s="963"/>
      <c r="V318" s="963"/>
      <c r="W318" s="963"/>
      <c r="X318" s="963"/>
      <c r="Y318" s="963"/>
      <c r="Z318" s="963"/>
    </row>
    <row r="319" spans="1:26" ht="32">
      <c r="A319" s="979" t="s">
        <v>2226</v>
      </c>
      <c r="B319" s="471" t="s">
        <v>1113</v>
      </c>
      <c r="C319" s="471" t="s">
        <v>1115</v>
      </c>
      <c r="D319" s="696">
        <v>2</v>
      </c>
      <c r="E319" s="696" t="s">
        <v>599</v>
      </c>
      <c r="F319" s="471" t="s">
        <v>6109</v>
      </c>
      <c r="G319" s="1052"/>
      <c r="H319" s="893"/>
      <c r="I319" s="893"/>
      <c r="J319" s="893"/>
      <c r="K319" s="893"/>
      <c r="L319" s="963"/>
      <c r="M319" s="963"/>
      <c r="N319" s="963"/>
      <c r="O319" s="963"/>
      <c r="P319" s="963"/>
      <c r="Q319" s="963"/>
      <c r="R319" s="963"/>
      <c r="S319" s="963"/>
      <c r="T319" s="963"/>
      <c r="U319" s="963"/>
      <c r="V319" s="963"/>
      <c r="W319" s="963"/>
      <c r="X319" s="963"/>
      <c r="Y319" s="963"/>
      <c r="Z319" s="963"/>
    </row>
    <row r="320" spans="1:26" ht="32">
      <c r="A320" s="979"/>
      <c r="B320" s="471"/>
      <c r="C320" s="471" t="s">
        <v>6110</v>
      </c>
      <c r="D320" s="696">
        <v>2</v>
      </c>
      <c r="E320" s="696" t="s">
        <v>877</v>
      </c>
      <c r="F320" s="471" t="s">
        <v>6109</v>
      </c>
      <c r="G320" s="1052"/>
      <c r="H320" s="893"/>
      <c r="I320" s="893"/>
      <c r="J320" s="893"/>
      <c r="K320" s="893"/>
      <c r="L320" s="963"/>
      <c r="M320" s="963"/>
      <c r="N320" s="963"/>
      <c r="O320" s="963"/>
      <c r="P320" s="963"/>
      <c r="Q320" s="963"/>
      <c r="R320" s="963"/>
      <c r="S320" s="963"/>
      <c r="T320" s="963"/>
      <c r="U320" s="963"/>
      <c r="V320" s="963"/>
      <c r="W320" s="963"/>
      <c r="X320" s="963"/>
      <c r="Y320" s="963"/>
      <c r="Z320" s="963"/>
    </row>
    <row r="321" spans="1:26" ht="32">
      <c r="A321" s="979" t="s">
        <v>1118</v>
      </c>
      <c r="B321" s="471" t="s">
        <v>1119</v>
      </c>
      <c r="C321" s="735" t="s">
        <v>1120</v>
      </c>
      <c r="D321" s="696">
        <v>2</v>
      </c>
      <c r="E321" s="737" t="s">
        <v>1099</v>
      </c>
      <c r="F321" s="735" t="s">
        <v>1121</v>
      </c>
      <c r="G321" s="1130"/>
      <c r="H321" s="893"/>
      <c r="I321" s="893"/>
      <c r="J321" s="893"/>
      <c r="K321" s="893"/>
      <c r="L321" s="963"/>
      <c r="M321" s="963"/>
      <c r="N321" s="963"/>
      <c r="O321" s="963"/>
      <c r="P321" s="963"/>
      <c r="Q321" s="963"/>
      <c r="R321" s="963"/>
      <c r="S321" s="963"/>
      <c r="T321" s="963"/>
      <c r="U321" s="963"/>
      <c r="V321" s="963"/>
      <c r="W321" s="963"/>
      <c r="X321" s="963"/>
      <c r="Y321" s="963"/>
      <c r="Z321" s="963"/>
    </row>
    <row r="322" spans="1:26" ht="32">
      <c r="A322" s="1132"/>
      <c r="B322" s="983"/>
      <c r="C322" s="735" t="s">
        <v>2233</v>
      </c>
      <c r="D322" s="696">
        <v>2</v>
      </c>
      <c r="E322" s="737" t="s">
        <v>599</v>
      </c>
      <c r="F322" s="735" t="s">
        <v>3392</v>
      </c>
      <c r="G322" s="1130"/>
      <c r="H322" s="893"/>
      <c r="I322" s="893"/>
      <c r="J322" s="893"/>
      <c r="K322" s="893"/>
      <c r="L322" s="963"/>
      <c r="M322" s="963"/>
      <c r="N322" s="963"/>
      <c r="O322" s="963"/>
      <c r="P322" s="963"/>
      <c r="Q322" s="963"/>
      <c r="R322" s="963"/>
      <c r="S322" s="963"/>
      <c r="T322" s="963"/>
      <c r="U322" s="963"/>
      <c r="V322" s="963"/>
      <c r="W322" s="963"/>
      <c r="X322" s="963"/>
      <c r="Y322" s="963"/>
      <c r="Z322" s="963"/>
    </row>
    <row r="323" spans="1:26" ht="19">
      <c r="A323" s="982" t="s">
        <v>250</v>
      </c>
      <c r="B323" s="1606" t="s">
        <v>119</v>
      </c>
      <c r="C323" s="1570"/>
      <c r="D323" s="1570"/>
      <c r="E323" s="1570"/>
      <c r="F323" s="1570"/>
      <c r="G323" s="1573"/>
      <c r="H323" s="816"/>
      <c r="I323" s="893">
        <f>SUM(D324:D331)</f>
        <v>14</v>
      </c>
      <c r="J323" s="893">
        <f>COUNT(D324:D331)*2</f>
        <v>14</v>
      </c>
      <c r="K323" s="893">
        <f>I323*100/J323</f>
        <v>100</v>
      </c>
      <c r="L323" s="963"/>
      <c r="M323" s="963"/>
      <c r="N323" s="963"/>
      <c r="O323" s="963"/>
      <c r="P323" s="963"/>
      <c r="Q323" s="963"/>
      <c r="R323" s="963"/>
      <c r="S323" s="963"/>
      <c r="T323" s="963"/>
      <c r="U323" s="963"/>
      <c r="V323" s="963"/>
      <c r="W323" s="963"/>
      <c r="X323" s="963"/>
      <c r="Y323" s="963"/>
      <c r="Z323" s="963"/>
    </row>
    <row r="324" spans="1:26" ht="64">
      <c r="A324" s="979" t="s">
        <v>2238</v>
      </c>
      <c r="B324" s="467" t="s">
        <v>3811</v>
      </c>
      <c r="C324" s="471" t="s">
        <v>1124</v>
      </c>
      <c r="D324" s="696">
        <v>2</v>
      </c>
      <c r="E324" s="845" t="s">
        <v>387</v>
      </c>
      <c r="F324" s="471" t="s">
        <v>5821</v>
      </c>
      <c r="G324" s="1052"/>
      <c r="H324" s="893"/>
      <c r="I324" s="893"/>
      <c r="J324" s="893"/>
      <c r="K324" s="893"/>
      <c r="L324" s="963"/>
      <c r="M324" s="963"/>
      <c r="N324" s="963"/>
      <c r="O324" s="963"/>
      <c r="P324" s="963"/>
      <c r="Q324" s="963"/>
      <c r="R324" s="963"/>
      <c r="S324" s="963"/>
      <c r="T324" s="963"/>
      <c r="U324" s="963"/>
      <c r="V324" s="963"/>
      <c r="W324" s="963"/>
      <c r="X324" s="963"/>
      <c r="Y324" s="963"/>
      <c r="Z324" s="963"/>
    </row>
    <row r="325" spans="1:26" ht="80">
      <c r="A325" s="979"/>
      <c r="B325" s="467"/>
      <c r="C325" s="471" t="s">
        <v>2881</v>
      </c>
      <c r="D325" s="696">
        <v>2</v>
      </c>
      <c r="E325" s="180" t="s">
        <v>599</v>
      </c>
      <c r="F325" s="471" t="s">
        <v>2882</v>
      </c>
      <c r="G325" s="1052"/>
      <c r="H325" s="893"/>
      <c r="I325" s="893"/>
      <c r="J325" s="893"/>
      <c r="K325" s="893"/>
      <c r="L325" s="963"/>
      <c r="M325" s="963"/>
      <c r="N325" s="963"/>
      <c r="O325" s="963"/>
      <c r="P325" s="963"/>
      <c r="Q325" s="963"/>
      <c r="R325" s="963"/>
      <c r="S325" s="963"/>
      <c r="T325" s="963"/>
      <c r="U325" s="963"/>
      <c r="V325" s="963"/>
      <c r="W325" s="963"/>
      <c r="X325" s="963"/>
      <c r="Y325" s="963"/>
      <c r="Z325" s="963"/>
    </row>
    <row r="326" spans="1:26" ht="51">
      <c r="A326" s="979" t="s">
        <v>2240</v>
      </c>
      <c r="B326" s="467" t="s">
        <v>1131</v>
      </c>
      <c r="C326" s="467" t="s">
        <v>1132</v>
      </c>
      <c r="D326" s="696">
        <v>2</v>
      </c>
      <c r="E326" s="845" t="s">
        <v>877</v>
      </c>
      <c r="F326" s="471" t="s">
        <v>6111</v>
      </c>
      <c r="G326" s="1052"/>
      <c r="H326" s="893"/>
      <c r="I326" s="893"/>
      <c r="J326" s="893"/>
      <c r="K326" s="893"/>
      <c r="L326" s="963"/>
      <c r="M326" s="963"/>
      <c r="N326" s="963"/>
      <c r="O326" s="963"/>
      <c r="P326" s="963"/>
      <c r="Q326" s="963"/>
      <c r="R326" s="963"/>
      <c r="S326" s="963"/>
      <c r="T326" s="963"/>
      <c r="U326" s="963"/>
      <c r="V326" s="963"/>
      <c r="W326" s="963"/>
      <c r="X326" s="963"/>
      <c r="Y326" s="963"/>
      <c r="Z326" s="963"/>
    </row>
    <row r="327" spans="1:26" ht="32">
      <c r="A327" s="979"/>
      <c r="B327" s="467"/>
      <c r="C327" s="471" t="s">
        <v>1133</v>
      </c>
      <c r="D327" s="696">
        <v>2</v>
      </c>
      <c r="E327" s="845" t="s">
        <v>611</v>
      </c>
      <c r="F327" s="471" t="s">
        <v>6112</v>
      </c>
      <c r="G327" s="1052"/>
      <c r="H327" s="893"/>
      <c r="I327" s="893"/>
      <c r="J327" s="893"/>
      <c r="K327" s="893"/>
      <c r="L327" s="963"/>
      <c r="M327" s="963"/>
      <c r="N327" s="963"/>
      <c r="O327" s="963"/>
      <c r="P327" s="963"/>
      <c r="Q327" s="963"/>
      <c r="R327" s="963"/>
      <c r="S327" s="963"/>
      <c r="T327" s="963"/>
      <c r="U327" s="963"/>
      <c r="V327" s="963"/>
      <c r="W327" s="963"/>
      <c r="X327" s="963"/>
      <c r="Y327" s="963"/>
      <c r="Z327" s="963"/>
    </row>
    <row r="328" spans="1:26" ht="51">
      <c r="A328" s="979" t="s">
        <v>2241</v>
      </c>
      <c r="B328" s="467" t="s">
        <v>1135</v>
      </c>
      <c r="C328" s="1070" t="s">
        <v>1136</v>
      </c>
      <c r="D328" s="696">
        <v>2</v>
      </c>
      <c r="E328" s="696" t="s">
        <v>506</v>
      </c>
      <c r="F328" s="471" t="s">
        <v>2884</v>
      </c>
      <c r="G328" s="1052"/>
      <c r="H328" s="893"/>
      <c r="I328" s="893"/>
      <c r="J328" s="893"/>
      <c r="K328" s="893"/>
      <c r="L328" s="963"/>
      <c r="M328" s="963"/>
      <c r="N328" s="963"/>
      <c r="O328" s="963"/>
      <c r="P328" s="963"/>
      <c r="Q328" s="963"/>
      <c r="R328" s="963"/>
      <c r="S328" s="963"/>
      <c r="T328" s="963"/>
      <c r="U328" s="963"/>
      <c r="V328" s="963"/>
      <c r="W328" s="963"/>
      <c r="X328" s="963"/>
      <c r="Y328" s="963"/>
      <c r="Z328" s="963"/>
    </row>
    <row r="329" spans="1:26" ht="32">
      <c r="A329" s="979"/>
      <c r="B329" s="467"/>
      <c r="C329" s="471" t="s">
        <v>1141</v>
      </c>
      <c r="D329" s="696">
        <v>2</v>
      </c>
      <c r="E329" s="180" t="s">
        <v>611</v>
      </c>
      <c r="F329" s="471" t="s">
        <v>6113</v>
      </c>
      <c r="G329" s="1052"/>
      <c r="H329" s="893"/>
      <c r="I329" s="893"/>
      <c r="J329" s="893"/>
      <c r="K329" s="893"/>
      <c r="L329" s="963"/>
      <c r="M329" s="963"/>
      <c r="N329" s="963"/>
      <c r="O329" s="963"/>
      <c r="P329" s="963"/>
      <c r="Q329" s="963"/>
      <c r="R329" s="963"/>
      <c r="S329" s="963"/>
      <c r="T329" s="963"/>
      <c r="U329" s="963"/>
      <c r="V329" s="963"/>
      <c r="W329" s="963"/>
      <c r="X329" s="963"/>
      <c r="Y329" s="963"/>
      <c r="Z329" s="963"/>
    </row>
    <row r="330" spans="1:26" ht="48">
      <c r="A330" s="979" t="s">
        <v>2247</v>
      </c>
      <c r="B330" s="467" t="s">
        <v>1144</v>
      </c>
      <c r="C330" s="475" t="s">
        <v>2886</v>
      </c>
      <c r="D330" s="696">
        <v>2</v>
      </c>
      <c r="E330" s="696" t="s">
        <v>599</v>
      </c>
      <c r="F330" s="471" t="s">
        <v>2887</v>
      </c>
      <c r="G330" s="1052"/>
      <c r="H330" s="893"/>
      <c r="I330" s="893"/>
      <c r="J330" s="893"/>
      <c r="K330" s="893"/>
      <c r="L330" s="963"/>
      <c r="M330" s="963"/>
      <c r="N330" s="963"/>
      <c r="O330" s="963"/>
      <c r="P330" s="963"/>
      <c r="Q330" s="963"/>
      <c r="R330" s="963"/>
      <c r="S330" s="963"/>
      <c r="T330" s="963"/>
      <c r="U330" s="963"/>
      <c r="V330" s="963"/>
      <c r="W330" s="963"/>
      <c r="X330" s="963"/>
      <c r="Y330" s="963"/>
      <c r="Z330" s="963"/>
    </row>
    <row r="331" spans="1:26" ht="31.5" hidden="1" customHeight="1">
      <c r="A331" s="310" t="s">
        <v>2248</v>
      </c>
      <c r="B331" s="122" t="s">
        <v>1147</v>
      </c>
      <c r="C331" s="141"/>
      <c r="D331" s="141"/>
      <c r="E331" s="141"/>
      <c r="F331" s="141"/>
      <c r="G331" s="141"/>
      <c r="H331" s="106"/>
      <c r="I331" s="105"/>
      <c r="J331" s="105"/>
      <c r="K331" s="106"/>
      <c r="L331" s="106"/>
      <c r="M331" s="106"/>
      <c r="N331" s="106"/>
      <c r="O331" s="106"/>
      <c r="P331" s="106"/>
      <c r="Q331" s="106"/>
      <c r="R331" s="106"/>
      <c r="S331" s="106"/>
      <c r="T331" s="106"/>
      <c r="U331" s="106"/>
      <c r="V331" s="106"/>
      <c r="W331" s="106"/>
      <c r="X331" s="106"/>
      <c r="Y331" s="106"/>
      <c r="Z331" s="106"/>
    </row>
    <row r="332" spans="1:26" ht="19">
      <c r="A332" s="982" t="s">
        <v>252</v>
      </c>
      <c r="B332" s="1606" t="s">
        <v>121</v>
      </c>
      <c r="C332" s="1570"/>
      <c r="D332" s="1570"/>
      <c r="E332" s="1570"/>
      <c r="F332" s="1570"/>
      <c r="G332" s="1573"/>
      <c r="H332" s="816"/>
      <c r="I332" s="893">
        <f>SUM(D333:D341)</f>
        <v>16</v>
      </c>
      <c r="J332" s="893">
        <f>COUNT(D333:D341)*2</f>
        <v>16</v>
      </c>
      <c r="K332" s="893">
        <f>I332*100/J332</f>
        <v>100</v>
      </c>
      <c r="L332" s="963"/>
      <c r="M332" s="963"/>
      <c r="N332" s="963"/>
      <c r="O332" s="963"/>
      <c r="P332" s="963"/>
      <c r="Q332" s="963"/>
      <c r="R332" s="963"/>
      <c r="S332" s="963"/>
      <c r="T332" s="963"/>
      <c r="U332" s="963"/>
      <c r="V332" s="963"/>
      <c r="W332" s="963"/>
      <c r="X332" s="963"/>
      <c r="Y332" s="963"/>
      <c r="Z332" s="963"/>
    </row>
    <row r="333" spans="1:26" ht="34">
      <c r="A333" s="979" t="s">
        <v>2250</v>
      </c>
      <c r="B333" s="467" t="s">
        <v>1151</v>
      </c>
      <c r="C333" s="471" t="s">
        <v>5823</v>
      </c>
      <c r="D333" s="696">
        <v>2</v>
      </c>
      <c r="E333" s="696" t="s">
        <v>877</v>
      </c>
      <c r="F333" s="475" t="s">
        <v>5824</v>
      </c>
      <c r="G333" s="1052"/>
      <c r="H333" s="893"/>
      <c r="I333" s="893"/>
      <c r="J333" s="893"/>
      <c r="K333" s="893"/>
      <c r="L333" s="963"/>
      <c r="M333" s="963"/>
      <c r="N333" s="963"/>
      <c r="O333" s="963"/>
      <c r="P333" s="963"/>
      <c r="Q333" s="963"/>
      <c r="R333" s="963"/>
      <c r="S333" s="963"/>
      <c r="T333" s="963"/>
      <c r="U333" s="963"/>
      <c r="V333" s="963"/>
      <c r="W333" s="963"/>
      <c r="X333" s="963"/>
      <c r="Y333" s="963"/>
      <c r="Z333" s="963"/>
    </row>
    <row r="334" spans="1:26" ht="34">
      <c r="A334" s="979" t="s">
        <v>2253</v>
      </c>
      <c r="B334" s="467" t="s">
        <v>1155</v>
      </c>
      <c r="C334" s="471" t="s">
        <v>6114</v>
      </c>
      <c r="D334" s="696">
        <v>2</v>
      </c>
      <c r="E334" s="696" t="s">
        <v>877</v>
      </c>
      <c r="F334" s="471" t="s">
        <v>1157</v>
      </c>
      <c r="G334" s="1052"/>
      <c r="H334" s="893"/>
      <c r="I334" s="893"/>
      <c r="J334" s="893"/>
      <c r="K334" s="893"/>
      <c r="L334" s="963"/>
      <c r="M334" s="963"/>
      <c r="N334" s="963"/>
      <c r="O334" s="963"/>
      <c r="P334" s="963"/>
      <c r="Q334" s="963"/>
      <c r="R334" s="963"/>
      <c r="S334" s="963"/>
      <c r="T334" s="963"/>
      <c r="U334" s="963"/>
      <c r="V334" s="963"/>
      <c r="W334" s="963"/>
      <c r="X334" s="963"/>
      <c r="Y334" s="963"/>
      <c r="Z334" s="963"/>
    </row>
    <row r="335" spans="1:26" ht="31.5" hidden="1" customHeight="1">
      <c r="A335" s="310" t="s">
        <v>2255</v>
      </c>
      <c r="B335" s="122" t="s">
        <v>1159</v>
      </c>
      <c r="C335" s="150"/>
      <c r="D335" s="141"/>
      <c r="E335" s="141"/>
      <c r="F335" s="150"/>
      <c r="G335" s="141"/>
      <c r="H335" s="106"/>
      <c r="I335" s="105"/>
      <c r="J335" s="105"/>
      <c r="K335" s="106"/>
      <c r="L335" s="106"/>
      <c r="M335" s="106"/>
      <c r="N335" s="106"/>
      <c r="O335" s="106"/>
      <c r="P335" s="106"/>
      <c r="Q335" s="106"/>
      <c r="R335" s="106"/>
      <c r="S335" s="106"/>
      <c r="T335" s="106"/>
      <c r="U335" s="106"/>
      <c r="V335" s="106"/>
      <c r="W335" s="106"/>
      <c r="X335" s="106"/>
      <c r="Y335" s="106"/>
      <c r="Z335" s="106"/>
    </row>
    <row r="336" spans="1:26" ht="64">
      <c r="A336" s="979" t="s">
        <v>2256</v>
      </c>
      <c r="B336" s="161" t="s">
        <v>1163</v>
      </c>
      <c r="C336" s="475" t="s">
        <v>5826</v>
      </c>
      <c r="D336" s="696">
        <v>2</v>
      </c>
      <c r="E336" s="696" t="s">
        <v>877</v>
      </c>
      <c r="F336" s="471" t="s">
        <v>6115</v>
      </c>
      <c r="G336" s="1052"/>
      <c r="H336" s="893"/>
      <c r="I336" s="893"/>
      <c r="J336" s="893"/>
      <c r="K336" s="893"/>
      <c r="L336" s="963"/>
      <c r="M336" s="963"/>
      <c r="N336" s="963"/>
      <c r="O336" s="963"/>
      <c r="P336" s="963"/>
      <c r="Q336" s="963"/>
      <c r="R336" s="963"/>
      <c r="S336" s="963"/>
      <c r="T336" s="963"/>
      <c r="U336" s="963"/>
      <c r="V336" s="963"/>
      <c r="W336" s="963"/>
      <c r="X336" s="963"/>
      <c r="Y336" s="963"/>
      <c r="Z336" s="963"/>
    </row>
    <row r="337" spans="1:26" ht="48">
      <c r="A337" s="979"/>
      <c r="B337" s="161"/>
      <c r="C337" s="475" t="s">
        <v>5828</v>
      </c>
      <c r="D337" s="696">
        <v>2</v>
      </c>
      <c r="E337" s="696" t="s">
        <v>877</v>
      </c>
      <c r="F337" s="471" t="s">
        <v>6116</v>
      </c>
      <c r="G337" s="1052"/>
      <c r="H337" s="893"/>
      <c r="I337" s="893"/>
      <c r="J337" s="893"/>
      <c r="K337" s="893"/>
      <c r="L337" s="963"/>
      <c r="M337" s="963"/>
      <c r="N337" s="963"/>
      <c r="O337" s="963"/>
      <c r="P337" s="963"/>
      <c r="Q337" s="963"/>
      <c r="R337" s="963"/>
      <c r="S337" s="963"/>
      <c r="T337" s="963"/>
      <c r="U337" s="963"/>
      <c r="V337" s="963"/>
      <c r="W337" s="963"/>
      <c r="X337" s="963"/>
      <c r="Y337" s="963"/>
      <c r="Z337" s="963"/>
    </row>
    <row r="338" spans="1:26" ht="34">
      <c r="A338" s="979" t="s">
        <v>2258</v>
      </c>
      <c r="B338" s="467" t="s">
        <v>1167</v>
      </c>
      <c r="C338" s="475" t="s">
        <v>2895</v>
      </c>
      <c r="D338" s="696">
        <v>2</v>
      </c>
      <c r="E338" s="696" t="s">
        <v>496</v>
      </c>
      <c r="F338" s="475" t="s">
        <v>6117</v>
      </c>
      <c r="G338" s="1052"/>
      <c r="H338" s="893"/>
      <c r="I338" s="893"/>
      <c r="J338" s="893"/>
      <c r="K338" s="893"/>
      <c r="L338" s="963"/>
      <c r="M338" s="963"/>
      <c r="N338" s="963"/>
      <c r="O338" s="963"/>
      <c r="P338" s="963"/>
      <c r="Q338" s="963"/>
      <c r="R338" s="963"/>
      <c r="S338" s="963"/>
      <c r="T338" s="963"/>
      <c r="U338" s="963"/>
      <c r="V338" s="963"/>
      <c r="W338" s="963"/>
      <c r="X338" s="963"/>
      <c r="Y338" s="963"/>
      <c r="Z338" s="963"/>
    </row>
    <row r="339" spans="1:26" ht="34">
      <c r="A339" s="979" t="s">
        <v>2260</v>
      </c>
      <c r="B339" s="467" t="s">
        <v>1171</v>
      </c>
      <c r="C339" s="475" t="s">
        <v>2897</v>
      </c>
      <c r="D339" s="696">
        <v>2</v>
      </c>
      <c r="E339" s="696" t="s">
        <v>877</v>
      </c>
      <c r="F339" s="471" t="s">
        <v>5831</v>
      </c>
      <c r="G339" s="1052"/>
      <c r="H339" s="893"/>
      <c r="I339" s="893"/>
      <c r="J339" s="893"/>
      <c r="K339" s="893"/>
      <c r="L339" s="963"/>
      <c r="M339" s="963"/>
      <c r="N339" s="963"/>
      <c r="O339" s="963"/>
      <c r="P339" s="963"/>
      <c r="Q339" s="963"/>
      <c r="R339" s="963"/>
      <c r="S339" s="963"/>
      <c r="T339" s="963"/>
      <c r="U339" s="963"/>
      <c r="V339" s="963"/>
      <c r="W339" s="963"/>
      <c r="X339" s="963"/>
      <c r="Y339" s="963"/>
      <c r="Z339" s="963"/>
    </row>
    <row r="340" spans="1:26" ht="32">
      <c r="A340" s="979"/>
      <c r="B340" s="467"/>
      <c r="C340" s="471" t="s">
        <v>1174</v>
      </c>
      <c r="D340" s="696">
        <v>2</v>
      </c>
      <c r="E340" s="696" t="s">
        <v>877</v>
      </c>
      <c r="F340" s="471" t="s">
        <v>6118</v>
      </c>
      <c r="G340" s="1052"/>
      <c r="H340" s="893"/>
      <c r="I340" s="893"/>
      <c r="J340" s="893"/>
      <c r="K340" s="893"/>
      <c r="L340" s="963"/>
      <c r="M340" s="963"/>
      <c r="N340" s="963"/>
      <c r="O340" s="963"/>
      <c r="P340" s="963"/>
      <c r="Q340" s="963"/>
      <c r="R340" s="963"/>
      <c r="S340" s="963"/>
      <c r="T340" s="963"/>
      <c r="U340" s="963"/>
      <c r="V340" s="963"/>
      <c r="W340" s="963"/>
      <c r="X340" s="963"/>
      <c r="Y340" s="963"/>
      <c r="Z340" s="963"/>
    </row>
    <row r="341" spans="1:26" ht="34">
      <c r="A341" s="979" t="s">
        <v>2263</v>
      </c>
      <c r="B341" s="467" t="s">
        <v>1177</v>
      </c>
      <c r="C341" s="1073" t="s">
        <v>3405</v>
      </c>
      <c r="D341" s="696">
        <v>2</v>
      </c>
      <c r="E341" s="696" t="s">
        <v>877</v>
      </c>
      <c r="F341" s="471" t="s">
        <v>6119</v>
      </c>
      <c r="G341" s="1052"/>
      <c r="H341" s="893"/>
      <c r="I341" s="893"/>
      <c r="J341" s="893"/>
      <c r="K341" s="893"/>
      <c r="L341" s="963"/>
      <c r="M341" s="963"/>
      <c r="N341" s="963"/>
      <c r="O341" s="963"/>
      <c r="P341" s="963"/>
      <c r="Q341" s="963"/>
      <c r="R341" s="963"/>
      <c r="S341" s="963"/>
      <c r="T341" s="963"/>
      <c r="U341" s="963"/>
      <c r="V341" s="963"/>
      <c r="W341" s="963"/>
      <c r="X341" s="963"/>
      <c r="Y341" s="963"/>
      <c r="Z341" s="963"/>
    </row>
    <row r="342" spans="1:26" ht="39.75" hidden="1" customHeight="1">
      <c r="A342" s="349" t="s">
        <v>2265</v>
      </c>
      <c r="B342" s="1606" t="s">
        <v>123</v>
      </c>
      <c r="C342" s="1570"/>
      <c r="D342" s="1570"/>
      <c r="E342" s="1570"/>
      <c r="F342" s="1570"/>
      <c r="G342" s="1573"/>
      <c r="H342" s="942"/>
      <c r="I342" s="105">
        <f>SUM(D343:D345)</f>
        <v>0</v>
      </c>
      <c r="J342" s="105">
        <f>COUNT(D343:D345)*2</f>
        <v>0</v>
      </c>
      <c r="K342" s="106"/>
      <c r="L342" s="106"/>
      <c r="M342" s="106"/>
      <c r="N342" s="106"/>
      <c r="O342" s="106"/>
      <c r="P342" s="106"/>
      <c r="Q342" s="106"/>
      <c r="R342" s="106"/>
      <c r="S342" s="106"/>
      <c r="T342" s="106"/>
      <c r="U342" s="106"/>
      <c r="V342" s="106"/>
      <c r="W342" s="106"/>
      <c r="X342" s="106"/>
      <c r="Y342" s="106"/>
      <c r="Z342" s="106"/>
    </row>
    <row r="343" spans="1:26" ht="31.5" hidden="1" customHeight="1">
      <c r="A343" s="310" t="s">
        <v>2266</v>
      </c>
      <c r="B343" s="122" t="s">
        <v>1180</v>
      </c>
      <c r="C343" s="141"/>
      <c r="D343" s="141"/>
      <c r="E343" s="141"/>
      <c r="F343" s="141"/>
      <c r="G343" s="141"/>
      <c r="H343" s="106"/>
      <c r="I343" s="105"/>
      <c r="J343" s="105"/>
      <c r="K343" s="106"/>
      <c r="L343" s="106"/>
      <c r="M343" s="106"/>
      <c r="N343" s="106"/>
      <c r="O343" s="106"/>
      <c r="P343" s="106"/>
      <c r="Q343" s="106"/>
      <c r="R343" s="106"/>
      <c r="S343" s="106"/>
      <c r="T343" s="106"/>
      <c r="U343" s="106"/>
      <c r="V343" s="106"/>
      <c r="W343" s="106"/>
      <c r="X343" s="106"/>
      <c r="Y343" s="106"/>
      <c r="Z343" s="106"/>
    </row>
    <row r="344" spans="1:26" ht="47.25" hidden="1" customHeight="1">
      <c r="A344" s="310" t="s">
        <v>2267</v>
      </c>
      <c r="B344" s="122" t="s">
        <v>1187</v>
      </c>
      <c r="C344" s="141"/>
      <c r="D344" s="141"/>
      <c r="E344" s="141"/>
      <c r="F344" s="141"/>
      <c r="G344" s="141"/>
      <c r="H344" s="106"/>
      <c r="I344" s="105"/>
      <c r="J344" s="105"/>
      <c r="K344" s="106"/>
      <c r="L344" s="106"/>
      <c r="M344" s="106"/>
      <c r="N344" s="106"/>
      <c r="O344" s="106"/>
      <c r="P344" s="106"/>
      <c r="Q344" s="106"/>
      <c r="R344" s="106"/>
      <c r="S344" s="106"/>
      <c r="T344" s="106"/>
      <c r="U344" s="106"/>
      <c r="V344" s="106"/>
      <c r="W344" s="106"/>
      <c r="X344" s="106"/>
      <c r="Y344" s="106"/>
      <c r="Z344" s="106"/>
    </row>
    <row r="345" spans="1:26" ht="31.5" hidden="1" customHeight="1">
      <c r="A345" s="310" t="s">
        <v>2268</v>
      </c>
      <c r="B345" s="122" t="s">
        <v>1194</v>
      </c>
      <c r="C345" s="141"/>
      <c r="D345" s="141"/>
      <c r="E345" s="141"/>
      <c r="F345" s="141"/>
      <c r="G345" s="141"/>
      <c r="H345" s="106"/>
      <c r="I345" s="105"/>
      <c r="J345" s="105"/>
      <c r="K345" s="106"/>
      <c r="L345" s="106"/>
      <c r="M345" s="106"/>
      <c r="N345" s="106"/>
      <c r="O345" s="106"/>
      <c r="P345" s="106"/>
      <c r="Q345" s="106"/>
      <c r="R345" s="106"/>
      <c r="S345" s="106"/>
      <c r="T345" s="106"/>
      <c r="U345" s="106"/>
      <c r="V345" s="106"/>
      <c r="W345" s="106"/>
      <c r="X345" s="106"/>
      <c r="Y345" s="106"/>
      <c r="Z345" s="106"/>
    </row>
    <row r="346" spans="1:26" ht="39.75" hidden="1" customHeight="1">
      <c r="A346" s="349" t="s">
        <v>2269</v>
      </c>
      <c r="B346" s="1606" t="s">
        <v>125</v>
      </c>
      <c r="C346" s="1570"/>
      <c r="D346" s="1570"/>
      <c r="E346" s="1570"/>
      <c r="F346" s="1570"/>
      <c r="G346" s="1573"/>
      <c r="H346" s="942"/>
      <c r="I346" s="105">
        <f>SUM(D347:D349)</f>
        <v>0</v>
      </c>
      <c r="J346" s="105">
        <f>COUNT(D347:D349)*2</f>
        <v>0</v>
      </c>
      <c r="K346" s="106"/>
      <c r="L346" s="106"/>
      <c r="M346" s="106"/>
      <c r="N346" s="106"/>
      <c r="O346" s="106"/>
      <c r="P346" s="106"/>
      <c r="Q346" s="106"/>
      <c r="R346" s="106"/>
      <c r="S346" s="106"/>
      <c r="T346" s="106"/>
      <c r="U346" s="106"/>
      <c r="V346" s="106"/>
      <c r="W346" s="106"/>
      <c r="X346" s="106"/>
      <c r="Y346" s="106"/>
      <c r="Z346" s="106"/>
    </row>
    <row r="347" spans="1:26" ht="60" hidden="1" customHeight="1">
      <c r="A347" s="310" t="s">
        <v>2270</v>
      </c>
      <c r="B347" s="150" t="s">
        <v>1197</v>
      </c>
      <c r="C347" s="141"/>
      <c r="D347" s="141"/>
      <c r="E347" s="141"/>
      <c r="F347" s="141"/>
      <c r="G347" s="141"/>
      <c r="H347" s="106"/>
      <c r="I347" s="105"/>
      <c r="J347" s="105"/>
      <c r="K347" s="106"/>
      <c r="L347" s="106"/>
      <c r="M347" s="106"/>
      <c r="N347" s="106"/>
      <c r="O347" s="106"/>
      <c r="P347" s="106"/>
      <c r="Q347" s="106"/>
      <c r="R347" s="106"/>
      <c r="S347" s="106"/>
      <c r="T347" s="106"/>
      <c r="U347" s="106"/>
      <c r="V347" s="106"/>
      <c r="W347" s="106"/>
      <c r="X347" s="106"/>
      <c r="Y347" s="106"/>
      <c r="Z347" s="106"/>
    </row>
    <row r="348" spans="1:26" ht="45" hidden="1" customHeight="1">
      <c r="A348" s="310" t="s">
        <v>1198</v>
      </c>
      <c r="B348" s="150" t="s">
        <v>1199</v>
      </c>
      <c r="C348" s="141"/>
      <c r="D348" s="141"/>
      <c r="E348" s="141"/>
      <c r="F348" s="141"/>
      <c r="G348" s="141"/>
      <c r="H348" s="106"/>
      <c r="I348" s="105"/>
      <c r="J348" s="105"/>
      <c r="K348" s="106"/>
      <c r="L348" s="106"/>
      <c r="M348" s="106"/>
      <c r="N348" s="106"/>
      <c r="O348" s="106"/>
      <c r="P348" s="106"/>
      <c r="Q348" s="106"/>
      <c r="R348" s="106"/>
      <c r="S348" s="106"/>
      <c r="T348" s="106"/>
      <c r="U348" s="106"/>
      <c r="V348" s="106"/>
      <c r="W348" s="106"/>
      <c r="X348" s="106"/>
      <c r="Y348" s="106"/>
      <c r="Z348" s="106"/>
    </row>
    <row r="349" spans="1:26" ht="78.75" hidden="1" customHeight="1">
      <c r="A349" s="310" t="s">
        <v>2271</v>
      </c>
      <c r="B349" s="122" t="s">
        <v>3416</v>
      </c>
      <c r="C349" s="141"/>
      <c r="D349" s="141"/>
      <c r="E349" s="141"/>
      <c r="F349" s="141"/>
      <c r="G349" s="141"/>
      <c r="H349" s="106"/>
      <c r="I349" s="105"/>
      <c r="J349" s="105"/>
      <c r="K349" s="106"/>
      <c r="L349" s="106"/>
      <c r="M349" s="106"/>
      <c r="N349" s="106"/>
      <c r="O349" s="106"/>
      <c r="P349" s="106"/>
      <c r="Q349" s="106"/>
      <c r="R349" s="106"/>
      <c r="S349" s="106"/>
      <c r="T349" s="106"/>
      <c r="U349" s="106"/>
      <c r="V349" s="106"/>
      <c r="W349" s="106"/>
      <c r="X349" s="106"/>
      <c r="Y349" s="106"/>
      <c r="Z349" s="106"/>
    </row>
    <row r="350" spans="1:26" ht="19">
      <c r="A350" s="982" t="s">
        <v>254</v>
      </c>
      <c r="B350" s="1606" t="s">
        <v>127</v>
      </c>
      <c r="C350" s="1570"/>
      <c r="D350" s="1570"/>
      <c r="E350" s="1570"/>
      <c r="F350" s="1570"/>
      <c r="G350" s="1573"/>
      <c r="H350" s="816"/>
      <c r="I350" s="893">
        <f>SUM(D351:D355)</f>
        <v>2</v>
      </c>
      <c r="J350" s="893">
        <f>COUNT(D351:D355)*2</f>
        <v>2</v>
      </c>
      <c r="K350" s="893">
        <f>I350*100/J350</f>
        <v>100</v>
      </c>
      <c r="L350" s="963"/>
      <c r="M350" s="963"/>
      <c r="N350" s="963"/>
      <c r="O350" s="963"/>
      <c r="P350" s="963"/>
      <c r="Q350" s="963"/>
      <c r="R350" s="963"/>
      <c r="S350" s="963"/>
      <c r="T350" s="963"/>
      <c r="U350" s="963"/>
      <c r="V350" s="963"/>
      <c r="W350" s="963"/>
      <c r="X350" s="963"/>
      <c r="Y350" s="963"/>
      <c r="Z350" s="963"/>
    </row>
    <row r="351" spans="1:26" ht="31.5" hidden="1" customHeight="1">
      <c r="A351" s="310" t="s">
        <v>2273</v>
      </c>
      <c r="B351" s="122" t="s">
        <v>1203</v>
      </c>
      <c r="C351" s="141"/>
      <c r="D351" s="141"/>
      <c r="E351" s="141"/>
      <c r="F351" s="141"/>
      <c r="G351" s="141"/>
      <c r="H351" s="106"/>
      <c r="I351" s="105"/>
      <c r="J351" s="105"/>
      <c r="K351" s="106"/>
      <c r="L351" s="106"/>
      <c r="M351" s="106"/>
      <c r="N351" s="106"/>
      <c r="O351" s="106"/>
      <c r="P351" s="106"/>
      <c r="Q351" s="106"/>
      <c r="R351" s="106"/>
      <c r="S351" s="106"/>
      <c r="T351" s="106"/>
      <c r="U351" s="106"/>
      <c r="V351" s="106"/>
      <c r="W351" s="106"/>
      <c r="X351" s="106"/>
      <c r="Y351" s="106"/>
      <c r="Z351" s="106"/>
    </row>
    <row r="352" spans="1:26" ht="31.5" hidden="1" customHeight="1">
      <c r="A352" s="310" t="s">
        <v>2274</v>
      </c>
      <c r="B352" s="122" t="s">
        <v>1210</v>
      </c>
      <c r="C352" s="141"/>
      <c r="D352" s="141"/>
      <c r="E352" s="141"/>
      <c r="F352" s="141"/>
      <c r="G352" s="141"/>
      <c r="H352" s="106"/>
      <c r="I352" s="105"/>
      <c r="J352" s="105"/>
      <c r="K352" s="106"/>
      <c r="L352" s="106"/>
      <c r="M352" s="106"/>
      <c r="N352" s="106"/>
      <c r="O352" s="106"/>
      <c r="P352" s="106"/>
      <c r="Q352" s="106"/>
      <c r="R352" s="106"/>
      <c r="S352" s="106"/>
      <c r="T352" s="106"/>
      <c r="U352" s="106"/>
      <c r="V352" s="106"/>
      <c r="W352" s="106"/>
      <c r="X352" s="106"/>
      <c r="Y352" s="106"/>
      <c r="Z352" s="106"/>
    </row>
    <row r="353" spans="1:26" ht="48">
      <c r="A353" s="979" t="s">
        <v>2275</v>
      </c>
      <c r="B353" s="467" t="s">
        <v>1216</v>
      </c>
      <c r="C353" s="471" t="s">
        <v>6120</v>
      </c>
      <c r="D353" s="696">
        <v>2</v>
      </c>
      <c r="E353" s="780" t="s">
        <v>599</v>
      </c>
      <c r="F353" s="471" t="s">
        <v>6121</v>
      </c>
      <c r="G353" s="1052"/>
      <c r="H353" s="893"/>
      <c r="I353" s="893"/>
      <c r="J353" s="893"/>
      <c r="K353" s="893"/>
      <c r="L353" s="963"/>
      <c r="M353" s="963"/>
      <c r="N353" s="963"/>
      <c r="O353" s="963"/>
      <c r="P353" s="963"/>
      <c r="Q353" s="963"/>
      <c r="R353" s="963"/>
      <c r="S353" s="963"/>
      <c r="T353" s="963"/>
      <c r="U353" s="963"/>
      <c r="V353" s="963"/>
      <c r="W353" s="963"/>
      <c r="X353" s="963"/>
      <c r="Y353" s="963"/>
      <c r="Z353" s="963"/>
    </row>
    <row r="354" spans="1:26" ht="63" hidden="1" customHeight="1">
      <c r="A354" s="310" t="s">
        <v>2276</v>
      </c>
      <c r="B354" s="491" t="s">
        <v>1224</v>
      </c>
      <c r="C354" s="141"/>
      <c r="D354" s="141"/>
      <c r="E354" s="141"/>
      <c r="F354" s="141"/>
      <c r="G354" s="141"/>
      <c r="H354" s="106"/>
      <c r="I354" s="105"/>
      <c r="J354" s="105"/>
      <c r="K354" s="106"/>
      <c r="L354" s="106"/>
      <c r="M354" s="106"/>
      <c r="N354" s="106"/>
      <c r="O354" s="106"/>
      <c r="P354" s="106"/>
      <c r="Q354" s="106"/>
      <c r="R354" s="106"/>
      <c r="S354" s="106"/>
      <c r="T354" s="106"/>
      <c r="U354" s="106"/>
      <c r="V354" s="106"/>
      <c r="W354" s="106"/>
      <c r="X354" s="106"/>
      <c r="Y354" s="106"/>
      <c r="Z354" s="106"/>
    </row>
    <row r="355" spans="1:26" ht="31.5" hidden="1" customHeight="1">
      <c r="A355" s="310" t="s">
        <v>2277</v>
      </c>
      <c r="B355" s="122" t="s">
        <v>1235</v>
      </c>
      <c r="C355" s="141"/>
      <c r="D355" s="141"/>
      <c r="E355" s="141"/>
      <c r="F355" s="141"/>
      <c r="G355" s="141"/>
      <c r="H355" s="106"/>
      <c r="I355" s="105"/>
      <c r="J355" s="105"/>
      <c r="K355" s="106"/>
      <c r="L355" s="106"/>
      <c r="M355" s="106"/>
      <c r="N355" s="106"/>
      <c r="O355" s="106"/>
      <c r="P355" s="106"/>
      <c r="Q355" s="106"/>
      <c r="R355" s="106"/>
      <c r="S355" s="106"/>
      <c r="T355" s="106"/>
      <c r="U355" s="106"/>
      <c r="V355" s="106"/>
      <c r="W355" s="106"/>
      <c r="X355" s="106"/>
      <c r="Y355" s="106"/>
      <c r="Z355" s="106"/>
    </row>
    <row r="356" spans="1:26" ht="19">
      <c r="A356" s="982" t="s">
        <v>255</v>
      </c>
      <c r="B356" s="1606" t="s">
        <v>129</v>
      </c>
      <c r="C356" s="1570"/>
      <c r="D356" s="1570"/>
      <c r="E356" s="1570"/>
      <c r="F356" s="1570"/>
      <c r="G356" s="1573"/>
      <c r="H356" s="816"/>
      <c r="I356" s="893">
        <f>SUM(D357:D359)</f>
        <v>4</v>
      </c>
      <c r="J356" s="893">
        <f>COUNT(D357:D359)*2</f>
        <v>4</v>
      </c>
      <c r="K356" s="893">
        <f>I356*100/J356</f>
        <v>100</v>
      </c>
      <c r="L356" s="963"/>
      <c r="M356" s="963"/>
      <c r="N356" s="963"/>
      <c r="O356" s="963"/>
      <c r="P356" s="963"/>
      <c r="Q356" s="963"/>
      <c r="R356" s="963"/>
      <c r="S356" s="963"/>
      <c r="T356" s="963"/>
      <c r="U356" s="963"/>
      <c r="V356" s="963"/>
      <c r="W356" s="963"/>
      <c r="X356" s="963"/>
      <c r="Y356" s="963"/>
      <c r="Z356" s="963"/>
    </row>
    <row r="357" spans="1:26" ht="34">
      <c r="A357" s="979" t="s">
        <v>2278</v>
      </c>
      <c r="B357" s="467" t="s">
        <v>1244</v>
      </c>
      <c r="C357" s="471" t="s">
        <v>1245</v>
      </c>
      <c r="D357" s="696">
        <v>2</v>
      </c>
      <c r="E357" s="696" t="s">
        <v>469</v>
      </c>
      <c r="F357" s="471" t="s">
        <v>6122</v>
      </c>
      <c r="G357" s="1052"/>
      <c r="H357" s="893"/>
      <c r="I357" s="893"/>
      <c r="J357" s="893"/>
      <c r="K357" s="893"/>
      <c r="L357" s="963"/>
      <c r="M357" s="963"/>
      <c r="N357" s="963"/>
      <c r="O357" s="963"/>
      <c r="P357" s="963"/>
      <c r="Q357" s="963"/>
      <c r="R357" s="963"/>
      <c r="S357" s="963"/>
      <c r="T357" s="963"/>
      <c r="U357" s="963"/>
      <c r="V357" s="963"/>
      <c r="W357" s="963"/>
      <c r="X357" s="963"/>
      <c r="Y357" s="963"/>
      <c r="Z357" s="963"/>
    </row>
    <row r="358" spans="1:26" ht="31.5" hidden="1" customHeight="1">
      <c r="A358" s="310" t="s">
        <v>1246</v>
      </c>
      <c r="B358" s="122" t="s">
        <v>1247</v>
      </c>
      <c r="C358" s="141"/>
      <c r="D358" s="141"/>
      <c r="E358" s="141"/>
      <c r="F358" s="141"/>
      <c r="G358" s="141"/>
      <c r="H358" s="106"/>
      <c r="I358" s="105"/>
      <c r="J358" s="105"/>
      <c r="K358" s="106"/>
      <c r="L358" s="106"/>
      <c r="M358" s="106"/>
      <c r="N358" s="106"/>
      <c r="O358" s="106"/>
      <c r="P358" s="106"/>
      <c r="Q358" s="106"/>
      <c r="R358" s="106"/>
      <c r="S358" s="106"/>
      <c r="T358" s="106"/>
      <c r="U358" s="106"/>
      <c r="V358" s="106"/>
      <c r="W358" s="106"/>
      <c r="X358" s="106"/>
      <c r="Y358" s="106"/>
      <c r="Z358" s="106"/>
    </row>
    <row r="359" spans="1:26" ht="34">
      <c r="A359" s="979" t="s">
        <v>2279</v>
      </c>
      <c r="B359" s="467" t="s">
        <v>1249</v>
      </c>
      <c r="C359" s="475" t="s">
        <v>5832</v>
      </c>
      <c r="D359" s="696">
        <v>2</v>
      </c>
      <c r="E359" s="696" t="s">
        <v>599</v>
      </c>
      <c r="F359" s="471" t="s">
        <v>6123</v>
      </c>
      <c r="G359" s="1052"/>
      <c r="H359" s="893"/>
      <c r="I359" s="893"/>
      <c r="J359" s="893"/>
      <c r="K359" s="893"/>
      <c r="L359" s="963"/>
      <c r="M359" s="963"/>
      <c r="N359" s="963"/>
      <c r="O359" s="963"/>
      <c r="P359" s="963"/>
      <c r="Q359" s="963"/>
      <c r="R359" s="963"/>
      <c r="S359" s="963"/>
      <c r="T359" s="963"/>
      <c r="U359" s="963"/>
      <c r="V359" s="963"/>
      <c r="W359" s="963"/>
      <c r="X359" s="963"/>
      <c r="Y359" s="963"/>
      <c r="Z359" s="963"/>
    </row>
    <row r="360" spans="1:26" ht="19">
      <c r="A360" s="982" t="s">
        <v>256</v>
      </c>
      <c r="B360" s="1606" t="s">
        <v>131</v>
      </c>
      <c r="C360" s="1570"/>
      <c r="D360" s="1570"/>
      <c r="E360" s="1570"/>
      <c r="F360" s="1570"/>
      <c r="G360" s="1573"/>
      <c r="H360" s="816"/>
      <c r="I360" s="893">
        <f>SUM(D361:D372)</f>
        <v>10</v>
      </c>
      <c r="J360" s="893">
        <f>COUNT(D361:D372)*2</f>
        <v>10</v>
      </c>
      <c r="K360" s="893">
        <f>I360*100/J360</f>
        <v>100</v>
      </c>
      <c r="L360" s="963"/>
      <c r="M360" s="963"/>
      <c r="N360" s="963"/>
      <c r="O360" s="963"/>
      <c r="P360" s="963"/>
      <c r="Q360" s="963"/>
      <c r="R360" s="963"/>
      <c r="S360" s="963"/>
      <c r="T360" s="963"/>
      <c r="U360" s="963"/>
      <c r="V360" s="963"/>
      <c r="W360" s="963"/>
      <c r="X360" s="963"/>
      <c r="Y360" s="963"/>
      <c r="Z360" s="963"/>
    </row>
    <row r="361" spans="1:26" ht="31.5" hidden="1" customHeight="1">
      <c r="A361" s="310" t="s">
        <v>1251</v>
      </c>
      <c r="B361" s="122" t="s">
        <v>1252</v>
      </c>
      <c r="C361" s="141"/>
      <c r="D361" s="141"/>
      <c r="E361" s="141"/>
      <c r="F361" s="141"/>
      <c r="G361" s="141"/>
      <c r="H361" s="106"/>
      <c r="I361" s="105"/>
      <c r="J361" s="105"/>
      <c r="K361" s="106"/>
      <c r="L361" s="106"/>
      <c r="M361" s="106"/>
      <c r="N361" s="106"/>
      <c r="O361" s="106"/>
      <c r="P361" s="106"/>
      <c r="Q361" s="106"/>
      <c r="R361" s="106"/>
      <c r="S361" s="106"/>
      <c r="T361" s="106"/>
      <c r="U361" s="106"/>
      <c r="V361" s="106"/>
      <c r="W361" s="106"/>
      <c r="X361" s="106"/>
      <c r="Y361" s="106"/>
      <c r="Z361" s="106"/>
    </row>
    <row r="362" spans="1:26" ht="31.5" hidden="1" customHeight="1">
      <c r="A362" s="310" t="s">
        <v>1253</v>
      </c>
      <c r="B362" s="122" t="s">
        <v>1254</v>
      </c>
      <c r="C362" s="141"/>
      <c r="D362" s="141"/>
      <c r="E362" s="141"/>
      <c r="F362" s="141"/>
      <c r="G362" s="141"/>
      <c r="H362" s="106"/>
      <c r="I362" s="105"/>
      <c r="J362" s="105"/>
      <c r="K362" s="106"/>
      <c r="L362" s="106"/>
      <c r="M362" s="106"/>
      <c r="N362" s="106"/>
      <c r="O362" s="106"/>
      <c r="P362" s="106"/>
      <c r="Q362" s="106"/>
      <c r="R362" s="106"/>
      <c r="S362" s="106"/>
      <c r="T362" s="106"/>
      <c r="U362" s="106"/>
      <c r="V362" s="106"/>
      <c r="W362" s="106"/>
      <c r="X362" s="106"/>
      <c r="Y362" s="106"/>
      <c r="Z362" s="106"/>
    </row>
    <row r="363" spans="1:26" ht="31.5" hidden="1" customHeight="1">
      <c r="A363" s="310" t="s">
        <v>1255</v>
      </c>
      <c r="B363" s="122" t="s">
        <v>1256</v>
      </c>
      <c r="C363" s="141"/>
      <c r="D363" s="141"/>
      <c r="E363" s="141"/>
      <c r="F363" s="141"/>
      <c r="G363" s="141"/>
      <c r="H363" s="106"/>
      <c r="I363" s="105"/>
      <c r="J363" s="105"/>
      <c r="K363" s="106"/>
      <c r="L363" s="106"/>
      <c r="M363" s="106"/>
      <c r="N363" s="106"/>
      <c r="O363" s="106"/>
      <c r="P363" s="106"/>
      <c r="Q363" s="106"/>
      <c r="R363" s="106"/>
      <c r="S363" s="106"/>
      <c r="T363" s="106"/>
      <c r="U363" s="106"/>
      <c r="V363" s="106"/>
      <c r="W363" s="106"/>
      <c r="X363" s="106"/>
      <c r="Y363" s="106"/>
      <c r="Z363" s="106"/>
    </row>
    <row r="364" spans="1:26" ht="31.5" hidden="1" customHeight="1">
      <c r="A364" s="310" t="s">
        <v>1257</v>
      </c>
      <c r="B364" s="122" t="s">
        <v>1258</v>
      </c>
      <c r="C364" s="141"/>
      <c r="D364" s="141"/>
      <c r="E364" s="141"/>
      <c r="F364" s="141"/>
      <c r="G364" s="141"/>
      <c r="H364" s="106"/>
      <c r="I364" s="105"/>
      <c r="J364" s="105"/>
      <c r="K364" s="106"/>
      <c r="L364" s="106"/>
      <c r="M364" s="106"/>
      <c r="N364" s="106"/>
      <c r="O364" s="106"/>
      <c r="P364" s="106"/>
      <c r="Q364" s="106"/>
      <c r="R364" s="106"/>
      <c r="S364" s="106"/>
      <c r="T364" s="106"/>
      <c r="U364" s="106"/>
      <c r="V364" s="106"/>
      <c r="W364" s="106"/>
      <c r="X364" s="106"/>
      <c r="Y364" s="106"/>
      <c r="Z364" s="106"/>
    </row>
    <row r="365" spans="1:26" ht="47.25" hidden="1" customHeight="1">
      <c r="A365" s="310" t="s">
        <v>2281</v>
      </c>
      <c r="B365" s="122" t="s">
        <v>1260</v>
      </c>
      <c r="C365" s="141"/>
      <c r="D365" s="141"/>
      <c r="E365" s="141"/>
      <c r="F365" s="141"/>
      <c r="G365" s="141"/>
      <c r="H365" s="106"/>
      <c r="I365" s="105"/>
      <c r="J365" s="105"/>
      <c r="K365" s="106"/>
      <c r="L365" s="106"/>
      <c r="M365" s="106"/>
      <c r="N365" s="106"/>
      <c r="O365" s="106"/>
      <c r="P365" s="106"/>
      <c r="Q365" s="106"/>
      <c r="R365" s="106"/>
      <c r="S365" s="106"/>
      <c r="T365" s="106"/>
      <c r="U365" s="106"/>
      <c r="V365" s="106"/>
      <c r="W365" s="106"/>
      <c r="X365" s="106"/>
      <c r="Y365" s="106"/>
      <c r="Z365" s="106"/>
    </row>
    <row r="366" spans="1:26" ht="31.5" hidden="1" customHeight="1">
      <c r="A366" s="310" t="s">
        <v>1261</v>
      </c>
      <c r="B366" s="122" t="s">
        <v>1262</v>
      </c>
      <c r="C366" s="141"/>
      <c r="D366" s="141"/>
      <c r="E366" s="141"/>
      <c r="F366" s="141"/>
      <c r="G366" s="141"/>
      <c r="H366" s="106"/>
      <c r="I366" s="105"/>
      <c r="J366" s="105"/>
      <c r="K366" s="106"/>
      <c r="L366" s="106"/>
      <c r="M366" s="106"/>
      <c r="N366" s="106"/>
      <c r="O366" s="106"/>
      <c r="P366" s="106"/>
      <c r="Q366" s="106"/>
      <c r="R366" s="106"/>
      <c r="S366" s="106"/>
      <c r="T366" s="106"/>
      <c r="U366" s="106"/>
      <c r="V366" s="106"/>
      <c r="W366" s="106"/>
      <c r="X366" s="106"/>
      <c r="Y366" s="106"/>
      <c r="Z366" s="106"/>
    </row>
    <row r="367" spans="1:26" ht="31.5" hidden="1" customHeight="1">
      <c r="A367" s="310" t="s">
        <v>1263</v>
      </c>
      <c r="B367" s="122" t="s">
        <v>1264</v>
      </c>
      <c r="C367" s="141"/>
      <c r="D367" s="141"/>
      <c r="E367" s="141"/>
      <c r="F367" s="141"/>
      <c r="G367" s="141"/>
      <c r="H367" s="106"/>
      <c r="I367" s="105"/>
      <c r="J367" s="105"/>
      <c r="K367" s="106"/>
      <c r="L367" s="106"/>
      <c r="M367" s="106"/>
      <c r="N367" s="106"/>
      <c r="O367" s="106"/>
      <c r="P367" s="106"/>
      <c r="Q367" s="106"/>
      <c r="R367" s="106"/>
      <c r="S367" s="106"/>
      <c r="T367" s="106"/>
      <c r="U367" s="106"/>
      <c r="V367" s="106"/>
      <c r="W367" s="106"/>
      <c r="X367" s="106"/>
      <c r="Y367" s="106"/>
      <c r="Z367" s="106"/>
    </row>
    <row r="368" spans="1:26" ht="34">
      <c r="A368" s="979" t="s">
        <v>1265</v>
      </c>
      <c r="B368" s="467" t="s">
        <v>1266</v>
      </c>
      <c r="C368" s="1041" t="s">
        <v>5833</v>
      </c>
      <c r="D368" s="696">
        <v>2</v>
      </c>
      <c r="E368" s="696" t="s">
        <v>611</v>
      </c>
      <c r="F368" s="471" t="s">
        <v>6124</v>
      </c>
      <c r="G368" s="1052"/>
      <c r="H368" s="893"/>
      <c r="I368" s="893"/>
      <c r="J368" s="893"/>
      <c r="K368" s="893"/>
      <c r="L368" s="963"/>
      <c r="M368" s="963"/>
      <c r="N368" s="963"/>
      <c r="O368" s="963"/>
      <c r="P368" s="963"/>
      <c r="Q368" s="963"/>
      <c r="R368" s="963"/>
      <c r="S368" s="963"/>
      <c r="T368" s="963"/>
      <c r="U368" s="963"/>
      <c r="V368" s="963"/>
      <c r="W368" s="963"/>
      <c r="X368" s="963"/>
      <c r="Y368" s="963"/>
      <c r="Z368" s="963"/>
    </row>
    <row r="369" spans="1:26" ht="34">
      <c r="A369" s="979" t="s">
        <v>1268</v>
      </c>
      <c r="B369" s="467" t="s">
        <v>1269</v>
      </c>
      <c r="C369" s="475" t="s">
        <v>1270</v>
      </c>
      <c r="D369" s="696">
        <v>2</v>
      </c>
      <c r="E369" s="696" t="s">
        <v>877</v>
      </c>
      <c r="F369" s="471" t="s">
        <v>6125</v>
      </c>
      <c r="G369" s="1052"/>
      <c r="H369" s="893"/>
      <c r="I369" s="893"/>
      <c r="J369" s="893"/>
      <c r="K369" s="893"/>
      <c r="L369" s="963"/>
      <c r="M369" s="963"/>
      <c r="N369" s="963"/>
      <c r="O369" s="963"/>
      <c r="P369" s="963"/>
      <c r="Q369" s="963"/>
      <c r="R369" s="963"/>
      <c r="S369" s="963"/>
      <c r="T369" s="963"/>
      <c r="U369" s="963"/>
      <c r="V369" s="963"/>
      <c r="W369" s="963"/>
      <c r="X369" s="963"/>
      <c r="Y369" s="963"/>
      <c r="Z369" s="963"/>
    </row>
    <row r="370" spans="1:26" ht="32">
      <c r="A370" s="979"/>
      <c r="B370" s="467"/>
      <c r="C370" s="475" t="s">
        <v>1271</v>
      </c>
      <c r="D370" s="696">
        <v>2</v>
      </c>
      <c r="E370" s="696" t="s">
        <v>387</v>
      </c>
      <c r="F370" s="471" t="s">
        <v>6126</v>
      </c>
      <c r="G370" s="1052"/>
      <c r="H370" s="893"/>
      <c r="I370" s="893"/>
      <c r="J370" s="893"/>
      <c r="K370" s="893"/>
      <c r="L370" s="963"/>
      <c r="M370" s="963"/>
      <c r="N370" s="963"/>
      <c r="O370" s="963"/>
      <c r="P370" s="963"/>
      <c r="Q370" s="963"/>
      <c r="R370" s="963"/>
      <c r="S370" s="963"/>
      <c r="T370" s="963"/>
      <c r="U370" s="963"/>
      <c r="V370" s="963"/>
      <c r="W370" s="963"/>
      <c r="X370" s="963"/>
      <c r="Y370" s="963"/>
      <c r="Z370" s="963"/>
    </row>
    <row r="371" spans="1:26" ht="48">
      <c r="A371" s="979"/>
      <c r="B371" s="467"/>
      <c r="C371" s="475" t="s">
        <v>2905</v>
      </c>
      <c r="D371" s="696">
        <v>2</v>
      </c>
      <c r="E371" s="696" t="s">
        <v>877</v>
      </c>
      <c r="F371" s="471" t="s">
        <v>6127</v>
      </c>
      <c r="G371" s="1052"/>
      <c r="H371" s="893"/>
      <c r="I371" s="893"/>
      <c r="J371" s="893"/>
      <c r="K371" s="893"/>
      <c r="L371" s="963"/>
      <c r="M371" s="963"/>
      <c r="N371" s="963"/>
      <c r="O371" s="963"/>
      <c r="P371" s="963"/>
      <c r="Q371" s="963"/>
      <c r="R371" s="963"/>
      <c r="S371" s="963"/>
      <c r="T371" s="963"/>
      <c r="U371" s="963"/>
      <c r="V371" s="963"/>
      <c r="W371" s="963"/>
      <c r="X371" s="963"/>
      <c r="Y371" s="963"/>
      <c r="Z371" s="963"/>
    </row>
    <row r="372" spans="1:26" ht="51">
      <c r="A372" s="979" t="s">
        <v>1275</v>
      </c>
      <c r="B372" s="467" t="s">
        <v>1276</v>
      </c>
      <c r="C372" s="475" t="s">
        <v>1277</v>
      </c>
      <c r="D372" s="696">
        <v>2</v>
      </c>
      <c r="E372" s="696" t="s">
        <v>877</v>
      </c>
      <c r="F372" s="471" t="s">
        <v>6128</v>
      </c>
      <c r="G372" s="1052"/>
      <c r="H372" s="893"/>
      <c r="I372" s="893"/>
      <c r="J372" s="893"/>
      <c r="K372" s="893"/>
      <c r="L372" s="963"/>
      <c r="M372" s="963"/>
      <c r="N372" s="963"/>
      <c r="O372" s="963"/>
      <c r="P372" s="963"/>
      <c r="Q372" s="963"/>
      <c r="R372" s="963"/>
      <c r="S372" s="963"/>
      <c r="T372" s="963"/>
      <c r="U372" s="963"/>
      <c r="V372" s="963"/>
      <c r="W372" s="963"/>
      <c r="X372" s="963"/>
      <c r="Y372" s="963"/>
      <c r="Z372" s="963"/>
    </row>
    <row r="373" spans="1:26" ht="19">
      <c r="A373" s="982" t="s">
        <v>132</v>
      </c>
      <c r="B373" s="1606" t="s">
        <v>133</v>
      </c>
      <c r="C373" s="1570"/>
      <c r="D373" s="1570"/>
      <c r="E373" s="1570"/>
      <c r="F373" s="1570"/>
      <c r="G373" s="1573"/>
      <c r="H373" s="816"/>
      <c r="I373" s="893">
        <f>SUM(D374:D385)</f>
        <v>24</v>
      </c>
      <c r="J373" s="893">
        <f>COUNT(D374:D385)*2</f>
        <v>24</v>
      </c>
      <c r="K373" s="893">
        <f>I373*100/J373</f>
        <v>100</v>
      </c>
      <c r="L373" s="963"/>
      <c r="M373" s="963"/>
      <c r="N373" s="963"/>
      <c r="O373" s="963"/>
      <c r="P373" s="963"/>
      <c r="Q373" s="963"/>
      <c r="R373" s="963"/>
      <c r="S373" s="963"/>
      <c r="T373" s="963"/>
      <c r="U373" s="963"/>
      <c r="V373" s="963"/>
      <c r="W373" s="963"/>
      <c r="X373" s="963"/>
      <c r="Y373" s="963"/>
      <c r="Z373" s="963"/>
    </row>
    <row r="374" spans="1:26" ht="34">
      <c r="A374" s="979" t="s">
        <v>1278</v>
      </c>
      <c r="B374" s="467" t="s">
        <v>3854</v>
      </c>
      <c r="C374" s="475" t="s">
        <v>5835</v>
      </c>
      <c r="D374" s="696">
        <v>2</v>
      </c>
      <c r="E374" s="696" t="s">
        <v>611</v>
      </c>
      <c r="F374" s="475" t="s">
        <v>5836</v>
      </c>
      <c r="G374" s="1052"/>
      <c r="H374" s="893"/>
      <c r="I374" s="893"/>
      <c r="J374" s="893"/>
      <c r="K374" s="893"/>
      <c r="L374" s="963"/>
      <c r="M374" s="963"/>
      <c r="N374" s="963"/>
      <c r="O374" s="963"/>
      <c r="P374" s="963"/>
      <c r="Q374" s="963"/>
      <c r="R374" s="963"/>
      <c r="S374" s="963"/>
      <c r="T374" s="963"/>
      <c r="U374" s="963"/>
      <c r="V374" s="963"/>
      <c r="W374" s="963"/>
      <c r="X374" s="963"/>
      <c r="Y374" s="963"/>
      <c r="Z374" s="963"/>
    </row>
    <row r="375" spans="1:26" ht="48">
      <c r="A375" s="979"/>
      <c r="B375" s="467"/>
      <c r="C375" s="475" t="s">
        <v>5837</v>
      </c>
      <c r="D375" s="696">
        <v>2</v>
      </c>
      <c r="E375" s="696" t="s">
        <v>611</v>
      </c>
      <c r="F375" s="475" t="s">
        <v>5838</v>
      </c>
      <c r="G375" s="1052"/>
      <c r="H375" s="893"/>
      <c r="I375" s="893"/>
      <c r="J375" s="893"/>
      <c r="K375" s="893"/>
      <c r="L375" s="963"/>
      <c r="M375" s="963"/>
      <c r="N375" s="963"/>
      <c r="O375" s="963"/>
      <c r="P375" s="963"/>
      <c r="Q375" s="963"/>
      <c r="R375" s="963"/>
      <c r="S375" s="963"/>
      <c r="T375" s="963"/>
      <c r="U375" s="963"/>
      <c r="V375" s="963"/>
      <c r="W375" s="963"/>
      <c r="X375" s="963"/>
      <c r="Y375" s="963"/>
      <c r="Z375" s="963"/>
    </row>
    <row r="376" spans="1:26" ht="48">
      <c r="A376" s="979" t="s">
        <v>1280</v>
      </c>
      <c r="B376" s="467" t="s">
        <v>3855</v>
      </c>
      <c r="C376" s="475" t="s">
        <v>6129</v>
      </c>
      <c r="D376" s="696">
        <v>2</v>
      </c>
      <c r="E376" s="696" t="s">
        <v>877</v>
      </c>
      <c r="F376" s="471" t="s">
        <v>6130</v>
      </c>
      <c r="G376" s="1052"/>
      <c r="H376" s="893"/>
      <c r="I376" s="893"/>
      <c r="J376" s="893"/>
      <c r="K376" s="893"/>
      <c r="L376" s="963"/>
      <c r="M376" s="963"/>
      <c r="N376" s="963"/>
      <c r="O376" s="963"/>
      <c r="P376" s="963"/>
      <c r="Q376" s="963"/>
      <c r="R376" s="963"/>
      <c r="S376" s="963"/>
      <c r="T376" s="963"/>
      <c r="U376" s="963"/>
      <c r="V376" s="963"/>
      <c r="W376" s="963"/>
      <c r="X376" s="963"/>
      <c r="Y376" s="963"/>
      <c r="Z376" s="963"/>
    </row>
    <row r="377" spans="1:26" ht="32">
      <c r="A377" s="979"/>
      <c r="B377" s="467"/>
      <c r="C377" s="475" t="s">
        <v>5840</v>
      </c>
      <c r="D377" s="696">
        <v>2</v>
      </c>
      <c r="E377" s="696" t="s">
        <v>877</v>
      </c>
      <c r="F377" s="471" t="s">
        <v>5841</v>
      </c>
      <c r="G377" s="1052"/>
      <c r="H377" s="893"/>
      <c r="I377" s="893"/>
      <c r="J377" s="893"/>
      <c r="K377" s="893"/>
      <c r="L377" s="963"/>
      <c r="M377" s="963"/>
      <c r="N377" s="963"/>
      <c r="O377" s="963"/>
      <c r="P377" s="963"/>
      <c r="Q377" s="963"/>
      <c r="R377" s="963"/>
      <c r="S377" s="963"/>
      <c r="T377" s="963"/>
      <c r="U377" s="963"/>
      <c r="V377" s="963"/>
      <c r="W377" s="963"/>
      <c r="X377" s="963"/>
      <c r="Y377" s="963"/>
      <c r="Z377" s="963"/>
    </row>
    <row r="378" spans="1:26" ht="48">
      <c r="A378" s="979"/>
      <c r="B378" s="467"/>
      <c r="C378" s="475" t="s">
        <v>5842</v>
      </c>
      <c r="D378" s="696">
        <v>2</v>
      </c>
      <c r="E378" s="696" t="s">
        <v>877</v>
      </c>
      <c r="F378" s="471" t="s">
        <v>5843</v>
      </c>
      <c r="G378" s="1052"/>
      <c r="H378" s="893"/>
      <c r="I378" s="893"/>
      <c r="J378" s="893"/>
      <c r="K378" s="893"/>
      <c r="L378" s="963"/>
      <c r="M378" s="963"/>
      <c r="N378" s="963"/>
      <c r="O378" s="963"/>
      <c r="P378" s="963"/>
      <c r="Q378" s="963"/>
      <c r="R378" s="963"/>
      <c r="S378" s="963"/>
      <c r="T378" s="963"/>
      <c r="U378" s="963"/>
      <c r="V378" s="963"/>
      <c r="W378" s="963"/>
      <c r="X378" s="963"/>
      <c r="Y378" s="963"/>
      <c r="Z378" s="963"/>
    </row>
    <row r="379" spans="1:26" ht="16">
      <c r="A379" s="979"/>
      <c r="B379" s="467"/>
      <c r="C379" s="475" t="s">
        <v>5844</v>
      </c>
      <c r="D379" s="696">
        <v>2</v>
      </c>
      <c r="E379" s="696" t="s">
        <v>611</v>
      </c>
      <c r="F379" s="471" t="s">
        <v>6131</v>
      </c>
      <c r="G379" s="1052"/>
      <c r="H379" s="893"/>
      <c r="I379" s="893"/>
      <c r="J379" s="893"/>
      <c r="K379" s="893"/>
      <c r="L379" s="963"/>
      <c r="M379" s="963"/>
      <c r="N379" s="963"/>
      <c r="O379" s="963"/>
      <c r="P379" s="963"/>
      <c r="Q379" s="963"/>
      <c r="R379" s="963"/>
      <c r="S379" s="963"/>
      <c r="T379" s="963"/>
      <c r="U379" s="963"/>
      <c r="V379" s="963"/>
      <c r="W379" s="963"/>
      <c r="X379" s="963"/>
      <c r="Y379" s="963"/>
      <c r="Z379" s="963"/>
    </row>
    <row r="380" spans="1:26" ht="32">
      <c r="A380" s="979"/>
      <c r="B380" s="467"/>
      <c r="C380" s="475" t="s">
        <v>5845</v>
      </c>
      <c r="D380" s="696">
        <v>2</v>
      </c>
      <c r="E380" s="696" t="s">
        <v>877</v>
      </c>
      <c r="F380" s="471" t="s">
        <v>6132</v>
      </c>
      <c r="G380" s="1052"/>
      <c r="H380" s="893"/>
      <c r="I380" s="893"/>
      <c r="J380" s="893"/>
      <c r="K380" s="893"/>
      <c r="L380" s="963"/>
      <c r="M380" s="963"/>
      <c r="N380" s="963"/>
      <c r="O380" s="963"/>
      <c r="P380" s="963"/>
      <c r="Q380" s="963"/>
      <c r="R380" s="963"/>
      <c r="S380" s="963"/>
      <c r="T380" s="963"/>
      <c r="U380" s="963"/>
      <c r="V380" s="963"/>
      <c r="W380" s="963"/>
      <c r="X380" s="963"/>
      <c r="Y380" s="963"/>
      <c r="Z380" s="963"/>
    </row>
    <row r="381" spans="1:26" ht="48">
      <c r="A381" s="979"/>
      <c r="B381" s="467"/>
      <c r="C381" s="475" t="s">
        <v>5847</v>
      </c>
      <c r="D381" s="696">
        <v>2</v>
      </c>
      <c r="E381" s="696" t="s">
        <v>611</v>
      </c>
      <c r="F381" s="471" t="s">
        <v>6133</v>
      </c>
      <c r="G381" s="1052"/>
      <c r="H381" s="893"/>
      <c r="I381" s="893"/>
      <c r="J381" s="893"/>
      <c r="K381" s="893"/>
      <c r="L381" s="963"/>
      <c r="M381" s="963"/>
      <c r="N381" s="963"/>
      <c r="O381" s="963"/>
      <c r="P381" s="963"/>
      <c r="Q381" s="963"/>
      <c r="R381" s="963"/>
      <c r="S381" s="963"/>
      <c r="T381" s="963"/>
      <c r="U381" s="963"/>
      <c r="V381" s="963"/>
      <c r="W381" s="963"/>
      <c r="X381" s="963"/>
      <c r="Y381" s="963"/>
      <c r="Z381" s="963"/>
    </row>
    <row r="382" spans="1:26" ht="32">
      <c r="A382" s="979"/>
      <c r="B382" s="467"/>
      <c r="C382" s="475" t="s">
        <v>5849</v>
      </c>
      <c r="D382" s="696">
        <v>2</v>
      </c>
      <c r="E382" s="696" t="s">
        <v>611</v>
      </c>
      <c r="F382" s="471" t="s">
        <v>6134</v>
      </c>
      <c r="G382" s="1052"/>
      <c r="H382" s="893"/>
      <c r="I382" s="893"/>
      <c r="J382" s="893"/>
      <c r="K382" s="893"/>
      <c r="L382" s="963"/>
      <c r="M382" s="963"/>
      <c r="N382" s="963"/>
      <c r="O382" s="963"/>
      <c r="P382" s="963"/>
      <c r="Q382" s="963"/>
      <c r="R382" s="963"/>
      <c r="S382" s="963"/>
      <c r="T382" s="963"/>
      <c r="U382" s="963"/>
      <c r="V382" s="963"/>
      <c r="W382" s="963"/>
      <c r="X382" s="963"/>
      <c r="Y382" s="963"/>
      <c r="Z382" s="963"/>
    </row>
    <row r="383" spans="1:26" ht="32">
      <c r="A383" s="979"/>
      <c r="B383" s="467"/>
      <c r="C383" s="1074" t="s">
        <v>5850</v>
      </c>
      <c r="D383" s="696">
        <v>2</v>
      </c>
      <c r="E383" s="696" t="s">
        <v>877</v>
      </c>
      <c r="F383" s="471" t="s">
        <v>6135</v>
      </c>
      <c r="G383" s="1052"/>
      <c r="H383" s="893"/>
      <c r="I383" s="893"/>
      <c r="J383" s="893"/>
      <c r="K383" s="893"/>
      <c r="L383" s="963"/>
      <c r="M383" s="963"/>
      <c r="N383" s="963"/>
      <c r="O383" s="963"/>
      <c r="P383" s="963"/>
      <c r="Q383" s="963"/>
      <c r="R383" s="963"/>
      <c r="S383" s="963"/>
      <c r="T383" s="963"/>
      <c r="U383" s="963"/>
      <c r="V383" s="963"/>
      <c r="W383" s="963"/>
      <c r="X383" s="963"/>
      <c r="Y383" s="963"/>
      <c r="Z383" s="963"/>
    </row>
    <row r="384" spans="1:26" ht="64">
      <c r="A384" s="979"/>
      <c r="B384" s="467"/>
      <c r="C384" s="1074" t="s">
        <v>5852</v>
      </c>
      <c r="D384" s="696">
        <v>2</v>
      </c>
      <c r="E384" s="696" t="s">
        <v>877</v>
      </c>
      <c r="F384" s="471" t="s">
        <v>6136</v>
      </c>
      <c r="G384" s="1052"/>
      <c r="H384" s="893"/>
      <c r="I384" s="893"/>
      <c r="J384" s="893"/>
      <c r="K384" s="893"/>
      <c r="L384" s="963"/>
      <c r="M384" s="963"/>
      <c r="N384" s="963"/>
      <c r="O384" s="963"/>
      <c r="P384" s="963"/>
      <c r="Q384" s="963"/>
      <c r="R384" s="963"/>
      <c r="S384" s="963"/>
      <c r="T384" s="963"/>
      <c r="U384" s="963"/>
      <c r="V384" s="963"/>
      <c r="W384" s="963"/>
      <c r="X384" s="963"/>
      <c r="Y384" s="963"/>
      <c r="Z384" s="963"/>
    </row>
    <row r="385" spans="1:26" ht="34">
      <c r="A385" s="979" t="s">
        <v>1282</v>
      </c>
      <c r="B385" s="467" t="s">
        <v>1283</v>
      </c>
      <c r="C385" s="1074" t="s">
        <v>5853</v>
      </c>
      <c r="D385" s="696">
        <v>2</v>
      </c>
      <c r="E385" s="696" t="s">
        <v>611</v>
      </c>
      <c r="F385" s="471" t="s">
        <v>6137</v>
      </c>
      <c r="G385" s="1052"/>
      <c r="H385" s="893"/>
      <c r="I385" s="893"/>
      <c r="J385" s="893"/>
      <c r="K385" s="893"/>
      <c r="L385" s="963"/>
      <c r="M385" s="963"/>
      <c r="N385" s="963"/>
      <c r="O385" s="963"/>
      <c r="P385" s="963"/>
      <c r="Q385" s="963"/>
      <c r="R385" s="963"/>
      <c r="S385" s="963"/>
      <c r="T385" s="963"/>
      <c r="U385" s="963"/>
      <c r="V385" s="963"/>
      <c r="W385" s="963"/>
      <c r="X385" s="963"/>
      <c r="Y385" s="963"/>
      <c r="Z385" s="963"/>
    </row>
    <row r="386" spans="1:26" ht="19">
      <c r="A386" s="982" t="s">
        <v>257</v>
      </c>
      <c r="B386" s="1606" t="s">
        <v>258</v>
      </c>
      <c r="C386" s="1570"/>
      <c r="D386" s="1570"/>
      <c r="E386" s="1570"/>
      <c r="F386" s="1570"/>
      <c r="G386" s="1573"/>
      <c r="H386" s="816"/>
      <c r="I386" s="893">
        <f>SUM(D387:D407)</f>
        <v>42</v>
      </c>
      <c r="J386" s="893">
        <f>COUNT(D387:D407)*2</f>
        <v>42</v>
      </c>
      <c r="K386" s="893">
        <f>I386*100/J386</f>
        <v>100</v>
      </c>
      <c r="L386" s="963"/>
      <c r="M386" s="963"/>
      <c r="N386" s="963"/>
      <c r="O386" s="963"/>
      <c r="P386" s="963"/>
      <c r="Q386" s="963"/>
      <c r="R386" s="963"/>
      <c r="S386" s="963"/>
      <c r="T386" s="963"/>
      <c r="U386" s="963"/>
      <c r="V386" s="963"/>
      <c r="W386" s="963"/>
      <c r="X386" s="963"/>
      <c r="Y386" s="963"/>
      <c r="Z386" s="963"/>
    </row>
    <row r="387" spans="1:26" ht="34">
      <c r="A387" s="979" t="s">
        <v>2282</v>
      </c>
      <c r="B387" s="467" t="s">
        <v>1286</v>
      </c>
      <c r="C387" s="476" t="s">
        <v>6138</v>
      </c>
      <c r="D387" s="696">
        <v>2</v>
      </c>
      <c r="E387" s="696" t="s">
        <v>611</v>
      </c>
      <c r="F387" s="476" t="s">
        <v>6139</v>
      </c>
      <c r="G387" s="1052"/>
      <c r="H387" s="893"/>
      <c r="I387" s="893"/>
      <c r="J387" s="893"/>
      <c r="K387" s="893"/>
      <c r="L387" s="963"/>
      <c r="M387" s="963"/>
      <c r="N387" s="963"/>
      <c r="O387" s="963"/>
      <c r="P387" s="963"/>
      <c r="Q387" s="963"/>
      <c r="R387" s="963"/>
      <c r="S387" s="963"/>
      <c r="T387" s="963"/>
      <c r="U387" s="963"/>
      <c r="V387" s="963"/>
      <c r="W387" s="963"/>
      <c r="X387" s="963"/>
      <c r="Y387" s="963"/>
      <c r="Z387" s="963"/>
    </row>
    <row r="388" spans="1:26" ht="96">
      <c r="A388" s="979"/>
      <c r="B388" s="467"/>
      <c r="C388" s="476" t="s">
        <v>6140</v>
      </c>
      <c r="D388" s="696">
        <v>2</v>
      </c>
      <c r="E388" s="696" t="s">
        <v>891</v>
      </c>
      <c r="F388" s="476" t="s">
        <v>6141</v>
      </c>
      <c r="G388" s="1052"/>
      <c r="H388" s="893"/>
      <c r="I388" s="893"/>
      <c r="J388" s="893"/>
      <c r="K388" s="893"/>
      <c r="L388" s="963"/>
      <c r="M388" s="963"/>
      <c r="N388" s="963"/>
      <c r="O388" s="963"/>
      <c r="P388" s="963"/>
      <c r="Q388" s="963"/>
      <c r="R388" s="963"/>
      <c r="S388" s="963"/>
      <c r="T388" s="963"/>
      <c r="U388" s="963"/>
      <c r="V388" s="963"/>
      <c r="W388" s="963"/>
      <c r="X388" s="963"/>
      <c r="Y388" s="963"/>
      <c r="Z388" s="963"/>
    </row>
    <row r="389" spans="1:26" ht="32">
      <c r="A389" s="979"/>
      <c r="B389" s="467"/>
      <c r="C389" s="476" t="s">
        <v>6142</v>
      </c>
      <c r="D389" s="696">
        <v>2</v>
      </c>
      <c r="E389" s="696" t="s">
        <v>611</v>
      </c>
      <c r="F389" s="476" t="s">
        <v>6143</v>
      </c>
      <c r="G389" s="1052"/>
      <c r="H389" s="893"/>
      <c r="I389" s="893"/>
      <c r="J389" s="893"/>
      <c r="K389" s="893"/>
      <c r="L389" s="963"/>
      <c r="M389" s="963"/>
      <c r="N389" s="963"/>
      <c r="O389" s="963"/>
      <c r="P389" s="963"/>
      <c r="Q389" s="963"/>
      <c r="R389" s="963"/>
      <c r="S389" s="963"/>
      <c r="T389" s="963"/>
      <c r="U389" s="963"/>
      <c r="V389" s="963"/>
      <c r="W389" s="963"/>
      <c r="X389" s="963"/>
      <c r="Y389" s="963"/>
      <c r="Z389" s="963"/>
    </row>
    <row r="390" spans="1:26" ht="32">
      <c r="A390" s="979"/>
      <c r="B390" s="467"/>
      <c r="C390" s="476" t="s">
        <v>6144</v>
      </c>
      <c r="D390" s="696">
        <v>2</v>
      </c>
      <c r="E390" s="696" t="s">
        <v>611</v>
      </c>
      <c r="F390" s="476" t="s">
        <v>6145</v>
      </c>
      <c r="G390" s="1052"/>
      <c r="H390" s="893"/>
      <c r="I390" s="893"/>
      <c r="J390" s="893"/>
      <c r="K390" s="893"/>
      <c r="L390" s="963"/>
      <c r="M390" s="963"/>
      <c r="N390" s="963"/>
      <c r="O390" s="963"/>
      <c r="P390" s="963"/>
      <c r="Q390" s="963"/>
      <c r="R390" s="963"/>
      <c r="S390" s="963"/>
      <c r="T390" s="963"/>
      <c r="U390" s="963"/>
      <c r="V390" s="963"/>
      <c r="W390" s="963"/>
      <c r="X390" s="963"/>
      <c r="Y390" s="963"/>
      <c r="Z390" s="963"/>
    </row>
    <row r="391" spans="1:26" ht="32">
      <c r="A391" s="979"/>
      <c r="B391" s="467"/>
      <c r="C391" s="476" t="s">
        <v>6146</v>
      </c>
      <c r="D391" s="696">
        <v>2</v>
      </c>
      <c r="E391" s="696" t="s">
        <v>611</v>
      </c>
      <c r="F391" s="1041" t="s">
        <v>6147</v>
      </c>
      <c r="G391" s="1052"/>
      <c r="H391" s="893"/>
      <c r="I391" s="893"/>
      <c r="J391" s="893"/>
      <c r="K391" s="893"/>
      <c r="L391" s="963"/>
      <c r="M391" s="963"/>
      <c r="N391" s="963"/>
      <c r="O391" s="963"/>
      <c r="P391" s="963"/>
      <c r="Q391" s="963"/>
      <c r="R391" s="963"/>
      <c r="S391" s="963"/>
      <c r="T391" s="963"/>
      <c r="U391" s="963"/>
      <c r="V391" s="963"/>
      <c r="W391" s="963"/>
      <c r="X391" s="963"/>
      <c r="Y391" s="963"/>
      <c r="Z391" s="963"/>
    </row>
    <row r="392" spans="1:26" ht="34">
      <c r="A392" s="979" t="s">
        <v>1291</v>
      </c>
      <c r="B392" s="467" t="s">
        <v>1292</v>
      </c>
      <c r="C392" s="476" t="s">
        <v>5856</v>
      </c>
      <c r="D392" s="696">
        <v>2</v>
      </c>
      <c r="E392" s="696" t="s">
        <v>611</v>
      </c>
      <c r="F392" s="983" t="s">
        <v>5857</v>
      </c>
      <c r="G392" s="1052"/>
      <c r="H392" s="893"/>
      <c r="I392" s="893"/>
      <c r="J392" s="893"/>
      <c r="K392" s="893"/>
      <c r="L392" s="963"/>
      <c r="M392" s="963"/>
      <c r="N392" s="963"/>
      <c r="O392" s="963"/>
      <c r="P392" s="963"/>
      <c r="Q392" s="963"/>
      <c r="R392" s="963"/>
      <c r="S392" s="963"/>
      <c r="T392" s="963"/>
      <c r="U392" s="963"/>
      <c r="V392" s="963"/>
      <c r="W392" s="963"/>
      <c r="X392" s="963"/>
      <c r="Y392" s="963"/>
      <c r="Z392" s="963"/>
    </row>
    <row r="393" spans="1:26" ht="32">
      <c r="A393" s="979"/>
      <c r="B393" s="467"/>
      <c r="C393" s="476" t="s">
        <v>6148</v>
      </c>
      <c r="D393" s="696">
        <v>2</v>
      </c>
      <c r="E393" s="696" t="s">
        <v>611</v>
      </c>
      <c r="F393" s="983" t="s">
        <v>6149</v>
      </c>
      <c r="G393" s="1052"/>
      <c r="H393" s="893"/>
      <c r="I393" s="893"/>
      <c r="J393" s="893"/>
      <c r="K393" s="893"/>
      <c r="L393" s="963"/>
      <c r="M393" s="963"/>
      <c r="N393" s="963"/>
      <c r="O393" s="963"/>
      <c r="P393" s="963"/>
      <c r="Q393" s="963"/>
      <c r="R393" s="963"/>
      <c r="S393" s="963"/>
      <c r="T393" s="963"/>
      <c r="U393" s="963"/>
      <c r="V393" s="963"/>
      <c r="W393" s="963"/>
      <c r="X393" s="963"/>
      <c r="Y393" s="963"/>
      <c r="Z393" s="963"/>
    </row>
    <row r="394" spans="1:26" ht="48">
      <c r="A394" s="979"/>
      <c r="B394" s="467"/>
      <c r="C394" s="476" t="s">
        <v>6150</v>
      </c>
      <c r="D394" s="696">
        <v>2</v>
      </c>
      <c r="E394" s="696" t="s">
        <v>611</v>
      </c>
      <c r="F394" s="983" t="s">
        <v>6151</v>
      </c>
      <c r="G394" s="1052"/>
      <c r="H394" s="893"/>
      <c r="I394" s="893"/>
      <c r="J394" s="893"/>
      <c r="K394" s="893"/>
      <c r="L394" s="963"/>
      <c r="M394" s="963"/>
      <c r="N394" s="963"/>
      <c r="O394" s="963"/>
      <c r="P394" s="963"/>
      <c r="Q394" s="963"/>
      <c r="R394" s="963"/>
      <c r="S394" s="963"/>
      <c r="T394" s="963"/>
      <c r="U394" s="963"/>
      <c r="V394" s="963"/>
      <c r="W394" s="963"/>
      <c r="X394" s="963"/>
      <c r="Y394" s="963"/>
      <c r="Z394" s="963"/>
    </row>
    <row r="395" spans="1:26" ht="32">
      <c r="A395" s="979"/>
      <c r="B395" s="467"/>
      <c r="C395" s="476" t="s">
        <v>5860</v>
      </c>
      <c r="D395" s="696">
        <v>2</v>
      </c>
      <c r="E395" s="696" t="s">
        <v>611</v>
      </c>
      <c r="F395" s="983" t="s">
        <v>5861</v>
      </c>
      <c r="G395" s="1052"/>
      <c r="H395" s="893"/>
      <c r="I395" s="893"/>
      <c r="J395" s="893"/>
      <c r="K395" s="893"/>
      <c r="L395" s="963"/>
      <c r="M395" s="963"/>
      <c r="N395" s="963"/>
      <c r="O395" s="963"/>
      <c r="P395" s="963"/>
      <c r="Q395" s="963"/>
      <c r="R395" s="963"/>
      <c r="S395" s="963"/>
      <c r="T395" s="963"/>
      <c r="U395" s="963"/>
      <c r="V395" s="963"/>
      <c r="W395" s="963"/>
      <c r="X395" s="963"/>
      <c r="Y395" s="963"/>
      <c r="Z395" s="963"/>
    </row>
    <row r="396" spans="1:26" ht="16">
      <c r="A396" s="979"/>
      <c r="B396" s="467"/>
      <c r="C396" s="476" t="s">
        <v>6152</v>
      </c>
      <c r="D396" s="696">
        <v>2</v>
      </c>
      <c r="E396" s="696" t="s">
        <v>599</v>
      </c>
      <c r="F396" s="983" t="s">
        <v>6153</v>
      </c>
      <c r="G396" s="1052"/>
      <c r="H396" s="893"/>
      <c r="I396" s="893"/>
      <c r="J396" s="893"/>
      <c r="K396" s="893"/>
      <c r="L396" s="963"/>
      <c r="M396" s="963"/>
      <c r="N396" s="963"/>
      <c r="O396" s="963"/>
      <c r="P396" s="963"/>
      <c r="Q396" s="963"/>
      <c r="R396" s="963"/>
      <c r="S396" s="963"/>
      <c r="T396" s="963"/>
      <c r="U396" s="963"/>
      <c r="V396" s="963"/>
      <c r="W396" s="963"/>
      <c r="X396" s="963"/>
      <c r="Y396" s="963"/>
      <c r="Z396" s="963"/>
    </row>
    <row r="397" spans="1:26" ht="16">
      <c r="A397" s="979"/>
      <c r="B397" s="467"/>
      <c r="C397" s="476" t="s">
        <v>6154</v>
      </c>
      <c r="D397" s="696">
        <v>2</v>
      </c>
      <c r="E397" s="696" t="s">
        <v>599</v>
      </c>
      <c r="F397" s="983" t="s">
        <v>6155</v>
      </c>
      <c r="G397" s="1052"/>
      <c r="H397" s="893"/>
      <c r="I397" s="893"/>
      <c r="J397" s="893"/>
      <c r="K397" s="893"/>
      <c r="L397" s="963"/>
      <c r="M397" s="963"/>
      <c r="N397" s="963"/>
      <c r="O397" s="963"/>
      <c r="P397" s="963"/>
      <c r="Q397" s="963"/>
      <c r="R397" s="963"/>
      <c r="S397" s="963"/>
      <c r="T397" s="963"/>
      <c r="U397" s="963"/>
      <c r="V397" s="963"/>
      <c r="W397" s="963"/>
      <c r="X397" s="963"/>
      <c r="Y397" s="963"/>
      <c r="Z397" s="963"/>
    </row>
    <row r="398" spans="1:26" ht="80">
      <c r="A398" s="979"/>
      <c r="B398" s="467"/>
      <c r="C398" s="476" t="s">
        <v>6156</v>
      </c>
      <c r="D398" s="696">
        <v>2</v>
      </c>
      <c r="E398" s="696" t="s">
        <v>611</v>
      </c>
      <c r="F398" s="983" t="s">
        <v>6157</v>
      </c>
      <c r="G398" s="1052"/>
      <c r="H398" s="893"/>
      <c r="I398" s="893"/>
      <c r="J398" s="893"/>
      <c r="K398" s="893"/>
      <c r="L398" s="963"/>
      <c r="M398" s="963"/>
      <c r="N398" s="963"/>
      <c r="O398" s="963"/>
      <c r="P398" s="963"/>
      <c r="Q398" s="963"/>
      <c r="R398" s="963"/>
      <c r="S398" s="963"/>
      <c r="T398" s="963"/>
      <c r="U398" s="963"/>
      <c r="V398" s="963"/>
      <c r="W398" s="963"/>
      <c r="X398" s="963"/>
      <c r="Y398" s="963"/>
      <c r="Z398" s="963"/>
    </row>
    <row r="399" spans="1:26" ht="64">
      <c r="A399" s="979"/>
      <c r="B399" s="467"/>
      <c r="C399" s="476" t="s">
        <v>6158</v>
      </c>
      <c r="D399" s="696">
        <v>2</v>
      </c>
      <c r="E399" s="696" t="s">
        <v>387</v>
      </c>
      <c r="F399" s="1041" t="s">
        <v>6159</v>
      </c>
      <c r="G399" s="1052"/>
      <c r="H399" s="893"/>
      <c r="I399" s="893"/>
      <c r="J399" s="893"/>
      <c r="K399" s="893"/>
      <c r="L399" s="963"/>
      <c r="M399" s="963"/>
      <c r="N399" s="963"/>
      <c r="O399" s="963"/>
      <c r="P399" s="963"/>
      <c r="Q399" s="963"/>
      <c r="R399" s="963"/>
      <c r="S399" s="963"/>
      <c r="T399" s="963"/>
      <c r="U399" s="963"/>
      <c r="V399" s="963"/>
      <c r="W399" s="963"/>
      <c r="X399" s="963"/>
      <c r="Y399" s="963"/>
      <c r="Z399" s="963"/>
    </row>
    <row r="400" spans="1:26" ht="34">
      <c r="A400" s="979" t="s">
        <v>1293</v>
      </c>
      <c r="B400" s="467" t="s">
        <v>1294</v>
      </c>
      <c r="C400" s="476" t="s">
        <v>5864</v>
      </c>
      <c r="D400" s="696">
        <v>2</v>
      </c>
      <c r="E400" s="696" t="s">
        <v>611</v>
      </c>
      <c r="F400" s="476" t="s">
        <v>5865</v>
      </c>
      <c r="G400" s="1052"/>
      <c r="H400" s="893"/>
      <c r="I400" s="893"/>
      <c r="J400" s="893"/>
      <c r="K400" s="893"/>
      <c r="L400" s="963"/>
      <c r="M400" s="963"/>
      <c r="N400" s="963"/>
      <c r="O400" s="963"/>
      <c r="P400" s="963"/>
      <c r="Q400" s="963"/>
      <c r="R400" s="963"/>
      <c r="S400" s="963"/>
      <c r="T400" s="963"/>
      <c r="U400" s="963"/>
      <c r="V400" s="963"/>
      <c r="W400" s="963"/>
      <c r="X400" s="963"/>
      <c r="Y400" s="963"/>
      <c r="Z400" s="963"/>
    </row>
    <row r="401" spans="1:26" ht="48">
      <c r="A401" s="979"/>
      <c r="B401" s="467"/>
      <c r="C401" s="476" t="s">
        <v>5866</v>
      </c>
      <c r="D401" s="696">
        <v>2</v>
      </c>
      <c r="E401" s="696" t="s">
        <v>611</v>
      </c>
      <c r="F401" s="476" t="s">
        <v>6160</v>
      </c>
      <c r="G401" s="1052"/>
      <c r="H401" s="893"/>
      <c r="I401" s="893"/>
      <c r="J401" s="893"/>
      <c r="K401" s="893"/>
      <c r="L401" s="963"/>
      <c r="M401" s="963"/>
      <c r="N401" s="963"/>
      <c r="O401" s="963"/>
      <c r="P401" s="963"/>
      <c r="Q401" s="963"/>
      <c r="R401" s="963"/>
      <c r="S401" s="963"/>
      <c r="T401" s="963"/>
      <c r="U401" s="963"/>
      <c r="V401" s="963"/>
      <c r="W401" s="963"/>
      <c r="X401" s="963"/>
      <c r="Y401" s="963"/>
      <c r="Z401" s="963"/>
    </row>
    <row r="402" spans="1:26" ht="32">
      <c r="A402" s="979"/>
      <c r="B402" s="467"/>
      <c r="C402" s="983" t="s">
        <v>5868</v>
      </c>
      <c r="D402" s="696">
        <v>2</v>
      </c>
      <c r="E402" s="696" t="s">
        <v>611</v>
      </c>
      <c r="F402" s="983" t="s">
        <v>6161</v>
      </c>
      <c r="G402" s="1052"/>
      <c r="H402" s="893"/>
      <c r="I402" s="893"/>
      <c r="J402" s="893"/>
      <c r="K402" s="893"/>
      <c r="L402" s="963"/>
      <c r="M402" s="963"/>
      <c r="N402" s="963"/>
      <c r="O402" s="963"/>
      <c r="P402" s="963"/>
      <c r="Q402" s="963"/>
      <c r="R402" s="963"/>
      <c r="S402" s="963"/>
      <c r="T402" s="963"/>
      <c r="U402" s="963"/>
      <c r="V402" s="963"/>
      <c r="W402" s="963"/>
      <c r="X402" s="963"/>
      <c r="Y402" s="963"/>
      <c r="Z402" s="963"/>
    </row>
    <row r="403" spans="1:26" ht="112">
      <c r="A403" s="979"/>
      <c r="B403" s="467"/>
      <c r="C403" s="983" t="s">
        <v>5870</v>
      </c>
      <c r="D403" s="696">
        <v>2</v>
      </c>
      <c r="E403" s="696" t="s">
        <v>611</v>
      </c>
      <c r="F403" s="986" t="s">
        <v>6162</v>
      </c>
      <c r="G403" s="471"/>
      <c r="H403" s="1040"/>
      <c r="I403" s="893"/>
      <c r="J403" s="893"/>
      <c r="K403" s="893"/>
      <c r="L403" s="963"/>
      <c r="M403" s="963"/>
      <c r="N403" s="963"/>
      <c r="O403" s="963"/>
      <c r="P403" s="963"/>
      <c r="Q403" s="963"/>
      <c r="R403" s="963"/>
      <c r="S403" s="963"/>
      <c r="T403" s="963"/>
      <c r="U403" s="963"/>
      <c r="V403" s="963"/>
      <c r="W403" s="963"/>
      <c r="X403" s="963"/>
      <c r="Y403" s="963"/>
      <c r="Z403" s="963"/>
    </row>
    <row r="404" spans="1:26" ht="48">
      <c r="A404" s="979"/>
      <c r="B404" s="467"/>
      <c r="C404" s="476" t="s">
        <v>5872</v>
      </c>
      <c r="D404" s="696">
        <v>2</v>
      </c>
      <c r="E404" s="696" t="s">
        <v>611</v>
      </c>
      <c r="F404" s="476" t="s">
        <v>6163</v>
      </c>
      <c r="G404" s="471"/>
      <c r="H404" s="1040"/>
      <c r="I404" s="893"/>
      <c r="J404" s="893"/>
      <c r="K404" s="893"/>
      <c r="L404" s="963"/>
      <c r="M404" s="963"/>
      <c r="N404" s="963"/>
      <c r="O404" s="963"/>
      <c r="P404" s="963"/>
      <c r="Q404" s="963"/>
      <c r="R404" s="963"/>
      <c r="S404" s="963"/>
      <c r="T404" s="963"/>
      <c r="U404" s="963"/>
      <c r="V404" s="963"/>
      <c r="W404" s="963"/>
      <c r="X404" s="963"/>
      <c r="Y404" s="963"/>
      <c r="Z404" s="963"/>
    </row>
    <row r="405" spans="1:26" ht="48">
      <c r="A405" s="979" t="s">
        <v>1295</v>
      </c>
      <c r="B405" s="467" t="s">
        <v>1296</v>
      </c>
      <c r="C405" s="476" t="s">
        <v>5873</v>
      </c>
      <c r="D405" s="696">
        <v>2</v>
      </c>
      <c r="E405" s="696" t="s">
        <v>611</v>
      </c>
      <c r="F405" s="983" t="s">
        <v>6164</v>
      </c>
      <c r="G405" s="1052"/>
      <c r="H405" s="893"/>
      <c r="I405" s="893"/>
      <c r="J405" s="893"/>
      <c r="K405" s="893"/>
      <c r="L405" s="963"/>
      <c r="M405" s="963"/>
      <c r="N405" s="963"/>
      <c r="O405" s="963"/>
      <c r="P405" s="963"/>
      <c r="Q405" s="963"/>
      <c r="R405" s="963"/>
      <c r="S405" s="963"/>
      <c r="T405" s="963"/>
      <c r="U405" s="963"/>
      <c r="V405" s="963"/>
      <c r="W405" s="963"/>
      <c r="X405" s="963"/>
      <c r="Y405" s="963"/>
      <c r="Z405" s="963"/>
    </row>
    <row r="406" spans="1:26" ht="64">
      <c r="A406" s="979"/>
      <c r="B406" s="1045"/>
      <c r="C406" s="476" t="s">
        <v>5875</v>
      </c>
      <c r="D406" s="696">
        <v>2</v>
      </c>
      <c r="E406" s="696" t="s">
        <v>611</v>
      </c>
      <c r="F406" s="1075" t="s">
        <v>5876</v>
      </c>
      <c r="G406" s="1052"/>
      <c r="H406" s="893"/>
      <c r="I406" s="893"/>
      <c r="J406" s="893"/>
      <c r="K406" s="893"/>
      <c r="L406" s="963"/>
      <c r="M406" s="963"/>
      <c r="N406" s="963"/>
      <c r="O406" s="963"/>
      <c r="P406" s="963"/>
      <c r="Q406" s="963"/>
      <c r="R406" s="963"/>
      <c r="S406" s="963"/>
      <c r="T406" s="963"/>
      <c r="U406" s="963"/>
      <c r="V406" s="963"/>
      <c r="W406" s="963"/>
      <c r="X406" s="963"/>
      <c r="Y406" s="963"/>
      <c r="Z406" s="963"/>
    </row>
    <row r="407" spans="1:26" ht="48">
      <c r="A407" s="979"/>
      <c r="B407" s="467"/>
      <c r="C407" s="475" t="s">
        <v>6165</v>
      </c>
      <c r="D407" s="696">
        <v>2</v>
      </c>
      <c r="E407" s="696" t="s">
        <v>611</v>
      </c>
      <c r="F407" s="471" t="s">
        <v>6166</v>
      </c>
      <c r="G407" s="1052"/>
      <c r="H407" s="893"/>
      <c r="I407" s="893"/>
      <c r="J407" s="893"/>
      <c r="K407" s="893"/>
      <c r="L407" s="963"/>
      <c r="M407" s="963"/>
      <c r="N407" s="963"/>
      <c r="O407" s="963"/>
      <c r="P407" s="963"/>
      <c r="Q407" s="963"/>
      <c r="R407" s="963"/>
      <c r="S407" s="963"/>
      <c r="T407" s="963"/>
      <c r="U407" s="963"/>
      <c r="V407" s="963"/>
      <c r="W407" s="963"/>
      <c r="X407" s="963"/>
      <c r="Y407" s="963"/>
      <c r="Z407" s="963"/>
    </row>
    <row r="408" spans="1:26" ht="19">
      <c r="A408" s="982" t="s">
        <v>259</v>
      </c>
      <c r="B408" s="1606" t="s">
        <v>137</v>
      </c>
      <c r="C408" s="1570"/>
      <c r="D408" s="1570"/>
      <c r="E408" s="1570"/>
      <c r="F408" s="1570"/>
      <c r="G408" s="1573"/>
      <c r="H408" s="816"/>
      <c r="I408" s="893">
        <f>SUM(D409:D411)</f>
        <v>2</v>
      </c>
      <c r="J408" s="893">
        <f>COUNT(D409:D411)*2</f>
        <v>2</v>
      </c>
      <c r="K408" s="893">
        <f>I408*100/J408</f>
        <v>100</v>
      </c>
      <c r="L408" s="963"/>
      <c r="M408" s="963"/>
      <c r="N408" s="963"/>
      <c r="O408" s="963"/>
      <c r="P408" s="963"/>
      <c r="Q408" s="963"/>
      <c r="R408" s="963"/>
      <c r="S408" s="963"/>
      <c r="T408" s="963"/>
      <c r="U408" s="963"/>
      <c r="V408" s="963"/>
      <c r="W408" s="963"/>
      <c r="X408" s="963"/>
      <c r="Y408" s="963"/>
      <c r="Z408" s="963"/>
    </row>
    <row r="409" spans="1:26" ht="57" hidden="1" customHeight="1">
      <c r="A409" s="310" t="s">
        <v>2283</v>
      </c>
      <c r="B409" s="122" t="s">
        <v>1298</v>
      </c>
      <c r="C409" s="150"/>
      <c r="D409" s="141"/>
      <c r="E409" s="141"/>
      <c r="F409" s="141"/>
      <c r="G409" s="945"/>
      <c r="H409" s="947"/>
      <c r="I409" s="105"/>
      <c r="J409" s="105"/>
      <c r="K409" s="106"/>
      <c r="L409" s="106"/>
      <c r="M409" s="106"/>
      <c r="N409" s="106"/>
      <c r="O409" s="106"/>
      <c r="P409" s="106"/>
      <c r="Q409" s="106"/>
      <c r="R409" s="106"/>
      <c r="S409" s="106"/>
      <c r="T409" s="106"/>
      <c r="U409" s="106"/>
      <c r="V409" s="106"/>
      <c r="W409" s="106"/>
      <c r="X409" s="106"/>
      <c r="Y409" s="106"/>
      <c r="Z409" s="106"/>
    </row>
    <row r="410" spans="1:26" ht="48">
      <c r="A410" s="979" t="s">
        <v>2284</v>
      </c>
      <c r="B410" s="467" t="s">
        <v>1302</v>
      </c>
      <c r="C410" s="475" t="s">
        <v>3422</v>
      </c>
      <c r="D410" s="696">
        <v>2</v>
      </c>
      <c r="E410" s="178" t="s">
        <v>877</v>
      </c>
      <c r="F410" s="476" t="s">
        <v>6167</v>
      </c>
      <c r="G410" s="1052"/>
      <c r="H410" s="893"/>
      <c r="I410" s="893"/>
      <c r="J410" s="893"/>
      <c r="K410" s="893"/>
      <c r="L410" s="963"/>
      <c r="M410" s="963"/>
      <c r="N410" s="963"/>
      <c r="O410" s="963"/>
      <c r="P410" s="963"/>
      <c r="Q410" s="963"/>
      <c r="R410" s="963"/>
      <c r="S410" s="963"/>
      <c r="T410" s="963"/>
      <c r="U410" s="963"/>
      <c r="V410" s="963"/>
      <c r="W410" s="963"/>
      <c r="X410" s="963"/>
      <c r="Y410" s="963"/>
      <c r="Z410" s="963"/>
    </row>
    <row r="411" spans="1:26" ht="63" hidden="1" customHeight="1">
      <c r="A411" s="310" t="s">
        <v>1309</v>
      </c>
      <c r="B411" s="122" t="s">
        <v>1310</v>
      </c>
      <c r="C411" s="141"/>
      <c r="D411" s="141"/>
      <c r="E411" s="141"/>
      <c r="F411" s="141"/>
      <c r="G411" s="141"/>
      <c r="H411" s="106"/>
      <c r="I411" s="105"/>
      <c r="J411" s="105"/>
      <c r="K411" s="106"/>
      <c r="L411" s="106"/>
      <c r="M411" s="106"/>
      <c r="N411" s="106"/>
      <c r="O411" s="106"/>
      <c r="P411" s="106"/>
      <c r="Q411" s="106"/>
      <c r="R411" s="106"/>
      <c r="S411" s="106"/>
      <c r="T411" s="106"/>
      <c r="U411" s="106"/>
      <c r="V411" s="106"/>
      <c r="W411" s="106"/>
      <c r="X411" s="106"/>
      <c r="Y411" s="106"/>
      <c r="Z411" s="106"/>
    </row>
    <row r="412" spans="1:26" ht="30.75" hidden="1" customHeight="1">
      <c r="A412" s="1782" t="s">
        <v>2285</v>
      </c>
      <c r="B412" s="1570"/>
      <c r="C412" s="1570"/>
      <c r="D412" s="1570"/>
      <c r="E412" s="1570"/>
      <c r="F412" s="1570"/>
      <c r="G412" s="1571"/>
      <c r="H412" s="1133"/>
      <c r="I412" s="893"/>
      <c r="J412" s="893"/>
      <c r="K412" s="893"/>
      <c r="L412" s="963"/>
      <c r="M412" s="963"/>
      <c r="N412" s="963"/>
      <c r="O412" s="963"/>
      <c r="P412" s="963"/>
      <c r="Q412" s="963"/>
      <c r="R412" s="963"/>
      <c r="S412" s="963"/>
      <c r="T412" s="963"/>
      <c r="U412" s="963"/>
      <c r="V412" s="963"/>
      <c r="W412" s="963"/>
      <c r="X412" s="963"/>
      <c r="Y412" s="963"/>
      <c r="Z412" s="963"/>
    </row>
    <row r="413" spans="1:26" ht="39.75" hidden="1" customHeight="1">
      <c r="A413" s="349" t="s">
        <v>138</v>
      </c>
      <c r="B413" s="1606" t="s">
        <v>139</v>
      </c>
      <c r="C413" s="1570"/>
      <c r="D413" s="1570"/>
      <c r="E413" s="1570"/>
      <c r="F413" s="1570"/>
      <c r="G413" s="1573"/>
      <c r="H413" s="942"/>
      <c r="I413" s="105">
        <f>SUM(D414:D419)</f>
        <v>0</v>
      </c>
      <c r="J413" s="105">
        <f>COUNT(D414:D419)*2</f>
        <v>0</v>
      </c>
      <c r="K413" s="106"/>
      <c r="L413" s="106"/>
      <c r="M413" s="106"/>
      <c r="N413" s="106"/>
      <c r="O413" s="106"/>
      <c r="P413" s="106"/>
      <c r="Q413" s="106"/>
      <c r="R413" s="106"/>
      <c r="S413" s="106"/>
      <c r="T413" s="106"/>
      <c r="U413" s="106"/>
      <c r="V413" s="106"/>
      <c r="W413" s="106"/>
      <c r="X413" s="106"/>
      <c r="Y413" s="106"/>
      <c r="Z413" s="106"/>
    </row>
    <row r="414" spans="1:26" ht="47.25" hidden="1" customHeight="1">
      <c r="A414" s="310" t="s">
        <v>1312</v>
      </c>
      <c r="B414" s="122" t="s">
        <v>1313</v>
      </c>
      <c r="C414" s="122"/>
      <c r="D414" s="141"/>
      <c r="E414" s="141"/>
      <c r="F414" s="141"/>
      <c r="G414" s="141"/>
      <c r="H414" s="106"/>
      <c r="I414" s="105"/>
      <c r="J414" s="105"/>
      <c r="K414" s="106"/>
      <c r="L414" s="106"/>
      <c r="M414" s="106"/>
      <c r="N414" s="106"/>
      <c r="O414" s="106"/>
      <c r="P414" s="106"/>
      <c r="Q414" s="106"/>
      <c r="R414" s="106"/>
      <c r="S414" s="106"/>
      <c r="T414" s="106"/>
      <c r="U414" s="106"/>
      <c r="V414" s="106"/>
      <c r="W414" s="106"/>
      <c r="X414" s="106"/>
      <c r="Y414" s="106"/>
      <c r="Z414" s="106"/>
    </row>
    <row r="415" spans="1:26" ht="63" hidden="1" customHeight="1">
      <c r="A415" s="310" t="s">
        <v>1314</v>
      </c>
      <c r="B415" s="122" t="s">
        <v>1315</v>
      </c>
      <c r="C415" s="141"/>
      <c r="D415" s="141"/>
      <c r="E415" s="141"/>
      <c r="F415" s="141"/>
      <c r="G415" s="141"/>
      <c r="H415" s="106"/>
      <c r="I415" s="105"/>
      <c r="J415" s="105"/>
      <c r="K415" s="106"/>
      <c r="L415" s="106"/>
      <c r="M415" s="106"/>
      <c r="N415" s="106"/>
      <c r="O415" s="106"/>
      <c r="P415" s="106"/>
      <c r="Q415" s="106"/>
      <c r="R415" s="106"/>
      <c r="S415" s="106"/>
      <c r="T415" s="106"/>
      <c r="U415" s="106"/>
      <c r="V415" s="106"/>
      <c r="W415" s="106"/>
      <c r="X415" s="106"/>
      <c r="Y415" s="106"/>
      <c r="Z415" s="106"/>
    </row>
    <row r="416" spans="1:26" ht="47.25" hidden="1" customHeight="1">
      <c r="A416" s="310" t="s">
        <v>1316</v>
      </c>
      <c r="B416" s="122" t="s">
        <v>1317</v>
      </c>
      <c r="C416" s="141"/>
      <c r="D416" s="141"/>
      <c r="E416" s="141"/>
      <c r="F416" s="141"/>
      <c r="G416" s="141"/>
      <c r="H416" s="106"/>
      <c r="I416" s="105"/>
      <c r="J416" s="105"/>
      <c r="K416" s="106"/>
      <c r="L416" s="106"/>
      <c r="M416" s="106"/>
      <c r="N416" s="106"/>
      <c r="O416" s="106"/>
      <c r="P416" s="106"/>
      <c r="Q416" s="106"/>
      <c r="R416" s="106"/>
      <c r="S416" s="106"/>
      <c r="T416" s="106"/>
      <c r="U416" s="106"/>
      <c r="V416" s="106"/>
      <c r="W416" s="106"/>
      <c r="X416" s="106"/>
      <c r="Y416" s="106"/>
      <c r="Z416" s="106"/>
    </row>
    <row r="417" spans="1:26" ht="63" hidden="1" customHeight="1">
      <c r="A417" s="310" t="s">
        <v>1318</v>
      </c>
      <c r="B417" s="122" t="s">
        <v>1319</v>
      </c>
      <c r="C417" s="141"/>
      <c r="D417" s="141"/>
      <c r="E417" s="141"/>
      <c r="F417" s="141"/>
      <c r="G417" s="141"/>
      <c r="H417" s="106"/>
      <c r="I417" s="105"/>
      <c r="J417" s="105"/>
      <c r="K417" s="106"/>
      <c r="L417" s="106"/>
      <c r="M417" s="106"/>
      <c r="N417" s="106"/>
      <c r="O417" s="106"/>
      <c r="P417" s="106"/>
      <c r="Q417" s="106"/>
      <c r="R417" s="106"/>
      <c r="S417" s="106"/>
      <c r="T417" s="106"/>
      <c r="U417" s="106"/>
      <c r="V417" s="106"/>
      <c r="W417" s="106"/>
      <c r="X417" s="106"/>
      <c r="Y417" s="106"/>
      <c r="Z417" s="106"/>
    </row>
    <row r="418" spans="1:26" ht="47.25" hidden="1" customHeight="1">
      <c r="A418" s="310" t="s">
        <v>1320</v>
      </c>
      <c r="B418" s="122" t="s">
        <v>1321</v>
      </c>
      <c r="C418" s="141"/>
      <c r="D418" s="141"/>
      <c r="E418" s="141"/>
      <c r="F418" s="141"/>
      <c r="G418" s="141"/>
      <c r="H418" s="106"/>
      <c r="I418" s="105"/>
      <c r="J418" s="105"/>
      <c r="K418" s="106"/>
      <c r="L418" s="106"/>
      <c r="M418" s="106"/>
      <c r="N418" s="106"/>
      <c r="O418" s="106"/>
      <c r="P418" s="106"/>
      <c r="Q418" s="106"/>
      <c r="R418" s="106"/>
      <c r="S418" s="106"/>
      <c r="T418" s="106"/>
      <c r="U418" s="106"/>
      <c r="V418" s="106"/>
      <c r="W418" s="106"/>
      <c r="X418" s="106"/>
      <c r="Y418" s="106"/>
      <c r="Z418" s="106"/>
    </row>
    <row r="419" spans="1:26" ht="56.25" hidden="1" customHeight="1">
      <c r="A419" s="310" t="s">
        <v>1322</v>
      </c>
      <c r="B419" s="150" t="s">
        <v>1323</v>
      </c>
      <c r="C419" s="141"/>
      <c r="D419" s="141"/>
      <c r="E419" s="141"/>
      <c r="F419" s="141"/>
      <c r="G419" s="141"/>
      <c r="H419" s="106"/>
      <c r="I419" s="105"/>
      <c r="J419" s="105"/>
      <c r="K419" s="106"/>
      <c r="L419" s="106"/>
      <c r="M419" s="106"/>
      <c r="N419" s="106"/>
      <c r="O419" s="106"/>
      <c r="P419" s="106"/>
      <c r="Q419" s="106"/>
      <c r="R419" s="106"/>
      <c r="S419" s="106"/>
      <c r="T419" s="106"/>
      <c r="U419" s="106"/>
      <c r="V419" s="106"/>
      <c r="W419" s="106"/>
      <c r="X419" s="106"/>
      <c r="Y419" s="106"/>
      <c r="Z419" s="106"/>
    </row>
    <row r="420" spans="1:26" ht="19">
      <c r="A420" s="982" t="s">
        <v>140</v>
      </c>
      <c r="B420" s="1606" t="s">
        <v>141</v>
      </c>
      <c r="C420" s="1570"/>
      <c r="D420" s="1570"/>
      <c r="E420" s="1570"/>
      <c r="F420" s="1570"/>
      <c r="G420" s="1573"/>
      <c r="H420" s="816"/>
      <c r="I420" s="893">
        <f>SUM(D421:D439)</f>
        <v>28</v>
      </c>
      <c r="J420" s="893">
        <f>COUNT(D421:D439)*2</f>
        <v>28</v>
      </c>
      <c r="K420" s="893">
        <f>I420*100/J420</f>
        <v>100</v>
      </c>
      <c r="L420" s="963"/>
      <c r="M420" s="963"/>
      <c r="N420" s="963"/>
      <c r="O420" s="963"/>
      <c r="P420" s="963"/>
      <c r="Q420" s="963"/>
      <c r="R420" s="963"/>
      <c r="S420" s="963"/>
      <c r="T420" s="963"/>
      <c r="U420" s="963"/>
      <c r="V420" s="963"/>
      <c r="W420" s="963"/>
      <c r="X420" s="963"/>
      <c r="Y420" s="963"/>
      <c r="Z420" s="963"/>
    </row>
    <row r="421" spans="1:26" ht="78.75" hidden="1" customHeight="1">
      <c r="A421" s="310" t="s">
        <v>3858</v>
      </c>
      <c r="B421" s="235" t="s">
        <v>1325</v>
      </c>
      <c r="C421" s="141"/>
      <c r="D421" s="141"/>
      <c r="E421" s="141"/>
      <c r="F421" s="141"/>
      <c r="G421" s="141"/>
      <c r="H421" s="106"/>
      <c r="I421" s="105"/>
      <c r="J421" s="105"/>
      <c r="K421" s="106"/>
      <c r="L421" s="106"/>
      <c r="M421" s="106"/>
      <c r="N421" s="106"/>
      <c r="O421" s="106"/>
      <c r="P421" s="106"/>
      <c r="Q421" s="106"/>
      <c r="R421" s="106"/>
      <c r="S421" s="106"/>
      <c r="T421" s="106"/>
      <c r="U421" s="106"/>
      <c r="V421" s="106"/>
      <c r="W421" s="106"/>
      <c r="X421" s="106"/>
      <c r="Y421" s="106"/>
      <c r="Z421" s="106"/>
    </row>
    <row r="422" spans="1:26" ht="78.75" hidden="1" customHeight="1">
      <c r="A422" s="310" t="s">
        <v>3859</v>
      </c>
      <c r="B422" s="235" t="s">
        <v>1327</v>
      </c>
      <c r="C422" s="141"/>
      <c r="D422" s="141"/>
      <c r="E422" s="141"/>
      <c r="F422" s="141"/>
      <c r="G422" s="141"/>
      <c r="H422" s="106"/>
      <c r="I422" s="105"/>
      <c r="J422" s="105"/>
      <c r="K422" s="106"/>
      <c r="L422" s="106"/>
      <c r="M422" s="106"/>
      <c r="N422" s="106"/>
      <c r="O422" s="106"/>
      <c r="P422" s="106"/>
      <c r="Q422" s="106"/>
      <c r="R422" s="106"/>
      <c r="S422" s="106"/>
      <c r="T422" s="106"/>
      <c r="U422" s="106"/>
      <c r="V422" s="106"/>
      <c r="W422" s="106"/>
      <c r="X422" s="106"/>
      <c r="Y422" s="106"/>
      <c r="Z422" s="106"/>
    </row>
    <row r="423" spans="1:26" ht="48">
      <c r="A423" s="979" t="s">
        <v>3860</v>
      </c>
      <c r="B423" s="769" t="s">
        <v>1329</v>
      </c>
      <c r="C423" s="1093" t="s">
        <v>2941</v>
      </c>
      <c r="D423" s="696">
        <v>2</v>
      </c>
      <c r="E423" s="736" t="s">
        <v>324</v>
      </c>
      <c r="F423" s="735" t="s">
        <v>2942</v>
      </c>
      <c r="G423" s="1052"/>
      <c r="H423" s="893"/>
      <c r="I423" s="893"/>
      <c r="J423" s="893"/>
      <c r="K423" s="893"/>
      <c r="L423" s="963"/>
      <c r="M423" s="963"/>
      <c r="N423" s="963"/>
      <c r="O423" s="963"/>
      <c r="P423" s="963"/>
      <c r="Q423" s="963"/>
      <c r="R423" s="963"/>
      <c r="S423" s="963"/>
      <c r="T423" s="963"/>
      <c r="U423" s="963"/>
      <c r="V423" s="963"/>
      <c r="W423" s="963"/>
      <c r="X423" s="963"/>
      <c r="Y423" s="963"/>
      <c r="Z423" s="963"/>
    </row>
    <row r="424" spans="1:26" ht="32">
      <c r="A424" s="979"/>
      <c r="B424" s="769"/>
      <c r="C424" s="1093" t="s">
        <v>2943</v>
      </c>
      <c r="D424" s="696">
        <v>2</v>
      </c>
      <c r="E424" s="736" t="s">
        <v>324</v>
      </c>
      <c r="F424" s="735" t="s">
        <v>2942</v>
      </c>
      <c r="G424" s="1052"/>
      <c r="H424" s="893"/>
      <c r="I424" s="893"/>
      <c r="J424" s="893"/>
      <c r="K424" s="893"/>
      <c r="L424" s="963"/>
      <c r="M424" s="963"/>
      <c r="N424" s="963"/>
      <c r="O424" s="963"/>
      <c r="P424" s="963"/>
      <c r="Q424" s="963"/>
      <c r="R424" s="963"/>
      <c r="S424" s="963"/>
      <c r="T424" s="963"/>
      <c r="U424" s="963"/>
      <c r="V424" s="963"/>
      <c r="W424" s="963"/>
      <c r="X424" s="963"/>
      <c r="Y424" s="963"/>
      <c r="Z424" s="963"/>
    </row>
    <row r="425" spans="1:26" ht="32">
      <c r="A425" s="979"/>
      <c r="B425" s="769"/>
      <c r="C425" s="1093" t="s">
        <v>2944</v>
      </c>
      <c r="D425" s="696">
        <v>2</v>
      </c>
      <c r="E425" s="736" t="s">
        <v>324</v>
      </c>
      <c r="F425" s="735" t="s">
        <v>2942</v>
      </c>
      <c r="G425" s="1052"/>
      <c r="H425" s="893"/>
      <c r="I425" s="893"/>
      <c r="J425" s="893"/>
      <c r="K425" s="893"/>
      <c r="L425" s="963"/>
      <c r="M425" s="963"/>
      <c r="N425" s="963"/>
      <c r="O425" s="963"/>
      <c r="P425" s="963"/>
      <c r="Q425" s="963"/>
      <c r="R425" s="963"/>
      <c r="S425" s="963"/>
      <c r="T425" s="963"/>
      <c r="U425" s="963"/>
      <c r="V425" s="963"/>
      <c r="W425" s="963"/>
      <c r="X425" s="963"/>
      <c r="Y425" s="963"/>
      <c r="Z425" s="963"/>
    </row>
    <row r="426" spans="1:26" ht="32">
      <c r="A426" s="979"/>
      <c r="B426" s="769"/>
      <c r="C426" s="1093" t="s">
        <v>2945</v>
      </c>
      <c r="D426" s="696">
        <v>2</v>
      </c>
      <c r="E426" s="736" t="s">
        <v>324</v>
      </c>
      <c r="F426" s="735" t="s">
        <v>2942</v>
      </c>
      <c r="G426" s="1052"/>
      <c r="H426" s="893"/>
      <c r="I426" s="893"/>
      <c r="J426" s="893"/>
      <c r="K426" s="893"/>
      <c r="L426" s="963"/>
      <c r="M426" s="963"/>
      <c r="N426" s="963"/>
      <c r="O426" s="963"/>
      <c r="P426" s="963"/>
      <c r="Q426" s="963"/>
      <c r="R426" s="963"/>
      <c r="S426" s="963"/>
      <c r="T426" s="963"/>
      <c r="U426" s="963"/>
      <c r="V426" s="963"/>
      <c r="W426" s="963"/>
      <c r="X426" s="963"/>
      <c r="Y426" s="963"/>
      <c r="Z426" s="963"/>
    </row>
    <row r="427" spans="1:26" ht="64">
      <c r="A427" s="979" t="s">
        <v>1330</v>
      </c>
      <c r="B427" s="467" t="s">
        <v>1331</v>
      </c>
      <c r="C427" s="475" t="s">
        <v>6168</v>
      </c>
      <c r="D427" s="696">
        <v>2</v>
      </c>
      <c r="E427" s="696" t="s">
        <v>599</v>
      </c>
      <c r="F427" s="471" t="s">
        <v>6169</v>
      </c>
      <c r="G427" s="1052"/>
      <c r="H427" s="893"/>
      <c r="I427" s="893"/>
      <c r="J427" s="893"/>
      <c r="K427" s="893"/>
      <c r="L427" s="963"/>
      <c r="M427" s="963"/>
      <c r="N427" s="963"/>
      <c r="O427" s="963"/>
      <c r="P427" s="963"/>
      <c r="Q427" s="963"/>
      <c r="R427" s="963"/>
      <c r="S427" s="963"/>
      <c r="T427" s="963"/>
      <c r="U427" s="963"/>
      <c r="V427" s="963"/>
      <c r="W427" s="963"/>
      <c r="X427" s="963"/>
      <c r="Y427" s="963"/>
      <c r="Z427" s="963"/>
    </row>
    <row r="428" spans="1:26" ht="64">
      <c r="A428" s="979"/>
      <c r="B428" s="467"/>
      <c r="C428" s="475" t="s">
        <v>6170</v>
      </c>
      <c r="D428" s="696">
        <v>2</v>
      </c>
      <c r="E428" s="696" t="s">
        <v>599</v>
      </c>
      <c r="F428" s="471" t="s">
        <v>6171</v>
      </c>
      <c r="G428" s="1052"/>
      <c r="H428" s="893"/>
      <c r="I428" s="893"/>
      <c r="J428" s="893"/>
      <c r="K428" s="893"/>
      <c r="L428" s="963"/>
      <c r="M428" s="963"/>
      <c r="N428" s="963"/>
      <c r="O428" s="963"/>
      <c r="P428" s="963"/>
      <c r="Q428" s="963"/>
      <c r="R428" s="963"/>
      <c r="S428" s="963"/>
      <c r="T428" s="963"/>
      <c r="U428" s="963"/>
      <c r="V428" s="963"/>
      <c r="W428" s="963"/>
      <c r="X428" s="963"/>
      <c r="Y428" s="963"/>
      <c r="Z428" s="963"/>
    </row>
    <row r="429" spans="1:26" ht="80">
      <c r="A429" s="979"/>
      <c r="B429" s="467"/>
      <c r="C429" s="475" t="s">
        <v>6172</v>
      </c>
      <c r="D429" s="696">
        <v>2</v>
      </c>
      <c r="E429" s="696" t="s">
        <v>599</v>
      </c>
      <c r="F429" s="471" t="s">
        <v>6173</v>
      </c>
      <c r="G429" s="1052"/>
      <c r="H429" s="893"/>
      <c r="I429" s="893"/>
      <c r="J429" s="893"/>
      <c r="K429" s="893"/>
      <c r="L429" s="963"/>
      <c r="M429" s="963"/>
      <c r="N429" s="963"/>
      <c r="O429" s="963"/>
      <c r="P429" s="963"/>
      <c r="Q429" s="963"/>
      <c r="R429" s="963"/>
      <c r="S429" s="963"/>
      <c r="T429" s="963"/>
      <c r="U429" s="963"/>
      <c r="V429" s="963"/>
      <c r="W429" s="963"/>
      <c r="X429" s="963"/>
      <c r="Y429" s="963"/>
      <c r="Z429" s="963"/>
    </row>
    <row r="430" spans="1:26" ht="48">
      <c r="A430" s="979"/>
      <c r="B430" s="467"/>
      <c r="C430" s="475" t="s">
        <v>6174</v>
      </c>
      <c r="D430" s="696">
        <v>2</v>
      </c>
      <c r="E430" s="696" t="s">
        <v>599</v>
      </c>
      <c r="F430" s="471" t="s">
        <v>6175</v>
      </c>
      <c r="G430" s="1052"/>
      <c r="H430" s="893"/>
      <c r="I430" s="893"/>
      <c r="J430" s="893"/>
      <c r="K430" s="893"/>
      <c r="L430" s="963"/>
      <c r="M430" s="963"/>
      <c r="N430" s="963"/>
      <c r="O430" s="963"/>
      <c r="P430" s="963"/>
      <c r="Q430" s="963"/>
      <c r="R430" s="963"/>
      <c r="S430" s="963"/>
      <c r="T430" s="963"/>
      <c r="U430" s="963"/>
      <c r="V430" s="963"/>
      <c r="W430" s="963"/>
      <c r="X430" s="963"/>
      <c r="Y430" s="963"/>
      <c r="Z430" s="963"/>
    </row>
    <row r="431" spans="1:26" ht="68">
      <c r="A431" s="979" t="s">
        <v>3862</v>
      </c>
      <c r="B431" s="899" t="s">
        <v>1333</v>
      </c>
      <c r="C431" s="1134" t="s">
        <v>6176</v>
      </c>
      <c r="D431" s="696">
        <v>2</v>
      </c>
      <c r="E431" s="696" t="s">
        <v>599</v>
      </c>
      <c r="F431" s="471" t="s">
        <v>6177</v>
      </c>
      <c r="G431" s="1052"/>
      <c r="H431" s="893"/>
      <c r="I431" s="893"/>
      <c r="J431" s="893"/>
      <c r="K431" s="893"/>
      <c r="L431" s="963"/>
      <c r="M431" s="963"/>
      <c r="N431" s="963"/>
      <c r="O431" s="963"/>
      <c r="P431" s="963"/>
      <c r="Q431" s="963"/>
      <c r="R431" s="963"/>
      <c r="S431" s="963"/>
      <c r="T431" s="963"/>
      <c r="U431" s="963"/>
      <c r="V431" s="963"/>
      <c r="W431" s="963"/>
      <c r="X431" s="963"/>
      <c r="Y431" s="963"/>
      <c r="Z431" s="963"/>
    </row>
    <row r="432" spans="1:26" ht="51">
      <c r="A432" s="979" t="s">
        <v>3863</v>
      </c>
      <c r="B432" s="899" t="s">
        <v>1335</v>
      </c>
      <c r="C432" s="1134" t="s">
        <v>6178</v>
      </c>
      <c r="D432" s="696">
        <v>2</v>
      </c>
      <c r="E432" s="696" t="s">
        <v>599</v>
      </c>
      <c r="F432" s="471" t="s">
        <v>6179</v>
      </c>
      <c r="G432" s="1052"/>
      <c r="H432" s="893"/>
      <c r="I432" s="893"/>
      <c r="J432" s="893"/>
      <c r="K432" s="893"/>
      <c r="L432" s="963"/>
      <c r="M432" s="963"/>
      <c r="N432" s="963"/>
      <c r="O432" s="963"/>
      <c r="P432" s="963"/>
      <c r="Q432" s="963"/>
      <c r="R432" s="963"/>
      <c r="S432" s="963"/>
      <c r="T432" s="963"/>
      <c r="U432" s="963"/>
      <c r="V432" s="963"/>
      <c r="W432" s="963"/>
      <c r="X432" s="963"/>
      <c r="Y432" s="963"/>
      <c r="Z432" s="963"/>
    </row>
    <row r="433" spans="1:26" ht="48">
      <c r="A433" s="979"/>
      <c r="B433" s="161"/>
      <c r="C433" s="1134" t="s">
        <v>6180</v>
      </c>
      <c r="D433" s="696">
        <v>2</v>
      </c>
      <c r="E433" s="696" t="s">
        <v>599</v>
      </c>
      <c r="F433" s="471" t="s">
        <v>6181</v>
      </c>
      <c r="G433" s="1052"/>
      <c r="H433" s="893"/>
      <c r="I433" s="893"/>
      <c r="J433" s="893"/>
      <c r="K433" s="893"/>
      <c r="L433" s="963"/>
      <c r="M433" s="963"/>
      <c r="N433" s="963"/>
      <c r="O433" s="963"/>
      <c r="P433" s="963"/>
      <c r="Q433" s="963"/>
      <c r="R433" s="963"/>
      <c r="S433" s="963"/>
      <c r="T433" s="963"/>
      <c r="U433" s="963"/>
      <c r="V433" s="963"/>
      <c r="W433" s="963"/>
      <c r="X433" s="963"/>
      <c r="Y433" s="963"/>
      <c r="Z433" s="963"/>
    </row>
    <row r="434" spans="1:26" ht="51">
      <c r="A434" s="979" t="s">
        <v>3864</v>
      </c>
      <c r="B434" s="538" t="s">
        <v>1337</v>
      </c>
      <c r="C434" s="769" t="s">
        <v>2964</v>
      </c>
      <c r="D434" s="696">
        <v>2</v>
      </c>
      <c r="E434" s="737" t="s">
        <v>599</v>
      </c>
      <c r="F434" s="735" t="s">
        <v>2965</v>
      </c>
      <c r="G434" s="1052"/>
      <c r="H434" s="893"/>
      <c r="I434" s="893"/>
      <c r="J434" s="893"/>
      <c r="K434" s="893"/>
      <c r="L434" s="963"/>
      <c r="M434" s="963"/>
      <c r="N434" s="963"/>
      <c r="O434" s="963"/>
      <c r="P434" s="963"/>
      <c r="Q434" s="963"/>
      <c r="R434" s="963"/>
      <c r="S434" s="963"/>
      <c r="T434" s="963"/>
      <c r="U434" s="963"/>
      <c r="V434" s="963"/>
      <c r="W434" s="963"/>
      <c r="X434" s="963"/>
      <c r="Y434" s="963"/>
      <c r="Z434" s="963"/>
    </row>
    <row r="435" spans="1:26" ht="32">
      <c r="A435" s="979"/>
      <c r="B435" s="538"/>
      <c r="C435" s="769" t="s">
        <v>6182</v>
      </c>
      <c r="D435" s="696">
        <v>2</v>
      </c>
      <c r="E435" s="737" t="s">
        <v>599</v>
      </c>
      <c r="F435" s="735" t="s">
        <v>2965</v>
      </c>
      <c r="G435" s="1052"/>
      <c r="H435" s="893"/>
      <c r="I435" s="893"/>
      <c r="J435" s="893"/>
      <c r="K435" s="893"/>
      <c r="L435" s="963"/>
      <c r="M435" s="963"/>
      <c r="N435" s="963"/>
      <c r="O435" s="963"/>
      <c r="P435" s="963"/>
      <c r="Q435" s="963"/>
      <c r="R435" s="963"/>
      <c r="S435" s="963"/>
      <c r="T435" s="963"/>
      <c r="U435" s="963"/>
      <c r="V435" s="963"/>
      <c r="W435" s="963"/>
      <c r="X435" s="963"/>
      <c r="Y435" s="963"/>
      <c r="Z435" s="963"/>
    </row>
    <row r="436" spans="1:26" ht="14.25" hidden="1" customHeight="1">
      <c r="A436" s="310" t="s">
        <v>3866</v>
      </c>
      <c r="B436" s="235" t="s">
        <v>1339</v>
      </c>
      <c r="C436" s="141"/>
      <c r="D436" s="141"/>
      <c r="E436" s="141"/>
      <c r="F436" s="141"/>
      <c r="G436" s="141"/>
      <c r="H436" s="106"/>
      <c r="I436" s="105"/>
      <c r="J436" s="105"/>
      <c r="K436" s="106"/>
      <c r="L436" s="106"/>
      <c r="M436" s="106"/>
      <c r="N436" s="106"/>
      <c r="O436" s="106"/>
      <c r="P436" s="106"/>
      <c r="Q436" s="106"/>
      <c r="R436" s="106"/>
      <c r="S436" s="106"/>
      <c r="T436" s="106"/>
      <c r="U436" s="106"/>
      <c r="V436" s="106"/>
      <c r="W436" s="106"/>
      <c r="X436" s="106"/>
      <c r="Y436" s="106"/>
      <c r="Z436" s="106"/>
    </row>
    <row r="437" spans="1:26" ht="124.5" hidden="1" customHeight="1">
      <c r="A437" s="310" t="s">
        <v>3867</v>
      </c>
      <c r="B437" s="857" t="s">
        <v>1341</v>
      </c>
      <c r="C437" s="1135"/>
      <c r="D437" s="155"/>
      <c r="E437" s="155"/>
      <c r="F437" s="155"/>
      <c r="G437" s="155"/>
      <c r="H437" s="279"/>
      <c r="I437" s="106"/>
      <c r="J437" s="106"/>
      <c r="K437" s="106"/>
      <c r="L437" s="106"/>
      <c r="M437" s="106"/>
      <c r="N437" s="106"/>
      <c r="O437" s="106"/>
      <c r="P437" s="106"/>
      <c r="Q437" s="106"/>
      <c r="R437" s="106"/>
      <c r="S437" s="106"/>
      <c r="T437" s="106"/>
      <c r="U437" s="106"/>
      <c r="V437" s="106"/>
      <c r="W437" s="106"/>
      <c r="X437" s="106"/>
      <c r="Y437" s="106"/>
      <c r="Z437" s="106"/>
    </row>
    <row r="438" spans="1:26" ht="51">
      <c r="A438" s="979" t="s">
        <v>1342</v>
      </c>
      <c r="B438" s="899" t="s">
        <v>3868</v>
      </c>
      <c r="C438" s="899" t="s">
        <v>6183</v>
      </c>
      <c r="D438" s="696">
        <v>2</v>
      </c>
      <c r="E438" s="736" t="s">
        <v>599</v>
      </c>
      <c r="F438" s="735" t="s">
        <v>6184</v>
      </c>
      <c r="G438" s="1052"/>
      <c r="H438" s="893"/>
      <c r="I438" s="893"/>
      <c r="J438" s="893"/>
      <c r="K438" s="893"/>
      <c r="L438" s="963"/>
      <c r="M438" s="963"/>
      <c r="N438" s="963"/>
      <c r="O438" s="963"/>
      <c r="P438" s="963"/>
      <c r="Q438" s="963"/>
      <c r="R438" s="963"/>
      <c r="S438" s="963"/>
      <c r="T438" s="963"/>
      <c r="U438" s="963"/>
      <c r="V438" s="963"/>
      <c r="W438" s="963"/>
      <c r="X438" s="963"/>
      <c r="Y438" s="963"/>
      <c r="Z438" s="963"/>
    </row>
    <row r="439" spans="1:26" ht="48.75" hidden="1" customHeight="1">
      <c r="A439" s="310" t="s">
        <v>3869</v>
      </c>
      <c r="B439" s="235" t="s">
        <v>1345</v>
      </c>
      <c r="C439" s="191"/>
      <c r="D439" s="1136"/>
      <c r="E439" s="155"/>
      <c r="F439" s="492"/>
      <c r="G439" s="141"/>
      <c r="H439" s="106"/>
      <c r="I439" s="105"/>
      <c r="J439" s="105"/>
      <c r="K439" s="106"/>
      <c r="L439" s="106"/>
      <c r="M439" s="106"/>
      <c r="N439" s="106"/>
      <c r="O439" s="106"/>
      <c r="P439" s="106"/>
      <c r="Q439" s="106"/>
      <c r="R439" s="106"/>
      <c r="S439" s="106"/>
      <c r="T439" s="106"/>
      <c r="U439" s="106"/>
      <c r="V439" s="106"/>
      <c r="W439" s="106"/>
      <c r="X439" s="106"/>
      <c r="Y439" s="106"/>
      <c r="Z439" s="106"/>
    </row>
    <row r="440" spans="1:26" ht="19">
      <c r="A440" s="982" t="s">
        <v>142</v>
      </c>
      <c r="B440" s="1606" t="s">
        <v>143</v>
      </c>
      <c r="C440" s="1570"/>
      <c r="D440" s="1570"/>
      <c r="E440" s="1570"/>
      <c r="F440" s="1570"/>
      <c r="G440" s="1573"/>
      <c r="H440" s="816"/>
      <c r="I440" s="893">
        <f>SUM(D441:D446)</f>
        <v>6</v>
      </c>
      <c r="J440" s="893">
        <f>COUNT(D441:D446)*2</f>
        <v>6</v>
      </c>
      <c r="K440" s="893">
        <f>I440*100/J440</f>
        <v>100</v>
      </c>
      <c r="L440" s="963"/>
      <c r="M440" s="963"/>
      <c r="N440" s="963"/>
      <c r="O440" s="963"/>
      <c r="P440" s="963"/>
      <c r="Q440" s="963"/>
      <c r="R440" s="963"/>
      <c r="S440" s="963"/>
      <c r="T440" s="963"/>
      <c r="U440" s="963"/>
      <c r="V440" s="963"/>
      <c r="W440" s="963"/>
      <c r="X440" s="963"/>
      <c r="Y440" s="963"/>
      <c r="Z440" s="963"/>
    </row>
    <row r="441" spans="1:26" ht="48">
      <c r="A441" s="979" t="s">
        <v>1346</v>
      </c>
      <c r="B441" s="471" t="s">
        <v>1347</v>
      </c>
      <c r="C441" s="475" t="s">
        <v>6185</v>
      </c>
      <c r="D441" s="696">
        <v>2</v>
      </c>
      <c r="E441" s="696" t="s">
        <v>599</v>
      </c>
      <c r="F441" s="471" t="s">
        <v>6186</v>
      </c>
      <c r="G441" s="1052"/>
      <c r="H441" s="893"/>
      <c r="I441" s="893"/>
      <c r="J441" s="893"/>
      <c r="K441" s="893"/>
      <c r="L441" s="963"/>
      <c r="M441" s="963"/>
      <c r="N441" s="963"/>
      <c r="O441" s="963"/>
      <c r="P441" s="963"/>
      <c r="Q441" s="963"/>
      <c r="R441" s="963"/>
      <c r="S441" s="963"/>
      <c r="T441" s="963"/>
      <c r="U441" s="963"/>
      <c r="V441" s="963"/>
      <c r="W441" s="963"/>
      <c r="X441" s="963"/>
      <c r="Y441" s="963"/>
      <c r="Z441" s="963"/>
    </row>
    <row r="442" spans="1:26" ht="48">
      <c r="A442" s="979" t="s">
        <v>1348</v>
      </c>
      <c r="B442" s="471" t="s">
        <v>1349</v>
      </c>
      <c r="C442" s="1041" t="s">
        <v>3434</v>
      </c>
      <c r="D442" s="696">
        <v>2</v>
      </c>
      <c r="E442" s="696" t="s">
        <v>561</v>
      </c>
      <c r="F442" s="471" t="s">
        <v>6187</v>
      </c>
      <c r="G442" s="1052"/>
      <c r="H442" s="893"/>
      <c r="I442" s="893"/>
      <c r="J442" s="893"/>
      <c r="K442" s="893"/>
      <c r="L442" s="963"/>
      <c r="M442" s="963"/>
      <c r="N442" s="963"/>
      <c r="O442" s="963"/>
      <c r="P442" s="963"/>
      <c r="Q442" s="963"/>
      <c r="R442" s="963"/>
      <c r="S442" s="963"/>
      <c r="T442" s="963"/>
      <c r="U442" s="963"/>
      <c r="V442" s="963"/>
      <c r="W442" s="963"/>
      <c r="X442" s="963"/>
      <c r="Y442" s="963"/>
      <c r="Z442" s="963"/>
    </row>
    <row r="443" spans="1:26" ht="47.25" hidden="1" customHeight="1">
      <c r="A443" s="310" t="s">
        <v>1350</v>
      </c>
      <c r="B443" s="150" t="s">
        <v>3870</v>
      </c>
      <c r="C443" s="141"/>
      <c r="D443" s="141"/>
      <c r="E443" s="141"/>
      <c r="F443" s="141"/>
      <c r="G443" s="141"/>
      <c r="H443" s="106"/>
      <c r="I443" s="105"/>
      <c r="J443" s="105"/>
      <c r="K443" s="106"/>
      <c r="L443" s="106"/>
      <c r="M443" s="106"/>
      <c r="N443" s="106"/>
      <c r="O443" s="106"/>
      <c r="P443" s="106"/>
      <c r="Q443" s="106"/>
      <c r="R443" s="106"/>
      <c r="S443" s="106"/>
      <c r="T443" s="106"/>
      <c r="U443" s="106"/>
      <c r="V443" s="106"/>
      <c r="W443" s="106"/>
      <c r="X443" s="106"/>
      <c r="Y443" s="106"/>
      <c r="Z443" s="106"/>
    </row>
    <row r="444" spans="1:26" ht="31.5" hidden="1" customHeight="1">
      <c r="A444" s="310" t="s">
        <v>3438</v>
      </c>
      <c r="B444" s="150" t="s">
        <v>1353</v>
      </c>
      <c r="C444" s="141"/>
      <c r="D444" s="141"/>
      <c r="E444" s="141"/>
      <c r="F444" s="141"/>
      <c r="G444" s="141"/>
      <c r="H444" s="106"/>
      <c r="I444" s="105"/>
      <c r="J444" s="105"/>
      <c r="K444" s="106"/>
      <c r="L444" s="106"/>
      <c r="M444" s="106"/>
      <c r="N444" s="106"/>
      <c r="O444" s="106"/>
      <c r="P444" s="106"/>
      <c r="Q444" s="106"/>
      <c r="R444" s="106"/>
      <c r="S444" s="106"/>
      <c r="T444" s="106"/>
      <c r="U444" s="106"/>
      <c r="V444" s="106"/>
      <c r="W444" s="106"/>
      <c r="X444" s="106"/>
      <c r="Y444" s="106"/>
      <c r="Z444" s="106"/>
    </row>
    <row r="445" spans="1:26" ht="48">
      <c r="A445" s="979" t="s">
        <v>1354</v>
      </c>
      <c r="B445" s="471" t="s">
        <v>1355</v>
      </c>
      <c r="C445" s="475" t="s">
        <v>6188</v>
      </c>
      <c r="D445" s="696">
        <v>2</v>
      </c>
      <c r="E445" s="696" t="s">
        <v>599</v>
      </c>
      <c r="F445" s="471" t="s">
        <v>6189</v>
      </c>
      <c r="G445" s="1052"/>
      <c r="H445" s="893"/>
      <c r="I445" s="893"/>
      <c r="J445" s="893"/>
      <c r="K445" s="893"/>
      <c r="L445" s="963"/>
      <c r="M445" s="963"/>
      <c r="N445" s="963"/>
      <c r="O445" s="963"/>
      <c r="P445" s="963"/>
      <c r="Q445" s="963"/>
      <c r="R445" s="963"/>
      <c r="S445" s="963"/>
      <c r="T445" s="963"/>
      <c r="U445" s="963"/>
      <c r="V445" s="963"/>
      <c r="W445" s="963"/>
      <c r="X445" s="963"/>
      <c r="Y445" s="963"/>
      <c r="Z445" s="963"/>
    </row>
    <row r="446" spans="1:26" ht="47.25" hidden="1" customHeight="1">
      <c r="A446" s="310" t="s">
        <v>1356</v>
      </c>
      <c r="B446" s="212" t="s">
        <v>5878</v>
      </c>
      <c r="C446" s="141"/>
      <c r="D446" s="141"/>
      <c r="E446" s="141"/>
      <c r="F446" s="141"/>
      <c r="G446" s="141"/>
      <c r="H446" s="106"/>
      <c r="I446" s="105"/>
      <c r="J446" s="105"/>
      <c r="K446" s="106"/>
      <c r="L446" s="106"/>
      <c r="M446" s="106"/>
      <c r="N446" s="106"/>
      <c r="O446" s="106"/>
      <c r="P446" s="106"/>
      <c r="Q446" s="106"/>
      <c r="R446" s="106"/>
      <c r="S446" s="106"/>
      <c r="T446" s="106"/>
      <c r="U446" s="106"/>
      <c r="V446" s="106"/>
      <c r="W446" s="106"/>
      <c r="X446" s="106"/>
      <c r="Y446" s="106"/>
      <c r="Z446" s="106"/>
    </row>
    <row r="447" spans="1:26" ht="39.75" hidden="1" customHeight="1">
      <c r="A447" s="349" t="s">
        <v>144</v>
      </c>
      <c r="B447" s="1606" t="s">
        <v>145</v>
      </c>
      <c r="C447" s="1570"/>
      <c r="D447" s="1570"/>
      <c r="E447" s="1570"/>
      <c r="F447" s="1570"/>
      <c r="G447" s="1573"/>
      <c r="H447" s="942"/>
      <c r="I447" s="105">
        <f>SUM(D448:D457)</f>
        <v>0</v>
      </c>
      <c r="J447" s="105">
        <f>COUNT(D448:D457)*2</f>
        <v>0</v>
      </c>
      <c r="K447" s="106"/>
      <c r="L447" s="106"/>
      <c r="M447" s="106"/>
      <c r="N447" s="106"/>
      <c r="O447" s="106"/>
      <c r="P447" s="106"/>
      <c r="Q447" s="106"/>
      <c r="R447" s="106"/>
      <c r="S447" s="106"/>
      <c r="T447" s="106"/>
      <c r="U447" s="106"/>
      <c r="V447" s="106"/>
      <c r="W447" s="106"/>
      <c r="X447" s="106"/>
      <c r="Y447" s="106"/>
      <c r="Z447" s="106"/>
    </row>
    <row r="448" spans="1:26" ht="31.5" hidden="1" customHeight="1">
      <c r="A448" s="310" t="s">
        <v>1358</v>
      </c>
      <c r="B448" s="122" t="s">
        <v>1359</v>
      </c>
      <c r="C448" s="141"/>
      <c r="D448" s="141"/>
      <c r="E448" s="141"/>
      <c r="F448" s="141"/>
      <c r="G448" s="141"/>
      <c r="H448" s="106"/>
      <c r="I448" s="105"/>
      <c r="J448" s="105"/>
      <c r="K448" s="106"/>
      <c r="L448" s="106"/>
      <c r="M448" s="106"/>
      <c r="N448" s="106"/>
      <c r="O448" s="106"/>
      <c r="P448" s="106"/>
      <c r="Q448" s="106"/>
      <c r="R448" s="106"/>
      <c r="S448" s="106"/>
      <c r="T448" s="106"/>
      <c r="U448" s="106"/>
      <c r="V448" s="106"/>
      <c r="W448" s="106"/>
      <c r="X448" s="106"/>
      <c r="Y448" s="106"/>
      <c r="Z448" s="106"/>
    </row>
    <row r="449" spans="1:26" ht="60" hidden="1" customHeight="1">
      <c r="A449" s="310" t="s">
        <v>1360</v>
      </c>
      <c r="B449" s="150" t="s">
        <v>4422</v>
      </c>
      <c r="C449" s="141"/>
      <c r="D449" s="141"/>
      <c r="E449" s="141"/>
      <c r="F449" s="141"/>
      <c r="G449" s="141"/>
      <c r="H449" s="106"/>
      <c r="I449" s="105"/>
      <c r="J449" s="105"/>
      <c r="K449" s="106"/>
      <c r="L449" s="106"/>
      <c r="M449" s="106"/>
      <c r="N449" s="106"/>
      <c r="O449" s="106"/>
      <c r="P449" s="106"/>
      <c r="Q449" s="106"/>
      <c r="R449" s="106"/>
      <c r="S449" s="106"/>
      <c r="T449" s="106"/>
      <c r="U449" s="106"/>
      <c r="V449" s="106"/>
      <c r="W449" s="106"/>
      <c r="X449" s="106"/>
      <c r="Y449" s="106"/>
      <c r="Z449" s="106"/>
    </row>
    <row r="450" spans="1:26" ht="31.5" hidden="1" customHeight="1">
      <c r="A450" s="310" t="s">
        <v>1362</v>
      </c>
      <c r="B450" s="122" t="s">
        <v>1363</v>
      </c>
      <c r="C450" s="141"/>
      <c r="D450" s="141"/>
      <c r="E450" s="141"/>
      <c r="F450" s="141"/>
      <c r="G450" s="141"/>
      <c r="H450" s="106"/>
      <c r="I450" s="105"/>
      <c r="J450" s="105"/>
      <c r="K450" s="106"/>
      <c r="L450" s="106"/>
      <c r="M450" s="106"/>
      <c r="N450" s="106"/>
      <c r="O450" s="106"/>
      <c r="P450" s="106"/>
      <c r="Q450" s="106"/>
      <c r="R450" s="106"/>
      <c r="S450" s="106"/>
      <c r="T450" s="106"/>
      <c r="U450" s="106"/>
      <c r="V450" s="106"/>
      <c r="W450" s="106"/>
      <c r="X450" s="106"/>
      <c r="Y450" s="106"/>
      <c r="Z450" s="106"/>
    </row>
    <row r="451" spans="1:26" ht="47.25" hidden="1" customHeight="1">
      <c r="A451" s="310" t="s">
        <v>1364</v>
      </c>
      <c r="B451" s="122" t="s">
        <v>1365</v>
      </c>
      <c r="C451" s="141"/>
      <c r="D451" s="141"/>
      <c r="E451" s="141"/>
      <c r="F451" s="141"/>
      <c r="G451" s="141"/>
      <c r="H451" s="106"/>
      <c r="I451" s="105"/>
      <c r="J451" s="105"/>
      <c r="K451" s="106"/>
      <c r="L451" s="106"/>
      <c r="M451" s="106"/>
      <c r="N451" s="106"/>
      <c r="O451" s="106"/>
      <c r="P451" s="106"/>
      <c r="Q451" s="106"/>
      <c r="R451" s="106"/>
      <c r="S451" s="106"/>
      <c r="T451" s="106"/>
      <c r="U451" s="106"/>
      <c r="V451" s="106"/>
      <c r="W451" s="106"/>
      <c r="X451" s="106"/>
      <c r="Y451" s="106"/>
      <c r="Z451" s="106"/>
    </row>
    <row r="452" spans="1:26" ht="47.25" hidden="1" customHeight="1">
      <c r="A452" s="348" t="s">
        <v>1366</v>
      </c>
      <c r="B452" s="122" t="s">
        <v>1367</v>
      </c>
      <c r="C452" s="141"/>
      <c r="D452" s="141"/>
      <c r="E452" s="141"/>
      <c r="F452" s="141"/>
      <c r="G452" s="141"/>
      <c r="H452" s="106"/>
      <c r="I452" s="105"/>
      <c r="J452" s="105"/>
      <c r="K452" s="106"/>
      <c r="L452" s="106"/>
      <c r="M452" s="106"/>
      <c r="N452" s="106"/>
      <c r="O452" s="106"/>
      <c r="P452" s="106"/>
      <c r="Q452" s="106"/>
      <c r="R452" s="106"/>
      <c r="S452" s="106"/>
      <c r="T452" s="106"/>
      <c r="U452" s="106"/>
      <c r="V452" s="106"/>
      <c r="W452" s="106"/>
      <c r="X452" s="106"/>
      <c r="Y452" s="106"/>
      <c r="Z452" s="106"/>
    </row>
    <row r="453" spans="1:26" ht="47.25" hidden="1" customHeight="1">
      <c r="A453" s="348" t="s">
        <v>1368</v>
      </c>
      <c r="B453" s="122" t="s">
        <v>1369</v>
      </c>
      <c r="C453" s="141"/>
      <c r="D453" s="141"/>
      <c r="E453" s="141"/>
      <c r="F453" s="141"/>
      <c r="G453" s="141"/>
      <c r="H453" s="106"/>
      <c r="I453" s="105"/>
      <c r="J453" s="105"/>
      <c r="K453" s="106"/>
      <c r="L453" s="106"/>
      <c r="M453" s="106"/>
      <c r="N453" s="106"/>
      <c r="O453" s="106"/>
      <c r="P453" s="106"/>
      <c r="Q453" s="106"/>
      <c r="R453" s="106"/>
      <c r="S453" s="106"/>
      <c r="T453" s="106"/>
      <c r="U453" s="106"/>
      <c r="V453" s="106"/>
      <c r="W453" s="106"/>
      <c r="X453" s="106"/>
      <c r="Y453" s="106"/>
      <c r="Z453" s="106"/>
    </row>
    <row r="454" spans="1:26" ht="31.5" hidden="1" customHeight="1">
      <c r="A454" s="348" t="s">
        <v>1370</v>
      </c>
      <c r="B454" s="235" t="s">
        <v>5880</v>
      </c>
      <c r="C454" s="141"/>
      <c r="D454" s="141"/>
      <c r="E454" s="141"/>
      <c r="F454" s="141"/>
      <c r="G454" s="141"/>
      <c r="H454" s="106"/>
      <c r="I454" s="105"/>
      <c r="J454" s="105"/>
      <c r="K454" s="106"/>
      <c r="L454" s="106"/>
      <c r="M454" s="106"/>
      <c r="N454" s="106"/>
      <c r="O454" s="106"/>
      <c r="P454" s="106"/>
      <c r="Q454" s="106"/>
      <c r="R454" s="106"/>
      <c r="S454" s="106"/>
      <c r="T454" s="106"/>
      <c r="U454" s="106"/>
      <c r="V454" s="106"/>
      <c r="W454" s="106"/>
      <c r="X454" s="106"/>
      <c r="Y454" s="106"/>
      <c r="Z454" s="106"/>
    </row>
    <row r="455" spans="1:26" ht="31.5" hidden="1" customHeight="1">
      <c r="A455" s="348" t="s">
        <v>1372</v>
      </c>
      <c r="B455" s="122" t="s">
        <v>2364</v>
      </c>
      <c r="C455" s="141"/>
      <c r="D455" s="141"/>
      <c r="E455" s="141"/>
      <c r="F455" s="141"/>
      <c r="G455" s="141"/>
      <c r="H455" s="106"/>
      <c r="I455" s="105"/>
      <c r="J455" s="105"/>
      <c r="K455" s="106"/>
      <c r="L455" s="106"/>
      <c r="M455" s="106"/>
      <c r="N455" s="106"/>
      <c r="O455" s="106"/>
      <c r="P455" s="106"/>
      <c r="Q455" s="106"/>
      <c r="R455" s="106"/>
      <c r="S455" s="106"/>
      <c r="T455" s="106"/>
      <c r="U455" s="106"/>
      <c r="V455" s="106"/>
      <c r="W455" s="106"/>
      <c r="X455" s="106"/>
      <c r="Y455" s="106"/>
      <c r="Z455" s="106"/>
    </row>
    <row r="456" spans="1:26" ht="31.5" hidden="1" customHeight="1">
      <c r="A456" s="348" t="s">
        <v>1374</v>
      </c>
      <c r="B456" s="122" t="s">
        <v>1375</v>
      </c>
      <c r="C456" s="141"/>
      <c r="D456" s="141"/>
      <c r="E456" s="141"/>
      <c r="F456" s="141"/>
      <c r="G456" s="141"/>
      <c r="H456" s="106"/>
      <c r="I456" s="105"/>
      <c r="J456" s="105"/>
      <c r="K456" s="106"/>
      <c r="L456" s="106"/>
      <c r="M456" s="106"/>
      <c r="N456" s="106"/>
      <c r="O456" s="106"/>
      <c r="P456" s="106"/>
      <c r="Q456" s="106"/>
      <c r="R456" s="106"/>
      <c r="S456" s="106"/>
      <c r="T456" s="106"/>
      <c r="U456" s="106"/>
      <c r="V456" s="106"/>
      <c r="W456" s="106"/>
      <c r="X456" s="106"/>
      <c r="Y456" s="106"/>
      <c r="Z456" s="106"/>
    </row>
    <row r="457" spans="1:26" ht="31.5" hidden="1" customHeight="1">
      <c r="A457" s="310" t="s">
        <v>3939</v>
      </c>
      <c r="B457" s="857" t="s">
        <v>3940</v>
      </c>
      <c r="C457" s="141"/>
      <c r="D457" s="141"/>
      <c r="E457" s="141"/>
      <c r="F457" s="141"/>
      <c r="G457" s="141"/>
      <c r="H457" s="106"/>
      <c r="I457" s="105"/>
      <c r="J457" s="105"/>
      <c r="K457" s="106"/>
      <c r="L457" s="106"/>
      <c r="M457" s="106"/>
      <c r="N457" s="106"/>
      <c r="O457" s="106"/>
      <c r="P457" s="106"/>
      <c r="Q457" s="106"/>
      <c r="R457" s="106"/>
      <c r="S457" s="106"/>
      <c r="T457" s="106"/>
      <c r="U457" s="106"/>
      <c r="V457" s="106"/>
      <c r="W457" s="106"/>
      <c r="X457" s="106"/>
      <c r="Y457" s="106"/>
      <c r="Z457" s="106"/>
    </row>
    <row r="458" spans="1:26" ht="39.75" hidden="1" customHeight="1">
      <c r="A458" s="349" t="s">
        <v>146</v>
      </c>
      <c r="B458" s="1606" t="s">
        <v>147</v>
      </c>
      <c r="C458" s="1570"/>
      <c r="D458" s="1570"/>
      <c r="E458" s="1570"/>
      <c r="F458" s="1570"/>
      <c r="G458" s="1573"/>
      <c r="H458" s="942"/>
      <c r="I458" s="105">
        <f>SUM(D459:D464)</f>
        <v>0</v>
      </c>
      <c r="J458" s="105">
        <f>COUNT(D459:D464)*2</f>
        <v>0</v>
      </c>
      <c r="K458" s="106"/>
      <c r="L458" s="106"/>
      <c r="M458" s="106"/>
      <c r="N458" s="106"/>
      <c r="O458" s="106"/>
      <c r="P458" s="106"/>
      <c r="Q458" s="106"/>
      <c r="R458" s="106"/>
      <c r="S458" s="106"/>
      <c r="T458" s="106"/>
      <c r="U458" s="106"/>
      <c r="V458" s="106"/>
      <c r="W458" s="106"/>
      <c r="X458" s="106"/>
      <c r="Y458" s="106"/>
      <c r="Z458" s="106"/>
    </row>
    <row r="459" spans="1:26" ht="31.5" hidden="1" customHeight="1">
      <c r="A459" s="310" t="s">
        <v>1378</v>
      </c>
      <c r="B459" s="122" t="s">
        <v>1379</v>
      </c>
      <c r="C459" s="141"/>
      <c r="D459" s="141"/>
      <c r="E459" s="141"/>
      <c r="F459" s="141"/>
      <c r="G459" s="141"/>
      <c r="H459" s="106"/>
      <c r="I459" s="105"/>
      <c r="J459" s="105"/>
      <c r="K459" s="106"/>
      <c r="L459" s="106"/>
      <c r="M459" s="106"/>
      <c r="N459" s="106"/>
      <c r="O459" s="106"/>
      <c r="P459" s="106"/>
      <c r="Q459" s="106"/>
      <c r="R459" s="106"/>
      <c r="S459" s="106"/>
      <c r="T459" s="106"/>
      <c r="U459" s="106"/>
      <c r="V459" s="106"/>
      <c r="W459" s="106"/>
      <c r="X459" s="106"/>
      <c r="Y459" s="106"/>
      <c r="Z459" s="106"/>
    </row>
    <row r="460" spans="1:26" ht="31.5" hidden="1" customHeight="1">
      <c r="A460" s="310" t="s">
        <v>1380</v>
      </c>
      <c r="B460" s="122" t="s">
        <v>1381</v>
      </c>
      <c r="C460" s="141"/>
      <c r="D460" s="141"/>
      <c r="E460" s="141"/>
      <c r="F460" s="141"/>
      <c r="G460" s="141"/>
      <c r="H460" s="106"/>
      <c r="I460" s="105"/>
      <c r="J460" s="105"/>
      <c r="K460" s="106"/>
      <c r="L460" s="106"/>
      <c r="M460" s="106"/>
      <c r="N460" s="106"/>
      <c r="O460" s="106"/>
      <c r="P460" s="106"/>
      <c r="Q460" s="106"/>
      <c r="R460" s="106"/>
      <c r="S460" s="106"/>
      <c r="T460" s="106"/>
      <c r="U460" s="106"/>
      <c r="V460" s="106"/>
      <c r="W460" s="106"/>
      <c r="X460" s="106"/>
      <c r="Y460" s="106"/>
      <c r="Z460" s="106"/>
    </row>
    <row r="461" spans="1:26" ht="31.5" hidden="1" customHeight="1">
      <c r="A461" s="310" t="s">
        <v>1382</v>
      </c>
      <c r="B461" s="122" t="s">
        <v>1383</v>
      </c>
      <c r="C461" s="141"/>
      <c r="D461" s="141"/>
      <c r="E461" s="141"/>
      <c r="F461" s="141"/>
      <c r="G461" s="141"/>
      <c r="H461" s="106"/>
      <c r="I461" s="105"/>
      <c r="J461" s="105"/>
      <c r="K461" s="106"/>
      <c r="L461" s="106"/>
      <c r="M461" s="106"/>
      <c r="N461" s="106"/>
      <c r="O461" s="106"/>
      <c r="P461" s="106"/>
      <c r="Q461" s="106"/>
      <c r="R461" s="106"/>
      <c r="S461" s="106"/>
      <c r="T461" s="106"/>
      <c r="U461" s="106"/>
      <c r="V461" s="106"/>
      <c r="W461" s="106"/>
      <c r="X461" s="106"/>
      <c r="Y461" s="106"/>
      <c r="Z461" s="106"/>
    </row>
    <row r="462" spans="1:26" ht="31.5" hidden="1" customHeight="1">
      <c r="A462" s="310" t="s">
        <v>1384</v>
      </c>
      <c r="B462" s="122" t="s">
        <v>1385</v>
      </c>
      <c r="C462" s="141"/>
      <c r="D462" s="141"/>
      <c r="E462" s="141"/>
      <c r="F462" s="141"/>
      <c r="G462" s="141"/>
      <c r="H462" s="106"/>
      <c r="I462" s="105"/>
      <c r="J462" s="105"/>
      <c r="K462" s="106"/>
      <c r="L462" s="106"/>
      <c r="M462" s="106"/>
      <c r="N462" s="106"/>
      <c r="O462" s="106"/>
      <c r="P462" s="106"/>
      <c r="Q462" s="106"/>
      <c r="R462" s="106"/>
      <c r="S462" s="106"/>
      <c r="T462" s="106"/>
      <c r="U462" s="106"/>
      <c r="V462" s="106"/>
      <c r="W462" s="106"/>
      <c r="X462" s="106"/>
      <c r="Y462" s="106"/>
      <c r="Z462" s="106"/>
    </row>
    <row r="463" spans="1:26" ht="31.5" hidden="1" customHeight="1">
      <c r="A463" s="310" t="s">
        <v>1386</v>
      </c>
      <c r="B463" s="122" t="s">
        <v>1387</v>
      </c>
      <c r="C463" s="141"/>
      <c r="D463" s="141"/>
      <c r="E463" s="141"/>
      <c r="F463" s="141"/>
      <c r="G463" s="141"/>
      <c r="H463" s="106"/>
      <c r="I463" s="105"/>
      <c r="J463" s="105"/>
      <c r="K463" s="106"/>
      <c r="L463" s="106"/>
      <c r="M463" s="106"/>
      <c r="N463" s="106"/>
      <c r="O463" s="106"/>
      <c r="P463" s="106"/>
      <c r="Q463" s="106"/>
      <c r="R463" s="106"/>
      <c r="S463" s="106"/>
      <c r="T463" s="106"/>
      <c r="U463" s="106"/>
      <c r="V463" s="106"/>
      <c r="W463" s="106"/>
      <c r="X463" s="106"/>
      <c r="Y463" s="106"/>
      <c r="Z463" s="106"/>
    </row>
    <row r="464" spans="1:26" ht="31.5" hidden="1" customHeight="1">
      <c r="A464" s="310" t="s">
        <v>1388</v>
      </c>
      <c r="B464" s="122" t="s">
        <v>1389</v>
      </c>
      <c r="C464" s="141"/>
      <c r="D464" s="141"/>
      <c r="E464" s="141"/>
      <c r="F464" s="141"/>
      <c r="G464" s="141"/>
      <c r="H464" s="106"/>
      <c r="I464" s="105"/>
      <c r="J464" s="105"/>
      <c r="K464" s="106"/>
      <c r="L464" s="106"/>
      <c r="M464" s="106"/>
      <c r="N464" s="106"/>
      <c r="O464" s="106"/>
      <c r="P464" s="106"/>
      <c r="Q464" s="106"/>
      <c r="R464" s="106"/>
      <c r="S464" s="106"/>
      <c r="T464" s="106"/>
      <c r="U464" s="106"/>
      <c r="V464" s="106"/>
      <c r="W464" s="106"/>
      <c r="X464" s="106"/>
      <c r="Y464" s="106"/>
      <c r="Z464" s="106"/>
    </row>
    <row r="465" spans="1:26" ht="39.75" hidden="1" customHeight="1">
      <c r="A465" s="349" t="s">
        <v>148</v>
      </c>
      <c r="B465" s="1606" t="s">
        <v>149</v>
      </c>
      <c r="C465" s="1570"/>
      <c r="D465" s="1570"/>
      <c r="E465" s="1570"/>
      <c r="F465" s="1570"/>
      <c r="G465" s="1573"/>
      <c r="H465" s="942"/>
      <c r="I465" s="105">
        <f>SUM(D466:D469)</f>
        <v>0</v>
      </c>
      <c r="J465" s="105">
        <f>COUNT(D466:D469)*2</f>
        <v>0</v>
      </c>
      <c r="K465" s="106"/>
      <c r="L465" s="106"/>
      <c r="M465" s="106"/>
      <c r="N465" s="106"/>
      <c r="O465" s="106"/>
      <c r="P465" s="106"/>
      <c r="Q465" s="106"/>
      <c r="R465" s="106"/>
      <c r="S465" s="106"/>
      <c r="T465" s="106"/>
      <c r="U465" s="106"/>
      <c r="V465" s="106"/>
      <c r="W465" s="106"/>
      <c r="X465" s="106"/>
      <c r="Y465" s="106"/>
      <c r="Z465" s="106"/>
    </row>
    <row r="466" spans="1:26" ht="31.5" hidden="1" customHeight="1">
      <c r="A466" s="310" t="s">
        <v>1390</v>
      </c>
      <c r="B466" s="122" t="s">
        <v>1391</v>
      </c>
      <c r="C466" s="141"/>
      <c r="D466" s="141"/>
      <c r="E466" s="141"/>
      <c r="F466" s="141"/>
      <c r="G466" s="141"/>
      <c r="H466" s="106"/>
      <c r="I466" s="105"/>
      <c r="J466" s="105"/>
      <c r="K466" s="106"/>
      <c r="L466" s="106"/>
      <c r="M466" s="106"/>
      <c r="N466" s="106"/>
      <c r="O466" s="106"/>
      <c r="P466" s="106"/>
      <c r="Q466" s="106"/>
      <c r="R466" s="106"/>
      <c r="S466" s="106"/>
      <c r="T466" s="106"/>
      <c r="U466" s="106"/>
      <c r="V466" s="106"/>
      <c r="W466" s="106"/>
      <c r="X466" s="106"/>
      <c r="Y466" s="106"/>
      <c r="Z466" s="106"/>
    </row>
    <row r="467" spans="1:26" ht="31.5" hidden="1" customHeight="1">
      <c r="A467" s="310" t="s">
        <v>1392</v>
      </c>
      <c r="B467" s="122" t="s">
        <v>1393</v>
      </c>
      <c r="C467" s="141"/>
      <c r="D467" s="141"/>
      <c r="E467" s="141"/>
      <c r="F467" s="141"/>
      <c r="G467" s="141"/>
      <c r="H467" s="106"/>
      <c r="I467" s="105"/>
      <c r="J467" s="105"/>
      <c r="K467" s="106"/>
      <c r="L467" s="106"/>
      <c r="M467" s="106"/>
      <c r="N467" s="106"/>
      <c r="O467" s="106"/>
      <c r="P467" s="106"/>
      <c r="Q467" s="106"/>
      <c r="R467" s="106"/>
      <c r="S467" s="106"/>
      <c r="T467" s="106"/>
      <c r="U467" s="106"/>
      <c r="V467" s="106"/>
      <c r="W467" s="106"/>
      <c r="X467" s="106"/>
      <c r="Y467" s="106"/>
      <c r="Z467" s="106"/>
    </row>
    <row r="468" spans="1:26" ht="31.5" hidden="1" customHeight="1">
      <c r="A468" s="310" t="s">
        <v>1394</v>
      </c>
      <c r="B468" s="122" t="s">
        <v>1395</v>
      </c>
      <c r="C468" s="141"/>
      <c r="D468" s="141"/>
      <c r="E468" s="141"/>
      <c r="F468" s="141"/>
      <c r="G468" s="141"/>
      <c r="H468" s="106"/>
      <c r="I468" s="105"/>
      <c r="J468" s="105"/>
      <c r="K468" s="106"/>
      <c r="L468" s="106"/>
      <c r="M468" s="106"/>
      <c r="N468" s="106"/>
      <c r="O468" s="106"/>
      <c r="P468" s="106"/>
      <c r="Q468" s="106"/>
      <c r="R468" s="106"/>
      <c r="S468" s="106"/>
      <c r="T468" s="106"/>
      <c r="U468" s="106"/>
      <c r="V468" s="106"/>
      <c r="W468" s="106"/>
      <c r="X468" s="106"/>
      <c r="Y468" s="106"/>
      <c r="Z468" s="106"/>
    </row>
    <row r="469" spans="1:26" ht="31.5" hidden="1" customHeight="1">
      <c r="A469" s="310" t="s">
        <v>1396</v>
      </c>
      <c r="B469" s="122" t="s">
        <v>1397</v>
      </c>
      <c r="C469" s="141"/>
      <c r="D469" s="141"/>
      <c r="E469" s="141"/>
      <c r="F469" s="141"/>
      <c r="G469" s="141"/>
      <c r="H469" s="106"/>
      <c r="I469" s="105"/>
      <c r="J469" s="105"/>
      <c r="K469" s="106"/>
      <c r="L469" s="106"/>
      <c r="M469" s="106"/>
      <c r="N469" s="106"/>
      <c r="O469" s="106"/>
      <c r="P469" s="106"/>
      <c r="Q469" s="106"/>
      <c r="R469" s="106"/>
      <c r="S469" s="106"/>
      <c r="T469" s="106"/>
      <c r="U469" s="106"/>
      <c r="V469" s="106"/>
      <c r="W469" s="106"/>
      <c r="X469" s="106"/>
      <c r="Y469" s="106"/>
      <c r="Z469" s="106"/>
    </row>
    <row r="470" spans="1:26" ht="31.5" hidden="1" customHeight="1">
      <c r="A470" s="310"/>
      <c r="B470" s="1781" t="s">
        <v>1398</v>
      </c>
      <c r="C470" s="1570"/>
      <c r="D470" s="1570"/>
      <c r="E470" s="1570"/>
      <c r="F470" s="1570"/>
      <c r="G470" s="1571"/>
      <c r="I470" s="105"/>
      <c r="J470" s="105"/>
      <c r="K470" s="106"/>
      <c r="L470" s="106"/>
      <c r="M470" s="106"/>
      <c r="N470" s="106"/>
      <c r="O470" s="106"/>
      <c r="P470" s="106"/>
      <c r="Q470" s="106"/>
      <c r="R470" s="106"/>
      <c r="S470" s="106"/>
      <c r="T470" s="106"/>
      <c r="U470" s="106"/>
      <c r="V470" s="106"/>
      <c r="W470" s="106"/>
      <c r="X470" s="106"/>
      <c r="Y470" s="106"/>
      <c r="Z470" s="106"/>
    </row>
    <row r="471" spans="1:26" ht="14.25" hidden="1" customHeight="1">
      <c r="A471" s="349" t="s">
        <v>150</v>
      </c>
      <c r="B471" s="1606" t="s">
        <v>151</v>
      </c>
      <c r="C471" s="1570"/>
      <c r="D471" s="1570"/>
      <c r="E471" s="1570"/>
      <c r="F471" s="1570"/>
      <c r="G471" s="1573"/>
      <c r="H471" s="942"/>
      <c r="I471" s="105">
        <f>SUM(D472:D487)</f>
        <v>0</v>
      </c>
      <c r="J471" s="105">
        <f>COUNT(D472:D487)*2</f>
        <v>0</v>
      </c>
      <c r="K471" s="106"/>
      <c r="L471" s="106"/>
      <c r="M471" s="106"/>
      <c r="N471" s="106"/>
      <c r="O471" s="106"/>
      <c r="P471" s="106"/>
      <c r="Q471" s="106"/>
      <c r="R471" s="106"/>
      <c r="S471" s="106"/>
      <c r="T471" s="106"/>
      <c r="U471" s="106"/>
      <c r="V471" s="106"/>
      <c r="W471" s="106"/>
      <c r="X471" s="106"/>
      <c r="Y471" s="106"/>
      <c r="Z471" s="106"/>
    </row>
    <row r="472" spans="1:26" ht="14.25" hidden="1" customHeight="1">
      <c r="A472" s="310" t="s">
        <v>1399</v>
      </c>
      <c r="B472" s="122" t="s">
        <v>1400</v>
      </c>
      <c r="C472" s="141"/>
      <c r="D472" s="141"/>
      <c r="E472" s="141"/>
      <c r="F472" s="141"/>
      <c r="G472" s="141"/>
      <c r="H472" s="106"/>
      <c r="I472" s="105"/>
      <c r="J472" s="105"/>
      <c r="K472" s="106"/>
      <c r="L472" s="106"/>
      <c r="M472" s="106"/>
      <c r="N472" s="106"/>
      <c r="O472" s="106"/>
      <c r="P472" s="106"/>
      <c r="Q472" s="106"/>
      <c r="R472" s="106"/>
      <c r="S472" s="106"/>
      <c r="T472" s="106"/>
      <c r="U472" s="106"/>
      <c r="V472" s="106"/>
      <c r="W472" s="106"/>
      <c r="X472" s="106"/>
      <c r="Y472" s="106"/>
      <c r="Z472" s="106"/>
    </row>
    <row r="473" spans="1:26" ht="14.25" hidden="1" customHeight="1">
      <c r="A473" s="310" t="s">
        <v>1401</v>
      </c>
      <c r="B473" s="122" t="s">
        <v>1402</v>
      </c>
      <c r="C473" s="141"/>
      <c r="D473" s="141"/>
      <c r="E473" s="141"/>
      <c r="F473" s="141"/>
      <c r="G473" s="141"/>
      <c r="H473" s="106"/>
      <c r="I473" s="105"/>
      <c r="J473" s="105"/>
      <c r="K473" s="106"/>
      <c r="L473" s="106"/>
      <c r="M473" s="106"/>
      <c r="N473" s="106"/>
      <c r="O473" s="106"/>
      <c r="P473" s="106"/>
      <c r="Q473" s="106"/>
      <c r="R473" s="106"/>
      <c r="S473" s="106"/>
      <c r="T473" s="106"/>
      <c r="U473" s="106"/>
      <c r="V473" s="106"/>
      <c r="W473" s="106"/>
      <c r="X473" s="106"/>
      <c r="Y473" s="106"/>
      <c r="Z473" s="106"/>
    </row>
    <row r="474" spans="1:26" ht="14.25" hidden="1" customHeight="1">
      <c r="A474" s="310" t="s">
        <v>1403</v>
      </c>
      <c r="B474" s="122" t="s">
        <v>1404</v>
      </c>
      <c r="C474" s="141"/>
      <c r="D474" s="141"/>
      <c r="E474" s="141"/>
      <c r="F474" s="141"/>
      <c r="G474" s="141"/>
      <c r="H474" s="106"/>
      <c r="I474" s="105"/>
      <c r="J474" s="105"/>
      <c r="K474" s="106"/>
      <c r="L474" s="106"/>
      <c r="M474" s="106"/>
      <c r="N474" s="106"/>
      <c r="O474" s="106"/>
      <c r="P474" s="106"/>
      <c r="Q474" s="106"/>
      <c r="R474" s="106"/>
      <c r="S474" s="106"/>
      <c r="T474" s="106"/>
      <c r="U474" s="106"/>
      <c r="V474" s="106"/>
      <c r="W474" s="106"/>
      <c r="X474" s="106"/>
      <c r="Y474" s="106"/>
      <c r="Z474" s="106"/>
    </row>
    <row r="475" spans="1:26" ht="14.25" hidden="1" customHeight="1">
      <c r="A475" s="310" t="s">
        <v>1405</v>
      </c>
      <c r="B475" s="122" t="s">
        <v>1406</v>
      </c>
      <c r="C475" s="141"/>
      <c r="D475" s="141"/>
      <c r="E475" s="141"/>
      <c r="F475" s="141"/>
      <c r="G475" s="141"/>
      <c r="H475" s="106"/>
      <c r="I475" s="105"/>
      <c r="J475" s="105"/>
      <c r="K475" s="106"/>
      <c r="L475" s="106"/>
      <c r="M475" s="106"/>
      <c r="N475" s="106"/>
      <c r="O475" s="106"/>
      <c r="P475" s="106"/>
      <c r="Q475" s="106"/>
      <c r="R475" s="106"/>
      <c r="S475" s="106"/>
      <c r="T475" s="106"/>
      <c r="U475" s="106"/>
      <c r="V475" s="106"/>
      <c r="W475" s="106"/>
      <c r="X475" s="106"/>
      <c r="Y475" s="106"/>
      <c r="Z475" s="106"/>
    </row>
    <row r="476" spans="1:26" ht="14.25" hidden="1" customHeight="1">
      <c r="A476" s="310" t="s">
        <v>1407</v>
      </c>
      <c r="B476" s="122" t="s">
        <v>1408</v>
      </c>
      <c r="C476" s="141"/>
      <c r="D476" s="141"/>
      <c r="E476" s="141"/>
      <c r="F476" s="141"/>
      <c r="G476" s="141"/>
      <c r="H476" s="106"/>
      <c r="I476" s="105"/>
      <c r="J476" s="105"/>
      <c r="K476" s="106"/>
      <c r="L476" s="106"/>
      <c r="M476" s="106"/>
      <c r="N476" s="106"/>
      <c r="O476" s="106"/>
      <c r="P476" s="106"/>
      <c r="Q476" s="106"/>
      <c r="R476" s="106"/>
      <c r="S476" s="106"/>
      <c r="T476" s="106"/>
      <c r="U476" s="106"/>
      <c r="V476" s="106"/>
      <c r="W476" s="106"/>
      <c r="X476" s="106"/>
      <c r="Y476" s="106"/>
      <c r="Z476" s="106"/>
    </row>
    <row r="477" spans="1:26" ht="14.25" hidden="1" customHeight="1">
      <c r="A477" s="310" t="s">
        <v>1409</v>
      </c>
      <c r="B477" s="122" t="s">
        <v>1410</v>
      </c>
      <c r="C477" s="141"/>
      <c r="D477" s="141"/>
      <c r="E477" s="141"/>
      <c r="F477" s="141"/>
      <c r="G477" s="141"/>
      <c r="H477" s="106"/>
      <c r="I477" s="105"/>
      <c r="J477" s="105"/>
      <c r="K477" s="106"/>
      <c r="L477" s="106"/>
      <c r="M477" s="106"/>
      <c r="N477" s="106"/>
      <c r="O477" s="106"/>
      <c r="P477" s="106"/>
      <c r="Q477" s="106"/>
      <c r="R477" s="106"/>
      <c r="S477" s="106"/>
      <c r="T477" s="106"/>
      <c r="U477" s="106"/>
      <c r="V477" s="106"/>
      <c r="W477" s="106"/>
      <c r="X477" s="106"/>
      <c r="Y477" s="106"/>
      <c r="Z477" s="106"/>
    </row>
    <row r="478" spans="1:26" ht="14.25" hidden="1" customHeight="1">
      <c r="A478" s="310" t="s">
        <v>1411</v>
      </c>
      <c r="B478" s="122" t="s">
        <v>1412</v>
      </c>
      <c r="C478" s="141"/>
      <c r="D478" s="141"/>
      <c r="E478" s="141"/>
      <c r="F478" s="141"/>
      <c r="G478" s="141"/>
      <c r="H478" s="106"/>
      <c r="I478" s="105"/>
      <c r="J478" s="105"/>
      <c r="K478" s="106"/>
      <c r="L478" s="106"/>
      <c r="M478" s="106"/>
      <c r="N478" s="106"/>
      <c r="O478" s="106"/>
      <c r="P478" s="106"/>
      <c r="Q478" s="106"/>
      <c r="R478" s="106"/>
      <c r="S478" s="106"/>
      <c r="T478" s="106"/>
      <c r="U478" s="106"/>
      <c r="V478" s="106"/>
      <c r="W478" s="106"/>
      <c r="X478" s="106"/>
      <c r="Y478" s="106"/>
      <c r="Z478" s="106"/>
    </row>
    <row r="479" spans="1:26" ht="14.25" hidden="1" customHeight="1">
      <c r="A479" s="310" t="s">
        <v>1413</v>
      </c>
      <c r="B479" s="122" t="s">
        <v>1414</v>
      </c>
      <c r="C479" s="141"/>
      <c r="D479" s="141"/>
      <c r="E479" s="141"/>
      <c r="F479" s="141"/>
      <c r="G479" s="141"/>
      <c r="H479" s="106"/>
      <c r="I479" s="105"/>
      <c r="J479" s="105"/>
      <c r="K479" s="106"/>
      <c r="L479" s="106"/>
      <c r="M479" s="106"/>
      <c r="N479" s="106"/>
      <c r="O479" s="106"/>
      <c r="P479" s="106"/>
      <c r="Q479" s="106"/>
      <c r="R479" s="106"/>
      <c r="S479" s="106"/>
      <c r="T479" s="106"/>
      <c r="U479" s="106"/>
      <c r="V479" s="106"/>
      <c r="W479" s="106"/>
      <c r="X479" s="106"/>
      <c r="Y479" s="106"/>
      <c r="Z479" s="106"/>
    </row>
    <row r="480" spans="1:26" ht="14.25" hidden="1" customHeight="1">
      <c r="A480" s="310" t="s">
        <v>1417</v>
      </c>
      <c r="B480" s="122" t="s">
        <v>1418</v>
      </c>
      <c r="C480" s="141"/>
      <c r="D480" s="141"/>
      <c r="E480" s="141"/>
      <c r="F480" s="141"/>
      <c r="G480" s="141"/>
      <c r="H480" s="106"/>
      <c r="I480" s="105"/>
      <c r="J480" s="105"/>
      <c r="K480" s="106"/>
      <c r="L480" s="106"/>
      <c r="M480" s="106"/>
      <c r="N480" s="106"/>
      <c r="O480" s="106"/>
      <c r="P480" s="106"/>
      <c r="Q480" s="106"/>
      <c r="R480" s="106"/>
      <c r="S480" s="106"/>
      <c r="T480" s="106"/>
      <c r="U480" s="106"/>
      <c r="V480" s="106"/>
      <c r="W480" s="106"/>
      <c r="X480" s="106"/>
      <c r="Y480" s="106"/>
      <c r="Z480" s="106"/>
    </row>
    <row r="481" spans="1:26" ht="31.5" hidden="1" customHeight="1">
      <c r="A481" s="310" t="s">
        <v>1419</v>
      </c>
      <c r="B481" s="122" t="s">
        <v>1420</v>
      </c>
      <c r="C481" s="141"/>
      <c r="D481" s="141"/>
      <c r="E481" s="141"/>
      <c r="F481" s="141"/>
      <c r="G481" s="141"/>
      <c r="H481" s="106"/>
      <c r="I481" s="105"/>
      <c r="J481" s="105"/>
      <c r="K481" s="106"/>
      <c r="L481" s="106"/>
      <c r="M481" s="106"/>
      <c r="N481" s="106"/>
      <c r="O481" s="106"/>
      <c r="P481" s="106"/>
      <c r="Q481" s="106"/>
      <c r="R481" s="106"/>
      <c r="S481" s="106"/>
      <c r="T481" s="106"/>
      <c r="U481" s="106"/>
      <c r="V481" s="106"/>
      <c r="W481" s="106"/>
      <c r="X481" s="106"/>
      <c r="Y481" s="106"/>
      <c r="Z481" s="106"/>
    </row>
    <row r="482" spans="1:26" ht="31.5" hidden="1" customHeight="1">
      <c r="A482" s="310" t="s">
        <v>2472</v>
      </c>
      <c r="B482" s="122" t="s">
        <v>2473</v>
      </c>
      <c r="C482" s="141"/>
      <c r="D482" s="141"/>
      <c r="E482" s="141"/>
      <c r="F482" s="141"/>
      <c r="G482" s="141"/>
      <c r="H482" s="106"/>
      <c r="I482" s="105"/>
      <c r="J482" s="105"/>
      <c r="K482" s="106"/>
      <c r="L482" s="106"/>
      <c r="M482" s="106"/>
      <c r="N482" s="106"/>
      <c r="O482" s="106"/>
      <c r="P482" s="106"/>
      <c r="Q482" s="106"/>
      <c r="R482" s="106"/>
      <c r="S482" s="106"/>
      <c r="T482" s="106"/>
      <c r="U482" s="106"/>
      <c r="V482" s="106"/>
      <c r="W482" s="106"/>
      <c r="X482" s="106"/>
      <c r="Y482" s="106"/>
      <c r="Z482" s="106"/>
    </row>
    <row r="483" spans="1:26" ht="31.5" hidden="1" customHeight="1">
      <c r="A483" s="121" t="s">
        <v>1423</v>
      </c>
      <c r="B483" s="122" t="s">
        <v>1424</v>
      </c>
      <c r="C483" s="143"/>
      <c r="D483" s="131"/>
      <c r="E483" s="131"/>
      <c r="F483" s="149"/>
      <c r="G483" s="144"/>
      <c r="H483" s="516"/>
      <c r="I483" s="105"/>
      <c r="J483" s="105"/>
      <c r="K483" s="106"/>
      <c r="L483" s="106"/>
      <c r="M483" s="106"/>
      <c r="N483" s="106"/>
      <c r="O483" s="106"/>
      <c r="P483" s="106"/>
      <c r="Q483" s="106"/>
      <c r="R483" s="106"/>
      <c r="S483" s="106"/>
      <c r="T483" s="106"/>
      <c r="U483" s="106"/>
      <c r="V483" s="106"/>
      <c r="W483" s="106"/>
      <c r="X483" s="106"/>
      <c r="Y483" s="106"/>
      <c r="Z483" s="106"/>
    </row>
    <row r="484" spans="1:26" ht="31.5" hidden="1" customHeight="1">
      <c r="A484" s="121" t="s">
        <v>152</v>
      </c>
      <c r="B484" s="1730" t="s">
        <v>1425</v>
      </c>
      <c r="C484" s="1570"/>
      <c r="D484" s="1570"/>
      <c r="E484" s="1570"/>
      <c r="F484" s="1570"/>
      <c r="G484" s="1573"/>
      <c r="H484" s="951"/>
      <c r="I484" s="105"/>
      <c r="J484" s="105"/>
      <c r="K484" s="106"/>
      <c r="L484" s="106"/>
      <c r="M484" s="106"/>
      <c r="N484" s="106"/>
      <c r="O484" s="106"/>
      <c r="P484" s="106"/>
      <c r="Q484" s="106"/>
      <c r="R484" s="106"/>
      <c r="S484" s="106"/>
      <c r="T484" s="106"/>
      <c r="U484" s="106"/>
      <c r="V484" s="106"/>
      <c r="W484" s="106"/>
      <c r="X484" s="106"/>
      <c r="Y484" s="106"/>
      <c r="Z484" s="106"/>
    </row>
    <row r="485" spans="1:26" ht="31.5" hidden="1" customHeight="1">
      <c r="A485" s="222" t="s">
        <v>1426</v>
      </c>
      <c r="B485" s="223"/>
      <c r="C485" s="223"/>
      <c r="D485" s="223"/>
      <c r="E485" s="223"/>
      <c r="F485" s="223"/>
      <c r="G485" s="224"/>
      <c r="H485" s="521"/>
      <c r="I485" s="105"/>
      <c r="J485" s="105"/>
      <c r="K485" s="106"/>
      <c r="L485" s="106"/>
      <c r="M485" s="106"/>
      <c r="N485" s="106"/>
      <c r="O485" s="106"/>
      <c r="P485" s="106"/>
      <c r="Q485" s="106"/>
      <c r="R485" s="106"/>
      <c r="S485" s="106"/>
      <c r="T485" s="106"/>
      <c r="U485" s="106"/>
      <c r="V485" s="106"/>
      <c r="W485" s="106"/>
      <c r="X485" s="106"/>
      <c r="Y485" s="106"/>
      <c r="Z485" s="106"/>
    </row>
    <row r="486" spans="1:26" ht="31.5" hidden="1" customHeight="1">
      <c r="A486" s="222" t="s">
        <v>1427</v>
      </c>
      <c r="B486" s="223"/>
      <c r="C486" s="223"/>
      <c r="D486" s="223"/>
      <c r="E486" s="223"/>
      <c r="F486" s="223"/>
      <c r="G486" s="224"/>
      <c r="H486" s="521"/>
      <c r="I486" s="105"/>
      <c r="J486" s="105"/>
      <c r="K486" s="106"/>
      <c r="L486" s="106"/>
      <c r="M486" s="106"/>
      <c r="N486" s="106"/>
      <c r="O486" s="106"/>
      <c r="P486" s="106"/>
      <c r="Q486" s="106"/>
      <c r="R486" s="106"/>
      <c r="S486" s="106"/>
      <c r="T486" s="106"/>
      <c r="U486" s="106"/>
      <c r="V486" s="106"/>
      <c r="W486" s="106"/>
      <c r="X486" s="106"/>
      <c r="Y486" s="106"/>
      <c r="Z486" s="106"/>
    </row>
    <row r="487" spans="1:26" ht="14.25" hidden="1" customHeight="1">
      <c r="A487" s="222" t="s">
        <v>1428</v>
      </c>
      <c r="B487" s="223"/>
      <c r="C487" s="223"/>
      <c r="D487" s="223"/>
      <c r="E487" s="223"/>
      <c r="F487" s="223"/>
      <c r="G487" s="224"/>
      <c r="H487" s="521"/>
      <c r="I487" s="105"/>
      <c r="J487" s="105"/>
      <c r="K487" s="106"/>
      <c r="L487" s="106"/>
      <c r="M487" s="106"/>
      <c r="N487" s="106"/>
      <c r="O487" s="106"/>
      <c r="P487" s="106"/>
      <c r="Q487" s="106"/>
      <c r="R487" s="106"/>
      <c r="S487" s="106"/>
      <c r="T487" s="106"/>
      <c r="U487" s="106"/>
      <c r="V487" s="106"/>
      <c r="W487" s="106"/>
      <c r="X487" s="106"/>
      <c r="Y487" s="106"/>
      <c r="Z487" s="106"/>
    </row>
    <row r="488" spans="1:26" ht="21">
      <c r="A488" s="982"/>
      <c r="B488" s="1773" t="s">
        <v>1429</v>
      </c>
      <c r="C488" s="1570"/>
      <c r="D488" s="1570"/>
      <c r="E488" s="1570"/>
      <c r="F488" s="1570"/>
      <c r="G488" s="1571"/>
      <c r="H488" s="1038"/>
      <c r="I488" s="893">
        <f t="shared" ref="I488:J488" si="10">I489+I496+I509+I518+I534+I550</f>
        <v>126</v>
      </c>
      <c r="J488" s="893">
        <f t="shared" si="10"/>
        <v>126</v>
      </c>
      <c r="K488" s="893">
        <f t="shared" ref="K488:K489" si="11">I488*100/J488</f>
        <v>100</v>
      </c>
      <c r="L488" s="963"/>
      <c r="M488" s="963"/>
      <c r="N488" s="963"/>
      <c r="O488" s="963"/>
      <c r="P488" s="963"/>
      <c r="Q488" s="963"/>
      <c r="R488" s="963"/>
      <c r="S488" s="963"/>
      <c r="T488" s="963"/>
      <c r="U488" s="963"/>
      <c r="V488" s="963"/>
      <c r="W488" s="963"/>
      <c r="X488" s="963"/>
      <c r="Y488" s="963"/>
      <c r="Z488" s="963"/>
    </row>
    <row r="489" spans="1:26" ht="19">
      <c r="A489" s="982" t="s">
        <v>262</v>
      </c>
      <c r="B489" s="1606" t="s">
        <v>156</v>
      </c>
      <c r="C489" s="1570"/>
      <c r="D489" s="1570"/>
      <c r="E489" s="1570"/>
      <c r="F489" s="1570"/>
      <c r="G489" s="1573"/>
      <c r="H489" s="816"/>
      <c r="I489" s="893">
        <f>SUM(D490:D495)</f>
        <v>10</v>
      </c>
      <c r="J489" s="893">
        <f>COUNT(D490:D495)*2</f>
        <v>10</v>
      </c>
      <c r="K489" s="893">
        <f t="shared" si="11"/>
        <v>100</v>
      </c>
      <c r="L489" s="963"/>
      <c r="M489" s="963"/>
      <c r="N489" s="963"/>
      <c r="O489" s="963"/>
      <c r="P489" s="963"/>
      <c r="Q489" s="963"/>
      <c r="R489" s="963"/>
      <c r="S489" s="963"/>
      <c r="T489" s="963"/>
      <c r="U489" s="963"/>
      <c r="V489" s="963"/>
      <c r="W489" s="963"/>
      <c r="X489" s="963"/>
      <c r="Y489" s="963"/>
      <c r="Z489" s="963"/>
    </row>
    <row r="490" spans="1:26" ht="31.5" hidden="1" customHeight="1">
      <c r="A490" s="369" t="s">
        <v>1430</v>
      </c>
      <c r="B490" s="122" t="s">
        <v>1431</v>
      </c>
      <c r="C490" s="125"/>
      <c r="D490" s="125"/>
      <c r="E490" s="125"/>
      <c r="F490" s="125"/>
      <c r="G490" s="125"/>
      <c r="I490" s="105"/>
      <c r="J490" s="105"/>
      <c r="K490" s="106"/>
      <c r="L490" s="106"/>
      <c r="M490" s="106"/>
      <c r="N490" s="106"/>
      <c r="O490" s="106"/>
      <c r="P490" s="106"/>
      <c r="Q490" s="106"/>
      <c r="R490" s="106"/>
      <c r="S490" s="106"/>
      <c r="T490" s="106"/>
      <c r="U490" s="106"/>
      <c r="V490" s="106"/>
      <c r="W490" s="106"/>
      <c r="X490" s="106"/>
      <c r="Y490" s="106"/>
      <c r="Z490" s="106"/>
    </row>
    <row r="491" spans="1:26" ht="51">
      <c r="A491" s="979" t="s">
        <v>2481</v>
      </c>
      <c r="B491" s="467" t="s">
        <v>1433</v>
      </c>
      <c r="C491" s="475" t="s">
        <v>1434</v>
      </c>
      <c r="D491" s="696">
        <v>2</v>
      </c>
      <c r="E491" s="696" t="s">
        <v>599</v>
      </c>
      <c r="F491" s="475" t="s">
        <v>1435</v>
      </c>
      <c r="G491" s="720"/>
      <c r="H491" s="1023"/>
      <c r="I491" s="893"/>
      <c r="J491" s="893"/>
      <c r="K491" s="893"/>
      <c r="L491" s="963"/>
      <c r="M491" s="963"/>
      <c r="N491" s="963"/>
      <c r="O491" s="963"/>
      <c r="P491" s="963"/>
      <c r="Q491" s="963"/>
      <c r="R491" s="963"/>
      <c r="S491" s="963"/>
      <c r="T491" s="963"/>
      <c r="U491" s="963"/>
      <c r="V491" s="963"/>
      <c r="W491" s="963"/>
      <c r="X491" s="963"/>
      <c r="Y491" s="963"/>
      <c r="Z491" s="963"/>
    </row>
    <row r="492" spans="1:26" ht="34">
      <c r="A492" s="979" t="s">
        <v>1436</v>
      </c>
      <c r="B492" s="467" t="s">
        <v>1437</v>
      </c>
      <c r="C492" s="475" t="s">
        <v>3447</v>
      </c>
      <c r="D492" s="696">
        <v>2</v>
      </c>
      <c r="E492" s="696" t="s">
        <v>599</v>
      </c>
      <c r="F492" s="475" t="s">
        <v>3448</v>
      </c>
      <c r="G492" s="720"/>
      <c r="H492" s="1023"/>
      <c r="I492" s="893"/>
      <c r="J492" s="893"/>
      <c r="K492" s="893"/>
      <c r="L492" s="963"/>
      <c r="M492" s="963"/>
      <c r="N492" s="963"/>
      <c r="O492" s="963"/>
      <c r="P492" s="963"/>
      <c r="Q492" s="963"/>
      <c r="R492" s="963"/>
      <c r="S492" s="963"/>
      <c r="T492" s="963"/>
      <c r="U492" s="963"/>
      <c r="V492" s="963"/>
      <c r="W492" s="963"/>
      <c r="X492" s="963"/>
      <c r="Y492" s="963"/>
      <c r="Z492" s="963"/>
    </row>
    <row r="493" spans="1:26" ht="34">
      <c r="A493" s="979" t="s">
        <v>2482</v>
      </c>
      <c r="B493" s="467" t="s">
        <v>1439</v>
      </c>
      <c r="C493" s="471" t="s">
        <v>6190</v>
      </c>
      <c r="D493" s="696">
        <v>2</v>
      </c>
      <c r="E493" s="696" t="s">
        <v>599</v>
      </c>
      <c r="F493" s="475" t="s">
        <v>3449</v>
      </c>
      <c r="G493" s="720"/>
      <c r="H493" s="1023"/>
      <c r="I493" s="893"/>
      <c r="J493" s="893"/>
      <c r="K493" s="893"/>
      <c r="L493" s="963"/>
      <c r="M493" s="963"/>
      <c r="N493" s="963"/>
      <c r="O493" s="963"/>
      <c r="P493" s="963"/>
      <c r="Q493" s="963"/>
      <c r="R493" s="963"/>
      <c r="S493" s="963"/>
      <c r="T493" s="963"/>
      <c r="U493" s="963"/>
      <c r="V493" s="963"/>
      <c r="W493" s="963"/>
      <c r="X493" s="963"/>
      <c r="Y493" s="963"/>
      <c r="Z493" s="963"/>
    </row>
    <row r="494" spans="1:26" ht="51">
      <c r="A494" s="979" t="s">
        <v>2483</v>
      </c>
      <c r="B494" s="467" t="s">
        <v>1444</v>
      </c>
      <c r="C494" s="1041" t="s">
        <v>1445</v>
      </c>
      <c r="D494" s="696">
        <v>2</v>
      </c>
      <c r="E494" s="696" t="s">
        <v>599</v>
      </c>
      <c r="F494" s="471" t="s">
        <v>1446</v>
      </c>
      <c r="G494" s="720"/>
      <c r="H494" s="1023"/>
      <c r="I494" s="893"/>
      <c r="J494" s="893"/>
      <c r="K494" s="893"/>
      <c r="L494" s="963"/>
      <c r="M494" s="963"/>
      <c r="N494" s="963"/>
      <c r="O494" s="963"/>
      <c r="P494" s="963"/>
      <c r="Q494" s="963"/>
      <c r="R494" s="963"/>
      <c r="S494" s="963"/>
      <c r="T494" s="963"/>
      <c r="U494" s="963"/>
      <c r="V494" s="963"/>
      <c r="W494" s="963"/>
      <c r="X494" s="963"/>
      <c r="Y494" s="963"/>
      <c r="Z494" s="963"/>
    </row>
    <row r="495" spans="1:26" ht="34">
      <c r="A495" s="979" t="s">
        <v>1447</v>
      </c>
      <c r="B495" s="170" t="s">
        <v>1448</v>
      </c>
      <c r="C495" s="475" t="s">
        <v>1449</v>
      </c>
      <c r="D495" s="696">
        <v>2</v>
      </c>
      <c r="E495" s="696" t="s">
        <v>599</v>
      </c>
      <c r="F495" s="475" t="s">
        <v>6191</v>
      </c>
      <c r="G495" s="720"/>
      <c r="H495" s="1023"/>
      <c r="I495" s="893"/>
      <c r="J495" s="893"/>
      <c r="K495" s="893"/>
      <c r="L495" s="963"/>
      <c r="M495" s="963"/>
      <c r="N495" s="963"/>
      <c r="O495" s="963"/>
      <c r="P495" s="963"/>
      <c r="Q495" s="963"/>
      <c r="R495" s="963"/>
      <c r="S495" s="963"/>
      <c r="T495" s="963"/>
      <c r="U495" s="963"/>
      <c r="V495" s="963"/>
      <c r="W495" s="963"/>
      <c r="X495" s="963"/>
      <c r="Y495" s="963"/>
      <c r="Z495" s="963"/>
    </row>
    <row r="496" spans="1:26" ht="19">
      <c r="A496" s="982" t="s">
        <v>263</v>
      </c>
      <c r="B496" s="1606" t="s">
        <v>158</v>
      </c>
      <c r="C496" s="1570"/>
      <c r="D496" s="1570"/>
      <c r="E496" s="1570"/>
      <c r="F496" s="1570"/>
      <c r="G496" s="1573"/>
      <c r="H496" s="816"/>
      <c r="I496" s="893">
        <f>SUM(D497:D508)</f>
        <v>24</v>
      </c>
      <c r="J496" s="893">
        <f>COUNT(D497:D508)*2</f>
        <v>24</v>
      </c>
      <c r="K496" s="893">
        <f>I496*100/J496</f>
        <v>100</v>
      </c>
      <c r="L496" s="963"/>
      <c r="M496" s="963"/>
      <c r="N496" s="963"/>
      <c r="O496" s="963"/>
      <c r="P496" s="963"/>
      <c r="Q496" s="963"/>
      <c r="R496" s="963"/>
      <c r="S496" s="963"/>
      <c r="T496" s="963"/>
      <c r="U496" s="963"/>
      <c r="V496" s="963"/>
      <c r="W496" s="963"/>
      <c r="X496" s="963"/>
      <c r="Y496" s="963"/>
      <c r="Z496" s="963"/>
    </row>
    <row r="497" spans="1:26" ht="48">
      <c r="A497" s="979" t="s">
        <v>2484</v>
      </c>
      <c r="B497" s="467" t="s">
        <v>1451</v>
      </c>
      <c r="C497" s="471" t="s">
        <v>3026</v>
      </c>
      <c r="D497" s="696">
        <v>2</v>
      </c>
      <c r="E497" s="696" t="s">
        <v>469</v>
      </c>
      <c r="F497" s="475" t="s">
        <v>3027</v>
      </c>
      <c r="G497" s="1052"/>
      <c r="H497" s="893"/>
      <c r="I497" s="893"/>
      <c r="J497" s="893"/>
      <c r="K497" s="893"/>
      <c r="L497" s="963"/>
      <c r="M497" s="963"/>
      <c r="N497" s="963"/>
      <c r="O497" s="963"/>
      <c r="P497" s="963"/>
      <c r="Q497" s="963"/>
      <c r="R497" s="963"/>
      <c r="S497" s="963"/>
      <c r="T497" s="963"/>
      <c r="U497" s="963"/>
      <c r="V497" s="963"/>
      <c r="W497" s="963"/>
      <c r="X497" s="963"/>
      <c r="Y497" s="963"/>
      <c r="Z497" s="963"/>
    </row>
    <row r="498" spans="1:26" ht="48">
      <c r="A498" s="979"/>
      <c r="B498" s="467"/>
      <c r="C498" s="471" t="s">
        <v>1456</v>
      </c>
      <c r="D498" s="696">
        <v>2</v>
      </c>
      <c r="E498" s="696" t="s">
        <v>506</v>
      </c>
      <c r="F498" s="475" t="s">
        <v>6192</v>
      </c>
      <c r="G498" s="1052"/>
      <c r="H498" s="893"/>
      <c r="I498" s="893"/>
      <c r="J498" s="893"/>
      <c r="K498" s="893"/>
      <c r="L498" s="963"/>
      <c r="M498" s="963"/>
      <c r="N498" s="963"/>
      <c r="O498" s="963"/>
      <c r="P498" s="963"/>
      <c r="Q498" s="963"/>
      <c r="R498" s="963"/>
      <c r="S498" s="963"/>
      <c r="T498" s="963"/>
      <c r="U498" s="963"/>
      <c r="V498" s="963"/>
      <c r="W498" s="963"/>
      <c r="X498" s="963"/>
      <c r="Y498" s="963"/>
      <c r="Z498" s="963"/>
    </row>
    <row r="499" spans="1:26" ht="32">
      <c r="A499" s="979"/>
      <c r="B499" s="467"/>
      <c r="C499" s="471" t="s">
        <v>1460</v>
      </c>
      <c r="D499" s="696">
        <v>2</v>
      </c>
      <c r="E499" s="696" t="s">
        <v>469</v>
      </c>
      <c r="F499" s="475" t="s">
        <v>1461</v>
      </c>
      <c r="G499" s="1052"/>
      <c r="H499" s="893"/>
      <c r="I499" s="893"/>
      <c r="J499" s="893"/>
      <c r="K499" s="893"/>
      <c r="L499" s="963"/>
      <c r="M499" s="963"/>
      <c r="N499" s="963"/>
      <c r="O499" s="963"/>
      <c r="P499" s="963"/>
      <c r="Q499" s="963"/>
      <c r="R499" s="963"/>
      <c r="S499" s="963"/>
      <c r="T499" s="963"/>
      <c r="U499" s="963"/>
      <c r="V499" s="963"/>
      <c r="W499" s="963"/>
      <c r="X499" s="963"/>
      <c r="Y499" s="963"/>
      <c r="Z499" s="963"/>
    </row>
    <row r="500" spans="1:26" ht="16">
      <c r="A500" s="979"/>
      <c r="B500" s="467"/>
      <c r="C500" s="475" t="s">
        <v>5882</v>
      </c>
      <c r="D500" s="696">
        <v>2</v>
      </c>
      <c r="E500" s="696" t="s">
        <v>469</v>
      </c>
      <c r="F500" s="475" t="s">
        <v>6193</v>
      </c>
      <c r="G500" s="1052"/>
      <c r="H500" s="893"/>
      <c r="I500" s="893"/>
      <c r="J500" s="893"/>
      <c r="K500" s="893"/>
      <c r="L500" s="963"/>
      <c r="M500" s="963"/>
      <c r="N500" s="963"/>
      <c r="O500" s="963"/>
      <c r="P500" s="963"/>
      <c r="Q500" s="963"/>
      <c r="R500" s="963"/>
      <c r="S500" s="963"/>
      <c r="T500" s="963"/>
      <c r="U500" s="963"/>
      <c r="V500" s="963"/>
      <c r="W500" s="963"/>
      <c r="X500" s="963"/>
      <c r="Y500" s="963"/>
      <c r="Z500" s="963"/>
    </row>
    <row r="501" spans="1:26" ht="48">
      <c r="A501" s="979"/>
      <c r="B501" s="467"/>
      <c r="C501" s="475" t="s">
        <v>5883</v>
      </c>
      <c r="D501" s="696">
        <v>2</v>
      </c>
      <c r="E501" s="696" t="s">
        <v>469</v>
      </c>
      <c r="F501" s="475" t="s">
        <v>6194</v>
      </c>
      <c r="G501" s="1052"/>
      <c r="H501" s="893"/>
      <c r="I501" s="893"/>
      <c r="J501" s="893"/>
      <c r="K501" s="893"/>
      <c r="L501" s="963"/>
      <c r="M501" s="963"/>
      <c r="N501" s="963"/>
      <c r="O501" s="963"/>
      <c r="P501" s="963"/>
      <c r="Q501" s="963"/>
      <c r="R501" s="963"/>
      <c r="S501" s="963"/>
      <c r="T501" s="963"/>
      <c r="U501" s="963"/>
      <c r="V501" s="963"/>
      <c r="W501" s="963"/>
      <c r="X501" s="963"/>
      <c r="Y501" s="963"/>
      <c r="Z501" s="963"/>
    </row>
    <row r="502" spans="1:26" ht="64">
      <c r="A502" s="979" t="s">
        <v>2485</v>
      </c>
      <c r="B502" s="467" t="s">
        <v>1463</v>
      </c>
      <c r="C502" s="471" t="s">
        <v>6195</v>
      </c>
      <c r="D502" s="696">
        <v>2</v>
      </c>
      <c r="E502" s="180" t="s">
        <v>2830</v>
      </c>
      <c r="F502" s="986" t="s">
        <v>6196</v>
      </c>
      <c r="G502" s="1052"/>
      <c r="H502" s="893"/>
      <c r="I502" s="893"/>
      <c r="J502" s="893"/>
      <c r="K502" s="893"/>
      <c r="L502" s="963"/>
      <c r="M502" s="963"/>
      <c r="N502" s="963"/>
      <c r="O502" s="963"/>
      <c r="P502" s="963"/>
      <c r="Q502" s="963"/>
      <c r="R502" s="963"/>
      <c r="S502" s="963"/>
      <c r="T502" s="963"/>
      <c r="U502" s="963"/>
      <c r="V502" s="963"/>
      <c r="W502" s="963"/>
      <c r="X502" s="963"/>
      <c r="Y502" s="963"/>
      <c r="Z502" s="963"/>
    </row>
    <row r="503" spans="1:26" ht="80">
      <c r="A503" s="979"/>
      <c r="B503" s="467"/>
      <c r="C503" s="708" t="s">
        <v>5884</v>
      </c>
      <c r="D503" s="696">
        <v>2</v>
      </c>
      <c r="E503" s="696" t="s">
        <v>387</v>
      </c>
      <c r="F503" s="708" t="s">
        <v>6197</v>
      </c>
      <c r="G503" s="1052"/>
      <c r="H503" s="893"/>
      <c r="I503" s="893"/>
      <c r="J503" s="893"/>
      <c r="K503" s="893"/>
      <c r="L503" s="963"/>
      <c r="M503" s="963"/>
      <c r="N503" s="963"/>
      <c r="O503" s="963"/>
      <c r="P503" s="963"/>
      <c r="Q503" s="963"/>
      <c r="R503" s="963"/>
      <c r="S503" s="963"/>
      <c r="T503" s="963"/>
      <c r="U503" s="963"/>
      <c r="V503" s="963"/>
      <c r="W503" s="963"/>
      <c r="X503" s="963"/>
      <c r="Y503" s="963"/>
      <c r="Z503" s="963"/>
    </row>
    <row r="504" spans="1:26" ht="32">
      <c r="A504" s="979"/>
      <c r="B504" s="467"/>
      <c r="C504" s="708" t="s">
        <v>6198</v>
      </c>
      <c r="D504" s="696">
        <v>2</v>
      </c>
      <c r="E504" s="696" t="s">
        <v>387</v>
      </c>
      <c r="F504" s="708" t="s">
        <v>6199</v>
      </c>
      <c r="G504" s="1052"/>
      <c r="H504" s="893"/>
      <c r="I504" s="893"/>
      <c r="J504" s="893"/>
      <c r="K504" s="893"/>
      <c r="L504" s="963"/>
      <c r="M504" s="963"/>
      <c r="N504" s="963"/>
      <c r="O504" s="963"/>
      <c r="P504" s="963"/>
      <c r="Q504" s="963"/>
      <c r="R504" s="963"/>
      <c r="S504" s="963"/>
      <c r="T504" s="963"/>
      <c r="U504" s="963"/>
      <c r="V504" s="963"/>
      <c r="W504" s="963"/>
      <c r="X504" s="963"/>
      <c r="Y504" s="963"/>
      <c r="Z504" s="963"/>
    </row>
    <row r="505" spans="1:26" ht="16">
      <c r="A505" s="979"/>
      <c r="B505" s="467"/>
      <c r="C505" s="471" t="s">
        <v>1466</v>
      </c>
      <c r="D505" s="696">
        <v>2</v>
      </c>
      <c r="E505" s="696" t="s">
        <v>549</v>
      </c>
      <c r="F505" s="475" t="s">
        <v>6200</v>
      </c>
      <c r="G505" s="1052"/>
      <c r="H505" s="893"/>
      <c r="I505" s="893"/>
      <c r="J505" s="893"/>
      <c r="K505" s="893"/>
      <c r="L505" s="963"/>
      <c r="M505" s="963"/>
      <c r="N505" s="963"/>
      <c r="O505" s="963"/>
      <c r="P505" s="963"/>
      <c r="Q505" s="963"/>
      <c r="R505" s="963"/>
      <c r="S505" s="963"/>
      <c r="T505" s="963"/>
      <c r="U505" s="963"/>
      <c r="V505" s="963"/>
      <c r="W505" s="963"/>
      <c r="X505" s="963"/>
      <c r="Y505" s="963"/>
      <c r="Z505" s="963"/>
    </row>
    <row r="506" spans="1:26" ht="34">
      <c r="A506" s="979" t="s">
        <v>2486</v>
      </c>
      <c r="B506" s="467" t="s">
        <v>1468</v>
      </c>
      <c r="C506" s="471" t="s">
        <v>1469</v>
      </c>
      <c r="D506" s="696">
        <v>2</v>
      </c>
      <c r="E506" s="696" t="s">
        <v>469</v>
      </c>
      <c r="F506" s="475" t="s">
        <v>6201</v>
      </c>
      <c r="G506" s="1052"/>
      <c r="H506" s="893"/>
      <c r="I506" s="893"/>
      <c r="J506" s="893"/>
      <c r="K506" s="893"/>
      <c r="L506" s="963"/>
      <c r="M506" s="963"/>
      <c r="N506" s="963"/>
      <c r="O506" s="963"/>
      <c r="P506" s="963"/>
      <c r="Q506" s="963"/>
      <c r="R506" s="963"/>
      <c r="S506" s="963"/>
      <c r="T506" s="963"/>
      <c r="U506" s="963"/>
      <c r="V506" s="963"/>
      <c r="W506" s="963"/>
      <c r="X506" s="963"/>
      <c r="Y506" s="963"/>
      <c r="Z506" s="963"/>
    </row>
    <row r="507" spans="1:26" ht="32">
      <c r="A507" s="979"/>
      <c r="B507" s="467"/>
      <c r="C507" s="471" t="s">
        <v>1470</v>
      </c>
      <c r="D507" s="696">
        <v>2</v>
      </c>
      <c r="E507" s="696" t="s">
        <v>506</v>
      </c>
      <c r="F507" s="475" t="s">
        <v>1471</v>
      </c>
      <c r="G507" s="1052"/>
      <c r="H507" s="893"/>
      <c r="I507" s="893"/>
      <c r="J507" s="893"/>
      <c r="K507" s="893"/>
      <c r="L507" s="963"/>
      <c r="M507" s="963"/>
      <c r="N507" s="963"/>
      <c r="O507" s="963"/>
      <c r="P507" s="963"/>
      <c r="Q507" s="963"/>
      <c r="R507" s="963"/>
      <c r="S507" s="963"/>
      <c r="T507" s="963"/>
      <c r="U507" s="963"/>
      <c r="V507" s="963"/>
      <c r="W507" s="963"/>
      <c r="X507" s="963"/>
      <c r="Y507" s="963"/>
      <c r="Z507" s="963"/>
    </row>
    <row r="508" spans="1:26" ht="32">
      <c r="A508" s="979"/>
      <c r="B508" s="467"/>
      <c r="C508" s="471" t="s">
        <v>5887</v>
      </c>
      <c r="D508" s="696">
        <v>2</v>
      </c>
      <c r="E508" s="696" t="s">
        <v>506</v>
      </c>
      <c r="F508" s="475" t="s">
        <v>5888</v>
      </c>
      <c r="G508" s="1052"/>
      <c r="H508" s="893"/>
      <c r="I508" s="893"/>
      <c r="J508" s="893"/>
      <c r="K508" s="893"/>
      <c r="L508" s="963"/>
      <c r="M508" s="963"/>
      <c r="N508" s="963"/>
      <c r="O508" s="963"/>
      <c r="P508" s="963"/>
      <c r="Q508" s="963"/>
      <c r="R508" s="963"/>
      <c r="S508" s="963"/>
      <c r="T508" s="963"/>
      <c r="U508" s="963"/>
      <c r="V508" s="963"/>
      <c r="W508" s="963"/>
      <c r="X508" s="963"/>
      <c r="Y508" s="963"/>
      <c r="Z508" s="963"/>
    </row>
    <row r="509" spans="1:26" ht="19">
      <c r="A509" s="982" t="s">
        <v>264</v>
      </c>
      <c r="B509" s="1606" t="s">
        <v>160</v>
      </c>
      <c r="C509" s="1570"/>
      <c r="D509" s="1570"/>
      <c r="E509" s="1570"/>
      <c r="F509" s="1570"/>
      <c r="G509" s="1573"/>
      <c r="H509" s="816"/>
      <c r="I509" s="893">
        <f>SUM(D510:D517)</f>
        <v>16</v>
      </c>
      <c r="J509" s="893">
        <f>COUNT(D510:D517)*2</f>
        <v>16</v>
      </c>
      <c r="K509" s="893">
        <f>I509*100/J509</f>
        <v>100</v>
      </c>
      <c r="L509" s="963"/>
      <c r="M509" s="963"/>
      <c r="N509" s="963"/>
      <c r="O509" s="963"/>
      <c r="P509" s="963"/>
      <c r="Q509" s="963"/>
      <c r="R509" s="963"/>
      <c r="S509" s="963"/>
      <c r="T509" s="963"/>
      <c r="U509" s="963"/>
      <c r="V509" s="963"/>
      <c r="W509" s="963"/>
      <c r="X509" s="963"/>
      <c r="Y509" s="963"/>
      <c r="Z509" s="963"/>
    </row>
    <row r="510" spans="1:26" ht="51">
      <c r="A510" s="979" t="s">
        <v>2487</v>
      </c>
      <c r="B510" s="538" t="s">
        <v>6202</v>
      </c>
      <c r="C510" s="475" t="s">
        <v>6203</v>
      </c>
      <c r="D510" s="696">
        <v>2</v>
      </c>
      <c r="E510" s="696" t="s">
        <v>506</v>
      </c>
      <c r="F510" s="475" t="s">
        <v>6204</v>
      </c>
      <c r="G510" s="720"/>
      <c r="H510" s="1023"/>
      <c r="I510" s="893"/>
      <c r="J510" s="893"/>
      <c r="K510" s="893"/>
      <c r="L510" s="963"/>
      <c r="M510" s="963"/>
      <c r="N510" s="963"/>
      <c r="O510" s="963"/>
      <c r="P510" s="963"/>
      <c r="Q510" s="963"/>
      <c r="R510" s="963"/>
      <c r="S510" s="963"/>
      <c r="T510" s="963"/>
      <c r="U510" s="963"/>
      <c r="V510" s="963"/>
      <c r="W510" s="963"/>
      <c r="X510" s="963"/>
      <c r="Y510" s="963"/>
      <c r="Z510" s="963"/>
    </row>
    <row r="511" spans="1:26" ht="16">
      <c r="A511" s="979"/>
      <c r="B511" s="538"/>
      <c r="C511" s="475" t="s">
        <v>1475</v>
      </c>
      <c r="D511" s="696">
        <v>2</v>
      </c>
      <c r="E511" s="696" t="s">
        <v>506</v>
      </c>
      <c r="F511" s="475" t="s">
        <v>6204</v>
      </c>
      <c r="G511" s="720"/>
      <c r="H511" s="1023"/>
      <c r="I511" s="893"/>
      <c r="J511" s="893"/>
      <c r="K511" s="893"/>
      <c r="L511" s="963"/>
      <c r="M511" s="963"/>
      <c r="N511" s="963"/>
      <c r="O511" s="963"/>
      <c r="P511" s="963"/>
      <c r="Q511" s="963"/>
      <c r="R511" s="963"/>
      <c r="S511" s="963"/>
      <c r="T511" s="963"/>
      <c r="U511" s="963"/>
      <c r="V511" s="963"/>
      <c r="W511" s="963"/>
      <c r="X511" s="963"/>
      <c r="Y511" s="963"/>
      <c r="Z511" s="963"/>
    </row>
    <row r="512" spans="1:26" ht="16">
      <c r="A512" s="979"/>
      <c r="B512" s="538"/>
      <c r="C512" s="475" t="s">
        <v>6205</v>
      </c>
      <c r="D512" s="696">
        <v>2</v>
      </c>
      <c r="E512" s="696" t="s">
        <v>506</v>
      </c>
      <c r="F512" s="475" t="s">
        <v>6204</v>
      </c>
      <c r="G512" s="720"/>
      <c r="H512" s="1023"/>
      <c r="I512" s="893"/>
      <c r="J512" s="893"/>
      <c r="K512" s="893"/>
      <c r="L512" s="963"/>
      <c r="M512" s="963"/>
      <c r="N512" s="963"/>
      <c r="O512" s="963"/>
      <c r="P512" s="963"/>
      <c r="Q512" s="963"/>
      <c r="R512" s="963"/>
      <c r="S512" s="963"/>
      <c r="T512" s="963"/>
      <c r="U512" s="963"/>
      <c r="V512" s="963"/>
      <c r="W512" s="963"/>
      <c r="X512" s="963"/>
      <c r="Y512" s="963"/>
      <c r="Z512" s="963"/>
    </row>
    <row r="513" spans="1:26" ht="32">
      <c r="A513" s="979"/>
      <c r="B513" s="538"/>
      <c r="C513" s="475" t="s">
        <v>1476</v>
      </c>
      <c r="D513" s="696">
        <v>2</v>
      </c>
      <c r="E513" s="696" t="s">
        <v>506</v>
      </c>
      <c r="F513" s="475" t="s">
        <v>6206</v>
      </c>
      <c r="G513" s="720"/>
      <c r="H513" s="1023"/>
      <c r="I513" s="893"/>
      <c r="J513" s="893"/>
      <c r="K513" s="893"/>
      <c r="L513" s="963"/>
      <c r="M513" s="963"/>
      <c r="N513" s="963"/>
      <c r="O513" s="963"/>
      <c r="P513" s="963"/>
      <c r="Q513" s="963"/>
      <c r="R513" s="963"/>
      <c r="S513" s="963"/>
      <c r="T513" s="963"/>
      <c r="U513" s="963"/>
      <c r="V513" s="963"/>
      <c r="W513" s="963"/>
      <c r="X513" s="963"/>
      <c r="Y513" s="963"/>
      <c r="Z513" s="963"/>
    </row>
    <row r="514" spans="1:26" ht="16">
      <c r="A514" s="979"/>
      <c r="B514" s="538"/>
      <c r="C514" s="475" t="s">
        <v>6207</v>
      </c>
      <c r="D514" s="696">
        <v>2</v>
      </c>
      <c r="E514" s="696" t="s">
        <v>506</v>
      </c>
      <c r="F514" s="475" t="s">
        <v>6204</v>
      </c>
      <c r="G514" s="720"/>
      <c r="H514" s="1023"/>
      <c r="I514" s="893"/>
      <c r="J514" s="893"/>
      <c r="K514" s="893"/>
      <c r="L514" s="963"/>
      <c r="M514" s="963"/>
      <c r="N514" s="963"/>
      <c r="O514" s="963"/>
      <c r="P514" s="963"/>
      <c r="Q514" s="963"/>
      <c r="R514" s="963"/>
      <c r="S514" s="963"/>
      <c r="T514" s="963"/>
      <c r="U514" s="963"/>
      <c r="V514" s="963"/>
      <c r="W514" s="963"/>
      <c r="X514" s="963"/>
      <c r="Y514" s="963"/>
      <c r="Z514" s="963"/>
    </row>
    <row r="515" spans="1:26" ht="34">
      <c r="A515" s="979" t="s">
        <v>2488</v>
      </c>
      <c r="B515" s="467" t="s">
        <v>1478</v>
      </c>
      <c r="C515" s="475" t="s">
        <v>1479</v>
      </c>
      <c r="D515" s="696">
        <v>2</v>
      </c>
      <c r="E515" s="696" t="s">
        <v>2830</v>
      </c>
      <c r="F515" s="475" t="s">
        <v>6208</v>
      </c>
      <c r="G515" s="720"/>
      <c r="H515" s="1023"/>
      <c r="I515" s="893"/>
      <c r="J515" s="893"/>
      <c r="K515" s="893"/>
      <c r="L515" s="963"/>
      <c r="M515" s="963"/>
      <c r="N515" s="963"/>
      <c r="O515" s="963"/>
      <c r="P515" s="963"/>
      <c r="Q515" s="963"/>
      <c r="R515" s="963"/>
      <c r="S515" s="963"/>
      <c r="T515" s="963"/>
      <c r="U515" s="963"/>
      <c r="V515" s="963"/>
      <c r="W515" s="963"/>
      <c r="X515" s="963"/>
      <c r="Y515" s="963"/>
      <c r="Z515" s="963"/>
    </row>
    <row r="516" spans="1:26" ht="48">
      <c r="A516" s="979"/>
      <c r="B516" s="467"/>
      <c r="C516" s="475" t="s">
        <v>2489</v>
      </c>
      <c r="D516" s="696">
        <v>2</v>
      </c>
      <c r="E516" s="696" t="s">
        <v>549</v>
      </c>
      <c r="F516" s="475" t="s">
        <v>6209</v>
      </c>
      <c r="G516" s="720"/>
      <c r="H516" s="1023"/>
      <c r="I516" s="893"/>
      <c r="J516" s="893"/>
      <c r="K516" s="893"/>
      <c r="L516" s="963"/>
      <c r="M516" s="963"/>
      <c r="N516" s="963"/>
      <c r="O516" s="963"/>
      <c r="P516" s="963"/>
      <c r="Q516" s="963"/>
      <c r="R516" s="963"/>
      <c r="S516" s="963"/>
      <c r="T516" s="963"/>
      <c r="U516" s="963"/>
      <c r="V516" s="963"/>
      <c r="W516" s="963"/>
      <c r="X516" s="963"/>
      <c r="Y516" s="963"/>
      <c r="Z516" s="963"/>
    </row>
    <row r="517" spans="1:26" ht="48">
      <c r="A517" s="979"/>
      <c r="B517" s="467"/>
      <c r="C517" s="471" t="s">
        <v>6210</v>
      </c>
      <c r="D517" s="696">
        <v>2</v>
      </c>
      <c r="E517" s="696" t="s">
        <v>549</v>
      </c>
      <c r="F517" s="475" t="s">
        <v>6209</v>
      </c>
      <c r="G517" s="720"/>
      <c r="H517" s="1023"/>
      <c r="I517" s="893"/>
      <c r="J517" s="893"/>
      <c r="K517" s="893"/>
      <c r="L517" s="963"/>
      <c r="M517" s="963"/>
      <c r="N517" s="963"/>
      <c r="O517" s="963"/>
      <c r="P517" s="963"/>
      <c r="Q517" s="963"/>
      <c r="R517" s="963"/>
      <c r="S517" s="963"/>
      <c r="T517" s="963"/>
      <c r="U517" s="963"/>
      <c r="V517" s="963"/>
      <c r="W517" s="963"/>
      <c r="X517" s="963"/>
      <c r="Y517" s="963"/>
      <c r="Z517" s="963"/>
    </row>
    <row r="518" spans="1:26" ht="19">
      <c r="A518" s="982" t="s">
        <v>265</v>
      </c>
      <c r="B518" s="1606" t="s">
        <v>6211</v>
      </c>
      <c r="C518" s="1570"/>
      <c r="D518" s="1570"/>
      <c r="E518" s="1570"/>
      <c r="F518" s="1570"/>
      <c r="G518" s="1573"/>
      <c r="H518" s="816"/>
      <c r="I518" s="893">
        <f>SUM(D519:D533)</f>
        <v>30</v>
      </c>
      <c r="J518" s="893">
        <f>COUNT(D519:D533)*2</f>
        <v>30</v>
      </c>
      <c r="K518" s="893">
        <f>I518*100/J518</f>
        <v>100</v>
      </c>
      <c r="L518" s="963"/>
      <c r="M518" s="963"/>
      <c r="N518" s="963"/>
      <c r="O518" s="963"/>
      <c r="P518" s="963"/>
      <c r="Q518" s="963"/>
      <c r="R518" s="963"/>
      <c r="S518" s="963"/>
      <c r="T518" s="963"/>
      <c r="U518" s="963"/>
      <c r="V518" s="963"/>
      <c r="W518" s="963"/>
      <c r="X518" s="963"/>
      <c r="Y518" s="963"/>
      <c r="Z518" s="963"/>
    </row>
    <row r="519" spans="1:26" ht="64">
      <c r="A519" s="979" t="s">
        <v>2490</v>
      </c>
      <c r="B519" s="475" t="s">
        <v>6212</v>
      </c>
      <c r="C519" s="475" t="s">
        <v>1484</v>
      </c>
      <c r="D519" s="696">
        <v>2</v>
      </c>
      <c r="E519" s="696" t="s">
        <v>387</v>
      </c>
      <c r="F519" s="475" t="s">
        <v>6213</v>
      </c>
      <c r="G519" s="720"/>
      <c r="H519" s="1023"/>
      <c r="I519" s="893"/>
      <c r="J519" s="893"/>
      <c r="K519" s="893"/>
      <c r="L519" s="963"/>
      <c r="M519" s="963"/>
      <c r="N519" s="963"/>
      <c r="O519" s="963"/>
      <c r="P519" s="963"/>
      <c r="Q519" s="963"/>
      <c r="R519" s="963"/>
      <c r="S519" s="963"/>
      <c r="T519" s="963"/>
      <c r="U519" s="963"/>
      <c r="V519" s="963"/>
      <c r="W519" s="963"/>
      <c r="X519" s="963"/>
      <c r="Y519" s="963"/>
      <c r="Z519" s="963"/>
    </row>
    <row r="520" spans="1:26" ht="80">
      <c r="A520" s="979"/>
      <c r="B520" s="475"/>
      <c r="C520" s="475" t="s">
        <v>6214</v>
      </c>
      <c r="D520" s="696">
        <v>2</v>
      </c>
      <c r="E520" s="696" t="s">
        <v>387</v>
      </c>
      <c r="F520" s="475" t="s">
        <v>6215</v>
      </c>
      <c r="G520" s="720"/>
      <c r="H520" s="1023"/>
      <c r="I520" s="893"/>
      <c r="J520" s="893"/>
      <c r="K520" s="893"/>
      <c r="L520" s="963"/>
      <c r="M520" s="963"/>
      <c r="N520" s="963"/>
      <c r="O520" s="963"/>
      <c r="P520" s="963"/>
      <c r="Q520" s="963"/>
      <c r="R520" s="963"/>
      <c r="S520" s="963"/>
      <c r="T520" s="963"/>
      <c r="U520" s="963"/>
      <c r="V520" s="963"/>
      <c r="W520" s="963"/>
      <c r="X520" s="963"/>
      <c r="Y520" s="963"/>
      <c r="Z520" s="963"/>
    </row>
    <row r="521" spans="1:26" ht="32">
      <c r="A521" s="979"/>
      <c r="B521" s="475"/>
      <c r="C521" s="475" t="s">
        <v>1492</v>
      </c>
      <c r="D521" s="696">
        <v>2</v>
      </c>
      <c r="E521" s="696" t="s">
        <v>387</v>
      </c>
      <c r="F521" s="475" t="s">
        <v>6216</v>
      </c>
      <c r="G521" s="720"/>
      <c r="H521" s="1023"/>
      <c r="I521" s="893"/>
      <c r="J521" s="893"/>
      <c r="K521" s="893"/>
      <c r="L521" s="963"/>
      <c r="M521" s="963"/>
      <c r="N521" s="963"/>
      <c r="O521" s="963"/>
      <c r="P521" s="963"/>
      <c r="Q521" s="963"/>
      <c r="R521" s="963"/>
      <c r="S521" s="963"/>
      <c r="T521" s="963"/>
      <c r="U521" s="963"/>
      <c r="V521" s="963"/>
      <c r="W521" s="963"/>
      <c r="X521" s="963"/>
      <c r="Y521" s="963"/>
      <c r="Z521" s="963"/>
    </row>
    <row r="522" spans="1:26" ht="32">
      <c r="A522" s="979"/>
      <c r="B522" s="475"/>
      <c r="C522" s="262" t="s">
        <v>6217</v>
      </c>
      <c r="D522" s="696">
        <v>2</v>
      </c>
      <c r="E522" s="696" t="s">
        <v>387</v>
      </c>
      <c r="F522" s="475" t="s">
        <v>6218</v>
      </c>
      <c r="G522" s="1137"/>
      <c r="H522" s="1023"/>
      <c r="I522" s="893"/>
      <c r="J522" s="893"/>
      <c r="K522" s="893"/>
      <c r="L522" s="963"/>
      <c r="M522" s="963"/>
      <c r="N522" s="963"/>
      <c r="O522" s="963"/>
      <c r="P522" s="963"/>
      <c r="Q522" s="963"/>
      <c r="R522" s="963"/>
      <c r="S522" s="963"/>
      <c r="T522" s="963"/>
      <c r="U522" s="963"/>
      <c r="V522" s="963"/>
      <c r="W522" s="963"/>
      <c r="X522" s="963"/>
      <c r="Y522" s="963"/>
      <c r="Z522" s="963"/>
    </row>
    <row r="523" spans="1:26" ht="48">
      <c r="A523" s="979" t="s">
        <v>2493</v>
      </c>
      <c r="B523" s="475" t="s">
        <v>1496</v>
      </c>
      <c r="C523" s="473" t="s">
        <v>1497</v>
      </c>
      <c r="D523" s="696">
        <v>2</v>
      </c>
      <c r="E523" s="846" t="s">
        <v>506</v>
      </c>
      <c r="F523" s="471" t="s">
        <v>6219</v>
      </c>
      <c r="G523" s="1052"/>
      <c r="H523" s="893"/>
      <c r="I523" s="893"/>
      <c r="J523" s="893"/>
      <c r="K523" s="893"/>
      <c r="L523" s="963"/>
      <c r="M523" s="963"/>
      <c r="N523" s="963"/>
      <c r="O523" s="963"/>
      <c r="P523" s="963"/>
      <c r="Q523" s="963"/>
      <c r="R523" s="963"/>
      <c r="S523" s="963"/>
      <c r="T523" s="963"/>
      <c r="U523" s="963"/>
      <c r="V523" s="963"/>
      <c r="W523" s="963"/>
      <c r="X523" s="963"/>
      <c r="Y523" s="963"/>
      <c r="Z523" s="963"/>
    </row>
    <row r="524" spans="1:26" ht="48">
      <c r="A524" s="979"/>
      <c r="B524" s="475"/>
      <c r="C524" s="471" t="s">
        <v>6220</v>
      </c>
      <c r="D524" s="696">
        <v>2</v>
      </c>
      <c r="E524" s="846" t="s">
        <v>506</v>
      </c>
      <c r="F524" s="471" t="s">
        <v>6221</v>
      </c>
      <c r="G524" s="1052"/>
      <c r="H524" s="893"/>
      <c r="I524" s="893"/>
      <c r="J524" s="893"/>
      <c r="K524" s="893"/>
      <c r="L524" s="963"/>
      <c r="M524" s="963"/>
      <c r="N524" s="963"/>
      <c r="O524" s="963"/>
      <c r="P524" s="963"/>
      <c r="Q524" s="963"/>
      <c r="R524" s="963"/>
      <c r="S524" s="963"/>
      <c r="T524" s="963"/>
      <c r="U524" s="963"/>
      <c r="V524" s="963"/>
      <c r="W524" s="963"/>
      <c r="X524" s="963"/>
      <c r="Y524" s="963"/>
      <c r="Z524" s="963"/>
    </row>
    <row r="525" spans="1:26" ht="48">
      <c r="A525" s="979"/>
      <c r="B525" s="475"/>
      <c r="C525" s="475" t="s">
        <v>6222</v>
      </c>
      <c r="D525" s="696">
        <v>2</v>
      </c>
      <c r="E525" s="846" t="s">
        <v>506</v>
      </c>
      <c r="F525" s="471" t="s">
        <v>6223</v>
      </c>
      <c r="G525" s="1052"/>
      <c r="H525" s="893"/>
      <c r="I525" s="893"/>
      <c r="J525" s="893"/>
      <c r="K525" s="893"/>
      <c r="L525" s="963"/>
      <c r="M525" s="963"/>
      <c r="N525" s="963"/>
      <c r="O525" s="963"/>
      <c r="P525" s="963"/>
      <c r="Q525" s="963"/>
      <c r="R525" s="963"/>
      <c r="S525" s="963"/>
      <c r="T525" s="963"/>
      <c r="U525" s="963"/>
      <c r="V525" s="963"/>
      <c r="W525" s="963"/>
      <c r="X525" s="963"/>
      <c r="Y525" s="963"/>
      <c r="Z525" s="963"/>
    </row>
    <row r="526" spans="1:26" ht="32">
      <c r="A526" s="979"/>
      <c r="B526" s="475"/>
      <c r="C526" s="475" t="s">
        <v>6224</v>
      </c>
      <c r="D526" s="696">
        <v>2</v>
      </c>
      <c r="E526" s="846" t="s">
        <v>506</v>
      </c>
      <c r="F526" s="471" t="s">
        <v>6225</v>
      </c>
      <c r="G526" s="1052"/>
      <c r="H526" s="893"/>
      <c r="I526" s="893"/>
      <c r="J526" s="893"/>
      <c r="K526" s="893"/>
      <c r="L526" s="963"/>
      <c r="M526" s="963"/>
      <c r="N526" s="963"/>
      <c r="O526" s="963"/>
      <c r="P526" s="963"/>
      <c r="Q526" s="963"/>
      <c r="R526" s="963"/>
      <c r="S526" s="963"/>
      <c r="T526" s="963"/>
      <c r="U526" s="963"/>
      <c r="V526" s="963"/>
      <c r="W526" s="963"/>
      <c r="X526" s="963"/>
      <c r="Y526" s="963"/>
      <c r="Z526" s="963"/>
    </row>
    <row r="527" spans="1:26" ht="48">
      <c r="A527" s="979"/>
      <c r="B527" s="475"/>
      <c r="C527" s="475" t="s">
        <v>6226</v>
      </c>
      <c r="D527" s="696">
        <v>2</v>
      </c>
      <c r="E527" s="846" t="s">
        <v>506</v>
      </c>
      <c r="F527" s="471" t="s">
        <v>6227</v>
      </c>
      <c r="G527" s="1052"/>
      <c r="H527" s="893"/>
      <c r="I527" s="893"/>
      <c r="J527" s="893"/>
      <c r="K527" s="893"/>
      <c r="L527" s="963"/>
      <c r="M527" s="963"/>
      <c r="N527" s="963"/>
      <c r="O527" s="963"/>
      <c r="P527" s="963"/>
      <c r="Q527" s="963"/>
      <c r="R527" s="963"/>
      <c r="S527" s="963"/>
      <c r="T527" s="963"/>
      <c r="U527" s="963"/>
      <c r="V527" s="963"/>
      <c r="W527" s="963"/>
      <c r="X527" s="963"/>
      <c r="Y527" s="963"/>
      <c r="Z527" s="963"/>
    </row>
    <row r="528" spans="1:26" ht="32">
      <c r="A528" s="979"/>
      <c r="B528" s="475"/>
      <c r="C528" s="471" t="s">
        <v>5178</v>
      </c>
      <c r="D528" s="696">
        <v>2</v>
      </c>
      <c r="E528" s="846" t="s">
        <v>506</v>
      </c>
      <c r="F528" s="471" t="s">
        <v>5179</v>
      </c>
      <c r="G528" s="720"/>
      <c r="H528" s="1023"/>
      <c r="I528" s="893"/>
      <c r="J528" s="893"/>
      <c r="K528" s="893"/>
      <c r="L528" s="963"/>
      <c r="M528" s="963"/>
      <c r="N528" s="963"/>
      <c r="O528" s="963"/>
      <c r="P528" s="963"/>
      <c r="Q528" s="963"/>
      <c r="R528" s="963"/>
      <c r="S528" s="963"/>
      <c r="T528" s="963"/>
      <c r="U528" s="963"/>
      <c r="V528" s="963"/>
      <c r="W528" s="963"/>
      <c r="X528" s="963"/>
      <c r="Y528" s="963"/>
      <c r="Z528" s="963"/>
    </row>
    <row r="529" spans="1:26" ht="32">
      <c r="A529" s="979"/>
      <c r="B529" s="475"/>
      <c r="C529" s="475" t="s">
        <v>6228</v>
      </c>
      <c r="D529" s="696">
        <v>2</v>
      </c>
      <c r="E529" s="696" t="s">
        <v>2830</v>
      </c>
      <c r="F529" s="475" t="s">
        <v>6229</v>
      </c>
      <c r="G529" s="720"/>
      <c r="H529" s="1023"/>
      <c r="I529" s="893"/>
      <c r="J529" s="893"/>
      <c r="K529" s="893"/>
      <c r="L529" s="963"/>
      <c r="M529" s="963"/>
      <c r="N529" s="963"/>
      <c r="O529" s="963"/>
      <c r="P529" s="963"/>
      <c r="Q529" s="963"/>
      <c r="R529" s="963"/>
      <c r="S529" s="963"/>
      <c r="T529" s="963"/>
      <c r="U529" s="963"/>
      <c r="V529" s="963"/>
      <c r="W529" s="963"/>
      <c r="X529" s="963"/>
      <c r="Y529" s="963"/>
      <c r="Z529" s="963"/>
    </row>
    <row r="530" spans="1:26" ht="80">
      <c r="A530" s="979"/>
      <c r="B530" s="475"/>
      <c r="C530" s="475" t="s">
        <v>6230</v>
      </c>
      <c r="D530" s="696">
        <v>2</v>
      </c>
      <c r="E530" s="696" t="s">
        <v>2830</v>
      </c>
      <c r="F530" s="475" t="s">
        <v>6231</v>
      </c>
      <c r="G530" s="720"/>
      <c r="H530" s="1023"/>
      <c r="I530" s="893"/>
      <c r="J530" s="893"/>
      <c r="K530" s="893"/>
      <c r="L530" s="963"/>
      <c r="M530" s="963"/>
      <c r="N530" s="963"/>
      <c r="O530" s="963"/>
      <c r="P530" s="963"/>
      <c r="Q530" s="963"/>
      <c r="R530" s="963"/>
      <c r="S530" s="963"/>
      <c r="T530" s="963"/>
      <c r="U530" s="963"/>
      <c r="V530" s="963"/>
      <c r="W530" s="963"/>
      <c r="X530" s="963"/>
      <c r="Y530" s="963"/>
      <c r="Z530" s="963"/>
    </row>
    <row r="531" spans="1:26" ht="48">
      <c r="A531" s="979"/>
      <c r="B531" s="475"/>
      <c r="C531" s="475" t="s">
        <v>5902</v>
      </c>
      <c r="D531" s="696">
        <v>2</v>
      </c>
      <c r="E531" s="696" t="s">
        <v>2830</v>
      </c>
      <c r="F531" s="475" t="s">
        <v>6232</v>
      </c>
      <c r="G531" s="720"/>
      <c r="H531" s="1023"/>
      <c r="I531" s="893"/>
      <c r="J531" s="893"/>
      <c r="K531" s="893"/>
      <c r="L531" s="963"/>
      <c r="M531" s="963"/>
      <c r="N531" s="963"/>
      <c r="O531" s="963"/>
      <c r="P531" s="963"/>
      <c r="Q531" s="963"/>
      <c r="R531" s="963"/>
      <c r="S531" s="963"/>
      <c r="T531" s="963"/>
      <c r="U531" s="963"/>
      <c r="V531" s="963"/>
      <c r="W531" s="963"/>
      <c r="X531" s="963"/>
      <c r="Y531" s="963"/>
      <c r="Z531" s="963"/>
    </row>
    <row r="532" spans="1:26" ht="48">
      <c r="A532" s="979"/>
      <c r="B532" s="475"/>
      <c r="C532" s="475" t="s">
        <v>5903</v>
      </c>
      <c r="D532" s="696">
        <v>2</v>
      </c>
      <c r="E532" s="696" t="s">
        <v>2830</v>
      </c>
      <c r="F532" s="475" t="s">
        <v>6233</v>
      </c>
      <c r="G532" s="720"/>
      <c r="H532" s="1023"/>
      <c r="I532" s="893"/>
      <c r="J532" s="893"/>
      <c r="K532" s="893"/>
      <c r="L532" s="963"/>
      <c r="M532" s="963"/>
      <c r="N532" s="963"/>
      <c r="O532" s="963"/>
      <c r="P532" s="963"/>
      <c r="Q532" s="963"/>
      <c r="R532" s="963"/>
      <c r="S532" s="963"/>
      <c r="T532" s="963"/>
      <c r="U532" s="963"/>
      <c r="V532" s="963"/>
      <c r="W532" s="963"/>
      <c r="X532" s="963"/>
      <c r="Y532" s="963"/>
      <c r="Z532" s="963"/>
    </row>
    <row r="533" spans="1:26" ht="32">
      <c r="A533" s="979"/>
      <c r="B533" s="475"/>
      <c r="C533" s="475" t="s">
        <v>5904</v>
      </c>
      <c r="D533" s="696">
        <v>2</v>
      </c>
      <c r="E533" s="696" t="s">
        <v>891</v>
      </c>
      <c r="F533" s="475" t="s">
        <v>3064</v>
      </c>
      <c r="G533" s="720"/>
      <c r="H533" s="1023"/>
      <c r="I533" s="893"/>
      <c r="J533" s="893"/>
      <c r="K533" s="893"/>
      <c r="L533" s="963"/>
      <c r="M533" s="963"/>
      <c r="N533" s="963"/>
      <c r="O533" s="963"/>
      <c r="P533" s="963"/>
      <c r="Q533" s="963"/>
      <c r="R533" s="963"/>
      <c r="S533" s="963"/>
      <c r="T533" s="963"/>
      <c r="U533" s="963"/>
      <c r="V533" s="963"/>
      <c r="W533" s="963"/>
      <c r="X533" s="963"/>
      <c r="Y533" s="963"/>
      <c r="Z533" s="963"/>
    </row>
    <row r="534" spans="1:26" ht="19">
      <c r="A534" s="982" t="s">
        <v>266</v>
      </c>
      <c r="B534" s="1606" t="s">
        <v>164</v>
      </c>
      <c r="C534" s="1570"/>
      <c r="D534" s="1570"/>
      <c r="E534" s="1570"/>
      <c r="F534" s="1570"/>
      <c r="G534" s="1573"/>
      <c r="H534" s="816"/>
      <c r="I534" s="893">
        <f>SUM(D535:D549)</f>
        <v>28</v>
      </c>
      <c r="J534" s="893">
        <f>COUNT(D535:D549)*2</f>
        <v>28</v>
      </c>
      <c r="K534" s="893">
        <f>I534*100/J534</f>
        <v>100</v>
      </c>
      <c r="L534" s="963"/>
      <c r="M534" s="963"/>
      <c r="N534" s="963"/>
      <c r="O534" s="963"/>
      <c r="P534" s="963"/>
      <c r="Q534" s="963"/>
      <c r="R534" s="963"/>
      <c r="S534" s="963"/>
      <c r="T534" s="963"/>
      <c r="U534" s="963"/>
      <c r="V534" s="963"/>
      <c r="W534" s="963"/>
      <c r="X534" s="963"/>
      <c r="Y534" s="963"/>
      <c r="Z534" s="963"/>
    </row>
    <row r="535" spans="1:26" ht="32">
      <c r="A535" s="979" t="s">
        <v>2495</v>
      </c>
      <c r="B535" s="471" t="s">
        <v>3983</v>
      </c>
      <c r="C535" s="475" t="s">
        <v>3065</v>
      </c>
      <c r="D535" s="696">
        <v>2</v>
      </c>
      <c r="E535" s="696" t="s">
        <v>469</v>
      </c>
      <c r="F535" s="475" t="s">
        <v>6234</v>
      </c>
      <c r="G535" s="1052"/>
      <c r="H535" s="893"/>
      <c r="I535" s="893"/>
      <c r="J535" s="893"/>
      <c r="K535" s="893"/>
      <c r="L535" s="963"/>
      <c r="M535" s="963"/>
      <c r="N535" s="963"/>
      <c r="O535" s="963"/>
      <c r="P535" s="963"/>
      <c r="Q535" s="963"/>
      <c r="R535" s="963"/>
      <c r="S535" s="963"/>
      <c r="T535" s="963"/>
      <c r="U535" s="963"/>
      <c r="V535" s="963"/>
      <c r="W535" s="963"/>
      <c r="X535" s="963"/>
      <c r="Y535" s="963"/>
      <c r="Z535" s="963"/>
    </row>
    <row r="536" spans="1:26" ht="64">
      <c r="A536" s="979"/>
      <c r="B536" s="471"/>
      <c r="C536" s="475" t="s">
        <v>5908</v>
      </c>
      <c r="D536" s="696">
        <v>2</v>
      </c>
      <c r="E536" s="696" t="s">
        <v>469</v>
      </c>
      <c r="F536" s="475" t="s">
        <v>6235</v>
      </c>
      <c r="G536" s="1052"/>
      <c r="H536" s="893"/>
      <c r="I536" s="893"/>
      <c r="J536" s="893"/>
      <c r="K536" s="893"/>
      <c r="L536" s="963"/>
      <c r="M536" s="963"/>
      <c r="N536" s="963"/>
      <c r="O536" s="963"/>
      <c r="P536" s="963"/>
      <c r="Q536" s="963"/>
      <c r="R536" s="963"/>
      <c r="S536" s="963"/>
      <c r="T536" s="963"/>
      <c r="U536" s="963"/>
      <c r="V536" s="963"/>
      <c r="W536" s="963"/>
      <c r="X536" s="963"/>
      <c r="Y536" s="963"/>
      <c r="Z536" s="963"/>
    </row>
    <row r="537" spans="1:26" ht="48">
      <c r="A537" s="979" t="s">
        <v>2499</v>
      </c>
      <c r="B537" s="475" t="s">
        <v>1508</v>
      </c>
      <c r="C537" s="471" t="s">
        <v>1509</v>
      </c>
      <c r="D537" s="696">
        <v>2</v>
      </c>
      <c r="E537" s="696" t="s">
        <v>506</v>
      </c>
      <c r="F537" s="475" t="s">
        <v>6236</v>
      </c>
      <c r="G537" s="1052"/>
      <c r="H537" s="893"/>
      <c r="I537" s="893"/>
      <c r="J537" s="893"/>
      <c r="K537" s="893"/>
      <c r="L537" s="963"/>
      <c r="M537" s="963"/>
      <c r="N537" s="963"/>
      <c r="O537" s="963"/>
      <c r="P537" s="963"/>
      <c r="Q537" s="963"/>
      <c r="R537" s="963"/>
      <c r="S537" s="963"/>
      <c r="T537" s="963"/>
      <c r="U537" s="963"/>
      <c r="V537" s="963"/>
      <c r="W537" s="963"/>
      <c r="X537" s="963"/>
      <c r="Y537" s="963"/>
      <c r="Z537" s="963"/>
    </row>
    <row r="538" spans="1:26" ht="32">
      <c r="A538" s="979"/>
      <c r="B538" s="475"/>
      <c r="C538" s="471" t="s">
        <v>1511</v>
      </c>
      <c r="D538" s="696">
        <v>2</v>
      </c>
      <c r="E538" s="696" t="s">
        <v>506</v>
      </c>
      <c r="F538" s="475" t="s">
        <v>1512</v>
      </c>
      <c r="G538" s="1052"/>
      <c r="H538" s="893"/>
      <c r="I538" s="893"/>
      <c r="J538" s="893"/>
      <c r="K538" s="893"/>
      <c r="L538" s="963"/>
      <c r="M538" s="963"/>
      <c r="N538" s="963"/>
      <c r="O538" s="963"/>
      <c r="P538" s="963"/>
      <c r="Q538" s="963"/>
      <c r="R538" s="963"/>
      <c r="S538" s="963"/>
      <c r="T538" s="963"/>
      <c r="U538" s="963"/>
      <c r="V538" s="963"/>
      <c r="W538" s="963"/>
      <c r="X538" s="963"/>
      <c r="Y538" s="963"/>
      <c r="Z538" s="963"/>
    </row>
    <row r="539" spans="1:26" ht="48">
      <c r="A539" s="979" t="s">
        <v>2500</v>
      </c>
      <c r="B539" s="475" t="s">
        <v>1514</v>
      </c>
      <c r="C539" s="471" t="s">
        <v>3070</v>
      </c>
      <c r="D539" s="696">
        <v>2</v>
      </c>
      <c r="E539" s="180" t="s">
        <v>599</v>
      </c>
      <c r="F539" s="471" t="s">
        <v>6237</v>
      </c>
      <c r="G539" s="1052"/>
      <c r="H539" s="893"/>
      <c r="I539" s="893"/>
      <c r="J539" s="893"/>
      <c r="K539" s="893"/>
      <c r="L539" s="963"/>
      <c r="M539" s="963"/>
      <c r="N539" s="963"/>
      <c r="O539" s="963"/>
      <c r="P539" s="963"/>
      <c r="Q539" s="963"/>
      <c r="R539" s="963"/>
      <c r="S539" s="963"/>
      <c r="T539" s="963"/>
      <c r="U539" s="963"/>
      <c r="V539" s="963"/>
      <c r="W539" s="963"/>
      <c r="X539" s="963"/>
      <c r="Y539" s="963"/>
      <c r="Z539" s="963"/>
    </row>
    <row r="540" spans="1:26" ht="64">
      <c r="A540" s="979"/>
      <c r="B540" s="475"/>
      <c r="C540" s="471" t="s">
        <v>6238</v>
      </c>
      <c r="D540" s="696">
        <v>2</v>
      </c>
      <c r="E540" s="182" t="s">
        <v>387</v>
      </c>
      <c r="F540" s="471" t="s">
        <v>6239</v>
      </c>
      <c r="G540" s="1052"/>
      <c r="H540" s="893"/>
      <c r="I540" s="893"/>
      <c r="J540" s="893"/>
      <c r="K540" s="893"/>
      <c r="L540" s="963"/>
      <c r="M540" s="963"/>
      <c r="N540" s="963"/>
      <c r="O540" s="963"/>
      <c r="P540" s="963"/>
      <c r="Q540" s="963"/>
      <c r="R540" s="963"/>
      <c r="S540" s="963"/>
      <c r="T540" s="963"/>
      <c r="U540" s="963"/>
      <c r="V540" s="963"/>
      <c r="W540" s="963"/>
      <c r="X540" s="963"/>
      <c r="Y540" s="963"/>
      <c r="Z540" s="963"/>
    </row>
    <row r="541" spans="1:26" ht="32">
      <c r="A541" s="979"/>
      <c r="B541" s="475"/>
      <c r="C541" s="471" t="s">
        <v>2501</v>
      </c>
      <c r="D541" s="696">
        <v>2</v>
      </c>
      <c r="E541" s="696" t="s">
        <v>599</v>
      </c>
      <c r="F541" s="769" t="s">
        <v>6240</v>
      </c>
      <c r="G541" s="1052"/>
      <c r="H541" s="893"/>
      <c r="I541" s="893"/>
      <c r="J541" s="893"/>
      <c r="K541" s="893"/>
      <c r="L541" s="963"/>
      <c r="M541" s="963"/>
      <c r="N541" s="963"/>
      <c r="O541" s="963"/>
      <c r="P541" s="963"/>
      <c r="Q541" s="963"/>
      <c r="R541" s="963"/>
      <c r="S541" s="963"/>
      <c r="T541" s="963"/>
      <c r="U541" s="963"/>
      <c r="V541" s="963"/>
      <c r="W541" s="963"/>
      <c r="X541" s="963"/>
      <c r="Y541" s="963"/>
      <c r="Z541" s="963"/>
    </row>
    <row r="542" spans="1:26" ht="32">
      <c r="A542" s="979"/>
      <c r="B542" s="475"/>
      <c r="C542" s="471" t="s">
        <v>1518</v>
      </c>
      <c r="D542" s="696">
        <v>2</v>
      </c>
      <c r="E542" s="696" t="s">
        <v>506</v>
      </c>
      <c r="F542" s="769" t="s">
        <v>5909</v>
      </c>
      <c r="G542" s="1052"/>
      <c r="H542" s="893"/>
      <c r="I542" s="893"/>
      <c r="J542" s="893"/>
      <c r="K542" s="893"/>
      <c r="L542" s="963"/>
      <c r="M542" s="963"/>
      <c r="N542" s="963"/>
      <c r="O542" s="963"/>
      <c r="P542" s="963"/>
      <c r="Q542" s="963"/>
      <c r="R542" s="963"/>
      <c r="S542" s="963"/>
      <c r="T542" s="963"/>
      <c r="U542" s="963"/>
      <c r="V542" s="963"/>
      <c r="W542" s="963"/>
      <c r="X542" s="963"/>
      <c r="Y542" s="963"/>
      <c r="Z542" s="963"/>
    </row>
    <row r="543" spans="1:26" ht="32">
      <c r="A543" s="979"/>
      <c r="B543" s="475"/>
      <c r="C543" s="471" t="s">
        <v>6241</v>
      </c>
      <c r="D543" s="696">
        <v>2</v>
      </c>
      <c r="E543" s="696" t="s">
        <v>506</v>
      </c>
      <c r="F543" s="769" t="s">
        <v>6242</v>
      </c>
      <c r="G543" s="1052"/>
      <c r="H543" s="893"/>
      <c r="I543" s="893"/>
      <c r="J543" s="893"/>
      <c r="K543" s="893"/>
      <c r="L543" s="963"/>
      <c r="M543" s="963"/>
      <c r="N543" s="963"/>
      <c r="O543" s="963"/>
      <c r="P543" s="963"/>
      <c r="Q543" s="963"/>
      <c r="R543" s="963"/>
      <c r="S543" s="963"/>
      <c r="T543" s="963"/>
      <c r="U543" s="963"/>
      <c r="V543" s="963"/>
      <c r="W543" s="963"/>
      <c r="X543" s="963"/>
      <c r="Y543" s="963"/>
      <c r="Z543" s="963"/>
    </row>
    <row r="544" spans="1:26" ht="48">
      <c r="A544" s="979"/>
      <c r="B544" s="475"/>
      <c r="C544" s="471" t="s">
        <v>6243</v>
      </c>
      <c r="D544" s="696">
        <v>2</v>
      </c>
      <c r="E544" s="696" t="s">
        <v>599</v>
      </c>
      <c r="F544" s="769" t="s">
        <v>6244</v>
      </c>
      <c r="G544" s="1052"/>
      <c r="H544" s="893"/>
      <c r="I544" s="893"/>
      <c r="J544" s="893"/>
      <c r="K544" s="893"/>
      <c r="L544" s="963"/>
      <c r="M544" s="963"/>
      <c r="N544" s="963"/>
      <c r="O544" s="963"/>
      <c r="P544" s="963"/>
      <c r="Q544" s="963"/>
      <c r="R544" s="963"/>
      <c r="S544" s="963"/>
      <c r="T544" s="963"/>
      <c r="U544" s="963"/>
      <c r="V544" s="963"/>
      <c r="W544" s="963"/>
      <c r="X544" s="963"/>
      <c r="Y544" s="963"/>
      <c r="Z544" s="963"/>
    </row>
    <row r="545" spans="1:26" ht="16">
      <c r="A545" s="979"/>
      <c r="B545" s="475"/>
      <c r="C545" s="471" t="s">
        <v>6245</v>
      </c>
      <c r="D545" s="696">
        <v>2</v>
      </c>
      <c r="E545" s="696" t="s">
        <v>469</v>
      </c>
      <c r="F545" s="769" t="s">
        <v>6246</v>
      </c>
      <c r="G545" s="1052"/>
      <c r="H545" s="893"/>
      <c r="I545" s="893"/>
      <c r="J545" s="893"/>
      <c r="K545" s="893"/>
      <c r="L545" s="963"/>
      <c r="M545" s="963"/>
      <c r="N545" s="963"/>
      <c r="O545" s="963"/>
      <c r="P545" s="963"/>
      <c r="Q545" s="963"/>
      <c r="R545" s="963"/>
      <c r="S545" s="963"/>
      <c r="T545" s="963"/>
      <c r="U545" s="963"/>
      <c r="V545" s="963"/>
      <c r="W545" s="963"/>
      <c r="X545" s="963"/>
      <c r="Y545" s="963"/>
      <c r="Z545" s="963"/>
    </row>
    <row r="546" spans="1:26" ht="48">
      <c r="A546" s="979"/>
      <c r="B546" s="475"/>
      <c r="C546" s="471" t="s">
        <v>6247</v>
      </c>
      <c r="D546" s="696">
        <v>2</v>
      </c>
      <c r="E546" s="696" t="s">
        <v>891</v>
      </c>
      <c r="F546" s="769" t="s">
        <v>6248</v>
      </c>
      <c r="G546" s="1052"/>
      <c r="H546" s="893"/>
      <c r="I546" s="893"/>
      <c r="J546" s="893"/>
      <c r="K546" s="893"/>
      <c r="L546" s="963"/>
      <c r="M546" s="963"/>
      <c r="N546" s="963"/>
      <c r="O546" s="963"/>
      <c r="P546" s="963"/>
      <c r="Q546" s="963"/>
      <c r="R546" s="963"/>
      <c r="S546" s="963"/>
      <c r="T546" s="963"/>
      <c r="U546" s="963"/>
      <c r="V546" s="963"/>
      <c r="W546" s="963"/>
      <c r="X546" s="963"/>
      <c r="Y546" s="963"/>
      <c r="Z546" s="963"/>
    </row>
    <row r="547" spans="1:26" ht="65.25" hidden="1" customHeight="1">
      <c r="A547" s="369" t="s">
        <v>2502</v>
      </c>
      <c r="B547" s="150" t="s">
        <v>1523</v>
      </c>
      <c r="C547" s="150"/>
      <c r="D547" s="142"/>
      <c r="E547" s="125"/>
      <c r="F547" s="771"/>
      <c r="G547" s="142"/>
      <c r="H547" s="171"/>
      <c r="I547" s="105"/>
      <c r="J547" s="105"/>
      <c r="K547" s="106"/>
      <c r="L547" s="106"/>
      <c r="M547" s="106"/>
      <c r="N547" s="106"/>
      <c r="O547" s="106"/>
      <c r="P547" s="106"/>
      <c r="Q547" s="106"/>
      <c r="R547" s="106"/>
      <c r="S547" s="106"/>
      <c r="T547" s="106"/>
      <c r="U547" s="106"/>
      <c r="V547" s="106"/>
      <c r="W547" s="106"/>
      <c r="X547" s="106"/>
      <c r="Y547" s="106"/>
      <c r="Z547" s="106"/>
    </row>
    <row r="548" spans="1:26" ht="48">
      <c r="A548" s="979" t="s">
        <v>1526</v>
      </c>
      <c r="B548" s="471" t="s">
        <v>1527</v>
      </c>
      <c r="C548" s="475" t="s">
        <v>5912</v>
      </c>
      <c r="D548" s="696">
        <v>2</v>
      </c>
      <c r="E548" s="696" t="s">
        <v>506</v>
      </c>
      <c r="F548" s="769" t="s">
        <v>6249</v>
      </c>
      <c r="G548" s="1052"/>
      <c r="H548" s="893"/>
      <c r="I548" s="893"/>
      <c r="J548" s="893"/>
      <c r="K548" s="893"/>
      <c r="L548" s="963"/>
      <c r="M548" s="963"/>
      <c r="N548" s="963"/>
      <c r="O548" s="963"/>
      <c r="P548" s="963"/>
      <c r="Q548" s="963"/>
      <c r="R548" s="963"/>
      <c r="S548" s="963"/>
      <c r="T548" s="963"/>
      <c r="U548" s="963"/>
      <c r="V548" s="963"/>
      <c r="W548" s="963"/>
      <c r="X548" s="963"/>
      <c r="Y548" s="963"/>
      <c r="Z548" s="963"/>
    </row>
    <row r="549" spans="1:26" ht="32">
      <c r="A549" s="979"/>
      <c r="B549" s="471"/>
      <c r="C549" s="475" t="s">
        <v>5913</v>
      </c>
      <c r="D549" s="696">
        <v>2</v>
      </c>
      <c r="E549" s="696" t="s">
        <v>599</v>
      </c>
      <c r="F549" s="475" t="s">
        <v>6250</v>
      </c>
      <c r="G549" s="1052"/>
      <c r="H549" s="893"/>
      <c r="I549" s="893"/>
      <c r="J549" s="893"/>
      <c r="K549" s="893"/>
      <c r="L549" s="963"/>
      <c r="M549" s="963"/>
      <c r="N549" s="963"/>
      <c r="O549" s="963"/>
      <c r="P549" s="963"/>
      <c r="Q549" s="963"/>
      <c r="R549" s="963"/>
      <c r="S549" s="963"/>
      <c r="T549" s="963"/>
      <c r="U549" s="963"/>
      <c r="V549" s="963"/>
      <c r="W549" s="963"/>
      <c r="X549" s="963"/>
      <c r="Y549" s="963"/>
      <c r="Z549" s="963"/>
    </row>
    <row r="550" spans="1:26" ht="19">
      <c r="A550" s="982" t="s">
        <v>267</v>
      </c>
      <c r="B550" s="1606" t="s">
        <v>166</v>
      </c>
      <c r="C550" s="1570"/>
      <c r="D550" s="1570"/>
      <c r="E550" s="1570"/>
      <c r="F550" s="1570"/>
      <c r="G550" s="1573"/>
      <c r="H550" s="816"/>
      <c r="I550" s="893">
        <f>SUM(D551:D559)</f>
        <v>18</v>
      </c>
      <c r="J550" s="893">
        <f>COUNT(D551:D559)*2</f>
        <v>18</v>
      </c>
      <c r="K550" s="893">
        <f>I550*100/J550</f>
        <v>100</v>
      </c>
      <c r="L550" s="963"/>
      <c r="M550" s="963"/>
      <c r="N550" s="963"/>
      <c r="O550" s="963"/>
      <c r="P550" s="963"/>
      <c r="Q550" s="963"/>
      <c r="R550" s="963"/>
      <c r="S550" s="963"/>
      <c r="T550" s="963"/>
      <c r="U550" s="963"/>
      <c r="V550" s="963"/>
      <c r="W550" s="963"/>
      <c r="X550" s="963"/>
      <c r="Y550" s="963"/>
      <c r="Z550" s="963"/>
    </row>
    <row r="551" spans="1:26" ht="48">
      <c r="A551" s="979" t="s">
        <v>2503</v>
      </c>
      <c r="B551" s="538" t="s">
        <v>2504</v>
      </c>
      <c r="C551" s="475" t="s">
        <v>3078</v>
      </c>
      <c r="D551" s="696">
        <v>2</v>
      </c>
      <c r="E551" s="696" t="s">
        <v>469</v>
      </c>
      <c r="F551" s="475" t="s">
        <v>1531</v>
      </c>
      <c r="G551" s="1052"/>
      <c r="H551" s="893"/>
      <c r="I551" s="893"/>
      <c r="J551" s="893"/>
      <c r="K551" s="893"/>
      <c r="L551" s="963"/>
      <c r="M551" s="963"/>
      <c r="N551" s="963"/>
      <c r="O551" s="963"/>
      <c r="P551" s="963"/>
      <c r="Q551" s="963"/>
      <c r="R551" s="963"/>
      <c r="S551" s="963"/>
      <c r="T551" s="963"/>
      <c r="U551" s="963"/>
      <c r="V551" s="963"/>
      <c r="W551" s="963"/>
      <c r="X551" s="963"/>
      <c r="Y551" s="963"/>
      <c r="Z551" s="963"/>
    </row>
    <row r="552" spans="1:26" ht="64">
      <c r="A552" s="979"/>
      <c r="B552" s="538"/>
      <c r="C552" s="475" t="s">
        <v>1533</v>
      </c>
      <c r="D552" s="696">
        <v>2</v>
      </c>
      <c r="E552" s="696" t="s">
        <v>506</v>
      </c>
      <c r="F552" s="475" t="s">
        <v>1534</v>
      </c>
      <c r="G552" s="1052"/>
      <c r="H552" s="893"/>
      <c r="I552" s="893"/>
      <c r="J552" s="893"/>
      <c r="K552" s="893"/>
      <c r="L552" s="963"/>
      <c r="M552" s="963"/>
      <c r="N552" s="963"/>
      <c r="O552" s="963"/>
      <c r="P552" s="963"/>
      <c r="Q552" s="963"/>
      <c r="R552" s="963"/>
      <c r="S552" s="963"/>
      <c r="T552" s="963"/>
      <c r="U552" s="963"/>
      <c r="V552" s="963"/>
      <c r="W552" s="963"/>
      <c r="X552" s="963"/>
      <c r="Y552" s="963"/>
      <c r="Z552" s="963"/>
    </row>
    <row r="553" spans="1:26" ht="64">
      <c r="A553" s="979"/>
      <c r="B553" s="538"/>
      <c r="C553" s="475" t="s">
        <v>1535</v>
      </c>
      <c r="D553" s="696">
        <v>2</v>
      </c>
      <c r="E553" s="696" t="s">
        <v>469</v>
      </c>
      <c r="F553" s="475" t="s">
        <v>6251</v>
      </c>
      <c r="G553" s="1052"/>
      <c r="H553" s="893"/>
      <c r="I553" s="893"/>
      <c r="J553" s="893"/>
      <c r="K553" s="893"/>
      <c r="L553" s="963"/>
      <c r="M553" s="963"/>
      <c r="N553" s="963"/>
      <c r="O553" s="963"/>
      <c r="P553" s="963"/>
      <c r="Q553" s="963"/>
      <c r="R553" s="963"/>
      <c r="S553" s="963"/>
      <c r="T553" s="963"/>
      <c r="U553" s="963"/>
      <c r="V553" s="963"/>
      <c r="W553" s="963"/>
      <c r="X553" s="963"/>
      <c r="Y553" s="963"/>
      <c r="Z553" s="963"/>
    </row>
    <row r="554" spans="1:26" ht="48">
      <c r="A554" s="979"/>
      <c r="B554" s="538"/>
      <c r="C554" s="475" t="s">
        <v>1537</v>
      </c>
      <c r="D554" s="696">
        <v>2</v>
      </c>
      <c r="E554" s="696" t="s">
        <v>469</v>
      </c>
      <c r="F554" s="475" t="s">
        <v>1538</v>
      </c>
      <c r="G554" s="1052"/>
      <c r="H554" s="893"/>
      <c r="I554" s="893"/>
      <c r="J554" s="893"/>
      <c r="K554" s="893"/>
      <c r="L554" s="963"/>
      <c r="M554" s="963"/>
      <c r="N554" s="963"/>
      <c r="O554" s="963"/>
      <c r="P554" s="963"/>
      <c r="Q554" s="963"/>
      <c r="R554" s="963"/>
      <c r="S554" s="963"/>
      <c r="T554" s="963"/>
      <c r="U554" s="963"/>
      <c r="V554" s="963"/>
      <c r="W554" s="963"/>
      <c r="X554" s="963"/>
      <c r="Y554" s="963"/>
      <c r="Z554" s="963"/>
    </row>
    <row r="555" spans="1:26" ht="64">
      <c r="A555" s="979" t="s">
        <v>2506</v>
      </c>
      <c r="B555" s="538" t="s">
        <v>1541</v>
      </c>
      <c r="C555" s="475" t="s">
        <v>3080</v>
      </c>
      <c r="D555" s="696">
        <v>2</v>
      </c>
      <c r="E555" s="696" t="s">
        <v>469</v>
      </c>
      <c r="F555" s="471" t="s">
        <v>3081</v>
      </c>
      <c r="G555" s="1052"/>
      <c r="H555" s="893"/>
      <c r="I555" s="893"/>
      <c r="J555" s="893"/>
      <c r="K555" s="893"/>
      <c r="L555" s="963"/>
      <c r="M555" s="963"/>
      <c r="N555" s="963"/>
      <c r="O555" s="963"/>
      <c r="P555" s="963"/>
      <c r="Q555" s="963"/>
      <c r="R555" s="963"/>
      <c r="S555" s="963"/>
      <c r="T555" s="963"/>
      <c r="U555" s="963"/>
      <c r="V555" s="963"/>
      <c r="W555" s="963"/>
      <c r="X555" s="963"/>
      <c r="Y555" s="963"/>
      <c r="Z555" s="963"/>
    </row>
    <row r="556" spans="1:26" ht="64">
      <c r="A556" s="979"/>
      <c r="B556" s="538"/>
      <c r="C556" s="475" t="s">
        <v>3082</v>
      </c>
      <c r="D556" s="696">
        <v>2</v>
      </c>
      <c r="E556" s="696" t="s">
        <v>506</v>
      </c>
      <c r="F556" s="471" t="s">
        <v>3083</v>
      </c>
      <c r="G556" s="1052"/>
      <c r="H556" s="893"/>
      <c r="I556" s="893"/>
      <c r="J556" s="893"/>
      <c r="K556" s="893"/>
      <c r="L556" s="963"/>
      <c r="M556" s="963"/>
      <c r="N556" s="963"/>
      <c r="O556" s="963"/>
      <c r="P556" s="963"/>
      <c r="Q556" s="963"/>
      <c r="R556" s="963"/>
      <c r="S556" s="963"/>
      <c r="T556" s="963"/>
      <c r="U556" s="963"/>
      <c r="V556" s="963"/>
      <c r="W556" s="963"/>
      <c r="X556" s="963"/>
      <c r="Y556" s="963"/>
      <c r="Z556" s="963"/>
    </row>
    <row r="557" spans="1:26" ht="64">
      <c r="A557" s="979"/>
      <c r="B557" s="538"/>
      <c r="C557" s="471" t="s">
        <v>1550</v>
      </c>
      <c r="D557" s="696">
        <v>2</v>
      </c>
      <c r="E557" s="696" t="s">
        <v>469</v>
      </c>
      <c r="F557" s="471" t="s">
        <v>3084</v>
      </c>
      <c r="G557" s="1052"/>
      <c r="H557" s="893"/>
      <c r="I557" s="893"/>
      <c r="J557" s="893"/>
      <c r="K557" s="893"/>
      <c r="L557" s="963"/>
      <c r="M557" s="963"/>
      <c r="N557" s="963"/>
      <c r="O557" s="963"/>
      <c r="P557" s="963"/>
      <c r="Q557" s="963"/>
      <c r="R557" s="963"/>
      <c r="S557" s="963"/>
      <c r="T557" s="963"/>
      <c r="U557" s="963"/>
      <c r="V557" s="963"/>
      <c r="W557" s="963"/>
      <c r="X557" s="963"/>
      <c r="Y557" s="963"/>
      <c r="Z557" s="963"/>
    </row>
    <row r="558" spans="1:26" ht="34">
      <c r="A558" s="979" t="s">
        <v>2507</v>
      </c>
      <c r="B558" s="538" t="s">
        <v>1553</v>
      </c>
      <c r="C558" s="471" t="s">
        <v>1554</v>
      </c>
      <c r="D558" s="696">
        <v>2</v>
      </c>
      <c r="E558" s="833" t="s">
        <v>549</v>
      </c>
      <c r="F558" s="475" t="s">
        <v>5915</v>
      </c>
      <c r="G558" s="1052"/>
      <c r="H558" s="893"/>
      <c r="I558" s="893"/>
      <c r="J558" s="893"/>
      <c r="K558" s="893"/>
      <c r="L558" s="963"/>
      <c r="M558" s="963"/>
      <c r="N558" s="963"/>
      <c r="O558" s="963"/>
      <c r="P558" s="963"/>
      <c r="Q558" s="963"/>
      <c r="R558" s="963"/>
      <c r="S558" s="963"/>
      <c r="T558" s="963"/>
      <c r="U558" s="963"/>
      <c r="V558" s="963"/>
      <c r="W558" s="963"/>
      <c r="X558" s="963"/>
      <c r="Y558" s="963"/>
      <c r="Z558" s="963"/>
    </row>
    <row r="559" spans="1:26" ht="32">
      <c r="A559" s="979"/>
      <c r="B559" s="538"/>
      <c r="C559" s="471" t="s">
        <v>1555</v>
      </c>
      <c r="D559" s="696">
        <v>2</v>
      </c>
      <c r="E559" s="833" t="s">
        <v>387</v>
      </c>
      <c r="F559" s="340" t="s">
        <v>5916</v>
      </c>
      <c r="G559" s="1052"/>
      <c r="H559" s="893"/>
      <c r="I559" s="893"/>
      <c r="J559" s="893"/>
      <c r="K559" s="893"/>
      <c r="L559" s="963"/>
      <c r="M559" s="963"/>
      <c r="N559" s="963"/>
      <c r="O559" s="963"/>
      <c r="P559" s="963"/>
      <c r="Q559" s="963"/>
      <c r="R559" s="963"/>
      <c r="S559" s="963"/>
      <c r="T559" s="963"/>
      <c r="U559" s="963"/>
      <c r="V559" s="963"/>
      <c r="W559" s="963"/>
      <c r="X559" s="963"/>
      <c r="Y559" s="963"/>
      <c r="Z559" s="963"/>
    </row>
    <row r="560" spans="1:26" ht="21">
      <c r="A560" s="1083"/>
      <c r="B560" s="1773" t="s">
        <v>2509</v>
      </c>
      <c r="C560" s="1570"/>
      <c r="D560" s="1570"/>
      <c r="E560" s="1570"/>
      <c r="F560" s="1570"/>
      <c r="G560" s="1571"/>
      <c r="H560" s="1038"/>
      <c r="I560" s="893">
        <f t="shared" ref="I560:J560" si="12">I561+I568+I576+I590+I594+I602+I612+I623</f>
        <v>82</v>
      </c>
      <c r="J560" s="893">
        <f t="shared" si="12"/>
        <v>82</v>
      </c>
      <c r="K560" s="893">
        <f t="shared" ref="K560:K561" si="13">I560*100/J560</f>
        <v>100</v>
      </c>
      <c r="L560" s="963"/>
      <c r="M560" s="963"/>
      <c r="N560" s="963"/>
      <c r="O560" s="963"/>
      <c r="P560" s="963"/>
      <c r="Q560" s="963"/>
      <c r="R560" s="963"/>
      <c r="S560" s="963"/>
      <c r="T560" s="963"/>
      <c r="U560" s="963"/>
      <c r="V560" s="963"/>
      <c r="W560" s="963"/>
      <c r="X560" s="963"/>
      <c r="Y560" s="963"/>
      <c r="Z560" s="963"/>
    </row>
    <row r="561" spans="1:26" ht="19">
      <c r="A561" s="979" t="s">
        <v>168</v>
      </c>
      <c r="B561" s="1606" t="s">
        <v>169</v>
      </c>
      <c r="C561" s="1570"/>
      <c r="D561" s="1570"/>
      <c r="E561" s="1570"/>
      <c r="F561" s="1570"/>
      <c r="G561" s="1573"/>
      <c r="H561" s="816"/>
      <c r="I561" s="893">
        <f>SUM(D562:D563)</f>
        <v>2</v>
      </c>
      <c r="J561" s="893">
        <f>COUNT(D562:D563)*2</f>
        <v>2</v>
      </c>
      <c r="K561" s="893">
        <f t="shared" si="13"/>
        <v>100</v>
      </c>
      <c r="L561" s="963"/>
      <c r="M561" s="963"/>
      <c r="N561" s="963"/>
      <c r="O561" s="963"/>
      <c r="P561" s="963"/>
      <c r="Q561" s="963"/>
      <c r="R561" s="963"/>
      <c r="S561" s="963"/>
      <c r="T561" s="963"/>
      <c r="U561" s="963"/>
      <c r="V561" s="963"/>
      <c r="W561" s="963"/>
      <c r="X561" s="963"/>
      <c r="Y561" s="963"/>
      <c r="Z561" s="963"/>
    </row>
    <row r="562" spans="1:26" ht="32">
      <c r="A562" s="982" t="s">
        <v>1560</v>
      </c>
      <c r="B562" s="467" t="s">
        <v>1561</v>
      </c>
      <c r="C562" s="471" t="s">
        <v>6252</v>
      </c>
      <c r="D562" s="696">
        <v>2</v>
      </c>
      <c r="E562" s="696" t="s">
        <v>599</v>
      </c>
      <c r="F562" s="471" t="s">
        <v>6253</v>
      </c>
      <c r="G562" s="1052"/>
      <c r="H562" s="893"/>
      <c r="I562" s="893"/>
      <c r="J562" s="893"/>
      <c r="K562" s="893"/>
      <c r="L562" s="963"/>
      <c r="M562" s="963"/>
      <c r="N562" s="963"/>
      <c r="O562" s="963"/>
      <c r="P562" s="963"/>
      <c r="Q562" s="963"/>
      <c r="R562" s="963"/>
      <c r="S562" s="963"/>
      <c r="T562" s="963"/>
      <c r="U562" s="963"/>
      <c r="V562" s="963"/>
      <c r="W562" s="963"/>
      <c r="X562" s="963"/>
      <c r="Y562" s="963"/>
      <c r="Z562" s="963"/>
    </row>
    <row r="563" spans="1:26" ht="30" hidden="1" customHeight="1">
      <c r="A563" s="348" t="s">
        <v>1564</v>
      </c>
      <c r="B563" s="150" t="s">
        <v>1565</v>
      </c>
      <c r="C563" s="141"/>
      <c r="D563" s="141"/>
      <c r="E563" s="141"/>
      <c r="F563" s="141"/>
      <c r="G563" s="141"/>
      <c r="H563" s="106"/>
      <c r="I563" s="105"/>
      <c r="J563" s="105"/>
      <c r="K563" s="106"/>
      <c r="L563" s="106"/>
      <c r="M563" s="106"/>
      <c r="N563" s="106"/>
      <c r="O563" s="106"/>
      <c r="P563" s="106"/>
      <c r="Q563" s="106"/>
      <c r="R563" s="106"/>
      <c r="S563" s="106"/>
      <c r="T563" s="106"/>
      <c r="U563" s="106"/>
      <c r="V563" s="106"/>
      <c r="W563" s="106"/>
      <c r="X563" s="106"/>
      <c r="Y563" s="106"/>
      <c r="Z563" s="106"/>
    </row>
    <row r="564" spans="1:26" ht="39.75" hidden="1" customHeight="1">
      <c r="A564" s="349" t="s">
        <v>170</v>
      </c>
      <c r="B564" s="1606" t="s">
        <v>171</v>
      </c>
      <c r="C564" s="1570"/>
      <c r="D564" s="1570"/>
      <c r="E564" s="1570"/>
      <c r="F564" s="1570"/>
      <c r="G564" s="1573"/>
      <c r="H564" s="942"/>
      <c r="I564" s="105">
        <f>SUM(D565:D567)</f>
        <v>0</v>
      </c>
      <c r="J564" s="105">
        <f>COUNT(D565:D567)*2</f>
        <v>0</v>
      </c>
      <c r="K564" s="106"/>
      <c r="L564" s="106"/>
      <c r="M564" s="106"/>
      <c r="N564" s="106"/>
      <c r="O564" s="106"/>
      <c r="P564" s="106"/>
      <c r="Q564" s="106"/>
      <c r="R564" s="106"/>
      <c r="S564" s="106"/>
      <c r="T564" s="106"/>
      <c r="U564" s="106"/>
      <c r="V564" s="106"/>
      <c r="W564" s="106"/>
      <c r="X564" s="106"/>
      <c r="Y564" s="106"/>
      <c r="Z564" s="106"/>
    </row>
    <row r="565" spans="1:26" ht="31.5" hidden="1" customHeight="1">
      <c r="A565" s="348" t="s">
        <v>1566</v>
      </c>
      <c r="B565" s="235" t="s">
        <v>1567</v>
      </c>
      <c r="C565" s="141"/>
      <c r="D565" s="141"/>
      <c r="E565" s="141"/>
      <c r="F565" s="141"/>
      <c r="G565" s="141"/>
      <c r="H565" s="106"/>
      <c r="I565" s="105"/>
      <c r="J565" s="105"/>
      <c r="K565" s="106"/>
      <c r="L565" s="106"/>
      <c r="M565" s="106"/>
      <c r="N565" s="106"/>
      <c r="O565" s="106"/>
      <c r="P565" s="106"/>
      <c r="Q565" s="106"/>
      <c r="R565" s="106"/>
      <c r="S565" s="106"/>
      <c r="T565" s="106"/>
      <c r="U565" s="106"/>
      <c r="V565" s="106"/>
      <c r="W565" s="106"/>
      <c r="X565" s="106"/>
      <c r="Y565" s="106"/>
      <c r="Z565" s="106"/>
    </row>
    <row r="566" spans="1:26" ht="31.5" hidden="1" customHeight="1">
      <c r="A566" s="348" t="s">
        <v>1568</v>
      </c>
      <c r="B566" s="235" t="s">
        <v>1569</v>
      </c>
      <c r="C566" s="141"/>
      <c r="D566" s="141"/>
      <c r="E566" s="141"/>
      <c r="F566" s="141"/>
      <c r="G566" s="141"/>
      <c r="H566" s="106"/>
      <c r="I566" s="105"/>
      <c r="J566" s="105"/>
      <c r="K566" s="106"/>
      <c r="L566" s="106"/>
      <c r="M566" s="106"/>
      <c r="N566" s="106"/>
      <c r="O566" s="106"/>
      <c r="P566" s="106"/>
      <c r="Q566" s="106"/>
      <c r="R566" s="106"/>
      <c r="S566" s="106"/>
      <c r="T566" s="106"/>
      <c r="U566" s="106"/>
      <c r="V566" s="106"/>
      <c r="W566" s="106"/>
      <c r="X566" s="106"/>
      <c r="Y566" s="106"/>
      <c r="Z566" s="106"/>
    </row>
    <row r="567" spans="1:26" ht="31.5" hidden="1" customHeight="1">
      <c r="A567" s="348" t="s">
        <v>1570</v>
      </c>
      <c r="B567" s="235" t="s">
        <v>2512</v>
      </c>
      <c r="C567" s="141"/>
      <c r="D567" s="141"/>
      <c r="E567" s="141"/>
      <c r="F567" s="141"/>
      <c r="G567" s="141"/>
      <c r="H567" s="106"/>
      <c r="I567" s="105"/>
      <c r="J567" s="105"/>
      <c r="K567" s="106"/>
      <c r="L567" s="106"/>
      <c r="M567" s="106"/>
      <c r="N567" s="106"/>
      <c r="O567" s="106"/>
      <c r="P567" s="106"/>
      <c r="Q567" s="106"/>
      <c r="R567" s="106"/>
      <c r="S567" s="106"/>
      <c r="T567" s="106"/>
      <c r="U567" s="106"/>
      <c r="V567" s="106"/>
      <c r="W567" s="106"/>
      <c r="X567" s="106"/>
      <c r="Y567" s="106"/>
      <c r="Z567" s="106"/>
    </row>
    <row r="568" spans="1:26" ht="19">
      <c r="A568" s="982" t="s">
        <v>268</v>
      </c>
      <c r="B568" s="1606" t="s">
        <v>173</v>
      </c>
      <c r="C568" s="1570"/>
      <c r="D568" s="1570"/>
      <c r="E568" s="1570"/>
      <c r="F568" s="1570"/>
      <c r="G568" s="1573"/>
      <c r="H568" s="816"/>
      <c r="I568" s="893">
        <f>SUM(D569:D575)</f>
        <v>12</v>
      </c>
      <c r="J568" s="893">
        <f>COUNT(D569:D575)*2</f>
        <v>12</v>
      </c>
      <c r="K568" s="893">
        <f>I568*100/J568</f>
        <v>100</v>
      </c>
      <c r="L568" s="963"/>
      <c r="M568" s="963"/>
      <c r="N568" s="963"/>
      <c r="O568" s="963"/>
      <c r="P568" s="963"/>
      <c r="Q568" s="963"/>
      <c r="R568" s="963"/>
      <c r="S568" s="963"/>
      <c r="T568" s="963"/>
      <c r="U568" s="963"/>
      <c r="V568" s="963"/>
      <c r="W568" s="963"/>
      <c r="X568" s="963"/>
      <c r="Y568" s="963"/>
      <c r="Z568" s="963"/>
    </row>
    <row r="569" spans="1:26" ht="64">
      <c r="A569" s="979" t="s">
        <v>1573</v>
      </c>
      <c r="B569" s="538" t="s">
        <v>1574</v>
      </c>
      <c r="C569" s="475" t="s">
        <v>6254</v>
      </c>
      <c r="D569" s="696">
        <v>2</v>
      </c>
      <c r="E569" s="696" t="s">
        <v>599</v>
      </c>
      <c r="F569" s="471" t="s">
        <v>6255</v>
      </c>
      <c r="G569" s="1052"/>
      <c r="H569" s="893"/>
      <c r="I569" s="893"/>
      <c r="J569" s="893"/>
      <c r="K569" s="893"/>
      <c r="L569" s="963"/>
      <c r="M569" s="963"/>
      <c r="N569" s="963"/>
      <c r="O569" s="963"/>
      <c r="P569" s="963"/>
      <c r="Q569" s="963"/>
      <c r="R569" s="963"/>
      <c r="S569" s="963"/>
      <c r="T569" s="963"/>
      <c r="U569" s="963"/>
      <c r="V569" s="963"/>
      <c r="W569" s="963"/>
      <c r="X569" s="963"/>
      <c r="Y569" s="963"/>
      <c r="Z569" s="963"/>
    </row>
    <row r="570" spans="1:26" ht="14.25" hidden="1" customHeight="1">
      <c r="A570" s="310" t="s">
        <v>1578</v>
      </c>
      <c r="B570" s="235" t="s">
        <v>1579</v>
      </c>
      <c r="C570" s="235" t="s">
        <v>1585</v>
      </c>
      <c r="D570" s="141"/>
      <c r="E570" s="141" t="s">
        <v>599</v>
      </c>
      <c r="F570" s="235" t="s">
        <v>1586</v>
      </c>
      <c r="G570" s="141"/>
      <c r="H570" s="106"/>
      <c r="I570" s="105"/>
      <c r="J570" s="105"/>
      <c r="K570" s="106"/>
      <c r="L570" s="106"/>
      <c r="M570" s="106"/>
      <c r="N570" s="106"/>
      <c r="O570" s="106"/>
      <c r="P570" s="106"/>
      <c r="Q570" s="106"/>
      <c r="R570" s="106"/>
      <c r="S570" s="106"/>
      <c r="T570" s="106"/>
      <c r="U570" s="106"/>
      <c r="V570" s="106"/>
      <c r="W570" s="106"/>
      <c r="X570" s="106"/>
      <c r="Y570" s="106"/>
      <c r="Z570" s="106"/>
    </row>
    <row r="571" spans="1:26" ht="51">
      <c r="A571" s="1138" t="s">
        <v>1581</v>
      </c>
      <c r="B571" s="467" t="s">
        <v>1582</v>
      </c>
      <c r="C571" s="471" t="s">
        <v>1583</v>
      </c>
      <c r="D571" s="696">
        <v>2</v>
      </c>
      <c r="E571" s="696" t="s">
        <v>611</v>
      </c>
      <c r="F571" s="471" t="s">
        <v>3101</v>
      </c>
      <c r="G571" s="1052"/>
      <c r="H571" s="893"/>
      <c r="I571" s="893"/>
      <c r="J571" s="893"/>
      <c r="K571" s="893"/>
      <c r="L571" s="963"/>
      <c r="M571" s="963"/>
      <c r="N571" s="963"/>
      <c r="O571" s="963"/>
      <c r="P571" s="963"/>
      <c r="Q571" s="963"/>
      <c r="R571" s="963"/>
      <c r="S571" s="963"/>
      <c r="T571" s="963"/>
      <c r="U571" s="963"/>
      <c r="V571" s="963"/>
      <c r="W571" s="963"/>
      <c r="X571" s="963"/>
      <c r="Y571" s="963"/>
      <c r="Z571" s="963"/>
    </row>
    <row r="572" spans="1:26" ht="34">
      <c r="A572" s="1138"/>
      <c r="B572" s="467"/>
      <c r="C572" s="538" t="s">
        <v>1585</v>
      </c>
      <c r="D572" s="696">
        <v>2</v>
      </c>
      <c r="E572" s="696" t="s">
        <v>599</v>
      </c>
      <c r="F572" s="538" t="s">
        <v>1586</v>
      </c>
      <c r="G572" s="1130"/>
      <c r="H572" s="893"/>
      <c r="I572" s="893"/>
      <c r="J572" s="893"/>
      <c r="K572" s="893"/>
      <c r="L572" s="963"/>
      <c r="M572" s="963"/>
      <c r="N572" s="963"/>
      <c r="O572" s="963"/>
      <c r="P572" s="963"/>
      <c r="Q572" s="963"/>
      <c r="R572" s="963"/>
      <c r="S572" s="963"/>
      <c r="T572" s="963"/>
      <c r="U572" s="963"/>
      <c r="V572" s="963"/>
      <c r="W572" s="963"/>
      <c r="X572" s="963"/>
      <c r="Y572" s="963"/>
      <c r="Z572" s="963"/>
    </row>
    <row r="573" spans="1:26" ht="48">
      <c r="A573" s="1138"/>
      <c r="B573" s="467"/>
      <c r="C573" s="538" t="s">
        <v>1587</v>
      </c>
      <c r="D573" s="696">
        <v>2</v>
      </c>
      <c r="E573" s="696" t="s">
        <v>877</v>
      </c>
      <c r="F573" s="475" t="s">
        <v>1588</v>
      </c>
      <c r="G573" s="1130"/>
      <c r="H573" s="893"/>
      <c r="I573" s="893"/>
      <c r="J573" s="893"/>
      <c r="K573" s="893"/>
      <c r="L573" s="963"/>
      <c r="M573" s="963"/>
      <c r="N573" s="963"/>
      <c r="O573" s="963"/>
      <c r="P573" s="963"/>
      <c r="Q573" s="963"/>
      <c r="R573" s="963"/>
      <c r="S573" s="963"/>
      <c r="T573" s="963"/>
      <c r="U573" s="963"/>
      <c r="V573" s="963"/>
      <c r="W573" s="963"/>
      <c r="X573" s="963"/>
      <c r="Y573" s="963"/>
      <c r="Z573" s="963"/>
    </row>
    <row r="574" spans="1:26" ht="48">
      <c r="A574" s="1138" t="s">
        <v>1589</v>
      </c>
      <c r="B574" s="467" t="s">
        <v>1590</v>
      </c>
      <c r="C574" s="475" t="s">
        <v>1591</v>
      </c>
      <c r="D574" s="696">
        <v>2</v>
      </c>
      <c r="E574" s="696" t="s">
        <v>877</v>
      </c>
      <c r="F574" s="475" t="s">
        <v>1592</v>
      </c>
      <c r="G574" s="1130"/>
      <c r="H574" s="893"/>
      <c r="I574" s="893"/>
      <c r="J574" s="893"/>
      <c r="K574" s="893"/>
      <c r="L574" s="963"/>
      <c r="M574" s="963"/>
      <c r="N574" s="963"/>
      <c r="O574" s="963"/>
      <c r="P574" s="963"/>
      <c r="Q574" s="963"/>
      <c r="R574" s="963"/>
      <c r="S574" s="963"/>
      <c r="T574" s="963"/>
      <c r="U574" s="963"/>
      <c r="V574" s="963"/>
      <c r="W574" s="963"/>
      <c r="X574" s="963"/>
      <c r="Y574" s="963"/>
      <c r="Z574" s="963"/>
    </row>
    <row r="575" spans="1:26" ht="48">
      <c r="A575" s="1138" t="s">
        <v>1593</v>
      </c>
      <c r="B575" s="467" t="s">
        <v>1594</v>
      </c>
      <c r="C575" s="475" t="s">
        <v>3102</v>
      </c>
      <c r="D575" s="696">
        <v>2</v>
      </c>
      <c r="E575" s="696" t="s">
        <v>599</v>
      </c>
      <c r="F575" s="475" t="s">
        <v>1596</v>
      </c>
      <c r="G575" s="1130"/>
      <c r="H575" s="893"/>
      <c r="I575" s="893"/>
      <c r="J575" s="893"/>
      <c r="K575" s="893"/>
      <c r="L575" s="963"/>
      <c r="M575" s="963"/>
      <c r="N575" s="963"/>
      <c r="O575" s="963"/>
      <c r="P575" s="963"/>
      <c r="Q575" s="963"/>
      <c r="R575" s="963"/>
      <c r="S575" s="963"/>
      <c r="T575" s="963"/>
      <c r="U575" s="963"/>
      <c r="V575" s="963"/>
      <c r="W575" s="963"/>
      <c r="X575" s="963"/>
      <c r="Y575" s="963"/>
      <c r="Z575" s="963"/>
    </row>
    <row r="576" spans="1:26" ht="19">
      <c r="A576" s="982" t="s">
        <v>269</v>
      </c>
      <c r="B576" s="1606" t="s">
        <v>175</v>
      </c>
      <c r="C576" s="1570"/>
      <c r="D576" s="1570"/>
      <c r="E576" s="1570"/>
      <c r="F576" s="1570"/>
      <c r="G576" s="1573"/>
      <c r="H576" s="816"/>
      <c r="I576" s="893">
        <f>SUM(D577:D588)</f>
        <v>24</v>
      </c>
      <c r="J576" s="893">
        <f>COUNT(D577:D588)*2</f>
        <v>24</v>
      </c>
      <c r="K576" s="893">
        <f>I576*100/J576</f>
        <v>100</v>
      </c>
      <c r="L576" s="963"/>
      <c r="M576" s="963"/>
      <c r="N576" s="963"/>
      <c r="O576" s="963"/>
      <c r="P576" s="963"/>
      <c r="Q576" s="963"/>
      <c r="R576" s="963"/>
      <c r="S576" s="963"/>
      <c r="T576" s="963"/>
      <c r="U576" s="963"/>
      <c r="V576" s="963"/>
      <c r="W576" s="963"/>
      <c r="X576" s="963"/>
      <c r="Y576" s="963"/>
      <c r="Z576" s="963"/>
    </row>
    <row r="577" spans="1:26" ht="48">
      <c r="A577" s="979" t="s">
        <v>2516</v>
      </c>
      <c r="B577" s="538" t="s">
        <v>1598</v>
      </c>
      <c r="C577" s="986" t="s">
        <v>1599</v>
      </c>
      <c r="D577" s="696">
        <v>2</v>
      </c>
      <c r="E577" s="696" t="s">
        <v>877</v>
      </c>
      <c r="F577" s="475" t="s">
        <v>6256</v>
      </c>
      <c r="G577" s="1052"/>
      <c r="H577" s="893"/>
      <c r="I577" s="893"/>
      <c r="J577" s="893"/>
      <c r="K577" s="893"/>
      <c r="L577" s="963"/>
      <c r="M577" s="963"/>
      <c r="N577" s="963"/>
      <c r="O577" s="963"/>
      <c r="P577" s="963"/>
      <c r="Q577" s="963"/>
      <c r="R577" s="963"/>
      <c r="S577" s="963"/>
      <c r="T577" s="963"/>
      <c r="U577" s="963"/>
      <c r="V577" s="963"/>
      <c r="W577" s="963"/>
      <c r="X577" s="963"/>
      <c r="Y577" s="963"/>
      <c r="Z577" s="963"/>
    </row>
    <row r="578" spans="1:26" ht="32">
      <c r="A578" s="979"/>
      <c r="B578" s="538"/>
      <c r="C578" s="471" t="s">
        <v>1600</v>
      </c>
      <c r="D578" s="696">
        <v>2</v>
      </c>
      <c r="E578" s="696" t="s">
        <v>504</v>
      </c>
      <c r="F578" s="475" t="s">
        <v>6257</v>
      </c>
      <c r="G578" s="1052"/>
      <c r="H578" s="893"/>
      <c r="I578" s="893"/>
      <c r="J578" s="893"/>
      <c r="K578" s="893"/>
      <c r="L578" s="963"/>
      <c r="M578" s="963"/>
      <c r="N578" s="963"/>
      <c r="O578" s="963"/>
      <c r="P578" s="963"/>
      <c r="Q578" s="963"/>
      <c r="R578" s="963"/>
      <c r="S578" s="963"/>
      <c r="T578" s="963"/>
      <c r="U578" s="963"/>
      <c r="V578" s="963"/>
      <c r="W578" s="963"/>
      <c r="X578" s="963"/>
      <c r="Y578" s="963"/>
      <c r="Z578" s="963"/>
    </row>
    <row r="579" spans="1:26" ht="32">
      <c r="A579" s="979"/>
      <c r="B579" s="538"/>
      <c r="C579" s="475" t="s">
        <v>5921</v>
      </c>
      <c r="D579" s="696">
        <v>2</v>
      </c>
      <c r="E579" s="696" t="s">
        <v>469</v>
      </c>
      <c r="F579" s="475" t="s">
        <v>6258</v>
      </c>
      <c r="G579" s="1052"/>
      <c r="H579" s="893"/>
      <c r="I579" s="893"/>
      <c r="J579" s="893"/>
      <c r="K579" s="893"/>
      <c r="L579" s="963"/>
      <c r="M579" s="963"/>
      <c r="N579" s="963"/>
      <c r="O579" s="963"/>
      <c r="P579" s="963"/>
      <c r="Q579" s="963"/>
      <c r="R579" s="963"/>
      <c r="S579" s="963"/>
      <c r="T579" s="963"/>
      <c r="U579" s="963"/>
      <c r="V579" s="963"/>
      <c r="W579" s="963"/>
      <c r="X579" s="963"/>
      <c r="Y579" s="963"/>
      <c r="Z579" s="963"/>
    </row>
    <row r="580" spans="1:26" ht="64">
      <c r="A580" s="979" t="s">
        <v>2518</v>
      </c>
      <c r="B580" s="538" t="s">
        <v>1604</v>
      </c>
      <c r="C580" s="471" t="s">
        <v>3112</v>
      </c>
      <c r="D580" s="696">
        <v>2</v>
      </c>
      <c r="E580" s="696" t="s">
        <v>877</v>
      </c>
      <c r="F580" s="471" t="s">
        <v>6259</v>
      </c>
      <c r="G580" s="475"/>
      <c r="H580" s="1080"/>
      <c r="I580" s="893"/>
      <c r="J580" s="893"/>
      <c r="K580" s="893"/>
      <c r="L580" s="963"/>
      <c r="M580" s="963"/>
      <c r="N580" s="963"/>
      <c r="O580" s="963"/>
      <c r="P580" s="963"/>
      <c r="Q580" s="963"/>
      <c r="R580" s="963"/>
      <c r="S580" s="963"/>
      <c r="T580" s="963"/>
      <c r="U580" s="963"/>
      <c r="V580" s="963"/>
      <c r="W580" s="963"/>
      <c r="X580" s="963"/>
      <c r="Y580" s="963"/>
      <c r="Z580" s="963"/>
    </row>
    <row r="581" spans="1:26" ht="48">
      <c r="A581" s="979"/>
      <c r="B581" s="538"/>
      <c r="C581" s="471" t="s">
        <v>3114</v>
      </c>
      <c r="D581" s="696">
        <v>2</v>
      </c>
      <c r="E581" s="696" t="s">
        <v>877</v>
      </c>
      <c r="F581" s="471" t="s">
        <v>6259</v>
      </c>
      <c r="G581" s="475"/>
      <c r="H581" s="1080"/>
      <c r="I581" s="893"/>
      <c r="J581" s="893"/>
      <c r="K581" s="893"/>
      <c r="L581" s="963"/>
      <c r="M581" s="963"/>
      <c r="N581" s="963"/>
      <c r="O581" s="963"/>
      <c r="P581" s="963"/>
      <c r="Q581" s="963"/>
      <c r="R581" s="963"/>
      <c r="S581" s="963"/>
      <c r="T581" s="963"/>
      <c r="U581" s="963"/>
      <c r="V581" s="963"/>
      <c r="W581" s="963"/>
      <c r="X581" s="963"/>
      <c r="Y581" s="963"/>
      <c r="Z581" s="963"/>
    </row>
    <row r="582" spans="1:26" ht="48">
      <c r="A582" s="979"/>
      <c r="B582" s="538"/>
      <c r="C582" s="471" t="s">
        <v>3116</v>
      </c>
      <c r="D582" s="696">
        <v>2</v>
      </c>
      <c r="E582" s="696" t="s">
        <v>877</v>
      </c>
      <c r="F582" s="471" t="s">
        <v>6259</v>
      </c>
      <c r="G582" s="1052"/>
      <c r="H582" s="893"/>
      <c r="I582" s="893"/>
      <c r="J582" s="893"/>
      <c r="K582" s="893"/>
      <c r="L582" s="963"/>
      <c r="M582" s="963"/>
      <c r="N582" s="963"/>
      <c r="O582" s="963"/>
      <c r="P582" s="963"/>
      <c r="Q582" s="963"/>
      <c r="R582" s="963"/>
      <c r="S582" s="963"/>
      <c r="T582" s="963"/>
      <c r="U582" s="963"/>
      <c r="V582" s="963"/>
      <c r="W582" s="963"/>
      <c r="X582" s="963"/>
      <c r="Y582" s="963"/>
      <c r="Z582" s="963"/>
    </row>
    <row r="583" spans="1:26" ht="48">
      <c r="A583" s="979"/>
      <c r="B583" s="538"/>
      <c r="C583" s="471" t="s">
        <v>3118</v>
      </c>
      <c r="D583" s="696">
        <v>2</v>
      </c>
      <c r="E583" s="696" t="s">
        <v>877</v>
      </c>
      <c r="F583" s="471" t="s">
        <v>6259</v>
      </c>
      <c r="G583" s="1052"/>
      <c r="H583" s="893"/>
      <c r="I583" s="893"/>
      <c r="J583" s="893"/>
      <c r="K583" s="893"/>
      <c r="L583" s="963"/>
      <c r="M583" s="963"/>
      <c r="N583" s="963"/>
      <c r="O583" s="963"/>
      <c r="P583" s="963"/>
      <c r="Q583" s="963"/>
      <c r="R583" s="963"/>
      <c r="S583" s="963"/>
      <c r="T583" s="963"/>
      <c r="U583" s="963"/>
      <c r="V583" s="963"/>
      <c r="W583" s="963"/>
      <c r="X583" s="963"/>
      <c r="Y583" s="963"/>
      <c r="Z583" s="963"/>
    </row>
    <row r="584" spans="1:26" ht="48">
      <c r="A584" s="979"/>
      <c r="B584" s="538"/>
      <c r="C584" s="471" t="s">
        <v>3120</v>
      </c>
      <c r="D584" s="696">
        <v>2</v>
      </c>
      <c r="E584" s="696" t="s">
        <v>877</v>
      </c>
      <c r="F584" s="471" t="s">
        <v>6259</v>
      </c>
      <c r="G584" s="1052"/>
      <c r="H584" s="893"/>
      <c r="I584" s="893"/>
      <c r="J584" s="893"/>
      <c r="K584" s="893"/>
      <c r="L584" s="963"/>
      <c r="M584" s="963"/>
      <c r="N584" s="963"/>
      <c r="O584" s="963"/>
      <c r="P584" s="963"/>
      <c r="Q584" s="963"/>
      <c r="R584" s="963"/>
      <c r="S584" s="963"/>
      <c r="T584" s="963"/>
      <c r="U584" s="963"/>
      <c r="V584" s="963"/>
      <c r="W584" s="963"/>
      <c r="X584" s="963"/>
      <c r="Y584" s="963"/>
      <c r="Z584" s="963"/>
    </row>
    <row r="585" spans="1:26" ht="48">
      <c r="A585" s="979"/>
      <c r="B585" s="538"/>
      <c r="C585" s="471" t="s">
        <v>3122</v>
      </c>
      <c r="D585" s="696">
        <v>2</v>
      </c>
      <c r="E585" s="696" t="s">
        <v>877</v>
      </c>
      <c r="F585" s="471" t="s">
        <v>6259</v>
      </c>
      <c r="G585" s="1052"/>
      <c r="H585" s="893"/>
      <c r="I585" s="893"/>
      <c r="J585" s="893"/>
      <c r="K585" s="893"/>
      <c r="L585" s="963"/>
      <c r="M585" s="963"/>
      <c r="N585" s="963"/>
      <c r="O585" s="963"/>
      <c r="P585" s="963"/>
      <c r="Q585" s="963"/>
      <c r="R585" s="963"/>
      <c r="S585" s="963"/>
      <c r="T585" s="963"/>
      <c r="U585" s="963"/>
      <c r="V585" s="963"/>
      <c r="W585" s="963"/>
      <c r="X585" s="963"/>
      <c r="Y585" s="963"/>
      <c r="Z585" s="963"/>
    </row>
    <row r="586" spans="1:26" ht="48">
      <c r="A586" s="979"/>
      <c r="B586" s="538"/>
      <c r="C586" s="471" t="s">
        <v>3124</v>
      </c>
      <c r="D586" s="696">
        <v>2</v>
      </c>
      <c r="E586" s="696" t="s">
        <v>877</v>
      </c>
      <c r="F586" s="471" t="s">
        <v>6259</v>
      </c>
      <c r="G586" s="1052"/>
      <c r="H586" s="893"/>
      <c r="I586" s="893"/>
      <c r="J586" s="893"/>
      <c r="K586" s="893"/>
      <c r="L586" s="963"/>
      <c r="M586" s="963"/>
      <c r="N586" s="963"/>
      <c r="O586" s="963"/>
      <c r="P586" s="963"/>
      <c r="Q586" s="963"/>
      <c r="R586" s="963"/>
      <c r="S586" s="963"/>
      <c r="T586" s="963"/>
      <c r="U586" s="963"/>
      <c r="V586" s="963"/>
      <c r="W586" s="963"/>
      <c r="X586" s="963"/>
      <c r="Y586" s="963"/>
      <c r="Z586" s="963"/>
    </row>
    <row r="587" spans="1:26" ht="48">
      <c r="A587" s="979"/>
      <c r="B587" s="538"/>
      <c r="C587" s="471" t="s">
        <v>3126</v>
      </c>
      <c r="D587" s="696">
        <v>2</v>
      </c>
      <c r="E587" s="696" t="s">
        <v>877</v>
      </c>
      <c r="F587" s="471" t="s">
        <v>6259</v>
      </c>
      <c r="G587" s="1052"/>
      <c r="H587" s="893"/>
      <c r="I587" s="893"/>
      <c r="J587" s="893"/>
      <c r="K587" s="893"/>
      <c r="L587" s="963"/>
      <c r="M587" s="963"/>
      <c r="N587" s="963"/>
      <c r="O587" s="963"/>
      <c r="P587" s="963"/>
      <c r="Q587" s="963"/>
      <c r="R587" s="963"/>
      <c r="S587" s="963"/>
      <c r="T587" s="963"/>
      <c r="U587" s="963"/>
      <c r="V587" s="963"/>
      <c r="W587" s="963"/>
      <c r="X587" s="963"/>
      <c r="Y587" s="963"/>
      <c r="Z587" s="963"/>
    </row>
    <row r="588" spans="1:26" ht="34">
      <c r="A588" s="979" t="s">
        <v>2532</v>
      </c>
      <c r="B588" s="538" t="s">
        <v>1619</v>
      </c>
      <c r="C588" s="475" t="s">
        <v>3478</v>
      </c>
      <c r="D588" s="696">
        <v>2</v>
      </c>
      <c r="E588" s="696" t="s">
        <v>599</v>
      </c>
      <c r="F588" s="475" t="s">
        <v>6260</v>
      </c>
      <c r="G588" s="1052"/>
      <c r="H588" s="893"/>
      <c r="I588" s="893"/>
      <c r="J588" s="893"/>
      <c r="K588" s="893"/>
      <c r="L588" s="963"/>
      <c r="M588" s="963"/>
      <c r="N588" s="963"/>
      <c r="O588" s="963"/>
      <c r="P588" s="963"/>
      <c r="Q588" s="963"/>
      <c r="R588" s="963"/>
      <c r="S588" s="963"/>
      <c r="T588" s="963"/>
      <c r="U588" s="963"/>
      <c r="V588" s="963"/>
      <c r="W588" s="963"/>
      <c r="X588" s="963"/>
      <c r="Y588" s="963"/>
      <c r="Z588" s="963"/>
    </row>
    <row r="589" spans="1:26" ht="14.25" hidden="1" customHeight="1">
      <c r="A589" s="310" t="s">
        <v>2533</v>
      </c>
      <c r="B589" s="525" t="s">
        <v>1622</v>
      </c>
      <c r="C589" s="141"/>
      <c r="D589" s="141"/>
      <c r="E589" s="141"/>
      <c r="F589" s="141"/>
      <c r="G589" s="141"/>
      <c r="H589" s="106"/>
      <c r="I589" s="319"/>
      <c r="J589" s="319"/>
      <c r="K589" s="319"/>
      <c r="L589" s="106"/>
      <c r="M589" s="106"/>
      <c r="N589" s="106"/>
      <c r="O589" s="106"/>
      <c r="P589" s="106"/>
      <c r="Q589" s="106"/>
      <c r="R589" s="106"/>
      <c r="S589" s="106"/>
      <c r="T589" s="106"/>
      <c r="U589" s="106"/>
      <c r="V589" s="106"/>
      <c r="W589" s="106"/>
      <c r="X589" s="106"/>
      <c r="Y589" s="106"/>
      <c r="Z589" s="106"/>
    </row>
    <row r="590" spans="1:26" ht="19">
      <c r="A590" s="982" t="s">
        <v>2534</v>
      </c>
      <c r="B590" s="1606" t="s">
        <v>177</v>
      </c>
      <c r="C590" s="1570"/>
      <c r="D590" s="1570"/>
      <c r="E590" s="1570"/>
      <c r="F590" s="1570"/>
      <c r="G590" s="1573"/>
      <c r="H590" s="816"/>
      <c r="I590" s="893">
        <f>SUM(D591:D593)</f>
        <v>6</v>
      </c>
      <c r="J590" s="893">
        <f>COUNT(B591:G593)*2</f>
        <v>6</v>
      </c>
      <c r="K590" s="893">
        <f>I590*100/J590</f>
        <v>100</v>
      </c>
      <c r="L590" s="963"/>
      <c r="M590" s="963"/>
      <c r="N590" s="963"/>
      <c r="O590" s="963"/>
      <c r="P590" s="963"/>
      <c r="Q590" s="963"/>
      <c r="R590" s="963"/>
      <c r="S590" s="963"/>
      <c r="T590" s="963"/>
      <c r="U590" s="963"/>
      <c r="V590" s="963"/>
      <c r="W590" s="963"/>
      <c r="X590" s="963"/>
      <c r="Y590" s="963"/>
      <c r="Z590" s="963"/>
    </row>
    <row r="591" spans="1:26" ht="48">
      <c r="A591" s="979" t="s">
        <v>2535</v>
      </c>
      <c r="B591" s="538" t="s">
        <v>1625</v>
      </c>
      <c r="C591" s="475" t="s">
        <v>1626</v>
      </c>
      <c r="D591" s="696">
        <v>2</v>
      </c>
      <c r="E591" s="696" t="s">
        <v>599</v>
      </c>
      <c r="F591" s="471" t="s">
        <v>3133</v>
      </c>
      <c r="G591" s="1052"/>
      <c r="H591" s="893"/>
      <c r="I591" s="893"/>
      <c r="J591" s="893"/>
      <c r="K591" s="893"/>
      <c r="L591" s="963"/>
      <c r="M591" s="963"/>
      <c r="N591" s="963"/>
      <c r="O591" s="963"/>
      <c r="P591" s="963"/>
      <c r="Q591" s="963"/>
      <c r="R591" s="963"/>
      <c r="S591" s="963"/>
      <c r="T591" s="963"/>
      <c r="U591" s="963"/>
      <c r="V591" s="963"/>
      <c r="W591" s="963"/>
      <c r="X591" s="963"/>
      <c r="Y591" s="963"/>
      <c r="Z591" s="963"/>
    </row>
    <row r="592" spans="1:26" ht="48">
      <c r="A592" s="979" t="s">
        <v>2536</v>
      </c>
      <c r="B592" s="538" t="s">
        <v>1628</v>
      </c>
      <c r="C592" s="475" t="s">
        <v>1629</v>
      </c>
      <c r="D592" s="696">
        <v>2</v>
      </c>
      <c r="E592" s="696" t="s">
        <v>599</v>
      </c>
      <c r="F592" s="471" t="s">
        <v>3134</v>
      </c>
      <c r="G592" s="1052"/>
      <c r="H592" s="893"/>
      <c r="I592" s="893"/>
      <c r="J592" s="893"/>
      <c r="K592" s="893"/>
      <c r="L592" s="963"/>
      <c r="M592" s="963"/>
      <c r="N592" s="963"/>
      <c r="O592" s="963"/>
      <c r="P592" s="963"/>
      <c r="Q592" s="963"/>
      <c r="R592" s="963"/>
      <c r="S592" s="963"/>
      <c r="T592" s="963"/>
      <c r="U592" s="963"/>
      <c r="V592" s="963"/>
      <c r="W592" s="963"/>
      <c r="X592" s="963"/>
      <c r="Y592" s="963"/>
      <c r="Z592" s="963"/>
    </row>
    <row r="593" spans="1:26" ht="34">
      <c r="A593" s="979" t="s">
        <v>1630</v>
      </c>
      <c r="B593" s="538" t="s">
        <v>1631</v>
      </c>
      <c r="C593" s="471" t="s">
        <v>3135</v>
      </c>
      <c r="D593" s="696">
        <v>2</v>
      </c>
      <c r="E593" s="696" t="s">
        <v>599</v>
      </c>
      <c r="F593" s="471" t="s">
        <v>3136</v>
      </c>
      <c r="G593" s="1052"/>
      <c r="H593" s="893"/>
      <c r="I593" s="893"/>
      <c r="J593" s="893"/>
      <c r="K593" s="893"/>
      <c r="L593" s="963"/>
      <c r="M593" s="963"/>
      <c r="N593" s="963"/>
      <c r="O593" s="963"/>
      <c r="P593" s="963"/>
      <c r="Q593" s="963"/>
      <c r="R593" s="963"/>
      <c r="S593" s="963"/>
      <c r="T593" s="963"/>
      <c r="U593" s="963"/>
      <c r="V593" s="963"/>
      <c r="W593" s="963"/>
      <c r="X593" s="963"/>
      <c r="Y593" s="963"/>
      <c r="Z593" s="963"/>
    </row>
    <row r="594" spans="1:26" ht="19">
      <c r="A594" s="982" t="s">
        <v>271</v>
      </c>
      <c r="B594" s="1569" t="s">
        <v>1633</v>
      </c>
      <c r="C594" s="1570"/>
      <c r="D594" s="1570"/>
      <c r="E594" s="1570"/>
      <c r="F594" s="1570"/>
      <c r="G594" s="1573"/>
      <c r="H594" s="936"/>
      <c r="I594" s="893">
        <f>SUM(D595:D601)</f>
        <v>6</v>
      </c>
      <c r="J594" s="893">
        <f>COUNT(D595:D601)*2</f>
        <v>6</v>
      </c>
      <c r="K594" s="893">
        <f>I594*100/J594</f>
        <v>100</v>
      </c>
      <c r="L594" s="963"/>
      <c r="M594" s="963"/>
      <c r="N594" s="963"/>
      <c r="O594" s="963"/>
      <c r="P594" s="963"/>
      <c r="Q594" s="963"/>
      <c r="R594" s="963"/>
      <c r="S594" s="963"/>
      <c r="T594" s="963"/>
      <c r="U594" s="963"/>
      <c r="V594" s="963"/>
      <c r="W594" s="963"/>
      <c r="X594" s="963"/>
      <c r="Y594" s="963"/>
      <c r="Z594" s="963"/>
    </row>
    <row r="595" spans="1:26" ht="14.25" hidden="1" customHeight="1">
      <c r="A595" s="310" t="s">
        <v>1634</v>
      </c>
      <c r="B595" s="179" t="s">
        <v>1635</v>
      </c>
      <c r="C595" s="179" t="s">
        <v>1636</v>
      </c>
      <c r="D595" s="162"/>
      <c r="E595" s="141" t="s">
        <v>599</v>
      </c>
      <c r="F595" s="245" t="s">
        <v>1637</v>
      </c>
      <c r="G595" s="141"/>
      <c r="H595" s="106"/>
      <c r="I595" s="105"/>
      <c r="J595" s="105"/>
      <c r="K595" s="106"/>
      <c r="L595" s="106"/>
      <c r="M595" s="106"/>
      <c r="N595" s="106"/>
      <c r="O595" s="106"/>
      <c r="P595" s="106"/>
      <c r="Q595" s="106"/>
      <c r="R595" s="106"/>
      <c r="S595" s="106"/>
      <c r="T595" s="106"/>
      <c r="U595" s="106"/>
      <c r="V595" s="106"/>
      <c r="W595" s="106"/>
      <c r="X595" s="106"/>
      <c r="Y595" s="106"/>
      <c r="Z595" s="106"/>
    </row>
    <row r="596" spans="1:26" ht="14.25" hidden="1" customHeight="1">
      <c r="A596" s="310" t="s">
        <v>1638</v>
      </c>
      <c r="B596" s="179" t="s">
        <v>1639</v>
      </c>
      <c r="C596" s="179" t="s">
        <v>1640</v>
      </c>
      <c r="D596" s="162"/>
      <c r="E596" s="141" t="s">
        <v>599</v>
      </c>
      <c r="F596" s="245" t="s">
        <v>5932</v>
      </c>
      <c r="G596" s="141"/>
      <c r="H596" s="106"/>
      <c r="I596" s="105"/>
      <c r="J596" s="105"/>
      <c r="K596" s="106"/>
      <c r="L596" s="106"/>
      <c r="M596" s="106"/>
      <c r="N596" s="106"/>
      <c r="O596" s="106"/>
      <c r="P596" s="106"/>
      <c r="Q596" s="106"/>
      <c r="R596" s="106"/>
      <c r="S596" s="106"/>
      <c r="T596" s="106"/>
      <c r="U596" s="106"/>
      <c r="V596" s="106"/>
      <c r="W596" s="106"/>
      <c r="X596" s="106"/>
      <c r="Y596" s="106"/>
      <c r="Z596" s="106"/>
    </row>
    <row r="597" spans="1:26" ht="14.25" hidden="1" customHeight="1">
      <c r="A597" s="310" t="s">
        <v>1642</v>
      </c>
      <c r="B597" s="179" t="s">
        <v>1643</v>
      </c>
      <c r="C597" s="179" t="s">
        <v>1644</v>
      </c>
      <c r="D597" s="162"/>
      <c r="E597" s="141" t="s">
        <v>599</v>
      </c>
      <c r="F597" s="245" t="s">
        <v>1645</v>
      </c>
      <c r="G597" s="141"/>
      <c r="H597" s="106"/>
      <c r="I597" s="105"/>
      <c r="J597" s="105"/>
      <c r="K597" s="106"/>
      <c r="L597" s="106"/>
      <c r="M597" s="106"/>
      <c r="N597" s="106"/>
      <c r="O597" s="106"/>
      <c r="P597" s="106"/>
      <c r="Q597" s="106"/>
      <c r="R597" s="106"/>
      <c r="S597" s="106"/>
      <c r="T597" s="106"/>
      <c r="U597" s="106"/>
      <c r="V597" s="106"/>
      <c r="W597" s="106"/>
      <c r="X597" s="106"/>
      <c r="Y597" s="106"/>
      <c r="Z597" s="106"/>
    </row>
    <row r="598" spans="1:26" ht="80">
      <c r="A598" s="1139" t="s">
        <v>1646</v>
      </c>
      <c r="B598" s="475" t="s">
        <v>1647</v>
      </c>
      <c r="C598" s="475" t="s">
        <v>1648</v>
      </c>
      <c r="D598" s="696">
        <v>2</v>
      </c>
      <c r="E598" s="696" t="s">
        <v>599</v>
      </c>
      <c r="F598" s="1055" t="s">
        <v>1649</v>
      </c>
      <c r="G598" s="1052"/>
      <c r="H598" s="893"/>
      <c r="I598" s="893"/>
      <c r="J598" s="893"/>
      <c r="K598" s="893"/>
      <c r="L598" s="963"/>
      <c r="M598" s="963"/>
      <c r="N598" s="963"/>
      <c r="O598" s="963"/>
      <c r="P598" s="963"/>
      <c r="Q598" s="963"/>
      <c r="R598" s="963"/>
      <c r="S598" s="963"/>
      <c r="T598" s="963"/>
      <c r="U598" s="963"/>
      <c r="V598" s="963"/>
      <c r="W598" s="963"/>
      <c r="X598" s="963"/>
      <c r="Y598" s="963"/>
      <c r="Z598" s="963"/>
    </row>
    <row r="599" spans="1:26" ht="48">
      <c r="A599" s="1139" t="s">
        <v>1650</v>
      </c>
      <c r="B599" s="475" t="s">
        <v>1651</v>
      </c>
      <c r="C599" s="475" t="s">
        <v>1652</v>
      </c>
      <c r="D599" s="696">
        <v>2</v>
      </c>
      <c r="E599" s="696" t="s">
        <v>599</v>
      </c>
      <c r="F599" s="1055" t="s">
        <v>1653</v>
      </c>
      <c r="G599" s="1052"/>
      <c r="H599" s="893"/>
      <c r="I599" s="893"/>
      <c r="J599" s="893"/>
      <c r="K599" s="893"/>
      <c r="L599" s="963"/>
      <c r="M599" s="963"/>
      <c r="N599" s="963"/>
      <c r="O599" s="963"/>
      <c r="P599" s="963"/>
      <c r="Q599" s="963"/>
      <c r="R599" s="963"/>
      <c r="S599" s="963"/>
      <c r="T599" s="963"/>
      <c r="U599" s="963"/>
      <c r="V599" s="963"/>
      <c r="W599" s="963"/>
      <c r="X599" s="963"/>
      <c r="Y599" s="963"/>
      <c r="Z599" s="963"/>
    </row>
    <row r="600" spans="1:26" ht="14.25" hidden="1" customHeight="1">
      <c r="A600" s="310" t="s">
        <v>1654</v>
      </c>
      <c r="B600" s="179" t="s">
        <v>1655</v>
      </c>
      <c r="C600" s="179" t="s">
        <v>2537</v>
      </c>
      <c r="D600" s="162"/>
      <c r="E600" s="141" t="s">
        <v>599</v>
      </c>
      <c r="F600" s="245" t="s">
        <v>2538</v>
      </c>
      <c r="G600" s="141"/>
      <c r="H600" s="106"/>
      <c r="I600" s="105"/>
      <c r="J600" s="105"/>
      <c r="K600" s="106"/>
      <c r="L600" s="106"/>
      <c r="M600" s="106"/>
      <c r="N600" s="106"/>
      <c r="O600" s="106"/>
      <c r="P600" s="106"/>
      <c r="Q600" s="106"/>
      <c r="R600" s="106"/>
      <c r="S600" s="106"/>
      <c r="T600" s="106"/>
      <c r="U600" s="106"/>
      <c r="V600" s="106"/>
      <c r="W600" s="106"/>
      <c r="X600" s="106"/>
      <c r="Y600" s="106"/>
      <c r="Z600" s="106"/>
    </row>
    <row r="601" spans="1:26" ht="80">
      <c r="A601" s="1139" t="s">
        <v>1656</v>
      </c>
      <c r="B601" s="475" t="s">
        <v>1657</v>
      </c>
      <c r="C601" s="475" t="s">
        <v>1658</v>
      </c>
      <c r="D601" s="696">
        <v>2</v>
      </c>
      <c r="E601" s="696" t="s">
        <v>599</v>
      </c>
      <c r="F601" s="1055" t="s">
        <v>1659</v>
      </c>
      <c r="G601" s="1052"/>
      <c r="H601" s="893"/>
      <c r="I601" s="893"/>
      <c r="J601" s="893"/>
      <c r="K601" s="893"/>
      <c r="L601" s="963"/>
      <c r="M601" s="963"/>
      <c r="N601" s="963"/>
      <c r="O601" s="963"/>
      <c r="P601" s="963"/>
      <c r="Q601" s="963"/>
      <c r="R601" s="963"/>
      <c r="S601" s="963"/>
      <c r="T601" s="963"/>
      <c r="U601" s="963"/>
      <c r="V601" s="963"/>
      <c r="W601" s="963"/>
      <c r="X601" s="963"/>
      <c r="Y601" s="963"/>
      <c r="Z601" s="963"/>
    </row>
    <row r="602" spans="1:26" ht="19">
      <c r="A602" s="982" t="s">
        <v>272</v>
      </c>
      <c r="B602" s="1606" t="s">
        <v>181</v>
      </c>
      <c r="C602" s="1570"/>
      <c r="D602" s="1570"/>
      <c r="E602" s="1570"/>
      <c r="F602" s="1570"/>
      <c r="G602" s="1573"/>
      <c r="H602" s="816"/>
      <c r="I602" s="893">
        <f>SUM(D603:D604)</f>
        <v>4</v>
      </c>
      <c r="J602" s="893">
        <f>COUNT(D603:D604)*2</f>
        <v>4</v>
      </c>
      <c r="K602" s="893">
        <f>I602*100/J602</f>
        <v>100</v>
      </c>
      <c r="L602" s="963"/>
      <c r="M602" s="963"/>
      <c r="N602" s="963"/>
      <c r="O602" s="963"/>
      <c r="P602" s="963"/>
      <c r="Q602" s="963"/>
      <c r="R602" s="963"/>
      <c r="S602" s="963"/>
      <c r="T602" s="963"/>
      <c r="U602" s="963"/>
      <c r="V602" s="963"/>
      <c r="W602" s="963"/>
      <c r="X602" s="963"/>
      <c r="Y602" s="963"/>
      <c r="Z602" s="963"/>
    </row>
    <row r="603" spans="1:26" ht="34">
      <c r="A603" s="979" t="s">
        <v>2539</v>
      </c>
      <c r="B603" s="538" t="s">
        <v>1661</v>
      </c>
      <c r="C603" s="471" t="s">
        <v>1662</v>
      </c>
      <c r="D603" s="696">
        <v>2</v>
      </c>
      <c r="E603" s="696" t="s">
        <v>387</v>
      </c>
      <c r="F603" s="471" t="s">
        <v>1663</v>
      </c>
      <c r="G603" s="1052"/>
      <c r="H603" s="893"/>
      <c r="I603" s="893"/>
      <c r="J603" s="893"/>
      <c r="K603" s="893"/>
      <c r="L603" s="963"/>
      <c r="M603" s="963"/>
      <c r="N603" s="963"/>
      <c r="O603" s="963"/>
      <c r="P603" s="963"/>
      <c r="Q603" s="963"/>
      <c r="R603" s="963"/>
      <c r="S603" s="963"/>
      <c r="T603" s="963"/>
      <c r="U603" s="963"/>
      <c r="V603" s="963"/>
      <c r="W603" s="963"/>
      <c r="X603" s="963"/>
      <c r="Y603" s="963"/>
      <c r="Z603" s="963"/>
    </row>
    <row r="604" spans="1:26" ht="34">
      <c r="A604" s="979" t="s">
        <v>2540</v>
      </c>
      <c r="B604" s="538" t="s">
        <v>1667</v>
      </c>
      <c r="C604" s="471" t="s">
        <v>1668</v>
      </c>
      <c r="D604" s="696">
        <v>2</v>
      </c>
      <c r="E604" s="833" t="s">
        <v>599</v>
      </c>
      <c r="F604" s="471" t="s">
        <v>1669</v>
      </c>
      <c r="G604" s="1052"/>
      <c r="H604" s="893"/>
      <c r="I604" s="893"/>
      <c r="J604" s="893"/>
      <c r="K604" s="893"/>
      <c r="L604" s="963"/>
      <c r="M604" s="963"/>
      <c r="N604" s="963"/>
      <c r="O604" s="963"/>
      <c r="P604" s="963"/>
      <c r="Q604" s="963"/>
      <c r="R604" s="963"/>
      <c r="S604" s="963"/>
      <c r="T604" s="963"/>
      <c r="U604" s="963"/>
      <c r="V604" s="963"/>
      <c r="W604" s="963"/>
      <c r="X604" s="963"/>
      <c r="Y604" s="963"/>
      <c r="Z604" s="963"/>
    </row>
    <row r="605" spans="1:26" ht="14.25" hidden="1" customHeight="1">
      <c r="A605" s="379" t="s">
        <v>1670</v>
      </c>
      <c r="B605" s="1731" t="s">
        <v>183</v>
      </c>
      <c r="C605" s="1570"/>
      <c r="D605" s="1570"/>
      <c r="E605" s="1570"/>
      <c r="F605" s="1570"/>
      <c r="G605" s="1573"/>
      <c r="H605" s="954"/>
      <c r="I605" s="105">
        <f>SUM(D606:D611)</f>
        <v>0</v>
      </c>
      <c r="J605" s="105">
        <f>COUNT(D606:D611)*2</f>
        <v>0</v>
      </c>
      <c r="K605" s="106"/>
      <c r="L605" s="106"/>
      <c r="M605" s="106"/>
      <c r="N605" s="106"/>
      <c r="O605" s="106"/>
      <c r="P605" s="106"/>
      <c r="Q605" s="106"/>
      <c r="R605" s="106"/>
      <c r="S605" s="106"/>
      <c r="T605" s="106"/>
      <c r="U605" s="106"/>
      <c r="V605" s="106"/>
      <c r="W605" s="106"/>
      <c r="X605" s="106"/>
      <c r="Y605" s="106"/>
      <c r="Z605" s="106"/>
    </row>
    <row r="606" spans="1:26" ht="14.25" hidden="1" customHeight="1">
      <c r="A606" s="379" t="s">
        <v>1671</v>
      </c>
      <c r="B606" s="179" t="s">
        <v>1672</v>
      </c>
      <c r="C606" s="179"/>
      <c r="D606" s="179"/>
      <c r="E606" s="179"/>
      <c r="F606" s="179"/>
      <c r="G606" s="179"/>
      <c r="H606" s="539"/>
      <c r="I606" s="105"/>
      <c r="J606" s="105"/>
      <c r="K606" s="106"/>
      <c r="L606" s="106"/>
      <c r="M606" s="106"/>
      <c r="N606" s="106"/>
      <c r="O606" s="106"/>
      <c r="P606" s="106"/>
      <c r="Q606" s="106"/>
      <c r="R606" s="106"/>
      <c r="S606" s="106"/>
      <c r="T606" s="106"/>
      <c r="U606" s="106"/>
      <c r="V606" s="106"/>
      <c r="W606" s="106"/>
      <c r="X606" s="106"/>
      <c r="Y606" s="106"/>
      <c r="Z606" s="106"/>
    </row>
    <row r="607" spans="1:26" ht="14.25" hidden="1" customHeight="1">
      <c r="A607" s="379" t="s">
        <v>1673</v>
      </c>
      <c r="B607" s="179" t="s">
        <v>1674</v>
      </c>
      <c r="C607" s="179"/>
      <c r="D607" s="179"/>
      <c r="E607" s="179"/>
      <c r="F607" s="179"/>
      <c r="G607" s="179"/>
      <c r="H607" s="539"/>
      <c r="I607" s="105"/>
      <c r="J607" s="105"/>
      <c r="K607" s="106"/>
      <c r="L607" s="106"/>
      <c r="M607" s="106"/>
      <c r="N607" s="106"/>
      <c r="O607" s="106"/>
      <c r="P607" s="106"/>
      <c r="Q607" s="106"/>
      <c r="R607" s="106"/>
      <c r="S607" s="106"/>
      <c r="T607" s="106"/>
      <c r="U607" s="106"/>
      <c r="V607" s="106"/>
      <c r="W607" s="106"/>
      <c r="X607" s="106"/>
      <c r="Y607" s="106"/>
      <c r="Z607" s="106"/>
    </row>
    <row r="608" spans="1:26" ht="14.25" hidden="1" customHeight="1">
      <c r="A608" s="379" t="s">
        <v>1675</v>
      </c>
      <c r="B608" s="179" t="s">
        <v>1676</v>
      </c>
      <c r="C608" s="179"/>
      <c r="D608" s="179"/>
      <c r="E608" s="179"/>
      <c r="F608" s="179"/>
      <c r="G608" s="179"/>
      <c r="H608" s="539"/>
      <c r="I608" s="105"/>
      <c r="J608" s="105"/>
      <c r="K608" s="106"/>
      <c r="L608" s="106"/>
      <c r="M608" s="106"/>
      <c r="N608" s="106"/>
      <c r="O608" s="106"/>
      <c r="P608" s="106"/>
      <c r="Q608" s="106"/>
      <c r="R608" s="106"/>
      <c r="S608" s="106"/>
      <c r="T608" s="106"/>
      <c r="U608" s="106"/>
      <c r="V608" s="106"/>
      <c r="W608" s="106"/>
      <c r="X608" s="106"/>
      <c r="Y608" s="106"/>
      <c r="Z608" s="106"/>
    </row>
    <row r="609" spans="1:26" ht="14.25" hidden="1" customHeight="1">
      <c r="A609" s="379" t="s">
        <v>1677</v>
      </c>
      <c r="B609" s="179" t="s">
        <v>1678</v>
      </c>
      <c r="C609" s="179"/>
      <c r="D609" s="179"/>
      <c r="E609" s="179"/>
      <c r="F609" s="179"/>
      <c r="G609" s="179"/>
      <c r="H609" s="539"/>
      <c r="I609" s="105"/>
      <c r="J609" s="105"/>
      <c r="K609" s="106"/>
      <c r="L609" s="106"/>
      <c r="M609" s="106"/>
      <c r="N609" s="106"/>
      <c r="O609" s="106"/>
      <c r="P609" s="106"/>
      <c r="Q609" s="106"/>
      <c r="R609" s="106"/>
      <c r="S609" s="106"/>
      <c r="T609" s="106"/>
      <c r="U609" s="106"/>
      <c r="V609" s="106"/>
      <c r="W609" s="106"/>
      <c r="X609" s="106"/>
      <c r="Y609" s="106"/>
      <c r="Z609" s="106"/>
    </row>
    <row r="610" spans="1:26" ht="14.25" hidden="1" customHeight="1">
      <c r="A610" s="379" t="s">
        <v>1679</v>
      </c>
      <c r="B610" s="179" t="s">
        <v>1680</v>
      </c>
      <c r="C610" s="179"/>
      <c r="D610" s="179"/>
      <c r="E610" s="179"/>
      <c r="F610" s="179"/>
      <c r="G610" s="179"/>
      <c r="H610" s="539"/>
      <c r="I610" s="105"/>
      <c r="J610" s="105"/>
      <c r="K610" s="106"/>
      <c r="L610" s="106"/>
      <c r="M610" s="106"/>
      <c r="N610" s="106"/>
      <c r="O610" s="106"/>
      <c r="P610" s="106"/>
      <c r="Q610" s="106"/>
      <c r="R610" s="106"/>
      <c r="S610" s="106"/>
      <c r="T610" s="106"/>
      <c r="U610" s="106"/>
      <c r="V610" s="106"/>
      <c r="W610" s="106"/>
      <c r="X610" s="106"/>
      <c r="Y610" s="106"/>
      <c r="Z610" s="106"/>
    </row>
    <row r="611" spans="1:26" ht="14.25" hidden="1" customHeight="1">
      <c r="A611" s="379" t="s">
        <v>1681</v>
      </c>
      <c r="B611" s="179" t="s">
        <v>1682</v>
      </c>
      <c r="C611" s="179"/>
      <c r="D611" s="179"/>
      <c r="E611" s="179"/>
      <c r="F611" s="179"/>
      <c r="G611" s="179"/>
      <c r="H611" s="539"/>
      <c r="I611" s="105"/>
      <c r="J611" s="105"/>
      <c r="K611" s="106"/>
      <c r="L611" s="106"/>
      <c r="M611" s="106"/>
      <c r="N611" s="106"/>
      <c r="O611" s="106"/>
      <c r="P611" s="106"/>
      <c r="Q611" s="106"/>
      <c r="R611" s="106"/>
      <c r="S611" s="106"/>
      <c r="T611" s="106"/>
      <c r="U611" s="106"/>
      <c r="V611" s="106"/>
      <c r="W611" s="106"/>
      <c r="X611" s="106"/>
      <c r="Y611" s="106"/>
      <c r="Z611" s="106"/>
    </row>
    <row r="612" spans="1:26" ht="16">
      <c r="A612" s="1123" t="s">
        <v>1683</v>
      </c>
      <c r="B612" s="1738" t="s">
        <v>185</v>
      </c>
      <c r="C612" s="1570"/>
      <c r="D612" s="1570"/>
      <c r="E612" s="1570"/>
      <c r="F612" s="1570"/>
      <c r="G612" s="1573"/>
      <c r="H612" s="1087"/>
      <c r="I612" s="893">
        <f>SUM(D613:D622)</f>
        <v>2</v>
      </c>
      <c r="J612" s="893">
        <f>COUNT(D613:D622)*2</f>
        <v>2</v>
      </c>
      <c r="K612" s="893">
        <f>I612*100/J612</f>
        <v>100</v>
      </c>
      <c r="L612" s="963"/>
      <c r="M612" s="963"/>
      <c r="N612" s="963"/>
      <c r="O612" s="963"/>
      <c r="P612" s="963"/>
      <c r="Q612" s="963"/>
      <c r="R612" s="963"/>
      <c r="S612" s="963"/>
      <c r="T612" s="963"/>
      <c r="U612" s="963"/>
      <c r="V612" s="963"/>
      <c r="W612" s="963"/>
      <c r="X612" s="963"/>
      <c r="Y612" s="963"/>
      <c r="Z612" s="963"/>
    </row>
    <row r="613" spans="1:26" ht="14.25" hidden="1" customHeight="1">
      <c r="A613" s="379" t="s">
        <v>1684</v>
      </c>
      <c r="B613" s="179" t="s">
        <v>1685</v>
      </c>
      <c r="C613" s="1088"/>
      <c r="D613" s="388"/>
      <c r="E613" s="388"/>
      <c r="F613" s="1088"/>
      <c r="G613" s="388"/>
      <c r="H613" s="955"/>
      <c r="I613" s="105"/>
      <c r="J613" s="105"/>
      <c r="K613" s="106"/>
      <c r="L613" s="106"/>
      <c r="M613" s="106"/>
      <c r="N613" s="106"/>
      <c r="O613" s="106"/>
      <c r="P613" s="106"/>
      <c r="Q613" s="106"/>
      <c r="R613" s="106"/>
      <c r="S613" s="106"/>
      <c r="T613" s="106"/>
      <c r="U613" s="106"/>
      <c r="V613" s="106"/>
      <c r="W613" s="106"/>
      <c r="X613" s="106"/>
      <c r="Y613" s="106"/>
      <c r="Z613" s="106"/>
    </row>
    <row r="614" spans="1:26" ht="14.25" hidden="1" customHeight="1">
      <c r="A614" s="379" t="s">
        <v>1686</v>
      </c>
      <c r="B614" s="179" t="s">
        <v>1687</v>
      </c>
      <c r="C614" s="1088"/>
      <c r="D614" s="388"/>
      <c r="E614" s="388"/>
      <c r="F614" s="1088"/>
      <c r="G614" s="388"/>
      <c r="H614" s="955"/>
      <c r="I614" s="105"/>
      <c r="J614" s="105"/>
      <c r="K614" s="106"/>
      <c r="L614" s="106"/>
      <c r="M614" s="106"/>
      <c r="N614" s="106"/>
      <c r="O614" s="106"/>
      <c r="P614" s="106"/>
      <c r="Q614" s="106"/>
      <c r="R614" s="106"/>
      <c r="S614" s="106"/>
      <c r="T614" s="106"/>
      <c r="U614" s="106"/>
      <c r="V614" s="106"/>
      <c r="W614" s="106"/>
      <c r="X614" s="106"/>
      <c r="Y614" s="106"/>
      <c r="Z614" s="106"/>
    </row>
    <row r="615" spans="1:26" ht="14.25" hidden="1" customHeight="1">
      <c r="A615" s="379" t="s">
        <v>1688</v>
      </c>
      <c r="B615" s="179" t="s">
        <v>1689</v>
      </c>
      <c r="C615" s="1088"/>
      <c r="D615" s="388"/>
      <c r="E615" s="388"/>
      <c r="F615" s="1088"/>
      <c r="G615" s="388"/>
      <c r="H615" s="955"/>
      <c r="I615" s="105"/>
      <c r="J615" s="105"/>
      <c r="K615" s="106"/>
      <c r="L615" s="106"/>
      <c r="M615" s="106"/>
      <c r="N615" s="106"/>
      <c r="O615" s="106"/>
      <c r="P615" s="106"/>
      <c r="Q615" s="106"/>
      <c r="R615" s="106"/>
      <c r="S615" s="106"/>
      <c r="T615" s="106"/>
      <c r="U615" s="106"/>
      <c r="V615" s="106"/>
      <c r="W615" s="106"/>
      <c r="X615" s="106"/>
      <c r="Y615" s="106"/>
      <c r="Z615" s="106"/>
    </row>
    <row r="616" spans="1:26" ht="14.25" hidden="1" customHeight="1">
      <c r="A616" s="379" t="s">
        <v>1690</v>
      </c>
      <c r="B616" s="179" t="s">
        <v>1691</v>
      </c>
      <c r="C616" s="1088"/>
      <c r="D616" s="388"/>
      <c r="E616" s="388"/>
      <c r="F616" s="1088"/>
      <c r="G616" s="388"/>
      <c r="H616" s="955"/>
      <c r="I616" s="105"/>
      <c r="J616" s="105"/>
      <c r="K616" s="106"/>
      <c r="L616" s="106"/>
      <c r="M616" s="106"/>
      <c r="N616" s="106"/>
      <c r="O616" s="106"/>
      <c r="P616" s="106"/>
      <c r="Q616" s="106"/>
      <c r="R616" s="106"/>
      <c r="S616" s="106"/>
      <c r="T616" s="106"/>
      <c r="U616" s="106"/>
      <c r="V616" s="106"/>
      <c r="W616" s="106"/>
      <c r="X616" s="106"/>
      <c r="Y616" s="106"/>
      <c r="Z616" s="106"/>
    </row>
    <row r="617" spans="1:26" ht="14.25" hidden="1" customHeight="1">
      <c r="A617" s="379" t="s">
        <v>1692</v>
      </c>
      <c r="B617" s="179" t="s">
        <v>1693</v>
      </c>
      <c r="C617" s="1088"/>
      <c r="D617" s="388"/>
      <c r="E617" s="388"/>
      <c r="F617" s="1088"/>
      <c r="G617" s="388"/>
      <c r="H617" s="955"/>
      <c r="I617" s="105"/>
      <c r="J617" s="105"/>
      <c r="K617" s="106"/>
      <c r="L617" s="106"/>
      <c r="M617" s="106"/>
      <c r="N617" s="106"/>
      <c r="O617" s="106"/>
      <c r="P617" s="106"/>
      <c r="Q617" s="106"/>
      <c r="R617" s="106"/>
      <c r="S617" s="106"/>
      <c r="T617" s="106"/>
      <c r="U617" s="106"/>
      <c r="V617" s="106"/>
      <c r="W617" s="106"/>
      <c r="X617" s="106"/>
      <c r="Y617" s="106"/>
      <c r="Z617" s="106"/>
    </row>
    <row r="618" spans="1:26" ht="64">
      <c r="A618" s="1123" t="s">
        <v>1694</v>
      </c>
      <c r="B618" s="475" t="s">
        <v>2541</v>
      </c>
      <c r="C618" s="475" t="s">
        <v>1696</v>
      </c>
      <c r="D618" s="696">
        <v>2</v>
      </c>
      <c r="E618" s="833" t="s">
        <v>599</v>
      </c>
      <c r="F618" s="475" t="s">
        <v>1697</v>
      </c>
      <c r="G618" s="1052"/>
      <c r="H618" s="893"/>
      <c r="I618" s="893"/>
      <c r="J618" s="893"/>
      <c r="K618" s="893"/>
      <c r="L618" s="963"/>
      <c r="M618" s="963"/>
      <c r="N618" s="963"/>
      <c r="O618" s="963"/>
      <c r="P618" s="963"/>
      <c r="Q618" s="963"/>
      <c r="R618" s="963"/>
      <c r="S618" s="963"/>
      <c r="T618" s="963"/>
      <c r="U618" s="963"/>
      <c r="V618" s="963"/>
      <c r="W618" s="963"/>
      <c r="X618" s="963"/>
      <c r="Y618" s="963"/>
      <c r="Z618" s="963"/>
    </row>
    <row r="619" spans="1:26" ht="14.25" hidden="1" customHeight="1">
      <c r="A619" s="310" t="s">
        <v>1698</v>
      </c>
      <c r="B619" s="179" t="s">
        <v>1699</v>
      </c>
      <c r="C619" s="123"/>
      <c r="D619" s="141"/>
      <c r="E619" s="141"/>
      <c r="F619" s="123"/>
      <c r="G619" s="141"/>
      <c r="H619" s="106"/>
      <c r="I619" s="105"/>
      <c r="J619" s="105"/>
      <c r="K619" s="106"/>
      <c r="L619" s="106"/>
      <c r="M619" s="106"/>
      <c r="N619" s="106"/>
      <c r="O619" s="106"/>
      <c r="P619" s="106"/>
      <c r="Q619" s="106"/>
      <c r="R619" s="106"/>
      <c r="S619" s="106"/>
      <c r="T619" s="106"/>
      <c r="U619" s="106"/>
      <c r="V619" s="106"/>
      <c r="W619" s="106"/>
      <c r="X619" s="106"/>
      <c r="Y619" s="106"/>
      <c r="Z619" s="106"/>
    </row>
    <row r="620" spans="1:26" ht="14.25" hidden="1" customHeight="1">
      <c r="A620" s="310" t="s">
        <v>2542</v>
      </c>
      <c r="B620" s="179" t="s">
        <v>1702</v>
      </c>
      <c r="C620" s="123"/>
      <c r="D620" s="141"/>
      <c r="E620" s="141"/>
      <c r="F620" s="123"/>
      <c r="G620" s="141"/>
      <c r="H620" s="106"/>
      <c r="I620" s="105"/>
      <c r="J620" s="105"/>
      <c r="K620" s="106"/>
      <c r="L620" s="106"/>
      <c r="M620" s="106"/>
      <c r="N620" s="106"/>
      <c r="O620" s="106"/>
      <c r="P620" s="106"/>
      <c r="Q620" s="106"/>
      <c r="R620" s="106"/>
      <c r="S620" s="106"/>
      <c r="T620" s="106"/>
      <c r="U620" s="106"/>
      <c r="V620" s="106"/>
      <c r="W620" s="106"/>
      <c r="X620" s="106"/>
      <c r="Y620" s="106"/>
      <c r="Z620" s="106"/>
    </row>
    <row r="621" spans="1:26" ht="14.25" hidden="1" customHeight="1">
      <c r="A621" s="310" t="s">
        <v>1705</v>
      </c>
      <c r="B621" s="179" t="s">
        <v>1706</v>
      </c>
      <c r="C621" s="123"/>
      <c r="D621" s="141"/>
      <c r="E621" s="141"/>
      <c r="F621" s="123"/>
      <c r="G621" s="141"/>
      <c r="H621" s="106"/>
      <c r="I621" s="105"/>
      <c r="J621" s="105"/>
      <c r="K621" s="106"/>
      <c r="L621" s="106"/>
      <c r="M621" s="106"/>
      <c r="N621" s="106"/>
      <c r="O621" s="106"/>
      <c r="P621" s="106"/>
      <c r="Q621" s="106"/>
      <c r="R621" s="106"/>
      <c r="S621" s="106"/>
      <c r="T621" s="106"/>
      <c r="U621" s="106"/>
      <c r="V621" s="106"/>
      <c r="W621" s="106"/>
      <c r="X621" s="106"/>
      <c r="Y621" s="106"/>
      <c r="Z621" s="106"/>
    </row>
    <row r="622" spans="1:26" ht="14.25" hidden="1" customHeight="1">
      <c r="A622" s="310" t="s">
        <v>1707</v>
      </c>
      <c r="B622" s="179" t="s">
        <v>1708</v>
      </c>
      <c r="C622" s="123"/>
      <c r="D622" s="141"/>
      <c r="E622" s="141"/>
      <c r="F622" s="123"/>
      <c r="G622" s="141"/>
      <c r="H622" s="106"/>
      <c r="I622" s="105"/>
      <c r="J622" s="105"/>
      <c r="K622" s="106"/>
      <c r="L622" s="106"/>
      <c r="M622" s="106"/>
      <c r="N622" s="106"/>
      <c r="O622" s="106"/>
      <c r="P622" s="106"/>
      <c r="Q622" s="106"/>
      <c r="R622" s="106"/>
      <c r="S622" s="106"/>
      <c r="T622" s="106"/>
      <c r="U622" s="106"/>
      <c r="V622" s="106"/>
      <c r="W622" s="106"/>
      <c r="X622" s="106"/>
      <c r="Y622" s="106"/>
      <c r="Z622" s="106"/>
    </row>
    <row r="623" spans="1:26" ht="16">
      <c r="A623" s="1123" t="s">
        <v>273</v>
      </c>
      <c r="B623" s="1738" t="s">
        <v>187</v>
      </c>
      <c r="C623" s="1570"/>
      <c r="D623" s="1570"/>
      <c r="E623" s="1570"/>
      <c r="F623" s="1570"/>
      <c r="G623" s="1571"/>
      <c r="H623" s="1141"/>
      <c r="I623" s="892">
        <f>SUM(D626:D639)</f>
        <v>26</v>
      </c>
      <c r="J623" s="893">
        <f>COUNT(D626:D639)*2</f>
        <v>26</v>
      </c>
      <c r="K623" s="893">
        <f>I623/J623*100</f>
        <v>100</v>
      </c>
      <c r="L623" s="963"/>
      <c r="M623" s="963"/>
      <c r="N623" s="963"/>
      <c r="O623" s="963"/>
      <c r="P623" s="963"/>
      <c r="Q623" s="963"/>
      <c r="R623" s="963"/>
      <c r="S623" s="963"/>
      <c r="T623" s="963"/>
      <c r="U623" s="963"/>
      <c r="V623" s="963"/>
      <c r="W623" s="963"/>
      <c r="X623" s="963"/>
      <c r="Y623" s="963"/>
      <c r="Z623" s="963"/>
    </row>
    <row r="624" spans="1:26" ht="14.25" hidden="1" customHeight="1">
      <c r="A624" s="474" t="s">
        <v>1709</v>
      </c>
      <c r="B624" s="532" t="s">
        <v>1710</v>
      </c>
      <c r="C624" s="475"/>
      <c r="D624" s="125"/>
      <c r="E624" s="125"/>
      <c r="F624" s="475"/>
      <c r="G624" s="533"/>
      <c r="H624" s="533"/>
      <c r="I624" s="714"/>
      <c r="J624" s="105"/>
      <c r="K624" s="106"/>
      <c r="L624" s="106"/>
      <c r="M624" s="106"/>
      <c r="N624" s="106"/>
      <c r="O624" s="106"/>
      <c r="P624" s="106"/>
      <c r="Q624" s="106"/>
      <c r="R624" s="106"/>
      <c r="S624" s="106"/>
      <c r="T624" s="106"/>
      <c r="U624" s="106"/>
      <c r="V624" s="106"/>
      <c r="W624" s="106"/>
      <c r="X624" s="106"/>
      <c r="Y624" s="106"/>
      <c r="Z624" s="106"/>
    </row>
    <row r="625" spans="1:26" ht="14.25" hidden="1" customHeight="1">
      <c r="A625" s="474" t="s">
        <v>1711</v>
      </c>
      <c r="B625" s="532" t="s">
        <v>1712</v>
      </c>
      <c r="C625" s="267"/>
      <c r="D625" s="118"/>
      <c r="E625" s="118"/>
      <c r="F625" s="534"/>
      <c r="G625" s="125"/>
      <c r="H625" s="125"/>
      <c r="I625" s="714"/>
      <c r="J625" s="105"/>
      <c r="K625" s="106"/>
      <c r="L625" s="106"/>
      <c r="M625" s="106"/>
      <c r="N625" s="106"/>
      <c r="O625" s="106"/>
      <c r="P625" s="106"/>
      <c r="Q625" s="106"/>
      <c r="R625" s="106"/>
      <c r="S625" s="106"/>
      <c r="T625" s="106"/>
      <c r="U625" s="106"/>
      <c r="V625" s="106"/>
      <c r="W625" s="106"/>
      <c r="X625" s="106"/>
      <c r="Y625" s="106"/>
      <c r="Z625" s="106"/>
    </row>
    <row r="626" spans="1:26" ht="80">
      <c r="A626" s="1128" t="s">
        <v>1713</v>
      </c>
      <c r="B626" s="538" t="s">
        <v>1714</v>
      </c>
      <c r="C626" s="475" t="s">
        <v>5933</v>
      </c>
      <c r="D626" s="696">
        <v>2</v>
      </c>
      <c r="E626" s="696"/>
      <c r="F626" s="475" t="s">
        <v>6261</v>
      </c>
      <c r="G626" s="720"/>
      <c r="H626" s="1142"/>
      <c r="I626" s="1090"/>
      <c r="J626" s="893"/>
      <c r="K626" s="893"/>
      <c r="L626" s="963"/>
      <c r="M626" s="963"/>
      <c r="N626" s="963"/>
      <c r="O626" s="963"/>
      <c r="P626" s="963"/>
      <c r="Q626" s="963"/>
      <c r="R626" s="963"/>
      <c r="S626" s="963"/>
      <c r="T626" s="963"/>
      <c r="U626" s="963"/>
      <c r="V626" s="963"/>
      <c r="W626" s="963"/>
      <c r="X626" s="963"/>
      <c r="Y626" s="963"/>
      <c r="Z626" s="963"/>
    </row>
    <row r="627" spans="1:26" ht="32">
      <c r="A627" s="1128"/>
      <c r="B627" s="538"/>
      <c r="C627" s="475" t="s">
        <v>1719</v>
      </c>
      <c r="D627" s="696">
        <v>2</v>
      </c>
      <c r="E627" s="696" t="s">
        <v>599</v>
      </c>
      <c r="F627" s="475" t="s">
        <v>1720</v>
      </c>
      <c r="G627" s="720"/>
      <c r="H627" s="1142"/>
      <c r="I627" s="1090"/>
      <c r="J627" s="893"/>
      <c r="K627" s="893"/>
      <c r="L627" s="963"/>
      <c r="M627" s="963"/>
      <c r="N627" s="963"/>
      <c r="O627" s="963"/>
      <c r="P627" s="963"/>
      <c r="Q627" s="963"/>
      <c r="R627" s="963"/>
      <c r="S627" s="963"/>
      <c r="T627" s="963"/>
      <c r="U627" s="963"/>
      <c r="V627" s="963"/>
      <c r="W627" s="963"/>
      <c r="X627" s="963"/>
      <c r="Y627" s="963"/>
      <c r="Z627" s="963"/>
    </row>
    <row r="628" spans="1:26" ht="48">
      <c r="A628" s="1128"/>
      <c r="B628" s="538"/>
      <c r="C628" s="475" t="s">
        <v>1721</v>
      </c>
      <c r="D628" s="696">
        <v>2</v>
      </c>
      <c r="E628" s="696" t="s">
        <v>599</v>
      </c>
      <c r="F628" s="475" t="s">
        <v>1722</v>
      </c>
      <c r="G628" s="720"/>
      <c r="H628" s="1142"/>
      <c r="I628" s="1090"/>
      <c r="J628" s="893"/>
      <c r="K628" s="893"/>
      <c r="L628" s="963"/>
      <c r="M628" s="963"/>
      <c r="N628" s="963"/>
      <c r="O628" s="963"/>
      <c r="P628" s="963"/>
      <c r="Q628" s="963"/>
      <c r="R628" s="963"/>
      <c r="S628" s="963"/>
      <c r="T628" s="963"/>
      <c r="U628" s="963"/>
      <c r="V628" s="963"/>
      <c r="W628" s="963"/>
      <c r="X628" s="963"/>
      <c r="Y628" s="963"/>
      <c r="Z628" s="963"/>
    </row>
    <row r="629" spans="1:26" ht="51">
      <c r="A629" s="1128" t="s">
        <v>1723</v>
      </c>
      <c r="B629" s="538" t="s">
        <v>1724</v>
      </c>
      <c r="C629" s="475" t="s">
        <v>6262</v>
      </c>
      <c r="D629" s="696">
        <v>2</v>
      </c>
      <c r="E629" s="696" t="s">
        <v>599</v>
      </c>
      <c r="F629" s="475" t="s">
        <v>6263</v>
      </c>
      <c r="G629" s="720"/>
      <c r="H629" s="1142"/>
      <c r="I629" s="1090"/>
      <c r="J629" s="893"/>
      <c r="K629" s="893"/>
      <c r="L629" s="963"/>
      <c r="M629" s="963"/>
      <c r="N629" s="963"/>
      <c r="O629" s="963"/>
      <c r="P629" s="963"/>
      <c r="Q629" s="963"/>
      <c r="R629" s="963"/>
      <c r="S629" s="963"/>
      <c r="T629" s="963"/>
      <c r="U629" s="963"/>
      <c r="V629" s="963"/>
      <c r="W629" s="963"/>
      <c r="X629" s="963"/>
      <c r="Y629" s="963"/>
      <c r="Z629" s="963"/>
    </row>
    <row r="630" spans="1:26" ht="48">
      <c r="A630" s="1128"/>
      <c r="B630" s="538"/>
      <c r="C630" s="475" t="s">
        <v>6264</v>
      </c>
      <c r="D630" s="696">
        <v>2</v>
      </c>
      <c r="E630" s="696" t="s">
        <v>599</v>
      </c>
      <c r="F630" s="475" t="s">
        <v>1732</v>
      </c>
      <c r="G630" s="720"/>
      <c r="H630" s="1142"/>
      <c r="I630" s="1090"/>
      <c r="J630" s="893"/>
      <c r="K630" s="893"/>
      <c r="L630" s="963"/>
      <c r="M630" s="963"/>
      <c r="N630" s="963"/>
      <c r="O630" s="963"/>
      <c r="P630" s="963"/>
      <c r="Q630" s="963"/>
      <c r="R630" s="963"/>
      <c r="S630" s="963"/>
      <c r="T630" s="963"/>
      <c r="U630" s="963"/>
      <c r="V630" s="963"/>
      <c r="W630" s="963"/>
      <c r="X630" s="963"/>
      <c r="Y630" s="963"/>
      <c r="Z630" s="963"/>
    </row>
    <row r="631" spans="1:26" ht="51">
      <c r="A631" s="1128" t="s">
        <v>1735</v>
      </c>
      <c r="B631" s="538" t="s">
        <v>1736</v>
      </c>
      <c r="C631" s="475" t="s">
        <v>6265</v>
      </c>
      <c r="D631" s="696">
        <v>2</v>
      </c>
      <c r="E631" s="696" t="s">
        <v>599</v>
      </c>
      <c r="F631" s="475" t="s">
        <v>1738</v>
      </c>
      <c r="G631" s="720"/>
      <c r="H631" s="1142"/>
      <c r="I631" s="1090"/>
      <c r="J631" s="893"/>
      <c r="K631" s="893"/>
      <c r="L631" s="963"/>
      <c r="M631" s="963"/>
      <c r="N631" s="963"/>
      <c r="O631" s="963"/>
      <c r="P631" s="963"/>
      <c r="Q631" s="963"/>
      <c r="R631" s="963"/>
      <c r="S631" s="963"/>
      <c r="T631" s="963"/>
      <c r="U631" s="963"/>
      <c r="V631" s="963"/>
      <c r="W631" s="963"/>
      <c r="X631" s="963"/>
      <c r="Y631" s="963"/>
      <c r="Z631" s="963"/>
    </row>
    <row r="632" spans="1:26" ht="32">
      <c r="A632" s="1128"/>
      <c r="B632" s="538"/>
      <c r="C632" s="475" t="s">
        <v>1741</v>
      </c>
      <c r="D632" s="696">
        <v>2</v>
      </c>
      <c r="E632" s="696" t="s">
        <v>599</v>
      </c>
      <c r="F632" s="475" t="s">
        <v>1742</v>
      </c>
      <c r="G632" s="720"/>
      <c r="H632" s="1142"/>
      <c r="I632" s="1090"/>
      <c r="J632" s="893"/>
      <c r="K632" s="893"/>
      <c r="L632" s="963"/>
      <c r="M632" s="963"/>
      <c r="N632" s="963"/>
      <c r="O632" s="963"/>
      <c r="P632" s="963"/>
      <c r="Q632" s="963"/>
      <c r="R632" s="963"/>
      <c r="S632" s="963"/>
      <c r="T632" s="963"/>
      <c r="U632" s="963"/>
      <c r="V632" s="963"/>
      <c r="W632" s="963"/>
      <c r="X632" s="963"/>
      <c r="Y632" s="963"/>
      <c r="Z632" s="963"/>
    </row>
    <row r="633" spans="1:26" ht="64">
      <c r="A633" s="1128"/>
      <c r="B633" s="538"/>
      <c r="C633" s="475" t="s">
        <v>3152</v>
      </c>
      <c r="D633" s="696">
        <v>2</v>
      </c>
      <c r="E633" s="696" t="s">
        <v>599</v>
      </c>
      <c r="F633" s="475" t="s">
        <v>1744</v>
      </c>
      <c r="G633" s="720"/>
      <c r="H633" s="1142"/>
      <c r="I633" s="1090"/>
      <c r="J633" s="893"/>
      <c r="K633" s="893"/>
      <c r="L633" s="963"/>
      <c r="M633" s="963"/>
      <c r="N633" s="963"/>
      <c r="O633" s="963"/>
      <c r="P633" s="963"/>
      <c r="Q633" s="963"/>
      <c r="R633" s="963"/>
      <c r="S633" s="963"/>
      <c r="T633" s="963"/>
      <c r="U633" s="963"/>
      <c r="V633" s="963"/>
      <c r="W633" s="963"/>
      <c r="X633" s="963"/>
      <c r="Y633" s="963"/>
      <c r="Z633" s="963"/>
    </row>
    <row r="634" spans="1:26" ht="14.25" hidden="1" customHeight="1">
      <c r="A634" s="1128" t="s">
        <v>1745</v>
      </c>
      <c r="B634" s="532" t="s">
        <v>1746</v>
      </c>
      <c r="C634" s="475"/>
      <c r="D634" s="125"/>
      <c r="E634" s="535" t="s">
        <v>599</v>
      </c>
      <c r="F634" s="475"/>
      <c r="G634" s="125"/>
      <c r="H634" s="125"/>
      <c r="I634" s="714"/>
      <c r="J634" s="105"/>
      <c r="K634" s="106"/>
      <c r="L634" s="106"/>
      <c r="M634" s="106"/>
      <c r="N634" s="106"/>
      <c r="O634" s="106"/>
      <c r="P634" s="106"/>
      <c r="Q634" s="106"/>
      <c r="R634" s="106"/>
      <c r="S634" s="106"/>
      <c r="T634" s="106"/>
      <c r="U634" s="106"/>
      <c r="V634" s="106"/>
      <c r="W634" s="106"/>
      <c r="X634" s="106"/>
      <c r="Y634" s="106"/>
      <c r="Z634" s="106"/>
    </row>
    <row r="635" spans="1:26" ht="68">
      <c r="A635" s="1128" t="s">
        <v>1747</v>
      </c>
      <c r="B635" s="538" t="s">
        <v>1748</v>
      </c>
      <c r="C635" s="475" t="s">
        <v>1749</v>
      </c>
      <c r="D635" s="696">
        <v>2</v>
      </c>
      <c r="E635" s="696" t="s">
        <v>599</v>
      </c>
      <c r="F635" s="475" t="s">
        <v>1750</v>
      </c>
      <c r="G635" s="720"/>
      <c r="H635" s="1142"/>
      <c r="I635" s="1090"/>
      <c r="J635" s="893"/>
      <c r="K635" s="893"/>
      <c r="L635" s="963"/>
      <c r="M635" s="963"/>
      <c r="N635" s="963"/>
      <c r="O635" s="963"/>
      <c r="P635" s="963"/>
      <c r="Q635" s="963"/>
      <c r="R635" s="963"/>
      <c r="S635" s="963"/>
      <c r="T635" s="963"/>
      <c r="U635" s="963"/>
      <c r="V635" s="963"/>
      <c r="W635" s="963"/>
      <c r="X635" s="963"/>
      <c r="Y635" s="963"/>
      <c r="Z635" s="963"/>
    </row>
    <row r="636" spans="1:26" ht="32">
      <c r="A636" s="1144"/>
      <c r="B636" s="720"/>
      <c r="C636" s="475" t="s">
        <v>1751</v>
      </c>
      <c r="D636" s="696">
        <v>2</v>
      </c>
      <c r="E636" s="696" t="s">
        <v>599</v>
      </c>
      <c r="F636" s="475" t="s">
        <v>1752</v>
      </c>
      <c r="G636" s="720"/>
      <c r="H636" s="1142"/>
      <c r="I636" s="1090"/>
      <c r="J636" s="893"/>
      <c r="K636" s="893"/>
      <c r="L636" s="963"/>
      <c r="M636" s="963"/>
      <c r="N636" s="963"/>
      <c r="O636" s="963"/>
      <c r="P636" s="963"/>
      <c r="Q636" s="963"/>
      <c r="R636" s="963"/>
      <c r="S636" s="963"/>
      <c r="T636" s="963"/>
      <c r="U636" s="963"/>
      <c r="V636" s="963"/>
      <c r="W636" s="963"/>
      <c r="X636" s="963"/>
      <c r="Y636" s="963"/>
      <c r="Z636" s="963"/>
    </row>
    <row r="637" spans="1:26" ht="32">
      <c r="A637" s="1144"/>
      <c r="B637" s="720"/>
      <c r="C637" s="475" t="s">
        <v>1753</v>
      </c>
      <c r="D637" s="696">
        <v>2</v>
      </c>
      <c r="E637" s="696" t="s">
        <v>599</v>
      </c>
      <c r="F637" s="475" t="s">
        <v>1754</v>
      </c>
      <c r="G637" s="720"/>
      <c r="H637" s="1142"/>
      <c r="I637" s="1090"/>
      <c r="J637" s="893"/>
      <c r="K637" s="893"/>
      <c r="L637" s="963"/>
      <c r="M637" s="963"/>
      <c r="N637" s="963"/>
      <c r="O637" s="963"/>
      <c r="P637" s="963"/>
      <c r="Q637" s="963"/>
      <c r="R637" s="963"/>
      <c r="S637" s="963"/>
      <c r="T637" s="963"/>
      <c r="U637" s="963"/>
      <c r="V637" s="963"/>
      <c r="W637" s="963"/>
      <c r="X637" s="963"/>
      <c r="Y637" s="963"/>
      <c r="Z637" s="963"/>
    </row>
    <row r="638" spans="1:26" ht="64">
      <c r="A638" s="1144"/>
      <c r="B638" s="958"/>
      <c r="C638" s="769" t="s">
        <v>1755</v>
      </c>
      <c r="D638" s="736">
        <v>2</v>
      </c>
      <c r="E638" s="736" t="s">
        <v>599</v>
      </c>
      <c r="F638" s="769" t="s">
        <v>1756</v>
      </c>
      <c r="G638" s="1018"/>
      <c r="H638" s="1023"/>
      <c r="I638" s="1080"/>
      <c r="J638" s="893"/>
      <c r="K638" s="893"/>
      <c r="L638" s="963"/>
      <c r="M638" s="963"/>
      <c r="N638" s="963"/>
      <c r="O638" s="963"/>
      <c r="P638" s="963"/>
      <c r="Q638" s="963"/>
      <c r="R638" s="963"/>
      <c r="S638" s="963"/>
      <c r="T638" s="963"/>
      <c r="U638" s="963"/>
      <c r="V638" s="963"/>
      <c r="W638" s="963"/>
      <c r="X638" s="963"/>
      <c r="Y638" s="963"/>
      <c r="Z638" s="963"/>
    </row>
    <row r="639" spans="1:26" ht="48">
      <c r="A639" s="1144"/>
      <c r="B639" s="958"/>
      <c r="C639" s="769" t="s">
        <v>1757</v>
      </c>
      <c r="D639" s="736">
        <v>2</v>
      </c>
      <c r="E639" s="736" t="s">
        <v>599</v>
      </c>
      <c r="F639" s="769" t="s">
        <v>1758</v>
      </c>
      <c r="G639" s="1018"/>
      <c r="H639" s="1023"/>
      <c r="I639" s="1080"/>
      <c r="J639" s="893"/>
      <c r="K639" s="893"/>
      <c r="L639" s="963"/>
      <c r="M639" s="963"/>
      <c r="N639" s="963"/>
      <c r="O639" s="963"/>
      <c r="P639" s="963"/>
      <c r="Q639" s="963"/>
      <c r="R639" s="963"/>
      <c r="S639" s="963"/>
      <c r="T639" s="963"/>
      <c r="U639" s="963"/>
      <c r="V639" s="963"/>
      <c r="W639" s="963"/>
      <c r="X639" s="963"/>
      <c r="Y639" s="963"/>
      <c r="Z639" s="963"/>
    </row>
    <row r="640" spans="1:26" ht="21">
      <c r="A640" s="1083"/>
      <c r="B640" s="1773" t="s">
        <v>1759</v>
      </c>
      <c r="C640" s="1570"/>
      <c r="D640" s="1570"/>
      <c r="E640" s="1570"/>
      <c r="F640" s="1570"/>
      <c r="G640" s="1571"/>
      <c r="H640" s="1038"/>
      <c r="I640" s="893">
        <f t="shared" ref="I640:J640" si="14">I641+I645+I651+I658</f>
        <v>24</v>
      </c>
      <c r="J640" s="893">
        <f t="shared" si="14"/>
        <v>24</v>
      </c>
      <c r="K640" s="893">
        <f t="shared" ref="K640:K641" si="15">I640*100/J640</f>
        <v>100</v>
      </c>
      <c r="L640" s="963"/>
      <c r="M640" s="963"/>
      <c r="N640" s="963"/>
      <c r="O640" s="963"/>
      <c r="P640" s="963"/>
      <c r="Q640" s="963"/>
      <c r="R640" s="963"/>
      <c r="S640" s="963"/>
      <c r="T640" s="963"/>
      <c r="U640" s="963"/>
      <c r="V640" s="963"/>
      <c r="W640" s="963"/>
      <c r="X640" s="963"/>
      <c r="Y640" s="963"/>
      <c r="Z640" s="963"/>
    </row>
    <row r="641" spans="1:26" ht="19">
      <c r="A641" s="979" t="s">
        <v>2544</v>
      </c>
      <c r="B641" s="1606" t="s">
        <v>190</v>
      </c>
      <c r="C641" s="1570"/>
      <c r="D641" s="1570"/>
      <c r="E641" s="1570"/>
      <c r="F641" s="1570"/>
      <c r="G641" s="1573"/>
      <c r="H641" s="816"/>
      <c r="I641" s="893">
        <f>SUM(D642:D643)</f>
        <v>4</v>
      </c>
      <c r="J641" s="893">
        <f>COUNT(D642:D643)*2</f>
        <v>4</v>
      </c>
      <c r="K641" s="893">
        <f t="shared" si="15"/>
        <v>100</v>
      </c>
      <c r="L641" s="963"/>
      <c r="M641" s="963"/>
      <c r="N641" s="963"/>
      <c r="O641" s="963"/>
      <c r="P641" s="963"/>
      <c r="Q641" s="963"/>
      <c r="R641" s="963"/>
      <c r="S641" s="963"/>
      <c r="T641" s="963"/>
      <c r="U641" s="963"/>
      <c r="V641" s="963"/>
      <c r="W641" s="963"/>
      <c r="X641" s="963"/>
      <c r="Y641" s="963"/>
      <c r="Z641" s="963"/>
    </row>
    <row r="642" spans="1:26" ht="32">
      <c r="A642" s="979" t="s">
        <v>2545</v>
      </c>
      <c r="B642" s="471" t="s">
        <v>1761</v>
      </c>
      <c r="C642" s="471" t="s">
        <v>6266</v>
      </c>
      <c r="D642" s="696">
        <v>2</v>
      </c>
      <c r="E642" s="696" t="s">
        <v>877</v>
      </c>
      <c r="F642" s="475" t="s">
        <v>6267</v>
      </c>
      <c r="G642" s="1052"/>
      <c r="H642" s="893"/>
      <c r="I642" s="893"/>
      <c r="J642" s="893"/>
      <c r="K642" s="893"/>
      <c r="L642" s="963"/>
      <c r="M642" s="963"/>
      <c r="N642" s="963"/>
      <c r="O642" s="963"/>
      <c r="P642" s="963"/>
      <c r="Q642" s="963"/>
      <c r="R642" s="963"/>
      <c r="S642" s="963"/>
      <c r="T642" s="963"/>
      <c r="U642" s="963"/>
      <c r="V642" s="963"/>
      <c r="W642" s="963"/>
      <c r="X642" s="963"/>
      <c r="Y642" s="963"/>
      <c r="Z642" s="963"/>
    </row>
    <row r="643" spans="1:26" ht="32">
      <c r="A643" s="979"/>
      <c r="B643" s="471"/>
      <c r="C643" s="471" t="s">
        <v>6268</v>
      </c>
      <c r="D643" s="696">
        <v>2</v>
      </c>
      <c r="E643" s="696" t="s">
        <v>877</v>
      </c>
      <c r="F643" s="475" t="s">
        <v>6269</v>
      </c>
      <c r="G643" s="1052"/>
      <c r="H643" s="893"/>
      <c r="I643" s="893"/>
      <c r="J643" s="893"/>
      <c r="K643" s="893"/>
      <c r="L643" s="963"/>
      <c r="M643" s="963"/>
      <c r="N643" s="963"/>
      <c r="O643" s="963"/>
      <c r="P643" s="963"/>
      <c r="Q643" s="963"/>
      <c r="R643" s="963"/>
      <c r="S643" s="963"/>
      <c r="T643" s="963"/>
      <c r="U643" s="963"/>
      <c r="V643" s="963"/>
      <c r="W643" s="963"/>
      <c r="X643" s="963"/>
      <c r="Y643" s="963"/>
      <c r="Z643" s="963"/>
    </row>
    <row r="644" spans="1:26" ht="30" hidden="1" customHeight="1">
      <c r="A644" s="310" t="s">
        <v>2553</v>
      </c>
      <c r="B644" s="150" t="s">
        <v>3487</v>
      </c>
      <c r="C644" s="125"/>
      <c r="D644" s="125"/>
      <c r="E644" s="125"/>
      <c r="F644" s="125"/>
      <c r="G644" s="125"/>
      <c r="I644" s="105"/>
      <c r="J644" s="105"/>
      <c r="K644" s="106"/>
      <c r="L644" s="106"/>
      <c r="M644" s="106"/>
      <c r="N644" s="106"/>
      <c r="O644" s="106"/>
      <c r="P644" s="106"/>
      <c r="Q644" s="106"/>
      <c r="R644" s="106"/>
      <c r="S644" s="106"/>
      <c r="T644" s="106"/>
      <c r="U644" s="106"/>
      <c r="V644" s="106"/>
      <c r="W644" s="106"/>
      <c r="X644" s="106"/>
      <c r="Y644" s="106"/>
      <c r="Z644" s="106"/>
    </row>
    <row r="645" spans="1:26" ht="19">
      <c r="A645" s="979" t="s">
        <v>2555</v>
      </c>
      <c r="B645" s="1606" t="s">
        <v>192</v>
      </c>
      <c r="C645" s="1570"/>
      <c r="D645" s="1570"/>
      <c r="E645" s="1570"/>
      <c r="F645" s="1570"/>
      <c r="G645" s="1573"/>
      <c r="H645" s="816"/>
      <c r="I645" s="893">
        <f>SUM(D646:D649)</f>
        <v>8</v>
      </c>
      <c r="J645" s="893">
        <f>COUNT(D646:D649)*2</f>
        <v>8</v>
      </c>
      <c r="K645" s="893">
        <f>I645*100/J645</f>
        <v>100</v>
      </c>
      <c r="L645" s="963"/>
      <c r="M645" s="963"/>
      <c r="N645" s="963"/>
      <c r="O645" s="963"/>
      <c r="P645" s="963"/>
      <c r="Q645" s="963"/>
      <c r="R645" s="963"/>
      <c r="S645" s="963"/>
      <c r="T645" s="963"/>
      <c r="U645" s="963"/>
      <c r="V645" s="963"/>
      <c r="W645" s="963"/>
      <c r="X645" s="963"/>
      <c r="Y645" s="963"/>
      <c r="Z645" s="963"/>
    </row>
    <row r="646" spans="1:26" ht="48">
      <c r="A646" s="979" t="s">
        <v>2556</v>
      </c>
      <c r="B646" s="471" t="s">
        <v>1772</v>
      </c>
      <c r="C646" s="471" t="s">
        <v>5945</v>
      </c>
      <c r="D646" s="696">
        <v>2</v>
      </c>
      <c r="E646" s="696" t="s">
        <v>877</v>
      </c>
      <c r="F646" s="475" t="s">
        <v>6270</v>
      </c>
      <c r="G646" s="1052"/>
      <c r="H646" s="893"/>
      <c r="I646" s="893"/>
      <c r="J646" s="893"/>
      <c r="K646" s="893"/>
      <c r="L646" s="963"/>
      <c r="M646" s="963"/>
      <c r="N646" s="963"/>
      <c r="O646" s="963"/>
      <c r="P646" s="963"/>
      <c r="Q646" s="963"/>
      <c r="R646" s="963"/>
      <c r="S646" s="963"/>
      <c r="T646" s="963"/>
      <c r="U646" s="963"/>
      <c r="V646" s="963"/>
      <c r="W646" s="963"/>
      <c r="X646" s="963"/>
      <c r="Y646" s="963"/>
      <c r="Z646" s="963"/>
    </row>
    <row r="647" spans="1:26" ht="32">
      <c r="A647" s="979"/>
      <c r="B647" s="471"/>
      <c r="C647" s="475" t="s">
        <v>6271</v>
      </c>
      <c r="D647" s="696">
        <v>2</v>
      </c>
      <c r="E647" s="696" t="s">
        <v>877</v>
      </c>
      <c r="F647" s="475" t="s">
        <v>6272</v>
      </c>
      <c r="G647" s="1052"/>
      <c r="H647" s="893"/>
      <c r="I647" s="893"/>
      <c r="J647" s="893"/>
      <c r="K647" s="893"/>
      <c r="L647" s="963"/>
      <c r="M647" s="963"/>
      <c r="N647" s="963"/>
      <c r="O647" s="963"/>
      <c r="P647" s="963"/>
      <c r="Q647" s="963"/>
      <c r="R647" s="963"/>
      <c r="S647" s="963"/>
      <c r="T647" s="963"/>
      <c r="U647" s="963"/>
      <c r="V647" s="963"/>
      <c r="W647" s="963"/>
      <c r="X647" s="963"/>
      <c r="Y647" s="963"/>
      <c r="Z647" s="963"/>
    </row>
    <row r="648" spans="1:26" ht="32">
      <c r="A648" s="979"/>
      <c r="B648" s="471"/>
      <c r="C648" s="475" t="s">
        <v>6273</v>
      </c>
      <c r="D648" s="696">
        <v>2</v>
      </c>
      <c r="E648" s="696" t="s">
        <v>877</v>
      </c>
      <c r="F648" s="475" t="s">
        <v>6274</v>
      </c>
      <c r="G648" s="1052"/>
      <c r="H648" s="893"/>
      <c r="I648" s="893"/>
      <c r="J648" s="893"/>
      <c r="K648" s="893"/>
      <c r="L648" s="963"/>
      <c r="M648" s="963"/>
      <c r="N648" s="963"/>
      <c r="O648" s="963"/>
      <c r="P648" s="963"/>
      <c r="Q648" s="963"/>
      <c r="R648" s="963"/>
      <c r="S648" s="963"/>
      <c r="T648" s="963"/>
      <c r="U648" s="963"/>
      <c r="V648" s="963"/>
      <c r="W648" s="963"/>
      <c r="X648" s="963"/>
      <c r="Y648" s="963"/>
      <c r="Z648" s="963"/>
    </row>
    <row r="649" spans="1:26" ht="16">
      <c r="A649" s="979"/>
      <c r="B649" s="471"/>
      <c r="C649" s="475" t="s">
        <v>6275</v>
      </c>
      <c r="D649" s="696">
        <v>2</v>
      </c>
      <c r="E649" s="696" t="s">
        <v>877</v>
      </c>
      <c r="F649" s="475"/>
      <c r="G649" s="1052"/>
      <c r="H649" s="893"/>
      <c r="I649" s="893"/>
      <c r="J649" s="893"/>
      <c r="K649" s="893"/>
      <c r="L649" s="963"/>
      <c r="M649" s="963"/>
      <c r="N649" s="963"/>
      <c r="O649" s="963"/>
      <c r="P649" s="963"/>
      <c r="Q649" s="963"/>
      <c r="R649" s="963"/>
      <c r="S649" s="963"/>
      <c r="T649" s="963"/>
      <c r="U649" s="963"/>
      <c r="V649" s="963"/>
      <c r="W649" s="963"/>
      <c r="X649" s="963"/>
      <c r="Y649" s="963"/>
      <c r="Z649" s="963"/>
    </row>
    <row r="650" spans="1:26" ht="45" hidden="1" customHeight="1">
      <c r="A650" s="310" t="s">
        <v>1781</v>
      </c>
      <c r="B650" s="150" t="s">
        <v>3492</v>
      </c>
      <c r="C650" s="125"/>
      <c r="D650" s="125"/>
      <c r="E650" s="125"/>
      <c r="F650" s="125"/>
      <c r="G650" s="125"/>
      <c r="I650" s="105"/>
      <c r="J650" s="105"/>
      <c r="K650" s="106"/>
      <c r="L650" s="106"/>
      <c r="M650" s="106"/>
      <c r="N650" s="106"/>
      <c r="O650" s="106"/>
      <c r="P650" s="106"/>
      <c r="Q650" s="106"/>
      <c r="R650" s="106"/>
      <c r="S650" s="106"/>
      <c r="T650" s="106"/>
      <c r="U650" s="106"/>
      <c r="V650" s="106"/>
      <c r="W650" s="106"/>
      <c r="X650" s="106"/>
      <c r="Y650" s="106"/>
      <c r="Z650" s="106"/>
    </row>
    <row r="651" spans="1:26" ht="19">
      <c r="A651" s="979" t="s">
        <v>276</v>
      </c>
      <c r="B651" s="1606" t="s">
        <v>194</v>
      </c>
      <c r="C651" s="1570"/>
      <c r="D651" s="1570"/>
      <c r="E651" s="1570"/>
      <c r="F651" s="1570"/>
      <c r="G651" s="1573"/>
      <c r="H651" s="816"/>
      <c r="I651" s="893">
        <f>SUM(D652:D656)</f>
        <v>10</v>
      </c>
      <c r="J651" s="893">
        <f>COUNT(D652:D656)*2</f>
        <v>10</v>
      </c>
      <c r="K651" s="893">
        <f>I651*100/J651</f>
        <v>100</v>
      </c>
      <c r="L651" s="963"/>
      <c r="M651" s="963"/>
      <c r="N651" s="963"/>
      <c r="O651" s="963"/>
      <c r="P651" s="963"/>
      <c r="Q651" s="963"/>
      <c r="R651" s="963"/>
      <c r="S651" s="963"/>
      <c r="T651" s="963"/>
      <c r="U651" s="963"/>
      <c r="V651" s="963"/>
      <c r="W651" s="963"/>
      <c r="X651" s="963"/>
      <c r="Y651" s="963"/>
      <c r="Z651" s="963"/>
    </row>
    <row r="652" spans="1:26" ht="32">
      <c r="A652" s="979" t="s">
        <v>2569</v>
      </c>
      <c r="B652" s="471" t="s">
        <v>1784</v>
      </c>
      <c r="C652" s="471" t="s">
        <v>5950</v>
      </c>
      <c r="D652" s="696">
        <v>2</v>
      </c>
      <c r="E652" s="696" t="s">
        <v>877</v>
      </c>
      <c r="F652" s="475" t="s">
        <v>5951</v>
      </c>
      <c r="G652" s="720"/>
      <c r="H652" s="1023"/>
      <c r="I652" s="893"/>
      <c r="J652" s="893"/>
      <c r="K652" s="893"/>
      <c r="L652" s="963"/>
      <c r="M652" s="963"/>
      <c r="N652" s="963"/>
      <c r="O652" s="963"/>
      <c r="P652" s="963"/>
      <c r="Q652" s="963"/>
      <c r="R652" s="963"/>
      <c r="S652" s="963"/>
      <c r="T652" s="963"/>
      <c r="U652" s="963"/>
      <c r="V652" s="963"/>
      <c r="W652" s="963"/>
      <c r="X652" s="963"/>
      <c r="Y652" s="963"/>
      <c r="Z652" s="963"/>
    </row>
    <row r="653" spans="1:26" ht="32">
      <c r="A653" s="979"/>
      <c r="B653" s="471"/>
      <c r="C653" s="471" t="s">
        <v>1785</v>
      </c>
      <c r="D653" s="696">
        <v>2</v>
      </c>
      <c r="E653" s="696" t="s">
        <v>877</v>
      </c>
      <c r="F653" s="475" t="s">
        <v>6276</v>
      </c>
      <c r="G653" s="720"/>
      <c r="H653" s="1023"/>
      <c r="I653" s="893"/>
      <c r="J653" s="893"/>
      <c r="K653" s="893"/>
      <c r="L653" s="963"/>
      <c r="M653" s="963"/>
      <c r="N653" s="963"/>
      <c r="O653" s="963"/>
      <c r="P653" s="963"/>
      <c r="Q653" s="963"/>
      <c r="R653" s="963"/>
      <c r="S653" s="963"/>
      <c r="T653" s="963"/>
      <c r="U653" s="963"/>
      <c r="V653" s="963"/>
      <c r="W653" s="963"/>
      <c r="X653" s="963"/>
      <c r="Y653" s="963"/>
      <c r="Z653" s="963"/>
    </row>
    <row r="654" spans="1:26" ht="32">
      <c r="A654" s="979"/>
      <c r="B654" s="471"/>
      <c r="C654" s="262" t="s">
        <v>5955</v>
      </c>
      <c r="D654" s="696">
        <v>2</v>
      </c>
      <c r="E654" s="696" t="s">
        <v>877</v>
      </c>
      <c r="F654" s="475" t="s">
        <v>6277</v>
      </c>
      <c r="G654" s="720"/>
      <c r="H654" s="1023"/>
      <c r="I654" s="893"/>
      <c r="J654" s="893"/>
      <c r="K654" s="893"/>
      <c r="L654" s="963"/>
      <c r="M654" s="963"/>
      <c r="N654" s="963"/>
      <c r="O654" s="963"/>
      <c r="P654" s="963"/>
      <c r="Q654" s="963"/>
      <c r="R654" s="963"/>
      <c r="S654" s="963"/>
      <c r="T654" s="963"/>
      <c r="U654" s="963"/>
      <c r="V654" s="963"/>
      <c r="W654" s="963"/>
      <c r="X654" s="963"/>
      <c r="Y654" s="963"/>
      <c r="Z654" s="963"/>
    </row>
    <row r="655" spans="1:26" ht="32">
      <c r="A655" s="979"/>
      <c r="B655" s="471"/>
      <c r="C655" s="262" t="s">
        <v>5956</v>
      </c>
      <c r="D655" s="696">
        <v>2</v>
      </c>
      <c r="E655" s="696" t="s">
        <v>877</v>
      </c>
      <c r="F655" s="475" t="s">
        <v>5957</v>
      </c>
      <c r="G655" s="720"/>
      <c r="H655" s="1023"/>
      <c r="I655" s="893"/>
      <c r="J655" s="893"/>
      <c r="K655" s="893"/>
      <c r="L655" s="963"/>
      <c r="M655" s="963"/>
      <c r="N655" s="963"/>
      <c r="O655" s="963"/>
      <c r="P655" s="963"/>
      <c r="Q655" s="963"/>
      <c r="R655" s="963"/>
      <c r="S655" s="963"/>
      <c r="T655" s="963"/>
      <c r="U655" s="963"/>
      <c r="V655" s="963"/>
      <c r="W655" s="963"/>
      <c r="X655" s="963"/>
      <c r="Y655" s="963"/>
      <c r="Z655" s="963"/>
    </row>
    <row r="656" spans="1:26" ht="32">
      <c r="A656" s="979"/>
      <c r="B656" s="963"/>
      <c r="C656" s="475" t="s">
        <v>6278</v>
      </c>
      <c r="D656" s="696">
        <v>2</v>
      </c>
      <c r="E656" s="696" t="s">
        <v>877</v>
      </c>
      <c r="F656" s="475" t="s">
        <v>6279</v>
      </c>
      <c r="G656" s="720"/>
      <c r="H656" s="1023"/>
      <c r="I656" s="893"/>
      <c r="J656" s="893"/>
      <c r="K656" s="893"/>
      <c r="L656" s="963"/>
      <c r="M656" s="963"/>
      <c r="N656" s="963"/>
      <c r="O656" s="963"/>
      <c r="P656" s="963"/>
      <c r="Q656" s="963"/>
      <c r="R656" s="963"/>
      <c r="S656" s="963"/>
      <c r="T656" s="963"/>
      <c r="U656" s="963"/>
      <c r="V656" s="963"/>
      <c r="W656" s="963"/>
      <c r="X656" s="963"/>
      <c r="Y656" s="963"/>
      <c r="Z656" s="963"/>
    </row>
    <row r="657" spans="1:26" ht="45" hidden="1" customHeight="1">
      <c r="A657" s="310" t="s">
        <v>1788</v>
      </c>
      <c r="B657" s="150" t="s">
        <v>3500</v>
      </c>
      <c r="C657" s="141"/>
      <c r="D657" s="141"/>
      <c r="E657" s="141"/>
      <c r="F657" s="141"/>
      <c r="G657" s="125"/>
      <c r="I657" s="1122"/>
      <c r="J657" s="1122"/>
      <c r="K657" s="106"/>
      <c r="L657" s="106"/>
      <c r="M657" s="106"/>
      <c r="N657" s="106"/>
      <c r="O657" s="106"/>
      <c r="P657" s="106"/>
      <c r="Q657" s="106"/>
      <c r="R657" s="106"/>
      <c r="S657" s="106"/>
      <c r="T657" s="106"/>
      <c r="U657" s="106"/>
      <c r="V657" s="106"/>
      <c r="W657" s="106"/>
      <c r="X657" s="106"/>
      <c r="Y657" s="106"/>
      <c r="Z657" s="106"/>
    </row>
    <row r="658" spans="1:26" ht="19">
      <c r="A658" s="979" t="s">
        <v>277</v>
      </c>
      <c r="B658" s="1606" t="s">
        <v>196</v>
      </c>
      <c r="C658" s="1570"/>
      <c r="D658" s="1570"/>
      <c r="E658" s="1570"/>
      <c r="F658" s="1570"/>
      <c r="G658" s="1573"/>
      <c r="H658" s="816"/>
      <c r="I658" s="893">
        <f>SUM(D659)</f>
        <v>2</v>
      </c>
      <c r="J658" s="893">
        <f>COUNT(D659)*2</f>
        <v>2</v>
      </c>
      <c r="K658" s="893">
        <f>I658*100/J658</f>
        <v>100</v>
      </c>
      <c r="L658" s="963"/>
      <c r="M658" s="963"/>
      <c r="N658" s="963"/>
      <c r="O658" s="963"/>
      <c r="P658" s="963"/>
      <c r="Q658" s="963"/>
      <c r="R658" s="963"/>
      <c r="S658" s="963"/>
      <c r="T658" s="963"/>
      <c r="U658" s="963"/>
      <c r="V658" s="963"/>
      <c r="W658" s="963"/>
      <c r="X658" s="963"/>
      <c r="Y658" s="963"/>
      <c r="Z658" s="963"/>
    </row>
    <row r="659" spans="1:26" ht="32">
      <c r="A659" s="979" t="s">
        <v>2579</v>
      </c>
      <c r="B659" s="471" t="s">
        <v>1791</v>
      </c>
      <c r="C659" s="475" t="s">
        <v>5961</v>
      </c>
      <c r="D659" s="696">
        <v>2</v>
      </c>
      <c r="E659" s="696" t="s">
        <v>877</v>
      </c>
      <c r="F659" s="475" t="s">
        <v>6280</v>
      </c>
      <c r="G659" s="475"/>
      <c r="H659" s="1080"/>
      <c r="I659" s="893"/>
      <c r="J659" s="893"/>
      <c r="K659" s="893"/>
      <c r="L659" s="963"/>
      <c r="M659" s="963"/>
      <c r="N659" s="963"/>
      <c r="O659" s="963"/>
      <c r="P659" s="963"/>
      <c r="Q659" s="963"/>
      <c r="R659" s="963"/>
      <c r="S659" s="963"/>
      <c r="T659" s="963"/>
      <c r="U659" s="963"/>
      <c r="V659" s="963"/>
      <c r="W659" s="963"/>
      <c r="X659" s="963"/>
      <c r="Y659" s="963"/>
      <c r="Z659" s="963"/>
    </row>
    <row r="660" spans="1:26" ht="14.25" hidden="1" customHeight="1">
      <c r="A660" s="128" t="s">
        <v>1800</v>
      </c>
      <c r="B660" s="150" t="s">
        <v>3503</v>
      </c>
      <c r="C660" s="125"/>
      <c r="D660" s="125"/>
      <c r="E660" s="125"/>
      <c r="F660" s="125"/>
      <c r="G660" s="125"/>
      <c r="I660" s="105"/>
      <c r="J660" s="105"/>
      <c r="K660" s="106"/>
      <c r="L660" s="106"/>
      <c r="M660" s="106"/>
      <c r="N660" s="106"/>
      <c r="O660" s="106"/>
      <c r="P660" s="106"/>
      <c r="Q660" s="106"/>
      <c r="R660" s="106"/>
      <c r="S660" s="106"/>
      <c r="T660" s="106"/>
      <c r="U660" s="106"/>
      <c r="V660" s="106"/>
      <c r="W660" s="106"/>
      <c r="X660" s="106"/>
      <c r="Y660" s="106"/>
      <c r="Z660" s="106"/>
    </row>
    <row r="661" spans="1:26">
      <c r="A661" s="1145"/>
      <c r="B661" s="986"/>
      <c r="C661" s="1146"/>
      <c r="D661" s="780"/>
      <c r="E661" s="780"/>
      <c r="F661" s="1146"/>
      <c r="G661" s="1146"/>
      <c r="H661" s="1023"/>
      <c r="I661" s="893"/>
      <c r="J661" s="893"/>
      <c r="K661" s="893"/>
      <c r="L661" s="963"/>
      <c r="M661" s="963"/>
      <c r="N661" s="963"/>
      <c r="O661" s="963"/>
      <c r="P661" s="963"/>
      <c r="Q661" s="963"/>
      <c r="R661" s="963"/>
      <c r="S661" s="963"/>
      <c r="T661" s="963"/>
      <c r="U661" s="963"/>
      <c r="V661" s="963"/>
      <c r="W661" s="963"/>
      <c r="X661" s="963"/>
      <c r="Y661" s="963"/>
      <c r="Z661" s="963"/>
    </row>
    <row r="662" spans="1:26">
      <c r="A662" s="1145"/>
      <c r="B662" s="986"/>
      <c r="C662" s="1146"/>
      <c r="D662" s="780"/>
      <c r="E662" s="780"/>
      <c r="F662" s="1146"/>
      <c r="G662" s="1146"/>
      <c r="H662" s="1023"/>
      <c r="I662" s="893"/>
      <c r="J662" s="893"/>
      <c r="K662" s="893"/>
      <c r="L662" s="963"/>
      <c r="M662" s="963"/>
      <c r="N662" s="963"/>
      <c r="O662" s="963"/>
      <c r="P662" s="963"/>
      <c r="Q662" s="963"/>
      <c r="R662" s="963"/>
      <c r="S662" s="963"/>
      <c r="T662" s="963"/>
      <c r="U662" s="963"/>
      <c r="V662" s="963"/>
      <c r="W662" s="963"/>
      <c r="X662" s="963"/>
      <c r="Y662" s="963"/>
      <c r="Z662" s="963"/>
    </row>
    <row r="663" spans="1:26">
      <c r="A663" s="1147"/>
      <c r="B663" s="1097"/>
      <c r="C663" s="713"/>
      <c r="D663" s="774"/>
      <c r="E663" s="774"/>
      <c r="F663" s="713"/>
      <c r="G663" s="713"/>
      <c r="H663" s="713"/>
      <c r="I663" s="960"/>
      <c r="J663" s="960"/>
      <c r="K663" s="960"/>
      <c r="L663" s="960"/>
      <c r="M663" s="960"/>
      <c r="N663" s="960"/>
      <c r="O663" s="960"/>
      <c r="P663" s="960"/>
      <c r="Q663" s="960"/>
      <c r="R663" s="960"/>
      <c r="S663" s="960"/>
      <c r="T663" s="960"/>
      <c r="U663" s="960"/>
      <c r="V663" s="960"/>
      <c r="W663" s="960"/>
      <c r="X663" s="960"/>
      <c r="Y663" s="960"/>
      <c r="Z663" s="960"/>
    </row>
    <row r="664" spans="1:26">
      <c r="A664" s="1147"/>
      <c r="B664" s="1097"/>
      <c r="C664" s="713"/>
      <c r="D664" s="774"/>
      <c r="E664" s="774"/>
      <c r="F664" s="713"/>
      <c r="G664" s="713"/>
      <c r="H664" s="713"/>
      <c r="I664" s="960"/>
      <c r="J664" s="960"/>
      <c r="K664" s="960"/>
      <c r="L664" s="960"/>
      <c r="M664" s="960"/>
      <c r="N664" s="960"/>
      <c r="O664" s="960"/>
      <c r="P664" s="960"/>
      <c r="Q664" s="960"/>
      <c r="R664" s="960"/>
      <c r="S664" s="960"/>
      <c r="T664" s="960"/>
      <c r="U664" s="960"/>
      <c r="V664" s="960"/>
      <c r="W664" s="960"/>
      <c r="X664" s="960"/>
      <c r="Y664" s="960"/>
      <c r="Z664" s="960"/>
    </row>
    <row r="665" spans="1:26">
      <c r="A665" s="1147"/>
      <c r="B665" s="1097"/>
      <c r="C665" s="713"/>
      <c r="D665" s="774"/>
      <c r="E665" s="774"/>
      <c r="F665" s="713"/>
      <c r="G665" s="713"/>
      <c r="H665" s="713"/>
      <c r="I665" s="960"/>
      <c r="J665" s="960"/>
      <c r="K665" s="960"/>
      <c r="L665" s="960"/>
      <c r="M665" s="960"/>
      <c r="N665" s="960"/>
      <c r="O665" s="960"/>
      <c r="P665" s="960"/>
      <c r="Q665" s="960"/>
      <c r="R665" s="960"/>
      <c r="S665" s="960"/>
      <c r="T665" s="960"/>
      <c r="U665" s="960"/>
      <c r="V665" s="960"/>
      <c r="W665" s="960"/>
      <c r="X665" s="960"/>
      <c r="Y665" s="960"/>
      <c r="Z665" s="960"/>
    </row>
    <row r="666" spans="1:26">
      <c r="A666" s="1148"/>
      <c r="B666" s="1104"/>
      <c r="C666" s="1149"/>
      <c r="D666" s="1103"/>
      <c r="E666" s="1103"/>
      <c r="F666" s="1149"/>
      <c r="G666" s="1149"/>
      <c r="H666" s="1149"/>
      <c r="I666" s="1102"/>
      <c r="J666" s="960"/>
      <c r="K666" s="960"/>
      <c r="L666" s="960"/>
      <c r="M666" s="960"/>
      <c r="N666" s="960"/>
      <c r="O666" s="960"/>
      <c r="P666" s="960"/>
      <c r="Q666" s="960"/>
      <c r="R666" s="960"/>
      <c r="S666" s="960"/>
      <c r="T666" s="960"/>
      <c r="U666" s="960"/>
      <c r="V666" s="960"/>
      <c r="W666" s="960"/>
      <c r="X666" s="960"/>
      <c r="Y666" s="960"/>
      <c r="Z666" s="960"/>
    </row>
    <row r="667" spans="1:26">
      <c r="A667" s="1148"/>
      <c r="B667" s="1104"/>
      <c r="C667" s="1149"/>
      <c r="D667" s="1103"/>
      <c r="E667" s="1103"/>
      <c r="F667" s="1149"/>
      <c r="G667" s="1149"/>
      <c r="H667" s="1149"/>
      <c r="I667" s="1102"/>
      <c r="J667" s="960"/>
      <c r="K667" s="960"/>
      <c r="L667" s="960"/>
      <c r="M667" s="960"/>
      <c r="N667" s="960"/>
      <c r="O667" s="960"/>
      <c r="P667" s="960"/>
      <c r="Q667" s="960"/>
      <c r="R667" s="960"/>
      <c r="S667" s="960"/>
      <c r="T667" s="960"/>
      <c r="U667" s="960"/>
      <c r="V667" s="960"/>
      <c r="W667" s="960"/>
      <c r="X667" s="960"/>
      <c r="Y667" s="960"/>
      <c r="Z667" s="960"/>
    </row>
    <row r="668" spans="1:26">
      <c r="A668" s="1148"/>
      <c r="B668" s="1104"/>
      <c r="C668" s="1149"/>
      <c r="D668" s="1103"/>
      <c r="E668" s="1103"/>
      <c r="F668" s="1149"/>
      <c r="G668" s="1149"/>
      <c r="H668" s="1149"/>
      <c r="I668" s="1102"/>
      <c r="J668" s="960"/>
      <c r="K668" s="960"/>
      <c r="L668" s="960"/>
      <c r="M668" s="960"/>
      <c r="N668" s="960"/>
      <c r="O668" s="960"/>
      <c r="P668" s="960"/>
      <c r="Q668" s="960"/>
      <c r="R668" s="960"/>
      <c r="S668" s="960"/>
      <c r="T668" s="960"/>
      <c r="U668" s="960"/>
      <c r="V668" s="960"/>
      <c r="W668" s="960"/>
      <c r="X668" s="960"/>
      <c r="Y668" s="960"/>
      <c r="Z668" s="960"/>
    </row>
    <row r="669" spans="1:26">
      <c r="A669" s="1150"/>
      <c r="B669" s="1098"/>
      <c r="C669" s="1059"/>
      <c r="D669" s="1100"/>
      <c r="E669" s="1100"/>
      <c r="F669" s="1059"/>
      <c r="G669" s="1098"/>
      <c r="H669" s="1102"/>
      <c r="I669" s="1102"/>
      <c r="J669" s="960"/>
      <c r="K669" s="960"/>
      <c r="L669" s="960"/>
      <c r="M669" s="893"/>
      <c r="N669" s="893"/>
      <c r="O669" s="893"/>
      <c r="P669" s="893"/>
      <c r="Q669" s="893"/>
      <c r="R669" s="893"/>
      <c r="S669" s="893"/>
      <c r="T669" s="893"/>
      <c r="U669" s="893"/>
      <c r="V669" s="893"/>
      <c r="W669" s="893"/>
      <c r="X669" s="893"/>
      <c r="Y669" s="893"/>
      <c r="Z669" s="893"/>
    </row>
    <row r="670" spans="1:26" ht="16">
      <c r="A670" s="1150"/>
      <c r="B670" s="1098" t="s">
        <v>1803</v>
      </c>
      <c r="C670" s="1059" t="s">
        <v>2588</v>
      </c>
      <c r="D670" s="1100" t="s">
        <v>1805</v>
      </c>
      <c r="E670" s="1100">
        <f>G2</f>
        <v>10</v>
      </c>
      <c r="F670" s="1059"/>
      <c r="G670" s="1098"/>
      <c r="H670" s="1102"/>
      <c r="I670" s="1102"/>
      <c r="J670" s="960"/>
      <c r="K670" s="960"/>
      <c r="L670" s="960"/>
      <c r="M670" s="893"/>
      <c r="N670" s="893"/>
      <c r="O670" s="893"/>
      <c r="P670" s="893"/>
      <c r="Q670" s="893"/>
      <c r="R670" s="893"/>
      <c r="S670" s="893"/>
      <c r="T670" s="893"/>
      <c r="U670" s="893"/>
      <c r="V670" s="893"/>
      <c r="W670" s="893"/>
      <c r="X670" s="893"/>
      <c r="Y670" s="893"/>
      <c r="Z670" s="893"/>
    </row>
    <row r="671" spans="1:26">
      <c r="A671" s="1150" t="s">
        <v>291</v>
      </c>
      <c r="B671" s="1098">
        <f>IF(E670=0,0,I42)</f>
        <v>18</v>
      </c>
      <c r="C671" s="1098">
        <f>IF(E670=0,0,J42)</f>
        <v>18</v>
      </c>
      <c r="D671" s="1151">
        <f>IF(E670=0,0,B671/C671)</f>
        <v>1</v>
      </c>
      <c r="E671" s="1100"/>
      <c r="F671" s="1059"/>
      <c r="G671" s="1098"/>
      <c r="H671" s="1102"/>
      <c r="I671" s="1102"/>
      <c r="J671" s="960"/>
      <c r="K671" s="960"/>
      <c r="L671" s="960"/>
      <c r="M671" s="893"/>
      <c r="N671" s="893"/>
      <c r="O671" s="893"/>
      <c r="P671" s="893"/>
      <c r="Q671" s="893"/>
      <c r="R671" s="893"/>
      <c r="S671" s="893"/>
      <c r="T671" s="893"/>
      <c r="U671" s="893"/>
      <c r="V671" s="893"/>
      <c r="W671" s="893"/>
      <c r="X671" s="893"/>
      <c r="Y671" s="893"/>
      <c r="Z671" s="893"/>
    </row>
    <row r="672" spans="1:26">
      <c r="A672" s="1150" t="s">
        <v>293</v>
      </c>
      <c r="B672" s="1098">
        <f>IF(E670=0,0,I102)</f>
        <v>22</v>
      </c>
      <c r="C672" s="1098">
        <f>IF(E670=0,0,J102)</f>
        <v>22</v>
      </c>
      <c r="D672" s="1151">
        <f>IF(E670=0,0,B672/C672)</f>
        <v>1</v>
      </c>
      <c r="E672" s="1100"/>
      <c r="F672" s="1059"/>
      <c r="G672" s="1098"/>
      <c r="H672" s="1102"/>
      <c r="I672" s="1102"/>
      <c r="J672" s="960"/>
      <c r="K672" s="960"/>
      <c r="L672" s="960"/>
      <c r="M672" s="893"/>
      <c r="N672" s="893"/>
      <c r="O672" s="893"/>
      <c r="P672" s="893"/>
      <c r="Q672" s="893"/>
      <c r="R672" s="893"/>
      <c r="S672" s="893"/>
      <c r="T672" s="893"/>
      <c r="U672" s="893"/>
      <c r="V672" s="893"/>
      <c r="W672" s="893"/>
      <c r="X672" s="893"/>
      <c r="Y672" s="893"/>
      <c r="Z672" s="893"/>
    </row>
    <row r="673" spans="1:26">
      <c r="A673" s="1150" t="s">
        <v>295</v>
      </c>
      <c r="B673" s="1098">
        <f>IF(E670=0,0,I150)</f>
        <v>116</v>
      </c>
      <c r="C673" s="1098">
        <f>IF(E670=0,0,J150)</f>
        <v>116</v>
      </c>
      <c r="D673" s="1151">
        <f>IF(E670=0,0,B673/C673)</f>
        <v>1</v>
      </c>
      <c r="E673" s="1100"/>
      <c r="F673" s="1059"/>
      <c r="G673" s="1098"/>
      <c r="H673" s="1102"/>
      <c r="I673" s="1102"/>
      <c r="J673" s="960"/>
      <c r="K673" s="960"/>
      <c r="L673" s="960"/>
      <c r="M673" s="893"/>
      <c r="N673" s="893"/>
      <c r="O673" s="893"/>
      <c r="P673" s="893"/>
      <c r="Q673" s="893"/>
      <c r="R673" s="893"/>
      <c r="S673" s="893"/>
      <c r="T673" s="893"/>
      <c r="U673" s="893"/>
      <c r="V673" s="893"/>
      <c r="W673" s="893"/>
      <c r="X673" s="893"/>
      <c r="Y673" s="893"/>
      <c r="Z673" s="893"/>
    </row>
    <row r="674" spans="1:26">
      <c r="A674" s="1150" t="s">
        <v>297</v>
      </c>
      <c r="B674" s="1098">
        <f>IF(E670=0,0,I227)</f>
        <v>70</v>
      </c>
      <c r="C674" s="1098">
        <f>IF(E670=0,0,J227)</f>
        <v>70</v>
      </c>
      <c r="D674" s="1151">
        <f>IF(E670=0,0,B674/C674)</f>
        <v>1</v>
      </c>
      <c r="E674" s="1100"/>
      <c r="F674" s="1059"/>
      <c r="G674" s="1098"/>
      <c r="H674" s="1102"/>
      <c r="I674" s="1102"/>
      <c r="J674" s="960"/>
      <c r="K674" s="960"/>
      <c r="L674" s="960"/>
      <c r="M674" s="893"/>
      <c r="N674" s="893"/>
      <c r="O674" s="893"/>
      <c r="P674" s="893"/>
      <c r="Q674" s="893"/>
      <c r="R674" s="893"/>
      <c r="S674" s="893"/>
      <c r="T674" s="893"/>
      <c r="U674" s="893"/>
      <c r="V674" s="893"/>
      <c r="W674" s="893"/>
      <c r="X674" s="893"/>
      <c r="Y674" s="893"/>
      <c r="Z674" s="893"/>
    </row>
    <row r="675" spans="1:26">
      <c r="A675" s="1150" t="s">
        <v>299</v>
      </c>
      <c r="B675" s="1098">
        <f>IF(E670=0,0,I292)</f>
        <v>172</v>
      </c>
      <c r="C675" s="1098">
        <f>IF(E670=0,0,J292)</f>
        <v>172</v>
      </c>
      <c r="D675" s="1151">
        <f>IF(E670=0,0,B675/C675)</f>
        <v>1</v>
      </c>
      <c r="E675" s="1100"/>
      <c r="F675" s="1059"/>
      <c r="G675" s="1098"/>
      <c r="H675" s="1102"/>
      <c r="I675" s="1102"/>
      <c r="J675" s="960"/>
      <c r="K675" s="960"/>
      <c r="L675" s="960"/>
      <c r="M675" s="893"/>
      <c r="N675" s="893"/>
      <c r="O675" s="893"/>
      <c r="P675" s="893"/>
      <c r="Q675" s="893"/>
      <c r="R675" s="893"/>
      <c r="S675" s="893"/>
      <c r="T675" s="893"/>
      <c r="U675" s="893"/>
      <c r="V675" s="893"/>
      <c r="W675" s="893"/>
      <c r="X675" s="893"/>
      <c r="Y675" s="893"/>
      <c r="Z675" s="893"/>
    </row>
    <row r="676" spans="1:26">
      <c r="A676" s="1150" t="s">
        <v>301</v>
      </c>
      <c r="B676" s="1098">
        <f>IF(E670=0,0,I488)</f>
        <v>126</v>
      </c>
      <c r="C676" s="1098">
        <f>IF(E670=0,0,J488)</f>
        <v>126</v>
      </c>
      <c r="D676" s="1151">
        <f>IF(E670=0,0,B676/C676)</f>
        <v>1</v>
      </c>
      <c r="E676" s="1100"/>
      <c r="F676" s="1059"/>
      <c r="G676" s="1098" t="s">
        <v>614</v>
      </c>
      <c r="H676" s="1102"/>
      <c r="I676" s="1102"/>
      <c r="J676" s="960"/>
      <c r="K676" s="960"/>
      <c r="L676" s="960"/>
      <c r="M676" s="893"/>
      <c r="N676" s="893"/>
      <c r="O676" s="893"/>
      <c r="P676" s="893"/>
      <c r="Q676" s="893"/>
      <c r="R676" s="893"/>
      <c r="S676" s="893"/>
      <c r="T676" s="893"/>
      <c r="U676" s="893"/>
      <c r="V676" s="893"/>
      <c r="W676" s="893"/>
      <c r="X676" s="893"/>
      <c r="Y676" s="893"/>
      <c r="Z676" s="893"/>
    </row>
    <row r="677" spans="1:26">
      <c r="A677" s="1150" t="s">
        <v>302</v>
      </c>
      <c r="B677" s="1098">
        <f>IF(E670=0,0,I560)</f>
        <v>82</v>
      </c>
      <c r="C677" s="1098">
        <f>IF(E670=0,0,J560)</f>
        <v>82</v>
      </c>
      <c r="D677" s="1151">
        <f>IF( E670=0,0,B677/C677)</f>
        <v>1</v>
      </c>
      <c r="E677" s="1100"/>
      <c r="F677" s="1059"/>
      <c r="G677" s="1098"/>
      <c r="H677" s="1102"/>
      <c r="I677" s="1102"/>
      <c r="J677" s="960"/>
      <c r="K677" s="960"/>
      <c r="L677" s="960"/>
      <c r="M677" s="893"/>
      <c r="N677" s="893"/>
      <c r="O677" s="893"/>
      <c r="P677" s="893"/>
      <c r="Q677" s="893"/>
      <c r="R677" s="893"/>
      <c r="S677" s="893"/>
      <c r="T677" s="893"/>
      <c r="U677" s="893"/>
      <c r="V677" s="893"/>
      <c r="W677" s="893"/>
      <c r="X677" s="893"/>
      <c r="Y677" s="893"/>
      <c r="Z677" s="893"/>
    </row>
    <row r="678" spans="1:26">
      <c r="A678" s="1150" t="s">
        <v>304</v>
      </c>
      <c r="B678" s="1098">
        <f>IF(E670=0,0,I640)</f>
        <v>24</v>
      </c>
      <c r="C678" s="1098">
        <f>IF(E670=0,0,J640)</f>
        <v>24</v>
      </c>
      <c r="D678" s="1151">
        <f>IF(E670=0,0,(B678/C678))</f>
        <v>1</v>
      </c>
      <c r="E678" s="1100"/>
      <c r="F678" s="1059"/>
      <c r="G678" s="1098"/>
      <c r="H678" s="1102"/>
      <c r="I678" s="1102"/>
      <c r="J678" s="960"/>
      <c r="K678" s="960"/>
      <c r="L678" s="960"/>
      <c r="M678" s="893"/>
      <c r="N678" s="893"/>
      <c r="O678" s="893"/>
      <c r="P678" s="893"/>
      <c r="Q678" s="893"/>
      <c r="R678" s="893"/>
      <c r="S678" s="893"/>
      <c r="T678" s="893"/>
      <c r="U678" s="893"/>
      <c r="V678" s="893"/>
      <c r="W678" s="893"/>
      <c r="X678" s="893"/>
      <c r="Y678" s="893"/>
      <c r="Z678" s="893"/>
    </row>
    <row r="679" spans="1:26">
      <c r="A679" s="1150" t="s">
        <v>1806</v>
      </c>
      <c r="B679" s="1098">
        <f>IF(E670=0,0,SUM(B671:B678))</f>
        <v>630</v>
      </c>
      <c r="C679" s="1098">
        <f>IF(E670=0,0,SUM(C671:C678))</f>
        <v>630</v>
      </c>
      <c r="D679" s="1151">
        <f>IF(E670=0,0,(B679/C679))</f>
        <v>1</v>
      </c>
      <c r="E679" s="1100"/>
      <c r="F679" s="1059"/>
      <c r="G679" s="1098"/>
      <c r="H679" s="1102"/>
      <c r="I679" s="1102"/>
      <c r="J679" s="960"/>
      <c r="K679" s="960"/>
      <c r="L679" s="960"/>
      <c r="M679" s="893"/>
      <c r="N679" s="893"/>
      <c r="O679" s="893"/>
      <c r="P679" s="893"/>
      <c r="Q679" s="893"/>
      <c r="R679" s="893"/>
      <c r="S679" s="893"/>
      <c r="T679" s="893"/>
      <c r="U679" s="893"/>
      <c r="V679" s="893"/>
      <c r="W679" s="893"/>
      <c r="X679" s="893"/>
      <c r="Y679" s="893"/>
      <c r="Z679" s="893"/>
    </row>
    <row r="680" spans="1:26">
      <c r="A680" s="1150"/>
      <c r="B680" s="1098"/>
      <c r="C680" s="1059"/>
      <c r="D680" s="1100"/>
      <c r="E680" s="1100"/>
      <c r="F680" s="1059"/>
      <c r="G680" s="1098"/>
      <c r="H680" s="1102"/>
      <c r="I680" s="1102"/>
      <c r="J680" s="960"/>
      <c r="K680" s="960"/>
      <c r="L680" s="960"/>
      <c r="M680" s="893"/>
      <c r="N680" s="893"/>
      <c r="O680" s="893"/>
      <c r="P680" s="893"/>
      <c r="Q680" s="893"/>
      <c r="R680" s="893"/>
      <c r="S680" s="893"/>
      <c r="T680" s="893"/>
      <c r="U680" s="893"/>
      <c r="V680" s="893"/>
      <c r="W680" s="893"/>
      <c r="X680" s="893"/>
      <c r="Y680" s="893"/>
      <c r="Z680" s="893"/>
    </row>
    <row r="681" spans="1:26">
      <c r="A681" s="1150">
        <v>0</v>
      </c>
      <c r="B681" s="1098"/>
      <c r="C681" s="1059"/>
      <c r="D681" s="1100"/>
      <c r="E681" s="1100"/>
      <c r="F681" s="1059"/>
      <c r="G681" s="1098"/>
      <c r="H681" s="1102"/>
      <c r="I681" s="1102"/>
      <c r="J681" s="960"/>
      <c r="K681" s="960"/>
      <c r="L681" s="960"/>
      <c r="M681" s="893"/>
      <c r="N681" s="893"/>
      <c r="O681" s="893"/>
      <c r="P681" s="893"/>
      <c r="Q681" s="893"/>
      <c r="R681" s="893"/>
      <c r="S681" s="893"/>
      <c r="T681" s="893"/>
      <c r="U681" s="893"/>
      <c r="V681" s="893"/>
      <c r="W681" s="893"/>
      <c r="X681" s="893"/>
      <c r="Y681" s="893"/>
      <c r="Z681" s="893"/>
    </row>
    <row r="682" spans="1:26">
      <c r="A682" s="1149">
        <v>1</v>
      </c>
      <c r="B682" s="1102"/>
      <c r="C682" s="1104"/>
      <c r="D682" s="1103"/>
      <c r="E682" s="1103"/>
      <c r="F682" s="1104"/>
      <c r="G682" s="1102"/>
      <c r="H682" s="1102"/>
      <c r="I682" s="1102"/>
      <c r="J682" s="960"/>
      <c r="K682" s="960"/>
      <c r="L682" s="960"/>
      <c r="M682" s="960"/>
      <c r="N682" s="960"/>
      <c r="O682" s="960"/>
      <c r="P682" s="960"/>
      <c r="Q682" s="960"/>
      <c r="R682" s="960"/>
      <c r="S682" s="960"/>
      <c r="T682" s="960"/>
      <c r="U682" s="960"/>
      <c r="V682" s="960"/>
      <c r="W682" s="960"/>
      <c r="X682" s="960"/>
      <c r="Y682" s="960"/>
      <c r="Z682" s="960"/>
    </row>
    <row r="683" spans="1:26">
      <c r="A683" s="1149">
        <v>2</v>
      </c>
      <c r="B683" s="1102"/>
      <c r="C683" s="1104"/>
      <c r="D683" s="1103"/>
      <c r="E683" s="1103"/>
      <c r="F683" s="1104"/>
      <c r="G683" s="1102"/>
      <c r="H683" s="1102"/>
      <c r="I683" s="1102"/>
      <c r="J683" s="960"/>
      <c r="K683" s="960"/>
      <c r="L683" s="960"/>
      <c r="M683" s="960"/>
      <c r="N683" s="960"/>
      <c r="O683" s="960"/>
      <c r="P683" s="960"/>
      <c r="Q683" s="960"/>
      <c r="R683" s="960"/>
      <c r="S683" s="960"/>
      <c r="T683" s="960"/>
      <c r="U683" s="960"/>
      <c r="V683" s="960"/>
      <c r="W683" s="960"/>
      <c r="X683" s="960"/>
      <c r="Y683" s="960"/>
      <c r="Z683" s="960"/>
    </row>
    <row r="684" spans="1:26">
      <c r="A684" s="1149"/>
      <c r="B684" s="1102"/>
      <c r="C684" s="1104"/>
      <c r="D684" s="1103"/>
      <c r="E684" s="1103"/>
      <c r="F684" s="1104"/>
      <c r="G684" s="1102"/>
      <c r="H684" s="1102"/>
      <c r="I684" s="1102"/>
      <c r="J684" s="960"/>
      <c r="K684" s="960"/>
      <c r="L684" s="960"/>
      <c r="M684" s="960"/>
      <c r="N684" s="960"/>
      <c r="O684" s="960"/>
      <c r="P684" s="960"/>
      <c r="Q684" s="960"/>
      <c r="R684" s="960"/>
      <c r="S684" s="960"/>
      <c r="T684" s="960"/>
      <c r="U684" s="960"/>
      <c r="V684" s="960"/>
      <c r="W684" s="960"/>
      <c r="X684" s="960"/>
      <c r="Y684" s="960"/>
      <c r="Z684" s="960"/>
    </row>
    <row r="685" spans="1:26">
      <c r="A685" s="1149"/>
      <c r="B685" s="1102"/>
      <c r="C685" s="1104"/>
      <c r="D685" s="1103"/>
      <c r="E685" s="1103"/>
      <c r="F685" s="1104"/>
      <c r="G685" s="1102"/>
      <c r="H685" s="1102"/>
      <c r="I685" s="1102"/>
      <c r="J685" s="960"/>
      <c r="K685" s="960"/>
      <c r="L685" s="960"/>
      <c r="M685" s="960"/>
      <c r="N685" s="960"/>
      <c r="O685" s="960"/>
      <c r="P685" s="960"/>
      <c r="Q685" s="960"/>
      <c r="R685" s="960"/>
      <c r="S685" s="960"/>
      <c r="T685" s="960"/>
      <c r="U685" s="960"/>
      <c r="V685" s="960"/>
      <c r="W685" s="960"/>
      <c r="X685" s="960"/>
      <c r="Y685" s="960"/>
      <c r="Z685" s="960"/>
    </row>
    <row r="686" spans="1:26">
      <c r="A686" s="1149"/>
      <c r="B686" s="1102"/>
      <c r="C686" s="1104"/>
      <c r="D686" s="1103"/>
      <c r="E686" s="1103"/>
      <c r="F686" s="1104"/>
      <c r="G686" s="1102"/>
      <c r="H686" s="1102"/>
      <c r="I686" s="1102"/>
      <c r="J686" s="960"/>
      <c r="K686" s="960"/>
      <c r="L686" s="960"/>
      <c r="M686" s="960"/>
      <c r="N686" s="960"/>
      <c r="O686" s="960"/>
      <c r="P686" s="960"/>
      <c r="Q686" s="960"/>
      <c r="R686" s="960"/>
      <c r="S686" s="960"/>
      <c r="T686" s="960"/>
      <c r="U686" s="960"/>
      <c r="V686" s="960"/>
      <c r="W686" s="960"/>
      <c r="X686" s="960"/>
      <c r="Y686" s="960"/>
      <c r="Z686" s="960"/>
    </row>
    <row r="687" spans="1:26">
      <c r="A687" s="1149"/>
      <c r="B687" s="1102"/>
      <c r="C687" s="1104"/>
      <c r="D687" s="1103"/>
      <c r="E687" s="1103"/>
      <c r="F687" s="1104"/>
      <c r="G687" s="1102"/>
      <c r="H687" s="1102"/>
      <c r="I687" s="1102"/>
      <c r="J687" s="960"/>
      <c r="K687" s="960"/>
      <c r="L687" s="960"/>
      <c r="M687" s="960"/>
      <c r="N687" s="960"/>
      <c r="O687" s="960"/>
      <c r="P687" s="960"/>
      <c r="Q687" s="960"/>
      <c r="R687" s="960"/>
      <c r="S687" s="960"/>
      <c r="T687" s="960"/>
      <c r="U687" s="960"/>
      <c r="V687" s="960"/>
      <c r="W687" s="960"/>
      <c r="X687" s="960"/>
      <c r="Y687" s="960"/>
      <c r="Z687" s="960"/>
    </row>
    <row r="688" spans="1:26">
      <c r="A688" s="1149"/>
      <c r="B688" s="1102"/>
      <c r="C688" s="1104"/>
      <c r="D688" s="1103"/>
      <c r="E688" s="1103"/>
      <c r="F688" s="1104"/>
      <c r="G688" s="1102"/>
      <c r="H688" s="1102"/>
      <c r="I688" s="1102"/>
      <c r="J688" s="960"/>
      <c r="K688" s="960"/>
      <c r="L688" s="960"/>
      <c r="M688" s="960"/>
      <c r="N688" s="960"/>
      <c r="O688" s="960"/>
      <c r="P688" s="960"/>
      <c r="Q688" s="960"/>
      <c r="R688" s="960"/>
      <c r="S688" s="960"/>
      <c r="T688" s="960"/>
      <c r="U688" s="960"/>
      <c r="V688" s="960"/>
      <c r="W688" s="960"/>
      <c r="X688" s="960"/>
      <c r="Y688" s="960"/>
      <c r="Z688" s="960"/>
    </row>
    <row r="689" spans="1:26">
      <c r="A689" s="1149"/>
      <c r="B689" s="1102"/>
      <c r="C689" s="1104"/>
      <c r="D689" s="1103"/>
      <c r="E689" s="1103"/>
      <c r="F689" s="1104"/>
      <c r="G689" s="1102"/>
      <c r="H689" s="1102"/>
      <c r="I689" s="1102"/>
      <c r="J689" s="960"/>
      <c r="K689" s="960"/>
      <c r="L689" s="960"/>
      <c r="M689" s="960"/>
      <c r="N689" s="960"/>
      <c r="O689" s="960"/>
      <c r="P689" s="960"/>
      <c r="Q689" s="960"/>
      <c r="R689" s="960"/>
      <c r="S689" s="960"/>
      <c r="T689" s="960"/>
      <c r="U689" s="960"/>
      <c r="V689" s="960"/>
      <c r="W689" s="960"/>
      <c r="X689" s="960"/>
      <c r="Y689" s="960"/>
      <c r="Z689" s="960"/>
    </row>
    <row r="690" spans="1:26">
      <c r="A690" s="1149"/>
      <c r="B690" s="1102"/>
      <c r="C690" s="1104"/>
      <c r="D690" s="1103"/>
      <c r="E690" s="1103"/>
      <c r="F690" s="1104"/>
      <c r="G690" s="1102"/>
      <c r="H690" s="1102"/>
      <c r="I690" s="1102"/>
      <c r="J690" s="960"/>
      <c r="K690" s="960"/>
      <c r="L690" s="960"/>
      <c r="M690" s="960"/>
      <c r="N690" s="960"/>
      <c r="O690" s="960"/>
      <c r="P690" s="960"/>
      <c r="Q690" s="960"/>
      <c r="R690" s="960"/>
      <c r="S690" s="960"/>
      <c r="T690" s="960"/>
      <c r="U690" s="960"/>
      <c r="V690" s="960"/>
      <c r="W690" s="960"/>
      <c r="X690" s="960"/>
      <c r="Y690" s="960"/>
      <c r="Z690" s="960"/>
    </row>
    <row r="691" spans="1:26">
      <c r="A691" s="1149"/>
      <c r="B691" s="1102"/>
      <c r="C691" s="1104"/>
      <c r="D691" s="1103"/>
      <c r="E691" s="1103"/>
      <c r="F691" s="1104"/>
      <c r="G691" s="1102"/>
      <c r="H691" s="1102"/>
      <c r="I691" s="1102"/>
      <c r="J691" s="960"/>
      <c r="K691" s="960"/>
      <c r="L691" s="960"/>
      <c r="M691" s="960"/>
      <c r="N691" s="960"/>
      <c r="O691" s="960"/>
      <c r="P691" s="960"/>
      <c r="Q691" s="960"/>
      <c r="R691" s="960"/>
      <c r="S691" s="960"/>
      <c r="T691" s="960"/>
      <c r="U691" s="960"/>
      <c r="V691" s="960"/>
      <c r="W691" s="960"/>
      <c r="X691" s="960"/>
      <c r="Y691" s="960"/>
      <c r="Z691" s="960"/>
    </row>
    <row r="692" spans="1:26">
      <c r="A692" s="1149"/>
      <c r="B692" s="1102"/>
      <c r="C692" s="1104"/>
      <c r="D692" s="1103"/>
      <c r="E692" s="1103"/>
      <c r="F692" s="1104"/>
      <c r="G692" s="1102"/>
      <c r="H692" s="1102"/>
      <c r="I692" s="1102"/>
      <c r="J692" s="960"/>
      <c r="K692" s="960"/>
      <c r="L692" s="960"/>
      <c r="M692" s="960"/>
      <c r="N692" s="960"/>
      <c r="O692" s="960"/>
      <c r="P692" s="960"/>
      <c r="Q692" s="960"/>
      <c r="R692" s="960"/>
      <c r="S692" s="960"/>
      <c r="T692" s="960"/>
      <c r="U692" s="960"/>
      <c r="V692" s="960"/>
      <c r="W692" s="960"/>
      <c r="X692" s="960"/>
      <c r="Y692" s="960"/>
      <c r="Z692" s="960"/>
    </row>
    <row r="693" spans="1:26">
      <c r="A693" s="1149"/>
      <c r="B693" s="1102"/>
      <c r="C693" s="1104"/>
      <c r="D693" s="1103"/>
      <c r="E693" s="1103"/>
      <c r="F693" s="1104"/>
      <c r="G693" s="1102"/>
      <c r="H693" s="1102"/>
      <c r="I693" s="1102"/>
      <c r="J693" s="960"/>
      <c r="K693" s="960"/>
      <c r="L693" s="960"/>
      <c r="M693" s="960"/>
      <c r="N693" s="960"/>
      <c r="O693" s="960"/>
      <c r="P693" s="960"/>
      <c r="Q693" s="960"/>
      <c r="R693" s="960"/>
      <c r="S693" s="960"/>
      <c r="T693" s="960"/>
      <c r="U693" s="960"/>
      <c r="V693" s="960"/>
      <c r="W693" s="960"/>
      <c r="X693" s="960"/>
      <c r="Y693" s="960"/>
      <c r="Z693" s="960"/>
    </row>
    <row r="694" spans="1:26">
      <c r="A694" s="713"/>
      <c r="B694" s="960"/>
      <c r="C694" s="1097"/>
      <c r="D694" s="774"/>
      <c r="E694" s="774"/>
      <c r="F694" s="1097"/>
      <c r="G694" s="960"/>
      <c r="H694" s="960"/>
      <c r="I694" s="960"/>
      <c r="J694" s="960"/>
      <c r="K694" s="960"/>
      <c r="L694" s="960"/>
      <c r="M694" s="960"/>
      <c r="N694" s="960"/>
      <c r="O694" s="960"/>
      <c r="P694" s="960"/>
      <c r="Q694" s="960"/>
      <c r="R694" s="960"/>
      <c r="S694" s="960"/>
      <c r="T694" s="960"/>
      <c r="U694" s="960"/>
      <c r="V694" s="960"/>
      <c r="W694" s="960"/>
      <c r="X694" s="960"/>
      <c r="Y694" s="960"/>
      <c r="Z694" s="960"/>
    </row>
    <row r="695" spans="1:26">
      <c r="A695" s="1152"/>
      <c r="B695" s="1153"/>
      <c r="C695" s="1154"/>
      <c r="D695" s="1155"/>
      <c r="E695" s="1155"/>
      <c r="F695" s="986"/>
      <c r="G695" s="963"/>
      <c r="H695" s="893"/>
      <c r="I695" s="893"/>
      <c r="J695" s="893"/>
      <c r="K695" s="893"/>
      <c r="L695" s="963"/>
      <c r="M695" s="963"/>
      <c r="N695" s="963"/>
      <c r="O695" s="963"/>
      <c r="P695" s="963"/>
      <c r="Q695" s="963"/>
      <c r="R695" s="963"/>
      <c r="S695" s="963"/>
      <c r="T695" s="963"/>
      <c r="U695" s="963"/>
      <c r="V695" s="963"/>
      <c r="W695" s="963"/>
      <c r="X695" s="963"/>
      <c r="Y695" s="963"/>
      <c r="Z695" s="963"/>
    </row>
    <row r="696" spans="1:26">
      <c r="A696" s="1152"/>
      <c r="B696" s="1153"/>
      <c r="C696" s="1154"/>
      <c r="D696" s="1155"/>
      <c r="E696" s="1155"/>
      <c r="F696" s="986"/>
      <c r="G696" s="963"/>
      <c r="H696" s="893"/>
      <c r="I696" s="893"/>
      <c r="J696" s="893"/>
      <c r="K696" s="893"/>
      <c r="L696" s="963"/>
      <c r="M696" s="963"/>
      <c r="N696" s="963"/>
      <c r="O696" s="963"/>
      <c r="P696" s="963"/>
      <c r="Q696" s="963"/>
      <c r="R696" s="963"/>
      <c r="S696" s="963"/>
      <c r="T696" s="963"/>
      <c r="U696" s="963"/>
      <c r="V696" s="963"/>
      <c r="W696" s="963"/>
      <c r="X696" s="963"/>
      <c r="Y696" s="963"/>
      <c r="Z696" s="963"/>
    </row>
    <row r="697" spans="1:26">
      <c r="A697" s="1146"/>
      <c r="B697" s="963"/>
      <c r="C697" s="986"/>
      <c r="D697" s="780"/>
      <c r="E697" s="780"/>
      <c r="F697" s="986"/>
      <c r="G697" s="963"/>
      <c r="H697" s="893"/>
      <c r="I697" s="893"/>
      <c r="J697" s="893"/>
      <c r="K697" s="893"/>
      <c r="L697" s="963"/>
      <c r="M697" s="963"/>
      <c r="N697" s="963"/>
      <c r="O697" s="963"/>
      <c r="P697" s="963"/>
      <c r="Q697" s="963"/>
      <c r="R697" s="963"/>
      <c r="S697" s="963"/>
      <c r="T697" s="963"/>
      <c r="U697" s="963"/>
      <c r="V697" s="963"/>
      <c r="W697" s="963"/>
      <c r="X697" s="963"/>
      <c r="Y697" s="963"/>
      <c r="Z697" s="963"/>
    </row>
    <row r="698" spans="1:26">
      <c r="A698" s="1146"/>
      <c r="B698" s="963"/>
      <c r="C698" s="986"/>
      <c r="D698" s="780"/>
      <c r="E698" s="780"/>
      <c r="F698" s="986"/>
      <c r="G698" s="963"/>
      <c r="H698" s="893"/>
      <c r="I698" s="893"/>
      <c r="J698" s="893"/>
      <c r="K698" s="893"/>
      <c r="L698" s="963"/>
      <c r="M698" s="963"/>
      <c r="N698" s="963"/>
      <c r="O698" s="963"/>
      <c r="P698" s="963"/>
      <c r="Q698" s="963"/>
      <c r="R698" s="963"/>
      <c r="S698" s="963"/>
      <c r="T698" s="963"/>
      <c r="U698" s="963"/>
      <c r="V698" s="963"/>
      <c r="W698" s="963"/>
      <c r="X698" s="963"/>
      <c r="Y698" s="963"/>
      <c r="Z698" s="963"/>
    </row>
    <row r="699" spans="1:26">
      <c r="A699" s="1023"/>
      <c r="B699" s="893"/>
      <c r="C699" s="1040"/>
      <c r="D699" s="777"/>
      <c r="E699" s="777"/>
      <c r="F699" s="1040"/>
      <c r="G699" s="963"/>
      <c r="H699" s="893"/>
      <c r="I699" s="893"/>
      <c r="J699" s="893"/>
      <c r="K699" s="893"/>
      <c r="L699" s="963"/>
      <c r="M699" s="963"/>
      <c r="N699" s="963"/>
      <c r="O699" s="963"/>
      <c r="P699" s="963"/>
      <c r="Q699" s="963"/>
      <c r="R699" s="963"/>
      <c r="S699" s="963"/>
      <c r="T699" s="963"/>
      <c r="U699" s="963"/>
      <c r="V699" s="963"/>
      <c r="W699" s="963"/>
      <c r="X699" s="963"/>
      <c r="Y699" s="963"/>
      <c r="Z699" s="963"/>
    </row>
    <row r="700" spans="1:26">
      <c r="A700" s="1023"/>
      <c r="B700" s="963"/>
      <c r="C700" s="986"/>
      <c r="D700" s="780"/>
      <c r="E700" s="780"/>
      <c r="F700" s="986"/>
      <c r="G700" s="963"/>
      <c r="H700" s="893"/>
      <c r="I700" s="893"/>
      <c r="J700" s="893"/>
      <c r="K700" s="893"/>
      <c r="L700" s="963"/>
      <c r="M700" s="963"/>
      <c r="N700" s="963"/>
      <c r="O700" s="963"/>
      <c r="P700" s="963"/>
      <c r="Q700" s="963"/>
      <c r="R700" s="963"/>
      <c r="S700" s="963"/>
      <c r="T700" s="963"/>
      <c r="U700" s="963"/>
      <c r="V700" s="963"/>
      <c r="W700" s="963"/>
      <c r="X700" s="963"/>
      <c r="Y700" s="963"/>
      <c r="Z700" s="963"/>
    </row>
    <row r="701" spans="1:26">
      <c r="A701" s="1023"/>
      <c r="B701" s="963"/>
      <c r="C701" s="986"/>
      <c r="D701" s="780"/>
      <c r="E701" s="780"/>
      <c r="F701" s="986"/>
      <c r="G701" s="963"/>
      <c r="H701" s="893"/>
      <c r="I701" s="893"/>
      <c r="J701" s="893"/>
      <c r="K701" s="893"/>
      <c r="L701" s="963"/>
      <c r="M701" s="963"/>
      <c r="N701" s="963"/>
      <c r="O701" s="963"/>
      <c r="P701" s="963"/>
      <c r="Q701" s="963"/>
      <c r="R701" s="963"/>
      <c r="S701" s="963"/>
      <c r="T701" s="963"/>
      <c r="U701" s="963"/>
      <c r="V701" s="963"/>
      <c r="W701" s="963"/>
      <c r="X701" s="963"/>
      <c r="Y701" s="963"/>
      <c r="Z701" s="963"/>
    </row>
    <row r="702" spans="1:26">
      <c r="A702" s="1023"/>
      <c r="B702" s="963"/>
      <c r="C702" s="986"/>
      <c r="D702" s="780"/>
      <c r="E702" s="780"/>
      <c r="F702" s="986"/>
      <c r="G702" s="963"/>
      <c r="H702" s="893"/>
      <c r="I702" s="893"/>
      <c r="J702" s="893"/>
      <c r="K702" s="893"/>
      <c r="L702" s="963"/>
      <c r="M702" s="963"/>
      <c r="N702" s="963"/>
      <c r="O702" s="963"/>
      <c r="P702" s="963"/>
      <c r="Q702" s="963"/>
      <c r="R702" s="963"/>
      <c r="S702" s="963"/>
      <c r="T702" s="963"/>
      <c r="U702" s="963"/>
      <c r="V702" s="963"/>
      <c r="W702" s="963"/>
      <c r="X702" s="963"/>
      <c r="Y702" s="963"/>
      <c r="Z702" s="963"/>
    </row>
    <row r="703" spans="1:26">
      <c r="A703" s="1023"/>
      <c r="B703" s="963"/>
      <c r="C703" s="986"/>
      <c r="D703" s="780"/>
      <c r="E703" s="780"/>
      <c r="F703" s="986"/>
      <c r="G703" s="963"/>
      <c r="H703" s="893"/>
      <c r="I703" s="893"/>
      <c r="J703" s="893"/>
      <c r="K703" s="893"/>
      <c r="L703" s="963"/>
      <c r="M703" s="963"/>
      <c r="N703" s="963"/>
      <c r="O703" s="963"/>
      <c r="P703" s="963"/>
      <c r="Q703" s="963"/>
      <c r="R703" s="963"/>
      <c r="S703" s="963"/>
      <c r="T703" s="963"/>
      <c r="U703" s="963"/>
      <c r="V703" s="963"/>
      <c r="W703" s="963"/>
      <c r="X703" s="963"/>
      <c r="Y703" s="963"/>
      <c r="Z703" s="963"/>
    </row>
    <row r="704" spans="1:26">
      <c r="A704" s="1023"/>
      <c r="B704" s="963"/>
      <c r="C704" s="986"/>
      <c r="D704" s="780"/>
      <c r="E704" s="780"/>
      <c r="F704" s="986"/>
      <c r="G704" s="963"/>
      <c r="H704" s="893"/>
      <c r="I704" s="893"/>
      <c r="J704" s="893"/>
      <c r="K704" s="893"/>
      <c r="L704" s="963"/>
      <c r="M704" s="963"/>
      <c r="N704" s="963"/>
      <c r="O704" s="963"/>
      <c r="P704" s="963"/>
      <c r="Q704" s="963"/>
      <c r="R704" s="963"/>
      <c r="S704" s="963"/>
      <c r="T704" s="963"/>
      <c r="U704" s="963"/>
      <c r="V704" s="963"/>
      <c r="W704" s="963"/>
      <c r="X704" s="963"/>
      <c r="Y704" s="963"/>
      <c r="Z704" s="963"/>
    </row>
    <row r="705" spans="1:26">
      <c r="A705" s="1023"/>
      <c r="B705" s="963"/>
      <c r="C705" s="986"/>
      <c r="D705" s="780"/>
      <c r="E705" s="780"/>
      <c r="F705" s="986"/>
      <c r="G705" s="963"/>
      <c r="H705" s="893"/>
      <c r="I705" s="893"/>
      <c r="J705" s="893"/>
      <c r="K705" s="893"/>
      <c r="L705" s="963"/>
      <c r="M705" s="963"/>
      <c r="N705" s="963"/>
      <c r="O705" s="963"/>
      <c r="P705" s="963"/>
      <c r="Q705" s="963"/>
      <c r="R705" s="963"/>
      <c r="S705" s="963"/>
      <c r="T705" s="963"/>
      <c r="U705" s="963"/>
      <c r="V705" s="963"/>
      <c r="W705" s="963"/>
      <c r="X705" s="963"/>
      <c r="Y705" s="963"/>
      <c r="Z705" s="963"/>
    </row>
    <row r="706" spans="1:26">
      <c r="A706" s="1023"/>
      <c r="B706" s="963"/>
      <c r="C706" s="986"/>
      <c r="D706" s="780"/>
      <c r="E706" s="780"/>
      <c r="F706" s="986"/>
      <c r="G706" s="963"/>
      <c r="H706" s="893"/>
      <c r="I706" s="893"/>
      <c r="J706" s="893"/>
      <c r="K706" s="893"/>
      <c r="L706" s="963"/>
      <c r="M706" s="963"/>
      <c r="N706" s="963"/>
      <c r="O706" s="963"/>
      <c r="P706" s="963"/>
      <c r="Q706" s="963"/>
      <c r="R706" s="963"/>
      <c r="S706" s="963"/>
      <c r="T706" s="963"/>
      <c r="U706" s="963"/>
      <c r="V706" s="963"/>
      <c r="W706" s="963"/>
      <c r="X706" s="963"/>
      <c r="Y706" s="963"/>
      <c r="Z706" s="963"/>
    </row>
    <row r="707" spans="1:26">
      <c r="A707" s="1023"/>
      <c r="B707" s="963"/>
      <c r="C707" s="986"/>
      <c r="D707" s="780"/>
      <c r="E707" s="780"/>
      <c r="F707" s="986"/>
      <c r="G707" s="963"/>
      <c r="H707" s="893"/>
      <c r="I707" s="893"/>
      <c r="J707" s="893"/>
      <c r="K707" s="893"/>
      <c r="L707" s="963"/>
      <c r="M707" s="963"/>
      <c r="N707" s="963"/>
      <c r="O707" s="963"/>
      <c r="P707" s="963"/>
      <c r="Q707" s="963"/>
      <c r="R707" s="963"/>
      <c r="S707" s="963"/>
      <c r="T707" s="963"/>
      <c r="U707" s="963"/>
      <c r="V707" s="963"/>
      <c r="W707" s="963"/>
      <c r="X707" s="963"/>
      <c r="Y707" s="963"/>
      <c r="Z707" s="963"/>
    </row>
    <row r="708" spans="1:26">
      <c r="A708" s="1023"/>
      <c r="B708" s="963"/>
      <c r="C708" s="986"/>
      <c r="D708" s="780"/>
      <c r="E708" s="780"/>
      <c r="F708" s="986"/>
      <c r="G708" s="963"/>
      <c r="H708" s="893"/>
      <c r="I708" s="893"/>
      <c r="J708" s="893"/>
      <c r="K708" s="893"/>
      <c r="L708" s="963"/>
      <c r="M708" s="963"/>
      <c r="N708" s="963"/>
      <c r="O708" s="963"/>
      <c r="P708" s="963"/>
      <c r="Q708" s="963"/>
      <c r="R708" s="963"/>
      <c r="S708" s="963"/>
      <c r="T708" s="963"/>
      <c r="U708" s="963"/>
      <c r="V708" s="963"/>
      <c r="W708" s="963"/>
      <c r="X708" s="963"/>
      <c r="Y708" s="963"/>
      <c r="Z708" s="963"/>
    </row>
    <row r="709" spans="1:26">
      <c r="A709" s="1023"/>
      <c r="B709" s="963"/>
      <c r="C709" s="986"/>
      <c r="D709" s="780"/>
      <c r="E709" s="780"/>
      <c r="F709" s="986"/>
      <c r="G709" s="963"/>
      <c r="H709" s="893"/>
      <c r="I709" s="893"/>
      <c r="J709" s="893"/>
      <c r="K709" s="893"/>
      <c r="L709" s="963"/>
      <c r="M709" s="963"/>
      <c r="N709" s="963"/>
      <c r="O709" s="963"/>
      <c r="P709" s="963"/>
      <c r="Q709" s="963"/>
      <c r="R709" s="963"/>
      <c r="S709" s="963"/>
      <c r="T709" s="963"/>
      <c r="U709" s="963"/>
      <c r="V709" s="963"/>
      <c r="W709" s="963"/>
      <c r="X709" s="963"/>
      <c r="Y709" s="963"/>
      <c r="Z709" s="963"/>
    </row>
    <row r="710" spans="1:26">
      <c r="A710" s="1023"/>
      <c r="B710" s="963"/>
      <c r="C710" s="986"/>
      <c r="D710" s="780"/>
      <c r="E710" s="780"/>
      <c r="F710" s="986"/>
      <c r="G710" s="963"/>
      <c r="H710" s="893"/>
      <c r="I710" s="893"/>
      <c r="J710" s="893"/>
      <c r="K710" s="893"/>
      <c r="L710" s="963"/>
      <c r="M710" s="963"/>
      <c r="N710" s="963"/>
      <c r="O710" s="963"/>
      <c r="P710" s="963"/>
      <c r="Q710" s="963"/>
      <c r="R710" s="963"/>
      <c r="S710" s="963"/>
      <c r="T710" s="963"/>
      <c r="U710" s="963"/>
      <c r="V710" s="963"/>
      <c r="W710" s="963"/>
      <c r="X710" s="963"/>
      <c r="Y710" s="963"/>
      <c r="Z710" s="963"/>
    </row>
    <row r="711" spans="1:26">
      <c r="A711" s="1023"/>
      <c r="B711" s="963"/>
      <c r="C711" s="986"/>
      <c r="D711" s="780"/>
      <c r="E711" s="780"/>
      <c r="F711" s="986"/>
      <c r="G711" s="963"/>
      <c r="H711" s="893"/>
      <c r="I711" s="893"/>
      <c r="J711" s="893"/>
      <c r="K711" s="893"/>
      <c r="L711" s="963"/>
      <c r="M711" s="963"/>
      <c r="N711" s="963"/>
      <c r="O711" s="963"/>
      <c r="P711" s="963"/>
      <c r="Q711" s="963"/>
      <c r="R711" s="963"/>
      <c r="S711" s="963"/>
      <c r="T711" s="963"/>
      <c r="U711" s="963"/>
      <c r="V711" s="963"/>
      <c r="W711" s="963"/>
      <c r="X711" s="963"/>
      <c r="Y711" s="963"/>
      <c r="Z711" s="963"/>
    </row>
    <row r="712" spans="1:26">
      <c r="A712" s="1023"/>
      <c r="B712" s="963"/>
      <c r="C712" s="986"/>
      <c r="D712" s="780"/>
      <c r="E712" s="780"/>
      <c r="F712" s="986"/>
      <c r="G712" s="963"/>
      <c r="H712" s="893"/>
      <c r="I712" s="893"/>
      <c r="J712" s="893"/>
      <c r="K712" s="893"/>
      <c r="L712" s="963"/>
      <c r="M712" s="963"/>
      <c r="N712" s="963"/>
      <c r="O712" s="963"/>
      <c r="P712" s="963"/>
      <c r="Q712" s="963"/>
      <c r="R712" s="963"/>
      <c r="S712" s="963"/>
      <c r="T712" s="963"/>
      <c r="U712" s="963"/>
      <c r="V712" s="963"/>
      <c r="W712" s="963"/>
      <c r="X712" s="963"/>
      <c r="Y712" s="963"/>
      <c r="Z712" s="963"/>
    </row>
    <row r="713" spans="1:26">
      <c r="A713" s="1023"/>
      <c r="B713" s="963"/>
      <c r="C713" s="986"/>
      <c r="D713" s="780"/>
      <c r="E713" s="780"/>
      <c r="F713" s="986"/>
      <c r="G713" s="963"/>
      <c r="H713" s="893"/>
      <c r="I713" s="893"/>
      <c r="J713" s="893"/>
      <c r="K713" s="893"/>
      <c r="L713" s="963"/>
      <c r="M713" s="963"/>
      <c r="N713" s="963"/>
      <c r="O713" s="963"/>
      <c r="P713" s="963"/>
      <c r="Q713" s="963"/>
      <c r="R713" s="963"/>
      <c r="S713" s="963"/>
      <c r="T713" s="963"/>
      <c r="U713" s="963"/>
      <c r="V713" s="963"/>
      <c r="W713" s="963"/>
      <c r="X713" s="963"/>
      <c r="Y713" s="963"/>
      <c r="Z713" s="963"/>
    </row>
    <row r="714" spans="1:26">
      <c r="A714" s="1023"/>
      <c r="B714" s="963"/>
      <c r="C714" s="986"/>
      <c r="D714" s="780"/>
      <c r="E714" s="780"/>
      <c r="F714" s="986"/>
      <c r="G714" s="963"/>
      <c r="H714" s="893"/>
      <c r="I714" s="893"/>
      <c r="J714" s="893"/>
      <c r="K714" s="893"/>
      <c r="L714" s="963"/>
      <c r="M714" s="963"/>
      <c r="N714" s="963"/>
      <c r="O714" s="963"/>
      <c r="P714" s="963"/>
      <c r="Q714" s="963"/>
      <c r="R714" s="963"/>
      <c r="S714" s="963"/>
      <c r="T714" s="963"/>
      <c r="U714" s="963"/>
      <c r="V714" s="963"/>
      <c r="W714" s="963"/>
      <c r="X714" s="963"/>
      <c r="Y714" s="963"/>
      <c r="Z714" s="963"/>
    </row>
    <row r="715" spans="1:26">
      <c r="A715" s="1023"/>
      <c r="B715" s="963"/>
      <c r="C715" s="986"/>
      <c r="D715" s="780"/>
      <c r="E715" s="780"/>
      <c r="F715" s="986"/>
      <c r="G715" s="963"/>
      <c r="H715" s="893"/>
      <c r="I715" s="893"/>
      <c r="J715" s="893"/>
      <c r="K715" s="893"/>
      <c r="L715" s="963"/>
      <c r="M715" s="963"/>
      <c r="N715" s="963"/>
      <c r="O715" s="963"/>
      <c r="P715" s="963"/>
      <c r="Q715" s="963"/>
      <c r="R715" s="963"/>
      <c r="S715" s="963"/>
      <c r="T715" s="963"/>
      <c r="U715" s="963"/>
      <c r="V715" s="963"/>
      <c r="W715" s="963"/>
      <c r="X715" s="963"/>
      <c r="Y715" s="963"/>
      <c r="Z715" s="963"/>
    </row>
    <row r="716" spans="1:26">
      <c r="A716" s="1023"/>
      <c r="B716" s="963"/>
      <c r="C716" s="986"/>
      <c r="D716" s="780"/>
      <c r="E716" s="780"/>
      <c r="F716" s="986"/>
      <c r="G716" s="963"/>
      <c r="H716" s="893"/>
      <c r="I716" s="893"/>
      <c r="J716" s="893"/>
      <c r="K716" s="893"/>
      <c r="L716" s="963"/>
      <c r="M716" s="963"/>
      <c r="N716" s="963"/>
      <c r="O716" s="963"/>
      <c r="P716" s="963"/>
      <c r="Q716" s="963"/>
      <c r="R716" s="963"/>
      <c r="S716" s="963"/>
      <c r="T716" s="963"/>
      <c r="U716" s="963"/>
      <c r="V716" s="963"/>
      <c r="W716" s="963"/>
      <c r="X716" s="963"/>
      <c r="Y716" s="963"/>
      <c r="Z716" s="963"/>
    </row>
    <row r="717" spans="1:26">
      <c r="A717" s="1023"/>
      <c r="B717" s="963"/>
      <c r="C717" s="986"/>
      <c r="D717" s="780"/>
      <c r="E717" s="780"/>
      <c r="F717" s="986"/>
      <c r="G717" s="963"/>
      <c r="H717" s="893"/>
      <c r="I717" s="893"/>
      <c r="J717" s="893"/>
      <c r="K717" s="893"/>
      <c r="L717" s="963"/>
      <c r="M717" s="963"/>
      <c r="N717" s="963"/>
      <c r="O717" s="963"/>
      <c r="P717" s="963"/>
      <c r="Q717" s="963"/>
      <c r="R717" s="963"/>
      <c r="S717" s="963"/>
      <c r="T717" s="963"/>
      <c r="U717" s="963"/>
      <c r="V717" s="963"/>
      <c r="W717" s="963"/>
      <c r="X717" s="963"/>
      <c r="Y717" s="963"/>
      <c r="Z717" s="963"/>
    </row>
    <row r="718" spans="1:26">
      <c r="A718" s="1023"/>
      <c r="B718" s="963"/>
      <c r="C718" s="986"/>
      <c r="D718" s="780"/>
      <c r="E718" s="780"/>
      <c r="F718" s="986"/>
      <c r="G718" s="963"/>
      <c r="H718" s="893"/>
      <c r="I718" s="893"/>
      <c r="J718" s="893"/>
      <c r="K718" s="893"/>
      <c r="L718" s="963"/>
      <c r="M718" s="963"/>
      <c r="N718" s="963"/>
      <c r="O718" s="963"/>
      <c r="P718" s="963"/>
      <c r="Q718" s="963"/>
      <c r="R718" s="963"/>
      <c r="S718" s="963"/>
      <c r="T718" s="963"/>
      <c r="U718" s="963"/>
      <c r="V718" s="963"/>
      <c r="W718" s="963"/>
      <c r="X718" s="963"/>
      <c r="Y718" s="963"/>
      <c r="Z718" s="963"/>
    </row>
    <row r="719" spans="1:26">
      <c r="A719" s="1023"/>
      <c r="B719" s="963"/>
      <c r="C719" s="986"/>
      <c r="D719" s="780"/>
      <c r="E719" s="780"/>
      <c r="F719" s="986"/>
      <c r="G719" s="963"/>
      <c r="H719" s="893"/>
      <c r="I719" s="893"/>
      <c r="J719" s="893"/>
      <c r="K719" s="893"/>
      <c r="L719" s="963"/>
      <c r="M719" s="963"/>
      <c r="N719" s="963"/>
      <c r="O719" s="963"/>
      <c r="P719" s="963"/>
      <c r="Q719" s="963"/>
      <c r="R719" s="963"/>
      <c r="S719" s="963"/>
      <c r="T719" s="963"/>
      <c r="U719" s="963"/>
      <c r="V719" s="963"/>
      <c r="W719" s="963"/>
      <c r="X719" s="963"/>
      <c r="Y719" s="963"/>
      <c r="Z719" s="963"/>
    </row>
    <row r="720" spans="1:26">
      <c r="A720" s="1023"/>
      <c r="B720" s="963"/>
      <c r="C720" s="986"/>
      <c r="D720" s="780"/>
      <c r="E720" s="780"/>
      <c r="F720" s="986"/>
      <c r="G720" s="963"/>
      <c r="H720" s="893"/>
      <c r="I720" s="893"/>
      <c r="J720" s="893"/>
      <c r="K720" s="893"/>
      <c r="L720" s="963"/>
      <c r="M720" s="963"/>
      <c r="N720" s="963"/>
      <c r="O720" s="963"/>
      <c r="P720" s="963"/>
      <c r="Q720" s="963"/>
      <c r="R720" s="963"/>
      <c r="S720" s="963"/>
      <c r="T720" s="963"/>
      <c r="U720" s="963"/>
      <c r="V720" s="963"/>
      <c r="W720" s="963"/>
      <c r="X720" s="963"/>
      <c r="Y720" s="963"/>
      <c r="Z720" s="963"/>
    </row>
    <row r="721" spans="1:26">
      <c r="A721" s="1023"/>
      <c r="B721" s="963"/>
      <c r="C721" s="986"/>
      <c r="D721" s="780"/>
      <c r="E721" s="780"/>
      <c r="F721" s="986"/>
      <c r="G721" s="963"/>
      <c r="H721" s="893"/>
      <c r="I721" s="893"/>
      <c r="J721" s="893"/>
      <c r="K721" s="893"/>
      <c r="L721" s="963"/>
      <c r="M721" s="963"/>
      <c r="N721" s="963"/>
      <c r="O721" s="963"/>
      <c r="P721" s="963"/>
      <c r="Q721" s="963"/>
      <c r="R721" s="963"/>
      <c r="S721" s="963"/>
      <c r="T721" s="963"/>
      <c r="U721" s="963"/>
      <c r="V721" s="963"/>
      <c r="W721" s="963"/>
      <c r="X721" s="963"/>
      <c r="Y721" s="963"/>
      <c r="Z721" s="963"/>
    </row>
    <row r="722" spans="1:26">
      <c r="A722" s="1023"/>
      <c r="B722" s="963"/>
      <c r="C722" s="986"/>
      <c r="D722" s="780"/>
      <c r="E722" s="780"/>
      <c r="F722" s="986"/>
      <c r="G722" s="963"/>
      <c r="H722" s="893"/>
      <c r="I722" s="893"/>
      <c r="J722" s="893"/>
      <c r="K722" s="893"/>
      <c r="L722" s="963"/>
      <c r="M722" s="963"/>
      <c r="N722" s="963"/>
      <c r="O722" s="963"/>
      <c r="P722" s="963"/>
      <c r="Q722" s="963"/>
      <c r="R722" s="963"/>
      <c r="S722" s="963"/>
      <c r="T722" s="963"/>
      <c r="U722" s="963"/>
      <c r="V722" s="963"/>
      <c r="W722" s="963"/>
      <c r="X722" s="963"/>
      <c r="Y722" s="963"/>
      <c r="Z722" s="963"/>
    </row>
    <row r="723" spans="1:26">
      <c r="A723" s="1023"/>
      <c r="B723" s="963"/>
      <c r="C723" s="986"/>
      <c r="D723" s="780"/>
      <c r="E723" s="780"/>
      <c r="F723" s="986"/>
      <c r="G723" s="963"/>
      <c r="H723" s="893"/>
      <c r="I723" s="893"/>
      <c r="J723" s="893"/>
      <c r="K723" s="893"/>
      <c r="L723" s="963"/>
      <c r="M723" s="963"/>
      <c r="N723" s="963"/>
      <c r="O723" s="963"/>
      <c r="P723" s="963"/>
      <c r="Q723" s="963"/>
      <c r="R723" s="963"/>
      <c r="S723" s="963"/>
      <c r="T723" s="963"/>
      <c r="U723" s="963"/>
      <c r="V723" s="963"/>
      <c r="W723" s="963"/>
      <c r="X723" s="963"/>
      <c r="Y723" s="963"/>
      <c r="Z723" s="963"/>
    </row>
    <row r="724" spans="1:26">
      <c r="A724" s="1023"/>
      <c r="B724" s="963"/>
      <c r="C724" s="986"/>
      <c r="D724" s="780"/>
      <c r="E724" s="780"/>
      <c r="F724" s="986"/>
      <c r="G724" s="963"/>
      <c r="H724" s="893"/>
      <c r="I724" s="893"/>
      <c r="J724" s="893"/>
      <c r="K724" s="893"/>
      <c r="L724" s="963"/>
      <c r="M724" s="963"/>
      <c r="N724" s="963"/>
      <c r="O724" s="963"/>
      <c r="P724" s="963"/>
      <c r="Q724" s="963"/>
      <c r="R724" s="963"/>
      <c r="S724" s="963"/>
      <c r="T724" s="963"/>
      <c r="U724" s="963"/>
      <c r="V724" s="963"/>
      <c r="W724" s="963"/>
      <c r="X724" s="963"/>
      <c r="Y724" s="963"/>
      <c r="Z724" s="963"/>
    </row>
    <row r="725" spans="1:26">
      <c r="A725" s="1023"/>
      <c r="B725" s="963"/>
      <c r="C725" s="986"/>
      <c r="D725" s="780"/>
      <c r="E725" s="780"/>
      <c r="F725" s="986"/>
      <c r="G725" s="963"/>
      <c r="H725" s="893"/>
      <c r="I725" s="893"/>
      <c r="J725" s="893"/>
      <c r="K725" s="893"/>
      <c r="L725" s="963"/>
      <c r="M725" s="963"/>
      <c r="N725" s="963"/>
      <c r="O725" s="963"/>
      <c r="P725" s="963"/>
      <c r="Q725" s="963"/>
      <c r="R725" s="963"/>
      <c r="S725" s="963"/>
      <c r="T725" s="963"/>
      <c r="U725" s="963"/>
      <c r="V725" s="963"/>
      <c r="W725" s="963"/>
      <c r="X725" s="963"/>
      <c r="Y725" s="963"/>
      <c r="Z725" s="963"/>
    </row>
    <row r="726" spans="1:26">
      <c r="A726" s="1023"/>
      <c r="B726" s="963"/>
      <c r="C726" s="986"/>
      <c r="D726" s="780"/>
      <c r="E726" s="780"/>
      <c r="F726" s="986"/>
      <c r="G726" s="963"/>
      <c r="H726" s="893"/>
      <c r="I726" s="893"/>
      <c r="J726" s="893"/>
      <c r="K726" s="893"/>
      <c r="L726" s="963"/>
      <c r="M726" s="963"/>
      <c r="N726" s="963"/>
      <c r="O726" s="963"/>
      <c r="P726" s="963"/>
      <c r="Q726" s="963"/>
      <c r="R726" s="963"/>
      <c r="S726" s="963"/>
      <c r="T726" s="963"/>
      <c r="U726" s="963"/>
      <c r="V726" s="963"/>
      <c r="W726" s="963"/>
      <c r="X726" s="963"/>
      <c r="Y726" s="963"/>
      <c r="Z726" s="963"/>
    </row>
    <row r="727" spans="1:26">
      <c r="A727" s="1023"/>
      <c r="B727" s="963"/>
      <c r="C727" s="986"/>
      <c r="D727" s="780"/>
      <c r="E727" s="780"/>
      <c r="F727" s="986"/>
      <c r="G727" s="963"/>
      <c r="H727" s="893"/>
      <c r="I727" s="893"/>
      <c r="J727" s="893"/>
      <c r="K727" s="893"/>
      <c r="L727" s="963"/>
      <c r="M727" s="963"/>
      <c r="N727" s="963"/>
      <c r="O727" s="963"/>
      <c r="P727" s="963"/>
      <c r="Q727" s="963"/>
      <c r="R727" s="963"/>
      <c r="S727" s="963"/>
      <c r="T727" s="963"/>
      <c r="U727" s="963"/>
      <c r="V727" s="963"/>
      <c r="W727" s="963"/>
      <c r="X727" s="963"/>
      <c r="Y727" s="963"/>
      <c r="Z727" s="963"/>
    </row>
    <row r="728" spans="1:26">
      <c r="A728" s="1023"/>
      <c r="B728" s="963"/>
      <c r="C728" s="986"/>
      <c r="D728" s="780"/>
      <c r="E728" s="780"/>
      <c r="F728" s="986"/>
      <c r="G728" s="963"/>
      <c r="H728" s="893"/>
      <c r="I728" s="893"/>
      <c r="J728" s="893"/>
      <c r="K728" s="893"/>
      <c r="L728" s="963"/>
      <c r="M728" s="963"/>
      <c r="N728" s="963"/>
      <c r="O728" s="963"/>
      <c r="P728" s="963"/>
      <c r="Q728" s="963"/>
      <c r="R728" s="963"/>
      <c r="S728" s="963"/>
      <c r="T728" s="963"/>
      <c r="U728" s="963"/>
      <c r="V728" s="963"/>
      <c r="W728" s="963"/>
      <c r="X728" s="963"/>
      <c r="Y728" s="963"/>
      <c r="Z728" s="963"/>
    </row>
    <row r="729" spans="1:26">
      <c r="A729" s="1023"/>
      <c r="B729" s="963"/>
      <c r="C729" s="986"/>
      <c r="D729" s="780"/>
      <c r="E729" s="780"/>
      <c r="F729" s="986"/>
      <c r="G729" s="963"/>
      <c r="H729" s="893"/>
      <c r="I729" s="893"/>
      <c r="J729" s="893"/>
      <c r="K729" s="893"/>
      <c r="L729" s="963"/>
      <c r="M729" s="963"/>
      <c r="N729" s="963"/>
      <c r="O729" s="963"/>
      <c r="P729" s="963"/>
      <c r="Q729" s="963"/>
      <c r="R729" s="963"/>
      <c r="S729" s="963"/>
      <c r="T729" s="963"/>
      <c r="U729" s="963"/>
      <c r="V729" s="963"/>
      <c r="W729" s="963"/>
      <c r="X729" s="963"/>
      <c r="Y729" s="963"/>
      <c r="Z729" s="963"/>
    </row>
    <row r="730" spans="1:26">
      <c r="A730" s="1023"/>
      <c r="B730" s="963"/>
      <c r="C730" s="986"/>
      <c r="D730" s="780"/>
      <c r="E730" s="780"/>
      <c r="F730" s="986"/>
      <c r="G730" s="963"/>
      <c r="H730" s="893"/>
      <c r="I730" s="893"/>
      <c r="J730" s="893"/>
      <c r="K730" s="893"/>
      <c r="L730" s="963"/>
      <c r="M730" s="963"/>
      <c r="N730" s="963"/>
      <c r="O730" s="963"/>
      <c r="P730" s="963"/>
      <c r="Q730" s="963"/>
      <c r="R730" s="963"/>
      <c r="S730" s="963"/>
      <c r="T730" s="963"/>
      <c r="U730" s="963"/>
      <c r="V730" s="963"/>
      <c r="W730" s="963"/>
      <c r="X730" s="963"/>
      <c r="Y730" s="963"/>
      <c r="Z730" s="963"/>
    </row>
    <row r="731" spans="1:26">
      <c r="A731" s="1023"/>
      <c r="B731" s="963"/>
      <c r="C731" s="986"/>
      <c r="D731" s="780"/>
      <c r="E731" s="780"/>
      <c r="F731" s="986"/>
      <c r="G731" s="963"/>
      <c r="H731" s="893"/>
      <c r="I731" s="893"/>
      <c r="J731" s="893"/>
      <c r="K731" s="893"/>
      <c r="L731" s="963"/>
      <c r="M731" s="963"/>
      <c r="N731" s="963"/>
      <c r="O731" s="963"/>
      <c r="P731" s="963"/>
      <c r="Q731" s="963"/>
      <c r="R731" s="963"/>
      <c r="S731" s="963"/>
      <c r="T731" s="963"/>
      <c r="U731" s="963"/>
      <c r="V731" s="963"/>
      <c r="W731" s="963"/>
      <c r="X731" s="963"/>
      <c r="Y731" s="963"/>
      <c r="Z731" s="963"/>
    </row>
    <row r="732" spans="1:26">
      <c r="A732" s="1023"/>
      <c r="B732" s="963"/>
      <c r="C732" s="986"/>
      <c r="D732" s="780"/>
      <c r="E732" s="780"/>
      <c r="F732" s="986"/>
      <c r="G732" s="963"/>
      <c r="H732" s="893"/>
      <c r="I732" s="893"/>
      <c r="J732" s="893"/>
      <c r="K732" s="893"/>
      <c r="L732" s="963"/>
      <c r="M732" s="963"/>
      <c r="N732" s="963"/>
      <c r="O732" s="963"/>
      <c r="P732" s="963"/>
      <c r="Q732" s="963"/>
      <c r="R732" s="963"/>
      <c r="S732" s="963"/>
      <c r="T732" s="963"/>
      <c r="U732" s="963"/>
      <c r="V732" s="963"/>
      <c r="W732" s="963"/>
      <c r="X732" s="963"/>
      <c r="Y732" s="963"/>
      <c r="Z732" s="963"/>
    </row>
    <row r="733" spans="1:26">
      <c r="A733" s="1023"/>
      <c r="B733" s="963"/>
      <c r="C733" s="986"/>
      <c r="D733" s="780"/>
      <c r="E733" s="780"/>
      <c r="F733" s="986"/>
      <c r="G733" s="963"/>
      <c r="H733" s="893"/>
      <c r="I733" s="893"/>
      <c r="J733" s="893"/>
      <c r="K733" s="893"/>
      <c r="L733" s="963"/>
      <c r="M733" s="963"/>
      <c r="N733" s="963"/>
      <c r="O733" s="963"/>
      <c r="P733" s="963"/>
      <c r="Q733" s="963"/>
      <c r="R733" s="963"/>
      <c r="S733" s="963"/>
      <c r="T733" s="963"/>
      <c r="U733" s="963"/>
      <c r="V733" s="963"/>
      <c r="W733" s="963"/>
      <c r="X733" s="963"/>
      <c r="Y733" s="963"/>
      <c r="Z733" s="963"/>
    </row>
    <row r="734" spans="1:26">
      <c r="A734" s="1023"/>
      <c r="B734" s="963"/>
      <c r="C734" s="986"/>
      <c r="D734" s="780"/>
      <c r="E734" s="780"/>
      <c r="F734" s="986"/>
      <c r="G734" s="963"/>
      <c r="H734" s="893"/>
      <c r="I734" s="893"/>
      <c r="J734" s="893"/>
      <c r="K734" s="893"/>
      <c r="L734" s="963"/>
      <c r="M734" s="963"/>
      <c r="N734" s="963"/>
      <c r="O734" s="963"/>
      <c r="P734" s="963"/>
      <c r="Q734" s="963"/>
      <c r="R734" s="963"/>
      <c r="S734" s="963"/>
      <c r="T734" s="963"/>
      <c r="U734" s="963"/>
      <c r="V734" s="963"/>
      <c r="W734" s="963"/>
      <c r="X734" s="963"/>
      <c r="Y734" s="963"/>
      <c r="Z734" s="963"/>
    </row>
    <row r="735" spans="1:26">
      <c r="A735" s="1023"/>
      <c r="B735" s="963"/>
      <c r="C735" s="986"/>
      <c r="D735" s="780"/>
      <c r="E735" s="780"/>
      <c r="F735" s="986"/>
      <c r="G735" s="963"/>
      <c r="H735" s="893"/>
      <c r="I735" s="893"/>
      <c r="J735" s="893"/>
      <c r="K735" s="893"/>
      <c r="L735" s="963"/>
      <c r="M735" s="963"/>
      <c r="N735" s="963"/>
      <c r="O735" s="963"/>
      <c r="P735" s="963"/>
      <c r="Q735" s="963"/>
      <c r="R735" s="963"/>
      <c r="S735" s="963"/>
      <c r="T735" s="963"/>
      <c r="U735" s="963"/>
      <c r="V735" s="963"/>
      <c r="W735" s="963"/>
      <c r="X735" s="963"/>
      <c r="Y735" s="963"/>
      <c r="Z735" s="963"/>
    </row>
    <row r="736" spans="1:26">
      <c r="A736" s="1023"/>
      <c r="B736" s="963"/>
      <c r="C736" s="986"/>
      <c r="D736" s="780"/>
      <c r="E736" s="780"/>
      <c r="F736" s="986"/>
      <c r="G736" s="963"/>
      <c r="H736" s="893"/>
      <c r="I736" s="893"/>
      <c r="J736" s="893"/>
      <c r="K736" s="893"/>
      <c r="L736" s="963"/>
      <c r="M736" s="963"/>
      <c r="N736" s="963"/>
      <c r="O736" s="963"/>
      <c r="P736" s="963"/>
      <c r="Q736" s="963"/>
      <c r="R736" s="963"/>
      <c r="S736" s="963"/>
      <c r="T736" s="963"/>
      <c r="U736" s="963"/>
      <c r="V736" s="963"/>
      <c r="W736" s="963"/>
      <c r="X736" s="963"/>
      <c r="Y736" s="963"/>
      <c r="Z736" s="963"/>
    </row>
    <row r="737" spans="1:26">
      <c r="A737" s="1023"/>
      <c r="B737" s="963"/>
      <c r="C737" s="986"/>
      <c r="D737" s="780"/>
      <c r="E737" s="780"/>
      <c r="F737" s="986"/>
      <c r="G737" s="963"/>
      <c r="H737" s="893"/>
      <c r="I737" s="893"/>
      <c r="J737" s="893"/>
      <c r="K737" s="893"/>
      <c r="L737" s="963"/>
      <c r="M737" s="963"/>
      <c r="N737" s="963"/>
      <c r="O737" s="963"/>
      <c r="P737" s="963"/>
      <c r="Q737" s="963"/>
      <c r="R737" s="963"/>
      <c r="S737" s="963"/>
      <c r="T737" s="963"/>
      <c r="U737" s="963"/>
      <c r="V737" s="963"/>
      <c r="W737" s="963"/>
      <c r="X737" s="963"/>
      <c r="Y737" s="963"/>
      <c r="Z737" s="963"/>
    </row>
    <row r="738" spans="1:26">
      <c r="A738" s="1023"/>
      <c r="B738" s="963"/>
      <c r="C738" s="986"/>
      <c r="D738" s="780"/>
      <c r="E738" s="780"/>
      <c r="F738" s="986"/>
      <c r="G738" s="963"/>
      <c r="H738" s="893"/>
      <c r="I738" s="893"/>
      <c r="J738" s="893"/>
      <c r="K738" s="893"/>
      <c r="L738" s="963"/>
      <c r="M738" s="963"/>
      <c r="N738" s="963"/>
      <c r="O738" s="963"/>
      <c r="P738" s="963"/>
      <c r="Q738" s="963"/>
      <c r="R738" s="963"/>
      <c r="S738" s="963"/>
      <c r="T738" s="963"/>
      <c r="U738" s="963"/>
      <c r="V738" s="963"/>
      <c r="W738" s="963"/>
      <c r="X738" s="963"/>
      <c r="Y738" s="963"/>
      <c r="Z738" s="963"/>
    </row>
    <row r="739" spans="1:26">
      <c r="A739" s="1023"/>
      <c r="B739" s="963"/>
      <c r="C739" s="986"/>
      <c r="D739" s="780"/>
      <c r="E739" s="780"/>
      <c r="F739" s="986"/>
      <c r="G739" s="963"/>
      <c r="H739" s="893"/>
      <c r="I739" s="893"/>
      <c r="J739" s="893"/>
      <c r="K739" s="893"/>
      <c r="L739" s="963"/>
      <c r="M739" s="963"/>
      <c r="N739" s="963"/>
      <c r="O739" s="963"/>
      <c r="P739" s="963"/>
      <c r="Q739" s="963"/>
      <c r="R739" s="963"/>
      <c r="S739" s="963"/>
      <c r="T739" s="963"/>
      <c r="U739" s="963"/>
      <c r="V739" s="963"/>
      <c r="W739" s="963"/>
      <c r="X739" s="963"/>
      <c r="Y739" s="963"/>
      <c r="Z739" s="963"/>
    </row>
    <row r="740" spans="1:26">
      <c r="A740" s="1023"/>
      <c r="B740" s="963"/>
      <c r="C740" s="986"/>
      <c r="D740" s="780"/>
      <c r="E740" s="780"/>
      <c r="F740" s="986"/>
      <c r="G740" s="963"/>
      <c r="H740" s="893"/>
      <c r="I740" s="893"/>
      <c r="J740" s="893"/>
      <c r="K740" s="893"/>
      <c r="L740" s="963"/>
      <c r="M740" s="963"/>
      <c r="N740" s="963"/>
      <c r="O740" s="963"/>
      <c r="P740" s="963"/>
      <c r="Q740" s="963"/>
      <c r="R740" s="963"/>
      <c r="S740" s="963"/>
      <c r="T740" s="963"/>
      <c r="U740" s="963"/>
      <c r="V740" s="963"/>
      <c r="W740" s="963"/>
      <c r="X740" s="963"/>
      <c r="Y740" s="963"/>
      <c r="Z740" s="963"/>
    </row>
    <row r="741" spans="1:26">
      <c r="A741" s="1023"/>
      <c r="B741" s="963"/>
      <c r="C741" s="986"/>
      <c r="D741" s="780"/>
      <c r="E741" s="780"/>
      <c r="F741" s="986"/>
      <c r="G741" s="963"/>
      <c r="H741" s="893"/>
      <c r="I741" s="893"/>
      <c r="J741" s="893"/>
      <c r="K741" s="893"/>
      <c r="L741" s="963"/>
      <c r="M741" s="963"/>
      <c r="N741" s="963"/>
      <c r="O741" s="963"/>
      <c r="P741" s="963"/>
      <c r="Q741" s="963"/>
      <c r="R741" s="963"/>
      <c r="S741" s="963"/>
      <c r="T741" s="963"/>
      <c r="U741" s="963"/>
      <c r="V741" s="963"/>
      <c r="W741" s="963"/>
      <c r="X741" s="963"/>
      <c r="Y741" s="963"/>
      <c r="Z741" s="963"/>
    </row>
    <row r="742" spans="1:26">
      <c r="A742" s="1023"/>
      <c r="B742" s="963"/>
      <c r="C742" s="986"/>
      <c r="D742" s="780"/>
      <c r="E742" s="780"/>
      <c r="F742" s="986"/>
      <c r="G742" s="963"/>
      <c r="H742" s="893"/>
      <c r="I742" s="893"/>
      <c r="J742" s="893"/>
      <c r="K742" s="893"/>
      <c r="L742" s="963"/>
      <c r="M742" s="963"/>
      <c r="N742" s="963"/>
      <c r="O742" s="963"/>
      <c r="P742" s="963"/>
      <c r="Q742" s="963"/>
      <c r="R742" s="963"/>
      <c r="S742" s="963"/>
      <c r="T742" s="963"/>
      <c r="U742" s="963"/>
      <c r="V742" s="963"/>
      <c r="W742" s="963"/>
      <c r="X742" s="963"/>
      <c r="Y742" s="963"/>
      <c r="Z742" s="963"/>
    </row>
    <row r="743" spans="1:26">
      <c r="A743" s="1023"/>
      <c r="B743" s="963"/>
      <c r="C743" s="986"/>
      <c r="D743" s="780"/>
      <c r="E743" s="780"/>
      <c r="F743" s="986"/>
      <c r="G743" s="963"/>
      <c r="H743" s="893"/>
      <c r="I743" s="893"/>
      <c r="J743" s="893"/>
      <c r="K743" s="893"/>
      <c r="L743" s="963"/>
      <c r="M743" s="963"/>
      <c r="N743" s="963"/>
      <c r="O743" s="963"/>
      <c r="P743" s="963"/>
      <c r="Q743" s="963"/>
      <c r="R743" s="963"/>
      <c r="S743" s="963"/>
      <c r="T743" s="963"/>
      <c r="U743" s="963"/>
      <c r="V743" s="963"/>
      <c r="W743" s="963"/>
      <c r="X743" s="963"/>
      <c r="Y743" s="963"/>
      <c r="Z743" s="963"/>
    </row>
    <row r="744" spans="1:26">
      <c r="A744" s="1023"/>
      <c r="B744" s="963"/>
      <c r="C744" s="986"/>
      <c r="D744" s="780"/>
      <c r="E744" s="780"/>
      <c r="F744" s="986"/>
      <c r="G744" s="963"/>
      <c r="H744" s="893"/>
      <c r="I744" s="893"/>
      <c r="J744" s="893"/>
      <c r="K744" s="893"/>
      <c r="L744" s="963"/>
      <c r="M744" s="963"/>
      <c r="N744" s="963"/>
      <c r="O744" s="963"/>
      <c r="P744" s="963"/>
      <c r="Q744" s="963"/>
      <c r="R744" s="963"/>
      <c r="S744" s="963"/>
      <c r="T744" s="963"/>
      <c r="U744" s="963"/>
      <c r="V744" s="963"/>
      <c r="W744" s="963"/>
      <c r="X744" s="963"/>
      <c r="Y744" s="963"/>
      <c r="Z744" s="963"/>
    </row>
    <row r="745" spans="1:26">
      <c r="A745" s="1023"/>
      <c r="B745" s="963"/>
      <c r="C745" s="986"/>
      <c r="D745" s="780"/>
      <c r="E745" s="780"/>
      <c r="F745" s="986"/>
      <c r="G745" s="963"/>
      <c r="H745" s="893"/>
      <c r="I745" s="893"/>
      <c r="J745" s="893"/>
      <c r="K745" s="893"/>
      <c r="L745" s="963"/>
      <c r="M745" s="963"/>
      <c r="N745" s="963"/>
      <c r="O745" s="963"/>
      <c r="P745" s="963"/>
      <c r="Q745" s="963"/>
      <c r="R745" s="963"/>
      <c r="S745" s="963"/>
      <c r="T745" s="963"/>
      <c r="U745" s="963"/>
      <c r="V745" s="963"/>
      <c r="W745" s="963"/>
      <c r="X745" s="963"/>
      <c r="Y745" s="963"/>
      <c r="Z745" s="963"/>
    </row>
    <row r="746" spans="1:26">
      <c r="A746" s="1023"/>
      <c r="B746" s="963"/>
      <c r="C746" s="986"/>
      <c r="D746" s="780"/>
      <c r="E746" s="780"/>
      <c r="F746" s="986"/>
      <c r="G746" s="963"/>
      <c r="H746" s="893"/>
      <c r="I746" s="893"/>
      <c r="J746" s="893"/>
      <c r="K746" s="893"/>
      <c r="L746" s="963"/>
      <c r="M746" s="963"/>
      <c r="N746" s="963"/>
      <c r="O746" s="963"/>
      <c r="P746" s="963"/>
      <c r="Q746" s="963"/>
      <c r="R746" s="963"/>
      <c r="S746" s="963"/>
      <c r="T746" s="963"/>
      <c r="U746" s="963"/>
      <c r="V746" s="963"/>
      <c r="W746" s="963"/>
      <c r="X746" s="963"/>
      <c r="Y746" s="963"/>
      <c r="Z746" s="963"/>
    </row>
    <row r="747" spans="1:26">
      <c r="A747" s="1023"/>
      <c r="B747" s="963"/>
      <c r="C747" s="986"/>
      <c r="D747" s="780"/>
      <c r="E747" s="780"/>
      <c r="F747" s="986"/>
      <c r="G747" s="963"/>
      <c r="H747" s="893"/>
      <c r="I747" s="893"/>
      <c r="J747" s="893"/>
      <c r="K747" s="893"/>
      <c r="L747" s="963"/>
      <c r="M747" s="963"/>
      <c r="N747" s="963"/>
      <c r="O747" s="963"/>
      <c r="P747" s="963"/>
      <c r="Q747" s="963"/>
      <c r="R747" s="963"/>
      <c r="S747" s="963"/>
      <c r="T747" s="963"/>
      <c r="U747" s="963"/>
      <c r="V747" s="963"/>
      <c r="W747" s="963"/>
      <c r="X747" s="963"/>
      <c r="Y747" s="963"/>
      <c r="Z747" s="963"/>
    </row>
    <row r="748" spans="1:26">
      <c r="A748" s="1023"/>
      <c r="B748" s="963"/>
      <c r="C748" s="986"/>
      <c r="D748" s="780"/>
      <c r="E748" s="780"/>
      <c r="F748" s="986"/>
      <c r="G748" s="963"/>
      <c r="H748" s="893"/>
      <c r="I748" s="893"/>
      <c r="J748" s="893"/>
      <c r="K748" s="893"/>
      <c r="L748" s="963"/>
      <c r="M748" s="963"/>
      <c r="N748" s="963"/>
      <c r="O748" s="963"/>
      <c r="P748" s="963"/>
      <c r="Q748" s="963"/>
      <c r="R748" s="963"/>
      <c r="S748" s="963"/>
      <c r="T748" s="963"/>
      <c r="U748" s="963"/>
      <c r="V748" s="963"/>
      <c r="W748" s="963"/>
      <c r="X748" s="963"/>
      <c r="Y748" s="963"/>
      <c r="Z748" s="963"/>
    </row>
    <row r="749" spans="1:26">
      <c r="A749" s="1023"/>
      <c r="B749" s="963"/>
      <c r="C749" s="986"/>
      <c r="D749" s="780"/>
      <c r="E749" s="780"/>
      <c r="F749" s="986"/>
      <c r="G749" s="963"/>
      <c r="H749" s="893"/>
      <c r="I749" s="893"/>
      <c r="J749" s="893"/>
      <c r="K749" s="893"/>
      <c r="L749" s="963"/>
      <c r="M749" s="963"/>
      <c r="N749" s="963"/>
      <c r="O749" s="963"/>
      <c r="P749" s="963"/>
      <c r="Q749" s="963"/>
      <c r="R749" s="963"/>
      <c r="S749" s="963"/>
      <c r="T749" s="963"/>
      <c r="U749" s="963"/>
      <c r="V749" s="963"/>
      <c r="W749" s="963"/>
      <c r="X749" s="963"/>
      <c r="Y749" s="963"/>
      <c r="Z749" s="963"/>
    </row>
    <row r="750" spans="1:26">
      <c r="A750" s="1023"/>
      <c r="B750" s="963"/>
      <c r="C750" s="986"/>
      <c r="D750" s="780"/>
      <c r="E750" s="780"/>
      <c r="F750" s="986"/>
      <c r="G750" s="963"/>
      <c r="H750" s="893"/>
      <c r="I750" s="893"/>
      <c r="J750" s="893"/>
      <c r="K750" s="893"/>
      <c r="L750" s="963"/>
      <c r="M750" s="963"/>
      <c r="N750" s="963"/>
      <c r="O750" s="963"/>
      <c r="P750" s="963"/>
      <c r="Q750" s="963"/>
      <c r="R750" s="963"/>
      <c r="S750" s="963"/>
      <c r="T750" s="963"/>
      <c r="U750" s="963"/>
      <c r="V750" s="963"/>
      <c r="W750" s="963"/>
      <c r="X750" s="963"/>
      <c r="Y750" s="963"/>
      <c r="Z750" s="963"/>
    </row>
    <row r="751" spans="1:26">
      <c r="A751" s="1023"/>
      <c r="B751" s="963"/>
      <c r="C751" s="986"/>
      <c r="D751" s="780"/>
      <c r="E751" s="780"/>
      <c r="F751" s="986"/>
      <c r="G751" s="963"/>
      <c r="H751" s="893"/>
      <c r="I751" s="893"/>
      <c r="J751" s="893"/>
      <c r="K751" s="893"/>
      <c r="L751" s="963"/>
      <c r="M751" s="963"/>
      <c r="N751" s="963"/>
      <c r="O751" s="963"/>
      <c r="P751" s="963"/>
      <c r="Q751" s="963"/>
      <c r="R751" s="963"/>
      <c r="S751" s="963"/>
      <c r="T751" s="963"/>
      <c r="U751" s="963"/>
      <c r="V751" s="963"/>
      <c r="W751" s="963"/>
      <c r="X751" s="963"/>
      <c r="Y751" s="963"/>
      <c r="Z751" s="963"/>
    </row>
    <row r="752" spans="1:26">
      <c r="A752" s="1023"/>
      <c r="B752" s="963"/>
      <c r="C752" s="986"/>
      <c r="D752" s="780"/>
      <c r="E752" s="780"/>
      <c r="F752" s="986"/>
      <c r="G752" s="963"/>
      <c r="H752" s="893"/>
      <c r="I752" s="893"/>
      <c r="J752" s="893"/>
      <c r="K752" s="893"/>
      <c r="L752" s="963"/>
      <c r="M752" s="963"/>
      <c r="N752" s="963"/>
      <c r="O752" s="963"/>
      <c r="P752" s="963"/>
      <c r="Q752" s="963"/>
      <c r="R752" s="963"/>
      <c r="S752" s="963"/>
      <c r="T752" s="963"/>
      <c r="U752" s="963"/>
      <c r="V752" s="963"/>
      <c r="W752" s="963"/>
      <c r="X752" s="963"/>
      <c r="Y752" s="963"/>
      <c r="Z752" s="963"/>
    </row>
    <row r="753" spans="1:26">
      <c r="A753" s="1023"/>
      <c r="B753" s="963"/>
      <c r="C753" s="986"/>
      <c r="D753" s="780"/>
      <c r="E753" s="780"/>
      <c r="F753" s="986"/>
      <c r="G753" s="963"/>
      <c r="H753" s="893"/>
      <c r="I753" s="893"/>
      <c r="J753" s="893"/>
      <c r="K753" s="893"/>
      <c r="L753" s="963"/>
      <c r="M753" s="963"/>
      <c r="N753" s="963"/>
      <c r="O753" s="963"/>
      <c r="P753" s="963"/>
      <c r="Q753" s="963"/>
      <c r="R753" s="963"/>
      <c r="S753" s="963"/>
      <c r="T753" s="963"/>
      <c r="U753" s="963"/>
      <c r="V753" s="963"/>
      <c r="W753" s="963"/>
      <c r="X753" s="963"/>
      <c r="Y753" s="963"/>
      <c r="Z753" s="963"/>
    </row>
    <row r="754" spans="1:26">
      <c r="A754" s="1023"/>
      <c r="B754" s="963"/>
      <c r="C754" s="986"/>
      <c r="D754" s="780"/>
      <c r="E754" s="780"/>
      <c r="F754" s="986"/>
      <c r="G754" s="963"/>
      <c r="H754" s="893"/>
      <c r="I754" s="893"/>
      <c r="J754" s="893"/>
      <c r="K754" s="893"/>
      <c r="L754" s="963"/>
      <c r="M754" s="963"/>
      <c r="N754" s="963"/>
      <c r="O754" s="963"/>
      <c r="P754" s="963"/>
      <c r="Q754" s="963"/>
      <c r="R754" s="963"/>
      <c r="S754" s="963"/>
      <c r="T754" s="963"/>
      <c r="U754" s="963"/>
      <c r="V754" s="963"/>
      <c r="W754" s="963"/>
      <c r="X754" s="963"/>
      <c r="Y754" s="963"/>
      <c r="Z754" s="963"/>
    </row>
    <row r="755" spans="1:26">
      <c r="A755" s="1023"/>
      <c r="B755" s="963"/>
      <c r="C755" s="986"/>
      <c r="D755" s="780"/>
      <c r="E755" s="780"/>
      <c r="F755" s="986"/>
      <c r="G755" s="963"/>
      <c r="H755" s="893"/>
      <c r="I755" s="893"/>
      <c r="J755" s="893"/>
      <c r="K755" s="893"/>
      <c r="L755" s="963"/>
      <c r="M755" s="963"/>
      <c r="N755" s="963"/>
      <c r="O755" s="963"/>
      <c r="P755" s="963"/>
      <c r="Q755" s="963"/>
      <c r="R755" s="963"/>
      <c r="S755" s="963"/>
      <c r="T755" s="963"/>
      <c r="U755" s="963"/>
      <c r="V755" s="963"/>
      <c r="W755" s="963"/>
      <c r="X755" s="963"/>
      <c r="Y755" s="963"/>
      <c r="Z755" s="963"/>
    </row>
    <row r="756" spans="1:26">
      <c r="A756" s="1023"/>
      <c r="B756" s="963"/>
      <c r="C756" s="986"/>
      <c r="D756" s="780"/>
      <c r="E756" s="780"/>
      <c r="F756" s="986"/>
      <c r="G756" s="963"/>
      <c r="H756" s="893"/>
      <c r="I756" s="893"/>
      <c r="J756" s="893"/>
      <c r="K756" s="893"/>
      <c r="L756" s="963"/>
      <c r="M756" s="963"/>
      <c r="N756" s="963"/>
      <c r="O756" s="963"/>
      <c r="P756" s="963"/>
      <c r="Q756" s="963"/>
      <c r="R756" s="963"/>
      <c r="S756" s="963"/>
      <c r="T756" s="963"/>
      <c r="U756" s="963"/>
      <c r="V756" s="963"/>
      <c r="W756" s="963"/>
      <c r="X756" s="963"/>
      <c r="Y756" s="963"/>
      <c r="Z756" s="963"/>
    </row>
    <row r="757" spans="1:26">
      <c r="A757" s="1023"/>
      <c r="B757" s="963"/>
      <c r="C757" s="986"/>
      <c r="D757" s="780"/>
      <c r="E757" s="780"/>
      <c r="F757" s="986"/>
      <c r="G757" s="963"/>
      <c r="H757" s="893"/>
      <c r="I757" s="893"/>
      <c r="J757" s="893"/>
      <c r="K757" s="893"/>
      <c r="L757" s="963"/>
      <c r="M757" s="963"/>
      <c r="N757" s="963"/>
      <c r="O757" s="963"/>
      <c r="P757" s="963"/>
      <c r="Q757" s="963"/>
      <c r="R757" s="963"/>
      <c r="S757" s="963"/>
      <c r="T757" s="963"/>
      <c r="U757" s="963"/>
      <c r="V757" s="963"/>
      <c r="W757" s="963"/>
      <c r="X757" s="963"/>
      <c r="Y757" s="963"/>
      <c r="Z757" s="963"/>
    </row>
    <row r="758" spans="1:26">
      <c r="A758" s="1023"/>
      <c r="B758" s="963"/>
      <c r="C758" s="986"/>
      <c r="D758" s="780"/>
      <c r="E758" s="780"/>
      <c r="F758" s="986"/>
      <c r="G758" s="963"/>
      <c r="H758" s="893"/>
      <c r="I758" s="893"/>
      <c r="J758" s="893"/>
      <c r="K758" s="893"/>
      <c r="L758" s="963"/>
      <c r="M758" s="963"/>
      <c r="N758" s="963"/>
      <c r="O758" s="963"/>
      <c r="P758" s="963"/>
      <c r="Q758" s="963"/>
      <c r="R758" s="963"/>
      <c r="S758" s="963"/>
      <c r="T758" s="963"/>
      <c r="U758" s="963"/>
      <c r="V758" s="963"/>
      <c r="W758" s="963"/>
      <c r="X758" s="963"/>
      <c r="Y758" s="963"/>
      <c r="Z758" s="963"/>
    </row>
    <row r="759" spans="1:26">
      <c r="A759" s="1023"/>
      <c r="B759" s="963"/>
      <c r="C759" s="986"/>
      <c r="D759" s="780"/>
      <c r="E759" s="780"/>
      <c r="F759" s="986"/>
      <c r="G759" s="963"/>
      <c r="H759" s="893"/>
      <c r="I759" s="893"/>
      <c r="J759" s="893"/>
      <c r="K759" s="893"/>
      <c r="L759" s="963"/>
      <c r="M759" s="963"/>
      <c r="N759" s="963"/>
      <c r="O759" s="963"/>
      <c r="P759" s="963"/>
      <c r="Q759" s="963"/>
      <c r="R759" s="963"/>
      <c r="S759" s="963"/>
      <c r="T759" s="963"/>
      <c r="U759" s="963"/>
      <c r="V759" s="963"/>
      <c r="W759" s="963"/>
      <c r="X759" s="963"/>
      <c r="Y759" s="963"/>
      <c r="Z759" s="963"/>
    </row>
    <row r="760" spans="1:26">
      <c r="A760" s="1023"/>
      <c r="B760" s="963"/>
      <c r="C760" s="986"/>
      <c r="D760" s="780"/>
      <c r="E760" s="780"/>
      <c r="F760" s="986"/>
      <c r="G760" s="963"/>
      <c r="H760" s="893"/>
      <c r="I760" s="893"/>
      <c r="J760" s="893"/>
      <c r="K760" s="893"/>
      <c r="L760" s="963"/>
      <c r="M760" s="963"/>
      <c r="N760" s="963"/>
      <c r="O760" s="963"/>
      <c r="P760" s="963"/>
      <c r="Q760" s="963"/>
      <c r="R760" s="963"/>
      <c r="S760" s="963"/>
      <c r="T760" s="963"/>
      <c r="U760" s="963"/>
      <c r="V760" s="963"/>
      <c r="W760" s="963"/>
      <c r="X760" s="963"/>
      <c r="Y760" s="963"/>
      <c r="Z760" s="963"/>
    </row>
    <row r="761" spans="1:26">
      <c r="A761" s="1023"/>
      <c r="B761" s="963"/>
      <c r="C761" s="986"/>
      <c r="D761" s="780"/>
      <c r="E761" s="780"/>
      <c r="F761" s="986"/>
      <c r="G761" s="963"/>
      <c r="H761" s="893"/>
      <c r="I761" s="893"/>
      <c r="J761" s="893"/>
      <c r="K761" s="893"/>
      <c r="L761" s="963"/>
      <c r="M761" s="963"/>
      <c r="N761" s="963"/>
      <c r="O761" s="963"/>
      <c r="P761" s="963"/>
      <c r="Q761" s="963"/>
      <c r="R761" s="963"/>
      <c r="S761" s="963"/>
      <c r="T761" s="963"/>
      <c r="U761" s="963"/>
      <c r="V761" s="963"/>
      <c r="W761" s="963"/>
      <c r="X761" s="963"/>
      <c r="Y761" s="963"/>
      <c r="Z761" s="963"/>
    </row>
    <row r="762" spans="1:26">
      <c r="A762" s="1023"/>
      <c r="B762" s="963"/>
      <c r="C762" s="986"/>
      <c r="D762" s="780"/>
      <c r="E762" s="780"/>
      <c r="F762" s="986"/>
      <c r="G762" s="963"/>
      <c r="H762" s="893"/>
      <c r="I762" s="893"/>
      <c r="J762" s="893"/>
      <c r="K762" s="893"/>
      <c r="L762" s="963"/>
      <c r="M762" s="963"/>
      <c r="N762" s="963"/>
      <c r="O762" s="963"/>
      <c r="P762" s="963"/>
      <c r="Q762" s="963"/>
      <c r="R762" s="963"/>
      <c r="S762" s="963"/>
      <c r="T762" s="963"/>
      <c r="U762" s="963"/>
      <c r="V762" s="963"/>
      <c r="W762" s="963"/>
      <c r="X762" s="963"/>
      <c r="Y762" s="963"/>
      <c r="Z762" s="963"/>
    </row>
    <row r="763" spans="1:26">
      <c r="A763" s="1023"/>
      <c r="B763" s="963"/>
      <c r="C763" s="986"/>
      <c r="D763" s="780"/>
      <c r="E763" s="780"/>
      <c r="F763" s="986"/>
      <c r="G763" s="963"/>
      <c r="H763" s="893"/>
      <c r="I763" s="893"/>
      <c r="J763" s="893"/>
      <c r="K763" s="893"/>
      <c r="L763" s="963"/>
      <c r="M763" s="963"/>
      <c r="N763" s="963"/>
      <c r="O763" s="963"/>
      <c r="P763" s="963"/>
      <c r="Q763" s="963"/>
      <c r="R763" s="963"/>
      <c r="S763" s="963"/>
      <c r="T763" s="963"/>
      <c r="U763" s="963"/>
      <c r="V763" s="963"/>
      <c r="W763" s="963"/>
      <c r="X763" s="963"/>
      <c r="Y763" s="963"/>
      <c r="Z763" s="963"/>
    </row>
    <row r="764" spans="1:26">
      <c r="A764" s="1023"/>
      <c r="B764" s="963"/>
      <c r="C764" s="986"/>
      <c r="D764" s="780"/>
      <c r="E764" s="780"/>
      <c r="F764" s="986"/>
      <c r="G764" s="963"/>
      <c r="H764" s="893"/>
      <c r="I764" s="893"/>
      <c r="J764" s="893"/>
      <c r="K764" s="893"/>
      <c r="L764" s="963"/>
      <c r="M764" s="963"/>
      <c r="N764" s="963"/>
      <c r="O764" s="963"/>
      <c r="P764" s="963"/>
      <c r="Q764" s="963"/>
      <c r="R764" s="963"/>
      <c r="S764" s="963"/>
      <c r="T764" s="963"/>
      <c r="U764" s="963"/>
      <c r="V764" s="963"/>
      <c r="W764" s="963"/>
      <c r="X764" s="963"/>
      <c r="Y764" s="963"/>
      <c r="Z764" s="963"/>
    </row>
    <row r="765" spans="1:26">
      <c r="A765" s="1023"/>
      <c r="B765" s="963"/>
      <c r="C765" s="986"/>
      <c r="D765" s="780"/>
      <c r="E765" s="780"/>
      <c r="F765" s="986"/>
      <c r="G765" s="963"/>
      <c r="H765" s="893"/>
      <c r="I765" s="893"/>
      <c r="J765" s="893"/>
      <c r="K765" s="893"/>
      <c r="L765" s="963"/>
      <c r="M765" s="963"/>
      <c r="N765" s="963"/>
      <c r="O765" s="963"/>
      <c r="P765" s="963"/>
      <c r="Q765" s="963"/>
      <c r="R765" s="963"/>
      <c r="S765" s="963"/>
      <c r="T765" s="963"/>
      <c r="U765" s="963"/>
      <c r="V765" s="963"/>
      <c r="W765" s="963"/>
      <c r="X765" s="963"/>
      <c r="Y765" s="963"/>
      <c r="Z765" s="963"/>
    </row>
    <row r="766" spans="1:26">
      <c r="A766" s="1023"/>
      <c r="B766" s="963"/>
      <c r="C766" s="986"/>
      <c r="D766" s="780"/>
      <c r="E766" s="780"/>
      <c r="F766" s="986"/>
      <c r="G766" s="963"/>
      <c r="H766" s="893"/>
      <c r="I766" s="893"/>
      <c r="J766" s="893"/>
      <c r="K766" s="893"/>
      <c r="L766" s="963"/>
      <c r="M766" s="963"/>
      <c r="N766" s="963"/>
      <c r="O766" s="963"/>
      <c r="P766" s="963"/>
      <c r="Q766" s="963"/>
      <c r="R766" s="963"/>
      <c r="S766" s="963"/>
      <c r="T766" s="963"/>
      <c r="U766" s="963"/>
      <c r="V766" s="963"/>
      <c r="W766" s="963"/>
      <c r="X766" s="963"/>
      <c r="Y766" s="963"/>
      <c r="Z766" s="963"/>
    </row>
    <row r="767" spans="1:26">
      <c r="A767" s="1023"/>
      <c r="B767" s="963"/>
      <c r="C767" s="986"/>
      <c r="D767" s="780"/>
      <c r="E767" s="780"/>
      <c r="F767" s="986"/>
      <c r="G767" s="963"/>
      <c r="H767" s="893"/>
      <c r="I767" s="893"/>
      <c r="J767" s="893"/>
      <c r="K767" s="893"/>
      <c r="L767" s="963"/>
      <c r="M767" s="963"/>
      <c r="N767" s="963"/>
      <c r="O767" s="963"/>
      <c r="P767" s="963"/>
      <c r="Q767" s="963"/>
      <c r="R767" s="963"/>
      <c r="S767" s="963"/>
      <c r="T767" s="963"/>
      <c r="U767" s="963"/>
      <c r="V767" s="963"/>
      <c r="W767" s="963"/>
      <c r="X767" s="963"/>
      <c r="Y767" s="963"/>
      <c r="Z767" s="963"/>
    </row>
    <row r="768" spans="1:26">
      <c r="A768" s="1023"/>
      <c r="B768" s="963"/>
      <c r="C768" s="986"/>
      <c r="D768" s="780"/>
      <c r="E768" s="780"/>
      <c r="F768" s="986"/>
      <c r="G768" s="963"/>
      <c r="H768" s="893"/>
      <c r="I768" s="893"/>
      <c r="J768" s="893"/>
      <c r="K768" s="893"/>
      <c r="L768" s="963"/>
      <c r="M768" s="963"/>
      <c r="N768" s="963"/>
      <c r="O768" s="963"/>
      <c r="P768" s="963"/>
      <c r="Q768" s="963"/>
      <c r="R768" s="963"/>
      <c r="S768" s="963"/>
      <c r="T768" s="963"/>
      <c r="U768" s="963"/>
      <c r="V768" s="963"/>
      <c r="W768" s="963"/>
      <c r="X768" s="963"/>
      <c r="Y768" s="963"/>
      <c r="Z768" s="963"/>
    </row>
    <row r="769" spans="1:26">
      <c r="A769" s="1023"/>
      <c r="B769" s="963"/>
      <c r="C769" s="986"/>
      <c r="D769" s="780"/>
      <c r="E769" s="780"/>
      <c r="F769" s="986"/>
      <c r="G769" s="963"/>
      <c r="H769" s="893"/>
      <c r="I769" s="893"/>
      <c r="J769" s="893"/>
      <c r="K769" s="893"/>
      <c r="L769" s="963"/>
      <c r="M769" s="963"/>
      <c r="N769" s="963"/>
      <c r="O769" s="963"/>
      <c r="P769" s="963"/>
      <c r="Q769" s="963"/>
      <c r="R769" s="963"/>
      <c r="S769" s="963"/>
      <c r="T769" s="963"/>
      <c r="U769" s="963"/>
      <c r="V769" s="963"/>
      <c r="W769" s="963"/>
      <c r="X769" s="963"/>
      <c r="Y769" s="963"/>
      <c r="Z769" s="963"/>
    </row>
    <row r="770" spans="1:26">
      <c r="A770" s="1023"/>
      <c r="B770" s="963"/>
      <c r="C770" s="986"/>
      <c r="D770" s="780"/>
      <c r="E770" s="780"/>
      <c r="F770" s="986"/>
      <c r="G770" s="963"/>
      <c r="H770" s="893"/>
      <c r="I770" s="893"/>
      <c r="J770" s="893"/>
      <c r="K770" s="893"/>
      <c r="L770" s="963"/>
      <c r="M770" s="963"/>
      <c r="N770" s="963"/>
      <c r="O770" s="963"/>
      <c r="P770" s="963"/>
      <c r="Q770" s="963"/>
      <c r="R770" s="963"/>
      <c r="S770" s="963"/>
      <c r="T770" s="963"/>
      <c r="U770" s="963"/>
      <c r="V770" s="963"/>
      <c r="W770" s="963"/>
      <c r="X770" s="963"/>
      <c r="Y770" s="963"/>
      <c r="Z770" s="963"/>
    </row>
    <row r="771" spans="1:26">
      <c r="A771" s="1023"/>
      <c r="B771" s="963"/>
      <c r="C771" s="986"/>
      <c r="D771" s="780"/>
      <c r="E771" s="780"/>
      <c r="F771" s="986"/>
      <c r="G771" s="963"/>
      <c r="H771" s="893"/>
      <c r="I771" s="893"/>
      <c r="J771" s="893"/>
      <c r="K771" s="893"/>
      <c r="L771" s="963"/>
      <c r="M771" s="963"/>
      <c r="N771" s="963"/>
      <c r="O771" s="963"/>
      <c r="P771" s="963"/>
      <c r="Q771" s="963"/>
      <c r="R771" s="963"/>
      <c r="S771" s="963"/>
      <c r="T771" s="963"/>
      <c r="U771" s="963"/>
      <c r="V771" s="963"/>
      <c r="W771" s="963"/>
      <c r="X771" s="963"/>
      <c r="Y771" s="963"/>
      <c r="Z771" s="963"/>
    </row>
    <row r="772" spans="1:26">
      <c r="A772" s="1023"/>
      <c r="B772" s="963"/>
      <c r="C772" s="986"/>
      <c r="D772" s="780"/>
      <c r="E772" s="780"/>
      <c r="F772" s="986"/>
      <c r="G772" s="963"/>
      <c r="H772" s="893"/>
      <c r="I772" s="893"/>
      <c r="J772" s="893"/>
      <c r="K772" s="893"/>
      <c r="L772" s="963"/>
      <c r="M772" s="963"/>
      <c r="N772" s="963"/>
      <c r="O772" s="963"/>
      <c r="P772" s="963"/>
      <c r="Q772" s="963"/>
      <c r="R772" s="963"/>
      <c r="S772" s="963"/>
      <c r="T772" s="963"/>
      <c r="U772" s="963"/>
      <c r="V772" s="963"/>
      <c r="W772" s="963"/>
      <c r="X772" s="963"/>
      <c r="Y772" s="963"/>
      <c r="Z772" s="963"/>
    </row>
    <row r="773" spans="1:26">
      <c r="A773" s="1023"/>
      <c r="B773" s="963"/>
      <c r="C773" s="986"/>
      <c r="D773" s="780"/>
      <c r="E773" s="780"/>
      <c r="F773" s="986"/>
      <c r="G773" s="963"/>
      <c r="H773" s="893"/>
      <c r="I773" s="893"/>
      <c r="J773" s="893"/>
      <c r="K773" s="893"/>
      <c r="L773" s="963"/>
      <c r="M773" s="963"/>
      <c r="N773" s="963"/>
      <c r="O773" s="963"/>
      <c r="P773" s="963"/>
      <c r="Q773" s="963"/>
      <c r="R773" s="963"/>
      <c r="S773" s="963"/>
      <c r="T773" s="963"/>
      <c r="U773" s="963"/>
      <c r="V773" s="963"/>
      <c r="W773" s="963"/>
      <c r="X773" s="963"/>
      <c r="Y773" s="963"/>
      <c r="Z773" s="963"/>
    </row>
    <row r="774" spans="1:26">
      <c r="A774" s="1023"/>
      <c r="B774" s="963"/>
      <c r="C774" s="986"/>
      <c r="D774" s="780"/>
      <c r="E774" s="780"/>
      <c r="F774" s="986"/>
      <c r="G774" s="963"/>
      <c r="H774" s="893"/>
      <c r="I774" s="893"/>
      <c r="J774" s="893"/>
      <c r="K774" s="893"/>
      <c r="L774" s="963"/>
      <c r="M774" s="963"/>
      <c r="N774" s="963"/>
      <c r="O774" s="963"/>
      <c r="P774" s="963"/>
      <c r="Q774" s="963"/>
      <c r="R774" s="963"/>
      <c r="S774" s="963"/>
      <c r="T774" s="963"/>
      <c r="U774" s="963"/>
      <c r="V774" s="963"/>
      <c r="W774" s="963"/>
      <c r="X774" s="963"/>
      <c r="Y774" s="963"/>
      <c r="Z774" s="963"/>
    </row>
    <row r="775" spans="1:26">
      <c r="A775" s="1023"/>
      <c r="B775" s="963"/>
      <c r="C775" s="986"/>
      <c r="D775" s="780"/>
      <c r="E775" s="780"/>
      <c r="F775" s="986"/>
      <c r="G775" s="963"/>
      <c r="H775" s="893"/>
      <c r="I775" s="893"/>
      <c r="J775" s="893"/>
      <c r="K775" s="893"/>
      <c r="L775" s="963"/>
      <c r="M775" s="963"/>
      <c r="N775" s="963"/>
      <c r="O775" s="963"/>
      <c r="P775" s="963"/>
      <c r="Q775" s="963"/>
      <c r="R775" s="963"/>
      <c r="S775" s="963"/>
      <c r="T775" s="963"/>
      <c r="U775" s="963"/>
      <c r="V775" s="963"/>
      <c r="W775" s="963"/>
      <c r="X775" s="963"/>
      <c r="Y775" s="963"/>
      <c r="Z775" s="963"/>
    </row>
    <row r="776" spans="1:26">
      <c r="A776" s="1023"/>
      <c r="B776" s="963"/>
      <c r="C776" s="986"/>
      <c r="D776" s="780"/>
      <c r="E776" s="780"/>
      <c r="F776" s="986"/>
      <c r="G776" s="963"/>
      <c r="H776" s="893"/>
      <c r="I776" s="893"/>
      <c r="J776" s="893"/>
      <c r="K776" s="893"/>
      <c r="L776" s="963"/>
      <c r="M776" s="963"/>
      <c r="N776" s="963"/>
      <c r="O776" s="963"/>
      <c r="P776" s="963"/>
      <c r="Q776" s="963"/>
      <c r="R776" s="963"/>
      <c r="S776" s="963"/>
      <c r="T776" s="963"/>
      <c r="U776" s="963"/>
      <c r="V776" s="963"/>
      <c r="W776" s="963"/>
      <c r="X776" s="963"/>
      <c r="Y776" s="963"/>
      <c r="Z776" s="963"/>
    </row>
    <row r="777" spans="1:26">
      <c r="A777" s="1023"/>
      <c r="B777" s="963"/>
      <c r="C777" s="986"/>
      <c r="D777" s="780"/>
      <c r="E777" s="780"/>
      <c r="F777" s="986"/>
      <c r="G777" s="963"/>
      <c r="H777" s="893"/>
      <c r="I777" s="893"/>
      <c r="J777" s="893"/>
      <c r="K777" s="893"/>
      <c r="L777" s="963"/>
      <c r="M777" s="963"/>
      <c r="N777" s="963"/>
      <c r="O777" s="963"/>
      <c r="P777" s="963"/>
      <c r="Q777" s="963"/>
      <c r="R777" s="963"/>
      <c r="S777" s="963"/>
      <c r="T777" s="963"/>
      <c r="U777" s="963"/>
      <c r="V777" s="963"/>
      <c r="W777" s="963"/>
      <c r="X777" s="963"/>
      <c r="Y777" s="963"/>
      <c r="Z777" s="963"/>
    </row>
    <row r="778" spans="1:26">
      <c r="A778" s="1023"/>
      <c r="B778" s="963"/>
      <c r="C778" s="986"/>
      <c r="D778" s="780"/>
      <c r="E778" s="780"/>
      <c r="F778" s="986"/>
      <c r="G778" s="963"/>
      <c r="H778" s="893"/>
      <c r="I778" s="893"/>
      <c r="J778" s="893"/>
      <c r="K778" s="893"/>
      <c r="L778" s="963"/>
      <c r="M778" s="963"/>
      <c r="N778" s="963"/>
      <c r="O778" s="963"/>
      <c r="P778" s="963"/>
      <c r="Q778" s="963"/>
      <c r="R778" s="963"/>
      <c r="S778" s="963"/>
      <c r="T778" s="963"/>
      <c r="U778" s="963"/>
      <c r="V778" s="963"/>
      <c r="W778" s="963"/>
      <c r="X778" s="963"/>
      <c r="Y778" s="963"/>
      <c r="Z778" s="963"/>
    </row>
    <row r="779" spans="1:26">
      <c r="A779" s="1023"/>
      <c r="B779" s="963"/>
      <c r="C779" s="986"/>
      <c r="D779" s="780"/>
      <c r="E779" s="780"/>
      <c r="F779" s="986"/>
      <c r="G779" s="963"/>
      <c r="H779" s="893"/>
      <c r="I779" s="893"/>
      <c r="J779" s="893"/>
      <c r="K779" s="893"/>
      <c r="L779" s="963"/>
      <c r="M779" s="963"/>
      <c r="N779" s="963"/>
      <c r="O779" s="963"/>
      <c r="P779" s="963"/>
      <c r="Q779" s="963"/>
      <c r="R779" s="963"/>
      <c r="S779" s="963"/>
      <c r="T779" s="963"/>
      <c r="U779" s="963"/>
      <c r="V779" s="963"/>
      <c r="W779" s="963"/>
      <c r="X779" s="963"/>
      <c r="Y779" s="963"/>
      <c r="Z779" s="963"/>
    </row>
    <row r="780" spans="1:26">
      <c r="A780" s="1023"/>
      <c r="B780" s="963"/>
      <c r="C780" s="986"/>
      <c r="D780" s="780"/>
      <c r="E780" s="780"/>
      <c r="F780" s="986"/>
      <c r="G780" s="963"/>
      <c r="H780" s="893"/>
      <c r="I780" s="893"/>
      <c r="J780" s="893"/>
      <c r="K780" s="893"/>
      <c r="L780" s="963"/>
      <c r="M780" s="963"/>
      <c r="N780" s="963"/>
      <c r="O780" s="963"/>
      <c r="P780" s="963"/>
      <c r="Q780" s="963"/>
      <c r="R780" s="963"/>
      <c r="S780" s="963"/>
      <c r="T780" s="963"/>
      <c r="U780" s="963"/>
      <c r="V780" s="963"/>
      <c r="W780" s="963"/>
      <c r="X780" s="963"/>
      <c r="Y780" s="963"/>
      <c r="Z780" s="963"/>
    </row>
    <row r="781" spans="1:26">
      <c r="A781" s="1023"/>
      <c r="B781" s="963"/>
      <c r="C781" s="986"/>
      <c r="D781" s="780"/>
      <c r="E781" s="780"/>
      <c r="F781" s="986"/>
      <c r="G781" s="963"/>
      <c r="H781" s="893"/>
      <c r="I781" s="893"/>
      <c r="J781" s="893"/>
      <c r="K781" s="893"/>
      <c r="L781" s="963"/>
      <c r="M781" s="963"/>
      <c r="N781" s="963"/>
      <c r="O781" s="963"/>
      <c r="P781" s="963"/>
      <c r="Q781" s="963"/>
      <c r="R781" s="963"/>
      <c r="S781" s="963"/>
      <c r="T781" s="963"/>
      <c r="U781" s="963"/>
      <c r="V781" s="963"/>
      <c r="W781" s="963"/>
      <c r="X781" s="963"/>
      <c r="Y781" s="963"/>
      <c r="Z781" s="963"/>
    </row>
    <row r="782" spans="1:26">
      <c r="A782" s="1023"/>
      <c r="B782" s="963"/>
      <c r="C782" s="986"/>
      <c r="D782" s="780"/>
      <c r="E782" s="780"/>
      <c r="F782" s="986"/>
      <c r="G782" s="963"/>
      <c r="H782" s="893"/>
      <c r="I782" s="893"/>
      <c r="J782" s="893"/>
      <c r="K782" s="893"/>
      <c r="L782" s="963"/>
      <c r="M782" s="963"/>
      <c r="N782" s="963"/>
      <c r="O782" s="963"/>
      <c r="P782" s="963"/>
      <c r="Q782" s="963"/>
      <c r="R782" s="963"/>
      <c r="S782" s="963"/>
      <c r="T782" s="963"/>
      <c r="U782" s="963"/>
      <c r="V782" s="963"/>
      <c r="W782" s="963"/>
      <c r="X782" s="963"/>
      <c r="Y782" s="963"/>
      <c r="Z782" s="963"/>
    </row>
    <row r="783" spans="1:26">
      <c r="A783" s="1023"/>
      <c r="B783" s="963"/>
      <c r="C783" s="986"/>
      <c r="D783" s="780"/>
      <c r="E783" s="780"/>
      <c r="F783" s="986"/>
      <c r="G783" s="963"/>
      <c r="H783" s="893"/>
      <c r="I783" s="893"/>
      <c r="J783" s="893"/>
      <c r="K783" s="893"/>
      <c r="L783" s="963"/>
      <c r="M783" s="963"/>
      <c r="N783" s="963"/>
      <c r="O783" s="963"/>
      <c r="P783" s="963"/>
      <c r="Q783" s="963"/>
      <c r="R783" s="963"/>
      <c r="S783" s="963"/>
      <c r="T783" s="963"/>
      <c r="U783" s="963"/>
      <c r="V783" s="963"/>
      <c r="W783" s="963"/>
      <c r="X783" s="963"/>
      <c r="Y783" s="963"/>
      <c r="Z783" s="963"/>
    </row>
    <row r="784" spans="1:26">
      <c r="A784" s="1023"/>
      <c r="B784" s="963"/>
      <c r="C784" s="986"/>
      <c r="D784" s="780"/>
      <c r="E784" s="780"/>
      <c r="F784" s="986"/>
      <c r="G784" s="963"/>
      <c r="H784" s="893"/>
      <c r="I784" s="893"/>
      <c r="J784" s="893"/>
      <c r="K784" s="893"/>
      <c r="L784" s="963"/>
      <c r="M784" s="963"/>
      <c r="N784" s="963"/>
      <c r="O784" s="963"/>
      <c r="P784" s="963"/>
      <c r="Q784" s="963"/>
      <c r="R784" s="963"/>
      <c r="S784" s="963"/>
      <c r="T784" s="963"/>
      <c r="U784" s="963"/>
      <c r="V784" s="963"/>
      <c r="W784" s="963"/>
      <c r="X784" s="963"/>
      <c r="Y784" s="963"/>
      <c r="Z784" s="963"/>
    </row>
    <row r="785" spans="1:26">
      <c r="A785" s="1023"/>
      <c r="B785" s="963"/>
      <c r="C785" s="986"/>
      <c r="D785" s="780"/>
      <c r="E785" s="780"/>
      <c r="F785" s="986"/>
      <c r="G785" s="963"/>
      <c r="H785" s="893"/>
      <c r="I785" s="893"/>
      <c r="J785" s="893"/>
      <c r="K785" s="893"/>
      <c r="L785" s="963"/>
      <c r="M785" s="963"/>
      <c r="N785" s="963"/>
      <c r="O785" s="963"/>
      <c r="P785" s="963"/>
      <c r="Q785" s="963"/>
      <c r="R785" s="963"/>
      <c r="S785" s="963"/>
      <c r="T785" s="963"/>
      <c r="U785" s="963"/>
      <c r="V785" s="963"/>
      <c r="W785" s="963"/>
      <c r="X785" s="963"/>
      <c r="Y785" s="963"/>
      <c r="Z785" s="963"/>
    </row>
    <row r="786" spans="1:26">
      <c r="A786" s="1023"/>
      <c r="B786" s="963"/>
      <c r="C786" s="986"/>
      <c r="D786" s="780"/>
      <c r="E786" s="780"/>
      <c r="F786" s="986"/>
      <c r="G786" s="963"/>
      <c r="H786" s="893"/>
      <c r="I786" s="893"/>
      <c r="J786" s="893"/>
      <c r="K786" s="893"/>
      <c r="L786" s="963"/>
      <c r="M786" s="963"/>
      <c r="N786" s="963"/>
      <c r="O786" s="963"/>
      <c r="P786" s="963"/>
      <c r="Q786" s="963"/>
      <c r="R786" s="963"/>
      <c r="S786" s="963"/>
      <c r="T786" s="963"/>
      <c r="U786" s="963"/>
      <c r="V786" s="963"/>
      <c r="W786" s="963"/>
      <c r="X786" s="963"/>
      <c r="Y786" s="963"/>
      <c r="Z786" s="963"/>
    </row>
    <row r="787" spans="1:26">
      <c r="A787" s="1023"/>
      <c r="B787" s="963"/>
      <c r="C787" s="986"/>
      <c r="D787" s="780"/>
      <c r="E787" s="780"/>
      <c r="F787" s="986"/>
      <c r="G787" s="963"/>
      <c r="H787" s="893"/>
      <c r="I787" s="893"/>
      <c r="J787" s="893"/>
      <c r="K787" s="893"/>
      <c r="L787" s="963"/>
      <c r="M787" s="963"/>
      <c r="N787" s="963"/>
      <c r="O787" s="963"/>
      <c r="P787" s="963"/>
      <c r="Q787" s="963"/>
      <c r="R787" s="963"/>
      <c r="S787" s="963"/>
      <c r="T787" s="963"/>
      <c r="U787" s="963"/>
      <c r="V787" s="963"/>
      <c r="W787" s="963"/>
      <c r="X787" s="963"/>
      <c r="Y787" s="963"/>
      <c r="Z787" s="963"/>
    </row>
    <row r="788" spans="1:26">
      <c r="A788" s="1023"/>
      <c r="B788" s="963"/>
      <c r="C788" s="986"/>
      <c r="D788" s="780"/>
      <c r="E788" s="780"/>
      <c r="F788" s="986"/>
      <c r="G788" s="963"/>
      <c r="H788" s="893"/>
      <c r="I788" s="893"/>
      <c r="J788" s="893"/>
      <c r="K788" s="893"/>
      <c r="L788" s="963"/>
      <c r="M788" s="963"/>
      <c r="N788" s="963"/>
      <c r="O788" s="963"/>
      <c r="P788" s="963"/>
      <c r="Q788" s="963"/>
      <c r="R788" s="963"/>
      <c r="S788" s="963"/>
      <c r="T788" s="963"/>
      <c r="U788" s="963"/>
      <c r="V788" s="963"/>
      <c r="W788" s="963"/>
      <c r="X788" s="963"/>
      <c r="Y788" s="963"/>
      <c r="Z788" s="963"/>
    </row>
    <row r="789" spans="1:26">
      <c r="A789" s="1023"/>
      <c r="B789" s="963"/>
      <c r="C789" s="986"/>
      <c r="D789" s="780"/>
      <c r="E789" s="780"/>
      <c r="F789" s="986"/>
      <c r="G789" s="963"/>
      <c r="H789" s="893"/>
      <c r="I789" s="893"/>
      <c r="J789" s="893"/>
      <c r="K789" s="893"/>
      <c r="L789" s="963"/>
      <c r="M789" s="963"/>
      <c r="N789" s="963"/>
      <c r="O789" s="963"/>
      <c r="P789" s="963"/>
      <c r="Q789" s="963"/>
      <c r="R789" s="963"/>
      <c r="S789" s="963"/>
      <c r="T789" s="963"/>
      <c r="U789" s="963"/>
      <c r="V789" s="963"/>
      <c r="W789" s="963"/>
      <c r="X789" s="963"/>
      <c r="Y789" s="963"/>
      <c r="Z789" s="963"/>
    </row>
    <row r="790" spans="1:26">
      <c r="A790" s="1023"/>
      <c r="B790" s="963"/>
      <c r="C790" s="986"/>
      <c r="D790" s="780"/>
      <c r="E790" s="780"/>
      <c r="F790" s="986"/>
      <c r="G790" s="963"/>
      <c r="H790" s="893"/>
      <c r="I790" s="893"/>
      <c r="J790" s="893"/>
      <c r="K790" s="893"/>
      <c r="L790" s="963"/>
      <c r="M790" s="963"/>
      <c r="N790" s="963"/>
      <c r="O790" s="963"/>
      <c r="P790" s="963"/>
      <c r="Q790" s="963"/>
      <c r="R790" s="963"/>
      <c r="S790" s="963"/>
      <c r="T790" s="963"/>
      <c r="U790" s="963"/>
      <c r="V790" s="963"/>
      <c r="W790" s="963"/>
      <c r="X790" s="963"/>
      <c r="Y790" s="963"/>
      <c r="Z790" s="963"/>
    </row>
    <row r="791" spans="1:26">
      <c r="A791" s="1023"/>
      <c r="B791" s="963"/>
      <c r="C791" s="986"/>
      <c r="D791" s="780"/>
      <c r="E791" s="780"/>
      <c r="F791" s="986"/>
      <c r="G791" s="963"/>
      <c r="H791" s="893"/>
      <c r="I791" s="893"/>
      <c r="J791" s="893"/>
      <c r="K791" s="893"/>
      <c r="L791" s="963"/>
      <c r="M791" s="963"/>
      <c r="N791" s="963"/>
      <c r="O791" s="963"/>
      <c r="P791" s="963"/>
      <c r="Q791" s="963"/>
      <c r="R791" s="963"/>
      <c r="S791" s="963"/>
      <c r="T791" s="963"/>
      <c r="U791" s="963"/>
      <c r="V791" s="963"/>
      <c r="W791" s="963"/>
      <c r="X791" s="963"/>
      <c r="Y791" s="963"/>
      <c r="Z791" s="963"/>
    </row>
    <row r="792" spans="1:26">
      <c r="A792" s="1023"/>
      <c r="B792" s="963"/>
      <c r="C792" s="986"/>
      <c r="D792" s="780"/>
      <c r="E792" s="780"/>
      <c r="F792" s="986"/>
      <c r="G792" s="963"/>
      <c r="H792" s="893"/>
      <c r="I792" s="893"/>
      <c r="J792" s="893"/>
      <c r="K792" s="893"/>
      <c r="L792" s="963"/>
      <c r="M792" s="963"/>
      <c r="N792" s="963"/>
      <c r="O792" s="963"/>
      <c r="P792" s="963"/>
      <c r="Q792" s="963"/>
      <c r="R792" s="963"/>
      <c r="S792" s="963"/>
      <c r="T792" s="963"/>
      <c r="U792" s="963"/>
      <c r="V792" s="963"/>
      <c r="W792" s="963"/>
      <c r="X792" s="963"/>
      <c r="Y792" s="963"/>
      <c r="Z792" s="963"/>
    </row>
    <row r="793" spans="1:26">
      <c r="A793" s="1023"/>
      <c r="B793" s="963"/>
      <c r="C793" s="986"/>
      <c r="D793" s="780"/>
      <c r="E793" s="780"/>
      <c r="F793" s="986"/>
      <c r="G793" s="963"/>
      <c r="H793" s="893"/>
      <c r="I793" s="893"/>
      <c r="J793" s="893"/>
      <c r="K793" s="893"/>
      <c r="L793" s="963"/>
      <c r="M793" s="963"/>
      <c r="N793" s="963"/>
      <c r="O793" s="963"/>
      <c r="P793" s="963"/>
      <c r="Q793" s="963"/>
      <c r="R793" s="963"/>
      <c r="S793" s="963"/>
      <c r="T793" s="963"/>
      <c r="U793" s="963"/>
      <c r="V793" s="963"/>
      <c r="W793" s="963"/>
      <c r="X793" s="963"/>
      <c r="Y793" s="963"/>
      <c r="Z793" s="963"/>
    </row>
    <row r="794" spans="1:26">
      <c r="A794" s="1023"/>
      <c r="B794" s="963"/>
      <c r="C794" s="986"/>
      <c r="D794" s="780"/>
      <c r="E794" s="780"/>
      <c r="F794" s="986"/>
      <c r="G794" s="963"/>
      <c r="H794" s="893"/>
      <c r="I794" s="893"/>
      <c r="J794" s="893"/>
      <c r="K794" s="893"/>
      <c r="L794" s="963"/>
      <c r="M794" s="963"/>
      <c r="N794" s="963"/>
      <c r="O794" s="963"/>
      <c r="P794" s="963"/>
      <c r="Q794" s="963"/>
      <c r="R794" s="963"/>
      <c r="S794" s="963"/>
      <c r="T794" s="963"/>
      <c r="U794" s="963"/>
      <c r="V794" s="963"/>
      <c r="W794" s="963"/>
      <c r="X794" s="963"/>
      <c r="Y794" s="963"/>
      <c r="Z794" s="963"/>
    </row>
    <row r="795" spans="1:26">
      <c r="A795" s="1023"/>
      <c r="B795" s="963"/>
      <c r="C795" s="986"/>
      <c r="D795" s="780"/>
      <c r="E795" s="780"/>
      <c r="F795" s="986"/>
      <c r="G795" s="963"/>
      <c r="H795" s="893"/>
      <c r="I795" s="893"/>
      <c r="J795" s="893"/>
      <c r="K795" s="893"/>
      <c r="L795" s="963"/>
      <c r="M795" s="963"/>
      <c r="N795" s="963"/>
      <c r="O795" s="963"/>
      <c r="P795" s="963"/>
      <c r="Q795" s="963"/>
      <c r="R795" s="963"/>
      <c r="S795" s="963"/>
      <c r="T795" s="963"/>
      <c r="U795" s="963"/>
      <c r="V795" s="963"/>
      <c r="W795" s="963"/>
      <c r="X795" s="963"/>
      <c r="Y795" s="963"/>
      <c r="Z795" s="963"/>
    </row>
    <row r="796" spans="1:26">
      <c r="A796" s="1023"/>
      <c r="B796" s="963"/>
      <c r="C796" s="986"/>
      <c r="D796" s="780"/>
      <c r="E796" s="780"/>
      <c r="F796" s="986"/>
      <c r="G796" s="963"/>
      <c r="H796" s="893"/>
      <c r="I796" s="893"/>
      <c r="J796" s="893"/>
      <c r="K796" s="893"/>
      <c r="L796" s="963"/>
      <c r="M796" s="963"/>
      <c r="N796" s="963"/>
      <c r="O796" s="963"/>
      <c r="P796" s="963"/>
      <c r="Q796" s="963"/>
      <c r="R796" s="963"/>
      <c r="S796" s="963"/>
      <c r="T796" s="963"/>
      <c r="U796" s="963"/>
      <c r="V796" s="963"/>
      <c r="W796" s="963"/>
      <c r="X796" s="963"/>
      <c r="Y796" s="963"/>
      <c r="Z796" s="963"/>
    </row>
    <row r="797" spans="1:26">
      <c r="A797" s="1023"/>
      <c r="B797" s="963"/>
      <c r="C797" s="986"/>
      <c r="D797" s="780"/>
      <c r="E797" s="780"/>
      <c r="F797" s="986"/>
      <c r="G797" s="963"/>
      <c r="H797" s="893"/>
      <c r="I797" s="893"/>
      <c r="J797" s="893"/>
      <c r="K797" s="893"/>
      <c r="L797" s="963"/>
      <c r="M797" s="963"/>
      <c r="N797" s="963"/>
      <c r="O797" s="963"/>
      <c r="P797" s="963"/>
      <c r="Q797" s="963"/>
      <c r="R797" s="963"/>
      <c r="S797" s="963"/>
      <c r="T797" s="963"/>
      <c r="U797" s="963"/>
      <c r="V797" s="963"/>
      <c r="W797" s="963"/>
      <c r="X797" s="963"/>
      <c r="Y797" s="963"/>
      <c r="Z797" s="963"/>
    </row>
    <row r="798" spans="1:26">
      <c r="A798" s="1023"/>
      <c r="B798" s="963"/>
      <c r="C798" s="986"/>
      <c r="D798" s="780"/>
      <c r="E798" s="780"/>
      <c r="F798" s="986"/>
      <c r="G798" s="963"/>
      <c r="H798" s="893"/>
      <c r="I798" s="893"/>
      <c r="J798" s="893"/>
      <c r="K798" s="893"/>
      <c r="L798" s="963"/>
      <c r="M798" s="963"/>
      <c r="N798" s="963"/>
      <c r="O798" s="963"/>
      <c r="P798" s="963"/>
      <c r="Q798" s="963"/>
      <c r="R798" s="963"/>
      <c r="S798" s="963"/>
      <c r="T798" s="963"/>
      <c r="U798" s="963"/>
      <c r="V798" s="963"/>
      <c r="W798" s="963"/>
      <c r="X798" s="963"/>
      <c r="Y798" s="963"/>
      <c r="Z798" s="963"/>
    </row>
    <row r="799" spans="1:26">
      <c r="A799" s="1023"/>
      <c r="B799" s="963"/>
      <c r="C799" s="986"/>
      <c r="D799" s="780"/>
      <c r="E799" s="780"/>
      <c r="F799" s="986"/>
      <c r="G799" s="963"/>
      <c r="H799" s="893"/>
      <c r="I799" s="893"/>
      <c r="J799" s="893"/>
      <c r="K799" s="893"/>
      <c r="L799" s="963"/>
      <c r="M799" s="963"/>
      <c r="N799" s="963"/>
      <c r="O799" s="963"/>
      <c r="P799" s="963"/>
      <c r="Q799" s="963"/>
      <c r="R799" s="963"/>
      <c r="S799" s="963"/>
      <c r="T799" s="963"/>
      <c r="U799" s="963"/>
      <c r="V799" s="963"/>
      <c r="W799" s="963"/>
      <c r="X799" s="963"/>
      <c r="Y799" s="963"/>
      <c r="Z799" s="963"/>
    </row>
    <row r="800" spans="1:26">
      <c r="A800" s="1023"/>
      <c r="B800" s="963"/>
      <c r="C800" s="986"/>
      <c r="D800" s="780"/>
      <c r="E800" s="780"/>
      <c r="F800" s="986"/>
      <c r="G800" s="963"/>
      <c r="H800" s="893"/>
      <c r="I800" s="893"/>
      <c r="J800" s="893"/>
      <c r="K800" s="893"/>
      <c r="L800" s="963"/>
      <c r="M800" s="963"/>
      <c r="N800" s="963"/>
      <c r="O800" s="963"/>
      <c r="P800" s="963"/>
      <c r="Q800" s="963"/>
      <c r="R800" s="963"/>
      <c r="S800" s="963"/>
      <c r="T800" s="963"/>
      <c r="U800" s="963"/>
      <c r="V800" s="963"/>
      <c r="W800" s="963"/>
      <c r="X800" s="963"/>
      <c r="Y800" s="963"/>
      <c r="Z800" s="963"/>
    </row>
    <row r="801" spans="1:26">
      <c r="A801" s="1023"/>
      <c r="B801" s="963"/>
      <c r="C801" s="986"/>
      <c r="D801" s="780"/>
      <c r="E801" s="780"/>
      <c r="F801" s="986"/>
      <c r="G801" s="963"/>
      <c r="H801" s="893"/>
      <c r="I801" s="893"/>
      <c r="J801" s="893"/>
      <c r="K801" s="893"/>
      <c r="L801" s="963"/>
      <c r="M801" s="963"/>
      <c r="N801" s="963"/>
      <c r="O801" s="963"/>
      <c r="P801" s="963"/>
      <c r="Q801" s="963"/>
      <c r="R801" s="963"/>
      <c r="S801" s="963"/>
      <c r="T801" s="963"/>
      <c r="U801" s="963"/>
      <c r="V801" s="963"/>
      <c r="W801" s="963"/>
      <c r="X801" s="963"/>
      <c r="Y801" s="963"/>
      <c r="Z801" s="963"/>
    </row>
    <row r="802" spans="1:26">
      <c r="A802" s="1023"/>
      <c r="B802" s="963"/>
      <c r="C802" s="986"/>
      <c r="D802" s="780"/>
      <c r="E802" s="780"/>
      <c r="F802" s="986"/>
      <c r="G802" s="963"/>
      <c r="H802" s="893"/>
      <c r="I802" s="893"/>
      <c r="J802" s="893"/>
      <c r="K802" s="893"/>
      <c r="L802" s="963"/>
      <c r="M802" s="963"/>
      <c r="N802" s="963"/>
      <c r="O802" s="963"/>
      <c r="P802" s="963"/>
      <c r="Q802" s="963"/>
      <c r="R802" s="963"/>
      <c r="S802" s="963"/>
      <c r="T802" s="963"/>
      <c r="U802" s="963"/>
      <c r="V802" s="963"/>
      <c r="W802" s="963"/>
      <c r="X802" s="963"/>
      <c r="Y802" s="963"/>
      <c r="Z802" s="963"/>
    </row>
    <row r="803" spans="1:26">
      <c r="A803" s="1023"/>
      <c r="B803" s="963"/>
      <c r="C803" s="986"/>
      <c r="D803" s="780"/>
      <c r="E803" s="780"/>
      <c r="F803" s="986"/>
      <c r="G803" s="963"/>
      <c r="H803" s="893"/>
      <c r="I803" s="893"/>
      <c r="J803" s="893"/>
      <c r="K803" s="893"/>
      <c r="L803" s="963"/>
      <c r="M803" s="963"/>
      <c r="N803" s="963"/>
      <c r="O803" s="963"/>
      <c r="P803" s="963"/>
      <c r="Q803" s="963"/>
      <c r="R803" s="963"/>
      <c r="S803" s="963"/>
      <c r="T803" s="963"/>
      <c r="U803" s="963"/>
      <c r="V803" s="963"/>
      <c r="W803" s="963"/>
      <c r="X803" s="963"/>
      <c r="Y803" s="963"/>
      <c r="Z803" s="963"/>
    </row>
    <row r="804" spans="1:26">
      <c r="A804" s="1023"/>
      <c r="B804" s="963"/>
      <c r="C804" s="986"/>
      <c r="D804" s="780"/>
      <c r="E804" s="780"/>
      <c r="F804" s="986"/>
      <c r="G804" s="963"/>
      <c r="H804" s="893"/>
      <c r="I804" s="893"/>
      <c r="J804" s="893"/>
      <c r="K804" s="893"/>
      <c r="L804" s="963"/>
      <c r="M804" s="963"/>
      <c r="N804" s="963"/>
      <c r="O804" s="963"/>
      <c r="P804" s="963"/>
      <c r="Q804" s="963"/>
      <c r="R804" s="963"/>
      <c r="S804" s="963"/>
      <c r="T804" s="963"/>
      <c r="U804" s="963"/>
      <c r="V804" s="963"/>
      <c r="W804" s="963"/>
      <c r="X804" s="963"/>
      <c r="Y804" s="963"/>
      <c r="Z804" s="963"/>
    </row>
    <row r="805" spans="1:26">
      <c r="A805" s="1023"/>
      <c r="B805" s="963"/>
      <c r="C805" s="986"/>
      <c r="D805" s="780"/>
      <c r="E805" s="780"/>
      <c r="F805" s="986"/>
      <c r="G805" s="963"/>
      <c r="H805" s="893"/>
      <c r="I805" s="893"/>
      <c r="J805" s="893"/>
      <c r="K805" s="893"/>
      <c r="L805" s="963"/>
      <c r="M805" s="963"/>
      <c r="N805" s="963"/>
      <c r="O805" s="963"/>
      <c r="P805" s="963"/>
      <c r="Q805" s="963"/>
      <c r="R805" s="963"/>
      <c r="S805" s="963"/>
      <c r="T805" s="963"/>
      <c r="U805" s="963"/>
      <c r="V805" s="963"/>
      <c r="W805" s="963"/>
      <c r="X805" s="963"/>
      <c r="Y805" s="963"/>
      <c r="Z805" s="963"/>
    </row>
    <row r="806" spans="1:26">
      <c r="A806" s="1023"/>
      <c r="B806" s="963"/>
      <c r="C806" s="986"/>
      <c r="D806" s="780"/>
      <c r="E806" s="780"/>
      <c r="F806" s="986"/>
      <c r="G806" s="963"/>
      <c r="H806" s="893"/>
      <c r="I806" s="893"/>
      <c r="J806" s="893"/>
      <c r="K806" s="893"/>
      <c r="L806" s="963"/>
      <c r="M806" s="963"/>
      <c r="N806" s="963"/>
      <c r="O806" s="963"/>
      <c r="P806" s="963"/>
      <c r="Q806" s="963"/>
      <c r="R806" s="963"/>
      <c r="S806" s="963"/>
      <c r="T806" s="963"/>
      <c r="U806" s="963"/>
      <c r="V806" s="963"/>
      <c r="W806" s="963"/>
      <c r="X806" s="963"/>
      <c r="Y806" s="963"/>
      <c r="Z806" s="963"/>
    </row>
    <row r="807" spans="1:26">
      <c r="A807" s="1023"/>
      <c r="B807" s="963"/>
      <c r="C807" s="986"/>
      <c r="D807" s="780"/>
      <c r="E807" s="780"/>
      <c r="F807" s="986"/>
      <c r="G807" s="963"/>
      <c r="H807" s="893"/>
      <c r="I807" s="893"/>
      <c r="J807" s="893"/>
      <c r="K807" s="893"/>
      <c r="L807" s="963"/>
      <c r="M807" s="963"/>
      <c r="N807" s="963"/>
      <c r="O807" s="963"/>
      <c r="P807" s="963"/>
      <c r="Q807" s="963"/>
      <c r="R807" s="963"/>
      <c r="S807" s="963"/>
      <c r="T807" s="963"/>
      <c r="U807" s="963"/>
      <c r="V807" s="963"/>
      <c r="W807" s="963"/>
      <c r="X807" s="963"/>
      <c r="Y807" s="963"/>
      <c r="Z807" s="963"/>
    </row>
    <row r="808" spans="1:26">
      <c r="A808" s="1023"/>
      <c r="B808" s="963"/>
      <c r="C808" s="986"/>
      <c r="D808" s="780"/>
      <c r="E808" s="780"/>
      <c r="F808" s="986"/>
      <c r="G808" s="963"/>
      <c r="H808" s="893"/>
      <c r="I808" s="893"/>
      <c r="J808" s="893"/>
      <c r="K808" s="893"/>
      <c r="L808" s="963"/>
      <c r="M808" s="963"/>
      <c r="N808" s="963"/>
      <c r="O808" s="963"/>
      <c r="P808" s="963"/>
      <c r="Q808" s="963"/>
      <c r="R808" s="963"/>
      <c r="S808" s="963"/>
      <c r="T808" s="963"/>
      <c r="U808" s="963"/>
      <c r="V808" s="963"/>
      <c r="W808" s="963"/>
      <c r="X808" s="963"/>
      <c r="Y808" s="963"/>
      <c r="Z808" s="963"/>
    </row>
    <row r="809" spans="1:26">
      <c r="A809" s="1023"/>
      <c r="B809" s="963"/>
      <c r="C809" s="986"/>
      <c r="D809" s="780"/>
      <c r="E809" s="780"/>
      <c r="F809" s="986"/>
      <c r="G809" s="963"/>
      <c r="H809" s="893"/>
      <c r="I809" s="893"/>
      <c r="J809" s="893"/>
      <c r="K809" s="893"/>
      <c r="L809" s="963"/>
      <c r="M809" s="963"/>
      <c r="N809" s="963"/>
      <c r="O809" s="963"/>
      <c r="P809" s="963"/>
      <c r="Q809" s="963"/>
      <c r="R809" s="963"/>
      <c r="S809" s="963"/>
      <c r="T809" s="963"/>
      <c r="U809" s="963"/>
      <c r="V809" s="963"/>
      <c r="W809" s="963"/>
      <c r="X809" s="963"/>
      <c r="Y809" s="963"/>
      <c r="Z809" s="963"/>
    </row>
    <row r="810" spans="1:26">
      <c r="A810" s="1023"/>
      <c r="B810" s="963"/>
      <c r="C810" s="986"/>
      <c r="D810" s="780"/>
      <c r="E810" s="780"/>
      <c r="F810" s="986"/>
      <c r="G810" s="963"/>
      <c r="H810" s="893"/>
      <c r="I810" s="893"/>
      <c r="J810" s="893"/>
      <c r="K810" s="893"/>
      <c r="L810" s="963"/>
      <c r="M810" s="963"/>
      <c r="N810" s="963"/>
      <c r="O810" s="963"/>
      <c r="P810" s="963"/>
      <c r="Q810" s="963"/>
      <c r="R810" s="963"/>
      <c r="S810" s="963"/>
      <c r="T810" s="963"/>
      <c r="U810" s="963"/>
      <c r="V810" s="963"/>
      <c r="W810" s="963"/>
      <c r="X810" s="963"/>
      <c r="Y810" s="963"/>
      <c r="Z810" s="963"/>
    </row>
    <row r="811" spans="1:26">
      <c r="A811" s="1023"/>
      <c r="B811" s="963"/>
      <c r="C811" s="986"/>
      <c r="D811" s="780"/>
      <c r="E811" s="780"/>
      <c r="F811" s="986"/>
      <c r="G811" s="963"/>
      <c r="H811" s="893"/>
      <c r="I811" s="893"/>
      <c r="J811" s="893"/>
      <c r="K811" s="893"/>
      <c r="L811" s="963"/>
      <c r="M811" s="963"/>
      <c r="N811" s="963"/>
      <c r="O811" s="963"/>
      <c r="P811" s="963"/>
      <c r="Q811" s="963"/>
      <c r="R811" s="963"/>
      <c r="S811" s="963"/>
      <c r="T811" s="963"/>
      <c r="U811" s="963"/>
      <c r="V811" s="963"/>
      <c r="W811" s="963"/>
      <c r="X811" s="963"/>
      <c r="Y811" s="963"/>
      <c r="Z811" s="963"/>
    </row>
    <row r="812" spans="1:26">
      <c r="A812" s="1023"/>
      <c r="B812" s="963"/>
      <c r="C812" s="986"/>
      <c r="D812" s="780"/>
      <c r="E812" s="780"/>
      <c r="F812" s="986"/>
      <c r="G812" s="963"/>
      <c r="H812" s="893"/>
      <c r="I812" s="893"/>
      <c r="J812" s="893"/>
      <c r="K812" s="893"/>
      <c r="L812" s="963"/>
      <c r="M812" s="963"/>
      <c r="N812" s="963"/>
      <c r="O812" s="963"/>
      <c r="P812" s="963"/>
      <c r="Q812" s="963"/>
      <c r="R812" s="963"/>
      <c r="S812" s="963"/>
      <c r="T812" s="963"/>
      <c r="U812" s="963"/>
      <c r="V812" s="963"/>
      <c r="W812" s="963"/>
      <c r="X812" s="963"/>
      <c r="Y812" s="963"/>
      <c r="Z812" s="963"/>
    </row>
    <row r="813" spans="1:26">
      <c r="A813" s="1023"/>
      <c r="B813" s="963"/>
      <c r="C813" s="986"/>
      <c r="D813" s="780"/>
      <c r="E813" s="780"/>
      <c r="F813" s="986"/>
      <c r="G813" s="963"/>
      <c r="H813" s="893"/>
      <c r="I813" s="893"/>
      <c r="J813" s="893"/>
      <c r="K813" s="893"/>
      <c r="L813" s="963"/>
      <c r="M813" s="963"/>
      <c r="N813" s="963"/>
      <c r="O813" s="963"/>
      <c r="P813" s="963"/>
      <c r="Q813" s="963"/>
      <c r="R813" s="963"/>
      <c r="S813" s="963"/>
      <c r="T813" s="963"/>
      <c r="U813" s="963"/>
      <c r="V813" s="963"/>
      <c r="W813" s="963"/>
      <c r="X813" s="963"/>
      <c r="Y813" s="963"/>
      <c r="Z813" s="963"/>
    </row>
    <row r="814" spans="1:26">
      <c r="A814" s="1023"/>
      <c r="B814" s="963"/>
      <c r="C814" s="986"/>
      <c r="D814" s="780"/>
      <c r="E814" s="780"/>
      <c r="F814" s="986"/>
      <c r="G814" s="963"/>
      <c r="H814" s="893"/>
      <c r="I814" s="893"/>
      <c r="J814" s="893"/>
      <c r="K814" s="893"/>
      <c r="L814" s="963"/>
      <c r="M814" s="963"/>
      <c r="N814" s="963"/>
      <c r="O814" s="963"/>
      <c r="P814" s="963"/>
      <c r="Q814" s="963"/>
      <c r="R814" s="963"/>
      <c r="S814" s="963"/>
      <c r="T814" s="963"/>
      <c r="U814" s="963"/>
      <c r="V814" s="963"/>
      <c r="W814" s="963"/>
      <c r="X814" s="963"/>
      <c r="Y814" s="963"/>
      <c r="Z814" s="963"/>
    </row>
    <row r="815" spans="1:26">
      <c r="A815" s="1023"/>
      <c r="B815" s="963"/>
      <c r="C815" s="986"/>
      <c r="D815" s="780"/>
      <c r="E815" s="780"/>
      <c r="F815" s="986"/>
      <c r="G815" s="963"/>
      <c r="H815" s="893"/>
      <c r="I815" s="893"/>
      <c r="J815" s="893"/>
      <c r="K815" s="893"/>
      <c r="L815" s="963"/>
      <c r="M815" s="963"/>
      <c r="N815" s="963"/>
      <c r="O815" s="963"/>
      <c r="P815" s="963"/>
      <c r="Q815" s="963"/>
      <c r="R815" s="963"/>
      <c r="S815" s="963"/>
      <c r="T815" s="963"/>
      <c r="U815" s="963"/>
      <c r="V815" s="963"/>
      <c r="W815" s="963"/>
      <c r="X815" s="963"/>
      <c r="Y815" s="963"/>
      <c r="Z815" s="963"/>
    </row>
    <row r="816" spans="1:26">
      <c r="A816" s="1023"/>
      <c r="B816" s="963"/>
      <c r="C816" s="986"/>
      <c r="D816" s="780"/>
      <c r="E816" s="780"/>
      <c r="F816" s="986"/>
      <c r="G816" s="963"/>
      <c r="H816" s="893"/>
      <c r="I816" s="893"/>
      <c r="J816" s="893"/>
      <c r="K816" s="893"/>
      <c r="L816" s="963"/>
      <c r="M816" s="963"/>
      <c r="N816" s="963"/>
      <c r="O816" s="963"/>
      <c r="P816" s="963"/>
      <c r="Q816" s="963"/>
      <c r="R816" s="963"/>
      <c r="S816" s="963"/>
      <c r="T816" s="963"/>
      <c r="U816" s="963"/>
      <c r="V816" s="963"/>
      <c r="W816" s="963"/>
      <c r="X816" s="963"/>
      <c r="Y816" s="963"/>
      <c r="Z816" s="963"/>
    </row>
    <row r="817" spans="1:26">
      <c r="A817" s="1023"/>
      <c r="B817" s="963"/>
      <c r="C817" s="986"/>
      <c r="D817" s="780"/>
      <c r="E817" s="780"/>
      <c r="F817" s="986"/>
      <c r="G817" s="963"/>
      <c r="H817" s="893"/>
      <c r="I817" s="893"/>
      <c r="J817" s="893"/>
      <c r="K817" s="893"/>
      <c r="L817" s="963"/>
      <c r="M817" s="963"/>
      <c r="N817" s="963"/>
      <c r="O817" s="963"/>
      <c r="P817" s="963"/>
      <c r="Q817" s="963"/>
      <c r="R817" s="963"/>
      <c r="S817" s="963"/>
      <c r="T817" s="963"/>
      <c r="U817" s="963"/>
      <c r="V817" s="963"/>
      <c r="W817" s="963"/>
      <c r="X817" s="963"/>
      <c r="Y817" s="963"/>
      <c r="Z817" s="963"/>
    </row>
    <row r="818" spans="1:26">
      <c r="A818" s="1023"/>
      <c r="B818" s="963"/>
      <c r="C818" s="986"/>
      <c r="D818" s="780"/>
      <c r="E818" s="780"/>
      <c r="F818" s="986"/>
      <c r="G818" s="963"/>
      <c r="H818" s="893"/>
      <c r="I818" s="893"/>
      <c r="J818" s="893"/>
      <c r="K818" s="893"/>
      <c r="L818" s="963"/>
      <c r="M818" s="963"/>
      <c r="N818" s="963"/>
      <c r="O818" s="963"/>
      <c r="P818" s="963"/>
      <c r="Q818" s="963"/>
      <c r="R818" s="963"/>
      <c r="S818" s="963"/>
      <c r="T818" s="963"/>
      <c r="U818" s="963"/>
      <c r="V818" s="963"/>
      <c r="W818" s="963"/>
      <c r="X818" s="963"/>
      <c r="Y818" s="963"/>
      <c r="Z818" s="963"/>
    </row>
    <row r="819" spans="1:26">
      <c r="A819" s="1023"/>
      <c r="B819" s="963"/>
      <c r="C819" s="986"/>
      <c r="D819" s="780"/>
      <c r="E819" s="780"/>
      <c r="F819" s="986"/>
      <c r="G819" s="963"/>
      <c r="H819" s="893"/>
      <c r="I819" s="893"/>
      <c r="J819" s="893"/>
      <c r="K819" s="893"/>
      <c r="L819" s="963"/>
      <c r="M819" s="963"/>
      <c r="N819" s="963"/>
      <c r="O819" s="963"/>
      <c r="P819" s="963"/>
      <c r="Q819" s="963"/>
      <c r="R819" s="963"/>
      <c r="S819" s="963"/>
      <c r="T819" s="963"/>
      <c r="U819" s="963"/>
      <c r="V819" s="963"/>
      <c r="W819" s="963"/>
      <c r="X819" s="963"/>
      <c r="Y819" s="963"/>
      <c r="Z819" s="963"/>
    </row>
    <row r="820" spans="1:26">
      <c r="A820" s="1023"/>
      <c r="B820" s="963"/>
      <c r="C820" s="986"/>
      <c r="D820" s="780"/>
      <c r="E820" s="780"/>
      <c r="F820" s="986"/>
      <c r="G820" s="963"/>
      <c r="H820" s="893"/>
      <c r="I820" s="893"/>
      <c r="J820" s="893"/>
      <c r="K820" s="893"/>
      <c r="L820" s="963"/>
      <c r="M820" s="963"/>
      <c r="N820" s="963"/>
      <c r="O820" s="963"/>
      <c r="P820" s="963"/>
      <c r="Q820" s="963"/>
      <c r="R820" s="963"/>
      <c r="S820" s="963"/>
      <c r="T820" s="963"/>
      <c r="U820" s="963"/>
      <c r="V820" s="963"/>
      <c r="W820" s="963"/>
      <c r="X820" s="963"/>
      <c r="Y820" s="963"/>
      <c r="Z820" s="963"/>
    </row>
    <row r="821" spans="1:26">
      <c r="A821" s="1023"/>
      <c r="B821" s="963"/>
      <c r="C821" s="986"/>
      <c r="D821" s="780"/>
      <c r="E821" s="780"/>
      <c r="F821" s="986"/>
      <c r="G821" s="963"/>
      <c r="H821" s="893"/>
      <c r="I821" s="893"/>
      <c r="J821" s="893"/>
      <c r="K821" s="893"/>
      <c r="L821" s="963"/>
      <c r="M821" s="963"/>
      <c r="N821" s="963"/>
      <c r="O821" s="963"/>
      <c r="P821" s="963"/>
      <c r="Q821" s="963"/>
      <c r="R821" s="963"/>
      <c r="S821" s="963"/>
      <c r="T821" s="963"/>
      <c r="U821" s="963"/>
      <c r="V821" s="963"/>
      <c r="W821" s="963"/>
      <c r="X821" s="963"/>
      <c r="Y821" s="963"/>
      <c r="Z821" s="963"/>
    </row>
    <row r="822" spans="1:26">
      <c r="A822" s="1023"/>
      <c r="B822" s="963"/>
      <c r="C822" s="986"/>
      <c r="D822" s="780"/>
      <c r="E822" s="780"/>
      <c r="F822" s="986"/>
      <c r="G822" s="963"/>
      <c r="H822" s="893"/>
      <c r="I822" s="893"/>
      <c r="J822" s="893"/>
      <c r="K822" s="893"/>
      <c r="L822" s="963"/>
      <c r="M822" s="963"/>
      <c r="N822" s="963"/>
      <c r="O822" s="963"/>
      <c r="P822" s="963"/>
      <c r="Q822" s="963"/>
      <c r="R822" s="963"/>
      <c r="S822" s="963"/>
      <c r="T822" s="963"/>
      <c r="U822" s="963"/>
      <c r="V822" s="963"/>
      <c r="W822" s="963"/>
      <c r="X822" s="963"/>
      <c r="Y822" s="963"/>
      <c r="Z822" s="963"/>
    </row>
    <row r="823" spans="1:26">
      <c r="A823" s="1023"/>
      <c r="B823" s="963"/>
      <c r="C823" s="986"/>
      <c r="D823" s="780"/>
      <c r="E823" s="780"/>
      <c r="F823" s="986"/>
      <c r="G823" s="963"/>
      <c r="H823" s="893"/>
      <c r="I823" s="893"/>
      <c r="J823" s="893"/>
      <c r="K823" s="893"/>
      <c r="L823" s="963"/>
      <c r="M823" s="963"/>
      <c r="N823" s="963"/>
      <c r="O823" s="963"/>
      <c r="P823" s="963"/>
      <c r="Q823" s="963"/>
      <c r="R823" s="963"/>
      <c r="S823" s="963"/>
      <c r="T823" s="963"/>
      <c r="U823" s="963"/>
      <c r="V823" s="963"/>
      <c r="W823" s="963"/>
      <c r="X823" s="963"/>
      <c r="Y823" s="963"/>
      <c r="Z823" s="963"/>
    </row>
    <row r="824" spans="1:26">
      <c r="A824" s="1023"/>
      <c r="B824" s="963"/>
      <c r="C824" s="986"/>
      <c r="D824" s="780"/>
      <c r="E824" s="780"/>
      <c r="F824" s="986"/>
      <c r="G824" s="963"/>
      <c r="H824" s="893"/>
      <c r="I824" s="893"/>
      <c r="J824" s="893"/>
      <c r="K824" s="893"/>
      <c r="L824" s="963"/>
      <c r="M824" s="963"/>
      <c r="N824" s="963"/>
      <c r="O824" s="963"/>
      <c r="P824" s="963"/>
      <c r="Q824" s="963"/>
      <c r="R824" s="963"/>
      <c r="S824" s="963"/>
      <c r="T824" s="963"/>
      <c r="U824" s="963"/>
      <c r="V824" s="963"/>
      <c r="W824" s="963"/>
      <c r="X824" s="963"/>
      <c r="Y824" s="963"/>
      <c r="Z824" s="963"/>
    </row>
    <row r="825" spans="1:26">
      <c r="A825" s="1023"/>
      <c r="B825" s="963"/>
      <c r="C825" s="986"/>
      <c r="D825" s="780"/>
      <c r="E825" s="780"/>
      <c r="F825" s="986"/>
      <c r="G825" s="963"/>
      <c r="H825" s="893"/>
      <c r="I825" s="893"/>
      <c r="J825" s="893"/>
      <c r="K825" s="893"/>
      <c r="L825" s="963"/>
      <c r="M825" s="963"/>
      <c r="N825" s="963"/>
      <c r="O825" s="963"/>
      <c r="P825" s="963"/>
      <c r="Q825" s="963"/>
      <c r="R825" s="963"/>
      <c r="S825" s="963"/>
      <c r="T825" s="963"/>
      <c r="U825" s="963"/>
      <c r="V825" s="963"/>
      <c r="W825" s="963"/>
      <c r="X825" s="963"/>
      <c r="Y825" s="963"/>
      <c r="Z825" s="963"/>
    </row>
    <row r="826" spans="1:26">
      <c r="A826" s="1023"/>
      <c r="B826" s="963"/>
      <c r="C826" s="986"/>
      <c r="D826" s="780"/>
      <c r="E826" s="780"/>
      <c r="F826" s="986"/>
      <c r="G826" s="963"/>
      <c r="H826" s="893"/>
      <c r="I826" s="893"/>
      <c r="J826" s="893"/>
      <c r="K826" s="893"/>
      <c r="L826" s="963"/>
      <c r="M826" s="963"/>
      <c r="N826" s="963"/>
      <c r="O826" s="963"/>
      <c r="P826" s="963"/>
      <c r="Q826" s="963"/>
      <c r="R826" s="963"/>
      <c r="S826" s="963"/>
      <c r="T826" s="963"/>
      <c r="U826" s="963"/>
      <c r="V826" s="963"/>
      <c r="W826" s="963"/>
      <c r="X826" s="963"/>
      <c r="Y826" s="963"/>
      <c r="Z826" s="963"/>
    </row>
    <row r="827" spans="1:26">
      <c r="A827" s="1023"/>
      <c r="B827" s="963"/>
      <c r="C827" s="986"/>
      <c r="D827" s="780"/>
      <c r="E827" s="780"/>
      <c r="F827" s="986"/>
      <c r="G827" s="963"/>
      <c r="H827" s="893"/>
      <c r="I827" s="893"/>
      <c r="J827" s="893"/>
      <c r="K827" s="893"/>
      <c r="L827" s="963"/>
      <c r="M827" s="963"/>
      <c r="N827" s="963"/>
      <c r="O827" s="963"/>
      <c r="P827" s="963"/>
      <c r="Q827" s="963"/>
      <c r="R827" s="963"/>
      <c r="S827" s="963"/>
      <c r="T827" s="963"/>
      <c r="U827" s="963"/>
      <c r="V827" s="963"/>
      <c r="W827" s="963"/>
      <c r="X827" s="963"/>
      <c r="Y827" s="963"/>
      <c r="Z827" s="963"/>
    </row>
    <row r="828" spans="1:26">
      <c r="A828" s="1023"/>
      <c r="B828" s="963"/>
      <c r="C828" s="986"/>
      <c r="D828" s="780"/>
      <c r="E828" s="780"/>
      <c r="F828" s="986"/>
      <c r="G828" s="963"/>
      <c r="H828" s="893"/>
      <c r="I828" s="893"/>
      <c r="J828" s="893"/>
      <c r="K828" s="893"/>
      <c r="L828" s="963"/>
      <c r="M828" s="963"/>
      <c r="N828" s="963"/>
      <c r="O828" s="963"/>
      <c r="P828" s="963"/>
      <c r="Q828" s="963"/>
      <c r="R828" s="963"/>
      <c r="S828" s="963"/>
      <c r="T828" s="963"/>
      <c r="U828" s="963"/>
      <c r="V828" s="963"/>
      <c r="W828" s="963"/>
      <c r="X828" s="963"/>
      <c r="Y828" s="963"/>
      <c r="Z828" s="963"/>
    </row>
    <row r="829" spans="1:26">
      <c r="A829" s="1023"/>
      <c r="B829" s="963"/>
      <c r="C829" s="986"/>
      <c r="D829" s="780"/>
      <c r="E829" s="780"/>
      <c r="F829" s="986"/>
      <c r="G829" s="963"/>
      <c r="H829" s="893"/>
      <c r="I829" s="893"/>
      <c r="J829" s="893"/>
      <c r="K829" s="893"/>
      <c r="L829" s="963"/>
      <c r="M829" s="963"/>
      <c r="N829" s="963"/>
      <c r="O829" s="963"/>
      <c r="P829" s="963"/>
      <c r="Q829" s="963"/>
      <c r="R829" s="963"/>
      <c r="S829" s="963"/>
      <c r="T829" s="963"/>
      <c r="U829" s="963"/>
      <c r="V829" s="963"/>
      <c r="W829" s="963"/>
      <c r="X829" s="963"/>
      <c r="Y829" s="963"/>
      <c r="Z829" s="963"/>
    </row>
    <row r="830" spans="1:26">
      <c r="A830" s="1023"/>
      <c r="B830" s="963"/>
      <c r="C830" s="986"/>
      <c r="D830" s="780"/>
      <c r="E830" s="780"/>
      <c r="F830" s="986"/>
      <c r="G830" s="963"/>
      <c r="H830" s="893"/>
      <c r="I830" s="893"/>
      <c r="J830" s="893"/>
      <c r="K830" s="893"/>
      <c r="L830" s="963"/>
      <c r="M830" s="963"/>
      <c r="N830" s="963"/>
      <c r="O830" s="963"/>
      <c r="P830" s="963"/>
      <c r="Q830" s="963"/>
      <c r="R830" s="963"/>
      <c r="S830" s="963"/>
      <c r="T830" s="963"/>
      <c r="U830" s="963"/>
      <c r="V830" s="963"/>
      <c r="W830" s="963"/>
      <c r="X830" s="963"/>
      <c r="Y830" s="963"/>
      <c r="Z830" s="963"/>
    </row>
    <row r="831" spans="1:26">
      <c r="A831" s="1023"/>
      <c r="B831" s="963"/>
      <c r="C831" s="986"/>
      <c r="D831" s="780"/>
      <c r="E831" s="780"/>
      <c r="F831" s="986"/>
      <c r="G831" s="963"/>
      <c r="H831" s="893"/>
      <c r="I831" s="893"/>
      <c r="J831" s="893"/>
      <c r="K831" s="893"/>
      <c r="L831" s="963"/>
      <c r="M831" s="963"/>
      <c r="N831" s="963"/>
      <c r="O831" s="963"/>
      <c r="P831" s="963"/>
      <c r="Q831" s="963"/>
      <c r="R831" s="963"/>
      <c r="S831" s="963"/>
      <c r="T831" s="963"/>
      <c r="U831" s="963"/>
      <c r="V831" s="963"/>
      <c r="W831" s="963"/>
      <c r="X831" s="963"/>
      <c r="Y831" s="963"/>
      <c r="Z831" s="963"/>
    </row>
    <row r="832" spans="1:26">
      <c r="A832" s="1023"/>
      <c r="B832" s="963"/>
      <c r="C832" s="986"/>
      <c r="D832" s="780"/>
      <c r="E832" s="780"/>
      <c r="F832" s="986"/>
      <c r="G832" s="963"/>
      <c r="H832" s="893"/>
      <c r="I832" s="893"/>
      <c r="J832" s="893"/>
      <c r="K832" s="893"/>
      <c r="L832" s="963"/>
      <c r="M832" s="963"/>
      <c r="N832" s="963"/>
      <c r="O832" s="963"/>
      <c r="P832" s="963"/>
      <c r="Q832" s="963"/>
      <c r="R832" s="963"/>
      <c r="S832" s="963"/>
      <c r="T832" s="963"/>
      <c r="U832" s="963"/>
      <c r="V832" s="963"/>
      <c r="W832" s="963"/>
      <c r="X832" s="963"/>
      <c r="Y832" s="963"/>
      <c r="Z832" s="963"/>
    </row>
    <row r="833" spans="1:26">
      <c r="A833" s="1023"/>
      <c r="B833" s="963"/>
      <c r="C833" s="986"/>
      <c r="D833" s="780"/>
      <c r="E833" s="780"/>
      <c r="F833" s="986"/>
      <c r="G833" s="963"/>
      <c r="H833" s="893"/>
      <c r="I833" s="893"/>
      <c r="J833" s="893"/>
      <c r="K833" s="893"/>
      <c r="L833" s="963"/>
      <c r="M833" s="963"/>
      <c r="N833" s="963"/>
      <c r="O833" s="963"/>
      <c r="P833" s="963"/>
      <c r="Q833" s="963"/>
      <c r="R833" s="963"/>
      <c r="S833" s="963"/>
      <c r="T833" s="963"/>
      <c r="U833" s="963"/>
      <c r="V833" s="963"/>
      <c r="W833" s="963"/>
      <c r="X833" s="963"/>
      <c r="Y833" s="963"/>
      <c r="Z833" s="963"/>
    </row>
    <row r="834" spans="1:26">
      <c r="A834" s="1023"/>
      <c r="B834" s="963"/>
      <c r="C834" s="986"/>
      <c r="D834" s="780"/>
      <c r="E834" s="780"/>
      <c r="F834" s="986"/>
      <c r="G834" s="963"/>
      <c r="H834" s="893"/>
      <c r="I834" s="893"/>
      <c r="J834" s="893"/>
      <c r="K834" s="893"/>
      <c r="L834" s="963"/>
      <c r="M834" s="963"/>
      <c r="N834" s="963"/>
      <c r="O834" s="963"/>
      <c r="P834" s="963"/>
      <c r="Q834" s="963"/>
      <c r="R834" s="963"/>
      <c r="S834" s="963"/>
      <c r="T834" s="963"/>
      <c r="U834" s="963"/>
      <c r="V834" s="963"/>
      <c r="W834" s="963"/>
      <c r="X834" s="963"/>
      <c r="Y834" s="963"/>
      <c r="Z834" s="963"/>
    </row>
    <row r="835" spans="1:26">
      <c r="A835" s="1023"/>
      <c r="B835" s="963"/>
      <c r="C835" s="986"/>
      <c r="D835" s="780"/>
      <c r="E835" s="780"/>
      <c r="F835" s="986"/>
      <c r="G835" s="963"/>
      <c r="H835" s="893"/>
      <c r="I835" s="893"/>
      <c r="J835" s="893"/>
      <c r="K835" s="893"/>
      <c r="L835" s="963"/>
      <c r="M835" s="963"/>
      <c r="N835" s="963"/>
      <c r="O835" s="963"/>
      <c r="P835" s="963"/>
      <c r="Q835" s="963"/>
      <c r="R835" s="963"/>
      <c r="S835" s="963"/>
      <c r="T835" s="963"/>
      <c r="U835" s="963"/>
      <c r="V835" s="963"/>
      <c r="W835" s="963"/>
      <c r="X835" s="963"/>
      <c r="Y835" s="963"/>
      <c r="Z835" s="963"/>
    </row>
    <row r="836" spans="1:26">
      <c r="A836" s="1023"/>
      <c r="B836" s="963"/>
      <c r="C836" s="986"/>
      <c r="D836" s="780"/>
      <c r="E836" s="780"/>
      <c r="F836" s="986"/>
      <c r="G836" s="963"/>
      <c r="H836" s="893"/>
      <c r="I836" s="893"/>
      <c r="J836" s="893"/>
      <c r="K836" s="893"/>
      <c r="L836" s="963"/>
      <c r="M836" s="963"/>
      <c r="N836" s="963"/>
      <c r="O836" s="963"/>
      <c r="P836" s="963"/>
      <c r="Q836" s="963"/>
      <c r="R836" s="963"/>
      <c r="S836" s="963"/>
      <c r="T836" s="963"/>
      <c r="U836" s="963"/>
      <c r="V836" s="963"/>
      <c r="W836" s="963"/>
      <c r="X836" s="963"/>
      <c r="Y836" s="963"/>
      <c r="Z836" s="963"/>
    </row>
    <row r="837" spans="1:26">
      <c r="A837" s="1023"/>
      <c r="B837" s="963"/>
      <c r="C837" s="986"/>
      <c r="D837" s="780"/>
      <c r="E837" s="780"/>
      <c r="F837" s="986"/>
      <c r="G837" s="963"/>
      <c r="H837" s="893"/>
      <c r="I837" s="893"/>
      <c r="J837" s="893"/>
      <c r="K837" s="893"/>
      <c r="L837" s="963"/>
      <c r="M837" s="963"/>
      <c r="N837" s="963"/>
      <c r="O837" s="963"/>
      <c r="P837" s="963"/>
      <c r="Q837" s="963"/>
      <c r="R837" s="963"/>
      <c r="S837" s="963"/>
      <c r="T837" s="963"/>
      <c r="U837" s="963"/>
      <c r="V837" s="963"/>
      <c r="W837" s="963"/>
      <c r="X837" s="963"/>
      <c r="Y837" s="963"/>
      <c r="Z837" s="963"/>
    </row>
    <row r="838" spans="1:26">
      <c r="A838" s="1023"/>
      <c r="B838" s="963"/>
      <c r="C838" s="986"/>
      <c r="D838" s="780"/>
      <c r="E838" s="780"/>
      <c r="F838" s="986"/>
      <c r="G838" s="963"/>
      <c r="H838" s="893"/>
      <c r="I838" s="893"/>
      <c r="J838" s="893"/>
      <c r="K838" s="893"/>
      <c r="L838" s="963"/>
      <c r="M838" s="963"/>
      <c r="N838" s="963"/>
      <c r="O838" s="963"/>
      <c r="P838" s="963"/>
      <c r="Q838" s="963"/>
      <c r="R838" s="963"/>
      <c r="S838" s="963"/>
      <c r="T838" s="963"/>
      <c r="U838" s="963"/>
      <c r="V838" s="963"/>
      <c r="W838" s="963"/>
      <c r="X838" s="963"/>
      <c r="Y838" s="963"/>
      <c r="Z838" s="963"/>
    </row>
    <row r="839" spans="1:26">
      <c r="A839" s="1023"/>
      <c r="B839" s="963"/>
      <c r="C839" s="986"/>
      <c r="D839" s="780"/>
      <c r="E839" s="780"/>
      <c r="F839" s="986"/>
      <c r="G839" s="963"/>
      <c r="H839" s="893"/>
      <c r="I839" s="893"/>
      <c r="J839" s="893"/>
      <c r="K839" s="893"/>
      <c r="L839" s="963"/>
      <c r="M839" s="963"/>
      <c r="N839" s="963"/>
      <c r="O839" s="963"/>
      <c r="P839" s="963"/>
      <c r="Q839" s="963"/>
      <c r="R839" s="963"/>
      <c r="S839" s="963"/>
      <c r="T839" s="963"/>
      <c r="U839" s="963"/>
      <c r="V839" s="963"/>
      <c r="W839" s="963"/>
      <c r="X839" s="963"/>
      <c r="Y839" s="963"/>
      <c r="Z839" s="963"/>
    </row>
    <row r="840" spans="1:26">
      <c r="A840" s="1023"/>
      <c r="B840" s="963"/>
      <c r="C840" s="986"/>
      <c r="D840" s="780"/>
      <c r="E840" s="780"/>
      <c r="F840" s="986"/>
      <c r="G840" s="963"/>
      <c r="H840" s="893"/>
      <c r="I840" s="893"/>
      <c r="J840" s="893"/>
      <c r="K840" s="893"/>
      <c r="L840" s="963"/>
      <c r="M840" s="963"/>
      <c r="N840" s="963"/>
      <c r="O840" s="963"/>
      <c r="P840" s="963"/>
      <c r="Q840" s="963"/>
      <c r="R840" s="963"/>
      <c r="S840" s="963"/>
      <c r="T840" s="963"/>
      <c r="U840" s="963"/>
      <c r="V840" s="963"/>
      <c r="W840" s="963"/>
      <c r="X840" s="963"/>
      <c r="Y840" s="963"/>
      <c r="Z840" s="963"/>
    </row>
    <row r="841" spans="1:26">
      <c r="A841" s="1023"/>
      <c r="B841" s="963"/>
      <c r="C841" s="986"/>
      <c r="D841" s="780"/>
      <c r="E841" s="780"/>
      <c r="F841" s="986"/>
      <c r="G841" s="963"/>
      <c r="H841" s="893"/>
      <c r="I841" s="893"/>
      <c r="J841" s="893"/>
      <c r="K841" s="893"/>
      <c r="L841" s="963"/>
      <c r="M841" s="963"/>
      <c r="N841" s="963"/>
      <c r="O841" s="963"/>
      <c r="P841" s="963"/>
      <c r="Q841" s="963"/>
      <c r="R841" s="963"/>
      <c r="S841" s="963"/>
      <c r="T841" s="963"/>
      <c r="U841" s="963"/>
      <c r="V841" s="963"/>
      <c r="W841" s="963"/>
      <c r="X841" s="963"/>
      <c r="Y841" s="963"/>
      <c r="Z841" s="963"/>
    </row>
    <row r="842" spans="1:26">
      <c r="A842" s="1023"/>
      <c r="B842" s="963"/>
      <c r="C842" s="986"/>
      <c r="D842" s="780"/>
      <c r="E842" s="780"/>
      <c r="F842" s="986"/>
      <c r="G842" s="963"/>
      <c r="H842" s="893"/>
      <c r="I842" s="893"/>
      <c r="J842" s="893"/>
      <c r="K842" s="893"/>
      <c r="L842" s="963"/>
      <c r="M842" s="963"/>
      <c r="N842" s="963"/>
      <c r="O842" s="963"/>
      <c r="P842" s="963"/>
      <c r="Q842" s="963"/>
      <c r="R842" s="963"/>
      <c r="S842" s="963"/>
      <c r="T842" s="963"/>
      <c r="U842" s="963"/>
      <c r="V842" s="963"/>
      <c r="W842" s="963"/>
      <c r="X842" s="963"/>
      <c r="Y842" s="963"/>
      <c r="Z842" s="963"/>
    </row>
    <row r="843" spans="1:26">
      <c r="A843" s="1023"/>
      <c r="B843" s="963"/>
      <c r="C843" s="986"/>
      <c r="D843" s="780"/>
      <c r="E843" s="780"/>
      <c r="F843" s="986"/>
      <c r="G843" s="963"/>
      <c r="H843" s="893"/>
      <c r="I843" s="893"/>
      <c r="J843" s="893"/>
      <c r="K843" s="893"/>
      <c r="L843" s="963"/>
      <c r="M843" s="963"/>
      <c r="N843" s="963"/>
      <c r="O843" s="963"/>
      <c r="P843" s="963"/>
      <c r="Q843" s="963"/>
      <c r="R843" s="963"/>
      <c r="S843" s="963"/>
      <c r="T843" s="963"/>
      <c r="U843" s="963"/>
      <c r="V843" s="963"/>
      <c r="W843" s="963"/>
      <c r="X843" s="963"/>
      <c r="Y843" s="963"/>
      <c r="Z843" s="963"/>
    </row>
    <row r="844" spans="1:26">
      <c r="A844" s="1023"/>
      <c r="B844" s="963"/>
      <c r="C844" s="986"/>
      <c r="D844" s="780"/>
      <c r="E844" s="780"/>
      <c r="F844" s="986"/>
      <c r="G844" s="963"/>
      <c r="H844" s="893"/>
      <c r="I844" s="893"/>
      <c r="J844" s="893"/>
      <c r="K844" s="893"/>
      <c r="L844" s="963"/>
      <c r="M844" s="963"/>
      <c r="N844" s="963"/>
      <c r="O844" s="963"/>
      <c r="P844" s="963"/>
      <c r="Q844" s="963"/>
      <c r="R844" s="963"/>
      <c r="S844" s="963"/>
      <c r="T844" s="963"/>
      <c r="U844" s="963"/>
      <c r="V844" s="963"/>
      <c r="W844" s="963"/>
      <c r="X844" s="963"/>
      <c r="Y844" s="963"/>
      <c r="Z844" s="963"/>
    </row>
    <row r="845" spans="1:26">
      <c r="A845" s="1023"/>
      <c r="B845" s="963"/>
      <c r="C845" s="986"/>
      <c r="D845" s="780"/>
      <c r="E845" s="780"/>
      <c r="F845" s="986"/>
      <c r="G845" s="963"/>
      <c r="H845" s="893"/>
      <c r="I845" s="893"/>
      <c r="J845" s="893"/>
      <c r="K845" s="893"/>
      <c r="L845" s="963"/>
      <c r="M845" s="963"/>
      <c r="N845" s="963"/>
      <c r="O845" s="963"/>
      <c r="P845" s="963"/>
      <c r="Q845" s="963"/>
      <c r="R845" s="963"/>
      <c r="S845" s="963"/>
      <c r="T845" s="963"/>
      <c r="U845" s="963"/>
      <c r="V845" s="963"/>
      <c r="W845" s="963"/>
      <c r="X845" s="963"/>
      <c r="Y845" s="963"/>
      <c r="Z845" s="963"/>
    </row>
    <row r="846" spans="1:26">
      <c r="A846" s="1023"/>
      <c r="B846" s="963"/>
      <c r="C846" s="986"/>
      <c r="D846" s="780"/>
      <c r="E846" s="780"/>
      <c r="F846" s="986"/>
      <c r="G846" s="963"/>
      <c r="H846" s="893"/>
      <c r="I846" s="893"/>
      <c r="J846" s="893"/>
      <c r="K846" s="893"/>
      <c r="L846" s="963"/>
      <c r="M846" s="963"/>
      <c r="N846" s="963"/>
      <c r="O846" s="963"/>
      <c r="P846" s="963"/>
      <c r="Q846" s="963"/>
      <c r="R846" s="963"/>
      <c r="S846" s="963"/>
      <c r="T846" s="963"/>
      <c r="U846" s="963"/>
      <c r="V846" s="963"/>
      <c r="W846" s="963"/>
      <c r="X846" s="963"/>
      <c r="Y846" s="963"/>
      <c r="Z846" s="963"/>
    </row>
    <row r="847" spans="1:26">
      <c r="A847" s="1023"/>
      <c r="B847" s="963"/>
      <c r="C847" s="986"/>
      <c r="D847" s="780"/>
      <c r="E847" s="780"/>
      <c r="F847" s="986"/>
      <c r="G847" s="963"/>
      <c r="H847" s="893"/>
      <c r="I847" s="893"/>
      <c r="J847" s="893"/>
      <c r="K847" s="893"/>
      <c r="L847" s="963"/>
      <c r="M847" s="963"/>
      <c r="N847" s="963"/>
      <c r="O847" s="963"/>
      <c r="P847" s="963"/>
      <c r="Q847" s="963"/>
      <c r="R847" s="963"/>
      <c r="S847" s="963"/>
      <c r="T847" s="963"/>
      <c r="U847" s="963"/>
      <c r="V847" s="963"/>
      <c r="W847" s="963"/>
      <c r="X847" s="963"/>
      <c r="Y847" s="963"/>
      <c r="Z847" s="963"/>
    </row>
    <row r="848" spans="1:26">
      <c r="A848" s="1023"/>
      <c r="B848" s="963"/>
      <c r="C848" s="986"/>
      <c r="D848" s="780"/>
      <c r="E848" s="780"/>
      <c r="F848" s="986"/>
      <c r="G848" s="963"/>
      <c r="H848" s="893"/>
      <c r="I848" s="893"/>
      <c r="J848" s="893"/>
      <c r="K848" s="893"/>
      <c r="L848" s="963"/>
      <c r="M848" s="963"/>
      <c r="N848" s="963"/>
      <c r="O848" s="963"/>
      <c r="P848" s="963"/>
      <c r="Q848" s="963"/>
      <c r="R848" s="963"/>
      <c r="S848" s="963"/>
      <c r="T848" s="963"/>
      <c r="U848" s="963"/>
      <c r="V848" s="963"/>
      <c r="W848" s="963"/>
      <c r="X848" s="963"/>
      <c r="Y848" s="963"/>
      <c r="Z848" s="963"/>
    </row>
    <row r="849" spans="1:26">
      <c r="A849" s="1023"/>
      <c r="B849" s="963"/>
      <c r="C849" s="986"/>
      <c r="D849" s="780"/>
      <c r="E849" s="780"/>
      <c r="F849" s="986"/>
      <c r="G849" s="963"/>
      <c r="H849" s="893"/>
      <c r="I849" s="893"/>
      <c r="J849" s="893"/>
      <c r="K849" s="893"/>
      <c r="L849" s="963"/>
      <c r="M849" s="963"/>
      <c r="N849" s="963"/>
      <c r="O849" s="963"/>
      <c r="P849" s="963"/>
      <c r="Q849" s="963"/>
      <c r="R849" s="963"/>
      <c r="S849" s="963"/>
      <c r="T849" s="963"/>
      <c r="U849" s="963"/>
      <c r="V849" s="963"/>
      <c r="W849" s="963"/>
      <c r="X849" s="963"/>
      <c r="Y849" s="963"/>
      <c r="Z849" s="963"/>
    </row>
    <row r="850" spans="1:26">
      <c r="A850" s="1023"/>
      <c r="B850" s="963"/>
      <c r="C850" s="986"/>
      <c r="D850" s="780"/>
      <c r="E850" s="780"/>
      <c r="F850" s="986"/>
      <c r="G850" s="963"/>
      <c r="H850" s="893"/>
      <c r="I850" s="893"/>
      <c r="J850" s="893"/>
      <c r="K850" s="893"/>
      <c r="L850" s="963"/>
      <c r="M850" s="963"/>
      <c r="N850" s="963"/>
      <c r="O850" s="963"/>
      <c r="P850" s="963"/>
      <c r="Q850" s="963"/>
      <c r="R850" s="963"/>
      <c r="S850" s="963"/>
      <c r="T850" s="963"/>
      <c r="U850" s="963"/>
      <c r="V850" s="963"/>
      <c r="W850" s="963"/>
      <c r="X850" s="963"/>
      <c r="Y850" s="963"/>
      <c r="Z850" s="963"/>
    </row>
    <row r="851" spans="1:26">
      <c r="A851" s="1023"/>
      <c r="B851" s="963"/>
      <c r="C851" s="986"/>
      <c r="D851" s="780"/>
      <c r="E851" s="780"/>
      <c r="F851" s="986"/>
      <c r="G851" s="963"/>
      <c r="H851" s="893"/>
      <c r="I851" s="893"/>
      <c r="J851" s="893"/>
      <c r="K851" s="893"/>
      <c r="L851" s="963"/>
      <c r="M851" s="963"/>
      <c r="N851" s="963"/>
      <c r="O851" s="963"/>
      <c r="P851" s="963"/>
      <c r="Q851" s="963"/>
      <c r="R851" s="963"/>
      <c r="S851" s="963"/>
      <c r="T851" s="963"/>
      <c r="U851" s="963"/>
      <c r="V851" s="963"/>
      <c r="W851" s="963"/>
      <c r="X851" s="963"/>
      <c r="Y851" s="963"/>
      <c r="Z851" s="963"/>
    </row>
    <row r="852" spans="1:26">
      <c r="A852" s="1023"/>
      <c r="B852" s="963"/>
      <c r="C852" s="986"/>
      <c r="D852" s="780"/>
      <c r="E852" s="780"/>
      <c r="F852" s="986"/>
      <c r="G852" s="963"/>
      <c r="H852" s="893"/>
      <c r="I852" s="893"/>
      <c r="J852" s="893"/>
      <c r="K852" s="893"/>
      <c r="L852" s="963"/>
      <c r="M852" s="963"/>
      <c r="N852" s="963"/>
      <c r="O852" s="963"/>
      <c r="P852" s="963"/>
      <c r="Q852" s="963"/>
      <c r="R852" s="963"/>
      <c r="S852" s="963"/>
      <c r="T852" s="963"/>
      <c r="U852" s="963"/>
      <c r="V852" s="963"/>
      <c r="W852" s="963"/>
      <c r="X852" s="963"/>
      <c r="Y852" s="963"/>
      <c r="Z852" s="963"/>
    </row>
    <row r="853" spans="1:26">
      <c r="A853" s="1023"/>
      <c r="B853" s="963"/>
      <c r="C853" s="986"/>
      <c r="D853" s="780"/>
      <c r="E853" s="780"/>
      <c r="F853" s="986"/>
      <c r="G853" s="963"/>
      <c r="H853" s="893"/>
      <c r="I853" s="893"/>
      <c r="J853" s="893"/>
      <c r="K853" s="893"/>
      <c r="L853" s="963"/>
      <c r="M853" s="963"/>
      <c r="N853" s="963"/>
      <c r="O853" s="963"/>
      <c r="P853" s="963"/>
      <c r="Q853" s="963"/>
      <c r="R853" s="963"/>
      <c r="S853" s="963"/>
      <c r="T853" s="963"/>
      <c r="U853" s="963"/>
      <c r="V853" s="963"/>
      <c r="W853" s="963"/>
      <c r="X853" s="963"/>
      <c r="Y853" s="963"/>
      <c r="Z853" s="963"/>
    </row>
    <row r="854" spans="1:26">
      <c r="A854" s="1023"/>
      <c r="B854" s="963"/>
      <c r="C854" s="986"/>
      <c r="D854" s="780"/>
      <c r="E854" s="780"/>
      <c r="F854" s="986"/>
      <c r="G854" s="963"/>
      <c r="H854" s="893"/>
      <c r="I854" s="893"/>
      <c r="J854" s="893"/>
      <c r="K854" s="893"/>
      <c r="L854" s="963"/>
      <c r="M854" s="963"/>
      <c r="N854" s="963"/>
      <c r="O854" s="963"/>
      <c r="P854" s="963"/>
      <c r="Q854" s="963"/>
      <c r="R854" s="963"/>
      <c r="S854" s="963"/>
      <c r="T854" s="963"/>
      <c r="U854" s="963"/>
      <c r="V854" s="963"/>
      <c r="W854" s="963"/>
      <c r="X854" s="963"/>
      <c r="Y854" s="963"/>
      <c r="Z854" s="963"/>
    </row>
    <row r="855" spans="1:26">
      <c r="A855" s="1023"/>
      <c r="B855" s="963"/>
      <c r="C855" s="986"/>
      <c r="D855" s="780"/>
      <c r="E855" s="780"/>
      <c r="F855" s="986"/>
      <c r="G855" s="963"/>
      <c r="H855" s="893"/>
      <c r="I855" s="893"/>
      <c r="J855" s="893"/>
      <c r="K855" s="893"/>
      <c r="L855" s="963"/>
      <c r="M855" s="963"/>
      <c r="N855" s="963"/>
      <c r="O855" s="963"/>
      <c r="P855" s="963"/>
      <c r="Q855" s="963"/>
      <c r="R855" s="963"/>
      <c r="S855" s="963"/>
      <c r="T855" s="963"/>
      <c r="U855" s="963"/>
      <c r="V855" s="963"/>
      <c r="W855" s="963"/>
      <c r="X855" s="963"/>
      <c r="Y855" s="963"/>
      <c r="Z855" s="963"/>
    </row>
    <row r="856" spans="1:26">
      <c r="A856" s="1023"/>
      <c r="B856" s="963"/>
      <c r="C856" s="986"/>
      <c r="D856" s="780"/>
      <c r="E856" s="780"/>
      <c r="F856" s="986"/>
      <c r="G856" s="963"/>
      <c r="H856" s="893"/>
      <c r="I856" s="893"/>
      <c r="J856" s="893"/>
      <c r="K856" s="893"/>
      <c r="L856" s="963"/>
      <c r="M856" s="963"/>
      <c r="N856" s="963"/>
      <c r="O856" s="963"/>
      <c r="P856" s="963"/>
      <c r="Q856" s="963"/>
      <c r="R856" s="963"/>
      <c r="S856" s="963"/>
      <c r="T856" s="963"/>
      <c r="U856" s="963"/>
      <c r="V856" s="963"/>
      <c r="W856" s="963"/>
      <c r="X856" s="963"/>
      <c r="Y856" s="963"/>
      <c r="Z856" s="963"/>
    </row>
    <row r="857" spans="1:26">
      <c r="A857" s="1023"/>
      <c r="B857" s="963"/>
      <c r="C857" s="986"/>
      <c r="D857" s="780"/>
      <c r="E857" s="780"/>
      <c r="F857" s="986"/>
      <c r="G857" s="963"/>
      <c r="H857" s="893"/>
      <c r="I857" s="893"/>
      <c r="J857" s="893"/>
      <c r="K857" s="893"/>
      <c r="L857" s="963"/>
      <c r="M857" s="963"/>
      <c r="N857" s="963"/>
      <c r="O857" s="963"/>
      <c r="P857" s="963"/>
      <c r="Q857" s="963"/>
      <c r="R857" s="963"/>
      <c r="S857" s="963"/>
      <c r="T857" s="963"/>
      <c r="U857" s="963"/>
      <c r="V857" s="963"/>
      <c r="W857" s="963"/>
      <c r="X857" s="963"/>
      <c r="Y857" s="963"/>
      <c r="Z857" s="963"/>
    </row>
    <row r="858" spans="1:26">
      <c r="A858" s="1023"/>
      <c r="B858" s="963"/>
      <c r="C858" s="986"/>
      <c r="D858" s="780"/>
      <c r="E858" s="780"/>
      <c r="F858" s="986"/>
      <c r="G858" s="963"/>
      <c r="H858" s="893"/>
      <c r="I858" s="893"/>
      <c r="J858" s="893"/>
      <c r="K858" s="893"/>
      <c r="L858" s="963"/>
      <c r="M858" s="963"/>
      <c r="N858" s="963"/>
      <c r="O858" s="963"/>
      <c r="P858" s="963"/>
      <c r="Q858" s="963"/>
      <c r="R858" s="963"/>
      <c r="S858" s="963"/>
      <c r="T858" s="963"/>
      <c r="U858" s="963"/>
      <c r="V858" s="963"/>
      <c r="W858" s="963"/>
      <c r="X858" s="963"/>
      <c r="Y858" s="963"/>
      <c r="Z858" s="963"/>
    </row>
    <row r="859" spans="1:26">
      <c r="A859" s="1023"/>
      <c r="B859" s="963"/>
      <c r="C859" s="986"/>
      <c r="D859" s="780"/>
      <c r="E859" s="780"/>
      <c r="F859" s="986"/>
      <c r="G859" s="963"/>
      <c r="H859" s="893"/>
      <c r="I859" s="893"/>
      <c r="J859" s="893"/>
      <c r="K859" s="893"/>
      <c r="L859" s="963"/>
      <c r="M859" s="963"/>
      <c r="N859" s="963"/>
      <c r="O859" s="963"/>
      <c r="P859" s="963"/>
      <c r="Q859" s="963"/>
      <c r="R859" s="963"/>
      <c r="S859" s="963"/>
      <c r="T859" s="963"/>
      <c r="U859" s="963"/>
      <c r="V859" s="963"/>
      <c r="W859" s="963"/>
      <c r="X859" s="963"/>
      <c r="Y859" s="963"/>
      <c r="Z859" s="963"/>
    </row>
    <row r="860" spans="1:26">
      <c r="A860" s="1023"/>
      <c r="B860" s="963"/>
      <c r="C860" s="986"/>
      <c r="D860" s="780"/>
      <c r="E860" s="780"/>
      <c r="F860" s="986"/>
      <c r="G860" s="963"/>
      <c r="H860" s="893"/>
      <c r="I860" s="893"/>
      <c r="J860" s="893"/>
      <c r="K860" s="893"/>
      <c r="L860" s="963"/>
      <c r="M860" s="963"/>
      <c r="N860" s="963"/>
      <c r="O860" s="963"/>
      <c r="P860" s="963"/>
      <c r="Q860" s="963"/>
      <c r="R860" s="963"/>
      <c r="S860" s="963"/>
      <c r="T860" s="963"/>
      <c r="U860" s="963"/>
      <c r="V860" s="963"/>
      <c r="W860" s="963"/>
      <c r="X860" s="963"/>
      <c r="Y860" s="963"/>
      <c r="Z860" s="963"/>
    </row>
    <row r="861" spans="1:26">
      <c r="A861" s="1023"/>
      <c r="B861" s="963"/>
      <c r="C861" s="986"/>
      <c r="D861" s="780"/>
      <c r="E861" s="780"/>
      <c r="F861" s="986"/>
      <c r="G861" s="963"/>
      <c r="H861" s="893"/>
      <c r="I861" s="893"/>
      <c r="J861" s="893"/>
      <c r="K861" s="893"/>
      <c r="L861" s="963"/>
      <c r="M861" s="963"/>
      <c r="N861" s="963"/>
      <c r="O861" s="963"/>
      <c r="P861" s="963"/>
      <c r="Q861" s="963"/>
      <c r="R861" s="963"/>
      <c r="S861" s="963"/>
      <c r="T861" s="963"/>
      <c r="U861" s="963"/>
      <c r="V861" s="963"/>
      <c r="W861" s="963"/>
      <c r="X861" s="963"/>
      <c r="Y861" s="963"/>
      <c r="Z861" s="963"/>
    </row>
    <row r="862" spans="1:26">
      <c r="A862" s="1023"/>
      <c r="B862" s="963"/>
      <c r="C862" s="986"/>
      <c r="D862" s="780"/>
      <c r="E862" s="780"/>
      <c r="F862" s="986"/>
      <c r="G862" s="963"/>
      <c r="H862" s="893"/>
      <c r="I862" s="893"/>
      <c r="J862" s="893"/>
      <c r="K862" s="893"/>
      <c r="L862" s="963"/>
      <c r="M862" s="963"/>
      <c r="N862" s="963"/>
      <c r="O862" s="963"/>
      <c r="P862" s="963"/>
      <c r="Q862" s="963"/>
      <c r="R862" s="963"/>
      <c r="S862" s="963"/>
      <c r="T862" s="963"/>
      <c r="U862" s="963"/>
      <c r="V862" s="963"/>
      <c r="W862" s="963"/>
      <c r="X862" s="963"/>
      <c r="Y862" s="963"/>
      <c r="Z862" s="963"/>
    </row>
    <row r="863" spans="1:26">
      <c r="A863" s="1023"/>
      <c r="B863" s="963"/>
      <c r="C863" s="986"/>
      <c r="D863" s="780"/>
      <c r="E863" s="780"/>
      <c r="F863" s="986"/>
      <c r="G863" s="963"/>
      <c r="H863" s="893"/>
      <c r="I863" s="893"/>
      <c r="J863" s="893"/>
      <c r="K863" s="893"/>
      <c r="L863" s="963"/>
      <c r="M863" s="963"/>
      <c r="N863" s="963"/>
      <c r="O863" s="963"/>
      <c r="P863" s="963"/>
      <c r="Q863" s="963"/>
      <c r="R863" s="963"/>
      <c r="S863" s="963"/>
      <c r="T863" s="963"/>
      <c r="U863" s="963"/>
      <c r="V863" s="963"/>
      <c r="W863" s="963"/>
      <c r="X863" s="963"/>
      <c r="Y863" s="963"/>
      <c r="Z863" s="963"/>
    </row>
    <row r="864" spans="1:26">
      <c r="A864" s="1023"/>
      <c r="B864" s="963"/>
      <c r="C864" s="986"/>
      <c r="D864" s="780"/>
      <c r="E864" s="780"/>
      <c r="F864" s="986"/>
      <c r="G864" s="963"/>
      <c r="H864" s="893"/>
      <c r="I864" s="893"/>
      <c r="J864" s="893"/>
      <c r="K864" s="893"/>
      <c r="L864" s="963"/>
      <c r="M864" s="963"/>
      <c r="N864" s="963"/>
      <c r="O864" s="963"/>
      <c r="P864" s="963"/>
      <c r="Q864" s="963"/>
      <c r="R864" s="963"/>
      <c r="S864" s="963"/>
      <c r="T864" s="963"/>
      <c r="U864" s="963"/>
      <c r="V864" s="963"/>
      <c r="W864" s="963"/>
      <c r="X864" s="963"/>
      <c r="Y864" s="963"/>
      <c r="Z864" s="963"/>
    </row>
    <row r="865" spans="1:26">
      <c r="A865" s="1023"/>
      <c r="B865" s="963"/>
      <c r="C865" s="986"/>
      <c r="D865" s="780"/>
      <c r="E865" s="780"/>
      <c r="F865" s="986"/>
      <c r="G865" s="963"/>
      <c r="H865" s="893"/>
      <c r="I865" s="893"/>
      <c r="J865" s="893"/>
      <c r="K865" s="893"/>
      <c r="L865" s="963"/>
      <c r="M865" s="963"/>
      <c r="N865" s="963"/>
      <c r="O865" s="963"/>
      <c r="P865" s="963"/>
      <c r="Q865" s="963"/>
      <c r="R865" s="963"/>
      <c r="S865" s="963"/>
      <c r="T865" s="963"/>
      <c r="U865" s="963"/>
      <c r="V865" s="963"/>
      <c r="W865" s="963"/>
      <c r="X865" s="963"/>
      <c r="Y865" s="963"/>
      <c r="Z865" s="963"/>
    </row>
    <row r="866" spans="1:26">
      <c r="A866" s="1023"/>
      <c r="B866" s="963"/>
      <c r="C866" s="986"/>
      <c r="D866" s="780"/>
      <c r="E866" s="780"/>
      <c r="F866" s="986"/>
      <c r="G866" s="963"/>
      <c r="H866" s="893"/>
      <c r="I866" s="893"/>
      <c r="J866" s="893"/>
      <c r="K866" s="893"/>
      <c r="L866" s="963"/>
      <c r="M866" s="963"/>
      <c r="N866" s="963"/>
      <c r="O866" s="963"/>
      <c r="P866" s="963"/>
      <c r="Q866" s="963"/>
      <c r="R866" s="963"/>
      <c r="S866" s="963"/>
      <c r="T866" s="963"/>
      <c r="U866" s="963"/>
      <c r="V866" s="963"/>
      <c r="W866" s="963"/>
      <c r="X866" s="963"/>
      <c r="Y866" s="963"/>
      <c r="Z866" s="963"/>
    </row>
    <row r="867" spans="1:26">
      <c r="A867" s="1023"/>
      <c r="B867" s="963"/>
      <c r="C867" s="986"/>
      <c r="D867" s="780"/>
      <c r="E867" s="780"/>
      <c r="F867" s="986"/>
      <c r="G867" s="963"/>
      <c r="H867" s="893"/>
      <c r="I867" s="893"/>
      <c r="J867" s="893"/>
      <c r="K867" s="893"/>
      <c r="L867" s="963"/>
      <c r="M867" s="963"/>
      <c r="N867" s="963"/>
      <c r="O867" s="963"/>
      <c r="P867" s="963"/>
      <c r="Q867" s="963"/>
      <c r="R867" s="963"/>
      <c r="S867" s="963"/>
      <c r="T867" s="963"/>
      <c r="U867" s="963"/>
      <c r="V867" s="963"/>
      <c r="W867" s="963"/>
      <c r="X867" s="963"/>
      <c r="Y867" s="963"/>
      <c r="Z867" s="963"/>
    </row>
    <row r="868" spans="1:26">
      <c r="A868" s="1023"/>
      <c r="B868" s="963"/>
      <c r="C868" s="986"/>
      <c r="D868" s="780"/>
      <c r="E868" s="780"/>
      <c r="F868" s="986"/>
      <c r="G868" s="963"/>
      <c r="H868" s="893"/>
      <c r="I868" s="893"/>
      <c r="J868" s="893"/>
      <c r="K868" s="893"/>
      <c r="L868" s="963"/>
      <c r="M868" s="963"/>
      <c r="N868" s="963"/>
      <c r="O868" s="963"/>
      <c r="P868" s="963"/>
      <c r="Q868" s="963"/>
      <c r="R868" s="963"/>
      <c r="S868" s="963"/>
      <c r="T868" s="963"/>
      <c r="U868" s="963"/>
      <c r="V868" s="963"/>
      <c r="W868" s="963"/>
      <c r="X868" s="963"/>
      <c r="Y868" s="963"/>
      <c r="Z868" s="963"/>
    </row>
    <row r="869" spans="1:26">
      <c r="A869" s="1023"/>
      <c r="B869" s="963"/>
      <c r="C869" s="986"/>
      <c r="D869" s="780"/>
      <c r="E869" s="780"/>
      <c r="F869" s="986"/>
      <c r="G869" s="963"/>
      <c r="H869" s="893"/>
      <c r="I869" s="893"/>
      <c r="J869" s="893"/>
      <c r="K869" s="893"/>
      <c r="L869" s="963"/>
      <c r="M869" s="963"/>
      <c r="N869" s="963"/>
      <c r="O869" s="963"/>
      <c r="P869" s="963"/>
      <c r="Q869" s="963"/>
      <c r="R869" s="963"/>
      <c r="S869" s="963"/>
      <c r="T869" s="963"/>
      <c r="U869" s="963"/>
      <c r="V869" s="963"/>
      <c r="W869" s="963"/>
      <c r="X869" s="963"/>
      <c r="Y869" s="963"/>
      <c r="Z869" s="963"/>
    </row>
    <row r="870" spans="1:26">
      <c r="A870" s="1023"/>
      <c r="B870" s="963"/>
      <c r="C870" s="986"/>
      <c r="D870" s="780"/>
      <c r="E870" s="780"/>
      <c r="F870" s="986"/>
      <c r="G870" s="963"/>
      <c r="H870" s="893"/>
      <c r="I870" s="893"/>
      <c r="J870" s="893"/>
      <c r="K870" s="893"/>
      <c r="L870" s="963"/>
      <c r="M870" s="963"/>
      <c r="N870" s="963"/>
      <c r="O870" s="963"/>
      <c r="P870" s="963"/>
      <c r="Q870" s="963"/>
      <c r="R870" s="963"/>
      <c r="S870" s="963"/>
      <c r="T870" s="963"/>
      <c r="U870" s="963"/>
      <c r="V870" s="963"/>
      <c r="W870" s="963"/>
      <c r="X870" s="963"/>
      <c r="Y870" s="963"/>
      <c r="Z870" s="963"/>
    </row>
    <row r="871" spans="1:26">
      <c r="A871" s="1023"/>
      <c r="B871" s="963"/>
      <c r="C871" s="986"/>
      <c r="D871" s="780"/>
      <c r="E871" s="780"/>
      <c r="F871" s="986"/>
      <c r="G871" s="963"/>
      <c r="H871" s="893"/>
      <c r="I871" s="893"/>
      <c r="J871" s="893"/>
      <c r="K871" s="893"/>
      <c r="L871" s="963"/>
      <c r="M871" s="963"/>
      <c r="N871" s="963"/>
      <c r="O871" s="963"/>
      <c r="P871" s="963"/>
      <c r="Q871" s="963"/>
      <c r="R871" s="963"/>
      <c r="S871" s="963"/>
      <c r="T871" s="963"/>
      <c r="U871" s="963"/>
      <c r="V871" s="963"/>
      <c r="W871" s="963"/>
      <c r="X871" s="963"/>
      <c r="Y871" s="963"/>
      <c r="Z871" s="963"/>
    </row>
    <row r="872" spans="1:26">
      <c r="A872" s="1023"/>
      <c r="B872" s="963"/>
      <c r="C872" s="986"/>
      <c r="D872" s="780"/>
      <c r="E872" s="780"/>
      <c r="F872" s="986"/>
      <c r="G872" s="963"/>
      <c r="H872" s="893"/>
      <c r="I872" s="893"/>
      <c r="J872" s="893"/>
      <c r="K872" s="893"/>
      <c r="L872" s="963"/>
      <c r="M872" s="963"/>
      <c r="N872" s="963"/>
      <c r="O872" s="963"/>
      <c r="P872" s="963"/>
      <c r="Q872" s="963"/>
      <c r="R872" s="963"/>
      <c r="S872" s="963"/>
      <c r="T872" s="963"/>
      <c r="U872" s="963"/>
      <c r="V872" s="963"/>
      <c r="W872" s="963"/>
      <c r="X872" s="963"/>
      <c r="Y872" s="963"/>
      <c r="Z872" s="963"/>
    </row>
    <row r="873" spans="1:26">
      <c r="A873" s="1023"/>
      <c r="B873" s="963"/>
      <c r="C873" s="986"/>
      <c r="D873" s="780"/>
      <c r="E873" s="780"/>
      <c r="F873" s="986"/>
      <c r="G873" s="963"/>
      <c r="H873" s="893"/>
      <c r="I873" s="893"/>
      <c r="J873" s="893"/>
      <c r="K873" s="893"/>
      <c r="L873" s="963"/>
      <c r="M873" s="963"/>
      <c r="N873" s="963"/>
      <c r="O873" s="963"/>
      <c r="P873" s="963"/>
      <c r="Q873" s="963"/>
      <c r="R873" s="963"/>
      <c r="S873" s="963"/>
      <c r="T873" s="963"/>
      <c r="U873" s="963"/>
      <c r="V873" s="963"/>
      <c r="W873" s="963"/>
      <c r="X873" s="963"/>
      <c r="Y873" s="963"/>
      <c r="Z873" s="963"/>
    </row>
    <row r="874" spans="1:26">
      <c r="A874" s="1023"/>
      <c r="B874" s="963"/>
      <c r="C874" s="986"/>
      <c r="D874" s="780"/>
      <c r="E874" s="780"/>
      <c r="F874" s="986"/>
      <c r="G874" s="963"/>
      <c r="H874" s="893"/>
      <c r="I874" s="893"/>
      <c r="J874" s="893"/>
      <c r="K874" s="893"/>
      <c r="L874" s="963"/>
      <c r="M874" s="963"/>
      <c r="N874" s="963"/>
      <c r="O874" s="963"/>
      <c r="P874" s="963"/>
      <c r="Q874" s="963"/>
      <c r="R874" s="963"/>
      <c r="S874" s="963"/>
      <c r="T874" s="963"/>
      <c r="U874" s="963"/>
      <c r="V874" s="963"/>
      <c r="W874" s="963"/>
      <c r="X874" s="963"/>
      <c r="Y874" s="963"/>
      <c r="Z874" s="963"/>
    </row>
    <row r="875" spans="1:26">
      <c r="A875" s="1023"/>
      <c r="B875" s="963"/>
      <c r="C875" s="986"/>
      <c r="D875" s="780"/>
      <c r="E875" s="780"/>
      <c r="F875" s="986"/>
      <c r="G875" s="963"/>
      <c r="H875" s="893"/>
      <c r="I875" s="893"/>
      <c r="J875" s="893"/>
      <c r="K875" s="893"/>
      <c r="L875" s="963"/>
      <c r="M875" s="963"/>
      <c r="N875" s="963"/>
      <c r="O875" s="963"/>
      <c r="P875" s="963"/>
      <c r="Q875" s="963"/>
      <c r="R875" s="963"/>
      <c r="S875" s="963"/>
      <c r="T875" s="963"/>
      <c r="U875" s="963"/>
      <c r="V875" s="963"/>
      <c r="W875" s="963"/>
      <c r="X875" s="963"/>
      <c r="Y875" s="963"/>
      <c r="Z875" s="963"/>
    </row>
    <row r="876" spans="1:26">
      <c r="A876" s="1023"/>
      <c r="B876" s="963"/>
      <c r="C876" s="986"/>
      <c r="D876" s="780"/>
      <c r="E876" s="780"/>
      <c r="F876" s="986"/>
      <c r="G876" s="963"/>
      <c r="H876" s="893"/>
      <c r="I876" s="893"/>
      <c r="J876" s="893"/>
      <c r="K876" s="893"/>
      <c r="L876" s="963"/>
      <c r="M876" s="963"/>
      <c r="N876" s="963"/>
      <c r="O876" s="963"/>
      <c r="P876" s="963"/>
      <c r="Q876" s="963"/>
      <c r="R876" s="963"/>
      <c r="S876" s="963"/>
      <c r="T876" s="963"/>
      <c r="U876" s="963"/>
      <c r="V876" s="963"/>
      <c r="W876" s="963"/>
      <c r="X876" s="963"/>
      <c r="Y876" s="963"/>
      <c r="Z876" s="963"/>
    </row>
    <row r="877" spans="1:26">
      <c r="A877" s="1023"/>
      <c r="B877" s="963"/>
      <c r="C877" s="986"/>
      <c r="D877" s="780"/>
      <c r="E877" s="780"/>
      <c r="F877" s="986"/>
      <c r="G877" s="963"/>
      <c r="H877" s="893"/>
      <c r="I877" s="893"/>
      <c r="J877" s="893"/>
      <c r="K877" s="893"/>
      <c r="L877" s="963"/>
      <c r="M877" s="963"/>
      <c r="N877" s="963"/>
      <c r="O877" s="963"/>
      <c r="P877" s="963"/>
      <c r="Q877" s="963"/>
      <c r="R877" s="963"/>
      <c r="S877" s="963"/>
      <c r="T877" s="963"/>
      <c r="U877" s="963"/>
      <c r="V877" s="963"/>
      <c r="W877" s="963"/>
      <c r="X877" s="963"/>
      <c r="Y877" s="963"/>
      <c r="Z877" s="963"/>
    </row>
    <row r="878" spans="1:26">
      <c r="A878" s="1023"/>
      <c r="B878" s="963"/>
      <c r="C878" s="986"/>
      <c r="D878" s="780"/>
      <c r="E878" s="780"/>
      <c r="F878" s="986"/>
      <c r="G878" s="963"/>
      <c r="H878" s="893"/>
      <c r="I878" s="893"/>
      <c r="J878" s="893"/>
      <c r="K878" s="893"/>
      <c r="L878" s="963"/>
      <c r="M878" s="963"/>
      <c r="N878" s="963"/>
      <c r="O878" s="963"/>
      <c r="P878" s="963"/>
      <c r="Q878" s="963"/>
      <c r="R878" s="963"/>
      <c r="S878" s="963"/>
      <c r="T878" s="963"/>
      <c r="U878" s="963"/>
      <c r="V878" s="963"/>
      <c r="W878" s="963"/>
      <c r="X878" s="963"/>
      <c r="Y878" s="963"/>
      <c r="Z878" s="963"/>
    </row>
    <row r="879" spans="1:26">
      <c r="A879" s="1023"/>
      <c r="B879" s="963"/>
      <c r="C879" s="986"/>
      <c r="D879" s="780"/>
      <c r="E879" s="780"/>
      <c r="F879" s="986"/>
      <c r="G879" s="963"/>
      <c r="H879" s="893"/>
      <c r="I879" s="893"/>
      <c r="J879" s="893"/>
      <c r="K879" s="893"/>
      <c r="L879" s="963"/>
      <c r="M879" s="963"/>
      <c r="N879" s="963"/>
      <c r="O879" s="963"/>
      <c r="P879" s="963"/>
      <c r="Q879" s="963"/>
      <c r="R879" s="963"/>
      <c r="S879" s="963"/>
      <c r="T879" s="963"/>
      <c r="U879" s="963"/>
      <c r="V879" s="963"/>
      <c r="W879" s="963"/>
      <c r="X879" s="963"/>
      <c r="Y879" s="963"/>
      <c r="Z879" s="963"/>
    </row>
    <row r="880" spans="1:26">
      <c r="A880" s="1023"/>
      <c r="B880" s="963"/>
      <c r="C880" s="986"/>
      <c r="D880" s="780"/>
      <c r="E880" s="780"/>
      <c r="F880" s="986"/>
      <c r="G880" s="963"/>
      <c r="H880" s="893"/>
      <c r="I880" s="893"/>
      <c r="J880" s="893"/>
      <c r="K880" s="893"/>
      <c r="L880" s="963"/>
      <c r="M880" s="963"/>
      <c r="N880" s="963"/>
      <c r="O880" s="963"/>
      <c r="P880" s="963"/>
      <c r="Q880" s="963"/>
      <c r="R880" s="963"/>
      <c r="S880" s="963"/>
      <c r="T880" s="963"/>
      <c r="U880" s="963"/>
      <c r="V880" s="963"/>
      <c r="W880" s="963"/>
      <c r="X880" s="963"/>
      <c r="Y880" s="963"/>
      <c r="Z880" s="963"/>
    </row>
    <row r="881" spans="1:26">
      <c r="A881" s="1023"/>
      <c r="B881" s="963"/>
      <c r="C881" s="986"/>
      <c r="D881" s="780"/>
      <c r="E881" s="780"/>
      <c r="F881" s="986"/>
      <c r="G881" s="963"/>
      <c r="H881" s="893"/>
      <c r="I881" s="893"/>
      <c r="J881" s="893"/>
      <c r="K881" s="893"/>
      <c r="L881" s="963"/>
      <c r="M881" s="963"/>
      <c r="N881" s="963"/>
      <c r="O881" s="963"/>
      <c r="P881" s="963"/>
      <c r="Q881" s="963"/>
      <c r="R881" s="963"/>
      <c r="S881" s="963"/>
      <c r="T881" s="963"/>
      <c r="U881" s="963"/>
      <c r="V881" s="963"/>
      <c r="W881" s="963"/>
      <c r="X881" s="963"/>
      <c r="Y881" s="963"/>
      <c r="Z881" s="963"/>
    </row>
    <row r="882" spans="1:26">
      <c r="A882" s="1023"/>
      <c r="B882" s="963"/>
      <c r="C882" s="986"/>
      <c r="D882" s="780"/>
      <c r="E882" s="780"/>
      <c r="F882" s="986"/>
      <c r="G882" s="963"/>
      <c r="H882" s="893"/>
      <c r="I882" s="893"/>
      <c r="J882" s="893"/>
      <c r="K882" s="893"/>
      <c r="L882" s="963"/>
      <c r="M882" s="963"/>
      <c r="N882" s="963"/>
      <c r="O882" s="963"/>
      <c r="P882" s="963"/>
      <c r="Q882" s="963"/>
      <c r="R882" s="963"/>
      <c r="S882" s="963"/>
      <c r="T882" s="963"/>
      <c r="U882" s="963"/>
      <c r="V882" s="963"/>
      <c r="W882" s="963"/>
      <c r="X882" s="963"/>
      <c r="Y882" s="963"/>
      <c r="Z882" s="963"/>
    </row>
    <row r="883" spans="1:26">
      <c r="A883" s="1023"/>
      <c r="B883" s="963"/>
      <c r="C883" s="986"/>
      <c r="D883" s="780"/>
      <c r="E883" s="780"/>
      <c r="F883" s="986"/>
      <c r="G883" s="963"/>
      <c r="H883" s="893"/>
      <c r="I883" s="893"/>
      <c r="J883" s="893"/>
      <c r="K883" s="893"/>
      <c r="L883" s="963"/>
      <c r="M883" s="963"/>
      <c r="N883" s="963"/>
      <c r="O883" s="963"/>
      <c r="P883" s="963"/>
      <c r="Q883" s="963"/>
      <c r="R883" s="963"/>
      <c r="S883" s="963"/>
      <c r="T883" s="963"/>
      <c r="U883" s="963"/>
      <c r="V883" s="963"/>
      <c r="W883" s="963"/>
      <c r="X883" s="963"/>
      <c r="Y883" s="963"/>
      <c r="Z883" s="963"/>
    </row>
    <row r="884" spans="1:26">
      <c r="A884" s="1023"/>
      <c r="B884" s="963"/>
      <c r="C884" s="986"/>
      <c r="D884" s="780"/>
      <c r="E884" s="780"/>
      <c r="F884" s="986"/>
      <c r="G884" s="963"/>
      <c r="H884" s="893"/>
      <c r="I884" s="893"/>
      <c r="J884" s="893"/>
      <c r="K884" s="893"/>
      <c r="L884" s="963"/>
      <c r="M884" s="963"/>
      <c r="N884" s="963"/>
      <c r="O884" s="963"/>
      <c r="P884" s="963"/>
      <c r="Q884" s="963"/>
      <c r="R884" s="963"/>
      <c r="S884" s="963"/>
      <c r="T884" s="963"/>
      <c r="U884" s="963"/>
      <c r="V884" s="963"/>
      <c r="W884" s="963"/>
      <c r="X884" s="963"/>
      <c r="Y884" s="963"/>
      <c r="Z884" s="963"/>
    </row>
    <row r="885" spans="1:26">
      <c r="A885" s="1023"/>
      <c r="B885" s="963"/>
      <c r="C885" s="986"/>
      <c r="D885" s="780"/>
      <c r="E885" s="780"/>
      <c r="F885" s="986"/>
      <c r="G885" s="963"/>
      <c r="H885" s="893"/>
      <c r="I885" s="893"/>
      <c r="J885" s="893"/>
      <c r="K885" s="893"/>
      <c r="L885" s="963"/>
      <c r="M885" s="963"/>
      <c r="N885" s="963"/>
      <c r="O885" s="963"/>
      <c r="P885" s="963"/>
      <c r="Q885" s="963"/>
      <c r="R885" s="963"/>
      <c r="S885" s="963"/>
      <c r="T885" s="963"/>
      <c r="U885" s="963"/>
      <c r="V885" s="963"/>
      <c r="W885" s="963"/>
      <c r="X885" s="963"/>
      <c r="Y885" s="963"/>
      <c r="Z885" s="963"/>
    </row>
    <row r="886" spans="1:26">
      <c r="A886" s="1023"/>
      <c r="B886" s="963"/>
      <c r="C886" s="986"/>
      <c r="D886" s="780"/>
      <c r="E886" s="780"/>
      <c r="F886" s="986"/>
      <c r="G886" s="963"/>
      <c r="H886" s="893"/>
      <c r="I886" s="893"/>
      <c r="J886" s="893"/>
      <c r="K886" s="893"/>
      <c r="L886" s="963"/>
      <c r="M886" s="963"/>
      <c r="N886" s="963"/>
      <c r="O886" s="963"/>
      <c r="P886" s="963"/>
      <c r="Q886" s="963"/>
      <c r="R886" s="963"/>
      <c r="S886" s="963"/>
      <c r="T886" s="963"/>
      <c r="U886" s="963"/>
      <c r="V886" s="963"/>
      <c r="W886" s="963"/>
      <c r="X886" s="963"/>
      <c r="Y886" s="963"/>
      <c r="Z886" s="963"/>
    </row>
    <row r="887" spans="1:26">
      <c r="A887" s="1023"/>
      <c r="B887" s="963"/>
      <c r="C887" s="986"/>
      <c r="D887" s="780"/>
      <c r="E887" s="780"/>
      <c r="F887" s="986"/>
      <c r="G887" s="963"/>
      <c r="H887" s="893"/>
      <c r="I887" s="893"/>
      <c r="J887" s="893"/>
      <c r="K887" s="893"/>
      <c r="L887" s="963"/>
      <c r="M887" s="963"/>
      <c r="N887" s="963"/>
      <c r="O887" s="963"/>
      <c r="P887" s="963"/>
      <c r="Q887" s="963"/>
      <c r="R887" s="963"/>
      <c r="S887" s="963"/>
      <c r="T887" s="963"/>
      <c r="U887" s="963"/>
      <c r="V887" s="963"/>
      <c r="W887" s="963"/>
      <c r="X887" s="963"/>
      <c r="Y887" s="963"/>
      <c r="Z887" s="963"/>
    </row>
    <row r="888" spans="1:26">
      <c r="A888" s="1023"/>
      <c r="B888" s="963"/>
      <c r="C888" s="986"/>
      <c r="D888" s="780"/>
      <c r="E888" s="780"/>
      <c r="F888" s="986"/>
      <c r="G888" s="963"/>
      <c r="H888" s="893"/>
      <c r="I888" s="893"/>
      <c r="J888" s="893"/>
      <c r="K888" s="893"/>
      <c r="L888" s="963"/>
      <c r="M888" s="963"/>
      <c r="N888" s="963"/>
      <c r="O888" s="963"/>
      <c r="P888" s="963"/>
      <c r="Q888" s="963"/>
      <c r="R888" s="963"/>
      <c r="S888" s="963"/>
      <c r="T888" s="963"/>
      <c r="U888" s="963"/>
      <c r="V888" s="963"/>
      <c r="W888" s="963"/>
      <c r="X888" s="963"/>
      <c r="Y888" s="963"/>
      <c r="Z888" s="963"/>
    </row>
    <row r="889" spans="1:26">
      <c r="A889" s="1023"/>
      <c r="B889" s="963"/>
      <c r="C889" s="986"/>
      <c r="D889" s="780"/>
      <c r="E889" s="780"/>
      <c r="F889" s="986"/>
      <c r="G889" s="963"/>
      <c r="H889" s="893"/>
      <c r="I889" s="893"/>
      <c r="J889" s="893"/>
      <c r="K889" s="893"/>
      <c r="L889" s="963"/>
      <c r="M889" s="963"/>
      <c r="N889" s="963"/>
      <c r="O889" s="963"/>
      <c r="P889" s="963"/>
      <c r="Q889" s="963"/>
      <c r="R889" s="963"/>
      <c r="S889" s="963"/>
      <c r="T889" s="963"/>
      <c r="U889" s="963"/>
      <c r="V889" s="963"/>
      <c r="W889" s="963"/>
      <c r="X889" s="963"/>
      <c r="Y889" s="963"/>
      <c r="Z889" s="963"/>
    </row>
    <row r="890" spans="1:26">
      <c r="A890" s="1023"/>
      <c r="B890" s="963"/>
      <c r="C890" s="986"/>
      <c r="D890" s="780"/>
      <c r="E890" s="780"/>
      <c r="F890" s="986"/>
      <c r="G890" s="963"/>
      <c r="H890" s="893"/>
      <c r="I890" s="893"/>
      <c r="J890" s="893"/>
      <c r="K890" s="893"/>
      <c r="L890" s="963"/>
      <c r="M890" s="963"/>
      <c r="N890" s="963"/>
      <c r="O890" s="963"/>
      <c r="P890" s="963"/>
      <c r="Q890" s="963"/>
      <c r="R890" s="963"/>
      <c r="S890" s="963"/>
      <c r="T890" s="963"/>
      <c r="U890" s="963"/>
      <c r="V890" s="963"/>
      <c r="W890" s="963"/>
      <c r="X890" s="963"/>
      <c r="Y890" s="963"/>
      <c r="Z890" s="963"/>
    </row>
    <row r="891" spans="1:26">
      <c r="A891" s="1023"/>
      <c r="B891" s="963"/>
      <c r="C891" s="986"/>
      <c r="D891" s="780"/>
      <c r="E891" s="780"/>
      <c r="F891" s="986"/>
      <c r="G891" s="963"/>
      <c r="H891" s="893"/>
      <c r="I891" s="893"/>
      <c r="J891" s="893"/>
      <c r="K891" s="893"/>
      <c r="L891" s="963"/>
      <c r="M891" s="963"/>
      <c r="N891" s="963"/>
      <c r="O891" s="963"/>
      <c r="P891" s="963"/>
      <c r="Q891" s="963"/>
      <c r="R891" s="963"/>
      <c r="S891" s="963"/>
      <c r="T891" s="963"/>
      <c r="U891" s="963"/>
      <c r="V891" s="963"/>
      <c r="W891" s="963"/>
      <c r="X891" s="963"/>
      <c r="Y891" s="963"/>
      <c r="Z891" s="963"/>
    </row>
    <row r="892" spans="1:26">
      <c r="A892" s="1023"/>
      <c r="B892" s="963"/>
      <c r="C892" s="986"/>
      <c r="D892" s="780"/>
      <c r="E892" s="780"/>
      <c r="F892" s="986"/>
      <c r="G892" s="963"/>
      <c r="H892" s="893"/>
      <c r="I892" s="893"/>
      <c r="J892" s="893"/>
      <c r="K892" s="893"/>
      <c r="L892" s="963"/>
      <c r="M892" s="963"/>
      <c r="N892" s="963"/>
      <c r="O892" s="963"/>
      <c r="P892" s="963"/>
      <c r="Q892" s="963"/>
      <c r="R892" s="963"/>
      <c r="S892" s="963"/>
      <c r="T892" s="963"/>
      <c r="U892" s="963"/>
      <c r="V892" s="963"/>
      <c r="W892" s="963"/>
      <c r="X892" s="963"/>
      <c r="Y892" s="963"/>
      <c r="Z892" s="963"/>
    </row>
    <row r="893" spans="1:26">
      <c r="A893" s="1023"/>
      <c r="B893" s="963"/>
      <c r="C893" s="986"/>
      <c r="D893" s="780"/>
      <c r="E893" s="780"/>
      <c r="F893" s="986"/>
      <c r="G893" s="963"/>
      <c r="H893" s="893"/>
      <c r="I893" s="893"/>
      <c r="J893" s="893"/>
      <c r="K893" s="893"/>
      <c r="L893" s="963"/>
      <c r="M893" s="963"/>
      <c r="N893" s="963"/>
      <c r="O893" s="963"/>
      <c r="P893" s="963"/>
      <c r="Q893" s="963"/>
      <c r="R893" s="963"/>
      <c r="S893" s="963"/>
      <c r="T893" s="963"/>
      <c r="U893" s="963"/>
      <c r="V893" s="963"/>
      <c r="W893" s="963"/>
      <c r="X893" s="963"/>
      <c r="Y893" s="963"/>
      <c r="Z893" s="963"/>
    </row>
    <row r="894" spans="1:26">
      <c r="A894" s="1023"/>
      <c r="B894" s="963"/>
      <c r="C894" s="986"/>
      <c r="D894" s="780"/>
      <c r="E894" s="780"/>
      <c r="F894" s="986"/>
      <c r="G894" s="963"/>
      <c r="H894" s="893"/>
      <c r="I894" s="893"/>
      <c r="J894" s="893"/>
      <c r="K894" s="893"/>
      <c r="L894" s="963"/>
      <c r="M894" s="963"/>
      <c r="N894" s="963"/>
      <c r="O894" s="963"/>
      <c r="P894" s="963"/>
      <c r="Q894" s="963"/>
      <c r="R894" s="963"/>
      <c r="S894" s="963"/>
      <c r="T894" s="963"/>
      <c r="U894" s="963"/>
      <c r="V894" s="963"/>
      <c r="W894" s="963"/>
      <c r="X894" s="963"/>
      <c r="Y894" s="963"/>
      <c r="Z894" s="963"/>
    </row>
    <row r="895" spans="1:26">
      <c r="A895" s="1023"/>
      <c r="B895" s="963"/>
      <c r="C895" s="986"/>
      <c r="D895" s="780"/>
      <c r="E895" s="780"/>
      <c r="F895" s="986"/>
      <c r="G895" s="963"/>
      <c r="H895" s="893"/>
      <c r="I895" s="893"/>
      <c r="J895" s="893"/>
      <c r="K895" s="893"/>
      <c r="L895" s="963"/>
      <c r="M895" s="963"/>
      <c r="N895" s="963"/>
      <c r="O895" s="963"/>
      <c r="P895" s="963"/>
      <c r="Q895" s="963"/>
      <c r="R895" s="963"/>
      <c r="S895" s="963"/>
      <c r="T895" s="963"/>
      <c r="U895" s="963"/>
      <c r="V895" s="963"/>
      <c r="W895" s="963"/>
      <c r="X895" s="963"/>
      <c r="Y895" s="963"/>
      <c r="Z895" s="963"/>
    </row>
    <row r="896" spans="1:26">
      <c r="A896" s="1023"/>
      <c r="B896" s="963"/>
      <c r="C896" s="986"/>
      <c r="D896" s="780"/>
      <c r="E896" s="780"/>
      <c r="F896" s="986"/>
      <c r="G896" s="963"/>
      <c r="H896" s="893"/>
      <c r="I896" s="893"/>
      <c r="J896" s="893"/>
      <c r="K896" s="893"/>
      <c r="L896" s="963"/>
      <c r="M896" s="963"/>
      <c r="N896" s="963"/>
      <c r="O896" s="963"/>
      <c r="P896" s="963"/>
      <c r="Q896" s="963"/>
      <c r="R896" s="963"/>
      <c r="S896" s="963"/>
      <c r="T896" s="963"/>
      <c r="U896" s="963"/>
      <c r="V896" s="963"/>
      <c r="W896" s="963"/>
      <c r="X896" s="963"/>
      <c r="Y896" s="963"/>
      <c r="Z896" s="963"/>
    </row>
    <row r="897" spans="1:26">
      <c r="A897" s="1023"/>
      <c r="B897" s="963"/>
      <c r="C897" s="986"/>
      <c r="D897" s="780"/>
      <c r="E897" s="780"/>
      <c r="F897" s="986"/>
      <c r="G897" s="963"/>
      <c r="H897" s="893"/>
      <c r="I897" s="893"/>
      <c r="J897" s="893"/>
      <c r="K897" s="893"/>
      <c r="L897" s="963"/>
      <c r="M897" s="963"/>
      <c r="N897" s="963"/>
      <c r="O897" s="963"/>
      <c r="P897" s="963"/>
      <c r="Q897" s="963"/>
      <c r="R897" s="963"/>
      <c r="S897" s="963"/>
      <c r="T897" s="963"/>
      <c r="U897" s="963"/>
      <c r="V897" s="963"/>
      <c r="W897" s="963"/>
      <c r="X897" s="963"/>
      <c r="Y897" s="963"/>
      <c r="Z897" s="963"/>
    </row>
    <row r="898" spans="1:26">
      <c r="A898" s="1023"/>
      <c r="B898" s="963"/>
      <c r="C898" s="986"/>
      <c r="D898" s="780"/>
      <c r="E898" s="780"/>
      <c r="F898" s="986"/>
      <c r="G898" s="963"/>
      <c r="H898" s="893"/>
      <c r="I898" s="893"/>
      <c r="J898" s="893"/>
      <c r="K898" s="893"/>
      <c r="L898" s="963"/>
      <c r="M898" s="963"/>
      <c r="N898" s="963"/>
      <c r="O898" s="963"/>
      <c r="P898" s="963"/>
      <c r="Q898" s="963"/>
      <c r="R898" s="963"/>
      <c r="S898" s="963"/>
      <c r="T898" s="963"/>
      <c r="U898" s="963"/>
      <c r="V898" s="963"/>
      <c r="W898" s="963"/>
      <c r="X898" s="963"/>
      <c r="Y898" s="963"/>
      <c r="Z898" s="963"/>
    </row>
    <row r="899" spans="1:26">
      <c r="A899" s="1023"/>
      <c r="B899" s="963"/>
      <c r="C899" s="986"/>
      <c r="D899" s="780"/>
      <c r="E899" s="780"/>
      <c r="F899" s="986"/>
      <c r="G899" s="963"/>
      <c r="H899" s="893"/>
      <c r="I899" s="893"/>
      <c r="J899" s="893"/>
      <c r="K899" s="893"/>
      <c r="L899" s="963"/>
      <c r="M899" s="963"/>
      <c r="N899" s="963"/>
      <c r="O899" s="963"/>
      <c r="P899" s="963"/>
      <c r="Q899" s="963"/>
      <c r="R899" s="963"/>
      <c r="S899" s="963"/>
      <c r="T899" s="963"/>
      <c r="U899" s="963"/>
      <c r="V899" s="963"/>
      <c r="W899" s="963"/>
      <c r="X899" s="963"/>
      <c r="Y899" s="963"/>
      <c r="Z899" s="963"/>
    </row>
    <row r="900" spans="1:26">
      <c r="A900" s="1023"/>
      <c r="B900" s="963"/>
      <c r="C900" s="986"/>
      <c r="D900" s="780"/>
      <c r="E900" s="780"/>
      <c r="F900" s="986"/>
      <c r="G900" s="963"/>
      <c r="H900" s="893"/>
      <c r="I900" s="893"/>
      <c r="J900" s="893"/>
      <c r="K900" s="893"/>
      <c r="L900" s="963"/>
      <c r="M900" s="963"/>
      <c r="N900" s="963"/>
      <c r="O900" s="963"/>
      <c r="P900" s="963"/>
      <c r="Q900" s="963"/>
      <c r="R900" s="963"/>
      <c r="S900" s="963"/>
      <c r="T900" s="963"/>
      <c r="U900" s="963"/>
      <c r="V900" s="963"/>
      <c r="W900" s="963"/>
      <c r="X900" s="963"/>
      <c r="Y900" s="963"/>
      <c r="Z900" s="963"/>
    </row>
    <row r="901" spans="1:26">
      <c r="A901" s="1023"/>
      <c r="B901" s="963"/>
      <c r="C901" s="986"/>
      <c r="D901" s="780"/>
      <c r="E901" s="780"/>
      <c r="F901" s="986"/>
      <c r="G901" s="963"/>
      <c r="H901" s="893"/>
      <c r="I901" s="893"/>
      <c r="J901" s="893"/>
      <c r="K901" s="893"/>
      <c r="L901" s="963"/>
      <c r="M901" s="963"/>
      <c r="N901" s="963"/>
      <c r="O901" s="963"/>
      <c r="P901" s="963"/>
      <c r="Q901" s="963"/>
      <c r="R901" s="963"/>
      <c r="S901" s="963"/>
      <c r="T901" s="963"/>
      <c r="U901" s="963"/>
      <c r="V901" s="963"/>
      <c r="W901" s="963"/>
      <c r="X901" s="963"/>
      <c r="Y901" s="963"/>
      <c r="Z901" s="963"/>
    </row>
    <row r="902" spans="1:26">
      <c r="A902" s="1023"/>
      <c r="B902" s="963"/>
      <c r="C902" s="986"/>
      <c r="D902" s="780"/>
      <c r="E902" s="780"/>
      <c r="F902" s="986"/>
      <c r="G902" s="963"/>
      <c r="H902" s="893"/>
      <c r="I902" s="893"/>
      <c r="J902" s="893"/>
      <c r="K902" s="893"/>
      <c r="L902" s="963"/>
      <c r="M902" s="963"/>
      <c r="N902" s="963"/>
      <c r="O902" s="963"/>
      <c r="P902" s="963"/>
      <c r="Q902" s="963"/>
      <c r="R902" s="963"/>
      <c r="S902" s="963"/>
      <c r="T902" s="963"/>
      <c r="U902" s="963"/>
      <c r="V902" s="963"/>
      <c r="W902" s="963"/>
      <c r="X902" s="963"/>
      <c r="Y902" s="963"/>
      <c r="Z902" s="963"/>
    </row>
    <row r="903" spans="1:26">
      <c r="A903" s="1023"/>
      <c r="B903" s="963"/>
      <c r="C903" s="986"/>
      <c r="D903" s="780"/>
      <c r="E903" s="780"/>
      <c r="F903" s="986"/>
      <c r="G903" s="963"/>
      <c r="H903" s="893"/>
      <c r="I903" s="893"/>
      <c r="J903" s="893"/>
      <c r="K903" s="893"/>
      <c r="L903" s="963"/>
      <c r="M903" s="963"/>
      <c r="N903" s="963"/>
      <c r="O903" s="963"/>
      <c r="P903" s="963"/>
      <c r="Q903" s="963"/>
      <c r="R903" s="963"/>
      <c r="S903" s="963"/>
      <c r="T903" s="963"/>
      <c r="U903" s="963"/>
      <c r="V903" s="963"/>
      <c r="W903" s="963"/>
      <c r="X903" s="963"/>
      <c r="Y903" s="963"/>
      <c r="Z903" s="963"/>
    </row>
    <row r="904" spans="1:26">
      <c r="A904" s="1023"/>
      <c r="B904" s="963"/>
      <c r="C904" s="986"/>
      <c r="D904" s="780"/>
      <c r="E904" s="780"/>
      <c r="F904" s="986"/>
      <c r="G904" s="963"/>
      <c r="H904" s="893"/>
      <c r="I904" s="893"/>
      <c r="J904" s="893"/>
      <c r="K904" s="893"/>
      <c r="L904" s="963"/>
      <c r="M904" s="963"/>
      <c r="N904" s="963"/>
      <c r="O904" s="963"/>
      <c r="P904" s="963"/>
      <c r="Q904" s="963"/>
      <c r="R904" s="963"/>
      <c r="S904" s="963"/>
      <c r="T904" s="963"/>
      <c r="U904" s="963"/>
      <c r="V904" s="963"/>
      <c r="W904" s="963"/>
      <c r="X904" s="963"/>
      <c r="Y904" s="963"/>
      <c r="Z904" s="963"/>
    </row>
    <row r="905" spans="1:26">
      <c r="A905" s="1023"/>
      <c r="B905" s="963"/>
      <c r="C905" s="986"/>
      <c r="D905" s="780"/>
      <c r="E905" s="780"/>
      <c r="F905" s="986"/>
      <c r="G905" s="963"/>
      <c r="H905" s="893"/>
      <c r="I905" s="893"/>
      <c r="J905" s="893"/>
      <c r="K905" s="893"/>
      <c r="L905" s="963"/>
      <c r="M905" s="963"/>
      <c r="N905" s="963"/>
      <c r="O905" s="963"/>
      <c r="P905" s="963"/>
      <c r="Q905" s="963"/>
      <c r="R905" s="963"/>
      <c r="S905" s="963"/>
      <c r="T905" s="963"/>
      <c r="U905" s="963"/>
      <c r="V905" s="963"/>
      <c r="W905" s="963"/>
      <c r="X905" s="963"/>
      <c r="Y905" s="963"/>
      <c r="Z905" s="963"/>
    </row>
    <row r="906" spans="1:26">
      <c r="A906" s="1023"/>
      <c r="B906" s="963"/>
      <c r="C906" s="986"/>
      <c r="D906" s="780"/>
      <c r="E906" s="780"/>
      <c r="F906" s="986"/>
      <c r="G906" s="963"/>
      <c r="H906" s="893"/>
      <c r="I906" s="893"/>
      <c r="J906" s="893"/>
      <c r="K906" s="893"/>
      <c r="L906" s="963"/>
      <c r="M906" s="963"/>
      <c r="N906" s="963"/>
      <c r="O906" s="963"/>
      <c r="P906" s="963"/>
      <c r="Q906" s="963"/>
      <c r="R906" s="963"/>
      <c r="S906" s="963"/>
      <c r="T906" s="963"/>
      <c r="U906" s="963"/>
      <c r="V906" s="963"/>
      <c r="W906" s="963"/>
      <c r="X906" s="963"/>
      <c r="Y906" s="963"/>
      <c r="Z906" s="963"/>
    </row>
    <row r="907" spans="1:26">
      <c r="A907" s="1023"/>
      <c r="B907" s="963"/>
      <c r="C907" s="986"/>
      <c r="D907" s="780"/>
      <c r="E907" s="780"/>
      <c r="F907" s="986"/>
      <c r="G907" s="963"/>
      <c r="H907" s="893"/>
      <c r="I907" s="893"/>
      <c r="J907" s="893"/>
      <c r="K907" s="893"/>
      <c r="L907" s="963"/>
      <c r="M907" s="963"/>
      <c r="N907" s="963"/>
      <c r="O907" s="963"/>
      <c r="P907" s="963"/>
      <c r="Q907" s="963"/>
      <c r="R907" s="963"/>
      <c r="S907" s="963"/>
      <c r="T907" s="963"/>
      <c r="U907" s="963"/>
      <c r="V907" s="963"/>
      <c r="W907" s="963"/>
      <c r="X907" s="963"/>
      <c r="Y907" s="963"/>
      <c r="Z907" s="963"/>
    </row>
    <row r="908" spans="1:26">
      <c r="A908" s="1023"/>
      <c r="B908" s="963"/>
      <c r="C908" s="986"/>
      <c r="D908" s="780"/>
      <c r="E908" s="780"/>
      <c r="F908" s="986"/>
      <c r="G908" s="963"/>
      <c r="H908" s="893"/>
      <c r="I908" s="893"/>
      <c r="J908" s="893"/>
      <c r="K908" s="893"/>
      <c r="L908" s="963"/>
      <c r="M908" s="963"/>
      <c r="N908" s="963"/>
      <c r="O908" s="963"/>
      <c r="P908" s="963"/>
      <c r="Q908" s="963"/>
      <c r="R908" s="963"/>
      <c r="S908" s="963"/>
      <c r="T908" s="963"/>
      <c r="U908" s="963"/>
      <c r="V908" s="963"/>
      <c r="W908" s="963"/>
      <c r="X908" s="963"/>
      <c r="Y908" s="963"/>
      <c r="Z908" s="963"/>
    </row>
    <row r="909" spans="1:26">
      <c r="A909" s="1023"/>
      <c r="B909" s="963"/>
      <c r="C909" s="986"/>
      <c r="D909" s="780"/>
      <c r="E909" s="780"/>
      <c r="F909" s="986"/>
      <c r="G909" s="963"/>
      <c r="H909" s="893"/>
      <c r="I909" s="893"/>
      <c r="J909" s="893"/>
      <c r="K909" s="893"/>
      <c r="L909" s="963"/>
      <c r="M909" s="963"/>
      <c r="N909" s="963"/>
      <c r="O909" s="963"/>
      <c r="P909" s="963"/>
      <c r="Q909" s="963"/>
      <c r="R909" s="963"/>
      <c r="S909" s="963"/>
      <c r="T909" s="963"/>
      <c r="U909" s="963"/>
      <c r="V909" s="963"/>
      <c r="W909" s="963"/>
      <c r="X909" s="963"/>
      <c r="Y909" s="963"/>
      <c r="Z909" s="963"/>
    </row>
    <row r="910" spans="1:26">
      <c r="A910" s="1023"/>
      <c r="B910" s="963"/>
      <c r="C910" s="986"/>
      <c r="D910" s="780"/>
      <c r="E910" s="780"/>
      <c r="F910" s="986"/>
      <c r="G910" s="963"/>
      <c r="H910" s="893"/>
      <c r="I910" s="893"/>
      <c r="J910" s="893"/>
      <c r="K910" s="893"/>
      <c r="L910" s="963"/>
      <c r="M910" s="963"/>
      <c r="N910" s="963"/>
      <c r="O910" s="963"/>
      <c r="P910" s="963"/>
      <c r="Q910" s="963"/>
      <c r="R910" s="963"/>
      <c r="S910" s="963"/>
      <c r="T910" s="963"/>
      <c r="U910" s="963"/>
      <c r="V910" s="963"/>
      <c r="W910" s="963"/>
      <c r="X910" s="963"/>
      <c r="Y910" s="963"/>
      <c r="Z910" s="963"/>
    </row>
    <row r="911" spans="1:26">
      <c r="A911" s="1023"/>
      <c r="B911" s="963"/>
      <c r="C911" s="986"/>
      <c r="D911" s="780"/>
      <c r="E911" s="780"/>
      <c r="F911" s="986"/>
      <c r="G911" s="963"/>
      <c r="H911" s="893"/>
      <c r="I911" s="893"/>
      <c r="J911" s="893"/>
      <c r="K911" s="893"/>
      <c r="L911" s="963"/>
      <c r="M911" s="963"/>
      <c r="N911" s="963"/>
      <c r="O911" s="963"/>
      <c r="P911" s="963"/>
      <c r="Q911" s="963"/>
      <c r="R911" s="963"/>
      <c r="S911" s="963"/>
      <c r="T911" s="963"/>
      <c r="U911" s="963"/>
      <c r="V911" s="963"/>
      <c r="W911" s="963"/>
      <c r="X911" s="963"/>
      <c r="Y911" s="963"/>
      <c r="Z911" s="963"/>
    </row>
    <row r="912" spans="1:26">
      <c r="A912" s="1023"/>
      <c r="B912" s="963"/>
      <c r="C912" s="986"/>
      <c r="D912" s="780"/>
      <c r="E912" s="780"/>
      <c r="F912" s="986"/>
      <c r="G912" s="963"/>
      <c r="H912" s="893"/>
      <c r="I912" s="893"/>
      <c r="J912" s="893"/>
      <c r="K912" s="893"/>
      <c r="L912" s="963"/>
      <c r="M912" s="963"/>
      <c r="N912" s="963"/>
      <c r="O912" s="963"/>
      <c r="P912" s="963"/>
      <c r="Q912" s="963"/>
      <c r="R912" s="963"/>
      <c r="S912" s="963"/>
      <c r="T912" s="963"/>
      <c r="U912" s="963"/>
      <c r="V912" s="963"/>
      <c r="W912" s="963"/>
      <c r="X912" s="963"/>
      <c r="Y912" s="963"/>
      <c r="Z912" s="963"/>
    </row>
    <row r="913" spans="1:26">
      <c r="A913" s="1023"/>
      <c r="B913" s="963"/>
      <c r="C913" s="986"/>
      <c r="D913" s="780"/>
      <c r="E913" s="780"/>
      <c r="F913" s="986"/>
      <c r="G913" s="963"/>
      <c r="H913" s="893"/>
      <c r="I913" s="893"/>
      <c r="J913" s="893"/>
      <c r="K913" s="893"/>
      <c r="L913" s="963"/>
      <c r="M913" s="963"/>
      <c r="N913" s="963"/>
      <c r="O913" s="963"/>
      <c r="P913" s="963"/>
      <c r="Q913" s="963"/>
      <c r="R913" s="963"/>
      <c r="S913" s="963"/>
      <c r="T913" s="963"/>
      <c r="U913" s="963"/>
      <c r="V913" s="963"/>
      <c r="W913" s="963"/>
      <c r="X913" s="963"/>
      <c r="Y913" s="963"/>
      <c r="Z913" s="963"/>
    </row>
    <row r="914" spans="1:26">
      <c r="A914" s="1023"/>
      <c r="B914" s="963"/>
      <c r="C914" s="986"/>
      <c r="D914" s="780"/>
      <c r="E914" s="780"/>
      <c r="F914" s="986"/>
      <c r="G914" s="963"/>
      <c r="H914" s="893"/>
      <c r="I914" s="893"/>
      <c r="J914" s="893"/>
      <c r="K914" s="893"/>
      <c r="L914" s="963"/>
      <c r="M914" s="963"/>
      <c r="N914" s="963"/>
      <c r="O914" s="963"/>
      <c r="P914" s="963"/>
      <c r="Q914" s="963"/>
      <c r="R914" s="963"/>
      <c r="S914" s="963"/>
      <c r="T914" s="963"/>
      <c r="U914" s="963"/>
      <c r="V914" s="963"/>
      <c r="W914" s="963"/>
      <c r="X914" s="963"/>
      <c r="Y914" s="963"/>
      <c r="Z914" s="963"/>
    </row>
    <row r="915" spans="1:26">
      <c r="A915" s="1023"/>
      <c r="B915" s="963"/>
      <c r="C915" s="986"/>
      <c r="D915" s="780"/>
      <c r="E915" s="780"/>
      <c r="F915" s="986"/>
      <c r="G915" s="963"/>
      <c r="H915" s="893"/>
      <c r="I915" s="893"/>
      <c r="J915" s="893"/>
      <c r="K915" s="893"/>
      <c r="L915" s="963"/>
      <c r="M915" s="963"/>
      <c r="N915" s="963"/>
      <c r="O915" s="963"/>
      <c r="P915" s="963"/>
      <c r="Q915" s="963"/>
      <c r="R915" s="963"/>
      <c r="S915" s="963"/>
      <c r="T915" s="963"/>
      <c r="U915" s="963"/>
      <c r="V915" s="963"/>
      <c r="W915" s="963"/>
      <c r="X915" s="963"/>
      <c r="Y915" s="963"/>
      <c r="Z915" s="963"/>
    </row>
    <row r="916" spans="1:26">
      <c r="A916" s="1023"/>
      <c r="B916" s="963"/>
      <c r="C916" s="986"/>
      <c r="D916" s="780"/>
      <c r="E916" s="780"/>
      <c r="F916" s="986"/>
      <c r="G916" s="963"/>
      <c r="H916" s="893"/>
      <c r="I916" s="893"/>
      <c r="J916" s="893"/>
      <c r="K916" s="893"/>
      <c r="L916" s="963"/>
      <c r="M916" s="963"/>
      <c r="N916" s="963"/>
      <c r="O916" s="963"/>
      <c r="P916" s="963"/>
      <c r="Q916" s="963"/>
      <c r="R916" s="963"/>
      <c r="S916" s="963"/>
      <c r="T916" s="963"/>
      <c r="U916" s="963"/>
      <c r="V916" s="963"/>
      <c r="W916" s="963"/>
      <c r="X916" s="963"/>
      <c r="Y916" s="963"/>
      <c r="Z916" s="963"/>
    </row>
    <row r="917" spans="1:26">
      <c r="A917" s="1023"/>
      <c r="B917" s="963"/>
      <c r="C917" s="986"/>
      <c r="D917" s="780"/>
      <c r="E917" s="780"/>
      <c r="F917" s="986"/>
      <c r="G917" s="963"/>
      <c r="H917" s="893"/>
      <c r="I917" s="893"/>
      <c r="J917" s="893"/>
      <c r="K917" s="893"/>
      <c r="L917" s="963"/>
      <c r="M917" s="963"/>
      <c r="N917" s="963"/>
      <c r="O917" s="963"/>
      <c r="P917" s="963"/>
      <c r="Q917" s="963"/>
      <c r="R917" s="963"/>
      <c r="S917" s="963"/>
      <c r="T917" s="963"/>
      <c r="U917" s="963"/>
      <c r="V917" s="963"/>
      <c r="W917" s="963"/>
      <c r="X917" s="963"/>
      <c r="Y917" s="963"/>
      <c r="Z917" s="963"/>
    </row>
    <row r="918" spans="1:26">
      <c r="A918" s="1023"/>
      <c r="B918" s="963"/>
      <c r="C918" s="986"/>
      <c r="D918" s="780"/>
      <c r="E918" s="780"/>
      <c r="F918" s="986"/>
      <c r="G918" s="963"/>
      <c r="H918" s="893"/>
      <c r="I918" s="893"/>
      <c r="J918" s="893"/>
      <c r="K918" s="893"/>
      <c r="L918" s="963"/>
      <c r="M918" s="963"/>
      <c r="N918" s="963"/>
      <c r="O918" s="963"/>
      <c r="P918" s="963"/>
      <c r="Q918" s="963"/>
      <c r="R918" s="963"/>
      <c r="S918" s="963"/>
      <c r="T918" s="963"/>
      <c r="U918" s="963"/>
      <c r="V918" s="963"/>
      <c r="W918" s="963"/>
      <c r="X918" s="963"/>
      <c r="Y918" s="963"/>
      <c r="Z918" s="963"/>
    </row>
    <row r="919" spans="1:26">
      <c r="A919" s="1023"/>
      <c r="B919" s="963"/>
      <c r="C919" s="986"/>
      <c r="D919" s="780"/>
      <c r="E919" s="780"/>
      <c r="F919" s="986"/>
      <c r="G919" s="963"/>
      <c r="H919" s="893"/>
      <c r="I919" s="893"/>
      <c r="J919" s="893"/>
      <c r="K919" s="893"/>
      <c r="L919" s="963"/>
      <c r="M919" s="963"/>
      <c r="N919" s="963"/>
      <c r="O919" s="963"/>
      <c r="P919" s="963"/>
      <c r="Q919" s="963"/>
      <c r="R919" s="963"/>
      <c r="S919" s="963"/>
      <c r="T919" s="963"/>
      <c r="U919" s="963"/>
      <c r="V919" s="963"/>
      <c r="W919" s="963"/>
      <c r="X919" s="963"/>
      <c r="Y919" s="963"/>
      <c r="Z919" s="963"/>
    </row>
    <row r="920" spans="1:26">
      <c r="A920" s="1023"/>
      <c r="B920" s="963"/>
      <c r="C920" s="986"/>
      <c r="D920" s="780"/>
      <c r="E920" s="780"/>
      <c r="F920" s="986"/>
      <c r="G920" s="963"/>
      <c r="H920" s="893"/>
      <c r="I920" s="893"/>
      <c r="J920" s="893"/>
      <c r="K920" s="893"/>
      <c r="L920" s="963"/>
      <c r="M920" s="963"/>
      <c r="N920" s="963"/>
      <c r="O920" s="963"/>
      <c r="P920" s="963"/>
      <c r="Q920" s="963"/>
      <c r="R920" s="963"/>
      <c r="S920" s="963"/>
      <c r="T920" s="963"/>
      <c r="U920" s="963"/>
      <c r="V920" s="963"/>
      <c r="W920" s="963"/>
      <c r="X920" s="963"/>
      <c r="Y920" s="963"/>
      <c r="Z920" s="963"/>
    </row>
    <row r="921" spans="1:26">
      <c r="A921" s="1023"/>
      <c r="B921" s="963"/>
      <c r="C921" s="986"/>
      <c r="D921" s="780"/>
      <c r="E921" s="780"/>
      <c r="F921" s="986"/>
      <c r="G921" s="963"/>
      <c r="H921" s="893"/>
      <c r="I921" s="893"/>
      <c r="J921" s="893"/>
      <c r="K921" s="893"/>
      <c r="L921" s="963"/>
      <c r="M921" s="963"/>
      <c r="N921" s="963"/>
      <c r="O921" s="963"/>
      <c r="P921" s="963"/>
      <c r="Q921" s="963"/>
      <c r="R921" s="963"/>
      <c r="S921" s="963"/>
      <c r="T921" s="963"/>
      <c r="U921" s="963"/>
      <c r="V921" s="963"/>
      <c r="W921" s="963"/>
      <c r="X921" s="963"/>
      <c r="Y921" s="963"/>
      <c r="Z921" s="963"/>
    </row>
    <row r="922" spans="1:26">
      <c r="A922" s="1023"/>
      <c r="B922" s="963"/>
      <c r="C922" s="986"/>
      <c r="D922" s="780"/>
      <c r="E922" s="780"/>
      <c r="F922" s="986"/>
      <c r="G922" s="963"/>
      <c r="H922" s="893"/>
      <c r="I922" s="893"/>
      <c r="J922" s="893"/>
      <c r="K922" s="893"/>
      <c r="L922" s="963"/>
      <c r="M922" s="963"/>
      <c r="N922" s="963"/>
      <c r="O922" s="963"/>
      <c r="P922" s="963"/>
      <c r="Q922" s="963"/>
      <c r="R922" s="963"/>
      <c r="S922" s="963"/>
      <c r="T922" s="963"/>
      <c r="U922" s="963"/>
      <c r="V922" s="963"/>
      <c r="W922" s="963"/>
      <c r="X922" s="963"/>
      <c r="Y922" s="963"/>
      <c r="Z922" s="963"/>
    </row>
    <row r="923" spans="1:26">
      <c r="A923" s="1023"/>
      <c r="B923" s="963"/>
      <c r="C923" s="986"/>
      <c r="D923" s="780"/>
      <c r="E923" s="780"/>
      <c r="F923" s="986"/>
      <c r="G923" s="963"/>
      <c r="H923" s="893"/>
      <c r="I923" s="893"/>
      <c r="J923" s="893"/>
      <c r="K923" s="893"/>
      <c r="L923" s="963"/>
      <c r="M923" s="963"/>
      <c r="N923" s="963"/>
      <c r="O923" s="963"/>
      <c r="P923" s="963"/>
      <c r="Q923" s="963"/>
      <c r="R923" s="963"/>
      <c r="S923" s="963"/>
      <c r="T923" s="963"/>
      <c r="U923" s="963"/>
      <c r="V923" s="963"/>
      <c r="W923" s="963"/>
      <c r="X923" s="963"/>
      <c r="Y923" s="963"/>
      <c r="Z923" s="963"/>
    </row>
    <row r="924" spans="1:26">
      <c r="A924" s="1023"/>
      <c r="B924" s="963"/>
      <c r="C924" s="986"/>
      <c r="D924" s="780"/>
      <c r="E924" s="780"/>
      <c r="F924" s="986"/>
      <c r="G924" s="963"/>
      <c r="H924" s="893"/>
      <c r="I924" s="893"/>
      <c r="J924" s="893"/>
      <c r="K924" s="893"/>
      <c r="L924" s="963"/>
      <c r="M924" s="963"/>
      <c r="N924" s="963"/>
      <c r="O924" s="963"/>
      <c r="P924" s="963"/>
      <c r="Q924" s="963"/>
      <c r="R924" s="963"/>
      <c r="S924" s="963"/>
      <c r="T924" s="963"/>
      <c r="U924" s="963"/>
      <c r="V924" s="963"/>
      <c r="W924" s="963"/>
      <c r="X924" s="963"/>
      <c r="Y924" s="963"/>
      <c r="Z924" s="963"/>
    </row>
    <row r="925" spans="1:26">
      <c r="A925" s="1023"/>
      <c r="B925" s="963"/>
      <c r="C925" s="986"/>
      <c r="D925" s="780"/>
      <c r="E925" s="780"/>
      <c r="F925" s="986"/>
      <c r="G925" s="963"/>
      <c r="H925" s="893"/>
      <c r="I925" s="893"/>
      <c r="J925" s="893"/>
      <c r="K925" s="893"/>
      <c r="L925" s="963"/>
      <c r="M925" s="963"/>
      <c r="N925" s="963"/>
      <c r="O925" s="963"/>
      <c r="P925" s="963"/>
      <c r="Q925" s="963"/>
      <c r="R925" s="963"/>
      <c r="S925" s="963"/>
      <c r="T925" s="963"/>
      <c r="U925" s="963"/>
      <c r="V925" s="963"/>
      <c r="W925" s="963"/>
      <c r="X925" s="963"/>
      <c r="Y925" s="963"/>
      <c r="Z925" s="963"/>
    </row>
    <row r="926" spans="1:26">
      <c r="A926" s="1023"/>
      <c r="B926" s="963"/>
      <c r="C926" s="986"/>
      <c r="D926" s="780"/>
      <c r="E926" s="780"/>
      <c r="F926" s="986"/>
      <c r="G926" s="963"/>
      <c r="H926" s="893"/>
      <c r="I926" s="893"/>
      <c r="J926" s="893"/>
      <c r="K926" s="893"/>
      <c r="L926" s="963"/>
      <c r="M926" s="963"/>
      <c r="N926" s="963"/>
      <c r="O926" s="963"/>
      <c r="P926" s="963"/>
      <c r="Q926" s="963"/>
      <c r="R926" s="963"/>
      <c r="S926" s="963"/>
      <c r="T926" s="963"/>
      <c r="U926" s="963"/>
      <c r="V926" s="963"/>
      <c r="W926" s="963"/>
      <c r="X926" s="963"/>
      <c r="Y926" s="963"/>
      <c r="Z926" s="963"/>
    </row>
    <row r="927" spans="1:26">
      <c r="A927" s="1023"/>
      <c r="B927" s="963"/>
      <c r="C927" s="986"/>
      <c r="D927" s="780"/>
      <c r="E927" s="780"/>
      <c r="F927" s="986"/>
      <c r="G927" s="963"/>
      <c r="H927" s="893"/>
      <c r="I927" s="893"/>
      <c r="J927" s="893"/>
      <c r="K927" s="893"/>
      <c r="L927" s="963"/>
      <c r="M927" s="963"/>
      <c r="N927" s="963"/>
      <c r="O927" s="963"/>
      <c r="P927" s="963"/>
      <c r="Q927" s="963"/>
      <c r="R927" s="963"/>
      <c r="S927" s="963"/>
      <c r="T927" s="963"/>
      <c r="U927" s="963"/>
      <c r="V927" s="963"/>
      <c r="W927" s="963"/>
      <c r="X927" s="963"/>
      <c r="Y927" s="963"/>
      <c r="Z927" s="963"/>
    </row>
    <row r="928" spans="1:26">
      <c r="A928" s="1023"/>
      <c r="B928" s="963"/>
      <c r="C928" s="986"/>
      <c r="D928" s="780"/>
      <c r="E928" s="780"/>
      <c r="F928" s="986"/>
      <c r="G928" s="963"/>
      <c r="H928" s="893"/>
      <c r="I928" s="893"/>
      <c r="J928" s="893"/>
      <c r="K928" s="893"/>
      <c r="L928" s="963"/>
      <c r="M928" s="963"/>
      <c r="N928" s="963"/>
      <c r="O928" s="963"/>
      <c r="P928" s="963"/>
      <c r="Q928" s="963"/>
      <c r="R928" s="963"/>
      <c r="S928" s="963"/>
      <c r="T928" s="963"/>
      <c r="U928" s="963"/>
      <c r="V928" s="963"/>
      <c r="W928" s="963"/>
      <c r="X928" s="963"/>
      <c r="Y928" s="963"/>
      <c r="Z928" s="963"/>
    </row>
    <row r="929" spans="1:26">
      <c r="A929" s="1023"/>
      <c r="B929" s="963"/>
      <c r="C929" s="986"/>
      <c r="D929" s="780"/>
      <c r="E929" s="780"/>
      <c r="F929" s="986"/>
      <c r="G929" s="963"/>
      <c r="H929" s="893"/>
      <c r="I929" s="893"/>
      <c r="J929" s="893"/>
      <c r="K929" s="893"/>
      <c r="L929" s="963"/>
      <c r="M929" s="963"/>
      <c r="N929" s="963"/>
      <c r="O929" s="963"/>
      <c r="P929" s="963"/>
      <c r="Q929" s="963"/>
      <c r="R929" s="963"/>
      <c r="S929" s="963"/>
      <c r="T929" s="963"/>
      <c r="U929" s="963"/>
      <c r="V929" s="963"/>
      <c r="W929" s="963"/>
      <c r="X929" s="963"/>
      <c r="Y929" s="963"/>
      <c r="Z929" s="963"/>
    </row>
    <row r="930" spans="1:26">
      <c r="A930" s="1023"/>
      <c r="B930" s="963"/>
      <c r="C930" s="986"/>
      <c r="D930" s="780"/>
      <c r="E930" s="780"/>
      <c r="F930" s="986"/>
      <c r="G930" s="963"/>
      <c r="H930" s="893"/>
      <c r="I930" s="893"/>
      <c r="J930" s="893"/>
      <c r="K930" s="893"/>
      <c r="L930" s="963"/>
      <c r="M930" s="963"/>
      <c r="N930" s="963"/>
      <c r="O930" s="963"/>
      <c r="P930" s="963"/>
      <c r="Q930" s="963"/>
      <c r="R930" s="963"/>
      <c r="S930" s="963"/>
      <c r="T930" s="963"/>
      <c r="U930" s="963"/>
      <c r="V930" s="963"/>
      <c r="W930" s="963"/>
      <c r="X930" s="963"/>
      <c r="Y930" s="963"/>
      <c r="Z930" s="963"/>
    </row>
    <row r="931" spans="1:26">
      <c r="A931" s="1023"/>
      <c r="B931" s="963"/>
      <c r="C931" s="986"/>
      <c r="D931" s="780"/>
      <c r="E931" s="780"/>
      <c r="F931" s="986"/>
      <c r="G931" s="963"/>
      <c r="H931" s="893"/>
      <c r="I931" s="893"/>
      <c r="J931" s="893"/>
      <c r="K931" s="893"/>
      <c r="L931" s="963"/>
      <c r="M931" s="963"/>
      <c r="N931" s="963"/>
      <c r="O931" s="963"/>
      <c r="P931" s="963"/>
      <c r="Q931" s="963"/>
      <c r="R931" s="963"/>
      <c r="S931" s="963"/>
      <c r="T931" s="963"/>
      <c r="U931" s="963"/>
      <c r="V931" s="963"/>
      <c r="W931" s="963"/>
      <c r="X931" s="963"/>
      <c r="Y931" s="963"/>
      <c r="Z931" s="963"/>
    </row>
    <row r="932" spans="1:26">
      <c r="A932" s="1023"/>
      <c r="B932" s="963"/>
      <c r="C932" s="986"/>
      <c r="D932" s="780"/>
      <c r="E932" s="780"/>
      <c r="F932" s="986"/>
      <c r="G932" s="963"/>
      <c r="H932" s="893"/>
      <c r="I932" s="893"/>
      <c r="J932" s="893"/>
      <c r="K932" s="893"/>
      <c r="L932" s="963"/>
      <c r="M932" s="963"/>
      <c r="N932" s="963"/>
      <c r="O932" s="963"/>
      <c r="P932" s="963"/>
      <c r="Q932" s="963"/>
      <c r="R932" s="963"/>
      <c r="S932" s="963"/>
      <c r="T932" s="963"/>
      <c r="U932" s="963"/>
      <c r="V932" s="963"/>
      <c r="W932" s="963"/>
      <c r="X932" s="963"/>
      <c r="Y932" s="963"/>
      <c r="Z932" s="963"/>
    </row>
    <row r="933" spans="1:26">
      <c r="A933" s="1023"/>
      <c r="B933" s="963"/>
      <c r="C933" s="986"/>
      <c r="D933" s="780"/>
      <c r="E933" s="780"/>
      <c r="F933" s="986"/>
      <c r="G933" s="963"/>
      <c r="H933" s="893"/>
      <c r="I933" s="893"/>
      <c r="J933" s="893"/>
      <c r="K933" s="893"/>
      <c r="L933" s="963"/>
      <c r="M933" s="963"/>
      <c r="N933" s="963"/>
      <c r="O933" s="963"/>
      <c r="P933" s="963"/>
      <c r="Q933" s="963"/>
      <c r="R933" s="963"/>
      <c r="S933" s="963"/>
      <c r="T933" s="963"/>
      <c r="U933" s="963"/>
      <c r="V933" s="963"/>
      <c r="W933" s="963"/>
      <c r="X933" s="963"/>
      <c r="Y933" s="963"/>
      <c r="Z933" s="963"/>
    </row>
    <row r="934" spans="1:26">
      <c r="A934" s="1023"/>
      <c r="B934" s="963"/>
      <c r="C934" s="986"/>
      <c r="D934" s="780"/>
      <c r="E934" s="780"/>
      <c r="F934" s="986"/>
      <c r="G934" s="963"/>
      <c r="H934" s="893"/>
      <c r="I934" s="893"/>
      <c r="J934" s="893"/>
      <c r="K934" s="893"/>
      <c r="L934" s="963"/>
      <c r="M934" s="963"/>
      <c r="N934" s="963"/>
      <c r="O934" s="963"/>
      <c r="P934" s="963"/>
      <c r="Q934" s="963"/>
      <c r="R934" s="963"/>
      <c r="S934" s="963"/>
      <c r="T934" s="963"/>
      <c r="U934" s="963"/>
      <c r="V934" s="963"/>
      <c r="W934" s="963"/>
      <c r="X934" s="963"/>
      <c r="Y934" s="963"/>
      <c r="Z934" s="963"/>
    </row>
    <row r="935" spans="1:26">
      <c r="A935" s="1023"/>
      <c r="B935" s="963"/>
      <c r="C935" s="986"/>
      <c r="D935" s="780"/>
      <c r="E935" s="780"/>
      <c r="F935" s="986"/>
      <c r="G935" s="963"/>
      <c r="H935" s="893"/>
      <c r="I935" s="893"/>
      <c r="J935" s="893"/>
      <c r="K935" s="893"/>
      <c r="L935" s="963"/>
      <c r="M935" s="963"/>
      <c r="N935" s="963"/>
      <c r="O935" s="963"/>
      <c r="P935" s="963"/>
      <c r="Q935" s="963"/>
      <c r="R935" s="963"/>
      <c r="S935" s="963"/>
      <c r="T935" s="963"/>
      <c r="U935" s="963"/>
      <c r="V935" s="963"/>
      <c r="W935" s="963"/>
      <c r="X935" s="963"/>
      <c r="Y935" s="963"/>
      <c r="Z935" s="963"/>
    </row>
    <row r="936" spans="1:26">
      <c r="A936" s="1023"/>
      <c r="B936" s="963"/>
      <c r="C936" s="986"/>
      <c r="D936" s="780"/>
      <c r="E936" s="780"/>
      <c r="F936" s="986"/>
      <c r="G936" s="963"/>
      <c r="H936" s="893"/>
      <c r="I936" s="893"/>
      <c r="J936" s="893"/>
      <c r="K936" s="893"/>
      <c r="L936" s="963"/>
      <c r="M936" s="963"/>
      <c r="N936" s="963"/>
      <c r="O936" s="963"/>
      <c r="P936" s="963"/>
      <c r="Q936" s="963"/>
      <c r="R936" s="963"/>
      <c r="S936" s="963"/>
      <c r="T936" s="963"/>
      <c r="U936" s="963"/>
      <c r="V936" s="963"/>
      <c r="W936" s="963"/>
      <c r="X936" s="963"/>
      <c r="Y936" s="963"/>
      <c r="Z936" s="963"/>
    </row>
    <row r="937" spans="1:26">
      <c r="A937" s="1023"/>
      <c r="B937" s="963"/>
      <c r="C937" s="986"/>
      <c r="D937" s="780"/>
      <c r="E937" s="780"/>
      <c r="F937" s="986"/>
      <c r="G937" s="963"/>
      <c r="H937" s="893"/>
      <c r="I937" s="893"/>
      <c r="J937" s="893"/>
      <c r="K937" s="893"/>
      <c r="L937" s="963"/>
      <c r="M937" s="963"/>
      <c r="N937" s="963"/>
      <c r="O937" s="963"/>
      <c r="P937" s="963"/>
      <c r="Q937" s="963"/>
      <c r="R937" s="963"/>
      <c r="S937" s="963"/>
      <c r="T937" s="963"/>
      <c r="U937" s="963"/>
      <c r="V937" s="963"/>
      <c r="W937" s="963"/>
      <c r="X937" s="963"/>
      <c r="Y937" s="963"/>
      <c r="Z937" s="963"/>
    </row>
    <row r="938" spans="1:26">
      <c r="A938" s="1023"/>
      <c r="B938" s="963"/>
      <c r="C938" s="986"/>
      <c r="D938" s="780"/>
      <c r="E938" s="780"/>
      <c r="F938" s="986"/>
      <c r="G938" s="963"/>
      <c r="H938" s="893"/>
      <c r="I938" s="893"/>
      <c r="J938" s="893"/>
      <c r="K938" s="893"/>
      <c r="L938" s="963"/>
      <c r="M938" s="963"/>
      <c r="N938" s="963"/>
      <c r="O938" s="963"/>
      <c r="P938" s="963"/>
      <c r="Q938" s="963"/>
      <c r="R938" s="963"/>
      <c r="S938" s="963"/>
      <c r="T938" s="963"/>
      <c r="U938" s="963"/>
      <c r="V938" s="963"/>
      <c r="W938" s="963"/>
      <c r="X938" s="963"/>
      <c r="Y938" s="963"/>
      <c r="Z938" s="963"/>
    </row>
    <row r="939" spans="1:26">
      <c r="A939" s="1023"/>
      <c r="B939" s="963"/>
      <c r="C939" s="986"/>
      <c r="D939" s="780"/>
      <c r="E939" s="780"/>
      <c r="F939" s="986"/>
      <c r="G939" s="963"/>
      <c r="H939" s="893"/>
      <c r="I939" s="893"/>
      <c r="J939" s="893"/>
      <c r="K939" s="893"/>
      <c r="L939" s="963"/>
      <c r="M939" s="963"/>
      <c r="N939" s="963"/>
      <c r="O939" s="963"/>
      <c r="P939" s="963"/>
      <c r="Q939" s="963"/>
      <c r="R939" s="963"/>
      <c r="S939" s="963"/>
      <c r="T939" s="963"/>
      <c r="U939" s="963"/>
      <c r="V939" s="963"/>
      <c r="W939" s="963"/>
      <c r="X939" s="963"/>
      <c r="Y939" s="963"/>
      <c r="Z939" s="963"/>
    </row>
    <row r="940" spans="1:26">
      <c r="A940" s="1023"/>
      <c r="B940" s="963"/>
      <c r="C940" s="986"/>
      <c r="D940" s="780"/>
      <c r="E940" s="780"/>
      <c r="F940" s="986"/>
      <c r="G940" s="963"/>
      <c r="H940" s="893"/>
      <c r="I940" s="893"/>
      <c r="J940" s="893"/>
      <c r="K940" s="893"/>
      <c r="L940" s="963"/>
      <c r="M940" s="963"/>
      <c r="N940" s="963"/>
      <c r="O940" s="963"/>
      <c r="P940" s="963"/>
      <c r="Q940" s="963"/>
      <c r="R940" s="963"/>
      <c r="S940" s="963"/>
      <c r="T940" s="963"/>
      <c r="U940" s="963"/>
      <c r="V940" s="963"/>
      <c r="W940" s="963"/>
      <c r="X940" s="963"/>
      <c r="Y940" s="963"/>
      <c r="Z940" s="963"/>
    </row>
    <row r="941" spans="1:26">
      <c r="A941" s="1023"/>
      <c r="B941" s="963"/>
      <c r="C941" s="986"/>
      <c r="D941" s="780"/>
      <c r="E941" s="780"/>
      <c r="F941" s="986"/>
      <c r="G941" s="963"/>
      <c r="H941" s="893"/>
      <c r="I941" s="893"/>
      <c r="J941" s="893"/>
      <c r="K941" s="893"/>
      <c r="L941" s="963"/>
      <c r="M941" s="963"/>
      <c r="N941" s="963"/>
      <c r="O941" s="963"/>
      <c r="P941" s="963"/>
      <c r="Q941" s="963"/>
      <c r="R941" s="963"/>
      <c r="S941" s="963"/>
      <c r="T941" s="963"/>
      <c r="U941" s="963"/>
      <c r="V941" s="963"/>
      <c r="W941" s="963"/>
      <c r="X941" s="963"/>
      <c r="Y941" s="963"/>
      <c r="Z941" s="963"/>
    </row>
    <row r="942" spans="1:26">
      <c r="A942" s="1023"/>
      <c r="B942" s="963"/>
      <c r="C942" s="986"/>
      <c r="D942" s="780"/>
      <c r="E942" s="780"/>
      <c r="F942" s="986"/>
      <c r="G942" s="963"/>
      <c r="H942" s="893"/>
      <c r="I942" s="893"/>
      <c r="J942" s="893"/>
      <c r="K942" s="893"/>
      <c r="L942" s="963"/>
      <c r="M942" s="963"/>
      <c r="N942" s="963"/>
      <c r="O942" s="963"/>
      <c r="P942" s="963"/>
      <c r="Q942" s="963"/>
      <c r="R942" s="963"/>
      <c r="S942" s="963"/>
      <c r="T942" s="963"/>
      <c r="U942" s="963"/>
      <c r="V942" s="963"/>
      <c r="W942" s="963"/>
      <c r="X942" s="963"/>
      <c r="Y942" s="963"/>
      <c r="Z942" s="963"/>
    </row>
    <row r="943" spans="1:26">
      <c r="A943" s="1023"/>
      <c r="B943" s="963"/>
      <c r="C943" s="986"/>
      <c r="D943" s="780"/>
      <c r="E943" s="780"/>
      <c r="F943" s="986"/>
      <c r="G943" s="963"/>
      <c r="H943" s="893"/>
      <c r="I943" s="893"/>
      <c r="J943" s="893"/>
      <c r="K943" s="893"/>
      <c r="L943" s="963"/>
      <c r="M943" s="963"/>
      <c r="N943" s="963"/>
      <c r="O943" s="963"/>
      <c r="P943" s="963"/>
      <c r="Q943" s="963"/>
      <c r="R943" s="963"/>
      <c r="S943" s="963"/>
      <c r="T943" s="963"/>
      <c r="U943" s="963"/>
      <c r="V943" s="963"/>
      <c r="W943" s="963"/>
      <c r="X943" s="963"/>
      <c r="Y943" s="963"/>
      <c r="Z943" s="963"/>
    </row>
    <row r="944" spans="1:26">
      <c r="A944" s="1023"/>
      <c r="B944" s="963"/>
      <c r="C944" s="986"/>
      <c r="D944" s="780"/>
      <c r="E944" s="780"/>
      <c r="F944" s="986"/>
      <c r="G944" s="963"/>
      <c r="H944" s="893"/>
      <c r="I944" s="893"/>
      <c r="J944" s="893"/>
      <c r="K944" s="893"/>
      <c r="L944" s="963"/>
      <c r="M944" s="963"/>
      <c r="N944" s="963"/>
      <c r="O944" s="963"/>
      <c r="P944" s="963"/>
      <c r="Q944" s="963"/>
      <c r="R944" s="963"/>
      <c r="S944" s="963"/>
      <c r="T944" s="963"/>
      <c r="U944" s="963"/>
      <c r="V944" s="963"/>
      <c r="W944" s="963"/>
      <c r="X944" s="963"/>
      <c r="Y944" s="963"/>
      <c r="Z944" s="963"/>
    </row>
    <row r="945" spans="1:26">
      <c r="A945" s="1023"/>
      <c r="B945" s="963"/>
      <c r="C945" s="986"/>
      <c r="D945" s="780"/>
      <c r="E945" s="780"/>
      <c r="F945" s="986"/>
      <c r="G945" s="963"/>
      <c r="H945" s="893"/>
      <c r="I945" s="893"/>
      <c r="J945" s="893"/>
      <c r="K945" s="893"/>
      <c r="L945" s="963"/>
      <c r="M945" s="963"/>
      <c r="N945" s="963"/>
      <c r="O945" s="963"/>
      <c r="P945" s="963"/>
      <c r="Q945" s="963"/>
      <c r="R945" s="963"/>
      <c r="S945" s="963"/>
      <c r="T945" s="963"/>
      <c r="U945" s="963"/>
      <c r="V945" s="963"/>
      <c r="W945" s="963"/>
      <c r="X945" s="963"/>
      <c r="Y945" s="963"/>
      <c r="Z945" s="963"/>
    </row>
    <row r="946" spans="1:26">
      <c r="A946" s="1023"/>
      <c r="B946" s="963"/>
      <c r="C946" s="986"/>
      <c r="D946" s="780"/>
      <c r="E946" s="780"/>
      <c r="F946" s="986"/>
      <c r="G946" s="963"/>
      <c r="H946" s="893"/>
      <c r="I946" s="893"/>
      <c r="J946" s="893"/>
      <c r="K946" s="893"/>
      <c r="L946" s="963"/>
      <c r="M946" s="963"/>
      <c r="N946" s="963"/>
      <c r="O946" s="963"/>
      <c r="P946" s="963"/>
      <c r="Q946" s="963"/>
      <c r="R946" s="963"/>
      <c r="S946" s="963"/>
      <c r="T946" s="963"/>
      <c r="U946" s="963"/>
      <c r="V946" s="963"/>
      <c r="W946" s="963"/>
      <c r="X946" s="963"/>
      <c r="Y946" s="963"/>
      <c r="Z946" s="963"/>
    </row>
    <row r="947" spans="1:26">
      <c r="A947" s="1023"/>
      <c r="B947" s="963"/>
      <c r="C947" s="986"/>
      <c r="D947" s="780"/>
      <c r="E947" s="780"/>
      <c r="F947" s="986"/>
      <c r="G947" s="963"/>
      <c r="H947" s="893"/>
      <c r="I947" s="893"/>
      <c r="J947" s="893"/>
      <c r="K947" s="893"/>
      <c r="L947" s="963"/>
      <c r="M947" s="963"/>
      <c r="N947" s="963"/>
      <c r="O947" s="963"/>
      <c r="P947" s="963"/>
      <c r="Q947" s="963"/>
      <c r="R947" s="963"/>
      <c r="S947" s="963"/>
      <c r="T947" s="963"/>
      <c r="U947" s="963"/>
      <c r="V947" s="963"/>
      <c r="W947" s="963"/>
      <c r="X947" s="963"/>
      <c r="Y947" s="963"/>
      <c r="Z947" s="963"/>
    </row>
    <row r="948" spans="1:26">
      <c r="A948" s="1023"/>
      <c r="B948" s="963"/>
      <c r="C948" s="986"/>
      <c r="D948" s="780"/>
      <c r="E948" s="780"/>
      <c r="F948" s="986"/>
      <c r="G948" s="963"/>
      <c r="H948" s="893"/>
      <c r="I948" s="893"/>
      <c r="J948" s="893"/>
      <c r="K948" s="893"/>
      <c r="L948" s="963"/>
      <c r="M948" s="963"/>
      <c r="N948" s="963"/>
      <c r="O948" s="963"/>
      <c r="P948" s="963"/>
      <c r="Q948" s="963"/>
      <c r="R948" s="963"/>
      <c r="S948" s="963"/>
      <c r="T948" s="963"/>
      <c r="U948" s="963"/>
      <c r="V948" s="963"/>
      <c r="W948" s="963"/>
      <c r="X948" s="963"/>
      <c r="Y948" s="963"/>
      <c r="Z948" s="963"/>
    </row>
    <row r="949" spans="1:26">
      <c r="A949" s="1023"/>
      <c r="B949" s="963"/>
      <c r="C949" s="986"/>
      <c r="D949" s="780"/>
      <c r="E949" s="780"/>
      <c r="F949" s="986"/>
      <c r="G949" s="963"/>
      <c r="H949" s="893"/>
      <c r="I949" s="893"/>
      <c r="J949" s="893"/>
      <c r="K949" s="893"/>
      <c r="L949" s="963"/>
      <c r="M949" s="963"/>
      <c r="N949" s="963"/>
      <c r="O949" s="963"/>
      <c r="P949" s="963"/>
      <c r="Q949" s="963"/>
      <c r="R949" s="963"/>
      <c r="S949" s="963"/>
      <c r="T949" s="963"/>
      <c r="U949" s="963"/>
      <c r="V949" s="963"/>
      <c r="W949" s="963"/>
      <c r="X949" s="963"/>
      <c r="Y949" s="963"/>
      <c r="Z949" s="963"/>
    </row>
    <row r="950" spans="1:26">
      <c r="A950" s="1023"/>
      <c r="B950" s="963"/>
      <c r="C950" s="986"/>
      <c r="D950" s="780"/>
      <c r="E950" s="780"/>
      <c r="F950" s="986"/>
      <c r="G950" s="963"/>
      <c r="H950" s="893"/>
      <c r="I950" s="893"/>
      <c r="J950" s="893"/>
      <c r="K950" s="893"/>
      <c r="L950" s="963"/>
      <c r="M950" s="963"/>
      <c r="N950" s="963"/>
      <c r="O950" s="963"/>
      <c r="P950" s="963"/>
      <c r="Q950" s="963"/>
      <c r="R950" s="963"/>
      <c r="S950" s="963"/>
      <c r="T950" s="963"/>
      <c r="U950" s="963"/>
      <c r="V950" s="963"/>
      <c r="W950" s="963"/>
      <c r="X950" s="963"/>
      <c r="Y950" s="963"/>
      <c r="Z950" s="963"/>
    </row>
    <row r="951" spans="1:26">
      <c r="A951" s="1023"/>
      <c r="B951" s="963"/>
      <c r="C951" s="986"/>
      <c r="D951" s="780"/>
      <c r="E951" s="780"/>
      <c r="F951" s="986"/>
      <c r="G951" s="963"/>
      <c r="H951" s="893"/>
      <c r="I951" s="893"/>
      <c r="J951" s="893"/>
      <c r="K951" s="893"/>
      <c r="L951" s="963"/>
      <c r="M951" s="963"/>
      <c r="N951" s="963"/>
      <c r="O951" s="963"/>
      <c r="P951" s="963"/>
      <c r="Q951" s="963"/>
      <c r="R951" s="963"/>
      <c r="S951" s="963"/>
      <c r="T951" s="963"/>
      <c r="U951" s="963"/>
      <c r="V951" s="963"/>
      <c r="W951" s="963"/>
      <c r="X951" s="963"/>
      <c r="Y951" s="963"/>
      <c r="Z951" s="963"/>
    </row>
    <row r="952" spans="1:26">
      <c r="A952" s="1023"/>
      <c r="B952" s="963"/>
      <c r="C952" s="986"/>
      <c r="D952" s="780"/>
      <c r="E952" s="780"/>
      <c r="F952" s="986"/>
      <c r="G952" s="963"/>
      <c r="H952" s="893"/>
      <c r="I952" s="893"/>
      <c r="J952" s="893"/>
      <c r="K952" s="893"/>
      <c r="L952" s="963"/>
      <c r="M952" s="963"/>
      <c r="N952" s="963"/>
      <c r="O952" s="963"/>
      <c r="P952" s="963"/>
      <c r="Q952" s="963"/>
      <c r="R952" s="963"/>
      <c r="S952" s="963"/>
      <c r="T952" s="963"/>
      <c r="U952" s="963"/>
      <c r="V952" s="963"/>
      <c r="W952" s="963"/>
      <c r="X952" s="963"/>
      <c r="Y952" s="963"/>
      <c r="Z952" s="963"/>
    </row>
    <row r="953" spans="1:26">
      <c r="A953" s="1023"/>
      <c r="B953" s="963"/>
      <c r="C953" s="986"/>
      <c r="D953" s="780"/>
      <c r="E953" s="780"/>
      <c r="F953" s="986"/>
      <c r="G953" s="963"/>
      <c r="H953" s="893"/>
      <c r="I953" s="893"/>
      <c r="J953" s="893"/>
      <c r="K953" s="893"/>
      <c r="L953" s="963"/>
      <c r="M953" s="963"/>
      <c r="N953" s="963"/>
      <c r="O953" s="963"/>
      <c r="P953" s="963"/>
      <c r="Q953" s="963"/>
      <c r="R953" s="963"/>
      <c r="S953" s="963"/>
      <c r="T953" s="963"/>
      <c r="U953" s="963"/>
      <c r="V953" s="963"/>
      <c r="W953" s="963"/>
      <c r="X953" s="963"/>
      <c r="Y953" s="963"/>
      <c r="Z953" s="963"/>
    </row>
    <row r="954" spans="1:26">
      <c r="A954" s="1023"/>
      <c r="B954" s="963"/>
      <c r="C954" s="986"/>
      <c r="D954" s="780"/>
      <c r="E954" s="780"/>
      <c r="F954" s="986"/>
      <c r="G954" s="963"/>
      <c r="H954" s="893"/>
      <c r="I954" s="893"/>
      <c r="J954" s="893"/>
      <c r="K954" s="893"/>
      <c r="L954" s="963"/>
      <c r="M954" s="963"/>
      <c r="N954" s="963"/>
      <c r="O954" s="963"/>
      <c r="P954" s="963"/>
      <c r="Q954" s="963"/>
      <c r="R954" s="963"/>
      <c r="S954" s="963"/>
      <c r="T954" s="963"/>
      <c r="U954" s="963"/>
      <c r="V954" s="963"/>
      <c r="W954" s="963"/>
      <c r="X954" s="963"/>
      <c r="Y954" s="963"/>
      <c r="Z954" s="963"/>
    </row>
    <row r="955" spans="1:26">
      <c r="A955" s="1023"/>
      <c r="B955" s="963"/>
      <c r="C955" s="986"/>
      <c r="D955" s="780"/>
      <c r="E955" s="780"/>
      <c r="F955" s="986"/>
      <c r="G955" s="963"/>
      <c r="H955" s="893"/>
      <c r="I955" s="893"/>
      <c r="J955" s="893"/>
      <c r="K955" s="893"/>
      <c r="L955" s="963"/>
      <c r="M955" s="963"/>
      <c r="N955" s="963"/>
      <c r="O955" s="963"/>
      <c r="P955" s="963"/>
      <c r="Q955" s="963"/>
      <c r="R955" s="963"/>
      <c r="S955" s="963"/>
      <c r="T955" s="963"/>
      <c r="U955" s="963"/>
      <c r="V955" s="963"/>
      <c r="W955" s="963"/>
      <c r="X955" s="963"/>
      <c r="Y955" s="963"/>
      <c r="Z955" s="963"/>
    </row>
    <row r="956" spans="1:26">
      <c r="A956" s="1023"/>
      <c r="B956" s="963"/>
      <c r="C956" s="986"/>
      <c r="D956" s="780"/>
      <c r="E956" s="780"/>
      <c r="F956" s="986"/>
      <c r="G956" s="963"/>
      <c r="H956" s="893"/>
      <c r="I956" s="893"/>
      <c r="J956" s="893"/>
      <c r="K956" s="893"/>
      <c r="L956" s="963"/>
      <c r="M956" s="963"/>
      <c r="N956" s="963"/>
      <c r="O956" s="963"/>
      <c r="P956" s="963"/>
      <c r="Q956" s="963"/>
      <c r="R956" s="963"/>
      <c r="S956" s="963"/>
      <c r="T956" s="963"/>
      <c r="U956" s="963"/>
      <c r="V956" s="963"/>
      <c r="W956" s="963"/>
      <c r="X956" s="963"/>
      <c r="Y956" s="963"/>
      <c r="Z956" s="963"/>
    </row>
    <row r="957" spans="1:26">
      <c r="A957" s="1023"/>
      <c r="B957" s="963"/>
      <c r="C957" s="986"/>
      <c r="D957" s="780"/>
      <c r="E957" s="780"/>
      <c r="F957" s="986"/>
      <c r="G957" s="963"/>
      <c r="H957" s="893"/>
      <c r="I957" s="893"/>
      <c r="J957" s="893"/>
      <c r="K957" s="893"/>
      <c r="L957" s="963"/>
      <c r="M957" s="963"/>
      <c r="N957" s="963"/>
      <c r="O957" s="963"/>
      <c r="P957" s="963"/>
      <c r="Q957" s="963"/>
      <c r="R957" s="963"/>
      <c r="S957" s="963"/>
      <c r="T957" s="963"/>
      <c r="U957" s="963"/>
      <c r="V957" s="963"/>
      <c r="W957" s="963"/>
      <c r="X957" s="963"/>
      <c r="Y957" s="963"/>
      <c r="Z957" s="963"/>
    </row>
    <row r="958" spans="1:26">
      <c r="A958" s="1023"/>
      <c r="B958" s="963"/>
      <c r="C958" s="986"/>
      <c r="D958" s="780"/>
      <c r="E958" s="780"/>
      <c r="F958" s="986"/>
      <c r="G958" s="963"/>
      <c r="H958" s="893"/>
      <c r="I958" s="893"/>
      <c r="J958" s="893"/>
      <c r="K958" s="893"/>
      <c r="L958" s="963"/>
      <c r="M958" s="963"/>
      <c r="N958" s="963"/>
      <c r="O958" s="963"/>
      <c r="P958" s="963"/>
      <c r="Q958" s="963"/>
      <c r="R958" s="963"/>
      <c r="S958" s="963"/>
      <c r="T958" s="963"/>
      <c r="U958" s="963"/>
      <c r="V958" s="963"/>
      <c r="W958" s="963"/>
      <c r="X958" s="963"/>
      <c r="Y958" s="963"/>
      <c r="Z958" s="963"/>
    </row>
    <row r="959" spans="1:26">
      <c r="A959" s="1023"/>
      <c r="B959" s="963"/>
      <c r="C959" s="986"/>
      <c r="D959" s="780"/>
      <c r="E959" s="780"/>
      <c r="F959" s="986"/>
      <c r="G959" s="963"/>
      <c r="H959" s="893"/>
      <c r="I959" s="893"/>
      <c r="J959" s="893"/>
      <c r="K959" s="893"/>
      <c r="L959" s="963"/>
      <c r="M959" s="963"/>
      <c r="N959" s="963"/>
      <c r="O959" s="963"/>
      <c r="P959" s="963"/>
      <c r="Q959" s="963"/>
      <c r="R959" s="963"/>
      <c r="S959" s="963"/>
      <c r="T959" s="963"/>
      <c r="U959" s="963"/>
      <c r="V959" s="963"/>
      <c r="W959" s="963"/>
      <c r="X959" s="963"/>
      <c r="Y959" s="963"/>
      <c r="Z959" s="963"/>
    </row>
    <row r="960" spans="1:26">
      <c r="A960" s="1023"/>
      <c r="B960" s="963"/>
      <c r="C960" s="986"/>
      <c r="D960" s="780"/>
      <c r="E960" s="780"/>
      <c r="F960" s="986"/>
      <c r="G960" s="963"/>
      <c r="H960" s="893"/>
      <c r="I960" s="893"/>
      <c r="J960" s="893"/>
      <c r="K960" s="893"/>
      <c r="L960" s="963"/>
      <c r="M960" s="963"/>
      <c r="N960" s="963"/>
      <c r="O960" s="963"/>
      <c r="P960" s="963"/>
      <c r="Q960" s="963"/>
      <c r="R960" s="963"/>
      <c r="S960" s="963"/>
      <c r="T960" s="963"/>
      <c r="U960" s="963"/>
      <c r="V960" s="963"/>
      <c r="W960" s="963"/>
      <c r="X960" s="963"/>
      <c r="Y960" s="963"/>
      <c r="Z960" s="963"/>
    </row>
    <row r="961" spans="1:26">
      <c r="A961" s="1023"/>
      <c r="B961" s="963"/>
      <c r="C961" s="986"/>
      <c r="D961" s="780"/>
      <c r="E961" s="780"/>
      <c r="F961" s="986"/>
      <c r="G961" s="963"/>
      <c r="H961" s="893"/>
      <c r="I961" s="893"/>
      <c r="J961" s="893"/>
      <c r="K961" s="893"/>
      <c r="L961" s="963"/>
      <c r="M961" s="963"/>
      <c r="N961" s="963"/>
      <c r="O961" s="963"/>
      <c r="P961" s="963"/>
      <c r="Q961" s="963"/>
      <c r="R961" s="963"/>
      <c r="S961" s="963"/>
      <c r="T961" s="963"/>
      <c r="U961" s="963"/>
      <c r="V961" s="963"/>
      <c r="W961" s="963"/>
      <c r="X961" s="963"/>
      <c r="Y961" s="963"/>
      <c r="Z961" s="963"/>
    </row>
    <row r="962" spans="1:26">
      <c r="A962" s="1023"/>
      <c r="B962" s="963"/>
      <c r="C962" s="986"/>
      <c r="D962" s="780"/>
      <c r="E962" s="780"/>
      <c r="F962" s="986"/>
      <c r="G962" s="963"/>
      <c r="H962" s="893"/>
      <c r="I962" s="893"/>
      <c r="J962" s="893"/>
      <c r="K962" s="893"/>
      <c r="L962" s="963"/>
      <c r="M962" s="963"/>
      <c r="N962" s="963"/>
      <c r="O962" s="963"/>
      <c r="P962" s="963"/>
      <c r="Q962" s="963"/>
      <c r="R962" s="963"/>
      <c r="S962" s="963"/>
      <c r="T962" s="963"/>
      <c r="U962" s="963"/>
      <c r="V962" s="963"/>
      <c r="W962" s="963"/>
      <c r="X962" s="963"/>
      <c r="Y962" s="963"/>
      <c r="Z962" s="963"/>
    </row>
    <row r="963" spans="1:26">
      <c r="A963" s="1023"/>
      <c r="B963" s="963"/>
      <c r="C963" s="986"/>
      <c r="D963" s="780"/>
      <c r="E963" s="780"/>
      <c r="F963" s="986"/>
      <c r="G963" s="963"/>
      <c r="H963" s="893"/>
      <c r="I963" s="893"/>
      <c r="J963" s="893"/>
      <c r="K963" s="893"/>
      <c r="L963" s="963"/>
      <c r="M963" s="963"/>
      <c r="N963" s="963"/>
      <c r="O963" s="963"/>
      <c r="P963" s="963"/>
      <c r="Q963" s="963"/>
      <c r="R963" s="963"/>
      <c r="S963" s="963"/>
      <c r="T963" s="963"/>
      <c r="U963" s="963"/>
      <c r="V963" s="963"/>
      <c r="W963" s="963"/>
      <c r="X963" s="963"/>
      <c r="Y963" s="963"/>
      <c r="Z963" s="963"/>
    </row>
    <row r="964" spans="1:26">
      <c r="A964" s="1023"/>
      <c r="B964" s="963"/>
      <c r="C964" s="986"/>
      <c r="D964" s="780"/>
      <c r="E964" s="780"/>
      <c r="F964" s="986"/>
      <c r="G964" s="963"/>
      <c r="H964" s="893"/>
      <c r="I964" s="893"/>
      <c r="J964" s="893"/>
      <c r="K964" s="893"/>
      <c r="L964" s="963"/>
      <c r="M964" s="963"/>
      <c r="N964" s="963"/>
      <c r="O964" s="963"/>
      <c r="P964" s="963"/>
      <c r="Q964" s="963"/>
      <c r="R964" s="963"/>
      <c r="S964" s="963"/>
      <c r="T964" s="963"/>
      <c r="U964" s="963"/>
      <c r="V964" s="963"/>
      <c r="W964" s="963"/>
      <c r="X964" s="963"/>
      <c r="Y964" s="963"/>
      <c r="Z964" s="963"/>
    </row>
    <row r="965" spans="1:26">
      <c r="A965" s="1023"/>
      <c r="B965" s="963"/>
      <c r="C965" s="986"/>
      <c r="D965" s="780"/>
      <c r="E965" s="780"/>
      <c r="F965" s="986"/>
      <c r="G965" s="963"/>
      <c r="H965" s="893"/>
      <c r="I965" s="893"/>
      <c r="J965" s="893"/>
      <c r="K965" s="893"/>
      <c r="L965" s="963"/>
      <c r="M965" s="963"/>
      <c r="N965" s="963"/>
      <c r="O965" s="963"/>
      <c r="P965" s="963"/>
      <c r="Q965" s="963"/>
      <c r="R965" s="963"/>
      <c r="S965" s="963"/>
      <c r="T965" s="963"/>
      <c r="U965" s="963"/>
      <c r="V965" s="963"/>
      <c r="W965" s="963"/>
      <c r="X965" s="963"/>
      <c r="Y965" s="963"/>
      <c r="Z965" s="963"/>
    </row>
    <row r="966" spans="1:26">
      <c r="A966" s="1023"/>
      <c r="B966" s="963"/>
      <c r="C966" s="986"/>
      <c r="D966" s="780"/>
      <c r="E966" s="780"/>
      <c r="F966" s="986"/>
      <c r="G966" s="963"/>
      <c r="H966" s="893"/>
      <c r="I966" s="893"/>
      <c r="J966" s="893"/>
      <c r="K966" s="893"/>
      <c r="L966" s="963"/>
      <c r="M966" s="963"/>
      <c r="N966" s="963"/>
      <c r="O966" s="963"/>
      <c r="P966" s="963"/>
      <c r="Q966" s="963"/>
      <c r="R966" s="963"/>
      <c r="S966" s="963"/>
      <c r="T966" s="963"/>
      <c r="U966" s="963"/>
      <c r="V966" s="963"/>
      <c r="W966" s="963"/>
      <c r="X966" s="963"/>
      <c r="Y966" s="963"/>
      <c r="Z966" s="963"/>
    </row>
    <row r="967" spans="1:26">
      <c r="A967" s="1023"/>
      <c r="B967" s="963"/>
      <c r="C967" s="986"/>
      <c r="D967" s="780"/>
      <c r="E967" s="780"/>
      <c r="F967" s="986"/>
      <c r="G967" s="963"/>
      <c r="H967" s="893"/>
      <c r="I967" s="893"/>
      <c r="J967" s="893"/>
      <c r="K967" s="893"/>
      <c r="L967" s="963"/>
      <c r="M967" s="963"/>
      <c r="N967" s="963"/>
      <c r="O967" s="963"/>
      <c r="P967" s="963"/>
      <c r="Q967" s="963"/>
      <c r="R967" s="963"/>
      <c r="S967" s="963"/>
      <c r="T967" s="963"/>
      <c r="U967" s="963"/>
      <c r="V967" s="963"/>
      <c r="W967" s="963"/>
      <c r="X967" s="963"/>
      <c r="Y967" s="963"/>
      <c r="Z967" s="963"/>
    </row>
    <row r="968" spans="1:26">
      <c r="A968" s="1023"/>
      <c r="B968" s="963"/>
      <c r="C968" s="986"/>
      <c r="D968" s="780"/>
      <c r="E968" s="780"/>
      <c r="F968" s="986"/>
      <c r="G968" s="963"/>
      <c r="H968" s="893"/>
      <c r="I968" s="893"/>
      <c r="J968" s="893"/>
      <c r="K968" s="893"/>
      <c r="L968" s="963"/>
      <c r="M968" s="963"/>
      <c r="N968" s="963"/>
      <c r="O968" s="963"/>
      <c r="P968" s="963"/>
      <c r="Q968" s="963"/>
      <c r="R968" s="963"/>
      <c r="S968" s="963"/>
      <c r="T968" s="963"/>
      <c r="U968" s="963"/>
      <c r="V968" s="963"/>
      <c r="W968" s="963"/>
      <c r="X968" s="963"/>
      <c r="Y968" s="963"/>
      <c r="Z968" s="963"/>
    </row>
    <row r="969" spans="1:26">
      <c r="A969" s="1023"/>
      <c r="B969" s="963"/>
      <c r="C969" s="986"/>
      <c r="D969" s="780"/>
      <c r="E969" s="780"/>
      <c r="F969" s="986"/>
      <c r="G969" s="963"/>
      <c r="H969" s="893"/>
      <c r="I969" s="893"/>
      <c r="J969" s="893"/>
      <c r="K969" s="893"/>
      <c r="L969" s="963"/>
      <c r="M969" s="963"/>
      <c r="N969" s="963"/>
      <c r="O969" s="963"/>
      <c r="P969" s="963"/>
      <c r="Q969" s="963"/>
      <c r="R969" s="963"/>
      <c r="S969" s="963"/>
      <c r="T969" s="963"/>
      <c r="U969" s="963"/>
      <c r="V969" s="963"/>
      <c r="W969" s="963"/>
      <c r="X969" s="963"/>
      <c r="Y969" s="963"/>
      <c r="Z969" s="963"/>
    </row>
    <row r="970" spans="1:26">
      <c r="A970" s="1023"/>
      <c r="B970" s="963"/>
      <c r="C970" s="986"/>
      <c r="D970" s="780"/>
      <c r="E970" s="780"/>
      <c r="F970" s="986"/>
      <c r="G970" s="963"/>
      <c r="H970" s="893"/>
      <c r="I970" s="893"/>
      <c r="J970" s="893"/>
      <c r="K970" s="893"/>
      <c r="L970" s="963"/>
      <c r="M970" s="963"/>
      <c r="N970" s="963"/>
      <c r="O970" s="963"/>
      <c r="P970" s="963"/>
      <c r="Q970" s="963"/>
      <c r="R970" s="963"/>
      <c r="S970" s="963"/>
      <c r="T970" s="963"/>
      <c r="U970" s="963"/>
      <c r="V970" s="963"/>
      <c r="W970" s="963"/>
      <c r="X970" s="963"/>
      <c r="Y970" s="963"/>
      <c r="Z970" s="963"/>
    </row>
    <row r="971" spans="1:26">
      <c r="A971" s="1023"/>
      <c r="B971" s="963"/>
      <c r="C971" s="986"/>
      <c r="D971" s="780"/>
      <c r="E971" s="780"/>
      <c r="F971" s="986"/>
      <c r="G971" s="963"/>
      <c r="H971" s="893"/>
      <c r="I971" s="893"/>
      <c r="J971" s="893"/>
      <c r="K971" s="893"/>
      <c r="L971" s="963"/>
      <c r="M971" s="963"/>
      <c r="N971" s="963"/>
      <c r="O971" s="963"/>
      <c r="P971" s="963"/>
      <c r="Q971" s="963"/>
      <c r="R971" s="963"/>
      <c r="S971" s="963"/>
      <c r="T971" s="963"/>
      <c r="U971" s="963"/>
      <c r="V971" s="963"/>
      <c r="W971" s="963"/>
      <c r="X971" s="963"/>
      <c r="Y971" s="963"/>
      <c r="Z971" s="963"/>
    </row>
    <row r="972" spans="1:26">
      <c r="A972" s="1023"/>
      <c r="B972" s="963"/>
      <c r="C972" s="986"/>
      <c r="D972" s="780"/>
      <c r="E972" s="780"/>
      <c r="F972" s="986"/>
      <c r="G972" s="963"/>
      <c r="H972" s="893"/>
      <c r="I972" s="893"/>
      <c r="J972" s="893"/>
      <c r="K972" s="893"/>
      <c r="L972" s="963"/>
      <c r="M972" s="963"/>
      <c r="N972" s="963"/>
      <c r="O972" s="963"/>
      <c r="P972" s="963"/>
      <c r="Q972" s="963"/>
      <c r="R972" s="963"/>
      <c r="S972" s="963"/>
      <c r="T972" s="963"/>
      <c r="U972" s="963"/>
      <c r="V972" s="963"/>
      <c r="W972" s="963"/>
      <c r="X972" s="963"/>
      <c r="Y972" s="963"/>
      <c r="Z972" s="963"/>
    </row>
    <row r="973" spans="1:26">
      <c r="A973" s="1023"/>
      <c r="B973" s="963"/>
      <c r="C973" s="986"/>
      <c r="D973" s="780"/>
      <c r="E973" s="780"/>
      <c r="F973" s="986"/>
      <c r="G973" s="963"/>
      <c r="H973" s="893"/>
      <c r="I973" s="893"/>
      <c r="J973" s="893"/>
      <c r="K973" s="893"/>
      <c r="L973" s="963"/>
      <c r="M973" s="963"/>
      <c r="N973" s="963"/>
      <c r="O973" s="963"/>
      <c r="P973" s="963"/>
      <c r="Q973" s="963"/>
      <c r="R973" s="963"/>
      <c r="S973" s="963"/>
      <c r="T973" s="963"/>
      <c r="U973" s="963"/>
      <c r="V973" s="963"/>
      <c r="W973" s="963"/>
      <c r="X973" s="963"/>
      <c r="Y973" s="963"/>
      <c r="Z973" s="963"/>
    </row>
    <row r="974" spans="1:26">
      <c r="A974" s="1023"/>
      <c r="B974" s="963"/>
      <c r="C974" s="986"/>
      <c r="D974" s="780"/>
      <c r="E974" s="780"/>
      <c r="F974" s="986"/>
      <c r="G974" s="963"/>
      <c r="H974" s="893"/>
      <c r="I974" s="893"/>
      <c r="J974" s="893"/>
      <c r="K974" s="893"/>
      <c r="L974" s="963"/>
      <c r="M974" s="963"/>
      <c r="N974" s="963"/>
      <c r="O974" s="963"/>
      <c r="P974" s="963"/>
      <c r="Q974" s="963"/>
      <c r="R974" s="963"/>
      <c r="S974" s="963"/>
      <c r="T974" s="963"/>
      <c r="U974" s="963"/>
      <c r="V974" s="963"/>
      <c r="W974" s="963"/>
      <c r="X974" s="963"/>
      <c r="Y974" s="963"/>
      <c r="Z974" s="963"/>
    </row>
    <row r="975" spans="1:26">
      <c r="A975" s="1023"/>
      <c r="B975" s="963"/>
      <c r="C975" s="986"/>
      <c r="D975" s="780"/>
      <c r="E975" s="780"/>
      <c r="F975" s="986"/>
      <c r="G975" s="963"/>
      <c r="H975" s="893"/>
      <c r="I975" s="893"/>
      <c r="J975" s="893"/>
      <c r="K975" s="893"/>
      <c r="L975" s="963"/>
      <c r="M975" s="963"/>
      <c r="N975" s="963"/>
      <c r="O975" s="963"/>
      <c r="P975" s="963"/>
      <c r="Q975" s="963"/>
      <c r="R975" s="963"/>
      <c r="S975" s="963"/>
      <c r="T975" s="963"/>
      <c r="U975" s="963"/>
      <c r="V975" s="963"/>
      <c r="W975" s="963"/>
      <c r="X975" s="963"/>
      <c r="Y975" s="963"/>
      <c r="Z975" s="963"/>
    </row>
    <row r="976" spans="1:26">
      <c r="A976" s="1023"/>
      <c r="B976" s="963"/>
      <c r="C976" s="986"/>
      <c r="D976" s="780"/>
      <c r="E976" s="780"/>
      <c r="F976" s="986"/>
      <c r="G976" s="963"/>
      <c r="H976" s="893"/>
      <c r="I976" s="893"/>
      <c r="J976" s="893"/>
      <c r="K976" s="893"/>
      <c r="L976" s="963"/>
      <c r="M976" s="963"/>
      <c r="N976" s="963"/>
      <c r="O976" s="963"/>
      <c r="P976" s="963"/>
      <c r="Q976" s="963"/>
      <c r="R976" s="963"/>
      <c r="S976" s="963"/>
      <c r="T976" s="963"/>
      <c r="U976" s="963"/>
      <c r="V976" s="963"/>
      <c r="W976" s="963"/>
      <c r="X976" s="963"/>
      <c r="Y976" s="963"/>
      <c r="Z976" s="963"/>
    </row>
    <row r="977" spans="1:26">
      <c r="A977" s="1023"/>
      <c r="B977" s="963"/>
      <c r="C977" s="986"/>
      <c r="D977" s="780"/>
      <c r="E977" s="780"/>
      <c r="F977" s="986"/>
      <c r="G977" s="963"/>
      <c r="H977" s="893"/>
      <c r="I977" s="893"/>
      <c r="J977" s="893"/>
      <c r="K977" s="893"/>
      <c r="L977" s="963"/>
      <c r="M977" s="963"/>
      <c r="N977" s="963"/>
      <c r="O977" s="963"/>
      <c r="P977" s="963"/>
      <c r="Q977" s="963"/>
      <c r="R977" s="963"/>
      <c r="S977" s="963"/>
      <c r="T977" s="963"/>
      <c r="U977" s="963"/>
      <c r="V977" s="963"/>
      <c r="W977" s="963"/>
      <c r="X977" s="963"/>
      <c r="Y977" s="963"/>
      <c r="Z977" s="963"/>
    </row>
    <row r="978" spans="1:26">
      <c r="A978" s="1023"/>
      <c r="B978" s="963"/>
      <c r="C978" s="986"/>
      <c r="D978" s="780"/>
      <c r="E978" s="780"/>
      <c r="F978" s="986"/>
      <c r="G978" s="963"/>
      <c r="H978" s="893"/>
      <c r="I978" s="893"/>
      <c r="J978" s="893"/>
      <c r="K978" s="893"/>
      <c r="L978" s="963"/>
      <c r="M978" s="963"/>
      <c r="N978" s="963"/>
      <c r="O978" s="963"/>
      <c r="P978" s="963"/>
      <c r="Q978" s="963"/>
      <c r="R978" s="963"/>
      <c r="S978" s="963"/>
      <c r="T978" s="963"/>
      <c r="U978" s="963"/>
      <c r="V978" s="963"/>
      <c r="W978" s="963"/>
      <c r="X978" s="963"/>
      <c r="Y978" s="963"/>
      <c r="Z978" s="963"/>
    </row>
    <row r="979" spans="1:26">
      <c r="A979" s="1023"/>
      <c r="B979" s="963"/>
      <c r="C979" s="986"/>
      <c r="D979" s="780"/>
      <c r="E979" s="780"/>
      <c r="F979" s="986"/>
      <c r="G979" s="963"/>
      <c r="H979" s="893"/>
      <c r="I979" s="893"/>
      <c r="J979" s="893"/>
      <c r="K979" s="893"/>
      <c r="L979" s="963"/>
      <c r="M979" s="963"/>
      <c r="N979" s="963"/>
      <c r="O979" s="963"/>
      <c r="P979" s="963"/>
      <c r="Q979" s="963"/>
      <c r="R979" s="963"/>
      <c r="S979" s="963"/>
      <c r="T979" s="963"/>
      <c r="U979" s="963"/>
      <c r="V979" s="963"/>
      <c r="W979" s="963"/>
      <c r="X979" s="963"/>
      <c r="Y979" s="963"/>
      <c r="Z979" s="963"/>
    </row>
    <row r="980" spans="1:26">
      <c r="A980" s="1023"/>
      <c r="B980" s="963"/>
      <c r="C980" s="986"/>
      <c r="D980" s="780"/>
      <c r="E980" s="780"/>
      <c r="F980" s="986"/>
      <c r="G980" s="963"/>
      <c r="H980" s="893"/>
      <c r="I980" s="893"/>
      <c r="J980" s="893"/>
      <c r="K980" s="893"/>
      <c r="L980" s="963"/>
      <c r="M980" s="963"/>
      <c r="N980" s="963"/>
      <c r="O980" s="963"/>
      <c r="P980" s="963"/>
      <c r="Q980" s="963"/>
      <c r="R980" s="963"/>
      <c r="S980" s="963"/>
      <c r="T980" s="963"/>
      <c r="U980" s="963"/>
      <c r="V980" s="963"/>
      <c r="W980" s="963"/>
      <c r="X980" s="963"/>
      <c r="Y980" s="963"/>
      <c r="Z980" s="963"/>
    </row>
    <row r="981" spans="1:26">
      <c r="A981" s="1023"/>
      <c r="B981" s="963"/>
      <c r="C981" s="986"/>
      <c r="D981" s="780"/>
      <c r="E981" s="780"/>
      <c r="F981" s="986"/>
      <c r="G981" s="963"/>
      <c r="H981" s="893"/>
      <c r="I981" s="893"/>
      <c r="J981" s="893"/>
      <c r="K981" s="893"/>
      <c r="L981" s="963"/>
      <c r="M981" s="963"/>
      <c r="N981" s="963"/>
      <c r="O981" s="963"/>
      <c r="P981" s="963"/>
      <c r="Q981" s="963"/>
      <c r="R981" s="963"/>
      <c r="S981" s="963"/>
      <c r="T981" s="963"/>
      <c r="U981" s="963"/>
      <c r="V981" s="963"/>
      <c r="W981" s="963"/>
      <c r="X981" s="963"/>
      <c r="Y981" s="963"/>
      <c r="Z981" s="963"/>
    </row>
    <row r="982" spans="1:26">
      <c r="A982" s="1023"/>
      <c r="B982" s="963"/>
      <c r="C982" s="986"/>
      <c r="D982" s="780"/>
      <c r="E982" s="780"/>
      <c r="F982" s="986"/>
      <c r="G982" s="963"/>
      <c r="H982" s="893"/>
      <c r="I982" s="893"/>
      <c r="J982" s="893"/>
      <c r="K982" s="893"/>
      <c r="L982" s="963"/>
      <c r="M982" s="963"/>
      <c r="N982" s="963"/>
      <c r="O982" s="963"/>
      <c r="P982" s="963"/>
      <c r="Q982" s="963"/>
      <c r="R982" s="963"/>
      <c r="S982" s="963"/>
      <c r="T982" s="963"/>
      <c r="U982" s="963"/>
      <c r="V982" s="963"/>
      <c r="W982" s="963"/>
      <c r="X982" s="963"/>
      <c r="Y982" s="963"/>
      <c r="Z982" s="963"/>
    </row>
    <row r="983" spans="1:26">
      <c r="A983" s="1023"/>
      <c r="B983" s="963"/>
      <c r="C983" s="986"/>
      <c r="D983" s="780"/>
      <c r="E983" s="780"/>
      <c r="F983" s="986"/>
      <c r="G983" s="963"/>
      <c r="H983" s="893"/>
      <c r="I983" s="893"/>
      <c r="J983" s="893"/>
      <c r="K983" s="893"/>
      <c r="L983" s="963"/>
      <c r="M983" s="963"/>
      <c r="N983" s="963"/>
      <c r="O983" s="963"/>
      <c r="P983" s="963"/>
      <c r="Q983" s="963"/>
      <c r="R983" s="963"/>
      <c r="S983" s="963"/>
      <c r="T983" s="963"/>
      <c r="U983" s="963"/>
      <c r="V983" s="963"/>
      <c r="W983" s="963"/>
      <c r="X983" s="963"/>
      <c r="Y983" s="963"/>
      <c r="Z983" s="963"/>
    </row>
    <row r="984" spans="1:26">
      <c r="A984" s="1023"/>
      <c r="B984" s="963"/>
      <c r="C984" s="986"/>
      <c r="D984" s="780"/>
      <c r="E984" s="780"/>
      <c r="F984" s="986"/>
      <c r="G984" s="963"/>
      <c r="H984" s="893"/>
      <c r="I984" s="893"/>
      <c r="J984" s="893"/>
      <c r="K984" s="893"/>
      <c r="L984" s="963"/>
      <c r="M984" s="963"/>
      <c r="N984" s="963"/>
      <c r="O984" s="963"/>
      <c r="P984" s="963"/>
      <c r="Q984" s="963"/>
      <c r="R984" s="963"/>
      <c r="S984" s="963"/>
      <c r="T984" s="963"/>
      <c r="U984" s="963"/>
      <c r="V984" s="963"/>
      <c r="W984" s="963"/>
      <c r="X984" s="963"/>
      <c r="Y984" s="963"/>
      <c r="Z984" s="963"/>
    </row>
    <row r="985" spans="1:26">
      <c r="A985" s="1023"/>
      <c r="B985" s="963"/>
      <c r="C985" s="986"/>
      <c r="D985" s="780"/>
      <c r="E985" s="780"/>
      <c r="F985" s="986"/>
      <c r="G985" s="963"/>
      <c r="H985" s="893"/>
      <c r="I985" s="893"/>
      <c r="J985" s="893"/>
      <c r="K985" s="893"/>
      <c r="L985" s="963"/>
      <c r="M985" s="963"/>
      <c r="N985" s="963"/>
      <c r="O985" s="963"/>
      <c r="P985" s="963"/>
      <c r="Q985" s="963"/>
      <c r="R985" s="963"/>
      <c r="S985" s="963"/>
      <c r="T985" s="963"/>
      <c r="U985" s="963"/>
      <c r="V985" s="963"/>
      <c r="W985" s="963"/>
      <c r="X985" s="963"/>
      <c r="Y985" s="963"/>
      <c r="Z985" s="963"/>
    </row>
    <row r="986" spans="1:26">
      <c r="A986" s="1023"/>
      <c r="B986" s="963"/>
      <c r="C986" s="986"/>
      <c r="D986" s="780"/>
      <c r="E986" s="780"/>
      <c r="F986" s="986"/>
      <c r="G986" s="963"/>
      <c r="H986" s="893"/>
      <c r="I986" s="893"/>
      <c r="J986" s="893"/>
      <c r="K986" s="893"/>
      <c r="L986" s="963"/>
      <c r="M986" s="963"/>
      <c r="N986" s="963"/>
      <c r="O986" s="963"/>
      <c r="P986" s="963"/>
      <c r="Q986" s="963"/>
      <c r="R986" s="963"/>
      <c r="S986" s="963"/>
      <c r="T986" s="963"/>
      <c r="U986" s="963"/>
      <c r="V986" s="963"/>
      <c r="W986" s="963"/>
      <c r="X986" s="963"/>
      <c r="Y986" s="963"/>
      <c r="Z986" s="963"/>
    </row>
    <row r="987" spans="1:26">
      <c r="A987" s="1023"/>
      <c r="B987" s="963"/>
      <c r="C987" s="986"/>
      <c r="D987" s="780"/>
      <c r="E987" s="780"/>
      <c r="F987" s="986"/>
      <c r="G987" s="963"/>
      <c r="H987" s="893"/>
      <c r="I987" s="893"/>
      <c r="J987" s="893"/>
      <c r="K987" s="893"/>
      <c r="L987" s="963"/>
      <c r="M987" s="963"/>
      <c r="N987" s="963"/>
      <c r="O987" s="963"/>
      <c r="P987" s="963"/>
      <c r="Q987" s="963"/>
      <c r="R987" s="963"/>
      <c r="S987" s="963"/>
      <c r="T987" s="963"/>
      <c r="U987" s="963"/>
      <c r="V987" s="963"/>
      <c r="W987" s="963"/>
      <c r="X987" s="963"/>
      <c r="Y987" s="963"/>
      <c r="Z987" s="963"/>
    </row>
    <row r="988" spans="1:26">
      <c r="A988" s="1023"/>
      <c r="B988" s="963"/>
      <c r="C988" s="986"/>
      <c r="D988" s="780"/>
      <c r="E988" s="780"/>
      <c r="F988" s="986"/>
      <c r="G988" s="963"/>
      <c r="H988" s="893"/>
      <c r="I988" s="893"/>
      <c r="J988" s="893"/>
      <c r="K988" s="893"/>
      <c r="L988" s="963"/>
      <c r="M988" s="963"/>
      <c r="N988" s="963"/>
      <c r="O988" s="963"/>
      <c r="P988" s="963"/>
      <c r="Q988" s="963"/>
      <c r="R988" s="963"/>
      <c r="S988" s="963"/>
      <c r="T988" s="963"/>
      <c r="U988" s="963"/>
      <c r="V988" s="963"/>
      <c r="W988" s="963"/>
      <c r="X988" s="963"/>
      <c r="Y988" s="963"/>
      <c r="Z988" s="963"/>
    </row>
    <row r="989" spans="1:26">
      <c r="A989" s="1023"/>
      <c r="B989" s="963"/>
      <c r="C989" s="986"/>
      <c r="D989" s="780"/>
      <c r="E989" s="780"/>
      <c r="F989" s="986"/>
      <c r="G989" s="963"/>
      <c r="H989" s="893"/>
      <c r="I989" s="893"/>
      <c r="J989" s="893"/>
      <c r="K989" s="893"/>
      <c r="L989" s="963"/>
      <c r="M989" s="963"/>
      <c r="N989" s="963"/>
      <c r="O989" s="963"/>
      <c r="P989" s="963"/>
      <c r="Q989" s="963"/>
      <c r="R989" s="963"/>
      <c r="S989" s="963"/>
      <c r="T989" s="963"/>
      <c r="U989" s="963"/>
      <c r="V989" s="963"/>
      <c r="W989" s="963"/>
      <c r="X989" s="963"/>
      <c r="Y989" s="963"/>
      <c r="Z989" s="963"/>
    </row>
    <row r="990" spans="1:26">
      <c r="A990" s="1023"/>
      <c r="B990" s="963"/>
      <c r="C990" s="986"/>
      <c r="D990" s="780"/>
      <c r="E990" s="780"/>
      <c r="F990" s="986"/>
      <c r="G990" s="963"/>
      <c r="H990" s="893"/>
      <c r="I990" s="893"/>
      <c r="J990" s="893"/>
      <c r="K990" s="893"/>
      <c r="L990" s="963"/>
      <c r="M990" s="963"/>
      <c r="N990" s="963"/>
      <c r="O990" s="963"/>
      <c r="P990" s="963"/>
      <c r="Q990" s="963"/>
      <c r="R990" s="963"/>
      <c r="S990" s="963"/>
      <c r="T990" s="963"/>
      <c r="U990" s="963"/>
      <c r="V990" s="963"/>
      <c r="W990" s="963"/>
      <c r="X990" s="963"/>
      <c r="Y990" s="963"/>
      <c r="Z990" s="963"/>
    </row>
    <row r="991" spans="1:26">
      <c r="A991" s="1023"/>
      <c r="B991" s="963"/>
      <c r="C991" s="986"/>
      <c r="D991" s="780"/>
      <c r="E991" s="780"/>
      <c r="F991" s="986"/>
      <c r="G991" s="963"/>
      <c r="H991" s="893"/>
      <c r="I991" s="893"/>
      <c r="J991" s="893"/>
      <c r="K991" s="893"/>
      <c r="L991" s="963"/>
      <c r="M991" s="963"/>
      <c r="N991" s="963"/>
      <c r="O991" s="963"/>
      <c r="P991" s="963"/>
      <c r="Q991" s="963"/>
      <c r="R991" s="963"/>
      <c r="S991" s="963"/>
      <c r="T991" s="963"/>
      <c r="U991" s="963"/>
      <c r="V991" s="963"/>
      <c r="W991" s="963"/>
      <c r="X991" s="963"/>
      <c r="Y991" s="963"/>
      <c r="Z991" s="963"/>
    </row>
    <row r="992" spans="1:26">
      <c r="A992" s="1023"/>
      <c r="B992" s="963"/>
      <c r="C992" s="986"/>
      <c r="D992" s="780"/>
      <c r="E992" s="780"/>
      <c r="F992" s="986"/>
      <c r="G992" s="963"/>
      <c r="H992" s="893"/>
      <c r="I992" s="893"/>
      <c r="J992" s="893"/>
      <c r="K992" s="893"/>
      <c r="L992" s="963"/>
      <c r="M992" s="963"/>
      <c r="N992" s="963"/>
      <c r="O992" s="963"/>
      <c r="P992" s="963"/>
      <c r="Q992" s="963"/>
      <c r="R992" s="963"/>
      <c r="S992" s="963"/>
      <c r="T992" s="963"/>
      <c r="U992" s="963"/>
      <c r="V992" s="963"/>
      <c r="W992" s="963"/>
      <c r="X992" s="963"/>
      <c r="Y992" s="963"/>
      <c r="Z992" s="963"/>
    </row>
    <row r="993" spans="1:26">
      <c r="A993" s="1023"/>
      <c r="B993" s="963"/>
      <c r="C993" s="986"/>
      <c r="D993" s="780"/>
      <c r="E993" s="780"/>
      <c r="F993" s="986"/>
      <c r="G993" s="963"/>
      <c r="H993" s="893"/>
      <c r="I993" s="893"/>
      <c r="J993" s="893"/>
      <c r="K993" s="893"/>
      <c r="L993" s="963"/>
      <c r="M993" s="963"/>
      <c r="N993" s="963"/>
      <c r="O993" s="963"/>
      <c r="P993" s="963"/>
      <c r="Q993" s="963"/>
      <c r="R993" s="963"/>
      <c r="S993" s="963"/>
      <c r="T993" s="963"/>
      <c r="U993" s="963"/>
      <c r="V993" s="963"/>
      <c r="W993" s="963"/>
      <c r="X993" s="963"/>
      <c r="Y993" s="963"/>
      <c r="Z993" s="963"/>
    </row>
    <row r="994" spans="1:26">
      <c r="A994" s="1023"/>
      <c r="B994" s="963"/>
      <c r="C994" s="986"/>
      <c r="D994" s="780"/>
      <c r="E994" s="780"/>
      <c r="F994" s="986"/>
      <c r="G994" s="963"/>
      <c r="H994" s="893"/>
      <c r="I994" s="893"/>
      <c r="J994" s="893"/>
      <c r="K994" s="893"/>
      <c r="L994" s="963"/>
      <c r="M994" s="963"/>
      <c r="N994" s="963"/>
      <c r="O994" s="963"/>
      <c r="P994" s="963"/>
      <c r="Q994" s="963"/>
      <c r="R994" s="963"/>
      <c r="S994" s="963"/>
      <c r="T994" s="963"/>
      <c r="U994" s="963"/>
      <c r="V994" s="963"/>
      <c r="W994" s="963"/>
      <c r="X994" s="963"/>
      <c r="Y994" s="963"/>
      <c r="Z994" s="963"/>
    </row>
    <row r="995" spans="1:26">
      <c r="A995" s="1023"/>
      <c r="B995" s="963"/>
      <c r="C995" s="986"/>
      <c r="D995" s="780"/>
      <c r="E995" s="780"/>
      <c r="F995" s="986"/>
      <c r="G995" s="963"/>
      <c r="H995" s="893"/>
      <c r="I995" s="893"/>
      <c r="J995" s="893"/>
      <c r="K995" s="893"/>
      <c r="L995" s="963"/>
      <c r="M995" s="963"/>
      <c r="N995" s="963"/>
      <c r="O995" s="963"/>
      <c r="P995" s="963"/>
      <c r="Q995" s="963"/>
      <c r="R995" s="963"/>
      <c r="S995" s="963"/>
      <c r="T995" s="963"/>
      <c r="U995" s="963"/>
      <c r="V995" s="963"/>
      <c r="W995" s="963"/>
      <c r="X995" s="963"/>
      <c r="Y995" s="963"/>
      <c r="Z995" s="963"/>
    </row>
    <row r="996" spans="1:26">
      <c r="A996" s="1023"/>
      <c r="B996" s="963"/>
      <c r="C996" s="986"/>
      <c r="D996" s="780"/>
      <c r="E996" s="780"/>
      <c r="F996" s="986"/>
      <c r="G996" s="963"/>
      <c r="H996" s="893"/>
      <c r="I996" s="893"/>
      <c r="J996" s="893"/>
      <c r="K996" s="893"/>
      <c r="L996" s="963"/>
      <c r="M996" s="963"/>
      <c r="N996" s="963"/>
      <c r="O996" s="963"/>
      <c r="P996" s="963"/>
      <c r="Q996" s="963"/>
      <c r="R996" s="963"/>
      <c r="S996" s="963"/>
      <c r="T996" s="963"/>
      <c r="U996" s="963"/>
      <c r="V996" s="963"/>
      <c r="W996" s="963"/>
      <c r="X996" s="963"/>
      <c r="Y996" s="963"/>
      <c r="Z996" s="963"/>
    </row>
    <row r="997" spans="1:26">
      <c r="A997" s="1023"/>
      <c r="B997" s="963"/>
      <c r="C997" s="986"/>
      <c r="D997" s="780"/>
      <c r="E997" s="780"/>
      <c r="F997" s="986"/>
      <c r="G997" s="963"/>
      <c r="H997" s="893"/>
      <c r="I997" s="893"/>
      <c r="J997" s="893"/>
      <c r="K997" s="893"/>
      <c r="L997" s="963"/>
      <c r="M997" s="963"/>
      <c r="N997" s="963"/>
      <c r="O997" s="963"/>
      <c r="P997" s="963"/>
      <c r="Q997" s="963"/>
      <c r="R997" s="963"/>
      <c r="S997" s="963"/>
      <c r="T997" s="963"/>
      <c r="U997" s="963"/>
      <c r="V997" s="963"/>
      <c r="W997" s="963"/>
      <c r="X997" s="963"/>
      <c r="Y997" s="963"/>
      <c r="Z997" s="963"/>
    </row>
    <row r="998" spans="1:26">
      <c r="A998" s="1023"/>
      <c r="B998" s="963"/>
      <c r="C998" s="986"/>
      <c r="D998" s="780"/>
      <c r="E998" s="780"/>
      <c r="F998" s="986"/>
      <c r="G998" s="963"/>
      <c r="H998" s="893"/>
      <c r="I998" s="893"/>
      <c r="J998" s="893"/>
      <c r="K998" s="893"/>
      <c r="L998" s="963"/>
      <c r="M998" s="963"/>
      <c r="N998" s="963"/>
      <c r="O998" s="963"/>
      <c r="P998" s="963"/>
      <c r="Q998" s="963"/>
      <c r="R998" s="963"/>
      <c r="S998" s="963"/>
      <c r="T998" s="963"/>
      <c r="U998" s="963"/>
      <c r="V998" s="963"/>
      <c r="W998" s="963"/>
      <c r="X998" s="963"/>
      <c r="Y998" s="963"/>
      <c r="Z998" s="963"/>
    </row>
    <row r="999" spans="1:26">
      <c r="A999" s="1023"/>
      <c r="B999" s="963"/>
      <c r="C999" s="986"/>
      <c r="D999" s="780"/>
      <c r="E999" s="780"/>
      <c r="F999" s="986"/>
      <c r="G999" s="963"/>
      <c r="H999" s="893"/>
      <c r="I999" s="893"/>
      <c r="J999" s="893"/>
      <c r="K999" s="893"/>
      <c r="L999" s="963"/>
      <c r="M999" s="963"/>
      <c r="N999" s="963"/>
      <c r="O999" s="963"/>
      <c r="P999" s="963"/>
      <c r="Q999" s="963"/>
      <c r="R999" s="963"/>
      <c r="S999" s="963"/>
      <c r="T999" s="963"/>
      <c r="U999" s="963"/>
      <c r="V999" s="963"/>
      <c r="W999" s="963"/>
      <c r="X999" s="963"/>
      <c r="Y999" s="963"/>
      <c r="Z999" s="963"/>
    </row>
    <row r="1000" spans="1:26">
      <c r="A1000" s="1023"/>
      <c r="B1000" s="963"/>
      <c r="C1000" s="986"/>
      <c r="D1000" s="780"/>
      <c r="E1000" s="780"/>
      <c r="F1000" s="986"/>
      <c r="G1000" s="963"/>
      <c r="H1000" s="893"/>
      <c r="I1000" s="893"/>
      <c r="J1000" s="893"/>
      <c r="K1000" s="893"/>
      <c r="L1000" s="963"/>
      <c r="M1000" s="963"/>
      <c r="N1000" s="963"/>
      <c r="O1000" s="963"/>
      <c r="P1000" s="963"/>
      <c r="Q1000" s="963"/>
      <c r="R1000" s="963"/>
      <c r="S1000" s="963"/>
      <c r="T1000" s="963"/>
      <c r="U1000" s="963"/>
      <c r="V1000" s="963"/>
      <c r="W1000" s="963"/>
      <c r="X1000" s="963"/>
      <c r="Y1000" s="963"/>
      <c r="Z1000" s="963"/>
    </row>
  </sheetData>
  <sheetProtection algorithmName="SHA-512" hashValue="ThvAx3g2xdwEILPNNMAJD1j2MLiuWjXjAN8H8TgbZ7P0SrkrUTCNXTb6oF2XADeV3402efIrIO/2D3x3bgSBOw==" saltValue="3VtXkw1K9dRHATV62CsO5A==" spinCount="100000" sheet="1" objects="1" scenarios="1"/>
  <protectedRanges>
    <protectedRange sqref="G1:G1048576" name="Range2"/>
    <protectedRange sqref="D1:D1048576" name="Range1"/>
  </protectedRanges>
  <autoFilter ref="A41:G660" xr:uid="{00000000-0009-0000-0000-00000B000000}">
    <filterColumn colId="0">
      <colorFilter dxfId="10"/>
    </filterColumn>
  </autoFilter>
  <mergeCells count="120">
    <mergeCell ref="B266:G266"/>
    <mergeCell ref="B270:G270"/>
    <mergeCell ref="B275:G275"/>
    <mergeCell ref="B278:G278"/>
    <mergeCell ref="B227:G227"/>
    <mergeCell ref="B228:G228"/>
    <mergeCell ref="B234:G234"/>
    <mergeCell ref="B245:G245"/>
    <mergeCell ref="B251:G251"/>
    <mergeCell ref="B261:G261"/>
    <mergeCell ref="B281:G281"/>
    <mergeCell ref="B285:G285"/>
    <mergeCell ref="B289:G289"/>
    <mergeCell ref="B292:G292"/>
    <mergeCell ref="B293:G293"/>
    <mergeCell ref="B298:G298"/>
    <mergeCell ref="B303:G303"/>
    <mergeCell ref="B308:G308"/>
    <mergeCell ref="B314:G314"/>
    <mergeCell ref="B317:G317"/>
    <mergeCell ref="B323:G323"/>
    <mergeCell ref="B332:G332"/>
    <mergeCell ref="B342:G342"/>
    <mergeCell ref="B346:G346"/>
    <mergeCell ref="B350:G350"/>
    <mergeCell ref="B356:G356"/>
    <mergeCell ref="B360:G360"/>
    <mergeCell ref="B373:G373"/>
    <mergeCell ref="B386:G386"/>
    <mergeCell ref="B408:G408"/>
    <mergeCell ref="A412:G412"/>
    <mergeCell ref="B413:G413"/>
    <mergeCell ref="B420:G420"/>
    <mergeCell ref="B440:G440"/>
    <mergeCell ref="B447:G447"/>
    <mergeCell ref="B458:G458"/>
    <mergeCell ref="B465:G465"/>
    <mergeCell ref="B470:G470"/>
    <mergeCell ref="B471:G471"/>
    <mergeCell ref="B484:G484"/>
    <mergeCell ref="B488:G488"/>
    <mergeCell ref="B489:G489"/>
    <mergeCell ref="B496:G496"/>
    <mergeCell ref="B509:G509"/>
    <mergeCell ref="B518:G518"/>
    <mergeCell ref="B534:G534"/>
    <mergeCell ref="B550:G550"/>
    <mergeCell ref="B560:G560"/>
    <mergeCell ref="B605:G605"/>
    <mergeCell ref="B612:G612"/>
    <mergeCell ref="B623:G623"/>
    <mergeCell ref="B640:G640"/>
    <mergeCell ref="B641:G641"/>
    <mergeCell ref="B645:G645"/>
    <mergeCell ref="B651:G651"/>
    <mergeCell ref="B658:G658"/>
    <mergeCell ref="B561:G561"/>
    <mergeCell ref="B564:G564"/>
    <mergeCell ref="B568:G568"/>
    <mergeCell ref="B576:G576"/>
    <mergeCell ref="B590:G590"/>
    <mergeCell ref="B594:G594"/>
    <mergeCell ref="B602:G602"/>
    <mergeCell ref="A1:F1"/>
    <mergeCell ref="A2:F2"/>
    <mergeCell ref="A3:F3"/>
    <mergeCell ref="A4:B4"/>
    <mergeCell ref="C4:E4"/>
    <mergeCell ref="A5:B5"/>
    <mergeCell ref="C5:E5"/>
    <mergeCell ref="A6:B6"/>
    <mergeCell ref="C6:E6"/>
    <mergeCell ref="A7:J7"/>
    <mergeCell ref="A8:C8"/>
    <mergeCell ref="D8:G8"/>
    <mergeCell ref="D9:G16"/>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A38:G40"/>
    <mergeCell ref="B42:G42"/>
    <mergeCell ref="B43:G43"/>
    <mergeCell ref="B63:G63"/>
    <mergeCell ref="B70:G70"/>
    <mergeCell ref="B74:G74"/>
    <mergeCell ref="B90:G90"/>
    <mergeCell ref="B99:G99"/>
    <mergeCell ref="B212:G212"/>
    <mergeCell ref="B168:G168"/>
    <mergeCell ref="B175:G175"/>
    <mergeCell ref="B179:G179"/>
    <mergeCell ref="B186:G186"/>
    <mergeCell ref="B198:G198"/>
    <mergeCell ref="B102:G102"/>
    <mergeCell ref="B103:G103"/>
    <mergeCell ref="B111:G111"/>
    <mergeCell ref="B117:G117"/>
    <mergeCell ref="B123:G123"/>
    <mergeCell ref="B130:G130"/>
    <mergeCell ref="B137:G137"/>
    <mergeCell ref="B150:G150"/>
    <mergeCell ref="B151:G151"/>
  </mergeCells>
  <dataValidations count="4">
    <dataValidation type="list" allowBlank="1" showErrorMessage="1" sqref="D634:D639" xr:uid="{00000000-0002-0000-0B00-000000000000}">
      <formula1>"0,1,2"</formula1>
    </dataValidation>
    <dataValidation type="list" allowBlank="1" showErrorMessage="1" sqref="D8" xr:uid="{00000000-0002-0000-0B00-000001000000}">
      <formula1>$A$652:$A$654</formula1>
    </dataValidation>
    <dataValidation type="list" allowBlank="1" showErrorMessage="1" sqref="D41 D44:D62 D64:D69 D71:D73 D75:D89 D91:D98 D100:D101 D104:D110 D112:D116 D118:D122 D124:D129 D131:D136 D138:D149 D152:D167 D169:D174 D176:D178 D180:D185 D187:D197 D199:D211 D213:D226 D229:D233 D235:D244 D246:D250 D252:D260 D262:D265 D267:D269 D271:D274 D276:D277 D279:D280 D282:D284 D286:D288 D290:D291 D294:D297 D299:D302 D304:D307 D309:D313 D315:D316 D680:D1000 D324:D331 D333:D341 D343:D345 D347:D349 D351:D355 D357:D359 D361:D372 D374:D385 D387:D407 D409:D411 D414:D419 D421:D439 D441:D446 D448:D457 D459:D464 D466:D469 D472:D482 D490:D495 D497:D508 D510:D517 D519:D533 D535:D549 D551:D559 D562:D563 D565:D567 D569:D575 D577:D588 D591:D593 D595:D601 D603:D604 D606:D611 D613:D622 D626:D633 D642:D644 D646:D650 D652:D656 D659:D668 D318:D322" xr:uid="{00000000-0002-0000-0B00-000002000000}">
      <formula1>$A$681:$A$683</formula1>
    </dataValidation>
    <dataValidation type="list" allowBlank="1" showErrorMessage="1" sqref="D483" xr:uid="{00000000-0002-0000-0B00-000003000000}">
      <formula1>$A$790:$A$792</formula1>
    </dataValidation>
  </dataValidations>
  <pageMargins left="0.70866141732283472" right="0.70866141732283472" top="0.74803149606299213" bottom="0.74803149606299213" header="0" footer="0"/>
  <pageSetup paperSize="9" scale="41" orientation="portrait" r:id="rId1"/>
  <headerFooter>
    <oddHeader>&amp;LChecklist No 8 &amp;COperation Theatre &amp;RVersion - NHSRC /NQAS2016</oddHeader>
  </headerFooter>
  <colBreaks count="2" manualBreakCount="2">
    <brk id="8" man="1"/>
    <brk id="1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rgb="FF00B050"/>
  </sheetPr>
  <dimension ref="A1:Z1000"/>
  <sheetViews>
    <sheetView view="pageBreakPreview" zoomScale="50" zoomScaleNormal="80" workbookViewId="0">
      <selection activeCell="D765" sqref="D765"/>
    </sheetView>
  </sheetViews>
  <sheetFormatPr baseColWidth="10" defaultColWidth="14.5" defaultRowHeight="15"/>
  <cols>
    <col min="1" max="1" width="18.1640625" customWidth="1"/>
    <col min="2" max="2" width="39.5" customWidth="1"/>
    <col min="3" max="3" width="42.33203125" bestFit="1" customWidth="1"/>
    <col min="4" max="4" width="13.5" customWidth="1"/>
    <col min="5" max="5" width="17.5" customWidth="1"/>
    <col min="6" max="6" width="54.5" customWidth="1"/>
    <col min="7" max="7" width="45.5" customWidth="1"/>
    <col min="8" max="8" width="15" hidden="1" customWidth="1"/>
    <col min="9" max="9" width="11.1640625" hidden="1" customWidth="1"/>
    <col min="10" max="10" width="17.1640625" hidden="1" customWidth="1"/>
    <col min="11" max="11" width="9.1640625" hidden="1" customWidth="1"/>
    <col min="12" max="26" width="9.1640625" customWidth="1"/>
  </cols>
  <sheetData>
    <row r="1" spans="1:26" ht="26">
      <c r="A1" s="1622" t="s">
        <v>278</v>
      </c>
      <c r="B1" s="1570"/>
      <c r="C1" s="1570"/>
      <c r="D1" s="1570"/>
      <c r="E1" s="1570"/>
      <c r="F1" s="1570"/>
      <c r="G1" s="70" t="s">
        <v>279</v>
      </c>
      <c r="H1" s="1026"/>
      <c r="I1" s="1026"/>
      <c r="J1" s="1156"/>
      <c r="K1" s="960"/>
      <c r="L1" s="960"/>
      <c r="M1" s="960"/>
      <c r="N1" s="963"/>
      <c r="O1" s="963"/>
      <c r="P1" s="963"/>
      <c r="Q1" s="963"/>
      <c r="R1" s="963"/>
      <c r="S1" s="963"/>
      <c r="T1" s="963"/>
      <c r="U1" s="963"/>
      <c r="V1" s="963"/>
      <c r="W1" s="963"/>
      <c r="X1" s="963"/>
      <c r="Y1" s="963"/>
      <c r="Z1" s="963"/>
    </row>
    <row r="2" spans="1:26" ht="34">
      <c r="A2" s="1622" t="s">
        <v>6281</v>
      </c>
      <c r="B2" s="1570"/>
      <c r="C2" s="1570"/>
      <c r="D2" s="1570"/>
      <c r="E2" s="1570"/>
      <c r="F2" s="1573"/>
      <c r="G2" s="550">
        <v>11</v>
      </c>
      <c r="H2" s="1157"/>
      <c r="I2" s="893"/>
      <c r="J2" s="1030"/>
      <c r="K2" s="960"/>
      <c r="L2" s="960"/>
      <c r="M2" s="960"/>
      <c r="N2" s="963"/>
      <c r="O2" s="963"/>
      <c r="P2" s="963"/>
      <c r="Q2" s="963"/>
      <c r="R2" s="963"/>
      <c r="S2" s="963"/>
      <c r="T2" s="963"/>
      <c r="U2" s="963"/>
      <c r="V2" s="963"/>
      <c r="W2" s="963"/>
      <c r="X2" s="963"/>
      <c r="Y2" s="963"/>
      <c r="Z2" s="963"/>
    </row>
    <row r="3" spans="1:26" ht="26">
      <c r="A3" s="1623" t="s">
        <v>281</v>
      </c>
      <c r="B3" s="1570"/>
      <c r="C3" s="1570"/>
      <c r="D3" s="1570"/>
      <c r="E3" s="1570"/>
      <c r="F3" s="1573"/>
      <c r="G3" s="1109"/>
      <c r="H3" s="1111"/>
      <c r="I3" s="1111"/>
      <c r="J3" s="1111"/>
      <c r="K3" s="960"/>
      <c r="L3" s="960"/>
      <c r="M3" s="960"/>
      <c r="N3" s="963"/>
      <c r="O3" s="963"/>
      <c r="P3" s="963"/>
      <c r="Q3" s="963"/>
      <c r="R3" s="963"/>
      <c r="S3" s="963"/>
      <c r="T3" s="963"/>
      <c r="U3" s="963"/>
      <c r="V3" s="963"/>
      <c r="W3" s="963"/>
      <c r="X3" s="963"/>
      <c r="Y3" s="963"/>
      <c r="Z3" s="963"/>
    </row>
    <row r="4" spans="1:26" ht="29">
      <c r="A4" s="1624" t="s">
        <v>282</v>
      </c>
      <c r="B4" s="1573"/>
      <c r="C4" s="1625"/>
      <c r="D4" s="1570"/>
      <c r="E4" s="1573"/>
      <c r="F4" s="69" t="s">
        <v>283</v>
      </c>
      <c r="G4" s="1112"/>
      <c r="H4" s="1114"/>
      <c r="I4" s="1114"/>
      <c r="J4" s="1114"/>
      <c r="K4" s="960"/>
      <c r="L4" s="960"/>
      <c r="M4" s="960"/>
      <c r="N4" s="963"/>
      <c r="O4" s="963"/>
      <c r="P4" s="963"/>
      <c r="Q4" s="963"/>
      <c r="R4" s="963"/>
      <c r="S4" s="963"/>
      <c r="T4" s="963"/>
      <c r="U4" s="963"/>
      <c r="V4" s="963"/>
      <c r="W4" s="963"/>
      <c r="X4" s="963"/>
      <c r="Y4" s="963"/>
      <c r="Z4" s="963"/>
    </row>
    <row r="5" spans="1:26" ht="29">
      <c r="A5" s="1626" t="s">
        <v>284</v>
      </c>
      <c r="B5" s="1573"/>
      <c r="C5" s="1625"/>
      <c r="D5" s="1570"/>
      <c r="E5" s="1573"/>
      <c r="F5" s="69" t="s">
        <v>2590</v>
      </c>
      <c r="G5" s="1112"/>
      <c r="H5" s="1114"/>
      <c r="I5" s="1114"/>
      <c r="J5" s="1114"/>
      <c r="K5" s="960"/>
      <c r="L5" s="960"/>
      <c r="M5" s="960"/>
      <c r="N5" s="963"/>
      <c r="O5" s="963"/>
      <c r="P5" s="963"/>
      <c r="Q5" s="963"/>
      <c r="R5" s="963"/>
      <c r="S5" s="963"/>
      <c r="T5" s="963"/>
      <c r="U5" s="963"/>
      <c r="V5" s="963"/>
      <c r="W5" s="963"/>
      <c r="X5" s="963"/>
      <c r="Y5" s="963"/>
      <c r="Z5" s="963"/>
    </row>
    <row r="6" spans="1:26" ht="29">
      <c r="A6" s="1626" t="s">
        <v>286</v>
      </c>
      <c r="B6" s="1573"/>
      <c r="C6" s="1625"/>
      <c r="D6" s="1570"/>
      <c r="E6" s="1573"/>
      <c r="F6" s="69" t="s">
        <v>287</v>
      </c>
      <c r="G6" s="1112"/>
      <c r="H6" s="1114"/>
      <c r="I6" s="1114"/>
      <c r="J6" s="1114"/>
      <c r="K6" s="960"/>
      <c r="L6" s="960"/>
      <c r="M6" s="960"/>
      <c r="N6" s="963"/>
      <c r="O6" s="963"/>
      <c r="P6" s="963"/>
      <c r="Q6" s="963"/>
      <c r="R6" s="963"/>
      <c r="S6" s="963"/>
      <c r="T6" s="963"/>
      <c r="U6" s="963"/>
      <c r="V6" s="963"/>
      <c r="W6" s="963"/>
      <c r="X6" s="963"/>
      <c r="Y6" s="963"/>
      <c r="Z6" s="963"/>
    </row>
    <row r="7" spans="1:26" ht="38.25" customHeight="1">
      <c r="A7" s="1695" t="s">
        <v>6282</v>
      </c>
      <c r="B7" s="1581"/>
      <c r="C7" s="1581"/>
      <c r="D7" s="1581"/>
      <c r="E7" s="1581"/>
      <c r="F7" s="1581"/>
      <c r="G7" s="1581"/>
      <c r="H7" s="1581"/>
      <c r="I7" s="1581"/>
      <c r="J7" s="1696"/>
      <c r="K7" s="960"/>
      <c r="L7" s="960"/>
      <c r="M7" s="960"/>
      <c r="N7" s="963"/>
      <c r="O7" s="963"/>
      <c r="P7" s="963"/>
      <c r="Q7" s="963"/>
      <c r="R7" s="963"/>
      <c r="S7" s="963"/>
      <c r="T7" s="963"/>
      <c r="U7" s="963"/>
      <c r="V7" s="963"/>
      <c r="W7" s="963"/>
      <c r="X7" s="963"/>
      <c r="Y7" s="963"/>
      <c r="Z7" s="963"/>
    </row>
    <row r="8" spans="1:26" ht="34">
      <c r="A8" s="1711" t="s">
        <v>289</v>
      </c>
      <c r="B8" s="1570"/>
      <c r="C8" s="1573"/>
      <c r="D8" s="1745" t="s">
        <v>6283</v>
      </c>
      <c r="E8" s="1570"/>
      <c r="F8" s="1570"/>
      <c r="G8" s="1573"/>
      <c r="H8" s="1032"/>
      <c r="I8" s="1032"/>
      <c r="J8" s="1032"/>
      <c r="K8" s="960"/>
      <c r="L8" s="960"/>
      <c r="M8" s="960"/>
      <c r="N8" s="963"/>
      <c r="O8" s="963"/>
      <c r="P8" s="963"/>
      <c r="Q8" s="963"/>
      <c r="R8" s="963"/>
      <c r="S8" s="963"/>
      <c r="T8" s="963"/>
      <c r="U8" s="963"/>
      <c r="V8" s="963"/>
      <c r="W8" s="963"/>
      <c r="X8" s="963"/>
      <c r="Y8" s="963"/>
      <c r="Z8" s="963"/>
    </row>
    <row r="9" spans="1:26" ht="92">
      <c r="A9" s="797" t="s">
        <v>291</v>
      </c>
      <c r="B9" s="1033" t="s">
        <v>292</v>
      </c>
      <c r="C9" s="799">
        <f t="shared" ref="C9:C16" si="0">D773</f>
        <v>1</v>
      </c>
      <c r="D9" s="1628">
        <f>D781</f>
        <v>1</v>
      </c>
      <c r="E9" s="1612"/>
      <c r="F9" s="1612"/>
      <c r="G9" s="1598"/>
      <c r="H9" s="919"/>
      <c r="I9" s="919"/>
      <c r="J9" s="919"/>
      <c r="K9" s="960"/>
      <c r="L9" s="960"/>
      <c r="M9" s="960"/>
      <c r="N9" s="963"/>
      <c r="O9" s="963"/>
      <c r="P9" s="963"/>
      <c r="Q9" s="963"/>
      <c r="R9" s="963"/>
      <c r="S9" s="963"/>
      <c r="T9" s="963"/>
      <c r="U9" s="963"/>
      <c r="V9" s="963"/>
      <c r="W9" s="963"/>
      <c r="X9" s="963"/>
      <c r="Y9" s="963"/>
      <c r="Z9" s="963"/>
    </row>
    <row r="10" spans="1:26" ht="92">
      <c r="A10" s="797" t="s">
        <v>293</v>
      </c>
      <c r="B10" s="1033" t="s">
        <v>294</v>
      </c>
      <c r="C10" s="799">
        <f t="shared" si="0"/>
        <v>1</v>
      </c>
      <c r="D10" s="1613"/>
      <c r="E10" s="1614"/>
      <c r="F10" s="1614"/>
      <c r="G10" s="1615"/>
      <c r="H10" s="919"/>
      <c r="I10" s="919"/>
      <c r="J10" s="919"/>
      <c r="K10" s="960"/>
      <c r="L10" s="960"/>
      <c r="M10" s="960"/>
      <c r="N10" s="963"/>
      <c r="O10" s="963"/>
      <c r="P10" s="963"/>
      <c r="Q10" s="963"/>
      <c r="R10" s="963"/>
      <c r="S10" s="963"/>
      <c r="T10" s="963"/>
      <c r="U10" s="963"/>
      <c r="V10" s="963"/>
      <c r="W10" s="963"/>
      <c r="X10" s="963"/>
      <c r="Y10" s="963"/>
      <c r="Z10" s="963"/>
    </row>
    <row r="11" spans="1:26" ht="92">
      <c r="A11" s="797" t="s">
        <v>295</v>
      </c>
      <c r="B11" s="1033" t="s">
        <v>296</v>
      </c>
      <c r="C11" s="799">
        <f t="shared" si="0"/>
        <v>1</v>
      </c>
      <c r="D11" s="1613"/>
      <c r="E11" s="1614"/>
      <c r="F11" s="1614"/>
      <c r="G11" s="1615"/>
      <c r="H11" s="919"/>
      <c r="I11" s="919"/>
      <c r="J11" s="919"/>
      <c r="K11" s="960"/>
      <c r="L11" s="960"/>
      <c r="M11" s="960"/>
      <c r="N11" s="963"/>
      <c r="O11" s="963"/>
      <c r="P11" s="963"/>
      <c r="Q11" s="963"/>
      <c r="R11" s="963"/>
      <c r="S11" s="963"/>
      <c r="T11" s="963"/>
      <c r="U11" s="963"/>
      <c r="V11" s="963"/>
      <c r="W11" s="963"/>
      <c r="X11" s="963"/>
      <c r="Y11" s="963"/>
      <c r="Z11" s="963"/>
    </row>
    <row r="12" spans="1:26" ht="92">
      <c r="A12" s="797" t="s">
        <v>297</v>
      </c>
      <c r="B12" s="1033" t="s">
        <v>298</v>
      </c>
      <c r="C12" s="799">
        <f t="shared" si="0"/>
        <v>1</v>
      </c>
      <c r="D12" s="1613"/>
      <c r="E12" s="1614"/>
      <c r="F12" s="1614"/>
      <c r="G12" s="1615"/>
      <c r="H12" s="919"/>
      <c r="I12" s="919"/>
      <c r="J12" s="919"/>
      <c r="K12" s="960"/>
      <c r="L12" s="960"/>
      <c r="M12" s="960"/>
      <c r="N12" s="963"/>
      <c r="O12" s="963"/>
      <c r="P12" s="963"/>
      <c r="Q12" s="963"/>
      <c r="R12" s="963"/>
      <c r="S12" s="963"/>
      <c r="T12" s="963"/>
      <c r="U12" s="963"/>
      <c r="V12" s="963"/>
      <c r="W12" s="963"/>
      <c r="X12" s="963"/>
      <c r="Y12" s="963"/>
      <c r="Z12" s="963"/>
    </row>
    <row r="13" spans="1:26" ht="92">
      <c r="A13" s="797" t="s">
        <v>299</v>
      </c>
      <c r="B13" s="1033" t="s">
        <v>300</v>
      </c>
      <c r="C13" s="799">
        <f t="shared" si="0"/>
        <v>1</v>
      </c>
      <c r="D13" s="1613"/>
      <c r="E13" s="1614"/>
      <c r="F13" s="1614"/>
      <c r="G13" s="1615"/>
      <c r="H13" s="919"/>
      <c r="I13" s="919"/>
      <c r="J13" s="919"/>
      <c r="K13" s="960"/>
      <c r="L13" s="960"/>
      <c r="M13" s="960"/>
      <c r="N13" s="963"/>
      <c r="O13" s="963"/>
      <c r="P13" s="963"/>
      <c r="Q13" s="963"/>
      <c r="R13" s="963"/>
      <c r="S13" s="963"/>
      <c r="T13" s="963"/>
      <c r="U13" s="963"/>
      <c r="V13" s="963"/>
      <c r="W13" s="963"/>
      <c r="X13" s="963"/>
      <c r="Y13" s="963"/>
      <c r="Z13" s="963"/>
    </row>
    <row r="14" spans="1:26" ht="92">
      <c r="A14" s="797" t="s">
        <v>301</v>
      </c>
      <c r="B14" s="1033" t="s">
        <v>32</v>
      </c>
      <c r="C14" s="799">
        <f t="shared" si="0"/>
        <v>1</v>
      </c>
      <c r="D14" s="1613"/>
      <c r="E14" s="1614"/>
      <c r="F14" s="1614"/>
      <c r="G14" s="1615"/>
      <c r="H14" s="919"/>
      <c r="I14" s="919"/>
      <c r="J14" s="919"/>
      <c r="K14" s="960"/>
      <c r="L14" s="960"/>
      <c r="M14" s="960"/>
      <c r="N14" s="963"/>
      <c r="O14" s="963"/>
      <c r="P14" s="963"/>
      <c r="Q14" s="963"/>
      <c r="R14" s="963"/>
      <c r="S14" s="963"/>
      <c r="T14" s="963"/>
      <c r="U14" s="963"/>
      <c r="V14" s="963"/>
      <c r="W14" s="963"/>
      <c r="X14" s="963"/>
      <c r="Y14" s="963"/>
      <c r="Z14" s="963"/>
    </row>
    <row r="15" spans="1:26" ht="92">
      <c r="A15" s="797" t="s">
        <v>302</v>
      </c>
      <c r="B15" s="1033" t="s">
        <v>303</v>
      </c>
      <c r="C15" s="799">
        <f t="shared" si="0"/>
        <v>1</v>
      </c>
      <c r="D15" s="1613"/>
      <c r="E15" s="1614"/>
      <c r="F15" s="1614"/>
      <c r="G15" s="1615"/>
      <c r="H15" s="919"/>
      <c r="I15" s="919"/>
      <c r="J15" s="919"/>
      <c r="K15" s="960"/>
      <c r="L15" s="960"/>
      <c r="M15" s="960"/>
      <c r="N15" s="963"/>
      <c r="O15" s="963"/>
      <c r="P15" s="963"/>
      <c r="Q15" s="963"/>
      <c r="R15" s="963"/>
      <c r="S15" s="963"/>
      <c r="T15" s="963"/>
      <c r="U15" s="963"/>
      <c r="V15" s="963"/>
      <c r="W15" s="963"/>
      <c r="X15" s="963"/>
      <c r="Y15" s="963"/>
      <c r="Z15" s="963"/>
    </row>
    <row r="16" spans="1:26" ht="92">
      <c r="A16" s="797" t="s">
        <v>304</v>
      </c>
      <c r="B16" s="1033" t="s">
        <v>305</v>
      </c>
      <c r="C16" s="799">
        <f t="shared" si="0"/>
        <v>1</v>
      </c>
      <c r="D16" s="1599"/>
      <c r="E16" s="1616"/>
      <c r="F16" s="1616"/>
      <c r="G16" s="1600"/>
      <c r="H16" s="919"/>
      <c r="I16" s="919"/>
      <c r="J16" s="919"/>
      <c r="K16" s="960"/>
      <c r="L16" s="960"/>
      <c r="M16" s="960"/>
      <c r="N16" s="963"/>
      <c r="O16" s="963"/>
      <c r="P16" s="963"/>
      <c r="Q16" s="963"/>
      <c r="R16" s="963"/>
      <c r="S16" s="963"/>
      <c r="T16" s="963"/>
      <c r="U16" s="963"/>
      <c r="V16" s="963"/>
      <c r="W16" s="963"/>
      <c r="X16" s="963"/>
      <c r="Y16" s="963"/>
      <c r="Z16" s="963"/>
    </row>
    <row r="17" spans="1:26" ht="26">
      <c r="A17" s="1747"/>
      <c r="B17" s="1570"/>
      <c r="C17" s="1570"/>
      <c r="D17" s="1570"/>
      <c r="E17" s="1570"/>
      <c r="F17" s="1570"/>
      <c r="G17" s="1570"/>
      <c r="H17" s="1570"/>
      <c r="I17" s="1570"/>
      <c r="J17" s="1573"/>
      <c r="K17" s="960"/>
      <c r="L17" s="960"/>
      <c r="M17" s="960"/>
      <c r="N17" s="963"/>
      <c r="O17" s="963"/>
      <c r="P17" s="963"/>
      <c r="Q17" s="963"/>
      <c r="R17" s="963"/>
      <c r="S17" s="963"/>
      <c r="T17" s="963"/>
      <c r="U17" s="963"/>
      <c r="V17" s="963"/>
      <c r="W17" s="963"/>
      <c r="X17" s="963"/>
      <c r="Y17" s="963"/>
      <c r="Z17" s="963"/>
    </row>
    <row r="18" spans="1:26" ht="21">
      <c r="A18" s="664"/>
      <c r="B18" s="1774" t="s">
        <v>306</v>
      </c>
      <c r="C18" s="1570"/>
      <c r="D18" s="1570"/>
      <c r="E18" s="1570"/>
      <c r="F18" s="1570"/>
      <c r="G18" s="1570"/>
      <c r="H18" s="1570"/>
      <c r="I18" s="1570"/>
      <c r="J18" s="1573"/>
      <c r="K18" s="960"/>
      <c r="L18" s="960"/>
      <c r="M18" s="960"/>
      <c r="N18" s="963"/>
      <c r="O18" s="963"/>
      <c r="P18" s="963"/>
      <c r="Q18" s="963"/>
      <c r="R18" s="963"/>
      <c r="S18" s="963"/>
      <c r="T18" s="963"/>
      <c r="U18" s="963"/>
      <c r="V18" s="963"/>
      <c r="W18" s="963"/>
      <c r="X18" s="963"/>
      <c r="Y18" s="963"/>
      <c r="Z18" s="963"/>
    </row>
    <row r="19" spans="1:26" ht="21">
      <c r="A19" s="1118">
        <v>1</v>
      </c>
      <c r="B19" s="1771"/>
      <c r="C19" s="1570"/>
      <c r="D19" s="1570"/>
      <c r="E19" s="1570"/>
      <c r="F19" s="1570"/>
      <c r="G19" s="1570"/>
      <c r="H19" s="1570"/>
      <c r="I19" s="1570"/>
      <c r="J19" s="1573"/>
      <c r="K19" s="960"/>
      <c r="L19" s="960"/>
      <c r="M19" s="960"/>
      <c r="N19" s="963"/>
      <c r="O19" s="963"/>
      <c r="P19" s="963"/>
      <c r="Q19" s="963"/>
      <c r="R19" s="963"/>
      <c r="S19" s="963"/>
      <c r="T19" s="963"/>
      <c r="U19" s="963"/>
      <c r="V19" s="963"/>
      <c r="W19" s="963"/>
      <c r="X19" s="963"/>
      <c r="Y19" s="963"/>
      <c r="Z19" s="963"/>
    </row>
    <row r="20" spans="1:26" ht="21">
      <c r="A20" s="1118">
        <v>2</v>
      </c>
      <c r="B20" s="1771"/>
      <c r="C20" s="1570"/>
      <c r="D20" s="1570"/>
      <c r="E20" s="1570"/>
      <c r="F20" s="1570"/>
      <c r="G20" s="1570"/>
      <c r="H20" s="1570"/>
      <c r="I20" s="1570"/>
      <c r="J20" s="1573"/>
      <c r="K20" s="960"/>
      <c r="L20" s="960"/>
      <c r="M20" s="960"/>
      <c r="N20" s="963"/>
      <c r="O20" s="963"/>
      <c r="P20" s="963"/>
      <c r="Q20" s="963"/>
      <c r="R20" s="963"/>
      <c r="S20" s="963"/>
      <c r="T20" s="963"/>
      <c r="U20" s="963"/>
      <c r="V20" s="963"/>
      <c r="W20" s="963"/>
      <c r="X20" s="963"/>
      <c r="Y20" s="963"/>
      <c r="Z20" s="963"/>
    </row>
    <row r="21" spans="1:26" ht="21">
      <c r="A21" s="1118">
        <v>3</v>
      </c>
      <c r="B21" s="1771"/>
      <c r="C21" s="1570"/>
      <c r="D21" s="1570"/>
      <c r="E21" s="1570"/>
      <c r="F21" s="1570"/>
      <c r="G21" s="1570"/>
      <c r="H21" s="1570"/>
      <c r="I21" s="1570"/>
      <c r="J21" s="1573"/>
      <c r="K21" s="960"/>
      <c r="L21" s="960"/>
      <c r="M21" s="960"/>
      <c r="N21" s="963"/>
      <c r="O21" s="963"/>
      <c r="P21" s="963"/>
      <c r="Q21" s="963"/>
      <c r="R21" s="963"/>
      <c r="S21" s="963"/>
      <c r="T21" s="963"/>
      <c r="U21" s="963"/>
      <c r="V21" s="963"/>
      <c r="W21" s="963"/>
      <c r="X21" s="963"/>
      <c r="Y21" s="963"/>
      <c r="Z21" s="963"/>
    </row>
    <row r="22" spans="1:26" ht="21">
      <c r="A22" s="1118">
        <v>4</v>
      </c>
      <c r="B22" s="1771"/>
      <c r="C22" s="1570"/>
      <c r="D22" s="1570"/>
      <c r="E22" s="1570"/>
      <c r="F22" s="1570"/>
      <c r="G22" s="1570"/>
      <c r="H22" s="1570"/>
      <c r="I22" s="1570"/>
      <c r="J22" s="1573"/>
      <c r="K22" s="960"/>
      <c r="L22" s="960"/>
      <c r="M22" s="960"/>
      <c r="N22" s="963"/>
      <c r="O22" s="963"/>
      <c r="P22" s="963"/>
      <c r="Q22" s="963"/>
      <c r="R22" s="963"/>
      <c r="S22" s="963"/>
      <c r="T22" s="963"/>
      <c r="U22" s="963"/>
      <c r="V22" s="963"/>
      <c r="W22" s="963"/>
      <c r="X22" s="963"/>
      <c r="Y22" s="963"/>
      <c r="Z22" s="963"/>
    </row>
    <row r="23" spans="1:26" ht="21">
      <c r="A23" s="1118">
        <v>5</v>
      </c>
      <c r="B23" s="1771"/>
      <c r="C23" s="1570"/>
      <c r="D23" s="1570"/>
      <c r="E23" s="1570"/>
      <c r="F23" s="1570"/>
      <c r="G23" s="1570"/>
      <c r="H23" s="1570"/>
      <c r="I23" s="1570"/>
      <c r="J23" s="1573"/>
      <c r="K23" s="960"/>
      <c r="L23" s="960"/>
      <c r="M23" s="960"/>
      <c r="N23" s="963"/>
      <c r="O23" s="963"/>
      <c r="P23" s="963"/>
      <c r="Q23" s="963"/>
      <c r="R23" s="963"/>
      <c r="S23" s="963"/>
      <c r="T23" s="963"/>
      <c r="U23" s="963"/>
      <c r="V23" s="963"/>
      <c r="W23" s="963"/>
      <c r="X23" s="963"/>
      <c r="Y23" s="963"/>
      <c r="Z23" s="963"/>
    </row>
    <row r="24" spans="1:26" ht="21">
      <c r="A24" s="804"/>
      <c r="B24" s="1774" t="s">
        <v>307</v>
      </c>
      <c r="C24" s="1570"/>
      <c r="D24" s="1570"/>
      <c r="E24" s="1570"/>
      <c r="F24" s="1570"/>
      <c r="G24" s="1570"/>
      <c r="H24" s="1570"/>
      <c r="I24" s="1570"/>
      <c r="J24" s="1573"/>
      <c r="K24" s="960"/>
      <c r="L24" s="960"/>
      <c r="M24" s="960"/>
      <c r="N24" s="963"/>
      <c r="O24" s="963"/>
      <c r="P24" s="963"/>
      <c r="Q24" s="963"/>
      <c r="R24" s="963"/>
      <c r="S24" s="963"/>
      <c r="T24" s="963"/>
      <c r="U24" s="963"/>
      <c r="V24" s="963"/>
      <c r="W24" s="963"/>
      <c r="X24" s="963"/>
      <c r="Y24" s="963"/>
      <c r="Z24" s="963"/>
    </row>
    <row r="25" spans="1:26" ht="21">
      <c r="A25" s="1118">
        <v>1</v>
      </c>
      <c r="B25" s="1771"/>
      <c r="C25" s="1570"/>
      <c r="D25" s="1570"/>
      <c r="E25" s="1570"/>
      <c r="F25" s="1570"/>
      <c r="G25" s="1570"/>
      <c r="H25" s="1570"/>
      <c r="I25" s="1570"/>
      <c r="J25" s="1573"/>
      <c r="K25" s="960"/>
      <c r="L25" s="960"/>
      <c r="M25" s="960"/>
      <c r="N25" s="963"/>
      <c r="O25" s="963"/>
      <c r="P25" s="963"/>
      <c r="Q25" s="963"/>
      <c r="R25" s="963"/>
      <c r="S25" s="963"/>
      <c r="T25" s="963"/>
      <c r="U25" s="963"/>
      <c r="V25" s="963"/>
      <c r="W25" s="963"/>
      <c r="X25" s="963"/>
      <c r="Y25" s="963"/>
      <c r="Z25" s="963"/>
    </row>
    <row r="26" spans="1:26" ht="21">
      <c r="A26" s="1118">
        <v>2</v>
      </c>
      <c r="B26" s="1771"/>
      <c r="C26" s="1570"/>
      <c r="D26" s="1570"/>
      <c r="E26" s="1570"/>
      <c r="F26" s="1570"/>
      <c r="G26" s="1570"/>
      <c r="H26" s="1570"/>
      <c r="I26" s="1570"/>
      <c r="J26" s="1573"/>
      <c r="K26" s="960"/>
      <c r="L26" s="960"/>
      <c r="M26" s="960"/>
      <c r="N26" s="963"/>
      <c r="O26" s="963"/>
      <c r="P26" s="963"/>
      <c r="Q26" s="963"/>
      <c r="R26" s="963"/>
      <c r="S26" s="963"/>
      <c r="T26" s="963"/>
      <c r="U26" s="963"/>
      <c r="V26" s="963"/>
      <c r="W26" s="963"/>
      <c r="X26" s="963"/>
      <c r="Y26" s="963"/>
      <c r="Z26" s="963"/>
    </row>
    <row r="27" spans="1:26" ht="21">
      <c r="A27" s="1118">
        <v>3</v>
      </c>
      <c r="B27" s="1771"/>
      <c r="C27" s="1570"/>
      <c r="D27" s="1570"/>
      <c r="E27" s="1570"/>
      <c r="F27" s="1570"/>
      <c r="G27" s="1570"/>
      <c r="H27" s="1570"/>
      <c r="I27" s="1570"/>
      <c r="J27" s="1573"/>
      <c r="K27" s="960"/>
      <c r="L27" s="960"/>
      <c r="M27" s="960"/>
      <c r="N27" s="963"/>
      <c r="O27" s="963"/>
      <c r="P27" s="963"/>
      <c r="Q27" s="963"/>
      <c r="R27" s="963"/>
      <c r="S27" s="963"/>
      <c r="T27" s="963"/>
      <c r="U27" s="963"/>
      <c r="V27" s="963"/>
      <c r="W27" s="963"/>
      <c r="X27" s="963"/>
      <c r="Y27" s="963"/>
      <c r="Z27" s="963"/>
    </row>
    <row r="28" spans="1:26" ht="21">
      <c r="A28" s="1118">
        <v>4</v>
      </c>
      <c r="B28" s="1771"/>
      <c r="C28" s="1570"/>
      <c r="D28" s="1570"/>
      <c r="E28" s="1570"/>
      <c r="F28" s="1570"/>
      <c r="G28" s="1570"/>
      <c r="H28" s="1570"/>
      <c r="I28" s="1570"/>
      <c r="J28" s="1573"/>
      <c r="K28" s="960"/>
      <c r="L28" s="960"/>
      <c r="M28" s="960"/>
      <c r="N28" s="963"/>
      <c r="O28" s="963"/>
      <c r="P28" s="963"/>
      <c r="Q28" s="963"/>
      <c r="R28" s="963"/>
      <c r="S28" s="963"/>
      <c r="T28" s="963"/>
      <c r="U28" s="963"/>
      <c r="V28" s="963"/>
      <c r="W28" s="963"/>
      <c r="X28" s="963"/>
      <c r="Y28" s="963"/>
      <c r="Z28" s="963"/>
    </row>
    <row r="29" spans="1:26" ht="21">
      <c r="A29" s="1118">
        <v>5</v>
      </c>
      <c r="B29" s="1771"/>
      <c r="C29" s="1570"/>
      <c r="D29" s="1570"/>
      <c r="E29" s="1570"/>
      <c r="F29" s="1570"/>
      <c r="G29" s="1570"/>
      <c r="H29" s="1570"/>
      <c r="I29" s="1570"/>
      <c r="J29" s="1573"/>
      <c r="K29" s="960"/>
      <c r="L29" s="960"/>
      <c r="M29" s="960"/>
      <c r="N29" s="963"/>
      <c r="O29" s="963"/>
      <c r="P29" s="963"/>
      <c r="Q29" s="963"/>
      <c r="R29" s="963"/>
      <c r="S29" s="963"/>
      <c r="T29" s="963"/>
      <c r="U29" s="963"/>
      <c r="V29" s="963"/>
      <c r="W29" s="963"/>
      <c r="X29" s="963"/>
      <c r="Y29" s="963"/>
      <c r="Z29" s="963"/>
    </row>
    <row r="30" spans="1:26" ht="21">
      <c r="A30" s="804"/>
      <c r="B30" s="1774" t="s">
        <v>6284</v>
      </c>
      <c r="C30" s="1570"/>
      <c r="D30" s="1570"/>
      <c r="E30" s="1570"/>
      <c r="F30" s="1570"/>
      <c r="G30" s="1570"/>
      <c r="H30" s="1570"/>
      <c r="I30" s="1570"/>
      <c r="J30" s="1573"/>
      <c r="K30" s="960"/>
      <c r="L30" s="960"/>
      <c r="M30" s="960"/>
      <c r="N30" s="963"/>
      <c r="O30" s="963"/>
      <c r="P30" s="963"/>
      <c r="Q30" s="963"/>
      <c r="R30" s="963"/>
      <c r="S30" s="963"/>
      <c r="T30" s="963"/>
      <c r="U30" s="963"/>
      <c r="V30" s="963"/>
      <c r="W30" s="963"/>
      <c r="X30" s="963"/>
      <c r="Y30" s="963"/>
      <c r="Z30" s="963"/>
    </row>
    <row r="31" spans="1:26" ht="21">
      <c r="A31" s="1118">
        <v>1</v>
      </c>
      <c r="B31" s="1771"/>
      <c r="C31" s="1570"/>
      <c r="D31" s="1570"/>
      <c r="E31" s="1570"/>
      <c r="F31" s="1570"/>
      <c r="G31" s="1570"/>
      <c r="H31" s="1570"/>
      <c r="I31" s="1570"/>
      <c r="J31" s="1573"/>
      <c r="K31" s="960"/>
      <c r="L31" s="960"/>
      <c r="M31" s="960"/>
      <c r="N31" s="963"/>
      <c r="O31" s="963"/>
      <c r="P31" s="963"/>
      <c r="Q31" s="963"/>
      <c r="R31" s="963"/>
      <c r="S31" s="963"/>
      <c r="T31" s="963"/>
      <c r="U31" s="963"/>
      <c r="V31" s="963"/>
      <c r="W31" s="963"/>
      <c r="X31" s="963"/>
      <c r="Y31" s="963"/>
      <c r="Z31" s="963"/>
    </row>
    <row r="32" spans="1:26" ht="21">
      <c r="A32" s="1118">
        <v>2</v>
      </c>
      <c r="B32" s="1771"/>
      <c r="C32" s="1570"/>
      <c r="D32" s="1570"/>
      <c r="E32" s="1570"/>
      <c r="F32" s="1570"/>
      <c r="G32" s="1570"/>
      <c r="H32" s="1570"/>
      <c r="I32" s="1570"/>
      <c r="J32" s="1573"/>
      <c r="K32" s="960"/>
      <c r="L32" s="960"/>
      <c r="M32" s="960"/>
      <c r="N32" s="963"/>
      <c r="O32" s="963"/>
      <c r="P32" s="963"/>
      <c r="Q32" s="963"/>
      <c r="R32" s="963"/>
      <c r="S32" s="963"/>
      <c r="T32" s="963"/>
      <c r="U32" s="963"/>
      <c r="V32" s="963"/>
      <c r="W32" s="963"/>
      <c r="X32" s="963"/>
      <c r="Y32" s="963"/>
      <c r="Z32" s="963"/>
    </row>
    <row r="33" spans="1:26" ht="21">
      <c r="A33" s="1118">
        <v>3</v>
      </c>
      <c r="B33" s="1771"/>
      <c r="C33" s="1570"/>
      <c r="D33" s="1570"/>
      <c r="E33" s="1570"/>
      <c r="F33" s="1570"/>
      <c r="G33" s="1570"/>
      <c r="H33" s="1570"/>
      <c r="I33" s="1570"/>
      <c r="J33" s="1573"/>
      <c r="K33" s="960"/>
      <c r="L33" s="960"/>
      <c r="M33" s="960"/>
      <c r="N33" s="963"/>
      <c r="O33" s="963"/>
      <c r="P33" s="963"/>
      <c r="Q33" s="963"/>
      <c r="R33" s="963"/>
      <c r="S33" s="963"/>
      <c r="T33" s="963"/>
      <c r="U33" s="963"/>
      <c r="V33" s="963"/>
      <c r="W33" s="963"/>
      <c r="X33" s="963"/>
      <c r="Y33" s="963"/>
      <c r="Z33" s="963"/>
    </row>
    <row r="34" spans="1:26" ht="21">
      <c r="A34" s="1118">
        <v>4</v>
      </c>
      <c r="B34" s="1771"/>
      <c r="C34" s="1570"/>
      <c r="D34" s="1570"/>
      <c r="E34" s="1570"/>
      <c r="F34" s="1570"/>
      <c r="G34" s="1570"/>
      <c r="H34" s="1570"/>
      <c r="I34" s="1570"/>
      <c r="J34" s="1573"/>
      <c r="K34" s="960"/>
      <c r="L34" s="960"/>
      <c r="M34" s="960"/>
      <c r="N34" s="963"/>
      <c r="O34" s="963"/>
      <c r="P34" s="963"/>
      <c r="Q34" s="963"/>
      <c r="R34" s="963"/>
      <c r="S34" s="963"/>
      <c r="T34" s="963"/>
      <c r="U34" s="963"/>
      <c r="V34" s="963"/>
      <c r="W34" s="963"/>
      <c r="X34" s="963"/>
      <c r="Y34" s="963"/>
      <c r="Z34" s="963"/>
    </row>
    <row r="35" spans="1:26" ht="21">
      <c r="A35" s="1118">
        <v>5</v>
      </c>
      <c r="B35" s="1771"/>
      <c r="C35" s="1570"/>
      <c r="D35" s="1570"/>
      <c r="E35" s="1570"/>
      <c r="F35" s="1570"/>
      <c r="G35" s="1570"/>
      <c r="H35" s="1570"/>
      <c r="I35" s="1570"/>
      <c r="J35" s="1573"/>
      <c r="K35" s="960"/>
      <c r="L35" s="960"/>
      <c r="M35" s="960"/>
      <c r="N35" s="963"/>
      <c r="O35" s="963"/>
      <c r="P35" s="963"/>
      <c r="Q35" s="963"/>
      <c r="R35" s="963"/>
      <c r="S35" s="963"/>
      <c r="T35" s="963"/>
      <c r="U35" s="963"/>
      <c r="V35" s="963"/>
      <c r="W35" s="963"/>
      <c r="X35" s="963"/>
      <c r="Y35" s="963"/>
      <c r="Z35" s="963"/>
    </row>
    <row r="36" spans="1:26" ht="21">
      <c r="A36" s="664"/>
      <c r="B36" s="1774" t="s">
        <v>309</v>
      </c>
      <c r="C36" s="1570"/>
      <c r="D36" s="1570"/>
      <c r="E36" s="1570"/>
      <c r="F36" s="1570"/>
      <c r="G36" s="1570"/>
      <c r="H36" s="1570"/>
      <c r="I36" s="1570"/>
      <c r="J36" s="1573"/>
      <c r="K36" s="960"/>
      <c r="L36" s="960"/>
      <c r="M36" s="960"/>
      <c r="N36" s="963"/>
      <c r="O36" s="963"/>
      <c r="P36" s="963"/>
      <c r="Q36" s="963"/>
      <c r="R36" s="963"/>
      <c r="S36" s="963"/>
      <c r="T36" s="963"/>
      <c r="U36" s="963"/>
      <c r="V36" s="963"/>
      <c r="W36" s="963"/>
      <c r="X36" s="963"/>
      <c r="Y36" s="963"/>
      <c r="Z36" s="963"/>
    </row>
    <row r="37" spans="1:26" ht="21">
      <c r="A37" s="664"/>
      <c r="B37" s="1774" t="s">
        <v>310</v>
      </c>
      <c r="C37" s="1570"/>
      <c r="D37" s="1570"/>
      <c r="E37" s="1570"/>
      <c r="F37" s="1570"/>
      <c r="G37" s="1570"/>
      <c r="H37" s="1570"/>
      <c r="I37" s="1570"/>
      <c r="J37" s="1573"/>
      <c r="K37" s="960"/>
      <c r="L37" s="960"/>
      <c r="M37" s="960"/>
      <c r="N37" s="963"/>
      <c r="O37" s="963"/>
      <c r="P37" s="963"/>
      <c r="Q37" s="963"/>
      <c r="R37" s="963"/>
      <c r="S37" s="963"/>
      <c r="T37" s="963"/>
      <c r="U37" s="963"/>
      <c r="V37" s="963"/>
      <c r="W37" s="963"/>
      <c r="X37" s="963"/>
      <c r="Y37" s="963"/>
      <c r="Z37" s="963"/>
    </row>
    <row r="38" spans="1:26" ht="21">
      <c r="A38" s="1739"/>
      <c r="B38" s="1612"/>
      <c r="C38" s="1612"/>
      <c r="D38" s="1612"/>
      <c r="E38" s="1612"/>
      <c r="F38" s="1612"/>
      <c r="G38" s="1598"/>
      <c r="H38" s="1158"/>
      <c r="I38" s="1158"/>
      <c r="J38" s="1159"/>
      <c r="K38" s="960"/>
      <c r="L38" s="960"/>
      <c r="M38" s="960"/>
      <c r="N38" s="963"/>
      <c r="O38" s="963"/>
      <c r="P38" s="963"/>
      <c r="Q38" s="963"/>
      <c r="R38" s="963"/>
      <c r="S38" s="963"/>
      <c r="T38" s="963"/>
      <c r="U38" s="963"/>
      <c r="V38" s="963"/>
      <c r="W38" s="963"/>
      <c r="X38" s="963"/>
      <c r="Y38" s="963"/>
      <c r="Z38" s="963"/>
    </row>
    <row r="39" spans="1:26" ht="21">
      <c r="A39" s="1613"/>
      <c r="B39" s="1614"/>
      <c r="C39" s="1614"/>
      <c r="D39" s="1614"/>
      <c r="E39" s="1614"/>
      <c r="F39" s="1614"/>
      <c r="G39" s="1615"/>
      <c r="H39" s="1158"/>
      <c r="I39" s="1158"/>
      <c r="J39" s="1159"/>
      <c r="K39" s="960"/>
      <c r="L39" s="960"/>
      <c r="M39" s="960"/>
      <c r="N39" s="963"/>
      <c r="O39" s="963"/>
      <c r="P39" s="963"/>
      <c r="Q39" s="963"/>
      <c r="R39" s="963"/>
      <c r="S39" s="963"/>
      <c r="T39" s="963"/>
      <c r="U39" s="963"/>
      <c r="V39" s="963"/>
      <c r="W39" s="963"/>
      <c r="X39" s="963"/>
      <c r="Y39" s="963"/>
      <c r="Z39" s="963"/>
    </row>
    <row r="40" spans="1:26">
      <c r="A40" s="1599"/>
      <c r="B40" s="1616"/>
      <c r="C40" s="1616"/>
      <c r="D40" s="1616"/>
      <c r="E40" s="1616"/>
      <c r="F40" s="1616"/>
      <c r="G40" s="1600"/>
      <c r="H40" s="893"/>
      <c r="I40" s="893"/>
      <c r="J40" s="893"/>
      <c r="K40" s="960"/>
      <c r="L40" s="960"/>
      <c r="M40" s="960"/>
      <c r="N40" s="963"/>
      <c r="O40" s="963"/>
      <c r="P40" s="963"/>
      <c r="Q40" s="963"/>
      <c r="R40" s="963"/>
      <c r="S40" s="963"/>
      <c r="T40" s="963"/>
      <c r="U40" s="963"/>
      <c r="V40" s="963"/>
      <c r="W40" s="963"/>
      <c r="X40" s="963"/>
      <c r="Y40" s="963"/>
      <c r="Z40" s="963"/>
    </row>
    <row r="41" spans="1:26" ht="17">
      <c r="A41" s="1160" t="s">
        <v>35</v>
      </c>
      <c r="B41" s="1036" t="s">
        <v>4573</v>
      </c>
      <c r="C41" s="811" t="s">
        <v>313</v>
      </c>
      <c r="D41" s="811" t="s">
        <v>314</v>
      </c>
      <c r="E41" s="811" t="s">
        <v>315</v>
      </c>
      <c r="F41" s="811" t="s">
        <v>1812</v>
      </c>
      <c r="G41" s="1160" t="s">
        <v>317</v>
      </c>
      <c r="H41" s="1161"/>
      <c r="I41" s="893" t="s">
        <v>1803</v>
      </c>
      <c r="J41" s="893" t="s">
        <v>2588</v>
      </c>
      <c r="K41" s="960"/>
      <c r="L41" s="960"/>
      <c r="M41" s="960"/>
      <c r="N41" s="963"/>
      <c r="O41" s="963"/>
      <c r="P41" s="963"/>
      <c r="Q41" s="963"/>
      <c r="R41" s="963"/>
      <c r="S41" s="963"/>
      <c r="T41" s="963"/>
      <c r="U41" s="963"/>
      <c r="V41" s="963"/>
      <c r="W41" s="963"/>
      <c r="X41" s="963"/>
      <c r="Y41" s="963"/>
      <c r="Z41" s="963"/>
    </row>
    <row r="42" spans="1:26" ht="21">
      <c r="A42" s="1773" t="s">
        <v>320</v>
      </c>
      <c r="B42" s="1570"/>
      <c r="C42" s="1570"/>
      <c r="D42" s="1570"/>
      <c r="E42" s="1570"/>
      <c r="F42" s="1570"/>
      <c r="G42" s="1573"/>
      <c r="H42" s="1038"/>
      <c r="I42" s="960">
        <f t="shared" ref="I42:J42" si="1">I43+I64+I78+I82+I98+I107</f>
        <v>30</v>
      </c>
      <c r="J42" s="960">
        <f t="shared" si="1"/>
        <v>30</v>
      </c>
      <c r="K42" s="960"/>
      <c r="L42" s="960"/>
      <c r="M42" s="960"/>
      <c r="N42" s="963"/>
      <c r="O42" s="963"/>
      <c r="P42" s="963"/>
      <c r="Q42" s="963"/>
      <c r="R42" s="963"/>
      <c r="S42" s="963"/>
      <c r="T42" s="963"/>
      <c r="U42" s="963"/>
      <c r="V42" s="963"/>
      <c r="W42" s="963"/>
      <c r="X42" s="963"/>
      <c r="Y42" s="963"/>
      <c r="Z42" s="963"/>
    </row>
    <row r="43" spans="1:26" ht="19">
      <c r="A43" s="693" t="s">
        <v>209</v>
      </c>
      <c r="B43" s="1606" t="s">
        <v>40</v>
      </c>
      <c r="C43" s="1570"/>
      <c r="D43" s="1570"/>
      <c r="E43" s="1570"/>
      <c r="F43" s="1570"/>
      <c r="G43" s="1573"/>
      <c r="H43" s="816"/>
      <c r="I43" s="893">
        <f>SUM(D44:D63)</f>
        <v>4</v>
      </c>
      <c r="J43" s="893">
        <f>COUNT(D44:D63)*2</f>
        <v>4</v>
      </c>
      <c r="K43" s="960"/>
      <c r="L43" s="960"/>
      <c r="M43" s="960"/>
      <c r="N43" s="963"/>
      <c r="O43" s="963"/>
      <c r="P43" s="963"/>
      <c r="Q43" s="963"/>
      <c r="R43" s="963"/>
      <c r="S43" s="963"/>
      <c r="T43" s="963"/>
      <c r="U43" s="963"/>
      <c r="V43" s="963"/>
      <c r="W43" s="963"/>
      <c r="X43" s="963"/>
      <c r="Y43" s="963"/>
      <c r="Z43" s="963"/>
    </row>
    <row r="44" spans="1:26" ht="30.75" hidden="1" customHeight="1">
      <c r="A44" s="310" t="s">
        <v>1813</v>
      </c>
      <c r="B44" s="122" t="s">
        <v>322</v>
      </c>
      <c r="C44" s="141"/>
      <c r="D44" s="124"/>
      <c r="E44" s="141"/>
      <c r="F44" s="141"/>
      <c r="G44" s="141"/>
      <c r="H44" s="106"/>
      <c r="I44" s="105"/>
      <c r="J44" s="105"/>
      <c r="K44" s="106"/>
      <c r="L44" s="106"/>
      <c r="M44" s="106"/>
      <c r="N44" s="106"/>
      <c r="O44" s="106"/>
      <c r="P44" s="106"/>
      <c r="Q44" s="106"/>
      <c r="R44" s="106"/>
      <c r="S44" s="106"/>
      <c r="T44" s="106"/>
      <c r="U44" s="106"/>
      <c r="V44" s="106"/>
      <c r="W44" s="106"/>
      <c r="X44" s="106"/>
      <c r="Y44" s="106"/>
      <c r="Z44" s="106"/>
    </row>
    <row r="45" spans="1:26" ht="30.75" hidden="1" customHeight="1">
      <c r="A45" s="310" t="s">
        <v>1816</v>
      </c>
      <c r="B45" s="122" t="s">
        <v>327</v>
      </c>
      <c r="C45" s="141"/>
      <c r="D45" s="124"/>
      <c r="E45" s="141"/>
      <c r="F45" s="141"/>
      <c r="G45" s="141"/>
      <c r="H45" s="106"/>
      <c r="I45" s="105"/>
      <c r="J45" s="105"/>
      <c r="K45" s="106"/>
      <c r="L45" s="106"/>
      <c r="M45" s="106"/>
      <c r="N45" s="106"/>
      <c r="O45" s="106"/>
      <c r="P45" s="106"/>
      <c r="Q45" s="106"/>
      <c r="R45" s="106"/>
      <c r="S45" s="106"/>
      <c r="T45" s="106"/>
      <c r="U45" s="106"/>
      <c r="V45" s="106"/>
      <c r="W45" s="106"/>
      <c r="X45" s="106"/>
      <c r="Y45" s="106"/>
      <c r="Z45" s="106"/>
    </row>
    <row r="46" spans="1:26" ht="30.75" hidden="1" customHeight="1">
      <c r="A46" s="310" t="s">
        <v>1819</v>
      </c>
      <c r="B46" s="122" t="s">
        <v>331</v>
      </c>
      <c r="C46" s="141"/>
      <c r="D46" s="124"/>
      <c r="E46" s="141"/>
      <c r="F46" s="141"/>
      <c r="G46" s="141"/>
      <c r="H46" s="106"/>
      <c r="I46" s="105"/>
      <c r="J46" s="105"/>
      <c r="K46" s="106"/>
      <c r="L46" s="106"/>
      <c r="M46" s="106"/>
      <c r="N46" s="106"/>
      <c r="O46" s="106"/>
      <c r="P46" s="106"/>
      <c r="Q46" s="106"/>
      <c r="R46" s="106"/>
      <c r="S46" s="106"/>
      <c r="T46" s="106"/>
      <c r="U46" s="106"/>
      <c r="V46" s="106"/>
      <c r="W46" s="106"/>
      <c r="X46" s="106"/>
      <c r="Y46" s="106"/>
      <c r="Z46" s="106"/>
    </row>
    <row r="47" spans="1:26" ht="30.75" hidden="1" customHeight="1">
      <c r="A47" s="310" t="s">
        <v>1827</v>
      </c>
      <c r="B47" s="122" t="s">
        <v>1828</v>
      </c>
      <c r="C47" s="141"/>
      <c r="D47" s="124"/>
      <c r="E47" s="141"/>
      <c r="F47" s="141"/>
      <c r="G47" s="141"/>
      <c r="H47" s="106"/>
      <c r="I47" s="105"/>
      <c r="J47" s="105"/>
      <c r="K47" s="106"/>
      <c r="L47" s="106"/>
      <c r="M47" s="106"/>
      <c r="N47" s="106"/>
      <c r="O47" s="106"/>
      <c r="P47" s="106"/>
      <c r="Q47" s="106"/>
      <c r="R47" s="106"/>
      <c r="S47" s="106"/>
      <c r="T47" s="106"/>
      <c r="U47" s="106"/>
      <c r="V47" s="106"/>
      <c r="W47" s="106"/>
      <c r="X47" s="106"/>
      <c r="Y47" s="106"/>
      <c r="Z47" s="106"/>
    </row>
    <row r="48" spans="1:26" ht="30.75" hidden="1" customHeight="1">
      <c r="A48" s="310" t="s">
        <v>1833</v>
      </c>
      <c r="B48" s="122" t="s">
        <v>337</v>
      </c>
      <c r="C48" s="141"/>
      <c r="D48" s="124"/>
      <c r="E48" s="141"/>
      <c r="F48" s="141"/>
      <c r="G48" s="141"/>
      <c r="H48" s="106"/>
      <c r="I48" s="105"/>
      <c r="J48" s="105"/>
      <c r="K48" s="106"/>
      <c r="L48" s="106"/>
      <c r="M48" s="106"/>
      <c r="N48" s="106"/>
      <c r="O48" s="106"/>
      <c r="P48" s="106"/>
      <c r="Q48" s="106"/>
      <c r="R48" s="106"/>
      <c r="S48" s="106"/>
      <c r="T48" s="106"/>
      <c r="U48" s="106"/>
      <c r="V48" s="106"/>
      <c r="W48" s="106"/>
      <c r="X48" s="106"/>
      <c r="Y48" s="106"/>
      <c r="Z48" s="106"/>
    </row>
    <row r="49" spans="1:26" ht="30.75" hidden="1" customHeight="1">
      <c r="A49" s="310" t="s">
        <v>1836</v>
      </c>
      <c r="B49" s="122" t="s">
        <v>341</v>
      </c>
      <c r="C49" s="141"/>
      <c r="D49" s="124"/>
      <c r="E49" s="141"/>
      <c r="F49" s="141"/>
      <c r="G49" s="141"/>
      <c r="H49" s="106"/>
      <c r="I49" s="105"/>
      <c r="J49" s="105"/>
      <c r="K49" s="106"/>
      <c r="L49" s="106"/>
      <c r="M49" s="106"/>
      <c r="N49" s="106"/>
      <c r="O49" s="106"/>
      <c r="P49" s="106"/>
      <c r="Q49" s="106"/>
      <c r="R49" s="106"/>
      <c r="S49" s="106"/>
      <c r="T49" s="106"/>
      <c r="U49" s="106"/>
      <c r="V49" s="106"/>
      <c r="W49" s="106"/>
      <c r="X49" s="106"/>
      <c r="Y49" s="106"/>
      <c r="Z49" s="106"/>
    </row>
    <row r="50" spans="1:26" ht="30.75" hidden="1" customHeight="1">
      <c r="A50" s="310" t="s">
        <v>1839</v>
      </c>
      <c r="B50" s="122" t="s">
        <v>345</v>
      </c>
      <c r="C50" s="141"/>
      <c r="D50" s="124"/>
      <c r="E50" s="141"/>
      <c r="F50" s="141"/>
      <c r="G50" s="141"/>
      <c r="H50" s="106"/>
      <c r="I50" s="105"/>
      <c r="J50" s="105"/>
      <c r="K50" s="106"/>
      <c r="L50" s="106"/>
      <c r="M50" s="106"/>
      <c r="N50" s="106"/>
      <c r="O50" s="106"/>
      <c r="P50" s="106"/>
      <c r="Q50" s="106"/>
      <c r="R50" s="106"/>
      <c r="S50" s="106"/>
      <c r="T50" s="106"/>
      <c r="U50" s="106"/>
      <c r="V50" s="106"/>
      <c r="W50" s="106"/>
      <c r="X50" s="106"/>
      <c r="Y50" s="106"/>
      <c r="Z50" s="106"/>
    </row>
    <row r="51" spans="1:26" ht="30.75" hidden="1" customHeight="1">
      <c r="A51" s="310" t="s">
        <v>348</v>
      </c>
      <c r="B51" s="122" t="s">
        <v>349</v>
      </c>
      <c r="C51" s="141"/>
      <c r="D51" s="124"/>
      <c r="E51" s="141"/>
      <c r="F51" s="141"/>
      <c r="G51" s="141"/>
      <c r="H51" s="106"/>
      <c r="I51" s="105"/>
      <c r="J51" s="105"/>
      <c r="K51" s="106"/>
      <c r="L51" s="106"/>
      <c r="M51" s="106"/>
      <c r="N51" s="106"/>
      <c r="O51" s="106"/>
      <c r="P51" s="106"/>
      <c r="Q51" s="106"/>
      <c r="R51" s="106"/>
      <c r="S51" s="106"/>
      <c r="T51" s="106"/>
      <c r="U51" s="106"/>
      <c r="V51" s="106"/>
      <c r="W51" s="106"/>
      <c r="X51" s="106"/>
      <c r="Y51" s="106"/>
      <c r="Z51" s="106"/>
    </row>
    <row r="52" spans="1:26" ht="30.75" hidden="1" customHeight="1">
      <c r="A52" s="310" t="s">
        <v>1844</v>
      </c>
      <c r="B52" s="122" t="s">
        <v>351</v>
      </c>
      <c r="C52" s="141"/>
      <c r="D52" s="124"/>
      <c r="E52" s="141"/>
      <c r="F52" s="141"/>
      <c r="G52" s="141"/>
      <c r="H52" s="106"/>
      <c r="I52" s="105"/>
      <c r="J52" s="105"/>
      <c r="K52" s="106"/>
      <c r="L52" s="106"/>
      <c r="M52" s="106"/>
      <c r="N52" s="106"/>
      <c r="O52" s="106"/>
      <c r="P52" s="106"/>
      <c r="Q52" s="106"/>
      <c r="R52" s="106"/>
      <c r="S52" s="106"/>
      <c r="T52" s="106"/>
      <c r="U52" s="106"/>
      <c r="V52" s="106"/>
      <c r="W52" s="106"/>
      <c r="X52" s="106"/>
      <c r="Y52" s="106"/>
      <c r="Z52" s="106"/>
    </row>
    <row r="53" spans="1:26" ht="30.75" hidden="1" customHeight="1">
      <c r="A53" s="310" t="s">
        <v>354</v>
      </c>
      <c r="B53" s="122" t="s">
        <v>355</v>
      </c>
      <c r="C53" s="141"/>
      <c r="D53" s="124"/>
      <c r="E53" s="141"/>
      <c r="F53" s="141"/>
      <c r="G53" s="141"/>
      <c r="H53" s="106"/>
      <c r="I53" s="105"/>
      <c r="J53" s="105"/>
      <c r="K53" s="106"/>
      <c r="L53" s="106"/>
      <c r="M53" s="106"/>
      <c r="N53" s="106"/>
      <c r="O53" s="106"/>
      <c r="P53" s="106"/>
      <c r="Q53" s="106"/>
      <c r="R53" s="106"/>
      <c r="S53" s="106"/>
      <c r="T53" s="106"/>
      <c r="U53" s="106"/>
      <c r="V53" s="106"/>
      <c r="W53" s="106"/>
      <c r="X53" s="106"/>
      <c r="Y53" s="106"/>
      <c r="Z53" s="106"/>
    </row>
    <row r="54" spans="1:26" ht="30.75" hidden="1" customHeight="1">
      <c r="A54" s="310" t="s">
        <v>356</v>
      </c>
      <c r="B54" s="122" t="s">
        <v>357</v>
      </c>
      <c r="C54" s="141"/>
      <c r="D54" s="124"/>
      <c r="E54" s="141"/>
      <c r="F54" s="141"/>
      <c r="G54" s="141"/>
      <c r="H54" s="106"/>
      <c r="I54" s="105"/>
      <c r="J54" s="105"/>
      <c r="K54" s="106"/>
      <c r="L54" s="106"/>
      <c r="M54" s="106"/>
      <c r="N54" s="106"/>
      <c r="O54" s="106"/>
      <c r="P54" s="106"/>
      <c r="Q54" s="106"/>
      <c r="R54" s="106"/>
      <c r="S54" s="106"/>
      <c r="T54" s="106"/>
      <c r="U54" s="106"/>
      <c r="V54" s="106"/>
      <c r="W54" s="106"/>
      <c r="X54" s="106"/>
      <c r="Y54" s="106"/>
      <c r="Z54" s="106"/>
    </row>
    <row r="55" spans="1:26" ht="30.75" hidden="1" customHeight="1">
      <c r="A55" s="310" t="s">
        <v>358</v>
      </c>
      <c r="B55" s="122" t="s">
        <v>359</v>
      </c>
      <c r="C55" s="141"/>
      <c r="D55" s="124"/>
      <c r="E55" s="141"/>
      <c r="F55" s="141"/>
      <c r="G55" s="141"/>
      <c r="H55" s="106"/>
      <c r="I55" s="105"/>
      <c r="J55" s="105"/>
      <c r="K55" s="106"/>
      <c r="L55" s="106"/>
      <c r="M55" s="106"/>
      <c r="N55" s="106"/>
      <c r="O55" s="106"/>
      <c r="P55" s="106"/>
      <c r="Q55" s="106"/>
      <c r="R55" s="106"/>
      <c r="S55" s="106"/>
      <c r="T55" s="106"/>
      <c r="U55" s="106"/>
      <c r="V55" s="106"/>
      <c r="W55" s="106"/>
      <c r="X55" s="106"/>
      <c r="Y55" s="106"/>
      <c r="Z55" s="106"/>
    </row>
    <row r="56" spans="1:26" ht="30.75" hidden="1" customHeight="1">
      <c r="A56" s="310" t="s">
        <v>1854</v>
      </c>
      <c r="B56" s="122" t="s">
        <v>361</v>
      </c>
      <c r="C56" s="141"/>
      <c r="D56" s="124"/>
      <c r="E56" s="141"/>
      <c r="F56" s="141"/>
      <c r="G56" s="141"/>
      <c r="H56" s="106"/>
      <c r="I56" s="105"/>
      <c r="J56" s="105"/>
      <c r="K56" s="106"/>
      <c r="L56" s="106"/>
      <c r="M56" s="106"/>
      <c r="N56" s="106"/>
      <c r="O56" s="106"/>
      <c r="P56" s="106"/>
      <c r="Q56" s="106"/>
      <c r="R56" s="106"/>
      <c r="S56" s="106"/>
      <c r="T56" s="106"/>
      <c r="U56" s="106"/>
      <c r="V56" s="106"/>
      <c r="W56" s="106"/>
      <c r="X56" s="106"/>
      <c r="Y56" s="106"/>
      <c r="Z56" s="106"/>
    </row>
    <row r="57" spans="1:26" ht="34">
      <c r="A57" s="693" t="s">
        <v>1858</v>
      </c>
      <c r="B57" s="467" t="s">
        <v>367</v>
      </c>
      <c r="C57" s="471" t="s">
        <v>6285</v>
      </c>
      <c r="D57" s="696">
        <v>2</v>
      </c>
      <c r="E57" s="696" t="s">
        <v>599</v>
      </c>
      <c r="F57" s="471" t="s">
        <v>6286</v>
      </c>
      <c r="G57" s="1052"/>
      <c r="H57" s="893"/>
      <c r="I57" s="893"/>
      <c r="J57" s="893"/>
      <c r="K57" s="960"/>
      <c r="L57" s="960"/>
      <c r="M57" s="960"/>
      <c r="N57" s="963"/>
      <c r="O57" s="963"/>
      <c r="P57" s="963"/>
      <c r="Q57" s="963"/>
      <c r="R57" s="963"/>
      <c r="S57" s="963"/>
      <c r="T57" s="963"/>
      <c r="U57" s="963"/>
      <c r="V57" s="963"/>
      <c r="W57" s="963"/>
      <c r="X57" s="963"/>
      <c r="Y57" s="963"/>
      <c r="Z57" s="963"/>
    </row>
    <row r="58" spans="1:26" ht="48">
      <c r="A58" s="693"/>
      <c r="B58" s="161"/>
      <c r="C58" s="735" t="s">
        <v>6287</v>
      </c>
      <c r="D58" s="696">
        <v>2</v>
      </c>
      <c r="E58" s="736" t="s">
        <v>599</v>
      </c>
      <c r="F58" s="735" t="s">
        <v>6288</v>
      </c>
      <c r="G58" s="1052"/>
      <c r="H58" s="893"/>
      <c r="I58" s="893"/>
      <c r="J58" s="893"/>
      <c r="K58" s="960"/>
      <c r="L58" s="960"/>
      <c r="M58" s="960"/>
      <c r="N58" s="963"/>
      <c r="O58" s="963"/>
      <c r="P58" s="963"/>
      <c r="Q58" s="963"/>
      <c r="R58" s="963"/>
      <c r="S58" s="963"/>
      <c r="T58" s="963"/>
      <c r="U58" s="963"/>
      <c r="V58" s="963"/>
      <c r="W58" s="963"/>
      <c r="X58" s="963"/>
      <c r="Y58" s="963"/>
      <c r="Z58" s="963"/>
    </row>
    <row r="59" spans="1:26" ht="30" hidden="1" customHeight="1">
      <c r="A59" s="310" t="s">
        <v>370</v>
      </c>
      <c r="B59" s="122" t="s">
        <v>371</v>
      </c>
      <c r="C59" s="141"/>
      <c r="D59" s="124"/>
      <c r="E59" s="141"/>
      <c r="F59" s="141"/>
      <c r="G59" s="141"/>
      <c r="H59" s="106"/>
      <c r="I59" s="105"/>
      <c r="J59" s="105"/>
      <c r="K59" s="106"/>
      <c r="L59" s="106"/>
      <c r="M59" s="106"/>
      <c r="N59" s="106"/>
      <c r="O59" s="106"/>
      <c r="P59" s="106"/>
      <c r="Q59" s="106"/>
      <c r="R59" s="106"/>
      <c r="S59" s="106"/>
      <c r="T59" s="106"/>
      <c r="U59" s="106"/>
      <c r="V59" s="106"/>
      <c r="W59" s="106"/>
      <c r="X59" s="106"/>
      <c r="Y59" s="106"/>
      <c r="Z59" s="106"/>
    </row>
    <row r="60" spans="1:26" ht="30.75" hidden="1" customHeight="1">
      <c r="A60" s="310" t="s">
        <v>1867</v>
      </c>
      <c r="B60" s="122" t="s">
        <v>373</v>
      </c>
      <c r="C60" s="141"/>
      <c r="D60" s="124"/>
      <c r="E60" s="141"/>
      <c r="F60" s="141"/>
      <c r="G60" s="141"/>
      <c r="H60" s="106"/>
      <c r="I60" s="105"/>
      <c r="J60" s="105"/>
      <c r="K60" s="106"/>
      <c r="L60" s="106"/>
      <c r="M60" s="106"/>
      <c r="N60" s="106"/>
      <c r="O60" s="106"/>
      <c r="P60" s="106"/>
      <c r="Q60" s="106"/>
      <c r="R60" s="106"/>
      <c r="S60" s="106"/>
      <c r="T60" s="106"/>
      <c r="U60" s="106"/>
      <c r="V60" s="106"/>
      <c r="W60" s="106"/>
      <c r="X60" s="106"/>
      <c r="Y60" s="106"/>
      <c r="Z60" s="106"/>
    </row>
    <row r="61" spans="1:26" ht="30.75" hidden="1" customHeight="1">
      <c r="A61" s="310" t="s">
        <v>376</v>
      </c>
      <c r="B61" s="122" t="s">
        <v>377</v>
      </c>
      <c r="C61" s="141"/>
      <c r="D61" s="124"/>
      <c r="E61" s="141"/>
      <c r="F61" s="141"/>
      <c r="G61" s="141"/>
      <c r="H61" s="106"/>
      <c r="I61" s="105"/>
      <c r="J61" s="105"/>
      <c r="K61" s="106"/>
      <c r="L61" s="106"/>
      <c r="M61" s="106"/>
      <c r="N61" s="106"/>
      <c r="O61" s="106"/>
      <c r="P61" s="106"/>
      <c r="Q61" s="106"/>
      <c r="R61" s="106"/>
      <c r="S61" s="106"/>
      <c r="T61" s="106"/>
      <c r="U61" s="106"/>
      <c r="V61" s="106"/>
      <c r="W61" s="106"/>
      <c r="X61" s="106"/>
      <c r="Y61" s="106"/>
      <c r="Z61" s="106"/>
    </row>
    <row r="62" spans="1:26" ht="30.75" hidden="1" customHeight="1">
      <c r="A62" s="310" t="s">
        <v>378</v>
      </c>
      <c r="B62" s="122" t="s">
        <v>4592</v>
      </c>
      <c r="C62" s="141"/>
      <c r="D62" s="124"/>
      <c r="E62" s="141"/>
      <c r="F62" s="141"/>
      <c r="G62" s="141"/>
      <c r="H62" s="106"/>
      <c r="I62" s="105"/>
      <c r="J62" s="105"/>
      <c r="K62" s="106"/>
      <c r="L62" s="106"/>
      <c r="M62" s="106"/>
      <c r="N62" s="106"/>
      <c r="O62" s="106"/>
      <c r="P62" s="106"/>
      <c r="Q62" s="106"/>
      <c r="R62" s="106"/>
      <c r="S62" s="106"/>
      <c r="T62" s="106"/>
      <c r="U62" s="106"/>
      <c r="V62" s="106"/>
      <c r="W62" s="106"/>
      <c r="X62" s="106"/>
      <c r="Y62" s="106"/>
      <c r="Z62" s="106"/>
    </row>
    <row r="63" spans="1:26" ht="30.75" hidden="1" customHeight="1">
      <c r="A63" s="121" t="s">
        <v>380</v>
      </c>
      <c r="B63" s="129" t="s">
        <v>381</v>
      </c>
      <c r="C63" s="141"/>
      <c r="D63" s="124"/>
      <c r="E63" s="141"/>
      <c r="F63" s="141"/>
      <c r="G63" s="141"/>
      <c r="H63" s="106"/>
      <c r="I63" s="105"/>
      <c r="J63" s="105"/>
      <c r="K63" s="106"/>
      <c r="L63" s="106"/>
      <c r="M63" s="106"/>
      <c r="N63" s="106"/>
      <c r="O63" s="106"/>
      <c r="P63" s="106"/>
      <c r="Q63" s="106"/>
      <c r="R63" s="106"/>
      <c r="S63" s="106"/>
      <c r="T63" s="106"/>
      <c r="U63" s="106"/>
      <c r="V63" s="106"/>
      <c r="W63" s="106"/>
      <c r="X63" s="106"/>
      <c r="Y63" s="106"/>
      <c r="Z63" s="106"/>
    </row>
    <row r="64" spans="1:26" ht="19">
      <c r="A64" s="693" t="s">
        <v>41</v>
      </c>
      <c r="B64" s="1606" t="s">
        <v>42</v>
      </c>
      <c r="C64" s="1570"/>
      <c r="D64" s="1570"/>
      <c r="E64" s="1570"/>
      <c r="F64" s="1570"/>
      <c r="G64" s="1573"/>
      <c r="H64" s="816"/>
      <c r="I64" s="893">
        <f>SUM(D65:D77)</f>
        <v>24</v>
      </c>
      <c r="J64" s="893">
        <f>COUNT(D65:D77)*2</f>
        <v>24</v>
      </c>
      <c r="K64" s="960"/>
      <c r="L64" s="960"/>
      <c r="M64" s="960"/>
      <c r="N64" s="963"/>
      <c r="O64" s="963"/>
      <c r="P64" s="963"/>
      <c r="Q64" s="963"/>
      <c r="R64" s="963"/>
      <c r="S64" s="963"/>
      <c r="T64" s="963"/>
      <c r="U64" s="963"/>
      <c r="V64" s="963"/>
      <c r="W64" s="963"/>
      <c r="X64" s="963"/>
      <c r="Y64" s="963"/>
      <c r="Z64" s="963"/>
    </row>
    <row r="65" spans="1:26" ht="34">
      <c r="A65" s="693" t="s">
        <v>382</v>
      </c>
      <c r="B65" s="161" t="s">
        <v>383</v>
      </c>
      <c r="C65" s="769" t="s">
        <v>6289</v>
      </c>
      <c r="D65" s="696">
        <v>2</v>
      </c>
      <c r="E65" s="736" t="s">
        <v>387</v>
      </c>
      <c r="F65" s="769" t="s">
        <v>6290</v>
      </c>
      <c r="G65" s="1052"/>
      <c r="H65" s="893"/>
      <c r="I65" s="893"/>
      <c r="J65" s="893"/>
      <c r="K65" s="960"/>
      <c r="L65" s="960"/>
      <c r="M65" s="960"/>
      <c r="N65" s="963"/>
      <c r="O65" s="963"/>
      <c r="P65" s="963"/>
      <c r="Q65" s="963"/>
      <c r="R65" s="963"/>
      <c r="S65" s="963"/>
      <c r="T65" s="963"/>
      <c r="U65" s="963"/>
      <c r="V65" s="963"/>
      <c r="W65" s="963"/>
      <c r="X65" s="963"/>
      <c r="Y65" s="963"/>
      <c r="Z65" s="963"/>
    </row>
    <row r="66" spans="1:26" ht="32">
      <c r="A66" s="693"/>
      <c r="B66" s="467"/>
      <c r="C66" s="475" t="s">
        <v>6291</v>
      </c>
      <c r="D66" s="696">
        <v>2</v>
      </c>
      <c r="E66" s="696" t="s">
        <v>387</v>
      </c>
      <c r="F66" s="475" t="s">
        <v>6292</v>
      </c>
      <c r="G66" s="1052"/>
      <c r="H66" s="893"/>
      <c r="I66" s="893"/>
      <c r="J66" s="893"/>
      <c r="K66" s="960"/>
      <c r="L66" s="960"/>
      <c r="M66" s="960"/>
      <c r="N66" s="963"/>
      <c r="O66" s="963"/>
      <c r="P66" s="963"/>
      <c r="Q66" s="963"/>
      <c r="R66" s="963"/>
      <c r="S66" s="963"/>
      <c r="T66" s="963"/>
      <c r="U66" s="963"/>
      <c r="V66" s="963"/>
      <c r="W66" s="963"/>
      <c r="X66" s="963"/>
      <c r="Y66" s="963"/>
      <c r="Z66" s="963"/>
    </row>
    <row r="67" spans="1:26" ht="32">
      <c r="A67" s="693"/>
      <c r="B67" s="467"/>
      <c r="C67" s="475" t="s">
        <v>6293</v>
      </c>
      <c r="D67" s="696">
        <v>2</v>
      </c>
      <c r="E67" s="696" t="s">
        <v>387</v>
      </c>
      <c r="F67" s="475" t="s">
        <v>6294</v>
      </c>
      <c r="G67" s="1052"/>
      <c r="H67" s="893"/>
      <c r="I67" s="893"/>
      <c r="J67" s="893"/>
      <c r="K67" s="960"/>
      <c r="L67" s="960"/>
      <c r="M67" s="960"/>
      <c r="N67" s="963"/>
      <c r="O67" s="963"/>
      <c r="P67" s="963"/>
      <c r="Q67" s="963"/>
      <c r="R67" s="963"/>
      <c r="S67" s="963"/>
      <c r="T67" s="963"/>
      <c r="U67" s="963"/>
      <c r="V67" s="963"/>
      <c r="W67" s="963"/>
      <c r="X67" s="963"/>
      <c r="Y67" s="963"/>
      <c r="Z67" s="963"/>
    </row>
    <row r="68" spans="1:26" ht="16">
      <c r="A68" s="693"/>
      <c r="B68" s="467"/>
      <c r="C68" s="475" t="s">
        <v>6295</v>
      </c>
      <c r="D68" s="696">
        <v>2</v>
      </c>
      <c r="E68" s="696" t="s">
        <v>387</v>
      </c>
      <c r="F68" s="471" t="s">
        <v>6296</v>
      </c>
      <c r="G68" s="1052"/>
      <c r="H68" s="893"/>
      <c r="I68" s="893"/>
      <c r="J68" s="893"/>
      <c r="K68" s="960"/>
      <c r="L68" s="960"/>
      <c r="M68" s="960"/>
      <c r="N68" s="963"/>
      <c r="O68" s="963"/>
      <c r="P68" s="963"/>
      <c r="Q68" s="963"/>
      <c r="R68" s="963"/>
      <c r="S68" s="963"/>
      <c r="T68" s="963"/>
      <c r="U68" s="963"/>
      <c r="V68" s="963"/>
      <c r="W68" s="963"/>
      <c r="X68" s="963"/>
      <c r="Y68" s="963"/>
      <c r="Z68" s="963"/>
    </row>
    <row r="69" spans="1:26" ht="32">
      <c r="A69" s="693"/>
      <c r="B69" s="467"/>
      <c r="C69" s="475" t="s">
        <v>6297</v>
      </c>
      <c r="D69" s="696">
        <v>2</v>
      </c>
      <c r="E69" s="696" t="s">
        <v>387</v>
      </c>
      <c r="F69" s="475" t="s">
        <v>6298</v>
      </c>
      <c r="G69" s="1052"/>
      <c r="H69" s="893"/>
      <c r="I69" s="893"/>
      <c r="J69" s="893"/>
      <c r="K69" s="960"/>
      <c r="L69" s="960"/>
      <c r="M69" s="960"/>
      <c r="N69" s="963"/>
      <c r="O69" s="963"/>
      <c r="P69" s="963"/>
      <c r="Q69" s="963"/>
      <c r="R69" s="963"/>
      <c r="S69" s="963"/>
      <c r="T69" s="963"/>
      <c r="U69" s="963"/>
      <c r="V69" s="963"/>
      <c r="W69" s="963"/>
      <c r="X69" s="963"/>
      <c r="Y69" s="963"/>
      <c r="Z69" s="963"/>
    </row>
    <row r="70" spans="1:26" ht="32">
      <c r="A70" s="693"/>
      <c r="B70" s="467"/>
      <c r="C70" s="475" t="s">
        <v>6299</v>
      </c>
      <c r="D70" s="696">
        <v>2</v>
      </c>
      <c r="E70" s="696" t="s">
        <v>387</v>
      </c>
      <c r="F70" s="471"/>
      <c r="G70" s="1052"/>
      <c r="H70" s="893"/>
      <c r="I70" s="893"/>
      <c r="J70" s="893"/>
      <c r="K70" s="960"/>
      <c r="L70" s="960"/>
      <c r="M70" s="960"/>
      <c r="N70" s="963"/>
      <c r="O70" s="963"/>
      <c r="P70" s="963"/>
      <c r="Q70" s="963"/>
      <c r="R70" s="963"/>
      <c r="S70" s="963"/>
      <c r="T70" s="963"/>
      <c r="U70" s="963"/>
      <c r="V70" s="963"/>
      <c r="W70" s="963"/>
      <c r="X70" s="963"/>
      <c r="Y70" s="963"/>
      <c r="Z70" s="963"/>
    </row>
    <row r="71" spans="1:26" ht="16">
      <c r="A71" s="693"/>
      <c r="B71" s="467"/>
      <c r="C71" s="475" t="s">
        <v>6300</v>
      </c>
      <c r="D71" s="696">
        <v>2</v>
      </c>
      <c r="E71" s="696" t="s">
        <v>387</v>
      </c>
      <c r="F71" s="471" t="s">
        <v>6301</v>
      </c>
      <c r="G71" s="1052"/>
      <c r="H71" s="893"/>
      <c r="I71" s="893"/>
      <c r="J71" s="893"/>
      <c r="K71" s="960"/>
      <c r="L71" s="960"/>
      <c r="M71" s="960"/>
      <c r="N71" s="963"/>
      <c r="O71" s="963"/>
      <c r="P71" s="963"/>
      <c r="Q71" s="963"/>
      <c r="R71" s="963"/>
      <c r="S71" s="963"/>
      <c r="T71" s="963"/>
      <c r="U71" s="963"/>
      <c r="V71" s="963"/>
      <c r="W71" s="963"/>
      <c r="X71" s="963"/>
      <c r="Y71" s="963"/>
      <c r="Z71" s="963"/>
    </row>
    <row r="72" spans="1:26" ht="34">
      <c r="A72" s="693" t="s">
        <v>384</v>
      </c>
      <c r="B72" s="467" t="s">
        <v>385</v>
      </c>
      <c r="C72" s="471" t="s">
        <v>6302</v>
      </c>
      <c r="D72" s="696">
        <v>2</v>
      </c>
      <c r="E72" s="696" t="s">
        <v>387</v>
      </c>
      <c r="F72" s="471"/>
      <c r="G72" s="1052"/>
      <c r="H72" s="893"/>
      <c r="I72" s="893"/>
      <c r="J72" s="893"/>
      <c r="K72" s="960"/>
      <c r="L72" s="960"/>
      <c r="M72" s="960"/>
      <c r="N72" s="963"/>
      <c r="O72" s="963"/>
      <c r="P72" s="963"/>
      <c r="Q72" s="963"/>
      <c r="R72" s="963"/>
      <c r="S72" s="963"/>
      <c r="T72" s="963"/>
      <c r="U72" s="963"/>
      <c r="V72" s="963"/>
      <c r="W72" s="963"/>
      <c r="X72" s="963"/>
      <c r="Y72" s="963"/>
      <c r="Z72" s="963"/>
    </row>
    <row r="73" spans="1:26" ht="80">
      <c r="A73" s="693"/>
      <c r="B73" s="467"/>
      <c r="C73" s="471" t="s">
        <v>6303</v>
      </c>
      <c r="D73" s="696">
        <v>2</v>
      </c>
      <c r="E73" s="696" t="s">
        <v>599</v>
      </c>
      <c r="F73" s="471" t="s">
        <v>6304</v>
      </c>
      <c r="G73" s="1052"/>
      <c r="H73" s="893"/>
      <c r="I73" s="893"/>
      <c r="J73" s="893"/>
      <c r="K73" s="960"/>
      <c r="L73" s="960"/>
      <c r="M73" s="960"/>
      <c r="N73" s="963"/>
      <c r="O73" s="963"/>
      <c r="P73" s="963"/>
      <c r="Q73" s="963"/>
      <c r="R73" s="963"/>
      <c r="S73" s="963"/>
      <c r="T73" s="963"/>
      <c r="U73" s="963"/>
      <c r="V73" s="963"/>
      <c r="W73" s="963"/>
      <c r="X73" s="963"/>
      <c r="Y73" s="963"/>
      <c r="Z73" s="963"/>
    </row>
    <row r="74" spans="1:26" ht="34">
      <c r="A74" s="693" t="s">
        <v>389</v>
      </c>
      <c r="B74" s="467" t="s">
        <v>390</v>
      </c>
      <c r="C74" s="471" t="s">
        <v>6305</v>
      </c>
      <c r="D74" s="696">
        <v>2</v>
      </c>
      <c r="E74" s="696" t="s">
        <v>387</v>
      </c>
      <c r="F74" s="471"/>
      <c r="G74" s="1052"/>
      <c r="H74" s="893"/>
      <c r="I74" s="893"/>
      <c r="J74" s="893"/>
      <c r="K74" s="960"/>
      <c r="L74" s="960"/>
      <c r="M74" s="960"/>
      <c r="N74" s="963"/>
      <c r="O74" s="963"/>
      <c r="P74" s="963"/>
      <c r="Q74" s="963"/>
      <c r="R74" s="963"/>
      <c r="S74" s="963"/>
      <c r="T74" s="963"/>
      <c r="U74" s="963"/>
      <c r="V74" s="963"/>
      <c r="W74" s="963"/>
      <c r="X74" s="963"/>
      <c r="Y74" s="963"/>
      <c r="Z74" s="963"/>
    </row>
    <row r="75" spans="1:26" ht="30.75" hidden="1" customHeight="1">
      <c r="A75" s="310" t="s">
        <v>391</v>
      </c>
      <c r="B75" s="122" t="s">
        <v>392</v>
      </c>
      <c r="C75" s="141"/>
      <c r="D75" s="124"/>
      <c r="E75" s="141"/>
      <c r="F75" s="141"/>
      <c r="G75" s="141"/>
      <c r="H75" s="106"/>
      <c r="I75" s="105"/>
      <c r="J75" s="105"/>
      <c r="K75" s="106"/>
      <c r="L75" s="106"/>
      <c r="M75" s="106"/>
      <c r="N75" s="106"/>
      <c r="O75" s="106"/>
      <c r="P75" s="106"/>
      <c r="Q75" s="106"/>
      <c r="R75" s="106"/>
      <c r="S75" s="106"/>
      <c r="T75" s="106"/>
      <c r="U75" s="106"/>
      <c r="V75" s="106"/>
      <c r="W75" s="106"/>
      <c r="X75" s="106"/>
      <c r="Y75" s="106"/>
      <c r="Z75" s="106"/>
    </row>
    <row r="76" spans="1:26" ht="34">
      <c r="A76" s="693" t="s">
        <v>394</v>
      </c>
      <c r="B76" s="467" t="s">
        <v>395</v>
      </c>
      <c r="C76" s="475" t="s">
        <v>6306</v>
      </c>
      <c r="D76" s="696">
        <v>2</v>
      </c>
      <c r="E76" s="696" t="s">
        <v>387</v>
      </c>
      <c r="F76" s="471"/>
      <c r="G76" s="1052"/>
      <c r="H76" s="893"/>
      <c r="I76" s="893"/>
      <c r="J76" s="893"/>
      <c r="K76" s="960"/>
      <c r="L76" s="960"/>
      <c r="M76" s="960"/>
      <c r="N76" s="963"/>
      <c r="O76" s="963"/>
      <c r="P76" s="963"/>
      <c r="Q76" s="963"/>
      <c r="R76" s="963"/>
      <c r="S76" s="963"/>
      <c r="T76" s="963"/>
      <c r="U76" s="963"/>
      <c r="V76" s="963"/>
      <c r="W76" s="963"/>
      <c r="X76" s="963"/>
      <c r="Y76" s="963"/>
      <c r="Z76" s="963"/>
    </row>
    <row r="77" spans="1:26" ht="16">
      <c r="A77" s="693"/>
      <c r="B77" s="467"/>
      <c r="C77" s="475" t="s">
        <v>6307</v>
      </c>
      <c r="D77" s="696">
        <v>2</v>
      </c>
      <c r="E77" s="696" t="s">
        <v>387</v>
      </c>
      <c r="F77" s="471"/>
      <c r="G77" s="1052"/>
      <c r="H77" s="893"/>
      <c r="I77" s="893"/>
      <c r="J77" s="893"/>
      <c r="K77" s="960"/>
      <c r="L77" s="960"/>
      <c r="M77" s="960"/>
      <c r="N77" s="963"/>
      <c r="O77" s="963"/>
      <c r="P77" s="963"/>
      <c r="Q77" s="963"/>
      <c r="R77" s="963"/>
      <c r="S77" s="963"/>
      <c r="T77" s="963"/>
      <c r="U77" s="963"/>
      <c r="V77" s="963"/>
      <c r="W77" s="963"/>
      <c r="X77" s="963"/>
      <c r="Y77" s="963"/>
      <c r="Z77" s="963"/>
    </row>
    <row r="78" spans="1:26" ht="19">
      <c r="A78" s="693" t="s">
        <v>212</v>
      </c>
      <c r="B78" s="1606" t="s">
        <v>44</v>
      </c>
      <c r="C78" s="1570"/>
      <c r="D78" s="1570"/>
      <c r="E78" s="1570"/>
      <c r="F78" s="1570"/>
      <c r="G78" s="1573"/>
      <c r="H78" s="816"/>
      <c r="I78" s="893">
        <f>SUM(D79:D81)</f>
        <v>2</v>
      </c>
      <c r="J78" s="893">
        <f>COUNT(D79:D81)*2</f>
        <v>2</v>
      </c>
      <c r="K78" s="960"/>
      <c r="L78" s="960"/>
      <c r="M78" s="960"/>
      <c r="N78" s="963"/>
      <c r="O78" s="963"/>
      <c r="P78" s="963"/>
      <c r="Q78" s="963"/>
      <c r="R78" s="963"/>
      <c r="S78" s="963"/>
      <c r="T78" s="963"/>
      <c r="U78" s="963"/>
      <c r="V78" s="963"/>
      <c r="W78" s="963"/>
      <c r="X78" s="963"/>
      <c r="Y78" s="963"/>
      <c r="Z78" s="963"/>
    </row>
    <row r="79" spans="1:26" ht="30.75" hidden="1" customHeight="1">
      <c r="A79" s="310" t="s">
        <v>1875</v>
      </c>
      <c r="B79" s="122" t="s">
        <v>397</v>
      </c>
      <c r="C79" s="141"/>
      <c r="D79" s="124"/>
      <c r="E79" s="141"/>
      <c r="F79" s="141"/>
      <c r="G79" s="141"/>
      <c r="H79" s="106"/>
      <c r="I79" s="105"/>
      <c r="J79" s="105"/>
      <c r="K79" s="106"/>
      <c r="L79" s="106"/>
      <c r="M79" s="106"/>
      <c r="N79" s="106"/>
      <c r="O79" s="106"/>
      <c r="P79" s="106"/>
      <c r="Q79" s="106"/>
      <c r="R79" s="106"/>
      <c r="S79" s="106"/>
      <c r="T79" s="106"/>
      <c r="U79" s="106"/>
      <c r="V79" s="106"/>
      <c r="W79" s="106"/>
      <c r="X79" s="106"/>
      <c r="Y79" s="106"/>
      <c r="Z79" s="106"/>
    </row>
    <row r="80" spans="1:26" ht="48">
      <c r="A80" s="693" t="s">
        <v>1876</v>
      </c>
      <c r="B80" s="467" t="s">
        <v>402</v>
      </c>
      <c r="C80" s="475" t="s">
        <v>5633</v>
      </c>
      <c r="D80" s="696">
        <v>2</v>
      </c>
      <c r="E80" s="696" t="s">
        <v>387</v>
      </c>
      <c r="F80" s="471" t="s">
        <v>6308</v>
      </c>
      <c r="G80" s="1052"/>
      <c r="H80" s="893"/>
      <c r="I80" s="893"/>
      <c r="J80" s="893"/>
      <c r="K80" s="960"/>
      <c r="L80" s="960"/>
      <c r="M80" s="960"/>
      <c r="N80" s="963"/>
      <c r="O80" s="963"/>
      <c r="P80" s="963"/>
      <c r="Q80" s="963"/>
      <c r="R80" s="963"/>
      <c r="S80" s="963"/>
      <c r="T80" s="963"/>
      <c r="U80" s="963"/>
      <c r="V80" s="963"/>
      <c r="W80" s="963"/>
      <c r="X80" s="963"/>
      <c r="Y80" s="963"/>
      <c r="Z80" s="963"/>
    </row>
    <row r="81" spans="1:26" ht="46.5" hidden="1" customHeight="1">
      <c r="A81" s="310" t="s">
        <v>1878</v>
      </c>
      <c r="B81" s="122" t="s">
        <v>406</v>
      </c>
      <c r="C81" s="141"/>
      <c r="D81" s="124"/>
      <c r="E81" s="141"/>
      <c r="F81" s="141"/>
      <c r="G81" s="141"/>
      <c r="H81" s="106"/>
      <c r="I81" s="105"/>
      <c r="J81" s="105"/>
      <c r="K81" s="106"/>
      <c r="L81" s="106"/>
      <c r="M81" s="106"/>
      <c r="N81" s="106"/>
      <c r="O81" s="106"/>
      <c r="P81" s="106"/>
      <c r="Q81" s="106"/>
      <c r="R81" s="106"/>
      <c r="S81" s="106"/>
      <c r="T81" s="106"/>
      <c r="U81" s="106"/>
      <c r="V81" s="106"/>
      <c r="W81" s="106"/>
      <c r="X81" s="106"/>
      <c r="Y81" s="106"/>
      <c r="Z81" s="106"/>
    </row>
    <row r="82" spans="1:26" ht="39.75" hidden="1" customHeight="1">
      <c r="A82" s="323" t="s">
        <v>45</v>
      </c>
      <c r="B82" s="324" t="s">
        <v>408</v>
      </c>
      <c r="C82" s="456"/>
      <c r="D82" s="456"/>
      <c r="E82" s="456"/>
      <c r="F82" s="456"/>
      <c r="G82" s="457"/>
      <c r="H82" s="458"/>
      <c r="I82" s="105">
        <f>SUM(D83:D97)</f>
        <v>0</v>
      </c>
      <c r="J82" s="105">
        <f>COUNT(D83:D97)*2</f>
        <v>0</v>
      </c>
      <c r="K82" s="106"/>
      <c r="L82" s="106"/>
      <c r="M82" s="106"/>
      <c r="N82" s="106"/>
      <c r="O82" s="106"/>
      <c r="P82" s="106"/>
      <c r="Q82" s="106"/>
      <c r="R82" s="106"/>
      <c r="S82" s="106"/>
      <c r="T82" s="106"/>
      <c r="U82" s="106"/>
      <c r="V82" s="106"/>
      <c r="W82" s="106"/>
      <c r="X82" s="106"/>
      <c r="Y82" s="106"/>
      <c r="Z82" s="106"/>
    </row>
    <row r="83" spans="1:26" ht="62.25" hidden="1" customHeight="1">
      <c r="A83" s="310" t="s">
        <v>409</v>
      </c>
      <c r="B83" s="122" t="s">
        <v>410</v>
      </c>
      <c r="C83" s="141"/>
      <c r="D83" s="124"/>
      <c r="E83" s="141"/>
      <c r="F83" s="141"/>
      <c r="G83" s="141"/>
      <c r="H83" s="106"/>
      <c r="I83" s="105"/>
      <c r="J83" s="105"/>
      <c r="K83" s="106"/>
      <c r="L83" s="106"/>
      <c r="M83" s="106"/>
      <c r="N83" s="106"/>
      <c r="O83" s="106"/>
      <c r="P83" s="106"/>
      <c r="Q83" s="106"/>
      <c r="R83" s="106"/>
      <c r="S83" s="106"/>
      <c r="T83" s="106"/>
      <c r="U83" s="106"/>
      <c r="V83" s="106"/>
      <c r="W83" s="106"/>
      <c r="X83" s="106"/>
      <c r="Y83" s="106"/>
      <c r="Z83" s="106"/>
    </row>
    <row r="84" spans="1:26" ht="62.25" hidden="1" customHeight="1">
      <c r="A84" s="310" t="s">
        <v>411</v>
      </c>
      <c r="B84" s="122" t="s">
        <v>412</v>
      </c>
      <c r="C84" s="141"/>
      <c r="D84" s="124"/>
      <c r="E84" s="141"/>
      <c r="F84" s="141"/>
      <c r="G84" s="141"/>
      <c r="H84" s="106"/>
      <c r="I84" s="105"/>
      <c r="J84" s="105"/>
      <c r="K84" s="106"/>
      <c r="L84" s="106"/>
      <c r="M84" s="106"/>
      <c r="N84" s="106"/>
      <c r="O84" s="106"/>
      <c r="P84" s="106"/>
      <c r="Q84" s="106"/>
      <c r="R84" s="106"/>
      <c r="S84" s="106"/>
      <c r="T84" s="106"/>
      <c r="U84" s="106"/>
      <c r="V84" s="106"/>
      <c r="W84" s="106"/>
      <c r="X84" s="106"/>
      <c r="Y84" s="106"/>
      <c r="Z84" s="106"/>
    </row>
    <row r="85" spans="1:26" ht="62.25" hidden="1" customHeight="1">
      <c r="A85" s="310" t="s">
        <v>413</v>
      </c>
      <c r="B85" s="122" t="s">
        <v>414</v>
      </c>
      <c r="C85" s="141"/>
      <c r="D85" s="124"/>
      <c r="E85" s="141"/>
      <c r="F85" s="141"/>
      <c r="G85" s="141"/>
      <c r="H85" s="106"/>
      <c r="I85" s="105"/>
      <c r="J85" s="105"/>
      <c r="K85" s="106"/>
      <c r="L85" s="106"/>
      <c r="M85" s="106"/>
      <c r="N85" s="106"/>
      <c r="O85" s="106"/>
      <c r="P85" s="106"/>
      <c r="Q85" s="106"/>
      <c r="R85" s="106"/>
      <c r="S85" s="106"/>
      <c r="T85" s="106"/>
      <c r="U85" s="106"/>
      <c r="V85" s="106"/>
      <c r="W85" s="106"/>
      <c r="X85" s="106"/>
      <c r="Y85" s="106"/>
      <c r="Z85" s="106"/>
    </row>
    <row r="86" spans="1:26" ht="46.5" hidden="1" customHeight="1">
      <c r="A86" s="310" t="s">
        <v>415</v>
      </c>
      <c r="B86" s="122" t="s">
        <v>416</v>
      </c>
      <c r="C86" s="141"/>
      <c r="D86" s="124"/>
      <c r="E86" s="141"/>
      <c r="F86" s="141"/>
      <c r="G86" s="141"/>
      <c r="H86" s="106"/>
      <c r="I86" s="105"/>
      <c r="J86" s="105"/>
      <c r="K86" s="106"/>
      <c r="L86" s="106"/>
      <c r="M86" s="106"/>
      <c r="N86" s="106"/>
      <c r="O86" s="106"/>
      <c r="P86" s="106"/>
      <c r="Q86" s="106"/>
      <c r="R86" s="106"/>
      <c r="S86" s="106"/>
      <c r="T86" s="106"/>
      <c r="U86" s="106"/>
      <c r="V86" s="106"/>
      <c r="W86" s="106"/>
      <c r="X86" s="106"/>
      <c r="Y86" s="106"/>
      <c r="Z86" s="106"/>
    </row>
    <row r="87" spans="1:26" ht="62.25" hidden="1" customHeight="1">
      <c r="A87" s="310" t="s">
        <v>417</v>
      </c>
      <c r="B87" s="122" t="s">
        <v>1892</v>
      </c>
      <c r="C87" s="141"/>
      <c r="D87" s="124"/>
      <c r="E87" s="141"/>
      <c r="F87" s="141"/>
      <c r="G87" s="141"/>
      <c r="H87" s="106"/>
      <c r="I87" s="105"/>
      <c r="J87" s="105"/>
      <c r="K87" s="106"/>
      <c r="L87" s="106"/>
      <c r="M87" s="106"/>
      <c r="N87" s="106"/>
      <c r="O87" s="106"/>
      <c r="P87" s="106"/>
      <c r="Q87" s="106"/>
      <c r="R87" s="106"/>
      <c r="S87" s="106"/>
      <c r="T87" s="106"/>
      <c r="U87" s="106"/>
      <c r="V87" s="106"/>
      <c r="W87" s="106"/>
      <c r="X87" s="106"/>
      <c r="Y87" s="106"/>
      <c r="Z87" s="106"/>
    </row>
    <row r="88" spans="1:26" ht="46.5" hidden="1" customHeight="1">
      <c r="A88" s="310" t="s">
        <v>419</v>
      </c>
      <c r="B88" s="122" t="s">
        <v>420</v>
      </c>
      <c r="C88" s="141"/>
      <c r="D88" s="124"/>
      <c r="E88" s="141"/>
      <c r="F88" s="141"/>
      <c r="G88" s="141"/>
      <c r="H88" s="106"/>
      <c r="I88" s="105"/>
      <c r="J88" s="105"/>
      <c r="K88" s="106"/>
      <c r="L88" s="106"/>
      <c r="M88" s="106"/>
      <c r="N88" s="106"/>
      <c r="O88" s="106"/>
      <c r="P88" s="106"/>
      <c r="Q88" s="106"/>
      <c r="R88" s="106"/>
      <c r="S88" s="106"/>
      <c r="T88" s="106"/>
      <c r="U88" s="106"/>
      <c r="V88" s="106"/>
      <c r="W88" s="106"/>
      <c r="X88" s="106"/>
      <c r="Y88" s="106"/>
      <c r="Z88" s="106"/>
    </row>
    <row r="89" spans="1:26" ht="62.25" hidden="1" customHeight="1">
      <c r="A89" s="310" t="s">
        <v>421</v>
      </c>
      <c r="B89" s="122" t="s">
        <v>422</v>
      </c>
      <c r="C89" s="141"/>
      <c r="D89" s="124"/>
      <c r="E89" s="141"/>
      <c r="F89" s="141"/>
      <c r="G89" s="141"/>
      <c r="H89" s="106"/>
      <c r="I89" s="105"/>
      <c r="J89" s="105"/>
      <c r="K89" s="106"/>
      <c r="L89" s="106"/>
      <c r="M89" s="106"/>
      <c r="N89" s="106"/>
      <c r="O89" s="106"/>
      <c r="P89" s="106"/>
      <c r="Q89" s="106"/>
      <c r="R89" s="106"/>
      <c r="S89" s="106"/>
      <c r="T89" s="106"/>
      <c r="U89" s="106"/>
      <c r="V89" s="106"/>
      <c r="W89" s="106"/>
      <c r="X89" s="106"/>
      <c r="Y89" s="106"/>
      <c r="Z89" s="106"/>
    </row>
    <row r="90" spans="1:26" ht="108.75" hidden="1" customHeight="1">
      <c r="A90" s="310" t="s">
        <v>423</v>
      </c>
      <c r="B90" s="122" t="s">
        <v>424</v>
      </c>
      <c r="C90" s="141"/>
      <c r="D90" s="124"/>
      <c r="E90" s="141"/>
      <c r="F90" s="141"/>
      <c r="G90" s="141"/>
      <c r="H90" s="106"/>
      <c r="I90" s="105"/>
      <c r="J90" s="105"/>
      <c r="K90" s="106"/>
      <c r="L90" s="106"/>
      <c r="M90" s="106"/>
      <c r="N90" s="106"/>
      <c r="O90" s="106"/>
      <c r="P90" s="106"/>
      <c r="Q90" s="106"/>
      <c r="R90" s="106"/>
      <c r="S90" s="106"/>
      <c r="T90" s="106"/>
      <c r="U90" s="106"/>
      <c r="V90" s="106"/>
      <c r="W90" s="106"/>
      <c r="X90" s="106"/>
      <c r="Y90" s="106"/>
      <c r="Z90" s="106"/>
    </row>
    <row r="91" spans="1:26" ht="62.25" hidden="1" customHeight="1">
      <c r="A91" s="310" t="s">
        <v>427</v>
      </c>
      <c r="B91" s="122" t="s">
        <v>428</v>
      </c>
      <c r="C91" s="141"/>
      <c r="D91" s="124"/>
      <c r="E91" s="141"/>
      <c r="F91" s="141"/>
      <c r="G91" s="141"/>
      <c r="H91" s="106"/>
      <c r="I91" s="105"/>
      <c r="J91" s="105"/>
      <c r="K91" s="106"/>
      <c r="L91" s="106"/>
      <c r="M91" s="106"/>
      <c r="N91" s="106"/>
      <c r="O91" s="106"/>
      <c r="P91" s="106"/>
      <c r="Q91" s="106"/>
      <c r="R91" s="106"/>
      <c r="S91" s="106"/>
      <c r="T91" s="106"/>
      <c r="U91" s="106"/>
      <c r="V91" s="106"/>
      <c r="W91" s="106"/>
      <c r="X91" s="106"/>
      <c r="Y91" s="106"/>
      <c r="Z91" s="106"/>
    </row>
    <row r="92" spans="1:26" ht="46.5" hidden="1" customHeight="1">
      <c r="A92" s="310" t="s">
        <v>429</v>
      </c>
      <c r="B92" s="122" t="s">
        <v>430</v>
      </c>
      <c r="C92" s="141"/>
      <c r="D92" s="124"/>
      <c r="E92" s="141"/>
      <c r="F92" s="141"/>
      <c r="G92" s="141"/>
      <c r="H92" s="106"/>
      <c r="I92" s="105"/>
      <c r="J92" s="105"/>
      <c r="K92" s="106"/>
      <c r="L92" s="106"/>
      <c r="M92" s="106"/>
      <c r="N92" s="106"/>
      <c r="O92" s="106"/>
      <c r="P92" s="106"/>
      <c r="Q92" s="106"/>
      <c r="R92" s="106"/>
      <c r="S92" s="106"/>
      <c r="T92" s="106"/>
      <c r="U92" s="106"/>
      <c r="V92" s="106"/>
      <c r="W92" s="106"/>
      <c r="X92" s="106"/>
      <c r="Y92" s="106"/>
      <c r="Z92" s="106"/>
    </row>
    <row r="93" spans="1:26" ht="28.5" hidden="1" customHeight="1">
      <c r="A93" s="310" t="s">
        <v>431</v>
      </c>
      <c r="B93" s="150" t="s">
        <v>432</v>
      </c>
      <c r="C93" s="141"/>
      <c r="D93" s="124"/>
      <c r="E93" s="141"/>
      <c r="F93" s="141"/>
      <c r="G93" s="141"/>
      <c r="H93" s="106"/>
      <c r="I93" s="105"/>
      <c r="J93" s="105"/>
      <c r="K93" s="106"/>
      <c r="L93" s="106"/>
      <c r="M93" s="106"/>
      <c r="N93" s="106"/>
      <c r="O93" s="106"/>
      <c r="P93" s="106"/>
      <c r="Q93" s="106"/>
      <c r="R93" s="106"/>
      <c r="S93" s="106"/>
      <c r="T93" s="106"/>
      <c r="U93" s="106"/>
      <c r="V93" s="106"/>
      <c r="W93" s="106"/>
      <c r="X93" s="106"/>
      <c r="Y93" s="106"/>
      <c r="Z93" s="106"/>
    </row>
    <row r="94" spans="1:26" ht="28.5" hidden="1" customHeight="1">
      <c r="A94" s="121" t="s">
        <v>433</v>
      </c>
      <c r="B94" s="150" t="s">
        <v>434</v>
      </c>
      <c r="C94" s="141"/>
      <c r="D94" s="124"/>
      <c r="E94" s="141"/>
      <c r="F94" s="141"/>
      <c r="G94" s="141"/>
      <c r="H94" s="106"/>
      <c r="I94" s="105"/>
      <c r="J94" s="105"/>
      <c r="K94" s="106"/>
      <c r="L94" s="106"/>
      <c r="M94" s="106"/>
      <c r="N94" s="106"/>
      <c r="O94" s="106"/>
      <c r="P94" s="106"/>
      <c r="Q94" s="106"/>
      <c r="R94" s="106"/>
      <c r="S94" s="106"/>
      <c r="T94" s="106"/>
      <c r="U94" s="106"/>
      <c r="V94" s="106"/>
      <c r="W94" s="106"/>
      <c r="X94" s="106"/>
      <c r="Y94" s="106"/>
      <c r="Z94" s="106"/>
    </row>
    <row r="95" spans="1:26" ht="28.5" hidden="1" customHeight="1">
      <c r="A95" s="121" t="s">
        <v>435</v>
      </c>
      <c r="B95" s="151" t="s">
        <v>436</v>
      </c>
      <c r="C95" s="141"/>
      <c r="D95" s="124"/>
      <c r="E95" s="141"/>
      <c r="F95" s="141"/>
      <c r="G95" s="141"/>
      <c r="H95" s="106"/>
      <c r="I95" s="105"/>
      <c r="J95" s="105"/>
      <c r="K95" s="106"/>
      <c r="L95" s="106"/>
      <c r="M95" s="106"/>
      <c r="N95" s="106"/>
      <c r="O95" s="106"/>
      <c r="P95" s="106"/>
      <c r="Q95" s="106"/>
      <c r="R95" s="106"/>
      <c r="S95" s="106"/>
      <c r="T95" s="106"/>
      <c r="U95" s="106"/>
      <c r="V95" s="106"/>
      <c r="W95" s="106"/>
      <c r="X95" s="106"/>
      <c r="Y95" s="106"/>
      <c r="Z95" s="106"/>
    </row>
    <row r="96" spans="1:26" ht="28.5" hidden="1" customHeight="1">
      <c r="A96" s="121" t="s">
        <v>437</v>
      </c>
      <c r="B96" s="150" t="s">
        <v>438</v>
      </c>
      <c r="C96" s="141"/>
      <c r="D96" s="124"/>
      <c r="E96" s="141"/>
      <c r="F96" s="141"/>
      <c r="G96" s="141"/>
      <c r="H96" s="106"/>
      <c r="I96" s="105"/>
      <c r="J96" s="105"/>
      <c r="K96" s="106"/>
      <c r="L96" s="106"/>
      <c r="M96" s="106"/>
      <c r="N96" s="106"/>
      <c r="O96" s="106"/>
      <c r="P96" s="106"/>
      <c r="Q96" s="106"/>
      <c r="R96" s="106"/>
      <c r="S96" s="106"/>
      <c r="T96" s="106"/>
      <c r="U96" s="106"/>
      <c r="V96" s="106"/>
      <c r="W96" s="106"/>
      <c r="X96" s="106"/>
      <c r="Y96" s="106"/>
      <c r="Z96" s="106"/>
    </row>
    <row r="97" spans="1:26" ht="46.5" hidden="1" customHeight="1">
      <c r="A97" s="121" t="s">
        <v>439</v>
      </c>
      <c r="B97" s="122" t="s">
        <v>4118</v>
      </c>
      <c r="C97" s="150"/>
      <c r="D97" s="124"/>
      <c r="E97" s="141"/>
      <c r="F97" s="141"/>
      <c r="G97" s="460"/>
      <c r="H97" s="461"/>
      <c r="I97" s="105"/>
      <c r="J97" s="105"/>
      <c r="K97" s="106"/>
      <c r="L97" s="106"/>
      <c r="M97" s="106"/>
      <c r="N97" s="106"/>
      <c r="O97" s="106"/>
      <c r="P97" s="106"/>
      <c r="Q97" s="106"/>
      <c r="R97" s="106"/>
      <c r="S97" s="106"/>
      <c r="T97" s="106"/>
      <c r="U97" s="106"/>
      <c r="V97" s="106"/>
      <c r="W97" s="106"/>
      <c r="X97" s="106"/>
      <c r="Y97" s="106"/>
      <c r="Z97" s="106"/>
    </row>
    <row r="98" spans="1:26" ht="18" hidden="1" customHeight="1">
      <c r="A98" s="323" t="s">
        <v>1914</v>
      </c>
      <c r="B98" s="324" t="s">
        <v>49</v>
      </c>
      <c r="C98" s="456"/>
      <c r="D98" s="456"/>
      <c r="E98" s="456"/>
      <c r="F98" s="456"/>
      <c r="G98" s="457"/>
      <c r="H98" s="458"/>
      <c r="I98" s="105">
        <f>SUM(D99:D106)</f>
        <v>0</v>
      </c>
      <c r="J98" s="105">
        <f>COUNT(D99:D106)*2</f>
        <v>0</v>
      </c>
      <c r="K98" s="106"/>
      <c r="L98" s="106"/>
      <c r="M98" s="106"/>
      <c r="N98" s="106"/>
      <c r="O98" s="106"/>
      <c r="P98" s="106"/>
      <c r="Q98" s="106"/>
      <c r="R98" s="106"/>
      <c r="S98" s="106"/>
      <c r="T98" s="106"/>
      <c r="U98" s="106"/>
      <c r="V98" s="106"/>
      <c r="W98" s="106"/>
      <c r="X98" s="106"/>
      <c r="Y98" s="106"/>
      <c r="Z98" s="106"/>
    </row>
    <row r="99" spans="1:26" ht="30.75" hidden="1" customHeight="1">
      <c r="A99" s="310" t="s">
        <v>441</v>
      </c>
      <c r="B99" s="122" t="s">
        <v>442</v>
      </c>
      <c r="C99" s="141"/>
      <c r="D99" s="124"/>
      <c r="E99" s="141"/>
      <c r="F99" s="141"/>
      <c r="G99" s="141"/>
      <c r="H99" s="106"/>
      <c r="I99" s="105"/>
      <c r="J99" s="105"/>
      <c r="K99" s="106"/>
      <c r="L99" s="106"/>
      <c r="M99" s="106"/>
      <c r="N99" s="106"/>
      <c r="O99" s="106"/>
      <c r="P99" s="106"/>
      <c r="Q99" s="106"/>
      <c r="R99" s="106"/>
      <c r="S99" s="106"/>
      <c r="T99" s="106"/>
      <c r="U99" s="106"/>
      <c r="V99" s="106"/>
      <c r="W99" s="106"/>
      <c r="X99" s="106"/>
      <c r="Y99" s="106"/>
      <c r="Z99" s="106"/>
    </row>
    <row r="100" spans="1:26" ht="30.75" hidden="1" customHeight="1">
      <c r="A100" s="310" t="s">
        <v>443</v>
      </c>
      <c r="B100" s="122" t="s">
        <v>444</v>
      </c>
      <c r="C100" s="141"/>
      <c r="D100" s="124"/>
      <c r="E100" s="141"/>
      <c r="F100" s="141"/>
      <c r="G100" s="141"/>
      <c r="H100" s="106"/>
      <c r="I100" s="105"/>
      <c r="J100" s="105"/>
      <c r="K100" s="106"/>
      <c r="L100" s="106"/>
      <c r="M100" s="106"/>
      <c r="N100" s="106"/>
      <c r="O100" s="106"/>
      <c r="P100" s="106"/>
      <c r="Q100" s="106"/>
      <c r="R100" s="106"/>
      <c r="S100" s="106"/>
      <c r="T100" s="106"/>
      <c r="U100" s="106"/>
      <c r="V100" s="106"/>
      <c r="W100" s="106"/>
      <c r="X100" s="106"/>
      <c r="Y100" s="106"/>
      <c r="Z100" s="106"/>
    </row>
    <row r="101" spans="1:26" ht="30.75" hidden="1" customHeight="1">
      <c r="A101" s="310" t="s">
        <v>1915</v>
      </c>
      <c r="B101" s="122" t="s">
        <v>446</v>
      </c>
      <c r="C101" s="141"/>
      <c r="D101" s="124"/>
      <c r="E101" s="141"/>
      <c r="F101" s="141"/>
      <c r="G101" s="141"/>
      <c r="H101" s="106"/>
      <c r="I101" s="105"/>
      <c r="J101" s="105"/>
      <c r="K101" s="106"/>
      <c r="L101" s="106"/>
      <c r="M101" s="106"/>
      <c r="N101" s="106"/>
      <c r="O101" s="106"/>
      <c r="P101" s="106"/>
      <c r="Q101" s="106"/>
      <c r="R101" s="106"/>
      <c r="S101" s="106"/>
      <c r="T101" s="106"/>
      <c r="U101" s="106"/>
      <c r="V101" s="106"/>
      <c r="W101" s="106"/>
      <c r="X101" s="106"/>
      <c r="Y101" s="106"/>
      <c r="Z101" s="106"/>
    </row>
    <row r="102" spans="1:26" ht="30.75" hidden="1" customHeight="1">
      <c r="A102" s="310" t="s">
        <v>448</v>
      </c>
      <c r="B102" s="122" t="s">
        <v>449</v>
      </c>
      <c r="C102" s="141"/>
      <c r="D102" s="124"/>
      <c r="E102" s="141"/>
      <c r="F102" s="141"/>
      <c r="G102" s="141"/>
      <c r="H102" s="106"/>
      <c r="I102" s="105"/>
      <c r="J102" s="105"/>
      <c r="K102" s="106"/>
      <c r="L102" s="106"/>
      <c r="M102" s="106"/>
      <c r="N102" s="106"/>
      <c r="O102" s="106"/>
      <c r="P102" s="106"/>
      <c r="Q102" s="106"/>
      <c r="R102" s="106"/>
      <c r="S102" s="106"/>
      <c r="T102" s="106"/>
      <c r="U102" s="106"/>
      <c r="V102" s="106"/>
      <c r="W102" s="106"/>
      <c r="X102" s="106"/>
      <c r="Y102" s="106"/>
      <c r="Z102" s="106"/>
    </row>
    <row r="103" spans="1:26" ht="30.75" hidden="1" customHeight="1">
      <c r="A103" s="310" t="s">
        <v>450</v>
      </c>
      <c r="B103" s="122" t="s">
        <v>451</v>
      </c>
      <c r="C103" s="141"/>
      <c r="D103" s="124"/>
      <c r="E103" s="141"/>
      <c r="F103" s="141"/>
      <c r="G103" s="141"/>
      <c r="H103" s="106"/>
      <c r="I103" s="105"/>
      <c r="J103" s="105"/>
      <c r="K103" s="106"/>
      <c r="L103" s="106"/>
      <c r="M103" s="106"/>
      <c r="N103" s="106"/>
      <c r="O103" s="106"/>
      <c r="P103" s="106"/>
      <c r="Q103" s="106"/>
      <c r="R103" s="106"/>
      <c r="S103" s="106"/>
      <c r="T103" s="106"/>
      <c r="U103" s="106"/>
      <c r="V103" s="106"/>
      <c r="W103" s="106"/>
      <c r="X103" s="106"/>
      <c r="Y103" s="106"/>
      <c r="Z103" s="106"/>
    </row>
    <row r="104" spans="1:26" ht="30.75" hidden="1" customHeight="1">
      <c r="A104" s="310" t="s">
        <v>452</v>
      </c>
      <c r="B104" s="122" t="s">
        <v>453</v>
      </c>
      <c r="C104" s="141"/>
      <c r="D104" s="124"/>
      <c r="E104" s="141"/>
      <c r="F104" s="141"/>
      <c r="G104" s="141"/>
      <c r="H104" s="106"/>
      <c r="I104" s="105"/>
      <c r="J104" s="105"/>
      <c r="K104" s="106"/>
      <c r="L104" s="106"/>
      <c r="M104" s="106"/>
      <c r="N104" s="106"/>
      <c r="O104" s="106"/>
      <c r="P104" s="106"/>
      <c r="Q104" s="106"/>
      <c r="R104" s="106"/>
      <c r="S104" s="106"/>
      <c r="T104" s="106"/>
      <c r="U104" s="106"/>
      <c r="V104" s="106"/>
      <c r="W104" s="106"/>
      <c r="X104" s="106"/>
      <c r="Y104" s="106"/>
      <c r="Z104" s="106"/>
    </row>
    <row r="105" spans="1:26" ht="30.75" hidden="1" customHeight="1">
      <c r="A105" s="310" t="s">
        <v>1916</v>
      </c>
      <c r="B105" s="122" t="s">
        <v>455</v>
      </c>
      <c r="C105" s="141"/>
      <c r="D105" s="124"/>
      <c r="E105" s="141"/>
      <c r="F105" s="141"/>
      <c r="G105" s="141"/>
      <c r="H105" s="106"/>
      <c r="I105" s="105"/>
      <c r="J105" s="105"/>
      <c r="K105" s="106"/>
      <c r="L105" s="106"/>
      <c r="M105" s="106"/>
      <c r="N105" s="106"/>
      <c r="O105" s="106"/>
      <c r="P105" s="106"/>
      <c r="Q105" s="106"/>
      <c r="R105" s="106"/>
      <c r="S105" s="106"/>
      <c r="T105" s="106"/>
      <c r="U105" s="106"/>
      <c r="V105" s="106"/>
      <c r="W105" s="106"/>
      <c r="X105" s="106"/>
      <c r="Y105" s="106"/>
      <c r="Z105" s="106"/>
    </row>
    <row r="106" spans="1:26" ht="30.75" hidden="1" customHeight="1">
      <c r="A106" s="310" t="s">
        <v>457</v>
      </c>
      <c r="B106" s="122" t="s">
        <v>458</v>
      </c>
      <c r="C106" s="150"/>
      <c r="D106" s="124"/>
      <c r="E106" s="125"/>
      <c r="F106" s="141"/>
      <c r="G106" s="460"/>
      <c r="H106" s="461"/>
      <c r="I106" s="105"/>
      <c r="J106" s="105"/>
      <c r="K106" s="106"/>
      <c r="L106" s="106"/>
      <c r="M106" s="106"/>
      <c r="N106" s="106"/>
      <c r="O106" s="106"/>
      <c r="P106" s="106"/>
      <c r="Q106" s="106"/>
      <c r="R106" s="106"/>
      <c r="S106" s="106"/>
      <c r="T106" s="106"/>
      <c r="U106" s="106"/>
      <c r="V106" s="106"/>
      <c r="W106" s="106"/>
      <c r="X106" s="106"/>
      <c r="Y106" s="106"/>
      <c r="Z106" s="106"/>
    </row>
    <row r="107" spans="1:26" ht="18" hidden="1" customHeight="1">
      <c r="A107" s="323" t="s">
        <v>1917</v>
      </c>
      <c r="B107" s="324" t="s">
        <v>51</v>
      </c>
      <c r="C107" s="456"/>
      <c r="D107" s="456"/>
      <c r="E107" s="456"/>
      <c r="F107" s="456"/>
      <c r="G107" s="457"/>
      <c r="H107" s="458"/>
      <c r="I107" s="105">
        <f>SUM(D108:D109)</f>
        <v>0</v>
      </c>
      <c r="J107" s="105">
        <f>COUNT(D108:D109)*2</f>
        <v>0</v>
      </c>
      <c r="K107" s="106"/>
      <c r="L107" s="106"/>
      <c r="M107" s="106"/>
      <c r="N107" s="106"/>
      <c r="O107" s="106"/>
      <c r="P107" s="106"/>
      <c r="Q107" s="106"/>
      <c r="R107" s="106"/>
      <c r="S107" s="106"/>
      <c r="T107" s="106"/>
      <c r="U107" s="106"/>
      <c r="V107" s="106"/>
      <c r="W107" s="106"/>
      <c r="X107" s="106"/>
      <c r="Y107" s="106"/>
      <c r="Z107" s="106"/>
    </row>
    <row r="108" spans="1:26" ht="62.25" hidden="1" customHeight="1">
      <c r="A108" s="310" t="s">
        <v>1918</v>
      </c>
      <c r="B108" s="122" t="s">
        <v>460</v>
      </c>
      <c r="C108" s="141"/>
      <c r="D108" s="124"/>
      <c r="E108" s="141"/>
      <c r="F108" s="141"/>
      <c r="G108" s="141"/>
      <c r="H108" s="106"/>
      <c r="I108" s="105"/>
      <c r="J108" s="105"/>
      <c r="K108" s="106"/>
      <c r="L108" s="106"/>
      <c r="M108" s="106"/>
      <c r="N108" s="106"/>
      <c r="O108" s="106"/>
      <c r="P108" s="106"/>
      <c r="Q108" s="106"/>
      <c r="R108" s="106"/>
      <c r="S108" s="106"/>
      <c r="T108" s="106"/>
      <c r="U108" s="106"/>
      <c r="V108" s="106"/>
      <c r="W108" s="106"/>
      <c r="X108" s="106"/>
      <c r="Y108" s="106"/>
      <c r="Z108" s="106"/>
    </row>
    <row r="109" spans="1:26" ht="78" hidden="1" customHeight="1">
      <c r="A109" s="310" t="s">
        <v>463</v>
      </c>
      <c r="B109" s="122" t="s">
        <v>464</v>
      </c>
      <c r="C109" s="141"/>
      <c r="D109" s="124"/>
      <c r="E109" s="141"/>
      <c r="F109" s="141"/>
      <c r="G109" s="141"/>
      <c r="H109" s="106"/>
      <c r="I109" s="105"/>
      <c r="J109" s="105"/>
      <c r="K109" s="106"/>
      <c r="L109" s="106"/>
      <c r="M109" s="106"/>
      <c r="N109" s="106"/>
      <c r="O109" s="106"/>
      <c r="P109" s="106"/>
      <c r="Q109" s="106"/>
      <c r="R109" s="106"/>
      <c r="S109" s="106"/>
      <c r="T109" s="106"/>
      <c r="U109" s="106"/>
      <c r="V109" s="106"/>
      <c r="W109" s="106"/>
      <c r="X109" s="106"/>
      <c r="Y109" s="106"/>
      <c r="Z109" s="106"/>
    </row>
    <row r="110" spans="1:26" ht="21">
      <c r="A110" s="1053"/>
      <c r="B110" s="1773" t="s">
        <v>465</v>
      </c>
      <c r="C110" s="1570"/>
      <c r="D110" s="1570"/>
      <c r="E110" s="1570"/>
      <c r="F110" s="1570"/>
      <c r="G110" s="1573"/>
      <c r="H110" s="1038"/>
      <c r="I110" s="893">
        <f t="shared" ref="I110:J110" si="2">I111+I124+I133+I142+I150+I159</f>
        <v>68</v>
      </c>
      <c r="J110" s="893">
        <f t="shared" si="2"/>
        <v>68</v>
      </c>
      <c r="K110" s="960"/>
      <c r="L110" s="960"/>
      <c r="M110" s="960"/>
      <c r="N110" s="963"/>
      <c r="O110" s="963"/>
      <c r="P110" s="963"/>
      <c r="Q110" s="963"/>
      <c r="R110" s="963"/>
      <c r="S110" s="963"/>
      <c r="T110" s="963"/>
      <c r="U110" s="963"/>
      <c r="V110" s="963"/>
      <c r="W110" s="963"/>
      <c r="X110" s="963"/>
      <c r="Y110" s="963"/>
      <c r="Z110" s="963"/>
    </row>
    <row r="111" spans="1:26" ht="19">
      <c r="A111" s="927" t="s">
        <v>214</v>
      </c>
      <c r="B111" s="1606" t="s">
        <v>54</v>
      </c>
      <c r="C111" s="1570"/>
      <c r="D111" s="1570"/>
      <c r="E111" s="1570"/>
      <c r="F111" s="1570"/>
      <c r="G111" s="1573"/>
      <c r="H111" s="816"/>
      <c r="I111" s="893">
        <f>SUM(D112:D123)</f>
        <v>16</v>
      </c>
      <c r="J111" s="893">
        <f>COUNT(D112:D123)*2</f>
        <v>16</v>
      </c>
      <c r="K111" s="960"/>
      <c r="L111" s="960"/>
      <c r="M111" s="960"/>
      <c r="N111" s="963"/>
      <c r="O111" s="963"/>
      <c r="P111" s="963"/>
      <c r="Q111" s="963"/>
      <c r="R111" s="963"/>
      <c r="S111" s="963"/>
      <c r="T111" s="963"/>
      <c r="U111" s="963"/>
      <c r="V111" s="963"/>
      <c r="W111" s="963"/>
      <c r="X111" s="963"/>
      <c r="Y111" s="963"/>
      <c r="Z111" s="963"/>
    </row>
    <row r="112" spans="1:26" ht="34">
      <c r="A112" s="693" t="s">
        <v>1921</v>
      </c>
      <c r="B112" s="161" t="s">
        <v>467</v>
      </c>
      <c r="C112" s="467" t="s">
        <v>3548</v>
      </c>
      <c r="D112" s="696">
        <v>2</v>
      </c>
      <c r="E112" s="696" t="s">
        <v>469</v>
      </c>
      <c r="F112" s="471" t="s">
        <v>6309</v>
      </c>
      <c r="G112" s="1052"/>
      <c r="H112" s="893"/>
      <c r="I112" s="893"/>
      <c r="J112" s="893"/>
      <c r="K112" s="960"/>
      <c r="L112" s="960"/>
      <c r="M112" s="960"/>
      <c r="N112" s="963"/>
      <c r="O112" s="963"/>
      <c r="P112" s="963"/>
      <c r="Q112" s="963"/>
      <c r="R112" s="963"/>
      <c r="S112" s="963"/>
      <c r="T112" s="963"/>
      <c r="U112" s="963"/>
      <c r="V112" s="963"/>
      <c r="W112" s="963"/>
      <c r="X112" s="963"/>
      <c r="Y112" s="963"/>
      <c r="Z112" s="963"/>
    </row>
    <row r="113" spans="1:26" ht="17">
      <c r="A113" s="693"/>
      <c r="B113" s="161"/>
      <c r="C113" s="467" t="s">
        <v>6310</v>
      </c>
      <c r="D113" s="696">
        <v>2</v>
      </c>
      <c r="E113" s="696" t="s">
        <v>469</v>
      </c>
      <c r="F113" s="471"/>
      <c r="G113" s="1052"/>
      <c r="H113" s="893"/>
      <c r="I113" s="893"/>
      <c r="J113" s="893"/>
      <c r="K113" s="960"/>
      <c r="L113" s="960"/>
      <c r="M113" s="960"/>
      <c r="N113" s="963"/>
      <c r="O113" s="963"/>
      <c r="P113" s="963"/>
      <c r="Q113" s="963"/>
      <c r="R113" s="963"/>
      <c r="S113" s="963"/>
      <c r="T113" s="963"/>
      <c r="U113" s="963"/>
      <c r="V113" s="963"/>
      <c r="W113" s="963"/>
      <c r="X113" s="963"/>
      <c r="Y113" s="963"/>
      <c r="Z113" s="963"/>
    </row>
    <row r="114" spans="1:26" ht="34">
      <c r="A114" s="693" t="s">
        <v>1925</v>
      </c>
      <c r="B114" s="161" t="s">
        <v>475</v>
      </c>
      <c r="C114" s="476" t="s">
        <v>6311</v>
      </c>
      <c r="D114" s="696">
        <v>2</v>
      </c>
      <c r="E114" s="696" t="s">
        <v>469</v>
      </c>
      <c r="F114" s="471"/>
      <c r="G114" s="1052"/>
      <c r="H114" s="893"/>
      <c r="I114" s="893"/>
      <c r="J114" s="893"/>
      <c r="K114" s="960"/>
      <c r="L114" s="960"/>
      <c r="M114" s="960"/>
      <c r="N114" s="963"/>
      <c r="O114" s="963"/>
      <c r="P114" s="963"/>
      <c r="Q114" s="963"/>
      <c r="R114" s="963"/>
      <c r="S114" s="963"/>
      <c r="T114" s="963"/>
      <c r="U114" s="963"/>
      <c r="V114" s="963"/>
      <c r="W114" s="963"/>
      <c r="X114" s="963"/>
      <c r="Y114" s="963"/>
      <c r="Z114" s="963"/>
    </row>
    <row r="115" spans="1:26" ht="16">
      <c r="A115" s="693"/>
      <c r="B115" s="161"/>
      <c r="C115" s="476" t="s">
        <v>6312</v>
      </c>
      <c r="D115" s="696">
        <v>2</v>
      </c>
      <c r="E115" s="696" t="s">
        <v>469</v>
      </c>
      <c r="F115" s="471"/>
      <c r="G115" s="1052"/>
      <c r="H115" s="893"/>
      <c r="I115" s="893"/>
      <c r="J115" s="893"/>
      <c r="K115" s="960"/>
      <c r="L115" s="960"/>
      <c r="M115" s="960"/>
      <c r="N115" s="963"/>
      <c r="O115" s="963"/>
      <c r="P115" s="963"/>
      <c r="Q115" s="963"/>
      <c r="R115" s="963"/>
      <c r="S115" s="963"/>
      <c r="T115" s="963"/>
      <c r="U115" s="963"/>
      <c r="V115" s="963"/>
      <c r="W115" s="963"/>
      <c r="X115" s="963"/>
      <c r="Y115" s="963"/>
      <c r="Z115" s="963"/>
    </row>
    <row r="116" spans="1:26" ht="32">
      <c r="A116" s="693"/>
      <c r="B116" s="161"/>
      <c r="C116" s="476" t="s">
        <v>6313</v>
      </c>
      <c r="D116" s="696">
        <v>2</v>
      </c>
      <c r="E116" s="696" t="s">
        <v>469</v>
      </c>
      <c r="F116" s="471"/>
      <c r="G116" s="1052"/>
      <c r="H116" s="893"/>
      <c r="I116" s="893"/>
      <c r="J116" s="893"/>
      <c r="K116" s="960"/>
      <c r="L116" s="960"/>
      <c r="M116" s="960"/>
      <c r="N116" s="963"/>
      <c r="O116" s="963"/>
      <c r="P116" s="963"/>
      <c r="Q116" s="963"/>
      <c r="R116" s="963"/>
      <c r="S116" s="963"/>
      <c r="T116" s="963"/>
      <c r="U116" s="963"/>
      <c r="V116" s="963"/>
      <c r="W116" s="963"/>
      <c r="X116" s="963"/>
      <c r="Y116" s="963"/>
      <c r="Z116" s="963"/>
    </row>
    <row r="117" spans="1:26" ht="46.5" hidden="1" customHeight="1">
      <c r="A117" s="310" t="s">
        <v>480</v>
      </c>
      <c r="B117" s="161" t="s">
        <v>481</v>
      </c>
      <c r="C117" s="141"/>
      <c r="D117" s="124"/>
      <c r="E117" s="141"/>
      <c r="F117" s="141"/>
      <c r="G117" s="141"/>
      <c r="H117" s="106"/>
      <c r="I117" s="105"/>
      <c r="J117" s="105"/>
      <c r="K117" s="106"/>
      <c r="L117" s="106"/>
      <c r="M117" s="106"/>
      <c r="N117" s="106"/>
      <c r="O117" s="106"/>
      <c r="P117" s="106"/>
      <c r="Q117" s="106"/>
      <c r="R117" s="106"/>
      <c r="S117" s="106"/>
      <c r="T117" s="106"/>
      <c r="U117" s="106"/>
      <c r="V117" s="106"/>
      <c r="W117" s="106"/>
      <c r="X117" s="106"/>
      <c r="Y117" s="106"/>
      <c r="Z117" s="106"/>
    </row>
    <row r="118" spans="1:26" ht="46.5" hidden="1" customHeight="1">
      <c r="A118" s="310" t="s">
        <v>1933</v>
      </c>
      <c r="B118" s="161" t="s">
        <v>483</v>
      </c>
      <c r="C118" s="141"/>
      <c r="D118" s="124"/>
      <c r="E118" s="141"/>
      <c r="F118" s="141"/>
      <c r="G118" s="141"/>
      <c r="H118" s="106"/>
      <c r="I118" s="105"/>
      <c r="J118" s="105"/>
      <c r="K118" s="106"/>
      <c r="L118" s="106"/>
      <c r="M118" s="106"/>
      <c r="N118" s="106"/>
      <c r="O118" s="106"/>
      <c r="P118" s="106"/>
      <c r="Q118" s="106"/>
      <c r="R118" s="106"/>
      <c r="S118" s="106"/>
      <c r="T118" s="106"/>
      <c r="U118" s="106"/>
      <c r="V118" s="106"/>
      <c r="W118" s="106"/>
      <c r="X118" s="106"/>
      <c r="Y118" s="106"/>
      <c r="Z118" s="106"/>
    </row>
    <row r="119" spans="1:26" ht="51">
      <c r="A119" s="693" t="s">
        <v>484</v>
      </c>
      <c r="B119" s="161" t="s">
        <v>485</v>
      </c>
      <c r="C119" s="475" t="s">
        <v>6314</v>
      </c>
      <c r="D119" s="696">
        <v>2</v>
      </c>
      <c r="E119" s="696" t="s">
        <v>469</v>
      </c>
      <c r="F119" s="475" t="s">
        <v>6315</v>
      </c>
      <c r="G119" s="1052"/>
      <c r="H119" s="893"/>
      <c r="I119" s="893"/>
      <c r="J119" s="893"/>
      <c r="K119" s="960"/>
      <c r="L119" s="960"/>
      <c r="M119" s="960"/>
      <c r="N119" s="963"/>
      <c r="O119" s="963"/>
      <c r="P119" s="963"/>
      <c r="Q119" s="963"/>
      <c r="R119" s="963"/>
      <c r="S119" s="963"/>
      <c r="T119" s="963"/>
      <c r="U119" s="963"/>
      <c r="V119" s="963"/>
      <c r="W119" s="963"/>
      <c r="X119" s="963"/>
      <c r="Y119" s="963"/>
      <c r="Z119" s="963"/>
    </row>
    <row r="120" spans="1:26" ht="32">
      <c r="A120" s="693"/>
      <c r="B120" s="161"/>
      <c r="C120" s="986" t="s">
        <v>1937</v>
      </c>
      <c r="D120" s="696">
        <v>2</v>
      </c>
      <c r="E120" s="696" t="s">
        <v>469</v>
      </c>
      <c r="F120" s="475" t="s">
        <v>6316</v>
      </c>
      <c r="G120" s="1052"/>
      <c r="H120" s="893"/>
      <c r="I120" s="893"/>
      <c r="J120" s="893"/>
      <c r="K120" s="960"/>
      <c r="L120" s="960"/>
      <c r="M120" s="960"/>
      <c r="N120" s="963"/>
      <c r="O120" s="963"/>
      <c r="P120" s="963"/>
      <c r="Q120" s="963"/>
      <c r="R120" s="963"/>
      <c r="S120" s="963"/>
      <c r="T120" s="963"/>
      <c r="U120" s="963"/>
      <c r="V120" s="963"/>
      <c r="W120" s="963"/>
      <c r="X120" s="963"/>
      <c r="Y120" s="963"/>
      <c r="Z120" s="963"/>
    </row>
    <row r="121" spans="1:26" ht="34">
      <c r="A121" s="693" t="s">
        <v>1938</v>
      </c>
      <c r="B121" s="161" t="s">
        <v>487</v>
      </c>
      <c r="C121" s="983" t="s">
        <v>488</v>
      </c>
      <c r="D121" s="696">
        <v>2</v>
      </c>
      <c r="E121" s="696" t="s">
        <v>469</v>
      </c>
      <c r="F121" s="471"/>
      <c r="G121" s="1052"/>
      <c r="H121" s="893"/>
      <c r="I121" s="893"/>
      <c r="J121" s="893"/>
      <c r="K121" s="960"/>
      <c r="L121" s="960"/>
      <c r="M121" s="960"/>
      <c r="N121" s="963"/>
      <c r="O121" s="963"/>
      <c r="P121" s="963"/>
      <c r="Q121" s="963"/>
      <c r="R121" s="963"/>
      <c r="S121" s="963"/>
      <c r="T121" s="963"/>
      <c r="U121" s="963"/>
      <c r="V121" s="963"/>
      <c r="W121" s="963"/>
      <c r="X121" s="963"/>
      <c r="Y121" s="963"/>
      <c r="Z121" s="963"/>
    </row>
    <row r="122" spans="1:26" ht="62.25" hidden="1" customHeight="1">
      <c r="A122" s="310" t="s">
        <v>1939</v>
      </c>
      <c r="B122" s="161" t="s">
        <v>490</v>
      </c>
      <c r="C122" s="141"/>
      <c r="D122" s="124"/>
      <c r="E122" s="141"/>
      <c r="F122" s="141"/>
      <c r="G122" s="141"/>
      <c r="H122" s="106"/>
      <c r="I122" s="105"/>
      <c r="J122" s="105"/>
      <c r="K122" s="106"/>
      <c r="L122" s="106"/>
      <c r="M122" s="106"/>
      <c r="N122" s="106"/>
      <c r="O122" s="106"/>
      <c r="P122" s="106"/>
      <c r="Q122" s="106"/>
      <c r="R122" s="106"/>
      <c r="S122" s="106"/>
      <c r="T122" s="106"/>
      <c r="U122" s="106"/>
      <c r="V122" s="106"/>
      <c r="W122" s="106"/>
      <c r="X122" s="106"/>
      <c r="Y122" s="106"/>
      <c r="Z122" s="106"/>
    </row>
    <row r="123" spans="1:26" ht="46.5" hidden="1" customHeight="1">
      <c r="A123" s="310" t="s">
        <v>493</v>
      </c>
      <c r="B123" s="161" t="s">
        <v>494</v>
      </c>
      <c r="C123" s="150"/>
      <c r="D123" s="124"/>
      <c r="E123" s="141"/>
      <c r="F123" s="141"/>
      <c r="G123" s="141"/>
      <c r="H123" s="106"/>
      <c r="I123" s="105"/>
      <c r="J123" s="105"/>
      <c r="K123" s="106"/>
      <c r="L123" s="106"/>
      <c r="M123" s="106"/>
      <c r="N123" s="106"/>
      <c r="O123" s="106"/>
      <c r="P123" s="106"/>
      <c r="Q123" s="106"/>
      <c r="R123" s="106"/>
      <c r="S123" s="106"/>
      <c r="T123" s="106"/>
      <c r="U123" s="106"/>
      <c r="V123" s="106"/>
      <c r="W123" s="106"/>
      <c r="X123" s="106"/>
      <c r="Y123" s="106"/>
      <c r="Z123" s="106"/>
    </row>
    <row r="124" spans="1:26" ht="19">
      <c r="A124" s="927" t="s">
        <v>216</v>
      </c>
      <c r="B124" s="1606" t="s">
        <v>3221</v>
      </c>
      <c r="C124" s="1570"/>
      <c r="D124" s="1570"/>
      <c r="E124" s="1570"/>
      <c r="F124" s="1570"/>
      <c r="G124" s="1573"/>
      <c r="H124" s="816"/>
      <c r="I124" s="893">
        <f>SUM(D125:D132)</f>
        <v>10</v>
      </c>
      <c r="J124" s="893">
        <f>COUNT(D125:D132)*2</f>
        <v>10</v>
      </c>
      <c r="K124" s="960"/>
      <c r="L124" s="960"/>
      <c r="M124" s="960"/>
      <c r="N124" s="963"/>
      <c r="O124" s="963"/>
      <c r="P124" s="963"/>
      <c r="Q124" s="963"/>
      <c r="R124" s="963"/>
      <c r="S124" s="963"/>
      <c r="T124" s="963"/>
      <c r="U124" s="963"/>
      <c r="V124" s="963"/>
      <c r="W124" s="963"/>
      <c r="X124" s="963"/>
      <c r="Y124" s="963"/>
      <c r="Z124" s="963"/>
    </row>
    <row r="125" spans="1:26" ht="34">
      <c r="A125" s="693" t="s">
        <v>1943</v>
      </c>
      <c r="B125" s="467" t="s">
        <v>498</v>
      </c>
      <c r="C125" s="476" t="s">
        <v>505</v>
      </c>
      <c r="D125" s="696">
        <v>2</v>
      </c>
      <c r="E125" s="696" t="s">
        <v>891</v>
      </c>
      <c r="F125" s="471"/>
      <c r="G125" s="1052"/>
      <c r="H125" s="893"/>
      <c r="I125" s="893"/>
      <c r="J125" s="893"/>
      <c r="K125" s="960"/>
      <c r="L125" s="960"/>
      <c r="M125" s="960"/>
      <c r="N125" s="963"/>
      <c r="O125" s="963"/>
      <c r="P125" s="963"/>
      <c r="Q125" s="963"/>
      <c r="R125" s="963"/>
      <c r="S125" s="963"/>
      <c r="T125" s="963"/>
      <c r="U125" s="963"/>
      <c r="V125" s="963"/>
      <c r="W125" s="963"/>
      <c r="X125" s="963"/>
      <c r="Y125" s="963"/>
      <c r="Z125" s="963"/>
    </row>
    <row r="126" spans="1:26" ht="32">
      <c r="A126" s="693"/>
      <c r="B126" s="467"/>
      <c r="C126" s="476" t="s">
        <v>6317</v>
      </c>
      <c r="D126" s="696">
        <v>2</v>
      </c>
      <c r="E126" s="696" t="s">
        <v>1149</v>
      </c>
      <c r="F126" s="471" t="s">
        <v>6318</v>
      </c>
      <c r="G126" s="1052"/>
      <c r="H126" s="893"/>
      <c r="I126" s="893"/>
      <c r="J126" s="893"/>
      <c r="K126" s="960"/>
      <c r="L126" s="960"/>
      <c r="M126" s="960"/>
      <c r="N126" s="963"/>
      <c r="O126" s="963"/>
      <c r="P126" s="963"/>
      <c r="Q126" s="963"/>
      <c r="R126" s="963"/>
      <c r="S126" s="963"/>
      <c r="T126" s="963"/>
      <c r="U126" s="963"/>
      <c r="V126" s="963"/>
      <c r="W126" s="963"/>
      <c r="X126" s="963"/>
      <c r="Y126" s="963"/>
      <c r="Z126" s="963"/>
    </row>
    <row r="127" spans="1:26" ht="78" hidden="1" customHeight="1">
      <c r="A127" s="310" t="s">
        <v>509</v>
      </c>
      <c r="B127" s="467" t="s">
        <v>510</v>
      </c>
      <c r="C127" s="141"/>
      <c r="D127" s="124"/>
      <c r="E127" s="141"/>
      <c r="F127" s="141"/>
      <c r="G127" s="141"/>
      <c r="H127" s="106"/>
      <c r="I127" s="105"/>
      <c r="J127" s="105"/>
      <c r="K127" s="106"/>
      <c r="L127" s="106"/>
      <c r="M127" s="106"/>
      <c r="N127" s="106"/>
      <c r="O127" s="106"/>
      <c r="P127" s="106"/>
      <c r="Q127" s="106"/>
      <c r="R127" s="106"/>
      <c r="S127" s="106"/>
      <c r="T127" s="106"/>
      <c r="U127" s="106"/>
      <c r="V127" s="106"/>
      <c r="W127" s="106"/>
      <c r="X127" s="106"/>
      <c r="Y127" s="106"/>
      <c r="Z127" s="106"/>
    </row>
    <row r="128" spans="1:26" ht="51">
      <c r="A128" s="693" t="s">
        <v>1949</v>
      </c>
      <c r="B128" s="173" t="s">
        <v>512</v>
      </c>
      <c r="C128" s="476" t="s">
        <v>5646</v>
      </c>
      <c r="D128" s="696">
        <v>2</v>
      </c>
      <c r="E128" s="696" t="s">
        <v>469</v>
      </c>
      <c r="F128" s="471"/>
      <c r="G128" s="1052"/>
      <c r="H128" s="893"/>
      <c r="I128" s="893"/>
      <c r="J128" s="893"/>
      <c r="K128" s="960"/>
      <c r="L128" s="960"/>
      <c r="M128" s="960"/>
      <c r="N128" s="963"/>
      <c r="O128" s="963"/>
      <c r="P128" s="963"/>
      <c r="Q128" s="963"/>
      <c r="R128" s="963"/>
      <c r="S128" s="963"/>
      <c r="T128" s="963"/>
      <c r="U128" s="963"/>
      <c r="V128" s="963"/>
      <c r="W128" s="963"/>
      <c r="X128" s="963"/>
      <c r="Y128" s="963"/>
      <c r="Z128" s="963"/>
    </row>
    <row r="129" spans="1:26" ht="16">
      <c r="A129" s="693"/>
      <c r="B129" s="161"/>
      <c r="C129" s="1047" t="s">
        <v>3581</v>
      </c>
      <c r="D129" s="696">
        <v>2</v>
      </c>
      <c r="E129" s="736" t="s">
        <v>469</v>
      </c>
      <c r="F129" s="735" t="s">
        <v>515</v>
      </c>
      <c r="G129" s="1052"/>
      <c r="H129" s="893"/>
      <c r="I129" s="893"/>
      <c r="J129" s="893"/>
      <c r="K129" s="960"/>
      <c r="L129" s="960"/>
      <c r="M129" s="960"/>
      <c r="N129" s="963"/>
      <c r="O129" s="963"/>
      <c r="P129" s="963"/>
      <c r="Q129" s="963"/>
      <c r="R129" s="963"/>
      <c r="S129" s="963"/>
      <c r="T129" s="963"/>
      <c r="U129" s="963"/>
      <c r="V129" s="963"/>
      <c r="W129" s="963"/>
      <c r="X129" s="963"/>
      <c r="Y129" s="963"/>
      <c r="Z129" s="963"/>
    </row>
    <row r="130" spans="1:26" ht="16">
      <c r="A130" s="693"/>
      <c r="B130" s="161"/>
      <c r="C130" s="1069" t="s">
        <v>6319</v>
      </c>
      <c r="D130" s="696">
        <v>2</v>
      </c>
      <c r="E130" s="736" t="s">
        <v>469</v>
      </c>
      <c r="F130" s="735"/>
      <c r="G130" s="1052"/>
      <c r="H130" s="893"/>
      <c r="I130" s="893"/>
      <c r="J130" s="893"/>
      <c r="K130" s="960"/>
      <c r="L130" s="960"/>
      <c r="M130" s="960"/>
      <c r="N130" s="963"/>
      <c r="O130" s="963"/>
      <c r="P130" s="963"/>
      <c r="Q130" s="963"/>
      <c r="R130" s="963"/>
      <c r="S130" s="963"/>
      <c r="T130" s="963"/>
      <c r="U130" s="963"/>
      <c r="V130" s="963"/>
      <c r="W130" s="963"/>
      <c r="X130" s="963"/>
      <c r="Y130" s="963"/>
      <c r="Z130" s="963"/>
    </row>
    <row r="131" spans="1:26" ht="46.5" hidden="1" customHeight="1">
      <c r="A131" s="310" t="s">
        <v>1953</v>
      </c>
      <c r="B131" s="467" t="s">
        <v>520</v>
      </c>
      <c r="C131" s="106"/>
      <c r="D131" s="124"/>
      <c r="E131" s="141"/>
      <c r="F131" s="141"/>
      <c r="G131" s="141"/>
      <c r="H131" s="106"/>
      <c r="I131" s="105"/>
      <c r="J131" s="105"/>
      <c r="K131" s="106"/>
      <c r="L131" s="106"/>
      <c r="M131" s="106"/>
      <c r="N131" s="106"/>
      <c r="O131" s="106"/>
      <c r="P131" s="106"/>
      <c r="Q131" s="106"/>
      <c r="R131" s="106"/>
      <c r="S131" s="106"/>
      <c r="T131" s="106"/>
      <c r="U131" s="106"/>
      <c r="V131" s="106"/>
      <c r="W131" s="106"/>
      <c r="X131" s="106"/>
      <c r="Y131" s="106"/>
      <c r="Z131" s="106"/>
    </row>
    <row r="132" spans="1:26" ht="46.5" hidden="1" customHeight="1">
      <c r="A132" s="310" t="s">
        <v>521</v>
      </c>
      <c r="B132" s="173" t="s">
        <v>522</v>
      </c>
      <c r="C132" s="141"/>
      <c r="D132" s="124"/>
      <c r="E132" s="141"/>
      <c r="F132" s="141"/>
      <c r="G132" s="141"/>
      <c r="H132" s="106"/>
      <c r="I132" s="105"/>
      <c r="J132" s="105"/>
      <c r="K132" s="106"/>
      <c r="L132" s="106"/>
      <c r="M132" s="106"/>
      <c r="N132" s="106"/>
      <c r="O132" s="106"/>
      <c r="P132" s="106"/>
      <c r="Q132" s="106"/>
      <c r="R132" s="106"/>
      <c r="S132" s="106"/>
      <c r="T132" s="106"/>
      <c r="U132" s="106"/>
      <c r="V132" s="106"/>
      <c r="W132" s="106"/>
      <c r="X132" s="106"/>
      <c r="Y132" s="106"/>
      <c r="Z132" s="106"/>
    </row>
    <row r="133" spans="1:26" ht="19">
      <c r="A133" s="927" t="s">
        <v>218</v>
      </c>
      <c r="B133" s="1606" t="s">
        <v>219</v>
      </c>
      <c r="C133" s="1570"/>
      <c r="D133" s="1570"/>
      <c r="E133" s="1570"/>
      <c r="F133" s="1570"/>
      <c r="G133" s="1573"/>
      <c r="H133" s="816"/>
      <c r="I133" s="893">
        <f>SUM(D134:D141)</f>
        <v>16</v>
      </c>
      <c r="J133" s="893">
        <f>COUNT(D134:D141)*2</f>
        <v>16</v>
      </c>
      <c r="K133" s="960"/>
      <c r="L133" s="960"/>
      <c r="M133" s="960"/>
      <c r="N133" s="963"/>
      <c r="O133" s="963"/>
      <c r="P133" s="963"/>
      <c r="Q133" s="963"/>
      <c r="R133" s="963"/>
      <c r="S133" s="963"/>
      <c r="T133" s="963"/>
      <c r="U133" s="963"/>
      <c r="V133" s="963"/>
      <c r="W133" s="963"/>
      <c r="X133" s="963"/>
      <c r="Y133" s="963"/>
      <c r="Z133" s="963"/>
    </row>
    <row r="134" spans="1:26" ht="34">
      <c r="A134" s="693" t="s">
        <v>1954</v>
      </c>
      <c r="B134" s="467" t="s">
        <v>524</v>
      </c>
      <c r="C134" s="476" t="s">
        <v>6320</v>
      </c>
      <c r="D134" s="696">
        <v>2</v>
      </c>
      <c r="E134" s="696" t="s">
        <v>469</v>
      </c>
      <c r="F134" s="471"/>
      <c r="G134" s="1052"/>
      <c r="H134" s="893"/>
      <c r="I134" s="893"/>
      <c r="J134" s="893"/>
      <c r="K134" s="960"/>
      <c r="L134" s="960"/>
      <c r="M134" s="960"/>
      <c r="N134" s="963"/>
      <c r="O134" s="963"/>
      <c r="P134" s="963"/>
      <c r="Q134" s="963"/>
      <c r="R134" s="963"/>
      <c r="S134" s="963"/>
      <c r="T134" s="963"/>
      <c r="U134" s="963"/>
      <c r="V134" s="963"/>
      <c r="W134" s="963"/>
      <c r="X134" s="963"/>
      <c r="Y134" s="963"/>
      <c r="Z134" s="963"/>
    </row>
    <row r="135" spans="1:26" ht="16">
      <c r="A135" s="693"/>
      <c r="B135" s="467"/>
      <c r="C135" s="476" t="s">
        <v>6321</v>
      </c>
      <c r="D135" s="696">
        <v>2</v>
      </c>
      <c r="E135" s="696" t="s">
        <v>469</v>
      </c>
      <c r="F135" s="471"/>
      <c r="G135" s="1052"/>
      <c r="H135" s="893"/>
      <c r="I135" s="893"/>
      <c r="J135" s="893"/>
      <c r="K135" s="960"/>
      <c r="L135" s="960"/>
      <c r="M135" s="960"/>
      <c r="N135" s="963"/>
      <c r="O135" s="963"/>
      <c r="P135" s="963"/>
      <c r="Q135" s="963"/>
      <c r="R135" s="963"/>
      <c r="S135" s="963"/>
      <c r="T135" s="963"/>
      <c r="U135" s="963"/>
      <c r="V135" s="963"/>
      <c r="W135" s="963"/>
      <c r="X135" s="963"/>
      <c r="Y135" s="963"/>
      <c r="Z135" s="963"/>
    </row>
    <row r="136" spans="1:26" ht="32">
      <c r="A136" s="693"/>
      <c r="B136" s="467"/>
      <c r="C136" s="475" t="s">
        <v>5983</v>
      </c>
      <c r="D136" s="696">
        <v>2</v>
      </c>
      <c r="E136" s="696" t="s">
        <v>469</v>
      </c>
      <c r="F136" s="471"/>
      <c r="G136" s="1052"/>
      <c r="H136" s="893"/>
      <c r="I136" s="893"/>
      <c r="J136" s="893"/>
      <c r="K136" s="960"/>
      <c r="L136" s="960"/>
      <c r="M136" s="960"/>
      <c r="N136" s="963"/>
      <c r="O136" s="963"/>
      <c r="P136" s="963"/>
      <c r="Q136" s="963"/>
      <c r="R136" s="963"/>
      <c r="S136" s="963"/>
      <c r="T136" s="963"/>
      <c r="U136" s="963"/>
      <c r="V136" s="963"/>
      <c r="W136" s="963"/>
      <c r="X136" s="963"/>
      <c r="Y136" s="963"/>
      <c r="Z136" s="963"/>
    </row>
    <row r="137" spans="1:26" ht="16">
      <c r="A137" s="693"/>
      <c r="B137" s="467"/>
      <c r="C137" s="476" t="s">
        <v>1957</v>
      </c>
      <c r="D137" s="696">
        <v>2</v>
      </c>
      <c r="E137" s="696" t="s">
        <v>469</v>
      </c>
      <c r="F137" s="471"/>
      <c r="G137" s="1052"/>
      <c r="H137" s="893"/>
      <c r="I137" s="893"/>
      <c r="J137" s="893"/>
      <c r="K137" s="960"/>
      <c r="L137" s="960"/>
      <c r="M137" s="960"/>
      <c r="N137" s="963"/>
      <c r="O137" s="963"/>
      <c r="P137" s="963"/>
      <c r="Q137" s="963"/>
      <c r="R137" s="963"/>
      <c r="S137" s="963"/>
      <c r="T137" s="963"/>
      <c r="U137" s="963"/>
      <c r="V137" s="963"/>
      <c r="W137" s="963"/>
      <c r="X137" s="963"/>
      <c r="Y137" s="963"/>
      <c r="Z137" s="963"/>
    </row>
    <row r="138" spans="1:26" ht="34">
      <c r="A138" s="693" t="s">
        <v>1958</v>
      </c>
      <c r="B138" s="467" t="s">
        <v>528</v>
      </c>
      <c r="C138" s="475" t="s">
        <v>2639</v>
      </c>
      <c r="D138" s="696">
        <v>2</v>
      </c>
      <c r="E138" s="696" t="s">
        <v>324</v>
      </c>
      <c r="F138" s="471"/>
      <c r="G138" s="1052"/>
      <c r="H138" s="893"/>
      <c r="I138" s="893"/>
      <c r="J138" s="893"/>
      <c r="K138" s="960"/>
      <c r="L138" s="960"/>
      <c r="M138" s="960"/>
      <c r="N138" s="963"/>
      <c r="O138" s="963"/>
      <c r="P138" s="963"/>
      <c r="Q138" s="963"/>
      <c r="R138" s="963"/>
      <c r="S138" s="963"/>
      <c r="T138" s="963"/>
      <c r="U138" s="963"/>
      <c r="V138" s="963"/>
      <c r="W138" s="963"/>
      <c r="X138" s="963"/>
      <c r="Y138" s="963"/>
      <c r="Z138" s="963"/>
    </row>
    <row r="139" spans="1:26" ht="32">
      <c r="A139" s="693"/>
      <c r="B139" s="467"/>
      <c r="C139" s="475" t="s">
        <v>5649</v>
      </c>
      <c r="D139" s="696">
        <v>2</v>
      </c>
      <c r="E139" s="696" t="s">
        <v>324</v>
      </c>
      <c r="F139" s="471"/>
      <c r="G139" s="1052"/>
      <c r="H139" s="893"/>
      <c r="I139" s="893"/>
      <c r="J139" s="893"/>
      <c r="K139" s="960"/>
      <c r="L139" s="960"/>
      <c r="M139" s="960"/>
      <c r="N139" s="963"/>
      <c r="O139" s="963"/>
      <c r="P139" s="963"/>
      <c r="Q139" s="963"/>
      <c r="R139" s="963"/>
      <c r="S139" s="963"/>
      <c r="T139" s="963"/>
      <c r="U139" s="963"/>
      <c r="V139" s="963"/>
      <c r="W139" s="963"/>
      <c r="X139" s="963"/>
      <c r="Y139" s="963"/>
      <c r="Z139" s="963"/>
    </row>
    <row r="140" spans="1:26" ht="51">
      <c r="A140" s="693" t="s">
        <v>1960</v>
      </c>
      <c r="B140" s="467" t="s">
        <v>533</v>
      </c>
      <c r="C140" s="471" t="s">
        <v>534</v>
      </c>
      <c r="D140" s="696">
        <v>2</v>
      </c>
      <c r="E140" s="696" t="s">
        <v>912</v>
      </c>
      <c r="F140" s="471"/>
      <c r="G140" s="1052"/>
      <c r="H140" s="893"/>
      <c r="I140" s="893"/>
      <c r="J140" s="893"/>
      <c r="K140" s="960"/>
      <c r="L140" s="960"/>
      <c r="M140" s="960"/>
      <c r="N140" s="963"/>
      <c r="O140" s="963"/>
      <c r="P140" s="963"/>
      <c r="Q140" s="963"/>
      <c r="R140" s="963"/>
      <c r="S140" s="963"/>
      <c r="T140" s="963"/>
      <c r="U140" s="963"/>
      <c r="V140" s="963"/>
      <c r="W140" s="963"/>
      <c r="X140" s="963"/>
      <c r="Y140" s="963"/>
      <c r="Z140" s="963"/>
    </row>
    <row r="141" spans="1:26" ht="68">
      <c r="A141" s="693" t="s">
        <v>1962</v>
      </c>
      <c r="B141" s="467" t="s">
        <v>537</v>
      </c>
      <c r="C141" s="476" t="s">
        <v>6322</v>
      </c>
      <c r="D141" s="696">
        <v>2</v>
      </c>
      <c r="E141" s="696" t="s">
        <v>324</v>
      </c>
      <c r="F141" s="471" t="s">
        <v>6323</v>
      </c>
      <c r="G141" s="1052"/>
      <c r="H141" s="893"/>
      <c r="I141" s="893"/>
      <c r="J141" s="893"/>
      <c r="K141" s="960"/>
      <c r="L141" s="960"/>
      <c r="M141" s="960"/>
      <c r="N141" s="963"/>
      <c r="O141" s="963"/>
      <c r="P141" s="963"/>
      <c r="Q141" s="963"/>
      <c r="R141" s="963"/>
      <c r="S141" s="963"/>
      <c r="T141" s="963"/>
      <c r="U141" s="963"/>
      <c r="V141" s="963"/>
      <c r="W141" s="963"/>
      <c r="X141" s="963"/>
      <c r="Y141" s="963"/>
      <c r="Z141" s="963"/>
    </row>
    <row r="142" spans="1:26" ht="19">
      <c r="A142" s="927" t="s">
        <v>220</v>
      </c>
      <c r="B142" s="1606" t="s">
        <v>1965</v>
      </c>
      <c r="C142" s="1570"/>
      <c r="D142" s="1570"/>
      <c r="E142" s="1570"/>
      <c r="F142" s="1570"/>
      <c r="G142" s="1573"/>
      <c r="H142" s="816"/>
      <c r="I142" s="893">
        <f>SUM(D143:D149)</f>
        <v>14</v>
      </c>
      <c r="J142" s="893">
        <f>COUNT(D143:D149)*2</f>
        <v>14</v>
      </c>
      <c r="K142" s="960"/>
      <c r="L142" s="960"/>
      <c r="M142" s="960"/>
      <c r="N142" s="963"/>
      <c r="O142" s="963"/>
      <c r="P142" s="963"/>
      <c r="Q142" s="963"/>
      <c r="R142" s="963"/>
      <c r="S142" s="963"/>
      <c r="T142" s="963"/>
      <c r="U142" s="963"/>
      <c r="V142" s="963"/>
      <c r="W142" s="963"/>
      <c r="X142" s="963"/>
      <c r="Y142" s="963"/>
      <c r="Z142" s="963"/>
    </row>
    <row r="143" spans="1:26" ht="51">
      <c r="A143" s="693" t="s">
        <v>1966</v>
      </c>
      <c r="B143" s="467" t="s">
        <v>541</v>
      </c>
      <c r="C143" s="476" t="s">
        <v>6324</v>
      </c>
      <c r="D143" s="696">
        <v>2</v>
      </c>
      <c r="E143" s="696" t="s">
        <v>1972</v>
      </c>
      <c r="F143" s="471"/>
      <c r="G143" s="1052"/>
      <c r="H143" s="893"/>
      <c r="I143" s="893"/>
      <c r="J143" s="893"/>
      <c r="K143" s="960"/>
      <c r="L143" s="960"/>
      <c r="M143" s="960"/>
      <c r="N143" s="963"/>
      <c r="O143" s="963"/>
      <c r="P143" s="963"/>
      <c r="Q143" s="963"/>
      <c r="R143" s="963"/>
      <c r="S143" s="963"/>
      <c r="T143" s="963"/>
      <c r="U143" s="963"/>
      <c r="V143" s="963"/>
      <c r="W143" s="963"/>
      <c r="X143" s="963"/>
      <c r="Y143" s="963"/>
      <c r="Z143" s="963"/>
    </row>
    <row r="144" spans="1:26" ht="16">
      <c r="A144" s="693"/>
      <c r="B144" s="467"/>
      <c r="C144" s="476" t="s">
        <v>6325</v>
      </c>
      <c r="D144" s="696">
        <v>2</v>
      </c>
      <c r="E144" s="696" t="s">
        <v>369</v>
      </c>
      <c r="F144" s="471"/>
      <c r="G144" s="1052"/>
      <c r="H144" s="893"/>
      <c r="I144" s="893"/>
      <c r="J144" s="893"/>
      <c r="K144" s="960"/>
      <c r="L144" s="960"/>
      <c r="M144" s="960"/>
      <c r="N144" s="963"/>
      <c r="O144" s="963"/>
      <c r="P144" s="963"/>
      <c r="Q144" s="963"/>
      <c r="R144" s="963"/>
      <c r="S144" s="963"/>
      <c r="T144" s="963"/>
      <c r="U144" s="963"/>
      <c r="V144" s="963"/>
      <c r="W144" s="963"/>
      <c r="X144" s="963"/>
      <c r="Y144" s="963"/>
      <c r="Z144" s="963"/>
    </row>
    <row r="145" spans="1:26" ht="16">
      <c r="A145" s="693"/>
      <c r="B145" s="467"/>
      <c r="C145" s="476" t="s">
        <v>6326</v>
      </c>
      <c r="D145" s="696">
        <v>2</v>
      </c>
      <c r="E145" s="696" t="s">
        <v>369</v>
      </c>
      <c r="F145" s="471"/>
      <c r="G145" s="1052"/>
      <c r="H145" s="893"/>
      <c r="I145" s="893"/>
      <c r="J145" s="893"/>
      <c r="K145" s="960"/>
      <c r="L145" s="960"/>
      <c r="M145" s="960"/>
      <c r="N145" s="963"/>
      <c r="O145" s="963"/>
      <c r="P145" s="963"/>
      <c r="Q145" s="963"/>
      <c r="R145" s="963"/>
      <c r="S145" s="963"/>
      <c r="T145" s="963"/>
      <c r="U145" s="963"/>
      <c r="V145" s="963"/>
      <c r="W145" s="963"/>
      <c r="X145" s="963"/>
      <c r="Y145" s="963"/>
      <c r="Z145" s="963"/>
    </row>
    <row r="146" spans="1:26" ht="34">
      <c r="A146" s="693" t="s">
        <v>1968</v>
      </c>
      <c r="B146" s="467" t="s">
        <v>544</v>
      </c>
      <c r="C146" s="476" t="s">
        <v>6327</v>
      </c>
      <c r="D146" s="696">
        <v>2</v>
      </c>
      <c r="E146" s="696" t="s">
        <v>469</v>
      </c>
      <c r="F146" s="471"/>
      <c r="G146" s="1052"/>
      <c r="H146" s="893"/>
      <c r="I146" s="893"/>
      <c r="J146" s="893"/>
      <c r="K146" s="960"/>
      <c r="L146" s="960"/>
      <c r="M146" s="960"/>
      <c r="N146" s="963"/>
      <c r="O146" s="963"/>
      <c r="P146" s="963"/>
      <c r="Q146" s="963"/>
      <c r="R146" s="963"/>
      <c r="S146" s="963"/>
      <c r="T146" s="963"/>
      <c r="U146" s="963"/>
      <c r="V146" s="963"/>
      <c r="W146" s="963"/>
      <c r="X146" s="963"/>
      <c r="Y146" s="963"/>
      <c r="Z146" s="963"/>
    </row>
    <row r="147" spans="1:26" ht="34">
      <c r="A147" s="693" t="s">
        <v>1969</v>
      </c>
      <c r="B147" s="467" t="s">
        <v>547</v>
      </c>
      <c r="C147" s="476" t="s">
        <v>6328</v>
      </c>
      <c r="D147" s="696">
        <v>2</v>
      </c>
      <c r="E147" s="696" t="s">
        <v>549</v>
      </c>
      <c r="F147" s="471"/>
      <c r="G147" s="1052"/>
      <c r="H147" s="893"/>
      <c r="I147" s="893"/>
      <c r="J147" s="893"/>
      <c r="K147" s="960"/>
      <c r="L147" s="960"/>
      <c r="M147" s="960"/>
      <c r="N147" s="963"/>
      <c r="O147" s="963"/>
      <c r="P147" s="963"/>
      <c r="Q147" s="963"/>
      <c r="R147" s="963"/>
      <c r="S147" s="963"/>
      <c r="T147" s="963"/>
      <c r="U147" s="963"/>
      <c r="V147" s="963"/>
      <c r="W147" s="963"/>
      <c r="X147" s="963"/>
      <c r="Y147" s="963"/>
      <c r="Z147" s="963"/>
    </row>
    <row r="148" spans="1:26" ht="34">
      <c r="A148" s="693" t="s">
        <v>1970</v>
      </c>
      <c r="B148" s="467" t="s">
        <v>551</v>
      </c>
      <c r="C148" s="471" t="s">
        <v>6329</v>
      </c>
      <c r="D148" s="696">
        <v>2</v>
      </c>
      <c r="E148" s="696" t="s">
        <v>561</v>
      </c>
      <c r="F148" s="471"/>
      <c r="G148" s="1052"/>
      <c r="H148" s="893"/>
      <c r="I148" s="893"/>
      <c r="J148" s="893"/>
      <c r="K148" s="960"/>
      <c r="L148" s="960"/>
      <c r="M148" s="960"/>
      <c r="N148" s="963"/>
      <c r="O148" s="963"/>
      <c r="P148" s="963"/>
      <c r="Q148" s="963"/>
      <c r="R148" s="963"/>
      <c r="S148" s="963"/>
      <c r="T148" s="963"/>
      <c r="U148" s="963"/>
      <c r="V148" s="963"/>
      <c r="W148" s="963"/>
      <c r="X148" s="963"/>
      <c r="Y148" s="963"/>
      <c r="Z148" s="963"/>
    </row>
    <row r="149" spans="1:26" ht="48">
      <c r="A149" s="693" t="s">
        <v>1973</v>
      </c>
      <c r="B149" s="467" t="s">
        <v>556</v>
      </c>
      <c r="C149" s="475" t="s">
        <v>4162</v>
      </c>
      <c r="D149" s="696">
        <v>2</v>
      </c>
      <c r="E149" s="696" t="s">
        <v>469</v>
      </c>
      <c r="F149" s="471"/>
      <c r="G149" s="1052"/>
      <c r="H149" s="893"/>
      <c r="I149" s="893"/>
      <c r="J149" s="893"/>
      <c r="K149" s="960"/>
      <c r="L149" s="960"/>
      <c r="M149" s="960"/>
      <c r="N149" s="963"/>
      <c r="O149" s="963"/>
      <c r="P149" s="963"/>
      <c r="Q149" s="963"/>
      <c r="R149" s="963"/>
      <c r="S149" s="963"/>
      <c r="T149" s="963"/>
      <c r="U149" s="963"/>
      <c r="V149" s="963"/>
      <c r="W149" s="963"/>
      <c r="X149" s="963"/>
      <c r="Y149" s="963"/>
      <c r="Z149" s="963"/>
    </row>
    <row r="150" spans="1:26" ht="19">
      <c r="A150" s="927" t="s">
        <v>222</v>
      </c>
      <c r="B150" s="1606" t="s">
        <v>5654</v>
      </c>
      <c r="C150" s="1570"/>
      <c r="D150" s="1570"/>
      <c r="E150" s="1570"/>
      <c r="F150" s="1570"/>
      <c r="G150" s="1573"/>
      <c r="H150" s="816"/>
      <c r="I150" s="893">
        <f>SUM(D151:D158)</f>
        <v>12</v>
      </c>
      <c r="J150" s="893">
        <f>COUNT(D151:D158)*2</f>
        <v>12</v>
      </c>
      <c r="K150" s="960"/>
      <c r="L150" s="960"/>
      <c r="M150" s="960"/>
      <c r="N150" s="963"/>
      <c r="O150" s="963"/>
      <c r="P150" s="963"/>
      <c r="Q150" s="963"/>
      <c r="R150" s="963"/>
      <c r="S150" s="963"/>
      <c r="T150" s="963"/>
      <c r="U150" s="963"/>
      <c r="V150" s="963"/>
      <c r="W150" s="963"/>
      <c r="X150" s="963"/>
      <c r="Y150" s="963"/>
      <c r="Z150" s="963"/>
    </row>
    <row r="151" spans="1:26" ht="51">
      <c r="A151" s="693" t="s">
        <v>558</v>
      </c>
      <c r="B151" s="467" t="s">
        <v>559</v>
      </c>
      <c r="C151" s="476" t="s">
        <v>6330</v>
      </c>
      <c r="D151" s="696">
        <v>2</v>
      </c>
      <c r="E151" s="696" t="s">
        <v>561</v>
      </c>
      <c r="F151" s="471"/>
      <c r="G151" s="1052"/>
      <c r="H151" s="893"/>
      <c r="I151" s="893"/>
      <c r="J151" s="893"/>
      <c r="K151" s="960"/>
      <c r="L151" s="960"/>
      <c r="M151" s="960"/>
      <c r="N151" s="963"/>
      <c r="O151" s="963"/>
      <c r="P151" s="963"/>
      <c r="Q151" s="963"/>
      <c r="R151" s="963"/>
      <c r="S151" s="963"/>
      <c r="T151" s="963"/>
      <c r="U151" s="963"/>
      <c r="V151" s="963"/>
      <c r="W151" s="963"/>
      <c r="X151" s="963"/>
      <c r="Y151" s="963"/>
      <c r="Z151" s="963"/>
    </row>
    <row r="152" spans="1:26" ht="32">
      <c r="A152" s="693"/>
      <c r="B152" s="467"/>
      <c r="C152" s="476" t="s">
        <v>6331</v>
      </c>
      <c r="D152" s="696">
        <v>2</v>
      </c>
      <c r="E152" s="696" t="s">
        <v>561</v>
      </c>
      <c r="F152" s="471"/>
      <c r="G152" s="1052"/>
      <c r="H152" s="893"/>
      <c r="I152" s="893"/>
      <c r="J152" s="893"/>
      <c r="K152" s="960"/>
      <c r="L152" s="960"/>
      <c r="M152" s="960"/>
      <c r="N152" s="963"/>
      <c r="O152" s="963"/>
      <c r="P152" s="963"/>
      <c r="Q152" s="963"/>
      <c r="R152" s="963"/>
      <c r="S152" s="963"/>
      <c r="T152" s="963"/>
      <c r="U152" s="963"/>
      <c r="V152" s="963"/>
      <c r="W152" s="963"/>
      <c r="X152" s="963"/>
      <c r="Y152" s="963"/>
      <c r="Z152" s="963"/>
    </row>
    <row r="153" spans="1:26" ht="34">
      <c r="A153" s="693" t="s">
        <v>1977</v>
      </c>
      <c r="B153" s="467" t="s">
        <v>563</v>
      </c>
      <c r="C153" s="471" t="s">
        <v>564</v>
      </c>
      <c r="D153" s="696">
        <v>2</v>
      </c>
      <c r="E153" s="696" t="s">
        <v>561</v>
      </c>
      <c r="F153" s="471"/>
      <c r="G153" s="1052"/>
      <c r="H153" s="893"/>
      <c r="I153" s="893"/>
      <c r="J153" s="893"/>
      <c r="K153" s="960"/>
      <c r="L153" s="960"/>
      <c r="M153" s="960"/>
      <c r="N153" s="963"/>
      <c r="O153" s="963"/>
      <c r="P153" s="963"/>
      <c r="Q153" s="963"/>
      <c r="R153" s="963"/>
      <c r="S153" s="963"/>
      <c r="T153" s="963"/>
      <c r="U153" s="963"/>
      <c r="V153" s="963"/>
      <c r="W153" s="963"/>
      <c r="X153" s="963"/>
      <c r="Y153" s="963"/>
      <c r="Z153" s="963"/>
    </row>
    <row r="154" spans="1:26" ht="34">
      <c r="A154" s="693" t="s">
        <v>1980</v>
      </c>
      <c r="B154" s="467" t="s">
        <v>566</v>
      </c>
      <c r="C154" s="471" t="s">
        <v>567</v>
      </c>
      <c r="D154" s="696">
        <v>2</v>
      </c>
      <c r="E154" s="696" t="s">
        <v>561</v>
      </c>
      <c r="F154" s="471"/>
      <c r="G154" s="1052"/>
      <c r="H154" s="893"/>
      <c r="I154" s="893"/>
      <c r="J154" s="893"/>
      <c r="K154" s="960"/>
      <c r="L154" s="960"/>
      <c r="M154" s="960"/>
      <c r="N154" s="963"/>
      <c r="O154" s="963"/>
      <c r="P154" s="963"/>
      <c r="Q154" s="963"/>
      <c r="R154" s="963"/>
      <c r="S154" s="963"/>
      <c r="T154" s="963"/>
      <c r="U154" s="963"/>
      <c r="V154" s="963"/>
      <c r="W154" s="963"/>
      <c r="X154" s="963"/>
      <c r="Y154" s="963"/>
      <c r="Z154" s="963"/>
    </row>
    <row r="155" spans="1:26" ht="62.25" hidden="1" customHeight="1">
      <c r="A155" s="310" t="s">
        <v>1981</v>
      </c>
      <c r="B155" s="467" t="s">
        <v>569</v>
      </c>
      <c r="C155" s="150"/>
      <c r="D155" s="124"/>
      <c r="E155" s="106"/>
      <c r="F155" s="141"/>
      <c r="G155" s="141"/>
      <c r="H155" s="106"/>
      <c r="I155" s="105"/>
      <c r="J155" s="105"/>
      <c r="K155" s="106"/>
      <c r="L155" s="106"/>
      <c r="M155" s="106"/>
      <c r="N155" s="106"/>
      <c r="O155" s="106"/>
      <c r="P155" s="106"/>
      <c r="Q155" s="106"/>
      <c r="R155" s="106"/>
      <c r="S155" s="106"/>
      <c r="T155" s="106"/>
      <c r="U155" s="106"/>
      <c r="V155" s="106"/>
      <c r="W155" s="106"/>
      <c r="X155" s="106"/>
      <c r="Y155" s="106"/>
      <c r="Z155" s="106"/>
    </row>
    <row r="156" spans="1:26" ht="51">
      <c r="A156" s="693" t="s">
        <v>1983</v>
      </c>
      <c r="B156" s="467" t="s">
        <v>573</v>
      </c>
      <c r="C156" s="475" t="s">
        <v>1984</v>
      </c>
      <c r="D156" s="696">
        <v>2</v>
      </c>
      <c r="E156" s="696" t="s">
        <v>571</v>
      </c>
      <c r="F156" s="471"/>
      <c r="G156" s="1052"/>
      <c r="H156" s="893"/>
      <c r="I156" s="893"/>
      <c r="J156" s="893"/>
      <c r="K156" s="960"/>
      <c r="L156" s="960"/>
      <c r="M156" s="960"/>
      <c r="N156" s="963"/>
      <c r="O156" s="963"/>
      <c r="P156" s="963"/>
      <c r="Q156" s="963"/>
      <c r="R156" s="963"/>
      <c r="S156" s="963"/>
      <c r="T156" s="963"/>
      <c r="U156" s="963"/>
      <c r="V156" s="963"/>
      <c r="W156" s="963"/>
      <c r="X156" s="963"/>
      <c r="Y156" s="963"/>
      <c r="Z156" s="963"/>
    </row>
    <row r="157" spans="1:26" ht="16">
      <c r="A157" s="693"/>
      <c r="B157" s="467"/>
      <c r="C157" s="471" t="s">
        <v>6332</v>
      </c>
      <c r="D157" s="696">
        <v>2</v>
      </c>
      <c r="E157" s="696" t="s">
        <v>571</v>
      </c>
      <c r="F157" s="471"/>
      <c r="G157" s="1052"/>
      <c r="H157" s="893"/>
      <c r="I157" s="893"/>
      <c r="J157" s="893"/>
      <c r="K157" s="960"/>
      <c r="L157" s="960"/>
      <c r="M157" s="960"/>
      <c r="N157" s="963"/>
      <c r="O157" s="963"/>
      <c r="P157" s="963"/>
      <c r="Q157" s="963"/>
      <c r="R157" s="963"/>
      <c r="S157" s="963"/>
      <c r="T157" s="963"/>
      <c r="U157" s="963"/>
      <c r="V157" s="963"/>
      <c r="W157" s="963"/>
      <c r="X157" s="963"/>
      <c r="Y157" s="963"/>
      <c r="Z157" s="963"/>
    </row>
    <row r="158" spans="1:26" ht="62.25" hidden="1" customHeight="1">
      <c r="A158" s="310" t="s">
        <v>574</v>
      </c>
      <c r="B158" s="176" t="s">
        <v>575</v>
      </c>
      <c r="C158" s="106"/>
      <c r="D158" s="131"/>
      <c r="E158" s="143"/>
      <c r="F158" s="143"/>
      <c r="G158" s="141"/>
      <c r="H158" s="106"/>
      <c r="I158" s="105"/>
      <c r="J158" s="105"/>
      <c r="K158" s="106"/>
      <c r="L158" s="106"/>
      <c r="M158" s="106"/>
      <c r="N158" s="106"/>
      <c r="O158" s="106"/>
      <c r="P158" s="106"/>
      <c r="Q158" s="106"/>
      <c r="R158" s="106"/>
      <c r="S158" s="106"/>
      <c r="T158" s="106"/>
      <c r="U158" s="106"/>
      <c r="V158" s="106"/>
      <c r="W158" s="106"/>
      <c r="X158" s="106"/>
      <c r="Y158" s="106"/>
      <c r="Z158" s="106"/>
    </row>
    <row r="159" spans="1:26" ht="15" hidden="1" customHeight="1">
      <c r="A159" s="310" t="s">
        <v>63</v>
      </c>
      <c r="B159" s="335" t="s">
        <v>64</v>
      </c>
      <c r="C159" s="336"/>
      <c r="D159" s="336"/>
      <c r="E159" s="336"/>
      <c r="F159" s="336"/>
      <c r="G159" s="469"/>
      <c r="H159" s="470"/>
      <c r="I159" s="319">
        <f>SUM(D160:D170)</f>
        <v>0</v>
      </c>
      <c r="J159" s="319">
        <f>COUNT(D160:D170)*2</f>
        <v>0</v>
      </c>
      <c r="K159" s="106"/>
      <c r="L159" s="106"/>
      <c r="M159" s="106"/>
      <c r="N159" s="106"/>
      <c r="O159" s="106"/>
      <c r="P159" s="106"/>
      <c r="Q159" s="106"/>
      <c r="R159" s="106"/>
      <c r="S159" s="106"/>
      <c r="T159" s="106"/>
      <c r="U159" s="106"/>
      <c r="V159" s="106"/>
      <c r="W159" s="106"/>
      <c r="X159" s="106"/>
      <c r="Y159" s="106"/>
      <c r="Z159" s="106"/>
    </row>
    <row r="160" spans="1:26" ht="57" hidden="1" customHeight="1">
      <c r="A160" s="334" t="s">
        <v>576</v>
      </c>
      <c r="B160" s="179" t="s">
        <v>577</v>
      </c>
      <c r="C160" s="179" t="s">
        <v>578</v>
      </c>
      <c r="D160" s="180"/>
      <c r="E160" s="141"/>
      <c r="F160" s="179" t="s">
        <v>579</v>
      </c>
      <c r="G160" s="472"/>
      <c r="H160" s="461"/>
      <c r="I160" s="105"/>
      <c r="J160" s="105"/>
      <c r="K160" s="106"/>
      <c r="L160" s="106"/>
      <c r="M160" s="106"/>
      <c r="N160" s="106"/>
      <c r="O160" s="106"/>
      <c r="P160" s="106"/>
      <c r="Q160" s="106"/>
      <c r="R160" s="106"/>
      <c r="S160" s="106"/>
      <c r="T160" s="106"/>
      <c r="U160" s="106"/>
      <c r="V160" s="106"/>
      <c r="W160" s="106"/>
      <c r="X160" s="106"/>
      <c r="Y160" s="106"/>
      <c r="Z160" s="106"/>
    </row>
    <row r="161" spans="1:26" ht="28.5" hidden="1" customHeight="1">
      <c r="A161" s="334" t="s">
        <v>580</v>
      </c>
      <c r="B161" s="179" t="s">
        <v>581</v>
      </c>
      <c r="C161" s="179" t="s">
        <v>582</v>
      </c>
      <c r="D161" s="180"/>
      <c r="E161" s="141"/>
      <c r="F161" s="179" t="s">
        <v>583</v>
      </c>
      <c r="G161" s="472"/>
      <c r="H161" s="461"/>
      <c r="I161" s="105"/>
      <c r="J161" s="105"/>
      <c r="K161" s="106"/>
      <c r="L161" s="106"/>
      <c r="M161" s="106"/>
      <c r="N161" s="106"/>
      <c r="O161" s="106"/>
      <c r="P161" s="106"/>
      <c r="Q161" s="106"/>
      <c r="R161" s="106"/>
      <c r="S161" s="106"/>
      <c r="T161" s="106"/>
      <c r="U161" s="106"/>
      <c r="V161" s="106"/>
      <c r="W161" s="106"/>
      <c r="X161" s="106"/>
      <c r="Y161" s="106"/>
      <c r="Z161" s="106"/>
    </row>
    <row r="162" spans="1:26" ht="72" hidden="1" customHeight="1">
      <c r="A162" s="334" t="s">
        <v>584</v>
      </c>
      <c r="B162" s="179" t="s">
        <v>585</v>
      </c>
      <c r="C162" s="179" t="s">
        <v>586</v>
      </c>
      <c r="D162" s="180"/>
      <c r="E162" s="141"/>
      <c r="F162" s="179" t="s">
        <v>587</v>
      </c>
      <c r="G162" s="472"/>
      <c r="H162" s="461"/>
      <c r="I162" s="105"/>
      <c r="J162" s="105"/>
      <c r="K162" s="106"/>
      <c r="L162" s="106"/>
      <c r="M162" s="106"/>
      <c r="N162" s="106"/>
      <c r="O162" s="106"/>
      <c r="P162" s="106"/>
      <c r="Q162" s="106"/>
      <c r="R162" s="106"/>
      <c r="S162" s="106"/>
      <c r="T162" s="106"/>
      <c r="U162" s="106"/>
      <c r="V162" s="106"/>
      <c r="W162" s="106"/>
      <c r="X162" s="106"/>
      <c r="Y162" s="106"/>
      <c r="Z162" s="106"/>
    </row>
    <row r="163" spans="1:26" ht="86.25" hidden="1" customHeight="1">
      <c r="A163" s="334" t="s">
        <v>588</v>
      </c>
      <c r="B163" s="179" t="s">
        <v>589</v>
      </c>
      <c r="C163" s="179" t="s">
        <v>590</v>
      </c>
      <c r="D163" s="180"/>
      <c r="E163" s="141"/>
      <c r="F163" s="179" t="s">
        <v>591</v>
      </c>
      <c r="G163" s="472"/>
      <c r="H163" s="461"/>
      <c r="I163" s="105"/>
      <c r="J163" s="105"/>
      <c r="K163" s="106"/>
      <c r="L163" s="106"/>
      <c r="M163" s="106"/>
      <c r="N163" s="106"/>
      <c r="O163" s="106"/>
      <c r="P163" s="106"/>
      <c r="Q163" s="106"/>
      <c r="R163" s="106"/>
      <c r="S163" s="106"/>
      <c r="T163" s="106"/>
      <c r="U163" s="106"/>
      <c r="V163" s="106"/>
      <c r="W163" s="106"/>
      <c r="X163" s="106"/>
      <c r="Y163" s="106"/>
      <c r="Z163" s="106"/>
    </row>
    <row r="164" spans="1:26" ht="72" hidden="1" customHeight="1">
      <c r="A164" s="334" t="s">
        <v>592</v>
      </c>
      <c r="B164" s="179" t="s">
        <v>593</v>
      </c>
      <c r="C164" s="179" t="s">
        <v>594</v>
      </c>
      <c r="D164" s="180"/>
      <c r="E164" s="141"/>
      <c r="F164" s="179" t="s">
        <v>595</v>
      </c>
      <c r="G164" s="472"/>
      <c r="H164" s="461"/>
      <c r="I164" s="105"/>
      <c r="J164" s="105"/>
      <c r="K164" s="106"/>
      <c r="L164" s="106"/>
      <c r="M164" s="106"/>
      <c r="N164" s="106"/>
      <c r="O164" s="106"/>
      <c r="P164" s="106"/>
      <c r="Q164" s="106"/>
      <c r="R164" s="106"/>
      <c r="S164" s="106"/>
      <c r="T164" s="106"/>
      <c r="U164" s="106"/>
      <c r="V164" s="106"/>
      <c r="W164" s="106"/>
      <c r="X164" s="106"/>
      <c r="Y164" s="106"/>
      <c r="Z164" s="106"/>
    </row>
    <row r="165" spans="1:26" ht="28.5" hidden="1" customHeight="1">
      <c r="A165" s="334" t="s">
        <v>596</v>
      </c>
      <c r="B165" s="179" t="s">
        <v>597</v>
      </c>
      <c r="C165" s="141"/>
      <c r="D165" s="124"/>
      <c r="E165" s="141"/>
      <c r="F165" s="141"/>
      <c r="G165" s="472"/>
      <c r="H165" s="461"/>
      <c r="I165" s="105"/>
      <c r="J165" s="105"/>
      <c r="K165" s="106"/>
      <c r="L165" s="106"/>
      <c r="M165" s="106"/>
      <c r="N165" s="106"/>
      <c r="O165" s="106"/>
      <c r="P165" s="106"/>
      <c r="Q165" s="106"/>
      <c r="R165" s="106"/>
      <c r="S165" s="106"/>
      <c r="T165" s="106"/>
      <c r="U165" s="106"/>
      <c r="V165" s="106"/>
      <c r="W165" s="106"/>
      <c r="X165" s="106"/>
      <c r="Y165" s="106"/>
      <c r="Z165" s="106"/>
    </row>
    <row r="166" spans="1:26" ht="63.75" hidden="1" customHeight="1">
      <c r="A166" s="310" t="s">
        <v>608</v>
      </c>
      <c r="B166" s="492" t="s">
        <v>609</v>
      </c>
      <c r="C166" s="492"/>
      <c r="D166" s="737"/>
      <c r="E166" s="1002"/>
      <c r="F166" s="383"/>
      <c r="G166" s="313"/>
      <c r="H166" s="279"/>
      <c r="I166" s="319"/>
      <c r="J166" s="319"/>
      <c r="K166" s="106"/>
      <c r="L166" s="106"/>
      <c r="M166" s="106"/>
      <c r="N166" s="106"/>
      <c r="O166" s="106"/>
      <c r="P166" s="106"/>
      <c r="Q166" s="106"/>
      <c r="R166" s="106"/>
      <c r="S166" s="106"/>
      <c r="T166" s="106"/>
      <c r="U166" s="106"/>
      <c r="V166" s="106"/>
      <c r="W166" s="106"/>
      <c r="X166" s="106"/>
      <c r="Y166" s="106"/>
      <c r="Z166" s="106"/>
    </row>
    <row r="167" spans="1:26" ht="72" hidden="1" customHeight="1">
      <c r="A167" s="334" t="s">
        <v>613</v>
      </c>
      <c r="B167" s="179" t="s">
        <v>1988</v>
      </c>
      <c r="C167" s="179" t="s">
        <v>615</v>
      </c>
      <c r="D167" s="180"/>
      <c r="E167" s="141"/>
      <c r="F167" s="179" t="s">
        <v>616</v>
      </c>
      <c r="G167" s="472"/>
      <c r="H167" s="461"/>
      <c r="I167" s="105"/>
      <c r="J167" s="105"/>
      <c r="K167" s="106"/>
      <c r="L167" s="106"/>
      <c r="M167" s="106"/>
      <c r="N167" s="106"/>
      <c r="O167" s="106"/>
      <c r="P167" s="106"/>
      <c r="Q167" s="106"/>
      <c r="R167" s="106"/>
      <c r="S167" s="106"/>
      <c r="T167" s="106"/>
      <c r="U167" s="106"/>
      <c r="V167" s="106"/>
      <c r="W167" s="106"/>
      <c r="X167" s="106"/>
      <c r="Y167" s="106"/>
      <c r="Z167" s="106"/>
    </row>
    <row r="168" spans="1:26" ht="100.5" hidden="1" customHeight="1">
      <c r="A168" s="334" t="s">
        <v>617</v>
      </c>
      <c r="B168" s="179" t="s">
        <v>618</v>
      </c>
      <c r="C168" s="179" t="s">
        <v>619</v>
      </c>
      <c r="D168" s="180"/>
      <c r="E168" s="141"/>
      <c r="F168" s="179" t="s">
        <v>620</v>
      </c>
      <c r="G168" s="472"/>
      <c r="H168" s="461"/>
      <c r="I168" s="105"/>
      <c r="J168" s="105"/>
      <c r="K168" s="106"/>
      <c r="L168" s="106"/>
      <c r="M168" s="106"/>
      <c r="N168" s="106"/>
      <c r="O168" s="106"/>
      <c r="P168" s="106"/>
      <c r="Q168" s="106"/>
      <c r="R168" s="106"/>
      <c r="S168" s="106"/>
      <c r="T168" s="106"/>
      <c r="U168" s="106"/>
      <c r="V168" s="106"/>
      <c r="W168" s="106"/>
      <c r="X168" s="106"/>
      <c r="Y168" s="106"/>
      <c r="Z168" s="106"/>
    </row>
    <row r="169" spans="1:26" ht="72" hidden="1" customHeight="1">
      <c r="A169" s="334" t="s">
        <v>621</v>
      </c>
      <c r="B169" s="179" t="s">
        <v>622</v>
      </c>
      <c r="C169" s="179" t="s">
        <v>623</v>
      </c>
      <c r="D169" s="180"/>
      <c r="E169" s="141"/>
      <c r="F169" s="179" t="s">
        <v>624</v>
      </c>
      <c r="G169" s="472"/>
      <c r="H169" s="461"/>
      <c r="I169" s="105"/>
      <c r="J169" s="105"/>
      <c r="K169" s="106"/>
      <c r="L169" s="106"/>
      <c r="M169" s="106"/>
      <c r="N169" s="106"/>
      <c r="O169" s="106"/>
      <c r="P169" s="106"/>
      <c r="Q169" s="106"/>
      <c r="R169" s="106"/>
      <c r="S169" s="106"/>
      <c r="T169" s="106"/>
      <c r="U169" s="106"/>
      <c r="V169" s="106"/>
      <c r="W169" s="106"/>
      <c r="X169" s="106"/>
      <c r="Y169" s="106"/>
      <c r="Z169" s="106"/>
    </row>
    <row r="170" spans="1:26" ht="30.75" hidden="1" customHeight="1">
      <c r="A170" s="334" t="s">
        <v>625</v>
      </c>
      <c r="B170" s="179" t="s">
        <v>626</v>
      </c>
      <c r="C170" s="179" t="s">
        <v>627</v>
      </c>
      <c r="D170" s="178"/>
      <c r="E170" s="106"/>
      <c r="F170" s="179" t="s">
        <v>628</v>
      </c>
      <c r="G170" s="472"/>
      <c r="H170" s="461"/>
      <c r="I170" s="105"/>
      <c r="J170" s="105"/>
      <c r="K170" s="106"/>
      <c r="L170" s="106"/>
      <c r="M170" s="106"/>
      <c r="N170" s="106"/>
      <c r="O170" s="106"/>
      <c r="P170" s="106"/>
      <c r="Q170" s="106"/>
      <c r="R170" s="106"/>
      <c r="S170" s="106"/>
      <c r="T170" s="106"/>
      <c r="U170" s="106"/>
      <c r="V170" s="106"/>
      <c r="W170" s="106"/>
      <c r="X170" s="106"/>
      <c r="Y170" s="106"/>
      <c r="Z170" s="106"/>
    </row>
    <row r="171" spans="1:26" ht="21">
      <c r="A171" s="1053"/>
      <c r="B171" s="1773" t="s">
        <v>631</v>
      </c>
      <c r="C171" s="1570"/>
      <c r="D171" s="1570"/>
      <c r="E171" s="1570"/>
      <c r="F171" s="1570"/>
      <c r="G171" s="1573"/>
      <c r="H171" s="1038"/>
      <c r="I171" s="893">
        <f t="shared" ref="I171:J171" si="3">I172+I194+I201+I207+I215+I227+I246</f>
        <v>168</v>
      </c>
      <c r="J171" s="893">
        <f t="shared" si="3"/>
        <v>168</v>
      </c>
      <c r="K171" s="960"/>
      <c r="L171" s="960"/>
      <c r="M171" s="960"/>
      <c r="N171" s="963"/>
      <c r="O171" s="963"/>
      <c r="P171" s="963"/>
      <c r="Q171" s="963"/>
      <c r="R171" s="963"/>
      <c r="S171" s="963"/>
      <c r="T171" s="963"/>
      <c r="U171" s="963"/>
      <c r="V171" s="963"/>
      <c r="W171" s="963"/>
      <c r="X171" s="963"/>
      <c r="Y171" s="963"/>
      <c r="Z171" s="963"/>
    </row>
    <row r="172" spans="1:26" ht="19">
      <c r="A172" s="693" t="s">
        <v>224</v>
      </c>
      <c r="B172" s="1606" t="s">
        <v>67</v>
      </c>
      <c r="C172" s="1570"/>
      <c r="D172" s="1570"/>
      <c r="E172" s="1570"/>
      <c r="F172" s="1570"/>
      <c r="G172" s="1573"/>
      <c r="H172" s="816"/>
      <c r="I172" s="893">
        <f>SUM(D173:D193)</f>
        <v>42</v>
      </c>
      <c r="J172" s="893">
        <f>COUNT(D173:D193)*2</f>
        <v>42</v>
      </c>
      <c r="K172" s="960"/>
      <c r="L172" s="960"/>
      <c r="M172" s="960"/>
      <c r="N172" s="963"/>
      <c r="O172" s="963"/>
      <c r="P172" s="963"/>
      <c r="Q172" s="963"/>
      <c r="R172" s="963"/>
      <c r="S172" s="963"/>
      <c r="T172" s="963"/>
      <c r="U172" s="963"/>
      <c r="V172" s="963"/>
      <c r="W172" s="963"/>
      <c r="X172" s="963"/>
      <c r="Y172" s="963"/>
      <c r="Z172" s="963"/>
    </row>
    <row r="173" spans="1:26" ht="34">
      <c r="A173" s="693" t="s">
        <v>1989</v>
      </c>
      <c r="B173" s="1045" t="s">
        <v>633</v>
      </c>
      <c r="C173" s="475" t="s">
        <v>6333</v>
      </c>
      <c r="D173" s="696">
        <v>2</v>
      </c>
      <c r="E173" s="696" t="s">
        <v>469</v>
      </c>
      <c r="F173" s="471"/>
      <c r="G173" s="1052"/>
      <c r="H173" s="893"/>
      <c r="I173" s="893"/>
      <c r="J173" s="893"/>
      <c r="K173" s="960"/>
      <c r="L173" s="960"/>
      <c r="M173" s="960"/>
      <c r="N173" s="963"/>
      <c r="O173" s="963"/>
      <c r="P173" s="963"/>
      <c r="Q173" s="963"/>
      <c r="R173" s="963"/>
      <c r="S173" s="963"/>
      <c r="T173" s="963"/>
      <c r="U173" s="963"/>
      <c r="V173" s="963"/>
      <c r="W173" s="963"/>
      <c r="X173" s="963"/>
      <c r="Y173" s="963"/>
      <c r="Z173" s="963"/>
    </row>
    <row r="174" spans="1:26" ht="32">
      <c r="A174" s="693"/>
      <c r="B174" s="1045"/>
      <c r="C174" s="475" t="s">
        <v>6334</v>
      </c>
      <c r="D174" s="696">
        <v>2</v>
      </c>
      <c r="E174" s="696" t="s">
        <v>469</v>
      </c>
      <c r="F174" s="471"/>
      <c r="G174" s="1052"/>
      <c r="H174" s="893"/>
      <c r="I174" s="893"/>
      <c r="J174" s="893"/>
      <c r="K174" s="960"/>
      <c r="L174" s="960"/>
      <c r="M174" s="960"/>
      <c r="N174" s="963"/>
      <c r="O174" s="963"/>
      <c r="P174" s="963"/>
      <c r="Q174" s="963"/>
      <c r="R174" s="963"/>
      <c r="S174" s="963"/>
      <c r="T174" s="963"/>
      <c r="U174" s="963"/>
      <c r="V174" s="963"/>
      <c r="W174" s="963"/>
      <c r="X174" s="963"/>
      <c r="Y174" s="963"/>
      <c r="Z174" s="963"/>
    </row>
    <row r="175" spans="1:26" ht="48">
      <c r="A175" s="693" t="s">
        <v>1994</v>
      </c>
      <c r="B175" s="1049" t="s">
        <v>638</v>
      </c>
      <c r="C175" s="475" t="s">
        <v>6335</v>
      </c>
      <c r="D175" s="696">
        <v>2</v>
      </c>
      <c r="E175" s="696" t="s">
        <v>469</v>
      </c>
      <c r="F175" s="471"/>
      <c r="G175" s="1052"/>
      <c r="H175" s="893"/>
      <c r="I175" s="893"/>
      <c r="J175" s="893"/>
      <c r="K175" s="960"/>
      <c r="L175" s="960"/>
      <c r="M175" s="960"/>
      <c r="N175" s="963"/>
      <c r="O175" s="963"/>
      <c r="P175" s="963"/>
      <c r="Q175" s="963"/>
      <c r="R175" s="963"/>
      <c r="S175" s="963"/>
      <c r="T175" s="963"/>
      <c r="U175" s="963"/>
      <c r="V175" s="963"/>
      <c r="W175" s="963"/>
      <c r="X175" s="963"/>
      <c r="Y175" s="963"/>
      <c r="Z175" s="963"/>
    </row>
    <row r="176" spans="1:26" ht="16">
      <c r="A176" s="693"/>
      <c r="B176" s="1049"/>
      <c r="C176" s="471" t="s">
        <v>3250</v>
      </c>
      <c r="D176" s="696">
        <v>2</v>
      </c>
      <c r="E176" s="696" t="s">
        <v>469</v>
      </c>
      <c r="F176" s="471"/>
      <c r="G176" s="1052"/>
      <c r="H176" s="893"/>
      <c r="I176" s="893"/>
      <c r="J176" s="893"/>
      <c r="K176" s="960"/>
      <c r="L176" s="960"/>
      <c r="M176" s="960"/>
      <c r="N176" s="963"/>
      <c r="O176" s="963"/>
      <c r="P176" s="963"/>
      <c r="Q176" s="963"/>
      <c r="R176" s="963"/>
      <c r="S176" s="963"/>
      <c r="T176" s="963"/>
      <c r="U176" s="963"/>
      <c r="V176" s="963"/>
      <c r="W176" s="963"/>
      <c r="X176" s="963"/>
      <c r="Y176" s="963"/>
      <c r="Z176" s="963"/>
    </row>
    <row r="177" spans="1:26" ht="16">
      <c r="A177" s="693"/>
      <c r="B177" s="1049"/>
      <c r="C177" s="471" t="s">
        <v>5671</v>
      </c>
      <c r="D177" s="696">
        <v>2</v>
      </c>
      <c r="E177" s="696" t="s">
        <v>469</v>
      </c>
      <c r="F177" s="471"/>
      <c r="G177" s="1052"/>
      <c r="H177" s="893"/>
      <c r="I177" s="893"/>
      <c r="J177" s="893"/>
      <c r="K177" s="960"/>
      <c r="L177" s="960"/>
      <c r="M177" s="960"/>
      <c r="N177" s="963"/>
      <c r="O177" s="963"/>
      <c r="P177" s="963"/>
      <c r="Q177" s="963"/>
      <c r="R177" s="963"/>
      <c r="S177" s="963"/>
      <c r="T177" s="963"/>
      <c r="U177" s="963"/>
      <c r="V177" s="963"/>
      <c r="W177" s="963"/>
      <c r="X177" s="963"/>
      <c r="Y177" s="963"/>
      <c r="Z177" s="963"/>
    </row>
    <row r="178" spans="1:26" ht="34">
      <c r="A178" s="693" t="s">
        <v>2002</v>
      </c>
      <c r="B178" s="1045" t="s">
        <v>643</v>
      </c>
      <c r="C178" s="475" t="s">
        <v>5672</v>
      </c>
      <c r="D178" s="696">
        <v>2</v>
      </c>
      <c r="E178" s="696" t="s">
        <v>469</v>
      </c>
      <c r="F178" s="471"/>
      <c r="G178" s="1052"/>
      <c r="H178" s="893"/>
      <c r="I178" s="893"/>
      <c r="J178" s="893"/>
      <c r="K178" s="960"/>
      <c r="L178" s="960"/>
      <c r="M178" s="960"/>
      <c r="N178" s="963"/>
      <c r="O178" s="963"/>
      <c r="P178" s="963"/>
      <c r="Q178" s="963"/>
      <c r="R178" s="963"/>
      <c r="S178" s="963"/>
      <c r="T178" s="963"/>
      <c r="U178" s="963"/>
      <c r="V178" s="963"/>
      <c r="W178" s="963"/>
      <c r="X178" s="963"/>
      <c r="Y178" s="963"/>
      <c r="Z178" s="963"/>
    </row>
    <row r="179" spans="1:26" ht="16">
      <c r="A179" s="693"/>
      <c r="B179" s="1045"/>
      <c r="C179" s="475" t="s">
        <v>5673</v>
      </c>
      <c r="D179" s="696">
        <v>2</v>
      </c>
      <c r="E179" s="696" t="s">
        <v>469</v>
      </c>
      <c r="F179" s="471"/>
      <c r="G179" s="1052"/>
      <c r="H179" s="893"/>
      <c r="I179" s="893"/>
      <c r="J179" s="893"/>
      <c r="K179" s="960"/>
      <c r="L179" s="960"/>
      <c r="M179" s="960"/>
      <c r="N179" s="963"/>
      <c r="O179" s="963"/>
      <c r="P179" s="963"/>
      <c r="Q179" s="963"/>
      <c r="R179" s="963"/>
      <c r="S179" s="963"/>
      <c r="T179" s="963"/>
      <c r="U179" s="963"/>
      <c r="V179" s="963"/>
      <c r="W179" s="963"/>
      <c r="X179" s="963"/>
      <c r="Y179" s="963"/>
      <c r="Z179" s="963"/>
    </row>
    <row r="180" spans="1:26" ht="16">
      <c r="A180" s="693"/>
      <c r="B180" s="1045"/>
      <c r="C180" s="475" t="s">
        <v>5674</v>
      </c>
      <c r="D180" s="696">
        <v>2</v>
      </c>
      <c r="E180" s="696" t="s">
        <v>469</v>
      </c>
      <c r="F180" s="471"/>
      <c r="G180" s="1052"/>
      <c r="H180" s="893"/>
      <c r="I180" s="893"/>
      <c r="J180" s="893"/>
      <c r="K180" s="960"/>
      <c r="L180" s="960"/>
      <c r="M180" s="960"/>
      <c r="N180" s="963"/>
      <c r="O180" s="963"/>
      <c r="P180" s="963"/>
      <c r="Q180" s="963"/>
      <c r="R180" s="963"/>
      <c r="S180" s="963"/>
      <c r="T180" s="963"/>
      <c r="U180" s="963"/>
      <c r="V180" s="963"/>
      <c r="W180" s="963"/>
      <c r="X180" s="963"/>
      <c r="Y180" s="963"/>
      <c r="Z180" s="963"/>
    </row>
    <row r="181" spans="1:26" ht="16">
      <c r="A181" s="693"/>
      <c r="B181" s="1045"/>
      <c r="C181" s="475" t="s">
        <v>5675</v>
      </c>
      <c r="D181" s="696">
        <v>2</v>
      </c>
      <c r="E181" s="696" t="s">
        <v>469</v>
      </c>
      <c r="F181" s="471"/>
      <c r="G181" s="1052"/>
      <c r="H181" s="893"/>
      <c r="I181" s="893"/>
      <c r="J181" s="893"/>
      <c r="K181" s="960"/>
      <c r="L181" s="960"/>
      <c r="M181" s="960"/>
      <c r="N181" s="963"/>
      <c r="O181" s="963"/>
      <c r="P181" s="963"/>
      <c r="Q181" s="963"/>
      <c r="R181" s="963"/>
      <c r="S181" s="963"/>
      <c r="T181" s="963"/>
      <c r="U181" s="963"/>
      <c r="V181" s="963"/>
      <c r="W181" s="963"/>
      <c r="X181" s="963"/>
      <c r="Y181" s="963"/>
      <c r="Z181" s="963"/>
    </row>
    <row r="182" spans="1:26" ht="16">
      <c r="A182" s="693"/>
      <c r="B182" s="1045"/>
      <c r="C182" s="475" t="s">
        <v>5676</v>
      </c>
      <c r="D182" s="696">
        <v>2</v>
      </c>
      <c r="E182" s="696" t="s">
        <v>469</v>
      </c>
      <c r="F182" s="471"/>
      <c r="G182" s="1052"/>
      <c r="H182" s="893"/>
      <c r="I182" s="893"/>
      <c r="J182" s="893"/>
      <c r="K182" s="960"/>
      <c r="L182" s="960"/>
      <c r="M182" s="960"/>
      <c r="N182" s="963"/>
      <c r="O182" s="963"/>
      <c r="P182" s="963"/>
      <c r="Q182" s="963"/>
      <c r="R182" s="963"/>
      <c r="S182" s="963"/>
      <c r="T182" s="963"/>
      <c r="U182" s="963"/>
      <c r="V182" s="963"/>
      <c r="W182" s="963"/>
      <c r="X182" s="963"/>
      <c r="Y182" s="963"/>
      <c r="Z182" s="963"/>
    </row>
    <row r="183" spans="1:26" ht="16">
      <c r="A183" s="693"/>
      <c r="B183" s="1049"/>
      <c r="C183" s="769" t="s">
        <v>6336</v>
      </c>
      <c r="D183" s="696">
        <v>2</v>
      </c>
      <c r="E183" s="736" t="s">
        <v>469</v>
      </c>
      <c r="F183" s="735"/>
      <c r="G183" s="1052"/>
      <c r="H183" s="893"/>
      <c r="I183" s="893"/>
      <c r="J183" s="893"/>
      <c r="K183" s="960"/>
      <c r="L183" s="960"/>
      <c r="M183" s="960"/>
      <c r="N183" s="963"/>
      <c r="O183" s="963"/>
      <c r="P183" s="963"/>
      <c r="Q183" s="963"/>
      <c r="R183" s="963"/>
      <c r="S183" s="963"/>
      <c r="T183" s="963"/>
      <c r="U183" s="963"/>
      <c r="V183" s="963"/>
      <c r="W183" s="963"/>
      <c r="X183" s="963"/>
      <c r="Y183" s="963"/>
      <c r="Z183" s="963"/>
    </row>
    <row r="184" spans="1:26" ht="16">
      <c r="A184" s="693"/>
      <c r="B184" s="1049"/>
      <c r="C184" s="769" t="s">
        <v>5678</v>
      </c>
      <c r="D184" s="696">
        <v>2</v>
      </c>
      <c r="E184" s="736" t="s">
        <v>469</v>
      </c>
      <c r="F184" s="735"/>
      <c r="G184" s="1052"/>
      <c r="H184" s="893"/>
      <c r="I184" s="893"/>
      <c r="J184" s="893"/>
      <c r="K184" s="960"/>
      <c r="L184" s="960"/>
      <c r="M184" s="960"/>
      <c r="N184" s="963"/>
      <c r="O184" s="963"/>
      <c r="P184" s="963"/>
      <c r="Q184" s="963"/>
      <c r="R184" s="963"/>
      <c r="S184" s="963"/>
      <c r="T184" s="963"/>
      <c r="U184" s="963"/>
      <c r="V184" s="963"/>
      <c r="W184" s="963"/>
      <c r="X184" s="963"/>
      <c r="Y184" s="963"/>
      <c r="Z184" s="963"/>
    </row>
    <row r="185" spans="1:26" ht="16">
      <c r="A185" s="693"/>
      <c r="B185" s="1049"/>
      <c r="C185" s="769" t="s">
        <v>5679</v>
      </c>
      <c r="D185" s="696">
        <v>2</v>
      </c>
      <c r="E185" s="736" t="s">
        <v>469</v>
      </c>
      <c r="F185" s="735"/>
      <c r="G185" s="1052"/>
      <c r="H185" s="893"/>
      <c r="I185" s="893"/>
      <c r="J185" s="893"/>
      <c r="K185" s="960"/>
      <c r="L185" s="960"/>
      <c r="M185" s="960"/>
      <c r="N185" s="963"/>
      <c r="O185" s="963"/>
      <c r="P185" s="963"/>
      <c r="Q185" s="963"/>
      <c r="R185" s="963"/>
      <c r="S185" s="963"/>
      <c r="T185" s="963"/>
      <c r="U185" s="963"/>
      <c r="V185" s="963"/>
      <c r="W185" s="963"/>
      <c r="X185" s="963"/>
      <c r="Y185" s="963"/>
      <c r="Z185" s="963"/>
    </row>
    <row r="186" spans="1:26" ht="16">
      <c r="A186" s="693"/>
      <c r="B186" s="1049"/>
      <c r="C186" s="1539" t="s">
        <v>9772</v>
      </c>
      <c r="D186" s="696">
        <v>2</v>
      </c>
      <c r="E186" s="736" t="s">
        <v>469</v>
      </c>
      <c r="F186" s="735"/>
      <c r="G186" s="1052"/>
      <c r="H186" s="893"/>
      <c r="I186" s="893"/>
      <c r="J186" s="893"/>
      <c r="K186" s="960"/>
      <c r="L186" s="960"/>
      <c r="M186" s="960"/>
      <c r="N186" s="963"/>
      <c r="O186" s="963"/>
      <c r="P186" s="963"/>
      <c r="Q186" s="963"/>
      <c r="R186" s="963"/>
      <c r="S186" s="963"/>
      <c r="T186" s="963"/>
      <c r="U186" s="963"/>
      <c r="V186" s="963"/>
      <c r="W186" s="963"/>
      <c r="X186" s="963"/>
      <c r="Y186" s="963"/>
      <c r="Z186" s="963"/>
    </row>
    <row r="187" spans="1:26" ht="16">
      <c r="A187" s="693"/>
      <c r="B187" s="1045"/>
      <c r="C187" s="475" t="s">
        <v>5681</v>
      </c>
      <c r="D187" s="696">
        <v>2</v>
      </c>
      <c r="E187" s="696" t="s">
        <v>469</v>
      </c>
      <c r="F187" s="471"/>
      <c r="G187" s="1052"/>
      <c r="H187" s="893"/>
      <c r="I187" s="893"/>
      <c r="J187" s="893"/>
      <c r="K187" s="960"/>
      <c r="L187" s="960"/>
      <c r="M187" s="960"/>
      <c r="N187" s="963"/>
      <c r="O187" s="963"/>
      <c r="P187" s="963"/>
      <c r="Q187" s="963"/>
      <c r="R187" s="963"/>
      <c r="S187" s="963"/>
      <c r="T187" s="963"/>
      <c r="U187" s="963"/>
      <c r="V187" s="963"/>
      <c r="W187" s="963"/>
      <c r="X187" s="963"/>
      <c r="Y187" s="963"/>
      <c r="Z187" s="963"/>
    </row>
    <row r="188" spans="1:26" ht="16">
      <c r="A188" s="693"/>
      <c r="B188" s="1045"/>
      <c r="C188" s="475" t="s">
        <v>6337</v>
      </c>
      <c r="D188" s="696">
        <v>2</v>
      </c>
      <c r="E188" s="696" t="s">
        <v>469</v>
      </c>
      <c r="F188" s="471"/>
      <c r="G188" s="1052"/>
      <c r="H188" s="893"/>
      <c r="I188" s="893"/>
      <c r="J188" s="893"/>
      <c r="K188" s="960"/>
      <c r="L188" s="960"/>
      <c r="M188" s="960"/>
      <c r="N188" s="963"/>
      <c r="O188" s="963"/>
      <c r="P188" s="963"/>
      <c r="Q188" s="963"/>
      <c r="R188" s="963"/>
      <c r="S188" s="963"/>
      <c r="T188" s="963"/>
      <c r="U188" s="963"/>
      <c r="V188" s="963"/>
      <c r="W188" s="963"/>
      <c r="X188" s="963"/>
      <c r="Y188" s="963"/>
      <c r="Z188" s="963"/>
    </row>
    <row r="189" spans="1:26" ht="32">
      <c r="A189" s="693"/>
      <c r="B189" s="1045"/>
      <c r="C189" s="475" t="s">
        <v>6338</v>
      </c>
      <c r="D189" s="696">
        <v>2</v>
      </c>
      <c r="E189" s="696" t="s">
        <v>469</v>
      </c>
      <c r="F189" s="471"/>
      <c r="G189" s="1052"/>
      <c r="H189" s="893"/>
      <c r="I189" s="893"/>
      <c r="J189" s="893"/>
      <c r="K189" s="960"/>
      <c r="L189" s="960"/>
      <c r="M189" s="960"/>
      <c r="N189" s="963"/>
      <c r="O189" s="963"/>
      <c r="P189" s="963"/>
      <c r="Q189" s="963"/>
      <c r="R189" s="963"/>
      <c r="S189" s="963"/>
      <c r="T189" s="963"/>
      <c r="U189" s="963"/>
      <c r="V189" s="963"/>
      <c r="W189" s="963"/>
      <c r="X189" s="963"/>
      <c r="Y189" s="963"/>
      <c r="Z189" s="963"/>
    </row>
    <row r="190" spans="1:26" ht="51">
      <c r="A190" s="693" t="s">
        <v>2010</v>
      </c>
      <c r="B190" s="1045" t="s">
        <v>661</v>
      </c>
      <c r="C190" s="471" t="s">
        <v>6339</v>
      </c>
      <c r="D190" s="696">
        <v>2</v>
      </c>
      <c r="E190" s="696" t="s">
        <v>469</v>
      </c>
      <c r="F190" s="471"/>
      <c r="G190" s="1052"/>
      <c r="H190" s="893"/>
      <c r="I190" s="893"/>
      <c r="J190" s="893"/>
      <c r="K190" s="960"/>
      <c r="L190" s="960"/>
      <c r="M190" s="960"/>
      <c r="N190" s="963"/>
      <c r="O190" s="963"/>
      <c r="P190" s="963"/>
      <c r="Q190" s="963"/>
      <c r="R190" s="963"/>
      <c r="S190" s="963"/>
      <c r="T190" s="963"/>
      <c r="U190" s="963"/>
      <c r="V190" s="963"/>
      <c r="W190" s="963"/>
      <c r="X190" s="963"/>
      <c r="Y190" s="963"/>
      <c r="Z190" s="963"/>
    </row>
    <row r="191" spans="1:26" ht="34">
      <c r="A191" s="693" t="s">
        <v>2012</v>
      </c>
      <c r="B191" s="1045" t="s">
        <v>665</v>
      </c>
      <c r="C191" s="475" t="s">
        <v>2013</v>
      </c>
      <c r="D191" s="696">
        <v>2</v>
      </c>
      <c r="E191" s="696" t="s">
        <v>469</v>
      </c>
      <c r="F191" s="471"/>
      <c r="G191" s="1052"/>
      <c r="H191" s="893"/>
      <c r="I191" s="893"/>
      <c r="J191" s="893"/>
      <c r="K191" s="960"/>
      <c r="L191" s="960"/>
      <c r="M191" s="960"/>
      <c r="N191" s="963"/>
      <c r="O191" s="963"/>
      <c r="P191" s="963"/>
      <c r="Q191" s="963"/>
      <c r="R191" s="963"/>
      <c r="S191" s="963"/>
      <c r="T191" s="963"/>
      <c r="U191" s="963"/>
      <c r="V191" s="963"/>
      <c r="W191" s="963"/>
      <c r="X191" s="963"/>
      <c r="Y191" s="963"/>
      <c r="Z191" s="963"/>
    </row>
    <row r="192" spans="1:26" ht="34">
      <c r="A192" s="693" t="s">
        <v>2014</v>
      </c>
      <c r="B192" s="1045" t="s">
        <v>669</v>
      </c>
      <c r="C192" s="475" t="s">
        <v>6340</v>
      </c>
      <c r="D192" s="696">
        <v>2</v>
      </c>
      <c r="E192" s="696" t="s">
        <v>469</v>
      </c>
      <c r="F192" s="471" t="s">
        <v>6341</v>
      </c>
      <c r="G192" s="1052"/>
      <c r="H192" s="893"/>
      <c r="I192" s="893"/>
      <c r="J192" s="893"/>
      <c r="K192" s="960"/>
      <c r="L192" s="960"/>
      <c r="M192" s="960"/>
      <c r="N192" s="963"/>
      <c r="O192" s="963"/>
      <c r="P192" s="963"/>
      <c r="Q192" s="963"/>
      <c r="R192" s="963"/>
      <c r="S192" s="963"/>
      <c r="T192" s="963"/>
      <c r="U192" s="963"/>
      <c r="V192" s="963"/>
      <c r="W192" s="963"/>
      <c r="X192" s="963"/>
      <c r="Y192" s="963"/>
      <c r="Z192" s="963"/>
    </row>
    <row r="193" spans="1:26" ht="85">
      <c r="A193" s="693" t="s">
        <v>2017</v>
      </c>
      <c r="B193" s="1045" t="s">
        <v>674</v>
      </c>
      <c r="C193" s="475" t="s">
        <v>5686</v>
      </c>
      <c r="D193" s="696">
        <v>2</v>
      </c>
      <c r="E193" s="696" t="s">
        <v>469</v>
      </c>
      <c r="F193" s="471"/>
      <c r="G193" s="1052"/>
      <c r="H193" s="893"/>
      <c r="I193" s="893"/>
      <c r="J193" s="893"/>
      <c r="K193" s="960"/>
      <c r="L193" s="960"/>
      <c r="M193" s="960"/>
      <c r="N193" s="963"/>
      <c r="O193" s="963"/>
      <c r="P193" s="963"/>
      <c r="Q193" s="963"/>
      <c r="R193" s="963"/>
      <c r="S193" s="963"/>
      <c r="T193" s="963"/>
      <c r="U193" s="963"/>
      <c r="V193" s="963"/>
      <c r="W193" s="963"/>
      <c r="X193" s="963"/>
      <c r="Y193" s="963"/>
      <c r="Z193" s="963"/>
    </row>
    <row r="194" spans="1:26" ht="19">
      <c r="A194" s="693" t="s">
        <v>225</v>
      </c>
      <c r="B194" s="1606" t="s">
        <v>69</v>
      </c>
      <c r="C194" s="1570"/>
      <c r="D194" s="1570"/>
      <c r="E194" s="1570"/>
      <c r="F194" s="1570"/>
      <c r="G194" s="1573"/>
      <c r="H194" s="816"/>
      <c r="I194" s="893">
        <f>SUM(D195:D200)</f>
        <v>10</v>
      </c>
      <c r="J194" s="893">
        <f>COUNT(D195:D200)*2</f>
        <v>10</v>
      </c>
      <c r="K194" s="960"/>
      <c r="L194" s="960"/>
      <c r="M194" s="960"/>
      <c r="N194" s="963"/>
      <c r="O194" s="963"/>
      <c r="P194" s="963"/>
      <c r="Q194" s="963"/>
      <c r="R194" s="963"/>
      <c r="S194" s="963"/>
      <c r="T194" s="963"/>
      <c r="U194" s="963"/>
      <c r="V194" s="963"/>
      <c r="W194" s="963"/>
      <c r="X194" s="963"/>
      <c r="Y194" s="963"/>
      <c r="Z194" s="963"/>
    </row>
    <row r="195" spans="1:26" ht="34">
      <c r="A195" s="693" t="s">
        <v>681</v>
      </c>
      <c r="B195" s="1049" t="s">
        <v>682</v>
      </c>
      <c r="C195" s="471" t="s">
        <v>683</v>
      </c>
      <c r="D195" s="696">
        <v>2</v>
      </c>
      <c r="E195" s="696" t="s">
        <v>469</v>
      </c>
      <c r="F195" s="471" t="s">
        <v>6342</v>
      </c>
      <c r="G195" s="1052"/>
      <c r="H195" s="893"/>
      <c r="I195" s="893"/>
      <c r="J195" s="893"/>
      <c r="K195" s="960"/>
      <c r="L195" s="960"/>
      <c r="M195" s="960"/>
      <c r="N195" s="963"/>
      <c r="O195" s="963"/>
      <c r="P195" s="963"/>
      <c r="Q195" s="963"/>
      <c r="R195" s="963"/>
      <c r="S195" s="963"/>
      <c r="T195" s="963"/>
      <c r="U195" s="963"/>
      <c r="V195" s="963"/>
      <c r="W195" s="963"/>
      <c r="X195" s="963"/>
      <c r="Y195" s="963"/>
      <c r="Z195" s="963"/>
    </row>
    <row r="196" spans="1:26" ht="62.25" hidden="1" customHeight="1">
      <c r="A196" s="310" t="s">
        <v>685</v>
      </c>
      <c r="B196" s="718" t="s">
        <v>686</v>
      </c>
      <c r="C196" s="150"/>
      <c r="D196" s="124"/>
      <c r="E196" s="141"/>
      <c r="F196" s="141"/>
      <c r="G196" s="141"/>
      <c r="H196" s="106"/>
      <c r="I196" s="105"/>
      <c r="J196" s="105"/>
      <c r="K196" s="106"/>
      <c r="L196" s="106"/>
      <c r="M196" s="106"/>
      <c r="N196" s="106"/>
      <c r="O196" s="106"/>
      <c r="P196" s="106"/>
      <c r="Q196" s="106"/>
      <c r="R196" s="106"/>
      <c r="S196" s="106"/>
      <c r="T196" s="106"/>
      <c r="U196" s="106"/>
      <c r="V196" s="106"/>
      <c r="W196" s="106"/>
      <c r="X196" s="106"/>
      <c r="Y196" s="106"/>
      <c r="Z196" s="106"/>
    </row>
    <row r="197" spans="1:26" ht="34">
      <c r="A197" s="693" t="s">
        <v>2022</v>
      </c>
      <c r="B197" s="1049" t="s">
        <v>688</v>
      </c>
      <c r="C197" s="476" t="s">
        <v>5688</v>
      </c>
      <c r="D197" s="696">
        <v>2</v>
      </c>
      <c r="E197" s="696" t="s">
        <v>469</v>
      </c>
      <c r="F197" s="471"/>
      <c r="G197" s="1052"/>
      <c r="H197" s="893"/>
      <c r="I197" s="893"/>
      <c r="J197" s="893"/>
      <c r="K197" s="960"/>
      <c r="L197" s="960"/>
      <c r="M197" s="960"/>
      <c r="N197" s="963"/>
      <c r="O197" s="963"/>
      <c r="P197" s="963"/>
      <c r="Q197" s="963"/>
      <c r="R197" s="963"/>
      <c r="S197" s="963"/>
      <c r="T197" s="963"/>
      <c r="U197" s="963"/>
      <c r="V197" s="963"/>
      <c r="W197" s="963"/>
      <c r="X197" s="963"/>
      <c r="Y197" s="963"/>
      <c r="Z197" s="963"/>
    </row>
    <row r="198" spans="1:26" ht="34">
      <c r="A198" s="693" t="s">
        <v>2024</v>
      </c>
      <c r="B198" s="1050" t="s">
        <v>691</v>
      </c>
      <c r="C198" s="769" t="s">
        <v>5695</v>
      </c>
      <c r="D198" s="696">
        <v>2</v>
      </c>
      <c r="E198" s="696" t="s">
        <v>469</v>
      </c>
      <c r="F198" s="471"/>
      <c r="G198" s="1052"/>
      <c r="H198" s="893"/>
      <c r="I198" s="893"/>
      <c r="J198" s="893"/>
      <c r="K198" s="960"/>
      <c r="L198" s="960"/>
      <c r="M198" s="960"/>
      <c r="N198" s="963"/>
      <c r="O198" s="963"/>
      <c r="P198" s="963"/>
      <c r="Q198" s="963"/>
      <c r="R198" s="963"/>
      <c r="S198" s="963"/>
      <c r="T198" s="963"/>
      <c r="U198" s="963"/>
      <c r="V198" s="963"/>
      <c r="W198" s="963"/>
      <c r="X198" s="963"/>
      <c r="Y198" s="963"/>
      <c r="Z198" s="963"/>
    </row>
    <row r="199" spans="1:26" ht="16">
      <c r="A199" s="693"/>
      <c r="B199" s="1050"/>
      <c r="C199" s="769" t="s">
        <v>5696</v>
      </c>
      <c r="D199" s="696">
        <v>2</v>
      </c>
      <c r="E199" s="696" t="s">
        <v>469</v>
      </c>
      <c r="F199" s="471"/>
      <c r="G199" s="1052"/>
      <c r="H199" s="893"/>
      <c r="I199" s="893"/>
      <c r="J199" s="893"/>
      <c r="K199" s="960"/>
      <c r="L199" s="960"/>
      <c r="M199" s="960"/>
      <c r="N199" s="963"/>
      <c r="O199" s="963"/>
      <c r="P199" s="963"/>
      <c r="Q199" s="963"/>
      <c r="R199" s="963"/>
      <c r="S199" s="963"/>
      <c r="T199" s="963"/>
      <c r="U199" s="963"/>
      <c r="V199" s="963"/>
      <c r="W199" s="963"/>
      <c r="X199" s="963"/>
      <c r="Y199" s="963"/>
      <c r="Z199" s="963"/>
    </row>
    <row r="200" spans="1:26" ht="16">
      <c r="A200" s="693"/>
      <c r="B200" s="161"/>
      <c r="C200" s="769" t="s">
        <v>6343</v>
      </c>
      <c r="D200" s="696">
        <v>2</v>
      </c>
      <c r="E200" s="696" t="s">
        <v>469</v>
      </c>
      <c r="F200" s="471"/>
      <c r="G200" s="1052"/>
      <c r="H200" s="893"/>
      <c r="I200" s="893"/>
      <c r="J200" s="893"/>
      <c r="K200" s="960"/>
      <c r="L200" s="960"/>
      <c r="M200" s="960"/>
      <c r="N200" s="963"/>
      <c r="O200" s="963"/>
      <c r="P200" s="963"/>
      <c r="Q200" s="963"/>
      <c r="R200" s="963"/>
      <c r="S200" s="963"/>
      <c r="T200" s="963"/>
      <c r="U200" s="963"/>
      <c r="V200" s="963"/>
      <c r="W200" s="963"/>
      <c r="X200" s="963"/>
      <c r="Y200" s="963"/>
      <c r="Z200" s="963"/>
    </row>
    <row r="201" spans="1:26" ht="19">
      <c r="A201" s="693" t="s">
        <v>226</v>
      </c>
      <c r="B201" s="1606" t="s">
        <v>71</v>
      </c>
      <c r="C201" s="1570"/>
      <c r="D201" s="1570"/>
      <c r="E201" s="1570"/>
      <c r="F201" s="1570"/>
      <c r="G201" s="1573"/>
      <c r="H201" s="816"/>
      <c r="I201" s="893">
        <f>SUM(D202:D206)</f>
        <v>10</v>
      </c>
      <c r="J201" s="893">
        <f>COUNT(D202:D206)*2</f>
        <v>10</v>
      </c>
      <c r="K201" s="960"/>
      <c r="L201" s="960"/>
      <c r="M201" s="960"/>
      <c r="N201" s="963"/>
      <c r="O201" s="963"/>
      <c r="P201" s="963"/>
      <c r="Q201" s="963"/>
      <c r="R201" s="963"/>
      <c r="S201" s="963"/>
      <c r="T201" s="963"/>
      <c r="U201" s="963"/>
      <c r="V201" s="963"/>
      <c r="W201" s="963"/>
      <c r="X201" s="963"/>
      <c r="Y201" s="963"/>
      <c r="Z201" s="963"/>
    </row>
    <row r="202" spans="1:26" ht="32">
      <c r="A202" s="693" t="s">
        <v>2026</v>
      </c>
      <c r="B202" s="1049" t="s">
        <v>695</v>
      </c>
      <c r="C202" s="475" t="s">
        <v>5698</v>
      </c>
      <c r="D202" s="696">
        <v>2</v>
      </c>
      <c r="E202" s="696" t="s">
        <v>506</v>
      </c>
      <c r="F202" s="471"/>
      <c r="G202" s="1052"/>
      <c r="H202" s="893"/>
      <c r="I202" s="893"/>
      <c r="J202" s="893"/>
      <c r="K202" s="960"/>
      <c r="L202" s="960"/>
      <c r="M202" s="960"/>
      <c r="N202" s="963"/>
      <c r="O202" s="963"/>
      <c r="P202" s="963"/>
      <c r="Q202" s="963"/>
      <c r="R202" s="963"/>
      <c r="S202" s="963"/>
      <c r="T202" s="963"/>
      <c r="U202" s="963"/>
      <c r="V202" s="963"/>
      <c r="W202" s="963"/>
      <c r="X202" s="963"/>
      <c r="Y202" s="963"/>
      <c r="Z202" s="963"/>
    </row>
    <row r="203" spans="1:26" ht="32">
      <c r="A203" s="693"/>
      <c r="B203" s="1051"/>
      <c r="C203" s="475" t="s">
        <v>697</v>
      </c>
      <c r="D203" s="696">
        <v>2</v>
      </c>
      <c r="E203" s="696" t="s">
        <v>469</v>
      </c>
      <c r="F203" s="471"/>
      <c r="G203" s="1052"/>
      <c r="H203" s="893"/>
      <c r="I203" s="893"/>
      <c r="J203" s="893"/>
      <c r="K203" s="960"/>
      <c r="L203" s="960"/>
      <c r="M203" s="960"/>
      <c r="N203" s="963"/>
      <c r="O203" s="963"/>
      <c r="P203" s="963"/>
      <c r="Q203" s="963"/>
      <c r="R203" s="963"/>
      <c r="S203" s="963"/>
      <c r="T203" s="963"/>
      <c r="U203" s="963"/>
      <c r="V203" s="963"/>
      <c r="W203" s="963"/>
      <c r="X203" s="963"/>
      <c r="Y203" s="963"/>
      <c r="Z203" s="963"/>
    </row>
    <row r="204" spans="1:26" ht="34">
      <c r="A204" s="693" t="s">
        <v>2028</v>
      </c>
      <c r="B204" s="1051" t="s">
        <v>699</v>
      </c>
      <c r="C204" s="475" t="s">
        <v>6344</v>
      </c>
      <c r="D204" s="696">
        <v>2</v>
      </c>
      <c r="E204" s="696" t="s">
        <v>469</v>
      </c>
      <c r="F204" s="471"/>
      <c r="G204" s="1052"/>
      <c r="H204" s="893"/>
      <c r="I204" s="893"/>
      <c r="J204" s="893"/>
      <c r="K204" s="960"/>
      <c r="L204" s="960"/>
      <c r="M204" s="960"/>
      <c r="N204" s="963"/>
      <c r="O204" s="963"/>
      <c r="P204" s="963"/>
      <c r="Q204" s="963"/>
      <c r="R204" s="963"/>
      <c r="S204" s="963"/>
      <c r="T204" s="963"/>
      <c r="U204" s="963"/>
      <c r="V204" s="963"/>
      <c r="W204" s="963"/>
      <c r="X204" s="963"/>
      <c r="Y204" s="963"/>
      <c r="Z204" s="963"/>
    </row>
    <row r="205" spans="1:26" ht="48">
      <c r="A205" s="693"/>
      <c r="B205" s="1051"/>
      <c r="C205" s="475" t="s">
        <v>701</v>
      </c>
      <c r="D205" s="696">
        <v>2</v>
      </c>
      <c r="E205" s="696" t="s">
        <v>504</v>
      </c>
      <c r="F205" s="471"/>
      <c r="G205" s="1052"/>
      <c r="H205" s="893"/>
      <c r="I205" s="893"/>
      <c r="J205" s="893"/>
      <c r="K205" s="960"/>
      <c r="L205" s="960"/>
      <c r="M205" s="960"/>
      <c r="N205" s="963"/>
      <c r="O205" s="963"/>
      <c r="P205" s="963"/>
      <c r="Q205" s="963"/>
      <c r="R205" s="963"/>
      <c r="S205" s="963"/>
      <c r="T205" s="963"/>
      <c r="U205" s="963"/>
      <c r="V205" s="963"/>
      <c r="W205" s="963"/>
      <c r="X205" s="963"/>
      <c r="Y205" s="963"/>
      <c r="Z205" s="963"/>
    </row>
    <row r="206" spans="1:26" ht="51">
      <c r="A206" s="693" t="s">
        <v>2030</v>
      </c>
      <c r="B206" s="1049" t="s">
        <v>703</v>
      </c>
      <c r="C206" s="471" t="s">
        <v>704</v>
      </c>
      <c r="D206" s="696">
        <v>2</v>
      </c>
      <c r="E206" s="696" t="s">
        <v>369</v>
      </c>
      <c r="F206" s="471"/>
      <c r="G206" s="1052"/>
      <c r="H206" s="893"/>
      <c r="I206" s="893"/>
      <c r="J206" s="893"/>
      <c r="K206" s="960"/>
      <c r="L206" s="960"/>
      <c r="M206" s="960"/>
      <c r="N206" s="963"/>
      <c r="O206" s="963"/>
      <c r="P206" s="963"/>
      <c r="Q206" s="963"/>
      <c r="R206" s="963"/>
      <c r="S206" s="963"/>
      <c r="T206" s="963"/>
      <c r="U206" s="963"/>
      <c r="V206" s="963"/>
      <c r="W206" s="963"/>
      <c r="X206" s="963"/>
      <c r="Y206" s="963"/>
      <c r="Z206" s="963"/>
    </row>
    <row r="207" spans="1:26" ht="19">
      <c r="A207" s="693" t="s">
        <v>227</v>
      </c>
      <c r="B207" s="1606" t="s">
        <v>73</v>
      </c>
      <c r="C207" s="1570"/>
      <c r="D207" s="1570"/>
      <c r="E207" s="1570"/>
      <c r="F207" s="1570"/>
      <c r="G207" s="1573"/>
      <c r="H207" s="816"/>
      <c r="I207" s="893">
        <f>SUM(D208:D214)</f>
        <v>12</v>
      </c>
      <c r="J207" s="893">
        <f>COUNT(D208:D214)*2</f>
        <v>12</v>
      </c>
      <c r="K207" s="960"/>
      <c r="L207" s="960"/>
      <c r="M207" s="960"/>
      <c r="N207" s="963"/>
      <c r="O207" s="963"/>
      <c r="P207" s="963"/>
      <c r="Q207" s="963"/>
      <c r="R207" s="963"/>
      <c r="S207" s="963"/>
      <c r="T207" s="963"/>
      <c r="U207" s="963"/>
      <c r="V207" s="963"/>
      <c r="W207" s="963"/>
      <c r="X207" s="963"/>
      <c r="Y207" s="963"/>
      <c r="Z207" s="963"/>
    </row>
    <row r="208" spans="1:26" ht="48">
      <c r="A208" s="693" t="s">
        <v>2031</v>
      </c>
      <c r="B208" s="1045" t="s">
        <v>706</v>
      </c>
      <c r="C208" s="475" t="s">
        <v>6345</v>
      </c>
      <c r="D208" s="696">
        <v>2</v>
      </c>
      <c r="E208" s="696" t="s">
        <v>504</v>
      </c>
      <c r="F208" s="475" t="s">
        <v>6346</v>
      </c>
      <c r="G208" s="1052"/>
      <c r="H208" s="893"/>
      <c r="I208" s="893"/>
      <c r="J208" s="893"/>
      <c r="K208" s="960"/>
      <c r="L208" s="960"/>
      <c r="M208" s="960"/>
      <c r="N208" s="963"/>
      <c r="O208" s="963"/>
      <c r="P208" s="963"/>
      <c r="Q208" s="963"/>
      <c r="R208" s="963"/>
      <c r="S208" s="963"/>
      <c r="T208" s="963"/>
      <c r="U208" s="963"/>
      <c r="V208" s="963"/>
      <c r="W208" s="963"/>
      <c r="X208" s="963"/>
      <c r="Y208" s="963"/>
      <c r="Z208" s="963"/>
    </row>
    <row r="209" spans="1:26" ht="62.25" hidden="1" customHeight="1">
      <c r="A209" s="310" t="s">
        <v>2034</v>
      </c>
      <c r="B209" s="700" t="s">
        <v>710</v>
      </c>
      <c r="C209" s="150"/>
      <c r="D209" s="124"/>
      <c r="E209" s="141"/>
      <c r="F209" s="141"/>
      <c r="G209" s="141"/>
      <c r="H209" s="106"/>
      <c r="I209" s="105"/>
      <c r="J209" s="105"/>
      <c r="K209" s="106"/>
      <c r="L209" s="106"/>
      <c r="M209" s="106"/>
      <c r="N209" s="106"/>
      <c r="O209" s="106"/>
      <c r="P209" s="106"/>
      <c r="Q209" s="106"/>
      <c r="R209" s="106"/>
      <c r="S209" s="106"/>
      <c r="T209" s="106"/>
      <c r="U209" s="106"/>
      <c r="V209" s="106"/>
      <c r="W209" s="106"/>
      <c r="X209" s="106"/>
      <c r="Y209" s="106"/>
      <c r="Z209" s="106"/>
    </row>
    <row r="210" spans="1:26" ht="34">
      <c r="A210" s="693" t="s">
        <v>2037</v>
      </c>
      <c r="B210" s="1045" t="s">
        <v>713</v>
      </c>
      <c r="C210" s="475" t="s">
        <v>714</v>
      </c>
      <c r="D210" s="696">
        <v>2</v>
      </c>
      <c r="E210" s="696" t="s">
        <v>715</v>
      </c>
      <c r="F210" s="471" t="s">
        <v>6347</v>
      </c>
      <c r="G210" s="1052"/>
      <c r="H210" s="893"/>
      <c r="I210" s="893"/>
      <c r="J210" s="893"/>
      <c r="K210" s="960"/>
      <c r="L210" s="960"/>
      <c r="M210" s="960"/>
      <c r="N210" s="963"/>
      <c r="O210" s="963"/>
      <c r="P210" s="963"/>
      <c r="Q210" s="963"/>
      <c r="R210" s="963"/>
      <c r="S210" s="963"/>
      <c r="T210" s="963"/>
      <c r="U210" s="963"/>
      <c r="V210" s="963"/>
      <c r="W210" s="963"/>
      <c r="X210" s="963"/>
      <c r="Y210" s="963"/>
      <c r="Z210" s="963"/>
    </row>
    <row r="211" spans="1:26" ht="34">
      <c r="A211" s="693" t="s">
        <v>2040</v>
      </c>
      <c r="B211" s="1045" t="s">
        <v>718</v>
      </c>
      <c r="C211" s="471" t="s">
        <v>6348</v>
      </c>
      <c r="D211" s="696">
        <v>2</v>
      </c>
      <c r="E211" s="696" t="s">
        <v>506</v>
      </c>
      <c r="F211" s="471" t="s">
        <v>6349</v>
      </c>
      <c r="G211" s="1052"/>
      <c r="H211" s="893"/>
      <c r="I211" s="893"/>
      <c r="J211" s="893"/>
      <c r="K211" s="960"/>
      <c r="L211" s="960"/>
      <c r="M211" s="960"/>
      <c r="N211" s="963"/>
      <c r="O211" s="963"/>
      <c r="P211" s="963"/>
      <c r="Q211" s="963"/>
      <c r="R211" s="963"/>
      <c r="S211" s="963"/>
      <c r="T211" s="963"/>
      <c r="U211" s="963"/>
      <c r="V211" s="963"/>
      <c r="W211" s="963"/>
      <c r="X211" s="963"/>
      <c r="Y211" s="963"/>
      <c r="Z211" s="963"/>
    </row>
    <row r="212" spans="1:26" ht="16">
      <c r="A212" s="693"/>
      <c r="B212" s="1045"/>
      <c r="C212" s="475" t="s">
        <v>5709</v>
      </c>
      <c r="D212" s="696">
        <v>2</v>
      </c>
      <c r="E212" s="696" t="s">
        <v>369</v>
      </c>
      <c r="F212" s="471"/>
      <c r="G212" s="1052"/>
      <c r="H212" s="893"/>
      <c r="I212" s="893"/>
      <c r="J212" s="893"/>
      <c r="K212" s="960"/>
      <c r="L212" s="960"/>
      <c r="M212" s="960"/>
      <c r="N212" s="963"/>
      <c r="O212" s="963"/>
      <c r="P212" s="963"/>
      <c r="Q212" s="963"/>
      <c r="R212" s="963"/>
      <c r="S212" s="963"/>
      <c r="T212" s="963"/>
      <c r="U212" s="963"/>
      <c r="V212" s="963"/>
      <c r="W212" s="963"/>
      <c r="X212" s="963"/>
      <c r="Y212" s="963"/>
      <c r="Z212" s="963"/>
    </row>
    <row r="213" spans="1:26" ht="34">
      <c r="A213" s="693" t="s">
        <v>2053</v>
      </c>
      <c r="B213" s="1045" t="s">
        <v>721</v>
      </c>
      <c r="C213" s="475" t="s">
        <v>5710</v>
      </c>
      <c r="D213" s="696">
        <v>2</v>
      </c>
      <c r="E213" s="696" t="s">
        <v>369</v>
      </c>
      <c r="F213" s="471"/>
      <c r="G213" s="1052"/>
      <c r="H213" s="893"/>
      <c r="I213" s="893"/>
      <c r="J213" s="893"/>
      <c r="K213" s="960"/>
      <c r="L213" s="960"/>
      <c r="M213" s="960"/>
      <c r="N213" s="963"/>
      <c r="O213" s="963"/>
      <c r="P213" s="963"/>
      <c r="Q213" s="963"/>
      <c r="R213" s="963"/>
      <c r="S213" s="963"/>
      <c r="T213" s="963"/>
      <c r="U213" s="963"/>
      <c r="V213" s="963"/>
      <c r="W213" s="963"/>
      <c r="X213" s="963"/>
      <c r="Y213" s="963"/>
      <c r="Z213" s="963"/>
    </row>
    <row r="214" spans="1:26" ht="16">
      <c r="A214" s="693"/>
      <c r="B214" s="1045"/>
      <c r="C214" s="475" t="s">
        <v>5712</v>
      </c>
      <c r="D214" s="696">
        <v>2</v>
      </c>
      <c r="E214" s="696" t="s">
        <v>369</v>
      </c>
      <c r="F214" s="471"/>
      <c r="G214" s="1052"/>
      <c r="H214" s="893"/>
      <c r="I214" s="893"/>
      <c r="J214" s="893"/>
      <c r="K214" s="960"/>
      <c r="L214" s="960"/>
      <c r="M214" s="960"/>
      <c r="N214" s="963"/>
      <c r="O214" s="963"/>
      <c r="P214" s="963"/>
      <c r="Q214" s="963"/>
      <c r="R214" s="963"/>
      <c r="S214" s="963"/>
      <c r="T214" s="963"/>
      <c r="U214" s="963"/>
      <c r="V214" s="963"/>
      <c r="W214" s="963"/>
      <c r="X214" s="963"/>
      <c r="Y214" s="963"/>
      <c r="Z214" s="963"/>
    </row>
    <row r="215" spans="1:26" ht="19">
      <c r="A215" s="693" t="s">
        <v>228</v>
      </c>
      <c r="B215" s="1606" t="s">
        <v>75</v>
      </c>
      <c r="C215" s="1570"/>
      <c r="D215" s="1570"/>
      <c r="E215" s="1570"/>
      <c r="F215" s="1570"/>
      <c r="G215" s="1573"/>
      <c r="H215" s="816"/>
      <c r="I215" s="893">
        <f>SUM(D216:D226)</f>
        <v>22</v>
      </c>
      <c r="J215" s="893">
        <f>COUNT(D216:D226)*2</f>
        <v>22</v>
      </c>
      <c r="K215" s="960"/>
      <c r="L215" s="960"/>
      <c r="M215" s="960"/>
      <c r="N215" s="963"/>
      <c r="O215" s="963"/>
      <c r="P215" s="963"/>
      <c r="Q215" s="963"/>
      <c r="R215" s="963"/>
      <c r="S215" s="963"/>
      <c r="T215" s="963"/>
      <c r="U215" s="963"/>
      <c r="V215" s="963"/>
      <c r="W215" s="963"/>
      <c r="X215" s="963"/>
      <c r="Y215" s="963"/>
      <c r="Z215" s="963"/>
    </row>
    <row r="216" spans="1:26" ht="34">
      <c r="A216" s="693" t="s">
        <v>2058</v>
      </c>
      <c r="B216" s="1045" t="s">
        <v>728</v>
      </c>
      <c r="C216" s="471" t="s">
        <v>6350</v>
      </c>
      <c r="D216" s="696">
        <v>2</v>
      </c>
      <c r="E216" s="696" t="s">
        <v>730</v>
      </c>
      <c r="F216" s="475" t="s">
        <v>6351</v>
      </c>
      <c r="G216" s="1052"/>
      <c r="H216" s="893"/>
      <c r="I216" s="893"/>
      <c r="J216" s="893"/>
      <c r="K216" s="960"/>
      <c r="L216" s="960"/>
      <c r="M216" s="960"/>
      <c r="N216" s="963"/>
      <c r="O216" s="963"/>
      <c r="P216" s="963"/>
      <c r="Q216" s="963"/>
      <c r="R216" s="963"/>
      <c r="S216" s="963"/>
      <c r="T216" s="963"/>
      <c r="U216" s="963"/>
      <c r="V216" s="963"/>
      <c r="W216" s="963"/>
      <c r="X216" s="963"/>
      <c r="Y216" s="963"/>
      <c r="Z216" s="963"/>
    </row>
    <row r="217" spans="1:26" ht="16">
      <c r="A217" s="693"/>
      <c r="B217" s="1045"/>
      <c r="C217" s="471" t="s">
        <v>6352</v>
      </c>
      <c r="D217" s="696">
        <v>2</v>
      </c>
      <c r="E217" s="696" t="s">
        <v>730</v>
      </c>
      <c r="F217" s="475" t="s">
        <v>6351</v>
      </c>
      <c r="G217" s="1052"/>
      <c r="H217" s="893"/>
      <c r="I217" s="893"/>
      <c r="J217" s="893"/>
      <c r="K217" s="960"/>
      <c r="L217" s="960"/>
      <c r="M217" s="960"/>
      <c r="N217" s="963"/>
      <c r="O217" s="963"/>
      <c r="P217" s="963"/>
      <c r="Q217" s="963"/>
      <c r="R217" s="963"/>
      <c r="S217" s="963"/>
      <c r="T217" s="963"/>
      <c r="U217" s="963"/>
      <c r="V217" s="963"/>
      <c r="W217" s="963"/>
      <c r="X217" s="963"/>
      <c r="Y217" s="963"/>
      <c r="Z217" s="963"/>
    </row>
    <row r="218" spans="1:26" ht="16">
      <c r="A218" s="693"/>
      <c r="B218" s="1045"/>
      <c r="C218" s="471" t="s">
        <v>6353</v>
      </c>
      <c r="D218" s="696">
        <v>2</v>
      </c>
      <c r="E218" s="696" t="s">
        <v>730</v>
      </c>
      <c r="F218" s="475" t="s">
        <v>6351</v>
      </c>
      <c r="G218" s="1052"/>
      <c r="H218" s="893"/>
      <c r="I218" s="893"/>
      <c r="J218" s="893"/>
      <c r="K218" s="960"/>
      <c r="L218" s="960"/>
      <c r="M218" s="960"/>
      <c r="N218" s="963"/>
      <c r="O218" s="963"/>
      <c r="P218" s="963"/>
      <c r="Q218" s="963"/>
      <c r="R218" s="963"/>
      <c r="S218" s="963"/>
      <c r="T218" s="963"/>
      <c r="U218" s="963"/>
      <c r="V218" s="963"/>
      <c r="W218" s="963"/>
      <c r="X218" s="963"/>
      <c r="Y218" s="963"/>
      <c r="Z218" s="963"/>
    </row>
    <row r="219" spans="1:26" ht="16">
      <c r="A219" s="693"/>
      <c r="B219" s="1045"/>
      <c r="C219" s="475" t="s">
        <v>6354</v>
      </c>
      <c r="D219" s="696">
        <v>2</v>
      </c>
      <c r="E219" s="696" t="s">
        <v>730</v>
      </c>
      <c r="F219" s="475" t="s">
        <v>6351</v>
      </c>
      <c r="G219" s="1052"/>
      <c r="H219" s="893"/>
      <c r="I219" s="893"/>
      <c r="J219" s="893"/>
      <c r="K219" s="960"/>
      <c r="L219" s="960"/>
      <c r="M219" s="960"/>
      <c r="N219" s="963"/>
      <c r="O219" s="963"/>
      <c r="P219" s="963"/>
      <c r="Q219" s="963"/>
      <c r="R219" s="963"/>
      <c r="S219" s="963"/>
      <c r="T219" s="963"/>
      <c r="U219" s="963"/>
      <c r="V219" s="963"/>
      <c r="W219" s="963"/>
      <c r="X219" s="963"/>
      <c r="Y219" s="963"/>
      <c r="Z219" s="963"/>
    </row>
    <row r="220" spans="1:26" ht="16">
      <c r="A220" s="693"/>
      <c r="B220" s="1045"/>
      <c r="C220" s="475" t="s">
        <v>6355</v>
      </c>
      <c r="D220" s="696">
        <v>2</v>
      </c>
      <c r="E220" s="696" t="s">
        <v>730</v>
      </c>
      <c r="F220" s="475" t="s">
        <v>6351</v>
      </c>
      <c r="G220" s="1052"/>
      <c r="H220" s="893"/>
      <c r="I220" s="893"/>
      <c r="J220" s="893"/>
      <c r="K220" s="960"/>
      <c r="L220" s="960"/>
      <c r="M220" s="960"/>
      <c r="N220" s="963"/>
      <c r="O220" s="963"/>
      <c r="P220" s="963"/>
      <c r="Q220" s="963"/>
      <c r="R220" s="963"/>
      <c r="S220" s="963"/>
      <c r="T220" s="963"/>
      <c r="U220" s="963"/>
      <c r="V220" s="963"/>
      <c r="W220" s="963"/>
      <c r="X220" s="963"/>
      <c r="Y220" s="963"/>
      <c r="Z220" s="963"/>
    </row>
    <row r="221" spans="1:26" ht="16">
      <c r="A221" s="693"/>
      <c r="B221" s="1045"/>
      <c r="C221" s="475" t="s">
        <v>6356</v>
      </c>
      <c r="D221" s="696">
        <v>2</v>
      </c>
      <c r="E221" s="696" t="s">
        <v>730</v>
      </c>
      <c r="F221" s="475" t="s">
        <v>6351</v>
      </c>
      <c r="G221" s="1052"/>
      <c r="H221" s="893"/>
      <c r="I221" s="893"/>
      <c r="J221" s="893"/>
      <c r="K221" s="960"/>
      <c r="L221" s="960"/>
      <c r="M221" s="960"/>
      <c r="N221" s="963"/>
      <c r="O221" s="963"/>
      <c r="P221" s="963"/>
      <c r="Q221" s="963"/>
      <c r="R221" s="963"/>
      <c r="S221" s="963"/>
      <c r="T221" s="963"/>
      <c r="U221" s="963"/>
      <c r="V221" s="963"/>
      <c r="W221" s="963"/>
      <c r="X221" s="963"/>
      <c r="Y221" s="963"/>
      <c r="Z221" s="963"/>
    </row>
    <row r="222" spans="1:26" ht="16">
      <c r="A222" s="693"/>
      <c r="B222" s="1049"/>
      <c r="C222" s="769" t="s">
        <v>6357</v>
      </c>
      <c r="D222" s="696">
        <v>2</v>
      </c>
      <c r="E222" s="736" t="s">
        <v>730</v>
      </c>
      <c r="F222" s="769" t="s">
        <v>6358</v>
      </c>
      <c r="G222" s="1052"/>
      <c r="H222" s="893"/>
      <c r="I222" s="893"/>
      <c r="J222" s="893"/>
      <c r="K222" s="960"/>
      <c r="L222" s="960"/>
      <c r="M222" s="960"/>
      <c r="N222" s="963"/>
      <c r="O222" s="963"/>
      <c r="P222" s="963"/>
      <c r="Q222" s="963"/>
      <c r="R222" s="963"/>
      <c r="S222" s="963"/>
      <c r="T222" s="963"/>
      <c r="U222" s="963"/>
      <c r="V222" s="963"/>
      <c r="W222" s="963"/>
      <c r="X222" s="963"/>
      <c r="Y222" s="963"/>
      <c r="Z222" s="963"/>
    </row>
    <row r="223" spans="1:26" ht="16">
      <c r="A223" s="693"/>
      <c r="B223" s="1045"/>
      <c r="C223" s="475" t="s">
        <v>6028</v>
      </c>
      <c r="D223" s="696">
        <v>2</v>
      </c>
      <c r="E223" s="696" t="s">
        <v>730</v>
      </c>
      <c r="F223" s="475" t="s">
        <v>6359</v>
      </c>
      <c r="G223" s="1052"/>
      <c r="H223" s="893"/>
      <c r="I223" s="893"/>
      <c r="J223" s="893"/>
      <c r="K223" s="960"/>
      <c r="L223" s="960"/>
      <c r="M223" s="960"/>
      <c r="N223" s="963"/>
      <c r="O223" s="963"/>
      <c r="P223" s="963"/>
      <c r="Q223" s="963"/>
      <c r="R223" s="963"/>
      <c r="S223" s="963"/>
      <c r="T223" s="963"/>
      <c r="U223" s="963"/>
      <c r="V223" s="963"/>
      <c r="W223" s="963"/>
      <c r="X223" s="963"/>
      <c r="Y223" s="963"/>
      <c r="Z223" s="963"/>
    </row>
    <row r="224" spans="1:26" ht="16">
      <c r="A224" s="693"/>
      <c r="B224" s="1045"/>
      <c r="C224" s="471" t="s">
        <v>6360</v>
      </c>
      <c r="D224" s="696">
        <v>2</v>
      </c>
      <c r="E224" s="696" t="s">
        <v>730</v>
      </c>
      <c r="F224" s="475" t="s">
        <v>6361</v>
      </c>
      <c r="G224" s="1052"/>
      <c r="H224" s="893"/>
      <c r="I224" s="893"/>
      <c r="J224" s="893"/>
      <c r="K224" s="960"/>
      <c r="L224" s="960"/>
      <c r="M224" s="960"/>
      <c r="N224" s="963"/>
      <c r="O224" s="963"/>
      <c r="P224" s="963"/>
      <c r="Q224" s="963"/>
      <c r="R224" s="963"/>
      <c r="S224" s="963"/>
      <c r="T224" s="963"/>
      <c r="U224" s="963"/>
      <c r="V224" s="963"/>
      <c r="W224" s="963"/>
      <c r="X224" s="963"/>
      <c r="Y224" s="963"/>
      <c r="Z224" s="963"/>
    </row>
    <row r="225" spans="1:26" ht="34">
      <c r="A225" s="693" t="s">
        <v>2064</v>
      </c>
      <c r="B225" s="1045" t="s">
        <v>749</v>
      </c>
      <c r="C225" s="475" t="s">
        <v>6362</v>
      </c>
      <c r="D225" s="696">
        <v>2</v>
      </c>
      <c r="E225" s="696" t="s">
        <v>730</v>
      </c>
      <c r="F225" s="471" t="s">
        <v>6363</v>
      </c>
      <c r="G225" s="1052"/>
      <c r="H225" s="893"/>
      <c r="I225" s="893"/>
      <c r="J225" s="893"/>
      <c r="K225" s="960"/>
      <c r="L225" s="960"/>
      <c r="M225" s="960"/>
      <c r="N225" s="963"/>
      <c r="O225" s="963"/>
      <c r="P225" s="963"/>
      <c r="Q225" s="963"/>
      <c r="R225" s="963"/>
      <c r="S225" s="963"/>
      <c r="T225" s="963"/>
      <c r="U225" s="963"/>
      <c r="V225" s="963"/>
      <c r="W225" s="963"/>
      <c r="X225" s="963"/>
      <c r="Y225" s="963"/>
      <c r="Z225" s="963"/>
    </row>
    <row r="226" spans="1:26" ht="51">
      <c r="A226" s="693" t="s">
        <v>2070</v>
      </c>
      <c r="B226" s="1049" t="s">
        <v>756</v>
      </c>
      <c r="C226" s="475" t="s">
        <v>6364</v>
      </c>
      <c r="D226" s="696">
        <v>2</v>
      </c>
      <c r="E226" s="696" t="s">
        <v>730</v>
      </c>
      <c r="F226" s="471"/>
      <c r="G226" s="1052"/>
      <c r="H226" s="893"/>
      <c r="I226" s="893"/>
      <c r="J226" s="893"/>
      <c r="K226" s="960"/>
      <c r="L226" s="960"/>
      <c r="M226" s="960"/>
      <c r="N226" s="963"/>
      <c r="O226" s="963"/>
      <c r="P226" s="963"/>
      <c r="Q226" s="963"/>
      <c r="R226" s="963"/>
      <c r="S226" s="963"/>
      <c r="T226" s="963"/>
      <c r="U226" s="963"/>
      <c r="V226" s="963"/>
      <c r="W226" s="963"/>
      <c r="X226" s="963"/>
      <c r="Y226" s="963"/>
      <c r="Z226" s="963"/>
    </row>
    <row r="227" spans="1:26" ht="19">
      <c r="A227" s="693" t="s">
        <v>230</v>
      </c>
      <c r="B227" s="1606" t="s">
        <v>77</v>
      </c>
      <c r="C227" s="1570"/>
      <c r="D227" s="1570"/>
      <c r="E227" s="1570"/>
      <c r="F227" s="1570"/>
      <c r="G227" s="1573"/>
      <c r="H227" s="816"/>
      <c r="I227" s="1023">
        <f>SUM(D228:D245)</f>
        <v>36</v>
      </c>
      <c r="J227" s="893">
        <f>COUNT(D228:D245)*2</f>
        <v>36</v>
      </c>
      <c r="K227" s="960"/>
      <c r="L227" s="960"/>
      <c r="M227" s="960"/>
      <c r="N227" s="963"/>
      <c r="O227" s="963"/>
      <c r="P227" s="963"/>
      <c r="Q227" s="963"/>
      <c r="R227" s="963"/>
      <c r="S227" s="963"/>
      <c r="T227" s="963"/>
      <c r="U227" s="963"/>
      <c r="V227" s="963"/>
      <c r="W227" s="963"/>
      <c r="X227" s="963"/>
      <c r="Y227" s="963"/>
      <c r="Z227" s="963"/>
    </row>
    <row r="228" spans="1:26" ht="34">
      <c r="A228" s="693" t="s">
        <v>2073</v>
      </c>
      <c r="B228" s="1045" t="s">
        <v>759</v>
      </c>
      <c r="C228" s="467" t="s">
        <v>760</v>
      </c>
      <c r="D228" s="696">
        <v>2</v>
      </c>
      <c r="E228" s="696" t="s">
        <v>469</v>
      </c>
      <c r="F228" s="475" t="s">
        <v>6365</v>
      </c>
      <c r="G228" s="1052"/>
      <c r="H228" s="893"/>
      <c r="I228" s="893"/>
      <c r="J228" s="893"/>
      <c r="K228" s="960"/>
      <c r="L228" s="960"/>
      <c r="M228" s="960"/>
      <c r="N228" s="963"/>
      <c r="O228" s="963"/>
      <c r="P228" s="963"/>
      <c r="Q228" s="963"/>
      <c r="R228" s="963"/>
      <c r="S228" s="963"/>
      <c r="T228" s="963"/>
      <c r="U228" s="963"/>
      <c r="V228" s="963"/>
      <c r="W228" s="963"/>
      <c r="X228" s="963"/>
      <c r="Y228" s="963"/>
      <c r="Z228" s="963"/>
    </row>
    <row r="229" spans="1:26" ht="51">
      <c r="A229" s="693" t="s">
        <v>2075</v>
      </c>
      <c r="B229" s="1045" t="s">
        <v>764</v>
      </c>
      <c r="C229" s="467" t="s">
        <v>6366</v>
      </c>
      <c r="D229" s="696">
        <v>2</v>
      </c>
      <c r="E229" s="696" t="s">
        <v>469</v>
      </c>
      <c r="F229" s="475" t="s">
        <v>6367</v>
      </c>
      <c r="G229" s="1052"/>
      <c r="H229" s="893"/>
      <c r="I229" s="893"/>
      <c r="J229" s="893"/>
      <c r="K229" s="960"/>
      <c r="L229" s="960"/>
      <c r="M229" s="960"/>
      <c r="N229" s="963"/>
      <c r="O229" s="963"/>
      <c r="P229" s="963"/>
      <c r="Q229" s="963"/>
      <c r="R229" s="963"/>
      <c r="S229" s="963"/>
      <c r="T229" s="963"/>
      <c r="U229" s="963"/>
      <c r="V229" s="963"/>
      <c r="W229" s="963"/>
      <c r="X229" s="963"/>
      <c r="Y229" s="963"/>
      <c r="Z229" s="963"/>
    </row>
    <row r="230" spans="1:26" ht="34">
      <c r="A230" s="693"/>
      <c r="B230" s="1045"/>
      <c r="C230" s="467" t="s">
        <v>6368</v>
      </c>
      <c r="D230" s="696">
        <v>2</v>
      </c>
      <c r="E230" s="696" t="s">
        <v>469</v>
      </c>
      <c r="F230" s="475"/>
      <c r="G230" s="1052"/>
      <c r="H230" s="893"/>
      <c r="I230" s="893"/>
      <c r="J230" s="893"/>
      <c r="K230" s="960"/>
      <c r="L230" s="960"/>
      <c r="M230" s="960"/>
      <c r="N230" s="963"/>
      <c r="O230" s="963"/>
      <c r="P230" s="963"/>
      <c r="Q230" s="963"/>
      <c r="R230" s="963"/>
      <c r="S230" s="963"/>
      <c r="T230" s="963"/>
      <c r="U230" s="963"/>
      <c r="V230" s="963"/>
      <c r="W230" s="963"/>
      <c r="X230" s="963"/>
      <c r="Y230" s="963"/>
      <c r="Z230" s="963"/>
    </row>
    <row r="231" spans="1:26" ht="17">
      <c r="A231" s="693"/>
      <c r="B231" s="1045"/>
      <c r="C231" s="467" t="s">
        <v>6369</v>
      </c>
      <c r="D231" s="696">
        <v>2</v>
      </c>
      <c r="E231" s="696" t="s">
        <v>469</v>
      </c>
      <c r="F231" s="475"/>
      <c r="G231" s="1052"/>
      <c r="H231" s="893"/>
      <c r="I231" s="893"/>
      <c r="J231" s="893"/>
      <c r="K231" s="960"/>
      <c r="L231" s="960"/>
      <c r="M231" s="960"/>
      <c r="N231" s="963"/>
      <c r="O231" s="963"/>
      <c r="P231" s="963"/>
      <c r="Q231" s="963"/>
      <c r="R231" s="963"/>
      <c r="S231" s="963"/>
      <c r="T231" s="963"/>
      <c r="U231" s="963"/>
      <c r="V231" s="963"/>
      <c r="W231" s="963"/>
      <c r="X231" s="963"/>
      <c r="Y231" s="963"/>
      <c r="Z231" s="963"/>
    </row>
    <row r="232" spans="1:26" ht="17">
      <c r="A232" s="693"/>
      <c r="B232" s="1045"/>
      <c r="C232" s="467" t="s">
        <v>6370</v>
      </c>
      <c r="D232" s="696">
        <v>2</v>
      </c>
      <c r="E232" s="696" t="s">
        <v>469</v>
      </c>
      <c r="F232" s="475"/>
      <c r="G232" s="1052"/>
      <c r="H232" s="893"/>
      <c r="I232" s="893"/>
      <c r="J232" s="893"/>
      <c r="K232" s="960"/>
      <c r="L232" s="960"/>
      <c r="M232" s="960"/>
      <c r="N232" s="963"/>
      <c r="O232" s="963"/>
      <c r="P232" s="963"/>
      <c r="Q232" s="963"/>
      <c r="R232" s="963"/>
      <c r="S232" s="963"/>
      <c r="T232" s="963"/>
      <c r="U232" s="963"/>
      <c r="V232" s="963"/>
      <c r="W232" s="963"/>
      <c r="X232" s="963"/>
      <c r="Y232" s="963"/>
      <c r="Z232" s="963"/>
    </row>
    <row r="233" spans="1:26" ht="17">
      <c r="A233" s="693"/>
      <c r="B233" s="1045"/>
      <c r="C233" s="467" t="s">
        <v>6371</v>
      </c>
      <c r="D233" s="696">
        <v>2</v>
      </c>
      <c r="E233" s="696" t="s">
        <v>469</v>
      </c>
      <c r="F233" s="475"/>
      <c r="G233" s="1052"/>
      <c r="H233" s="893"/>
      <c r="I233" s="893"/>
      <c r="J233" s="893"/>
      <c r="K233" s="960"/>
      <c r="L233" s="960"/>
      <c r="M233" s="960"/>
      <c r="N233" s="963"/>
      <c r="O233" s="963"/>
      <c r="P233" s="963"/>
      <c r="Q233" s="963"/>
      <c r="R233" s="963"/>
      <c r="S233" s="963"/>
      <c r="T233" s="963"/>
      <c r="U233" s="963"/>
      <c r="V233" s="963"/>
      <c r="W233" s="963"/>
      <c r="X233" s="963"/>
      <c r="Y233" s="963"/>
      <c r="Z233" s="963"/>
    </row>
    <row r="234" spans="1:26" ht="17">
      <c r="A234" s="693"/>
      <c r="B234" s="1045"/>
      <c r="C234" s="467" t="s">
        <v>6372</v>
      </c>
      <c r="D234" s="696">
        <v>2</v>
      </c>
      <c r="E234" s="696" t="s">
        <v>469</v>
      </c>
      <c r="F234" s="475"/>
      <c r="G234" s="1052"/>
      <c r="H234" s="893"/>
      <c r="I234" s="893"/>
      <c r="J234" s="893"/>
      <c r="K234" s="960"/>
      <c r="L234" s="960"/>
      <c r="M234" s="960"/>
      <c r="N234" s="963"/>
      <c r="O234" s="963"/>
      <c r="P234" s="963"/>
      <c r="Q234" s="963"/>
      <c r="R234" s="963"/>
      <c r="S234" s="963"/>
      <c r="T234" s="963"/>
      <c r="U234" s="963"/>
      <c r="V234" s="963"/>
      <c r="W234" s="963"/>
      <c r="X234" s="963"/>
      <c r="Y234" s="963"/>
      <c r="Z234" s="963"/>
    </row>
    <row r="235" spans="1:26" ht="17">
      <c r="A235" s="693"/>
      <c r="B235" s="1045"/>
      <c r="C235" s="467" t="s">
        <v>6373</v>
      </c>
      <c r="D235" s="696">
        <v>2</v>
      </c>
      <c r="E235" s="696" t="s">
        <v>469</v>
      </c>
      <c r="F235" s="475"/>
      <c r="G235" s="1052"/>
      <c r="H235" s="893"/>
      <c r="I235" s="893"/>
      <c r="J235" s="893"/>
      <c r="K235" s="960"/>
      <c r="L235" s="960"/>
      <c r="M235" s="960"/>
      <c r="N235" s="963"/>
      <c r="O235" s="963"/>
      <c r="P235" s="963"/>
      <c r="Q235" s="963"/>
      <c r="R235" s="963"/>
      <c r="S235" s="963"/>
      <c r="T235" s="963"/>
      <c r="U235" s="963"/>
      <c r="V235" s="963"/>
      <c r="W235" s="963"/>
      <c r="X235" s="963"/>
      <c r="Y235" s="963"/>
      <c r="Z235" s="963"/>
    </row>
    <row r="236" spans="1:26" ht="17">
      <c r="A236" s="693"/>
      <c r="B236" s="1045"/>
      <c r="C236" s="467" t="s">
        <v>6374</v>
      </c>
      <c r="D236" s="696">
        <v>2</v>
      </c>
      <c r="E236" s="696" t="s">
        <v>469</v>
      </c>
      <c r="F236" s="475" t="s">
        <v>6375</v>
      </c>
      <c r="G236" s="1052"/>
      <c r="H236" s="893"/>
      <c r="I236" s="893"/>
      <c r="J236" s="893"/>
      <c r="K236" s="960"/>
      <c r="L236" s="960"/>
      <c r="M236" s="960"/>
      <c r="N236" s="963"/>
      <c r="O236" s="963"/>
      <c r="P236" s="963"/>
      <c r="Q236" s="963"/>
      <c r="R236" s="963"/>
      <c r="S236" s="963"/>
      <c r="T236" s="963"/>
      <c r="U236" s="963"/>
      <c r="V236" s="963"/>
      <c r="W236" s="963"/>
      <c r="X236" s="963"/>
      <c r="Y236" s="963"/>
      <c r="Z236" s="963"/>
    </row>
    <row r="237" spans="1:26" ht="17">
      <c r="A237" s="693"/>
      <c r="B237" s="1045"/>
      <c r="C237" s="467" t="s">
        <v>6376</v>
      </c>
      <c r="D237" s="696">
        <v>2</v>
      </c>
      <c r="E237" s="696" t="s">
        <v>469</v>
      </c>
      <c r="F237" s="475"/>
      <c r="G237" s="1052"/>
      <c r="H237" s="893"/>
      <c r="I237" s="893"/>
      <c r="J237" s="893"/>
      <c r="K237" s="960"/>
      <c r="L237" s="960"/>
      <c r="M237" s="960"/>
      <c r="N237" s="963"/>
      <c r="O237" s="963"/>
      <c r="P237" s="963"/>
      <c r="Q237" s="963"/>
      <c r="R237" s="963"/>
      <c r="S237" s="963"/>
      <c r="T237" s="963"/>
      <c r="U237" s="963"/>
      <c r="V237" s="963"/>
      <c r="W237" s="963"/>
      <c r="X237" s="963"/>
      <c r="Y237" s="963"/>
      <c r="Z237" s="963"/>
    </row>
    <row r="238" spans="1:26" ht="51">
      <c r="A238" s="693" t="s">
        <v>2088</v>
      </c>
      <c r="B238" s="1045" t="s">
        <v>769</v>
      </c>
      <c r="C238" s="467" t="s">
        <v>3311</v>
      </c>
      <c r="D238" s="696">
        <v>2</v>
      </c>
      <c r="E238" s="696" t="s">
        <v>469</v>
      </c>
      <c r="F238" s="475" t="s">
        <v>6377</v>
      </c>
      <c r="G238" s="1052"/>
      <c r="H238" s="893"/>
      <c r="I238" s="893"/>
      <c r="J238" s="893"/>
      <c r="K238" s="960"/>
      <c r="L238" s="960"/>
      <c r="M238" s="960"/>
      <c r="N238" s="963"/>
      <c r="O238" s="963"/>
      <c r="P238" s="963"/>
      <c r="Q238" s="963"/>
      <c r="R238" s="963"/>
      <c r="S238" s="963"/>
      <c r="T238" s="963"/>
      <c r="U238" s="963"/>
      <c r="V238" s="963"/>
      <c r="W238" s="963"/>
      <c r="X238" s="963"/>
      <c r="Y238" s="963"/>
      <c r="Z238" s="963"/>
    </row>
    <row r="239" spans="1:26" ht="68">
      <c r="A239" s="693" t="s">
        <v>2091</v>
      </c>
      <c r="B239" s="1045" t="s">
        <v>773</v>
      </c>
      <c r="C239" s="708" t="s">
        <v>5740</v>
      </c>
      <c r="D239" s="696">
        <v>2</v>
      </c>
      <c r="E239" s="696" t="s">
        <v>469</v>
      </c>
      <c r="F239" s="475" t="s">
        <v>6378</v>
      </c>
      <c r="G239" s="1052"/>
      <c r="H239" s="893"/>
      <c r="I239" s="893"/>
      <c r="J239" s="893"/>
      <c r="K239" s="960"/>
      <c r="L239" s="960"/>
      <c r="M239" s="960"/>
      <c r="N239" s="963"/>
      <c r="O239" s="963"/>
      <c r="P239" s="963"/>
      <c r="Q239" s="963"/>
      <c r="R239" s="963"/>
      <c r="S239" s="963"/>
      <c r="T239" s="963"/>
      <c r="U239" s="963"/>
      <c r="V239" s="963"/>
      <c r="W239" s="963"/>
      <c r="X239" s="963"/>
      <c r="Y239" s="963"/>
      <c r="Z239" s="963"/>
    </row>
    <row r="240" spans="1:26" ht="32">
      <c r="A240" s="693" t="s">
        <v>2092</v>
      </c>
      <c r="B240" s="1045" t="s">
        <v>778</v>
      </c>
      <c r="C240" s="467" t="s">
        <v>779</v>
      </c>
      <c r="D240" s="696">
        <v>2</v>
      </c>
      <c r="E240" s="696" t="s">
        <v>469</v>
      </c>
      <c r="F240" s="471" t="s">
        <v>780</v>
      </c>
      <c r="G240" s="1052"/>
      <c r="H240" s="893"/>
      <c r="I240" s="893"/>
      <c r="J240" s="893"/>
      <c r="K240" s="960"/>
      <c r="L240" s="960"/>
      <c r="M240" s="960"/>
      <c r="N240" s="963"/>
      <c r="O240" s="963"/>
      <c r="P240" s="963"/>
      <c r="Q240" s="963"/>
      <c r="R240" s="963"/>
      <c r="S240" s="963"/>
      <c r="T240" s="963"/>
      <c r="U240" s="963"/>
      <c r="V240" s="963"/>
      <c r="W240" s="963"/>
      <c r="X240" s="963"/>
      <c r="Y240" s="963"/>
      <c r="Z240" s="963"/>
    </row>
    <row r="241" spans="1:26" ht="34">
      <c r="A241" s="693" t="s">
        <v>781</v>
      </c>
      <c r="B241" s="1045" t="s">
        <v>782</v>
      </c>
      <c r="C241" s="467" t="s">
        <v>6379</v>
      </c>
      <c r="D241" s="696">
        <v>2</v>
      </c>
      <c r="E241" s="696" t="s">
        <v>469</v>
      </c>
      <c r="F241" s="471" t="s">
        <v>5746</v>
      </c>
      <c r="G241" s="1052"/>
      <c r="H241" s="893"/>
      <c r="I241" s="893"/>
      <c r="J241" s="893"/>
      <c r="K241" s="960"/>
      <c r="L241" s="960"/>
      <c r="M241" s="960"/>
      <c r="N241" s="963"/>
      <c r="O241" s="963"/>
      <c r="P241" s="963"/>
      <c r="Q241" s="963"/>
      <c r="R241" s="963"/>
      <c r="S241" s="963"/>
      <c r="T241" s="963"/>
      <c r="U241" s="963"/>
      <c r="V241" s="963"/>
      <c r="W241" s="963"/>
      <c r="X241" s="963"/>
      <c r="Y241" s="963"/>
      <c r="Z241" s="963"/>
    </row>
    <row r="242" spans="1:26" ht="34">
      <c r="A242" s="693" t="s">
        <v>2099</v>
      </c>
      <c r="B242" s="1045" t="s">
        <v>786</v>
      </c>
      <c r="C242" s="471" t="s">
        <v>5749</v>
      </c>
      <c r="D242" s="696">
        <v>2</v>
      </c>
      <c r="E242" s="696" t="s">
        <v>469</v>
      </c>
      <c r="F242" s="471"/>
      <c r="G242" s="1052"/>
      <c r="H242" s="893"/>
      <c r="I242" s="893"/>
      <c r="J242" s="893"/>
      <c r="K242" s="960"/>
      <c r="L242" s="960"/>
      <c r="M242" s="960"/>
      <c r="N242" s="963"/>
      <c r="O242" s="963"/>
      <c r="P242" s="963"/>
      <c r="Q242" s="963"/>
      <c r="R242" s="963"/>
      <c r="S242" s="963"/>
      <c r="T242" s="963"/>
      <c r="U242" s="963"/>
      <c r="V242" s="963"/>
      <c r="W242" s="963"/>
      <c r="X242" s="963"/>
      <c r="Y242" s="963"/>
      <c r="Z242" s="963"/>
    </row>
    <row r="243" spans="1:26" ht="16">
      <c r="A243" s="693"/>
      <c r="B243" s="1045"/>
      <c r="C243" s="475" t="s">
        <v>5751</v>
      </c>
      <c r="D243" s="696">
        <v>2</v>
      </c>
      <c r="E243" s="696" t="s">
        <v>469</v>
      </c>
      <c r="F243" s="475" t="s">
        <v>6380</v>
      </c>
      <c r="G243" s="1052"/>
      <c r="H243" s="893"/>
      <c r="I243" s="893"/>
      <c r="J243" s="893"/>
      <c r="K243" s="960"/>
      <c r="L243" s="960"/>
      <c r="M243" s="960"/>
      <c r="N243" s="963"/>
      <c r="O243" s="963"/>
      <c r="P243" s="963"/>
      <c r="Q243" s="963"/>
      <c r="R243" s="963"/>
      <c r="S243" s="963"/>
      <c r="T243" s="963"/>
      <c r="U243" s="963"/>
      <c r="V243" s="963"/>
      <c r="W243" s="963"/>
      <c r="X243" s="963"/>
      <c r="Y243" s="963"/>
      <c r="Z243" s="963"/>
    </row>
    <row r="244" spans="1:26" ht="48">
      <c r="A244" s="693"/>
      <c r="B244" s="1045"/>
      <c r="C244" s="1052" t="s">
        <v>3319</v>
      </c>
      <c r="D244" s="696">
        <v>2</v>
      </c>
      <c r="E244" s="696" t="s">
        <v>469</v>
      </c>
      <c r="F244" s="475" t="s">
        <v>6381</v>
      </c>
      <c r="G244" s="1052"/>
      <c r="H244" s="893"/>
      <c r="I244" s="893"/>
      <c r="J244" s="893"/>
      <c r="K244" s="960"/>
      <c r="L244" s="960"/>
      <c r="M244" s="960"/>
      <c r="N244" s="963"/>
      <c r="O244" s="963"/>
      <c r="P244" s="963"/>
      <c r="Q244" s="963"/>
      <c r="R244" s="963"/>
      <c r="S244" s="963"/>
      <c r="T244" s="963"/>
      <c r="U244" s="963"/>
      <c r="V244" s="963"/>
      <c r="W244" s="963"/>
      <c r="X244" s="963"/>
      <c r="Y244" s="963"/>
      <c r="Z244" s="963"/>
    </row>
    <row r="245" spans="1:26" ht="16">
      <c r="A245" s="1053"/>
      <c r="B245" s="1052"/>
      <c r="C245" s="475" t="s">
        <v>3321</v>
      </c>
      <c r="D245" s="696">
        <v>2</v>
      </c>
      <c r="E245" s="696" t="s">
        <v>469</v>
      </c>
      <c r="F245" s="475" t="s">
        <v>5754</v>
      </c>
      <c r="G245" s="1052"/>
      <c r="H245" s="893"/>
      <c r="I245" s="893"/>
      <c r="J245" s="893"/>
      <c r="K245" s="960"/>
      <c r="L245" s="960"/>
      <c r="M245" s="960"/>
      <c r="N245" s="963"/>
      <c r="O245" s="963"/>
      <c r="P245" s="963"/>
      <c r="Q245" s="963"/>
      <c r="R245" s="963"/>
      <c r="S245" s="963"/>
      <c r="T245" s="963"/>
      <c r="U245" s="963"/>
      <c r="V245" s="963"/>
      <c r="W245" s="963"/>
      <c r="X245" s="963"/>
      <c r="Y245" s="963"/>
      <c r="Z245" s="963"/>
    </row>
    <row r="246" spans="1:26" ht="16">
      <c r="A246" s="935" t="s">
        <v>78</v>
      </c>
      <c r="B246" s="1738" t="s">
        <v>793</v>
      </c>
      <c r="C246" s="1570"/>
      <c r="D246" s="1570"/>
      <c r="E246" s="1570"/>
      <c r="F246" s="1570"/>
      <c r="G246" s="1573"/>
      <c r="H246" s="1087"/>
      <c r="I246" s="893">
        <f>SUM(D247:D271)</f>
        <v>36</v>
      </c>
      <c r="J246" s="893">
        <f>COUNT(D247:D271)*2</f>
        <v>36</v>
      </c>
      <c r="K246" s="960"/>
      <c r="L246" s="960"/>
      <c r="M246" s="960"/>
      <c r="N246" s="963"/>
      <c r="O246" s="963"/>
      <c r="P246" s="963"/>
      <c r="Q246" s="963"/>
      <c r="R246" s="963"/>
      <c r="S246" s="963"/>
      <c r="T246" s="963"/>
      <c r="U246" s="963"/>
      <c r="V246" s="963"/>
      <c r="W246" s="963"/>
      <c r="X246" s="963"/>
      <c r="Y246" s="963"/>
      <c r="Z246" s="963"/>
    </row>
    <row r="247" spans="1:26" ht="64">
      <c r="A247" s="935" t="s">
        <v>794</v>
      </c>
      <c r="B247" s="475" t="s">
        <v>795</v>
      </c>
      <c r="C247" s="475" t="s">
        <v>796</v>
      </c>
      <c r="D247" s="696">
        <v>2</v>
      </c>
      <c r="E247" s="696" t="s">
        <v>611</v>
      </c>
      <c r="F247" s="475" t="s">
        <v>797</v>
      </c>
      <c r="G247" s="1162"/>
      <c r="H247" s="1098"/>
      <c r="I247" s="893"/>
      <c r="J247" s="893"/>
      <c r="K247" s="960"/>
      <c r="L247" s="960"/>
      <c r="M247" s="960"/>
      <c r="N247" s="963"/>
      <c r="O247" s="963"/>
      <c r="P247" s="963"/>
      <c r="Q247" s="963"/>
      <c r="R247" s="963"/>
      <c r="S247" s="963"/>
      <c r="T247" s="963"/>
      <c r="U247" s="963"/>
      <c r="V247" s="963"/>
      <c r="W247" s="963"/>
      <c r="X247" s="963"/>
      <c r="Y247" s="963"/>
      <c r="Z247" s="963"/>
    </row>
    <row r="248" spans="1:26" ht="48">
      <c r="A248" s="935" t="s">
        <v>798</v>
      </c>
      <c r="B248" s="475" t="s">
        <v>799</v>
      </c>
      <c r="C248" s="475" t="s">
        <v>800</v>
      </c>
      <c r="D248" s="696">
        <v>2</v>
      </c>
      <c r="E248" s="696" t="s">
        <v>611</v>
      </c>
      <c r="F248" s="475" t="s">
        <v>801</v>
      </c>
      <c r="G248" s="1162"/>
      <c r="H248" s="1098"/>
      <c r="I248" s="893"/>
      <c r="J248" s="893"/>
      <c r="K248" s="960"/>
      <c r="L248" s="960"/>
      <c r="M248" s="960"/>
      <c r="N248" s="963"/>
      <c r="O248" s="963"/>
      <c r="P248" s="963"/>
      <c r="Q248" s="963"/>
      <c r="R248" s="963"/>
      <c r="S248" s="963"/>
      <c r="T248" s="963"/>
      <c r="U248" s="963"/>
      <c r="V248" s="963"/>
      <c r="W248" s="963"/>
      <c r="X248" s="963"/>
      <c r="Y248" s="963"/>
      <c r="Z248" s="963"/>
    </row>
    <row r="249" spans="1:26" ht="42.75" hidden="1" customHeight="1">
      <c r="A249" s="189" t="s">
        <v>802</v>
      </c>
      <c r="B249" s="179" t="s">
        <v>803</v>
      </c>
      <c r="C249" s="179" t="s">
        <v>804</v>
      </c>
      <c r="D249" s="180"/>
      <c r="E249" s="141"/>
      <c r="F249" s="179" t="s">
        <v>805</v>
      </c>
      <c r="G249" s="472"/>
      <c r="H249" s="461"/>
      <c r="I249" s="105"/>
      <c r="J249" s="105"/>
      <c r="K249" s="106"/>
      <c r="L249" s="106"/>
      <c r="M249" s="106"/>
      <c r="N249" s="106"/>
      <c r="O249" s="106"/>
      <c r="P249" s="106"/>
      <c r="Q249" s="106"/>
      <c r="R249" s="106"/>
      <c r="S249" s="106"/>
      <c r="T249" s="106"/>
      <c r="U249" s="106"/>
      <c r="V249" s="106"/>
      <c r="W249" s="106"/>
      <c r="X249" s="106"/>
      <c r="Y249" s="106"/>
      <c r="Z249" s="106"/>
    </row>
    <row r="250" spans="1:26" ht="57" hidden="1" customHeight="1">
      <c r="A250" s="189" t="s">
        <v>806</v>
      </c>
      <c r="B250" s="179" t="s">
        <v>807</v>
      </c>
      <c r="C250" s="179" t="s">
        <v>808</v>
      </c>
      <c r="D250" s="180"/>
      <c r="E250" s="141"/>
      <c r="F250" s="179" t="s">
        <v>809</v>
      </c>
      <c r="G250" s="472"/>
      <c r="H250" s="461"/>
      <c r="I250" s="105"/>
      <c r="J250" s="105"/>
      <c r="K250" s="106"/>
      <c r="L250" s="106"/>
      <c r="M250" s="106"/>
      <c r="N250" s="106"/>
      <c r="O250" s="106"/>
      <c r="P250" s="106"/>
      <c r="Q250" s="106"/>
      <c r="R250" s="106"/>
      <c r="S250" s="106"/>
      <c r="T250" s="106"/>
      <c r="U250" s="106"/>
      <c r="V250" s="106"/>
      <c r="W250" s="106"/>
      <c r="X250" s="106"/>
      <c r="Y250" s="106"/>
      <c r="Z250" s="106"/>
    </row>
    <row r="251" spans="1:26" ht="62.25" hidden="1" customHeight="1">
      <c r="A251" s="189" t="s">
        <v>810</v>
      </c>
      <c r="B251" s="191" t="s">
        <v>811</v>
      </c>
      <c r="C251" s="191" t="s">
        <v>812</v>
      </c>
      <c r="D251" s="180"/>
      <c r="E251" s="141"/>
      <c r="F251" s="179" t="s">
        <v>813</v>
      </c>
      <c r="G251" s="472"/>
      <c r="H251" s="461"/>
      <c r="I251" s="105"/>
      <c r="J251" s="105"/>
      <c r="K251" s="106"/>
      <c r="L251" s="106"/>
      <c r="M251" s="106"/>
      <c r="N251" s="106"/>
      <c r="O251" s="106"/>
      <c r="P251" s="106"/>
      <c r="Q251" s="106"/>
      <c r="R251" s="106"/>
      <c r="S251" s="106"/>
      <c r="T251" s="106"/>
      <c r="U251" s="106"/>
      <c r="V251" s="106"/>
      <c r="W251" s="106"/>
      <c r="X251" s="106"/>
      <c r="Y251" s="106"/>
      <c r="Z251" s="106"/>
    </row>
    <row r="252" spans="1:26" ht="57" hidden="1" customHeight="1">
      <c r="A252" s="189" t="s">
        <v>814</v>
      </c>
      <c r="B252" s="179" t="s">
        <v>815</v>
      </c>
      <c r="C252" s="179" t="s">
        <v>816</v>
      </c>
      <c r="D252" s="180"/>
      <c r="E252" s="141"/>
      <c r="F252" s="179" t="s">
        <v>817</v>
      </c>
      <c r="G252" s="472"/>
      <c r="H252" s="461"/>
      <c r="I252" s="105"/>
      <c r="J252" s="105"/>
      <c r="K252" s="106"/>
      <c r="L252" s="106"/>
      <c r="M252" s="106"/>
      <c r="N252" s="106"/>
      <c r="O252" s="106"/>
      <c r="P252" s="106"/>
      <c r="Q252" s="106"/>
      <c r="R252" s="106"/>
      <c r="S252" s="106"/>
      <c r="T252" s="106"/>
      <c r="U252" s="106"/>
      <c r="V252" s="106"/>
      <c r="W252" s="106"/>
      <c r="X252" s="106"/>
      <c r="Y252" s="106"/>
      <c r="Z252" s="106"/>
    </row>
    <row r="253" spans="1:26" ht="86.25" hidden="1" customHeight="1">
      <c r="A253" s="189" t="s">
        <v>818</v>
      </c>
      <c r="B253" s="179" t="s">
        <v>819</v>
      </c>
      <c r="C253" s="179" t="s">
        <v>820</v>
      </c>
      <c r="D253" s="180"/>
      <c r="E253" s="141"/>
      <c r="F253" s="179" t="s">
        <v>821</v>
      </c>
      <c r="G253" s="472"/>
      <c r="H253" s="461"/>
      <c r="I253" s="105"/>
      <c r="J253" s="105"/>
      <c r="K253" s="106"/>
      <c r="L253" s="106"/>
      <c r="M253" s="106"/>
      <c r="N253" s="106"/>
      <c r="O253" s="106"/>
      <c r="P253" s="106"/>
      <c r="Q253" s="106"/>
      <c r="R253" s="106"/>
      <c r="S253" s="106"/>
      <c r="T253" s="106"/>
      <c r="U253" s="106"/>
      <c r="V253" s="106"/>
      <c r="W253" s="106"/>
      <c r="X253" s="106"/>
      <c r="Y253" s="106"/>
      <c r="Z253" s="106"/>
    </row>
    <row r="254" spans="1:26" ht="72" hidden="1" customHeight="1">
      <c r="A254" s="189" t="s">
        <v>822</v>
      </c>
      <c r="B254" s="179" t="s">
        <v>823</v>
      </c>
      <c r="C254" s="179" t="s">
        <v>824</v>
      </c>
      <c r="D254" s="180"/>
      <c r="E254" s="141"/>
      <c r="F254" s="179" t="s">
        <v>825</v>
      </c>
      <c r="G254" s="472"/>
      <c r="H254" s="461"/>
      <c r="I254" s="105"/>
      <c r="J254" s="105"/>
      <c r="K254" s="106"/>
      <c r="L254" s="106"/>
      <c r="M254" s="106"/>
      <c r="N254" s="106"/>
      <c r="O254" s="106"/>
      <c r="P254" s="106"/>
      <c r="Q254" s="106"/>
      <c r="R254" s="106"/>
      <c r="S254" s="106"/>
      <c r="T254" s="106"/>
      <c r="U254" s="106"/>
      <c r="V254" s="106"/>
      <c r="W254" s="106"/>
      <c r="X254" s="106"/>
      <c r="Y254" s="106"/>
      <c r="Z254" s="106"/>
    </row>
    <row r="255" spans="1:26" ht="32">
      <c r="A255" s="693" t="s">
        <v>826</v>
      </c>
      <c r="B255" s="475" t="s">
        <v>827</v>
      </c>
      <c r="C255" s="720" t="s">
        <v>6382</v>
      </c>
      <c r="D255" s="696">
        <v>2</v>
      </c>
      <c r="E255" s="696" t="s">
        <v>369</v>
      </c>
      <c r="F255" s="471"/>
      <c r="G255" s="1162"/>
      <c r="H255" s="1098"/>
      <c r="I255" s="893"/>
      <c r="J255" s="893"/>
      <c r="K255" s="960"/>
      <c r="L255" s="960"/>
      <c r="M255" s="960"/>
      <c r="N255" s="963"/>
      <c r="O255" s="963"/>
      <c r="P255" s="963"/>
      <c r="Q255" s="963"/>
      <c r="R255" s="963"/>
      <c r="S255" s="963"/>
      <c r="T255" s="963"/>
      <c r="U255" s="963"/>
      <c r="V255" s="963"/>
      <c r="W255" s="963"/>
      <c r="X255" s="963"/>
      <c r="Y255" s="963"/>
      <c r="Z255" s="963"/>
    </row>
    <row r="256" spans="1:26" ht="16">
      <c r="A256" s="1053"/>
      <c r="B256" s="1163"/>
      <c r="C256" s="475" t="s">
        <v>6383</v>
      </c>
      <c r="D256" s="696">
        <v>2</v>
      </c>
      <c r="E256" s="696" t="s">
        <v>369</v>
      </c>
      <c r="F256" s="471"/>
      <c r="G256" s="1162"/>
      <c r="H256" s="1098"/>
      <c r="I256" s="893"/>
      <c r="J256" s="893"/>
      <c r="K256" s="960"/>
      <c r="L256" s="960"/>
      <c r="M256" s="960"/>
      <c r="N256" s="963"/>
      <c r="O256" s="963"/>
      <c r="P256" s="963"/>
      <c r="Q256" s="963"/>
      <c r="R256" s="963"/>
      <c r="S256" s="963"/>
      <c r="T256" s="963"/>
      <c r="U256" s="963"/>
      <c r="V256" s="963"/>
      <c r="W256" s="963"/>
      <c r="X256" s="963"/>
      <c r="Y256" s="963"/>
      <c r="Z256" s="963"/>
    </row>
    <row r="257" spans="1:26" ht="16">
      <c r="A257" s="1053"/>
      <c r="B257" s="1163"/>
      <c r="C257" s="475" t="s">
        <v>6384</v>
      </c>
      <c r="D257" s="696">
        <v>2</v>
      </c>
      <c r="E257" s="696" t="s">
        <v>369</v>
      </c>
      <c r="F257" s="471"/>
      <c r="G257" s="1162"/>
      <c r="H257" s="1098"/>
      <c r="I257" s="893"/>
      <c r="J257" s="893"/>
      <c r="K257" s="960"/>
      <c r="L257" s="960"/>
      <c r="M257" s="960"/>
      <c r="N257" s="963"/>
      <c r="O257" s="963"/>
      <c r="P257" s="963"/>
      <c r="Q257" s="963"/>
      <c r="R257" s="963"/>
      <c r="S257" s="963"/>
      <c r="T257" s="963"/>
      <c r="U257" s="963"/>
      <c r="V257" s="963"/>
      <c r="W257" s="963"/>
      <c r="X257" s="963"/>
      <c r="Y257" s="963"/>
      <c r="Z257" s="963"/>
    </row>
    <row r="258" spans="1:26" ht="16">
      <c r="A258" s="1053"/>
      <c r="B258" s="1163"/>
      <c r="C258" s="475" t="s">
        <v>6385</v>
      </c>
      <c r="D258" s="696">
        <v>2</v>
      </c>
      <c r="E258" s="696" t="s">
        <v>369</v>
      </c>
      <c r="F258" s="471"/>
      <c r="G258" s="1162"/>
      <c r="H258" s="1098"/>
      <c r="I258" s="893"/>
      <c r="J258" s="893"/>
      <c r="K258" s="960"/>
      <c r="L258" s="960"/>
      <c r="M258" s="960"/>
      <c r="N258" s="963"/>
      <c r="O258" s="963"/>
      <c r="P258" s="963"/>
      <c r="Q258" s="963"/>
      <c r="R258" s="963"/>
      <c r="S258" s="963"/>
      <c r="T258" s="963"/>
      <c r="U258" s="963"/>
      <c r="V258" s="963"/>
      <c r="W258" s="963"/>
      <c r="X258" s="963"/>
      <c r="Y258" s="963"/>
      <c r="Z258" s="963"/>
    </row>
    <row r="259" spans="1:26" ht="16">
      <c r="A259" s="1053"/>
      <c r="B259" s="1163"/>
      <c r="C259" s="475" t="s">
        <v>6386</v>
      </c>
      <c r="D259" s="696">
        <v>2</v>
      </c>
      <c r="E259" s="696" t="s">
        <v>369</v>
      </c>
      <c r="F259" s="471"/>
      <c r="G259" s="1162"/>
      <c r="H259" s="1098"/>
      <c r="I259" s="893"/>
      <c r="J259" s="893"/>
      <c r="K259" s="960"/>
      <c r="L259" s="960"/>
      <c r="M259" s="960"/>
      <c r="N259" s="963"/>
      <c r="O259" s="963"/>
      <c r="P259" s="963"/>
      <c r="Q259" s="963"/>
      <c r="R259" s="963"/>
      <c r="S259" s="963"/>
      <c r="T259" s="963"/>
      <c r="U259" s="963"/>
      <c r="V259" s="963"/>
      <c r="W259" s="963"/>
      <c r="X259" s="963"/>
      <c r="Y259" s="963"/>
      <c r="Z259" s="963"/>
    </row>
    <row r="260" spans="1:26" ht="16">
      <c r="A260" s="1053"/>
      <c r="B260" s="1163"/>
      <c r="C260" s="475" t="s">
        <v>6387</v>
      </c>
      <c r="D260" s="696">
        <v>2</v>
      </c>
      <c r="E260" s="696" t="s">
        <v>369</v>
      </c>
      <c r="F260" s="471"/>
      <c r="G260" s="1162"/>
      <c r="H260" s="1098"/>
      <c r="I260" s="893"/>
      <c r="J260" s="893"/>
      <c r="K260" s="960"/>
      <c r="L260" s="960"/>
      <c r="M260" s="960"/>
      <c r="N260" s="963"/>
      <c r="O260" s="963"/>
      <c r="P260" s="963"/>
      <c r="Q260" s="963"/>
      <c r="R260" s="963"/>
      <c r="S260" s="963"/>
      <c r="T260" s="963"/>
      <c r="U260" s="963"/>
      <c r="V260" s="963"/>
      <c r="W260" s="963"/>
      <c r="X260" s="963"/>
      <c r="Y260" s="963"/>
      <c r="Z260" s="963"/>
    </row>
    <row r="261" spans="1:26" ht="16">
      <c r="A261" s="1053"/>
      <c r="B261" s="1163"/>
      <c r="C261" s="769" t="s">
        <v>6388</v>
      </c>
      <c r="D261" s="696">
        <v>2</v>
      </c>
      <c r="E261" s="736" t="s">
        <v>369</v>
      </c>
      <c r="F261" s="735" t="s">
        <v>6389</v>
      </c>
      <c r="G261" s="1162"/>
      <c r="H261" s="1098"/>
      <c r="I261" s="893"/>
      <c r="J261" s="893"/>
      <c r="K261" s="960"/>
      <c r="L261" s="960"/>
      <c r="M261" s="960"/>
      <c r="N261" s="963"/>
      <c r="O261" s="963"/>
      <c r="P261" s="963"/>
      <c r="Q261" s="963"/>
      <c r="R261" s="963"/>
      <c r="S261" s="963"/>
      <c r="T261" s="963"/>
      <c r="U261" s="963"/>
      <c r="V261" s="963"/>
      <c r="W261" s="963"/>
      <c r="X261" s="963"/>
      <c r="Y261" s="963"/>
      <c r="Z261" s="963"/>
    </row>
    <row r="262" spans="1:26" ht="16">
      <c r="A262" s="1053"/>
      <c r="B262" s="1163"/>
      <c r="C262" s="735" t="s">
        <v>830</v>
      </c>
      <c r="D262" s="696">
        <v>2</v>
      </c>
      <c r="E262" s="737" t="s">
        <v>599</v>
      </c>
      <c r="F262" s="735" t="s">
        <v>831</v>
      </c>
      <c r="G262" s="1162"/>
      <c r="H262" s="1098"/>
      <c r="I262" s="893"/>
      <c r="J262" s="893"/>
      <c r="K262" s="960"/>
      <c r="L262" s="960"/>
      <c r="M262" s="960"/>
      <c r="N262" s="963"/>
      <c r="O262" s="963"/>
      <c r="P262" s="963"/>
      <c r="Q262" s="963"/>
      <c r="R262" s="963"/>
      <c r="S262" s="963"/>
      <c r="T262" s="963"/>
      <c r="U262" s="963"/>
      <c r="V262" s="963"/>
      <c r="W262" s="963"/>
      <c r="X262" s="963"/>
      <c r="Y262" s="963"/>
      <c r="Z262" s="963"/>
    </row>
    <row r="263" spans="1:26" ht="16">
      <c r="A263" s="1053"/>
      <c r="B263" s="1163"/>
      <c r="C263" s="475" t="s">
        <v>833</v>
      </c>
      <c r="D263" s="696">
        <v>2</v>
      </c>
      <c r="E263" s="696" t="s">
        <v>369</v>
      </c>
      <c r="F263" s="471"/>
      <c r="G263" s="1162"/>
      <c r="H263" s="1098"/>
      <c r="I263" s="893"/>
      <c r="J263" s="893"/>
      <c r="K263" s="960"/>
      <c r="L263" s="960"/>
      <c r="M263" s="960"/>
      <c r="N263" s="963"/>
      <c r="O263" s="963"/>
      <c r="P263" s="963"/>
      <c r="Q263" s="963"/>
      <c r="R263" s="963"/>
      <c r="S263" s="963"/>
      <c r="T263" s="963"/>
      <c r="U263" s="963"/>
      <c r="V263" s="963"/>
      <c r="W263" s="963"/>
      <c r="X263" s="963"/>
      <c r="Y263" s="963"/>
      <c r="Z263" s="963"/>
    </row>
    <row r="264" spans="1:26">
      <c r="A264" s="1053"/>
      <c r="B264" s="1163"/>
      <c r="C264" s="1052" t="s">
        <v>6390</v>
      </c>
      <c r="D264" s="696">
        <v>2</v>
      </c>
      <c r="E264" s="696"/>
      <c r="F264" s="471"/>
      <c r="G264" s="1162"/>
      <c r="H264" s="1098"/>
      <c r="I264" s="893"/>
      <c r="J264" s="893"/>
      <c r="K264" s="960"/>
      <c r="L264" s="960"/>
      <c r="M264" s="960"/>
      <c r="N264" s="963"/>
      <c r="O264" s="963"/>
      <c r="P264" s="963"/>
      <c r="Q264" s="963"/>
      <c r="R264" s="963"/>
      <c r="S264" s="963"/>
      <c r="T264" s="963"/>
      <c r="U264" s="963"/>
      <c r="V264" s="963"/>
      <c r="W264" s="963"/>
      <c r="X264" s="963"/>
      <c r="Y264" s="963"/>
      <c r="Z264" s="963"/>
    </row>
    <row r="265" spans="1:26" ht="16">
      <c r="A265" s="1053"/>
      <c r="B265" s="1164"/>
      <c r="C265" s="1052" t="s">
        <v>832</v>
      </c>
      <c r="D265" s="696">
        <v>2</v>
      </c>
      <c r="E265" s="696" t="s">
        <v>369</v>
      </c>
      <c r="F265" s="471" t="s">
        <v>5761</v>
      </c>
      <c r="G265" s="1162"/>
      <c r="H265" s="1098"/>
      <c r="I265" s="893"/>
      <c r="J265" s="893"/>
      <c r="K265" s="960"/>
      <c r="L265" s="960"/>
      <c r="M265" s="960"/>
      <c r="N265" s="963"/>
      <c r="O265" s="963"/>
      <c r="P265" s="963"/>
      <c r="Q265" s="963"/>
      <c r="R265" s="963"/>
      <c r="S265" s="963"/>
      <c r="T265" s="963"/>
      <c r="U265" s="963"/>
      <c r="V265" s="963"/>
      <c r="W265" s="963"/>
      <c r="X265" s="963"/>
      <c r="Y265" s="963"/>
      <c r="Z265" s="963"/>
    </row>
    <row r="266" spans="1:26" ht="48">
      <c r="A266" s="935" t="s">
        <v>834</v>
      </c>
      <c r="B266" s="475" t="s">
        <v>835</v>
      </c>
      <c r="C266" s="475" t="s">
        <v>6391</v>
      </c>
      <c r="D266" s="696">
        <v>2</v>
      </c>
      <c r="E266" s="696" t="s">
        <v>369</v>
      </c>
      <c r="F266" s="475" t="s">
        <v>837</v>
      </c>
      <c r="G266" s="1162"/>
      <c r="H266" s="1098"/>
      <c r="I266" s="893"/>
      <c r="J266" s="893"/>
      <c r="K266" s="960"/>
      <c r="L266" s="960"/>
      <c r="M266" s="960"/>
      <c r="N266" s="963"/>
      <c r="O266" s="963"/>
      <c r="P266" s="963"/>
      <c r="Q266" s="963"/>
      <c r="R266" s="963"/>
      <c r="S266" s="963"/>
      <c r="T266" s="963"/>
      <c r="U266" s="963"/>
      <c r="V266" s="963"/>
      <c r="W266" s="963"/>
      <c r="X266" s="963"/>
      <c r="Y266" s="963"/>
      <c r="Z266" s="963"/>
    </row>
    <row r="267" spans="1:26" ht="48">
      <c r="A267" s="1053"/>
      <c r="B267" s="1163"/>
      <c r="C267" s="475" t="s">
        <v>6392</v>
      </c>
      <c r="D267" s="696">
        <v>2</v>
      </c>
      <c r="E267" s="696" t="s">
        <v>369</v>
      </c>
      <c r="F267" s="475" t="s">
        <v>837</v>
      </c>
      <c r="G267" s="1162"/>
      <c r="H267" s="1098"/>
      <c r="I267" s="893"/>
      <c r="J267" s="893"/>
      <c r="K267" s="960"/>
      <c r="L267" s="960"/>
      <c r="M267" s="960"/>
      <c r="N267" s="963"/>
      <c r="O267" s="963"/>
      <c r="P267" s="963"/>
      <c r="Q267" s="963"/>
      <c r="R267" s="963"/>
      <c r="S267" s="963"/>
      <c r="T267" s="963"/>
      <c r="U267" s="963"/>
      <c r="V267" s="963"/>
      <c r="W267" s="963"/>
      <c r="X267" s="963"/>
      <c r="Y267" s="963"/>
      <c r="Z267" s="963"/>
    </row>
    <row r="268" spans="1:26" ht="48">
      <c r="A268" s="1053"/>
      <c r="B268" s="1163"/>
      <c r="C268" s="769" t="s">
        <v>5763</v>
      </c>
      <c r="D268" s="696">
        <v>2</v>
      </c>
      <c r="E268" s="736" t="s">
        <v>369</v>
      </c>
      <c r="F268" s="475" t="s">
        <v>837</v>
      </c>
      <c r="G268" s="1162"/>
      <c r="H268" s="1098"/>
      <c r="I268" s="893"/>
      <c r="J268" s="893"/>
      <c r="K268" s="960"/>
      <c r="L268" s="960"/>
      <c r="M268" s="960"/>
      <c r="N268" s="963"/>
      <c r="O268" s="963"/>
      <c r="P268" s="963"/>
      <c r="Q268" s="963"/>
      <c r="R268" s="963"/>
      <c r="S268" s="963"/>
      <c r="T268" s="963"/>
      <c r="U268" s="963"/>
      <c r="V268" s="963"/>
      <c r="W268" s="963"/>
      <c r="X268" s="963"/>
      <c r="Y268" s="963"/>
      <c r="Z268" s="963"/>
    </row>
    <row r="269" spans="1:26" ht="48">
      <c r="A269" s="1053"/>
      <c r="B269" s="1163"/>
      <c r="C269" s="475" t="s">
        <v>6393</v>
      </c>
      <c r="D269" s="696">
        <v>2</v>
      </c>
      <c r="E269" s="696" t="s">
        <v>369</v>
      </c>
      <c r="F269" s="475" t="s">
        <v>837</v>
      </c>
      <c r="G269" s="1162"/>
      <c r="H269" s="1098"/>
      <c r="I269" s="893"/>
      <c r="J269" s="893"/>
      <c r="K269" s="960"/>
      <c r="L269" s="960"/>
      <c r="M269" s="960"/>
      <c r="N269" s="963"/>
      <c r="O269" s="963"/>
      <c r="P269" s="963"/>
      <c r="Q269" s="963"/>
      <c r="R269" s="963"/>
      <c r="S269" s="963"/>
      <c r="T269" s="963"/>
      <c r="U269" s="963"/>
      <c r="V269" s="963"/>
      <c r="W269" s="963"/>
      <c r="X269" s="963"/>
      <c r="Y269" s="963"/>
      <c r="Z269" s="963"/>
    </row>
    <row r="270" spans="1:26" ht="48">
      <c r="A270" s="1053"/>
      <c r="B270" s="1163"/>
      <c r="C270" s="475" t="s">
        <v>5765</v>
      </c>
      <c r="D270" s="696">
        <v>2</v>
      </c>
      <c r="E270" s="696" t="s">
        <v>369</v>
      </c>
      <c r="F270" s="475" t="s">
        <v>837</v>
      </c>
      <c r="G270" s="1162"/>
      <c r="H270" s="1098"/>
      <c r="I270" s="893"/>
      <c r="J270" s="893"/>
      <c r="K270" s="960"/>
      <c r="L270" s="960"/>
      <c r="M270" s="960"/>
      <c r="N270" s="963"/>
      <c r="O270" s="963"/>
      <c r="P270" s="963"/>
      <c r="Q270" s="963"/>
      <c r="R270" s="963"/>
      <c r="S270" s="963"/>
      <c r="T270" s="963"/>
      <c r="U270" s="963"/>
      <c r="V270" s="963"/>
      <c r="W270" s="963"/>
      <c r="X270" s="963"/>
      <c r="Y270" s="963"/>
      <c r="Z270" s="963"/>
    </row>
    <row r="271" spans="1:26" ht="57" hidden="1" customHeight="1">
      <c r="A271" s="189" t="s">
        <v>840</v>
      </c>
      <c r="B271" s="179" t="s">
        <v>841</v>
      </c>
      <c r="C271" s="179" t="s">
        <v>842</v>
      </c>
      <c r="D271" s="180"/>
      <c r="E271" s="141"/>
      <c r="F271" s="179" t="s">
        <v>843</v>
      </c>
      <c r="G271" s="472"/>
      <c r="H271" s="461"/>
      <c r="I271" s="105"/>
      <c r="J271" s="105"/>
      <c r="K271" s="106"/>
      <c r="L271" s="106"/>
      <c r="M271" s="106"/>
      <c r="N271" s="106"/>
      <c r="O271" s="106"/>
      <c r="P271" s="106"/>
      <c r="Q271" s="106"/>
      <c r="R271" s="106"/>
      <c r="S271" s="106"/>
      <c r="T271" s="106"/>
      <c r="U271" s="106"/>
      <c r="V271" s="106"/>
      <c r="W271" s="106"/>
      <c r="X271" s="106"/>
      <c r="Y271" s="106"/>
      <c r="Z271" s="106"/>
    </row>
    <row r="272" spans="1:26" ht="21">
      <c r="A272" s="1053"/>
      <c r="B272" s="1773" t="s">
        <v>844</v>
      </c>
      <c r="C272" s="1570"/>
      <c r="D272" s="1570"/>
      <c r="E272" s="1570"/>
      <c r="F272" s="1570"/>
      <c r="G272" s="1573"/>
      <c r="H272" s="1038"/>
      <c r="I272" s="893">
        <f>I273+I280+I294+I304+I316+I327+I340+I344+I350+I323+I334+I337</f>
        <v>110</v>
      </c>
      <c r="J272" s="893">
        <f>J323+J334+J337+J273+J280+J294+J304+J316+J327+J340+J344+J350</f>
        <v>110</v>
      </c>
      <c r="K272" s="960"/>
      <c r="L272" s="960"/>
      <c r="M272" s="960"/>
      <c r="N272" s="963"/>
      <c r="O272" s="963"/>
      <c r="P272" s="963"/>
      <c r="Q272" s="963"/>
      <c r="R272" s="963"/>
      <c r="S272" s="963"/>
      <c r="T272" s="963"/>
      <c r="U272" s="963"/>
      <c r="V272" s="963"/>
      <c r="W272" s="963"/>
      <c r="X272" s="963"/>
      <c r="Y272" s="963"/>
      <c r="Z272" s="963"/>
    </row>
    <row r="273" spans="1:26" ht="19">
      <c r="A273" s="927" t="s">
        <v>231</v>
      </c>
      <c r="B273" s="1606" t="s">
        <v>82</v>
      </c>
      <c r="C273" s="1570"/>
      <c r="D273" s="1570"/>
      <c r="E273" s="1570"/>
      <c r="F273" s="1570"/>
      <c r="G273" s="1573"/>
      <c r="H273" s="816"/>
      <c r="I273" s="893">
        <f>SUM(D274:D279)</f>
        <v>12</v>
      </c>
      <c r="J273" s="893">
        <f>COUNT(D274:D279)*2</f>
        <v>12</v>
      </c>
      <c r="K273" s="960"/>
      <c r="L273" s="960"/>
      <c r="M273" s="960"/>
      <c r="N273" s="963"/>
      <c r="O273" s="963"/>
      <c r="P273" s="963"/>
      <c r="Q273" s="963"/>
      <c r="R273" s="963"/>
      <c r="S273" s="963"/>
      <c r="T273" s="963"/>
      <c r="U273" s="963"/>
      <c r="V273" s="963"/>
      <c r="W273" s="963"/>
      <c r="X273" s="963"/>
      <c r="Y273" s="963"/>
      <c r="Z273" s="963"/>
    </row>
    <row r="274" spans="1:26" ht="48">
      <c r="A274" s="1053" t="s">
        <v>2110</v>
      </c>
      <c r="B274" s="161" t="s">
        <v>846</v>
      </c>
      <c r="C274" s="735" t="s">
        <v>6394</v>
      </c>
      <c r="D274" s="696">
        <v>2</v>
      </c>
      <c r="E274" s="736" t="s">
        <v>599</v>
      </c>
      <c r="F274" s="735" t="s">
        <v>848</v>
      </c>
      <c r="G274" s="1052"/>
      <c r="H274" s="893"/>
      <c r="I274" s="893"/>
      <c r="J274" s="893"/>
      <c r="K274" s="960"/>
      <c r="L274" s="960"/>
      <c r="M274" s="960"/>
      <c r="N274" s="963"/>
      <c r="O274" s="963"/>
      <c r="P274" s="963"/>
      <c r="Q274" s="963"/>
      <c r="R274" s="963"/>
      <c r="S274" s="963"/>
      <c r="T274" s="963"/>
      <c r="U274" s="963"/>
      <c r="V274" s="963"/>
      <c r="W274" s="963"/>
      <c r="X274" s="963"/>
      <c r="Y274" s="963"/>
      <c r="Z274" s="963"/>
    </row>
    <row r="275" spans="1:26" ht="48">
      <c r="A275" s="1053"/>
      <c r="B275" s="161"/>
      <c r="C275" s="769" t="s">
        <v>6395</v>
      </c>
      <c r="D275" s="696">
        <v>2</v>
      </c>
      <c r="E275" s="736" t="s">
        <v>599</v>
      </c>
      <c r="F275" s="735" t="s">
        <v>850</v>
      </c>
      <c r="G275" s="1052"/>
      <c r="H275" s="893"/>
      <c r="I275" s="893"/>
      <c r="J275" s="893"/>
      <c r="K275" s="960"/>
      <c r="L275" s="960"/>
      <c r="M275" s="960"/>
      <c r="N275" s="963"/>
      <c r="O275" s="963"/>
      <c r="P275" s="963"/>
      <c r="Q275" s="963"/>
      <c r="R275" s="963"/>
      <c r="S275" s="963"/>
      <c r="T275" s="963"/>
      <c r="U275" s="963"/>
      <c r="V275" s="963"/>
      <c r="W275" s="963"/>
      <c r="X275" s="963"/>
      <c r="Y275" s="963"/>
      <c r="Z275" s="963"/>
    </row>
    <row r="276" spans="1:26" ht="48">
      <c r="A276" s="693"/>
      <c r="B276" s="161"/>
      <c r="C276" s="471" t="s">
        <v>6396</v>
      </c>
      <c r="D276" s="696">
        <v>2</v>
      </c>
      <c r="E276" s="696" t="s">
        <v>504</v>
      </c>
      <c r="F276" s="471"/>
      <c r="G276" s="1052"/>
      <c r="H276" s="893"/>
      <c r="I276" s="893"/>
      <c r="J276" s="893"/>
      <c r="K276" s="960"/>
      <c r="L276" s="960"/>
      <c r="M276" s="960"/>
      <c r="N276" s="963"/>
      <c r="O276" s="963"/>
      <c r="P276" s="963"/>
      <c r="Q276" s="963"/>
      <c r="R276" s="963"/>
      <c r="S276" s="963"/>
      <c r="T276" s="963"/>
      <c r="U276" s="963"/>
      <c r="V276" s="963"/>
      <c r="W276" s="963"/>
      <c r="X276" s="963"/>
      <c r="Y276" s="963"/>
      <c r="Z276" s="963"/>
    </row>
    <row r="277" spans="1:26" ht="51">
      <c r="A277" s="693" t="s">
        <v>2111</v>
      </c>
      <c r="B277" s="467" t="s">
        <v>855</v>
      </c>
      <c r="C277" s="471" t="s">
        <v>6397</v>
      </c>
      <c r="D277" s="696">
        <v>2</v>
      </c>
      <c r="E277" s="696" t="s">
        <v>857</v>
      </c>
      <c r="F277" s="471"/>
      <c r="G277" s="1052"/>
      <c r="H277" s="893"/>
      <c r="I277" s="893"/>
      <c r="J277" s="893"/>
      <c r="K277" s="960"/>
      <c r="L277" s="960"/>
      <c r="M277" s="960"/>
      <c r="N277" s="963"/>
      <c r="O277" s="963"/>
      <c r="P277" s="963"/>
      <c r="Q277" s="963"/>
      <c r="R277" s="963"/>
      <c r="S277" s="963"/>
      <c r="T277" s="963"/>
      <c r="U277" s="963"/>
      <c r="V277" s="963"/>
      <c r="W277" s="963"/>
      <c r="X277" s="963"/>
      <c r="Y277" s="963"/>
      <c r="Z277" s="963"/>
    </row>
    <row r="278" spans="1:26" ht="48">
      <c r="A278" s="693"/>
      <c r="B278" s="467"/>
      <c r="C278" s="475" t="s">
        <v>5769</v>
      </c>
      <c r="D278" s="696">
        <v>2</v>
      </c>
      <c r="E278" s="696" t="s">
        <v>857</v>
      </c>
      <c r="F278" s="471"/>
      <c r="G278" s="1052"/>
      <c r="H278" s="893"/>
      <c r="I278" s="893"/>
      <c r="J278" s="893"/>
      <c r="K278" s="960"/>
      <c r="L278" s="960"/>
      <c r="M278" s="960"/>
      <c r="N278" s="963"/>
      <c r="O278" s="963"/>
      <c r="P278" s="963"/>
      <c r="Q278" s="963"/>
      <c r="R278" s="963"/>
      <c r="S278" s="963"/>
      <c r="T278" s="963"/>
      <c r="U278" s="963"/>
      <c r="V278" s="963"/>
      <c r="W278" s="963"/>
      <c r="X278" s="963"/>
      <c r="Y278" s="963"/>
      <c r="Z278" s="963"/>
    </row>
    <row r="279" spans="1:26" ht="48">
      <c r="A279" s="693" t="s">
        <v>2113</v>
      </c>
      <c r="B279" s="467" t="s">
        <v>859</v>
      </c>
      <c r="C279" s="475" t="s">
        <v>6398</v>
      </c>
      <c r="D279" s="696">
        <v>2</v>
      </c>
      <c r="E279" s="696" t="s">
        <v>506</v>
      </c>
      <c r="F279" s="471" t="s">
        <v>6399</v>
      </c>
      <c r="G279" s="1052"/>
      <c r="H279" s="893"/>
      <c r="I279" s="893"/>
      <c r="J279" s="893"/>
      <c r="K279" s="960"/>
      <c r="L279" s="960"/>
      <c r="M279" s="960"/>
      <c r="N279" s="963"/>
      <c r="O279" s="963"/>
      <c r="P279" s="963"/>
      <c r="Q279" s="963"/>
      <c r="R279" s="963"/>
      <c r="S279" s="963"/>
      <c r="T279" s="963"/>
      <c r="U279" s="963"/>
      <c r="V279" s="963"/>
      <c r="W279" s="963"/>
      <c r="X279" s="963"/>
      <c r="Y279" s="963"/>
      <c r="Z279" s="963"/>
    </row>
    <row r="280" spans="1:26" ht="19">
      <c r="A280" s="927" t="s">
        <v>232</v>
      </c>
      <c r="B280" s="1606" t="s">
        <v>233</v>
      </c>
      <c r="C280" s="1570"/>
      <c r="D280" s="1570"/>
      <c r="E280" s="1570"/>
      <c r="F280" s="1570"/>
      <c r="G280" s="1573"/>
      <c r="H280" s="816"/>
      <c r="I280" s="893">
        <f>SUM(D281:D293)</f>
        <v>22</v>
      </c>
      <c r="J280" s="893">
        <f>COUNT(D281:D293)*2</f>
        <v>22</v>
      </c>
      <c r="K280" s="960"/>
      <c r="L280" s="960"/>
      <c r="M280" s="960"/>
      <c r="N280" s="963"/>
      <c r="O280" s="963"/>
      <c r="P280" s="963"/>
      <c r="Q280" s="963"/>
      <c r="R280" s="963"/>
      <c r="S280" s="963"/>
      <c r="T280" s="963"/>
      <c r="U280" s="963"/>
      <c r="V280" s="963"/>
      <c r="W280" s="963"/>
      <c r="X280" s="963"/>
      <c r="Y280" s="963"/>
      <c r="Z280" s="963"/>
    </row>
    <row r="281" spans="1:26" ht="51">
      <c r="A281" s="927" t="s">
        <v>861</v>
      </c>
      <c r="B281" s="161" t="s">
        <v>862</v>
      </c>
      <c r="C281" s="769" t="s">
        <v>6400</v>
      </c>
      <c r="D281" s="696">
        <v>2</v>
      </c>
      <c r="E281" s="736" t="s">
        <v>599</v>
      </c>
      <c r="F281" s="769" t="s">
        <v>6401</v>
      </c>
      <c r="G281" s="1052"/>
      <c r="H281" s="893"/>
      <c r="I281" s="893"/>
      <c r="J281" s="893"/>
      <c r="K281" s="960"/>
      <c r="L281" s="960"/>
      <c r="M281" s="960"/>
      <c r="N281" s="963"/>
      <c r="O281" s="963"/>
      <c r="P281" s="963"/>
      <c r="Q281" s="963"/>
      <c r="R281" s="963"/>
      <c r="S281" s="963"/>
      <c r="T281" s="963"/>
      <c r="U281" s="963"/>
      <c r="V281" s="963"/>
      <c r="W281" s="963"/>
      <c r="X281" s="963"/>
      <c r="Y281" s="963"/>
      <c r="Z281" s="963"/>
    </row>
    <row r="282" spans="1:26" ht="57" hidden="1" customHeight="1">
      <c r="A282" s="349" t="s">
        <v>865</v>
      </c>
      <c r="B282" s="161" t="s">
        <v>866</v>
      </c>
      <c r="C282" s="963"/>
      <c r="D282" s="780"/>
      <c r="E282" s="780"/>
      <c r="F282" s="986"/>
      <c r="G282" s="1052"/>
      <c r="H282" s="963"/>
      <c r="I282" s="960"/>
      <c r="J282" s="960"/>
      <c r="K282" s="960"/>
      <c r="L282" s="960"/>
      <c r="M282" s="960"/>
      <c r="N282" s="963"/>
      <c r="O282" s="963"/>
      <c r="P282" s="963"/>
      <c r="Q282" s="963"/>
      <c r="R282" s="963"/>
      <c r="S282" s="963"/>
      <c r="T282" s="963"/>
      <c r="U282" s="963"/>
      <c r="V282" s="963"/>
      <c r="W282" s="963"/>
      <c r="X282" s="963"/>
      <c r="Y282" s="963"/>
      <c r="Z282" s="963"/>
    </row>
    <row r="283" spans="1:26" ht="48.75" hidden="1" customHeight="1">
      <c r="A283" s="349"/>
      <c r="B283" s="161"/>
      <c r="C283" s="963"/>
      <c r="D283" s="780"/>
      <c r="E283" s="780"/>
      <c r="F283" s="986"/>
      <c r="G283" s="1052"/>
      <c r="H283" s="963"/>
      <c r="I283" s="960"/>
      <c r="J283" s="960"/>
      <c r="K283" s="960"/>
      <c r="L283" s="960"/>
      <c r="M283" s="960"/>
      <c r="N283" s="963"/>
      <c r="O283" s="963"/>
      <c r="P283" s="963"/>
      <c r="Q283" s="963"/>
      <c r="R283" s="963"/>
      <c r="S283" s="963"/>
      <c r="T283" s="963"/>
      <c r="U283" s="963"/>
      <c r="V283" s="963"/>
      <c r="W283" s="963"/>
      <c r="X283" s="963"/>
      <c r="Y283" s="963"/>
      <c r="Z283" s="963"/>
    </row>
    <row r="284" spans="1:26" ht="48">
      <c r="A284" s="927" t="s">
        <v>2118</v>
      </c>
      <c r="B284" s="161" t="s">
        <v>868</v>
      </c>
      <c r="C284" s="475" t="s">
        <v>6402</v>
      </c>
      <c r="D284" s="696">
        <v>2</v>
      </c>
      <c r="E284" s="696" t="s">
        <v>504</v>
      </c>
      <c r="F284" s="986" t="s">
        <v>6403</v>
      </c>
      <c r="G284" s="1052"/>
      <c r="H284" s="893"/>
      <c r="I284" s="893"/>
      <c r="J284" s="893"/>
      <c r="K284" s="960"/>
      <c r="L284" s="960"/>
      <c r="M284" s="960"/>
      <c r="N284" s="963"/>
      <c r="O284" s="963"/>
      <c r="P284" s="963"/>
      <c r="Q284" s="963"/>
      <c r="R284" s="963"/>
      <c r="S284" s="963"/>
      <c r="T284" s="963"/>
      <c r="U284" s="963"/>
      <c r="V284" s="963"/>
      <c r="W284" s="963"/>
      <c r="X284" s="963"/>
      <c r="Y284" s="963"/>
      <c r="Z284" s="963"/>
    </row>
    <row r="285" spans="1:26" ht="48">
      <c r="A285" s="927" t="s">
        <v>2122</v>
      </c>
      <c r="B285" s="161" t="s">
        <v>873</v>
      </c>
      <c r="C285" s="471" t="s">
        <v>3335</v>
      </c>
      <c r="D285" s="696">
        <v>2</v>
      </c>
      <c r="E285" s="696" t="s">
        <v>504</v>
      </c>
      <c r="F285" s="475" t="s">
        <v>6404</v>
      </c>
      <c r="G285" s="1052"/>
      <c r="H285" s="893"/>
      <c r="I285" s="893"/>
      <c r="J285" s="893"/>
      <c r="K285" s="960"/>
      <c r="L285" s="960"/>
      <c r="M285" s="960"/>
      <c r="N285" s="963"/>
      <c r="O285" s="963"/>
      <c r="P285" s="963"/>
      <c r="Q285" s="963"/>
      <c r="R285" s="963"/>
      <c r="S285" s="963"/>
      <c r="T285" s="963"/>
      <c r="U285" s="963"/>
      <c r="V285" s="963"/>
      <c r="W285" s="963"/>
      <c r="X285" s="963"/>
      <c r="Y285" s="963"/>
      <c r="Z285" s="963"/>
    </row>
    <row r="286" spans="1:26" ht="16">
      <c r="A286" s="927"/>
      <c r="B286" s="161"/>
      <c r="C286" s="769" t="s">
        <v>6405</v>
      </c>
      <c r="D286" s="696">
        <v>2</v>
      </c>
      <c r="E286" s="736" t="s">
        <v>504</v>
      </c>
      <c r="F286" s="769" t="s">
        <v>6406</v>
      </c>
      <c r="G286" s="1052"/>
      <c r="H286" s="893"/>
      <c r="I286" s="893"/>
      <c r="J286" s="893"/>
      <c r="K286" s="960"/>
      <c r="L286" s="960"/>
      <c r="M286" s="960"/>
      <c r="N286" s="963"/>
      <c r="O286" s="963"/>
      <c r="P286" s="963"/>
      <c r="Q286" s="963"/>
      <c r="R286" s="963"/>
      <c r="S286" s="963"/>
      <c r="T286" s="963"/>
      <c r="U286" s="963"/>
      <c r="V286" s="963"/>
      <c r="W286" s="963"/>
      <c r="X286" s="963"/>
      <c r="Y286" s="963"/>
      <c r="Z286" s="963"/>
    </row>
    <row r="287" spans="1:26" ht="32">
      <c r="A287" s="927"/>
      <c r="B287" s="161"/>
      <c r="C287" s="1062" t="s">
        <v>876</v>
      </c>
      <c r="D287" s="696">
        <v>2</v>
      </c>
      <c r="E287" s="736" t="s">
        <v>877</v>
      </c>
      <c r="F287" s="769" t="s">
        <v>6407</v>
      </c>
      <c r="G287" s="1052"/>
      <c r="H287" s="893"/>
      <c r="I287" s="893"/>
      <c r="J287" s="893"/>
      <c r="K287" s="960"/>
      <c r="L287" s="960"/>
      <c r="M287" s="960"/>
      <c r="N287" s="963"/>
      <c r="O287" s="963"/>
      <c r="P287" s="963"/>
      <c r="Q287" s="963"/>
      <c r="R287" s="963"/>
      <c r="S287" s="963"/>
      <c r="T287" s="963"/>
      <c r="U287" s="963"/>
      <c r="V287" s="963"/>
      <c r="W287" s="963"/>
      <c r="X287" s="963"/>
      <c r="Y287" s="963"/>
      <c r="Z287" s="963"/>
    </row>
    <row r="288" spans="1:26" ht="34">
      <c r="A288" s="927" t="s">
        <v>2128</v>
      </c>
      <c r="B288" s="161" t="s">
        <v>880</v>
      </c>
      <c r="C288" s="735" t="s">
        <v>6408</v>
      </c>
      <c r="D288" s="696">
        <v>2</v>
      </c>
      <c r="E288" s="3" t="s">
        <v>599</v>
      </c>
      <c r="F288" s="735"/>
      <c r="G288" s="1052"/>
      <c r="H288" s="893"/>
      <c r="I288" s="893"/>
      <c r="J288" s="893"/>
      <c r="K288" s="960"/>
      <c r="L288" s="960"/>
      <c r="M288" s="960"/>
      <c r="N288" s="963"/>
      <c r="O288" s="963"/>
      <c r="P288" s="963"/>
      <c r="Q288" s="963"/>
      <c r="R288" s="963"/>
      <c r="S288" s="963"/>
      <c r="T288" s="963"/>
      <c r="U288" s="963"/>
      <c r="V288" s="963"/>
      <c r="W288" s="963"/>
      <c r="X288" s="963"/>
      <c r="Y288" s="963"/>
      <c r="Z288" s="963"/>
    </row>
    <row r="289" spans="1:26" ht="32">
      <c r="A289" s="927"/>
      <c r="B289" s="161"/>
      <c r="C289" s="735" t="s">
        <v>6409</v>
      </c>
      <c r="D289" s="696">
        <v>2</v>
      </c>
      <c r="E289" s="736" t="s">
        <v>611</v>
      </c>
      <c r="F289" s="735" t="s">
        <v>6410</v>
      </c>
      <c r="G289" s="1052"/>
      <c r="H289" s="893"/>
      <c r="I289" s="893"/>
      <c r="J289" s="893"/>
      <c r="K289" s="960"/>
      <c r="L289" s="960"/>
      <c r="M289" s="960"/>
      <c r="N289" s="963"/>
      <c r="O289" s="963"/>
      <c r="P289" s="963"/>
      <c r="Q289" s="963"/>
      <c r="R289" s="963"/>
      <c r="S289" s="963"/>
      <c r="T289" s="963"/>
      <c r="U289" s="963"/>
      <c r="V289" s="963"/>
      <c r="W289" s="963"/>
      <c r="X289" s="963"/>
      <c r="Y289" s="963"/>
      <c r="Z289" s="963"/>
    </row>
    <row r="290" spans="1:26" ht="32">
      <c r="A290" s="927" t="s">
        <v>2132</v>
      </c>
      <c r="B290" s="735" t="s">
        <v>888</v>
      </c>
      <c r="C290" s="735" t="s">
        <v>6411</v>
      </c>
      <c r="D290" s="696">
        <v>2</v>
      </c>
      <c r="E290" s="736" t="s">
        <v>599</v>
      </c>
      <c r="F290" s="735"/>
      <c r="G290" s="1052"/>
      <c r="H290" s="893"/>
      <c r="I290" s="893"/>
      <c r="J290" s="893"/>
      <c r="K290" s="960"/>
      <c r="L290" s="960"/>
      <c r="M290" s="960"/>
      <c r="N290" s="963"/>
      <c r="O290" s="963"/>
      <c r="P290" s="963"/>
      <c r="Q290" s="963"/>
      <c r="R290" s="963"/>
      <c r="S290" s="963"/>
      <c r="T290" s="963"/>
      <c r="U290" s="963"/>
      <c r="V290" s="963"/>
      <c r="W290" s="963"/>
      <c r="X290" s="963"/>
      <c r="Y290" s="963"/>
      <c r="Z290" s="963"/>
    </row>
    <row r="291" spans="1:26" ht="32">
      <c r="A291" s="927"/>
      <c r="B291" s="735"/>
      <c r="C291" s="735" t="s">
        <v>6412</v>
      </c>
      <c r="D291" s="696">
        <v>2</v>
      </c>
      <c r="E291" s="736" t="s">
        <v>891</v>
      </c>
      <c r="F291" s="735" t="s">
        <v>6413</v>
      </c>
      <c r="G291" s="1052"/>
      <c r="H291" s="893"/>
      <c r="I291" s="893"/>
      <c r="J291" s="893"/>
      <c r="K291" s="960"/>
      <c r="L291" s="960"/>
      <c r="M291" s="960"/>
      <c r="N291" s="963"/>
      <c r="O291" s="963"/>
      <c r="P291" s="963"/>
      <c r="Q291" s="963"/>
      <c r="R291" s="963"/>
      <c r="S291" s="963"/>
      <c r="T291" s="963"/>
      <c r="U291" s="963"/>
      <c r="V291" s="963"/>
      <c r="W291" s="963"/>
      <c r="X291" s="963"/>
      <c r="Y291" s="963"/>
      <c r="Z291" s="963"/>
    </row>
    <row r="292" spans="1:26" ht="51">
      <c r="A292" s="927" t="s">
        <v>2135</v>
      </c>
      <c r="B292" s="161" t="s">
        <v>895</v>
      </c>
      <c r="C292" s="769" t="s">
        <v>6414</v>
      </c>
      <c r="D292" s="696">
        <v>2</v>
      </c>
      <c r="E292" s="736" t="s">
        <v>504</v>
      </c>
      <c r="F292" s="735" t="s">
        <v>6415</v>
      </c>
      <c r="G292" s="1052"/>
      <c r="H292" s="893"/>
      <c r="I292" s="893"/>
      <c r="J292" s="893"/>
      <c r="K292" s="960"/>
      <c r="L292" s="960"/>
      <c r="M292" s="960"/>
      <c r="N292" s="963"/>
      <c r="O292" s="963"/>
      <c r="P292" s="963"/>
      <c r="Q292" s="963"/>
      <c r="R292" s="963"/>
      <c r="S292" s="963"/>
      <c r="T292" s="963"/>
      <c r="U292" s="963"/>
      <c r="V292" s="963"/>
      <c r="W292" s="963"/>
      <c r="X292" s="963"/>
      <c r="Y292" s="963"/>
      <c r="Z292" s="963"/>
    </row>
    <row r="293" spans="1:26" ht="34">
      <c r="A293" s="927" t="s">
        <v>2140</v>
      </c>
      <c r="B293" s="161" t="s">
        <v>899</v>
      </c>
      <c r="C293" s="735" t="s">
        <v>5785</v>
      </c>
      <c r="D293" s="696">
        <v>2</v>
      </c>
      <c r="E293" s="736" t="s">
        <v>891</v>
      </c>
      <c r="F293" s="735"/>
      <c r="G293" s="1052"/>
      <c r="H293" s="893"/>
      <c r="I293" s="893"/>
      <c r="J293" s="893"/>
      <c r="K293" s="960"/>
      <c r="L293" s="960"/>
      <c r="M293" s="960"/>
      <c r="N293" s="963"/>
      <c r="O293" s="963"/>
      <c r="P293" s="963"/>
      <c r="Q293" s="963"/>
      <c r="R293" s="963"/>
      <c r="S293" s="963"/>
      <c r="T293" s="963"/>
      <c r="U293" s="963"/>
      <c r="V293" s="963"/>
      <c r="W293" s="963"/>
      <c r="X293" s="963"/>
      <c r="Y293" s="963"/>
      <c r="Z293" s="963"/>
    </row>
    <row r="294" spans="1:26" ht="19">
      <c r="A294" s="927" t="s">
        <v>234</v>
      </c>
      <c r="B294" s="1606" t="s">
        <v>86</v>
      </c>
      <c r="C294" s="1570"/>
      <c r="D294" s="1570"/>
      <c r="E294" s="1570"/>
      <c r="F294" s="1570"/>
      <c r="G294" s="1573"/>
      <c r="H294" s="816"/>
      <c r="I294" s="893">
        <f>SUM(D295:D303)</f>
        <v>18</v>
      </c>
      <c r="J294" s="893">
        <f>COUNT(D295:D303)*2</f>
        <v>18</v>
      </c>
      <c r="K294" s="960"/>
      <c r="L294" s="960"/>
      <c r="M294" s="960"/>
      <c r="N294" s="963"/>
      <c r="O294" s="963"/>
      <c r="P294" s="963"/>
      <c r="Q294" s="963"/>
      <c r="R294" s="963"/>
      <c r="S294" s="963"/>
      <c r="T294" s="963"/>
      <c r="U294" s="963"/>
      <c r="V294" s="963"/>
      <c r="W294" s="963"/>
      <c r="X294" s="963"/>
      <c r="Y294" s="963"/>
      <c r="Z294" s="963"/>
    </row>
    <row r="295" spans="1:26" ht="34">
      <c r="A295" s="693" t="s">
        <v>2142</v>
      </c>
      <c r="B295" s="467" t="s">
        <v>902</v>
      </c>
      <c r="C295" s="476" t="s">
        <v>5786</v>
      </c>
      <c r="D295" s="696">
        <v>2</v>
      </c>
      <c r="E295" s="696" t="s">
        <v>469</v>
      </c>
      <c r="F295" s="471"/>
      <c r="G295" s="1052"/>
      <c r="H295" s="893"/>
      <c r="I295" s="893"/>
      <c r="J295" s="893"/>
      <c r="K295" s="960"/>
      <c r="L295" s="960"/>
      <c r="M295" s="960"/>
      <c r="N295" s="963"/>
      <c r="O295" s="963"/>
      <c r="P295" s="963"/>
      <c r="Q295" s="963"/>
      <c r="R295" s="963"/>
      <c r="S295" s="963"/>
      <c r="T295" s="963"/>
      <c r="U295" s="963"/>
      <c r="V295" s="963"/>
      <c r="W295" s="963"/>
      <c r="X295" s="963"/>
      <c r="Y295" s="963"/>
      <c r="Z295" s="963"/>
    </row>
    <row r="296" spans="1:26" ht="16">
      <c r="A296" s="693"/>
      <c r="B296" s="467"/>
      <c r="C296" s="476" t="s">
        <v>6416</v>
      </c>
      <c r="D296" s="696">
        <v>2</v>
      </c>
      <c r="E296" s="696" t="s">
        <v>469</v>
      </c>
      <c r="F296" s="471" t="s">
        <v>6417</v>
      </c>
      <c r="G296" s="1052"/>
      <c r="H296" s="893"/>
      <c r="I296" s="893"/>
      <c r="J296" s="893"/>
      <c r="K296" s="960"/>
      <c r="L296" s="960"/>
      <c r="M296" s="960"/>
      <c r="N296" s="963"/>
      <c r="O296" s="963"/>
      <c r="P296" s="963"/>
      <c r="Q296" s="963"/>
      <c r="R296" s="963"/>
      <c r="S296" s="963"/>
      <c r="T296" s="963"/>
      <c r="U296" s="963"/>
      <c r="V296" s="963"/>
      <c r="W296" s="963"/>
      <c r="X296" s="963"/>
      <c r="Y296" s="963"/>
      <c r="Z296" s="963"/>
    </row>
    <row r="297" spans="1:26" ht="34">
      <c r="A297" s="693" t="s">
        <v>2147</v>
      </c>
      <c r="B297" s="467" t="s">
        <v>907</v>
      </c>
      <c r="C297" s="475" t="s">
        <v>5789</v>
      </c>
      <c r="D297" s="696">
        <v>2</v>
      </c>
      <c r="E297" s="696" t="s">
        <v>469</v>
      </c>
      <c r="F297" s="471"/>
      <c r="G297" s="1052"/>
      <c r="H297" s="893"/>
      <c r="I297" s="893"/>
      <c r="J297" s="893"/>
      <c r="K297" s="960"/>
      <c r="L297" s="960"/>
      <c r="M297" s="960"/>
      <c r="N297" s="963"/>
      <c r="O297" s="963"/>
      <c r="P297" s="963"/>
      <c r="Q297" s="963"/>
      <c r="R297" s="963"/>
      <c r="S297" s="963"/>
      <c r="T297" s="963"/>
      <c r="U297" s="963"/>
      <c r="V297" s="963"/>
      <c r="W297" s="963"/>
      <c r="X297" s="963"/>
      <c r="Y297" s="963"/>
      <c r="Z297" s="963"/>
    </row>
    <row r="298" spans="1:26" ht="16">
      <c r="A298" s="693"/>
      <c r="B298" s="467"/>
      <c r="C298" s="986" t="s">
        <v>6418</v>
      </c>
      <c r="D298" s="696">
        <v>2</v>
      </c>
      <c r="E298" s="696" t="s">
        <v>891</v>
      </c>
      <c r="F298" s="471"/>
      <c r="G298" s="1052"/>
      <c r="H298" s="893"/>
      <c r="I298" s="893"/>
      <c r="J298" s="893"/>
      <c r="K298" s="960"/>
      <c r="L298" s="960"/>
      <c r="M298" s="960"/>
      <c r="N298" s="963"/>
      <c r="O298" s="963"/>
      <c r="P298" s="963"/>
      <c r="Q298" s="963"/>
      <c r="R298" s="963"/>
      <c r="S298" s="963"/>
      <c r="T298" s="963"/>
      <c r="U298" s="963"/>
      <c r="V298" s="963"/>
      <c r="W298" s="963"/>
      <c r="X298" s="963"/>
      <c r="Y298" s="963"/>
      <c r="Z298" s="963"/>
    </row>
    <row r="299" spans="1:26" ht="32">
      <c r="A299" s="693"/>
      <c r="B299" s="467"/>
      <c r="C299" s="475" t="s">
        <v>5790</v>
      </c>
      <c r="D299" s="696">
        <v>2</v>
      </c>
      <c r="E299" s="696" t="s">
        <v>599</v>
      </c>
      <c r="F299" s="471"/>
      <c r="G299" s="1052"/>
      <c r="H299" s="893"/>
      <c r="I299" s="893"/>
      <c r="J299" s="893"/>
      <c r="K299" s="960"/>
      <c r="L299" s="960"/>
      <c r="M299" s="960"/>
      <c r="N299" s="963"/>
      <c r="O299" s="963"/>
      <c r="P299" s="963"/>
      <c r="Q299" s="963"/>
      <c r="R299" s="963"/>
      <c r="S299" s="963"/>
      <c r="T299" s="963"/>
      <c r="U299" s="963"/>
      <c r="V299" s="963"/>
      <c r="W299" s="963"/>
      <c r="X299" s="963"/>
      <c r="Y299" s="963"/>
      <c r="Z299" s="963"/>
    </row>
    <row r="300" spans="1:26" ht="51">
      <c r="A300" s="693" t="s">
        <v>909</v>
      </c>
      <c r="B300" s="467" t="s">
        <v>910</v>
      </c>
      <c r="C300" s="475" t="s">
        <v>6419</v>
      </c>
      <c r="D300" s="696">
        <v>2</v>
      </c>
      <c r="E300" s="696" t="s">
        <v>599</v>
      </c>
      <c r="F300" s="475" t="s">
        <v>6420</v>
      </c>
      <c r="G300" s="1052"/>
      <c r="H300" s="893"/>
      <c r="I300" s="893"/>
      <c r="J300" s="893"/>
      <c r="K300" s="960"/>
      <c r="L300" s="960"/>
      <c r="M300" s="960"/>
      <c r="N300" s="963"/>
      <c r="O300" s="963"/>
      <c r="P300" s="963"/>
      <c r="Q300" s="963"/>
      <c r="R300" s="963"/>
      <c r="S300" s="963"/>
      <c r="T300" s="963"/>
      <c r="U300" s="963"/>
      <c r="V300" s="963"/>
      <c r="W300" s="963"/>
      <c r="X300" s="963"/>
      <c r="Y300" s="963"/>
      <c r="Z300" s="963"/>
    </row>
    <row r="301" spans="1:26" ht="16">
      <c r="A301" s="693"/>
      <c r="B301" s="467"/>
      <c r="C301" s="471" t="s">
        <v>6421</v>
      </c>
      <c r="D301" s="696">
        <v>2</v>
      </c>
      <c r="E301" s="696" t="s">
        <v>599</v>
      </c>
      <c r="F301" s="471"/>
      <c r="G301" s="1052"/>
      <c r="H301" s="893"/>
      <c r="I301" s="893"/>
      <c r="J301" s="893"/>
      <c r="K301" s="960"/>
      <c r="L301" s="960"/>
      <c r="M301" s="960"/>
      <c r="N301" s="963"/>
      <c r="O301" s="963"/>
      <c r="P301" s="963"/>
      <c r="Q301" s="963"/>
      <c r="R301" s="963"/>
      <c r="S301" s="963"/>
      <c r="T301" s="963"/>
      <c r="U301" s="963"/>
      <c r="V301" s="963"/>
      <c r="W301" s="963"/>
      <c r="X301" s="963"/>
      <c r="Y301" s="963"/>
      <c r="Z301" s="963"/>
    </row>
    <row r="302" spans="1:26" ht="34">
      <c r="A302" s="693" t="s">
        <v>2153</v>
      </c>
      <c r="B302" s="467" t="s">
        <v>916</v>
      </c>
      <c r="C302" s="467" t="s">
        <v>6422</v>
      </c>
      <c r="D302" s="696">
        <v>2</v>
      </c>
      <c r="E302" s="696" t="s">
        <v>469</v>
      </c>
      <c r="F302" s="471"/>
      <c r="G302" s="1052"/>
      <c r="H302" s="893"/>
      <c r="I302" s="893"/>
      <c r="J302" s="893"/>
      <c r="K302" s="960"/>
      <c r="L302" s="960"/>
      <c r="M302" s="960"/>
      <c r="N302" s="963"/>
      <c r="O302" s="963"/>
      <c r="P302" s="963"/>
      <c r="Q302" s="963"/>
      <c r="R302" s="963"/>
      <c r="S302" s="963"/>
      <c r="T302" s="963"/>
      <c r="U302" s="963"/>
      <c r="V302" s="963"/>
      <c r="W302" s="963"/>
      <c r="X302" s="963"/>
      <c r="Y302" s="963"/>
      <c r="Z302" s="963"/>
    </row>
    <row r="303" spans="1:26" ht="32">
      <c r="A303" s="693" t="s">
        <v>920</v>
      </c>
      <c r="B303" s="735" t="s">
        <v>921</v>
      </c>
      <c r="C303" s="471" t="s">
        <v>5797</v>
      </c>
      <c r="D303" s="696">
        <v>2</v>
      </c>
      <c r="E303" s="696" t="s">
        <v>549</v>
      </c>
      <c r="F303" s="471"/>
      <c r="G303" s="1052"/>
      <c r="H303" s="893"/>
      <c r="I303" s="893"/>
      <c r="J303" s="893"/>
      <c r="K303" s="960"/>
      <c r="L303" s="960"/>
      <c r="M303" s="960"/>
      <c r="N303" s="963"/>
      <c r="O303" s="963"/>
      <c r="P303" s="963"/>
      <c r="Q303" s="963"/>
      <c r="R303" s="963"/>
      <c r="S303" s="963"/>
      <c r="T303" s="963"/>
      <c r="U303" s="963"/>
      <c r="V303" s="963"/>
      <c r="W303" s="963"/>
      <c r="X303" s="963"/>
      <c r="Y303" s="963"/>
      <c r="Z303" s="963"/>
    </row>
    <row r="304" spans="1:26" ht="19">
      <c r="A304" s="927" t="s">
        <v>235</v>
      </c>
      <c r="B304" s="1606" t="s">
        <v>88</v>
      </c>
      <c r="C304" s="1570"/>
      <c r="D304" s="1570"/>
      <c r="E304" s="1570"/>
      <c r="F304" s="1570"/>
      <c r="G304" s="1573"/>
      <c r="H304" s="816"/>
      <c r="I304" s="893">
        <f>SUM(D305:D315)</f>
        <v>20</v>
      </c>
      <c r="J304" s="893">
        <f>COUNT(D305:D315)*2</f>
        <v>20</v>
      </c>
      <c r="K304" s="960"/>
      <c r="L304" s="960"/>
      <c r="M304" s="960"/>
      <c r="N304" s="963"/>
      <c r="O304" s="963"/>
      <c r="P304" s="963"/>
      <c r="Q304" s="963"/>
      <c r="R304" s="963"/>
      <c r="S304" s="963"/>
      <c r="T304" s="963"/>
      <c r="U304" s="963"/>
      <c r="V304" s="963"/>
      <c r="W304" s="963"/>
      <c r="X304" s="963"/>
      <c r="Y304" s="963"/>
      <c r="Z304" s="963"/>
    </row>
    <row r="305" spans="1:26" ht="34">
      <c r="A305" s="693" t="s">
        <v>923</v>
      </c>
      <c r="B305" s="161" t="s">
        <v>924</v>
      </c>
      <c r="C305" s="475" t="s">
        <v>925</v>
      </c>
      <c r="D305" s="696">
        <v>2</v>
      </c>
      <c r="E305" s="696" t="s">
        <v>469</v>
      </c>
      <c r="F305" s="471"/>
      <c r="G305" s="1052"/>
      <c r="H305" s="893"/>
      <c r="I305" s="893"/>
      <c r="J305" s="893"/>
      <c r="K305" s="960"/>
      <c r="L305" s="960"/>
      <c r="M305" s="960"/>
      <c r="N305" s="963"/>
      <c r="O305" s="963"/>
      <c r="P305" s="963"/>
      <c r="Q305" s="963"/>
      <c r="R305" s="963"/>
      <c r="S305" s="963"/>
      <c r="T305" s="963"/>
      <c r="U305" s="963"/>
      <c r="V305" s="963"/>
      <c r="W305" s="963"/>
      <c r="X305" s="963"/>
      <c r="Y305" s="963"/>
      <c r="Z305" s="963"/>
    </row>
    <row r="306" spans="1:26" ht="16">
      <c r="A306" s="693"/>
      <c r="B306" s="161"/>
      <c r="C306" s="475" t="s">
        <v>926</v>
      </c>
      <c r="D306" s="696">
        <v>2</v>
      </c>
      <c r="E306" s="696" t="s">
        <v>469</v>
      </c>
      <c r="F306" s="471"/>
      <c r="G306" s="1052"/>
      <c r="H306" s="893"/>
      <c r="I306" s="893"/>
      <c r="J306" s="893"/>
      <c r="K306" s="960"/>
      <c r="L306" s="960"/>
      <c r="M306" s="960"/>
      <c r="N306" s="963"/>
      <c r="O306" s="963"/>
      <c r="P306" s="963"/>
      <c r="Q306" s="963"/>
      <c r="R306" s="963"/>
      <c r="S306" s="963"/>
      <c r="T306" s="963"/>
      <c r="U306" s="963"/>
      <c r="V306" s="963"/>
      <c r="W306" s="963"/>
      <c r="X306" s="963"/>
      <c r="Y306" s="963"/>
      <c r="Z306" s="963"/>
    </row>
    <row r="307" spans="1:26" ht="32">
      <c r="A307" s="693" t="s">
        <v>2155</v>
      </c>
      <c r="B307" s="467" t="s">
        <v>928</v>
      </c>
      <c r="C307" s="475" t="s">
        <v>929</v>
      </c>
      <c r="D307" s="696">
        <v>2</v>
      </c>
      <c r="E307" s="696" t="s">
        <v>469</v>
      </c>
      <c r="F307" s="475" t="s">
        <v>930</v>
      </c>
      <c r="G307" s="1052"/>
      <c r="H307" s="893"/>
      <c r="I307" s="893"/>
      <c r="J307" s="893"/>
      <c r="K307" s="960"/>
      <c r="L307" s="960"/>
      <c r="M307" s="960"/>
      <c r="N307" s="963"/>
      <c r="O307" s="963"/>
      <c r="P307" s="963"/>
      <c r="Q307" s="963"/>
      <c r="R307" s="963"/>
      <c r="S307" s="963"/>
      <c r="T307" s="963"/>
      <c r="U307" s="963"/>
      <c r="V307" s="963"/>
      <c r="W307" s="963"/>
      <c r="X307" s="963"/>
      <c r="Y307" s="963"/>
      <c r="Z307" s="963"/>
    </row>
    <row r="308" spans="1:26" ht="16">
      <c r="A308" s="693"/>
      <c r="B308" s="467"/>
      <c r="C308" s="471" t="s">
        <v>931</v>
      </c>
      <c r="D308" s="696">
        <v>2</v>
      </c>
      <c r="E308" s="696" t="s">
        <v>469</v>
      </c>
      <c r="F308" s="471"/>
      <c r="G308" s="1052"/>
      <c r="H308" s="893"/>
      <c r="I308" s="893"/>
      <c r="J308" s="893"/>
      <c r="K308" s="960"/>
      <c r="L308" s="960"/>
      <c r="M308" s="960"/>
      <c r="N308" s="963"/>
      <c r="O308" s="963"/>
      <c r="P308" s="963"/>
      <c r="Q308" s="963"/>
      <c r="R308" s="963"/>
      <c r="S308" s="963"/>
      <c r="T308" s="963"/>
      <c r="U308" s="963"/>
      <c r="V308" s="963"/>
      <c r="W308" s="963"/>
      <c r="X308" s="963"/>
      <c r="Y308" s="963"/>
      <c r="Z308" s="963"/>
    </row>
    <row r="309" spans="1:26" ht="32">
      <c r="A309" s="693"/>
      <c r="B309" s="467"/>
      <c r="C309" s="471" t="s">
        <v>932</v>
      </c>
      <c r="D309" s="696">
        <v>2</v>
      </c>
      <c r="E309" s="696" t="s">
        <v>469</v>
      </c>
      <c r="F309" s="471"/>
      <c r="G309" s="1052"/>
      <c r="H309" s="893"/>
      <c r="I309" s="893"/>
      <c r="J309" s="893"/>
      <c r="K309" s="960"/>
      <c r="L309" s="960"/>
      <c r="M309" s="960"/>
      <c r="N309" s="963"/>
      <c r="O309" s="963"/>
      <c r="P309" s="963"/>
      <c r="Q309" s="963"/>
      <c r="R309" s="963"/>
      <c r="S309" s="963"/>
      <c r="T309" s="963"/>
      <c r="U309" s="963"/>
      <c r="V309" s="963"/>
      <c r="W309" s="963"/>
      <c r="X309" s="963"/>
      <c r="Y309" s="963"/>
      <c r="Z309" s="963"/>
    </row>
    <row r="310" spans="1:26" ht="34">
      <c r="A310" s="693" t="s">
        <v>2156</v>
      </c>
      <c r="B310" s="467" t="s">
        <v>934</v>
      </c>
      <c r="C310" s="1063" t="s">
        <v>935</v>
      </c>
      <c r="D310" s="696">
        <v>2</v>
      </c>
      <c r="E310" s="696" t="s">
        <v>469</v>
      </c>
      <c r="F310" s="471"/>
      <c r="G310" s="1052"/>
      <c r="H310" s="893"/>
      <c r="I310" s="893"/>
      <c r="J310" s="893"/>
      <c r="K310" s="960"/>
      <c r="L310" s="960"/>
      <c r="M310" s="960"/>
      <c r="N310" s="963"/>
      <c r="O310" s="963"/>
      <c r="P310" s="963"/>
      <c r="Q310" s="963"/>
      <c r="R310" s="963"/>
      <c r="S310" s="963"/>
      <c r="T310" s="963"/>
      <c r="U310" s="963"/>
      <c r="V310" s="963"/>
      <c r="W310" s="963"/>
      <c r="X310" s="963"/>
      <c r="Y310" s="963"/>
      <c r="Z310" s="963"/>
    </row>
    <row r="311" spans="1:26" ht="16">
      <c r="A311" s="693"/>
      <c r="B311" s="467"/>
      <c r="C311" s="475" t="s">
        <v>936</v>
      </c>
      <c r="D311" s="696">
        <v>2</v>
      </c>
      <c r="E311" s="696" t="s">
        <v>469</v>
      </c>
      <c r="F311" s="471"/>
      <c r="G311" s="1052"/>
      <c r="H311" s="893"/>
      <c r="I311" s="893"/>
      <c r="J311" s="893"/>
      <c r="K311" s="960"/>
      <c r="L311" s="960"/>
      <c r="M311" s="960"/>
      <c r="N311" s="963"/>
      <c r="O311" s="963"/>
      <c r="P311" s="963"/>
      <c r="Q311" s="963"/>
      <c r="R311" s="963"/>
      <c r="S311" s="963"/>
      <c r="T311" s="963"/>
      <c r="U311" s="963"/>
      <c r="V311" s="963"/>
      <c r="W311" s="963"/>
      <c r="X311" s="963"/>
      <c r="Y311" s="963"/>
      <c r="Z311" s="963"/>
    </row>
    <row r="312" spans="1:26" ht="16">
      <c r="A312" s="693"/>
      <c r="B312" s="161"/>
      <c r="C312" s="769" t="s">
        <v>5798</v>
      </c>
      <c r="D312" s="696">
        <v>2</v>
      </c>
      <c r="E312" s="736" t="s">
        <v>469</v>
      </c>
      <c r="F312" s="735" t="s">
        <v>938</v>
      </c>
      <c r="G312" s="1052"/>
      <c r="H312" s="893"/>
      <c r="I312" s="893"/>
      <c r="J312" s="893"/>
      <c r="K312" s="960"/>
      <c r="L312" s="960"/>
      <c r="M312" s="960"/>
      <c r="N312" s="963"/>
      <c r="O312" s="963"/>
      <c r="P312" s="963"/>
      <c r="Q312" s="963"/>
      <c r="R312" s="963"/>
      <c r="S312" s="963"/>
      <c r="T312" s="963"/>
      <c r="U312" s="963"/>
      <c r="V312" s="963"/>
      <c r="W312" s="963"/>
      <c r="X312" s="963"/>
      <c r="Y312" s="963"/>
      <c r="Z312" s="963"/>
    </row>
    <row r="313" spans="1:26" ht="30.75" hidden="1" customHeight="1">
      <c r="A313" s="310" t="s">
        <v>939</v>
      </c>
      <c r="B313" s="122" t="s">
        <v>940</v>
      </c>
      <c r="C313" s="141"/>
      <c r="D313" s="124"/>
      <c r="E313" s="141" t="s">
        <v>469</v>
      </c>
      <c r="F313" s="141"/>
      <c r="G313" s="141"/>
      <c r="H313" s="106"/>
      <c r="I313" s="105"/>
      <c r="J313" s="105"/>
      <c r="K313" s="106"/>
      <c r="L313" s="106"/>
      <c r="M313" s="106"/>
      <c r="N313" s="106"/>
      <c r="O313" s="106"/>
      <c r="P313" s="106"/>
      <c r="Q313" s="106"/>
      <c r="R313" s="106"/>
      <c r="S313" s="106"/>
      <c r="T313" s="106"/>
      <c r="U313" s="106"/>
      <c r="V313" s="106"/>
      <c r="W313" s="106"/>
      <c r="X313" s="106"/>
      <c r="Y313" s="106"/>
      <c r="Z313" s="106"/>
    </row>
    <row r="314" spans="1:26" ht="34">
      <c r="A314" s="693" t="s">
        <v>2157</v>
      </c>
      <c r="B314" s="467" t="s">
        <v>942</v>
      </c>
      <c r="C314" s="475" t="s">
        <v>6423</v>
      </c>
      <c r="D314" s="696">
        <v>2</v>
      </c>
      <c r="E314" s="696" t="s">
        <v>469</v>
      </c>
      <c r="F314" s="471"/>
      <c r="G314" s="1052"/>
      <c r="H314" s="893"/>
      <c r="I314" s="893"/>
      <c r="J314" s="893"/>
      <c r="K314" s="960"/>
      <c r="L314" s="960"/>
      <c r="M314" s="960"/>
      <c r="N314" s="963"/>
      <c r="O314" s="963"/>
      <c r="P314" s="963"/>
      <c r="Q314" s="963"/>
      <c r="R314" s="963"/>
      <c r="S314" s="963"/>
      <c r="T314" s="963"/>
      <c r="U314" s="963"/>
      <c r="V314" s="963"/>
      <c r="W314" s="963"/>
      <c r="X314" s="963"/>
      <c r="Y314" s="963"/>
      <c r="Z314" s="963"/>
    </row>
    <row r="315" spans="1:26" ht="34">
      <c r="A315" s="693" t="s">
        <v>944</v>
      </c>
      <c r="B315" s="467" t="s">
        <v>945</v>
      </c>
      <c r="C315" s="475" t="s">
        <v>5801</v>
      </c>
      <c r="D315" s="696">
        <v>2</v>
      </c>
      <c r="E315" s="696" t="s">
        <v>469</v>
      </c>
      <c r="F315" s="471"/>
      <c r="G315" s="1052"/>
      <c r="H315" s="893"/>
      <c r="I315" s="893"/>
      <c r="J315" s="893"/>
      <c r="K315" s="960"/>
      <c r="L315" s="960"/>
      <c r="M315" s="960"/>
      <c r="N315" s="963"/>
      <c r="O315" s="963"/>
      <c r="P315" s="963"/>
      <c r="Q315" s="963"/>
      <c r="R315" s="963"/>
      <c r="S315" s="963"/>
      <c r="T315" s="963"/>
      <c r="U315" s="963"/>
      <c r="V315" s="963"/>
      <c r="W315" s="963"/>
      <c r="X315" s="963"/>
      <c r="Y315" s="963"/>
      <c r="Z315" s="963"/>
    </row>
    <row r="316" spans="1:26" ht="19">
      <c r="A316" s="927" t="s">
        <v>236</v>
      </c>
      <c r="B316" s="1606" t="s">
        <v>90</v>
      </c>
      <c r="C316" s="1570"/>
      <c r="D316" s="1570"/>
      <c r="E316" s="1570"/>
      <c r="F316" s="1570"/>
      <c r="G316" s="1573"/>
      <c r="H316" s="816"/>
      <c r="I316" s="893">
        <f>SUM(D317:D322)</f>
        <v>12</v>
      </c>
      <c r="J316" s="893">
        <f>COUNT(D317:D322)*2</f>
        <v>12</v>
      </c>
      <c r="K316" s="960"/>
      <c r="L316" s="960"/>
      <c r="M316" s="960"/>
      <c r="N316" s="963"/>
      <c r="O316" s="963"/>
      <c r="P316" s="963"/>
      <c r="Q316" s="963"/>
      <c r="R316" s="963"/>
      <c r="S316" s="963"/>
      <c r="T316" s="963"/>
      <c r="U316" s="963"/>
      <c r="V316" s="963"/>
      <c r="W316" s="963"/>
      <c r="X316" s="963"/>
      <c r="Y316" s="963"/>
      <c r="Z316" s="963"/>
    </row>
    <row r="317" spans="1:26" ht="51">
      <c r="A317" s="693" t="s">
        <v>2159</v>
      </c>
      <c r="B317" s="467" t="s">
        <v>948</v>
      </c>
      <c r="C317" s="471" t="s">
        <v>949</v>
      </c>
      <c r="D317" s="696">
        <v>2</v>
      </c>
      <c r="E317" s="696" t="s">
        <v>506</v>
      </c>
      <c r="F317" s="471"/>
      <c r="G317" s="1052"/>
      <c r="H317" s="893"/>
      <c r="I317" s="893"/>
      <c r="J317" s="893"/>
      <c r="K317" s="960"/>
      <c r="L317" s="960"/>
      <c r="M317" s="960"/>
      <c r="N317" s="963"/>
      <c r="O317" s="963"/>
      <c r="P317" s="963"/>
      <c r="Q317" s="963"/>
      <c r="R317" s="963"/>
      <c r="S317" s="963"/>
      <c r="T317" s="963"/>
      <c r="U317" s="963"/>
      <c r="V317" s="963"/>
      <c r="W317" s="963"/>
      <c r="X317" s="963"/>
      <c r="Y317" s="963"/>
      <c r="Z317" s="963"/>
    </row>
    <row r="318" spans="1:26" ht="16">
      <c r="A318" s="693"/>
      <c r="B318" s="467"/>
      <c r="C318" s="475" t="s">
        <v>5802</v>
      </c>
      <c r="D318" s="696">
        <v>2</v>
      </c>
      <c r="E318" s="696" t="s">
        <v>506</v>
      </c>
      <c r="F318" s="471"/>
      <c r="G318" s="1052"/>
      <c r="H318" s="893"/>
      <c r="I318" s="893"/>
      <c r="J318" s="893"/>
      <c r="K318" s="960"/>
      <c r="L318" s="960"/>
      <c r="M318" s="960"/>
      <c r="N318" s="963"/>
      <c r="O318" s="963"/>
      <c r="P318" s="963"/>
      <c r="Q318" s="963"/>
      <c r="R318" s="963"/>
      <c r="S318" s="963"/>
      <c r="T318" s="963"/>
      <c r="U318" s="963"/>
      <c r="V318" s="963"/>
      <c r="W318" s="963"/>
      <c r="X318" s="963"/>
      <c r="Y318" s="963"/>
      <c r="Z318" s="963"/>
    </row>
    <row r="319" spans="1:26" ht="34">
      <c r="A319" s="693" t="s">
        <v>2160</v>
      </c>
      <c r="B319" s="467" t="s">
        <v>951</v>
      </c>
      <c r="C319" s="475" t="s">
        <v>5803</v>
      </c>
      <c r="D319" s="696">
        <v>2</v>
      </c>
      <c r="E319" s="696" t="s">
        <v>506</v>
      </c>
      <c r="F319" s="471"/>
      <c r="G319" s="1052"/>
      <c r="H319" s="893"/>
      <c r="I319" s="893"/>
      <c r="J319" s="893"/>
      <c r="K319" s="960"/>
      <c r="L319" s="960"/>
      <c r="M319" s="960"/>
      <c r="N319" s="963"/>
      <c r="O319" s="963"/>
      <c r="P319" s="963"/>
      <c r="Q319" s="963"/>
      <c r="R319" s="963"/>
      <c r="S319" s="963"/>
      <c r="T319" s="963"/>
      <c r="U319" s="963"/>
      <c r="V319" s="963"/>
      <c r="W319" s="963"/>
      <c r="X319" s="963"/>
      <c r="Y319" s="963"/>
      <c r="Z319" s="963"/>
    </row>
    <row r="320" spans="1:26" ht="16">
      <c r="A320" s="693"/>
      <c r="B320" s="467"/>
      <c r="C320" s="471" t="s">
        <v>6424</v>
      </c>
      <c r="D320" s="696">
        <v>2</v>
      </c>
      <c r="E320" s="696" t="s">
        <v>506</v>
      </c>
      <c r="F320" s="471"/>
      <c r="G320" s="1052"/>
      <c r="H320" s="893"/>
      <c r="I320" s="893"/>
      <c r="J320" s="893"/>
      <c r="K320" s="960"/>
      <c r="L320" s="960"/>
      <c r="M320" s="960"/>
      <c r="N320" s="963"/>
      <c r="O320" s="963"/>
      <c r="P320" s="963"/>
      <c r="Q320" s="963"/>
      <c r="R320" s="963"/>
      <c r="S320" s="963"/>
      <c r="T320" s="963"/>
      <c r="U320" s="963"/>
      <c r="V320" s="963"/>
      <c r="W320" s="963"/>
      <c r="X320" s="963"/>
      <c r="Y320" s="963"/>
      <c r="Z320" s="963"/>
    </row>
    <row r="321" spans="1:26" ht="16">
      <c r="A321" s="693"/>
      <c r="B321" s="467"/>
      <c r="C321" s="471" t="s">
        <v>954</v>
      </c>
      <c r="D321" s="696">
        <v>2</v>
      </c>
      <c r="E321" s="696" t="s">
        <v>506</v>
      </c>
      <c r="F321" s="471"/>
      <c r="G321" s="1052"/>
      <c r="H321" s="893"/>
      <c r="I321" s="893"/>
      <c r="J321" s="893"/>
      <c r="K321" s="960"/>
      <c r="L321" s="960"/>
      <c r="M321" s="960"/>
      <c r="N321" s="963"/>
      <c r="O321" s="963"/>
      <c r="P321" s="963"/>
      <c r="Q321" s="963"/>
      <c r="R321" s="963"/>
      <c r="S321" s="963"/>
      <c r="T321" s="963"/>
      <c r="U321" s="963"/>
      <c r="V321" s="963"/>
      <c r="W321" s="963"/>
      <c r="X321" s="963"/>
      <c r="Y321" s="963"/>
      <c r="Z321" s="963"/>
    </row>
    <row r="322" spans="1:26" ht="32">
      <c r="A322" s="693" t="s">
        <v>2162</v>
      </c>
      <c r="B322" s="735" t="s">
        <v>956</v>
      </c>
      <c r="C322" s="471" t="s">
        <v>5806</v>
      </c>
      <c r="D322" s="696">
        <v>2</v>
      </c>
      <c r="E322" s="696" t="s">
        <v>469</v>
      </c>
      <c r="F322" s="471"/>
      <c r="G322" s="1052"/>
      <c r="H322" s="893"/>
      <c r="I322" s="893"/>
      <c r="J322" s="893"/>
      <c r="K322" s="960"/>
      <c r="L322" s="960"/>
      <c r="M322" s="960"/>
      <c r="N322" s="963"/>
      <c r="O322" s="963"/>
      <c r="P322" s="963"/>
      <c r="Q322" s="963"/>
      <c r="R322" s="963"/>
      <c r="S322" s="963"/>
      <c r="T322" s="963"/>
      <c r="U322" s="963"/>
      <c r="V322" s="963"/>
      <c r="W322" s="963"/>
      <c r="X322" s="963"/>
      <c r="Y322" s="963"/>
      <c r="Z322" s="963"/>
    </row>
    <row r="323" spans="1:26" ht="39.75" hidden="1" customHeight="1">
      <c r="A323" s="349" t="s">
        <v>91</v>
      </c>
      <c r="B323" s="324" t="s">
        <v>92</v>
      </c>
      <c r="C323" s="456"/>
      <c r="D323" s="456"/>
      <c r="E323" s="456"/>
      <c r="F323" s="456"/>
      <c r="G323" s="457"/>
      <c r="H323" s="458"/>
      <c r="I323" s="105">
        <f>SUM(D324:D326)</f>
        <v>0</v>
      </c>
      <c r="J323" s="105">
        <f>COUNT(D324:D326)*2</f>
        <v>0</v>
      </c>
      <c r="K323" s="106"/>
      <c r="L323" s="106"/>
      <c r="M323" s="106"/>
      <c r="N323" s="106"/>
      <c r="O323" s="106"/>
      <c r="P323" s="106"/>
      <c r="Q323" s="106"/>
      <c r="R323" s="106"/>
      <c r="S323" s="106"/>
      <c r="T323" s="106"/>
      <c r="U323" s="106"/>
      <c r="V323" s="106"/>
      <c r="W323" s="106"/>
      <c r="X323" s="106"/>
      <c r="Y323" s="106"/>
      <c r="Z323" s="106"/>
    </row>
    <row r="324" spans="1:26" ht="46.5" hidden="1" customHeight="1">
      <c r="A324" s="348" t="s">
        <v>960</v>
      </c>
      <c r="B324" s="122" t="s">
        <v>961</v>
      </c>
      <c r="C324" s="141"/>
      <c r="D324" s="124"/>
      <c r="E324" s="141"/>
      <c r="F324" s="141"/>
      <c r="G324" s="141"/>
      <c r="H324" s="106"/>
      <c r="I324" s="105"/>
      <c r="J324" s="105"/>
      <c r="K324" s="106"/>
      <c r="L324" s="106"/>
      <c r="M324" s="106"/>
      <c r="N324" s="106"/>
      <c r="O324" s="106"/>
      <c r="P324" s="106"/>
      <c r="Q324" s="106"/>
      <c r="R324" s="106"/>
      <c r="S324" s="106"/>
      <c r="T324" s="106"/>
      <c r="U324" s="106"/>
      <c r="V324" s="106"/>
      <c r="W324" s="106"/>
      <c r="X324" s="106"/>
      <c r="Y324" s="106"/>
      <c r="Z324" s="106"/>
    </row>
    <row r="325" spans="1:26" ht="46.5" hidden="1" customHeight="1">
      <c r="A325" s="348" t="s">
        <v>962</v>
      </c>
      <c r="B325" s="122" t="s">
        <v>963</v>
      </c>
      <c r="C325" s="141"/>
      <c r="D325" s="124"/>
      <c r="E325" s="141"/>
      <c r="F325" s="141"/>
      <c r="G325" s="141"/>
      <c r="H325" s="106"/>
      <c r="I325" s="105"/>
      <c r="J325" s="105"/>
      <c r="K325" s="106"/>
      <c r="L325" s="106"/>
      <c r="M325" s="106"/>
      <c r="N325" s="106"/>
      <c r="O325" s="106"/>
      <c r="P325" s="106"/>
      <c r="Q325" s="106"/>
      <c r="R325" s="106"/>
      <c r="S325" s="106"/>
      <c r="T325" s="106"/>
      <c r="U325" s="106"/>
      <c r="V325" s="106"/>
      <c r="W325" s="106"/>
      <c r="X325" s="106"/>
      <c r="Y325" s="106"/>
      <c r="Z325" s="106"/>
    </row>
    <row r="326" spans="1:26" ht="57" hidden="1" customHeight="1">
      <c r="A326" s="348" t="s">
        <v>964</v>
      </c>
      <c r="B326" s="150" t="s">
        <v>965</v>
      </c>
      <c r="C326" s="106"/>
      <c r="D326" s="124"/>
      <c r="E326" s="141"/>
      <c r="F326" s="141"/>
      <c r="G326" s="141"/>
      <c r="H326" s="106"/>
      <c r="I326" s="105"/>
      <c r="J326" s="105"/>
      <c r="K326" s="106"/>
      <c r="L326" s="106"/>
      <c r="M326" s="106"/>
      <c r="N326" s="106"/>
      <c r="O326" s="106"/>
      <c r="P326" s="106"/>
      <c r="Q326" s="106"/>
      <c r="R326" s="106"/>
      <c r="S326" s="106"/>
      <c r="T326" s="106"/>
      <c r="U326" s="106"/>
      <c r="V326" s="106"/>
      <c r="W326" s="106"/>
      <c r="X326" s="106"/>
      <c r="Y326" s="106"/>
      <c r="Z326" s="106"/>
    </row>
    <row r="327" spans="1:26" ht="19">
      <c r="A327" s="927" t="s">
        <v>238</v>
      </c>
      <c r="B327" s="1606" t="s">
        <v>94</v>
      </c>
      <c r="C327" s="1570"/>
      <c r="D327" s="1570"/>
      <c r="E327" s="1570"/>
      <c r="F327" s="1570"/>
      <c r="G327" s="1573"/>
      <c r="H327" s="816"/>
      <c r="I327" s="893">
        <f>SUM(D328:D333)</f>
        <v>12</v>
      </c>
      <c r="J327" s="893">
        <f>COUNT(D328:D333)*2</f>
        <v>12</v>
      </c>
      <c r="K327" s="960"/>
      <c r="L327" s="960"/>
      <c r="M327" s="960"/>
      <c r="N327" s="963"/>
      <c r="O327" s="963"/>
      <c r="P327" s="963"/>
      <c r="Q327" s="963"/>
      <c r="R327" s="963"/>
      <c r="S327" s="963"/>
      <c r="T327" s="963"/>
      <c r="U327" s="963"/>
      <c r="V327" s="963"/>
      <c r="W327" s="963"/>
      <c r="X327" s="963"/>
      <c r="Y327" s="963"/>
      <c r="Z327" s="963"/>
    </row>
    <row r="328" spans="1:26" ht="32">
      <c r="A328" s="693" t="s">
        <v>2164</v>
      </c>
      <c r="B328" s="467" t="s">
        <v>2165</v>
      </c>
      <c r="C328" s="475" t="s">
        <v>5807</v>
      </c>
      <c r="D328" s="696">
        <v>2</v>
      </c>
      <c r="E328" s="696" t="s">
        <v>504</v>
      </c>
      <c r="F328" s="471" t="s">
        <v>5808</v>
      </c>
      <c r="G328" s="1052"/>
      <c r="H328" s="893"/>
      <c r="I328" s="893"/>
      <c r="J328" s="893"/>
      <c r="K328" s="960"/>
      <c r="L328" s="960"/>
      <c r="M328" s="960"/>
      <c r="N328" s="963"/>
      <c r="O328" s="963"/>
      <c r="P328" s="963"/>
      <c r="Q328" s="963"/>
      <c r="R328" s="963"/>
      <c r="S328" s="963"/>
      <c r="T328" s="963"/>
      <c r="U328" s="963"/>
      <c r="V328" s="963"/>
      <c r="W328" s="963"/>
      <c r="X328" s="963"/>
      <c r="Y328" s="963"/>
      <c r="Z328" s="963"/>
    </row>
    <row r="329" spans="1:26" ht="16">
      <c r="A329" s="693"/>
      <c r="B329" s="467"/>
      <c r="C329" s="471" t="s">
        <v>5809</v>
      </c>
      <c r="D329" s="696">
        <v>2</v>
      </c>
      <c r="E329" s="696" t="s">
        <v>504</v>
      </c>
      <c r="F329" s="471"/>
      <c r="G329" s="1052"/>
      <c r="H329" s="893"/>
      <c r="I329" s="893"/>
      <c r="J329" s="893"/>
      <c r="K329" s="960"/>
      <c r="L329" s="960"/>
      <c r="M329" s="960"/>
      <c r="N329" s="963"/>
      <c r="O329" s="963"/>
      <c r="P329" s="963"/>
      <c r="Q329" s="963"/>
      <c r="R329" s="963"/>
      <c r="S329" s="963"/>
      <c r="T329" s="963"/>
      <c r="U329" s="963"/>
      <c r="V329" s="963"/>
      <c r="W329" s="963"/>
      <c r="X329" s="963"/>
      <c r="Y329" s="963"/>
      <c r="Z329" s="963"/>
    </row>
    <row r="330" spans="1:26" ht="32">
      <c r="A330" s="693"/>
      <c r="B330" s="161"/>
      <c r="C330" s="471" t="s">
        <v>3367</v>
      </c>
      <c r="D330" s="696">
        <v>2</v>
      </c>
      <c r="E330" s="736" t="s">
        <v>504</v>
      </c>
      <c r="F330" s="735"/>
      <c r="G330" s="1052"/>
      <c r="H330" s="893"/>
      <c r="I330" s="893"/>
      <c r="J330" s="893"/>
      <c r="K330" s="960"/>
      <c r="L330" s="960"/>
      <c r="M330" s="960"/>
      <c r="N330" s="963"/>
      <c r="O330" s="963"/>
      <c r="P330" s="963"/>
      <c r="Q330" s="963"/>
      <c r="R330" s="963"/>
      <c r="S330" s="963"/>
      <c r="T330" s="963"/>
      <c r="U330" s="963"/>
      <c r="V330" s="963"/>
      <c r="W330" s="963"/>
      <c r="X330" s="963"/>
      <c r="Y330" s="963"/>
      <c r="Z330" s="963"/>
    </row>
    <row r="331" spans="1:26" ht="34">
      <c r="A331" s="693" t="s">
        <v>2167</v>
      </c>
      <c r="B331" s="467" t="s">
        <v>970</v>
      </c>
      <c r="C331" s="471" t="s">
        <v>5810</v>
      </c>
      <c r="D331" s="696">
        <v>2</v>
      </c>
      <c r="E331" s="696" t="s">
        <v>504</v>
      </c>
      <c r="F331" s="471"/>
      <c r="G331" s="1052"/>
      <c r="H331" s="893"/>
      <c r="I331" s="893"/>
      <c r="J331" s="893"/>
      <c r="K331" s="960"/>
      <c r="L331" s="960"/>
      <c r="M331" s="960"/>
      <c r="N331" s="963"/>
      <c r="O331" s="963"/>
      <c r="P331" s="963"/>
      <c r="Q331" s="963"/>
      <c r="R331" s="963"/>
      <c r="S331" s="963"/>
      <c r="T331" s="963"/>
      <c r="U331" s="963"/>
      <c r="V331" s="963"/>
      <c r="W331" s="963"/>
      <c r="X331" s="963"/>
      <c r="Y331" s="963"/>
      <c r="Z331" s="963"/>
    </row>
    <row r="332" spans="1:26" ht="32">
      <c r="A332" s="693" t="s">
        <v>972</v>
      </c>
      <c r="B332" s="471" t="s">
        <v>973</v>
      </c>
      <c r="C332" s="475" t="s">
        <v>974</v>
      </c>
      <c r="D332" s="696">
        <v>2</v>
      </c>
      <c r="E332" s="696" t="s">
        <v>599</v>
      </c>
      <c r="F332" s="471"/>
      <c r="G332" s="1052"/>
      <c r="H332" s="893"/>
      <c r="I332" s="893"/>
      <c r="J332" s="893"/>
      <c r="K332" s="960"/>
      <c r="L332" s="960"/>
      <c r="M332" s="960"/>
      <c r="N332" s="963"/>
      <c r="O332" s="963"/>
      <c r="P332" s="963"/>
      <c r="Q332" s="963"/>
      <c r="R332" s="963"/>
      <c r="S332" s="963"/>
      <c r="T332" s="963"/>
      <c r="U332" s="963"/>
      <c r="V332" s="963"/>
      <c r="W332" s="963"/>
      <c r="X332" s="963"/>
      <c r="Y332" s="963"/>
      <c r="Z332" s="963"/>
    </row>
    <row r="333" spans="1:26" ht="48">
      <c r="A333" s="693"/>
      <c r="B333" s="471"/>
      <c r="C333" s="769" t="s">
        <v>4808</v>
      </c>
      <c r="D333" s="696">
        <v>2</v>
      </c>
      <c r="E333" s="736" t="s">
        <v>469</v>
      </c>
      <c r="F333" s="735" t="s">
        <v>4809</v>
      </c>
      <c r="G333" s="1052"/>
      <c r="H333" s="893"/>
      <c r="I333" s="893"/>
      <c r="J333" s="893"/>
      <c r="K333" s="960"/>
      <c r="L333" s="960"/>
      <c r="M333" s="960"/>
      <c r="N333" s="963"/>
      <c r="O333" s="963"/>
      <c r="P333" s="963"/>
      <c r="Q333" s="963"/>
      <c r="R333" s="963"/>
      <c r="S333" s="963"/>
      <c r="T333" s="963"/>
      <c r="U333" s="963"/>
      <c r="V333" s="963"/>
      <c r="W333" s="963"/>
      <c r="X333" s="963"/>
      <c r="Y333" s="963"/>
      <c r="Z333" s="963"/>
    </row>
    <row r="334" spans="1:26" ht="39.75" hidden="1" customHeight="1">
      <c r="A334" s="349" t="s">
        <v>95</v>
      </c>
      <c r="B334" s="324" t="s">
        <v>96</v>
      </c>
      <c r="C334" s="456"/>
      <c r="D334" s="456"/>
      <c r="E334" s="456"/>
      <c r="F334" s="456"/>
      <c r="G334" s="457"/>
      <c r="H334" s="458"/>
      <c r="I334" s="105">
        <f>SUM(D335:D336)</f>
        <v>0</v>
      </c>
      <c r="J334" s="105">
        <f>COUNT(D335:D336)*2</f>
        <v>0</v>
      </c>
      <c r="K334" s="106"/>
      <c r="L334" s="106"/>
      <c r="M334" s="106"/>
      <c r="N334" s="106"/>
      <c r="O334" s="106"/>
      <c r="P334" s="106"/>
      <c r="Q334" s="106"/>
      <c r="R334" s="106"/>
      <c r="S334" s="106"/>
      <c r="T334" s="106"/>
      <c r="U334" s="106"/>
      <c r="V334" s="106"/>
      <c r="W334" s="106"/>
      <c r="X334" s="106"/>
      <c r="Y334" s="106"/>
      <c r="Z334" s="106"/>
    </row>
    <row r="335" spans="1:26" ht="62.25" hidden="1" customHeight="1">
      <c r="A335" s="310" t="s">
        <v>975</v>
      </c>
      <c r="B335" s="122" t="s">
        <v>976</v>
      </c>
      <c r="C335" s="141"/>
      <c r="D335" s="124"/>
      <c r="E335" s="141"/>
      <c r="F335" s="141"/>
      <c r="G335" s="141"/>
      <c r="H335" s="106"/>
      <c r="I335" s="105"/>
      <c r="J335" s="105"/>
      <c r="K335" s="106"/>
      <c r="L335" s="106"/>
      <c r="M335" s="106"/>
      <c r="N335" s="106"/>
      <c r="O335" s="106"/>
      <c r="P335" s="106"/>
      <c r="Q335" s="106"/>
      <c r="R335" s="106"/>
      <c r="S335" s="106"/>
      <c r="T335" s="106"/>
      <c r="U335" s="106"/>
      <c r="V335" s="106"/>
      <c r="W335" s="106"/>
      <c r="X335" s="106"/>
      <c r="Y335" s="106"/>
      <c r="Z335" s="106"/>
    </row>
    <row r="336" spans="1:26" ht="62.25" hidden="1" customHeight="1">
      <c r="A336" s="310" t="s">
        <v>977</v>
      </c>
      <c r="B336" s="122" t="s">
        <v>978</v>
      </c>
      <c r="C336" s="141"/>
      <c r="D336" s="124"/>
      <c r="E336" s="141"/>
      <c r="F336" s="141"/>
      <c r="G336" s="141"/>
      <c r="H336" s="106"/>
      <c r="I336" s="105"/>
      <c r="J336" s="105"/>
      <c r="K336" s="106"/>
      <c r="L336" s="106"/>
      <c r="M336" s="106"/>
      <c r="N336" s="106"/>
      <c r="O336" s="106"/>
      <c r="P336" s="106"/>
      <c r="Q336" s="106"/>
      <c r="R336" s="106"/>
      <c r="S336" s="106"/>
      <c r="T336" s="106"/>
      <c r="U336" s="106"/>
      <c r="V336" s="106"/>
      <c r="W336" s="106"/>
      <c r="X336" s="106"/>
      <c r="Y336" s="106"/>
      <c r="Z336" s="106"/>
    </row>
    <row r="337" spans="1:26" ht="39.75" hidden="1" customHeight="1">
      <c r="A337" s="350" t="s">
        <v>97</v>
      </c>
      <c r="B337" s="324" t="s">
        <v>98</v>
      </c>
      <c r="C337" s="456"/>
      <c r="D337" s="456"/>
      <c r="E337" s="456"/>
      <c r="F337" s="456"/>
      <c r="G337" s="457"/>
      <c r="H337" s="458"/>
      <c r="I337" s="105">
        <f>SUM(D338:D339)</f>
        <v>0</v>
      </c>
      <c r="J337" s="105">
        <f>COUNT(D338:D339)*2</f>
        <v>0</v>
      </c>
      <c r="K337" s="106"/>
      <c r="L337" s="106"/>
      <c r="M337" s="106"/>
      <c r="N337" s="106"/>
      <c r="O337" s="106"/>
      <c r="P337" s="106"/>
      <c r="Q337" s="106"/>
      <c r="R337" s="106"/>
      <c r="S337" s="106"/>
      <c r="T337" s="106"/>
      <c r="U337" s="106"/>
      <c r="V337" s="106"/>
      <c r="W337" s="106"/>
      <c r="X337" s="106"/>
      <c r="Y337" s="106"/>
      <c r="Z337" s="106"/>
    </row>
    <row r="338" spans="1:26" ht="46.5" hidden="1" customHeight="1">
      <c r="A338" s="310" t="s">
        <v>979</v>
      </c>
      <c r="B338" s="122" t="s">
        <v>980</v>
      </c>
      <c r="C338" s="141"/>
      <c r="D338" s="124"/>
      <c r="E338" s="141"/>
      <c r="F338" s="141"/>
      <c r="G338" s="141"/>
      <c r="H338" s="106"/>
      <c r="I338" s="105"/>
      <c r="J338" s="105"/>
      <c r="K338" s="106"/>
      <c r="L338" s="106"/>
      <c r="M338" s="106"/>
      <c r="N338" s="106"/>
      <c r="O338" s="106"/>
      <c r="P338" s="106"/>
      <c r="Q338" s="106"/>
      <c r="R338" s="106"/>
      <c r="S338" s="106"/>
      <c r="T338" s="106"/>
      <c r="U338" s="106"/>
      <c r="V338" s="106"/>
      <c r="W338" s="106"/>
      <c r="X338" s="106"/>
      <c r="Y338" s="106"/>
      <c r="Z338" s="106"/>
    </row>
    <row r="339" spans="1:26" ht="46.5" hidden="1" customHeight="1">
      <c r="A339" s="310" t="s">
        <v>981</v>
      </c>
      <c r="B339" s="122" t="s">
        <v>982</v>
      </c>
      <c r="C339" s="141"/>
      <c r="D339" s="124"/>
      <c r="E339" s="141"/>
      <c r="F339" s="141"/>
      <c r="G339" s="141"/>
      <c r="H339" s="106"/>
      <c r="I339" s="105"/>
      <c r="J339" s="105"/>
      <c r="K339" s="106"/>
      <c r="L339" s="106"/>
      <c r="M339" s="106"/>
      <c r="N339" s="106"/>
      <c r="O339" s="106"/>
      <c r="P339" s="106"/>
      <c r="Q339" s="106"/>
      <c r="R339" s="106"/>
      <c r="S339" s="106"/>
      <c r="T339" s="106"/>
      <c r="U339" s="106"/>
      <c r="V339" s="106"/>
      <c r="W339" s="106"/>
      <c r="X339" s="106"/>
      <c r="Y339" s="106"/>
      <c r="Z339" s="106"/>
    </row>
    <row r="340" spans="1:26" ht="19">
      <c r="A340" s="927" t="s">
        <v>2168</v>
      </c>
      <c r="B340" s="1606" t="s">
        <v>100</v>
      </c>
      <c r="C340" s="1570"/>
      <c r="D340" s="1570"/>
      <c r="E340" s="1570"/>
      <c r="F340" s="1570"/>
      <c r="G340" s="1573"/>
      <c r="H340" s="816"/>
      <c r="I340" s="893">
        <f>SUM(D341:D343)</f>
        <v>2</v>
      </c>
      <c r="J340" s="893">
        <f>COUNT(D341:D343)*2</f>
        <v>2</v>
      </c>
      <c r="K340" s="960"/>
      <c r="L340" s="960"/>
      <c r="M340" s="960"/>
      <c r="N340" s="963"/>
      <c r="O340" s="963"/>
      <c r="P340" s="963"/>
      <c r="Q340" s="963"/>
      <c r="R340" s="963"/>
      <c r="S340" s="963"/>
      <c r="T340" s="963"/>
      <c r="U340" s="963"/>
      <c r="V340" s="963"/>
      <c r="W340" s="963"/>
      <c r="X340" s="963"/>
      <c r="Y340" s="963"/>
      <c r="Z340" s="963"/>
    </row>
    <row r="341" spans="1:26" ht="62.25" hidden="1" customHeight="1">
      <c r="A341" s="310" t="s">
        <v>2169</v>
      </c>
      <c r="B341" s="122" t="s">
        <v>984</v>
      </c>
      <c r="C341" s="141"/>
      <c r="D341" s="124"/>
      <c r="E341" s="141"/>
      <c r="F341" s="141"/>
      <c r="G341" s="141"/>
      <c r="H341" s="106"/>
      <c r="I341" s="105"/>
      <c r="J341" s="105"/>
      <c r="K341" s="106"/>
      <c r="L341" s="106"/>
      <c r="M341" s="106"/>
      <c r="N341" s="106"/>
      <c r="O341" s="106"/>
      <c r="P341" s="106"/>
      <c r="Q341" s="106"/>
      <c r="R341" s="106"/>
      <c r="S341" s="106"/>
      <c r="T341" s="106"/>
      <c r="U341" s="106"/>
      <c r="V341" s="106"/>
      <c r="W341" s="106"/>
      <c r="X341" s="106"/>
      <c r="Y341" s="106"/>
      <c r="Z341" s="106"/>
    </row>
    <row r="342" spans="1:26" ht="62.25" hidden="1" customHeight="1">
      <c r="A342" s="310" t="s">
        <v>986</v>
      </c>
      <c r="B342" s="122" t="s">
        <v>987</v>
      </c>
      <c r="C342" s="141"/>
      <c r="D342" s="124"/>
      <c r="E342" s="141"/>
      <c r="F342" s="141"/>
      <c r="G342" s="141"/>
      <c r="H342" s="106"/>
      <c r="I342" s="105"/>
      <c r="J342" s="105"/>
      <c r="K342" s="106"/>
      <c r="L342" s="106"/>
      <c r="M342" s="106"/>
      <c r="N342" s="106"/>
      <c r="O342" s="106"/>
      <c r="P342" s="106"/>
      <c r="Q342" s="106"/>
      <c r="R342" s="106"/>
      <c r="S342" s="106"/>
      <c r="T342" s="106"/>
      <c r="U342" s="106"/>
      <c r="V342" s="106"/>
      <c r="W342" s="106"/>
      <c r="X342" s="106"/>
      <c r="Y342" s="106"/>
      <c r="Z342" s="106"/>
    </row>
    <row r="343" spans="1:26" ht="34">
      <c r="A343" s="693" t="s">
        <v>2170</v>
      </c>
      <c r="B343" s="161" t="s">
        <v>989</v>
      </c>
      <c r="C343" s="475" t="s">
        <v>6425</v>
      </c>
      <c r="D343" s="696">
        <v>2</v>
      </c>
      <c r="E343" s="696" t="s">
        <v>599</v>
      </c>
      <c r="F343" s="475" t="s">
        <v>6426</v>
      </c>
      <c r="G343" s="1052"/>
      <c r="H343" s="893"/>
      <c r="I343" s="893"/>
      <c r="J343" s="893"/>
      <c r="K343" s="960"/>
      <c r="L343" s="960"/>
      <c r="M343" s="960"/>
      <c r="N343" s="963"/>
      <c r="O343" s="963"/>
      <c r="P343" s="963"/>
      <c r="Q343" s="963"/>
      <c r="R343" s="963"/>
      <c r="S343" s="963"/>
      <c r="T343" s="963"/>
      <c r="U343" s="963"/>
      <c r="V343" s="963"/>
      <c r="W343" s="963"/>
      <c r="X343" s="963"/>
      <c r="Y343" s="963"/>
      <c r="Z343" s="963"/>
    </row>
    <row r="344" spans="1:26" ht="19">
      <c r="A344" s="927" t="s">
        <v>239</v>
      </c>
      <c r="B344" s="1606" t="s">
        <v>102</v>
      </c>
      <c r="C344" s="1570"/>
      <c r="D344" s="1570"/>
      <c r="E344" s="1570"/>
      <c r="F344" s="1570"/>
      <c r="G344" s="1573"/>
      <c r="H344" s="816"/>
      <c r="I344" s="893">
        <f>SUM(D345:D349)</f>
        <v>10</v>
      </c>
      <c r="J344" s="893">
        <f>COUNT(D345:D349)*2</f>
        <v>10</v>
      </c>
      <c r="K344" s="960"/>
      <c r="L344" s="960"/>
      <c r="M344" s="960"/>
      <c r="N344" s="963"/>
      <c r="O344" s="963"/>
      <c r="P344" s="963"/>
      <c r="Q344" s="963"/>
      <c r="R344" s="963"/>
      <c r="S344" s="963"/>
      <c r="T344" s="963"/>
      <c r="U344" s="963"/>
      <c r="V344" s="963"/>
      <c r="W344" s="963"/>
      <c r="X344" s="963"/>
      <c r="Y344" s="963"/>
      <c r="Z344" s="963"/>
    </row>
    <row r="345" spans="1:26" ht="34">
      <c r="A345" s="693" t="s">
        <v>2171</v>
      </c>
      <c r="B345" s="161" t="s">
        <v>992</v>
      </c>
      <c r="C345" s="735" t="s">
        <v>4314</v>
      </c>
      <c r="D345" s="696">
        <v>2</v>
      </c>
      <c r="E345" s="736" t="s">
        <v>877</v>
      </c>
      <c r="F345" s="1056" t="s">
        <v>4315</v>
      </c>
      <c r="G345" s="1052"/>
      <c r="H345" s="893"/>
      <c r="I345" s="893"/>
      <c r="J345" s="893"/>
      <c r="K345" s="960"/>
      <c r="L345" s="960"/>
      <c r="M345" s="960"/>
      <c r="N345" s="963"/>
      <c r="O345" s="963"/>
      <c r="P345" s="963"/>
      <c r="Q345" s="963"/>
      <c r="R345" s="963"/>
      <c r="S345" s="963"/>
      <c r="T345" s="963"/>
      <c r="U345" s="963"/>
      <c r="V345" s="963"/>
      <c r="W345" s="963"/>
      <c r="X345" s="963"/>
      <c r="Y345" s="963"/>
      <c r="Z345" s="963"/>
    </row>
    <row r="346" spans="1:26" ht="17">
      <c r="A346" s="693"/>
      <c r="B346" s="467"/>
      <c r="C346" s="467" t="s">
        <v>3369</v>
      </c>
      <c r="D346" s="696">
        <v>2</v>
      </c>
      <c r="E346" s="696" t="s">
        <v>549</v>
      </c>
      <c r="F346" s="471"/>
      <c r="G346" s="1052"/>
      <c r="H346" s="893"/>
      <c r="I346" s="893"/>
      <c r="J346" s="893"/>
      <c r="K346" s="960"/>
      <c r="L346" s="960"/>
      <c r="M346" s="960"/>
      <c r="N346" s="963"/>
      <c r="O346" s="963"/>
      <c r="P346" s="963"/>
      <c r="Q346" s="963"/>
      <c r="R346" s="963"/>
      <c r="S346" s="963"/>
      <c r="T346" s="963"/>
      <c r="U346" s="963"/>
      <c r="V346" s="963"/>
      <c r="W346" s="963"/>
      <c r="X346" s="963"/>
      <c r="Y346" s="963"/>
      <c r="Z346" s="963"/>
    </row>
    <row r="347" spans="1:26" ht="51">
      <c r="A347" s="693" t="s">
        <v>2172</v>
      </c>
      <c r="B347" s="467" t="s">
        <v>995</v>
      </c>
      <c r="C347" s="471" t="s">
        <v>996</v>
      </c>
      <c r="D347" s="696">
        <v>2</v>
      </c>
      <c r="E347" s="696" t="s">
        <v>611</v>
      </c>
      <c r="F347" s="471" t="s">
        <v>997</v>
      </c>
      <c r="G347" s="1052"/>
      <c r="H347" s="893"/>
      <c r="I347" s="893"/>
      <c r="J347" s="893"/>
      <c r="K347" s="960"/>
      <c r="L347" s="960"/>
      <c r="M347" s="960"/>
      <c r="N347" s="963"/>
      <c r="O347" s="963"/>
      <c r="P347" s="963"/>
      <c r="Q347" s="963"/>
      <c r="R347" s="963"/>
      <c r="S347" s="963"/>
      <c r="T347" s="963"/>
      <c r="U347" s="963"/>
      <c r="V347" s="963"/>
      <c r="W347" s="963"/>
      <c r="X347" s="963"/>
      <c r="Y347" s="963"/>
      <c r="Z347" s="963"/>
    </row>
    <row r="348" spans="1:26" ht="16">
      <c r="A348" s="693"/>
      <c r="B348" s="467"/>
      <c r="C348" s="471" t="s">
        <v>998</v>
      </c>
      <c r="D348" s="696">
        <v>2</v>
      </c>
      <c r="E348" s="696" t="s">
        <v>549</v>
      </c>
      <c r="F348" s="471"/>
      <c r="G348" s="1052"/>
      <c r="H348" s="893"/>
      <c r="I348" s="893"/>
      <c r="J348" s="893"/>
      <c r="K348" s="960"/>
      <c r="L348" s="960"/>
      <c r="M348" s="960"/>
      <c r="N348" s="963"/>
      <c r="O348" s="963"/>
      <c r="P348" s="963"/>
      <c r="Q348" s="963"/>
      <c r="R348" s="963"/>
      <c r="S348" s="963"/>
      <c r="T348" s="963"/>
      <c r="U348" s="963"/>
      <c r="V348" s="963"/>
      <c r="W348" s="963"/>
      <c r="X348" s="963"/>
      <c r="Y348" s="963"/>
      <c r="Z348" s="963"/>
    </row>
    <row r="349" spans="1:26" ht="51">
      <c r="A349" s="693" t="s">
        <v>2173</v>
      </c>
      <c r="B349" s="467" t="s">
        <v>1000</v>
      </c>
      <c r="C349" s="475" t="s">
        <v>1001</v>
      </c>
      <c r="D349" s="696">
        <v>2</v>
      </c>
      <c r="E349" s="696" t="s">
        <v>469</v>
      </c>
      <c r="F349" s="471"/>
      <c r="G349" s="1052"/>
      <c r="H349" s="893"/>
      <c r="I349" s="893"/>
      <c r="J349" s="893"/>
      <c r="K349" s="960"/>
      <c r="L349" s="960"/>
      <c r="M349" s="960"/>
      <c r="N349" s="963"/>
      <c r="O349" s="963"/>
      <c r="P349" s="963"/>
      <c r="Q349" s="963"/>
      <c r="R349" s="963"/>
      <c r="S349" s="963"/>
      <c r="T349" s="963"/>
      <c r="U349" s="963"/>
      <c r="V349" s="963"/>
      <c r="W349" s="963"/>
      <c r="X349" s="963"/>
      <c r="Y349" s="963"/>
      <c r="Z349" s="963"/>
    </row>
    <row r="350" spans="1:26" ht="19">
      <c r="A350" s="693" t="s">
        <v>103</v>
      </c>
      <c r="B350" s="1606" t="s">
        <v>104</v>
      </c>
      <c r="C350" s="1570"/>
      <c r="D350" s="1570"/>
      <c r="E350" s="1570"/>
      <c r="F350" s="1570"/>
      <c r="G350" s="1573"/>
      <c r="H350" s="816"/>
      <c r="I350" s="893">
        <f>SUM(D351:D352)</f>
        <v>2</v>
      </c>
      <c r="J350" s="893">
        <f>COUNT(D351:D352)*2</f>
        <v>2</v>
      </c>
      <c r="K350" s="960"/>
      <c r="L350" s="960"/>
      <c r="M350" s="960"/>
      <c r="N350" s="963"/>
      <c r="O350" s="963"/>
      <c r="P350" s="963"/>
      <c r="Q350" s="963"/>
      <c r="R350" s="963"/>
      <c r="S350" s="963"/>
      <c r="T350" s="963"/>
      <c r="U350" s="963"/>
      <c r="V350" s="963"/>
      <c r="W350" s="963"/>
      <c r="X350" s="963"/>
      <c r="Y350" s="963"/>
      <c r="Z350" s="963"/>
    </row>
    <row r="351" spans="1:26" ht="48">
      <c r="A351" s="693" t="s">
        <v>1002</v>
      </c>
      <c r="B351" s="471" t="s">
        <v>1003</v>
      </c>
      <c r="C351" s="475" t="s">
        <v>1004</v>
      </c>
      <c r="D351" s="696">
        <v>2</v>
      </c>
      <c r="E351" s="696" t="s">
        <v>599</v>
      </c>
      <c r="F351" s="471" t="s">
        <v>1005</v>
      </c>
      <c r="G351" s="1052"/>
      <c r="H351" s="893"/>
      <c r="I351" s="893"/>
      <c r="J351" s="893"/>
      <c r="K351" s="960"/>
      <c r="L351" s="960"/>
      <c r="M351" s="960"/>
      <c r="N351" s="963"/>
      <c r="O351" s="963"/>
      <c r="P351" s="963"/>
      <c r="Q351" s="963"/>
      <c r="R351" s="963"/>
      <c r="S351" s="963"/>
      <c r="T351" s="963"/>
      <c r="U351" s="963"/>
      <c r="V351" s="963"/>
      <c r="W351" s="963"/>
      <c r="X351" s="963"/>
      <c r="Y351" s="963"/>
      <c r="Z351" s="963"/>
    </row>
    <row r="352" spans="1:26" ht="42.75" hidden="1" customHeight="1">
      <c r="A352" s="310" t="s">
        <v>1006</v>
      </c>
      <c r="B352" s="207" t="s">
        <v>1007</v>
      </c>
      <c r="C352" s="141"/>
      <c r="D352" s="124"/>
      <c r="E352" s="141"/>
      <c r="F352" s="141"/>
      <c r="G352" s="141"/>
      <c r="H352" s="106"/>
      <c r="I352" s="105"/>
      <c r="J352" s="105"/>
      <c r="K352" s="106"/>
      <c r="L352" s="106"/>
      <c r="M352" s="106"/>
      <c r="N352" s="106"/>
      <c r="O352" s="106"/>
      <c r="P352" s="106"/>
      <c r="Q352" s="106"/>
      <c r="R352" s="106"/>
      <c r="S352" s="106"/>
      <c r="T352" s="106"/>
      <c r="U352" s="106"/>
      <c r="V352" s="106"/>
      <c r="W352" s="106"/>
      <c r="X352" s="106"/>
      <c r="Y352" s="106"/>
      <c r="Z352" s="106"/>
    </row>
    <row r="353" spans="1:26" ht="21">
      <c r="A353" s="1053"/>
      <c r="B353" s="1773" t="s">
        <v>1008</v>
      </c>
      <c r="C353" s="1570"/>
      <c r="D353" s="1570"/>
      <c r="E353" s="1570"/>
      <c r="F353" s="1570"/>
      <c r="G353" s="1573"/>
      <c r="H353" s="1038"/>
      <c r="I353" s="893">
        <f t="shared" ref="I353:J353" si="4">I354+I364+I373+I386+I389+I396+I408+I419+I434+I441+I456+I460+I469+I476+I513+I378</f>
        <v>214</v>
      </c>
      <c r="J353" s="893">
        <f t="shared" si="4"/>
        <v>214</v>
      </c>
      <c r="K353" s="960"/>
      <c r="L353" s="960"/>
      <c r="M353" s="960"/>
      <c r="N353" s="963"/>
      <c r="O353" s="963"/>
      <c r="P353" s="963"/>
      <c r="Q353" s="963"/>
      <c r="R353" s="963"/>
      <c r="S353" s="963"/>
      <c r="T353" s="963"/>
      <c r="U353" s="963"/>
      <c r="V353" s="963"/>
      <c r="W353" s="963"/>
      <c r="X353" s="963"/>
      <c r="Y353" s="963"/>
      <c r="Z353" s="963"/>
    </row>
    <row r="354" spans="1:26" ht="19">
      <c r="A354" s="927" t="s">
        <v>241</v>
      </c>
      <c r="B354" s="1606" t="s">
        <v>107</v>
      </c>
      <c r="C354" s="1570"/>
      <c r="D354" s="1570"/>
      <c r="E354" s="1570"/>
      <c r="F354" s="1570"/>
      <c r="G354" s="1573"/>
      <c r="H354" s="816"/>
      <c r="I354" s="893">
        <f>SUM(D355:D363)</f>
        <v>16</v>
      </c>
      <c r="J354" s="893">
        <f>COUNT(D355:D363)*2</f>
        <v>16</v>
      </c>
      <c r="K354" s="960"/>
      <c r="L354" s="960"/>
      <c r="M354" s="960"/>
      <c r="N354" s="963"/>
      <c r="O354" s="963"/>
      <c r="P354" s="963"/>
      <c r="Q354" s="963"/>
      <c r="R354" s="963"/>
      <c r="S354" s="963"/>
      <c r="T354" s="963"/>
      <c r="U354" s="963"/>
      <c r="V354" s="963"/>
      <c r="W354" s="963"/>
      <c r="X354" s="963"/>
      <c r="Y354" s="963"/>
      <c r="Z354" s="963"/>
    </row>
    <row r="355" spans="1:26" ht="34">
      <c r="A355" s="693" t="s">
        <v>2175</v>
      </c>
      <c r="B355" s="467" t="s">
        <v>1010</v>
      </c>
      <c r="C355" s="471" t="s">
        <v>6427</v>
      </c>
      <c r="D355" s="696">
        <v>2</v>
      </c>
      <c r="E355" s="845" t="s">
        <v>877</v>
      </c>
      <c r="F355" s="986"/>
      <c r="G355" s="1052"/>
      <c r="H355" s="893"/>
      <c r="I355" s="893"/>
      <c r="J355" s="893"/>
      <c r="K355" s="960"/>
      <c r="L355" s="960"/>
      <c r="M355" s="960"/>
      <c r="N355" s="963"/>
      <c r="O355" s="963"/>
      <c r="P355" s="963"/>
      <c r="Q355" s="963"/>
      <c r="R355" s="963"/>
      <c r="S355" s="963"/>
      <c r="T355" s="963"/>
      <c r="U355" s="963"/>
      <c r="V355" s="963"/>
      <c r="W355" s="963"/>
      <c r="X355" s="963"/>
      <c r="Y355" s="963"/>
      <c r="Z355" s="963"/>
    </row>
    <row r="356" spans="1:26" ht="32">
      <c r="A356" s="693"/>
      <c r="B356" s="467"/>
      <c r="C356" s="471" t="s">
        <v>6428</v>
      </c>
      <c r="D356" s="696">
        <v>2</v>
      </c>
      <c r="E356" s="845" t="s">
        <v>877</v>
      </c>
      <c r="F356" s="471" t="s">
        <v>3371</v>
      </c>
      <c r="G356" s="1052"/>
      <c r="H356" s="893"/>
      <c r="I356" s="893"/>
      <c r="J356" s="893"/>
      <c r="K356" s="960"/>
      <c r="L356" s="960"/>
      <c r="M356" s="960"/>
      <c r="N356" s="963"/>
      <c r="O356" s="963"/>
      <c r="P356" s="963"/>
      <c r="Q356" s="963"/>
      <c r="R356" s="963"/>
      <c r="S356" s="963"/>
      <c r="T356" s="963"/>
      <c r="U356" s="963"/>
      <c r="V356" s="963"/>
      <c r="W356" s="963"/>
      <c r="X356" s="963"/>
      <c r="Y356" s="963"/>
      <c r="Z356" s="963"/>
    </row>
    <row r="357" spans="1:26" ht="46.5" hidden="1" customHeight="1">
      <c r="A357" s="310" t="s">
        <v>1014</v>
      </c>
      <c r="B357" s="122" t="s">
        <v>1015</v>
      </c>
      <c r="C357" s="122"/>
      <c r="D357" s="124"/>
      <c r="E357" s="141"/>
      <c r="F357" s="141"/>
      <c r="G357" s="141"/>
      <c r="H357" s="106"/>
      <c r="I357" s="105"/>
      <c r="J357" s="105"/>
      <c r="K357" s="106"/>
      <c r="L357" s="106"/>
      <c r="M357" s="106"/>
      <c r="N357" s="106"/>
      <c r="O357" s="106"/>
      <c r="P357" s="106"/>
      <c r="Q357" s="106"/>
      <c r="R357" s="106"/>
      <c r="S357" s="106"/>
      <c r="T357" s="106"/>
      <c r="U357" s="106"/>
      <c r="V357" s="106"/>
      <c r="W357" s="106"/>
      <c r="X357" s="106"/>
      <c r="Y357" s="106"/>
      <c r="Z357" s="106"/>
    </row>
    <row r="358" spans="1:26" ht="34">
      <c r="A358" s="693" t="s">
        <v>2192</v>
      </c>
      <c r="B358" s="467" t="s">
        <v>1017</v>
      </c>
      <c r="C358" s="471" t="s">
        <v>6429</v>
      </c>
      <c r="D358" s="696">
        <v>2</v>
      </c>
      <c r="E358" s="845" t="s">
        <v>611</v>
      </c>
      <c r="F358" s="986"/>
      <c r="G358" s="1052"/>
      <c r="H358" s="893"/>
      <c r="I358" s="893"/>
      <c r="J358" s="893"/>
      <c r="K358" s="960"/>
      <c r="L358" s="960"/>
      <c r="M358" s="960"/>
      <c r="N358" s="963"/>
      <c r="O358" s="963"/>
      <c r="P358" s="963"/>
      <c r="Q358" s="963"/>
      <c r="R358" s="963"/>
      <c r="S358" s="963"/>
      <c r="T358" s="963"/>
      <c r="U358" s="963"/>
      <c r="V358" s="963"/>
      <c r="W358" s="963"/>
      <c r="X358" s="963"/>
      <c r="Y358" s="963"/>
      <c r="Z358" s="963"/>
    </row>
    <row r="359" spans="1:26" ht="32">
      <c r="A359" s="693"/>
      <c r="B359" s="467"/>
      <c r="C359" s="475" t="s">
        <v>6430</v>
      </c>
      <c r="D359" s="696">
        <v>2</v>
      </c>
      <c r="E359" s="845" t="s">
        <v>611</v>
      </c>
      <c r="F359" s="471"/>
      <c r="G359" s="1052"/>
      <c r="H359" s="893"/>
      <c r="I359" s="893"/>
      <c r="J359" s="893"/>
      <c r="K359" s="960"/>
      <c r="L359" s="960"/>
      <c r="M359" s="960"/>
      <c r="N359" s="963"/>
      <c r="O359" s="963"/>
      <c r="P359" s="963"/>
      <c r="Q359" s="963"/>
      <c r="R359" s="963"/>
      <c r="S359" s="963"/>
      <c r="T359" s="963"/>
      <c r="U359" s="963"/>
      <c r="V359" s="963"/>
      <c r="W359" s="963"/>
      <c r="X359" s="963"/>
      <c r="Y359" s="963"/>
      <c r="Z359" s="963"/>
    </row>
    <row r="360" spans="1:26" ht="16">
      <c r="A360" s="693"/>
      <c r="B360" s="467"/>
      <c r="C360" s="475" t="s">
        <v>4815</v>
      </c>
      <c r="D360" s="696">
        <v>2</v>
      </c>
      <c r="E360" s="845" t="s">
        <v>2786</v>
      </c>
      <c r="F360" s="471"/>
      <c r="G360" s="1052"/>
      <c r="H360" s="893"/>
      <c r="I360" s="893"/>
      <c r="J360" s="893"/>
      <c r="K360" s="960"/>
      <c r="L360" s="960"/>
      <c r="M360" s="960"/>
      <c r="N360" s="963"/>
      <c r="O360" s="963"/>
      <c r="P360" s="963"/>
      <c r="Q360" s="963"/>
      <c r="R360" s="963"/>
      <c r="S360" s="963"/>
      <c r="T360" s="963"/>
      <c r="U360" s="963"/>
      <c r="V360" s="963"/>
      <c r="W360" s="963"/>
      <c r="X360" s="963"/>
      <c r="Y360" s="963"/>
      <c r="Z360" s="963"/>
    </row>
    <row r="361" spans="1:26" ht="32">
      <c r="A361" s="693"/>
      <c r="B361" s="467"/>
      <c r="C361" s="471" t="s">
        <v>1021</v>
      </c>
      <c r="D361" s="696">
        <v>2</v>
      </c>
      <c r="E361" s="845" t="s">
        <v>2786</v>
      </c>
      <c r="F361" s="471"/>
      <c r="G361" s="1052"/>
      <c r="H361" s="893"/>
      <c r="I361" s="893"/>
      <c r="J361" s="893"/>
      <c r="K361" s="960"/>
      <c r="L361" s="960"/>
      <c r="M361" s="960"/>
      <c r="N361" s="963"/>
      <c r="O361" s="963"/>
      <c r="P361" s="963"/>
      <c r="Q361" s="963"/>
      <c r="R361" s="963"/>
      <c r="S361" s="963"/>
      <c r="T361" s="963"/>
      <c r="U361" s="963"/>
      <c r="V361" s="963"/>
      <c r="W361" s="963"/>
      <c r="X361" s="963"/>
      <c r="Y361" s="963"/>
      <c r="Z361" s="963"/>
    </row>
    <row r="362" spans="1:26" ht="16">
      <c r="A362" s="693"/>
      <c r="B362" s="467"/>
      <c r="C362" s="471" t="s">
        <v>1023</v>
      </c>
      <c r="D362" s="696">
        <v>2</v>
      </c>
      <c r="E362" s="780" t="s">
        <v>877</v>
      </c>
      <c r="F362" s="471"/>
      <c r="G362" s="1052"/>
      <c r="H362" s="893"/>
      <c r="I362" s="893"/>
      <c r="J362" s="893"/>
      <c r="K362" s="960"/>
      <c r="L362" s="960"/>
      <c r="M362" s="960"/>
      <c r="N362" s="963"/>
      <c r="O362" s="963"/>
      <c r="P362" s="963"/>
      <c r="Q362" s="963"/>
      <c r="R362" s="963"/>
      <c r="S362" s="963"/>
      <c r="T362" s="963"/>
      <c r="U362" s="963"/>
      <c r="V362" s="963"/>
      <c r="W362" s="963"/>
      <c r="X362" s="963"/>
      <c r="Y362" s="963"/>
      <c r="Z362" s="963"/>
    </row>
    <row r="363" spans="1:26" ht="51">
      <c r="A363" s="693" t="s">
        <v>2195</v>
      </c>
      <c r="B363" s="467" t="s">
        <v>1029</v>
      </c>
      <c r="C363" s="471" t="s">
        <v>6431</v>
      </c>
      <c r="D363" s="696">
        <v>2</v>
      </c>
      <c r="E363" s="845" t="s">
        <v>506</v>
      </c>
      <c r="F363" s="471"/>
      <c r="G363" s="1052"/>
      <c r="H363" s="893"/>
      <c r="I363" s="893"/>
      <c r="J363" s="893"/>
      <c r="K363" s="960"/>
      <c r="L363" s="960"/>
      <c r="M363" s="960"/>
      <c r="N363" s="963"/>
      <c r="O363" s="963"/>
      <c r="P363" s="963"/>
      <c r="Q363" s="963"/>
      <c r="R363" s="963"/>
      <c r="S363" s="963"/>
      <c r="T363" s="963"/>
      <c r="U363" s="963"/>
      <c r="V363" s="963"/>
      <c r="W363" s="963"/>
      <c r="X363" s="963"/>
      <c r="Y363" s="963"/>
      <c r="Z363" s="963"/>
    </row>
    <row r="364" spans="1:26" ht="19">
      <c r="A364" s="927" t="s">
        <v>242</v>
      </c>
      <c r="B364" s="1606" t="s">
        <v>109</v>
      </c>
      <c r="C364" s="1570"/>
      <c r="D364" s="1570"/>
      <c r="E364" s="1570"/>
      <c r="F364" s="1570"/>
      <c r="G364" s="1573"/>
      <c r="H364" s="816"/>
      <c r="I364" s="893">
        <f>SUM(D365:D372)</f>
        <v>16</v>
      </c>
      <c r="J364" s="893">
        <f>COUNT(D365:D372)*2</f>
        <v>16</v>
      </c>
      <c r="K364" s="960"/>
      <c r="L364" s="960"/>
      <c r="M364" s="960"/>
      <c r="N364" s="963"/>
      <c r="O364" s="963"/>
      <c r="P364" s="963"/>
      <c r="Q364" s="963"/>
      <c r="R364" s="963"/>
      <c r="S364" s="963"/>
      <c r="T364" s="963"/>
      <c r="U364" s="963"/>
      <c r="V364" s="963"/>
      <c r="W364" s="963"/>
      <c r="X364" s="963"/>
      <c r="Y364" s="963"/>
      <c r="Z364" s="963"/>
    </row>
    <row r="365" spans="1:26" ht="48">
      <c r="A365" s="927" t="s">
        <v>2196</v>
      </c>
      <c r="B365" s="161" t="s">
        <v>1032</v>
      </c>
      <c r="C365" s="735" t="s">
        <v>6432</v>
      </c>
      <c r="D365" s="696">
        <v>2</v>
      </c>
      <c r="E365" s="736" t="s">
        <v>611</v>
      </c>
      <c r="F365" s="735" t="s">
        <v>6433</v>
      </c>
      <c r="G365" s="1052"/>
      <c r="H365" s="893"/>
      <c r="I365" s="893"/>
      <c r="J365" s="893"/>
      <c r="K365" s="960"/>
      <c r="L365" s="960"/>
      <c r="M365" s="960"/>
      <c r="N365" s="963"/>
      <c r="O365" s="963"/>
      <c r="P365" s="963"/>
      <c r="Q365" s="963"/>
      <c r="R365" s="963"/>
      <c r="S365" s="963"/>
      <c r="T365" s="963"/>
      <c r="U365" s="963"/>
      <c r="V365" s="963"/>
      <c r="W365" s="963"/>
      <c r="X365" s="963"/>
      <c r="Y365" s="963"/>
      <c r="Z365" s="963"/>
    </row>
    <row r="366" spans="1:26" ht="16">
      <c r="A366" s="693"/>
      <c r="B366" s="467"/>
      <c r="C366" s="471" t="s">
        <v>6434</v>
      </c>
      <c r="D366" s="696">
        <v>2</v>
      </c>
      <c r="E366" s="696" t="s">
        <v>611</v>
      </c>
      <c r="F366" s="471"/>
      <c r="G366" s="1052"/>
      <c r="H366" s="893"/>
      <c r="I366" s="893"/>
      <c r="J366" s="893"/>
      <c r="K366" s="960"/>
      <c r="L366" s="960"/>
      <c r="M366" s="960"/>
      <c r="N366" s="963"/>
      <c r="O366" s="963"/>
      <c r="P366" s="963"/>
      <c r="Q366" s="963"/>
      <c r="R366" s="963"/>
      <c r="S366" s="963"/>
      <c r="T366" s="963"/>
      <c r="U366" s="963"/>
      <c r="V366" s="963"/>
      <c r="W366" s="963"/>
      <c r="X366" s="963"/>
      <c r="Y366" s="963"/>
      <c r="Z366" s="963"/>
    </row>
    <row r="367" spans="1:26" ht="96">
      <c r="A367" s="693"/>
      <c r="B367" s="467"/>
      <c r="C367" s="471" t="s">
        <v>2841</v>
      </c>
      <c r="D367" s="696">
        <v>2</v>
      </c>
      <c r="E367" s="696" t="s">
        <v>611</v>
      </c>
      <c r="F367" s="475" t="s">
        <v>6435</v>
      </c>
      <c r="G367" s="1052"/>
      <c r="H367" s="893"/>
      <c r="I367" s="893"/>
      <c r="J367" s="893"/>
      <c r="K367" s="960"/>
      <c r="L367" s="960"/>
      <c r="M367" s="960"/>
      <c r="N367" s="963"/>
      <c r="O367" s="963"/>
      <c r="P367" s="963"/>
      <c r="Q367" s="963"/>
      <c r="R367" s="963"/>
      <c r="S367" s="963"/>
      <c r="T367" s="963"/>
      <c r="U367" s="963"/>
      <c r="V367" s="963"/>
      <c r="W367" s="963"/>
      <c r="X367" s="963"/>
      <c r="Y367" s="963"/>
      <c r="Z367" s="963"/>
    </row>
    <row r="368" spans="1:26" ht="34">
      <c r="A368" s="693" t="s">
        <v>2198</v>
      </c>
      <c r="B368" s="467" t="s">
        <v>1038</v>
      </c>
      <c r="C368" s="475" t="s">
        <v>1039</v>
      </c>
      <c r="D368" s="696">
        <v>2</v>
      </c>
      <c r="E368" s="696" t="s">
        <v>1099</v>
      </c>
      <c r="F368" s="475"/>
      <c r="G368" s="1052"/>
      <c r="H368" s="893"/>
      <c r="I368" s="893"/>
      <c r="J368" s="893"/>
      <c r="K368" s="960"/>
      <c r="L368" s="960"/>
      <c r="M368" s="960"/>
      <c r="N368" s="963"/>
      <c r="O368" s="963"/>
      <c r="P368" s="963"/>
      <c r="Q368" s="963"/>
      <c r="R368" s="963"/>
      <c r="S368" s="963"/>
      <c r="T368" s="963"/>
      <c r="U368" s="963"/>
      <c r="V368" s="963"/>
      <c r="W368" s="963"/>
      <c r="X368" s="963"/>
      <c r="Y368" s="963"/>
      <c r="Z368" s="963"/>
    </row>
    <row r="369" spans="1:26" ht="32">
      <c r="A369" s="693"/>
      <c r="B369" s="1165"/>
      <c r="C369" s="267" t="s">
        <v>1040</v>
      </c>
      <c r="D369" s="696">
        <v>2</v>
      </c>
      <c r="E369" s="846" t="s">
        <v>599</v>
      </c>
      <c r="F369" s="267" t="s">
        <v>6436</v>
      </c>
      <c r="G369" s="1130"/>
      <c r="H369" s="893"/>
      <c r="I369" s="893"/>
      <c r="J369" s="893"/>
      <c r="K369" s="960"/>
      <c r="L369" s="960"/>
      <c r="M369" s="960"/>
      <c r="N369" s="963"/>
      <c r="O369" s="963"/>
      <c r="P369" s="963"/>
      <c r="Q369" s="963"/>
      <c r="R369" s="963"/>
      <c r="S369" s="963"/>
      <c r="T369" s="963"/>
      <c r="U369" s="963"/>
      <c r="V369" s="963"/>
      <c r="W369" s="963"/>
      <c r="X369" s="963"/>
      <c r="Y369" s="963"/>
      <c r="Z369" s="963"/>
    </row>
    <row r="370" spans="1:26" ht="32">
      <c r="A370" s="693"/>
      <c r="B370" s="1165"/>
      <c r="C370" s="475" t="s">
        <v>1042</v>
      </c>
      <c r="D370" s="696">
        <v>2</v>
      </c>
      <c r="E370" s="696" t="s">
        <v>599</v>
      </c>
      <c r="F370" s="476" t="s">
        <v>1043</v>
      </c>
      <c r="G370" s="1130"/>
      <c r="H370" s="893"/>
      <c r="I370" s="893"/>
      <c r="J370" s="893"/>
      <c r="K370" s="960"/>
      <c r="L370" s="960"/>
      <c r="M370" s="960"/>
      <c r="N370" s="963"/>
      <c r="O370" s="963"/>
      <c r="P370" s="963"/>
      <c r="Q370" s="963"/>
      <c r="R370" s="963"/>
      <c r="S370" s="963"/>
      <c r="T370" s="963"/>
      <c r="U370" s="963"/>
      <c r="V370" s="963"/>
      <c r="W370" s="963"/>
      <c r="X370" s="963"/>
      <c r="Y370" s="963"/>
      <c r="Z370" s="963"/>
    </row>
    <row r="371" spans="1:26" ht="64">
      <c r="A371" s="693" t="s">
        <v>1044</v>
      </c>
      <c r="B371" s="475" t="s">
        <v>1045</v>
      </c>
      <c r="C371" s="475" t="s">
        <v>1050</v>
      </c>
      <c r="D371" s="696">
        <v>2</v>
      </c>
      <c r="E371" s="180" t="s">
        <v>877</v>
      </c>
      <c r="F371" s="475" t="s">
        <v>1051</v>
      </c>
      <c r="G371" s="1130"/>
      <c r="H371" s="893"/>
      <c r="I371" s="893"/>
      <c r="J371" s="893"/>
      <c r="K371" s="960"/>
      <c r="L371" s="960"/>
      <c r="M371" s="960"/>
      <c r="N371" s="963"/>
      <c r="O371" s="963"/>
      <c r="P371" s="963"/>
      <c r="Q371" s="963"/>
      <c r="R371" s="963"/>
      <c r="S371" s="963"/>
      <c r="T371" s="963"/>
      <c r="U371" s="963"/>
      <c r="V371" s="963"/>
      <c r="W371" s="963"/>
      <c r="X371" s="963"/>
      <c r="Y371" s="963"/>
      <c r="Z371" s="963"/>
    </row>
    <row r="372" spans="1:26" ht="32">
      <c r="A372" s="693"/>
      <c r="B372" s="475"/>
      <c r="C372" s="475" t="s">
        <v>1052</v>
      </c>
      <c r="D372" s="696">
        <v>2</v>
      </c>
      <c r="E372" s="180" t="s">
        <v>599</v>
      </c>
      <c r="F372" s="475" t="s">
        <v>1053</v>
      </c>
      <c r="G372" s="1130"/>
      <c r="H372" s="893"/>
      <c r="I372" s="893"/>
      <c r="J372" s="893"/>
      <c r="K372" s="960"/>
      <c r="L372" s="960"/>
      <c r="M372" s="960"/>
      <c r="N372" s="963"/>
      <c r="O372" s="963"/>
      <c r="P372" s="963"/>
      <c r="Q372" s="963"/>
      <c r="R372" s="963"/>
      <c r="S372" s="963"/>
      <c r="T372" s="963"/>
      <c r="U372" s="963"/>
      <c r="V372" s="963"/>
      <c r="W372" s="963"/>
      <c r="X372" s="963"/>
      <c r="Y372" s="963"/>
      <c r="Z372" s="963"/>
    </row>
    <row r="373" spans="1:26" ht="19">
      <c r="A373" s="927" t="s">
        <v>244</v>
      </c>
      <c r="B373" s="1606" t="s">
        <v>111</v>
      </c>
      <c r="C373" s="1570"/>
      <c r="D373" s="1570"/>
      <c r="E373" s="1570"/>
      <c r="F373" s="1570"/>
      <c r="G373" s="1573"/>
      <c r="H373" s="816"/>
      <c r="I373" s="893">
        <f>SUM(D374:D377)</f>
        <v>6</v>
      </c>
      <c r="J373" s="893">
        <f>COUNT(D374:D376)*2</f>
        <v>6</v>
      </c>
      <c r="K373" s="960"/>
      <c r="L373" s="960"/>
      <c r="M373" s="960"/>
      <c r="N373" s="963"/>
      <c r="O373" s="963"/>
      <c r="P373" s="963"/>
      <c r="Q373" s="963"/>
      <c r="R373" s="963"/>
      <c r="S373" s="963"/>
      <c r="T373" s="963"/>
      <c r="U373" s="963"/>
      <c r="V373" s="963"/>
      <c r="W373" s="963"/>
      <c r="X373" s="963"/>
      <c r="Y373" s="963"/>
      <c r="Z373" s="963"/>
    </row>
    <row r="374" spans="1:26" ht="51">
      <c r="A374" s="693" t="s">
        <v>2201</v>
      </c>
      <c r="B374" s="467" t="s">
        <v>1055</v>
      </c>
      <c r="C374" s="467" t="s">
        <v>6437</v>
      </c>
      <c r="D374" s="696">
        <v>2</v>
      </c>
      <c r="E374" s="180" t="s">
        <v>599</v>
      </c>
      <c r="F374" s="471"/>
      <c r="G374" s="1052"/>
      <c r="H374" s="893"/>
      <c r="I374" s="893"/>
      <c r="J374" s="893"/>
      <c r="K374" s="960"/>
      <c r="L374" s="960"/>
      <c r="M374" s="960"/>
      <c r="N374" s="963"/>
      <c r="O374" s="963"/>
      <c r="P374" s="963"/>
      <c r="Q374" s="963"/>
      <c r="R374" s="963"/>
      <c r="S374" s="963"/>
      <c r="T374" s="963"/>
      <c r="U374" s="963"/>
      <c r="V374" s="963"/>
      <c r="W374" s="963"/>
      <c r="X374" s="963"/>
      <c r="Y374" s="963"/>
      <c r="Z374" s="963"/>
    </row>
    <row r="375" spans="1:26" ht="64">
      <c r="A375" s="693" t="s">
        <v>2203</v>
      </c>
      <c r="B375" s="471" t="s">
        <v>1060</v>
      </c>
      <c r="C375" s="467" t="s">
        <v>6438</v>
      </c>
      <c r="D375" s="696">
        <v>2</v>
      </c>
      <c r="E375" s="180" t="s">
        <v>611</v>
      </c>
      <c r="F375" s="471"/>
      <c r="G375" s="1052"/>
      <c r="H375" s="893"/>
      <c r="I375" s="893"/>
      <c r="J375" s="893"/>
      <c r="K375" s="960"/>
      <c r="L375" s="960"/>
      <c r="M375" s="960"/>
      <c r="N375" s="963"/>
      <c r="O375" s="963"/>
      <c r="P375" s="963"/>
      <c r="Q375" s="963"/>
      <c r="R375" s="963"/>
      <c r="S375" s="963"/>
      <c r="T375" s="963"/>
      <c r="U375" s="963"/>
      <c r="V375" s="963"/>
      <c r="W375" s="963"/>
      <c r="X375" s="963"/>
      <c r="Y375" s="963"/>
      <c r="Z375" s="963"/>
    </row>
    <row r="376" spans="1:26" ht="34">
      <c r="A376" s="693" t="s">
        <v>2209</v>
      </c>
      <c r="B376" s="467" t="s">
        <v>1071</v>
      </c>
      <c r="C376" s="471" t="s">
        <v>6439</v>
      </c>
      <c r="D376" s="696">
        <v>2</v>
      </c>
      <c r="E376" s="696" t="s">
        <v>611</v>
      </c>
      <c r="F376" s="471"/>
      <c r="G376" s="1052"/>
      <c r="H376" s="893"/>
      <c r="I376" s="893"/>
      <c r="J376" s="893"/>
      <c r="K376" s="960"/>
      <c r="L376" s="960"/>
      <c r="M376" s="960"/>
      <c r="N376" s="963"/>
      <c r="O376" s="963"/>
      <c r="P376" s="963"/>
      <c r="Q376" s="963"/>
      <c r="R376" s="963"/>
      <c r="S376" s="963"/>
      <c r="T376" s="963"/>
      <c r="U376" s="963"/>
      <c r="V376" s="963"/>
      <c r="W376" s="963"/>
      <c r="X376" s="963"/>
      <c r="Y376" s="963"/>
      <c r="Z376" s="963"/>
    </row>
    <row r="377" spans="1:26" ht="46.5" hidden="1" customHeight="1">
      <c r="A377" s="310" t="s">
        <v>1073</v>
      </c>
      <c r="B377" s="122" t="s">
        <v>1074</v>
      </c>
      <c r="C377" s="141"/>
      <c r="D377" s="124"/>
      <c r="E377" s="141"/>
      <c r="F377" s="141"/>
      <c r="G377" s="141"/>
      <c r="H377" s="106"/>
      <c r="I377" s="105"/>
      <c r="J377" s="105"/>
      <c r="K377" s="106"/>
      <c r="L377" s="106"/>
      <c r="M377" s="106"/>
      <c r="N377" s="106"/>
      <c r="O377" s="106"/>
      <c r="P377" s="106"/>
      <c r="Q377" s="106"/>
      <c r="R377" s="106"/>
      <c r="S377" s="106"/>
      <c r="T377" s="106"/>
      <c r="U377" s="106"/>
      <c r="V377" s="106"/>
      <c r="W377" s="106"/>
      <c r="X377" s="106"/>
      <c r="Y377" s="106"/>
      <c r="Z377" s="106"/>
    </row>
    <row r="378" spans="1:26" ht="19">
      <c r="A378" s="927" t="s">
        <v>246</v>
      </c>
      <c r="B378" s="1606" t="s">
        <v>113</v>
      </c>
      <c r="C378" s="1570"/>
      <c r="D378" s="1570"/>
      <c r="E378" s="1570"/>
      <c r="F378" s="1570"/>
      <c r="G378" s="1573"/>
      <c r="H378" s="816"/>
      <c r="I378" s="893">
        <f>SUM(D379:D385)</f>
        <v>14</v>
      </c>
      <c r="J378" s="893">
        <f>COUNT(D379:D385)*2</f>
        <v>14</v>
      </c>
      <c r="K378" s="960"/>
      <c r="L378" s="960"/>
      <c r="M378" s="960"/>
      <c r="N378" s="963"/>
      <c r="O378" s="963"/>
      <c r="P378" s="963"/>
      <c r="Q378" s="963"/>
      <c r="R378" s="963"/>
      <c r="S378" s="963"/>
      <c r="T378" s="963"/>
      <c r="U378" s="963"/>
      <c r="V378" s="963"/>
      <c r="W378" s="963"/>
      <c r="X378" s="963"/>
      <c r="Y378" s="963"/>
      <c r="Z378" s="963"/>
    </row>
    <row r="379" spans="1:26" ht="34">
      <c r="A379" s="693" t="s">
        <v>2213</v>
      </c>
      <c r="B379" s="467" t="s">
        <v>1076</v>
      </c>
      <c r="C379" s="471" t="s">
        <v>5816</v>
      </c>
      <c r="D379" s="696">
        <v>2</v>
      </c>
      <c r="E379" s="696" t="s">
        <v>506</v>
      </c>
      <c r="F379" s="471" t="s">
        <v>5817</v>
      </c>
      <c r="G379" s="1052"/>
      <c r="H379" s="893"/>
      <c r="I379" s="893"/>
      <c r="J379" s="893"/>
      <c r="K379" s="960"/>
      <c r="L379" s="960"/>
      <c r="M379" s="960"/>
      <c r="N379" s="963"/>
      <c r="O379" s="963"/>
      <c r="P379" s="963"/>
      <c r="Q379" s="963"/>
      <c r="R379" s="963"/>
      <c r="S379" s="963"/>
      <c r="T379" s="963"/>
      <c r="U379" s="963"/>
      <c r="V379" s="963"/>
      <c r="W379" s="963"/>
      <c r="X379" s="963"/>
      <c r="Y379" s="963"/>
      <c r="Z379" s="963"/>
    </row>
    <row r="380" spans="1:26" ht="64">
      <c r="A380" s="693" t="s">
        <v>2214</v>
      </c>
      <c r="B380" s="735" t="s">
        <v>1080</v>
      </c>
      <c r="C380" s="161" t="s">
        <v>3388</v>
      </c>
      <c r="D380" s="696">
        <v>2</v>
      </c>
      <c r="E380" s="736" t="s">
        <v>877</v>
      </c>
      <c r="F380" s="735" t="s">
        <v>1084</v>
      </c>
      <c r="G380" s="1052"/>
      <c r="H380" s="893"/>
      <c r="I380" s="893"/>
      <c r="J380" s="893"/>
      <c r="K380" s="960"/>
      <c r="L380" s="960"/>
      <c r="M380" s="960"/>
      <c r="N380" s="963"/>
      <c r="O380" s="963"/>
      <c r="P380" s="963"/>
      <c r="Q380" s="963"/>
      <c r="R380" s="963"/>
      <c r="S380" s="963"/>
      <c r="T380" s="963"/>
      <c r="U380" s="963"/>
      <c r="V380" s="963"/>
      <c r="W380" s="963"/>
      <c r="X380" s="963"/>
      <c r="Y380" s="963"/>
      <c r="Z380" s="963"/>
    </row>
    <row r="381" spans="1:26" ht="51">
      <c r="A381" s="693" t="s">
        <v>2215</v>
      </c>
      <c r="B381" s="467" t="s">
        <v>1086</v>
      </c>
      <c r="C381" s="471" t="s">
        <v>1087</v>
      </c>
      <c r="D381" s="696">
        <v>2</v>
      </c>
      <c r="E381" s="696" t="s">
        <v>599</v>
      </c>
      <c r="F381" s="471"/>
      <c r="G381" s="1052"/>
      <c r="H381" s="893"/>
      <c r="I381" s="893"/>
      <c r="J381" s="893"/>
      <c r="K381" s="960"/>
      <c r="L381" s="960"/>
      <c r="M381" s="960"/>
      <c r="N381" s="963"/>
      <c r="O381" s="963"/>
      <c r="P381" s="963"/>
      <c r="Q381" s="963"/>
      <c r="R381" s="963"/>
      <c r="S381" s="963"/>
      <c r="T381" s="963"/>
      <c r="U381" s="963"/>
      <c r="V381" s="963"/>
      <c r="W381" s="963"/>
      <c r="X381" s="963"/>
      <c r="Y381" s="963"/>
      <c r="Z381" s="963"/>
    </row>
    <row r="382" spans="1:26" ht="16">
      <c r="A382" s="693"/>
      <c r="B382" s="467"/>
      <c r="C382" s="471" t="s">
        <v>1088</v>
      </c>
      <c r="D382" s="696">
        <v>2</v>
      </c>
      <c r="E382" s="696" t="s">
        <v>877</v>
      </c>
      <c r="F382" s="471"/>
      <c r="G382" s="1052"/>
      <c r="H382" s="893"/>
      <c r="I382" s="893"/>
      <c r="J382" s="893"/>
      <c r="K382" s="960"/>
      <c r="L382" s="960"/>
      <c r="M382" s="960"/>
      <c r="N382" s="963"/>
      <c r="O382" s="963"/>
      <c r="P382" s="963"/>
      <c r="Q382" s="963"/>
      <c r="R382" s="963"/>
      <c r="S382" s="963"/>
      <c r="T382" s="963"/>
      <c r="U382" s="963"/>
      <c r="V382" s="963"/>
      <c r="W382" s="963"/>
      <c r="X382" s="963"/>
      <c r="Y382" s="963"/>
      <c r="Z382" s="963"/>
    </row>
    <row r="383" spans="1:26" ht="16">
      <c r="A383" s="693"/>
      <c r="B383" s="467"/>
      <c r="C383" s="471" t="s">
        <v>1089</v>
      </c>
      <c r="D383" s="696">
        <v>2</v>
      </c>
      <c r="E383" s="696" t="s">
        <v>599</v>
      </c>
      <c r="F383" s="471"/>
      <c r="G383" s="1052"/>
      <c r="H383" s="893"/>
      <c r="I383" s="893"/>
      <c r="J383" s="893"/>
      <c r="K383" s="960"/>
      <c r="L383" s="960"/>
      <c r="M383" s="960"/>
      <c r="N383" s="963"/>
      <c r="O383" s="963"/>
      <c r="P383" s="963"/>
      <c r="Q383" s="963"/>
      <c r="R383" s="963"/>
      <c r="S383" s="963"/>
      <c r="T383" s="963"/>
      <c r="U383" s="963"/>
      <c r="V383" s="963"/>
      <c r="W383" s="963"/>
      <c r="X383" s="963"/>
      <c r="Y383" s="963"/>
      <c r="Z383" s="963"/>
    </row>
    <row r="384" spans="1:26" ht="17">
      <c r="A384" s="693" t="s">
        <v>2216</v>
      </c>
      <c r="B384" s="467" t="s">
        <v>1091</v>
      </c>
      <c r="C384" s="471" t="s">
        <v>1092</v>
      </c>
      <c r="D384" s="696">
        <v>2</v>
      </c>
      <c r="E384" s="696" t="s">
        <v>611</v>
      </c>
      <c r="F384" s="471" t="s">
        <v>1093</v>
      </c>
      <c r="G384" s="1052"/>
      <c r="H384" s="893"/>
      <c r="I384" s="893"/>
      <c r="J384" s="893"/>
      <c r="K384" s="960"/>
      <c r="L384" s="960"/>
      <c r="M384" s="960"/>
      <c r="N384" s="963"/>
      <c r="O384" s="963"/>
      <c r="P384" s="963"/>
      <c r="Q384" s="963"/>
      <c r="R384" s="963"/>
      <c r="S384" s="963"/>
      <c r="T384" s="963"/>
      <c r="U384" s="963"/>
      <c r="V384" s="963"/>
      <c r="W384" s="963"/>
      <c r="X384" s="963"/>
      <c r="Y384" s="963"/>
      <c r="Z384" s="963"/>
    </row>
    <row r="385" spans="1:26" ht="34">
      <c r="A385" s="693" t="s">
        <v>2217</v>
      </c>
      <c r="B385" s="467" t="s">
        <v>1095</v>
      </c>
      <c r="C385" s="1166" t="s">
        <v>1096</v>
      </c>
      <c r="D385" s="696">
        <v>2</v>
      </c>
      <c r="E385" s="696" t="s">
        <v>611</v>
      </c>
      <c r="F385" s="471"/>
      <c r="G385" s="1052"/>
      <c r="H385" s="893"/>
      <c r="I385" s="893"/>
      <c r="J385" s="893"/>
      <c r="K385" s="960"/>
      <c r="L385" s="960"/>
      <c r="M385" s="960"/>
      <c r="N385" s="963"/>
      <c r="O385" s="963"/>
      <c r="P385" s="963"/>
      <c r="Q385" s="963"/>
      <c r="R385" s="963"/>
      <c r="S385" s="963"/>
      <c r="T385" s="963"/>
      <c r="U385" s="963"/>
      <c r="V385" s="963"/>
      <c r="W385" s="963"/>
      <c r="X385" s="963"/>
      <c r="Y385" s="963"/>
      <c r="Z385" s="963"/>
    </row>
    <row r="386" spans="1:26" ht="19">
      <c r="A386" s="693" t="s">
        <v>247</v>
      </c>
      <c r="B386" s="1606" t="s">
        <v>115</v>
      </c>
      <c r="C386" s="1570"/>
      <c r="D386" s="1570"/>
      <c r="E386" s="1570"/>
      <c r="F386" s="1570"/>
      <c r="G386" s="1573"/>
      <c r="H386" s="816"/>
      <c r="I386" s="893">
        <f>SUM(D387:D388)</f>
        <v>4</v>
      </c>
      <c r="J386" s="893">
        <f>COUNT(D387:D388)*2</f>
        <v>4</v>
      </c>
      <c r="K386" s="960"/>
      <c r="L386" s="960"/>
      <c r="M386" s="960"/>
      <c r="N386" s="963"/>
      <c r="O386" s="963"/>
      <c r="P386" s="963"/>
      <c r="Q386" s="963"/>
      <c r="R386" s="963"/>
      <c r="S386" s="963"/>
      <c r="T386" s="963"/>
      <c r="U386" s="963"/>
      <c r="V386" s="963"/>
      <c r="W386" s="963"/>
      <c r="X386" s="963"/>
      <c r="Y386" s="963"/>
      <c r="Z386" s="963"/>
    </row>
    <row r="387" spans="1:26" ht="32">
      <c r="A387" s="693" t="s">
        <v>2218</v>
      </c>
      <c r="B387" s="471" t="s">
        <v>1102</v>
      </c>
      <c r="C387" s="986" t="s">
        <v>1103</v>
      </c>
      <c r="D387" s="696">
        <v>2</v>
      </c>
      <c r="E387" s="696" t="s">
        <v>506</v>
      </c>
      <c r="F387" s="471"/>
      <c r="G387" s="1052"/>
      <c r="H387" s="893"/>
      <c r="I387" s="893"/>
      <c r="J387" s="893"/>
      <c r="K387" s="960"/>
      <c r="L387" s="960"/>
      <c r="M387" s="960"/>
      <c r="N387" s="963"/>
      <c r="O387" s="963"/>
      <c r="P387" s="963"/>
      <c r="Q387" s="963"/>
      <c r="R387" s="963"/>
      <c r="S387" s="963"/>
      <c r="T387" s="963"/>
      <c r="U387" s="963"/>
      <c r="V387" s="963"/>
      <c r="W387" s="963"/>
      <c r="X387" s="963"/>
      <c r="Y387" s="963"/>
      <c r="Z387" s="963"/>
    </row>
    <row r="388" spans="1:26" ht="32">
      <c r="A388" s="693" t="s">
        <v>2219</v>
      </c>
      <c r="B388" s="471" t="s">
        <v>1106</v>
      </c>
      <c r="C388" s="471" t="s">
        <v>1107</v>
      </c>
      <c r="D388" s="696">
        <v>2</v>
      </c>
      <c r="E388" s="696" t="s">
        <v>506</v>
      </c>
      <c r="F388" s="471"/>
      <c r="G388" s="1052"/>
      <c r="H388" s="893"/>
      <c r="I388" s="893"/>
      <c r="J388" s="893"/>
      <c r="K388" s="960"/>
      <c r="L388" s="960"/>
      <c r="M388" s="960"/>
      <c r="N388" s="963"/>
      <c r="O388" s="963"/>
      <c r="P388" s="963"/>
      <c r="Q388" s="963"/>
      <c r="R388" s="963"/>
      <c r="S388" s="963"/>
      <c r="T388" s="963"/>
      <c r="U388" s="963"/>
      <c r="V388" s="963"/>
      <c r="W388" s="963"/>
      <c r="X388" s="963"/>
      <c r="Y388" s="963"/>
      <c r="Z388" s="963"/>
    </row>
    <row r="389" spans="1:26" ht="19">
      <c r="A389" s="693" t="s">
        <v>249</v>
      </c>
      <c r="B389" s="1606" t="s">
        <v>117</v>
      </c>
      <c r="C389" s="1570"/>
      <c r="D389" s="1570"/>
      <c r="E389" s="1570"/>
      <c r="F389" s="1570"/>
      <c r="G389" s="1573"/>
      <c r="H389" s="816"/>
      <c r="I389" s="893">
        <f>SUM(D390:D395)</f>
        <v>12</v>
      </c>
      <c r="J389" s="893">
        <f>COUNT(D390:D395)*2</f>
        <v>12</v>
      </c>
      <c r="K389" s="960"/>
      <c r="L389" s="960"/>
      <c r="M389" s="960"/>
      <c r="N389" s="963"/>
      <c r="O389" s="963"/>
      <c r="P389" s="963"/>
      <c r="Q389" s="963"/>
      <c r="R389" s="963"/>
      <c r="S389" s="963"/>
      <c r="T389" s="963"/>
      <c r="U389" s="963"/>
      <c r="V389" s="963"/>
      <c r="W389" s="963"/>
      <c r="X389" s="963"/>
      <c r="Y389" s="963"/>
      <c r="Z389" s="963"/>
    </row>
    <row r="390" spans="1:26" ht="32">
      <c r="A390" s="693" t="s">
        <v>2221</v>
      </c>
      <c r="B390" s="471" t="s">
        <v>1109</v>
      </c>
      <c r="C390" s="475" t="s">
        <v>3390</v>
      </c>
      <c r="D390" s="696">
        <v>2</v>
      </c>
      <c r="E390" s="696" t="s">
        <v>877</v>
      </c>
      <c r="F390" s="471"/>
      <c r="G390" s="1052"/>
      <c r="H390" s="893"/>
      <c r="I390" s="893"/>
      <c r="J390" s="893"/>
      <c r="K390" s="960"/>
      <c r="L390" s="960"/>
      <c r="M390" s="960"/>
      <c r="N390" s="963"/>
      <c r="O390" s="963"/>
      <c r="P390" s="963"/>
      <c r="Q390" s="963"/>
      <c r="R390" s="963"/>
      <c r="S390" s="963"/>
      <c r="T390" s="963"/>
      <c r="U390" s="963"/>
      <c r="V390" s="963"/>
      <c r="W390" s="963"/>
      <c r="X390" s="963"/>
      <c r="Y390" s="963"/>
      <c r="Z390" s="963"/>
    </row>
    <row r="391" spans="1:26" ht="32">
      <c r="A391" s="693" t="s">
        <v>2226</v>
      </c>
      <c r="B391" s="471" t="s">
        <v>1113</v>
      </c>
      <c r="C391" s="471" t="s">
        <v>1114</v>
      </c>
      <c r="D391" s="696">
        <v>2</v>
      </c>
      <c r="E391" s="696" t="s">
        <v>877</v>
      </c>
      <c r="F391" s="471"/>
      <c r="G391" s="1052"/>
      <c r="H391" s="893"/>
      <c r="I391" s="893"/>
      <c r="J391" s="893"/>
      <c r="K391" s="960"/>
      <c r="L391" s="960"/>
      <c r="M391" s="960"/>
      <c r="N391" s="963"/>
      <c r="O391" s="963"/>
      <c r="P391" s="963"/>
      <c r="Q391" s="963"/>
      <c r="R391" s="963"/>
      <c r="S391" s="963"/>
      <c r="T391" s="963"/>
      <c r="U391" s="963"/>
      <c r="V391" s="963"/>
      <c r="W391" s="963"/>
      <c r="X391" s="963"/>
      <c r="Y391" s="963"/>
      <c r="Z391" s="963"/>
    </row>
    <row r="392" spans="1:26" ht="32">
      <c r="A392" s="693"/>
      <c r="B392" s="471"/>
      <c r="C392" s="471" t="s">
        <v>1115</v>
      </c>
      <c r="D392" s="696">
        <v>2</v>
      </c>
      <c r="E392" s="696" t="s">
        <v>599</v>
      </c>
      <c r="F392" s="471" t="s">
        <v>1116</v>
      </c>
      <c r="G392" s="1052"/>
      <c r="H392" s="893"/>
      <c r="I392" s="893"/>
      <c r="J392" s="893"/>
      <c r="K392" s="960"/>
      <c r="L392" s="960"/>
      <c r="M392" s="960"/>
      <c r="N392" s="963"/>
      <c r="O392" s="963"/>
      <c r="P392" s="963"/>
      <c r="Q392" s="963"/>
      <c r="R392" s="963"/>
      <c r="S392" s="963"/>
      <c r="T392" s="963"/>
      <c r="U392" s="963"/>
      <c r="V392" s="963"/>
      <c r="W392" s="963"/>
      <c r="X392" s="963"/>
      <c r="Y392" s="963"/>
      <c r="Z392" s="963"/>
    </row>
    <row r="393" spans="1:26" ht="16">
      <c r="A393" s="693"/>
      <c r="B393" s="471"/>
      <c r="C393" s="471" t="s">
        <v>3391</v>
      </c>
      <c r="D393" s="696">
        <v>2</v>
      </c>
      <c r="E393" s="696" t="s">
        <v>387</v>
      </c>
      <c r="F393" s="471"/>
      <c r="G393" s="1052"/>
      <c r="H393" s="893"/>
      <c r="I393" s="893"/>
      <c r="J393" s="893"/>
      <c r="K393" s="960"/>
      <c r="L393" s="960"/>
      <c r="M393" s="960"/>
      <c r="N393" s="963"/>
      <c r="O393" s="963"/>
      <c r="P393" s="963"/>
      <c r="Q393" s="963"/>
      <c r="R393" s="963"/>
      <c r="S393" s="963"/>
      <c r="T393" s="963"/>
      <c r="U393" s="963"/>
      <c r="V393" s="963"/>
      <c r="W393" s="963"/>
      <c r="X393" s="963"/>
      <c r="Y393" s="963"/>
      <c r="Z393" s="963"/>
    </row>
    <row r="394" spans="1:26" ht="32">
      <c r="A394" s="693" t="s">
        <v>1118</v>
      </c>
      <c r="B394" s="735" t="s">
        <v>1119</v>
      </c>
      <c r="C394" s="735" t="s">
        <v>1120</v>
      </c>
      <c r="D394" s="696">
        <v>2</v>
      </c>
      <c r="E394" s="1071" t="s">
        <v>1099</v>
      </c>
      <c r="F394" s="735" t="s">
        <v>6440</v>
      </c>
      <c r="G394" s="1130"/>
      <c r="H394" s="893"/>
      <c r="I394" s="893"/>
      <c r="J394" s="893"/>
      <c r="K394" s="960"/>
      <c r="L394" s="960"/>
      <c r="M394" s="960"/>
      <c r="N394" s="963"/>
      <c r="O394" s="963"/>
      <c r="P394" s="963"/>
      <c r="Q394" s="963"/>
      <c r="R394" s="963"/>
      <c r="S394" s="963"/>
      <c r="T394" s="963"/>
      <c r="U394" s="963"/>
      <c r="V394" s="963"/>
      <c r="W394" s="963"/>
      <c r="X394" s="963"/>
      <c r="Y394" s="963"/>
      <c r="Z394" s="963"/>
    </row>
    <row r="395" spans="1:26" ht="80">
      <c r="A395" s="693"/>
      <c r="B395" s="1049"/>
      <c r="C395" s="735" t="s">
        <v>2235</v>
      </c>
      <c r="D395" s="696">
        <v>2</v>
      </c>
      <c r="E395" s="1167" t="s">
        <v>561</v>
      </c>
      <c r="F395" s="735" t="s">
        <v>6441</v>
      </c>
      <c r="G395" s="1130"/>
      <c r="H395" s="893"/>
      <c r="I395" s="893"/>
      <c r="J395" s="893"/>
      <c r="K395" s="960"/>
      <c r="L395" s="960"/>
      <c r="M395" s="960"/>
      <c r="N395" s="963"/>
      <c r="O395" s="963"/>
      <c r="P395" s="963"/>
      <c r="Q395" s="963"/>
      <c r="R395" s="963"/>
      <c r="S395" s="963"/>
      <c r="T395" s="963"/>
      <c r="U395" s="963"/>
      <c r="V395" s="963"/>
      <c r="W395" s="963"/>
      <c r="X395" s="963"/>
      <c r="Y395" s="963"/>
      <c r="Z395" s="963"/>
    </row>
    <row r="396" spans="1:26" ht="19">
      <c r="A396" s="927" t="s">
        <v>250</v>
      </c>
      <c r="B396" s="1606" t="s">
        <v>119</v>
      </c>
      <c r="C396" s="1570"/>
      <c r="D396" s="1570"/>
      <c r="E396" s="1570"/>
      <c r="F396" s="1570"/>
      <c r="G396" s="1573"/>
      <c r="H396" s="816"/>
      <c r="I396" s="893">
        <f>SUM(D397:D407)</f>
        <v>22</v>
      </c>
      <c r="J396" s="893">
        <f>COUNT(D397:D407)*2</f>
        <v>22</v>
      </c>
      <c r="K396" s="960"/>
      <c r="L396" s="960"/>
      <c r="M396" s="960"/>
      <c r="N396" s="963"/>
      <c r="O396" s="963"/>
      <c r="P396" s="963"/>
      <c r="Q396" s="963"/>
      <c r="R396" s="963"/>
      <c r="S396" s="963"/>
      <c r="T396" s="963"/>
      <c r="U396" s="963"/>
      <c r="V396" s="963"/>
      <c r="W396" s="963"/>
      <c r="X396" s="963"/>
      <c r="Y396" s="963"/>
      <c r="Z396" s="963"/>
    </row>
    <row r="397" spans="1:26" ht="48">
      <c r="A397" s="693" t="s">
        <v>2238</v>
      </c>
      <c r="B397" s="467" t="s">
        <v>3811</v>
      </c>
      <c r="C397" s="471" t="s">
        <v>1124</v>
      </c>
      <c r="D397" s="696">
        <v>2</v>
      </c>
      <c r="E397" s="696" t="s">
        <v>387</v>
      </c>
      <c r="F397" s="471" t="s">
        <v>5821</v>
      </c>
      <c r="G397" s="1052"/>
      <c r="H397" s="893"/>
      <c r="I397" s="893"/>
      <c r="J397" s="893"/>
      <c r="K397" s="960"/>
      <c r="L397" s="960"/>
      <c r="M397" s="960"/>
      <c r="N397" s="963"/>
      <c r="O397" s="963"/>
      <c r="P397" s="963"/>
      <c r="Q397" s="963"/>
      <c r="R397" s="963"/>
      <c r="S397" s="963"/>
      <c r="T397" s="963"/>
      <c r="U397" s="963"/>
      <c r="V397" s="963"/>
      <c r="W397" s="963"/>
      <c r="X397" s="963"/>
      <c r="Y397" s="963"/>
      <c r="Z397" s="963"/>
    </row>
    <row r="398" spans="1:26" ht="32">
      <c r="A398" s="693"/>
      <c r="B398" s="467"/>
      <c r="C398" s="471" t="s">
        <v>1126</v>
      </c>
      <c r="D398" s="696">
        <v>2</v>
      </c>
      <c r="E398" s="696" t="s">
        <v>599</v>
      </c>
      <c r="F398" s="471" t="s">
        <v>1127</v>
      </c>
      <c r="G398" s="1052"/>
      <c r="H398" s="893"/>
      <c r="I398" s="893"/>
      <c r="J398" s="893"/>
      <c r="K398" s="960"/>
      <c r="L398" s="960"/>
      <c r="M398" s="960"/>
      <c r="N398" s="963"/>
      <c r="O398" s="963"/>
      <c r="P398" s="963"/>
      <c r="Q398" s="963"/>
      <c r="R398" s="963"/>
      <c r="S398" s="963"/>
      <c r="T398" s="963"/>
      <c r="U398" s="963"/>
      <c r="V398" s="963"/>
      <c r="W398" s="963"/>
      <c r="X398" s="963"/>
      <c r="Y398" s="963"/>
      <c r="Z398" s="963"/>
    </row>
    <row r="399" spans="1:26" ht="32">
      <c r="A399" s="693"/>
      <c r="B399" s="467"/>
      <c r="C399" s="471" t="s">
        <v>1128</v>
      </c>
      <c r="D399" s="696">
        <v>2</v>
      </c>
      <c r="E399" s="696" t="s">
        <v>599</v>
      </c>
      <c r="F399" s="471" t="s">
        <v>1129</v>
      </c>
      <c r="G399" s="1052"/>
      <c r="H399" s="893"/>
      <c r="I399" s="893"/>
      <c r="J399" s="893"/>
      <c r="K399" s="960"/>
      <c r="L399" s="960"/>
      <c r="M399" s="960"/>
      <c r="N399" s="963"/>
      <c r="O399" s="963"/>
      <c r="P399" s="963"/>
      <c r="Q399" s="963"/>
      <c r="R399" s="963"/>
      <c r="S399" s="963"/>
      <c r="T399" s="963"/>
      <c r="U399" s="963"/>
      <c r="V399" s="963"/>
      <c r="W399" s="963"/>
      <c r="X399" s="963"/>
      <c r="Y399" s="963"/>
      <c r="Z399" s="963"/>
    </row>
    <row r="400" spans="1:26" ht="34">
      <c r="A400" s="693" t="s">
        <v>2240</v>
      </c>
      <c r="B400" s="467" t="s">
        <v>1131</v>
      </c>
      <c r="C400" s="467" t="s">
        <v>1132</v>
      </c>
      <c r="D400" s="696">
        <v>2</v>
      </c>
      <c r="E400" s="696" t="s">
        <v>877</v>
      </c>
      <c r="F400" s="471"/>
      <c r="G400" s="1052"/>
      <c r="H400" s="893"/>
      <c r="I400" s="893"/>
      <c r="J400" s="893"/>
      <c r="K400" s="960"/>
      <c r="L400" s="960"/>
      <c r="M400" s="960"/>
      <c r="N400" s="963"/>
      <c r="O400" s="963"/>
      <c r="P400" s="963"/>
      <c r="Q400" s="963"/>
      <c r="R400" s="963"/>
      <c r="S400" s="963"/>
      <c r="T400" s="963"/>
      <c r="U400" s="963"/>
      <c r="V400" s="963"/>
      <c r="W400" s="963"/>
      <c r="X400" s="963"/>
      <c r="Y400" s="963"/>
      <c r="Z400" s="963"/>
    </row>
    <row r="401" spans="1:26" ht="32">
      <c r="A401" s="693"/>
      <c r="B401" s="467"/>
      <c r="C401" s="471" t="s">
        <v>1133</v>
      </c>
      <c r="D401" s="696">
        <v>2</v>
      </c>
      <c r="E401" s="696" t="s">
        <v>611</v>
      </c>
      <c r="F401" s="471"/>
      <c r="G401" s="1052"/>
      <c r="H401" s="893"/>
      <c r="I401" s="893"/>
      <c r="J401" s="893"/>
      <c r="K401" s="960"/>
      <c r="L401" s="960"/>
      <c r="M401" s="960"/>
      <c r="N401" s="963"/>
      <c r="O401" s="963"/>
      <c r="P401" s="963"/>
      <c r="Q401" s="963"/>
      <c r="R401" s="963"/>
      <c r="S401" s="963"/>
      <c r="T401" s="963"/>
      <c r="U401" s="963"/>
      <c r="V401" s="963"/>
      <c r="W401" s="963"/>
      <c r="X401" s="963"/>
      <c r="Y401" s="963"/>
      <c r="Z401" s="963"/>
    </row>
    <row r="402" spans="1:26" ht="34">
      <c r="A402" s="693" t="s">
        <v>2241</v>
      </c>
      <c r="B402" s="467" t="s">
        <v>1135</v>
      </c>
      <c r="C402" s="1070" t="s">
        <v>1136</v>
      </c>
      <c r="D402" s="696">
        <v>2</v>
      </c>
      <c r="E402" s="696" t="s">
        <v>506</v>
      </c>
      <c r="F402" s="471"/>
      <c r="G402" s="1052"/>
      <c r="H402" s="893"/>
      <c r="I402" s="893"/>
      <c r="J402" s="893"/>
      <c r="K402" s="960"/>
      <c r="L402" s="960"/>
      <c r="M402" s="960"/>
      <c r="N402" s="963"/>
      <c r="O402" s="963"/>
      <c r="P402" s="963"/>
      <c r="Q402" s="963"/>
      <c r="R402" s="963"/>
      <c r="S402" s="963"/>
      <c r="T402" s="963"/>
      <c r="U402" s="963"/>
      <c r="V402" s="963"/>
      <c r="W402" s="963"/>
      <c r="X402" s="963"/>
      <c r="Y402" s="963"/>
      <c r="Z402" s="963"/>
    </row>
    <row r="403" spans="1:26" ht="32">
      <c r="A403" s="693"/>
      <c r="B403" s="467"/>
      <c r="C403" s="471" t="s">
        <v>1137</v>
      </c>
      <c r="D403" s="696">
        <v>2</v>
      </c>
      <c r="E403" s="696" t="s">
        <v>469</v>
      </c>
      <c r="F403" s="471" t="s">
        <v>2245</v>
      </c>
      <c r="G403" s="1052"/>
      <c r="H403" s="893"/>
      <c r="I403" s="893"/>
      <c r="J403" s="893"/>
      <c r="K403" s="960"/>
      <c r="L403" s="960"/>
      <c r="M403" s="960"/>
      <c r="N403" s="963"/>
      <c r="O403" s="963"/>
      <c r="P403" s="963"/>
      <c r="Q403" s="963"/>
      <c r="R403" s="963"/>
      <c r="S403" s="963"/>
      <c r="T403" s="963"/>
      <c r="U403" s="963"/>
      <c r="V403" s="963"/>
      <c r="W403" s="963"/>
      <c r="X403" s="963"/>
      <c r="Y403" s="963"/>
      <c r="Z403" s="963"/>
    </row>
    <row r="404" spans="1:26" ht="32">
      <c r="A404" s="693"/>
      <c r="B404" s="467"/>
      <c r="C404" s="471" t="s">
        <v>1139</v>
      </c>
      <c r="D404" s="696">
        <v>2</v>
      </c>
      <c r="E404" s="696" t="s">
        <v>469</v>
      </c>
      <c r="F404" s="471" t="s">
        <v>1140</v>
      </c>
      <c r="G404" s="1052"/>
      <c r="H404" s="893"/>
      <c r="I404" s="893"/>
      <c r="J404" s="893"/>
      <c r="K404" s="960"/>
      <c r="L404" s="960"/>
      <c r="M404" s="960"/>
      <c r="N404" s="963"/>
      <c r="O404" s="963"/>
      <c r="P404" s="963"/>
      <c r="Q404" s="963"/>
      <c r="R404" s="963"/>
      <c r="S404" s="963"/>
      <c r="T404" s="963"/>
      <c r="U404" s="963"/>
      <c r="V404" s="963"/>
      <c r="W404" s="963"/>
      <c r="X404" s="963"/>
      <c r="Y404" s="963"/>
      <c r="Z404" s="963"/>
    </row>
    <row r="405" spans="1:26" ht="16">
      <c r="A405" s="693"/>
      <c r="B405" s="467"/>
      <c r="C405" s="471" t="s">
        <v>1141</v>
      </c>
      <c r="D405" s="696">
        <v>2</v>
      </c>
      <c r="E405" s="696" t="s">
        <v>611</v>
      </c>
      <c r="F405" s="471" t="s">
        <v>1142</v>
      </c>
      <c r="G405" s="1052"/>
      <c r="H405" s="893"/>
      <c r="I405" s="893"/>
      <c r="J405" s="893"/>
      <c r="K405" s="960"/>
      <c r="L405" s="960"/>
      <c r="M405" s="960"/>
      <c r="N405" s="963"/>
      <c r="O405" s="963"/>
      <c r="P405" s="963"/>
      <c r="Q405" s="963"/>
      <c r="R405" s="963"/>
      <c r="S405" s="963"/>
      <c r="T405" s="963"/>
      <c r="U405" s="963"/>
      <c r="V405" s="963"/>
      <c r="W405" s="963"/>
      <c r="X405" s="963"/>
      <c r="Y405" s="963"/>
      <c r="Z405" s="963"/>
    </row>
    <row r="406" spans="1:26" ht="48">
      <c r="A406" s="693" t="s">
        <v>2247</v>
      </c>
      <c r="B406" s="467" t="s">
        <v>1144</v>
      </c>
      <c r="C406" s="475" t="s">
        <v>2886</v>
      </c>
      <c r="D406" s="696">
        <v>2</v>
      </c>
      <c r="E406" s="696" t="s">
        <v>599</v>
      </c>
      <c r="F406" s="471" t="s">
        <v>5822</v>
      </c>
      <c r="G406" s="1052"/>
      <c r="H406" s="893"/>
      <c r="I406" s="893"/>
      <c r="J406" s="893"/>
      <c r="K406" s="960"/>
      <c r="L406" s="960"/>
      <c r="M406" s="960"/>
      <c r="N406" s="963"/>
      <c r="O406" s="963"/>
      <c r="P406" s="963"/>
      <c r="Q406" s="963"/>
      <c r="R406" s="963"/>
      <c r="S406" s="963"/>
      <c r="T406" s="963"/>
      <c r="U406" s="963"/>
      <c r="V406" s="963"/>
      <c r="W406" s="963"/>
      <c r="X406" s="963"/>
      <c r="Y406" s="963"/>
      <c r="Z406" s="963"/>
    </row>
    <row r="407" spans="1:26" ht="34">
      <c r="A407" s="693" t="s">
        <v>2248</v>
      </c>
      <c r="B407" s="161" t="s">
        <v>1147</v>
      </c>
      <c r="C407" s="735" t="s">
        <v>6442</v>
      </c>
      <c r="D407" s="696">
        <v>2</v>
      </c>
      <c r="E407" s="736" t="s">
        <v>1149</v>
      </c>
      <c r="F407" s="735" t="s">
        <v>6443</v>
      </c>
      <c r="G407" s="1052"/>
      <c r="H407" s="893"/>
      <c r="I407" s="893"/>
      <c r="J407" s="893"/>
      <c r="K407" s="960"/>
      <c r="L407" s="960"/>
      <c r="M407" s="960"/>
      <c r="N407" s="963"/>
      <c r="O407" s="963"/>
      <c r="P407" s="963"/>
      <c r="Q407" s="963"/>
      <c r="R407" s="963"/>
      <c r="S407" s="963"/>
      <c r="T407" s="963"/>
      <c r="U407" s="963"/>
      <c r="V407" s="963"/>
      <c r="W407" s="963"/>
      <c r="X407" s="963"/>
      <c r="Y407" s="963"/>
      <c r="Z407" s="963"/>
    </row>
    <row r="408" spans="1:26" ht="19">
      <c r="A408" s="927" t="s">
        <v>252</v>
      </c>
      <c r="B408" s="1606" t="s">
        <v>121</v>
      </c>
      <c r="C408" s="1570"/>
      <c r="D408" s="1570"/>
      <c r="E408" s="1570"/>
      <c r="F408" s="1570"/>
      <c r="G408" s="1573"/>
      <c r="H408" s="816"/>
      <c r="I408" s="893">
        <f>SUM(D409:D418)</f>
        <v>18</v>
      </c>
      <c r="J408" s="893">
        <f>COUNT(D409:D418)*2</f>
        <v>18</v>
      </c>
      <c r="K408" s="960"/>
      <c r="L408" s="960"/>
      <c r="M408" s="960"/>
      <c r="N408" s="963"/>
      <c r="O408" s="963"/>
      <c r="P408" s="963"/>
      <c r="Q408" s="963"/>
      <c r="R408" s="963"/>
      <c r="S408" s="963"/>
      <c r="T408" s="963"/>
      <c r="U408" s="963"/>
      <c r="V408" s="963"/>
      <c r="W408" s="963"/>
      <c r="X408" s="963"/>
      <c r="Y408" s="963"/>
      <c r="Z408" s="963"/>
    </row>
    <row r="409" spans="1:26" ht="34">
      <c r="A409" s="693" t="s">
        <v>2250</v>
      </c>
      <c r="B409" s="467" t="s">
        <v>1151</v>
      </c>
      <c r="C409" s="471" t="s">
        <v>5823</v>
      </c>
      <c r="D409" s="696">
        <v>2</v>
      </c>
      <c r="E409" s="696" t="s">
        <v>877</v>
      </c>
      <c r="F409" s="475" t="s">
        <v>6444</v>
      </c>
      <c r="G409" s="1052"/>
      <c r="H409" s="893"/>
      <c r="I409" s="893"/>
      <c r="J409" s="893"/>
      <c r="K409" s="960"/>
      <c r="L409" s="960"/>
      <c r="M409" s="960"/>
      <c r="N409" s="963"/>
      <c r="O409" s="963"/>
      <c r="P409" s="963"/>
      <c r="Q409" s="963"/>
      <c r="R409" s="963"/>
      <c r="S409" s="963"/>
      <c r="T409" s="963"/>
      <c r="U409" s="963"/>
      <c r="V409" s="963"/>
      <c r="W409" s="963"/>
      <c r="X409" s="963"/>
      <c r="Y409" s="963"/>
      <c r="Z409" s="963"/>
    </row>
    <row r="410" spans="1:26" ht="34">
      <c r="A410" s="693" t="s">
        <v>2253</v>
      </c>
      <c r="B410" s="467" t="s">
        <v>1155</v>
      </c>
      <c r="C410" s="471" t="s">
        <v>1156</v>
      </c>
      <c r="D410" s="696">
        <v>2</v>
      </c>
      <c r="E410" s="696" t="s">
        <v>877</v>
      </c>
      <c r="F410" s="475" t="s">
        <v>6445</v>
      </c>
      <c r="G410" s="1052"/>
      <c r="H410" s="893"/>
      <c r="I410" s="893"/>
      <c r="J410" s="893"/>
      <c r="K410" s="960"/>
      <c r="L410" s="960"/>
      <c r="M410" s="960"/>
      <c r="N410" s="963"/>
      <c r="O410" s="963"/>
      <c r="P410" s="963"/>
      <c r="Q410" s="963"/>
      <c r="R410" s="963"/>
      <c r="S410" s="963"/>
      <c r="T410" s="963"/>
      <c r="U410" s="963"/>
      <c r="V410" s="963"/>
      <c r="W410" s="963"/>
      <c r="X410" s="963"/>
      <c r="Y410" s="963"/>
      <c r="Z410" s="963"/>
    </row>
    <row r="411" spans="1:26" ht="46.5" hidden="1" customHeight="1">
      <c r="A411" s="310" t="s">
        <v>2255</v>
      </c>
      <c r="B411" s="122" t="s">
        <v>1159</v>
      </c>
      <c r="C411" s="106"/>
      <c r="D411" s="124"/>
      <c r="E411" s="141"/>
      <c r="F411" s="141"/>
      <c r="G411" s="141"/>
      <c r="H411" s="106"/>
      <c r="I411" s="105"/>
      <c r="J411" s="105"/>
      <c r="K411" s="106"/>
      <c r="L411" s="106"/>
      <c r="M411" s="106"/>
      <c r="N411" s="106"/>
      <c r="O411" s="106"/>
      <c r="P411" s="106"/>
      <c r="Q411" s="106"/>
      <c r="R411" s="106"/>
      <c r="S411" s="106"/>
      <c r="T411" s="106"/>
      <c r="U411" s="106"/>
      <c r="V411" s="106"/>
      <c r="W411" s="106"/>
      <c r="X411" s="106"/>
      <c r="Y411" s="106"/>
      <c r="Z411" s="106"/>
    </row>
    <row r="412" spans="1:26" ht="34">
      <c r="A412" s="693" t="s">
        <v>2256</v>
      </c>
      <c r="B412" s="161" t="s">
        <v>1163</v>
      </c>
      <c r="C412" s="475" t="s">
        <v>6446</v>
      </c>
      <c r="D412" s="696">
        <v>2</v>
      </c>
      <c r="E412" s="696" t="s">
        <v>877</v>
      </c>
      <c r="F412" s="1072" t="s">
        <v>2252</v>
      </c>
      <c r="G412" s="1052"/>
      <c r="H412" s="893"/>
      <c r="I412" s="893"/>
      <c r="J412" s="893"/>
      <c r="K412" s="960"/>
      <c r="L412" s="960"/>
      <c r="M412" s="960"/>
      <c r="N412" s="963"/>
      <c r="O412" s="963"/>
      <c r="P412" s="963"/>
      <c r="Q412" s="963"/>
      <c r="R412" s="963"/>
      <c r="S412" s="963"/>
      <c r="T412" s="963"/>
      <c r="U412" s="963"/>
      <c r="V412" s="963"/>
      <c r="W412" s="963"/>
      <c r="X412" s="963"/>
      <c r="Y412" s="963"/>
      <c r="Z412" s="963"/>
    </row>
    <row r="413" spans="1:26" ht="34">
      <c r="A413" s="693" t="s">
        <v>2258</v>
      </c>
      <c r="B413" s="467" t="s">
        <v>1167</v>
      </c>
      <c r="C413" s="475" t="s">
        <v>5829</v>
      </c>
      <c r="D413" s="696">
        <v>2</v>
      </c>
      <c r="E413" s="696" t="s">
        <v>496</v>
      </c>
      <c r="F413" s="475" t="s">
        <v>6447</v>
      </c>
      <c r="G413" s="1052"/>
      <c r="H413" s="893"/>
      <c r="I413" s="893"/>
      <c r="J413" s="893"/>
      <c r="K413" s="960"/>
      <c r="L413" s="960"/>
      <c r="M413" s="960"/>
      <c r="N413" s="963"/>
      <c r="O413" s="963"/>
      <c r="P413" s="963"/>
      <c r="Q413" s="963"/>
      <c r="R413" s="963"/>
      <c r="S413" s="963"/>
      <c r="T413" s="963"/>
      <c r="U413" s="963"/>
      <c r="V413" s="963"/>
      <c r="W413" s="963"/>
      <c r="X413" s="963"/>
      <c r="Y413" s="963"/>
      <c r="Z413" s="963"/>
    </row>
    <row r="414" spans="1:26" ht="34">
      <c r="A414" s="693" t="s">
        <v>2260</v>
      </c>
      <c r="B414" s="467" t="s">
        <v>1171</v>
      </c>
      <c r="C414" s="475" t="s">
        <v>6448</v>
      </c>
      <c r="D414" s="696">
        <v>2</v>
      </c>
      <c r="E414" s="696" t="s">
        <v>877</v>
      </c>
      <c r="F414" s="475" t="s">
        <v>6449</v>
      </c>
      <c r="G414" s="1052"/>
      <c r="H414" s="893"/>
      <c r="I414" s="893"/>
      <c r="J414" s="893"/>
      <c r="K414" s="960"/>
      <c r="L414" s="960"/>
      <c r="M414" s="960"/>
      <c r="N414" s="963"/>
      <c r="O414" s="963"/>
      <c r="P414" s="963"/>
      <c r="Q414" s="963"/>
      <c r="R414" s="963"/>
      <c r="S414" s="963"/>
      <c r="T414" s="963"/>
      <c r="U414" s="963"/>
      <c r="V414" s="963"/>
      <c r="W414" s="963"/>
      <c r="X414" s="963"/>
      <c r="Y414" s="963"/>
      <c r="Z414" s="963"/>
    </row>
    <row r="415" spans="1:26" ht="48">
      <c r="A415" s="693"/>
      <c r="B415" s="467"/>
      <c r="C415" s="475" t="s">
        <v>6450</v>
      </c>
      <c r="D415" s="696">
        <v>2</v>
      </c>
      <c r="E415" s="696" t="s">
        <v>877</v>
      </c>
      <c r="F415" s="471" t="s">
        <v>6451</v>
      </c>
      <c r="G415" s="1052"/>
      <c r="H415" s="893"/>
      <c r="I415" s="893"/>
      <c r="J415" s="893"/>
      <c r="K415" s="960"/>
      <c r="L415" s="960"/>
      <c r="M415" s="960"/>
      <c r="N415" s="963"/>
      <c r="O415" s="963"/>
      <c r="P415" s="963"/>
      <c r="Q415" s="963"/>
      <c r="R415" s="963"/>
      <c r="S415" s="963"/>
      <c r="T415" s="963"/>
      <c r="U415" s="963"/>
      <c r="V415" s="963"/>
      <c r="W415" s="963"/>
      <c r="X415" s="963"/>
      <c r="Y415" s="963"/>
      <c r="Z415" s="963"/>
    </row>
    <row r="416" spans="1:26" ht="32">
      <c r="A416" s="693"/>
      <c r="B416" s="467"/>
      <c r="C416" s="475" t="s">
        <v>6452</v>
      </c>
      <c r="D416" s="696">
        <v>2</v>
      </c>
      <c r="E416" s="696" t="s">
        <v>877</v>
      </c>
      <c r="F416" s="471" t="s">
        <v>6453</v>
      </c>
      <c r="G416" s="1052"/>
      <c r="H416" s="893"/>
      <c r="I416" s="893"/>
      <c r="J416" s="893"/>
      <c r="K416" s="960"/>
      <c r="L416" s="960"/>
      <c r="M416" s="960"/>
      <c r="N416" s="963"/>
      <c r="O416" s="963"/>
      <c r="P416" s="963"/>
      <c r="Q416" s="963"/>
      <c r="R416" s="963"/>
      <c r="S416" s="963"/>
      <c r="T416" s="963"/>
      <c r="U416" s="963"/>
      <c r="V416" s="963"/>
      <c r="W416" s="963"/>
      <c r="X416" s="963"/>
      <c r="Y416" s="963"/>
      <c r="Z416" s="963"/>
    </row>
    <row r="417" spans="1:26" ht="16">
      <c r="A417" s="693"/>
      <c r="B417" s="467"/>
      <c r="C417" s="471" t="s">
        <v>1174</v>
      </c>
      <c r="D417" s="696">
        <v>2</v>
      </c>
      <c r="E417" s="696" t="s">
        <v>877</v>
      </c>
      <c r="F417" s="471"/>
      <c r="G417" s="1052"/>
      <c r="H417" s="893"/>
      <c r="I417" s="893"/>
      <c r="J417" s="893"/>
      <c r="K417" s="960"/>
      <c r="L417" s="960"/>
      <c r="M417" s="960"/>
      <c r="N417" s="963"/>
      <c r="O417" s="963"/>
      <c r="P417" s="963"/>
      <c r="Q417" s="963"/>
      <c r="R417" s="963"/>
      <c r="S417" s="963"/>
      <c r="T417" s="963"/>
      <c r="U417" s="963"/>
      <c r="V417" s="963"/>
      <c r="W417" s="963"/>
      <c r="X417" s="963"/>
      <c r="Y417" s="963"/>
      <c r="Z417" s="963"/>
    </row>
    <row r="418" spans="1:26" ht="34">
      <c r="A418" s="693" t="s">
        <v>2263</v>
      </c>
      <c r="B418" s="467" t="s">
        <v>1177</v>
      </c>
      <c r="C418" s="1073" t="s">
        <v>3405</v>
      </c>
      <c r="D418" s="696">
        <v>2</v>
      </c>
      <c r="E418" s="696" t="s">
        <v>469</v>
      </c>
      <c r="F418" s="471"/>
      <c r="G418" s="1052"/>
      <c r="H418" s="893"/>
      <c r="I418" s="893"/>
      <c r="J418" s="893"/>
      <c r="K418" s="960"/>
      <c r="L418" s="960"/>
      <c r="M418" s="960"/>
      <c r="N418" s="963"/>
      <c r="O418" s="963"/>
      <c r="P418" s="963"/>
      <c r="Q418" s="963"/>
      <c r="R418" s="963"/>
      <c r="S418" s="963"/>
      <c r="T418" s="963"/>
      <c r="U418" s="963"/>
      <c r="V418" s="963"/>
      <c r="W418" s="963"/>
      <c r="X418" s="963"/>
      <c r="Y418" s="963"/>
      <c r="Z418" s="963"/>
    </row>
    <row r="419" spans="1:26" ht="19">
      <c r="A419" s="693" t="s">
        <v>2265</v>
      </c>
      <c r="B419" s="1606" t="s">
        <v>123</v>
      </c>
      <c r="C419" s="1570"/>
      <c r="D419" s="1570"/>
      <c r="E419" s="1570"/>
      <c r="F419" s="1570"/>
      <c r="G419" s="1573"/>
      <c r="H419" s="816"/>
      <c r="I419" s="893">
        <f>SUM(D420:D429)</f>
        <v>20</v>
      </c>
      <c r="J419" s="893">
        <f>COUNT(D420:D429)*2</f>
        <v>20</v>
      </c>
      <c r="K419" s="960"/>
      <c r="L419" s="960"/>
      <c r="M419" s="960"/>
      <c r="N419" s="963"/>
      <c r="O419" s="963"/>
      <c r="P419" s="963"/>
      <c r="Q419" s="963"/>
      <c r="R419" s="963"/>
      <c r="S419" s="963"/>
      <c r="T419" s="963"/>
      <c r="U419" s="963"/>
      <c r="V419" s="963"/>
      <c r="W419" s="963"/>
      <c r="X419" s="963"/>
      <c r="Y419" s="963"/>
      <c r="Z419" s="963"/>
    </row>
    <row r="420" spans="1:26" ht="34">
      <c r="A420" s="693" t="s">
        <v>2266</v>
      </c>
      <c r="B420" s="467" t="s">
        <v>1180</v>
      </c>
      <c r="C420" s="471" t="s">
        <v>3406</v>
      </c>
      <c r="D420" s="696">
        <v>2</v>
      </c>
      <c r="E420" s="696" t="s">
        <v>599</v>
      </c>
      <c r="F420" s="471"/>
      <c r="G420" s="1052"/>
      <c r="H420" s="893"/>
      <c r="I420" s="893"/>
      <c r="J420" s="893"/>
      <c r="K420" s="960"/>
      <c r="L420" s="960"/>
      <c r="M420" s="960"/>
      <c r="N420" s="963"/>
      <c r="O420" s="963"/>
      <c r="P420" s="963"/>
      <c r="Q420" s="963"/>
      <c r="R420" s="963"/>
      <c r="S420" s="963"/>
      <c r="T420" s="963"/>
      <c r="U420" s="963"/>
      <c r="V420" s="963"/>
      <c r="W420" s="963"/>
      <c r="X420" s="963"/>
      <c r="Y420" s="963"/>
      <c r="Z420" s="963"/>
    </row>
    <row r="421" spans="1:26" ht="32">
      <c r="A421" s="693"/>
      <c r="B421" s="467"/>
      <c r="C421" s="476" t="s">
        <v>1183</v>
      </c>
      <c r="D421" s="696">
        <v>2</v>
      </c>
      <c r="E421" s="696" t="s">
        <v>599</v>
      </c>
      <c r="F421" s="471"/>
      <c r="G421" s="1052"/>
      <c r="H421" s="893"/>
      <c r="I421" s="893"/>
      <c r="J421" s="893"/>
      <c r="K421" s="960"/>
      <c r="L421" s="960"/>
      <c r="M421" s="960"/>
      <c r="N421" s="963"/>
      <c r="O421" s="963"/>
      <c r="P421" s="963"/>
      <c r="Q421" s="963"/>
      <c r="R421" s="963"/>
      <c r="S421" s="963"/>
      <c r="T421" s="963"/>
      <c r="U421" s="963"/>
      <c r="V421" s="963"/>
      <c r="W421" s="963"/>
      <c r="X421" s="963"/>
      <c r="Y421" s="963"/>
      <c r="Z421" s="963"/>
    </row>
    <row r="422" spans="1:26" ht="16">
      <c r="A422" s="693"/>
      <c r="B422" s="467"/>
      <c r="C422" s="476" t="s">
        <v>1184</v>
      </c>
      <c r="D422" s="696">
        <v>2</v>
      </c>
      <c r="E422" s="696" t="s">
        <v>561</v>
      </c>
      <c r="F422" s="471"/>
      <c r="G422" s="1052"/>
      <c r="H422" s="893"/>
      <c r="I422" s="893"/>
      <c r="J422" s="893"/>
      <c r="K422" s="960"/>
      <c r="L422" s="960"/>
      <c r="M422" s="960"/>
      <c r="N422" s="963"/>
      <c r="O422" s="963"/>
      <c r="P422" s="963"/>
      <c r="Q422" s="963"/>
      <c r="R422" s="963"/>
      <c r="S422" s="963"/>
      <c r="T422" s="963"/>
      <c r="U422" s="963"/>
      <c r="V422" s="963"/>
      <c r="W422" s="963"/>
      <c r="X422" s="963"/>
      <c r="Y422" s="963"/>
      <c r="Z422" s="963"/>
    </row>
    <row r="423" spans="1:26" ht="32">
      <c r="A423" s="693"/>
      <c r="B423" s="467"/>
      <c r="C423" s="1041" t="s">
        <v>1185</v>
      </c>
      <c r="D423" s="696">
        <v>2</v>
      </c>
      <c r="E423" s="696" t="s">
        <v>599</v>
      </c>
      <c r="F423" s="471"/>
      <c r="G423" s="1052"/>
      <c r="H423" s="893"/>
      <c r="I423" s="893"/>
      <c r="J423" s="893"/>
      <c r="K423" s="960"/>
      <c r="L423" s="960"/>
      <c r="M423" s="960"/>
      <c r="N423" s="963"/>
      <c r="O423" s="963"/>
      <c r="P423" s="963"/>
      <c r="Q423" s="963"/>
      <c r="R423" s="963"/>
      <c r="S423" s="963"/>
      <c r="T423" s="963"/>
      <c r="U423" s="963"/>
      <c r="V423" s="963"/>
      <c r="W423" s="963"/>
      <c r="X423" s="963"/>
      <c r="Y423" s="963"/>
      <c r="Z423" s="963"/>
    </row>
    <row r="424" spans="1:26" ht="34">
      <c r="A424" s="693" t="s">
        <v>2267</v>
      </c>
      <c r="B424" s="467" t="s">
        <v>1187</v>
      </c>
      <c r="C424" s="471" t="s">
        <v>1188</v>
      </c>
      <c r="D424" s="696">
        <v>2</v>
      </c>
      <c r="E424" s="696" t="s">
        <v>1189</v>
      </c>
      <c r="F424" s="471" t="s">
        <v>6454</v>
      </c>
      <c r="G424" s="1052"/>
      <c r="H424" s="893"/>
      <c r="I424" s="893"/>
      <c r="J424" s="893"/>
      <c r="K424" s="960"/>
      <c r="L424" s="960"/>
      <c r="M424" s="960"/>
      <c r="N424" s="963"/>
      <c r="O424" s="963"/>
      <c r="P424" s="963"/>
      <c r="Q424" s="963"/>
      <c r="R424" s="963"/>
      <c r="S424" s="963"/>
      <c r="T424" s="963"/>
      <c r="U424" s="963"/>
      <c r="V424" s="963"/>
      <c r="W424" s="963"/>
      <c r="X424" s="963"/>
      <c r="Y424" s="963"/>
      <c r="Z424" s="963"/>
    </row>
    <row r="425" spans="1:26" ht="32">
      <c r="A425" s="693"/>
      <c r="B425" s="467"/>
      <c r="C425" s="475" t="s">
        <v>1191</v>
      </c>
      <c r="D425" s="696">
        <v>2</v>
      </c>
      <c r="E425" s="696" t="s">
        <v>877</v>
      </c>
      <c r="F425" s="471" t="s">
        <v>6454</v>
      </c>
      <c r="G425" s="1052"/>
      <c r="H425" s="893"/>
      <c r="I425" s="893"/>
      <c r="J425" s="893"/>
      <c r="K425" s="960"/>
      <c r="L425" s="960"/>
      <c r="M425" s="960"/>
      <c r="N425" s="963"/>
      <c r="O425" s="963"/>
      <c r="P425" s="963"/>
      <c r="Q425" s="963"/>
      <c r="R425" s="963"/>
      <c r="S425" s="963"/>
      <c r="T425" s="963"/>
      <c r="U425" s="963"/>
      <c r="V425" s="963"/>
      <c r="W425" s="963"/>
      <c r="X425" s="963"/>
      <c r="Y425" s="963"/>
      <c r="Z425" s="963"/>
    </row>
    <row r="426" spans="1:26" ht="32">
      <c r="A426" s="693"/>
      <c r="B426" s="467"/>
      <c r="C426" s="471" t="s">
        <v>1192</v>
      </c>
      <c r="D426" s="696">
        <v>2</v>
      </c>
      <c r="E426" s="696" t="s">
        <v>599</v>
      </c>
      <c r="F426" s="471"/>
      <c r="G426" s="1052"/>
      <c r="H426" s="893"/>
      <c r="I426" s="893"/>
      <c r="J426" s="893"/>
      <c r="K426" s="960"/>
      <c r="L426" s="960"/>
      <c r="M426" s="960"/>
      <c r="N426" s="963"/>
      <c r="O426" s="963"/>
      <c r="P426" s="963"/>
      <c r="Q426" s="963"/>
      <c r="R426" s="963"/>
      <c r="S426" s="963"/>
      <c r="T426" s="963"/>
      <c r="U426" s="963"/>
      <c r="V426" s="963"/>
      <c r="W426" s="963"/>
      <c r="X426" s="963"/>
      <c r="Y426" s="963"/>
      <c r="Z426" s="963"/>
    </row>
    <row r="427" spans="1:26" ht="34">
      <c r="A427" s="693" t="s">
        <v>2268</v>
      </c>
      <c r="B427" s="467" t="s">
        <v>1194</v>
      </c>
      <c r="C427" s="475" t="s">
        <v>6455</v>
      </c>
      <c r="D427" s="696">
        <v>2</v>
      </c>
      <c r="E427" s="696" t="s">
        <v>1149</v>
      </c>
      <c r="F427" s="471"/>
      <c r="G427" s="1052"/>
      <c r="H427" s="893"/>
      <c r="I427" s="893"/>
      <c r="J427" s="893"/>
      <c r="K427" s="960"/>
      <c r="L427" s="960"/>
      <c r="M427" s="960"/>
      <c r="N427" s="963"/>
      <c r="O427" s="963"/>
      <c r="P427" s="963"/>
      <c r="Q427" s="963"/>
      <c r="R427" s="963"/>
      <c r="S427" s="963"/>
      <c r="T427" s="963"/>
      <c r="U427" s="963"/>
      <c r="V427" s="963"/>
      <c r="W427" s="963"/>
      <c r="X427" s="963"/>
      <c r="Y427" s="963"/>
      <c r="Z427" s="963"/>
    </row>
    <row r="428" spans="1:26" ht="32">
      <c r="A428" s="693"/>
      <c r="B428" s="467"/>
      <c r="C428" s="475" t="s">
        <v>3414</v>
      </c>
      <c r="D428" s="696">
        <v>2</v>
      </c>
      <c r="E428" s="696" t="s">
        <v>611</v>
      </c>
      <c r="F428" s="471"/>
      <c r="G428" s="1052"/>
      <c r="H428" s="893"/>
      <c r="I428" s="893"/>
      <c r="J428" s="893"/>
      <c r="K428" s="960"/>
      <c r="L428" s="960"/>
      <c r="M428" s="960"/>
      <c r="N428" s="963"/>
      <c r="O428" s="963"/>
      <c r="P428" s="963"/>
      <c r="Q428" s="963"/>
      <c r="R428" s="963"/>
      <c r="S428" s="963"/>
      <c r="T428" s="963"/>
      <c r="U428" s="963"/>
      <c r="V428" s="963"/>
      <c r="W428" s="963"/>
      <c r="X428" s="963"/>
      <c r="Y428" s="963"/>
      <c r="Z428" s="963"/>
    </row>
    <row r="429" spans="1:26" ht="32">
      <c r="A429" s="693"/>
      <c r="B429" s="467"/>
      <c r="C429" s="475" t="s">
        <v>3415</v>
      </c>
      <c r="D429" s="696">
        <v>2</v>
      </c>
      <c r="E429" s="696" t="s">
        <v>561</v>
      </c>
      <c r="F429" s="471"/>
      <c r="G429" s="1052"/>
      <c r="H429" s="893"/>
      <c r="I429" s="893"/>
      <c r="J429" s="893"/>
      <c r="K429" s="960"/>
      <c r="L429" s="960"/>
      <c r="M429" s="960"/>
      <c r="N429" s="963"/>
      <c r="O429" s="963"/>
      <c r="P429" s="963"/>
      <c r="Q429" s="963"/>
      <c r="R429" s="963"/>
      <c r="S429" s="963"/>
      <c r="T429" s="963"/>
      <c r="U429" s="963"/>
      <c r="V429" s="963"/>
      <c r="W429" s="963"/>
      <c r="X429" s="963"/>
      <c r="Y429" s="963"/>
      <c r="Z429" s="963"/>
    </row>
    <row r="430" spans="1:26" ht="18" hidden="1" customHeight="1">
      <c r="A430" s="349" t="s">
        <v>2269</v>
      </c>
      <c r="B430" s="324" t="s">
        <v>125</v>
      </c>
      <c r="C430" s="456"/>
      <c r="D430" s="456"/>
      <c r="E430" s="456"/>
      <c r="F430" s="456"/>
      <c r="G430" s="457"/>
      <c r="H430" s="458"/>
      <c r="I430" s="105">
        <f>SUM(D431:D433)</f>
        <v>0</v>
      </c>
      <c r="J430" s="105">
        <f>COUNT(D431:D433)*2</f>
        <v>0</v>
      </c>
      <c r="K430" s="106"/>
      <c r="L430" s="106"/>
      <c r="M430" s="106"/>
      <c r="N430" s="106"/>
      <c r="O430" s="106"/>
      <c r="P430" s="106"/>
      <c r="Q430" s="106"/>
      <c r="R430" s="106"/>
      <c r="S430" s="106"/>
      <c r="T430" s="106"/>
      <c r="U430" s="106"/>
      <c r="V430" s="106"/>
      <c r="W430" s="106"/>
      <c r="X430" s="106"/>
      <c r="Y430" s="106"/>
      <c r="Z430" s="106"/>
    </row>
    <row r="431" spans="1:26" ht="57" hidden="1" customHeight="1">
      <c r="A431" s="310" t="s">
        <v>2270</v>
      </c>
      <c r="B431" s="150" t="s">
        <v>1197</v>
      </c>
      <c r="C431" s="141"/>
      <c r="D431" s="124"/>
      <c r="E431" s="141"/>
      <c r="F431" s="150"/>
      <c r="G431" s="141"/>
      <c r="H431" s="106"/>
      <c r="I431" s="105"/>
      <c r="J431" s="105"/>
      <c r="K431" s="106"/>
      <c r="L431" s="106"/>
      <c r="M431" s="106"/>
      <c r="N431" s="106"/>
      <c r="O431" s="106"/>
      <c r="P431" s="106"/>
      <c r="Q431" s="106"/>
      <c r="R431" s="106"/>
      <c r="S431" s="106"/>
      <c r="T431" s="106"/>
      <c r="U431" s="106"/>
      <c r="V431" s="106"/>
      <c r="W431" s="106"/>
      <c r="X431" s="106"/>
      <c r="Y431" s="106"/>
      <c r="Z431" s="106"/>
    </row>
    <row r="432" spans="1:26" ht="42.75" hidden="1" customHeight="1">
      <c r="A432" s="310" t="s">
        <v>1198</v>
      </c>
      <c r="B432" s="150" t="s">
        <v>1199</v>
      </c>
      <c r="C432" s="141"/>
      <c r="D432" s="124"/>
      <c r="E432" s="141"/>
      <c r="F432" s="150"/>
      <c r="G432" s="141"/>
      <c r="H432" s="106"/>
      <c r="I432" s="105"/>
      <c r="J432" s="105"/>
      <c r="K432" s="106"/>
      <c r="L432" s="106"/>
      <c r="M432" s="106"/>
      <c r="N432" s="106"/>
      <c r="O432" s="106"/>
      <c r="P432" s="106"/>
      <c r="Q432" s="106"/>
      <c r="R432" s="106"/>
      <c r="S432" s="106"/>
      <c r="T432" s="106"/>
      <c r="U432" s="106"/>
      <c r="V432" s="106"/>
      <c r="W432" s="106"/>
      <c r="X432" s="106"/>
      <c r="Y432" s="106"/>
      <c r="Z432" s="106"/>
    </row>
    <row r="433" spans="1:26" ht="93" hidden="1" customHeight="1">
      <c r="A433" s="310" t="s">
        <v>2271</v>
      </c>
      <c r="B433" s="122" t="s">
        <v>3416</v>
      </c>
      <c r="C433" s="141"/>
      <c r="D433" s="124"/>
      <c r="E433" s="141"/>
      <c r="F433" s="150"/>
      <c r="G433" s="141"/>
      <c r="H433" s="106"/>
      <c r="I433" s="105"/>
      <c r="J433" s="105"/>
      <c r="K433" s="106"/>
      <c r="L433" s="106"/>
      <c r="M433" s="106"/>
      <c r="N433" s="106"/>
      <c r="O433" s="106"/>
      <c r="P433" s="106"/>
      <c r="Q433" s="106"/>
      <c r="R433" s="106"/>
      <c r="S433" s="106"/>
      <c r="T433" s="106"/>
      <c r="U433" s="106"/>
      <c r="V433" s="106"/>
      <c r="W433" s="106"/>
      <c r="X433" s="106"/>
      <c r="Y433" s="106"/>
      <c r="Z433" s="106"/>
    </row>
    <row r="434" spans="1:26" ht="19">
      <c r="A434" s="693" t="s">
        <v>254</v>
      </c>
      <c r="B434" s="1606" t="s">
        <v>127</v>
      </c>
      <c r="C434" s="1570"/>
      <c r="D434" s="1570"/>
      <c r="E434" s="1570"/>
      <c r="F434" s="1570"/>
      <c r="G434" s="1573"/>
      <c r="H434" s="816"/>
      <c r="I434" s="893">
        <f>SUM(D435:D440)</f>
        <v>4</v>
      </c>
      <c r="J434" s="893">
        <f>COUNT(D435:D440)*2</f>
        <v>4</v>
      </c>
      <c r="K434" s="960"/>
      <c r="L434" s="960"/>
      <c r="M434" s="960"/>
      <c r="N434" s="963"/>
      <c r="O434" s="963"/>
      <c r="P434" s="963"/>
      <c r="Q434" s="963"/>
      <c r="R434" s="963"/>
      <c r="S434" s="963"/>
      <c r="T434" s="963"/>
      <c r="U434" s="963"/>
      <c r="V434" s="963"/>
      <c r="W434" s="963"/>
      <c r="X434" s="963"/>
      <c r="Y434" s="963"/>
      <c r="Z434" s="963"/>
    </row>
    <row r="435" spans="1:26" ht="46.5" hidden="1" customHeight="1">
      <c r="A435" s="310" t="s">
        <v>2273</v>
      </c>
      <c r="B435" s="122" t="s">
        <v>1203</v>
      </c>
      <c r="C435" s="141"/>
      <c r="D435" s="124"/>
      <c r="E435" s="141"/>
      <c r="F435" s="141"/>
      <c r="G435" s="141"/>
      <c r="H435" s="106"/>
      <c r="I435" s="105"/>
      <c r="J435" s="105"/>
      <c r="K435" s="106"/>
      <c r="L435" s="106"/>
      <c r="M435" s="106"/>
      <c r="N435" s="106"/>
      <c r="O435" s="106"/>
      <c r="P435" s="106"/>
      <c r="Q435" s="106"/>
      <c r="R435" s="106"/>
      <c r="S435" s="106"/>
      <c r="T435" s="106"/>
      <c r="U435" s="106"/>
      <c r="V435" s="106"/>
      <c r="W435" s="106"/>
      <c r="X435" s="106"/>
      <c r="Y435" s="106"/>
      <c r="Z435" s="106"/>
    </row>
    <row r="436" spans="1:26" ht="30.75" hidden="1" customHeight="1">
      <c r="A436" s="310" t="s">
        <v>2274</v>
      </c>
      <c r="B436" s="122" t="s">
        <v>1210</v>
      </c>
      <c r="C436" s="141"/>
      <c r="D436" s="124"/>
      <c r="E436" s="141"/>
      <c r="F436" s="141"/>
      <c r="G436" s="141"/>
      <c r="H436" s="106"/>
      <c r="I436" s="105"/>
      <c r="J436" s="105"/>
      <c r="K436" s="106"/>
      <c r="L436" s="106"/>
      <c r="M436" s="106"/>
      <c r="N436" s="106"/>
      <c r="O436" s="106"/>
      <c r="P436" s="106"/>
      <c r="Q436" s="106"/>
      <c r="R436" s="106"/>
      <c r="S436" s="106"/>
      <c r="T436" s="106"/>
      <c r="U436" s="106"/>
      <c r="V436" s="106"/>
      <c r="W436" s="106"/>
      <c r="X436" s="106"/>
      <c r="Y436" s="106"/>
      <c r="Z436" s="106"/>
    </row>
    <row r="437" spans="1:26" ht="34">
      <c r="A437" s="693" t="s">
        <v>2275</v>
      </c>
      <c r="B437" s="467" t="s">
        <v>1216</v>
      </c>
      <c r="C437" s="471" t="s">
        <v>1222</v>
      </c>
      <c r="D437" s="696">
        <v>2</v>
      </c>
      <c r="E437" s="780" t="s">
        <v>599</v>
      </c>
      <c r="F437" s="471"/>
      <c r="G437" s="1052"/>
      <c r="H437" s="893"/>
      <c r="I437" s="893"/>
      <c r="J437" s="893"/>
      <c r="K437" s="960"/>
      <c r="L437" s="960"/>
      <c r="M437" s="960"/>
      <c r="N437" s="963"/>
      <c r="O437" s="963"/>
      <c r="P437" s="963"/>
      <c r="Q437" s="963"/>
      <c r="R437" s="963"/>
      <c r="S437" s="963"/>
      <c r="T437" s="963"/>
      <c r="U437" s="963"/>
      <c r="V437" s="963"/>
      <c r="W437" s="963"/>
      <c r="X437" s="963"/>
      <c r="Y437" s="963"/>
      <c r="Z437" s="963"/>
    </row>
    <row r="438" spans="1:26" ht="16">
      <c r="A438" s="693"/>
      <c r="B438" s="467"/>
      <c r="C438" s="471" t="s">
        <v>1221</v>
      </c>
      <c r="D438" s="696">
        <v>2</v>
      </c>
      <c r="E438" s="696" t="s">
        <v>599</v>
      </c>
      <c r="F438" s="471"/>
      <c r="G438" s="1052"/>
      <c r="H438" s="893"/>
      <c r="I438" s="893"/>
      <c r="J438" s="893"/>
      <c r="K438" s="960"/>
      <c r="L438" s="960"/>
      <c r="M438" s="960"/>
      <c r="N438" s="963"/>
      <c r="O438" s="963"/>
      <c r="P438" s="963"/>
      <c r="Q438" s="963"/>
      <c r="R438" s="963"/>
      <c r="S438" s="963"/>
      <c r="T438" s="963"/>
      <c r="U438" s="963"/>
      <c r="V438" s="963"/>
      <c r="W438" s="963"/>
      <c r="X438" s="963"/>
      <c r="Y438" s="963"/>
      <c r="Z438" s="963"/>
    </row>
    <row r="439" spans="1:26" ht="78" hidden="1" customHeight="1">
      <c r="A439" s="310" t="s">
        <v>2276</v>
      </c>
      <c r="B439" s="491" t="s">
        <v>1224</v>
      </c>
      <c r="C439" s="141"/>
      <c r="D439" s="124"/>
      <c r="E439" s="141"/>
      <c r="F439" s="141"/>
      <c r="G439" s="141"/>
      <c r="H439" s="106"/>
      <c r="I439" s="105"/>
      <c r="J439" s="105"/>
      <c r="K439" s="106"/>
      <c r="L439" s="106"/>
      <c r="M439" s="106"/>
      <c r="N439" s="106"/>
      <c r="O439" s="106"/>
      <c r="P439" s="106"/>
      <c r="Q439" s="106"/>
      <c r="R439" s="106"/>
      <c r="S439" s="106"/>
      <c r="T439" s="106"/>
      <c r="U439" s="106"/>
      <c r="V439" s="106"/>
      <c r="W439" s="106"/>
      <c r="X439" s="106"/>
      <c r="Y439" s="106"/>
      <c r="Z439" s="106"/>
    </row>
    <row r="440" spans="1:26" ht="30.75" hidden="1" customHeight="1">
      <c r="A440" s="310" t="s">
        <v>2277</v>
      </c>
      <c r="B440" s="122" t="s">
        <v>1235</v>
      </c>
      <c r="C440" s="141"/>
      <c r="D440" s="124"/>
      <c r="E440" s="141"/>
      <c r="F440" s="141"/>
      <c r="G440" s="141"/>
      <c r="H440" s="106"/>
      <c r="I440" s="105"/>
      <c r="J440" s="105"/>
      <c r="K440" s="106"/>
      <c r="L440" s="106"/>
      <c r="M440" s="106"/>
      <c r="N440" s="106"/>
      <c r="O440" s="106"/>
      <c r="P440" s="106"/>
      <c r="Q440" s="106"/>
      <c r="R440" s="106"/>
      <c r="S440" s="106"/>
      <c r="T440" s="106"/>
      <c r="U440" s="106"/>
      <c r="V440" s="106"/>
      <c r="W440" s="106"/>
      <c r="X440" s="106"/>
      <c r="Y440" s="106"/>
      <c r="Z440" s="106"/>
    </row>
    <row r="441" spans="1:26" ht="19">
      <c r="A441" s="693" t="s">
        <v>255</v>
      </c>
      <c r="B441" s="1606" t="s">
        <v>129</v>
      </c>
      <c r="C441" s="1570"/>
      <c r="D441" s="1570"/>
      <c r="E441" s="1570"/>
      <c r="F441" s="1570"/>
      <c r="G441" s="1573"/>
      <c r="H441" s="816"/>
      <c r="I441" s="893">
        <f>SUM(D442:D444)</f>
        <v>4</v>
      </c>
      <c r="J441" s="893">
        <f>COUNT(D442:D444)*2</f>
        <v>4</v>
      </c>
      <c r="K441" s="960"/>
      <c r="L441" s="960"/>
      <c r="M441" s="960"/>
      <c r="N441" s="963"/>
      <c r="O441" s="963"/>
      <c r="P441" s="963"/>
      <c r="Q441" s="963"/>
      <c r="R441" s="963"/>
      <c r="S441" s="963"/>
      <c r="T441" s="963"/>
      <c r="U441" s="963"/>
      <c r="V441" s="963"/>
      <c r="W441" s="963"/>
      <c r="X441" s="963"/>
      <c r="Y441" s="963"/>
      <c r="Z441" s="963"/>
    </row>
    <row r="442" spans="1:26" ht="34">
      <c r="A442" s="693" t="s">
        <v>2278</v>
      </c>
      <c r="B442" s="467" t="s">
        <v>1244</v>
      </c>
      <c r="C442" s="471" t="s">
        <v>6456</v>
      </c>
      <c r="D442" s="696">
        <v>2</v>
      </c>
      <c r="E442" s="696" t="s">
        <v>469</v>
      </c>
      <c r="F442" s="471"/>
      <c r="G442" s="1052"/>
      <c r="H442" s="893"/>
      <c r="I442" s="893"/>
      <c r="J442" s="893"/>
      <c r="K442" s="960"/>
      <c r="L442" s="960"/>
      <c r="M442" s="960"/>
      <c r="N442" s="963"/>
      <c r="O442" s="963"/>
      <c r="P442" s="963"/>
      <c r="Q442" s="963"/>
      <c r="R442" s="963"/>
      <c r="S442" s="963"/>
      <c r="T442" s="963"/>
      <c r="U442" s="963"/>
      <c r="V442" s="963"/>
      <c r="W442" s="963"/>
      <c r="X442" s="963"/>
      <c r="Y442" s="963"/>
      <c r="Z442" s="963"/>
    </row>
    <row r="443" spans="1:26" ht="46.5" hidden="1" customHeight="1">
      <c r="A443" s="310" t="s">
        <v>1246</v>
      </c>
      <c r="B443" s="122" t="s">
        <v>1247</v>
      </c>
      <c r="C443" s="141"/>
      <c r="D443" s="124"/>
      <c r="E443" s="141"/>
      <c r="F443" s="141"/>
      <c r="G443" s="141"/>
      <c r="H443" s="106"/>
      <c r="I443" s="105"/>
      <c r="J443" s="105"/>
      <c r="K443" s="106"/>
      <c r="L443" s="106"/>
      <c r="M443" s="106"/>
      <c r="N443" s="106"/>
      <c r="O443" s="106"/>
      <c r="P443" s="106"/>
      <c r="Q443" s="106"/>
      <c r="R443" s="106"/>
      <c r="S443" s="106"/>
      <c r="T443" s="106"/>
      <c r="U443" s="106"/>
      <c r="V443" s="106"/>
      <c r="W443" s="106"/>
      <c r="X443" s="106"/>
      <c r="Y443" s="106"/>
      <c r="Z443" s="106"/>
    </row>
    <row r="444" spans="1:26" ht="34">
      <c r="A444" s="693" t="s">
        <v>2279</v>
      </c>
      <c r="B444" s="467" t="s">
        <v>1249</v>
      </c>
      <c r="C444" s="475" t="s">
        <v>2903</v>
      </c>
      <c r="D444" s="696">
        <v>2</v>
      </c>
      <c r="E444" s="696" t="s">
        <v>599</v>
      </c>
      <c r="F444" s="471"/>
      <c r="G444" s="1052"/>
      <c r="H444" s="893"/>
      <c r="I444" s="893"/>
      <c r="J444" s="893"/>
      <c r="K444" s="960"/>
      <c r="L444" s="960"/>
      <c r="M444" s="960"/>
      <c r="N444" s="963"/>
      <c r="O444" s="963"/>
      <c r="P444" s="963"/>
      <c r="Q444" s="963"/>
      <c r="R444" s="963"/>
      <c r="S444" s="963"/>
      <c r="T444" s="963"/>
      <c r="U444" s="963"/>
      <c r="V444" s="963"/>
      <c r="W444" s="963"/>
      <c r="X444" s="963"/>
      <c r="Y444" s="963"/>
      <c r="Z444" s="963"/>
    </row>
    <row r="445" spans="1:26" ht="39.75" hidden="1" customHeight="1">
      <c r="A445" s="349" t="s">
        <v>256</v>
      </c>
      <c r="B445" s="324" t="s">
        <v>131</v>
      </c>
      <c r="C445" s="456"/>
      <c r="D445" s="456"/>
      <c r="E445" s="456"/>
      <c r="F445" s="456"/>
      <c r="G445" s="457"/>
      <c r="H445" s="458"/>
      <c r="I445" s="105">
        <f>SUM(D446:D455)</f>
        <v>0</v>
      </c>
      <c r="J445" s="105">
        <f>COUNT(D446:D455)*2</f>
        <v>0</v>
      </c>
      <c r="K445" s="106"/>
      <c r="L445" s="106"/>
      <c r="M445" s="106"/>
      <c r="N445" s="106"/>
      <c r="O445" s="106"/>
      <c r="P445" s="106"/>
      <c r="Q445" s="106"/>
      <c r="R445" s="106"/>
      <c r="S445" s="106"/>
      <c r="T445" s="106"/>
      <c r="U445" s="106"/>
      <c r="V445" s="106"/>
      <c r="W445" s="106"/>
      <c r="X445" s="106"/>
      <c r="Y445" s="106"/>
      <c r="Z445" s="106"/>
    </row>
    <row r="446" spans="1:26" ht="46.5" hidden="1" customHeight="1">
      <c r="A446" s="310" t="s">
        <v>1251</v>
      </c>
      <c r="B446" s="122" t="s">
        <v>1252</v>
      </c>
      <c r="C446" s="141"/>
      <c r="D446" s="124"/>
      <c r="E446" s="141"/>
      <c r="F446" s="141"/>
      <c r="G446" s="141"/>
      <c r="H446" s="106"/>
      <c r="I446" s="105"/>
      <c r="J446" s="105"/>
      <c r="K446" s="106"/>
      <c r="L446" s="106"/>
      <c r="M446" s="106"/>
      <c r="N446" s="106"/>
      <c r="O446" s="106"/>
      <c r="P446" s="106"/>
      <c r="Q446" s="106"/>
      <c r="R446" s="106"/>
      <c r="S446" s="106"/>
      <c r="T446" s="106"/>
      <c r="U446" s="106"/>
      <c r="V446" s="106"/>
      <c r="W446" s="106"/>
      <c r="X446" s="106"/>
      <c r="Y446" s="106"/>
      <c r="Z446" s="106"/>
    </row>
    <row r="447" spans="1:26" ht="30.75" hidden="1" customHeight="1">
      <c r="A447" s="310" t="s">
        <v>1253</v>
      </c>
      <c r="B447" s="122" t="s">
        <v>1254</v>
      </c>
      <c r="C447" s="141"/>
      <c r="D447" s="124"/>
      <c r="E447" s="141"/>
      <c r="F447" s="141"/>
      <c r="G447" s="141"/>
      <c r="H447" s="106"/>
      <c r="I447" s="105"/>
      <c r="J447" s="105"/>
      <c r="K447" s="106"/>
      <c r="L447" s="106"/>
      <c r="M447" s="106"/>
      <c r="N447" s="106"/>
      <c r="O447" s="106"/>
      <c r="P447" s="106"/>
      <c r="Q447" s="106"/>
      <c r="R447" s="106"/>
      <c r="S447" s="106"/>
      <c r="T447" s="106"/>
      <c r="U447" s="106"/>
      <c r="V447" s="106"/>
      <c r="W447" s="106"/>
      <c r="X447" s="106"/>
      <c r="Y447" s="106"/>
      <c r="Z447" s="106"/>
    </row>
    <row r="448" spans="1:26" ht="30.75" hidden="1" customHeight="1">
      <c r="A448" s="310" t="s">
        <v>1255</v>
      </c>
      <c r="B448" s="122" t="s">
        <v>1256</v>
      </c>
      <c r="C448" s="141"/>
      <c r="D448" s="124"/>
      <c r="E448" s="141"/>
      <c r="F448" s="141"/>
      <c r="G448" s="141"/>
      <c r="H448" s="106"/>
      <c r="I448" s="105"/>
      <c r="J448" s="105"/>
      <c r="K448" s="106"/>
      <c r="L448" s="106"/>
      <c r="M448" s="106"/>
      <c r="N448" s="106"/>
      <c r="O448" s="106"/>
      <c r="P448" s="106"/>
      <c r="Q448" s="106"/>
      <c r="R448" s="106"/>
      <c r="S448" s="106"/>
      <c r="T448" s="106"/>
      <c r="U448" s="106"/>
      <c r="V448" s="106"/>
      <c r="W448" s="106"/>
      <c r="X448" s="106"/>
      <c r="Y448" s="106"/>
      <c r="Z448" s="106"/>
    </row>
    <row r="449" spans="1:26" ht="46.5" hidden="1" customHeight="1">
      <c r="A449" s="310" t="s">
        <v>1257</v>
      </c>
      <c r="B449" s="122" t="s">
        <v>1258</v>
      </c>
      <c r="C449" s="141"/>
      <c r="D449" s="124"/>
      <c r="E449" s="141"/>
      <c r="F449" s="141"/>
      <c r="G449" s="141"/>
      <c r="H449" s="106"/>
      <c r="I449" s="105"/>
      <c r="J449" s="105"/>
      <c r="K449" s="106"/>
      <c r="L449" s="106"/>
      <c r="M449" s="106"/>
      <c r="N449" s="106"/>
      <c r="O449" s="106"/>
      <c r="P449" s="106"/>
      <c r="Q449" s="106"/>
      <c r="R449" s="106"/>
      <c r="S449" s="106"/>
      <c r="T449" s="106"/>
      <c r="U449" s="106"/>
      <c r="V449" s="106"/>
      <c r="W449" s="106"/>
      <c r="X449" s="106"/>
      <c r="Y449" s="106"/>
      <c r="Z449" s="106"/>
    </row>
    <row r="450" spans="1:26" ht="46.5" hidden="1" customHeight="1">
      <c r="A450" s="310" t="s">
        <v>2281</v>
      </c>
      <c r="B450" s="122" t="s">
        <v>1260</v>
      </c>
      <c r="C450" s="141"/>
      <c r="D450" s="124"/>
      <c r="E450" s="141"/>
      <c r="F450" s="141"/>
      <c r="G450" s="141"/>
      <c r="H450" s="106"/>
      <c r="I450" s="105"/>
      <c r="J450" s="105"/>
      <c r="K450" s="106"/>
      <c r="L450" s="106"/>
      <c r="M450" s="106"/>
      <c r="N450" s="106"/>
      <c r="O450" s="106"/>
      <c r="P450" s="106"/>
      <c r="Q450" s="106"/>
      <c r="R450" s="106"/>
      <c r="S450" s="106"/>
      <c r="T450" s="106"/>
      <c r="U450" s="106"/>
      <c r="V450" s="106"/>
      <c r="W450" s="106"/>
      <c r="X450" s="106"/>
      <c r="Y450" s="106"/>
      <c r="Z450" s="106"/>
    </row>
    <row r="451" spans="1:26" ht="30.75" hidden="1" customHeight="1">
      <c r="A451" s="310" t="s">
        <v>1261</v>
      </c>
      <c r="B451" s="122" t="s">
        <v>1262</v>
      </c>
      <c r="C451" s="141"/>
      <c r="D451" s="124"/>
      <c r="E451" s="141"/>
      <c r="F451" s="141"/>
      <c r="G451" s="141"/>
      <c r="H451" s="106"/>
      <c r="I451" s="105"/>
      <c r="J451" s="105"/>
      <c r="K451" s="106"/>
      <c r="L451" s="106"/>
      <c r="M451" s="106"/>
      <c r="N451" s="106"/>
      <c r="O451" s="106"/>
      <c r="P451" s="106"/>
      <c r="Q451" s="106"/>
      <c r="R451" s="106"/>
      <c r="S451" s="106"/>
      <c r="T451" s="106"/>
      <c r="U451" s="106"/>
      <c r="V451" s="106"/>
      <c r="W451" s="106"/>
      <c r="X451" s="106"/>
      <c r="Y451" s="106"/>
      <c r="Z451" s="106"/>
    </row>
    <row r="452" spans="1:26" ht="30.75" hidden="1" customHeight="1">
      <c r="A452" s="310" t="s">
        <v>1263</v>
      </c>
      <c r="B452" s="122" t="s">
        <v>1264</v>
      </c>
      <c r="C452" s="141"/>
      <c r="D452" s="124"/>
      <c r="E452" s="141"/>
      <c r="F452" s="141"/>
      <c r="G452" s="141"/>
      <c r="H452" s="106"/>
      <c r="I452" s="105"/>
      <c r="J452" s="105"/>
      <c r="K452" s="106"/>
      <c r="L452" s="106"/>
      <c r="M452" s="106"/>
      <c r="N452" s="106"/>
      <c r="O452" s="106"/>
      <c r="P452" s="106"/>
      <c r="Q452" s="106"/>
      <c r="R452" s="106"/>
      <c r="S452" s="106"/>
      <c r="T452" s="106"/>
      <c r="U452" s="106"/>
      <c r="V452" s="106"/>
      <c r="W452" s="106"/>
      <c r="X452" s="106"/>
      <c r="Y452" s="106"/>
      <c r="Z452" s="106"/>
    </row>
    <row r="453" spans="1:26" ht="30.75" hidden="1" customHeight="1">
      <c r="A453" s="310" t="s">
        <v>1265</v>
      </c>
      <c r="B453" s="122" t="s">
        <v>1266</v>
      </c>
      <c r="C453" s="141"/>
      <c r="D453" s="124"/>
      <c r="E453" s="141"/>
      <c r="F453" s="141"/>
      <c r="G453" s="141"/>
      <c r="H453" s="106"/>
      <c r="I453" s="105"/>
      <c r="J453" s="105"/>
      <c r="K453" s="106"/>
      <c r="L453" s="106"/>
      <c r="M453" s="106"/>
      <c r="N453" s="106"/>
      <c r="O453" s="106"/>
      <c r="P453" s="106"/>
      <c r="Q453" s="106"/>
      <c r="R453" s="106"/>
      <c r="S453" s="106"/>
      <c r="T453" s="106"/>
      <c r="U453" s="106"/>
      <c r="V453" s="106"/>
      <c r="W453" s="106"/>
      <c r="X453" s="106"/>
      <c r="Y453" s="106"/>
      <c r="Z453" s="106"/>
    </row>
    <row r="454" spans="1:26" ht="30.75" hidden="1" customHeight="1">
      <c r="A454" s="310" t="s">
        <v>1268</v>
      </c>
      <c r="B454" s="122" t="s">
        <v>1269</v>
      </c>
      <c r="C454" s="141"/>
      <c r="D454" s="124"/>
      <c r="E454" s="141"/>
      <c r="F454" s="141"/>
      <c r="G454" s="141"/>
      <c r="H454" s="106"/>
      <c r="I454" s="105"/>
      <c r="J454" s="105"/>
      <c r="K454" s="106"/>
      <c r="L454" s="106"/>
      <c r="M454" s="106"/>
      <c r="N454" s="106"/>
      <c r="O454" s="106"/>
      <c r="P454" s="106"/>
      <c r="Q454" s="106"/>
      <c r="R454" s="106"/>
      <c r="S454" s="106"/>
      <c r="T454" s="106"/>
      <c r="U454" s="106"/>
      <c r="V454" s="106"/>
      <c r="W454" s="106"/>
      <c r="X454" s="106"/>
      <c r="Y454" s="106"/>
      <c r="Z454" s="106"/>
    </row>
    <row r="455" spans="1:26" ht="62.25" hidden="1" customHeight="1">
      <c r="A455" s="310" t="s">
        <v>1275</v>
      </c>
      <c r="B455" s="122" t="s">
        <v>1276</v>
      </c>
      <c r="C455" s="141"/>
      <c r="D455" s="124"/>
      <c r="E455" s="141"/>
      <c r="F455" s="141"/>
      <c r="G455" s="141"/>
      <c r="H455" s="106"/>
      <c r="I455" s="105"/>
      <c r="J455" s="105"/>
      <c r="K455" s="106"/>
      <c r="L455" s="106"/>
      <c r="M455" s="106"/>
      <c r="N455" s="106"/>
      <c r="O455" s="106"/>
      <c r="P455" s="106"/>
      <c r="Q455" s="106"/>
      <c r="R455" s="106"/>
      <c r="S455" s="106"/>
      <c r="T455" s="106"/>
      <c r="U455" s="106"/>
      <c r="V455" s="106"/>
      <c r="W455" s="106"/>
      <c r="X455" s="106"/>
      <c r="Y455" s="106"/>
      <c r="Z455" s="106"/>
    </row>
    <row r="456" spans="1:26" ht="19">
      <c r="A456" s="927" t="s">
        <v>132</v>
      </c>
      <c r="B456" s="1606" t="s">
        <v>133</v>
      </c>
      <c r="C456" s="1570"/>
      <c r="D456" s="1570"/>
      <c r="E456" s="1570"/>
      <c r="F456" s="1570"/>
      <c r="G456" s="1573"/>
      <c r="H456" s="816"/>
      <c r="I456" s="893">
        <f>SUM(D457:D459)</f>
        <v>2</v>
      </c>
      <c r="J456" s="893">
        <f>COUNT(D457:D459)*2</f>
        <v>2</v>
      </c>
      <c r="K456" s="960"/>
      <c r="L456" s="960"/>
      <c r="M456" s="960"/>
      <c r="N456" s="963"/>
      <c r="O456" s="963"/>
      <c r="P456" s="963"/>
      <c r="Q456" s="963"/>
      <c r="R456" s="963"/>
      <c r="S456" s="963"/>
      <c r="T456" s="963"/>
      <c r="U456" s="963"/>
      <c r="V456" s="963"/>
      <c r="W456" s="963"/>
      <c r="X456" s="963"/>
      <c r="Y456" s="963"/>
      <c r="Z456" s="963"/>
    </row>
    <row r="457" spans="1:26" ht="46.5" hidden="1" customHeight="1">
      <c r="A457" s="310" t="s">
        <v>1278</v>
      </c>
      <c r="B457" s="122" t="s">
        <v>3854</v>
      </c>
      <c r="C457" s="141"/>
      <c r="D457" s="124"/>
      <c r="E457" s="141"/>
      <c r="F457" s="141"/>
      <c r="G457" s="141"/>
      <c r="H457" s="106"/>
      <c r="I457" s="105"/>
      <c r="J457" s="105"/>
      <c r="K457" s="106"/>
      <c r="L457" s="106"/>
      <c r="M457" s="106"/>
      <c r="N457" s="106"/>
      <c r="O457" s="106"/>
      <c r="P457" s="106"/>
      <c r="Q457" s="106"/>
      <c r="R457" s="106"/>
      <c r="S457" s="106"/>
      <c r="T457" s="106"/>
      <c r="U457" s="106"/>
      <c r="V457" s="106"/>
      <c r="W457" s="106"/>
      <c r="X457" s="106"/>
      <c r="Y457" s="106"/>
      <c r="Z457" s="106"/>
    </row>
    <row r="458" spans="1:26" ht="34">
      <c r="A458" s="693" t="s">
        <v>1280</v>
      </c>
      <c r="B458" s="467" t="s">
        <v>3855</v>
      </c>
      <c r="C458" s="475" t="s">
        <v>6457</v>
      </c>
      <c r="D458" s="696">
        <v>2</v>
      </c>
      <c r="E458" s="696" t="s">
        <v>599</v>
      </c>
      <c r="F458" s="471"/>
      <c r="G458" s="1052"/>
      <c r="H458" s="893"/>
      <c r="I458" s="893"/>
      <c r="J458" s="893"/>
      <c r="K458" s="960"/>
      <c r="L458" s="960"/>
      <c r="M458" s="960"/>
      <c r="N458" s="963"/>
      <c r="O458" s="963"/>
      <c r="P458" s="963"/>
      <c r="Q458" s="963"/>
      <c r="R458" s="963"/>
      <c r="S458" s="963"/>
      <c r="T458" s="963"/>
      <c r="U458" s="963"/>
      <c r="V458" s="963"/>
      <c r="W458" s="963"/>
      <c r="X458" s="963"/>
      <c r="Y458" s="963"/>
      <c r="Z458" s="963"/>
    </row>
    <row r="459" spans="1:26" ht="46.5" hidden="1" customHeight="1">
      <c r="A459" s="310" t="s">
        <v>1282</v>
      </c>
      <c r="B459" s="122" t="s">
        <v>1283</v>
      </c>
      <c r="C459" s="141"/>
      <c r="D459" s="124"/>
      <c r="E459" s="141"/>
      <c r="F459" s="141"/>
      <c r="G459" s="141"/>
      <c r="H459" s="106"/>
      <c r="I459" s="105"/>
      <c r="J459" s="105"/>
      <c r="K459" s="106"/>
      <c r="L459" s="106"/>
      <c r="M459" s="106"/>
      <c r="N459" s="106"/>
      <c r="O459" s="106"/>
      <c r="P459" s="106"/>
      <c r="Q459" s="106"/>
      <c r="R459" s="106"/>
      <c r="S459" s="106"/>
      <c r="T459" s="106"/>
      <c r="U459" s="106"/>
      <c r="V459" s="106"/>
      <c r="W459" s="106"/>
      <c r="X459" s="106"/>
      <c r="Y459" s="106"/>
      <c r="Z459" s="106"/>
    </row>
    <row r="460" spans="1:26" ht="19">
      <c r="A460" s="927" t="s">
        <v>257</v>
      </c>
      <c r="B460" s="1606" t="s">
        <v>258</v>
      </c>
      <c r="C460" s="1570"/>
      <c r="D460" s="1570"/>
      <c r="E460" s="1570"/>
      <c r="F460" s="1570"/>
      <c r="G460" s="1573"/>
      <c r="H460" s="816"/>
      <c r="I460" s="893">
        <f>SUM(D461:D468)</f>
        <v>16</v>
      </c>
      <c r="J460" s="893">
        <f>COUNT(D461:D468)*2</f>
        <v>16</v>
      </c>
      <c r="K460" s="960"/>
      <c r="L460" s="960"/>
      <c r="M460" s="960"/>
      <c r="N460" s="963"/>
      <c r="O460" s="963"/>
      <c r="P460" s="963"/>
      <c r="Q460" s="963"/>
      <c r="R460" s="963"/>
      <c r="S460" s="963"/>
      <c r="T460" s="963"/>
      <c r="U460" s="963"/>
      <c r="V460" s="963"/>
      <c r="W460" s="963"/>
      <c r="X460" s="963"/>
      <c r="Y460" s="963"/>
      <c r="Z460" s="963"/>
    </row>
    <row r="461" spans="1:26" ht="34">
      <c r="A461" s="693" t="s">
        <v>2282</v>
      </c>
      <c r="B461" s="467" t="s">
        <v>1286</v>
      </c>
      <c r="C461" s="475" t="s">
        <v>6458</v>
      </c>
      <c r="D461" s="696">
        <v>2</v>
      </c>
      <c r="E461" s="696" t="s">
        <v>611</v>
      </c>
      <c r="F461" s="471"/>
      <c r="G461" s="1052"/>
      <c r="H461" s="893"/>
      <c r="I461" s="893"/>
      <c r="J461" s="893"/>
      <c r="K461" s="960"/>
      <c r="L461" s="960"/>
      <c r="M461" s="960"/>
      <c r="N461" s="963"/>
      <c r="O461" s="963"/>
      <c r="P461" s="963"/>
      <c r="Q461" s="963"/>
      <c r="R461" s="963"/>
      <c r="S461" s="963"/>
      <c r="T461" s="963"/>
      <c r="U461" s="963"/>
      <c r="V461" s="963"/>
      <c r="W461" s="963"/>
      <c r="X461" s="963"/>
      <c r="Y461" s="963"/>
      <c r="Z461" s="963"/>
    </row>
    <row r="462" spans="1:26" ht="16">
      <c r="A462" s="693"/>
      <c r="B462" s="467"/>
      <c r="C462" s="475" t="s">
        <v>6459</v>
      </c>
      <c r="D462" s="696">
        <v>2</v>
      </c>
      <c r="E462" s="696" t="s">
        <v>1189</v>
      </c>
      <c r="F462" s="471"/>
      <c r="G462" s="1052"/>
      <c r="H462" s="893"/>
      <c r="I462" s="893"/>
      <c r="J462" s="893"/>
      <c r="K462" s="960"/>
      <c r="L462" s="960"/>
      <c r="M462" s="960"/>
      <c r="N462" s="963"/>
      <c r="O462" s="963"/>
      <c r="P462" s="963"/>
      <c r="Q462" s="963"/>
      <c r="R462" s="963"/>
      <c r="S462" s="963"/>
      <c r="T462" s="963"/>
      <c r="U462" s="963"/>
      <c r="V462" s="963"/>
      <c r="W462" s="963"/>
      <c r="X462" s="963"/>
      <c r="Y462" s="963"/>
      <c r="Z462" s="963"/>
    </row>
    <row r="463" spans="1:26" ht="34">
      <c r="A463" s="693" t="s">
        <v>1291</v>
      </c>
      <c r="B463" s="467" t="s">
        <v>1292</v>
      </c>
      <c r="C463" s="1041" t="s">
        <v>6460</v>
      </c>
      <c r="D463" s="696">
        <v>2</v>
      </c>
      <c r="E463" s="696" t="s">
        <v>611</v>
      </c>
      <c r="F463" s="471"/>
      <c r="G463" s="1052"/>
      <c r="H463" s="893"/>
      <c r="I463" s="893"/>
      <c r="J463" s="893"/>
      <c r="K463" s="960"/>
      <c r="L463" s="960"/>
      <c r="M463" s="960"/>
      <c r="N463" s="963"/>
      <c r="O463" s="963"/>
      <c r="P463" s="963"/>
      <c r="Q463" s="963"/>
      <c r="R463" s="963"/>
      <c r="S463" s="963"/>
      <c r="T463" s="963"/>
      <c r="U463" s="963"/>
      <c r="V463" s="963"/>
      <c r="W463" s="963"/>
      <c r="X463" s="963"/>
      <c r="Y463" s="963"/>
      <c r="Z463" s="963"/>
    </row>
    <row r="464" spans="1:26" ht="34">
      <c r="A464" s="693" t="s">
        <v>1293</v>
      </c>
      <c r="B464" s="467" t="s">
        <v>1294</v>
      </c>
      <c r="C464" s="1047" t="s">
        <v>5864</v>
      </c>
      <c r="D464" s="696">
        <v>2</v>
      </c>
      <c r="E464" s="736" t="s">
        <v>611</v>
      </c>
      <c r="F464" s="1047" t="s">
        <v>5865</v>
      </c>
      <c r="G464" s="1052"/>
      <c r="H464" s="893"/>
      <c r="I464" s="893"/>
      <c r="J464" s="893"/>
      <c r="K464" s="960"/>
      <c r="L464" s="960"/>
      <c r="M464" s="960"/>
      <c r="N464" s="963"/>
      <c r="O464" s="963"/>
      <c r="P464" s="963"/>
      <c r="Q464" s="963"/>
      <c r="R464" s="963"/>
      <c r="S464" s="963"/>
      <c r="T464" s="963"/>
      <c r="U464" s="963"/>
      <c r="V464" s="963"/>
      <c r="W464" s="963"/>
      <c r="X464" s="963"/>
      <c r="Y464" s="963"/>
      <c r="Z464" s="963"/>
    </row>
    <row r="465" spans="1:26" ht="32">
      <c r="A465" s="693"/>
      <c r="B465" s="467"/>
      <c r="C465" s="1047" t="s">
        <v>5866</v>
      </c>
      <c r="D465" s="696">
        <v>2</v>
      </c>
      <c r="E465" s="736" t="s">
        <v>611</v>
      </c>
      <c r="F465" s="1047" t="s">
        <v>5867</v>
      </c>
      <c r="G465" s="1052"/>
      <c r="H465" s="893"/>
      <c r="I465" s="893"/>
      <c r="J465" s="893"/>
      <c r="K465" s="960"/>
      <c r="L465" s="960"/>
      <c r="M465" s="960"/>
      <c r="N465" s="963"/>
      <c r="O465" s="963"/>
      <c r="P465" s="963"/>
      <c r="Q465" s="963"/>
      <c r="R465" s="963"/>
      <c r="S465" s="963"/>
      <c r="T465" s="963"/>
      <c r="U465" s="963"/>
      <c r="V465" s="963"/>
      <c r="W465" s="963"/>
      <c r="X465" s="963"/>
      <c r="Y465" s="963"/>
      <c r="Z465" s="963"/>
    </row>
    <row r="466" spans="1:26" ht="16">
      <c r="A466" s="693"/>
      <c r="B466" s="467"/>
      <c r="C466" s="1069" t="s">
        <v>5868</v>
      </c>
      <c r="D466" s="696">
        <v>2</v>
      </c>
      <c r="E466" s="736" t="s">
        <v>611</v>
      </c>
      <c r="F466" s="1069" t="s">
        <v>5869</v>
      </c>
      <c r="G466" s="1052"/>
      <c r="H466" s="893"/>
      <c r="I466" s="893"/>
      <c r="J466" s="893"/>
      <c r="K466" s="960"/>
      <c r="L466" s="960"/>
      <c r="M466" s="960"/>
      <c r="N466" s="963"/>
      <c r="O466" s="963"/>
      <c r="P466" s="963"/>
      <c r="Q466" s="963"/>
      <c r="R466" s="963"/>
      <c r="S466" s="963"/>
      <c r="T466" s="963"/>
      <c r="U466" s="963"/>
      <c r="V466" s="963"/>
      <c r="W466" s="963"/>
      <c r="X466" s="963"/>
      <c r="Y466" s="963"/>
      <c r="Z466" s="963"/>
    </row>
    <row r="467" spans="1:26" ht="32">
      <c r="A467" s="693"/>
      <c r="B467" s="467"/>
      <c r="C467" s="1047" t="s">
        <v>5872</v>
      </c>
      <c r="D467" s="696">
        <v>2</v>
      </c>
      <c r="E467" s="736" t="s">
        <v>611</v>
      </c>
      <c r="F467" s="1069"/>
      <c r="G467" s="1052"/>
      <c r="H467" s="893"/>
      <c r="I467" s="893"/>
      <c r="J467" s="893"/>
      <c r="K467" s="960"/>
      <c r="L467" s="960"/>
      <c r="M467" s="960"/>
      <c r="N467" s="963"/>
      <c r="O467" s="963"/>
      <c r="P467" s="963"/>
      <c r="Q467" s="963"/>
      <c r="R467" s="963"/>
      <c r="S467" s="963"/>
      <c r="T467" s="963"/>
      <c r="U467" s="963"/>
      <c r="V467" s="963"/>
      <c r="W467" s="963"/>
      <c r="X467" s="963"/>
      <c r="Y467" s="963"/>
      <c r="Z467" s="963"/>
    </row>
    <row r="468" spans="1:26" ht="34">
      <c r="A468" s="693" t="s">
        <v>1295</v>
      </c>
      <c r="B468" s="467" t="s">
        <v>1296</v>
      </c>
      <c r="C468" s="475" t="s">
        <v>6461</v>
      </c>
      <c r="D468" s="696">
        <v>2</v>
      </c>
      <c r="E468" s="696" t="s">
        <v>611</v>
      </c>
      <c r="F468" s="471"/>
      <c r="G468" s="1052"/>
      <c r="H468" s="893"/>
      <c r="I468" s="893"/>
      <c r="J468" s="893"/>
      <c r="K468" s="960"/>
      <c r="L468" s="960"/>
      <c r="M468" s="960"/>
      <c r="N468" s="963"/>
      <c r="O468" s="963"/>
      <c r="P468" s="963"/>
      <c r="Q468" s="963"/>
      <c r="R468" s="963"/>
      <c r="S468" s="963"/>
      <c r="T468" s="963"/>
      <c r="U468" s="963"/>
      <c r="V468" s="963"/>
      <c r="W468" s="963"/>
      <c r="X468" s="963"/>
      <c r="Y468" s="963"/>
      <c r="Z468" s="963"/>
    </row>
    <row r="469" spans="1:26" ht="19">
      <c r="A469" s="927" t="s">
        <v>259</v>
      </c>
      <c r="B469" s="1606" t="s">
        <v>137</v>
      </c>
      <c r="C469" s="1570"/>
      <c r="D469" s="1570"/>
      <c r="E469" s="1570"/>
      <c r="F469" s="1570"/>
      <c r="G469" s="1573"/>
      <c r="H469" s="816"/>
      <c r="I469" s="893">
        <f>SUM(D470:D474)</f>
        <v>8</v>
      </c>
      <c r="J469" s="893">
        <f>COUNT(D470:D474)*2</f>
        <v>8</v>
      </c>
      <c r="K469" s="960"/>
      <c r="L469" s="960"/>
      <c r="M469" s="960"/>
      <c r="N469" s="963"/>
      <c r="O469" s="963"/>
      <c r="P469" s="963"/>
      <c r="Q469" s="963"/>
      <c r="R469" s="963"/>
      <c r="S469" s="963"/>
      <c r="T469" s="963"/>
      <c r="U469" s="963"/>
      <c r="V469" s="963"/>
      <c r="W469" s="963"/>
      <c r="X469" s="963"/>
      <c r="Y469" s="963"/>
      <c r="Z469" s="963"/>
    </row>
    <row r="470" spans="1:26" ht="34">
      <c r="A470" s="693" t="s">
        <v>2283</v>
      </c>
      <c r="B470" s="467" t="s">
        <v>1298</v>
      </c>
      <c r="C470" s="467" t="s">
        <v>1299</v>
      </c>
      <c r="D470" s="696">
        <v>2</v>
      </c>
      <c r="E470" s="696" t="s">
        <v>549</v>
      </c>
      <c r="F470" s="471"/>
      <c r="G470" s="1052"/>
      <c r="H470" s="893"/>
      <c r="I470" s="893"/>
      <c r="J470" s="893"/>
      <c r="K470" s="960"/>
      <c r="L470" s="960"/>
      <c r="M470" s="960"/>
      <c r="N470" s="963"/>
      <c r="O470" s="963"/>
      <c r="P470" s="963"/>
      <c r="Q470" s="963"/>
      <c r="R470" s="963"/>
      <c r="S470" s="963"/>
      <c r="T470" s="963"/>
      <c r="U470" s="963"/>
      <c r="V470" s="963"/>
      <c r="W470" s="963"/>
      <c r="X470" s="963"/>
      <c r="Y470" s="963"/>
      <c r="Z470" s="963"/>
    </row>
    <row r="471" spans="1:26" ht="16">
      <c r="A471" s="693"/>
      <c r="B471" s="467"/>
      <c r="C471" s="471" t="s">
        <v>1300</v>
      </c>
      <c r="D471" s="696">
        <v>2</v>
      </c>
      <c r="E471" s="696" t="s">
        <v>877</v>
      </c>
      <c r="F471" s="471"/>
      <c r="G471" s="1052"/>
      <c r="H471" s="893"/>
      <c r="I471" s="893"/>
      <c r="J471" s="893"/>
      <c r="K471" s="960"/>
      <c r="L471" s="960"/>
      <c r="M471" s="960"/>
      <c r="N471" s="963"/>
      <c r="O471" s="963"/>
      <c r="P471" s="963"/>
      <c r="Q471" s="963"/>
      <c r="R471" s="963"/>
      <c r="S471" s="963"/>
      <c r="T471" s="963"/>
      <c r="U471" s="963"/>
      <c r="V471" s="963"/>
      <c r="W471" s="963"/>
      <c r="X471" s="963"/>
      <c r="Y471" s="963"/>
      <c r="Z471" s="963"/>
    </row>
    <row r="472" spans="1:26" ht="34">
      <c r="A472" s="693" t="s">
        <v>2284</v>
      </c>
      <c r="B472" s="467" t="s">
        <v>1302</v>
      </c>
      <c r="C472" s="475" t="s">
        <v>3422</v>
      </c>
      <c r="D472" s="696">
        <v>2</v>
      </c>
      <c r="E472" s="696" t="s">
        <v>877</v>
      </c>
      <c r="F472" s="471"/>
      <c r="G472" s="1052"/>
      <c r="H472" s="893"/>
      <c r="I472" s="893"/>
      <c r="J472" s="893"/>
      <c r="K472" s="960"/>
      <c r="L472" s="960"/>
      <c r="M472" s="960"/>
      <c r="N472" s="963"/>
      <c r="O472" s="963"/>
      <c r="P472" s="963"/>
      <c r="Q472" s="963"/>
      <c r="R472" s="963"/>
      <c r="S472" s="963"/>
      <c r="T472" s="963"/>
      <c r="U472" s="963"/>
      <c r="V472" s="963"/>
      <c r="W472" s="963"/>
      <c r="X472" s="963"/>
      <c r="Y472" s="963"/>
      <c r="Z472" s="963"/>
    </row>
    <row r="473" spans="1:26" ht="48">
      <c r="A473" s="693"/>
      <c r="B473" s="467"/>
      <c r="C473" s="475" t="s">
        <v>3420</v>
      </c>
      <c r="D473" s="696">
        <v>2</v>
      </c>
      <c r="E473" s="696" t="s">
        <v>599</v>
      </c>
      <c r="F473" s="471"/>
      <c r="G473" s="1052"/>
      <c r="H473" s="893"/>
      <c r="I473" s="893"/>
      <c r="J473" s="893"/>
      <c r="K473" s="960"/>
      <c r="L473" s="960"/>
      <c r="M473" s="960"/>
      <c r="N473" s="963"/>
      <c r="O473" s="963"/>
      <c r="P473" s="963"/>
      <c r="Q473" s="963"/>
      <c r="R473" s="963"/>
      <c r="S473" s="963"/>
      <c r="T473" s="963"/>
      <c r="U473" s="963"/>
      <c r="V473" s="963"/>
      <c r="W473" s="963"/>
      <c r="X473" s="963"/>
      <c r="Y473" s="963"/>
      <c r="Z473" s="963"/>
    </row>
    <row r="474" spans="1:26" ht="78" hidden="1" customHeight="1">
      <c r="A474" s="310" t="s">
        <v>1309</v>
      </c>
      <c r="B474" s="122" t="s">
        <v>1310</v>
      </c>
      <c r="C474" s="141"/>
      <c r="D474" s="124"/>
      <c r="E474" s="141"/>
      <c r="F474" s="141"/>
      <c r="G474" s="141"/>
      <c r="H474" s="106"/>
      <c r="I474" s="105"/>
      <c r="J474" s="105"/>
      <c r="K474" s="106"/>
      <c r="L474" s="106"/>
      <c r="M474" s="106"/>
      <c r="N474" s="106"/>
      <c r="O474" s="106"/>
      <c r="P474" s="106"/>
      <c r="Q474" s="106"/>
      <c r="R474" s="106"/>
      <c r="S474" s="106"/>
      <c r="T474" s="106"/>
      <c r="U474" s="106"/>
      <c r="V474" s="106"/>
      <c r="W474" s="106"/>
      <c r="X474" s="106"/>
      <c r="Y474" s="106"/>
      <c r="Z474" s="106"/>
    </row>
    <row r="475" spans="1:26" ht="16">
      <c r="A475" s="693"/>
      <c r="B475" s="1782" t="s">
        <v>2285</v>
      </c>
      <c r="C475" s="1570"/>
      <c r="D475" s="1570"/>
      <c r="E475" s="1570"/>
      <c r="F475" s="1570"/>
      <c r="G475" s="1571"/>
      <c r="H475" s="1133"/>
      <c r="I475" s="893"/>
      <c r="J475" s="893"/>
      <c r="K475" s="960"/>
      <c r="L475" s="960"/>
      <c r="M475" s="960"/>
      <c r="N475" s="963"/>
      <c r="O475" s="963"/>
      <c r="P475" s="963"/>
      <c r="Q475" s="963"/>
      <c r="R475" s="963"/>
      <c r="S475" s="963"/>
      <c r="T475" s="963"/>
      <c r="U475" s="963"/>
      <c r="V475" s="963"/>
      <c r="W475" s="963"/>
      <c r="X475" s="963"/>
      <c r="Y475" s="963"/>
      <c r="Z475" s="963"/>
    </row>
    <row r="476" spans="1:26" ht="19">
      <c r="A476" s="927" t="s">
        <v>138</v>
      </c>
      <c r="B476" s="1606" t="s">
        <v>139</v>
      </c>
      <c r="C476" s="1570"/>
      <c r="D476" s="1570"/>
      <c r="E476" s="1570"/>
      <c r="F476" s="1570"/>
      <c r="G476" s="1573"/>
      <c r="H476" s="816"/>
      <c r="I476" s="893">
        <f>SUM(D477:D482)</f>
        <v>2</v>
      </c>
      <c r="J476" s="893">
        <f>COUNT(D477:D494)*2</f>
        <v>2</v>
      </c>
      <c r="K476" s="960"/>
      <c r="L476" s="960"/>
      <c r="M476" s="960"/>
      <c r="N476" s="963"/>
      <c r="O476" s="963"/>
      <c r="P476" s="963"/>
      <c r="Q476" s="963"/>
      <c r="R476" s="963"/>
      <c r="S476" s="963"/>
      <c r="T476" s="963"/>
      <c r="U476" s="963"/>
      <c r="V476" s="963"/>
      <c r="W476" s="963"/>
      <c r="X476" s="963"/>
      <c r="Y476" s="963"/>
      <c r="Z476" s="963"/>
    </row>
    <row r="477" spans="1:26" ht="51">
      <c r="A477" s="693" t="s">
        <v>1312</v>
      </c>
      <c r="B477" s="467" t="s">
        <v>1313</v>
      </c>
      <c r="C477" s="467" t="s">
        <v>2286</v>
      </c>
      <c r="D477" s="696">
        <v>2</v>
      </c>
      <c r="E477" s="696" t="s">
        <v>599</v>
      </c>
      <c r="F477" s="471"/>
      <c r="G477" s="1052"/>
      <c r="H477" s="893"/>
      <c r="I477" s="893"/>
      <c r="J477" s="893"/>
      <c r="K477" s="960"/>
      <c r="L477" s="960"/>
      <c r="M477" s="960"/>
      <c r="N477" s="963"/>
      <c r="O477" s="963"/>
      <c r="P477" s="963"/>
      <c r="Q477" s="963"/>
      <c r="R477" s="963"/>
      <c r="S477" s="963"/>
      <c r="T477" s="963"/>
      <c r="U477" s="963"/>
      <c r="V477" s="963"/>
      <c r="W477" s="963"/>
      <c r="X477" s="963"/>
      <c r="Y477" s="963"/>
      <c r="Z477" s="963"/>
    </row>
    <row r="478" spans="1:26" ht="78" hidden="1" customHeight="1">
      <c r="A478" s="310" t="s">
        <v>1314</v>
      </c>
      <c r="B478" s="122" t="s">
        <v>1315</v>
      </c>
      <c r="C478" s="141"/>
      <c r="D478" s="124"/>
      <c r="E478" s="141"/>
      <c r="F478" s="141"/>
      <c r="G478" s="141"/>
      <c r="H478" s="106"/>
      <c r="I478" s="105"/>
      <c r="J478" s="105"/>
      <c r="K478" s="106"/>
      <c r="L478" s="106"/>
      <c r="M478" s="106"/>
      <c r="N478" s="106"/>
      <c r="O478" s="106"/>
      <c r="P478" s="106"/>
      <c r="Q478" s="106"/>
      <c r="R478" s="106"/>
      <c r="S478" s="106"/>
      <c r="T478" s="106"/>
      <c r="U478" s="106"/>
      <c r="V478" s="106"/>
      <c r="W478" s="106"/>
      <c r="X478" s="106"/>
      <c r="Y478" s="106"/>
      <c r="Z478" s="106"/>
    </row>
    <row r="479" spans="1:26" ht="62.25" hidden="1" customHeight="1">
      <c r="A479" s="310" t="s">
        <v>1316</v>
      </c>
      <c r="B479" s="122" t="s">
        <v>1317</v>
      </c>
      <c r="C479" s="141"/>
      <c r="D479" s="124"/>
      <c r="E479" s="141"/>
      <c r="F479" s="141"/>
      <c r="G479" s="141"/>
      <c r="H479" s="106"/>
      <c r="I479" s="105"/>
      <c r="J479" s="105"/>
      <c r="K479" s="106"/>
      <c r="L479" s="106"/>
      <c r="M479" s="106"/>
      <c r="N479" s="106"/>
      <c r="O479" s="106"/>
      <c r="P479" s="106"/>
      <c r="Q479" s="106"/>
      <c r="R479" s="106"/>
      <c r="S479" s="106"/>
      <c r="T479" s="106"/>
      <c r="U479" s="106"/>
      <c r="V479" s="106"/>
      <c r="W479" s="106"/>
      <c r="X479" s="106"/>
      <c r="Y479" s="106"/>
      <c r="Z479" s="106"/>
    </row>
    <row r="480" spans="1:26" ht="93" hidden="1" customHeight="1">
      <c r="A480" s="310" t="s">
        <v>1318</v>
      </c>
      <c r="B480" s="122" t="s">
        <v>1319</v>
      </c>
      <c r="C480" s="141"/>
      <c r="D480" s="124"/>
      <c r="E480" s="141"/>
      <c r="F480" s="141"/>
      <c r="G480" s="141"/>
      <c r="H480" s="106"/>
      <c r="I480" s="105"/>
      <c r="J480" s="105"/>
      <c r="K480" s="106"/>
      <c r="L480" s="106"/>
      <c r="M480" s="106"/>
      <c r="N480" s="106"/>
      <c r="O480" s="106"/>
      <c r="P480" s="106"/>
      <c r="Q480" s="106"/>
      <c r="R480" s="106"/>
      <c r="S480" s="106"/>
      <c r="T480" s="106"/>
      <c r="U480" s="106"/>
      <c r="V480" s="106"/>
      <c r="W480" s="106"/>
      <c r="X480" s="106"/>
      <c r="Y480" s="106"/>
      <c r="Z480" s="106"/>
    </row>
    <row r="481" spans="1:26" ht="62.25" hidden="1" customHeight="1">
      <c r="A481" s="310" t="s">
        <v>1320</v>
      </c>
      <c r="B481" s="122" t="s">
        <v>1321</v>
      </c>
      <c r="C481" s="141"/>
      <c r="D481" s="124"/>
      <c r="E481" s="141"/>
      <c r="F481" s="141"/>
      <c r="G481" s="141"/>
      <c r="H481" s="106"/>
      <c r="I481" s="105"/>
      <c r="J481" s="105"/>
      <c r="K481" s="106"/>
      <c r="L481" s="106"/>
      <c r="M481" s="106"/>
      <c r="N481" s="106"/>
      <c r="O481" s="106"/>
      <c r="P481" s="106"/>
      <c r="Q481" s="106"/>
      <c r="R481" s="106"/>
      <c r="S481" s="106"/>
      <c r="T481" s="106"/>
      <c r="U481" s="106"/>
      <c r="V481" s="106"/>
      <c r="W481" s="106"/>
      <c r="X481" s="106"/>
      <c r="Y481" s="106"/>
      <c r="Z481" s="106"/>
    </row>
    <row r="482" spans="1:26" ht="42.75" hidden="1" customHeight="1">
      <c r="A482" s="310" t="s">
        <v>1322</v>
      </c>
      <c r="B482" s="150" t="s">
        <v>1323</v>
      </c>
      <c r="C482" s="141"/>
      <c r="D482" s="124"/>
      <c r="E482" s="141"/>
      <c r="F482" s="141"/>
      <c r="G482" s="141"/>
      <c r="H482" s="106"/>
      <c r="I482" s="105"/>
      <c r="J482" s="105"/>
      <c r="K482" s="106"/>
      <c r="L482" s="106"/>
      <c r="M482" s="106"/>
      <c r="N482" s="106"/>
      <c r="O482" s="106"/>
      <c r="P482" s="106"/>
      <c r="Q482" s="106"/>
      <c r="R482" s="106"/>
      <c r="S482" s="106"/>
      <c r="T482" s="106"/>
      <c r="U482" s="106"/>
      <c r="V482" s="106"/>
      <c r="W482" s="106"/>
      <c r="X482" s="106"/>
      <c r="Y482" s="106"/>
      <c r="Z482" s="106"/>
    </row>
    <row r="483" spans="1:26" ht="39.75" hidden="1" customHeight="1">
      <c r="A483" s="349" t="s">
        <v>140</v>
      </c>
      <c r="B483" s="324" t="s">
        <v>141</v>
      </c>
      <c r="C483" s="456"/>
      <c r="D483" s="456"/>
      <c r="E483" s="456"/>
      <c r="F483" s="456"/>
      <c r="G483" s="457"/>
      <c r="H483" s="458"/>
      <c r="I483" s="105">
        <f>SUM(D484:D494)</f>
        <v>0</v>
      </c>
      <c r="J483" s="105">
        <f>COUNT(D484:D494)*2</f>
        <v>0</v>
      </c>
      <c r="K483" s="106"/>
      <c r="L483" s="106"/>
      <c r="M483" s="106"/>
      <c r="N483" s="106"/>
      <c r="O483" s="106"/>
      <c r="P483" s="106"/>
      <c r="Q483" s="106"/>
      <c r="R483" s="106"/>
      <c r="S483" s="106"/>
      <c r="T483" s="106"/>
      <c r="U483" s="106"/>
      <c r="V483" s="106"/>
      <c r="W483" s="106"/>
      <c r="X483" s="106"/>
      <c r="Y483" s="106"/>
      <c r="Z483" s="106"/>
    </row>
    <row r="484" spans="1:26" ht="39.75" hidden="1" customHeight="1">
      <c r="A484" s="310" t="s">
        <v>1324</v>
      </c>
      <c r="B484" s="150" t="s">
        <v>1325</v>
      </c>
      <c r="C484" s="141"/>
      <c r="D484" s="124"/>
      <c r="E484" s="141"/>
      <c r="F484" s="141"/>
      <c r="G484" s="460"/>
      <c r="H484" s="461"/>
      <c r="I484" s="105"/>
      <c r="J484" s="105"/>
      <c r="K484" s="106"/>
      <c r="L484" s="106"/>
      <c r="M484" s="106"/>
      <c r="N484" s="106"/>
      <c r="O484" s="106"/>
      <c r="P484" s="106"/>
      <c r="Q484" s="106"/>
      <c r="R484" s="106"/>
      <c r="S484" s="106"/>
      <c r="T484" s="106"/>
      <c r="U484" s="106"/>
      <c r="V484" s="106"/>
      <c r="W484" s="106"/>
      <c r="X484" s="106"/>
      <c r="Y484" s="106"/>
      <c r="Z484" s="106"/>
    </row>
    <row r="485" spans="1:26" ht="39.75" hidden="1" customHeight="1">
      <c r="A485" s="310" t="s">
        <v>1326</v>
      </c>
      <c r="B485" s="150" t="s">
        <v>1327</v>
      </c>
      <c r="C485" s="141"/>
      <c r="D485" s="124"/>
      <c r="E485" s="141"/>
      <c r="F485" s="141"/>
      <c r="G485" s="460"/>
      <c r="H485" s="461"/>
      <c r="I485" s="105"/>
      <c r="J485" s="105"/>
      <c r="K485" s="106"/>
      <c r="L485" s="106"/>
      <c r="M485" s="106"/>
      <c r="N485" s="106"/>
      <c r="O485" s="106"/>
      <c r="P485" s="106"/>
      <c r="Q485" s="106"/>
      <c r="R485" s="106"/>
      <c r="S485" s="106"/>
      <c r="T485" s="106"/>
      <c r="U485" s="106"/>
      <c r="V485" s="106"/>
      <c r="W485" s="106"/>
      <c r="X485" s="106"/>
      <c r="Y485" s="106"/>
      <c r="Z485" s="106"/>
    </row>
    <row r="486" spans="1:26" ht="39.75" hidden="1" customHeight="1">
      <c r="A486" s="310" t="s">
        <v>1328</v>
      </c>
      <c r="B486" s="211" t="s">
        <v>1329</v>
      </c>
      <c r="C486" s="141"/>
      <c r="D486" s="124"/>
      <c r="E486" s="141"/>
      <c r="F486" s="141"/>
      <c r="G486" s="460"/>
      <c r="H486" s="461"/>
      <c r="I486" s="105"/>
      <c r="J486" s="105"/>
      <c r="K486" s="106"/>
      <c r="L486" s="106"/>
      <c r="M486" s="106"/>
      <c r="N486" s="106"/>
      <c r="O486" s="106"/>
      <c r="P486" s="106"/>
      <c r="Q486" s="106"/>
      <c r="R486" s="106"/>
      <c r="S486" s="106"/>
      <c r="T486" s="106"/>
      <c r="U486" s="106"/>
      <c r="V486" s="106"/>
      <c r="W486" s="106"/>
      <c r="X486" s="106"/>
      <c r="Y486" s="106"/>
      <c r="Z486" s="106"/>
    </row>
    <row r="487" spans="1:26" ht="39.75" hidden="1" customHeight="1">
      <c r="A487" s="310" t="s">
        <v>1330</v>
      </c>
      <c r="B487" s="150" t="s">
        <v>1331</v>
      </c>
      <c r="C487" s="141"/>
      <c r="D487" s="124"/>
      <c r="E487" s="141"/>
      <c r="F487" s="141"/>
      <c r="G487" s="460"/>
      <c r="H487" s="461"/>
      <c r="I487" s="105"/>
      <c r="J487" s="105"/>
      <c r="K487" s="106"/>
      <c r="L487" s="106"/>
      <c r="M487" s="106"/>
      <c r="N487" s="106"/>
      <c r="O487" s="106"/>
      <c r="P487" s="106"/>
      <c r="Q487" s="106"/>
      <c r="R487" s="106"/>
      <c r="S487" s="106"/>
      <c r="T487" s="106"/>
      <c r="U487" s="106"/>
      <c r="V487" s="106"/>
      <c r="W487" s="106"/>
      <c r="X487" s="106"/>
      <c r="Y487" s="106"/>
      <c r="Z487" s="106"/>
    </row>
    <row r="488" spans="1:26" ht="39.75" hidden="1" customHeight="1">
      <c r="A488" s="310" t="s">
        <v>1332</v>
      </c>
      <c r="B488" s="150" t="s">
        <v>1333</v>
      </c>
      <c r="C488" s="141"/>
      <c r="D488" s="124"/>
      <c r="E488" s="141"/>
      <c r="F488" s="141"/>
      <c r="G488" s="460"/>
      <c r="H488" s="461"/>
      <c r="I488" s="105"/>
      <c r="J488" s="105"/>
      <c r="K488" s="106"/>
      <c r="L488" s="106"/>
      <c r="M488" s="106"/>
      <c r="N488" s="106"/>
      <c r="O488" s="106"/>
      <c r="P488" s="106"/>
      <c r="Q488" s="106"/>
      <c r="R488" s="106"/>
      <c r="S488" s="106"/>
      <c r="T488" s="106"/>
      <c r="U488" s="106"/>
      <c r="V488" s="106"/>
      <c r="W488" s="106"/>
      <c r="X488" s="106"/>
      <c r="Y488" s="106"/>
      <c r="Z488" s="106"/>
    </row>
    <row r="489" spans="1:26" ht="39.75" hidden="1" customHeight="1">
      <c r="A489" s="310" t="s">
        <v>1334</v>
      </c>
      <c r="B489" s="150" t="s">
        <v>1335</v>
      </c>
      <c r="C489" s="141"/>
      <c r="D489" s="124"/>
      <c r="E489" s="141"/>
      <c r="F489" s="141"/>
      <c r="G489" s="460"/>
      <c r="H489" s="461"/>
      <c r="I489" s="105"/>
      <c r="J489" s="105"/>
      <c r="K489" s="106"/>
      <c r="L489" s="106"/>
      <c r="M489" s="106"/>
      <c r="N489" s="106"/>
      <c r="O489" s="106"/>
      <c r="P489" s="106"/>
      <c r="Q489" s="106"/>
      <c r="R489" s="106"/>
      <c r="S489" s="106"/>
      <c r="T489" s="106"/>
      <c r="U489" s="106"/>
      <c r="V489" s="106"/>
      <c r="W489" s="106"/>
      <c r="X489" s="106"/>
      <c r="Y489" s="106"/>
      <c r="Z489" s="106"/>
    </row>
    <row r="490" spans="1:26" ht="39.75" hidden="1" customHeight="1">
      <c r="A490" s="310" t="s">
        <v>1336</v>
      </c>
      <c r="B490" s="150" t="s">
        <v>1337</v>
      </c>
      <c r="C490" s="141"/>
      <c r="D490" s="124"/>
      <c r="E490" s="141"/>
      <c r="F490" s="141"/>
      <c r="G490" s="460"/>
      <c r="H490" s="461"/>
      <c r="I490" s="105"/>
      <c r="J490" s="105"/>
      <c r="K490" s="106"/>
      <c r="L490" s="106"/>
      <c r="M490" s="106"/>
      <c r="N490" s="106"/>
      <c r="O490" s="106"/>
      <c r="P490" s="106"/>
      <c r="Q490" s="106"/>
      <c r="R490" s="106"/>
      <c r="S490" s="106"/>
      <c r="T490" s="106"/>
      <c r="U490" s="106"/>
      <c r="V490" s="106"/>
      <c r="W490" s="106"/>
      <c r="X490" s="106"/>
      <c r="Y490" s="106"/>
      <c r="Z490" s="106"/>
    </row>
    <row r="491" spans="1:26" ht="39.75" hidden="1" customHeight="1">
      <c r="A491" s="310" t="s">
        <v>1338</v>
      </c>
      <c r="B491" s="150" t="s">
        <v>1339</v>
      </c>
      <c r="C491" s="141"/>
      <c r="D491" s="124"/>
      <c r="E491" s="141"/>
      <c r="F491" s="141"/>
      <c r="G491" s="460"/>
      <c r="H491" s="461"/>
      <c r="I491" s="105"/>
      <c r="J491" s="105"/>
      <c r="K491" s="106"/>
      <c r="L491" s="106"/>
      <c r="M491" s="106"/>
      <c r="N491" s="106"/>
      <c r="O491" s="106"/>
      <c r="P491" s="106"/>
      <c r="Q491" s="106"/>
      <c r="R491" s="106"/>
      <c r="S491" s="106"/>
      <c r="T491" s="106"/>
      <c r="U491" s="106"/>
      <c r="V491" s="106"/>
      <c r="W491" s="106"/>
      <c r="X491" s="106"/>
      <c r="Y491" s="106"/>
      <c r="Z491" s="106"/>
    </row>
    <row r="492" spans="1:26" ht="28.5" hidden="1" customHeight="1">
      <c r="A492" s="310" t="s">
        <v>1340</v>
      </c>
      <c r="B492" s="150" t="s">
        <v>1341</v>
      </c>
      <c r="C492" s="141"/>
      <c r="D492" s="124"/>
      <c r="E492" s="141"/>
      <c r="F492" s="141"/>
      <c r="G492" s="460"/>
      <c r="H492" s="461"/>
      <c r="I492" s="105"/>
      <c r="J492" s="105"/>
      <c r="K492" s="106"/>
      <c r="L492" s="106"/>
      <c r="M492" s="106"/>
      <c r="N492" s="106"/>
      <c r="O492" s="106"/>
      <c r="P492" s="106"/>
      <c r="Q492" s="106"/>
      <c r="R492" s="106"/>
      <c r="S492" s="106"/>
      <c r="T492" s="106"/>
      <c r="U492" s="106"/>
      <c r="V492" s="106"/>
      <c r="W492" s="106"/>
      <c r="X492" s="106"/>
      <c r="Y492" s="106"/>
      <c r="Z492" s="106"/>
    </row>
    <row r="493" spans="1:26" ht="42.75" hidden="1" customHeight="1">
      <c r="A493" s="310" t="s">
        <v>1342</v>
      </c>
      <c r="B493" s="150" t="s">
        <v>1343</v>
      </c>
      <c r="C493" s="141"/>
      <c r="D493" s="124"/>
      <c r="E493" s="141"/>
      <c r="F493" s="141"/>
      <c r="G493" s="460"/>
      <c r="H493" s="461"/>
      <c r="I493" s="105"/>
      <c r="J493" s="105"/>
      <c r="K493" s="106"/>
      <c r="L493" s="106"/>
      <c r="M493" s="106"/>
      <c r="N493" s="106"/>
      <c r="O493" s="106"/>
      <c r="P493" s="106"/>
      <c r="Q493" s="106"/>
      <c r="R493" s="106"/>
      <c r="S493" s="106"/>
      <c r="T493" s="106"/>
      <c r="U493" s="106"/>
      <c r="V493" s="106"/>
      <c r="W493" s="106"/>
      <c r="X493" s="106"/>
      <c r="Y493" s="106"/>
      <c r="Z493" s="106"/>
    </row>
    <row r="494" spans="1:26" ht="57" hidden="1" customHeight="1">
      <c r="A494" s="310" t="s">
        <v>1344</v>
      </c>
      <c r="B494" s="150" t="s">
        <v>1345</v>
      </c>
      <c r="C494" s="141"/>
      <c r="D494" s="124"/>
      <c r="E494" s="141"/>
      <c r="F494" s="141"/>
      <c r="G494" s="460"/>
      <c r="H494" s="461"/>
      <c r="I494" s="105"/>
      <c r="J494" s="105"/>
      <c r="K494" s="106"/>
      <c r="L494" s="106"/>
      <c r="M494" s="106"/>
      <c r="N494" s="106"/>
      <c r="O494" s="106"/>
      <c r="P494" s="106"/>
      <c r="Q494" s="106"/>
      <c r="R494" s="106"/>
      <c r="S494" s="106"/>
      <c r="T494" s="106"/>
      <c r="U494" s="106"/>
      <c r="V494" s="106"/>
      <c r="W494" s="106"/>
      <c r="X494" s="106"/>
      <c r="Y494" s="106"/>
      <c r="Z494" s="106"/>
    </row>
    <row r="495" spans="1:26" ht="39.75" hidden="1" customHeight="1">
      <c r="A495" s="349" t="s">
        <v>142</v>
      </c>
      <c r="B495" s="324" t="s">
        <v>143</v>
      </c>
      <c r="C495" s="456"/>
      <c r="D495" s="456"/>
      <c r="E495" s="456"/>
      <c r="F495" s="456"/>
      <c r="G495" s="457"/>
      <c r="H495" s="458"/>
      <c r="I495" s="105">
        <f>SUM(D496:D501)</f>
        <v>0</v>
      </c>
      <c r="J495" s="105">
        <f>COUNT(D496:D501)*2</f>
        <v>0</v>
      </c>
      <c r="K495" s="106"/>
      <c r="L495" s="106"/>
      <c r="M495" s="106"/>
      <c r="N495" s="106"/>
      <c r="O495" s="106"/>
      <c r="P495" s="106"/>
      <c r="Q495" s="106"/>
      <c r="R495" s="106"/>
      <c r="S495" s="106"/>
      <c r="T495" s="106"/>
      <c r="U495" s="106"/>
      <c r="V495" s="106"/>
      <c r="W495" s="106"/>
      <c r="X495" s="106"/>
      <c r="Y495" s="106"/>
      <c r="Z495" s="106"/>
    </row>
    <row r="496" spans="1:26" ht="57" hidden="1" customHeight="1">
      <c r="A496" s="310" t="s">
        <v>1346</v>
      </c>
      <c r="B496" s="150" t="s">
        <v>1347</v>
      </c>
      <c r="C496" s="141"/>
      <c r="D496" s="124"/>
      <c r="E496" s="141"/>
      <c r="F496" s="141"/>
      <c r="G496" s="460"/>
      <c r="H496" s="461"/>
      <c r="I496" s="105"/>
      <c r="J496" s="105"/>
      <c r="K496" s="106"/>
      <c r="L496" s="106"/>
      <c r="M496" s="106"/>
      <c r="N496" s="106"/>
      <c r="O496" s="106"/>
      <c r="P496" s="106"/>
      <c r="Q496" s="106"/>
      <c r="R496" s="106"/>
      <c r="S496" s="106"/>
      <c r="T496" s="106"/>
      <c r="U496" s="106"/>
      <c r="V496" s="106"/>
      <c r="W496" s="106"/>
      <c r="X496" s="106"/>
      <c r="Y496" s="106"/>
      <c r="Z496" s="106"/>
    </row>
    <row r="497" spans="1:26" ht="57" hidden="1" customHeight="1">
      <c r="A497" s="310" t="s">
        <v>1348</v>
      </c>
      <c r="B497" s="150" t="s">
        <v>1349</v>
      </c>
      <c r="C497" s="141"/>
      <c r="D497" s="124"/>
      <c r="E497" s="141"/>
      <c r="F497" s="141"/>
      <c r="G497" s="460"/>
      <c r="H497" s="461"/>
      <c r="I497" s="105"/>
      <c r="J497" s="105"/>
      <c r="K497" s="106"/>
      <c r="L497" s="106"/>
      <c r="M497" s="106"/>
      <c r="N497" s="106"/>
      <c r="O497" s="106"/>
      <c r="P497" s="106"/>
      <c r="Q497" s="106"/>
      <c r="R497" s="106"/>
      <c r="S497" s="106"/>
      <c r="T497" s="106"/>
      <c r="U497" s="106"/>
      <c r="V497" s="106"/>
      <c r="W497" s="106"/>
      <c r="X497" s="106"/>
      <c r="Y497" s="106"/>
      <c r="Z497" s="106"/>
    </row>
    <row r="498" spans="1:26" ht="42.75" hidden="1" customHeight="1">
      <c r="A498" s="310" t="s">
        <v>1350</v>
      </c>
      <c r="B498" s="150" t="s">
        <v>1351</v>
      </c>
      <c r="C498" s="141"/>
      <c r="D498" s="124"/>
      <c r="E498" s="141"/>
      <c r="F498" s="141"/>
      <c r="G498" s="460"/>
      <c r="H498" s="461"/>
      <c r="I498" s="105"/>
      <c r="J498" s="105"/>
      <c r="K498" s="106"/>
      <c r="L498" s="106"/>
      <c r="M498" s="106"/>
      <c r="N498" s="106"/>
      <c r="O498" s="106"/>
      <c r="P498" s="106"/>
      <c r="Q498" s="106"/>
      <c r="R498" s="106"/>
      <c r="S498" s="106"/>
      <c r="T498" s="106"/>
      <c r="U498" s="106"/>
      <c r="V498" s="106"/>
      <c r="W498" s="106"/>
      <c r="X498" s="106"/>
      <c r="Y498" s="106"/>
      <c r="Z498" s="106"/>
    </row>
    <row r="499" spans="1:26" ht="57" hidden="1" customHeight="1">
      <c r="A499" s="310" t="s">
        <v>3438</v>
      </c>
      <c r="B499" s="150" t="s">
        <v>1353</v>
      </c>
      <c r="C499" s="141"/>
      <c r="D499" s="124"/>
      <c r="E499" s="141"/>
      <c r="F499" s="141"/>
      <c r="G499" s="460"/>
      <c r="H499" s="461"/>
      <c r="I499" s="105"/>
      <c r="J499" s="105"/>
      <c r="K499" s="106"/>
      <c r="L499" s="106"/>
      <c r="M499" s="106"/>
      <c r="N499" s="106"/>
      <c r="O499" s="106"/>
      <c r="P499" s="106"/>
      <c r="Q499" s="106"/>
      <c r="R499" s="106"/>
      <c r="S499" s="106"/>
      <c r="T499" s="106"/>
      <c r="U499" s="106"/>
      <c r="V499" s="106"/>
      <c r="W499" s="106"/>
      <c r="X499" s="106"/>
      <c r="Y499" s="106"/>
      <c r="Z499" s="106"/>
    </row>
    <row r="500" spans="1:26" ht="57" hidden="1" customHeight="1">
      <c r="A500" s="310" t="s">
        <v>1354</v>
      </c>
      <c r="B500" s="150" t="s">
        <v>1355</v>
      </c>
      <c r="C500" s="141"/>
      <c r="D500" s="124"/>
      <c r="E500" s="141"/>
      <c r="F500" s="141"/>
      <c r="G500" s="460"/>
      <c r="H500" s="461"/>
      <c r="I500" s="105"/>
      <c r="J500" s="105"/>
      <c r="K500" s="106"/>
      <c r="L500" s="106"/>
      <c r="M500" s="106"/>
      <c r="N500" s="106"/>
      <c r="O500" s="106"/>
      <c r="P500" s="106"/>
      <c r="Q500" s="106"/>
      <c r="R500" s="106"/>
      <c r="S500" s="106"/>
      <c r="T500" s="106"/>
      <c r="U500" s="106"/>
      <c r="V500" s="106"/>
      <c r="W500" s="106"/>
      <c r="X500" s="106"/>
      <c r="Y500" s="106"/>
      <c r="Z500" s="106"/>
    </row>
    <row r="501" spans="1:26" ht="46.5" hidden="1" customHeight="1">
      <c r="A501" s="310" t="s">
        <v>1356</v>
      </c>
      <c r="B501" s="212" t="s">
        <v>1357</v>
      </c>
      <c r="C501" s="141"/>
      <c r="D501" s="124"/>
      <c r="E501" s="141"/>
      <c r="F501" s="141"/>
      <c r="G501" s="460"/>
      <c r="H501" s="461"/>
      <c r="I501" s="105"/>
      <c r="J501" s="105"/>
      <c r="K501" s="106"/>
      <c r="L501" s="106"/>
      <c r="M501" s="106"/>
      <c r="N501" s="106"/>
      <c r="O501" s="106"/>
      <c r="P501" s="106"/>
      <c r="Q501" s="106"/>
      <c r="R501" s="106"/>
      <c r="S501" s="106"/>
      <c r="T501" s="106"/>
      <c r="U501" s="106"/>
      <c r="V501" s="106"/>
      <c r="W501" s="106"/>
      <c r="X501" s="106"/>
      <c r="Y501" s="106"/>
      <c r="Z501" s="106"/>
    </row>
    <row r="502" spans="1:26" ht="39.75" hidden="1" customHeight="1">
      <c r="A502" s="349" t="s">
        <v>144</v>
      </c>
      <c r="B502" s="324" t="s">
        <v>145</v>
      </c>
      <c r="C502" s="456"/>
      <c r="D502" s="456"/>
      <c r="E502" s="456"/>
      <c r="F502" s="456"/>
      <c r="G502" s="457"/>
      <c r="H502" s="458"/>
      <c r="I502" s="105">
        <f>SUM(D503:D512)</f>
        <v>0</v>
      </c>
      <c r="J502" s="105">
        <f>COUNT(D503:D512)*2</f>
        <v>0</v>
      </c>
      <c r="K502" s="106"/>
      <c r="L502" s="106"/>
      <c r="M502" s="106"/>
      <c r="N502" s="106"/>
      <c r="O502" s="106"/>
      <c r="P502" s="106"/>
      <c r="Q502" s="106"/>
      <c r="R502" s="106"/>
      <c r="S502" s="106"/>
      <c r="T502" s="106"/>
      <c r="U502" s="106"/>
      <c r="V502" s="106"/>
      <c r="W502" s="106"/>
      <c r="X502" s="106"/>
      <c r="Y502" s="106"/>
      <c r="Z502" s="106"/>
    </row>
    <row r="503" spans="1:26" ht="46.5" hidden="1" customHeight="1">
      <c r="A503" s="310" t="s">
        <v>1358</v>
      </c>
      <c r="B503" s="122" t="s">
        <v>1359</v>
      </c>
      <c r="C503" s="141"/>
      <c r="D503" s="124"/>
      <c r="E503" s="141"/>
      <c r="F503" s="141"/>
      <c r="G503" s="141"/>
      <c r="H503" s="106"/>
      <c r="I503" s="105"/>
      <c r="J503" s="105"/>
      <c r="K503" s="106"/>
      <c r="L503" s="106"/>
      <c r="M503" s="106"/>
      <c r="N503" s="106"/>
      <c r="O503" s="106"/>
      <c r="P503" s="106"/>
      <c r="Q503" s="106"/>
      <c r="R503" s="106"/>
      <c r="S503" s="106"/>
      <c r="T503" s="106"/>
      <c r="U503" s="106"/>
      <c r="V503" s="106"/>
      <c r="W503" s="106"/>
      <c r="X503" s="106"/>
      <c r="Y503" s="106"/>
      <c r="Z503" s="106"/>
    </row>
    <row r="504" spans="1:26" ht="57" hidden="1" customHeight="1">
      <c r="A504" s="310" t="s">
        <v>1360</v>
      </c>
      <c r="B504" s="150" t="s">
        <v>1361</v>
      </c>
      <c r="C504" s="141"/>
      <c r="D504" s="124"/>
      <c r="E504" s="141"/>
      <c r="F504" s="141"/>
      <c r="G504" s="141"/>
      <c r="H504" s="106"/>
      <c r="I504" s="105"/>
      <c r="J504" s="105"/>
      <c r="K504" s="106"/>
      <c r="L504" s="106"/>
      <c r="M504" s="106"/>
      <c r="N504" s="106"/>
      <c r="O504" s="106"/>
      <c r="P504" s="106"/>
      <c r="Q504" s="106"/>
      <c r="R504" s="106"/>
      <c r="S504" s="106"/>
      <c r="T504" s="106"/>
      <c r="U504" s="106"/>
      <c r="V504" s="106"/>
      <c r="W504" s="106"/>
      <c r="X504" s="106"/>
      <c r="Y504" s="106"/>
      <c r="Z504" s="106"/>
    </row>
    <row r="505" spans="1:26" ht="62.25" hidden="1" customHeight="1">
      <c r="A505" s="310" t="s">
        <v>1362</v>
      </c>
      <c r="B505" s="122" t="s">
        <v>1363</v>
      </c>
      <c r="C505" s="141"/>
      <c r="D505" s="124"/>
      <c r="E505" s="141"/>
      <c r="F505" s="141"/>
      <c r="G505" s="141"/>
      <c r="H505" s="106"/>
      <c r="I505" s="105"/>
      <c r="J505" s="105"/>
      <c r="K505" s="106"/>
      <c r="L505" s="106"/>
      <c r="M505" s="106"/>
      <c r="N505" s="106"/>
      <c r="O505" s="106"/>
      <c r="P505" s="106"/>
      <c r="Q505" s="106"/>
      <c r="R505" s="106"/>
      <c r="S505" s="106"/>
      <c r="T505" s="106"/>
      <c r="U505" s="106"/>
      <c r="V505" s="106"/>
      <c r="W505" s="106"/>
      <c r="X505" s="106"/>
      <c r="Y505" s="106"/>
      <c r="Z505" s="106"/>
    </row>
    <row r="506" spans="1:26" ht="46.5" hidden="1" customHeight="1">
      <c r="A506" s="310" t="s">
        <v>1364</v>
      </c>
      <c r="B506" s="122" t="s">
        <v>1365</v>
      </c>
      <c r="C506" s="141"/>
      <c r="D506" s="124"/>
      <c r="E506" s="141"/>
      <c r="F506" s="141"/>
      <c r="G506" s="141"/>
      <c r="H506" s="106"/>
      <c r="I506" s="105"/>
      <c r="J506" s="105"/>
      <c r="K506" s="106"/>
      <c r="L506" s="106"/>
      <c r="M506" s="106"/>
      <c r="N506" s="106"/>
      <c r="O506" s="106"/>
      <c r="P506" s="106"/>
      <c r="Q506" s="106"/>
      <c r="R506" s="106"/>
      <c r="S506" s="106"/>
      <c r="T506" s="106"/>
      <c r="U506" s="106"/>
      <c r="V506" s="106"/>
      <c r="W506" s="106"/>
      <c r="X506" s="106"/>
      <c r="Y506" s="106"/>
      <c r="Z506" s="106"/>
    </row>
    <row r="507" spans="1:26" ht="46.5" hidden="1" customHeight="1">
      <c r="A507" s="310" t="s">
        <v>1366</v>
      </c>
      <c r="B507" s="122" t="s">
        <v>1367</v>
      </c>
      <c r="C507" s="141"/>
      <c r="D507" s="124"/>
      <c r="E507" s="141"/>
      <c r="F507" s="141"/>
      <c r="G507" s="141"/>
      <c r="H507" s="106"/>
      <c r="I507" s="105"/>
      <c r="J507" s="105"/>
      <c r="K507" s="106"/>
      <c r="L507" s="106"/>
      <c r="M507" s="106"/>
      <c r="N507" s="106"/>
      <c r="O507" s="106"/>
      <c r="P507" s="106"/>
      <c r="Q507" s="106"/>
      <c r="R507" s="106"/>
      <c r="S507" s="106"/>
      <c r="T507" s="106"/>
      <c r="U507" s="106"/>
      <c r="V507" s="106"/>
      <c r="W507" s="106"/>
      <c r="X507" s="106"/>
      <c r="Y507" s="106"/>
      <c r="Z507" s="106"/>
    </row>
    <row r="508" spans="1:26" ht="46.5" hidden="1" customHeight="1">
      <c r="A508" s="310" t="s">
        <v>1368</v>
      </c>
      <c r="B508" s="122" t="s">
        <v>1369</v>
      </c>
      <c r="C508" s="141"/>
      <c r="D508" s="124"/>
      <c r="E508" s="141"/>
      <c r="F508" s="141"/>
      <c r="G508" s="141"/>
      <c r="H508" s="106"/>
      <c r="I508" s="105"/>
      <c r="J508" s="105"/>
      <c r="K508" s="106"/>
      <c r="L508" s="106"/>
      <c r="M508" s="106"/>
      <c r="N508" s="106"/>
      <c r="O508" s="106"/>
      <c r="P508" s="106"/>
      <c r="Q508" s="106"/>
      <c r="R508" s="106"/>
      <c r="S508" s="106"/>
      <c r="T508" s="106"/>
      <c r="U508" s="106"/>
      <c r="V508" s="106"/>
      <c r="W508" s="106"/>
      <c r="X508" s="106"/>
      <c r="Y508" s="106"/>
      <c r="Z508" s="106"/>
    </row>
    <row r="509" spans="1:26" ht="78" hidden="1" customHeight="1">
      <c r="A509" s="310" t="s">
        <v>1370</v>
      </c>
      <c r="B509" s="122" t="s">
        <v>1371</v>
      </c>
      <c r="C509" s="141"/>
      <c r="D509" s="124"/>
      <c r="E509" s="141"/>
      <c r="F509" s="141"/>
      <c r="G509" s="141"/>
      <c r="H509" s="106"/>
      <c r="I509" s="105"/>
      <c r="J509" s="105"/>
      <c r="K509" s="106"/>
      <c r="L509" s="106"/>
      <c r="M509" s="106"/>
      <c r="N509" s="106"/>
      <c r="O509" s="106"/>
      <c r="P509" s="106"/>
      <c r="Q509" s="106"/>
      <c r="R509" s="106"/>
      <c r="S509" s="106"/>
      <c r="T509" s="106"/>
      <c r="U509" s="106"/>
      <c r="V509" s="106"/>
      <c r="W509" s="106"/>
      <c r="X509" s="106"/>
      <c r="Y509" s="106"/>
      <c r="Z509" s="106"/>
    </row>
    <row r="510" spans="1:26" ht="62.25" hidden="1" customHeight="1">
      <c r="A510" s="310" t="s">
        <v>1372</v>
      </c>
      <c r="B510" s="122" t="s">
        <v>2364</v>
      </c>
      <c r="C510" s="141"/>
      <c r="D510" s="124"/>
      <c r="E510" s="141"/>
      <c r="F510" s="141"/>
      <c r="G510" s="141"/>
      <c r="H510" s="106"/>
      <c r="I510" s="105"/>
      <c r="J510" s="105"/>
      <c r="K510" s="106"/>
      <c r="L510" s="106"/>
      <c r="M510" s="106"/>
      <c r="N510" s="106"/>
      <c r="O510" s="106"/>
      <c r="P510" s="106"/>
      <c r="Q510" s="106"/>
      <c r="R510" s="106"/>
      <c r="S510" s="106"/>
      <c r="T510" s="106"/>
      <c r="U510" s="106"/>
      <c r="V510" s="106"/>
      <c r="W510" s="106"/>
      <c r="X510" s="106"/>
      <c r="Y510" s="106"/>
      <c r="Z510" s="106"/>
    </row>
    <row r="511" spans="1:26" ht="62.25" hidden="1" customHeight="1">
      <c r="A511" s="310" t="s">
        <v>1374</v>
      </c>
      <c r="B511" s="122" t="s">
        <v>1375</v>
      </c>
      <c r="C511" s="141"/>
      <c r="D511" s="124"/>
      <c r="E511" s="141"/>
      <c r="F511" s="141"/>
      <c r="G511" s="141"/>
      <c r="H511" s="106"/>
      <c r="I511" s="105"/>
      <c r="J511" s="105"/>
      <c r="K511" s="106"/>
      <c r="L511" s="106"/>
      <c r="M511" s="106"/>
      <c r="N511" s="106"/>
      <c r="O511" s="106"/>
      <c r="P511" s="106"/>
      <c r="Q511" s="106"/>
      <c r="R511" s="106"/>
      <c r="S511" s="106"/>
      <c r="T511" s="106"/>
      <c r="U511" s="106"/>
      <c r="V511" s="106"/>
      <c r="W511" s="106"/>
      <c r="X511" s="106"/>
      <c r="Y511" s="106"/>
      <c r="Z511" s="106"/>
    </row>
    <row r="512" spans="1:26" ht="62.25" hidden="1" customHeight="1">
      <c r="A512" s="310" t="s">
        <v>3939</v>
      </c>
      <c r="B512" s="122" t="s">
        <v>1377</v>
      </c>
      <c r="C512" s="141"/>
      <c r="D512" s="124"/>
      <c r="E512" s="141"/>
      <c r="F512" s="141"/>
      <c r="G512" s="141"/>
      <c r="H512" s="106"/>
      <c r="I512" s="105"/>
      <c r="J512" s="105"/>
      <c r="K512" s="106"/>
      <c r="L512" s="106"/>
      <c r="M512" s="106"/>
      <c r="N512" s="106"/>
      <c r="O512" s="106"/>
      <c r="P512" s="106"/>
      <c r="Q512" s="106"/>
      <c r="R512" s="106"/>
      <c r="S512" s="106"/>
      <c r="T512" s="106"/>
      <c r="U512" s="106"/>
      <c r="V512" s="106"/>
      <c r="W512" s="106"/>
      <c r="X512" s="106"/>
      <c r="Y512" s="106"/>
      <c r="Z512" s="106"/>
    </row>
    <row r="513" spans="1:26" ht="19">
      <c r="A513" s="927" t="s">
        <v>146</v>
      </c>
      <c r="B513" s="1606" t="s">
        <v>147</v>
      </c>
      <c r="C513" s="1570"/>
      <c r="D513" s="1570"/>
      <c r="E513" s="1570"/>
      <c r="F513" s="1570"/>
      <c r="G513" s="1573"/>
      <c r="H513" s="816"/>
      <c r="I513" s="893">
        <f>SUM(D514:D538)</f>
        <v>50</v>
      </c>
      <c r="J513" s="893">
        <f>COUNT(D514:D538)*2</f>
        <v>50</v>
      </c>
      <c r="K513" s="960"/>
      <c r="L513" s="960"/>
      <c r="M513" s="960"/>
      <c r="N513" s="963"/>
      <c r="O513" s="963"/>
      <c r="P513" s="963"/>
      <c r="Q513" s="963"/>
      <c r="R513" s="963"/>
      <c r="S513" s="963"/>
      <c r="T513" s="963"/>
      <c r="U513" s="963"/>
      <c r="V513" s="963"/>
      <c r="W513" s="963"/>
      <c r="X513" s="963"/>
      <c r="Y513" s="963"/>
      <c r="Z513" s="963"/>
    </row>
    <row r="514" spans="1:26" ht="64">
      <c r="A514" s="693" t="s">
        <v>1378</v>
      </c>
      <c r="B514" s="467" t="s">
        <v>1379</v>
      </c>
      <c r="C514" s="471" t="s">
        <v>6462</v>
      </c>
      <c r="D514" s="696">
        <v>2</v>
      </c>
      <c r="E514" s="180" t="s">
        <v>561</v>
      </c>
      <c r="F514" s="475" t="s">
        <v>6463</v>
      </c>
      <c r="G514" s="1052"/>
      <c r="H514" s="893"/>
      <c r="I514" s="893"/>
      <c r="J514" s="893"/>
      <c r="K514" s="960"/>
      <c r="L514" s="960"/>
      <c r="M514" s="960"/>
      <c r="N514" s="963"/>
      <c r="O514" s="963"/>
      <c r="P514" s="963"/>
      <c r="Q514" s="963"/>
      <c r="R514" s="963"/>
      <c r="S514" s="963"/>
      <c r="T514" s="963"/>
      <c r="U514" s="963"/>
      <c r="V514" s="963"/>
      <c r="W514" s="963"/>
      <c r="X514" s="963"/>
      <c r="Y514" s="963"/>
      <c r="Z514" s="963"/>
    </row>
    <row r="515" spans="1:26" ht="32">
      <c r="A515" s="693"/>
      <c r="B515" s="467"/>
      <c r="C515" s="471" t="s">
        <v>6464</v>
      </c>
      <c r="D515" s="696">
        <v>2</v>
      </c>
      <c r="E515" s="180" t="s">
        <v>561</v>
      </c>
      <c r="F515" s="475"/>
      <c r="G515" s="1052"/>
      <c r="H515" s="893"/>
      <c r="I515" s="893"/>
      <c r="J515" s="893"/>
      <c r="K515" s="960"/>
      <c r="L515" s="960"/>
      <c r="M515" s="960"/>
      <c r="N515" s="963"/>
      <c r="O515" s="963"/>
      <c r="P515" s="963"/>
      <c r="Q515" s="963"/>
      <c r="R515" s="963"/>
      <c r="S515" s="963"/>
      <c r="T515" s="963"/>
      <c r="U515" s="963"/>
      <c r="V515" s="963"/>
      <c r="W515" s="963"/>
      <c r="X515" s="963"/>
      <c r="Y515" s="963"/>
      <c r="Z515" s="963"/>
    </row>
    <row r="516" spans="1:26" ht="32">
      <c r="A516" s="693"/>
      <c r="B516" s="467"/>
      <c r="C516" s="471" t="s">
        <v>6465</v>
      </c>
      <c r="D516" s="696">
        <v>2</v>
      </c>
      <c r="E516" s="180" t="s">
        <v>561</v>
      </c>
      <c r="F516" s="475"/>
      <c r="G516" s="1052"/>
      <c r="H516" s="893"/>
      <c r="I516" s="893"/>
      <c r="J516" s="893"/>
      <c r="K516" s="960"/>
      <c r="L516" s="960"/>
      <c r="M516" s="960"/>
      <c r="N516" s="963"/>
      <c r="O516" s="963"/>
      <c r="P516" s="963"/>
      <c r="Q516" s="963"/>
      <c r="R516" s="963"/>
      <c r="S516" s="963"/>
      <c r="T516" s="963"/>
      <c r="U516" s="963"/>
      <c r="V516" s="963"/>
      <c r="W516" s="963"/>
      <c r="X516" s="963"/>
      <c r="Y516" s="963"/>
      <c r="Z516" s="963"/>
    </row>
    <row r="517" spans="1:26" ht="34">
      <c r="A517" s="693" t="s">
        <v>1380</v>
      </c>
      <c r="B517" s="467" t="s">
        <v>1381</v>
      </c>
      <c r="C517" s="471" t="s">
        <v>6466</v>
      </c>
      <c r="D517" s="696">
        <v>2</v>
      </c>
      <c r="E517" s="696" t="s">
        <v>599</v>
      </c>
      <c r="F517" s="471" t="s">
        <v>6467</v>
      </c>
      <c r="G517" s="1052"/>
      <c r="H517" s="893"/>
      <c r="I517" s="893"/>
      <c r="J517" s="893"/>
      <c r="K517" s="960"/>
      <c r="L517" s="960"/>
      <c r="M517" s="960"/>
      <c r="N517" s="963"/>
      <c r="O517" s="963"/>
      <c r="P517" s="963"/>
      <c r="Q517" s="963"/>
      <c r="R517" s="963"/>
      <c r="S517" s="963"/>
      <c r="T517" s="963"/>
      <c r="U517" s="963"/>
      <c r="V517" s="963"/>
      <c r="W517" s="963"/>
      <c r="X517" s="963"/>
      <c r="Y517" s="963"/>
      <c r="Z517" s="963"/>
    </row>
    <row r="518" spans="1:26" ht="48">
      <c r="A518" s="693"/>
      <c r="B518" s="467"/>
      <c r="C518" s="471" t="s">
        <v>6468</v>
      </c>
      <c r="D518" s="696">
        <v>2</v>
      </c>
      <c r="E518" s="180" t="s">
        <v>561</v>
      </c>
      <c r="F518" s="471"/>
      <c r="G518" s="1052"/>
      <c r="H518" s="893"/>
      <c r="I518" s="893"/>
      <c r="J518" s="893"/>
      <c r="K518" s="960"/>
      <c r="L518" s="960"/>
      <c r="M518" s="960"/>
      <c r="N518" s="963"/>
      <c r="O518" s="963"/>
      <c r="P518" s="963"/>
      <c r="Q518" s="963"/>
      <c r="R518" s="963"/>
      <c r="S518" s="963"/>
      <c r="T518" s="963"/>
      <c r="U518" s="963"/>
      <c r="V518" s="963"/>
      <c r="W518" s="963"/>
      <c r="X518" s="963"/>
      <c r="Y518" s="963"/>
      <c r="Z518" s="963"/>
    </row>
    <row r="519" spans="1:26" ht="32">
      <c r="A519" s="693"/>
      <c r="B519" s="467"/>
      <c r="C519" s="471" t="s">
        <v>6469</v>
      </c>
      <c r="D519" s="696">
        <v>2</v>
      </c>
      <c r="E519" s="696" t="s">
        <v>599</v>
      </c>
      <c r="F519" s="471"/>
      <c r="G519" s="1052"/>
      <c r="H519" s="893"/>
      <c r="I519" s="893"/>
      <c r="J519" s="893"/>
      <c r="K519" s="960"/>
      <c r="L519" s="960"/>
      <c r="M519" s="960"/>
      <c r="N519" s="963"/>
      <c r="O519" s="963"/>
      <c r="P519" s="963"/>
      <c r="Q519" s="963"/>
      <c r="R519" s="963"/>
      <c r="S519" s="963"/>
      <c r="T519" s="963"/>
      <c r="U519" s="963"/>
      <c r="V519" s="963"/>
      <c r="W519" s="963"/>
      <c r="X519" s="963"/>
      <c r="Y519" s="963"/>
      <c r="Z519" s="963"/>
    </row>
    <row r="520" spans="1:26" ht="32">
      <c r="A520" s="693"/>
      <c r="B520" s="467"/>
      <c r="C520" s="471" t="s">
        <v>6470</v>
      </c>
      <c r="D520" s="696">
        <v>2</v>
      </c>
      <c r="E520" s="696" t="s">
        <v>599</v>
      </c>
      <c r="F520" s="471" t="s">
        <v>6471</v>
      </c>
      <c r="G520" s="1052"/>
      <c r="H520" s="893"/>
      <c r="I520" s="893"/>
      <c r="J520" s="893"/>
      <c r="K520" s="960"/>
      <c r="L520" s="960"/>
      <c r="M520" s="960"/>
      <c r="N520" s="963"/>
      <c r="O520" s="963"/>
      <c r="P520" s="963"/>
      <c r="Q520" s="963"/>
      <c r="R520" s="963"/>
      <c r="S520" s="963"/>
      <c r="T520" s="963"/>
      <c r="U520" s="963"/>
      <c r="V520" s="963"/>
      <c r="W520" s="963"/>
      <c r="X520" s="963"/>
      <c r="Y520" s="963"/>
      <c r="Z520" s="963"/>
    </row>
    <row r="521" spans="1:26" ht="32">
      <c r="A521" s="693"/>
      <c r="B521" s="467"/>
      <c r="C521" s="471" t="s">
        <v>6472</v>
      </c>
      <c r="D521" s="696">
        <v>2</v>
      </c>
      <c r="E521" s="696" t="s">
        <v>599</v>
      </c>
      <c r="F521" s="471" t="s">
        <v>6473</v>
      </c>
      <c r="G521" s="1052"/>
      <c r="H521" s="893"/>
      <c r="I521" s="893"/>
      <c r="J521" s="893"/>
      <c r="K521" s="960"/>
      <c r="L521" s="960"/>
      <c r="M521" s="960"/>
      <c r="N521" s="963"/>
      <c r="O521" s="963"/>
      <c r="P521" s="963"/>
      <c r="Q521" s="963"/>
      <c r="R521" s="963"/>
      <c r="S521" s="963"/>
      <c r="T521" s="963"/>
      <c r="U521" s="963"/>
      <c r="V521" s="963"/>
      <c r="W521" s="963"/>
      <c r="X521" s="963"/>
      <c r="Y521" s="963"/>
      <c r="Z521" s="963"/>
    </row>
    <row r="522" spans="1:26" ht="32">
      <c r="A522" s="693"/>
      <c r="B522" s="467"/>
      <c r="C522" s="471" t="s">
        <v>6474</v>
      </c>
      <c r="D522" s="696">
        <v>2</v>
      </c>
      <c r="E522" s="180" t="s">
        <v>1149</v>
      </c>
      <c r="F522" s="471" t="s">
        <v>6475</v>
      </c>
      <c r="G522" s="1052"/>
      <c r="H522" s="893"/>
      <c r="I522" s="893"/>
      <c r="J522" s="893"/>
      <c r="K522" s="960"/>
      <c r="L522" s="960"/>
      <c r="M522" s="960"/>
      <c r="N522" s="963"/>
      <c r="O522" s="963"/>
      <c r="P522" s="963"/>
      <c r="Q522" s="963"/>
      <c r="R522" s="963"/>
      <c r="S522" s="963"/>
      <c r="T522" s="963"/>
      <c r="U522" s="963"/>
      <c r="V522" s="963"/>
      <c r="W522" s="963"/>
      <c r="X522" s="963"/>
      <c r="Y522" s="963"/>
      <c r="Z522" s="963"/>
    </row>
    <row r="523" spans="1:26" ht="16">
      <c r="A523" s="693"/>
      <c r="B523" s="467"/>
      <c r="C523" s="471" t="s">
        <v>6476</v>
      </c>
      <c r="D523" s="696">
        <v>2</v>
      </c>
      <c r="E523" s="180" t="s">
        <v>599</v>
      </c>
      <c r="F523" s="471" t="s">
        <v>6477</v>
      </c>
      <c r="G523" s="1052"/>
      <c r="H523" s="893"/>
      <c r="I523" s="893"/>
      <c r="J523" s="893"/>
      <c r="K523" s="960"/>
      <c r="L523" s="960"/>
      <c r="M523" s="960"/>
      <c r="N523" s="963"/>
      <c r="O523" s="963"/>
      <c r="P523" s="963"/>
      <c r="Q523" s="963"/>
      <c r="R523" s="963"/>
      <c r="S523" s="963"/>
      <c r="T523" s="963"/>
      <c r="U523" s="963"/>
      <c r="V523" s="963"/>
      <c r="W523" s="963"/>
      <c r="X523" s="963"/>
      <c r="Y523" s="963"/>
      <c r="Z523" s="963"/>
    </row>
    <row r="524" spans="1:26" ht="16">
      <c r="A524" s="693"/>
      <c r="B524" s="467"/>
      <c r="C524" s="471" t="s">
        <v>6472</v>
      </c>
      <c r="D524" s="696">
        <v>2</v>
      </c>
      <c r="E524" s="180" t="s">
        <v>599</v>
      </c>
      <c r="F524" s="475"/>
      <c r="G524" s="1052"/>
      <c r="H524" s="893"/>
      <c r="I524" s="893"/>
      <c r="J524" s="893"/>
      <c r="K524" s="960"/>
      <c r="L524" s="960"/>
      <c r="M524" s="960"/>
      <c r="N524" s="963"/>
      <c r="O524" s="963"/>
      <c r="P524" s="963"/>
      <c r="Q524" s="963"/>
      <c r="R524" s="963"/>
      <c r="S524" s="963"/>
      <c r="T524" s="963"/>
      <c r="U524" s="963"/>
      <c r="V524" s="963"/>
      <c r="W524" s="963"/>
      <c r="X524" s="963"/>
      <c r="Y524" s="963"/>
      <c r="Z524" s="963"/>
    </row>
    <row r="525" spans="1:26" ht="144">
      <c r="A525" s="693"/>
      <c r="B525" s="467"/>
      <c r="C525" s="471" t="s">
        <v>6478</v>
      </c>
      <c r="D525" s="696">
        <v>2</v>
      </c>
      <c r="E525" s="180" t="s">
        <v>599</v>
      </c>
      <c r="F525" s="475" t="s">
        <v>6479</v>
      </c>
      <c r="G525" s="1052"/>
      <c r="H525" s="893"/>
      <c r="I525" s="893"/>
      <c r="J525" s="893"/>
      <c r="K525" s="960"/>
      <c r="L525" s="960"/>
      <c r="M525" s="960"/>
      <c r="N525" s="963"/>
      <c r="O525" s="963"/>
      <c r="P525" s="963"/>
      <c r="Q525" s="963"/>
      <c r="R525" s="963"/>
      <c r="S525" s="963"/>
      <c r="T525" s="963"/>
      <c r="U525" s="963"/>
      <c r="V525" s="963"/>
      <c r="W525" s="963"/>
      <c r="X525" s="963"/>
      <c r="Y525" s="963"/>
      <c r="Z525" s="963"/>
    </row>
    <row r="526" spans="1:26" ht="64">
      <c r="A526" s="693"/>
      <c r="B526" s="467"/>
      <c r="C526" s="471" t="s">
        <v>6480</v>
      </c>
      <c r="D526" s="696">
        <v>2</v>
      </c>
      <c r="E526" s="180" t="s">
        <v>599</v>
      </c>
      <c r="F526" s="475" t="s">
        <v>6481</v>
      </c>
      <c r="G526" s="1052"/>
      <c r="H526" s="893"/>
      <c r="I526" s="893"/>
      <c r="J526" s="893"/>
      <c r="K526" s="960"/>
      <c r="L526" s="960"/>
      <c r="M526" s="960"/>
      <c r="N526" s="963"/>
      <c r="O526" s="963"/>
      <c r="P526" s="963"/>
      <c r="Q526" s="963"/>
      <c r="R526" s="963"/>
      <c r="S526" s="963"/>
      <c r="T526" s="963"/>
      <c r="U526" s="963"/>
      <c r="V526" s="963"/>
      <c r="W526" s="963"/>
      <c r="X526" s="963"/>
      <c r="Y526" s="963"/>
      <c r="Z526" s="963"/>
    </row>
    <row r="527" spans="1:26" ht="34">
      <c r="A527" s="693" t="s">
        <v>1382</v>
      </c>
      <c r="B527" s="467" t="s">
        <v>1383</v>
      </c>
      <c r="C527" s="471" t="s">
        <v>6482</v>
      </c>
      <c r="D527" s="696">
        <v>2</v>
      </c>
      <c r="E527" s="180" t="s">
        <v>599</v>
      </c>
      <c r="F527" s="471" t="s">
        <v>6483</v>
      </c>
      <c r="G527" s="1052"/>
      <c r="H527" s="893"/>
      <c r="I527" s="893"/>
      <c r="J527" s="893"/>
      <c r="K527" s="960"/>
      <c r="L527" s="960"/>
      <c r="M527" s="960"/>
      <c r="N527" s="963"/>
      <c r="O527" s="963"/>
      <c r="P527" s="963"/>
      <c r="Q527" s="963"/>
      <c r="R527" s="963"/>
      <c r="S527" s="963"/>
      <c r="T527" s="963"/>
      <c r="U527" s="963"/>
      <c r="V527" s="963"/>
      <c r="W527" s="963"/>
      <c r="X527" s="963"/>
      <c r="Y527" s="963"/>
      <c r="Z527" s="963"/>
    </row>
    <row r="528" spans="1:26" ht="32">
      <c r="A528" s="693"/>
      <c r="B528" s="467"/>
      <c r="C528" s="471" t="s">
        <v>6484</v>
      </c>
      <c r="D528" s="696">
        <v>2</v>
      </c>
      <c r="E528" s="180" t="s">
        <v>877</v>
      </c>
      <c r="F528" s="471" t="s">
        <v>6485</v>
      </c>
      <c r="G528" s="1052"/>
      <c r="H528" s="893"/>
      <c r="I528" s="893"/>
      <c r="J528" s="893"/>
      <c r="K528" s="960"/>
      <c r="L528" s="960"/>
      <c r="M528" s="960"/>
      <c r="N528" s="963"/>
      <c r="O528" s="963"/>
      <c r="P528" s="963"/>
      <c r="Q528" s="963"/>
      <c r="R528" s="963"/>
      <c r="S528" s="963"/>
      <c r="T528" s="963"/>
      <c r="U528" s="963"/>
      <c r="V528" s="963"/>
      <c r="W528" s="963"/>
      <c r="X528" s="963"/>
      <c r="Y528" s="963"/>
      <c r="Z528" s="963"/>
    </row>
    <row r="529" spans="1:26" ht="32">
      <c r="A529" s="693"/>
      <c r="B529" s="467"/>
      <c r="C529" s="471" t="s">
        <v>6486</v>
      </c>
      <c r="D529" s="696">
        <v>2</v>
      </c>
      <c r="E529" s="180" t="s">
        <v>2984</v>
      </c>
      <c r="F529" s="471" t="s">
        <v>6487</v>
      </c>
      <c r="G529" s="1052"/>
      <c r="H529" s="893"/>
      <c r="I529" s="893"/>
      <c r="J529" s="893"/>
      <c r="K529" s="960"/>
      <c r="L529" s="960"/>
      <c r="M529" s="960"/>
      <c r="N529" s="963"/>
      <c r="O529" s="963"/>
      <c r="P529" s="963"/>
      <c r="Q529" s="963"/>
      <c r="R529" s="963"/>
      <c r="S529" s="963"/>
      <c r="T529" s="963"/>
      <c r="U529" s="963"/>
      <c r="V529" s="963"/>
      <c r="W529" s="963"/>
      <c r="X529" s="963"/>
      <c r="Y529" s="963"/>
      <c r="Z529" s="963"/>
    </row>
    <row r="530" spans="1:26" ht="32">
      <c r="A530" s="693"/>
      <c r="B530" s="467"/>
      <c r="C530" s="471" t="s">
        <v>6488</v>
      </c>
      <c r="D530" s="696">
        <v>2</v>
      </c>
      <c r="E530" s="180" t="s">
        <v>2984</v>
      </c>
      <c r="F530" s="471" t="s">
        <v>6489</v>
      </c>
      <c r="G530" s="1052"/>
      <c r="H530" s="893"/>
      <c r="I530" s="893"/>
      <c r="J530" s="893"/>
      <c r="K530" s="960"/>
      <c r="L530" s="960"/>
      <c r="M530" s="960"/>
      <c r="N530" s="963"/>
      <c r="O530" s="963"/>
      <c r="P530" s="963"/>
      <c r="Q530" s="963"/>
      <c r="R530" s="963"/>
      <c r="S530" s="963"/>
      <c r="T530" s="963"/>
      <c r="U530" s="963"/>
      <c r="V530" s="963"/>
      <c r="W530" s="963"/>
      <c r="X530" s="963"/>
      <c r="Y530" s="963"/>
      <c r="Z530" s="963"/>
    </row>
    <row r="531" spans="1:26" ht="48">
      <c r="A531" s="693" t="s">
        <v>1384</v>
      </c>
      <c r="B531" s="467" t="s">
        <v>1385</v>
      </c>
      <c r="C531" s="471" t="s">
        <v>6490</v>
      </c>
      <c r="D531" s="696">
        <v>2</v>
      </c>
      <c r="E531" s="180" t="s">
        <v>2984</v>
      </c>
      <c r="F531" s="475" t="s">
        <v>6491</v>
      </c>
      <c r="G531" s="1052"/>
      <c r="H531" s="893"/>
      <c r="I531" s="893"/>
      <c r="J531" s="893"/>
      <c r="K531" s="960"/>
      <c r="L531" s="960"/>
      <c r="M531" s="960"/>
      <c r="N531" s="963"/>
      <c r="O531" s="963"/>
      <c r="P531" s="963"/>
      <c r="Q531" s="963"/>
      <c r="R531" s="963"/>
      <c r="S531" s="963"/>
      <c r="T531" s="963"/>
      <c r="U531" s="963"/>
      <c r="V531" s="963"/>
      <c r="W531" s="963"/>
      <c r="X531" s="963"/>
      <c r="Y531" s="963"/>
      <c r="Z531" s="963"/>
    </row>
    <row r="532" spans="1:26" ht="16">
      <c r="A532" s="693"/>
      <c r="B532" s="467"/>
      <c r="C532" s="471" t="s">
        <v>6492</v>
      </c>
      <c r="D532" s="696">
        <v>2</v>
      </c>
      <c r="E532" s="180" t="s">
        <v>2984</v>
      </c>
      <c r="F532" s="475" t="s">
        <v>6493</v>
      </c>
      <c r="G532" s="1052"/>
      <c r="H532" s="893"/>
      <c r="I532" s="893"/>
      <c r="J532" s="893"/>
      <c r="K532" s="960"/>
      <c r="L532" s="960"/>
      <c r="M532" s="960"/>
      <c r="N532" s="963"/>
      <c r="O532" s="963"/>
      <c r="P532" s="963"/>
      <c r="Q532" s="963"/>
      <c r="R532" s="963"/>
      <c r="S532" s="963"/>
      <c r="T532" s="963"/>
      <c r="U532" s="963"/>
      <c r="V532" s="963"/>
      <c r="W532" s="963"/>
      <c r="X532" s="963"/>
      <c r="Y532" s="963"/>
      <c r="Z532" s="963"/>
    </row>
    <row r="533" spans="1:26" ht="16">
      <c r="A533" s="693"/>
      <c r="B533" s="467"/>
      <c r="C533" s="471" t="s">
        <v>6494</v>
      </c>
      <c r="D533" s="696">
        <v>2</v>
      </c>
      <c r="E533" s="180" t="s">
        <v>2984</v>
      </c>
      <c r="F533" s="475"/>
      <c r="G533" s="1052"/>
      <c r="H533" s="893"/>
      <c r="I533" s="893"/>
      <c r="J533" s="893"/>
      <c r="K533" s="960"/>
      <c r="L533" s="960"/>
      <c r="M533" s="960"/>
      <c r="N533" s="963"/>
      <c r="O533" s="963"/>
      <c r="P533" s="963"/>
      <c r="Q533" s="963"/>
      <c r="R533" s="963"/>
      <c r="S533" s="963"/>
      <c r="T533" s="963"/>
      <c r="U533" s="963"/>
      <c r="V533" s="963"/>
      <c r="W533" s="963"/>
      <c r="X533" s="963"/>
      <c r="Y533" s="963"/>
      <c r="Z533" s="963"/>
    </row>
    <row r="534" spans="1:26" ht="34">
      <c r="A534" s="693" t="s">
        <v>1386</v>
      </c>
      <c r="B534" s="467" t="s">
        <v>1387</v>
      </c>
      <c r="C534" s="471" t="s">
        <v>6495</v>
      </c>
      <c r="D534" s="696">
        <v>2</v>
      </c>
      <c r="E534" s="696" t="s">
        <v>599</v>
      </c>
      <c r="F534" s="471" t="s">
        <v>6496</v>
      </c>
      <c r="G534" s="1052"/>
      <c r="H534" s="893"/>
      <c r="I534" s="893"/>
      <c r="J534" s="893"/>
      <c r="K534" s="960"/>
      <c r="L534" s="960"/>
      <c r="M534" s="960"/>
      <c r="N534" s="963"/>
      <c r="O534" s="963"/>
      <c r="P534" s="963"/>
      <c r="Q534" s="963"/>
      <c r="R534" s="963"/>
      <c r="S534" s="963"/>
      <c r="T534" s="963"/>
      <c r="U534" s="963"/>
      <c r="V534" s="963"/>
      <c r="W534" s="963"/>
      <c r="X534" s="963"/>
      <c r="Y534" s="963"/>
      <c r="Z534" s="963"/>
    </row>
    <row r="535" spans="1:26" ht="32">
      <c r="A535" s="693"/>
      <c r="B535" s="467"/>
      <c r="C535" s="471" t="s">
        <v>6497</v>
      </c>
      <c r="D535" s="696">
        <v>2</v>
      </c>
      <c r="E535" s="696" t="s">
        <v>599</v>
      </c>
      <c r="F535" s="471" t="s">
        <v>6498</v>
      </c>
      <c r="G535" s="1052"/>
      <c r="H535" s="893"/>
      <c r="I535" s="893"/>
      <c r="J535" s="893"/>
      <c r="K535" s="960"/>
      <c r="L535" s="960"/>
      <c r="M535" s="960"/>
      <c r="N535" s="963"/>
      <c r="O535" s="963"/>
      <c r="P535" s="963"/>
      <c r="Q535" s="963"/>
      <c r="R535" s="963"/>
      <c r="S535" s="963"/>
      <c r="T535" s="963"/>
      <c r="U535" s="963"/>
      <c r="V535" s="963"/>
      <c r="W535" s="963"/>
      <c r="X535" s="963"/>
      <c r="Y535" s="963"/>
      <c r="Z535" s="963"/>
    </row>
    <row r="536" spans="1:26" ht="64">
      <c r="A536" s="693"/>
      <c r="B536" s="467"/>
      <c r="C536" s="471" t="s">
        <v>6499</v>
      </c>
      <c r="D536" s="696">
        <v>2</v>
      </c>
      <c r="E536" s="696" t="s">
        <v>599</v>
      </c>
      <c r="F536" s="471" t="s">
        <v>6500</v>
      </c>
      <c r="G536" s="1052"/>
      <c r="H536" s="893"/>
      <c r="I536" s="893"/>
      <c r="J536" s="893"/>
      <c r="K536" s="960"/>
      <c r="L536" s="960"/>
      <c r="M536" s="960"/>
      <c r="N536" s="963"/>
      <c r="O536" s="963"/>
      <c r="P536" s="963"/>
      <c r="Q536" s="963"/>
      <c r="R536" s="963"/>
      <c r="S536" s="963"/>
      <c r="T536" s="963"/>
      <c r="U536" s="963"/>
      <c r="V536" s="963"/>
      <c r="W536" s="963"/>
      <c r="X536" s="963"/>
      <c r="Y536" s="963"/>
      <c r="Z536" s="963"/>
    </row>
    <row r="537" spans="1:26" ht="34">
      <c r="A537" s="693" t="s">
        <v>1388</v>
      </c>
      <c r="B537" s="467" t="s">
        <v>1389</v>
      </c>
      <c r="C537" s="471" t="s">
        <v>6501</v>
      </c>
      <c r="D537" s="696">
        <v>2</v>
      </c>
      <c r="E537" s="696" t="s">
        <v>599</v>
      </c>
      <c r="F537" s="471" t="s">
        <v>6496</v>
      </c>
      <c r="G537" s="1052"/>
      <c r="H537" s="893"/>
      <c r="I537" s="893"/>
      <c r="J537" s="893"/>
      <c r="K537" s="960"/>
      <c r="L537" s="960"/>
      <c r="M537" s="960"/>
      <c r="N537" s="963"/>
      <c r="O537" s="963"/>
      <c r="P537" s="963"/>
      <c r="Q537" s="963"/>
      <c r="R537" s="963"/>
      <c r="S537" s="963"/>
      <c r="T537" s="963"/>
      <c r="U537" s="963"/>
      <c r="V537" s="963"/>
      <c r="W537" s="963"/>
      <c r="X537" s="963"/>
      <c r="Y537" s="963"/>
      <c r="Z537" s="963"/>
    </row>
    <row r="538" spans="1:26" ht="144">
      <c r="A538" s="693"/>
      <c r="B538" s="467"/>
      <c r="C538" s="471" t="s">
        <v>6502</v>
      </c>
      <c r="D538" s="696">
        <v>2</v>
      </c>
      <c r="E538" s="696" t="s">
        <v>599</v>
      </c>
      <c r="F538" s="475" t="s">
        <v>6503</v>
      </c>
      <c r="G538" s="1052"/>
      <c r="H538" s="893"/>
      <c r="I538" s="893"/>
      <c r="J538" s="893"/>
      <c r="K538" s="960"/>
      <c r="L538" s="960"/>
      <c r="M538" s="960"/>
      <c r="N538" s="963"/>
      <c r="O538" s="963"/>
      <c r="P538" s="963"/>
      <c r="Q538" s="963"/>
      <c r="R538" s="963"/>
      <c r="S538" s="963"/>
      <c r="T538" s="963"/>
      <c r="U538" s="963"/>
      <c r="V538" s="963"/>
      <c r="W538" s="963"/>
      <c r="X538" s="963"/>
      <c r="Y538" s="963"/>
      <c r="Z538" s="963"/>
    </row>
    <row r="539" spans="1:26" ht="42" hidden="1" customHeight="1">
      <c r="A539" s="310"/>
      <c r="B539" s="214" t="s">
        <v>1398</v>
      </c>
      <c r="C539" s="325"/>
      <c r="D539" s="325"/>
      <c r="E539" s="325"/>
      <c r="F539" s="325"/>
      <c r="G539" s="325"/>
      <c r="I539" s="105"/>
      <c r="J539" s="105"/>
      <c r="K539" s="106"/>
      <c r="L539" s="106"/>
      <c r="M539" s="106"/>
      <c r="N539" s="106"/>
      <c r="O539" s="106"/>
      <c r="P539" s="106"/>
      <c r="Q539" s="106"/>
      <c r="R539" s="106"/>
      <c r="S539" s="106"/>
      <c r="T539" s="106"/>
      <c r="U539" s="106"/>
      <c r="V539" s="106"/>
      <c r="W539" s="106"/>
      <c r="X539" s="106"/>
      <c r="Y539" s="106"/>
      <c r="Z539" s="106"/>
    </row>
    <row r="540" spans="1:26" ht="39.75" hidden="1" customHeight="1">
      <c r="A540" s="349" t="s">
        <v>148</v>
      </c>
      <c r="B540" s="324" t="s">
        <v>149</v>
      </c>
      <c r="C540" s="456"/>
      <c r="D540" s="456"/>
      <c r="E540" s="456"/>
      <c r="F540" s="456"/>
      <c r="G540" s="457"/>
      <c r="H540" s="458"/>
      <c r="I540" s="105">
        <f>SUM(D541:D544)</f>
        <v>0</v>
      </c>
      <c r="J540" s="105">
        <f>COUNT(D541:D544)*2</f>
        <v>0</v>
      </c>
      <c r="K540" s="106"/>
      <c r="L540" s="106"/>
      <c r="M540" s="106"/>
      <c r="N540" s="106"/>
      <c r="O540" s="106"/>
      <c r="P540" s="106"/>
      <c r="Q540" s="106"/>
      <c r="R540" s="106"/>
      <c r="S540" s="106"/>
      <c r="T540" s="106"/>
      <c r="U540" s="106"/>
      <c r="V540" s="106"/>
      <c r="W540" s="106"/>
      <c r="X540" s="106"/>
      <c r="Y540" s="106"/>
      <c r="Z540" s="106"/>
    </row>
    <row r="541" spans="1:26" ht="30.75" hidden="1" customHeight="1">
      <c r="A541" s="310" t="s">
        <v>1390</v>
      </c>
      <c r="B541" s="122" t="s">
        <v>1391</v>
      </c>
      <c r="C541" s="141"/>
      <c r="D541" s="124"/>
      <c r="E541" s="141"/>
      <c r="F541" s="141"/>
      <c r="G541" s="141"/>
      <c r="H541" s="106"/>
      <c r="I541" s="105"/>
      <c r="J541" s="105"/>
      <c r="K541" s="106"/>
      <c r="L541" s="106"/>
      <c r="M541" s="106"/>
      <c r="N541" s="106"/>
      <c r="O541" s="106"/>
      <c r="P541" s="106"/>
      <c r="Q541" s="106"/>
      <c r="R541" s="106"/>
      <c r="S541" s="106"/>
      <c r="T541" s="106"/>
      <c r="U541" s="106"/>
      <c r="V541" s="106"/>
      <c r="W541" s="106"/>
      <c r="X541" s="106"/>
      <c r="Y541" s="106"/>
      <c r="Z541" s="106"/>
    </row>
    <row r="542" spans="1:26" ht="30.75" hidden="1" customHeight="1">
      <c r="A542" s="310" t="s">
        <v>1392</v>
      </c>
      <c r="B542" s="122" t="s">
        <v>1393</v>
      </c>
      <c r="C542" s="141"/>
      <c r="D542" s="124"/>
      <c r="E542" s="141"/>
      <c r="F542" s="141"/>
      <c r="G542" s="141"/>
      <c r="H542" s="106"/>
      <c r="I542" s="105"/>
      <c r="J542" s="105"/>
      <c r="K542" s="106"/>
      <c r="L542" s="106"/>
      <c r="M542" s="106"/>
      <c r="N542" s="106"/>
      <c r="O542" s="106"/>
      <c r="P542" s="106"/>
      <c r="Q542" s="106"/>
      <c r="R542" s="106"/>
      <c r="S542" s="106"/>
      <c r="T542" s="106"/>
      <c r="U542" s="106"/>
      <c r="V542" s="106"/>
      <c r="W542" s="106"/>
      <c r="X542" s="106"/>
      <c r="Y542" s="106"/>
      <c r="Z542" s="106"/>
    </row>
    <row r="543" spans="1:26" ht="30.75" hidden="1" customHeight="1">
      <c r="A543" s="310" t="s">
        <v>1394</v>
      </c>
      <c r="B543" s="122" t="s">
        <v>1395</v>
      </c>
      <c r="C543" s="141"/>
      <c r="D543" s="124"/>
      <c r="E543" s="141"/>
      <c r="F543" s="141"/>
      <c r="G543" s="141"/>
      <c r="H543" s="106"/>
      <c r="I543" s="105"/>
      <c r="J543" s="105"/>
      <c r="K543" s="106"/>
      <c r="L543" s="106"/>
      <c r="M543" s="106"/>
      <c r="N543" s="106"/>
      <c r="O543" s="106"/>
      <c r="P543" s="106"/>
      <c r="Q543" s="106"/>
      <c r="R543" s="106"/>
      <c r="S543" s="106"/>
      <c r="T543" s="106"/>
      <c r="U543" s="106"/>
      <c r="V543" s="106"/>
      <c r="W543" s="106"/>
      <c r="X543" s="106"/>
      <c r="Y543" s="106"/>
      <c r="Z543" s="106"/>
    </row>
    <row r="544" spans="1:26" ht="30.75" hidden="1" customHeight="1">
      <c r="A544" s="310" t="s">
        <v>1396</v>
      </c>
      <c r="B544" s="122" t="s">
        <v>1397</v>
      </c>
      <c r="C544" s="141"/>
      <c r="D544" s="124"/>
      <c r="E544" s="141"/>
      <c r="F544" s="141"/>
      <c r="G544" s="141"/>
      <c r="H544" s="106"/>
      <c r="I544" s="105"/>
      <c r="J544" s="105"/>
      <c r="K544" s="106"/>
      <c r="L544" s="106"/>
      <c r="M544" s="106"/>
      <c r="N544" s="106"/>
      <c r="O544" s="106"/>
      <c r="P544" s="106"/>
      <c r="Q544" s="106"/>
      <c r="R544" s="106"/>
      <c r="S544" s="106"/>
      <c r="T544" s="106"/>
      <c r="U544" s="106"/>
      <c r="V544" s="106"/>
      <c r="W544" s="106"/>
      <c r="X544" s="106"/>
      <c r="Y544" s="106"/>
      <c r="Z544" s="106"/>
    </row>
    <row r="545" spans="1:26" ht="39.75" hidden="1" customHeight="1">
      <c r="A545" s="349" t="s">
        <v>150</v>
      </c>
      <c r="B545" s="324" t="s">
        <v>151</v>
      </c>
      <c r="C545" s="456"/>
      <c r="D545" s="456"/>
      <c r="E545" s="456"/>
      <c r="F545" s="456"/>
      <c r="G545" s="457"/>
      <c r="H545" s="458"/>
      <c r="I545" s="105">
        <f>SUM(D546:D561)</f>
        <v>0</v>
      </c>
      <c r="J545" s="105">
        <f>COUNT(D546:D561)*2</f>
        <v>0</v>
      </c>
      <c r="K545" s="106"/>
      <c r="L545" s="106"/>
      <c r="M545" s="106"/>
      <c r="N545" s="106"/>
      <c r="O545" s="106"/>
      <c r="P545" s="106"/>
      <c r="Q545" s="106"/>
      <c r="R545" s="106"/>
      <c r="S545" s="106"/>
      <c r="T545" s="106"/>
      <c r="U545" s="106"/>
      <c r="V545" s="106"/>
      <c r="W545" s="106"/>
      <c r="X545" s="106"/>
      <c r="Y545" s="106"/>
      <c r="Z545" s="106"/>
    </row>
    <row r="546" spans="1:26" ht="62.25" hidden="1" customHeight="1">
      <c r="A546" s="310" t="s">
        <v>1399</v>
      </c>
      <c r="B546" s="122" t="s">
        <v>1400</v>
      </c>
      <c r="C546" s="141"/>
      <c r="D546" s="124"/>
      <c r="E546" s="141"/>
      <c r="F546" s="141"/>
      <c r="G546" s="141"/>
      <c r="H546" s="106"/>
      <c r="I546" s="105"/>
      <c r="J546" s="105"/>
      <c r="K546" s="106"/>
      <c r="L546" s="106"/>
      <c r="M546" s="106"/>
      <c r="N546" s="106"/>
      <c r="O546" s="106"/>
      <c r="P546" s="106"/>
      <c r="Q546" s="106"/>
      <c r="R546" s="106"/>
      <c r="S546" s="106"/>
      <c r="T546" s="106"/>
      <c r="U546" s="106"/>
      <c r="V546" s="106"/>
      <c r="W546" s="106"/>
      <c r="X546" s="106"/>
      <c r="Y546" s="106"/>
      <c r="Z546" s="106"/>
    </row>
    <row r="547" spans="1:26" ht="46.5" hidden="1" customHeight="1">
      <c r="A547" s="310" t="s">
        <v>1401</v>
      </c>
      <c r="B547" s="122" t="s">
        <v>1402</v>
      </c>
      <c r="C547" s="141"/>
      <c r="D547" s="124"/>
      <c r="E547" s="141"/>
      <c r="F547" s="141"/>
      <c r="G547" s="141"/>
      <c r="H547" s="106"/>
      <c r="I547" s="105"/>
      <c r="J547" s="105"/>
      <c r="K547" s="106"/>
      <c r="L547" s="106"/>
      <c r="M547" s="106"/>
      <c r="N547" s="106"/>
      <c r="O547" s="106"/>
      <c r="P547" s="106"/>
      <c r="Q547" s="106"/>
      <c r="R547" s="106"/>
      <c r="S547" s="106"/>
      <c r="T547" s="106"/>
      <c r="U547" s="106"/>
      <c r="V547" s="106"/>
      <c r="W547" s="106"/>
      <c r="X547" s="106"/>
      <c r="Y547" s="106"/>
      <c r="Z547" s="106"/>
    </row>
    <row r="548" spans="1:26" ht="46.5" hidden="1" customHeight="1">
      <c r="A548" s="310" t="s">
        <v>1403</v>
      </c>
      <c r="B548" s="122" t="s">
        <v>1404</v>
      </c>
      <c r="C548" s="141"/>
      <c r="D548" s="124"/>
      <c r="E548" s="141"/>
      <c r="F548" s="141"/>
      <c r="G548" s="141"/>
      <c r="H548" s="106"/>
      <c r="I548" s="105"/>
      <c r="J548" s="105"/>
      <c r="K548" s="106"/>
      <c r="L548" s="106"/>
      <c r="M548" s="106"/>
      <c r="N548" s="106"/>
      <c r="O548" s="106"/>
      <c r="P548" s="106"/>
      <c r="Q548" s="106"/>
      <c r="R548" s="106"/>
      <c r="S548" s="106"/>
      <c r="T548" s="106"/>
      <c r="U548" s="106"/>
      <c r="V548" s="106"/>
      <c r="W548" s="106"/>
      <c r="X548" s="106"/>
      <c r="Y548" s="106"/>
      <c r="Z548" s="106"/>
    </row>
    <row r="549" spans="1:26" ht="46.5" hidden="1" customHeight="1">
      <c r="A549" s="310" t="s">
        <v>1405</v>
      </c>
      <c r="B549" s="122" t="s">
        <v>1406</v>
      </c>
      <c r="C549" s="141"/>
      <c r="D549" s="124"/>
      <c r="E549" s="141"/>
      <c r="F549" s="141"/>
      <c r="G549" s="141"/>
      <c r="H549" s="106"/>
      <c r="I549" s="105"/>
      <c r="J549" s="105"/>
      <c r="K549" s="106"/>
      <c r="L549" s="106"/>
      <c r="M549" s="106"/>
      <c r="N549" s="106"/>
      <c r="O549" s="106"/>
      <c r="P549" s="106"/>
      <c r="Q549" s="106"/>
      <c r="R549" s="106"/>
      <c r="S549" s="106"/>
      <c r="T549" s="106"/>
      <c r="U549" s="106"/>
      <c r="V549" s="106"/>
      <c r="W549" s="106"/>
      <c r="X549" s="106"/>
      <c r="Y549" s="106"/>
      <c r="Z549" s="106"/>
    </row>
    <row r="550" spans="1:26" ht="46.5" hidden="1" customHeight="1">
      <c r="A550" s="310" t="s">
        <v>1407</v>
      </c>
      <c r="B550" s="122" t="s">
        <v>1408</v>
      </c>
      <c r="C550" s="141"/>
      <c r="D550" s="124"/>
      <c r="E550" s="141"/>
      <c r="F550" s="141"/>
      <c r="G550" s="141"/>
      <c r="H550" s="106"/>
      <c r="I550" s="105"/>
      <c r="J550" s="105"/>
      <c r="K550" s="106"/>
      <c r="L550" s="106"/>
      <c r="M550" s="106"/>
      <c r="N550" s="106"/>
      <c r="O550" s="106"/>
      <c r="P550" s="106"/>
      <c r="Q550" s="106"/>
      <c r="R550" s="106"/>
      <c r="S550" s="106"/>
      <c r="T550" s="106"/>
      <c r="U550" s="106"/>
      <c r="V550" s="106"/>
      <c r="W550" s="106"/>
      <c r="X550" s="106"/>
      <c r="Y550" s="106"/>
      <c r="Z550" s="106"/>
    </row>
    <row r="551" spans="1:26" ht="46.5" hidden="1" customHeight="1">
      <c r="A551" s="310" t="s">
        <v>1409</v>
      </c>
      <c r="B551" s="122" t="s">
        <v>1410</v>
      </c>
      <c r="C551" s="141"/>
      <c r="D551" s="124"/>
      <c r="E551" s="141"/>
      <c r="F551" s="141"/>
      <c r="G551" s="141"/>
      <c r="H551" s="106"/>
      <c r="I551" s="105"/>
      <c r="J551" s="105"/>
      <c r="K551" s="106"/>
      <c r="L551" s="106"/>
      <c r="M551" s="106"/>
      <c r="N551" s="106"/>
      <c r="O551" s="106"/>
      <c r="P551" s="106"/>
      <c r="Q551" s="106"/>
      <c r="R551" s="106"/>
      <c r="S551" s="106"/>
      <c r="T551" s="106"/>
      <c r="U551" s="106"/>
      <c r="V551" s="106"/>
      <c r="W551" s="106"/>
      <c r="X551" s="106"/>
      <c r="Y551" s="106"/>
      <c r="Z551" s="106"/>
    </row>
    <row r="552" spans="1:26" ht="62.25" hidden="1" customHeight="1">
      <c r="A552" s="310" t="s">
        <v>1411</v>
      </c>
      <c r="B552" s="122" t="s">
        <v>1412</v>
      </c>
      <c r="C552" s="141"/>
      <c r="D552" s="124"/>
      <c r="E552" s="141"/>
      <c r="F552" s="141"/>
      <c r="G552" s="141"/>
      <c r="H552" s="106"/>
      <c r="I552" s="105"/>
      <c r="J552" s="105"/>
      <c r="K552" s="106"/>
      <c r="L552" s="106"/>
      <c r="M552" s="106"/>
      <c r="N552" s="106"/>
      <c r="O552" s="106"/>
      <c r="P552" s="106"/>
      <c r="Q552" s="106"/>
      <c r="R552" s="106"/>
      <c r="S552" s="106"/>
      <c r="T552" s="106"/>
      <c r="U552" s="106"/>
      <c r="V552" s="106"/>
      <c r="W552" s="106"/>
      <c r="X552" s="106"/>
      <c r="Y552" s="106"/>
      <c r="Z552" s="106"/>
    </row>
    <row r="553" spans="1:26" ht="108.75" hidden="1" customHeight="1">
      <c r="A553" s="310" t="s">
        <v>1413</v>
      </c>
      <c r="B553" s="122" t="s">
        <v>1414</v>
      </c>
      <c r="C553" s="141"/>
      <c r="D553" s="124"/>
      <c r="E553" s="141"/>
      <c r="F553" s="141"/>
      <c r="G553" s="141"/>
      <c r="H553" s="106"/>
      <c r="I553" s="105"/>
      <c r="J553" s="105"/>
      <c r="K553" s="106"/>
      <c r="L553" s="106"/>
      <c r="M553" s="106"/>
      <c r="N553" s="106"/>
      <c r="O553" s="106"/>
      <c r="P553" s="106"/>
      <c r="Q553" s="106"/>
      <c r="R553" s="106"/>
      <c r="S553" s="106"/>
      <c r="T553" s="106"/>
      <c r="U553" s="106"/>
      <c r="V553" s="106"/>
      <c r="W553" s="106"/>
      <c r="X553" s="106"/>
      <c r="Y553" s="106"/>
      <c r="Z553" s="106"/>
    </row>
    <row r="554" spans="1:26" ht="46.5" hidden="1" customHeight="1">
      <c r="A554" s="310" t="s">
        <v>1417</v>
      </c>
      <c r="B554" s="122" t="s">
        <v>1418</v>
      </c>
      <c r="C554" s="141"/>
      <c r="D554" s="124"/>
      <c r="E554" s="141"/>
      <c r="F554" s="141"/>
      <c r="G554" s="141"/>
      <c r="H554" s="106"/>
      <c r="I554" s="105"/>
      <c r="J554" s="105"/>
      <c r="K554" s="106"/>
      <c r="L554" s="106"/>
      <c r="M554" s="106"/>
      <c r="N554" s="106"/>
      <c r="O554" s="106"/>
      <c r="P554" s="106"/>
      <c r="Q554" s="106"/>
      <c r="R554" s="106"/>
      <c r="S554" s="106"/>
      <c r="T554" s="106"/>
      <c r="U554" s="106"/>
      <c r="V554" s="106"/>
      <c r="W554" s="106"/>
      <c r="X554" s="106"/>
      <c r="Y554" s="106"/>
      <c r="Z554" s="106"/>
    </row>
    <row r="555" spans="1:26" ht="62.25" hidden="1" customHeight="1">
      <c r="A555" s="310" t="s">
        <v>1419</v>
      </c>
      <c r="B555" s="122" t="s">
        <v>1420</v>
      </c>
      <c r="C555" s="141"/>
      <c r="D555" s="124"/>
      <c r="E555" s="141"/>
      <c r="F555" s="141"/>
      <c r="G555" s="141"/>
      <c r="H555" s="106"/>
      <c r="I555" s="105"/>
      <c r="J555" s="105"/>
      <c r="K555" s="106"/>
      <c r="L555" s="106"/>
      <c r="M555" s="106"/>
      <c r="N555" s="106"/>
      <c r="O555" s="106"/>
      <c r="P555" s="106"/>
      <c r="Q555" s="106"/>
      <c r="R555" s="106"/>
      <c r="S555" s="106"/>
      <c r="T555" s="106"/>
      <c r="U555" s="106"/>
      <c r="V555" s="106"/>
      <c r="W555" s="106"/>
      <c r="X555" s="106"/>
      <c r="Y555" s="106"/>
      <c r="Z555" s="106"/>
    </row>
    <row r="556" spans="1:26" ht="46.5" hidden="1" customHeight="1">
      <c r="A556" s="310" t="s">
        <v>2472</v>
      </c>
      <c r="B556" s="122" t="s">
        <v>2473</v>
      </c>
      <c r="C556" s="141"/>
      <c r="D556" s="124"/>
      <c r="E556" s="141"/>
      <c r="F556" s="141"/>
      <c r="G556" s="141"/>
      <c r="H556" s="106"/>
      <c r="I556" s="105"/>
      <c r="J556" s="105"/>
      <c r="K556" s="106"/>
      <c r="L556" s="106"/>
      <c r="M556" s="106"/>
      <c r="N556" s="106"/>
      <c r="O556" s="106"/>
      <c r="P556" s="106"/>
      <c r="Q556" s="106"/>
      <c r="R556" s="106"/>
      <c r="S556" s="106"/>
      <c r="T556" s="106"/>
      <c r="U556" s="106"/>
      <c r="V556" s="106"/>
      <c r="W556" s="106"/>
      <c r="X556" s="106"/>
      <c r="Y556" s="106"/>
      <c r="Z556" s="106"/>
    </row>
    <row r="557" spans="1:26" ht="46.5" hidden="1" customHeight="1">
      <c r="A557" s="121" t="s">
        <v>1423</v>
      </c>
      <c r="B557" s="122" t="s">
        <v>1424</v>
      </c>
      <c r="C557" s="143"/>
      <c r="D557" s="131"/>
      <c r="E557" s="131"/>
      <c r="F557" s="149"/>
      <c r="G557" s="144"/>
      <c r="H557" s="516"/>
      <c r="I557" s="105"/>
      <c r="J557" s="105"/>
      <c r="K557" s="106"/>
      <c r="L557" s="106"/>
      <c r="M557" s="106"/>
      <c r="N557" s="106"/>
      <c r="O557" s="106"/>
      <c r="P557" s="106"/>
      <c r="Q557" s="106"/>
      <c r="R557" s="106"/>
      <c r="S557" s="106"/>
      <c r="T557" s="106"/>
      <c r="U557" s="106"/>
      <c r="V557" s="106"/>
      <c r="W557" s="106"/>
      <c r="X557" s="106"/>
      <c r="Y557" s="106"/>
      <c r="Z557" s="106"/>
    </row>
    <row r="558" spans="1:26" ht="14.25" hidden="1" customHeight="1">
      <c r="A558" s="121" t="s">
        <v>152</v>
      </c>
      <c r="B558" s="517" t="s">
        <v>1425</v>
      </c>
      <c r="C558" s="518"/>
      <c r="D558" s="518"/>
      <c r="E558" s="518"/>
      <c r="F558" s="518"/>
      <c r="G558" s="519"/>
      <c r="H558" s="520"/>
      <c r="I558" s="105"/>
      <c r="J558" s="105"/>
      <c r="K558" s="106"/>
      <c r="L558" s="106"/>
      <c r="M558" s="106"/>
      <c r="N558" s="106"/>
      <c r="O558" s="106"/>
      <c r="P558" s="106"/>
      <c r="Q558" s="106"/>
      <c r="R558" s="106"/>
      <c r="S558" s="106"/>
      <c r="T558" s="106"/>
      <c r="U558" s="106"/>
      <c r="V558" s="106"/>
      <c r="W558" s="106"/>
      <c r="X558" s="106"/>
      <c r="Y558" s="106"/>
      <c r="Z558" s="106"/>
    </row>
    <row r="559" spans="1:26" ht="14.25" hidden="1" customHeight="1">
      <c r="A559" s="222" t="s">
        <v>1426</v>
      </c>
      <c r="B559" s="223"/>
      <c r="C559" s="223"/>
      <c r="D559" s="223"/>
      <c r="E559" s="223"/>
      <c r="F559" s="223"/>
      <c r="G559" s="224"/>
      <c r="H559" s="521"/>
      <c r="I559" s="105"/>
      <c r="J559" s="105"/>
      <c r="K559" s="106"/>
      <c r="L559" s="106"/>
      <c r="M559" s="106"/>
      <c r="N559" s="106"/>
      <c r="O559" s="106"/>
      <c r="P559" s="106"/>
      <c r="Q559" s="106"/>
      <c r="R559" s="106"/>
      <c r="S559" s="106"/>
      <c r="T559" s="106"/>
      <c r="U559" s="106"/>
      <c r="V559" s="106"/>
      <c r="W559" s="106"/>
      <c r="X559" s="106"/>
      <c r="Y559" s="106"/>
      <c r="Z559" s="106"/>
    </row>
    <row r="560" spans="1:26" ht="14.25" hidden="1" customHeight="1">
      <c r="A560" s="222" t="s">
        <v>1427</v>
      </c>
      <c r="B560" s="223"/>
      <c r="C560" s="223"/>
      <c r="D560" s="223"/>
      <c r="E560" s="223"/>
      <c r="F560" s="223"/>
      <c r="G560" s="224"/>
      <c r="H560" s="521"/>
      <c r="I560" s="105"/>
      <c r="J560" s="105"/>
      <c r="K560" s="106"/>
      <c r="L560" s="106"/>
      <c r="M560" s="106"/>
      <c r="N560" s="106"/>
      <c r="O560" s="106"/>
      <c r="P560" s="106"/>
      <c r="Q560" s="106"/>
      <c r="R560" s="106"/>
      <c r="S560" s="106"/>
      <c r="T560" s="106"/>
      <c r="U560" s="106"/>
      <c r="V560" s="106"/>
      <c r="W560" s="106"/>
      <c r="X560" s="106"/>
      <c r="Y560" s="106"/>
      <c r="Z560" s="106"/>
    </row>
    <row r="561" spans="1:26" ht="14.25" hidden="1" customHeight="1">
      <c r="A561" s="222" t="s">
        <v>1428</v>
      </c>
      <c r="B561" s="223"/>
      <c r="C561" s="223"/>
      <c r="D561" s="223"/>
      <c r="E561" s="223"/>
      <c r="F561" s="223"/>
      <c r="G561" s="224"/>
      <c r="H561" s="521"/>
      <c r="I561" s="105"/>
      <c r="J561" s="105"/>
      <c r="K561" s="106"/>
      <c r="L561" s="106"/>
      <c r="M561" s="106"/>
      <c r="N561" s="106"/>
      <c r="O561" s="106"/>
      <c r="P561" s="106"/>
      <c r="Q561" s="106"/>
      <c r="R561" s="106"/>
      <c r="S561" s="106"/>
      <c r="T561" s="106"/>
      <c r="U561" s="106"/>
      <c r="V561" s="106"/>
      <c r="W561" s="106"/>
      <c r="X561" s="106"/>
      <c r="Y561" s="106"/>
      <c r="Z561" s="106"/>
    </row>
    <row r="562" spans="1:26" ht="21">
      <c r="A562" s="1083"/>
      <c r="B562" s="1773" t="s">
        <v>1429</v>
      </c>
      <c r="C562" s="1570"/>
      <c r="D562" s="1570"/>
      <c r="E562" s="1570"/>
      <c r="F562" s="1570"/>
      <c r="G562" s="1573"/>
      <c r="H562" s="1038"/>
      <c r="I562" s="893">
        <f t="shared" ref="I562:J562" si="5">I563+I571+I587+I597+I616+I634</f>
        <v>158</v>
      </c>
      <c r="J562" s="893">
        <f t="shared" si="5"/>
        <v>158</v>
      </c>
      <c r="K562" s="960"/>
      <c r="L562" s="960"/>
      <c r="M562" s="960"/>
      <c r="N562" s="963"/>
      <c r="O562" s="963"/>
      <c r="P562" s="963"/>
      <c r="Q562" s="963"/>
      <c r="R562" s="963"/>
      <c r="S562" s="963"/>
      <c r="T562" s="963"/>
      <c r="U562" s="963"/>
      <c r="V562" s="963"/>
      <c r="W562" s="963"/>
      <c r="X562" s="963"/>
      <c r="Y562" s="963"/>
      <c r="Z562" s="963"/>
    </row>
    <row r="563" spans="1:26" ht="19">
      <c r="A563" s="927" t="s">
        <v>262</v>
      </c>
      <c r="B563" s="1606" t="s">
        <v>156</v>
      </c>
      <c r="C563" s="1570"/>
      <c r="D563" s="1570"/>
      <c r="E563" s="1570"/>
      <c r="F563" s="1570"/>
      <c r="G563" s="1573"/>
      <c r="H563" s="816"/>
      <c r="I563" s="893">
        <f>SUM(D564:D570)</f>
        <v>12</v>
      </c>
      <c r="J563" s="893">
        <f>COUNT(D564:D570)*2</f>
        <v>12</v>
      </c>
      <c r="K563" s="960"/>
      <c r="L563" s="960"/>
      <c r="M563" s="960"/>
      <c r="N563" s="963"/>
      <c r="O563" s="963"/>
      <c r="P563" s="963"/>
      <c r="Q563" s="963"/>
      <c r="R563" s="963"/>
      <c r="S563" s="963"/>
      <c r="T563" s="963"/>
      <c r="U563" s="963"/>
      <c r="V563" s="963"/>
      <c r="W563" s="963"/>
      <c r="X563" s="963"/>
      <c r="Y563" s="963"/>
      <c r="Z563" s="963"/>
    </row>
    <row r="564" spans="1:26" ht="30.75" hidden="1" customHeight="1">
      <c r="A564" s="369" t="s">
        <v>1430</v>
      </c>
      <c r="B564" s="122" t="s">
        <v>1431</v>
      </c>
      <c r="C564" s="125"/>
      <c r="D564" s="370"/>
      <c r="E564" s="125"/>
      <c r="F564" s="125"/>
      <c r="G564" s="125"/>
      <c r="I564" s="105"/>
      <c r="J564" s="105"/>
      <c r="K564" s="106"/>
      <c r="L564" s="106"/>
      <c r="M564" s="106"/>
      <c r="N564" s="106"/>
      <c r="O564" s="106"/>
      <c r="P564" s="106"/>
      <c r="Q564" s="106"/>
      <c r="R564" s="106"/>
      <c r="S564" s="106"/>
      <c r="T564" s="106"/>
      <c r="U564" s="106"/>
      <c r="V564" s="106"/>
      <c r="W564" s="106"/>
      <c r="X564" s="106"/>
      <c r="Y564" s="106"/>
      <c r="Z564" s="106"/>
    </row>
    <row r="565" spans="1:26" ht="51">
      <c r="A565" s="979" t="s">
        <v>2481</v>
      </c>
      <c r="B565" s="467" t="s">
        <v>1433</v>
      </c>
      <c r="C565" s="475" t="s">
        <v>1434</v>
      </c>
      <c r="D565" s="696">
        <v>2</v>
      </c>
      <c r="E565" s="696" t="s">
        <v>599</v>
      </c>
      <c r="F565" s="475" t="s">
        <v>1435</v>
      </c>
      <c r="G565" s="1052"/>
      <c r="H565" s="893"/>
      <c r="I565" s="893"/>
      <c r="J565" s="893"/>
      <c r="K565" s="960"/>
      <c r="L565" s="960"/>
      <c r="M565" s="960"/>
      <c r="N565" s="963"/>
      <c r="O565" s="963"/>
      <c r="P565" s="963"/>
      <c r="Q565" s="963"/>
      <c r="R565" s="963"/>
      <c r="S565" s="963"/>
      <c r="T565" s="963"/>
      <c r="U565" s="963"/>
      <c r="V565" s="963"/>
      <c r="W565" s="963"/>
      <c r="X565" s="963"/>
      <c r="Y565" s="963"/>
      <c r="Z565" s="963"/>
    </row>
    <row r="566" spans="1:26" ht="34">
      <c r="A566" s="979" t="s">
        <v>1436</v>
      </c>
      <c r="B566" s="467" t="s">
        <v>1437</v>
      </c>
      <c r="C566" s="475" t="s">
        <v>3447</v>
      </c>
      <c r="D566" s="696">
        <v>2</v>
      </c>
      <c r="E566" s="696" t="s">
        <v>599</v>
      </c>
      <c r="F566" s="475" t="s">
        <v>3448</v>
      </c>
      <c r="G566" s="1052"/>
      <c r="H566" s="893"/>
      <c r="I566" s="893"/>
      <c r="J566" s="893"/>
      <c r="K566" s="960"/>
      <c r="L566" s="960"/>
      <c r="M566" s="960"/>
      <c r="N566" s="963"/>
      <c r="O566" s="963"/>
      <c r="P566" s="963"/>
      <c r="Q566" s="963"/>
      <c r="R566" s="963"/>
      <c r="S566" s="963"/>
      <c r="T566" s="963"/>
      <c r="U566" s="963"/>
      <c r="V566" s="963"/>
      <c r="W566" s="963"/>
      <c r="X566" s="963"/>
      <c r="Y566" s="963"/>
      <c r="Z566" s="963"/>
    </row>
    <row r="567" spans="1:26" ht="34">
      <c r="A567" s="979" t="s">
        <v>2482</v>
      </c>
      <c r="B567" s="467" t="s">
        <v>1439</v>
      </c>
      <c r="C567" s="471" t="s">
        <v>1440</v>
      </c>
      <c r="D567" s="696">
        <v>2</v>
      </c>
      <c r="E567" s="696" t="s">
        <v>599</v>
      </c>
      <c r="F567" s="475" t="s">
        <v>3449</v>
      </c>
      <c r="G567" s="1052"/>
      <c r="H567" s="893"/>
      <c r="I567" s="893"/>
      <c r="J567" s="893"/>
      <c r="K567" s="960"/>
      <c r="L567" s="960"/>
      <c r="M567" s="960"/>
      <c r="N567" s="963"/>
      <c r="O567" s="963"/>
      <c r="P567" s="963"/>
      <c r="Q567" s="963"/>
      <c r="R567" s="963"/>
      <c r="S567" s="963"/>
      <c r="T567" s="963"/>
      <c r="U567" s="963"/>
      <c r="V567" s="963"/>
      <c r="W567" s="963"/>
      <c r="X567" s="963"/>
      <c r="Y567" s="963"/>
      <c r="Z567" s="963"/>
    </row>
    <row r="568" spans="1:26" ht="16">
      <c r="A568" s="979"/>
      <c r="B568" s="467"/>
      <c r="C568" s="471" t="s">
        <v>1442</v>
      </c>
      <c r="D568" s="696">
        <v>2</v>
      </c>
      <c r="E568" s="696" t="s">
        <v>599</v>
      </c>
      <c r="F568" s="475"/>
      <c r="G568" s="1052"/>
      <c r="H568" s="893"/>
      <c r="I568" s="893"/>
      <c r="J568" s="893"/>
      <c r="K568" s="960"/>
      <c r="L568" s="960"/>
      <c r="M568" s="960"/>
      <c r="N568" s="963"/>
      <c r="O568" s="963"/>
      <c r="P568" s="963"/>
      <c r="Q568" s="963"/>
      <c r="R568" s="963"/>
      <c r="S568" s="963"/>
      <c r="T568" s="963"/>
      <c r="U568" s="963"/>
      <c r="V568" s="963"/>
      <c r="W568" s="963"/>
      <c r="X568" s="963"/>
      <c r="Y568" s="963"/>
      <c r="Z568" s="963"/>
    </row>
    <row r="569" spans="1:26" ht="51">
      <c r="A569" s="979" t="s">
        <v>2483</v>
      </c>
      <c r="B569" s="467" t="s">
        <v>1444</v>
      </c>
      <c r="C569" s="1041" t="s">
        <v>1445</v>
      </c>
      <c r="D569" s="696">
        <v>2</v>
      </c>
      <c r="E569" s="696" t="s">
        <v>599</v>
      </c>
      <c r="F569" s="471" t="s">
        <v>1446</v>
      </c>
      <c r="G569" s="1052"/>
      <c r="H569" s="893"/>
      <c r="I569" s="893"/>
      <c r="J569" s="893"/>
      <c r="K569" s="960"/>
      <c r="L569" s="960"/>
      <c r="M569" s="960"/>
      <c r="N569" s="963"/>
      <c r="O569" s="963"/>
      <c r="P569" s="963"/>
      <c r="Q569" s="963"/>
      <c r="R569" s="963"/>
      <c r="S569" s="963"/>
      <c r="T569" s="963"/>
      <c r="U569" s="963"/>
      <c r="V569" s="963"/>
      <c r="W569" s="963"/>
      <c r="X569" s="963"/>
      <c r="Y569" s="963"/>
      <c r="Z569" s="963"/>
    </row>
    <row r="570" spans="1:26" ht="34">
      <c r="A570" s="979" t="s">
        <v>1447</v>
      </c>
      <c r="B570" s="170" t="s">
        <v>1448</v>
      </c>
      <c r="C570" s="475" t="s">
        <v>1449</v>
      </c>
      <c r="D570" s="696">
        <v>2</v>
      </c>
      <c r="E570" s="696" t="s">
        <v>599</v>
      </c>
      <c r="F570" s="475"/>
      <c r="G570" s="1052"/>
      <c r="H570" s="893"/>
      <c r="I570" s="893"/>
      <c r="J570" s="893"/>
      <c r="K570" s="960"/>
      <c r="L570" s="960"/>
      <c r="M570" s="960"/>
      <c r="N570" s="963"/>
      <c r="O570" s="963"/>
      <c r="P570" s="963"/>
      <c r="Q570" s="963"/>
      <c r="R570" s="963"/>
      <c r="S570" s="963"/>
      <c r="T570" s="963"/>
      <c r="U570" s="963"/>
      <c r="V570" s="963"/>
      <c r="W570" s="963"/>
      <c r="X570" s="963"/>
      <c r="Y570" s="963"/>
      <c r="Z570" s="963"/>
    </row>
    <row r="571" spans="1:26" ht="19">
      <c r="A571" s="927" t="s">
        <v>263</v>
      </c>
      <c r="B571" s="1606" t="s">
        <v>158</v>
      </c>
      <c r="C571" s="1570"/>
      <c r="D571" s="1570"/>
      <c r="E571" s="1570"/>
      <c r="F571" s="1570"/>
      <c r="G571" s="1573"/>
      <c r="H571" s="816"/>
      <c r="I571" s="893">
        <f>SUM(D572:D586)</f>
        <v>30</v>
      </c>
      <c r="J571" s="893">
        <f>COUNT(D572:D586)*2</f>
        <v>30</v>
      </c>
      <c r="K571" s="960"/>
      <c r="L571" s="960"/>
      <c r="M571" s="960"/>
      <c r="N571" s="963"/>
      <c r="O571" s="963"/>
      <c r="P571" s="963"/>
      <c r="Q571" s="963"/>
      <c r="R571" s="963"/>
      <c r="S571" s="963"/>
      <c r="T571" s="963"/>
      <c r="U571" s="963"/>
      <c r="V571" s="963"/>
      <c r="W571" s="963"/>
      <c r="X571" s="963"/>
      <c r="Y571" s="963"/>
      <c r="Z571" s="963"/>
    </row>
    <row r="572" spans="1:26" ht="34">
      <c r="A572" s="979" t="s">
        <v>2484</v>
      </c>
      <c r="B572" s="467" t="s">
        <v>1451</v>
      </c>
      <c r="C572" s="471" t="s">
        <v>1452</v>
      </c>
      <c r="D572" s="696">
        <v>2</v>
      </c>
      <c r="E572" s="696" t="s">
        <v>469</v>
      </c>
      <c r="F572" s="475" t="s">
        <v>3450</v>
      </c>
      <c r="G572" s="720"/>
      <c r="H572" s="1023"/>
      <c r="I572" s="893"/>
      <c r="J572" s="893"/>
      <c r="K572" s="960"/>
      <c r="L572" s="960"/>
      <c r="M572" s="960"/>
      <c r="N572" s="963"/>
      <c r="O572" s="963"/>
      <c r="P572" s="963"/>
      <c r="Q572" s="963"/>
      <c r="R572" s="963"/>
      <c r="S572" s="963"/>
      <c r="T572" s="963"/>
      <c r="U572" s="963"/>
      <c r="V572" s="963"/>
      <c r="W572" s="963"/>
      <c r="X572" s="963"/>
      <c r="Y572" s="963"/>
      <c r="Z572" s="963"/>
    </row>
    <row r="573" spans="1:26" ht="16">
      <c r="A573" s="979"/>
      <c r="B573" s="467"/>
      <c r="C573" s="471" t="s">
        <v>1454</v>
      </c>
      <c r="D573" s="696">
        <v>2</v>
      </c>
      <c r="E573" s="696" t="s">
        <v>506</v>
      </c>
      <c r="F573" s="475" t="s">
        <v>1455</v>
      </c>
      <c r="G573" s="720"/>
      <c r="H573" s="1023"/>
      <c r="I573" s="893"/>
      <c r="J573" s="893"/>
      <c r="K573" s="960"/>
      <c r="L573" s="960"/>
      <c r="M573" s="960"/>
      <c r="N573" s="963"/>
      <c r="O573" s="963"/>
      <c r="P573" s="963"/>
      <c r="Q573" s="963"/>
      <c r="R573" s="963"/>
      <c r="S573" s="963"/>
      <c r="T573" s="963"/>
      <c r="U573" s="963"/>
      <c r="V573" s="963"/>
      <c r="W573" s="963"/>
      <c r="X573" s="963"/>
      <c r="Y573" s="963"/>
      <c r="Z573" s="963"/>
    </row>
    <row r="574" spans="1:26" ht="32">
      <c r="A574" s="979"/>
      <c r="B574" s="467"/>
      <c r="C574" s="471" t="s">
        <v>1456</v>
      </c>
      <c r="D574" s="696">
        <v>2</v>
      </c>
      <c r="E574" s="696" t="s">
        <v>506</v>
      </c>
      <c r="F574" s="475" t="s">
        <v>1457</v>
      </c>
      <c r="G574" s="720"/>
      <c r="H574" s="1023"/>
      <c r="I574" s="893"/>
      <c r="J574" s="893"/>
      <c r="K574" s="960"/>
      <c r="L574" s="960"/>
      <c r="M574" s="960"/>
      <c r="N574" s="963"/>
      <c r="O574" s="963"/>
      <c r="P574" s="963"/>
      <c r="Q574" s="963"/>
      <c r="R574" s="963"/>
      <c r="S574" s="963"/>
      <c r="T574" s="963"/>
      <c r="U574" s="963"/>
      <c r="V574" s="963"/>
      <c r="W574" s="963"/>
      <c r="X574" s="963"/>
      <c r="Y574" s="963"/>
      <c r="Z574" s="963"/>
    </row>
    <row r="575" spans="1:26" ht="16">
      <c r="A575" s="979"/>
      <c r="B575" s="467"/>
      <c r="C575" s="471" t="s">
        <v>1458</v>
      </c>
      <c r="D575" s="696">
        <v>2</v>
      </c>
      <c r="E575" s="696" t="s">
        <v>506</v>
      </c>
      <c r="F575" s="475" t="s">
        <v>1459</v>
      </c>
      <c r="G575" s="720"/>
      <c r="H575" s="1023"/>
      <c r="I575" s="893"/>
      <c r="J575" s="893"/>
      <c r="K575" s="960"/>
      <c r="L575" s="960"/>
      <c r="M575" s="960"/>
      <c r="N575" s="963"/>
      <c r="O575" s="963"/>
      <c r="P575" s="963"/>
      <c r="Q575" s="963"/>
      <c r="R575" s="963"/>
      <c r="S575" s="963"/>
      <c r="T575" s="963"/>
      <c r="U575" s="963"/>
      <c r="V575" s="963"/>
      <c r="W575" s="963"/>
      <c r="X575" s="963"/>
      <c r="Y575" s="963"/>
      <c r="Z575" s="963"/>
    </row>
    <row r="576" spans="1:26" ht="32">
      <c r="A576" s="979"/>
      <c r="B576" s="467"/>
      <c r="C576" s="471" t="s">
        <v>1460</v>
      </c>
      <c r="D576" s="696">
        <v>2</v>
      </c>
      <c r="E576" s="696" t="s">
        <v>469</v>
      </c>
      <c r="F576" s="475" t="s">
        <v>1461</v>
      </c>
      <c r="G576" s="720"/>
      <c r="H576" s="1023"/>
      <c r="I576" s="893"/>
      <c r="J576" s="893"/>
      <c r="K576" s="960"/>
      <c r="L576" s="960"/>
      <c r="M576" s="960"/>
      <c r="N576" s="963"/>
      <c r="O576" s="963"/>
      <c r="P576" s="963"/>
      <c r="Q576" s="963"/>
      <c r="R576" s="963"/>
      <c r="S576" s="963"/>
      <c r="T576" s="963"/>
      <c r="U576" s="963"/>
      <c r="V576" s="963"/>
      <c r="W576" s="963"/>
      <c r="X576" s="963"/>
      <c r="Y576" s="963"/>
      <c r="Z576" s="963"/>
    </row>
    <row r="577" spans="1:26" ht="16">
      <c r="A577" s="979"/>
      <c r="B577" s="467"/>
      <c r="C577" s="475" t="s">
        <v>5882</v>
      </c>
      <c r="D577" s="696">
        <v>2</v>
      </c>
      <c r="E577" s="696" t="s">
        <v>469</v>
      </c>
      <c r="F577" s="475"/>
      <c r="G577" s="720"/>
      <c r="H577" s="1023"/>
      <c r="I577" s="893"/>
      <c r="J577" s="893"/>
      <c r="K577" s="960"/>
      <c r="L577" s="960"/>
      <c r="M577" s="960"/>
      <c r="N577" s="963"/>
      <c r="O577" s="963"/>
      <c r="P577" s="963"/>
      <c r="Q577" s="963"/>
      <c r="R577" s="963"/>
      <c r="S577" s="963"/>
      <c r="T577" s="963"/>
      <c r="U577" s="963"/>
      <c r="V577" s="963"/>
      <c r="W577" s="963"/>
      <c r="X577" s="963"/>
      <c r="Y577" s="963"/>
      <c r="Z577" s="963"/>
    </row>
    <row r="578" spans="1:26" ht="32">
      <c r="A578" s="979"/>
      <c r="B578" s="467"/>
      <c r="C578" s="475" t="s">
        <v>5883</v>
      </c>
      <c r="D578" s="696">
        <v>2</v>
      </c>
      <c r="E578" s="696" t="s">
        <v>469</v>
      </c>
      <c r="F578" s="475"/>
      <c r="G578" s="720"/>
      <c r="H578" s="1023"/>
      <c r="I578" s="893"/>
      <c r="J578" s="893"/>
      <c r="K578" s="960"/>
      <c r="L578" s="960"/>
      <c r="M578" s="960"/>
      <c r="N578" s="963"/>
      <c r="O578" s="963"/>
      <c r="P578" s="963"/>
      <c r="Q578" s="963"/>
      <c r="R578" s="963"/>
      <c r="S578" s="963"/>
      <c r="T578" s="963"/>
      <c r="U578" s="963"/>
      <c r="V578" s="963"/>
      <c r="W578" s="963"/>
      <c r="X578" s="963"/>
      <c r="Y578" s="963"/>
      <c r="Z578" s="963"/>
    </row>
    <row r="579" spans="1:26" ht="34">
      <c r="A579" s="979" t="s">
        <v>2485</v>
      </c>
      <c r="B579" s="467" t="s">
        <v>1463</v>
      </c>
      <c r="C579" s="471" t="s">
        <v>1464</v>
      </c>
      <c r="D579" s="696">
        <v>2</v>
      </c>
      <c r="E579" s="696" t="s">
        <v>387</v>
      </c>
      <c r="F579" s="475" t="s">
        <v>1465</v>
      </c>
      <c r="G579" s="720"/>
      <c r="H579" s="1023"/>
      <c r="I579" s="893"/>
      <c r="J579" s="893"/>
      <c r="K579" s="960"/>
      <c r="L579" s="960"/>
      <c r="M579" s="960"/>
      <c r="N579" s="963"/>
      <c r="O579" s="963"/>
      <c r="P579" s="963"/>
      <c r="Q579" s="963"/>
      <c r="R579" s="963"/>
      <c r="S579" s="963"/>
      <c r="T579" s="963"/>
      <c r="U579" s="963"/>
      <c r="V579" s="963"/>
      <c r="W579" s="963"/>
      <c r="X579" s="963"/>
      <c r="Y579" s="963"/>
      <c r="Z579" s="963"/>
    </row>
    <row r="580" spans="1:26" ht="64">
      <c r="A580" s="979"/>
      <c r="B580" s="467"/>
      <c r="C580" s="708" t="s">
        <v>5884</v>
      </c>
      <c r="D580" s="696">
        <v>2</v>
      </c>
      <c r="E580" s="696" t="s">
        <v>387</v>
      </c>
      <c r="F580" s="708" t="s">
        <v>5885</v>
      </c>
      <c r="G580" s="720"/>
      <c r="H580" s="1023"/>
      <c r="I580" s="893"/>
      <c r="J580" s="893"/>
      <c r="K580" s="960"/>
      <c r="L580" s="960"/>
      <c r="M580" s="960"/>
      <c r="N580" s="963"/>
      <c r="O580" s="963"/>
      <c r="P580" s="963"/>
      <c r="Q580" s="963"/>
      <c r="R580" s="963"/>
      <c r="S580" s="963"/>
      <c r="T580" s="963"/>
      <c r="U580" s="963"/>
      <c r="V580" s="963"/>
      <c r="W580" s="963"/>
      <c r="X580" s="963"/>
      <c r="Y580" s="963"/>
      <c r="Z580" s="963"/>
    </row>
    <row r="581" spans="1:26" ht="16">
      <c r="A581" s="979"/>
      <c r="B581" s="467"/>
      <c r="C581" s="471" t="s">
        <v>1466</v>
      </c>
      <c r="D581" s="696">
        <v>2</v>
      </c>
      <c r="E581" s="696" t="s">
        <v>549</v>
      </c>
      <c r="F581" s="475" t="s">
        <v>1465</v>
      </c>
      <c r="G581" s="720"/>
      <c r="H581" s="1023"/>
      <c r="I581" s="893"/>
      <c r="J581" s="893"/>
      <c r="K581" s="960"/>
      <c r="L581" s="960"/>
      <c r="M581" s="960"/>
      <c r="N581" s="963"/>
      <c r="O581" s="963"/>
      <c r="P581" s="963"/>
      <c r="Q581" s="963"/>
      <c r="R581" s="963"/>
      <c r="S581" s="963"/>
      <c r="T581" s="963"/>
      <c r="U581" s="963"/>
      <c r="V581" s="963"/>
      <c r="W581" s="963"/>
      <c r="X581" s="963"/>
      <c r="Y581" s="963"/>
      <c r="Z581" s="963"/>
    </row>
    <row r="582" spans="1:26" ht="34">
      <c r="A582" s="979" t="s">
        <v>2486</v>
      </c>
      <c r="B582" s="467" t="s">
        <v>1468</v>
      </c>
      <c r="C582" s="471" t="s">
        <v>1469</v>
      </c>
      <c r="D582" s="696">
        <v>2</v>
      </c>
      <c r="E582" s="696" t="s">
        <v>469</v>
      </c>
      <c r="F582" s="475"/>
      <c r="G582" s="720"/>
      <c r="H582" s="1023"/>
      <c r="I582" s="893"/>
      <c r="J582" s="893"/>
      <c r="K582" s="960"/>
      <c r="L582" s="960"/>
      <c r="M582" s="960"/>
      <c r="N582" s="963"/>
      <c r="O582" s="963"/>
      <c r="P582" s="963"/>
      <c r="Q582" s="963"/>
      <c r="R582" s="963"/>
      <c r="S582" s="963"/>
      <c r="T582" s="963"/>
      <c r="U582" s="963"/>
      <c r="V582" s="963"/>
      <c r="W582" s="963"/>
      <c r="X582" s="963"/>
      <c r="Y582" s="963"/>
      <c r="Z582" s="963"/>
    </row>
    <row r="583" spans="1:26" ht="32">
      <c r="A583" s="979"/>
      <c r="B583" s="963"/>
      <c r="C583" s="471" t="s">
        <v>1470</v>
      </c>
      <c r="D583" s="696">
        <v>2</v>
      </c>
      <c r="E583" s="696" t="s">
        <v>506</v>
      </c>
      <c r="F583" s="475" t="s">
        <v>1471</v>
      </c>
      <c r="G583" s="720"/>
      <c r="H583" s="1023"/>
      <c r="I583" s="893"/>
      <c r="J583" s="893"/>
      <c r="K583" s="960"/>
      <c r="L583" s="960"/>
      <c r="M583" s="960"/>
      <c r="N583" s="963"/>
      <c r="O583" s="963"/>
      <c r="P583" s="963"/>
      <c r="Q583" s="963"/>
      <c r="R583" s="963"/>
      <c r="S583" s="963"/>
      <c r="T583" s="963"/>
      <c r="U583" s="963"/>
      <c r="V583" s="963"/>
      <c r="W583" s="963"/>
      <c r="X583" s="963"/>
      <c r="Y583" s="963"/>
      <c r="Z583" s="963"/>
    </row>
    <row r="584" spans="1:26" ht="32">
      <c r="A584" s="979"/>
      <c r="B584" s="467"/>
      <c r="C584" s="1168" t="s">
        <v>6504</v>
      </c>
      <c r="D584" s="696">
        <v>2</v>
      </c>
      <c r="E584" s="696" t="s">
        <v>549</v>
      </c>
      <c r="F584" s="475" t="s">
        <v>6505</v>
      </c>
      <c r="G584" s="720"/>
      <c r="H584" s="1023"/>
      <c r="I584" s="893"/>
      <c r="J584" s="893"/>
      <c r="K584" s="960"/>
      <c r="L584" s="960"/>
      <c r="M584" s="960"/>
      <c r="N584" s="963"/>
      <c r="O584" s="963"/>
      <c r="P584" s="963"/>
      <c r="Q584" s="963"/>
      <c r="R584" s="963"/>
      <c r="S584" s="963"/>
      <c r="T584" s="963"/>
      <c r="U584" s="963"/>
      <c r="V584" s="963"/>
      <c r="W584" s="963"/>
      <c r="X584" s="963"/>
      <c r="Y584" s="963"/>
      <c r="Z584" s="963"/>
    </row>
    <row r="585" spans="1:26" ht="32">
      <c r="A585" s="979"/>
      <c r="B585" s="1045"/>
      <c r="C585" s="471" t="s">
        <v>3037</v>
      </c>
      <c r="D585" s="696">
        <v>2</v>
      </c>
      <c r="E585" s="696" t="s">
        <v>549</v>
      </c>
      <c r="F585" s="475"/>
      <c r="G585" s="848"/>
      <c r="H585" s="1023"/>
      <c r="I585" s="893"/>
      <c r="J585" s="893"/>
      <c r="K585" s="960"/>
      <c r="L585" s="960"/>
      <c r="M585" s="960"/>
      <c r="N585" s="963"/>
      <c r="O585" s="963"/>
      <c r="P585" s="963"/>
      <c r="Q585" s="963"/>
      <c r="R585" s="963"/>
      <c r="S585" s="963"/>
      <c r="T585" s="963"/>
      <c r="U585" s="963"/>
      <c r="V585" s="963"/>
      <c r="W585" s="963"/>
      <c r="X585" s="963"/>
      <c r="Y585" s="963"/>
      <c r="Z585" s="963"/>
    </row>
    <row r="586" spans="1:26" ht="32">
      <c r="A586" s="979"/>
      <c r="B586" s="1045"/>
      <c r="C586" s="471" t="s">
        <v>6506</v>
      </c>
      <c r="D586" s="696">
        <v>2</v>
      </c>
      <c r="E586" s="696" t="s">
        <v>506</v>
      </c>
      <c r="F586" s="475" t="s">
        <v>5888</v>
      </c>
      <c r="G586" s="848"/>
      <c r="H586" s="1023"/>
      <c r="I586" s="893"/>
      <c r="J586" s="893"/>
      <c r="K586" s="960"/>
      <c r="L586" s="960"/>
      <c r="M586" s="960"/>
      <c r="N586" s="963"/>
      <c r="O586" s="963"/>
      <c r="P586" s="963"/>
      <c r="Q586" s="963"/>
      <c r="R586" s="963"/>
      <c r="S586" s="963"/>
      <c r="T586" s="963"/>
      <c r="U586" s="963"/>
      <c r="V586" s="963"/>
      <c r="W586" s="963"/>
      <c r="X586" s="963"/>
      <c r="Y586" s="963"/>
      <c r="Z586" s="963"/>
    </row>
    <row r="587" spans="1:26" ht="19">
      <c r="A587" s="927" t="s">
        <v>264</v>
      </c>
      <c r="B587" s="1606" t="s">
        <v>160</v>
      </c>
      <c r="C587" s="1570"/>
      <c r="D587" s="1570"/>
      <c r="E587" s="1570"/>
      <c r="F587" s="1570"/>
      <c r="G587" s="1573"/>
      <c r="H587" s="816"/>
      <c r="I587" s="893">
        <f>SUM(D588:D596)</f>
        <v>18</v>
      </c>
      <c r="J587" s="893">
        <f>COUNT(D588:D596)*2</f>
        <v>18</v>
      </c>
      <c r="K587" s="960"/>
      <c r="L587" s="960"/>
      <c r="M587" s="960"/>
      <c r="N587" s="963"/>
      <c r="O587" s="963"/>
      <c r="P587" s="963"/>
      <c r="Q587" s="963"/>
      <c r="R587" s="963"/>
      <c r="S587" s="963"/>
      <c r="T587" s="963"/>
      <c r="U587" s="963"/>
      <c r="V587" s="963"/>
      <c r="W587" s="963"/>
      <c r="X587" s="963"/>
      <c r="Y587" s="963"/>
      <c r="Z587" s="963"/>
    </row>
    <row r="588" spans="1:26" ht="34">
      <c r="A588" s="979" t="s">
        <v>2487</v>
      </c>
      <c r="B588" s="538" t="s">
        <v>6202</v>
      </c>
      <c r="C588" s="475" t="s">
        <v>1474</v>
      </c>
      <c r="D588" s="696">
        <v>2</v>
      </c>
      <c r="E588" s="696" t="s">
        <v>506</v>
      </c>
      <c r="F588" s="475"/>
      <c r="G588" s="720"/>
      <c r="H588" s="1023"/>
      <c r="I588" s="893"/>
      <c r="J588" s="893"/>
      <c r="K588" s="960"/>
      <c r="L588" s="960"/>
      <c r="M588" s="960"/>
      <c r="N588" s="963"/>
      <c r="O588" s="963"/>
      <c r="P588" s="963"/>
      <c r="Q588" s="963"/>
      <c r="R588" s="963"/>
      <c r="S588" s="963"/>
      <c r="T588" s="963"/>
      <c r="U588" s="963"/>
      <c r="V588" s="963"/>
      <c r="W588" s="963"/>
      <c r="X588" s="963"/>
      <c r="Y588" s="963"/>
      <c r="Z588" s="963"/>
    </row>
    <row r="589" spans="1:26" ht="16">
      <c r="A589" s="979"/>
      <c r="B589" s="538"/>
      <c r="C589" s="475" t="s">
        <v>1475</v>
      </c>
      <c r="D589" s="696">
        <v>2</v>
      </c>
      <c r="E589" s="696" t="s">
        <v>506</v>
      </c>
      <c r="F589" s="475"/>
      <c r="G589" s="720"/>
      <c r="H589" s="1023"/>
      <c r="I589" s="893"/>
      <c r="J589" s="893"/>
      <c r="K589" s="960"/>
      <c r="L589" s="960"/>
      <c r="M589" s="960"/>
      <c r="N589" s="963"/>
      <c r="O589" s="963"/>
      <c r="P589" s="963"/>
      <c r="Q589" s="963"/>
      <c r="R589" s="963"/>
      <c r="S589" s="963"/>
      <c r="T589" s="963"/>
      <c r="U589" s="963"/>
      <c r="V589" s="963"/>
      <c r="W589" s="963"/>
      <c r="X589" s="963"/>
      <c r="Y589" s="963"/>
      <c r="Z589" s="963"/>
    </row>
    <row r="590" spans="1:26" ht="16">
      <c r="A590" s="979"/>
      <c r="B590" s="538"/>
      <c r="C590" s="475" t="s">
        <v>5889</v>
      </c>
      <c r="D590" s="696">
        <v>2</v>
      </c>
      <c r="E590" s="696" t="s">
        <v>506</v>
      </c>
      <c r="F590" s="475"/>
      <c r="G590" s="720"/>
      <c r="H590" s="1023"/>
      <c r="I590" s="893"/>
      <c r="J590" s="893"/>
      <c r="K590" s="960"/>
      <c r="L590" s="960"/>
      <c r="M590" s="960"/>
      <c r="N590" s="963"/>
      <c r="O590" s="963"/>
      <c r="P590" s="963"/>
      <c r="Q590" s="963"/>
      <c r="R590" s="963"/>
      <c r="S590" s="963"/>
      <c r="T590" s="963"/>
      <c r="U590" s="963"/>
      <c r="V590" s="963"/>
      <c r="W590" s="963"/>
      <c r="X590" s="963"/>
      <c r="Y590" s="963"/>
      <c r="Z590" s="963"/>
    </row>
    <row r="591" spans="1:26" ht="16">
      <c r="A591" s="979"/>
      <c r="B591" s="538"/>
      <c r="C591" s="1081" t="s">
        <v>3046</v>
      </c>
      <c r="D591" s="696">
        <v>2</v>
      </c>
      <c r="E591" s="696" t="s">
        <v>506</v>
      </c>
      <c r="F591" s="475"/>
      <c r="G591" s="720"/>
      <c r="H591" s="1023"/>
      <c r="I591" s="893"/>
      <c r="J591" s="893"/>
      <c r="K591" s="960"/>
      <c r="L591" s="960"/>
      <c r="M591" s="960"/>
      <c r="N591" s="963"/>
      <c r="O591" s="963"/>
      <c r="P591" s="963"/>
      <c r="Q591" s="963"/>
      <c r="R591" s="963"/>
      <c r="S591" s="963"/>
      <c r="T591" s="963"/>
      <c r="U591" s="963"/>
      <c r="V591" s="963"/>
      <c r="W591" s="963"/>
      <c r="X591" s="963"/>
      <c r="Y591" s="963"/>
      <c r="Z591" s="963"/>
    </row>
    <row r="592" spans="1:26" ht="16">
      <c r="A592" s="979"/>
      <c r="B592" s="538"/>
      <c r="C592" s="475" t="s">
        <v>5890</v>
      </c>
      <c r="D592" s="696">
        <v>2</v>
      </c>
      <c r="E592" s="696" t="s">
        <v>506</v>
      </c>
      <c r="F592" s="475"/>
      <c r="G592" s="720"/>
      <c r="H592" s="1023"/>
      <c r="I592" s="893"/>
      <c r="J592" s="893"/>
      <c r="K592" s="960"/>
      <c r="L592" s="960"/>
      <c r="M592" s="960"/>
      <c r="N592" s="963"/>
      <c r="O592" s="963"/>
      <c r="P592" s="963"/>
      <c r="Q592" s="963"/>
      <c r="R592" s="963"/>
      <c r="S592" s="963"/>
      <c r="T592" s="963"/>
      <c r="U592" s="963"/>
      <c r="V592" s="963"/>
      <c r="W592" s="963"/>
      <c r="X592" s="963"/>
      <c r="Y592" s="963"/>
      <c r="Z592" s="963"/>
    </row>
    <row r="593" spans="1:26" ht="16">
      <c r="A593" s="979"/>
      <c r="B593" s="538"/>
      <c r="C593" s="475" t="s">
        <v>5891</v>
      </c>
      <c r="D593" s="696">
        <v>2</v>
      </c>
      <c r="E593" s="696" t="s">
        <v>506</v>
      </c>
      <c r="F593" s="475"/>
      <c r="G593" s="720"/>
      <c r="H593" s="1023"/>
      <c r="I593" s="893"/>
      <c r="J593" s="893"/>
      <c r="K593" s="960"/>
      <c r="L593" s="960"/>
      <c r="M593" s="960"/>
      <c r="N593" s="963"/>
      <c r="O593" s="963"/>
      <c r="P593" s="963"/>
      <c r="Q593" s="963"/>
      <c r="R593" s="963"/>
      <c r="S593" s="963"/>
      <c r="T593" s="963"/>
      <c r="U593" s="963"/>
      <c r="V593" s="963"/>
      <c r="W593" s="963"/>
      <c r="X593" s="963"/>
      <c r="Y593" s="963"/>
      <c r="Z593" s="963"/>
    </row>
    <row r="594" spans="1:26" ht="16">
      <c r="A594" s="979"/>
      <c r="B594" s="538"/>
      <c r="C594" s="475" t="s">
        <v>1476</v>
      </c>
      <c r="D594" s="696">
        <v>2</v>
      </c>
      <c r="E594" s="696" t="s">
        <v>506</v>
      </c>
      <c r="F594" s="475" t="s">
        <v>5892</v>
      </c>
      <c r="G594" s="720"/>
      <c r="H594" s="1023"/>
      <c r="I594" s="893"/>
      <c r="J594" s="893"/>
      <c r="K594" s="960"/>
      <c r="L594" s="960"/>
      <c r="M594" s="960"/>
      <c r="N594" s="963"/>
      <c r="O594" s="963"/>
      <c r="P594" s="963"/>
      <c r="Q594" s="963"/>
      <c r="R594" s="963"/>
      <c r="S594" s="963"/>
      <c r="T594" s="963"/>
      <c r="U594" s="963"/>
      <c r="V594" s="963"/>
      <c r="W594" s="963"/>
      <c r="X594" s="963"/>
      <c r="Y594" s="963"/>
      <c r="Z594" s="963"/>
    </row>
    <row r="595" spans="1:26" ht="34">
      <c r="A595" s="979" t="s">
        <v>2488</v>
      </c>
      <c r="B595" s="467" t="s">
        <v>1478</v>
      </c>
      <c r="C595" s="475" t="s">
        <v>1479</v>
      </c>
      <c r="D595" s="696">
        <v>2</v>
      </c>
      <c r="E595" s="696" t="s">
        <v>506</v>
      </c>
      <c r="F595" s="475"/>
      <c r="G595" s="720"/>
      <c r="H595" s="1023"/>
      <c r="I595" s="893"/>
      <c r="J595" s="893"/>
      <c r="K595" s="960"/>
      <c r="L595" s="960"/>
      <c r="M595" s="960"/>
      <c r="N595" s="963"/>
      <c r="O595" s="963"/>
      <c r="P595" s="963"/>
      <c r="Q595" s="963"/>
      <c r="R595" s="963"/>
      <c r="S595" s="963"/>
      <c r="T595" s="963"/>
      <c r="U595" s="963"/>
      <c r="V595" s="963"/>
      <c r="W595" s="963"/>
      <c r="X595" s="963"/>
      <c r="Y595" s="963"/>
      <c r="Z595" s="963"/>
    </row>
    <row r="596" spans="1:26" ht="32">
      <c r="A596" s="979"/>
      <c r="B596" s="161"/>
      <c r="C596" s="475" t="s">
        <v>1480</v>
      </c>
      <c r="D596" s="696">
        <v>2</v>
      </c>
      <c r="E596" s="696" t="s">
        <v>549</v>
      </c>
      <c r="F596" s="475" t="s">
        <v>6507</v>
      </c>
      <c r="G596" s="720"/>
      <c r="H596" s="1023"/>
      <c r="I596" s="893"/>
      <c r="J596" s="893"/>
      <c r="K596" s="960"/>
      <c r="L596" s="960"/>
      <c r="M596" s="960"/>
      <c r="N596" s="963"/>
      <c r="O596" s="963"/>
      <c r="P596" s="963"/>
      <c r="Q596" s="963"/>
      <c r="R596" s="963"/>
      <c r="S596" s="963"/>
      <c r="T596" s="963"/>
      <c r="U596" s="963"/>
      <c r="V596" s="963"/>
      <c r="W596" s="963"/>
      <c r="X596" s="963"/>
      <c r="Y596" s="963"/>
      <c r="Z596" s="963"/>
    </row>
    <row r="597" spans="1:26" ht="19">
      <c r="A597" s="927" t="s">
        <v>265</v>
      </c>
      <c r="B597" s="1606" t="s">
        <v>6211</v>
      </c>
      <c r="C597" s="1570"/>
      <c r="D597" s="1570"/>
      <c r="E597" s="1570"/>
      <c r="F597" s="1570"/>
      <c r="G597" s="1573"/>
      <c r="H597" s="816"/>
      <c r="I597" s="893">
        <f>SUM(D598:D615)</f>
        <v>36</v>
      </c>
      <c r="J597" s="893">
        <f>COUNT(D598:D615)*2</f>
        <v>36</v>
      </c>
      <c r="K597" s="960"/>
      <c r="L597" s="960"/>
      <c r="M597" s="960"/>
      <c r="N597" s="963"/>
      <c r="O597" s="963"/>
      <c r="P597" s="963"/>
      <c r="Q597" s="963"/>
      <c r="R597" s="963"/>
      <c r="S597" s="963"/>
      <c r="T597" s="963"/>
      <c r="U597" s="963"/>
      <c r="V597" s="963"/>
      <c r="W597" s="963"/>
      <c r="X597" s="963"/>
      <c r="Y597" s="963"/>
      <c r="Z597" s="963"/>
    </row>
    <row r="598" spans="1:26" ht="48">
      <c r="A598" s="979" t="s">
        <v>2490</v>
      </c>
      <c r="B598" s="475" t="s">
        <v>5895</v>
      </c>
      <c r="C598" s="475" t="s">
        <v>1484</v>
      </c>
      <c r="D598" s="696">
        <v>2</v>
      </c>
      <c r="E598" s="696" t="s">
        <v>387</v>
      </c>
      <c r="F598" s="475" t="s">
        <v>5896</v>
      </c>
      <c r="G598" s="1052"/>
      <c r="H598" s="893"/>
      <c r="I598" s="893"/>
      <c r="J598" s="893"/>
      <c r="K598" s="960"/>
      <c r="L598" s="960"/>
      <c r="M598" s="960"/>
      <c r="N598" s="963"/>
      <c r="O598" s="963"/>
      <c r="P598" s="963"/>
      <c r="Q598" s="963"/>
      <c r="R598" s="963"/>
      <c r="S598" s="963"/>
      <c r="T598" s="963"/>
      <c r="U598" s="963"/>
      <c r="V598" s="963"/>
      <c r="W598" s="963"/>
      <c r="X598" s="963"/>
      <c r="Y598" s="963"/>
      <c r="Z598" s="963"/>
    </row>
    <row r="599" spans="1:26" ht="80">
      <c r="A599" s="979"/>
      <c r="B599" s="475"/>
      <c r="C599" s="475" t="s">
        <v>2491</v>
      </c>
      <c r="D599" s="696">
        <v>2</v>
      </c>
      <c r="E599" s="696" t="s">
        <v>387</v>
      </c>
      <c r="F599" s="475" t="s">
        <v>6508</v>
      </c>
      <c r="G599" s="1052"/>
      <c r="H599" s="893"/>
      <c r="I599" s="893"/>
      <c r="J599" s="893"/>
      <c r="K599" s="960"/>
      <c r="L599" s="960"/>
      <c r="M599" s="960"/>
      <c r="N599" s="963"/>
      <c r="O599" s="963"/>
      <c r="P599" s="963"/>
      <c r="Q599" s="963"/>
      <c r="R599" s="963"/>
      <c r="S599" s="963"/>
      <c r="T599" s="963"/>
      <c r="U599" s="963"/>
      <c r="V599" s="963"/>
      <c r="W599" s="963"/>
      <c r="X599" s="963"/>
      <c r="Y599" s="963"/>
      <c r="Z599" s="963"/>
    </row>
    <row r="600" spans="1:26" ht="16">
      <c r="A600" s="979"/>
      <c r="B600" s="475"/>
      <c r="C600" s="471" t="s">
        <v>1488</v>
      </c>
      <c r="D600" s="696">
        <v>2</v>
      </c>
      <c r="E600" s="696" t="s">
        <v>387</v>
      </c>
      <c r="F600" s="471" t="s">
        <v>1489</v>
      </c>
      <c r="G600" s="1052"/>
      <c r="H600" s="893"/>
      <c r="I600" s="893"/>
      <c r="J600" s="893"/>
      <c r="K600" s="960"/>
      <c r="L600" s="960"/>
      <c r="M600" s="960"/>
      <c r="N600" s="963"/>
      <c r="O600" s="963"/>
      <c r="P600" s="963"/>
      <c r="Q600" s="963"/>
      <c r="R600" s="963"/>
      <c r="S600" s="963"/>
      <c r="T600" s="963"/>
      <c r="U600" s="963"/>
      <c r="V600" s="963"/>
      <c r="W600" s="963"/>
      <c r="X600" s="963"/>
      <c r="Y600" s="963"/>
      <c r="Z600" s="963"/>
    </row>
    <row r="601" spans="1:26" ht="32">
      <c r="A601" s="979"/>
      <c r="B601" s="475"/>
      <c r="C601" s="471" t="s">
        <v>1490</v>
      </c>
      <c r="D601" s="696">
        <v>2</v>
      </c>
      <c r="E601" s="696" t="s">
        <v>387</v>
      </c>
      <c r="F601" s="475" t="s">
        <v>1491</v>
      </c>
      <c r="G601" s="1052"/>
      <c r="H601" s="893"/>
      <c r="I601" s="893"/>
      <c r="J601" s="893"/>
      <c r="K601" s="960"/>
      <c r="L601" s="960"/>
      <c r="M601" s="960"/>
      <c r="N601" s="963"/>
      <c r="O601" s="963"/>
      <c r="P601" s="963"/>
      <c r="Q601" s="963"/>
      <c r="R601" s="963"/>
      <c r="S601" s="963"/>
      <c r="T601" s="963"/>
      <c r="U601" s="963"/>
      <c r="V601" s="963"/>
      <c r="W601" s="963"/>
      <c r="X601" s="963"/>
      <c r="Y601" s="963"/>
      <c r="Z601" s="963"/>
    </row>
    <row r="602" spans="1:26" ht="16">
      <c r="A602" s="979"/>
      <c r="B602" s="475"/>
      <c r="C602" s="475" t="s">
        <v>1492</v>
      </c>
      <c r="D602" s="696">
        <v>2</v>
      </c>
      <c r="E602" s="696" t="s">
        <v>387</v>
      </c>
      <c r="F602" s="475" t="s">
        <v>1493</v>
      </c>
      <c r="G602" s="1052"/>
      <c r="H602" s="893"/>
      <c r="I602" s="893"/>
      <c r="J602" s="893"/>
      <c r="K602" s="960"/>
      <c r="L602" s="960"/>
      <c r="M602" s="960"/>
      <c r="N602" s="963"/>
      <c r="O602" s="963"/>
      <c r="P602" s="963"/>
      <c r="Q602" s="963"/>
      <c r="R602" s="963"/>
      <c r="S602" s="963"/>
      <c r="T602" s="963"/>
      <c r="U602" s="963"/>
      <c r="V602" s="963"/>
      <c r="W602" s="963"/>
      <c r="X602" s="963"/>
      <c r="Y602" s="963"/>
      <c r="Z602" s="963"/>
    </row>
    <row r="603" spans="1:26" ht="16">
      <c r="A603" s="979"/>
      <c r="B603" s="475"/>
      <c r="C603" s="262" t="s">
        <v>1494</v>
      </c>
      <c r="D603" s="696">
        <v>2</v>
      </c>
      <c r="E603" s="696" t="s">
        <v>387</v>
      </c>
      <c r="F603" s="475"/>
      <c r="G603" s="1052"/>
      <c r="H603" s="893"/>
      <c r="I603" s="893"/>
      <c r="J603" s="893"/>
      <c r="K603" s="960"/>
      <c r="L603" s="960"/>
      <c r="M603" s="960"/>
      <c r="N603" s="963"/>
      <c r="O603" s="963"/>
      <c r="P603" s="963"/>
      <c r="Q603" s="963"/>
      <c r="R603" s="963"/>
      <c r="S603" s="963"/>
      <c r="T603" s="963"/>
      <c r="U603" s="963"/>
      <c r="V603" s="963"/>
      <c r="W603" s="963"/>
      <c r="X603" s="963"/>
      <c r="Y603" s="963"/>
      <c r="Z603" s="963"/>
    </row>
    <row r="604" spans="1:26" ht="48">
      <c r="A604" s="979" t="s">
        <v>2493</v>
      </c>
      <c r="B604" s="475" t="s">
        <v>1496</v>
      </c>
      <c r="C604" s="473" t="s">
        <v>1497</v>
      </c>
      <c r="D604" s="696">
        <v>2</v>
      </c>
      <c r="E604" s="846" t="s">
        <v>506</v>
      </c>
      <c r="F604" s="471" t="s">
        <v>1498</v>
      </c>
      <c r="G604" s="1052"/>
      <c r="H604" s="893"/>
      <c r="I604" s="893"/>
      <c r="J604" s="893"/>
      <c r="K604" s="960"/>
      <c r="L604" s="960"/>
      <c r="M604" s="960"/>
      <c r="N604" s="963"/>
      <c r="O604" s="963"/>
      <c r="P604" s="963"/>
      <c r="Q604" s="963"/>
      <c r="R604" s="963"/>
      <c r="S604" s="963"/>
      <c r="T604" s="963"/>
      <c r="U604" s="963"/>
      <c r="V604" s="963"/>
      <c r="W604" s="963"/>
      <c r="X604" s="963"/>
      <c r="Y604" s="963"/>
      <c r="Z604" s="963"/>
    </row>
    <row r="605" spans="1:26" ht="32">
      <c r="A605" s="979"/>
      <c r="B605" s="475"/>
      <c r="C605" s="471" t="s">
        <v>6509</v>
      </c>
      <c r="D605" s="696">
        <v>2</v>
      </c>
      <c r="E605" s="846" t="s">
        <v>506</v>
      </c>
      <c r="F605" s="471" t="s">
        <v>1500</v>
      </c>
      <c r="G605" s="1052"/>
      <c r="H605" s="893"/>
      <c r="I605" s="893"/>
      <c r="J605" s="893"/>
      <c r="K605" s="960"/>
      <c r="L605" s="960"/>
      <c r="M605" s="960"/>
      <c r="N605" s="963"/>
      <c r="O605" s="963"/>
      <c r="P605" s="963"/>
      <c r="Q605" s="963"/>
      <c r="R605" s="963"/>
      <c r="S605" s="963"/>
      <c r="T605" s="963"/>
      <c r="U605" s="963"/>
      <c r="V605" s="963"/>
      <c r="W605" s="963"/>
      <c r="X605" s="963"/>
      <c r="Y605" s="963"/>
      <c r="Z605" s="963"/>
    </row>
    <row r="606" spans="1:26" ht="32">
      <c r="A606" s="979"/>
      <c r="B606" s="475"/>
      <c r="C606" s="471" t="s">
        <v>6220</v>
      </c>
      <c r="D606" s="696">
        <v>2</v>
      </c>
      <c r="E606" s="846" t="s">
        <v>506</v>
      </c>
      <c r="F606" s="471" t="s">
        <v>1502</v>
      </c>
      <c r="G606" s="1052"/>
      <c r="H606" s="893"/>
      <c r="I606" s="893"/>
      <c r="J606" s="893"/>
      <c r="K606" s="960"/>
      <c r="L606" s="960"/>
      <c r="M606" s="960"/>
      <c r="N606" s="963"/>
      <c r="O606" s="963"/>
      <c r="P606" s="963"/>
      <c r="Q606" s="963"/>
      <c r="R606" s="963"/>
      <c r="S606" s="963"/>
      <c r="T606" s="963"/>
      <c r="U606" s="963"/>
      <c r="V606" s="963"/>
      <c r="W606" s="963"/>
      <c r="X606" s="963"/>
      <c r="Y606" s="963"/>
      <c r="Z606" s="963"/>
    </row>
    <row r="607" spans="1:26" ht="32">
      <c r="A607" s="979"/>
      <c r="B607" s="475"/>
      <c r="C607" s="475" t="s">
        <v>5898</v>
      </c>
      <c r="D607" s="696">
        <v>2</v>
      </c>
      <c r="E607" s="846" t="s">
        <v>506</v>
      </c>
      <c r="F607" s="471"/>
      <c r="G607" s="1052"/>
      <c r="H607" s="893"/>
      <c r="I607" s="893"/>
      <c r="J607" s="893"/>
      <c r="K607" s="960"/>
      <c r="L607" s="960"/>
      <c r="M607" s="960"/>
      <c r="N607" s="963"/>
      <c r="O607" s="963"/>
      <c r="P607" s="963"/>
      <c r="Q607" s="963"/>
      <c r="R607" s="963"/>
      <c r="S607" s="963"/>
      <c r="T607" s="963"/>
      <c r="U607" s="963"/>
      <c r="V607" s="963"/>
      <c r="W607" s="963"/>
      <c r="X607" s="963"/>
      <c r="Y607" s="963"/>
      <c r="Z607" s="963"/>
    </row>
    <row r="608" spans="1:26" ht="16">
      <c r="A608" s="979"/>
      <c r="B608" s="475"/>
      <c r="C608" s="475" t="s">
        <v>5899</v>
      </c>
      <c r="D608" s="696">
        <v>2</v>
      </c>
      <c r="E608" s="846" t="s">
        <v>506</v>
      </c>
      <c r="F608" s="471"/>
      <c r="G608" s="1052"/>
      <c r="H608" s="893"/>
      <c r="I608" s="893"/>
      <c r="J608" s="893"/>
      <c r="K608" s="960"/>
      <c r="L608" s="960"/>
      <c r="M608" s="960"/>
      <c r="N608" s="963"/>
      <c r="O608" s="963"/>
      <c r="P608" s="963"/>
      <c r="Q608" s="963"/>
      <c r="R608" s="963"/>
      <c r="S608" s="963"/>
      <c r="T608" s="963"/>
      <c r="U608" s="963"/>
      <c r="V608" s="963"/>
      <c r="W608" s="963"/>
      <c r="X608" s="963"/>
      <c r="Y608" s="963"/>
      <c r="Z608" s="963"/>
    </row>
    <row r="609" spans="1:26" ht="16">
      <c r="A609" s="979"/>
      <c r="B609" s="475"/>
      <c r="C609" s="475" t="s">
        <v>1503</v>
      </c>
      <c r="D609" s="696">
        <v>2</v>
      </c>
      <c r="E609" s="846" t="s">
        <v>506</v>
      </c>
      <c r="F609" s="471"/>
      <c r="G609" s="1052"/>
      <c r="H609" s="893"/>
      <c r="I609" s="893"/>
      <c r="J609" s="893"/>
      <c r="K609" s="960"/>
      <c r="L609" s="960"/>
      <c r="M609" s="960"/>
      <c r="N609" s="963"/>
      <c r="O609" s="963"/>
      <c r="P609" s="963"/>
      <c r="Q609" s="963"/>
      <c r="R609" s="963"/>
      <c r="S609" s="963"/>
      <c r="T609" s="963"/>
      <c r="U609" s="963"/>
      <c r="V609" s="963"/>
      <c r="W609" s="963"/>
      <c r="X609" s="963"/>
      <c r="Y609" s="963"/>
      <c r="Z609" s="963"/>
    </row>
    <row r="610" spans="1:26" ht="32">
      <c r="A610" s="979"/>
      <c r="B610" s="475"/>
      <c r="C610" s="475" t="s">
        <v>5900</v>
      </c>
      <c r="D610" s="696">
        <v>2</v>
      </c>
      <c r="E610" s="846" t="s">
        <v>506</v>
      </c>
      <c r="F610" s="471"/>
      <c r="G610" s="1052"/>
      <c r="H610" s="893"/>
      <c r="I610" s="893"/>
      <c r="J610" s="893"/>
      <c r="K610" s="960"/>
      <c r="L610" s="960"/>
      <c r="M610" s="960"/>
      <c r="N610" s="963"/>
      <c r="O610" s="963"/>
      <c r="P610" s="963"/>
      <c r="Q610" s="963"/>
      <c r="R610" s="963"/>
      <c r="S610" s="963"/>
      <c r="T610" s="963"/>
      <c r="U610" s="963"/>
      <c r="V610" s="963"/>
      <c r="W610" s="963"/>
      <c r="X610" s="963"/>
      <c r="Y610" s="963"/>
      <c r="Z610" s="963"/>
    </row>
    <row r="611" spans="1:26" ht="16">
      <c r="A611" s="979"/>
      <c r="B611" s="475"/>
      <c r="C611" s="471" t="s">
        <v>5178</v>
      </c>
      <c r="D611" s="696">
        <v>2</v>
      </c>
      <c r="E611" s="846" t="s">
        <v>506</v>
      </c>
      <c r="F611" s="471" t="s">
        <v>5179</v>
      </c>
      <c r="G611" s="1052"/>
      <c r="H611" s="893"/>
      <c r="I611" s="893"/>
      <c r="J611" s="893"/>
      <c r="K611" s="960"/>
      <c r="L611" s="960"/>
      <c r="M611" s="960"/>
      <c r="N611" s="963"/>
      <c r="O611" s="963"/>
      <c r="P611" s="963"/>
      <c r="Q611" s="963"/>
      <c r="R611" s="963"/>
      <c r="S611" s="963"/>
      <c r="T611" s="963"/>
      <c r="U611" s="963"/>
      <c r="V611" s="963"/>
      <c r="W611" s="963"/>
      <c r="X611" s="963"/>
      <c r="Y611" s="963"/>
      <c r="Z611" s="963"/>
    </row>
    <row r="612" spans="1:26" ht="32">
      <c r="A612" s="979"/>
      <c r="B612" s="475"/>
      <c r="C612" s="475" t="s">
        <v>5901</v>
      </c>
      <c r="D612" s="696">
        <v>2</v>
      </c>
      <c r="E612" s="696" t="s">
        <v>2830</v>
      </c>
      <c r="F612" s="475"/>
      <c r="G612" s="1052"/>
      <c r="H612" s="893"/>
      <c r="I612" s="893"/>
      <c r="J612" s="893"/>
      <c r="K612" s="960"/>
      <c r="L612" s="960"/>
      <c r="M612" s="960"/>
      <c r="N612" s="963"/>
      <c r="O612" s="963"/>
      <c r="P612" s="963"/>
      <c r="Q612" s="963"/>
      <c r="R612" s="963"/>
      <c r="S612" s="963"/>
      <c r="T612" s="963"/>
      <c r="U612" s="963"/>
      <c r="V612" s="963"/>
      <c r="W612" s="963"/>
      <c r="X612" s="963"/>
      <c r="Y612" s="963"/>
      <c r="Z612" s="963"/>
    </row>
    <row r="613" spans="1:26" ht="16">
      <c r="A613" s="979"/>
      <c r="B613" s="475"/>
      <c r="C613" s="475" t="s">
        <v>5902</v>
      </c>
      <c r="D613" s="696">
        <v>2</v>
      </c>
      <c r="E613" s="696" t="s">
        <v>2830</v>
      </c>
      <c r="F613" s="475"/>
      <c r="G613" s="1052"/>
      <c r="H613" s="893"/>
      <c r="I613" s="893"/>
      <c r="J613" s="893"/>
      <c r="K613" s="960"/>
      <c r="L613" s="960"/>
      <c r="M613" s="960"/>
      <c r="N613" s="963"/>
      <c r="O613" s="963"/>
      <c r="P613" s="963"/>
      <c r="Q613" s="963"/>
      <c r="R613" s="963"/>
      <c r="S613" s="963"/>
      <c r="T613" s="963"/>
      <c r="U613" s="963"/>
      <c r="V613" s="963"/>
      <c r="W613" s="963"/>
      <c r="X613" s="963"/>
      <c r="Y613" s="963"/>
      <c r="Z613" s="963"/>
    </row>
    <row r="614" spans="1:26" ht="32">
      <c r="A614" s="979"/>
      <c r="B614" s="475"/>
      <c r="C614" s="475" t="s">
        <v>5903</v>
      </c>
      <c r="D614" s="696">
        <v>2</v>
      </c>
      <c r="E614" s="696" t="s">
        <v>2830</v>
      </c>
      <c r="F614" s="475"/>
      <c r="G614" s="1130"/>
      <c r="H614" s="893"/>
      <c r="I614" s="893"/>
      <c r="J614" s="893"/>
      <c r="K614" s="960"/>
      <c r="L614" s="960"/>
      <c r="M614" s="960"/>
      <c r="N614" s="963"/>
      <c r="O614" s="963"/>
      <c r="P614" s="963"/>
      <c r="Q614" s="963"/>
      <c r="R614" s="963"/>
      <c r="S614" s="963"/>
      <c r="T614" s="963"/>
      <c r="U614" s="963"/>
      <c r="V614" s="963"/>
      <c r="W614" s="963"/>
      <c r="X614" s="963"/>
      <c r="Y614" s="963"/>
      <c r="Z614" s="963"/>
    </row>
    <row r="615" spans="1:26" ht="32">
      <c r="A615" s="979"/>
      <c r="B615" s="475"/>
      <c r="C615" s="475" t="s">
        <v>5904</v>
      </c>
      <c r="D615" s="696">
        <v>2</v>
      </c>
      <c r="E615" s="696" t="s">
        <v>891</v>
      </c>
      <c r="F615" s="475" t="s">
        <v>3064</v>
      </c>
      <c r="G615" s="1130"/>
      <c r="H615" s="893"/>
      <c r="I615" s="893"/>
      <c r="J615" s="893"/>
      <c r="K615" s="960"/>
      <c r="L615" s="960"/>
      <c r="M615" s="960"/>
      <c r="N615" s="963"/>
      <c r="O615" s="963"/>
      <c r="P615" s="963"/>
      <c r="Q615" s="963"/>
      <c r="R615" s="963"/>
      <c r="S615" s="963"/>
      <c r="T615" s="963"/>
      <c r="U615" s="963"/>
      <c r="V615" s="963"/>
      <c r="W615" s="963"/>
      <c r="X615" s="963"/>
      <c r="Y615" s="963"/>
      <c r="Z615" s="963"/>
    </row>
    <row r="616" spans="1:26" ht="19">
      <c r="A616" s="927" t="s">
        <v>266</v>
      </c>
      <c r="B616" s="1606" t="s">
        <v>164</v>
      </c>
      <c r="C616" s="1570"/>
      <c r="D616" s="1570"/>
      <c r="E616" s="1570"/>
      <c r="F616" s="1570"/>
      <c r="G616" s="1573"/>
      <c r="H616" s="816"/>
      <c r="I616" s="893">
        <f>SUM(D617:D633)</f>
        <v>32</v>
      </c>
      <c r="J616" s="893">
        <f>COUNT(D617:D633)*2</f>
        <v>32</v>
      </c>
      <c r="K616" s="960"/>
      <c r="L616" s="960"/>
      <c r="M616" s="960"/>
      <c r="N616" s="963"/>
      <c r="O616" s="963"/>
      <c r="P616" s="963"/>
      <c r="Q616" s="963"/>
      <c r="R616" s="963"/>
      <c r="S616" s="963"/>
      <c r="T616" s="963"/>
      <c r="U616" s="963"/>
      <c r="V616" s="963"/>
      <c r="W616" s="963"/>
      <c r="X616" s="963"/>
      <c r="Y616" s="963"/>
      <c r="Z616" s="963"/>
    </row>
    <row r="617" spans="1:26" ht="32">
      <c r="A617" s="979" t="s">
        <v>2495</v>
      </c>
      <c r="B617" s="471" t="s">
        <v>1505</v>
      </c>
      <c r="C617" s="475" t="s">
        <v>1506</v>
      </c>
      <c r="D617" s="696">
        <v>2</v>
      </c>
      <c r="E617" s="696" t="s">
        <v>469</v>
      </c>
      <c r="F617" s="475" t="s">
        <v>5905</v>
      </c>
      <c r="G617" s="1052"/>
      <c r="H617" s="893"/>
      <c r="I617" s="893"/>
      <c r="J617" s="893"/>
      <c r="K617" s="960"/>
      <c r="L617" s="960"/>
      <c r="M617" s="960"/>
      <c r="N617" s="963"/>
      <c r="O617" s="963"/>
      <c r="P617" s="963"/>
      <c r="Q617" s="963"/>
      <c r="R617" s="963"/>
      <c r="S617" s="963"/>
      <c r="T617" s="963"/>
      <c r="U617" s="963"/>
      <c r="V617" s="963"/>
      <c r="W617" s="963"/>
      <c r="X617" s="963"/>
      <c r="Y617" s="963"/>
      <c r="Z617" s="963"/>
    </row>
    <row r="618" spans="1:26" ht="16">
      <c r="A618" s="979"/>
      <c r="B618" s="471"/>
      <c r="C618" s="475" t="s">
        <v>5906</v>
      </c>
      <c r="D618" s="696">
        <v>2</v>
      </c>
      <c r="E618" s="696" t="s">
        <v>469</v>
      </c>
      <c r="F618" s="1041"/>
      <c r="G618" s="1052"/>
      <c r="H618" s="893"/>
      <c r="I618" s="893"/>
      <c r="J618" s="893"/>
      <c r="K618" s="960"/>
      <c r="L618" s="960"/>
      <c r="M618" s="960"/>
      <c r="N618" s="963"/>
      <c r="O618" s="963"/>
      <c r="P618" s="963"/>
      <c r="Q618" s="963"/>
      <c r="R618" s="963"/>
      <c r="S618" s="963"/>
      <c r="T618" s="963"/>
      <c r="U618" s="963"/>
      <c r="V618" s="963"/>
      <c r="W618" s="963"/>
      <c r="X618" s="963"/>
      <c r="Y618" s="963"/>
      <c r="Z618" s="963"/>
    </row>
    <row r="619" spans="1:26" ht="32">
      <c r="A619" s="979"/>
      <c r="B619" s="471"/>
      <c r="C619" s="475" t="s">
        <v>3065</v>
      </c>
      <c r="D619" s="696">
        <v>2</v>
      </c>
      <c r="E619" s="696" t="s">
        <v>469</v>
      </c>
      <c r="F619" s="471"/>
      <c r="G619" s="1052"/>
      <c r="H619" s="893"/>
      <c r="I619" s="893"/>
      <c r="J619" s="893"/>
      <c r="K619" s="960"/>
      <c r="L619" s="960"/>
      <c r="M619" s="960"/>
      <c r="N619" s="963"/>
      <c r="O619" s="963"/>
      <c r="P619" s="963"/>
      <c r="Q619" s="963"/>
      <c r="R619" s="963"/>
      <c r="S619" s="963"/>
      <c r="T619" s="963"/>
      <c r="U619" s="963"/>
      <c r="V619" s="963"/>
      <c r="W619" s="963"/>
      <c r="X619" s="963"/>
      <c r="Y619" s="963"/>
      <c r="Z619" s="963"/>
    </row>
    <row r="620" spans="1:26" ht="16">
      <c r="A620" s="979"/>
      <c r="B620" s="471"/>
      <c r="C620" s="475" t="s">
        <v>5907</v>
      </c>
      <c r="D620" s="696">
        <v>2</v>
      </c>
      <c r="E620" s="696" t="s">
        <v>469</v>
      </c>
      <c r="F620" s="475"/>
      <c r="G620" s="1052"/>
      <c r="H620" s="893"/>
      <c r="I620" s="893"/>
      <c r="J620" s="893"/>
      <c r="K620" s="960"/>
      <c r="L620" s="960"/>
      <c r="M620" s="960"/>
      <c r="N620" s="963"/>
      <c r="O620" s="963"/>
      <c r="P620" s="963"/>
      <c r="Q620" s="963"/>
      <c r="R620" s="963"/>
      <c r="S620" s="963"/>
      <c r="T620" s="963"/>
      <c r="U620" s="963"/>
      <c r="V620" s="963"/>
      <c r="W620" s="963"/>
      <c r="X620" s="963"/>
      <c r="Y620" s="963"/>
      <c r="Z620" s="963"/>
    </row>
    <row r="621" spans="1:26" ht="48">
      <c r="A621" s="979"/>
      <c r="B621" s="471"/>
      <c r="C621" s="475" t="s">
        <v>5908</v>
      </c>
      <c r="D621" s="696">
        <v>2</v>
      </c>
      <c r="E621" s="696" t="s">
        <v>469</v>
      </c>
      <c r="F621" s="475"/>
      <c r="G621" s="1052"/>
      <c r="H621" s="893"/>
      <c r="I621" s="893"/>
      <c r="J621" s="893"/>
      <c r="K621" s="960"/>
      <c r="L621" s="960"/>
      <c r="M621" s="960"/>
      <c r="N621" s="963"/>
      <c r="O621" s="963"/>
      <c r="P621" s="963"/>
      <c r="Q621" s="963"/>
      <c r="R621" s="963"/>
      <c r="S621" s="963"/>
      <c r="T621" s="963"/>
      <c r="U621" s="963"/>
      <c r="V621" s="963"/>
      <c r="W621" s="963"/>
      <c r="X621" s="963"/>
      <c r="Y621" s="963"/>
      <c r="Z621" s="963"/>
    </row>
    <row r="622" spans="1:26" ht="48">
      <c r="A622" s="979" t="s">
        <v>2499</v>
      </c>
      <c r="B622" s="475" t="s">
        <v>1508</v>
      </c>
      <c r="C622" s="471" t="s">
        <v>1509</v>
      </c>
      <c r="D622" s="696">
        <v>2</v>
      </c>
      <c r="E622" s="696" t="s">
        <v>506</v>
      </c>
      <c r="F622" s="475" t="s">
        <v>1510</v>
      </c>
      <c r="G622" s="1052"/>
      <c r="H622" s="893"/>
      <c r="I622" s="893"/>
      <c r="J622" s="893"/>
      <c r="K622" s="960"/>
      <c r="L622" s="960"/>
      <c r="M622" s="960"/>
      <c r="N622" s="963"/>
      <c r="O622" s="963"/>
      <c r="P622" s="963"/>
      <c r="Q622" s="963"/>
      <c r="R622" s="963"/>
      <c r="S622" s="963"/>
      <c r="T622" s="963"/>
      <c r="U622" s="963"/>
      <c r="V622" s="963"/>
      <c r="W622" s="963"/>
      <c r="X622" s="963"/>
      <c r="Y622" s="963"/>
      <c r="Z622" s="963"/>
    </row>
    <row r="623" spans="1:26" ht="16">
      <c r="A623" s="979"/>
      <c r="B623" s="475"/>
      <c r="C623" s="471" t="s">
        <v>1511</v>
      </c>
      <c r="D623" s="696">
        <v>2</v>
      </c>
      <c r="E623" s="696" t="s">
        <v>506</v>
      </c>
      <c r="F623" s="475" t="s">
        <v>1512</v>
      </c>
      <c r="G623" s="1052"/>
      <c r="H623" s="893"/>
      <c r="I623" s="893"/>
      <c r="J623" s="893"/>
      <c r="K623" s="960"/>
      <c r="L623" s="960"/>
      <c r="M623" s="960"/>
      <c r="N623" s="963"/>
      <c r="O623" s="963"/>
      <c r="P623" s="963"/>
      <c r="Q623" s="963"/>
      <c r="R623" s="963"/>
      <c r="S623" s="963"/>
      <c r="T623" s="963"/>
      <c r="U623" s="963"/>
      <c r="V623" s="963"/>
      <c r="W623" s="963"/>
      <c r="X623" s="963"/>
      <c r="Y623" s="963"/>
      <c r="Z623" s="963"/>
    </row>
    <row r="624" spans="1:26" ht="32">
      <c r="A624" s="979" t="s">
        <v>2500</v>
      </c>
      <c r="B624" s="475" t="s">
        <v>1514</v>
      </c>
      <c r="C624" s="471" t="s">
        <v>1515</v>
      </c>
      <c r="D624" s="696">
        <v>2</v>
      </c>
      <c r="E624" s="696" t="s">
        <v>599</v>
      </c>
      <c r="F624" s="475"/>
      <c r="G624" s="1052"/>
      <c r="H624" s="893"/>
      <c r="I624" s="893"/>
      <c r="J624" s="893"/>
      <c r="K624" s="960"/>
      <c r="L624" s="960"/>
      <c r="M624" s="960"/>
      <c r="N624" s="963"/>
      <c r="O624" s="963"/>
      <c r="P624" s="963"/>
      <c r="Q624" s="963"/>
      <c r="R624" s="963"/>
      <c r="S624" s="963"/>
      <c r="T624" s="963"/>
      <c r="U624" s="963"/>
      <c r="V624" s="963"/>
      <c r="W624" s="963"/>
      <c r="X624" s="963"/>
      <c r="Y624" s="963"/>
      <c r="Z624" s="963"/>
    </row>
    <row r="625" spans="1:26" ht="16">
      <c r="A625" s="979"/>
      <c r="B625" s="475"/>
      <c r="C625" s="471" t="s">
        <v>2501</v>
      </c>
      <c r="D625" s="696">
        <v>2</v>
      </c>
      <c r="E625" s="696" t="s">
        <v>599</v>
      </c>
      <c r="F625" s="475"/>
      <c r="G625" s="1052"/>
      <c r="H625" s="893"/>
      <c r="I625" s="893"/>
      <c r="J625" s="893"/>
      <c r="K625" s="960"/>
      <c r="L625" s="960"/>
      <c r="M625" s="960"/>
      <c r="N625" s="963"/>
      <c r="O625" s="963"/>
      <c r="P625" s="963"/>
      <c r="Q625" s="963"/>
      <c r="R625" s="963"/>
      <c r="S625" s="963"/>
      <c r="T625" s="963"/>
      <c r="U625" s="963"/>
      <c r="V625" s="963"/>
      <c r="W625" s="963"/>
      <c r="X625" s="963"/>
      <c r="Y625" s="963"/>
      <c r="Z625" s="963"/>
    </row>
    <row r="626" spans="1:26" ht="32">
      <c r="A626" s="979"/>
      <c r="B626" s="475"/>
      <c r="C626" s="471" t="s">
        <v>1517</v>
      </c>
      <c r="D626" s="696">
        <v>2</v>
      </c>
      <c r="E626" s="696" t="s">
        <v>599</v>
      </c>
      <c r="F626" s="475"/>
      <c r="G626" s="1052"/>
      <c r="H626" s="893"/>
      <c r="I626" s="893"/>
      <c r="J626" s="893"/>
      <c r="K626" s="960"/>
      <c r="L626" s="960"/>
      <c r="M626" s="960"/>
      <c r="N626" s="963"/>
      <c r="O626" s="963"/>
      <c r="P626" s="963"/>
      <c r="Q626" s="963"/>
      <c r="R626" s="963"/>
      <c r="S626" s="963"/>
      <c r="T626" s="963"/>
      <c r="U626" s="963"/>
      <c r="V626" s="963"/>
      <c r="W626" s="963"/>
      <c r="X626" s="963"/>
      <c r="Y626" s="963"/>
      <c r="Z626" s="963"/>
    </row>
    <row r="627" spans="1:26" ht="32">
      <c r="A627" s="979"/>
      <c r="B627" s="475"/>
      <c r="C627" s="471" t="s">
        <v>1518</v>
      </c>
      <c r="D627" s="696">
        <v>2</v>
      </c>
      <c r="E627" s="696" t="s">
        <v>506</v>
      </c>
      <c r="F627" s="475"/>
      <c r="G627" s="1052"/>
      <c r="H627" s="893"/>
      <c r="I627" s="893"/>
      <c r="J627" s="893"/>
      <c r="K627" s="960"/>
      <c r="L627" s="960"/>
      <c r="M627" s="960"/>
      <c r="N627" s="963"/>
      <c r="O627" s="963"/>
      <c r="P627" s="963"/>
      <c r="Q627" s="963"/>
      <c r="R627" s="963"/>
      <c r="S627" s="963"/>
      <c r="T627" s="963"/>
      <c r="U627" s="963"/>
      <c r="V627" s="963"/>
      <c r="W627" s="963"/>
      <c r="X627" s="963"/>
      <c r="Y627" s="963"/>
      <c r="Z627" s="963"/>
    </row>
    <row r="628" spans="1:26" ht="32">
      <c r="A628" s="979"/>
      <c r="B628" s="475"/>
      <c r="C628" s="471" t="s">
        <v>6241</v>
      </c>
      <c r="D628" s="696">
        <v>2</v>
      </c>
      <c r="E628" s="696" t="s">
        <v>506</v>
      </c>
      <c r="F628" s="475"/>
      <c r="G628" s="1052"/>
      <c r="H628" s="893"/>
      <c r="I628" s="893"/>
      <c r="J628" s="893"/>
      <c r="K628" s="960"/>
      <c r="L628" s="960"/>
      <c r="M628" s="960"/>
      <c r="N628" s="963"/>
      <c r="O628" s="963"/>
      <c r="P628" s="963"/>
      <c r="Q628" s="963"/>
      <c r="R628" s="963"/>
      <c r="S628" s="963"/>
      <c r="T628" s="963"/>
      <c r="U628" s="963"/>
      <c r="V628" s="963"/>
      <c r="W628" s="963"/>
      <c r="X628" s="963"/>
      <c r="Y628" s="963"/>
      <c r="Z628" s="963"/>
    </row>
    <row r="629" spans="1:26" ht="16">
      <c r="A629" s="979"/>
      <c r="B629" s="475"/>
      <c r="C629" s="471" t="s">
        <v>6510</v>
      </c>
      <c r="D629" s="696">
        <v>2</v>
      </c>
      <c r="E629" s="696" t="s">
        <v>506</v>
      </c>
      <c r="F629" s="475"/>
      <c r="G629" s="1052"/>
      <c r="H629" s="893"/>
      <c r="I629" s="893"/>
      <c r="J629" s="893"/>
      <c r="K629" s="960"/>
      <c r="L629" s="960"/>
      <c r="M629" s="960"/>
      <c r="N629" s="963"/>
      <c r="O629" s="963"/>
      <c r="P629" s="963"/>
      <c r="Q629" s="963"/>
      <c r="R629" s="963"/>
      <c r="S629" s="963"/>
      <c r="T629" s="963"/>
      <c r="U629" s="963"/>
      <c r="V629" s="963"/>
      <c r="W629" s="963"/>
      <c r="X629" s="963"/>
      <c r="Y629" s="963"/>
      <c r="Z629" s="963"/>
    </row>
    <row r="630" spans="1:26" ht="16">
      <c r="A630" s="979"/>
      <c r="B630" s="475"/>
      <c r="C630" s="471" t="s">
        <v>6511</v>
      </c>
      <c r="D630" s="696">
        <v>2</v>
      </c>
      <c r="E630" s="696" t="s">
        <v>599</v>
      </c>
      <c r="F630" s="475"/>
      <c r="G630" s="1052"/>
      <c r="H630" s="893"/>
      <c r="I630" s="893"/>
      <c r="J630" s="893"/>
      <c r="K630" s="960"/>
      <c r="L630" s="960"/>
      <c r="M630" s="960"/>
      <c r="N630" s="963"/>
      <c r="O630" s="963"/>
      <c r="P630" s="963"/>
      <c r="Q630" s="963"/>
      <c r="R630" s="963"/>
      <c r="S630" s="963"/>
      <c r="T630" s="963"/>
      <c r="U630" s="963"/>
      <c r="V630" s="963"/>
      <c r="W630" s="963"/>
      <c r="X630" s="963"/>
      <c r="Y630" s="963"/>
      <c r="Z630" s="963"/>
    </row>
    <row r="631" spans="1:26" ht="16">
      <c r="A631" s="979"/>
      <c r="B631" s="475"/>
      <c r="C631" s="471" t="s">
        <v>5191</v>
      </c>
      <c r="D631" s="696">
        <v>2</v>
      </c>
      <c r="E631" s="696" t="s">
        <v>469</v>
      </c>
      <c r="F631" s="475"/>
      <c r="G631" s="1052"/>
      <c r="H631" s="893"/>
      <c r="I631" s="893"/>
      <c r="J631" s="893"/>
      <c r="K631" s="960"/>
      <c r="L631" s="960"/>
      <c r="M631" s="960"/>
      <c r="N631" s="963"/>
      <c r="O631" s="963"/>
      <c r="P631" s="963"/>
      <c r="Q631" s="963"/>
      <c r="R631" s="963"/>
      <c r="S631" s="963"/>
      <c r="T631" s="963"/>
      <c r="U631" s="963"/>
      <c r="V631" s="963"/>
      <c r="W631" s="963"/>
      <c r="X631" s="963"/>
      <c r="Y631" s="963"/>
      <c r="Z631" s="963"/>
    </row>
    <row r="632" spans="1:26" ht="28.5" hidden="1" customHeight="1">
      <c r="A632" s="369" t="s">
        <v>2502</v>
      </c>
      <c r="B632" s="150" t="s">
        <v>1523</v>
      </c>
      <c r="C632" s="179"/>
      <c r="D632" s="370"/>
      <c r="E632" s="125"/>
      <c r="F632" s="125"/>
      <c r="G632" s="125"/>
      <c r="I632" s="105"/>
      <c r="J632" s="105"/>
      <c r="K632" s="106"/>
      <c r="L632" s="106"/>
      <c r="M632" s="106"/>
      <c r="N632" s="106"/>
      <c r="O632" s="106"/>
      <c r="P632" s="106"/>
      <c r="Q632" s="106"/>
      <c r="R632" s="106"/>
      <c r="S632" s="106"/>
      <c r="T632" s="106"/>
      <c r="U632" s="106"/>
      <c r="V632" s="106"/>
      <c r="W632" s="106"/>
      <c r="X632" s="106"/>
      <c r="Y632" s="106"/>
      <c r="Z632" s="106"/>
    </row>
    <row r="633" spans="1:26" ht="16">
      <c r="A633" s="979" t="s">
        <v>1526</v>
      </c>
      <c r="B633" s="471" t="s">
        <v>1527</v>
      </c>
      <c r="C633" s="475" t="s">
        <v>5913</v>
      </c>
      <c r="D633" s="696">
        <v>2</v>
      </c>
      <c r="E633" s="696" t="s">
        <v>599</v>
      </c>
      <c r="F633" s="475"/>
      <c r="G633" s="1052"/>
      <c r="H633" s="893"/>
      <c r="I633" s="893"/>
      <c r="J633" s="893"/>
      <c r="K633" s="960"/>
      <c r="L633" s="960"/>
      <c r="M633" s="960"/>
      <c r="N633" s="963"/>
      <c r="O633" s="963"/>
      <c r="P633" s="963"/>
      <c r="Q633" s="963"/>
      <c r="R633" s="963"/>
      <c r="S633" s="963"/>
      <c r="T633" s="963"/>
      <c r="U633" s="963"/>
      <c r="V633" s="963"/>
      <c r="W633" s="963"/>
      <c r="X633" s="963"/>
      <c r="Y633" s="963"/>
      <c r="Z633" s="963"/>
    </row>
    <row r="634" spans="1:26" ht="19">
      <c r="A634" s="927" t="s">
        <v>267</v>
      </c>
      <c r="B634" s="1606" t="s">
        <v>166</v>
      </c>
      <c r="C634" s="1570"/>
      <c r="D634" s="1570"/>
      <c r="E634" s="1570"/>
      <c r="F634" s="1570"/>
      <c r="G634" s="1573"/>
      <c r="H634" s="816"/>
      <c r="I634" s="893">
        <f>SUM(D635:D649)</f>
        <v>30</v>
      </c>
      <c r="J634" s="893">
        <f>COUNT(D635:D649)*2</f>
        <v>30</v>
      </c>
      <c r="K634" s="960"/>
      <c r="L634" s="960"/>
      <c r="M634" s="960"/>
      <c r="N634" s="963"/>
      <c r="O634" s="963"/>
      <c r="P634" s="963"/>
      <c r="Q634" s="963"/>
      <c r="R634" s="963"/>
      <c r="S634" s="963"/>
      <c r="T634" s="963"/>
      <c r="U634" s="963"/>
      <c r="V634" s="963"/>
      <c r="W634" s="963"/>
      <c r="X634" s="963"/>
      <c r="Y634" s="963"/>
      <c r="Z634" s="963"/>
    </row>
    <row r="635" spans="1:26" ht="34">
      <c r="A635" s="979" t="s">
        <v>2503</v>
      </c>
      <c r="B635" s="538" t="s">
        <v>2504</v>
      </c>
      <c r="C635" s="475" t="s">
        <v>1530</v>
      </c>
      <c r="D635" s="696">
        <v>2</v>
      </c>
      <c r="E635" s="180" t="s">
        <v>469</v>
      </c>
      <c r="F635" s="475" t="s">
        <v>1531</v>
      </c>
      <c r="G635" s="1052"/>
      <c r="H635" s="893"/>
      <c r="I635" s="893"/>
      <c r="J635" s="893"/>
      <c r="K635" s="960"/>
      <c r="L635" s="960"/>
      <c r="M635" s="960"/>
      <c r="N635" s="963"/>
      <c r="O635" s="963"/>
      <c r="P635" s="963"/>
      <c r="Q635" s="963"/>
      <c r="R635" s="963"/>
      <c r="S635" s="963"/>
      <c r="T635" s="963"/>
      <c r="U635" s="963"/>
      <c r="V635" s="963"/>
      <c r="W635" s="963"/>
      <c r="X635" s="963"/>
      <c r="Y635" s="963"/>
      <c r="Z635" s="963"/>
    </row>
    <row r="636" spans="1:26" ht="32">
      <c r="A636" s="979"/>
      <c r="B636" s="538"/>
      <c r="C636" s="475" t="s">
        <v>1532</v>
      </c>
      <c r="D636" s="696">
        <v>2</v>
      </c>
      <c r="E636" s="180" t="s">
        <v>469</v>
      </c>
      <c r="F636" s="471"/>
      <c r="G636" s="1052"/>
      <c r="H636" s="893"/>
      <c r="I636" s="893"/>
      <c r="J636" s="893"/>
      <c r="K636" s="960"/>
      <c r="L636" s="960"/>
      <c r="M636" s="960"/>
      <c r="N636" s="963"/>
      <c r="O636" s="963"/>
      <c r="P636" s="963"/>
      <c r="Q636" s="963"/>
      <c r="R636" s="963"/>
      <c r="S636" s="963"/>
      <c r="T636" s="963"/>
      <c r="U636" s="963"/>
      <c r="V636" s="963"/>
      <c r="W636" s="963"/>
      <c r="X636" s="963"/>
      <c r="Y636" s="963"/>
      <c r="Z636" s="963"/>
    </row>
    <row r="637" spans="1:26" ht="48">
      <c r="A637" s="979"/>
      <c r="B637" s="538"/>
      <c r="C637" s="475" t="s">
        <v>1533</v>
      </c>
      <c r="D637" s="696">
        <v>2</v>
      </c>
      <c r="E637" s="180" t="s">
        <v>506</v>
      </c>
      <c r="F637" s="475" t="s">
        <v>1534</v>
      </c>
      <c r="G637" s="1052"/>
      <c r="H637" s="893"/>
      <c r="I637" s="893"/>
      <c r="J637" s="893"/>
      <c r="K637" s="960"/>
      <c r="L637" s="960"/>
      <c r="M637" s="960"/>
      <c r="N637" s="963"/>
      <c r="O637" s="963"/>
      <c r="P637" s="963"/>
      <c r="Q637" s="963"/>
      <c r="R637" s="963"/>
      <c r="S637" s="963"/>
      <c r="T637" s="963"/>
      <c r="U637" s="963"/>
      <c r="V637" s="963"/>
      <c r="W637" s="963"/>
      <c r="X637" s="963"/>
      <c r="Y637" s="963"/>
      <c r="Z637" s="963"/>
    </row>
    <row r="638" spans="1:26" ht="48">
      <c r="A638" s="979"/>
      <c r="B638" s="538"/>
      <c r="C638" s="475" t="s">
        <v>1535</v>
      </c>
      <c r="D638" s="696">
        <v>2</v>
      </c>
      <c r="E638" s="180" t="s">
        <v>469</v>
      </c>
      <c r="F638" s="475" t="s">
        <v>2505</v>
      </c>
      <c r="G638" s="1052"/>
      <c r="H638" s="893"/>
      <c r="I638" s="893"/>
      <c r="J638" s="893"/>
      <c r="K638" s="960"/>
      <c r="L638" s="960"/>
      <c r="M638" s="960"/>
      <c r="N638" s="963"/>
      <c r="O638" s="963"/>
      <c r="P638" s="963"/>
      <c r="Q638" s="963"/>
      <c r="R638" s="963"/>
      <c r="S638" s="963"/>
      <c r="T638" s="963"/>
      <c r="U638" s="963"/>
      <c r="V638" s="963"/>
      <c r="W638" s="963"/>
      <c r="X638" s="963"/>
      <c r="Y638" s="963"/>
      <c r="Z638" s="963"/>
    </row>
    <row r="639" spans="1:26" ht="32">
      <c r="A639" s="979"/>
      <c r="B639" s="538"/>
      <c r="C639" s="475" t="s">
        <v>1537</v>
      </c>
      <c r="D639" s="696">
        <v>2</v>
      </c>
      <c r="E639" s="180" t="s">
        <v>469</v>
      </c>
      <c r="F639" s="475" t="s">
        <v>1538</v>
      </c>
      <c r="G639" s="1052"/>
      <c r="H639" s="893"/>
      <c r="I639" s="893"/>
      <c r="J639" s="893"/>
      <c r="K639" s="960"/>
      <c r="L639" s="960"/>
      <c r="M639" s="960"/>
      <c r="N639" s="963"/>
      <c r="O639" s="963"/>
      <c r="P639" s="963"/>
      <c r="Q639" s="963"/>
      <c r="R639" s="963"/>
      <c r="S639" s="963"/>
      <c r="T639" s="963"/>
      <c r="U639" s="963"/>
      <c r="V639" s="963"/>
      <c r="W639" s="963"/>
      <c r="X639" s="963"/>
      <c r="Y639" s="963"/>
      <c r="Z639" s="963"/>
    </row>
    <row r="640" spans="1:26" ht="16">
      <c r="A640" s="979"/>
      <c r="B640" s="538"/>
      <c r="C640" s="471" t="s">
        <v>1539</v>
      </c>
      <c r="D640" s="696">
        <v>2</v>
      </c>
      <c r="E640" s="180"/>
      <c r="F640" s="471"/>
      <c r="G640" s="1052"/>
      <c r="H640" s="893"/>
      <c r="I640" s="893"/>
      <c r="J640" s="893"/>
      <c r="K640" s="960"/>
      <c r="L640" s="960"/>
      <c r="M640" s="960"/>
      <c r="N640" s="963"/>
      <c r="O640" s="963"/>
      <c r="P640" s="963"/>
      <c r="Q640" s="963"/>
      <c r="R640" s="963"/>
      <c r="S640" s="963"/>
      <c r="T640" s="963"/>
      <c r="U640" s="963"/>
      <c r="V640" s="963"/>
      <c r="W640" s="963"/>
      <c r="X640" s="963"/>
      <c r="Y640" s="963"/>
      <c r="Z640" s="963"/>
    </row>
    <row r="641" spans="1:26" ht="34">
      <c r="A641" s="979" t="s">
        <v>2506</v>
      </c>
      <c r="B641" s="538" t="s">
        <v>1541</v>
      </c>
      <c r="C641" s="471" t="s">
        <v>1542</v>
      </c>
      <c r="D641" s="696">
        <v>2</v>
      </c>
      <c r="E641" s="696" t="s">
        <v>469</v>
      </c>
      <c r="F641" s="475" t="s">
        <v>3454</v>
      </c>
      <c r="G641" s="1052"/>
      <c r="H641" s="893"/>
      <c r="I641" s="893"/>
      <c r="J641" s="893"/>
      <c r="K641" s="960"/>
      <c r="L641" s="960"/>
      <c r="M641" s="960"/>
      <c r="N641" s="963"/>
      <c r="O641" s="963"/>
      <c r="P641" s="963"/>
      <c r="Q641" s="963"/>
      <c r="R641" s="963"/>
      <c r="S641" s="963"/>
      <c r="T641" s="963"/>
      <c r="U641" s="963"/>
      <c r="V641" s="963"/>
      <c r="W641" s="963"/>
      <c r="X641" s="963"/>
      <c r="Y641" s="963"/>
      <c r="Z641" s="963"/>
    </row>
    <row r="642" spans="1:26" ht="80">
      <c r="A642" s="979"/>
      <c r="B642" s="538"/>
      <c r="C642" s="471" t="s">
        <v>1544</v>
      </c>
      <c r="D642" s="696">
        <v>2</v>
      </c>
      <c r="E642" s="696" t="s">
        <v>469</v>
      </c>
      <c r="F642" s="475" t="s">
        <v>1545</v>
      </c>
      <c r="G642" s="1052"/>
      <c r="H642" s="893"/>
      <c r="I642" s="893"/>
      <c r="J642" s="893"/>
      <c r="K642" s="960"/>
      <c r="L642" s="960"/>
      <c r="M642" s="960"/>
      <c r="N642" s="963"/>
      <c r="O642" s="963"/>
      <c r="P642" s="963"/>
      <c r="Q642" s="963"/>
      <c r="R642" s="963"/>
      <c r="S642" s="963"/>
      <c r="T642" s="963"/>
      <c r="U642" s="963"/>
      <c r="V642" s="963"/>
      <c r="W642" s="963"/>
      <c r="X642" s="963"/>
      <c r="Y642" s="963"/>
      <c r="Z642" s="963"/>
    </row>
    <row r="643" spans="1:26" ht="16">
      <c r="A643" s="979"/>
      <c r="B643" s="538"/>
      <c r="C643" s="471" t="s">
        <v>1546</v>
      </c>
      <c r="D643" s="696">
        <v>2</v>
      </c>
      <c r="E643" s="696" t="s">
        <v>387</v>
      </c>
      <c r="F643" s="475" t="s">
        <v>1547</v>
      </c>
      <c r="G643" s="1052"/>
      <c r="H643" s="893"/>
      <c r="I643" s="893"/>
      <c r="J643" s="893"/>
      <c r="K643" s="960"/>
      <c r="L643" s="960"/>
      <c r="M643" s="960"/>
      <c r="N643" s="963"/>
      <c r="O643" s="963"/>
      <c r="P643" s="963"/>
      <c r="Q643" s="963"/>
      <c r="R643" s="963"/>
      <c r="S643" s="963"/>
      <c r="T643" s="963"/>
      <c r="U643" s="963"/>
      <c r="V643" s="963"/>
      <c r="W643" s="963"/>
      <c r="X643" s="963"/>
      <c r="Y643" s="963"/>
      <c r="Z643" s="963"/>
    </row>
    <row r="644" spans="1:26" ht="32">
      <c r="A644" s="979"/>
      <c r="B644" s="538"/>
      <c r="C644" s="471" t="s">
        <v>1548</v>
      </c>
      <c r="D644" s="696">
        <v>2</v>
      </c>
      <c r="E644" s="696" t="s">
        <v>549</v>
      </c>
      <c r="F644" s="475" t="s">
        <v>1549</v>
      </c>
      <c r="G644" s="1052"/>
      <c r="H644" s="893"/>
      <c r="I644" s="893"/>
      <c r="J644" s="893"/>
      <c r="K644" s="960"/>
      <c r="L644" s="960"/>
      <c r="M644" s="960"/>
      <c r="N644" s="963"/>
      <c r="O644" s="963"/>
      <c r="P644" s="963"/>
      <c r="Q644" s="963"/>
      <c r="R644" s="963"/>
      <c r="S644" s="963"/>
      <c r="T644" s="963"/>
      <c r="U644" s="963"/>
      <c r="V644" s="963"/>
      <c r="W644" s="963"/>
      <c r="X644" s="963"/>
      <c r="Y644" s="963"/>
      <c r="Z644" s="963"/>
    </row>
    <row r="645" spans="1:26" ht="48">
      <c r="A645" s="979"/>
      <c r="B645" s="538"/>
      <c r="C645" s="471" t="s">
        <v>1550</v>
      </c>
      <c r="D645" s="696">
        <v>2</v>
      </c>
      <c r="E645" s="696" t="s">
        <v>469</v>
      </c>
      <c r="F645" s="471" t="s">
        <v>1551</v>
      </c>
      <c r="G645" s="1052"/>
      <c r="H645" s="893"/>
      <c r="I645" s="893"/>
      <c r="J645" s="893"/>
      <c r="K645" s="960"/>
      <c r="L645" s="960"/>
      <c r="M645" s="960"/>
      <c r="N645" s="963"/>
      <c r="O645" s="963"/>
      <c r="P645" s="963"/>
      <c r="Q645" s="963"/>
      <c r="R645" s="963"/>
      <c r="S645" s="963"/>
      <c r="T645" s="963"/>
      <c r="U645" s="963"/>
      <c r="V645" s="963"/>
      <c r="W645" s="963"/>
      <c r="X645" s="963"/>
      <c r="Y645" s="963"/>
      <c r="Z645" s="963"/>
    </row>
    <row r="646" spans="1:26" ht="34">
      <c r="A646" s="979" t="s">
        <v>2507</v>
      </c>
      <c r="B646" s="538" t="s">
        <v>1553</v>
      </c>
      <c r="C646" s="986" t="s">
        <v>1554</v>
      </c>
      <c r="D646" s="696">
        <v>2</v>
      </c>
      <c r="E646" s="182" t="s">
        <v>387</v>
      </c>
      <c r="F646" s="475"/>
      <c r="G646" s="1052"/>
      <c r="H646" s="893"/>
      <c r="I646" s="893"/>
      <c r="J646" s="893"/>
      <c r="K646" s="960"/>
      <c r="L646" s="960"/>
      <c r="M646" s="960"/>
      <c r="N646" s="963"/>
      <c r="O646" s="963"/>
      <c r="P646" s="963"/>
      <c r="Q646" s="963"/>
      <c r="R646" s="963"/>
      <c r="S646" s="963"/>
      <c r="T646" s="963"/>
      <c r="U646" s="963"/>
      <c r="V646" s="963"/>
      <c r="W646" s="963"/>
      <c r="X646" s="963"/>
      <c r="Y646" s="963"/>
      <c r="Z646" s="963"/>
    </row>
    <row r="647" spans="1:26" ht="16">
      <c r="A647" s="979"/>
      <c r="B647" s="538"/>
      <c r="C647" s="983" t="s">
        <v>1555</v>
      </c>
      <c r="D647" s="696">
        <v>2</v>
      </c>
      <c r="E647" s="180" t="s">
        <v>387</v>
      </c>
      <c r="F647" s="475"/>
      <c r="G647" s="1052"/>
      <c r="H647" s="893"/>
      <c r="I647" s="893"/>
      <c r="J647" s="893"/>
      <c r="K647" s="960"/>
      <c r="L647" s="960"/>
      <c r="M647" s="960"/>
      <c r="N647" s="963"/>
      <c r="O647" s="963"/>
      <c r="P647" s="963"/>
      <c r="Q647" s="963"/>
      <c r="R647" s="963"/>
      <c r="S647" s="963"/>
      <c r="T647" s="963"/>
      <c r="U647" s="963"/>
      <c r="V647" s="963"/>
      <c r="W647" s="963"/>
      <c r="X647" s="963"/>
      <c r="Y647" s="963"/>
      <c r="Z647" s="963"/>
    </row>
    <row r="648" spans="1:26" ht="32">
      <c r="A648" s="979"/>
      <c r="B648" s="538"/>
      <c r="C648" s="983" t="s">
        <v>1556</v>
      </c>
      <c r="D648" s="696">
        <v>2</v>
      </c>
      <c r="E648" s="180"/>
      <c r="F648" s="475"/>
      <c r="G648" s="1052"/>
      <c r="H648" s="893"/>
      <c r="I648" s="893"/>
      <c r="J648" s="893"/>
      <c r="K648" s="960"/>
      <c r="L648" s="960"/>
      <c r="M648" s="960"/>
      <c r="N648" s="963"/>
      <c r="O648" s="963"/>
      <c r="P648" s="963"/>
      <c r="Q648" s="963"/>
      <c r="R648" s="963"/>
      <c r="S648" s="963"/>
      <c r="T648" s="963"/>
      <c r="U648" s="963"/>
      <c r="V648" s="963"/>
      <c r="W648" s="963"/>
      <c r="X648" s="963"/>
      <c r="Y648" s="963"/>
      <c r="Z648" s="963"/>
    </row>
    <row r="649" spans="1:26" ht="240">
      <c r="A649" s="979"/>
      <c r="B649" s="899"/>
      <c r="C649" s="983" t="s">
        <v>1557</v>
      </c>
      <c r="D649" s="696">
        <v>2</v>
      </c>
      <c r="E649" s="180" t="s">
        <v>599</v>
      </c>
      <c r="F649" s="475" t="s">
        <v>3455</v>
      </c>
      <c r="G649" s="1052"/>
      <c r="H649" s="893"/>
      <c r="I649" s="893"/>
      <c r="J649" s="893"/>
      <c r="K649" s="960"/>
      <c r="L649" s="960"/>
      <c r="M649" s="960"/>
      <c r="N649" s="963"/>
      <c r="O649" s="963"/>
      <c r="P649" s="963"/>
      <c r="Q649" s="963"/>
      <c r="R649" s="963"/>
      <c r="S649" s="963"/>
      <c r="T649" s="963"/>
      <c r="U649" s="963"/>
      <c r="V649" s="963"/>
      <c r="W649" s="963"/>
      <c r="X649" s="963"/>
      <c r="Y649" s="963"/>
      <c r="Z649" s="963"/>
    </row>
    <row r="650" spans="1:26" ht="21">
      <c r="A650" s="1053"/>
      <c r="B650" s="1773" t="s">
        <v>2509</v>
      </c>
      <c r="C650" s="1570"/>
      <c r="D650" s="1570"/>
      <c r="E650" s="1570"/>
      <c r="F650" s="1570"/>
      <c r="G650" s="1573"/>
      <c r="H650" s="1038"/>
      <c r="I650" s="893">
        <f t="shared" ref="I650:J650" si="6">I651+I654+I658+I666+I683+I687+I695+I706+I717</f>
        <v>100</v>
      </c>
      <c r="J650" s="893">
        <f t="shared" si="6"/>
        <v>100</v>
      </c>
      <c r="K650" s="960"/>
      <c r="L650" s="960"/>
      <c r="M650" s="960"/>
      <c r="N650" s="963"/>
      <c r="O650" s="963"/>
      <c r="P650" s="963"/>
      <c r="Q650" s="963"/>
      <c r="R650" s="963"/>
      <c r="S650" s="963"/>
      <c r="T650" s="963"/>
      <c r="U650" s="963"/>
      <c r="V650" s="963"/>
      <c r="W650" s="963"/>
      <c r="X650" s="963"/>
      <c r="Y650" s="963"/>
      <c r="Z650" s="963"/>
    </row>
    <row r="651" spans="1:26" ht="19">
      <c r="A651" s="927" t="s">
        <v>168</v>
      </c>
      <c r="B651" s="1606" t="s">
        <v>169</v>
      </c>
      <c r="C651" s="1570"/>
      <c r="D651" s="1570"/>
      <c r="E651" s="1570"/>
      <c r="F651" s="1570"/>
      <c r="G651" s="1573"/>
      <c r="H651" s="816"/>
      <c r="I651" s="893">
        <f>SUM(D652:D653)</f>
        <v>2</v>
      </c>
      <c r="J651" s="893">
        <f>COUNT(D652:D653)*2</f>
        <v>2</v>
      </c>
      <c r="K651" s="960"/>
      <c r="L651" s="960"/>
      <c r="M651" s="960"/>
      <c r="N651" s="963"/>
      <c r="O651" s="963"/>
      <c r="P651" s="963"/>
      <c r="Q651" s="963"/>
      <c r="R651" s="963"/>
      <c r="S651" s="963"/>
      <c r="T651" s="963"/>
      <c r="U651" s="963"/>
      <c r="V651" s="963"/>
      <c r="W651" s="963"/>
      <c r="X651" s="963"/>
      <c r="Y651" s="963"/>
      <c r="Z651" s="963"/>
    </row>
    <row r="652" spans="1:26" ht="32">
      <c r="A652" s="1053" t="s">
        <v>1560</v>
      </c>
      <c r="B652" s="161" t="s">
        <v>1561</v>
      </c>
      <c r="C652" s="769" t="s">
        <v>6512</v>
      </c>
      <c r="D652" s="696">
        <v>2</v>
      </c>
      <c r="E652" s="736" t="s">
        <v>599</v>
      </c>
      <c r="F652" s="735" t="s">
        <v>5918</v>
      </c>
      <c r="G652" s="1052"/>
      <c r="H652" s="893"/>
      <c r="I652" s="893"/>
      <c r="J652" s="893"/>
      <c r="K652" s="960"/>
      <c r="L652" s="960"/>
      <c r="M652" s="960"/>
      <c r="N652" s="963"/>
      <c r="O652" s="963"/>
      <c r="P652" s="963"/>
      <c r="Q652" s="963"/>
      <c r="R652" s="963"/>
      <c r="S652" s="963"/>
      <c r="T652" s="963"/>
      <c r="U652" s="963"/>
      <c r="V652" s="963"/>
      <c r="W652" s="963"/>
      <c r="X652" s="963"/>
      <c r="Y652" s="963"/>
      <c r="Z652" s="963"/>
    </row>
    <row r="653" spans="1:26" ht="30.75" hidden="1" customHeight="1">
      <c r="A653" s="348" t="s">
        <v>1564</v>
      </c>
      <c r="B653" s="150" t="s">
        <v>1565</v>
      </c>
      <c r="C653" s="141"/>
      <c r="D653" s="124"/>
      <c r="E653" s="141"/>
      <c r="F653" s="141"/>
      <c r="G653" s="141"/>
      <c r="H653" s="106"/>
      <c r="I653" s="105"/>
      <c r="J653" s="105"/>
      <c r="K653" s="106"/>
      <c r="L653" s="106"/>
      <c r="M653" s="106"/>
      <c r="N653" s="106"/>
      <c r="O653" s="106"/>
      <c r="P653" s="106"/>
      <c r="Q653" s="106"/>
      <c r="R653" s="106"/>
      <c r="S653" s="106"/>
      <c r="T653" s="106"/>
      <c r="U653" s="106"/>
      <c r="V653" s="106"/>
      <c r="W653" s="106"/>
      <c r="X653" s="106"/>
      <c r="Y653" s="106"/>
      <c r="Z653" s="106"/>
    </row>
    <row r="654" spans="1:26" ht="19">
      <c r="A654" s="927" t="s">
        <v>170</v>
      </c>
      <c r="B654" s="1606" t="s">
        <v>171</v>
      </c>
      <c r="C654" s="1570"/>
      <c r="D654" s="1570"/>
      <c r="E654" s="1570"/>
      <c r="F654" s="1570"/>
      <c r="G654" s="1573"/>
      <c r="H654" s="816"/>
      <c r="I654" s="893">
        <f>SUM(D655:D657)</f>
        <v>2</v>
      </c>
      <c r="J654" s="893">
        <f>COUNT(D655:D657)*2</f>
        <v>2</v>
      </c>
      <c r="K654" s="960"/>
      <c r="L654" s="960"/>
      <c r="M654" s="960"/>
      <c r="N654" s="963"/>
      <c r="O654" s="963"/>
      <c r="P654" s="963"/>
      <c r="Q654" s="963"/>
      <c r="R654" s="963"/>
      <c r="S654" s="963"/>
      <c r="T654" s="963"/>
      <c r="U654" s="963"/>
      <c r="V654" s="963"/>
      <c r="W654" s="963"/>
      <c r="X654" s="963"/>
      <c r="Y654" s="963"/>
      <c r="Z654" s="963"/>
    </row>
    <row r="655" spans="1:26" ht="34">
      <c r="A655" s="927" t="s">
        <v>1566</v>
      </c>
      <c r="B655" s="538" t="s">
        <v>1567</v>
      </c>
      <c r="C655" s="475" t="s">
        <v>6513</v>
      </c>
      <c r="D655" s="696">
        <v>2</v>
      </c>
      <c r="E655" s="696" t="s">
        <v>877</v>
      </c>
      <c r="F655" s="471"/>
      <c r="G655" s="1052"/>
      <c r="H655" s="893"/>
      <c r="I655" s="893"/>
      <c r="J655" s="893"/>
      <c r="K655" s="960"/>
      <c r="L655" s="960"/>
      <c r="M655" s="960"/>
      <c r="N655" s="963"/>
      <c r="O655" s="963"/>
      <c r="P655" s="963"/>
      <c r="Q655" s="963"/>
      <c r="R655" s="963"/>
      <c r="S655" s="963"/>
      <c r="T655" s="963"/>
      <c r="U655" s="963"/>
      <c r="V655" s="963"/>
      <c r="W655" s="963"/>
      <c r="X655" s="963"/>
      <c r="Y655" s="963"/>
      <c r="Z655" s="963"/>
    </row>
    <row r="656" spans="1:26" ht="55.5" hidden="1" customHeight="1">
      <c r="A656" s="348" t="s">
        <v>1568</v>
      </c>
      <c r="B656" s="235" t="s">
        <v>1569</v>
      </c>
      <c r="C656" s="141"/>
      <c r="D656" s="124"/>
      <c r="E656" s="141"/>
      <c r="F656" s="141"/>
      <c r="G656" s="141"/>
      <c r="H656" s="106"/>
      <c r="I656" s="105"/>
      <c r="J656" s="105"/>
      <c r="K656" s="106"/>
      <c r="L656" s="106"/>
      <c r="M656" s="106"/>
      <c r="N656" s="106"/>
      <c r="O656" s="106"/>
      <c r="P656" s="106"/>
      <c r="Q656" s="106"/>
      <c r="R656" s="106"/>
      <c r="S656" s="106"/>
      <c r="T656" s="106"/>
      <c r="U656" s="106"/>
      <c r="V656" s="106"/>
      <c r="W656" s="106"/>
      <c r="X656" s="106"/>
      <c r="Y656" s="106"/>
      <c r="Z656" s="106"/>
    </row>
    <row r="657" spans="1:26" ht="57" hidden="1" customHeight="1">
      <c r="A657" s="348" t="s">
        <v>1570</v>
      </c>
      <c r="B657" s="235" t="s">
        <v>2512</v>
      </c>
      <c r="C657" s="141"/>
      <c r="D657" s="124"/>
      <c r="E657" s="141"/>
      <c r="F657" s="141"/>
      <c r="G657" s="141"/>
      <c r="H657" s="106"/>
      <c r="I657" s="105"/>
      <c r="J657" s="105"/>
      <c r="K657" s="106"/>
      <c r="L657" s="106"/>
      <c r="M657" s="106"/>
      <c r="N657" s="106"/>
      <c r="O657" s="106"/>
      <c r="P657" s="106"/>
      <c r="Q657" s="106"/>
      <c r="R657" s="106"/>
      <c r="S657" s="106"/>
      <c r="T657" s="106"/>
      <c r="U657" s="106"/>
      <c r="V657" s="106"/>
      <c r="W657" s="106"/>
      <c r="X657" s="106"/>
      <c r="Y657" s="106"/>
      <c r="Z657" s="106"/>
    </row>
    <row r="658" spans="1:26" ht="19">
      <c r="A658" s="927" t="s">
        <v>268</v>
      </c>
      <c r="B658" s="1606" t="s">
        <v>173</v>
      </c>
      <c r="C658" s="1570"/>
      <c r="D658" s="1570"/>
      <c r="E658" s="1570"/>
      <c r="F658" s="1570"/>
      <c r="G658" s="1573"/>
      <c r="H658" s="816"/>
      <c r="I658" s="893">
        <f>SUM(D659:D665)</f>
        <v>12</v>
      </c>
      <c r="J658" s="893">
        <f>COUNT(D659:D665)*2</f>
        <v>12</v>
      </c>
      <c r="K658" s="960"/>
      <c r="L658" s="960"/>
      <c r="M658" s="960"/>
      <c r="N658" s="963"/>
      <c r="O658" s="963"/>
      <c r="P658" s="963"/>
      <c r="Q658" s="963"/>
      <c r="R658" s="963"/>
      <c r="S658" s="963"/>
      <c r="T658" s="963"/>
      <c r="U658" s="963"/>
      <c r="V658" s="963"/>
      <c r="W658" s="963"/>
      <c r="X658" s="963"/>
      <c r="Y658" s="963"/>
      <c r="Z658" s="963"/>
    </row>
    <row r="659" spans="1:26" ht="48">
      <c r="A659" s="927" t="s">
        <v>1573</v>
      </c>
      <c r="B659" s="899" t="s">
        <v>1574</v>
      </c>
      <c r="C659" s="769" t="s">
        <v>6514</v>
      </c>
      <c r="D659" s="696">
        <v>2</v>
      </c>
      <c r="E659" s="736" t="s">
        <v>599</v>
      </c>
      <c r="F659" s="735" t="s">
        <v>5919</v>
      </c>
      <c r="G659" s="1052"/>
      <c r="H659" s="893"/>
      <c r="I659" s="893"/>
      <c r="J659" s="893"/>
      <c r="K659" s="960"/>
      <c r="L659" s="960"/>
      <c r="M659" s="960"/>
      <c r="N659" s="963"/>
      <c r="O659" s="963"/>
      <c r="P659" s="963"/>
      <c r="Q659" s="963"/>
      <c r="R659" s="963"/>
      <c r="S659" s="963"/>
      <c r="T659" s="963"/>
      <c r="U659" s="963"/>
      <c r="V659" s="963"/>
      <c r="W659" s="963"/>
      <c r="X659" s="963"/>
      <c r="Y659" s="963"/>
      <c r="Z659" s="963"/>
    </row>
    <row r="660" spans="1:26" ht="34" hidden="1">
      <c r="A660" s="1463" t="s">
        <v>1578</v>
      </c>
      <c r="B660" s="538" t="s">
        <v>1579</v>
      </c>
      <c r="C660" s="1052"/>
      <c r="D660" s="696"/>
      <c r="E660" s="696"/>
      <c r="F660" s="1052"/>
      <c r="G660" s="1052"/>
      <c r="H660" s="893"/>
      <c r="I660" s="893"/>
      <c r="J660" s="893"/>
      <c r="K660" s="960"/>
      <c r="L660" s="960"/>
      <c r="M660" s="960"/>
      <c r="N660" s="963"/>
      <c r="O660" s="963"/>
      <c r="P660" s="963"/>
      <c r="Q660" s="963"/>
      <c r="R660" s="963"/>
      <c r="S660" s="963"/>
      <c r="T660" s="963"/>
      <c r="U660" s="963"/>
      <c r="V660" s="963"/>
      <c r="W660" s="963"/>
      <c r="X660" s="963"/>
      <c r="Y660" s="963"/>
      <c r="Z660" s="963"/>
    </row>
    <row r="661" spans="1:26" ht="51">
      <c r="A661" s="927" t="s">
        <v>1581</v>
      </c>
      <c r="B661" s="161" t="s">
        <v>1582</v>
      </c>
      <c r="C661" s="735" t="s">
        <v>1583</v>
      </c>
      <c r="D661" s="696">
        <v>2</v>
      </c>
      <c r="E661" s="736" t="s">
        <v>611</v>
      </c>
      <c r="F661" s="735" t="s">
        <v>5920</v>
      </c>
      <c r="G661" s="1052"/>
      <c r="H661" s="893"/>
      <c r="I661" s="893"/>
      <c r="J661" s="893"/>
      <c r="K661" s="960"/>
      <c r="L661" s="960"/>
      <c r="M661" s="960"/>
      <c r="N661" s="963"/>
      <c r="O661" s="963"/>
      <c r="P661" s="963"/>
      <c r="Q661" s="963"/>
      <c r="R661" s="963"/>
      <c r="S661" s="963"/>
      <c r="T661" s="963"/>
      <c r="U661" s="963"/>
      <c r="V661" s="963"/>
      <c r="W661" s="963"/>
      <c r="X661" s="963"/>
      <c r="Y661" s="963"/>
      <c r="Z661" s="963"/>
    </row>
    <row r="662" spans="1:26" ht="34">
      <c r="A662" s="693"/>
      <c r="B662" s="1045"/>
      <c r="C662" s="538" t="s">
        <v>1585</v>
      </c>
      <c r="D662" s="696">
        <v>2</v>
      </c>
      <c r="E662" s="696" t="s">
        <v>599</v>
      </c>
      <c r="F662" s="538" t="s">
        <v>1586</v>
      </c>
      <c r="G662" s="1130"/>
      <c r="H662" s="893"/>
      <c r="I662" s="893"/>
      <c r="J662" s="893"/>
      <c r="K662" s="960"/>
      <c r="L662" s="960"/>
      <c r="M662" s="960"/>
      <c r="N662" s="963"/>
      <c r="O662" s="963"/>
      <c r="P662" s="963"/>
      <c r="Q662" s="963"/>
      <c r="R662" s="963"/>
      <c r="S662" s="963"/>
      <c r="T662" s="963"/>
      <c r="U662" s="963"/>
      <c r="V662" s="963"/>
      <c r="W662" s="963"/>
      <c r="X662" s="963"/>
      <c r="Y662" s="963"/>
      <c r="Z662" s="963"/>
    </row>
    <row r="663" spans="1:26" ht="48">
      <c r="A663" s="693"/>
      <c r="B663" s="1045"/>
      <c r="C663" s="538" t="s">
        <v>1587</v>
      </c>
      <c r="D663" s="696">
        <v>2</v>
      </c>
      <c r="E663" s="696" t="s">
        <v>877</v>
      </c>
      <c r="F663" s="475" t="s">
        <v>1588</v>
      </c>
      <c r="G663" s="1130"/>
      <c r="H663" s="893"/>
      <c r="I663" s="893"/>
      <c r="J663" s="893"/>
      <c r="K663" s="960"/>
      <c r="L663" s="960"/>
      <c r="M663" s="960"/>
      <c r="N663" s="963"/>
      <c r="O663" s="963"/>
      <c r="P663" s="963"/>
      <c r="Q663" s="963"/>
      <c r="R663" s="963"/>
      <c r="S663" s="963"/>
      <c r="T663" s="963"/>
      <c r="U663" s="963"/>
      <c r="V663" s="963"/>
      <c r="W663" s="963"/>
      <c r="X663" s="963"/>
      <c r="Y663" s="963"/>
      <c r="Z663" s="963"/>
    </row>
    <row r="664" spans="1:26" ht="34">
      <c r="A664" s="1084" t="s">
        <v>1589</v>
      </c>
      <c r="B664" s="467" t="s">
        <v>1590</v>
      </c>
      <c r="C664" s="475" t="s">
        <v>1591</v>
      </c>
      <c r="D664" s="696">
        <v>2</v>
      </c>
      <c r="E664" s="696" t="s">
        <v>877</v>
      </c>
      <c r="F664" s="475" t="s">
        <v>1592</v>
      </c>
      <c r="G664" s="1130"/>
      <c r="H664" s="893"/>
      <c r="I664" s="893"/>
      <c r="J664" s="893"/>
      <c r="K664" s="960"/>
      <c r="L664" s="960"/>
      <c r="M664" s="960"/>
      <c r="N664" s="963"/>
      <c r="O664" s="963"/>
      <c r="P664" s="963"/>
      <c r="Q664" s="963"/>
      <c r="R664" s="963"/>
      <c r="S664" s="963"/>
      <c r="T664" s="963"/>
      <c r="U664" s="963"/>
      <c r="V664" s="963"/>
      <c r="W664" s="963"/>
      <c r="X664" s="963"/>
      <c r="Y664" s="963"/>
      <c r="Z664" s="963"/>
    </row>
    <row r="665" spans="1:26" ht="34">
      <c r="A665" s="1084" t="s">
        <v>1593</v>
      </c>
      <c r="B665" s="467" t="s">
        <v>1594</v>
      </c>
      <c r="C665" s="475" t="s">
        <v>3102</v>
      </c>
      <c r="D665" s="696">
        <v>2</v>
      </c>
      <c r="E665" s="696" t="s">
        <v>599</v>
      </c>
      <c r="F665" s="475" t="s">
        <v>1596</v>
      </c>
      <c r="G665" s="1130"/>
      <c r="H665" s="893"/>
      <c r="I665" s="893"/>
      <c r="J665" s="893"/>
      <c r="K665" s="960"/>
      <c r="L665" s="960"/>
      <c r="M665" s="960"/>
      <c r="N665" s="963"/>
      <c r="O665" s="963"/>
      <c r="P665" s="963"/>
      <c r="Q665" s="963"/>
      <c r="R665" s="963"/>
      <c r="S665" s="963"/>
      <c r="T665" s="963"/>
      <c r="U665" s="963"/>
      <c r="V665" s="963"/>
      <c r="W665" s="963"/>
      <c r="X665" s="963"/>
      <c r="Y665" s="963"/>
      <c r="Z665" s="963"/>
    </row>
    <row r="666" spans="1:26" ht="19">
      <c r="A666" s="927" t="s">
        <v>269</v>
      </c>
      <c r="B666" s="1606" t="s">
        <v>175</v>
      </c>
      <c r="C666" s="1570"/>
      <c r="D666" s="1570"/>
      <c r="E666" s="1570"/>
      <c r="F666" s="1570"/>
      <c r="G666" s="1573"/>
      <c r="H666" s="816"/>
      <c r="I666" s="893">
        <f>SUM(D667:D681)</f>
        <v>30</v>
      </c>
      <c r="J666" s="893">
        <f>COUNT(D667:D681)*2</f>
        <v>30</v>
      </c>
      <c r="K666" s="960"/>
      <c r="L666" s="960"/>
      <c r="M666" s="960"/>
      <c r="N666" s="963"/>
      <c r="O666" s="963"/>
      <c r="P666" s="963"/>
      <c r="Q666" s="963"/>
      <c r="R666" s="963"/>
      <c r="S666" s="963"/>
      <c r="T666" s="963"/>
      <c r="U666" s="963"/>
      <c r="V666" s="963"/>
      <c r="W666" s="963"/>
      <c r="X666" s="963"/>
      <c r="Y666" s="963"/>
      <c r="Z666" s="963"/>
    </row>
    <row r="667" spans="1:26" ht="34">
      <c r="A667" s="693" t="s">
        <v>2516</v>
      </c>
      <c r="B667" s="538" t="s">
        <v>1598</v>
      </c>
      <c r="C667" s="986" t="s">
        <v>1599</v>
      </c>
      <c r="D667" s="696">
        <v>2</v>
      </c>
      <c r="E667" s="696" t="s">
        <v>877</v>
      </c>
      <c r="F667" s="471"/>
      <c r="G667" s="1052"/>
      <c r="H667" s="893"/>
      <c r="I667" s="893"/>
      <c r="J667" s="893"/>
      <c r="K667" s="960"/>
      <c r="L667" s="960"/>
      <c r="M667" s="960"/>
      <c r="N667" s="963"/>
      <c r="O667" s="963"/>
      <c r="P667" s="963"/>
      <c r="Q667" s="963"/>
      <c r="R667" s="963"/>
      <c r="S667" s="963"/>
      <c r="T667" s="963"/>
      <c r="U667" s="963"/>
      <c r="V667" s="963"/>
      <c r="W667" s="963"/>
      <c r="X667" s="963"/>
      <c r="Y667" s="963"/>
      <c r="Z667" s="963"/>
    </row>
    <row r="668" spans="1:26" ht="32">
      <c r="A668" s="1053"/>
      <c r="B668" s="538"/>
      <c r="C668" s="471" t="s">
        <v>1600</v>
      </c>
      <c r="D668" s="696">
        <v>2</v>
      </c>
      <c r="E668" s="696" t="s">
        <v>504</v>
      </c>
      <c r="F668" s="471"/>
      <c r="G668" s="1052"/>
      <c r="H668" s="893"/>
      <c r="I668" s="893"/>
      <c r="J668" s="893"/>
      <c r="K668" s="960"/>
      <c r="L668" s="960"/>
      <c r="M668" s="960"/>
      <c r="N668" s="963"/>
      <c r="O668" s="963"/>
      <c r="P668" s="963"/>
      <c r="Q668" s="963"/>
      <c r="R668" s="963"/>
      <c r="S668" s="963"/>
      <c r="T668" s="963"/>
      <c r="U668" s="963"/>
      <c r="V668" s="963"/>
      <c r="W668" s="963"/>
      <c r="X668" s="963"/>
      <c r="Y668" s="963"/>
      <c r="Z668" s="963"/>
    </row>
    <row r="669" spans="1:26" ht="16">
      <c r="A669" s="1053"/>
      <c r="B669" s="538"/>
      <c r="C669" s="475" t="s">
        <v>1601</v>
      </c>
      <c r="D669" s="696">
        <v>2</v>
      </c>
      <c r="E669" s="696" t="s">
        <v>469</v>
      </c>
      <c r="F669" s="471" t="s">
        <v>6515</v>
      </c>
      <c r="G669" s="1052"/>
      <c r="H669" s="893"/>
      <c r="I669" s="893"/>
      <c r="J669" s="893"/>
      <c r="K669" s="960"/>
      <c r="L669" s="960"/>
      <c r="M669" s="960"/>
      <c r="N669" s="963"/>
      <c r="O669" s="963"/>
      <c r="P669" s="963"/>
      <c r="Q669" s="963"/>
      <c r="R669" s="963"/>
      <c r="S669" s="963"/>
      <c r="T669" s="963"/>
      <c r="U669" s="963"/>
      <c r="V669" s="963"/>
      <c r="W669" s="963"/>
      <c r="X669" s="963"/>
      <c r="Y669" s="963"/>
      <c r="Z669" s="963"/>
    </row>
    <row r="670" spans="1:26" ht="34">
      <c r="A670" s="693" t="s">
        <v>2518</v>
      </c>
      <c r="B670" s="538" t="s">
        <v>1604</v>
      </c>
      <c r="C670" s="475" t="s">
        <v>6516</v>
      </c>
      <c r="D670" s="696">
        <v>2</v>
      </c>
      <c r="E670" s="696" t="s">
        <v>877</v>
      </c>
      <c r="F670" s="471"/>
      <c r="G670" s="1052"/>
      <c r="H670" s="893"/>
      <c r="I670" s="893"/>
      <c r="J670" s="893"/>
      <c r="K670" s="960"/>
      <c r="L670" s="960"/>
      <c r="M670" s="960"/>
      <c r="N670" s="963"/>
      <c r="O670" s="963"/>
      <c r="P670" s="963"/>
      <c r="Q670" s="963"/>
      <c r="R670" s="963"/>
      <c r="S670" s="963"/>
      <c r="T670" s="963"/>
      <c r="U670" s="963"/>
      <c r="V670" s="963"/>
      <c r="W670" s="963"/>
      <c r="X670" s="963"/>
      <c r="Y670" s="963"/>
      <c r="Z670" s="963"/>
    </row>
    <row r="671" spans="1:26" ht="32">
      <c r="A671" s="693"/>
      <c r="B671" s="538"/>
      <c r="C671" s="475" t="s">
        <v>6517</v>
      </c>
      <c r="D671" s="696">
        <v>2</v>
      </c>
      <c r="E671" s="696" t="s">
        <v>877</v>
      </c>
      <c r="F671" s="471"/>
      <c r="G671" s="1052"/>
      <c r="H671" s="893"/>
      <c r="I671" s="893"/>
      <c r="J671" s="893"/>
      <c r="K671" s="960"/>
      <c r="L671" s="960"/>
      <c r="M671" s="960"/>
      <c r="N671" s="963"/>
      <c r="O671" s="963"/>
      <c r="P671" s="963"/>
      <c r="Q671" s="963"/>
      <c r="R671" s="963"/>
      <c r="S671" s="963"/>
      <c r="T671" s="963"/>
      <c r="U671" s="963"/>
      <c r="V671" s="963"/>
      <c r="W671" s="963"/>
      <c r="X671" s="963"/>
      <c r="Y671" s="963"/>
      <c r="Z671" s="963"/>
    </row>
    <row r="672" spans="1:26" ht="32">
      <c r="A672" s="693"/>
      <c r="B672" s="538"/>
      <c r="C672" s="475" t="s">
        <v>6518</v>
      </c>
      <c r="D672" s="696">
        <v>2</v>
      </c>
      <c r="E672" s="696" t="s">
        <v>877</v>
      </c>
      <c r="F672" s="471"/>
      <c r="G672" s="1052"/>
      <c r="H672" s="893"/>
      <c r="I672" s="893"/>
      <c r="J672" s="893"/>
      <c r="K672" s="960"/>
      <c r="L672" s="960"/>
      <c r="M672" s="960"/>
      <c r="N672" s="963"/>
      <c r="O672" s="963"/>
      <c r="P672" s="963"/>
      <c r="Q672" s="963"/>
      <c r="R672" s="963"/>
      <c r="S672" s="963"/>
      <c r="T672" s="963"/>
      <c r="U672" s="963"/>
      <c r="V672" s="963"/>
      <c r="W672" s="963"/>
      <c r="X672" s="963"/>
      <c r="Y672" s="963"/>
      <c r="Z672" s="963"/>
    </row>
    <row r="673" spans="1:26" ht="48">
      <c r="A673" s="693"/>
      <c r="B673" s="538"/>
      <c r="C673" s="475" t="s">
        <v>6519</v>
      </c>
      <c r="D673" s="696">
        <v>2</v>
      </c>
      <c r="E673" s="696" t="s">
        <v>877</v>
      </c>
      <c r="F673" s="471"/>
      <c r="G673" s="1052"/>
      <c r="H673" s="893"/>
      <c r="I673" s="893"/>
      <c r="J673" s="893"/>
      <c r="K673" s="960"/>
      <c r="L673" s="960"/>
      <c r="M673" s="960"/>
      <c r="N673" s="963"/>
      <c r="O673" s="963"/>
      <c r="P673" s="963"/>
      <c r="Q673" s="963"/>
      <c r="R673" s="963"/>
      <c r="S673" s="963"/>
      <c r="T673" s="963"/>
      <c r="U673" s="963"/>
      <c r="V673" s="963"/>
      <c r="W673" s="963"/>
      <c r="X673" s="963"/>
      <c r="Y673" s="963"/>
      <c r="Z673" s="963"/>
    </row>
    <row r="674" spans="1:26" ht="32">
      <c r="A674" s="693"/>
      <c r="B674" s="538"/>
      <c r="C674" s="475" t="s">
        <v>6520</v>
      </c>
      <c r="D674" s="696">
        <v>2</v>
      </c>
      <c r="E674" s="696" t="s">
        <v>877</v>
      </c>
      <c r="F674" s="471"/>
      <c r="G674" s="1052"/>
      <c r="H674" s="893"/>
      <c r="I674" s="893"/>
      <c r="J674" s="893"/>
      <c r="K674" s="960"/>
      <c r="L674" s="960"/>
      <c r="M674" s="960"/>
      <c r="N674" s="963"/>
      <c r="O674" s="963"/>
      <c r="P674" s="963"/>
      <c r="Q674" s="963"/>
      <c r="R674" s="963"/>
      <c r="S674" s="963"/>
      <c r="T674" s="963"/>
      <c r="U674" s="963"/>
      <c r="V674" s="963"/>
      <c r="W674" s="963"/>
      <c r="X674" s="963"/>
      <c r="Y674" s="963"/>
      <c r="Z674" s="963"/>
    </row>
    <row r="675" spans="1:26" ht="32">
      <c r="A675" s="693"/>
      <c r="B675" s="538"/>
      <c r="C675" s="475" t="s">
        <v>6521</v>
      </c>
      <c r="D675" s="696">
        <v>2</v>
      </c>
      <c r="E675" s="696" t="s">
        <v>877</v>
      </c>
      <c r="F675" s="471"/>
      <c r="G675" s="1052"/>
      <c r="H675" s="893"/>
      <c r="I675" s="893"/>
      <c r="J675" s="893"/>
      <c r="K675" s="960"/>
      <c r="L675" s="960"/>
      <c r="M675" s="960"/>
      <c r="N675" s="963"/>
      <c r="O675" s="963"/>
      <c r="P675" s="963"/>
      <c r="Q675" s="963"/>
      <c r="R675" s="963"/>
      <c r="S675" s="963"/>
      <c r="T675" s="963"/>
      <c r="U675" s="963"/>
      <c r="V675" s="963"/>
      <c r="W675" s="963"/>
      <c r="X675" s="963"/>
      <c r="Y675" s="963"/>
      <c r="Z675" s="963"/>
    </row>
    <row r="676" spans="1:26" ht="32">
      <c r="A676" s="693"/>
      <c r="B676" s="538"/>
      <c r="C676" s="475" t="s">
        <v>6522</v>
      </c>
      <c r="D676" s="696">
        <v>2</v>
      </c>
      <c r="E676" s="696" t="s">
        <v>877</v>
      </c>
      <c r="F676" s="471"/>
      <c r="G676" s="1052"/>
      <c r="H676" s="893"/>
      <c r="I676" s="893"/>
      <c r="J676" s="893"/>
      <c r="K676" s="960"/>
      <c r="L676" s="960"/>
      <c r="M676" s="960"/>
      <c r="N676" s="963"/>
      <c r="O676" s="963"/>
      <c r="P676" s="963"/>
      <c r="Q676" s="963"/>
      <c r="R676" s="963"/>
      <c r="S676" s="963"/>
      <c r="T676" s="963"/>
      <c r="U676" s="963"/>
      <c r="V676" s="963"/>
      <c r="W676" s="963"/>
      <c r="X676" s="963"/>
      <c r="Y676" s="963"/>
      <c r="Z676" s="963"/>
    </row>
    <row r="677" spans="1:26" ht="80">
      <c r="A677" s="693"/>
      <c r="B677" s="899"/>
      <c r="C677" s="769" t="s">
        <v>6523</v>
      </c>
      <c r="D677" s="696">
        <v>2</v>
      </c>
      <c r="E677" s="736" t="s">
        <v>877</v>
      </c>
      <c r="F677" s="735" t="s">
        <v>6524</v>
      </c>
      <c r="G677" s="1052"/>
      <c r="H677" s="893"/>
      <c r="I677" s="893"/>
      <c r="J677" s="893"/>
      <c r="K677" s="960"/>
      <c r="L677" s="960"/>
      <c r="M677" s="960"/>
      <c r="N677" s="963"/>
      <c r="O677" s="963"/>
      <c r="P677" s="963"/>
      <c r="Q677" s="963"/>
      <c r="R677" s="963"/>
      <c r="S677" s="963"/>
      <c r="T677" s="963"/>
      <c r="U677" s="963"/>
      <c r="V677" s="963"/>
      <c r="W677" s="963"/>
      <c r="X677" s="963"/>
      <c r="Y677" s="963"/>
      <c r="Z677" s="963"/>
    </row>
    <row r="678" spans="1:26" ht="32">
      <c r="A678" s="693"/>
      <c r="B678" s="538"/>
      <c r="C678" s="475" t="s">
        <v>6525</v>
      </c>
      <c r="D678" s="696">
        <v>2</v>
      </c>
      <c r="E678" s="696" t="s">
        <v>877</v>
      </c>
      <c r="F678" s="471"/>
      <c r="G678" s="1052"/>
      <c r="H678" s="893"/>
      <c r="I678" s="893"/>
      <c r="J678" s="893"/>
      <c r="K678" s="960"/>
      <c r="L678" s="960"/>
      <c r="M678" s="960"/>
      <c r="N678" s="963"/>
      <c r="O678" s="963"/>
      <c r="P678" s="963"/>
      <c r="Q678" s="963"/>
      <c r="R678" s="963"/>
      <c r="S678" s="963"/>
      <c r="T678" s="963"/>
      <c r="U678" s="963"/>
      <c r="V678" s="963"/>
      <c r="W678" s="963"/>
      <c r="X678" s="963"/>
      <c r="Y678" s="963"/>
      <c r="Z678" s="963"/>
    </row>
    <row r="679" spans="1:26" ht="32">
      <c r="A679" s="693"/>
      <c r="B679" s="538"/>
      <c r="C679" s="475" t="s">
        <v>6526</v>
      </c>
      <c r="D679" s="696">
        <v>2</v>
      </c>
      <c r="E679" s="696" t="s">
        <v>877</v>
      </c>
      <c r="F679" s="471"/>
      <c r="G679" s="1052"/>
      <c r="H679" s="893"/>
      <c r="I679" s="893"/>
      <c r="J679" s="893"/>
      <c r="K679" s="960"/>
      <c r="L679" s="960"/>
      <c r="M679" s="960"/>
      <c r="N679" s="963"/>
      <c r="O679" s="963"/>
      <c r="P679" s="963"/>
      <c r="Q679" s="963"/>
      <c r="R679" s="963"/>
      <c r="S679" s="963"/>
      <c r="T679" s="963"/>
      <c r="U679" s="963"/>
      <c r="V679" s="963"/>
      <c r="W679" s="963"/>
      <c r="X679" s="963"/>
      <c r="Y679" s="963"/>
      <c r="Z679" s="963"/>
    </row>
    <row r="680" spans="1:26" ht="32">
      <c r="A680" s="693"/>
      <c r="B680" s="538"/>
      <c r="C680" s="475" t="s">
        <v>6527</v>
      </c>
      <c r="D680" s="696">
        <v>2</v>
      </c>
      <c r="E680" s="696" t="s">
        <v>877</v>
      </c>
      <c r="F680" s="471"/>
      <c r="G680" s="1052"/>
      <c r="H680" s="893"/>
      <c r="I680" s="893"/>
      <c r="J680" s="893"/>
      <c r="K680" s="960"/>
      <c r="L680" s="960"/>
      <c r="M680" s="960"/>
      <c r="N680" s="963"/>
      <c r="O680" s="963"/>
      <c r="P680" s="963"/>
      <c r="Q680" s="963"/>
      <c r="R680" s="963"/>
      <c r="S680" s="963"/>
      <c r="T680" s="963"/>
      <c r="U680" s="963"/>
      <c r="V680" s="963"/>
      <c r="W680" s="963"/>
      <c r="X680" s="963"/>
      <c r="Y680" s="963"/>
      <c r="Z680" s="963"/>
    </row>
    <row r="681" spans="1:26" ht="34">
      <c r="A681" s="693" t="s">
        <v>2532</v>
      </c>
      <c r="B681" s="538" t="s">
        <v>1619</v>
      </c>
      <c r="C681" s="475" t="s">
        <v>3478</v>
      </c>
      <c r="D681" s="696">
        <v>2</v>
      </c>
      <c r="E681" s="696" t="s">
        <v>599</v>
      </c>
      <c r="F681" s="471"/>
      <c r="G681" s="1052"/>
      <c r="H681" s="893"/>
      <c r="I681" s="893"/>
      <c r="J681" s="893"/>
      <c r="K681" s="960"/>
      <c r="L681" s="960"/>
      <c r="M681" s="960"/>
      <c r="N681" s="963"/>
      <c r="O681" s="963"/>
      <c r="P681" s="963"/>
      <c r="Q681" s="963"/>
      <c r="R681" s="963"/>
      <c r="S681" s="963"/>
      <c r="T681" s="963"/>
      <c r="U681" s="963"/>
      <c r="V681" s="963"/>
      <c r="W681" s="963"/>
      <c r="X681" s="963"/>
      <c r="Y681" s="963"/>
      <c r="Z681" s="963"/>
    </row>
    <row r="682" spans="1:26" ht="60" hidden="1" customHeight="1">
      <c r="A682" s="310" t="s">
        <v>2533</v>
      </c>
      <c r="B682" s="525" t="s">
        <v>1622</v>
      </c>
      <c r="C682" s="141"/>
      <c r="D682" s="141"/>
      <c r="E682" s="141"/>
      <c r="F682" s="150"/>
      <c r="G682" s="141"/>
      <c r="H682" s="106"/>
      <c r="I682" s="319"/>
      <c r="J682" s="319"/>
      <c r="K682" s="106"/>
      <c r="L682" s="106"/>
      <c r="M682" s="106"/>
      <c r="N682" s="106"/>
      <c r="O682" s="106"/>
      <c r="P682" s="106"/>
      <c r="Q682" s="106"/>
      <c r="R682" s="106"/>
      <c r="S682" s="106"/>
      <c r="T682" s="106"/>
      <c r="U682" s="106"/>
      <c r="V682" s="106"/>
      <c r="W682" s="106"/>
      <c r="X682" s="106"/>
      <c r="Y682" s="106"/>
      <c r="Z682" s="106"/>
    </row>
    <row r="683" spans="1:26" ht="19">
      <c r="A683" s="927" t="s">
        <v>2534</v>
      </c>
      <c r="B683" s="1606" t="s">
        <v>177</v>
      </c>
      <c r="C683" s="1570"/>
      <c r="D683" s="1570"/>
      <c r="E683" s="1570"/>
      <c r="F683" s="1570"/>
      <c r="G683" s="1573"/>
      <c r="H683" s="816"/>
      <c r="I683" s="893">
        <f>SUM(D684:D686)</f>
        <v>6</v>
      </c>
      <c r="J683" s="893">
        <f>COUNT(D684:D686)*2</f>
        <v>6</v>
      </c>
      <c r="K683" s="960"/>
      <c r="L683" s="960"/>
      <c r="M683" s="960"/>
      <c r="N683" s="963"/>
      <c r="O683" s="963"/>
      <c r="P683" s="963"/>
      <c r="Q683" s="963"/>
      <c r="R683" s="963"/>
      <c r="S683" s="963"/>
      <c r="T683" s="963"/>
      <c r="U683" s="963"/>
      <c r="V683" s="963"/>
      <c r="W683" s="963"/>
      <c r="X683" s="963"/>
      <c r="Y683" s="963"/>
      <c r="Z683" s="963"/>
    </row>
    <row r="684" spans="1:26" ht="17">
      <c r="A684" s="693" t="s">
        <v>2535</v>
      </c>
      <c r="B684" s="538" t="s">
        <v>1625</v>
      </c>
      <c r="C684" s="475" t="s">
        <v>1626</v>
      </c>
      <c r="D684" s="696">
        <v>2</v>
      </c>
      <c r="E684" s="696" t="s">
        <v>599</v>
      </c>
      <c r="F684" s="471"/>
      <c r="G684" s="1052"/>
      <c r="H684" s="893"/>
      <c r="I684" s="893"/>
      <c r="J684" s="893"/>
      <c r="K684" s="960"/>
      <c r="L684" s="960"/>
      <c r="M684" s="960"/>
      <c r="N684" s="963"/>
      <c r="O684" s="963"/>
      <c r="P684" s="963"/>
      <c r="Q684" s="963"/>
      <c r="R684" s="963"/>
      <c r="S684" s="963"/>
      <c r="T684" s="963"/>
      <c r="U684" s="963"/>
      <c r="V684" s="963"/>
      <c r="W684" s="963"/>
      <c r="X684" s="963"/>
      <c r="Y684" s="963"/>
      <c r="Z684" s="963"/>
    </row>
    <row r="685" spans="1:26" ht="34">
      <c r="A685" s="693" t="s">
        <v>2536</v>
      </c>
      <c r="B685" s="538" t="s">
        <v>1628</v>
      </c>
      <c r="C685" s="475" t="s">
        <v>1629</v>
      </c>
      <c r="D685" s="696">
        <v>2</v>
      </c>
      <c r="E685" s="696" t="s">
        <v>599</v>
      </c>
      <c r="F685" s="471"/>
      <c r="G685" s="1052"/>
      <c r="H685" s="893"/>
      <c r="I685" s="893"/>
      <c r="J685" s="893"/>
      <c r="K685" s="960"/>
      <c r="L685" s="960"/>
      <c r="M685" s="960"/>
      <c r="N685" s="963"/>
      <c r="O685" s="963"/>
      <c r="P685" s="963"/>
      <c r="Q685" s="963"/>
      <c r="R685" s="963"/>
      <c r="S685" s="963"/>
      <c r="T685" s="963"/>
      <c r="U685" s="963"/>
      <c r="V685" s="963"/>
      <c r="W685" s="963"/>
      <c r="X685" s="963"/>
      <c r="Y685" s="963"/>
      <c r="Z685" s="963"/>
    </row>
    <row r="686" spans="1:26" ht="34">
      <c r="A686" s="693" t="s">
        <v>1630</v>
      </c>
      <c r="B686" s="538" t="s">
        <v>1631</v>
      </c>
      <c r="C686" s="471" t="s">
        <v>1632</v>
      </c>
      <c r="D686" s="696">
        <v>2</v>
      </c>
      <c r="E686" s="696" t="s">
        <v>599</v>
      </c>
      <c r="F686" s="471"/>
      <c r="G686" s="1052"/>
      <c r="H686" s="893"/>
      <c r="I686" s="893"/>
      <c r="J686" s="893"/>
      <c r="K686" s="960"/>
      <c r="L686" s="960"/>
      <c r="M686" s="960"/>
      <c r="N686" s="963"/>
      <c r="O686" s="963"/>
      <c r="P686" s="963"/>
      <c r="Q686" s="963"/>
      <c r="R686" s="963"/>
      <c r="S686" s="963"/>
      <c r="T686" s="963"/>
      <c r="U686" s="963"/>
      <c r="V686" s="963"/>
      <c r="W686" s="963"/>
      <c r="X686" s="963"/>
      <c r="Y686" s="963"/>
      <c r="Z686" s="963"/>
    </row>
    <row r="687" spans="1:26" ht="19">
      <c r="A687" s="927" t="s">
        <v>271</v>
      </c>
      <c r="B687" s="1606" t="s">
        <v>1633</v>
      </c>
      <c r="C687" s="1570"/>
      <c r="D687" s="1570"/>
      <c r="E687" s="1570"/>
      <c r="F687" s="1570"/>
      <c r="G687" s="1573"/>
      <c r="H687" s="816"/>
      <c r="I687" s="893">
        <f>SUM(D690:D694)</f>
        <v>10</v>
      </c>
      <c r="J687" s="893">
        <f>COUNT(D690:D694)*2</f>
        <v>10</v>
      </c>
      <c r="K687" s="960"/>
      <c r="L687" s="960"/>
      <c r="M687" s="960"/>
      <c r="N687" s="963"/>
      <c r="O687" s="963"/>
      <c r="P687" s="963"/>
      <c r="Q687" s="963"/>
      <c r="R687" s="963"/>
      <c r="S687" s="963"/>
      <c r="T687" s="963"/>
      <c r="U687" s="963"/>
      <c r="V687" s="963"/>
      <c r="W687" s="963"/>
      <c r="X687" s="963"/>
      <c r="Y687" s="963"/>
      <c r="Z687" s="963"/>
    </row>
    <row r="688" spans="1:26" ht="32.25" hidden="1" customHeight="1">
      <c r="A688" s="378" t="s">
        <v>1634</v>
      </c>
      <c r="B688" s="179" t="s">
        <v>1635</v>
      </c>
      <c r="C688" s="179"/>
      <c r="D688" s="244"/>
      <c r="E688" s="141"/>
      <c r="F688" s="245"/>
      <c r="G688" s="141"/>
      <c r="H688" s="106"/>
      <c r="I688" s="105"/>
      <c r="J688" s="105"/>
      <c r="K688" s="106"/>
      <c r="L688" s="106"/>
      <c r="M688" s="106"/>
      <c r="N688" s="106"/>
      <c r="O688" s="106"/>
      <c r="P688" s="106"/>
      <c r="Q688" s="106"/>
      <c r="R688" s="106"/>
      <c r="S688" s="106"/>
      <c r="T688" s="106"/>
      <c r="U688" s="106"/>
      <c r="V688" s="106"/>
      <c r="W688" s="106"/>
      <c r="X688" s="106"/>
      <c r="Y688" s="106"/>
      <c r="Z688" s="106"/>
    </row>
    <row r="689" spans="1:26" ht="28.5" hidden="1" customHeight="1">
      <c r="A689" s="378" t="s">
        <v>1638</v>
      </c>
      <c r="B689" s="179" t="s">
        <v>1639</v>
      </c>
      <c r="C689" s="179"/>
      <c r="D689" s="244"/>
      <c r="E689" s="141"/>
      <c r="F689" s="245"/>
      <c r="G689" s="141"/>
      <c r="H689" s="106"/>
      <c r="I689" s="105"/>
      <c r="J689" s="105"/>
      <c r="K689" s="106"/>
      <c r="L689" s="106"/>
      <c r="M689" s="106"/>
      <c r="N689" s="106"/>
      <c r="O689" s="106"/>
      <c r="P689" s="106"/>
      <c r="Q689" s="106"/>
      <c r="R689" s="106"/>
      <c r="S689" s="106"/>
      <c r="T689" s="106"/>
      <c r="U689" s="106"/>
      <c r="V689" s="106"/>
      <c r="W689" s="106"/>
      <c r="X689" s="106"/>
      <c r="Y689" s="106"/>
      <c r="Z689" s="106"/>
    </row>
    <row r="690" spans="1:26" ht="64">
      <c r="A690" s="1085" t="s">
        <v>1642</v>
      </c>
      <c r="B690" s="475" t="s">
        <v>1643</v>
      </c>
      <c r="C690" s="475" t="s">
        <v>1644</v>
      </c>
      <c r="D690" s="696">
        <v>2</v>
      </c>
      <c r="E690" s="696" t="s">
        <v>599</v>
      </c>
      <c r="F690" s="1055" t="s">
        <v>1645</v>
      </c>
      <c r="G690" s="1052"/>
      <c r="H690" s="893"/>
      <c r="I690" s="893"/>
      <c r="J690" s="893"/>
      <c r="K690" s="960"/>
      <c r="L690" s="960"/>
      <c r="M690" s="960"/>
      <c r="N690" s="963"/>
      <c r="O690" s="963"/>
      <c r="P690" s="963"/>
      <c r="Q690" s="963"/>
      <c r="R690" s="963"/>
      <c r="S690" s="963"/>
      <c r="T690" s="963"/>
      <c r="U690" s="963"/>
      <c r="V690" s="963"/>
      <c r="W690" s="963"/>
      <c r="X690" s="963"/>
      <c r="Y690" s="963"/>
      <c r="Z690" s="963"/>
    </row>
    <row r="691" spans="1:26" ht="64">
      <c r="A691" s="1085" t="s">
        <v>1646</v>
      </c>
      <c r="B691" s="475" t="s">
        <v>1647</v>
      </c>
      <c r="C691" s="475" t="s">
        <v>1648</v>
      </c>
      <c r="D691" s="696">
        <v>2</v>
      </c>
      <c r="E691" s="696" t="s">
        <v>599</v>
      </c>
      <c r="F691" s="1055" t="s">
        <v>1649</v>
      </c>
      <c r="G691" s="1052"/>
      <c r="H691" s="893"/>
      <c r="I691" s="893"/>
      <c r="J691" s="893"/>
      <c r="K691" s="960"/>
      <c r="L691" s="960"/>
      <c r="M691" s="960"/>
      <c r="N691" s="963"/>
      <c r="O691" s="963"/>
      <c r="P691" s="963"/>
      <c r="Q691" s="963"/>
      <c r="R691" s="963"/>
      <c r="S691" s="963"/>
      <c r="T691" s="963"/>
      <c r="U691" s="963"/>
      <c r="V691" s="963"/>
      <c r="W691" s="963"/>
      <c r="X691" s="963"/>
      <c r="Y691" s="963"/>
      <c r="Z691" s="963"/>
    </row>
    <row r="692" spans="1:26" ht="48">
      <c r="A692" s="1085" t="s">
        <v>1650</v>
      </c>
      <c r="B692" s="475" t="s">
        <v>1651</v>
      </c>
      <c r="C692" s="475" t="s">
        <v>1652</v>
      </c>
      <c r="D692" s="696">
        <v>2</v>
      </c>
      <c r="E692" s="696" t="s">
        <v>599</v>
      </c>
      <c r="F692" s="1055" t="s">
        <v>1653</v>
      </c>
      <c r="G692" s="1052"/>
      <c r="H692" s="893"/>
      <c r="I692" s="893"/>
      <c r="J692" s="893"/>
      <c r="K692" s="960"/>
      <c r="L692" s="960"/>
      <c r="M692" s="960"/>
      <c r="N692" s="963"/>
      <c r="O692" s="963"/>
      <c r="P692" s="963"/>
      <c r="Q692" s="963"/>
      <c r="R692" s="963"/>
      <c r="S692" s="963"/>
      <c r="T692" s="963"/>
      <c r="U692" s="963"/>
      <c r="V692" s="963"/>
      <c r="W692" s="963"/>
      <c r="X692" s="963"/>
      <c r="Y692" s="963"/>
      <c r="Z692" s="963"/>
    </row>
    <row r="693" spans="1:26" ht="64">
      <c r="A693" s="1085" t="s">
        <v>1654</v>
      </c>
      <c r="B693" s="475" t="s">
        <v>1655</v>
      </c>
      <c r="C693" s="475" t="s">
        <v>2537</v>
      </c>
      <c r="D693" s="696">
        <v>2</v>
      </c>
      <c r="E693" s="696" t="s">
        <v>599</v>
      </c>
      <c r="F693" s="1055" t="s">
        <v>2538</v>
      </c>
      <c r="G693" s="1052"/>
      <c r="H693" s="893"/>
      <c r="I693" s="893"/>
      <c r="J693" s="893"/>
      <c r="K693" s="960"/>
      <c r="L693" s="960"/>
      <c r="M693" s="960"/>
      <c r="N693" s="963"/>
      <c r="O693" s="963"/>
      <c r="P693" s="963"/>
      <c r="Q693" s="963"/>
      <c r="R693" s="963"/>
      <c r="S693" s="963"/>
      <c r="T693" s="963"/>
      <c r="U693" s="963"/>
      <c r="V693" s="963"/>
      <c r="W693" s="963"/>
      <c r="X693" s="963"/>
      <c r="Y693" s="963"/>
      <c r="Z693" s="963"/>
    </row>
    <row r="694" spans="1:26" ht="64">
      <c r="A694" s="1085" t="s">
        <v>1656</v>
      </c>
      <c r="B694" s="475" t="s">
        <v>1657</v>
      </c>
      <c r="C694" s="475" t="s">
        <v>1658</v>
      </c>
      <c r="D694" s="696">
        <v>2</v>
      </c>
      <c r="E694" s="696" t="s">
        <v>599</v>
      </c>
      <c r="F694" s="1055" t="s">
        <v>1659</v>
      </c>
      <c r="G694" s="1052"/>
      <c r="H694" s="893"/>
      <c r="I694" s="893"/>
      <c r="J694" s="893"/>
      <c r="K694" s="960"/>
      <c r="L694" s="960"/>
      <c r="M694" s="960"/>
      <c r="N694" s="963"/>
      <c r="O694" s="963"/>
      <c r="P694" s="963"/>
      <c r="Q694" s="963"/>
      <c r="R694" s="963"/>
      <c r="S694" s="963"/>
      <c r="T694" s="963"/>
      <c r="U694" s="963"/>
      <c r="V694" s="963"/>
      <c r="W694" s="963"/>
      <c r="X694" s="963"/>
      <c r="Y694" s="963"/>
      <c r="Z694" s="963"/>
    </row>
    <row r="695" spans="1:26" ht="19">
      <c r="A695" s="927" t="s">
        <v>272</v>
      </c>
      <c r="B695" s="1606" t="s">
        <v>181</v>
      </c>
      <c r="C695" s="1570"/>
      <c r="D695" s="1570"/>
      <c r="E695" s="1570"/>
      <c r="F695" s="1570"/>
      <c r="G695" s="1573"/>
      <c r="H695" s="816"/>
      <c r="I695" s="893">
        <f>SUM(D696:D698)</f>
        <v>6</v>
      </c>
      <c r="J695" s="893">
        <f>COUNT(D696:D698)*2</f>
        <v>6</v>
      </c>
      <c r="K695" s="960"/>
      <c r="L695" s="960"/>
      <c r="M695" s="960"/>
      <c r="N695" s="963"/>
      <c r="O695" s="963"/>
      <c r="P695" s="963"/>
      <c r="Q695" s="963"/>
      <c r="R695" s="963"/>
      <c r="S695" s="963"/>
      <c r="T695" s="963"/>
      <c r="U695" s="963"/>
      <c r="V695" s="963"/>
      <c r="W695" s="963"/>
      <c r="X695" s="963"/>
      <c r="Y695" s="963"/>
      <c r="Z695" s="963"/>
    </row>
    <row r="696" spans="1:26" ht="34">
      <c r="A696" s="693" t="s">
        <v>2539</v>
      </c>
      <c r="B696" s="538" t="s">
        <v>1661</v>
      </c>
      <c r="C696" s="471" t="s">
        <v>1662</v>
      </c>
      <c r="D696" s="696">
        <v>2</v>
      </c>
      <c r="E696" s="696" t="s">
        <v>387</v>
      </c>
      <c r="F696" s="471" t="s">
        <v>1663</v>
      </c>
      <c r="G696" s="1052"/>
      <c r="H696" s="893"/>
      <c r="I696" s="893"/>
      <c r="J696" s="893"/>
      <c r="K696" s="960"/>
      <c r="L696" s="960"/>
      <c r="M696" s="960"/>
      <c r="N696" s="963"/>
      <c r="O696" s="963"/>
      <c r="P696" s="963"/>
      <c r="Q696" s="963"/>
      <c r="R696" s="963"/>
      <c r="S696" s="963"/>
      <c r="T696" s="963"/>
      <c r="U696" s="963"/>
      <c r="V696" s="963"/>
      <c r="W696" s="963"/>
      <c r="X696" s="963"/>
      <c r="Y696" s="963"/>
      <c r="Z696" s="963"/>
    </row>
    <row r="697" spans="1:26" ht="16">
      <c r="A697" s="1053"/>
      <c r="B697" s="538"/>
      <c r="C697" s="471" t="s">
        <v>1664</v>
      </c>
      <c r="D697" s="696">
        <v>2</v>
      </c>
      <c r="E697" s="696" t="s">
        <v>387</v>
      </c>
      <c r="F697" s="471" t="s">
        <v>1665</v>
      </c>
      <c r="G697" s="1052"/>
      <c r="H697" s="893"/>
      <c r="I697" s="893"/>
      <c r="J697" s="893"/>
      <c r="K697" s="960"/>
      <c r="L697" s="960"/>
      <c r="M697" s="960"/>
      <c r="N697" s="963"/>
      <c r="O697" s="963"/>
      <c r="P697" s="963"/>
      <c r="Q697" s="963"/>
      <c r="R697" s="963"/>
      <c r="S697" s="963"/>
      <c r="T697" s="963"/>
      <c r="U697" s="963"/>
      <c r="V697" s="963"/>
      <c r="W697" s="963"/>
      <c r="X697" s="963"/>
      <c r="Y697" s="963"/>
      <c r="Z697" s="963"/>
    </row>
    <row r="698" spans="1:26" ht="34">
      <c r="A698" s="693" t="s">
        <v>2540</v>
      </c>
      <c r="B698" s="538" t="s">
        <v>1667</v>
      </c>
      <c r="C698" s="1052" t="s">
        <v>6528</v>
      </c>
      <c r="D698" s="696">
        <v>2</v>
      </c>
      <c r="E698" s="833" t="s">
        <v>599</v>
      </c>
      <c r="F698" s="471" t="s">
        <v>1669</v>
      </c>
      <c r="G698" s="1052"/>
      <c r="H698" s="893"/>
      <c r="I698" s="893"/>
      <c r="J698" s="893"/>
      <c r="K698" s="960"/>
      <c r="L698" s="960"/>
      <c r="M698" s="960"/>
      <c r="N698" s="963"/>
      <c r="O698" s="963"/>
      <c r="P698" s="963"/>
      <c r="Q698" s="963"/>
      <c r="R698" s="963"/>
      <c r="S698" s="963"/>
      <c r="T698" s="963"/>
      <c r="U698" s="963"/>
      <c r="V698" s="963"/>
      <c r="W698" s="963"/>
      <c r="X698" s="963"/>
      <c r="Y698" s="963"/>
      <c r="Z698" s="963"/>
    </row>
    <row r="699" spans="1:26" ht="15" hidden="1" customHeight="1">
      <c r="A699" s="379" t="s">
        <v>1670</v>
      </c>
      <c r="B699" s="335" t="s">
        <v>183</v>
      </c>
      <c r="C699" s="336"/>
      <c r="D699" s="336"/>
      <c r="E699" s="336"/>
      <c r="F699" s="336"/>
      <c r="G699" s="469"/>
      <c r="H699" s="470"/>
      <c r="I699" s="319"/>
      <c r="J699" s="319"/>
      <c r="K699" s="106"/>
      <c r="L699" s="106"/>
      <c r="M699" s="106"/>
      <c r="N699" s="106"/>
      <c r="O699" s="106"/>
      <c r="P699" s="106"/>
      <c r="Q699" s="106"/>
      <c r="R699" s="106"/>
      <c r="S699" s="106"/>
      <c r="T699" s="106"/>
      <c r="U699" s="106"/>
      <c r="V699" s="106"/>
      <c r="W699" s="106"/>
      <c r="X699" s="106"/>
      <c r="Y699" s="106"/>
      <c r="Z699" s="106"/>
    </row>
    <row r="700" spans="1:26" ht="42.75" hidden="1" customHeight="1">
      <c r="A700" s="379" t="s">
        <v>1671</v>
      </c>
      <c r="B700" s="179" t="s">
        <v>1672</v>
      </c>
      <c r="C700" s="179"/>
      <c r="D700" s="252"/>
      <c r="E700" s="179"/>
      <c r="F700" s="179"/>
      <c r="G700" s="179"/>
      <c r="H700" s="539"/>
      <c r="I700" s="319"/>
      <c r="J700" s="319"/>
      <c r="K700" s="106"/>
      <c r="L700" s="106"/>
      <c r="M700" s="106"/>
      <c r="N700" s="106"/>
      <c r="O700" s="106"/>
      <c r="P700" s="106"/>
      <c r="Q700" s="106"/>
      <c r="R700" s="106"/>
      <c r="S700" s="106"/>
      <c r="T700" s="106"/>
      <c r="U700" s="106"/>
      <c r="V700" s="106"/>
      <c r="W700" s="106"/>
      <c r="X700" s="106"/>
      <c r="Y700" s="106"/>
      <c r="Z700" s="106"/>
    </row>
    <row r="701" spans="1:26" ht="57" hidden="1" customHeight="1">
      <c r="A701" s="379" t="s">
        <v>1673</v>
      </c>
      <c r="B701" s="179" t="s">
        <v>1674</v>
      </c>
      <c r="C701" s="179"/>
      <c r="D701" s="252"/>
      <c r="E701" s="179"/>
      <c r="F701" s="179"/>
      <c r="G701" s="179"/>
      <c r="H701" s="539"/>
      <c r="I701" s="319"/>
      <c r="J701" s="319"/>
      <c r="K701" s="106"/>
      <c r="L701" s="106"/>
      <c r="M701" s="106"/>
      <c r="N701" s="106"/>
      <c r="O701" s="106"/>
      <c r="P701" s="106"/>
      <c r="Q701" s="106"/>
      <c r="R701" s="106"/>
      <c r="S701" s="106"/>
      <c r="T701" s="106"/>
      <c r="U701" s="106"/>
      <c r="V701" s="106"/>
      <c r="W701" s="106"/>
      <c r="X701" s="106"/>
      <c r="Y701" s="106"/>
      <c r="Z701" s="106"/>
    </row>
    <row r="702" spans="1:26" ht="57" hidden="1" customHeight="1">
      <c r="A702" s="379" t="s">
        <v>1675</v>
      </c>
      <c r="B702" s="179" t="s">
        <v>1676</v>
      </c>
      <c r="C702" s="179"/>
      <c r="D702" s="252"/>
      <c r="E702" s="179"/>
      <c r="F702" s="179"/>
      <c r="G702" s="179"/>
      <c r="H702" s="539"/>
      <c r="I702" s="319"/>
      <c r="J702" s="319"/>
      <c r="K702" s="106"/>
      <c r="L702" s="106"/>
      <c r="M702" s="106"/>
      <c r="N702" s="106"/>
      <c r="O702" s="106"/>
      <c r="P702" s="106"/>
      <c r="Q702" s="106"/>
      <c r="R702" s="106"/>
      <c r="S702" s="106"/>
      <c r="T702" s="106"/>
      <c r="U702" s="106"/>
      <c r="V702" s="106"/>
      <c r="W702" s="106"/>
      <c r="X702" s="106"/>
      <c r="Y702" s="106"/>
      <c r="Z702" s="106"/>
    </row>
    <row r="703" spans="1:26" ht="72" hidden="1" customHeight="1">
      <c r="A703" s="379" t="s">
        <v>1677</v>
      </c>
      <c r="B703" s="179" t="s">
        <v>1678</v>
      </c>
      <c r="C703" s="179"/>
      <c r="D703" s="252"/>
      <c r="E703" s="179"/>
      <c r="F703" s="179"/>
      <c r="G703" s="179"/>
      <c r="H703" s="539"/>
      <c r="I703" s="319"/>
      <c r="J703" s="319"/>
      <c r="K703" s="106"/>
      <c r="L703" s="106"/>
      <c r="M703" s="106"/>
      <c r="N703" s="106"/>
      <c r="O703" s="106"/>
      <c r="P703" s="106"/>
      <c r="Q703" s="106"/>
      <c r="R703" s="106"/>
      <c r="S703" s="106"/>
      <c r="T703" s="106"/>
      <c r="U703" s="106"/>
      <c r="V703" s="106"/>
      <c r="W703" s="106"/>
      <c r="X703" s="106"/>
      <c r="Y703" s="106"/>
      <c r="Z703" s="106"/>
    </row>
    <row r="704" spans="1:26" ht="28.5" hidden="1" customHeight="1">
      <c r="A704" s="379" t="s">
        <v>1679</v>
      </c>
      <c r="B704" s="179" t="s">
        <v>1680</v>
      </c>
      <c r="C704" s="179"/>
      <c r="D704" s="252"/>
      <c r="E704" s="179"/>
      <c r="F704" s="179"/>
      <c r="G704" s="179"/>
      <c r="H704" s="539"/>
      <c r="I704" s="319"/>
      <c r="J704" s="319"/>
      <c r="K704" s="106"/>
      <c r="L704" s="106"/>
      <c r="M704" s="106"/>
      <c r="N704" s="106"/>
      <c r="O704" s="106"/>
      <c r="P704" s="106"/>
      <c r="Q704" s="106"/>
      <c r="R704" s="106"/>
      <c r="S704" s="106"/>
      <c r="T704" s="106"/>
      <c r="U704" s="106"/>
      <c r="V704" s="106"/>
      <c r="W704" s="106"/>
      <c r="X704" s="106"/>
      <c r="Y704" s="106"/>
      <c r="Z704" s="106"/>
    </row>
    <row r="705" spans="1:26" ht="28.5" hidden="1" customHeight="1">
      <c r="A705" s="379" t="s">
        <v>1681</v>
      </c>
      <c r="B705" s="179" t="s">
        <v>1682</v>
      </c>
      <c r="C705" s="179"/>
      <c r="D705" s="252"/>
      <c r="E705" s="179"/>
      <c r="F705" s="179"/>
      <c r="G705" s="179"/>
      <c r="H705" s="539"/>
      <c r="I705" s="319"/>
      <c r="J705" s="319"/>
      <c r="K705" s="106"/>
      <c r="L705" s="106"/>
      <c r="M705" s="106"/>
      <c r="N705" s="106"/>
      <c r="O705" s="106"/>
      <c r="P705" s="106"/>
      <c r="Q705" s="106"/>
      <c r="R705" s="106"/>
      <c r="S705" s="106"/>
      <c r="T705" s="106"/>
      <c r="U705" s="106"/>
      <c r="V705" s="106"/>
      <c r="W705" s="106"/>
      <c r="X705" s="106"/>
      <c r="Y705" s="106"/>
      <c r="Z705" s="106"/>
    </row>
    <row r="706" spans="1:26" ht="17">
      <c r="A706" s="1169" t="s">
        <v>1683</v>
      </c>
      <c r="B706" s="1738" t="s">
        <v>185</v>
      </c>
      <c r="C706" s="1570"/>
      <c r="D706" s="1570"/>
      <c r="E706" s="1570"/>
      <c r="F706" s="1570"/>
      <c r="G706" s="1573"/>
      <c r="H706" s="1087"/>
      <c r="I706" s="893">
        <f>SUM(D712:D714)</f>
        <v>6</v>
      </c>
      <c r="J706" s="893">
        <f>COUNT(D712:D714)*2</f>
        <v>6</v>
      </c>
      <c r="K706" s="960"/>
      <c r="L706" s="960"/>
      <c r="M706" s="960"/>
      <c r="N706" s="963"/>
      <c r="O706" s="963"/>
      <c r="P706" s="963"/>
      <c r="Q706" s="963"/>
      <c r="R706" s="963"/>
      <c r="S706" s="963"/>
      <c r="T706" s="963"/>
      <c r="U706" s="963"/>
      <c r="V706" s="963"/>
      <c r="W706" s="963"/>
      <c r="X706" s="963"/>
      <c r="Y706" s="963"/>
      <c r="Z706" s="963"/>
    </row>
    <row r="707" spans="1:26" ht="72" hidden="1" customHeight="1">
      <c r="A707" s="379" t="s">
        <v>1684</v>
      </c>
      <c r="B707" s="179" t="s">
        <v>1685</v>
      </c>
      <c r="C707" s="1088"/>
      <c r="D707" s="388"/>
      <c r="E707" s="388"/>
      <c r="F707" s="1088"/>
      <c r="G707" s="388"/>
      <c r="H707" s="955"/>
      <c r="I707" s="105"/>
      <c r="J707" s="105"/>
      <c r="K707" s="106"/>
      <c r="L707" s="106"/>
      <c r="M707" s="106"/>
      <c r="N707" s="106"/>
      <c r="O707" s="106"/>
      <c r="P707" s="106"/>
      <c r="Q707" s="106"/>
      <c r="R707" s="106"/>
      <c r="S707" s="106"/>
      <c r="T707" s="106"/>
      <c r="U707" s="106"/>
      <c r="V707" s="106"/>
      <c r="W707" s="106"/>
      <c r="X707" s="106"/>
      <c r="Y707" s="106"/>
      <c r="Z707" s="106"/>
    </row>
    <row r="708" spans="1:26" ht="57" hidden="1" customHeight="1">
      <c r="A708" s="379" t="s">
        <v>1686</v>
      </c>
      <c r="B708" s="179" t="s">
        <v>1687</v>
      </c>
      <c r="C708" s="1088"/>
      <c r="D708" s="388"/>
      <c r="E708" s="388"/>
      <c r="F708" s="1088"/>
      <c r="G708" s="388"/>
      <c r="H708" s="955"/>
      <c r="I708" s="105"/>
      <c r="J708" s="105"/>
      <c r="K708" s="106"/>
      <c r="L708" s="106"/>
      <c r="M708" s="106"/>
      <c r="N708" s="106"/>
      <c r="O708" s="106"/>
      <c r="P708" s="106"/>
      <c r="Q708" s="106"/>
      <c r="R708" s="106"/>
      <c r="S708" s="106"/>
      <c r="T708" s="106"/>
      <c r="U708" s="106"/>
      <c r="V708" s="106"/>
      <c r="W708" s="106"/>
      <c r="X708" s="106"/>
      <c r="Y708" s="106"/>
      <c r="Z708" s="106"/>
    </row>
    <row r="709" spans="1:26" ht="57" hidden="1" customHeight="1">
      <c r="A709" s="379" t="s">
        <v>1688</v>
      </c>
      <c r="B709" s="179" t="s">
        <v>1689</v>
      </c>
      <c r="C709" s="1088"/>
      <c r="D709" s="388"/>
      <c r="E709" s="388"/>
      <c r="F709" s="1088"/>
      <c r="G709" s="388"/>
      <c r="H709" s="955"/>
      <c r="I709" s="105"/>
      <c r="J709" s="105"/>
      <c r="K709" s="106"/>
      <c r="L709" s="106"/>
      <c r="M709" s="106"/>
      <c r="N709" s="106"/>
      <c r="O709" s="106"/>
      <c r="P709" s="106"/>
      <c r="Q709" s="106"/>
      <c r="R709" s="106"/>
      <c r="S709" s="106"/>
      <c r="T709" s="106"/>
      <c r="U709" s="106"/>
      <c r="V709" s="106"/>
      <c r="W709" s="106"/>
      <c r="X709" s="106"/>
      <c r="Y709" s="106"/>
      <c r="Z709" s="106"/>
    </row>
    <row r="710" spans="1:26" ht="42.75" hidden="1" customHeight="1">
      <c r="A710" s="379" t="s">
        <v>1690</v>
      </c>
      <c r="B710" s="179" t="s">
        <v>1691</v>
      </c>
      <c r="C710" s="1088"/>
      <c r="D710" s="388"/>
      <c r="E710" s="388"/>
      <c r="F710" s="1088"/>
      <c r="G710" s="388"/>
      <c r="H710" s="955"/>
      <c r="I710" s="105"/>
      <c r="J710" s="105"/>
      <c r="K710" s="106"/>
      <c r="L710" s="106"/>
      <c r="M710" s="106"/>
      <c r="N710" s="106"/>
      <c r="O710" s="106"/>
      <c r="P710" s="106"/>
      <c r="Q710" s="106"/>
      <c r="R710" s="106"/>
      <c r="S710" s="106"/>
      <c r="T710" s="106"/>
      <c r="U710" s="106"/>
      <c r="V710" s="106"/>
      <c r="W710" s="106"/>
      <c r="X710" s="106"/>
      <c r="Y710" s="106"/>
      <c r="Z710" s="106"/>
    </row>
    <row r="711" spans="1:26" ht="15" hidden="1" customHeight="1">
      <c r="A711" s="379" t="s">
        <v>1692</v>
      </c>
      <c r="B711" s="179" t="s">
        <v>614</v>
      </c>
      <c r="C711" s="1088"/>
      <c r="D711" s="388"/>
      <c r="E711" s="388"/>
      <c r="F711" s="1088"/>
      <c r="G711" s="388"/>
      <c r="H711" s="955"/>
      <c r="I711" s="105"/>
      <c r="J711" s="105"/>
      <c r="K711" s="106"/>
      <c r="L711" s="106"/>
      <c r="M711" s="106"/>
      <c r="N711" s="106"/>
      <c r="O711" s="106"/>
      <c r="P711" s="106"/>
      <c r="Q711" s="106"/>
      <c r="R711" s="106"/>
      <c r="S711" s="106"/>
      <c r="T711" s="106"/>
      <c r="U711" s="106"/>
      <c r="V711" s="106"/>
      <c r="W711" s="106"/>
      <c r="X711" s="106"/>
      <c r="Y711" s="106"/>
      <c r="Z711" s="106"/>
    </row>
    <row r="712" spans="1:26" ht="48">
      <c r="A712" s="1169" t="s">
        <v>1694</v>
      </c>
      <c r="B712" s="475" t="s">
        <v>2541</v>
      </c>
      <c r="C712" s="475" t="s">
        <v>1696</v>
      </c>
      <c r="D712" s="696">
        <v>2</v>
      </c>
      <c r="E712" s="833" t="s">
        <v>599</v>
      </c>
      <c r="F712" s="475" t="s">
        <v>1697</v>
      </c>
      <c r="G712" s="1052"/>
      <c r="H712" s="893"/>
      <c r="I712" s="893"/>
      <c r="J712" s="893"/>
      <c r="K712" s="960"/>
      <c r="L712" s="960"/>
      <c r="M712" s="960"/>
      <c r="N712" s="963"/>
      <c r="O712" s="963"/>
      <c r="P712" s="963"/>
      <c r="Q712" s="963"/>
      <c r="R712" s="963"/>
      <c r="S712" s="963"/>
      <c r="T712" s="963"/>
      <c r="U712" s="963"/>
      <c r="V712" s="963"/>
      <c r="W712" s="963"/>
      <c r="X712" s="963"/>
      <c r="Y712" s="963"/>
      <c r="Z712" s="963"/>
    </row>
    <row r="713" spans="1:26" ht="64">
      <c r="A713" s="935" t="s">
        <v>1698</v>
      </c>
      <c r="B713" s="475" t="s">
        <v>1699</v>
      </c>
      <c r="C713" s="475" t="s">
        <v>1700</v>
      </c>
      <c r="D713" s="696">
        <v>2</v>
      </c>
      <c r="E713" s="180" t="s">
        <v>599</v>
      </c>
      <c r="F713" s="475" t="s">
        <v>1701</v>
      </c>
      <c r="G713" s="1052"/>
      <c r="H713" s="893"/>
      <c r="I713" s="893"/>
      <c r="J713" s="893"/>
      <c r="K713" s="960"/>
      <c r="L713" s="960"/>
      <c r="M713" s="960"/>
      <c r="N713" s="963"/>
      <c r="O713" s="963"/>
      <c r="P713" s="963"/>
      <c r="Q713" s="963"/>
      <c r="R713" s="963"/>
      <c r="S713" s="963"/>
      <c r="T713" s="963"/>
      <c r="U713" s="963"/>
      <c r="V713" s="963"/>
      <c r="W713" s="963"/>
      <c r="X713" s="963"/>
      <c r="Y713" s="963"/>
      <c r="Z713" s="963"/>
    </row>
    <row r="714" spans="1:26" ht="32">
      <c r="A714" s="935" t="s">
        <v>2542</v>
      </c>
      <c r="B714" s="475" t="s">
        <v>1702</v>
      </c>
      <c r="C714" s="475" t="s">
        <v>1703</v>
      </c>
      <c r="D714" s="696">
        <v>2</v>
      </c>
      <c r="E714" s="180" t="s">
        <v>599</v>
      </c>
      <c r="F714" s="475" t="s">
        <v>1704</v>
      </c>
      <c r="G714" s="1052"/>
      <c r="H714" s="893"/>
      <c r="I714" s="893"/>
      <c r="J714" s="893"/>
      <c r="K714" s="960"/>
      <c r="L714" s="960"/>
      <c r="M714" s="960"/>
      <c r="N714" s="963"/>
      <c r="O714" s="963"/>
      <c r="P714" s="963"/>
      <c r="Q714" s="963"/>
      <c r="R714" s="963"/>
      <c r="S714" s="963"/>
      <c r="T714" s="963"/>
      <c r="U714" s="963"/>
      <c r="V714" s="963"/>
      <c r="W714" s="963"/>
      <c r="X714" s="963"/>
      <c r="Y714" s="963"/>
      <c r="Z714" s="963"/>
    </row>
    <row r="715" spans="1:26" ht="28.5" hidden="1" customHeight="1">
      <c r="A715" s="310" t="s">
        <v>1705</v>
      </c>
      <c r="B715" s="179" t="s">
        <v>1706</v>
      </c>
      <c r="C715" s="123"/>
      <c r="D715" s="141"/>
      <c r="E715" s="141"/>
      <c r="F715" s="123"/>
      <c r="G715" s="141"/>
      <c r="H715" s="106"/>
      <c r="I715" s="105"/>
      <c r="J715" s="105"/>
      <c r="K715" s="106"/>
      <c r="L715" s="106"/>
      <c r="M715" s="106"/>
      <c r="N715" s="106"/>
      <c r="O715" s="106"/>
      <c r="P715" s="106"/>
      <c r="Q715" s="106"/>
      <c r="R715" s="106"/>
      <c r="S715" s="106"/>
      <c r="T715" s="106"/>
      <c r="U715" s="106"/>
      <c r="V715" s="106"/>
      <c r="W715" s="106"/>
      <c r="X715" s="106"/>
      <c r="Y715" s="106"/>
      <c r="Z715" s="106"/>
    </row>
    <row r="716" spans="1:26" ht="57" hidden="1" customHeight="1">
      <c r="A716" s="310" t="s">
        <v>1707</v>
      </c>
      <c r="B716" s="179" t="s">
        <v>1708</v>
      </c>
      <c r="C716" s="123"/>
      <c r="D716" s="141"/>
      <c r="E716" s="141"/>
      <c r="F716" s="123"/>
      <c r="G716" s="141"/>
      <c r="H716" s="106"/>
      <c r="I716" s="105"/>
      <c r="J716" s="105"/>
      <c r="K716" s="106"/>
      <c r="L716" s="106"/>
      <c r="M716" s="106"/>
      <c r="N716" s="106"/>
      <c r="O716" s="106"/>
      <c r="P716" s="106"/>
      <c r="Q716" s="106"/>
      <c r="R716" s="106"/>
      <c r="S716" s="106"/>
      <c r="T716" s="106"/>
      <c r="U716" s="106"/>
      <c r="V716" s="106"/>
      <c r="W716" s="106"/>
      <c r="X716" s="106"/>
      <c r="Y716" s="106"/>
      <c r="Z716" s="106"/>
    </row>
    <row r="717" spans="1:26" ht="17">
      <c r="A717" s="1169" t="s">
        <v>273</v>
      </c>
      <c r="B717" s="1738" t="s">
        <v>187</v>
      </c>
      <c r="C717" s="1570"/>
      <c r="D717" s="1570"/>
      <c r="E717" s="1570"/>
      <c r="F717" s="1570"/>
      <c r="G717" s="1573"/>
      <c r="H717" s="1170"/>
      <c r="I717" s="892">
        <f>SUM(D720:D734)</f>
        <v>26</v>
      </c>
      <c r="J717" s="893">
        <f>COUNT(D720:D734)*2</f>
        <v>26</v>
      </c>
      <c r="K717" s="960"/>
      <c r="L717" s="960"/>
      <c r="M717" s="960"/>
      <c r="N717" s="963"/>
      <c r="O717" s="963"/>
      <c r="P717" s="963"/>
      <c r="Q717" s="963"/>
      <c r="R717" s="963"/>
      <c r="S717" s="963"/>
      <c r="T717" s="963"/>
      <c r="U717" s="963"/>
      <c r="V717" s="963"/>
      <c r="W717" s="963"/>
      <c r="X717" s="963"/>
      <c r="Y717" s="963"/>
      <c r="Z717" s="963"/>
    </row>
    <row r="718" spans="1:26" ht="45" hidden="1" customHeight="1">
      <c r="A718" s="474" t="s">
        <v>1709</v>
      </c>
      <c r="B718" s="532" t="s">
        <v>1710</v>
      </c>
      <c r="C718" s="475"/>
      <c r="D718" s="125"/>
      <c r="E718" s="125"/>
      <c r="F718" s="475"/>
      <c r="G718" s="533"/>
      <c r="H718" s="533"/>
      <c r="I718" s="714"/>
      <c r="J718" s="105"/>
      <c r="K718" s="106"/>
      <c r="L718" s="106"/>
      <c r="M718" s="106"/>
      <c r="N718" s="106"/>
      <c r="O718" s="106"/>
      <c r="P718" s="106"/>
      <c r="Q718" s="106"/>
      <c r="R718" s="106"/>
      <c r="S718" s="106"/>
      <c r="T718" s="106"/>
      <c r="U718" s="106"/>
      <c r="V718" s="106"/>
      <c r="W718" s="106"/>
      <c r="X718" s="106"/>
      <c r="Y718" s="106"/>
      <c r="Z718" s="106"/>
    </row>
    <row r="719" spans="1:26" ht="60" hidden="1" customHeight="1">
      <c r="A719" s="474" t="s">
        <v>1711</v>
      </c>
      <c r="B719" s="532" t="s">
        <v>1712</v>
      </c>
      <c r="C719" s="267"/>
      <c r="D719" s="118"/>
      <c r="E719" s="118"/>
      <c r="F719" s="534"/>
      <c r="G719" s="125"/>
      <c r="H719" s="125"/>
      <c r="I719" s="714"/>
      <c r="J719" s="105"/>
      <c r="K719" s="106"/>
      <c r="L719" s="106"/>
      <c r="M719" s="106"/>
      <c r="N719" s="106"/>
      <c r="O719" s="106"/>
      <c r="P719" s="106"/>
      <c r="Q719" s="106"/>
      <c r="R719" s="106"/>
      <c r="S719" s="106"/>
      <c r="T719" s="106"/>
      <c r="U719" s="106"/>
      <c r="V719" s="106"/>
      <c r="W719" s="106"/>
      <c r="X719" s="106"/>
      <c r="Y719" s="106"/>
      <c r="Z719" s="106"/>
    </row>
    <row r="720" spans="1:26" ht="64">
      <c r="A720" s="1140" t="s">
        <v>1713</v>
      </c>
      <c r="B720" s="475" t="s">
        <v>1714</v>
      </c>
      <c r="C720" s="769" t="s">
        <v>5933</v>
      </c>
      <c r="D720" s="696">
        <v>2</v>
      </c>
      <c r="E720" s="736" t="s">
        <v>599</v>
      </c>
      <c r="F720" s="769" t="s">
        <v>1716</v>
      </c>
      <c r="G720" s="720"/>
      <c r="H720" s="1142"/>
      <c r="I720" s="1090"/>
      <c r="J720" s="893"/>
      <c r="K720" s="960"/>
      <c r="L720" s="960"/>
      <c r="M720" s="960"/>
      <c r="N720" s="963"/>
      <c r="O720" s="963"/>
      <c r="P720" s="963"/>
      <c r="Q720" s="963"/>
      <c r="R720" s="963"/>
      <c r="S720" s="963"/>
      <c r="T720" s="963"/>
      <c r="U720" s="963"/>
      <c r="V720" s="963"/>
      <c r="W720" s="963"/>
      <c r="X720" s="963"/>
      <c r="Y720" s="963"/>
      <c r="Z720" s="963"/>
    </row>
    <row r="721" spans="1:26" ht="32">
      <c r="A721" s="1128"/>
      <c r="B721" s="538"/>
      <c r="C721" s="475" t="s">
        <v>1717</v>
      </c>
      <c r="D721" s="696">
        <v>2</v>
      </c>
      <c r="E721" s="696" t="s">
        <v>599</v>
      </c>
      <c r="F721" s="475" t="s">
        <v>1718</v>
      </c>
      <c r="G721" s="720"/>
      <c r="H721" s="1142"/>
      <c r="I721" s="1090"/>
      <c r="J721" s="893"/>
      <c r="K721" s="960"/>
      <c r="L721" s="960"/>
      <c r="M721" s="960"/>
      <c r="N721" s="963"/>
      <c r="O721" s="963"/>
      <c r="P721" s="963"/>
      <c r="Q721" s="963"/>
      <c r="R721" s="963"/>
      <c r="S721" s="963"/>
      <c r="T721" s="963"/>
      <c r="U721" s="963"/>
      <c r="V721" s="963"/>
      <c r="W721" s="963"/>
      <c r="X721" s="963"/>
      <c r="Y721" s="963"/>
      <c r="Z721" s="963"/>
    </row>
    <row r="722" spans="1:26" ht="32">
      <c r="A722" s="1128"/>
      <c r="B722" s="538"/>
      <c r="C722" s="475" t="s">
        <v>6529</v>
      </c>
      <c r="D722" s="696">
        <v>2</v>
      </c>
      <c r="E722" s="696" t="s">
        <v>599</v>
      </c>
      <c r="F722" s="475" t="s">
        <v>1720</v>
      </c>
      <c r="G722" s="720"/>
      <c r="H722" s="1142"/>
      <c r="I722" s="1090"/>
      <c r="J722" s="893"/>
      <c r="K722" s="960"/>
      <c r="L722" s="960"/>
      <c r="M722" s="960"/>
      <c r="N722" s="963"/>
      <c r="O722" s="963"/>
      <c r="P722" s="963"/>
      <c r="Q722" s="963"/>
      <c r="R722" s="963"/>
      <c r="S722" s="963"/>
      <c r="T722" s="963"/>
      <c r="U722" s="963"/>
      <c r="V722" s="963"/>
      <c r="W722" s="963"/>
      <c r="X722" s="963"/>
      <c r="Y722" s="963"/>
      <c r="Z722" s="963"/>
    </row>
    <row r="723" spans="1:26" ht="48">
      <c r="A723" s="1128"/>
      <c r="B723" s="538"/>
      <c r="C723" s="475" t="s">
        <v>1721</v>
      </c>
      <c r="D723" s="696">
        <v>2</v>
      </c>
      <c r="E723" s="696" t="s">
        <v>599</v>
      </c>
      <c r="F723" s="475" t="s">
        <v>1722</v>
      </c>
      <c r="G723" s="720"/>
      <c r="H723" s="1142"/>
      <c r="I723" s="1090"/>
      <c r="J723" s="893"/>
      <c r="K723" s="960"/>
      <c r="L723" s="960"/>
      <c r="M723" s="960"/>
      <c r="N723" s="963"/>
      <c r="O723" s="963"/>
      <c r="P723" s="963"/>
      <c r="Q723" s="963"/>
      <c r="R723" s="963"/>
      <c r="S723" s="963"/>
      <c r="T723" s="963"/>
      <c r="U723" s="963"/>
      <c r="V723" s="963"/>
      <c r="W723" s="963"/>
      <c r="X723" s="963"/>
      <c r="Y723" s="963"/>
      <c r="Z723" s="963"/>
    </row>
    <row r="724" spans="1:26" ht="51">
      <c r="A724" s="1128" t="s">
        <v>1723</v>
      </c>
      <c r="B724" s="538" t="s">
        <v>1724</v>
      </c>
      <c r="C724" s="475" t="s">
        <v>6530</v>
      </c>
      <c r="D724" s="696">
        <v>2</v>
      </c>
      <c r="E724" s="696" t="s">
        <v>599</v>
      </c>
      <c r="F724" s="475" t="s">
        <v>6263</v>
      </c>
      <c r="G724" s="720"/>
      <c r="H724" s="1142"/>
      <c r="I724" s="1090"/>
      <c r="J724" s="893"/>
      <c r="K724" s="960"/>
      <c r="L724" s="960"/>
      <c r="M724" s="960"/>
      <c r="N724" s="963"/>
      <c r="O724" s="963"/>
      <c r="P724" s="963"/>
      <c r="Q724" s="963"/>
      <c r="R724" s="963"/>
      <c r="S724" s="963"/>
      <c r="T724" s="963"/>
      <c r="U724" s="963"/>
      <c r="V724" s="963"/>
      <c r="W724" s="963"/>
      <c r="X724" s="963"/>
      <c r="Y724" s="963"/>
      <c r="Z724" s="963"/>
    </row>
    <row r="725" spans="1:26" ht="48">
      <c r="A725" s="1128"/>
      <c r="B725" s="538"/>
      <c r="C725" s="475" t="s">
        <v>6531</v>
      </c>
      <c r="D725" s="696">
        <v>2</v>
      </c>
      <c r="E725" s="696" t="s">
        <v>599</v>
      </c>
      <c r="F725" s="475" t="s">
        <v>1732</v>
      </c>
      <c r="G725" s="720"/>
      <c r="H725" s="1142"/>
      <c r="I725" s="1090"/>
      <c r="J725" s="893"/>
      <c r="K725" s="960"/>
      <c r="L725" s="960"/>
      <c r="M725" s="960"/>
      <c r="N725" s="963"/>
      <c r="O725" s="963"/>
      <c r="P725" s="963"/>
      <c r="Q725" s="963"/>
      <c r="R725" s="963"/>
      <c r="S725" s="963"/>
      <c r="T725" s="963"/>
      <c r="U725" s="963"/>
      <c r="V725" s="963"/>
      <c r="W725" s="963"/>
      <c r="X725" s="963"/>
      <c r="Y725" s="963"/>
      <c r="Z725" s="963"/>
    </row>
    <row r="726" spans="1:26" ht="51">
      <c r="A726" s="1128" t="s">
        <v>1735</v>
      </c>
      <c r="B726" s="538" t="s">
        <v>1736</v>
      </c>
      <c r="C726" s="475" t="s">
        <v>6532</v>
      </c>
      <c r="D726" s="696">
        <v>2</v>
      </c>
      <c r="E726" s="696" t="s">
        <v>599</v>
      </c>
      <c r="F726" s="475" t="s">
        <v>1738</v>
      </c>
      <c r="G726" s="720"/>
      <c r="H726" s="1142"/>
      <c r="I726" s="1090"/>
      <c r="J726" s="893"/>
      <c r="K726" s="960"/>
      <c r="L726" s="960"/>
      <c r="M726" s="960"/>
      <c r="N726" s="963"/>
      <c r="O726" s="963"/>
      <c r="P726" s="963"/>
      <c r="Q726" s="963"/>
      <c r="R726" s="963"/>
      <c r="S726" s="963"/>
      <c r="T726" s="963"/>
      <c r="U726" s="963"/>
      <c r="V726" s="963"/>
      <c r="W726" s="963"/>
      <c r="X726" s="963"/>
      <c r="Y726" s="963"/>
      <c r="Z726" s="963"/>
    </row>
    <row r="727" spans="1:26" ht="32">
      <c r="A727" s="1128"/>
      <c r="B727" s="538"/>
      <c r="C727" s="475" t="s">
        <v>1741</v>
      </c>
      <c r="D727" s="696"/>
      <c r="E727" s="696" t="s">
        <v>599</v>
      </c>
      <c r="F727" s="475" t="s">
        <v>1742</v>
      </c>
      <c r="G727" s="720"/>
      <c r="H727" s="1142"/>
      <c r="I727" s="1090"/>
      <c r="J727" s="893"/>
      <c r="K727" s="960"/>
      <c r="L727" s="960"/>
      <c r="M727" s="960"/>
      <c r="N727" s="963"/>
      <c r="O727" s="963"/>
      <c r="P727" s="963"/>
      <c r="Q727" s="963"/>
      <c r="R727" s="963"/>
      <c r="S727" s="963"/>
      <c r="T727" s="963"/>
      <c r="U727" s="963"/>
      <c r="V727" s="963"/>
      <c r="W727" s="963"/>
      <c r="X727" s="963"/>
      <c r="Y727" s="963"/>
      <c r="Z727" s="963"/>
    </row>
    <row r="728" spans="1:26" ht="48">
      <c r="A728" s="1128"/>
      <c r="B728" s="538"/>
      <c r="C728" s="475" t="s">
        <v>3152</v>
      </c>
      <c r="D728" s="696">
        <v>2</v>
      </c>
      <c r="E728" s="696" t="s">
        <v>599</v>
      </c>
      <c r="F728" s="475" t="s">
        <v>1744</v>
      </c>
      <c r="G728" s="720"/>
      <c r="H728" s="1142"/>
      <c r="I728" s="1090"/>
      <c r="J728" s="893"/>
      <c r="K728" s="960"/>
      <c r="L728" s="960"/>
      <c r="M728" s="960"/>
      <c r="N728" s="963"/>
      <c r="O728" s="963"/>
      <c r="P728" s="963"/>
      <c r="Q728" s="963"/>
      <c r="R728" s="963"/>
      <c r="S728" s="963"/>
      <c r="T728" s="963"/>
      <c r="U728" s="963"/>
      <c r="V728" s="963"/>
      <c r="W728" s="963"/>
      <c r="X728" s="963"/>
      <c r="Y728" s="963"/>
      <c r="Z728" s="963"/>
    </row>
    <row r="729" spans="1:26" ht="60" hidden="1" customHeight="1">
      <c r="A729" s="474" t="s">
        <v>1745</v>
      </c>
      <c r="B729" s="532" t="s">
        <v>1746</v>
      </c>
      <c r="C729" s="475"/>
      <c r="D729" s="125"/>
      <c r="E729" s="535" t="s">
        <v>599</v>
      </c>
      <c r="F729" s="475"/>
      <c r="G729" s="125"/>
      <c r="H729" s="125"/>
      <c r="I729" s="714"/>
      <c r="J729" s="105"/>
      <c r="K729" s="106"/>
      <c r="L729" s="106"/>
      <c r="M729" s="106"/>
      <c r="N729" s="106"/>
      <c r="O729" s="106"/>
      <c r="P729" s="106"/>
      <c r="Q729" s="106"/>
      <c r="R729" s="106"/>
      <c r="S729" s="106"/>
      <c r="T729" s="106"/>
      <c r="U729" s="106"/>
      <c r="V729" s="106"/>
      <c r="W729" s="106"/>
      <c r="X729" s="106"/>
      <c r="Y729" s="106"/>
      <c r="Z729" s="106"/>
    </row>
    <row r="730" spans="1:26" ht="68">
      <c r="A730" s="1143" t="s">
        <v>1747</v>
      </c>
      <c r="B730" s="538" t="s">
        <v>1748</v>
      </c>
      <c r="C730" s="538" t="s">
        <v>1749</v>
      </c>
      <c r="D730" s="897">
        <v>2</v>
      </c>
      <c r="E730" s="897" t="s">
        <v>599</v>
      </c>
      <c r="F730" s="538" t="s">
        <v>1750</v>
      </c>
      <c r="G730" s="720"/>
      <c r="H730" s="1142"/>
      <c r="I730" s="1090"/>
      <c r="J730" s="893"/>
      <c r="K730" s="960"/>
      <c r="L730" s="960"/>
      <c r="M730" s="960"/>
      <c r="N730" s="963"/>
      <c r="O730" s="963"/>
      <c r="P730" s="963"/>
      <c r="Q730" s="963"/>
      <c r="R730" s="963"/>
      <c r="S730" s="963"/>
      <c r="T730" s="963"/>
      <c r="U730" s="963"/>
      <c r="V730" s="963"/>
      <c r="W730" s="963"/>
      <c r="X730" s="963"/>
      <c r="Y730" s="963"/>
      <c r="Z730" s="963"/>
    </row>
    <row r="731" spans="1:26" ht="34">
      <c r="A731" s="1144"/>
      <c r="B731" s="720"/>
      <c r="C731" s="538" t="s">
        <v>1751</v>
      </c>
      <c r="D731" s="897">
        <v>2</v>
      </c>
      <c r="E731" s="897" t="s">
        <v>599</v>
      </c>
      <c r="F731" s="538" t="s">
        <v>1752</v>
      </c>
      <c r="G731" s="720"/>
      <c r="H731" s="1142"/>
      <c r="I731" s="1090"/>
      <c r="J731" s="893"/>
      <c r="K731" s="960"/>
      <c r="L731" s="960"/>
      <c r="M731" s="960"/>
      <c r="N731" s="963"/>
      <c r="O731" s="963"/>
      <c r="P731" s="963"/>
      <c r="Q731" s="963"/>
      <c r="R731" s="963"/>
      <c r="S731" s="963"/>
      <c r="T731" s="963"/>
      <c r="U731" s="963"/>
      <c r="V731" s="963"/>
      <c r="W731" s="963"/>
      <c r="X731" s="963"/>
      <c r="Y731" s="963"/>
      <c r="Z731" s="963"/>
    </row>
    <row r="732" spans="1:26" ht="34">
      <c r="A732" s="1144"/>
      <c r="B732" s="720"/>
      <c r="C732" s="538" t="s">
        <v>1753</v>
      </c>
      <c r="D732" s="897">
        <v>2</v>
      </c>
      <c r="E732" s="897" t="s">
        <v>599</v>
      </c>
      <c r="F732" s="538" t="s">
        <v>1754</v>
      </c>
      <c r="G732" s="720"/>
      <c r="H732" s="1142"/>
      <c r="I732" s="1090"/>
      <c r="J732" s="893"/>
      <c r="K732" s="960"/>
      <c r="L732" s="960"/>
      <c r="M732" s="960"/>
      <c r="N732" s="963"/>
      <c r="O732" s="963"/>
      <c r="P732" s="963"/>
      <c r="Q732" s="963"/>
      <c r="R732" s="963"/>
      <c r="S732" s="963"/>
      <c r="T732" s="963"/>
      <c r="U732" s="963"/>
      <c r="V732" s="963"/>
      <c r="W732" s="963"/>
      <c r="X732" s="963"/>
      <c r="Y732" s="963"/>
      <c r="Z732" s="963"/>
    </row>
    <row r="733" spans="1:26" ht="51">
      <c r="A733" s="1144"/>
      <c r="B733" s="958"/>
      <c r="C733" s="538" t="s">
        <v>1755</v>
      </c>
      <c r="D733" s="897">
        <v>2</v>
      </c>
      <c r="E733" s="897" t="s">
        <v>599</v>
      </c>
      <c r="F733" s="538" t="s">
        <v>1756</v>
      </c>
      <c r="G733" s="848"/>
      <c r="H733" s="1023"/>
      <c r="I733" s="1080"/>
      <c r="J733" s="893"/>
      <c r="K733" s="960"/>
      <c r="L733" s="960"/>
      <c r="M733" s="960"/>
      <c r="N733" s="963"/>
      <c r="O733" s="963"/>
      <c r="P733" s="963"/>
      <c r="Q733" s="963"/>
      <c r="R733" s="963"/>
      <c r="S733" s="963"/>
      <c r="T733" s="963"/>
      <c r="U733" s="963"/>
      <c r="V733" s="963"/>
      <c r="W733" s="963"/>
      <c r="X733" s="963"/>
      <c r="Y733" s="963"/>
      <c r="Z733" s="963"/>
    </row>
    <row r="734" spans="1:26" ht="51">
      <c r="A734" s="1144"/>
      <c r="B734" s="958"/>
      <c r="C734" s="538" t="s">
        <v>1757</v>
      </c>
      <c r="D734" s="897">
        <v>2</v>
      </c>
      <c r="E734" s="897" t="s">
        <v>599</v>
      </c>
      <c r="F734" s="538" t="s">
        <v>1758</v>
      </c>
      <c r="G734" s="848"/>
      <c r="H734" s="1023"/>
      <c r="I734" s="1080"/>
      <c r="J734" s="893"/>
      <c r="K734" s="960"/>
      <c r="L734" s="960"/>
      <c r="M734" s="960"/>
      <c r="N734" s="963"/>
      <c r="O734" s="963"/>
      <c r="P734" s="963"/>
      <c r="Q734" s="963"/>
      <c r="R734" s="963"/>
      <c r="S734" s="963"/>
      <c r="T734" s="963"/>
      <c r="U734" s="963"/>
      <c r="V734" s="963"/>
      <c r="W734" s="963"/>
      <c r="X734" s="963"/>
      <c r="Y734" s="963"/>
      <c r="Z734" s="963"/>
    </row>
    <row r="735" spans="1:26" ht="21">
      <c r="A735" s="1053"/>
      <c r="B735" s="1773" t="s">
        <v>1759</v>
      </c>
      <c r="C735" s="1570"/>
      <c r="D735" s="1570"/>
      <c r="E735" s="1570"/>
      <c r="F735" s="1570"/>
      <c r="G735" s="1573"/>
      <c r="H735" s="1038"/>
      <c r="I735" s="893">
        <f t="shared" ref="I735:J735" si="7">I736+I748+I753+I761</f>
        <v>42</v>
      </c>
      <c r="J735" s="893">
        <f t="shared" si="7"/>
        <v>42</v>
      </c>
      <c r="K735" s="960"/>
      <c r="L735" s="960"/>
      <c r="M735" s="960"/>
      <c r="N735" s="963"/>
      <c r="O735" s="963"/>
      <c r="P735" s="963"/>
      <c r="Q735" s="963"/>
      <c r="R735" s="963"/>
      <c r="S735" s="963"/>
      <c r="T735" s="963"/>
      <c r="U735" s="963"/>
      <c r="V735" s="963"/>
      <c r="W735" s="963"/>
      <c r="X735" s="963"/>
      <c r="Y735" s="963"/>
      <c r="Z735" s="963"/>
    </row>
    <row r="736" spans="1:26" ht="19">
      <c r="A736" s="693" t="s">
        <v>2544</v>
      </c>
      <c r="B736" s="1606" t="s">
        <v>190</v>
      </c>
      <c r="C736" s="1570"/>
      <c r="D736" s="1570"/>
      <c r="E736" s="1570"/>
      <c r="F736" s="1570"/>
      <c r="G736" s="1573"/>
      <c r="H736" s="816"/>
      <c r="I736" s="893">
        <f>SUM(D737:D746)</f>
        <v>20</v>
      </c>
      <c r="J736" s="893">
        <f>COUNT(D737:D746)*2</f>
        <v>20</v>
      </c>
      <c r="K736" s="960"/>
      <c r="L736" s="960"/>
      <c r="M736" s="960"/>
      <c r="N736" s="963"/>
      <c r="O736" s="963"/>
      <c r="P736" s="963"/>
      <c r="Q736" s="963"/>
      <c r="R736" s="963"/>
      <c r="S736" s="963"/>
      <c r="T736" s="963"/>
      <c r="U736" s="963"/>
      <c r="V736" s="963"/>
      <c r="W736" s="963"/>
      <c r="X736" s="963"/>
      <c r="Y736" s="963"/>
      <c r="Z736" s="963"/>
    </row>
    <row r="737" spans="1:26" ht="32">
      <c r="A737" s="693" t="s">
        <v>2545</v>
      </c>
      <c r="B737" s="471" t="s">
        <v>1761</v>
      </c>
      <c r="C737" s="471" t="s">
        <v>6533</v>
      </c>
      <c r="D737" s="696">
        <v>2</v>
      </c>
      <c r="E737" s="696" t="s">
        <v>877</v>
      </c>
      <c r="F737" s="475" t="s">
        <v>6534</v>
      </c>
      <c r="G737" s="720"/>
      <c r="H737" s="1023"/>
      <c r="I737" s="893"/>
      <c r="J737" s="893"/>
      <c r="K737" s="960"/>
      <c r="L737" s="960"/>
      <c r="M737" s="960"/>
      <c r="N737" s="963"/>
      <c r="O737" s="963"/>
      <c r="P737" s="963"/>
      <c r="Q737" s="963"/>
      <c r="R737" s="963"/>
      <c r="S737" s="963"/>
      <c r="T737" s="963"/>
      <c r="U737" s="963"/>
      <c r="V737" s="963"/>
      <c r="W737" s="963"/>
      <c r="X737" s="963"/>
      <c r="Y737" s="963"/>
      <c r="Z737" s="963"/>
    </row>
    <row r="738" spans="1:26" ht="16">
      <c r="A738" s="693"/>
      <c r="B738" s="471"/>
      <c r="C738" s="471" t="s">
        <v>6535</v>
      </c>
      <c r="D738" s="696">
        <v>2</v>
      </c>
      <c r="E738" s="696" t="s">
        <v>877</v>
      </c>
      <c r="F738" s="475"/>
      <c r="G738" s="720"/>
      <c r="H738" s="1023"/>
      <c r="I738" s="893"/>
      <c r="J738" s="893"/>
      <c r="K738" s="960"/>
      <c r="L738" s="960"/>
      <c r="M738" s="960"/>
      <c r="N738" s="963"/>
      <c r="O738" s="963"/>
      <c r="P738" s="963"/>
      <c r="Q738" s="963"/>
      <c r="R738" s="963"/>
      <c r="S738" s="963"/>
      <c r="T738" s="963"/>
      <c r="U738" s="963"/>
      <c r="V738" s="963"/>
      <c r="W738" s="963"/>
      <c r="X738" s="963"/>
      <c r="Y738" s="963"/>
      <c r="Z738" s="963"/>
    </row>
    <row r="739" spans="1:26" ht="16">
      <c r="A739" s="693"/>
      <c r="B739" s="471"/>
      <c r="C739" s="471" t="s">
        <v>6536</v>
      </c>
      <c r="D739" s="696">
        <v>2</v>
      </c>
      <c r="E739" s="696" t="s">
        <v>877</v>
      </c>
      <c r="F739" s="475"/>
      <c r="G739" s="720"/>
      <c r="H739" s="1023"/>
      <c r="I739" s="893"/>
      <c r="J739" s="893"/>
      <c r="K739" s="960"/>
      <c r="L739" s="960"/>
      <c r="M739" s="960"/>
      <c r="N739" s="963"/>
      <c r="O739" s="963"/>
      <c r="P739" s="963"/>
      <c r="Q739" s="963"/>
      <c r="R739" s="963"/>
      <c r="S739" s="963"/>
      <c r="T739" s="963"/>
      <c r="U739" s="963"/>
      <c r="V739" s="963"/>
      <c r="W739" s="963"/>
      <c r="X739" s="963"/>
      <c r="Y739" s="963"/>
      <c r="Z739" s="963"/>
    </row>
    <row r="740" spans="1:26" ht="16">
      <c r="A740" s="693"/>
      <c r="B740" s="471"/>
      <c r="C740" s="475" t="s">
        <v>6537</v>
      </c>
      <c r="D740" s="696">
        <v>2</v>
      </c>
      <c r="E740" s="696" t="s">
        <v>877</v>
      </c>
      <c r="F740" s="475"/>
      <c r="G740" s="720"/>
      <c r="H740" s="1023"/>
      <c r="I740" s="893"/>
      <c r="J740" s="893"/>
      <c r="K740" s="960"/>
      <c r="L740" s="960"/>
      <c r="M740" s="960"/>
      <c r="N740" s="963"/>
      <c r="O740" s="963"/>
      <c r="P740" s="963"/>
      <c r="Q740" s="963"/>
      <c r="R740" s="963"/>
      <c r="S740" s="963"/>
      <c r="T740" s="963"/>
      <c r="U740" s="963"/>
      <c r="V740" s="963"/>
      <c r="W740" s="963"/>
      <c r="X740" s="963"/>
      <c r="Y740" s="963"/>
      <c r="Z740" s="963"/>
    </row>
    <row r="741" spans="1:26">
      <c r="A741" s="693"/>
      <c r="B741" s="471"/>
      <c r="C741" s="720" t="s">
        <v>6538</v>
      </c>
      <c r="D741" s="696">
        <v>2</v>
      </c>
      <c r="E741" s="1464" t="s">
        <v>877</v>
      </c>
      <c r="F741" s="475"/>
      <c r="G741" s="720"/>
      <c r="H741" s="1023"/>
      <c r="I741" s="893"/>
      <c r="J741" s="893"/>
      <c r="K741" s="960"/>
      <c r="L741" s="960"/>
      <c r="M741" s="960"/>
      <c r="N741" s="963"/>
      <c r="O741" s="963"/>
      <c r="P741" s="963"/>
      <c r="Q741" s="963"/>
      <c r="R741" s="963"/>
      <c r="S741" s="963"/>
      <c r="T741" s="963"/>
      <c r="U741" s="963"/>
      <c r="V741" s="963"/>
      <c r="W741" s="963"/>
      <c r="X741" s="963"/>
      <c r="Y741" s="963"/>
      <c r="Z741" s="963"/>
    </row>
    <row r="742" spans="1:26" ht="16">
      <c r="A742" s="693"/>
      <c r="B742" s="471"/>
      <c r="C742" s="720" t="s">
        <v>6539</v>
      </c>
      <c r="D742" s="696">
        <v>2</v>
      </c>
      <c r="E742" s="696" t="s">
        <v>877</v>
      </c>
      <c r="F742" s="475" t="s">
        <v>6540</v>
      </c>
      <c r="G742" s="720"/>
      <c r="H742" s="1023"/>
      <c r="I742" s="893"/>
      <c r="J742" s="893"/>
      <c r="K742" s="960"/>
      <c r="L742" s="960"/>
      <c r="M742" s="960"/>
      <c r="N742" s="963"/>
      <c r="O742" s="963"/>
      <c r="P742" s="963"/>
      <c r="Q742" s="963"/>
      <c r="R742" s="963"/>
      <c r="S742" s="963"/>
      <c r="T742" s="963"/>
      <c r="U742" s="963"/>
      <c r="V742" s="963"/>
      <c r="W742" s="963"/>
      <c r="X742" s="963"/>
      <c r="Y742" s="963"/>
      <c r="Z742" s="963"/>
    </row>
    <row r="743" spans="1:26" ht="16">
      <c r="A743" s="693"/>
      <c r="B743" s="471"/>
      <c r="C743" s="471" t="s">
        <v>6541</v>
      </c>
      <c r="D743" s="696">
        <v>2</v>
      </c>
      <c r="E743" s="696" t="s">
        <v>877</v>
      </c>
      <c r="F743" s="475"/>
      <c r="G743" s="720"/>
      <c r="H743" s="1023"/>
      <c r="I743" s="893"/>
      <c r="J743" s="893"/>
      <c r="K743" s="960"/>
      <c r="L743" s="960"/>
      <c r="M743" s="960"/>
      <c r="N743" s="963"/>
      <c r="O743" s="963"/>
      <c r="P743" s="963"/>
      <c r="Q743" s="963"/>
      <c r="R743" s="963"/>
      <c r="S743" s="963"/>
      <c r="T743" s="963"/>
      <c r="U743" s="963"/>
      <c r="V743" s="963"/>
      <c r="W743" s="963"/>
      <c r="X743" s="963"/>
      <c r="Y743" s="963"/>
      <c r="Z743" s="963"/>
    </row>
    <row r="744" spans="1:26" ht="32">
      <c r="A744" s="693"/>
      <c r="B744" s="471"/>
      <c r="C744" s="471" t="s">
        <v>6542</v>
      </c>
      <c r="D744" s="696">
        <v>2</v>
      </c>
      <c r="E744" s="696" t="s">
        <v>877</v>
      </c>
      <c r="F744" s="475"/>
      <c r="G744" s="720"/>
      <c r="H744" s="1023"/>
      <c r="I744" s="893"/>
      <c r="J744" s="893"/>
      <c r="K744" s="960"/>
      <c r="L744" s="960"/>
      <c r="M744" s="960"/>
      <c r="N744" s="963"/>
      <c r="O744" s="963"/>
      <c r="P744" s="963"/>
      <c r="Q744" s="963"/>
      <c r="R744" s="963"/>
      <c r="S744" s="963"/>
      <c r="T744" s="963"/>
      <c r="U744" s="963"/>
      <c r="V744" s="963"/>
      <c r="W744" s="963"/>
      <c r="X744" s="963"/>
      <c r="Y744" s="963"/>
      <c r="Z744" s="963"/>
    </row>
    <row r="745" spans="1:26" ht="32">
      <c r="A745" s="693"/>
      <c r="B745" s="471"/>
      <c r="C745" s="471" t="s">
        <v>6543</v>
      </c>
      <c r="D745" s="696">
        <v>2</v>
      </c>
      <c r="E745" s="696" t="s">
        <v>877</v>
      </c>
      <c r="F745" s="475"/>
      <c r="G745" s="720"/>
      <c r="H745" s="1023"/>
      <c r="I745" s="893"/>
      <c r="J745" s="893"/>
      <c r="K745" s="960"/>
      <c r="L745" s="960"/>
      <c r="M745" s="960"/>
      <c r="N745" s="963"/>
      <c r="O745" s="963"/>
      <c r="P745" s="963"/>
      <c r="Q745" s="963"/>
      <c r="R745" s="963"/>
      <c r="S745" s="963"/>
      <c r="T745" s="963"/>
      <c r="U745" s="963"/>
      <c r="V745" s="963"/>
      <c r="W745" s="963"/>
      <c r="X745" s="963"/>
      <c r="Y745" s="963"/>
      <c r="Z745" s="963"/>
    </row>
    <row r="746" spans="1:26" ht="32">
      <c r="A746" s="693"/>
      <c r="B746" s="471"/>
      <c r="C746" s="471" t="s">
        <v>6544</v>
      </c>
      <c r="D746" s="696">
        <v>2</v>
      </c>
      <c r="E746" s="696" t="s">
        <v>877</v>
      </c>
      <c r="F746" s="475"/>
      <c r="G746" s="720"/>
      <c r="H746" s="1023"/>
      <c r="I746" s="893"/>
      <c r="J746" s="893"/>
      <c r="K746" s="960"/>
      <c r="L746" s="960"/>
      <c r="M746" s="960"/>
      <c r="N746" s="963"/>
      <c r="O746" s="963"/>
      <c r="P746" s="963"/>
      <c r="Q746" s="963"/>
      <c r="R746" s="963"/>
      <c r="S746" s="963"/>
      <c r="T746" s="963"/>
      <c r="U746" s="963"/>
      <c r="V746" s="963"/>
      <c r="W746" s="963"/>
      <c r="X746" s="963"/>
      <c r="Y746" s="963"/>
      <c r="Z746" s="963"/>
    </row>
    <row r="747" spans="1:26" ht="42.75" hidden="1" customHeight="1">
      <c r="A747" s="310" t="s">
        <v>2553</v>
      </c>
      <c r="B747" s="492" t="s">
        <v>3487</v>
      </c>
      <c r="C747" s="851"/>
      <c r="D747" s="370"/>
      <c r="E747" s="125"/>
      <c r="F747" s="179"/>
      <c r="G747" s="125"/>
      <c r="I747" s="105"/>
      <c r="J747" s="105"/>
      <c r="K747" s="106"/>
      <c r="L747" s="106"/>
      <c r="M747" s="106"/>
      <c r="N747" s="106"/>
      <c r="O747" s="106"/>
      <c r="P747" s="106"/>
      <c r="Q747" s="106"/>
      <c r="R747" s="106"/>
      <c r="S747" s="106"/>
      <c r="T747" s="106"/>
      <c r="U747" s="106"/>
      <c r="V747" s="106"/>
      <c r="W747" s="106"/>
      <c r="X747" s="106"/>
      <c r="Y747" s="106"/>
      <c r="Z747" s="106"/>
    </row>
    <row r="748" spans="1:26" ht="19">
      <c r="A748" s="693" t="s">
        <v>2555</v>
      </c>
      <c r="B748" s="1606" t="s">
        <v>192</v>
      </c>
      <c r="C748" s="1570"/>
      <c r="D748" s="1570"/>
      <c r="E748" s="1570"/>
      <c r="F748" s="1570"/>
      <c r="G748" s="1573"/>
      <c r="H748" s="816"/>
      <c r="I748" s="893">
        <f>SUM(D749:D751)</f>
        <v>6</v>
      </c>
      <c r="J748" s="893">
        <f>COUNT(D749:D751)*2</f>
        <v>6</v>
      </c>
      <c r="K748" s="960"/>
      <c r="L748" s="960"/>
      <c r="M748" s="960"/>
      <c r="N748" s="963"/>
      <c r="O748" s="963"/>
      <c r="P748" s="963"/>
      <c r="Q748" s="963"/>
      <c r="R748" s="963"/>
      <c r="S748" s="963"/>
      <c r="T748" s="963"/>
      <c r="U748" s="963"/>
      <c r="V748" s="963"/>
      <c r="W748" s="963"/>
      <c r="X748" s="963"/>
      <c r="Y748" s="963"/>
      <c r="Z748" s="963"/>
    </row>
    <row r="749" spans="1:26" ht="32">
      <c r="A749" s="693" t="s">
        <v>2556</v>
      </c>
      <c r="B749" s="471" t="s">
        <v>1772</v>
      </c>
      <c r="C749" s="720" t="s">
        <v>6545</v>
      </c>
      <c r="D749" s="696">
        <v>2</v>
      </c>
      <c r="E749" s="696" t="s">
        <v>877</v>
      </c>
      <c r="F749" s="475"/>
      <c r="G749" s="720"/>
      <c r="H749" s="1023"/>
      <c r="I749" s="893"/>
      <c r="J749" s="893"/>
      <c r="K749" s="960"/>
      <c r="L749" s="960"/>
      <c r="M749" s="960"/>
      <c r="N749" s="963"/>
      <c r="O749" s="963"/>
      <c r="P749" s="963"/>
      <c r="Q749" s="963"/>
      <c r="R749" s="963"/>
      <c r="S749" s="963"/>
      <c r="T749" s="963"/>
      <c r="U749" s="963"/>
      <c r="V749" s="963"/>
      <c r="W749" s="963"/>
      <c r="X749" s="963"/>
      <c r="Y749" s="963"/>
      <c r="Z749" s="963"/>
    </row>
    <row r="750" spans="1:26" ht="32">
      <c r="A750" s="693"/>
      <c r="B750" s="471"/>
      <c r="C750" s="475" t="s">
        <v>6546</v>
      </c>
      <c r="D750" s="696">
        <v>2</v>
      </c>
      <c r="E750" s="696" t="s">
        <v>877</v>
      </c>
      <c r="F750" s="475"/>
      <c r="G750" s="720"/>
      <c r="H750" s="1023"/>
      <c r="I750" s="893"/>
      <c r="J750" s="893"/>
      <c r="K750" s="960"/>
      <c r="L750" s="960"/>
      <c r="M750" s="960"/>
      <c r="N750" s="963"/>
      <c r="O750" s="963"/>
      <c r="P750" s="963"/>
      <c r="Q750" s="963"/>
      <c r="R750" s="963"/>
      <c r="S750" s="963"/>
      <c r="T750" s="963"/>
      <c r="U750" s="963"/>
      <c r="V750" s="963"/>
      <c r="W750" s="963"/>
      <c r="X750" s="963"/>
      <c r="Y750" s="963"/>
      <c r="Z750" s="963"/>
    </row>
    <row r="751" spans="1:26" ht="16">
      <c r="A751" s="693"/>
      <c r="B751" s="471"/>
      <c r="C751" s="720" t="s">
        <v>6547</v>
      </c>
      <c r="D751" s="696">
        <v>2</v>
      </c>
      <c r="E751" s="696" t="s">
        <v>877</v>
      </c>
      <c r="F751" s="471" t="s">
        <v>6548</v>
      </c>
      <c r="G751" s="720"/>
      <c r="H751" s="1023"/>
      <c r="I751" s="893"/>
      <c r="J751" s="893"/>
      <c r="K751" s="960"/>
      <c r="L751" s="960"/>
      <c r="M751" s="960"/>
      <c r="N751" s="963"/>
      <c r="O751" s="963"/>
      <c r="P751" s="963"/>
      <c r="Q751" s="963"/>
      <c r="R751" s="963"/>
      <c r="S751" s="963"/>
      <c r="T751" s="963"/>
      <c r="U751" s="963"/>
      <c r="V751" s="963"/>
      <c r="W751" s="963"/>
      <c r="X751" s="963"/>
      <c r="Y751" s="963"/>
      <c r="Z751" s="963"/>
    </row>
    <row r="752" spans="1:26" ht="42.75" hidden="1" customHeight="1">
      <c r="A752" s="310" t="s">
        <v>1781</v>
      </c>
      <c r="B752" s="232" t="s">
        <v>1782</v>
      </c>
      <c r="C752" s="125"/>
      <c r="D752" s="370"/>
      <c r="E752" s="125"/>
      <c r="F752" s="179"/>
      <c r="G752" s="125"/>
      <c r="I752" s="105"/>
      <c r="J752" s="105"/>
      <c r="K752" s="106"/>
      <c r="L752" s="106"/>
      <c r="M752" s="106"/>
      <c r="N752" s="106"/>
      <c r="O752" s="106"/>
      <c r="P752" s="106"/>
      <c r="Q752" s="106"/>
      <c r="R752" s="106"/>
      <c r="S752" s="106"/>
      <c r="T752" s="106"/>
      <c r="U752" s="106"/>
      <c r="V752" s="106"/>
      <c r="W752" s="106"/>
      <c r="X752" s="106"/>
      <c r="Y752" s="106"/>
      <c r="Z752" s="106"/>
    </row>
    <row r="753" spans="1:26" ht="19">
      <c r="A753" s="693" t="s">
        <v>276</v>
      </c>
      <c r="B753" s="1606" t="s">
        <v>194</v>
      </c>
      <c r="C753" s="1570"/>
      <c r="D753" s="1570"/>
      <c r="E753" s="1570"/>
      <c r="F753" s="1570"/>
      <c r="G753" s="1573"/>
      <c r="H753" s="816"/>
      <c r="I753" s="893">
        <f>SUM(D754:D759)</f>
        <v>12</v>
      </c>
      <c r="J753" s="893">
        <f>COUNT(D754:D759)*2</f>
        <v>12</v>
      </c>
      <c r="K753" s="960"/>
      <c r="L753" s="960"/>
      <c r="M753" s="960"/>
      <c r="N753" s="963"/>
      <c r="O753" s="963"/>
      <c r="P753" s="963"/>
      <c r="Q753" s="963"/>
      <c r="R753" s="963"/>
      <c r="S753" s="963"/>
      <c r="T753" s="963"/>
      <c r="U753" s="963"/>
      <c r="V753" s="963"/>
      <c r="W753" s="963"/>
      <c r="X753" s="963"/>
      <c r="Y753" s="963"/>
      <c r="Z753" s="963"/>
    </row>
    <row r="754" spans="1:26" ht="32">
      <c r="A754" s="693" t="s">
        <v>2569</v>
      </c>
      <c r="B754" s="471" t="s">
        <v>1784</v>
      </c>
      <c r="C754" s="471" t="s">
        <v>6549</v>
      </c>
      <c r="D754" s="696">
        <v>2</v>
      </c>
      <c r="E754" s="696" t="s">
        <v>877</v>
      </c>
      <c r="F754" s="475"/>
      <c r="G754" s="1052"/>
      <c r="H754" s="893"/>
      <c r="I754" s="893"/>
      <c r="J754" s="893"/>
      <c r="K754" s="960"/>
      <c r="L754" s="960"/>
      <c r="M754" s="960"/>
      <c r="N754" s="963"/>
      <c r="O754" s="963"/>
      <c r="P754" s="963"/>
      <c r="Q754" s="963"/>
      <c r="R754" s="963"/>
      <c r="S754" s="963"/>
      <c r="T754" s="963"/>
      <c r="U754" s="963"/>
      <c r="V754" s="963"/>
      <c r="W754" s="963"/>
      <c r="X754" s="963"/>
      <c r="Y754" s="963"/>
      <c r="Z754" s="963"/>
    </row>
    <row r="755" spans="1:26" ht="16">
      <c r="A755" s="693"/>
      <c r="B755" s="471"/>
      <c r="C755" s="471" t="s">
        <v>1785</v>
      </c>
      <c r="D755" s="696">
        <v>2</v>
      </c>
      <c r="E755" s="696" t="s">
        <v>877</v>
      </c>
      <c r="F755" s="475"/>
      <c r="G755" s="1052"/>
      <c r="H755" s="893"/>
      <c r="I755" s="893"/>
      <c r="J755" s="893"/>
      <c r="K755" s="960"/>
      <c r="L755" s="960"/>
      <c r="M755" s="960"/>
      <c r="N755" s="963"/>
      <c r="O755" s="963"/>
      <c r="P755" s="963"/>
      <c r="Q755" s="963"/>
      <c r="R755" s="963"/>
      <c r="S755" s="963"/>
      <c r="T755" s="963"/>
      <c r="U755" s="963"/>
      <c r="V755" s="963"/>
      <c r="W755" s="963"/>
      <c r="X755" s="963"/>
      <c r="Y755" s="963"/>
      <c r="Z755" s="963"/>
    </row>
    <row r="756" spans="1:26" ht="32">
      <c r="A756" s="693"/>
      <c r="B756" s="471"/>
      <c r="C756" s="473" t="s">
        <v>6550</v>
      </c>
      <c r="D756" s="696">
        <v>2</v>
      </c>
      <c r="E756" s="696" t="s">
        <v>877</v>
      </c>
      <c r="F756" s="475"/>
      <c r="G756" s="1052"/>
      <c r="H756" s="893"/>
      <c r="I756" s="893"/>
      <c r="J756" s="893"/>
      <c r="K756" s="960"/>
      <c r="L756" s="960"/>
      <c r="M756" s="960"/>
      <c r="N756" s="963"/>
      <c r="O756" s="963"/>
      <c r="P756" s="963"/>
      <c r="Q756" s="963"/>
      <c r="R756" s="963"/>
      <c r="S756" s="963"/>
      <c r="T756" s="963"/>
      <c r="U756" s="963"/>
      <c r="V756" s="963"/>
      <c r="W756" s="963"/>
      <c r="X756" s="963"/>
      <c r="Y756" s="963"/>
      <c r="Z756" s="963"/>
    </row>
    <row r="757" spans="1:26" ht="32">
      <c r="A757" s="693"/>
      <c r="B757" s="471"/>
      <c r="C757" s="473" t="s">
        <v>6551</v>
      </c>
      <c r="D757" s="696">
        <v>2</v>
      </c>
      <c r="E757" s="696" t="s">
        <v>877</v>
      </c>
      <c r="F757" s="475"/>
      <c r="G757" s="1052"/>
      <c r="H757" s="893"/>
      <c r="I757" s="893"/>
      <c r="J757" s="893"/>
      <c r="K757" s="960"/>
      <c r="L757" s="960"/>
      <c r="M757" s="960"/>
      <c r="N757" s="963"/>
      <c r="O757" s="963"/>
      <c r="P757" s="963"/>
      <c r="Q757" s="963"/>
      <c r="R757" s="963"/>
      <c r="S757" s="963"/>
      <c r="T757" s="963"/>
      <c r="U757" s="963"/>
      <c r="V757" s="963"/>
      <c r="W757" s="963"/>
      <c r="X757" s="963"/>
      <c r="Y757" s="963"/>
      <c r="Z757" s="963"/>
    </row>
    <row r="758" spans="1:26" ht="17">
      <c r="A758" s="693"/>
      <c r="B758" s="471"/>
      <c r="C758" s="1070" t="s">
        <v>6552</v>
      </c>
      <c r="D758" s="696">
        <v>2</v>
      </c>
      <c r="E758" s="696" t="s">
        <v>877</v>
      </c>
      <c r="F758" s="475"/>
      <c r="G758" s="1052"/>
      <c r="H758" s="893"/>
      <c r="I758" s="893"/>
      <c r="J758" s="893"/>
      <c r="K758" s="960"/>
      <c r="L758" s="960"/>
      <c r="M758" s="960"/>
      <c r="N758" s="963"/>
      <c r="O758" s="963"/>
      <c r="P758" s="963"/>
      <c r="Q758" s="963"/>
      <c r="R758" s="963"/>
      <c r="S758" s="963"/>
      <c r="T758" s="963"/>
      <c r="U758" s="963"/>
      <c r="V758" s="963"/>
      <c r="W758" s="963"/>
      <c r="X758" s="963"/>
      <c r="Y758" s="963"/>
      <c r="Z758" s="963"/>
    </row>
    <row r="759" spans="1:26" ht="17">
      <c r="A759" s="693"/>
      <c r="B759" s="471"/>
      <c r="C759" s="1070" t="s">
        <v>6553</v>
      </c>
      <c r="D759" s="696">
        <v>2</v>
      </c>
      <c r="E759" s="696" t="s">
        <v>877</v>
      </c>
      <c r="F759" s="475"/>
      <c r="G759" s="1052"/>
      <c r="H759" s="893"/>
      <c r="I759" s="893"/>
      <c r="J759" s="893"/>
      <c r="K759" s="960"/>
      <c r="L759" s="960"/>
      <c r="M759" s="960"/>
      <c r="N759" s="963"/>
      <c r="O759" s="963"/>
      <c r="P759" s="963"/>
      <c r="Q759" s="963"/>
      <c r="R759" s="963"/>
      <c r="S759" s="963"/>
      <c r="T759" s="963"/>
      <c r="U759" s="963"/>
      <c r="V759" s="963"/>
      <c r="W759" s="963"/>
      <c r="X759" s="963"/>
      <c r="Y759" s="963"/>
      <c r="Z759" s="963"/>
    </row>
    <row r="760" spans="1:26" ht="42.75" hidden="1" customHeight="1">
      <c r="A760" s="310" t="s">
        <v>1788</v>
      </c>
      <c r="B760" s="150" t="s">
        <v>3500</v>
      </c>
      <c r="C760" s="125"/>
      <c r="D760" s="370"/>
      <c r="E760" s="125"/>
      <c r="F760" s="179"/>
      <c r="G760" s="125"/>
      <c r="I760" s="105"/>
      <c r="J760" s="105"/>
      <c r="K760" s="106"/>
      <c r="L760" s="106"/>
      <c r="M760" s="106"/>
      <c r="N760" s="106"/>
      <c r="O760" s="106"/>
      <c r="P760" s="106"/>
      <c r="Q760" s="106"/>
      <c r="R760" s="106"/>
      <c r="S760" s="106"/>
      <c r="T760" s="106"/>
      <c r="U760" s="106"/>
      <c r="V760" s="106"/>
      <c r="W760" s="106"/>
      <c r="X760" s="106"/>
      <c r="Y760" s="106"/>
      <c r="Z760" s="106"/>
    </row>
    <row r="761" spans="1:26" ht="19">
      <c r="A761" s="693" t="s">
        <v>277</v>
      </c>
      <c r="B761" s="1606" t="s">
        <v>196</v>
      </c>
      <c r="C761" s="1570"/>
      <c r="D761" s="1570"/>
      <c r="E761" s="1570"/>
      <c r="F761" s="1570"/>
      <c r="G761" s="1573"/>
      <c r="H761" s="816"/>
      <c r="I761" s="893">
        <f>SUM(D762:D763)</f>
        <v>4</v>
      </c>
      <c r="J761" s="893">
        <f>COUNT(D762:D763)*2</f>
        <v>4</v>
      </c>
      <c r="K761" s="960"/>
      <c r="L761" s="960"/>
      <c r="M761" s="960"/>
      <c r="N761" s="963"/>
      <c r="O761" s="963"/>
      <c r="P761" s="963"/>
      <c r="Q761" s="963"/>
      <c r="R761" s="963"/>
      <c r="S761" s="963"/>
      <c r="T761" s="963"/>
      <c r="U761" s="963"/>
      <c r="V761" s="963"/>
      <c r="W761" s="963"/>
      <c r="X761" s="963"/>
      <c r="Y761" s="963"/>
      <c r="Z761" s="963"/>
    </row>
    <row r="762" spans="1:26" ht="32">
      <c r="A762" s="693" t="s">
        <v>2579</v>
      </c>
      <c r="B762" s="471" t="s">
        <v>1791</v>
      </c>
      <c r="C762" s="720" t="s">
        <v>6554</v>
      </c>
      <c r="D762" s="696">
        <v>2</v>
      </c>
      <c r="E762" s="696" t="s">
        <v>877</v>
      </c>
      <c r="F762" s="475"/>
      <c r="G762" s="720"/>
      <c r="H762" s="1023"/>
      <c r="I762" s="893"/>
      <c r="J762" s="893"/>
      <c r="K762" s="960"/>
      <c r="L762" s="960"/>
      <c r="M762" s="960"/>
      <c r="N762" s="963"/>
      <c r="O762" s="963"/>
      <c r="P762" s="963"/>
      <c r="Q762" s="963"/>
      <c r="R762" s="963"/>
      <c r="S762" s="963"/>
      <c r="T762" s="963"/>
      <c r="U762" s="963"/>
      <c r="V762" s="963"/>
      <c r="W762" s="963"/>
      <c r="X762" s="963"/>
      <c r="Y762" s="963"/>
      <c r="Z762" s="963"/>
    </row>
    <row r="763" spans="1:26">
      <c r="A763" s="693"/>
      <c r="B763" s="471"/>
      <c r="C763" s="720" t="s">
        <v>6555</v>
      </c>
      <c r="D763" s="696">
        <v>2</v>
      </c>
      <c r="E763" s="696" t="s">
        <v>877</v>
      </c>
      <c r="F763" s="475"/>
      <c r="G763" s="720"/>
      <c r="H763" s="1023"/>
      <c r="I763" s="893"/>
      <c r="J763" s="893"/>
      <c r="K763" s="960"/>
      <c r="L763" s="960"/>
      <c r="M763" s="960"/>
      <c r="N763" s="963"/>
      <c r="O763" s="963"/>
      <c r="P763" s="963"/>
      <c r="Q763" s="963"/>
      <c r="R763" s="963"/>
      <c r="S763" s="963"/>
      <c r="T763" s="963"/>
      <c r="U763" s="963"/>
      <c r="V763" s="963"/>
      <c r="W763" s="963"/>
      <c r="X763" s="963"/>
      <c r="Y763" s="963"/>
      <c r="Z763" s="963"/>
    </row>
    <row r="764" spans="1:26" ht="14.25" hidden="1" customHeight="1">
      <c r="A764" s="310" t="s">
        <v>1800</v>
      </c>
      <c r="B764" s="150" t="s">
        <v>1801</v>
      </c>
      <c r="C764" s="125"/>
      <c r="D764" s="370"/>
      <c r="E764" s="125"/>
      <c r="F764" s="179"/>
      <c r="G764" s="125"/>
      <c r="I764" s="105"/>
      <c r="J764" s="105"/>
      <c r="K764" s="106"/>
      <c r="L764" s="106"/>
      <c r="M764" s="106"/>
      <c r="N764" s="106"/>
      <c r="O764" s="106"/>
      <c r="P764" s="106"/>
      <c r="Q764" s="106"/>
      <c r="R764" s="106"/>
      <c r="S764" s="106"/>
      <c r="T764" s="106"/>
      <c r="U764" s="106"/>
      <c r="V764" s="106"/>
      <c r="W764" s="106"/>
      <c r="X764" s="106"/>
      <c r="Y764" s="106"/>
      <c r="Z764" s="106"/>
    </row>
    <row r="765" spans="1:26">
      <c r="A765" s="854"/>
      <c r="B765" s="151"/>
      <c r="D765" s="1172"/>
      <c r="E765" s="1172"/>
      <c r="F765" s="539"/>
      <c r="H765" s="868"/>
      <c r="I765" s="319"/>
      <c r="J765" s="319"/>
      <c r="K765" s="106"/>
      <c r="L765" s="106"/>
      <c r="M765" s="106"/>
      <c r="N765" s="106"/>
      <c r="O765" s="106"/>
      <c r="P765" s="106"/>
      <c r="Q765" s="106"/>
      <c r="R765" s="106"/>
      <c r="S765" s="106"/>
      <c r="T765" s="106"/>
      <c r="U765" s="106"/>
      <c r="V765" s="106"/>
      <c r="W765" s="106"/>
      <c r="X765" s="106"/>
      <c r="Y765" s="106"/>
      <c r="Z765" s="106"/>
    </row>
    <row r="766" spans="1:26">
      <c r="A766" s="902"/>
      <c r="B766" s="582"/>
      <c r="C766" s="617"/>
      <c r="D766" s="903"/>
      <c r="E766" s="903"/>
      <c r="F766" s="622"/>
      <c r="G766" s="617"/>
      <c r="H766" s="617"/>
      <c r="I766" s="105"/>
      <c r="J766" s="105"/>
      <c r="K766" s="105"/>
      <c r="L766" s="105"/>
      <c r="M766" s="105"/>
      <c r="N766" s="105"/>
      <c r="O766" s="105"/>
      <c r="P766" s="105"/>
      <c r="Q766" s="105"/>
      <c r="R766" s="105"/>
      <c r="S766" s="105"/>
      <c r="T766" s="105"/>
      <c r="U766" s="105"/>
      <c r="V766" s="105"/>
      <c r="W766" s="105"/>
      <c r="X766" s="105"/>
      <c r="Y766" s="105"/>
      <c r="Z766" s="105"/>
    </row>
    <row r="767" spans="1:26">
      <c r="A767" s="902"/>
      <c r="B767" s="582"/>
      <c r="C767" s="617"/>
      <c r="D767" s="903"/>
      <c r="E767" s="903"/>
      <c r="F767" s="622"/>
      <c r="G767" s="617"/>
      <c r="H767" s="617"/>
      <c r="I767" s="105"/>
      <c r="J767" s="105"/>
      <c r="K767" s="105"/>
      <c r="L767" s="105"/>
      <c r="M767" s="105"/>
      <c r="N767" s="105"/>
      <c r="O767" s="105"/>
      <c r="P767" s="105"/>
      <c r="Q767" s="105"/>
      <c r="R767" s="105"/>
      <c r="S767" s="105"/>
      <c r="T767" s="105"/>
      <c r="U767" s="105"/>
      <c r="V767" s="105"/>
      <c r="W767" s="105"/>
      <c r="X767" s="105"/>
      <c r="Y767" s="105"/>
      <c r="Z767" s="105"/>
    </row>
    <row r="768" spans="1:26">
      <c r="A768" s="854"/>
      <c r="B768" s="698"/>
      <c r="C768" s="868"/>
      <c r="D768" s="904"/>
      <c r="E768" s="904"/>
      <c r="F768" s="717"/>
      <c r="G768" s="868"/>
      <c r="H768" s="617"/>
      <c r="I768" s="105"/>
      <c r="J768" s="105"/>
      <c r="K768" s="105"/>
      <c r="L768" s="319"/>
      <c r="M768" s="319"/>
      <c r="N768" s="319"/>
      <c r="O768" s="319"/>
      <c r="P768" s="319"/>
      <c r="Q768" s="319"/>
      <c r="R768" s="319"/>
      <c r="S768" s="319"/>
      <c r="T768" s="319"/>
      <c r="U768" s="319"/>
      <c r="V768" s="319"/>
      <c r="W768" s="319"/>
      <c r="X768" s="319"/>
      <c r="Y768" s="319"/>
      <c r="Z768" s="319"/>
    </row>
    <row r="769" spans="1:26">
      <c r="A769" s="854"/>
      <c r="B769" s="698"/>
      <c r="C769" s="868"/>
      <c r="D769" s="904"/>
      <c r="E769" s="904"/>
      <c r="F769" s="717"/>
      <c r="G769" s="868"/>
      <c r="H769" s="617"/>
      <c r="I769" s="105"/>
      <c r="J769" s="105"/>
      <c r="K769" s="105"/>
      <c r="L769" s="319"/>
      <c r="M769" s="319"/>
      <c r="N769" s="319"/>
      <c r="O769" s="319"/>
      <c r="P769" s="319"/>
      <c r="Q769" s="319"/>
      <c r="R769" s="319"/>
      <c r="S769" s="319"/>
      <c r="T769" s="319"/>
      <c r="U769" s="319"/>
      <c r="V769" s="319"/>
      <c r="W769" s="319"/>
      <c r="X769" s="319"/>
      <c r="Y769" s="319"/>
      <c r="Z769" s="319"/>
    </row>
    <row r="770" spans="1:26">
      <c r="A770" s="854"/>
      <c r="B770" s="698"/>
      <c r="C770" s="868"/>
      <c r="D770" s="904"/>
      <c r="E770" s="904"/>
      <c r="F770" s="717"/>
      <c r="G770" s="868"/>
      <c r="H770" s="617"/>
      <c r="I770" s="105"/>
      <c r="J770" s="105"/>
      <c r="K770" s="105"/>
      <c r="L770" s="319"/>
      <c r="M770" s="319"/>
      <c r="N770" s="319"/>
      <c r="O770" s="319"/>
      <c r="P770" s="319"/>
      <c r="Q770" s="319"/>
      <c r="R770" s="319"/>
      <c r="S770" s="319"/>
      <c r="T770" s="319"/>
      <c r="U770" s="319"/>
      <c r="V770" s="319"/>
      <c r="W770" s="319"/>
      <c r="X770" s="319"/>
      <c r="Y770" s="319"/>
      <c r="Z770" s="319"/>
    </row>
    <row r="771" spans="1:26">
      <c r="A771" s="893"/>
      <c r="B771" s="893"/>
      <c r="C771" s="893"/>
      <c r="D771" s="777"/>
      <c r="E771" s="777"/>
      <c r="F771" s="1040"/>
      <c r="G771" s="893"/>
      <c r="H771" s="960"/>
      <c r="I771" s="960"/>
      <c r="J771" s="960"/>
      <c r="K771" s="960"/>
      <c r="L771" s="893"/>
      <c r="M771" s="893"/>
      <c r="N771" s="893"/>
      <c r="O771" s="893"/>
      <c r="P771" s="893"/>
      <c r="Q771" s="893"/>
      <c r="R771" s="893"/>
      <c r="S771" s="893"/>
      <c r="T771" s="893"/>
      <c r="U771" s="893"/>
      <c r="V771" s="893"/>
      <c r="W771" s="893"/>
      <c r="X771" s="893"/>
      <c r="Y771" s="893"/>
      <c r="Z771" s="893"/>
    </row>
    <row r="772" spans="1:26">
      <c r="A772" s="1098"/>
      <c r="B772" s="1098" t="s">
        <v>1803</v>
      </c>
      <c r="C772" s="1098" t="s">
        <v>2588</v>
      </c>
      <c r="D772" s="1100" t="s">
        <v>4568</v>
      </c>
      <c r="E772" s="1100">
        <f>G2</f>
        <v>11</v>
      </c>
      <c r="F772" s="1059"/>
      <c r="G772" s="893"/>
      <c r="H772" s="960"/>
      <c r="I772" s="960"/>
      <c r="J772" s="960"/>
      <c r="K772" s="960"/>
      <c r="L772" s="893"/>
      <c r="M772" s="893"/>
      <c r="N772" s="893"/>
      <c r="O772" s="893"/>
      <c r="P772" s="893"/>
      <c r="Q772" s="893"/>
      <c r="R772" s="893"/>
      <c r="S772" s="893"/>
      <c r="T772" s="893"/>
      <c r="U772" s="893"/>
      <c r="V772" s="893"/>
      <c r="W772" s="893"/>
      <c r="X772" s="893"/>
      <c r="Y772" s="893"/>
      <c r="Z772" s="893"/>
    </row>
    <row r="773" spans="1:26">
      <c r="A773" s="1098" t="s">
        <v>291</v>
      </c>
      <c r="B773" s="1098">
        <f>IF(E772=0,0,I42)</f>
        <v>30</v>
      </c>
      <c r="C773" s="1098">
        <f>IF(E772=0,0,J42)</f>
        <v>30</v>
      </c>
      <c r="D773" s="1151">
        <f>IF(D781=0,0,B773/C773)</f>
        <v>1</v>
      </c>
      <c r="E773" s="1100"/>
      <c r="F773" s="1059"/>
      <c r="G773" s="893"/>
      <c r="H773" s="960"/>
      <c r="I773" s="960"/>
      <c r="J773" s="960"/>
      <c r="K773" s="960"/>
      <c r="L773" s="893"/>
      <c r="M773" s="893"/>
      <c r="N773" s="893"/>
      <c r="O773" s="893"/>
      <c r="P773" s="893"/>
      <c r="Q773" s="893"/>
      <c r="R773" s="893"/>
      <c r="S773" s="893"/>
      <c r="T773" s="893"/>
      <c r="U773" s="893"/>
      <c r="V773" s="893"/>
      <c r="W773" s="893"/>
      <c r="X773" s="893"/>
      <c r="Y773" s="893"/>
      <c r="Z773" s="893"/>
    </row>
    <row r="774" spans="1:26">
      <c r="A774" s="1098" t="s">
        <v>293</v>
      </c>
      <c r="B774" s="1098">
        <f>IF(E772=0,0,I110)</f>
        <v>68</v>
      </c>
      <c r="C774" s="1098">
        <f>IF(E772=0,0,J110)</f>
        <v>68</v>
      </c>
      <c r="D774" s="1151">
        <f>IF(D781=0,0,B774/C774)</f>
        <v>1</v>
      </c>
      <c r="E774" s="1100"/>
      <c r="F774" s="1059"/>
      <c r="G774" s="893"/>
      <c r="H774" s="960"/>
      <c r="I774" s="960"/>
      <c r="J774" s="960"/>
      <c r="K774" s="960"/>
      <c r="L774" s="893"/>
      <c r="M774" s="893"/>
      <c r="N774" s="893"/>
      <c r="O774" s="893"/>
      <c r="P774" s="893"/>
      <c r="Q774" s="893"/>
      <c r="R774" s="893"/>
      <c r="S774" s="893"/>
      <c r="T774" s="893"/>
      <c r="U774" s="893"/>
      <c r="V774" s="893"/>
      <c r="W774" s="893"/>
      <c r="X774" s="893"/>
      <c r="Y774" s="893"/>
      <c r="Z774" s="893"/>
    </row>
    <row r="775" spans="1:26">
      <c r="A775" s="1098" t="s">
        <v>295</v>
      </c>
      <c r="B775" s="1098">
        <f>IF(E772=0,0,I171)</f>
        <v>168</v>
      </c>
      <c r="C775" s="1098">
        <f>IF(E772=0,0,J171)</f>
        <v>168</v>
      </c>
      <c r="D775" s="1151">
        <f>IF(D781=0,0,B775/C775)</f>
        <v>1</v>
      </c>
      <c r="E775" s="1100"/>
      <c r="F775" s="1059"/>
      <c r="G775" s="893"/>
      <c r="H775" s="960"/>
      <c r="I775" s="960"/>
      <c r="J775" s="960"/>
      <c r="K775" s="960"/>
      <c r="L775" s="893"/>
      <c r="M775" s="893"/>
      <c r="N775" s="893"/>
      <c r="O775" s="893"/>
      <c r="P775" s="893"/>
      <c r="Q775" s="893"/>
      <c r="R775" s="893"/>
      <c r="S775" s="893"/>
      <c r="T775" s="893"/>
      <c r="U775" s="893"/>
      <c r="V775" s="893"/>
      <c r="W775" s="893"/>
      <c r="X775" s="893"/>
      <c r="Y775" s="893"/>
      <c r="Z775" s="893"/>
    </row>
    <row r="776" spans="1:26">
      <c r="A776" s="1098" t="s">
        <v>297</v>
      </c>
      <c r="B776" s="1098">
        <f>IF(E772=0,0,I272)</f>
        <v>110</v>
      </c>
      <c r="C776" s="1098">
        <f>IF(E772=0,0,J272)</f>
        <v>110</v>
      </c>
      <c r="D776" s="1151">
        <f>IF(D781=0,0,B776/C776)</f>
        <v>1</v>
      </c>
      <c r="E776" s="1100"/>
      <c r="F776" s="1059"/>
      <c r="G776" s="893"/>
      <c r="H776" s="960"/>
      <c r="I776" s="960"/>
      <c r="J776" s="960"/>
      <c r="K776" s="960"/>
      <c r="L776" s="893"/>
      <c r="M776" s="893"/>
      <c r="N776" s="893"/>
      <c r="O776" s="893"/>
      <c r="P776" s="893"/>
      <c r="Q776" s="893"/>
      <c r="R776" s="893"/>
      <c r="S776" s="893"/>
      <c r="T776" s="893"/>
      <c r="U776" s="893"/>
      <c r="V776" s="893"/>
      <c r="W776" s="893"/>
      <c r="X776" s="893"/>
      <c r="Y776" s="893"/>
      <c r="Z776" s="893"/>
    </row>
    <row r="777" spans="1:26">
      <c r="A777" s="1098" t="s">
        <v>299</v>
      </c>
      <c r="B777" s="1098">
        <f>IF(E772=0,0,I353)</f>
        <v>214</v>
      </c>
      <c r="C777" s="1098">
        <f>IF(E772=0,0,J353)</f>
        <v>214</v>
      </c>
      <c r="D777" s="1151">
        <f>IF(D781=0,0,B777/C777)</f>
        <v>1</v>
      </c>
      <c r="E777" s="1100"/>
      <c r="F777" s="1059"/>
      <c r="G777" s="893"/>
      <c r="H777" s="960"/>
      <c r="I777" s="960"/>
      <c r="J777" s="960"/>
      <c r="K777" s="960"/>
      <c r="L777" s="893"/>
      <c r="M777" s="893"/>
      <c r="N777" s="893"/>
      <c r="O777" s="893"/>
      <c r="P777" s="893"/>
      <c r="Q777" s="893"/>
      <c r="R777" s="893"/>
      <c r="S777" s="893"/>
      <c r="T777" s="893"/>
      <c r="U777" s="893"/>
      <c r="V777" s="893"/>
      <c r="W777" s="893"/>
      <c r="X777" s="893"/>
      <c r="Y777" s="893"/>
      <c r="Z777" s="893"/>
    </row>
    <row r="778" spans="1:26">
      <c r="A778" s="1098" t="s">
        <v>301</v>
      </c>
      <c r="B778" s="1098">
        <f>IF(E772=0,0,I562)</f>
        <v>158</v>
      </c>
      <c r="C778" s="1098">
        <f>IF(E772=0,0,J562)</f>
        <v>158</v>
      </c>
      <c r="D778" s="1151">
        <f>IF(D781=0,0,B778/C778)</f>
        <v>1</v>
      </c>
      <c r="E778" s="1100"/>
      <c r="F778" s="1059"/>
      <c r="G778" s="893"/>
      <c r="H778" s="960"/>
      <c r="I778" s="960"/>
      <c r="J778" s="960"/>
      <c r="K778" s="960"/>
      <c r="L778" s="893"/>
      <c r="M778" s="893"/>
      <c r="N778" s="893"/>
      <c r="O778" s="893"/>
      <c r="P778" s="893"/>
      <c r="Q778" s="893"/>
      <c r="R778" s="893"/>
      <c r="S778" s="893"/>
      <c r="T778" s="893"/>
      <c r="U778" s="893"/>
      <c r="V778" s="893"/>
      <c r="W778" s="893"/>
      <c r="X778" s="893"/>
      <c r="Y778" s="893"/>
      <c r="Z778" s="893"/>
    </row>
    <row r="779" spans="1:26">
      <c r="A779" s="1098" t="s">
        <v>302</v>
      </c>
      <c r="B779" s="1098">
        <f>IF(E772=0,0,I650)</f>
        <v>100</v>
      </c>
      <c r="C779" s="1098">
        <f>IF(E772=0,0,J650)</f>
        <v>100</v>
      </c>
      <c r="D779" s="1151">
        <f>IF(D781=0,0,B779/C779)</f>
        <v>1</v>
      </c>
      <c r="E779" s="1100"/>
      <c r="F779" s="1059"/>
      <c r="G779" s="893"/>
      <c r="H779" s="960"/>
      <c r="I779" s="960"/>
      <c r="J779" s="960"/>
      <c r="K779" s="960"/>
      <c r="L779" s="893"/>
      <c r="M779" s="893"/>
      <c r="N779" s="893"/>
      <c r="O779" s="893"/>
      <c r="P779" s="893"/>
      <c r="Q779" s="893"/>
      <c r="R779" s="893"/>
      <c r="S779" s="893"/>
      <c r="T779" s="893"/>
      <c r="U779" s="893"/>
      <c r="V779" s="893"/>
      <c r="W779" s="893"/>
      <c r="X779" s="893"/>
      <c r="Y779" s="893"/>
      <c r="Z779" s="893"/>
    </row>
    <row r="780" spans="1:26">
      <c r="A780" s="1098" t="s">
        <v>304</v>
      </c>
      <c r="B780" s="1098">
        <f>IF(E772=0,0,I735)</f>
        <v>42</v>
      </c>
      <c r="C780" s="1098">
        <f>IF(E772=0,0,J735)</f>
        <v>42</v>
      </c>
      <c r="D780" s="1151">
        <f>IF(D781=0,0,B780/C780)</f>
        <v>1</v>
      </c>
      <c r="E780" s="1100"/>
      <c r="F780" s="1059"/>
      <c r="G780" s="893"/>
      <c r="H780" s="960"/>
      <c r="I780" s="960"/>
      <c r="J780" s="960"/>
      <c r="K780" s="960"/>
      <c r="L780" s="893"/>
      <c r="M780" s="893"/>
      <c r="N780" s="893"/>
      <c r="O780" s="893"/>
      <c r="P780" s="893"/>
      <c r="Q780" s="893"/>
      <c r="R780" s="893"/>
      <c r="S780" s="893"/>
      <c r="T780" s="893"/>
      <c r="U780" s="893"/>
      <c r="V780" s="893"/>
      <c r="W780" s="893"/>
      <c r="X780" s="893"/>
      <c r="Y780" s="893"/>
      <c r="Z780" s="893"/>
    </row>
    <row r="781" spans="1:26">
      <c r="A781" s="1098" t="s">
        <v>1806</v>
      </c>
      <c r="B781" s="1098">
        <f>IF(E772=0,0,SUM(B773:B780))</f>
        <v>890</v>
      </c>
      <c r="C781" s="1098">
        <f>IF(E772=0,0,SUM(C773:C780))</f>
        <v>890</v>
      </c>
      <c r="D781" s="1151">
        <f>IF(E772=0,0,B781/C781)</f>
        <v>1</v>
      </c>
      <c r="E781" s="1100"/>
      <c r="F781" s="1059"/>
      <c r="G781" s="893"/>
      <c r="H781" s="960"/>
      <c r="I781" s="960"/>
      <c r="J781" s="960"/>
      <c r="K781" s="960"/>
      <c r="L781" s="893"/>
      <c r="M781" s="893"/>
      <c r="N781" s="893"/>
      <c r="O781" s="893"/>
      <c r="P781" s="893"/>
      <c r="Q781" s="893"/>
      <c r="R781" s="893"/>
      <c r="S781" s="893"/>
      <c r="T781" s="893"/>
      <c r="U781" s="893"/>
      <c r="V781" s="893"/>
      <c r="W781" s="893"/>
      <c r="X781" s="893"/>
      <c r="Y781" s="893"/>
      <c r="Z781" s="893"/>
    </row>
    <row r="782" spans="1:26">
      <c r="A782" s="1098"/>
      <c r="B782" s="1098"/>
      <c r="C782" s="1098"/>
      <c r="D782" s="1100"/>
      <c r="E782" s="1100"/>
      <c r="F782" s="1059"/>
      <c r="G782" s="893"/>
      <c r="H782" s="960"/>
      <c r="I782" s="960"/>
      <c r="J782" s="960"/>
      <c r="K782" s="960"/>
      <c r="L782" s="893"/>
      <c r="M782" s="893"/>
      <c r="N782" s="893"/>
      <c r="O782" s="893"/>
      <c r="P782" s="893"/>
      <c r="Q782" s="893"/>
      <c r="R782" s="893"/>
      <c r="S782" s="893"/>
      <c r="T782" s="893"/>
      <c r="U782" s="893"/>
      <c r="V782" s="893"/>
      <c r="W782" s="893"/>
      <c r="X782" s="893"/>
      <c r="Y782" s="893"/>
      <c r="Z782" s="893"/>
    </row>
    <row r="783" spans="1:26">
      <c r="A783" s="1098">
        <v>0</v>
      </c>
      <c r="B783" s="1098"/>
      <c r="C783" s="1098"/>
      <c r="D783" s="1100"/>
      <c r="E783" s="1100"/>
      <c r="F783" s="1059"/>
      <c r="G783" s="893"/>
      <c r="H783" s="960"/>
      <c r="I783" s="960"/>
      <c r="J783" s="960"/>
      <c r="K783" s="960"/>
      <c r="L783" s="893"/>
      <c r="M783" s="893"/>
      <c r="N783" s="893"/>
      <c r="O783" s="893"/>
      <c r="P783" s="893"/>
      <c r="Q783" s="893"/>
      <c r="R783" s="893"/>
      <c r="S783" s="893"/>
      <c r="T783" s="893"/>
      <c r="U783" s="893"/>
      <c r="V783" s="893"/>
      <c r="W783" s="893"/>
      <c r="X783" s="893"/>
      <c r="Y783" s="893"/>
      <c r="Z783" s="893"/>
    </row>
    <row r="784" spans="1:26">
      <c r="A784" s="1098">
        <v>1</v>
      </c>
      <c r="B784" s="1098"/>
      <c r="C784" s="1098"/>
      <c r="D784" s="1100"/>
      <c r="E784" s="1100"/>
      <c r="F784" s="1059"/>
      <c r="G784" s="893"/>
      <c r="H784" s="960"/>
      <c r="I784" s="960"/>
      <c r="J784" s="960"/>
      <c r="K784" s="960"/>
      <c r="L784" s="893"/>
      <c r="M784" s="893"/>
      <c r="N784" s="893"/>
      <c r="O784" s="893"/>
      <c r="P784" s="893"/>
      <c r="Q784" s="893"/>
      <c r="R784" s="893"/>
      <c r="S784" s="893"/>
      <c r="T784" s="893"/>
      <c r="U784" s="893"/>
      <c r="V784" s="893"/>
      <c r="W784" s="893"/>
      <c r="X784" s="893"/>
      <c r="Y784" s="893"/>
      <c r="Z784" s="893"/>
    </row>
    <row r="785" spans="1:26">
      <c r="A785" s="1098">
        <v>2</v>
      </c>
      <c r="B785" s="1098"/>
      <c r="C785" s="1098"/>
      <c r="D785" s="1100"/>
      <c r="E785" s="1100"/>
      <c r="F785" s="1059"/>
      <c r="G785" s="893"/>
      <c r="H785" s="960"/>
      <c r="I785" s="960"/>
      <c r="J785" s="960"/>
      <c r="K785" s="960"/>
      <c r="L785" s="893"/>
      <c r="M785" s="893"/>
      <c r="N785" s="893"/>
      <c r="O785" s="893"/>
      <c r="P785" s="893"/>
      <c r="Q785" s="893"/>
      <c r="R785" s="893"/>
      <c r="S785" s="893"/>
      <c r="T785" s="893"/>
      <c r="U785" s="893"/>
      <c r="V785" s="893"/>
      <c r="W785" s="893"/>
      <c r="X785" s="893"/>
      <c r="Y785" s="893"/>
      <c r="Z785" s="893"/>
    </row>
    <row r="786" spans="1:26">
      <c r="A786" s="1098"/>
      <c r="B786" s="1098"/>
      <c r="C786" s="1098"/>
      <c r="D786" s="1100"/>
      <c r="E786" s="1100"/>
      <c r="F786" s="1059"/>
      <c r="G786" s="893"/>
      <c r="H786" s="960"/>
      <c r="I786" s="960"/>
      <c r="J786" s="960"/>
      <c r="K786" s="960"/>
      <c r="L786" s="893"/>
      <c r="M786" s="893"/>
      <c r="N786" s="893"/>
      <c r="O786" s="893"/>
      <c r="P786" s="893"/>
      <c r="Q786" s="893"/>
      <c r="R786" s="893"/>
      <c r="S786" s="893"/>
      <c r="T786" s="893"/>
      <c r="U786" s="893"/>
      <c r="V786" s="893"/>
      <c r="W786" s="893"/>
      <c r="X786" s="893"/>
      <c r="Y786" s="893"/>
      <c r="Z786" s="893"/>
    </row>
    <row r="787" spans="1:26">
      <c r="A787" s="1098"/>
      <c r="B787" s="1098"/>
      <c r="C787" s="1098"/>
      <c r="D787" s="1100"/>
      <c r="E787" s="1100"/>
      <c r="F787" s="1059"/>
      <c r="G787" s="893"/>
      <c r="H787" s="960"/>
      <c r="I787" s="960"/>
      <c r="J787" s="960"/>
      <c r="K787" s="960"/>
      <c r="L787" s="893"/>
      <c r="M787" s="893"/>
      <c r="N787" s="893"/>
      <c r="O787" s="893"/>
      <c r="P787" s="893"/>
      <c r="Q787" s="893"/>
      <c r="R787" s="893"/>
      <c r="S787" s="893"/>
      <c r="T787" s="893"/>
      <c r="U787" s="893"/>
      <c r="V787" s="893"/>
      <c r="W787" s="893"/>
      <c r="X787" s="893"/>
      <c r="Y787" s="893"/>
      <c r="Z787" s="893"/>
    </row>
    <row r="788" spans="1:26">
      <c r="A788" s="1098"/>
      <c r="B788" s="1098"/>
      <c r="C788" s="1098"/>
      <c r="D788" s="1100"/>
      <c r="E788" s="1100"/>
      <c r="F788" s="1059"/>
      <c r="G788" s="893"/>
      <c r="H788" s="960"/>
      <c r="I788" s="960"/>
      <c r="J788" s="960"/>
      <c r="K788" s="960"/>
      <c r="L788" s="893"/>
      <c r="M788" s="893"/>
      <c r="N788" s="893"/>
      <c r="O788" s="893"/>
      <c r="P788" s="893"/>
      <c r="Q788" s="893"/>
      <c r="R788" s="893"/>
      <c r="S788" s="893"/>
      <c r="T788" s="893"/>
      <c r="U788" s="893"/>
      <c r="V788" s="893"/>
      <c r="W788" s="893"/>
      <c r="X788" s="893"/>
      <c r="Y788" s="893"/>
      <c r="Z788" s="893"/>
    </row>
    <row r="789" spans="1:26">
      <c r="A789" s="1098"/>
      <c r="B789" s="1098"/>
      <c r="C789" s="1098"/>
      <c r="D789" s="1100"/>
      <c r="E789" s="1100"/>
      <c r="F789" s="1059"/>
      <c r="G789" s="893"/>
      <c r="H789" s="960"/>
      <c r="I789" s="960"/>
      <c r="J789" s="960"/>
      <c r="K789" s="960"/>
      <c r="L789" s="893"/>
      <c r="M789" s="893"/>
      <c r="N789" s="893"/>
      <c r="O789" s="893"/>
      <c r="P789" s="893"/>
      <c r="Q789" s="893"/>
      <c r="R789" s="893"/>
      <c r="S789" s="893"/>
      <c r="T789" s="893"/>
      <c r="U789" s="893"/>
      <c r="V789" s="893"/>
      <c r="W789" s="893"/>
      <c r="X789" s="893"/>
      <c r="Y789" s="893"/>
      <c r="Z789" s="893"/>
    </row>
    <row r="790" spans="1:26">
      <c r="A790" s="1098"/>
      <c r="B790" s="1098"/>
      <c r="C790" s="1098"/>
      <c r="D790" s="1100"/>
      <c r="E790" s="1100"/>
      <c r="F790" s="1059"/>
      <c r="G790" s="893"/>
      <c r="H790" s="960"/>
      <c r="I790" s="960"/>
      <c r="J790" s="960"/>
      <c r="K790" s="960"/>
      <c r="L790" s="893"/>
      <c r="M790" s="893"/>
      <c r="N790" s="893"/>
      <c r="O790" s="893"/>
      <c r="P790" s="893"/>
      <c r="Q790" s="893"/>
      <c r="R790" s="893"/>
      <c r="S790" s="893"/>
      <c r="T790" s="893"/>
      <c r="U790" s="893"/>
      <c r="V790" s="893"/>
      <c r="W790" s="893"/>
      <c r="X790" s="893"/>
      <c r="Y790" s="893"/>
      <c r="Z790" s="893"/>
    </row>
    <row r="791" spans="1:26">
      <c r="A791" s="1098"/>
      <c r="B791" s="1098"/>
      <c r="C791" s="1098"/>
      <c r="D791" s="1100"/>
      <c r="E791" s="1100"/>
      <c r="F791" s="1059"/>
      <c r="G791" s="893"/>
      <c r="H791" s="960"/>
      <c r="I791" s="960"/>
      <c r="J791" s="960"/>
      <c r="K791" s="960"/>
      <c r="L791" s="893"/>
      <c r="M791" s="893"/>
      <c r="N791" s="893"/>
      <c r="O791" s="893"/>
      <c r="P791" s="893"/>
      <c r="Q791" s="893"/>
      <c r="R791" s="893"/>
      <c r="S791" s="893"/>
      <c r="T791" s="893"/>
      <c r="U791" s="893"/>
      <c r="V791" s="893"/>
      <c r="W791" s="893"/>
      <c r="X791" s="893"/>
      <c r="Y791" s="893"/>
      <c r="Z791" s="893"/>
    </row>
    <row r="792" spans="1:26">
      <c r="A792" s="1102"/>
      <c r="B792" s="1102"/>
      <c r="C792" s="1102"/>
      <c r="D792" s="1103"/>
      <c r="E792" s="1103"/>
      <c r="F792" s="1104"/>
      <c r="G792" s="960"/>
      <c r="H792" s="960"/>
      <c r="I792" s="960"/>
      <c r="J792" s="960"/>
      <c r="K792" s="960"/>
      <c r="L792" s="960"/>
      <c r="M792" s="960"/>
      <c r="N792" s="960"/>
      <c r="O792" s="960"/>
      <c r="P792" s="960"/>
      <c r="Q792" s="960"/>
      <c r="R792" s="960"/>
      <c r="S792" s="960"/>
      <c r="T792" s="960"/>
      <c r="U792" s="960"/>
      <c r="V792" s="960"/>
      <c r="W792" s="960"/>
      <c r="X792" s="960"/>
      <c r="Y792" s="960"/>
      <c r="Z792" s="960"/>
    </row>
    <row r="793" spans="1:26">
      <c r="A793" s="1102"/>
      <c r="B793" s="1102"/>
      <c r="C793" s="1102"/>
      <c r="D793" s="1103"/>
      <c r="E793" s="1103"/>
      <c r="F793" s="1104"/>
      <c r="G793" s="960"/>
      <c r="H793" s="960"/>
      <c r="I793" s="960"/>
      <c r="J793" s="960"/>
      <c r="K793" s="960"/>
      <c r="L793" s="960"/>
      <c r="M793" s="960"/>
      <c r="N793" s="960"/>
      <c r="O793" s="960"/>
      <c r="P793" s="960"/>
      <c r="Q793" s="960"/>
      <c r="R793" s="960"/>
      <c r="S793" s="960"/>
      <c r="T793" s="960"/>
      <c r="U793" s="960"/>
      <c r="V793" s="960"/>
      <c r="W793" s="960"/>
      <c r="X793" s="960"/>
      <c r="Y793" s="960"/>
      <c r="Z793" s="960"/>
    </row>
    <row r="794" spans="1:26">
      <c r="A794" s="1102"/>
      <c r="B794" s="1102"/>
      <c r="C794" s="1102"/>
      <c r="D794" s="1103"/>
      <c r="E794" s="1103"/>
      <c r="F794" s="1104"/>
      <c r="G794" s="960"/>
      <c r="H794" s="960"/>
      <c r="I794" s="960"/>
      <c r="J794" s="960"/>
      <c r="K794" s="960"/>
      <c r="L794" s="960"/>
      <c r="M794" s="960"/>
      <c r="N794" s="960"/>
      <c r="O794" s="960"/>
      <c r="P794" s="960"/>
      <c r="Q794" s="960"/>
      <c r="R794" s="960"/>
      <c r="S794" s="960"/>
      <c r="T794" s="960"/>
      <c r="U794" s="960"/>
      <c r="V794" s="960"/>
      <c r="W794" s="960"/>
      <c r="X794" s="960"/>
      <c r="Y794" s="960"/>
      <c r="Z794" s="960"/>
    </row>
    <row r="795" spans="1:26">
      <c r="A795" s="1102"/>
      <c r="B795" s="1102"/>
      <c r="C795" s="1102"/>
      <c r="D795" s="1103"/>
      <c r="E795" s="1103"/>
      <c r="F795" s="1104"/>
      <c r="G795" s="960"/>
      <c r="H795" s="960"/>
      <c r="I795" s="960"/>
      <c r="J795" s="960"/>
      <c r="K795" s="960"/>
      <c r="L795" s="960"/>
      <c r="M795" s="960"/>
      <c r="N795" s="960"/>
      <c r="O795" s="960"/>
      <c r="P795" s="960"/>
      <c r="Q795" s="960"/>
      <c r="R795" s="960"/>
      <c r="S795" s="960"/>
      <c r="T795" s="960"/>
      <c r="U795" s="960"/>
      <c r="V795" s="960"/>
      <c r="W795" s="960"/>
      <c r="X795" s="960"/>
      <c r="Y795" s="960"/>
      <c r="Z795" s="960"/>
    </row>
    <row r="796" spans="1:26">
      <c r="A796" s="1102"/>
      <c r="B796" s="1102"/>
      <c r="C796" s="1102"/>
      <c r="D796" s="1103"/>
      <c r="E796" s="1103"/>
      <c r="F796" s="1104"/>
      <c r="G796" s="960"/>
      <c r="H796" s="960"/>
      <c r="I796" s="960"/>
      <c r="J796" s="960"/>
      <c r="K796" s="960"/>
      <c r="L796" s="960"/>
      <c r="M796" s="960"/>
      <c r="N796" s="960"/>
      <c r="O796" s="960"/>
      <c r="P796" s="960"/>
      <c r="Q796" s="960"/>
      <c r="R796" s="960"/>
      <c r="S796" s="960"/>
      <c r="T796" s="960"/>
      <c r="U796" s="960"/>
      <c r="V796" s="960"/>
      <c r="W796" s="960"/>
      <c r="X796" s="960"/>
      <c r="Y796" s="960"/>
      <c r="Z796" s="960"/>
    </row>
    <row r="797" spans="1:26">
      <c r="A797" s="960"/>
      <c r="B797" s="960"/>
      <c r="C797" s="960"/>
      <c r="D797" s="774"/>
      <c r="E797" s="774"/>
      <c r="F797" s="1097"/>
      <c r="G797" s="960"/>
      <c r="H797" s="960"/>
      <c r="I797" s="960"/>
      <c r="J797" s="960"/>
      <c r="K797" s="960"/>
      <c r="L797" s="960"/>
      <c r="M797" s="960"/>
      <c r="N797" s="960"/>
      <c r="O797" s="960"/>
      <c r="P797" s="960"/>
      <c r="Q797" s="960"/>
      <c r="R797" s="960"/>
      <c r="S797" s="960"/>
      <c r="T797" s="960"/>
      <c r="U797" s="960"/>
      <c r="V797" s="960"/>
      <c r="W797" s="960"/>
      <c r="X797" s="960"/>
      <c r="Y797" s="960"/>
      <c r="Z797" s="960"/>
    </row>
    <row r="798" spans="1:26">
      <c r="A798" s="963"/>
      <c r="B798" s="963"/>
      <c r="C798" s="963"/>
      <c r="D798" s="780"/>
      <c r="E798" s="780"/>
      <c r="F798" s="986"/>
      <c r="G798" s="963"/>
      <c r="H798" s="893"/>
      <c r="I798" s="893"/>
      <c r="J798" s="893"/>
      <c r="K798" s="960"/>
      <c r="L798" s="960"/>
      <c r="M798" s="960"/>
      <c r="N798" s="963"/>
      <c r="O798" s="963"/>
      <c r="P798" s="963"/>
      <c r="Q798" s="963"/>
      <c r="R798" s="963"/>
      <c r="S798" s="963"/>
      <c r="T798" s="963"/>
      <c r="U798" s="963"/>
      <c r="V798" s="963"/>
      <c r="W798" s="963"/>
      <c r="X798" s="963"/>
      <c r="Y798" s="963"/>
      <c r="Z798" s="963"/>
    </row>
    <row r="799" spans="1:26">
      <c r="A799" s="963"/>
      <c r="B799" s="963"/>
      <c r="C799" s="963"/>
      <c r="D799" s="780"/>
      <c r="E799" s="780"/>
      <c r="F799" s="986"/>
      <c r="G799" s="963"/>
      <c r="H799" s="893"/>
      <c r="I799" s="893"/>
      <c r="J799" s="893"/>
      <c r="K799" s="960"/>
      <c r="L799" s="960"/>
      <c r="M799" s="960"/>
      <c r="N799" s="963"/>
      <c r="O799" s="963"/>
      <c r="P799" s="963"/>
      <c r="Q799" s="963"/>
      <c r="R799" s="963"/>
      <c r="S799" s="963"/>
      <c r="T799" s="963"/>
      <c r="U799" s="963"/>
      <c r="V799" s="963"/>
      <c r="W799" s="963"/>
      <c r="X799" s="963"/>
      <c r="Y799" s="963"/>
      <c r="Z799" s="963"/>
    </row>
    <row r="800" spans="1:26">
      <c r="A800" s="963"/>
      <c r="B800" s="963"/>
      <c r="C800" s="963"/>
      <c r="D800" s="780"/>
      <c r="E800" s="780"/>
      <c r="F800" s="986"/>
      <c r="G800" s="963"/>
      <c r="H800" s="893"/>
      <c r="I800" s="893"/>
      <c r="J800" s="893"/>
      <c r="K800" s="960"/>
      <c r="L800" s="960"/>
      <c r="M800" s="960"/>
      <c r="N800" s="963"/>
      <c r="O800" s="963"/>
      <c r="P800" s="963"/>
      <c r="Q800" s="963"/>
      <c r="R800" s="963"/>
      <c r="S800" s="963"/>
      <c r="T800" s="963"/>
      <c r="U800" s="963"/>
      <c r="V800" s="963"/>
      <c r="W800" s="963"/>
      <c r="X800" s="963"/>
      <c r="Y800" s="963"/>
      <c r="Z800" s="963"/>
    </row>
    <row r="801" spans="1:26">
      <c r="A801" s="963"/>
      <c r="B801" s="963"/>
      <c r="C801" s="963"/>
      <c r="D801" s="780"/>
      <c r="E801" s="780"/>
      <c r="F801" s="986"/>
      <c r="G801" s="963"/>
      <c r="H801" s="893"/>
      <c r="I801" s="893"/>
      <c r="J801" s="893"/>
      <c r="K801" s="960"/>
      <c r="L801" s="960"/>
      <c r="M801" s="960"/>
      <c r="N801" s="963"/>
      <c r="O801" s="963"/>
      <c r="P801" s="963"/>
      <c r="Q801" s="963"/>
      <c r="R801" s="963"/>
      <c r="S801" s="963"/>
      <c r="T801" s="963"/>
      <c r="U801" s="963"/>
      <c r="V801" s="963"/>
      <c r="W801" s="963"/>
      <c r="X801" s="963"/>
      <c r="Y801" s="963"/>
      <c r="Z801" s="963"/>
    </row>
    <row r="802" spans="1:26">
      <c r="A802" s="963"/>
      <c r="B802" s="963"/>
      <c r="C802" s="963"/>
      <c r="D802" s="780"/>
      <c r="E802" s="780"/>
      <c r="F802" s="986"/>
      <c r="G802" s="963"/>
      <c r="H802" s="893"/>
      <c r="I802" s="893"/>
      <c r="J802" s="893"/>
      <c r="K802" s="960"/>
      <c r="L802" s="960"/>
      <c r="M802" s="960"/>
      <c r="N802" s="963"/>
      <c r="O802" s="963"/>
      <c r="P802" s="963"/>
      <c r="Q802" s="963"/>
      <c r="R802" s="963"/>
      <c r="S802" s="963"/>
      <c r="T802" s="963"/>
      <c r="U802" s="963"/>
      <c r="V802" s="963"/>
      <c r="W802" s="963"/>
      <c r="X802" s="963"/>
      <c r="Y802" s="963"/>
      <c r="Z802" s="963"/>
    </row>
    <row r="803" spans="1:26">
      <c r="A803" s="963"/>
      <c r="B803" s="963"/>
      <c r="C803" s="963"/>
      <c r="D803" s="780"/>
      <c r="E803" s="780"/>
      <c r="F803" s="986"/>
      <c r="G803" s="963"/>
      <c r="H803" s="893"/>
      <c r="I803" s="893"/>
      <c r="J803" s="893"/>
      <c r="K803" s="960"/>
      <c r="L803" s="960"/>
      <c r="M803" s="960"/>
      <c r="N803" s="963"/>
      <c r="O803" s="963"/>
      <c r="P803" s="963"/>
      <c r="Q803" s="963"/>
      <c r="R803" s="963"/>
      <c r="S803" s="963"/>
      <c r="T803" s="963"/>
      <c r="U803" s="963"/>
      <c r="V803" s="963"/>
      <c r="W803" s="963"/>
      <c r="X803" s="963"/>
      <c r="Y803" s="963"/>
      <c r="Z803" s="963"/>
    </row>
    <row r="804" spans="1:26">
      <c r="A804" s="963"/>
      <c r="B804" s="963"/>
      <c r="C804" s="963"/>
      <c r="D804" s="780"/>
      <c r="E804" s="780"/>
      <c r="F804" s="986"/>
      <c r="G804" s="963"/>
      <c r="H804" s="893"/>
      <c r="I804" s="893"/>
      <c r="J804" s="893"/>
      <c r="K804" s="960"/>
      <c r="L804" s="960"/>
      <c r="M804" s="960"/>
      <c r="N804" s="963"/>
      <c r="O804" s="963"/>
      <c r="P804" s="963"/>
      <c r="Q804" s="963"/>
      <c r="R804" s="963"/>
      <c r="S804" s="963"/>
      <c r="T804" s="963"/>
      <c r="U804" s="963"/>
      <c r="V804" s="963"/>
      <c r="W804" s="963"/>
      <c r="X804" s="963"/>
      <c r="Y804" s="963"/>
      <c r="Z804" s="963"/>
    </row>
    <row r="805" spans="1:26">
      <c r="A805" s="963"/>
      <c r="B805" s="963"/>
      <c r="C805" s="963"/>
      <c r="D805" s="780"/>
      <c r="E805" s="780"/>
      <c r="F805" s="986"/>
      <c r="G805" s="963"/>
      <c r="H805" s="893"/>
      <c r="I805" s="893"/>
      <c r="J805" s="893"/>
      <c r="K805" s="960"/>
      <c r="L805" s="960"/>
      <c r="M805" s="960"/>
      <c r="N805" s="963"/>
      <c r="O805" s="963"/>
      <c r="P805" s="963"/>
      <c r="Q805" s="963"/>
      <c r="R805" s="963"/>
      <c r="S805" s="963"/>
      <c r="T805" s="963"/>
      <c r="U805" s="963"/>
      <c r="V805" s="963"/>
      <c r="W805" s="963"/>
      <c r="X805" s="963"/>
      <c r="Y805" s="963"/>
      <c r="Z805" s="963"/>
    </row>
    <row r="806" spans="1:26">
      <c r="A806" s="963"/>
      <c r="B806" s="963"/>
      <c r="C806" s="963"/>
      <c r="D806" s="780"/>
      <c r="E806" s="780"/>
      <c r="F806" s="986"/>
      <c r="G806" s="963"/>
      <c r="H806" s="893"/>
      <c r="I806" s="893"/>
      <c r="J806" s="893"/>
      <c r="K806" s="960"/>
      <c r="L806" s="960"/>
      <c r="M806" s="960"/>
      <c r="N806" s="963"/>
      <c r="O806" s="963"/>
      <c r="P806" s="963"/>
      <c r="Q806" s="963"/>
      <c r="R806" s="963"/>
      <c r="S806" s="963"/>
      <c r="T806" s="963"/>
      <c r="U806" s="963"/>
      <c r="V806" s="963"/>
      <c r="W806" s="963"/>
      <c r="X806" s="963"/>
      <c r="Y806" s="963"/>
      <c r="Z806" s="963"/>
    </row>
    <row r="807" spans="1:26">
      <c r="A807" s="963"/>
      <c r="B807" s="963"/>
      <c r="C807" s="963"/>
      <c r="D807" s="780"/>
      <c r="E807" s="780"/>
      <c r="F807" s="986"/>
      <c r="G807" s="963"/>
      <c r="H807" s="893"/>
      <c r="I807" s="893"/>
      <c r="J807" s="893"/>
      <c r="K807" s="960"/>
      <c r="L807" s="960"/>
      <c r="M807" s="960"/>
      <c r="N807" s="963"/>
      <c r="O807" s="963"/>
      <c r="P807" s="963"/>
      <c r="Q807" s="963"/>
      <c r="R807" s="963"/>
      <c r="S807" s="963"/>
      <c r="T807" s="963"/>
      <c r="U807" s="963"/>
      <c r="V807" s="963"/>
      <c r="W807" s="963"/>
      <c r="X807" s="963"/>
      <c r="Y807" s="963"/>
      <c r="Z807" s="963"/>
    </row>
    <row r="808" spans="1:26">
      <c r="A808" s="963"/>
      <c r="B808" s="963"/>
      <c r="C808" s="963"/>
      <c r="D808" s="780"/>
      <c r="E808" s="780"/>
      <c r="F808" s="986"/>
      <c r="G808" s="963"/>
      <c r="H808" s="893"/>
      <c r="I808" s="893"/>
      <c r="J808" s="893"/>
      <c r="K808" s="960"/>
      <c r="L808" s="960"/>
      <c r="M808" s="960"/>
      <c r="N808" s="963"/>
      <c r="O808" s="963"/>
      <c r="P808" s="963"/>
      <c r="Q808" s="963"/>
      <c r="R808" s="963"/>
      <c r="S808" s="963"/>
      <c r="T808" s="963"/>
      <c r="U808" s="963"/>
      <c r="V808" s="963"/>
      <c r="W808" s="963"/>
      <c r="X808" s="963"/>
      <c r="Y808" s="963"/>
      <c r="Z808" s="963"/>
    </row>
    <row r="809" spans="1:26">
      <c r="A809" s="963"/>
      <c r="B809" s="963"/>
      <c r="C809" s="963"/>
      <c r="D809" s="780"/>
      <c r="E809" s="780"/>
      <c r="F809" s="986"/>
      <c r="G809" s="963"/>
      <c r="H809" s="893"/>
      <c r="I809" s="893"/>
      <c r="J809" s="893"/>
      <c r="K809" s="960"/>
      <c r="L809" s="960"/>
      <c r="M809" s="960"/>
      <c r="N809" s="963"/>
      <c r="O809" s="963"/>
      <c r="P809" s="963"/>
      <c r="Q809" s="963"/>
      <c r="R809" s="963"/>
      <c r="S809" s="963"/>
      <c r="T809" s="963"/>
      <c r="U809" s="963"/>
      <c r="V809" s="963"/>
      <c r="W809" s="963"/>
      <c r="X809" s="963"/>
      <c r="Y809" s="963"/>
      <c r="Z809" s="963"/>
    </row>
    <row r="810" spans="1:26">
      <c r="A810" s="963"/>
      <c r="B810" s="963"/>
      <c r="C810" s="963"/>
      <c r="D810" s="780"/>
      <c r="E810" s="780"/>
      <c r="F810" s="986"/>
      <c r="G810" s="963"/>
      <c r="H810" s="893"/>
      <c r="I810" s="893"/>
      <c r="J810" s="893"/>
      <c r="K810" s="960"/>
      <c r="L810" s="960"/>
      <c r="M810" s="960"/>
      <c r="N810" s="963"/>
      <c r="O810" s="963"/>
      <c r="P810" s="963"/>
      <c r="Q810" s="963"/>
      <c r="R810" s="963"/>
      <c r="S810" s="963"/>
      <c r="T810" s="963"/>
      <c r="U810" s="963"/>
      <c r="V810" s="963"/>
      <c r="W810" s="963"/>
      <c r="X810" s="963"/>
      <c r="Y810" s="963"/>
      <c r="Z810" s="963"/>
    </row>
    <row r="811" spans="1:26">
      <c r="A811" s="963"/>
      <c r="B811" s="963"/>
      <c r="C811" s="963"/>
      <c r="D811" s="780"/>
      <c r="E811" s="780"/>
      <c r="F811" s="986"/>
      <c r="G811" s="963"/>
      <c r="H811" s="893"/>
      <c r="I811" s="893"/>
      <c r="J811" s="893"/>
      <c r="K811" s="960"/>
      <c r="L811" s="960"/>
      <c r="M811" s="960"/>
      <c r="N811" s="963"/>
      <c r="O811" s="963"/>
      <c r="P811" s="963"/>
      <c r="Q811" s="963"/>
      <c r="R811" s="963"/>
      <c r="S811" s="963"/>
      <c r="T811" s="963"/>
      <c r="U811" s="963"/>
      <c r="V811" s="963"/>
      <c r="W811" s="963"/>
      <c r="X811" s="963"/>
      <c r="Y811" s="963"/>
      <c r="Z811" s="963"/>
    </row>
    <row r="812" spans="1:26">
      <c r="A812" s="963"/>
      <c r="B812" s="963"/>
      <c r="C812" s="963"/>
      <c r="D812" s="780"/>
      <c r="E812" s="780"/>
      <c r="F812" s="986"/>
      <c r="G812" s="963"/>
      <c r="H812" s="893"/>
      <c r="I812" s="893"/>
      <c r="J812" s="893"/>
      <c r="K812" s="960"/>
      <c r="L812" s="960"/>
      <c r="M812" s="960"/>
      <c r="N812" s="963"/>
      <c r="O812" s="963"/>
      <c r="P812" s="963"/>
      <c r="Q812" s="963"/>
      <c r="R812" s="963"/>
      <c r="S812" s="963"/>
      <c r="T812" s="963"/>
      <c r="U812" s="963"/>
      <c r="V812" s="963"/>
      <c r="W812" s="963"/>
      <c r="X812" s="963"/>
      <c r="Y812" s="963"/>
      <c r="Z812" s="963"/>
    </row>
    <row r="813" spans="1:26">
      <c r="A813" s="963"/>
      <c r="B813" s="963"/>
      <c r="C813" s="963"/>
      <c r="D813" s="780"/>
      <c r="E813" s="780"/>
      <c r="F813" s="986"/>
      <c r="G813" s="963"/>
      <c r="H813" s="893"/>
      <c r="I813" s="893"/>
      <c r="J813" s="893"/>
      <c r="K813" s="960"/>
      <c r="L813" s="960"/>
      <c r="M813" s="960"/>
      <c r="N813" s="963"/>
      <c r="O813" s="963"/>
      <c r="P813" s="963"/>
      <c r="Q813" s="963"/>
      <c r="R813" s="963"/>
      <c r="S813" s="963"/>
      <c r="T813" s="963"/>
      <c r="U813" s="963"/>
      <c r="V813" s="963"/>
      <c r="W813" s="963"/>
      <c r="X813" s="963"/>
      <c r="Y813" s="963"/>
      <c r="Z813" s="963"/>
    </row>
    <row r="814" spans="1:26">
      <c r="A814" s="963"/>
      <c r="B814" s="963"/>
      <c r="C814" s="963"/>
      <c r="D814" s="780"/>
      <c r="E814" s="780"/>
      <c r="F814" s="986"/>
      <c r="G814" s="963"/>
      <c r="H814" s="893"/>
      <c r="I814" s="893"/>
      <c r="J814" s="893"/>
      <c r="K814" s="960"/>
      <c r="L814" s="960"/>
      <c r="M814" s="960"/>
      <c r="N814" s="963"/>
      <c r="O814" s="963"/>
      <c r="P814" s="963"/>
      <c r="Q814" s="963"/>
      <c r="R814" s="963"/>
      <c r="S814" s="963"/>
      <c r="T814" s="963"/>
      <c r="U814" s="963"/>
      <c r="V814" s="963"/>
      <c r="W814" s="963"/>
      <c r="X814" s="963"/>
      <c r="Y814" s="963"/>
      <c r="Z814" s="963"/>
    </row>
    <row r="815" spans="1:26">
      <c r="A815" s="963"/>
      <c r="B815" s="963"/>
      <c r="C815" s="963"/>
      <c r="D815" s="780"/>
      <c r="E815" s="780"/>
      <c r="F815" s="986"/>
      <c r="G815" s="963"/>
      <c r="H815" s="893"/>
      <c r="I815" s="893"/>
      <c r="J815" s="893"/>
      <c r="K815" s="960"/>
      <c r="L815" s="960"/>
      <c r="M815" s="960"/>
      <c r="N815" s="963"/>
      <c r="O815" s="963"/>
      <c r="P815" s="963"/>
      <c r="Q815" s="963"/>
      <c r="R815" s="963"/>
      <c r="S815" s="963"/>
      <c r="T815" s="963"/>
      <c r="U815" s="963"/>
      <c r="V815" s="963"/>
      <c r="W815" s="963"/>
      <c r="X815" s="963"/>
      <c r="Y815" s="963"/>
      <c r="Z815" s="963"/>
    </row>
    <row r="816" spans="1:26">
      <c r="A816" s="963"/>
      <c r="B816" s="963"/>
      <c r="C816" s="963"/>
      <c r="D816" s="780"/>
      <c r="E816" s="780"/>
      <c r="F816" s="986"/>
      <c r="G816" s="963"/>
      <c r="H816" s="893"/>
      <c r="I816" s="893"/>
      <c r="J816" s="893"/>
      <c r="K816" s="960"/>
      <c r="L816" s="960"/>
      <c r="M816" s="960"/>
      <c r="N816" s="963"/>
      <c r="O816" s="963"/>
      <c r="P816" s="963"/>
      <c r="Q816" s="963"/>
      <c r="R816" s="963"/>
      <c r="S816" s="963"/>
      <c r="T816" s="963"/>
      <c r="U816" s="963"/>
      <c r="V816" s="963"/>
      <c r="W816" s="963"/>
      <c r="X816" s="963"/>
      <c r="Y816" s="963"/>
      <c r="Z816" s="963"/>
    </row>
    <row r="817" spans="1:26">
      <c r="A817" s="963"/>
      <c r="B817" s="963"/>
      <c r="C817" s="963"/>
      <c r="D817" s="780"/>
      <c r="E817" s="780"/>
      <c r="F817" s="986"/>
      <c r="G817" s="963"/>
      <c r="H817" s="893"/>
      <c r="I817" s="893"/>
      <c r="J817" s="893"/>
      <c r="K817" s="960"/>
      <c r="L817" s="960"/>
      <c r="M817" s="960"/>
      <c r="N817" s="963"/>
      <c r="O817" s="963"/>
      <c r="P817" s="963"/>
      <c r="Q817" s="963"/>
      <c r="R817" s="963"/>
      <c r="S817" s="963"/>
      <c r="T817" s="963"/>
      <c r="U817" s="963"/>
      <c r="V817" s="963"/>
      <c r="W817" s="963"/>
      <c r="X817" s="963"/>
      <c r="Y817" s="963"/>
      <c r="Z817" s="963"/>
    </row>
    <row r="818" spans="1:26">
      <c r="A818" s="963"/>
      <c r="B818" s="963"/>
      <c r="C818" s="963"/>
      <c r="D818" s="780"/>
      <c r="E818" s="780"/>
      <c r="F818" s="986"/>
      <c r="G818" s="963"/>
      <c r="H818" s="893"/>
      <c r="I818" s="893"/>
      <c r="J818" s="893"/>
      <c r="K818" s="960"/>
      <c r="L818" s="960"/>
      <c r="M818" s="960"/>
      <c r="N818" s="963"/>
      <c r="O818" s="963"/>
      <c r="P818" s="963"/>
      <c r="Q818" s="963"/>
      <c r="R818" s="963"/>
      <c r="S818" s="963"/>
      <c r="T818" s="963"/>
      <c r="U818" s="963"/>
      <c r="V818" s="963"/>
      <c r="W818" s="963"/>
      <c r="X818" s="963"/>
      <c r="Y818" s="963"/>
      <c r="Z818" s="963"/>
    </row>
    <row r="819" spans="1:26">
      <c r="A819" s="963"/>
      <c r="B819" s="963"/>
      <c r="C819" s="963"/>
      <c r="D819" s="780"/>
      <c r="E819" s="780"/>
      <c r="F819" s="986"/>
      <c r="G819" s="963"/>
      <c r="H819" s="893"/>
      <c r="I819" s="893"/>
      <c r="J819" s="893"/>
      <c r="K819" s="960"/>
      <c r="L819" s="960"/>
      <c r="M819" s="960"/>
      <c r="N819" s="963"/>
      <c r="O819" s="963"/>
      <c r="P819" s="963"/>
      <c r="Q819" s="963"/>
      <c r="R819" s="963"/>
      <c r="S819" s="963"/>
      <c r="T819" s="963"/>
      <c r="U819" s="963"/>
      <c r="V819" s="963"/>
      <c r="W819" s="963"/>
      <c r="X819" s="963"/>
      <c r="Y819" s="963"/>
      <c r="Z819" s="963"/>
    </row>
    <row r="820" spans="1:26">
      <c r="A820" s="963"/>
      <c r="B820" s="963"/>
      <c r="C820" s="963"/>
      <c r="D820" s="780"/>
      <c r="E820" s="780"/>
      <c r="F820" s="986"/>
      <c r="G820" s="963"/>
      <c r="H820" s="893"/>
      <c r="I820" s="893"/>
      <c r="J820" s="893"/>
      <c r="K820" s="960"/>
      <c r="L820" s="960"/>
      <c r="M820" s="960"/>
      <c r="N820" s="963"/>
      <c r="O820" s="963"/>
      <c r="P820" s="963"/>
      <c r="Q820" s="963"/>
      <c r="R820" s="963"/>
      <c r="S820" s="963"/>
      <c r="T820" s="963"/>
      <c r="U820" s="963"/>
      <c r="V820" s="963"/>
      <c r="W820" s="963"/>
      <c r="X820" s="963"/>
      <c r="Y820" s="963"/>
      <c r="Z820" s="963"/>
    </row>
    <row r="821" spans="1:26">
      <c r="A821" s="963"/>
      <c r="B821" s="963"/>
      <c r="C821" s="963"/>
      <c r="D821" s="780"/>
      <c r="E821" s="780"/>
      <c r="F821" s="986"/>
      <c r="G821" s="963"/>
      <c r="H821" s="893"/>
      <c r="I821" s="893"/>
      <c r="J821" s="893"/>
      <c r="K821" s="960"/>
      <c r="L821" s="960"/>
      <c r="M821" s="960"/>
      <c r="N821" s="963"/>
      <c r="O821" s="963"/>
      <c r="P821" s="963"/>
      <c r="Q821" s="963"/>
      <c r="R821" s="963"/>
      <c r="S821" s="963"/>
      <c r="T821" s="963"/>
      <c r="U821" s="963"/>
      <c r="V821" s="963"/>
      <c r="W821" s="963"/>
      <c r="X821" s="963"/>
      <c r="Y821" s="963"/>
      <c r="Z821" s="963"/>
    </row>
    <row r="822" spans="1:26">
      <c r="A822" s="963"/>
      <c r="B822" s="963"/>
      <c r="C822" s="963"/>
      <c r="D822" s="780"/>
      <c r="E822" s="780"/>
      <c r="F822" s="986"/>
      <c r="G822" s="963"/>
      <c r="H822" s="893"/>
      <c r="I822" s="893"/>
      <c r="J822" s="893"/>
      <c r="K822" s="960"/>
      <c r="L822" s="960"/>
      <c r="M822" s="960"/>
      <c r="N822" s="963"/>
      <c r="O822" s="963"/>
      <c r="P822" s="963"/>
      <c r="Q822" s="963"/>
      <c r="R822" s="963"/>
      <c r="S822" s="963"/>
      <c r="T822" s="963"/>
      <c r="U822" s="963"/>
      <c r="V822" s="963"/>
      <c r="W822" s="963"/>
      <c r="X822" s="963"/>
      <c r="Y822" s="963"/>
      <c r="Z822" s="963"/>
    </row>
    <row r="823" spans="1:26">
      <c r="A823" s="963"/>
      <c r="B823" s="963"/>
      <c r="C823" s="963"/>
      <c r="D823" s="780"/>
      <c r="E823" s="780"/>
      <c r="F823" s="986"/>
      <c r="G823" s="963"/>
      <c r="H823" s="893"/>
      <c r="I823" s="893"/>
      <c r="J823" s="893"/>
      <c r="K823" s="960"/>
      <c r="L823" s="960"/>
      <c r="M823" s="960"/>
      <c r="N823" s="963"/>
      <c r="O823" s="963"/>
      <c r="P823" s="963"/>
      <c r="Q823" s="963"/>
      <c r="R823" s="963"/>
      <c r="S823" s="963"/>
      <c r="T823" s="963"/>
      <c r="U823" s="963"/>
      <c r="V823" s="963"/>
      <c r="W823" s="963"/>
      <c r="X823" s="963"/>
      <c r="Y823" s="963"/>
      <c r="Z823" s="963"/>
    </row>
    <row r="824" spans="1:26">
      <c r="A824" s="963"/>
      <c r="B824" s="963"/>
      <c r="C824" s="963"/>
      <c r="D824" s="780"/>
      <c r="E824" s="780"/>
      <c r="F824" s="986"/>
      <c r="G824" s="963"/>
      <c r="H824" s="893"/>
      <c r="I824" s="893"/>
      <c r="J824" s="893"/>
      <c r="K824" s="960"/>
      <c r="L824" s="960"/>
      <c r="M824" s="960"/>
      <c r="N824" s="963"/>
      <c r="O824" s="963"/>
      <c r="P824" s="963"/>
      <c r="Q824" s="963"/>
      <c r="R824" s="963"/>
      <c r="S824" s="963"/>
      <c r="T824" s="963"/>
      <c r="U824" s="963"/>
      <c r="V824" s="963"/>
      <c r="W824" s="963"/>
      <c r="X824" s="963"/>
      <c r="Y824" s="963"/>
      <c r="Z824" s="963"/>
    </row>
    <row r="825" spans="1:26">
      <c r="A825" s="963"/>
      <c r="B825" s="963"/>
      <c r="C825" s="963"/>
      <c r="D825" s="780"/>
      <c r="E825" s="780"/>
      <c r="F825" s="986"/>
      <c r="G825" s="963"/>
      <c r="H825" s="893"/>
      <c r="I825" s="893"/>
      <c r="J825" s="893"/>
      <c r="K825" s="960"/>
      <c r="L825" s="960"/>
      <c r="M825" s="960"/>
      <c r="N825" s="963"/>
      <c r="O825" s="963"/>
      <c r="P825" s="963"/>
      <c r="Q825" s="963"/>
      <c r="R825" s="963"/>
      <c r="S825" s="963"/>
      <c r="T825" s="963"/>
      <c r="U825" s="963"/>
      <c r="V825" s="963"/>
      <c r="W825" s="963"/>
      <c r="X825" s="963"/>
      <c r="Y825" s="963"/>
      <c r="Z825" s="963"/>
    </row>
    <row r="826" spans="1:26">
      <c r="A826" s="963"/>
      <c r="B826" s="963"/>
      <c r="C826" s="963"/>
      <c r="D826" s="780"/>
      <c r="E826" s="780"/>
      <c r="F826" s="986"/>
      <c r="G826" s="963"/>
      <c r="H826" s="893"/>
      <c r="I826" s="893"/>
      <c r="J826" s="893"/>
      <c r="K826" s="960"/>
      <c r="L826" s="960"/>
      <c r="M826" s="960"/>
      <c r="N826" s="963"/>
      <c r="O826" s="963"/>
      <c r="P826" s="963"/>
      <c r="Q826" s="963"/>
      <c r="R826" s="963"/>
      <c r="S826" s="963"/>
      <c r="T826" s="963"/>
      <c r="U826" s="963"/>
      <c r="V826" s="963"/>
      <c r="W826" s="963"/>
      <c r="X826" s="963"/>
      <c r="Y826" s="963"/>
      <c r="Z826" s="963"/>
    </row>
    <row r="827" spans="1:26">
      <c r="A827" s="963"/>
      <c r="B827" s="963"/>
      <c r="C827" s="963"/>
      <c r="D827" s="780"/>
      <c r="E827" s="780"/>
      <c r="F827" s="986"/>
      <c r="G827" s="963"/>
      <c r="H827" s="893"/>
      <c r="I827" s="893"/>
      <c r="J827" s="893"/>
      <c r="K827" s="960"/>
      <c r="L827" s="960"/>
      <c r="M827" s="960"/>
      <c r="N827" s="963"/>
      <c r="O827" s="963"/>
      <c r="P827" s="963"/>
      <c r="Q827" s="963"/>
      <c r="R827" s="963"/>
      <c r="S827" s="963"/>
      <c r="T827" s="963"/>
      <c r="U827" s="963"/>
      <c r="V827" s="963"/>
      <c r="W827" s="963"/>
      <c r="X827" s="963"/>
      <c r="Y827" s="963"/>
      <c r="Z827" s="963"/>
    </row>
    <row r="828" spans="1:26">
      <c r="A828" s="963"/>
      <c r="B828" s="963"/>
      <c r="C828" s="963"/>
      <c r="D828" s="780"/>
      <c r="E828" s="780"/>
      <c r="F828" s="986"/>
      <c r="G828" s="963"/>
      <c r="H828" s="893"/>
      <c r="I828" s="893"/>
      <c r="J828" s="893"/>
      <c r="K828" s="960"/>
      <c r="L828" s="960"/>
      <c r="M828" s="960"/>
      <c r="N828" s="963"/>
      <c r="O828" s="963"/>
      <c r="P828" s="963"/>
      <c r="Q828" s="963"/>
      <c r="R828" s="963"/>
      <c r="S828" s="963"/>
      <c r="T828" s="963"/>
      <c r="U828" s="963"/>
      <c r="V828" s="963"/>
      <c r="W828" s="963"/>
      <c r="X828" s="963"/>
      <c r="Y828" s="963"/>
      <c r="Z828" s="963"/>
    </row>
    <row r="829" spans="1:26">
      <c r="A829" s="963"/>
      <c r="B829" s="963"/>
      <c r="C829" s="963"/>
      <c r="D829" s="780"/>
      <c r="E829" s="780"/>
      <c r="F829" s="986"/>
      <c r="G829" s="963"/>
      <c r="H829" s="893"/>
      <c r="I829" s="893"/>
      <c r="J829" s="893"/>
      <c r="K829" s="960"/>
      <c r="L829" s="960"/>
      <c r="M829" s="960"/>
      <c r="N829" s="963"/>
      <c r="O829" s="963"/>
      <c r="P829" s="963"/>
      <c r="Q829" s="963"/>
      <c r="R829" s="963"/>
      <c r="S829" s="963"/>
      <c r="T829" s="963"/>
      <c r="U829" s="963"/>
      <c r="V829" s="963"/>
      <c r="W829" s="963"/>
      <c r="X829" s="963"/>
      <c r="Y829" s="963"/>
      <c r="Z829" s="963"/>
    </row>
    <row r="830" spans="1:26">
      <c r="A830" s="963"/>
      <c r="B830" s="963"/>
      <c r="C830" s="963"/>
      <c r="D830" s="780"/>
      <c r="E830" s="780"/>
      <c r="F830" s="986"/>
      <c r="G830" s="963"/>
      <c r="H830" s="893"/>
      <c r="I830" s="893"/>
      <c r="J830" s="893"/>
      <c r="K830" s="960"/>
      <c r="L830" s="960"/>
      <c r="M830" s="960"/>
      <c r="N830" s="963"/>
      <c r="O830" s="963"/>
      <c r="P830" s="963"/>
      <c r="Q830" s="963"/>
      <c r="R830" s="963"/>
      <c r="S830" s="963"/>
      <c r="T830" s="963"/>
      <c r="U830" s="963"/>
      <c r="V830" s="963"/>
      <c r="W830" s="963"/>
      <c r="X830" s="963"/>
      <c r="Y830" s="963"/>
      <c r="Z830" s="963"/>
    </row>
    <row r="831" spans="1:26">
      <c r="A831" s="963"/>
      <c r="B831" s="963"/>
      <c r="C831" s="963"/>
      <c r="D831" s="780"/>
      <c r="E831" s="780"/>
      <c r="F831" s="986"/>
      <c r="G831" s="963"/>
      <c r="H831" s="893"/>
      <c r="I831" s="893"/>
      <c r="J831" s="893"/>
      <c r="K831" s="960"/>
      <c r="L831" s="960"/>
      <c r="M831" s="960"/>
      <c r="N831" s="963"/>
      <c r="O831" s="963"/>
      <c r="P831" s="963"/>
      <c r="Q831" s="963"/>
      <c r="R831" s="963"/>
      <c r="S831" s="963"/>
      <c r="T831" s="963"/>
      <c r="U831" s="963"/>
      <c r="V831" s="963"/>
      <c r="W831" s="963"/>
      <c r="X831" s="963"/>
      <c r="Y831" s="963"/>
      <c r="Z831" s="963"/>
    </row>
    <row r="832" spans="1:26">
      <c r="A832" s="963"/>
      <c r="B832" s="963"/>
      <c r="C832" s="963"/>
      <c r="D832" s="780"/>
      <c r="E832" s="780"/>
      <c r="F832" s="986"/>
      <c r="G832" s="963"/>
      <c r="H832" s="893"/>
      <c r="I832" s="893"/>
      <c r="J832" s="893"/>
      <c r="K832" s="960"/>
      <c r="L832" s="960"/>
      <c r="M832" s="960"/>
      <c r="N832" s="963"/>
      <c r="O832" s="963"/>
      <c r="P832" s="963"/>
      <c r="Q832" s="963"/>
      <c r="R832" s="963"/>
      <c r="S832" s="963"/>
      <c r="T832" s="963"/>
      <c r="U832" s="963"/>
      <c r="V832" s="963"/>
      <c r="W832" s="963"/>
      <c r="X832" s="963"/>
      <c r="Y832" s="963"/>
      <c r="Z832" s="963"/>
    </row>
    <row r="833" spans="1:26">
      <c r="A833" s="963"/>
      <c r="B833" s="963"/>
      <c r="C833" s="963"/>
      <c r="D833" s="780"/>
      <c r="E833" s="780"/>
      <c r="F833" s="986"/>
      <c r="G833" s="963"/>
      <c r="H833" s="893"/>
      <c r="I833" s="893"/>
      <c r="J833" s="893"/>
      <c r="K833" s="960"/>
      <c r="L833" s="960"/>
      <c r="M833" s="960"/>
      <c r="N833" s="963"/>
      <c r="O833" s="963"/>
      <c r="P833" s="963"/>
      <c r="Q833" s="963"/>
      <c r="R833" s="963"/>
      <c r="S833" s="963"/>
      <c r="T833" s="963"/>
      <c r="U833" s="963"/>
      <c r="V833" s="963"/>
      <c r="W833" s="963"/>
      <c r="X833" s="963"/>
      <c r="Y833" s="963"/>
      <c r="Z833" s="963"/>
    </row>
    <row r="834" spans="1:26">
      <c r="A834" s="963"/>
      <c r="B834" s="963"/>
      <c r="C834" s="963"/>
      <c r="D834" s="780"/>
      <c r="E834" s="780"/>
      <c r="F834" s="986"/>
      <c r="G834" s="963"/>
      <c r="H834" s="893"/>
      <c r="I834" s="893"/>
      <c r="J834" s="893"/>
      <c r="K834" s="960"/>
      <c r="L834" s="960"/>
      <c r="M834" s="960"/>
      <c r="N834" s="963"/>
      <c r="O834" s="963"/>
      <c r="P834" s="963"/>
      <c r="Q834" s="963"/>
      <c r="R834" s="963"/>
      <c r="S834" s="963"/>
      <c r="T834" s="963"/>
      <c r="U834" s="963"/>
      <c r="V834" s="963"/>
      <c r="W834" s="963"/>
      <c r="X834" s="963"/>
      <c r="Y834" s="963"/>
      <c r="Z834" s="963"/>
    </row>
    <row r="835" spans="1:26">
      <c r="A835" s="963"/>
      <c r="B835" s="963"/>
      <c r="C835" s="963"/>
      <c r="D835" s="780"/>
      <c r="E835" s="780"/>
      <c r="F835" s="986"/>
      <c r="G835" s="963"/>
      <c r="H835" s="893"/>
      <c r="I835" s="893"/>
      <c r="J835" s="893"/>
      <c r="K835" s="960"/>
      <c r="L835" s="960"/>
      <c r="M835" s="960"/>
      <c r="N835" s="963"/>
      <c r="O835" s="963"/>
      <c r="P835" s="963"/>
      <c r="Q835" s="963"/>
      <c r="R835" s="963"/>
      <c r="S835" s="963"/>
      <c r="T835" s="963"/>
      <c r="U835" s="963"/>
      <c r="V835" s="963"/>
      <c r="W835" s="963"/>
      <c r="X835" s="963"/>
      <c r="Y835" s="963"/>
      <c r="Z835" s="963"/>
    </row>
    <row r="836" spans="1:26">
      <c r="A836" s="963"/>
      <c r="B836" s="963"/>
      <c r="C836" s="963"/>
      <c r="D836" s="780"/>
      <c r="E836" s="780"/>
      <c r="F836" s="986"/>
      <c r="G836" s="963"/>
      <c r="H836" s="893"/>
      <c r="I836" s="893"/>
      <c r="J836" s="893"/>
      <c r="K836" s="960"/>
      <c r="L836" s="960"/>
      <c r="M836" s="960"/>
      <c r="N836" s="963"/>
      <c r="O836" s="963"/>
      <c r="P836" s="963"/>
      <c r="Q836" s="963"/>
      <c r="R836" s="963"/>
      <c r="S836" s="963"/>
      <c r="T836" s="963"/>
      <c r="U836" s="963"/>
      <c r="V836" s="963"/>
      <c r="W836" s="963"/>
      <c r="X836" s="963"/>
      <c r="Y836" s="963"/>
      <c r="Z836" s="963"/>
    </row>
    <row r="837" spans="1:26">
      <c r="A837" s="963"/>
      <c r="B837" s="963"/>
      <c r="C837" s="963"/>
      <c r="D837" s="780"/>
      <c r="E837" s="780"/>
      <c r="F837" s="986"/>
      <c r="G837" s="963"/>
      <c r="H837" s="893"/>
      <c r="I837" s="893"/>
      <c r="J837" s="893"/>
      <c r="K837" s="960"/>
      <c r="L837" s="960"/>
      <c r="M837" s="960"/>
      <c r="N837" s="963"/>
      <c r="O837" s="963"/>
      <c r="P837" s="963"/>
      <c r="Q837" s="963"/>
      <c r="R837" s="963"/>
      <c r="S837" s="963"/>
      <c r="T837" s="963"/>
      <c r="U837" s="963"/>
      <c r="V837" s="963"/>
      <c r="W837" s="963"/>
      <c r="X837" s="963"/>
      <c r="Y837" s="963"/>
      <c r="Z837" s="963"/>
    </row>
    <row r="838" spans="1:26">
      <c r="A838" s="963"/>
      <c r="B838" s="963"/>
      <c r="C838" s="963"/>
      <c r="D838" s="780"/>
      <c r="E838" s="780"/>
      <c r="F838" s="986"/>
      <c r="G838" s="963"/>
      <c r="H838" s="893"/>
      <c r="I838" s="893"/>
      <c r="J838" s="893"/>
      <c r="K838" s="960"/>
      <c r="L838" s="960"/>
      <c r="M838" s="960"/>
      <c r="N838" s="963"/>
      <c r="O838" s="963"/>
      <c r="P838" s="963"/>
      <c r="Q838" s="963"/>
      <c r="R838" s="963"/>
      <c r="S838" s="963"/>
      <c r="T838" s="963"/>
      <c r="U838" s="963"/>
      <c r="V838" s="963"/>
      <c r="W838" s="963"/>
      <c r="X838" s="963"/>
      <c r="Y838" s="963"/>
      <c r="Z838" s="963"/>
    </row>
    <row r="839" spans="1:26">
      <c r="A839" s="963"/>
      <c r="B839" s="963"/>
      <c r="C839" s="963"/>
      <c r="D839" s="780"/>
      <c r="E839" s="780"/>
      <c r="F839" s="986"/>
      <c r="G839" s="963"/>
      <c r="H839" s="893"/>
      <c r="I839" s="893"/>
      <c r="J839" s="893"/>
      <c r="K839" s="960"/>
      <c r="L839" s="960"/>
      <c r="M839" s="960"/>
      <c r="N839" s="963"/>
      <c r="O839" s="963"/>
      <c r="P839" s="963"/>
      <c r="Q839" s="963"/>
      <c r="R839" s="963"/>
      <c r="S839" s="963"/>
      <c r="T839" s="963"/>
      <c r="U839" s="963"/>
      <c r="V839" s="963"/>
      <c r="W839" s="963"/>
      <c r="X839" s="963"/>
      <c r="Y839" s="963"/>
      <c r="Z839" s="963"/>
    </row>
    <row r="840" spans="1:26">
      <c r="A840" s="963"/>
      <c r="B840" s="963"/>
      <c r="C840" s="963"/>
      <c r="D840" s="780"/>
      <c r="E840" s="780"/>
      <c r="F840" s="986"/>
      <c r="G840" s="963"/>
      <c r="H840" s="893"/>
      <c r="I840" s="893"/>
      <c r="J840" s="893"/>
      <c r="K840" s="960"/>
      <c r="L840" s="960"/>
      <c r="M840" s="960"/>
      <c r="N840" s="963"/>
      <c r="O840" s="963"/>
      <c r="P840" s="963"/>
      <c r="Q840" s="963"/>
      <c r="R840" s="963"/>
      <c r="S840" s="963"/>
      <c r="T840" s="963"/>
      <c r="U840" s="963"/>
      <c r="V840" s="963"/>
      <c r="W840" s="963"/>
      <c r="X840" s="963"/>
      <c r="Y840" s="963"/>
      <c r="Z840" s="963"/>
    </row>
    <row r="841" spans="1:26">
      <c r="A841" s="963"/>
      <c r="B841" s="963"/>
      <c r="C841" s="963"/>
      <c r="D841" s="780"/>
      <c r="E841" s="780"/>
      <c r="F841" s="986"/>
      <c r="G841" s="963"/>
      <c r="H841" s="893"/>
      <c r="I841" s="893"/>
      <c r="J841" s="893"/>
      <c r="K841" s="960"/>
      <c r="L841" s="960"/>
      <c r="M841" s="960"/>
      <c r="N841" s="963"/>
      <c r="O841" s="963"/>
      <c r="P841" s="963"/>
      <c r="Q841" s="963"/>
      <c r="R841" s="963"/>
      <c r="S841" s="963"/>
      <c r="T841" s="963"/>
      <c r="U841" s="963"/>
      <c r="V841" s="963"/>
      <c r="W841" s="963"/>
      <c r="X841" s="963"/>
      <c r="Y841" s="963"/>
      <c r="Z841" s="963"/>
    </row>
    <row r="842" spans="1:26">
      <c r="A842" s="963"/>
      <c r="B842" s="963"/>
      <c r="C842" s="963"/>
      <c r="D842" s="780"/>
      <c r="E842" s="780"/>
      <c r="F842" s="986"/>
      <c r="G842" s="963"/>
      <c r="H842" s="893"/>
      <c r="I842" s="893"/>
      <c r="J842" s="893"/>
      <c r="K842" s="960"/>
      <c r="L842" s="960"/>
      <c r="M842" s="960"/>
      <c r="N842" s="963"/>
      <c r="O842" s="963"/>
      <c r="P842" s="963"/>
      <c r="Q842" s="963"/>
      <c r="R842" s="963"/>
      <c r="S842" s="963"/>
      <c r="T842" s="963"/>
      <c r="U842" s="963"/>
      <c r="V842" s="963"/>
      <c r="W842" s="963"/>
      <c r="X842" s="963"/>
      <c r="Y842" s="963"/>
      <c r="Z842" s="963"/>
    </row>
    <row r="843" spans="1:26">
      <c r="A843" s="963"/>
      <c r="B843" s="963"/>
      <c r="C843" s="963"/>
      <c r="D843" s="780"/>
      <c r="E843" s="780"/>
      <c r="F843" s="986"/>
      <c r="G843" s="963"/>
      <c r="H843" s="893"/>
      <c r="I843" s="893"/>
      <c r="J843" s="893"/>
      <c r="K843" s="960"/>
      <c r="L843" s="960"/>
      <c r="M843" s="960"/>
      <c r="N843" s="963"/>
      <c r="O843" s="963"/>
      <c r="P843" s="963"/>
      <c r="Q843" s="963"/>
      <c r="R843" s="963"/>
      <c r="S843" s="963"/>
      <c r="T843" s="963"/>
      <c r="U843" s="963"/>
      <c r="V843" s="963"/>
      <c r="W843" s="963"/>
      <c r="X843" s="963"/>
      <c r="Y843" s="963"/>
      <c r="Z843" s="963"/>
    </row>
    <row r="844" spans="1:26">
      <c r="A844" s="963"/>
      <c r="B844" s="963"/>
      <c r="C844" s="963"/>
      <c r="D844" s="780"/>
      <c r="E844" s="780"/>
      <c r="F844" s="986"/>
      <c r="G844" s="963"/>
      <c r="H844" s="893"/>
      <c r="I844" s="893"/>
      <c r="J844" s="893"/>
      <c r="K844" s="960"/>
      <c r="L844" s="960"/>
      <c r="M844" s="960"/>
      <c r="N844" s="963"/>
      <c r="O844" s="963"/>
      <c r="P844" s="963"/>
      <c r="Q844" s="963"/>
      <c r="R844" s="963"/>
      <c r="S844" s="963"/>
      <c r="T844" s="963"/>
      <c r="U844" s="963"/>
      <c r="V844" s="963"/>
      <c r="W844" s="963"/>
      <c r="X844" s="963"/>
      <c r="Y844" s="963"/>
      <c r="Z844" s="963"/>
    </row>
    <row r="845" spans="1:26">
      <c r="A845" s="963"/>
      <c r="B845" s="963"/>
      <c r="C845" s="963"/>
      <c r="D845" s="780"/>
      <c r="E845" s="780"/>
      <c r="F845" s="986"/>
      <c r="G845" s="963"/>
      <c r="H845" s="893"/>
      <c r="I845" s="893"/>
      <c r="J845" s="893"/>
      <c r="K845" s="960"/>
      <c r="L845" s="960"/>
      <c r="M845" s="960"/>
      <c r="N845" s="963"/>
      <c r="O845" s="963"/>
      <c r="P845" s="963"/>
      <c r="Q845" s="963"/>
      <c r="R845" s="963"/>
      <c r="S845" s="963"/>
      <c r="T845" s="963"/>
      <c r="U845" s="963"/>
      <c r="V845" s="963"/>
      <c r="W845" s="963"/>
      <c r="X845" s="963"/>
      <c r="Y845" s="963"/>
      <c r="Z845" s="963"/>
    </row>
    <row r="846" spans="1:26">
      <c r="A846" s="963"/>
      <c r="B846" s="963"/>
      <c r="C846" s="963"/>
      <c r="D846" s="780"/>
      <c r="E846" s="780"/>
      <c r="F846" s="986"/>
      <c r="G846" s="963"/>
      <c r="H846" s="893"/>
      <c r="I846" s="893"/>
      <c r="J846" s="893"/>
      <c r="K846" s="960"/>
      <c r="L846" s="960"/>
      <c r="M846" s="960"/>
      <c r="N846" s="963"/>
      <c r="O846" s="963"/>
      <c r="P846" s="963"/>
      <c r="Q846" s="963"/>
      <c r="R846" s="963"/>
      <c r="S846" s="963"/>
      <c r="T846" s="963"/>
      <c r="U846" s="963"/>
      <c r="V846" s="963"/>
      <c r="W846" s="963"/>
      <c r="X846" s="963"/>
      <c r="Y846" s="963"/>
      <c r="Z846" s="963"/>
    </row>
    <row r="847" spans="1:26">
      <c r="A847" s="963"/>
      <c r="B847" s="963"/>
      <c r="C847" s="963"/>
      <c r="D847" s="780"/>
      <c r="E847" s="780"/>
      <c r="F847" s="986"/>
      <c r="G847" s="963"/>
      <c r="H847" s="893"/>
      <c r="I847" s="893"/>
      <c r="J847" s="893"/>
      <c r="K847" s="960"/>
      <c r="L847" s="960"/>
      <c r="M847" s="960"/>
      <c r="N847" s="963"/>
      <c r="O847" s="963"/>
      <c r="P847" s="963"/>
      <c r="Q847" s="963"/>
      <c r="R847" s="963"/>
      <c r="S847" s="963"/>
      <c r="T847" s="963"/>
      <c r="U847" s="963"/>
      <c r="V847" s="963"/>
      <c r="W847" s="963"/>
      <c r="X847" s="963"/>
      <c r="Y847" s="963"/>
      <c r="Z847" s="963"/>
    </row>
    <row r="848" spans="1:26">
      <c r="A848" s="963"/>
      <c r="B848" s="963"/>
      <c r="C848" s="963"/>
      <c r="D848" s="780"/>
      <c r="E848" s="780"/>
      <c r="F848" s="986"/>
      <c r="G848" s="963"/>
      <c r="H848" s="893"/>
      <c r="I848" s="893"/>
      <c r="J848" s="893"/>
      <c r="K848" s="960"/>
      <c r="L848" s="960"/>
      <c r="M848" s="960"/>
      <c r="N848" s="963"/>
      <c r="O848" s="963"/>
      <c r="P848" s="963"/>
      <c r="Q848" s="963"/>
      <c r="R848" s="963"/>
      <c r="S848" s="963"/>
      <c r="T848" s="963"/>
      <c r="U848" s="963"/>
      <c r="V848" s="963"/>
      <c r="W848" s="963"/>
      <c r="X848" s="963"/>
      <c r="Y848" s="963"/>
      <c r="Z848" s="963"/>
    </row>
    <row r="849" spans="1:26">
      <c r="A849" s="963"/>
      <c r="B849" s="963"/>
      <c r="C849" s="963"/>
      <c r="D849" s="780"/>
      <c r="E849" s="780"/>
      <c r="F849" s="986"/>
      <c r="G849" s="963"/>
      <c r="H849" s="893"/>
      <c r="I849" s="893"/>
      <c r="J849" s="893"/>
      <c r="K849" s="960"/>
      <c r="L849" s="960"/>
      <c r="M849" s="960"/>
      <c r="N849" s="963"/>
      <c r="O849" s="963"/>
      <c r="P849" s="963"/>
      <c r="Q849" s="963"/>
      <c r="R849" s="963"/>
      <c r="S849" s="963"/>
      <c r="T849" s="963"/>
      <c r="U849" s="963"/>
      <c r="V849" s="963"/>
      <c r="W849" s="963"/>
      <c r="X849" s="963"/>
      <c r="Y849" s="963"/>
      <c r="Z849" s="963"/>
    </row>
    <row r="850" spans="1:26">
      <c r="A850" s="963"/>
      <c r="B850" s="963"/>
      <c r="C850" s="963"/>
      <c r="D850" s="780"/>
      <c r="E850" s="780"/>
      <c r="F850" s="986"/>
      <c r="G850" s="963"/>
      <c r="H850" s="893"/>
      <c r="I850" s="893"/>
      <c r="J850" s="893"/>
      <c r="K850" s="960"/>
      <c r="L850" s="960"/>
      <c r="M850" s="960"/>
      <c r="N850" s="963"/>
      <c r="O850" s="963"/>
      <c r="P850" s="963"/>
      <c r="Q850" s="963"/>
      <c r="R850" s="963"/>
      <c r="S850" s="963"/>
      <c r="T850" s="963"/>
      <c r="U850" s="963"/>
      <c r="V850" s="963"/>
      <c r="W850" s="963"/>
      <c r="X850" s="963"/>
      <c r="Y850" s="963"/>
      <c r="Z850" s="963"/>
    </row>
    <row r="851" spans="1:26">
      <c r="A851" s="963"/>
      <c r="B851" s="963"/>
      <c r="C851" s="963"/>
      <c r="D851" s="780"/>
      <c r="E851" s="780"/>
      <c r="F851" s="986"/>
      <c r="G851" s="963"/>
      <c r="H851" s="893"/>
      <c r="I851" s="893"/>
      <c r="J851" s="893"/>
      <c r="K851" s="960"/>
      <c r="L851" s="960"/>
      <c r="M851" s="960"/>
      <c r="N851" s="963"/>
      <c r="O851" s="963"/>
      <c r="P851" s="963"/>
      <c r="Q851" s="963"/>
      <c r="R851" s="963"/>
      <c r="S851" s="963"/>
      <c r="T851" s="963"/>
      <c r="U851" s="963"/>
      <c r="V851" s="963"/>
      <c r="W851" s="963"/>
      <c r="X851" s="963"/>
      <c r="Y851" s="963"/>
      <c r="Z851" s="963"/>
    </row>
    <row r="852" spans="1:26">
      <c r="A852" s="963"/>
      <c r="B852" s="963"/>
      <c r="C852" s="963"/>
      <c r="D852" s="780"/>
      <c r="E852" s="780"/>
      <c r="F852" s="986"/>
      <c r="G852" s="963"/>
      <c r="H852" s="893"/>
      <c r="I852" s="893"/>
      <c r="J852" s="893"/>
      <c r="K852" s="960"/>
      <c r="L852" s="960"/>
      <c r="M852" s="960"/>
      <c r="N852" s="963"/>
      <c r="O852" s="963"/>
      <c r="P852" s="963"/>
      <c r="Q852" s="963"/>
      <c r="R852" s="963"/>
      <c r="S852" s="963"/>
      <c r="T852" s="963"/>
      <c r="U852" s="963"/>
      <c r="V852" s="963"/>
      <c r="W852" s="963"/>
      <c r="X852" s="963"/>
      <c r="Y852" s="963"/>
      <c r="Z852" s="963"/>
    </row>
    <row r="853" spans="1:26">
      <c r="A853" s="963"/>
      <c r="B853" s="963"/>
      <c r="C853" s="963"/>
      <c r="D853" s="780"/>
      <c r="E853" s="780"/>
      <c r="F853" s="986"/>
      <c r="G853" s="963"/>
      <c r="H853" s="893"/>
      <c r="I853" s="893"/>
      <c r="J853" s="893"/>
      <c r="K853" s="960"/>
      <c r="L853" s="960"/>
      <c r="M853" s="960"/>
      <c r="N853" s="963"/>
      <c r="O853" s="963"/>
      <c r="P853" s="963"/>
      <c r="Q853" s="963"/>
      <c r="R853" s="963"/>
      <c r="S853" s="963"/>
      <c r="T853" s="963"/>
      <c r="U853" s="963"/>
      <c r="V853" s="963"/>
      <c r="W853" s="963"/>
      <c r="X853" s="963"/>
      <c r="Y853" s="963"/>
      <c r="Z853" s="963"/>
    </row>
    <row r="854" spans="1:26">
      <c r="A854" s="963"/>
      <c r="B854" s="963"/>
      <c r="C854" s="963"/>
      <c r="D854" s="780"/>
      <c r="E854" s="780"/>
      <c r="F854" s="986"/>
      <c r="G854" s="963"/>
      <c r="H854" s="893"/>
      <c r="I854" s="893"/>
      <c r="J854" s="893"/>
      <c r="K854" s="960"/>
      <c r="L854" s="960"/>
      <c r="M854" s="960"/>
      <c r="N854" s="963"/>
      <c r="O854" s="963"/>
      <c r="P854" s="963"/>
      <c r="Q854" s="963"/>
      <c r="R854" s="963"/>
      <c r="S854" s="963"/>
      <c r="T854" s="963"/>
      <c r="U854" s="963"/>
      <c r="V854" s="963"/>
      <c r="W854" s="963"/>
      <c r="X854" s="963"/>
      <c r="Y854" s="963"/>
      <c r="Z854" s="963"/>
    </row>
    <row r="855" spans="1:26">
      <c r="A855" s="963"/>
      <c r="B855" s="963"/>
      <c r="C855" s="963"/>
      <c r="D855" s="780"/>
      <c r="E855" s="780"/>
      <c r="F855" s="986"/>
      <c r="G855" s="963"/>
      <c r="H855" s="893"/>
      <c r="I855" s="893"/>
      <c r="J855" s="893"/>
      <c r="K855" s="960"/>
      <c r="L855" s="960"/>
      <c r="M855" s="960"/>
      <c r="N855" s="963"/>
      <c r="O855" s="963"/>
      <c r="P855" s="963"/>
      <c r="Q855" s="963"/>
      <c r="R855" s="963"/>
      <c r="S855" s="963"/>
      <c r="T855" s="963"/>
      <c r="U855" s="963"/>
      <c r="V855" s="963"/>
      <c r="W855" s="963"/>
      <c r="X855" s="963"/>
      <c r="Y855" s="963"/>
      <c r="Z855" s="963"/>
    </row>
    <row r="856" spans="1:26">
      <c r="A856" s="963"/>
      <c r="B856" s="963"/>
      <c r="C856" s="963"/>
      <c r="D856" s="780"/>
      <c r="E856" s="780"/>
      <c r="F856" s="986"/>
      <c r="G856" s="963"/>
      <c r="H856" s="893"/>
      <c r="I856" s="893"/>
      <c r="J856" s="893"/>
      <c r="K856" s="960"/>
      <c r="L856" s="960"/>
      <c r="M856" s="960"/>
      <c r="N856" s="963"/>
      <c r="O856" s="963"/>
      <c r="P856" s="963"/>
      <c r="Q856" s="963"/>
      <c r="R856" s="963"/>
      <c r="S856" s="963"/>
      <c r="T856" s="963"/>
      <c r="U856" s="963"/>
      <c r="V856" s="963"/>
      <c r="W856" s="963"/>
      <c r="X856" s="963"/>
      <c r="Y856" s="963"/>
      <c r="Z856" s="963"/>
    </row>
    <row r="857" spans="1:26">
      <c r="A857" s="963"/>
      <c r="B857" s="963"/>
      <c r="C857" s="963"/>
      <c r="D857" s="780"/>
      <c r="E857" s="780"/>
      <c r="F857" s="986"/>
      <c r="G857" s="963"/>
      <c r="H857" s="893"/>
      <c r="I857" s="893"/>
      <c r="J857" s="893"/>
      <c r="K857" s="960"/>
      <c r="L857" s="960"/>
      <c r="M857" s="960"/>
      <c r="N857" s="963"/>
      <c r="O857" s="963"/>
      <c r="P857" s="963"/>
      <c r="Q857" s="963"/>
      <c r="R857" s="963"/>
      <c r="S857" s="963"/>
      <c r="T857" s="963"/>
      <c r="U857" s="963"/>
      <c r="V857" s="963"/>
      <c r="W857" s="963"/>
      <c r="X857" s="963"/>
      <c r="Y857" s="963"/>
      <c r="Z857" s="963"/>
    </row>
    <row r="858" spans="1:26">
      <c r="A858" s="963"/>
      <c r="B858" s="963"/>
      <c r="C858" s="963"/>
      <c r="D858" s="780"/>
      <c r="E858" s="780"/>
      <c r="F858" s="986"/>
      <c r="G858" s="963"/>
      <c r="H858" s="893"/>
      <c r="I858" s="893"/>
      <c r="J858" s="893"/>
      <c r="K858" s="960"/>
      <c r="L858" s="960"/>
      <c r="M858" s="960"/>
      <c r="N858" s="963"/>
      <c r="O858" s="963"/>
      <c r="P858" s="963"/>
      <c r="Q858" s="963"/>
      <c r="R858" s="963"/>
      <c r="S858" s="963"/>
      <c r="T858" s="963"/>
      <c r="U858" s="963"/>
      <c r="V858" s="963"/>
      <c r="W858" s="963"/>
      <c r="X858" s="963"/>
      <c r="Y858" s="963"/>
      <c r="Z858" s="963"/>
    </row>
    <row r="859" spans="1:26">
      <c r="A859" s="963"/>
      <c r="B859" s="963"/>
      <c r="C859" s="963"/>
      <c r="D859" s="780"/>
      <c r="E859" s="780"/>
      <c r="F859" s="986"/>
      <c r="G859" s="963"/>
      <c r="H859" s="893"/>
      <c r="I859" s="893"/>
      <c r="J859" s="893"/>
      <c r="K859" s="960"/>
      <c r="L859" s="960"/>
      <c r="M859" s="960"/>
      <c r="N859" s="963"/>
      <c r="O859" s="963"/>
      <c r="P859" s="963"/>
      <c r="Q859" s="963"/>
      <c r="R859" s="963"/>
      <c r="S859" s="963"/>
      <c r="T859" s="963"/>
      <c r="U859" s="963"/>
      <c r="V859" s="963"/>
      <c r="W859" s="963"/>
      <c r="X859" s="963"/>
      <c r="Y859" s="963"/>
      <c r="Z859" s="963"/>
    </row>
    <row r="860" spans="1:26">
      <c r="A860" s="963"/>
      <c r="B860" s="963"/>
      <c r="C860" s="963"/>
      <c r="D860" s="780"/>
      <c r="E860" s="780"/>
      <c r="F860" s="986"/>
      <c r="G860" s="963"/>
      <c r="H860" s="893"/>
      <c r="I860" s="893"/>
      <c r="J860" s="893"/>
      <c r="K860" s="960"/>
      <c r="L860" s="960"/>
      <c r="M860" s="960"/>
      <c r="N860" s="963"/>
      <c r="O860" s="963"/>
      <c r="P860" s="963"/>
      <c r="Q860" s="963"/>
      <c r="R860" s="963"/>
      <c r="S860" s="963"/>
      <c r="T860" s="963"/>
      <c r="U860" s="963"/>
      <c r="V860" s="963"/>
      <c r="W860" s="963"/>
      <c r="X860" s="963"/>
      <c r="Y860" s="963"/>
      <c r="Z860" s="963"/>
    </row>
    <row r="861" spans="1:26">
      <c r="A861" s="963"/>
      <c r="B861" s="963"/>
      <c r="C861" s="963"/>
      <c r="D861" s="780"/>
      <c r="E861" s="780"/>
      <c r="F861" s="986"/>
      <c r="G861" s="963"/>
      <c r="H861" s="893"/>
      <c r="I861" s="893"/>
      <c r="J861" s="893"/>
      <c r="K861" s="960"/>
      <c r="L861" s="960"/>
      <c r="M861" s="960"/>
      <c r="N861" s="963"/>
      <c r="O861" s="963"/>
      <c r="P861" s="963"/>
      <c r="Q861" s="963"/>
      <c r="R861" s="963"/>
      <c r="S861" s="963"/>
      <c r="T861" s="963"/>
      <c r="U861" s="963"/>
      <c r="V861" s="963"/>
      <c r="W861" s="963"/>
      <c r="X861" s="963"/>
      <c r="Y861" s="963"/>
      <c r="Z861" s="963"/>
    </row>
    <row r="862" spans="1:26">
      <c r="A862" s="963"/>
      <c r="B862" s="963"/>
      <c r="C862" s="963"/>
      <c r="D862" s="780"/>
      <c r="E862" s="780"/>
      <c r="F862" s="986"/>
      <c r="G862" s="963"/>
      <c r="H862" s="893"/>
      <c r="I862" s="893"/>
      <c r="J862" s="893"/>
      <c r="K862" s="960"/>
      <c r="L862" s="960"/>
      <c r="M862" s="960"/>
      <c r="N862" s="963"/>
      <c r="O862" s="963"/>
      <c r="P862" s="963"/>
      <c r="Q862" s="963"/>
      <c r="R862" s="963"/>
      <c r="S862" s="963"/>
      <c r="T862" s="963"/>
      <c r="U862" s="963"/>
      <c r="V862" s="963"/>
      <c r="W862" s="963"/>
      <c r="X862" s="963"/>
      <c r="Y862" s="963"/>
      <c r="Z862" s="963"/>
    </row>
    <row r="863" spans="1:26">
      <c r="A863" s="963"/>
      <c r="B863" s="963"/>
      <c r="C863" s="963"/>
      <c r="D863" s="780"/>
      <c r="E863" s="780"/>
      <c r="F863" s="986"/>
      <c r="G863" s="963"/>
      <c r="H863" s="893"/>
      <c r="I863" s="893"/>
      <c r="J863" s="893"/>
      <c r="K863" s="960"/>
      <c r="L863" s="960"/>
      <c r="M863" s="960"/>
      <c r="N863" s="963"/>
      <c r="O863" s="963"/>
      <c r="P863" s="963"/>
      <c r="Q863" s="963"/>
      <c r="R863" s="963"/>
      <c r="S863" s="963"/>
      <c r="T863" s="963"/>
      <c r="U863" s="963"/>
      <c r="V863" s="963"/>
      <c r="W863" s="963"/>
      <c r="X863" s="963"/>
      <c r="Y863" s="963"/>
      <c r="Z863" s="963"/>
    </row>
    <row r="864" spans="1:26">
      <c r="A864" s="963"/>
      <c r="B864" s="963"/>
      <c r="C864" s="963"/>
      <c r="D864" s="780"/>
      <c r="E864" s="780"/>
      <c r="F864" s="986"/>
      <c r="G864" s="963"/>
      <c r="H864" s="893"/>
      <c r="I864" s="893"/>
      <c r="J864" s="893"/>
      <c r="K864" s="960"/>
      <c r="L864" s="960"/>
      <c r="M864" s="960"/>
      <c r="N864" s="963"/>
      <c r="O864" s="963"/>
      <c r="P864" s="963"/>
      <c r="Q864" s="963"/>
      <c r="R864" s="963"/>
      <c r="S864" s="963"/>
      <c r="T864" s="963"/>
      <c r="U864" s="963"/>
      <c r="V864" s="963"/>
      <c r="W864" s="963"/>
      <c r="X864" s="963"/>
      <c r="Y864" s="963"/>
      <c r="Z864" s="963"/>
    </row>
    <row r="865" spans="1:26">
      <c r="A865" s="963"/>
      <c r="B865" s="963"/>
      <c r="C865" s="963"/>
      <c r="D865" s="780"/>
      <c r="E865" s="780"/>
      <c r="F865" s="986"/>
      <c r="G865" s="963"/>
      <c r="H865" s="893"/>
      <c r="I865" s="893"/>
      <c r="J865" s="893"/>
      <c r="K865" s="960"/>
      <c r="L865" s="960"/>
      <c r="M865" s="960"/>
      <c r="N865" s="963"/>
      <c r="O865" s="963"/>
      <c r="P865" s="963"/>
      <c r="Q865" s="963"/>
      <c r="R865" s="963"/>
      <c r="S865" s="963"/>
      <c r="T865" s="963"/>
      <c r="U865" s="963"/>
      <c r="V865" s="963"/>
      <c r="W865" s="963"/>
      <c r="X865" s="963"/>
      <c r="Y865" s="963"/>
      <c r="Z865" s="963"/>
    </row>
    <row r="866" spans="1:26">
      <c r="A866" s="963"/>
      <c r="B866" s="963"/>
      <c r="C866" s="963"/>
      <c r="D866" s="780"/>
      <c r="E866" s="780"/>
      <c r="F866" s="986"/>
      <c r="G866" s="963"/>
      <c r="H866" s="893"/>
      <c r="I866" s="893"/>
      <c r="J866" s="893"/>
      <c r="K866" s="960"/>
      <c r="L866" s="960"/>
      <c r="M866" s="960"/>
      <c r="N866" s="963"/>
      <c r="O866" s="963"/>
      <c r="P866" s="963"/>
      <c r="Q866" s="963"/>
      <c r="R866" s="963"/>
      <c r="S866" s="963"/>
      <c r="T866" s="963"/>
      <c r="U866" s="963"/>
      <c r="V866" s="963"/>
      <c r="W866" s="963"/>
      <c r="X866" s="963"/>
      <c r="Y866" s="963"/>
      <c r="Z866" s="963"/>
    </row>
    <row r="867" spans="1:26">
      <c r="A867" s="963"/>
      <c r="B867" s="963"/>
      <c r="C867" s="963"/>
      <c r="D867" s="780"/>
      <c r="E867" s="780"/>
      <c r="F867" s="986"/>
      <c r="G867" s="963"/>
      <c r="H867" s="893"/>
      <c r="I867" s="893"/>
      <c r="J867" s="893"/>
      <c r="K867" s="960"/>
      <c r="L867" s="960"/>
      <c r="M867" s="960"/>
      <c r="N867" s="963"/>
      <c r="O867" s="963"/>
      <c r="P867" s="963"/>
      <c r="Q867" s="963"/>
      <c r="R867" s="963"/>
      <c r="S867" s="963"/>
      <c r="T867" s="963"/>
      <c r="U867" s="963"/>
      <c r="V867" s="963"/>
      <c r="W867" s="963"/>
      <c r="X867" s="963"/>
      <c r="Y867" s="963"/>
      <c r="Z867" s="963"/>
    </row>
    <row r="868" spans="1:26">
      <c r="A868" s="963"/>
      <c r="B868" s="963"/>
      <c r="C868" s="963"/>
      <c r="D868" s="780"/>
      <c r="E868" s="780"/>
      <c r="F868" s="986"/>
      <c r="G868" s="963"/>
      <c r="H868" s="893"/>
      <c r="I868" s="893"/>
      <c r="J868" s="893"/>
      <c r="K868" s="960"/>
      <c r="L868" s="960"/>
      <c r="M868" s="960"/>
      <c r="N868" s="963"/>
      <c r="O868" s="963"/>
      <c r="P868" s="963"/>
      <c r="Q868" s="963"/>
      <c r="R868" s="963"/>
      <c r="S868" s="963"/>
      <c r="T868" s="963"/>
      <c r="U868" s="963"/>
      <c r="V868" s="963"/>
      <c r="W868" s="963"/>
      <c r="X868" s="963"/>
      <c r="Y868" s="963"/>
      <c r="Z868" s="963"/>
    </row>
    <row r="869" spans="1:26">
      <c r="A869" s="963"/>
      <c r="B869" s="963"/>
      <c r="C869" s="963"/>
      <c r="D869" s="780"/>
      <c r="E869" s="780"/>
      <c r="F869" s="986"/>
      <c r="G869" s="963"/>
      <c r="H869" s="893"/>
      <c r="I869" s="893"/>
      <c r="J869" s="893"/>
      <c r="K869" s="960"/>
      <c r="L869" s="960"/>
      <c r="M869" s="960"/>
      <c r="N869" s="963"/>
      <c r="O869" s="963"/>
      <c r="P869" s="963"/>
      <c r="Q869" s="963"/>
      <c r="R869" s="963"/>
      <c r="S869" s="963"/>
      <c r="T869" s="963"/>
      <c r="U869" s="963"/>
      <c r="V869" s="963"/>
      <c r="W869" s="963"/>
      <c r="X869" s="963"/>
      <c r="Y869" s="963"/>
      <c r="Z869" s="963"/>
    </row>
    <row r="870" spans="1:26">
      <c r="A870" s="963"/>
      <c r="B870" s="963"/>
      <c r="C870" s="963"/>
      <c r="D870" s="780"/>
      <c r="E870" s="780"/>
      <c r="F870" s="986"/>
      <c r="G870" s="963"/>
      <c r="H870" s="893"/>
      <c r="I870" s="893"/>
      <c r="J870" s="893"/>
      <c r="K870" s="960"/>
      <c r="L870" s="960"/>
      <c r="M870" s="960"/>
      <c r="N870" s="963"/>
      <c r="O870" s="963"/>
      <c r="P870" s="963"/>
      <c r="Q870" s="963"/>
      <c r="R870" s="963"/>
      <c r="S870" s="963"/>
      <c r="T870" s="963"/>
      <c r="U870" s="963"/>
      <c r="V870" s="963"/>
      <c r="W870" s="963"/>
      <c r="X870" s="963"/>
      <c r="Y870" s="963"/>
      <c r="Z870" s="963"/>
    </row>
    <row r="871" spans="1:26">
      <c r="A871" s="963"/>
      <c r="B871" s="963"/>
      <c r="C871" s="963"/>
      <c r="D871" s="780"/>
      <c r="E871" s="780"/>
      <c r="F871" s="986"/>
      <c r="G871" s="963"/>
      <c r="H871" s="893"/>
      <c r="I871" s="893"/>
      <c r="J871" s="893"/>
      <c r="K871" s="960"/>
      <c r="L871" s="960"/>
      <c r="M871" s="960"/>
      <c r="N871" s="963"/>
      <c r="O871" s="963"/>
      <c r="P871" s="963"/>
      <c r="Q871" s="963"/>
      <c r="R871" s="963"/>
      <c r="S871" s="963"/>
      <c r="T871" s="963"/>
      <c r="U871" s="963"/>
      <c r="V871" s="963"/>
      <c r="W871" s="963"/>
      <c r="X871" s="963"/>
      <c r="Y871" s="963"/>
      <c r="Z871" s="963"/>
    </row>
    <row r="872" spans="1:26">
      <c r="A872" s="963"/>
      <c r="B872" s="963"/>
      <c r="C872" s="963"/>
      <c r="D872" s="780"/>
      <c r="E872" s="780"/>
      <c r="F872" s="986"/>
      <c r="G872" s="963"/>
      <c r="H872" s="893"/>
      <c r="I872" s="893"/>
      <c r="J872" s="893"/>
      <c r="K872" s="960"/>
      <c r="L872" s="960"/>
      <c r="M872" s="960"/>
      <c r="N872" s="963"/>
      <c r="O872" s="963"/>
      <c r="P872" s="963"/>
      <c r="Q872" s="963"/>
      <c r="R872" s="963"/>
      <c r="S872" s="963"/>
      <c r="T872" s="963"/>
      <c r="U872" s="963"/>
      <c r="V872" s="963"/>
      <c r="W872" s="963"/>
      <c r="X872" s="963"/>
      <c r="Y872" s="963"/>
      <c r="Z872" s="963"/>
    </row>
    <row r="873" spans="1:26">
      <c r="A873" s="963"/>
      <c r="B873" s="963"/>
      <c r="C873" s="963"/>
      <c r="D873" s="780"/>
      <c r="E873" s="780"/>
      <c r="F873" s="986"/>
      <c r="G873" s="963"/>
      <c r="H873" s="893"/>
      <c r="I873" s="893"/>
      <c r="J873" s="893"/>
      <c r="K873" s="960"/>
      <c r="L873" s="960"/>
      <c r="M873" s="960"/>
      <c r="N873" s="963"/>
      <c r="O873" s="963"/>
      <c r="P873" s="963"/>
      <c r="Q873" s="963"/>
      <c r="R873" s="963"/>
      <c r="S873" s="963"/>
      <c r="T873" s="963"/>
      <c r="U873" s="963"/>
      <c r="V873" s="963"/>
      <c r="W873" s="963"/>
      <c r="X873" s="963"/>
      <c r="Y873" s="963"/>
      <c r="Z873" s="963"/>
    </row>
    <row r="874" spans="1:26">
      <c r="A874" s="963"/>
      <c r="B874" s="963"/>
      <c r="C874" s="963"/>
      <c r="D874" s="780"/>
      <c r="E874" s="780"/>
      <c r="F874" s="986"/>
      <c r="G874" s="963"/>
      <c r="H874" s="893"/>
      <c r="I874" s="893"/>
      <c r="J874" s="893"/>
      <c r="K874" s="960"/>
      <c r="L874" s="960"/>
      <c r="M874" s="960"/>
      <c r="N874" s="963"/>
      <c r="O874" s="963"/>
      <c r="P874" s="963"/>
      <c r="Q874" s="963"/>
      <c r="R874" s="963"/>
      <c r="S874" s="963"/>
      <c r="T874" s="963"/>
      <c r="U874" s="963"/>
      <c r="V874" s="963"/>
      <c r="W874" s="963"/>
      <c r="X874" s="963"/>
      <c r="Y874" s="963"/>
      <c r="Z874" s="963"/>
    </row>
    <row r="875" spans="1:26">
      <c r="A875" s="963"/>
      <c r="B875" s="963"/>
      <c r="C875" s="963"/>
      <c r="D875" s="780"/>
      <c r="E875" s="780"/>
      <c r="F875" s="986"/>
      <c r="G875" s="963"/>
      <c r="H875" s="893"/>
      <c r="I875" s="893"/>
      <c r="J875" s="893"/>
      <c r="K875" s="960"/>
      <c r="L875" s="960"/>
      <c r="M875" s="960"/>
      <c r="N875" s="963"/>
      <c r="O875" s="963"/>
      <c r="P875" s="963"/>
      <c r="Q875" s="963"/>
      <c r="R875" s="963"/>
      <c r="S875" s="963"/>
      <c r="T875" s="963"/>
      <c r="U875" s="963"/>
      <c r="V875" s="963"/>
      <c r="W875" s="963"/>
      <c r="X875" s="963"/>
      <c r="Y875" s="963"/>
      <c r="Z875" s="963"/>
    </row>
    <row r="876" spans="1:26">
      <c r="A876" s="963"/>
      <c r="B876" s="963"/>
      <c r="C876" s="963"/>
      <c r="D876" s="780"/>
      <c r="E876" s="780"/>
      <c r="F876" s="986"/>
      <c r="G876" s="963"/>
      <c r="H876" s="893"/>
      <c r="I876" s="893"/>
      <c r="J876" s="893"/>
      <c r="K876" s="960"/>
      <c r="L876" s="960"/>
      <c r="M876" s="960"/>
      <c r="N876" s="963"/>
      <c r="O876" s="963"/>
      <c r="P876" s="963"/>
      <c r="Q876" s="963"/>
      <c r="R876" s="963"/>
      <c r="S876" s="963"/>
      <c r="T876" s="963"/>
      <c r="U876" s="963"/>
      <c r="V876" s="963"/>
      <c r="W876" s="963"/>
      <c r="X876" s="963"/>
      <c r="Y876" s="963"/>
      <c r="Z876" s="963"/>
    </row>
    <row r="877" spans="1:26">
      <c r="A877" s="963"/>
      <c r="B877" s="963"/>
      <c r="C877" s="963"/>
      <c r="D877" s="780"/>
      <c r="E877" s="780"/>
      <c r="F877" s="986"/>
      <c r="G877" s="963"/>
      <c r="H877" s="893"/>
      <c r="I877" s="893"/>
      <c r="J877" s="893"/>
      <c r="K877" s="960"/>
      <c r="L877" s="960"/>
      <c r="M877" s="960"/>
      <c r="N877" s="963"/>
      <c r="O877" s="963"/>
      <c r="P877" s="963"/>
      <c r="Q877" s="963"/>
      <c r="R877" s="963"/>
      <c r="S877" s="963"/>
      <c r="T877" s="963"/>
      <c r="U877" s="963"/>
      <c r="V877" s="963"/>
      <c r="W877" s="963"/>
      <c r="X877" s="963"/>
      <c r="Y877" s="963"/>
      <c r="Z877" s="963"/>
    </row>
    <row r="878" spans="1:26">
      <c r="A878" s="963"/>
      <c r="B878" s="963"/>
      <c r="C878" s="963"/>
      <c r="D878" s="780"/>
      <c r="E878" s="780"/>
      <c r="F878" s="986"/>
      <c r="G878" s="963"/>
      <c r="H878" s="893"/>
      <c r="I878" s="893"/>
      <c r="J878" s="893"/>
      <c r="K878" s="960"/>
      <c r="L878" s="960"/>
      <c r="M878" s="960"/>
      <c r="N878" s="963"/>
      <c r="O878" s="963"/>
      <c r="P878" s="963"/>
      <c r="Q878" s="963"/>
      <c r="R878" s="963"/>
      <c r="S878" s="963"/>
      <c r="T878" s="963"/>
      <c r="U878" s="963"/>
      <c r="V878" s="963"/>
      <c r="W878" s="963"/>
      <c r="X878" s="963"/>
      <c r="Y878" s="963"/>
      <c r="Z878" s="963"/>
    </row>
    <row r="879" spans="1:26">
      <c r="A879" s="963"/>
      <c r="B879" s="963"/>
      <c r="C879" s="963"/>
      <c r="D879" s="780"/>
      <c r="E879" s="780"/>
      <c r="F879" s="986"/>
      <c r="G879" s="963"/>
      <c r="H879" s="893"/>
      <c r="I879" s="893"/>
      <c r="J879" s="893"/>
      <c r="K879" s="960"/>
      <c r="L879" s="960"/>
      <c r="M879" s="960"/>
      <c r="N879" s="963"/>
      <c r="O879" s="963"/>
      <c r="P879" s="963"/>
      <c r="Q879" s="963"/>
      <c r="R879" s="963"/>
      <c r="S879" s="963"/>
      <c r="T879" s="963"/>
      <c r="U879" s="963"/>
      <c r="V879" s="963"/>
      <c r="W879" s="963"/>
      <c r="X879" s="963"/>
      <c r="Y879" s="963"/>
      <c r="Z879" s="963"/>
    </row>
    <row r="880" spans="1:26">
      <c r="A880" s="963"/>
      <c r="B880" s="963"/>
      <c r="C880" s="963"/>
      <c r="D880" s="780"/>
      <c r="E880" s="780"/>
      <c r="F880" s="986"/>
      <c r="G880" s="963"/>
      <c r="H880" s="893"/>
      <c r="I880" s="893"/>
      <c r="J880" s="893"/>
      <c r="K880" s="960"/>
      <c r="L880" s="960"/>
      <c r="M880" s="960"/>
      <c r="N880" s="963"/>
      <c r="O880" s="963"/>
      <c r="P880" s="963"/>
      <c r="Q880" s="963"/>
      <c r="R880" s="963"/>
      <c r="S880" s="963"/>
      <c r="T880" s="963"/>
      <c r="U880" s="963"/>
      <c r="V880" s="963"/>
      <c r="W880" s="963"/>
      <c r="X880" s="963"/>
      <c r="Y880" s="963"/>
      <c r="Z880" s="963"/>
    </row>
    <row r="881" spans="1:26">
      <c r="A881" s="963"/>
      <c r="B881" s="963"/>
      <c r="C881" s="963"/>
      <c r="D881" s="780"/>
      <c r="E881" s="780"/>
      <c r="F881" s="986"/>
      <c r="G881" s="963"/>
      <c r="H881" s="893"/>
      <c r="I881" s="893"/>
      <c r="J881" s="893"/>
      <c r="K881" s="960"/>
      <c r="L881" s="960"/>
      <c r="M881" s="960"/>
      <c r="N881" s="963"/>
      <c r="O881" s="963"/>
      <c r="P881" s="963"/>
      <c r="Q881" s="963"/>
      <c r="R881" s="963"/>
      <c r="S881" s="963"/>
      <c r="T881" s="963"/>
      <c r="U881" s="963"/>
      <c r="V881" s="963"/>
      <c r="W881" s="963"/>
      <c r="X881" s="963"/>
      <c r="Y881" s="963"/>
      <c r="Z881" s="963"/>
    </row>
    <row r="882" spans="1:26">
      <c r="A882" s="963"/>
      <c r="B882" s="963"/>
      <c r="C882" s="963"/>
      <c r="D882" s="780"/>
      <c r="E882" s="780"/>
      <c r="F882" s="986"/>
      <c r="G882" s="963"/>
      <c r="H882" s="893"/>
      <c r="I882" s="893"/>
      <c r="J882" s="893"/>
      <c r="K882" s="960"/>
      <c r="L882" s="960"/>
      <c r="M882" s="960"/>
      <c r="N882" s="963"/>
      <c r="O882" s="963"/>
      <c r="P882" s="963"/>
      <c r="Q882" s="963"/>
      <c r="R882" s="963"/>
      <c r="S882" s="963"/>
      <c r="T882" s="963"/>
      <c r="U882" s="963"/>
      <c r="V882" s="963"/>
      <c r="W882" s="963"/>
      <c r="X882" s="963"/>
      <c r="Y882" s="963"/>
      <c r="Z882" s="963"/>
    </row>
    <row r="883" spans="1:26">
      <c r="A883" s="963"/>
      <c r="B883" s="963"/>
      <c r="C883" s="963"/>
      <c r="D883" s="780"/>
      <c r="E883" s="780"/>
      <c r="F883" s="986"/>
      <c r="G883" s="963"/>
      <c r="H883" s="893"/>
      <c r="I883" s="893"/>
      <c r="J883" s="893"/>
      <c r="K883" s="960"/>
      <c r="L883" s="960"/>
      <c r="M883" s="960"/>
      <c r="N883" s="963"/>
      <c r="O883" s="963"/>
      <c r="P883" s="963"/>
      <c r="Q883" s="963"/>
      <c r="R883" s="963"/>
      <c r="S883" s="963"/>
      <c r="T883" s="963"/>
      <c r="U883" s="963"/>
      <c r="V883" s="963"/>
      <c r="W883" s="963"/>
      <c r="X883" s="963"/>
      <c r="Y883" s="963"/>
      <c r="Z883" s="963"/>
    </row>
    <row r="884" spans="1:26">
      <c r="A884" s="963"/>
      <c r="B884" s="963"/>
      <c r="C884" s="963"/>
      <c r="D884" s="780"/>
      <c r="E884" s="780"/>
      <c r="F884" s="986"/>
      <c r="G884" s="963"/>
      <c r="H884" s="893"/>
      <c r="I884" s="893"/>
      <c r="J884" s="893"/>
      <c r="K884" s="960"/>
      <c r="L884" s="960"/>
      <c r="M884" s="960"/>
      <c r="N884" s="963"/>
      <c r="O884" s="963"/>
      <c r="P884" s="963"/>
      <c r="Q884" s="963"/>
      <c r="R884" s="963"/>
      <c r="S884" s="963"/>
      <c r="T884" s="963"/>
      <c r="U884" s="963"/>
      <c r="V884" s="963"/>
      <c r="W884" s="963"/>
      <c r="X884" s="963"/>
      <c r="Y884" s="963"/>
      <c r="Z884" s="963"/>
    </row>
    <row r="885" spans="1:26">
      <c r="A885" s="963"/>
      <c r="B885" s="963"/>
      <c r="C885" s="963"/>
      <c r="D885" s="780"/>
      <c r="E885" s="780"/>
      <c r="F885" s="986"/>
      <c r="G885" s="963"/>
      <c r="H885" s="893"/>
      <c r="I885" s="893"/>
      <c r="J885" s="893"/>
      <c r="K885" s="960"/>
      <c r="L885" s="960"/>
      <c r="M885" s="960"/>
      <c r="N885" s="963"/>
      <c r="O885" s="963"/>
      <c r="P885" s="963"/>
      <c r="Q885" s="963"/>
      <c r="R885" s="963"/>
      <c r="S885" s="963"/>
      <c r="T885" s="963"/>
      <c r="U885" s="963"/>
      <c r="V885" s="963"/>
      <c r="W885" s="963"/>
      <c r="X885" s="963"/>
      <c r="Y885" s="963"/>
      <c r="Z885" s="963"/>
    </row>
    <row r="886" spans="1:26">
      <c r="A886" s="963"/>
      <c r="B886" s="963"/>
      <c r="C886" s="963"/>
      <c r="D886" s="780"/>
      <c r="E886" s="780"/>
      <c r="F886" s="986"/>
      <c r="G886" s="963"/>
      <c r="H886" s="893"/>
      <c r="I886" s="893"/>
      <c r="J886" s="893"/>
      <c r="K886" s="960"/>
      <c r="L886" s="960"/>
      <c r="M886" s="960"/>
      <c r="N886" s="963"/>
      <c r="O886" s="963"/>
      <c r="P886" s="963"/>
      <c r="Q886" s="963"/>
      <c r="R886" s="963"/>
      <c r="S886" s="963"/>
      <c r="T886" s="963"/>
      <c r="U886" s="963"/>
      <c r="V886" s="963"/>
      <c r="W886" s="963"/>
      <c r="X886" s="963"/>
      <c r="Y886" s="963"/>
      <c r="Z886" s="963"/>
    </row>
    <row r="887" spans="1:26">
      <c r="A887" s="963"/>
      <c r="B887" s="963"/>
      <c r="C887" s="963"/>
      <c r="D887" s="780"/>
      <c r="E887" s="780"/>
      <c r="F887" s="986"/>
      <c r="G887" s="963"/>
      <c r="H887" s="893"/>
      <c r="I887" s="893"/>
      <c r="J887" s="893"/>
      <c r="K887" s="960"/>
      <c r="L887" s="960"/>
      <c r="M887" s="960"/>
      <c r="N887" s="963"/>
      <c r="O887" s="963"/>
      <c r="P887" s="963"/>
      <c r="Q887" s="963"/>
      <c r="R887" s="963"/>
      <c r="S887" s="963"/>
      <c r="T887" s="963"/>
      <c r="U887" s="963"/>
      <c r="V887" s="963"/>
      <c r="W887" s="963"/>
      <c r="X887" s="963"/>
      <c r="Y887" s="963"/>
      <c r="Z887" s="963"/>
    </row>
    <row r="888" spans="1:26">
      <c r="A888" s="963"/>
      <c r="B888" s="963"/>
      <c r="C888" s="963"/>
      <c r="D888" s="780"/>
      <c r="E888" s="780"/>
      <c r="F888" s="986"/>
      <c r="G888" s="963"/>
      <c r="H888" s="893"/>
      <c r="I888" s="893"/>
      <c r="J888" s="893"/>
      <c r="K888" s="960"/>
      <c r="L888" s="960"/>
      <c r="M888" s="960"/>
      <c r="N888" s="963"/>
      <c r="O888" s="963"/>
      <c r="P888" s="963"/>
      <c r="Q888" s="963"/>
      <c r="R888" s="963"/>
      <c r="S888" s="963"/>
      <c r="T888" s="963"/>
      <c r="U888" s="963"/>
      <c r="V888" s="963"/>
      <c r="W888" s="963"/>
      <c r="X888" s="963"/>
      <c r="Y888" s="963"/>
      <c r="Z888" s="963"/>
    </row>
    <row r="889" spans="1:26">
      <c r="A889" s="963"/>
      <c r="B889" s="963"/>
      <c r="C889" s="963"/>
      <c r="D889" s="780"/>
      <c r="E889" s="780"/>
      <c r="F889" s="986"/>
      <c r="G889" s="963"/>
      <c r="H889" s="893"/>
      <c r="I889" s="893"/>
      <c r="J889" s="893"/>
      <c r="K889" s="960"/>
      <c r="L889" s="960"/>
      <c r="M889" s="960"/>
      <c r="N889" s="963"/>
      <c r="O889" s="963"/>
      <c r="P889" s="963"/>
      <c r="Q889" s="963"/>
      <c r="R889" s="963"/>
      <c r="S889" s="963"/>
      <c r="T889" s="963"/>
      <c r="U889" s="963"/>
      <c r="V889" s="963"/>
      <c r="W889" s="963"/>
      <c r="X889" s="963"/>
      <c r="Y889" s="963"/>
      <c r="Z889" s="963"/>
    </row>
    <row r="890" spans="1:26">
      <c r="A890" s="963"/>
      <c r="B890" s="963"/>
      <c r="C890" s="963"/>
      <c r="D890" s="780"/>
      <c r="E890" s="780"/>
      <c r="F890" s="986"/>
      <c r="G890" s="963"/>
      <c r="H890" s="893"/>
      <c r="I890" s="893"/>
      <c r="J890" s="893"/>
      <c r="K890" s="960"/>
      <c r="L890" s="960"/>
      <c r="M890" s="960"/>
      <c r="N890" s="963"/>
      <c r="O890" s="963"/>
      <c r="P890" s="963"/>
      <c r="Q890" s="963"/>
      <c r="R890" s="963"/>
      <c r="S890" s="963"/>
      <c r="T890" s="963"/>
      <c r="U890" s="963"/>
      <c r="V890" s="963"/>
      <c r="W890" s="963"/>
      <c r="X890" s="963"/>
      <c r="Y890" s="963"/>
      <c r="Z890" s="963"/>
    </row>
    <row r="891" spans="1:26">
      <c r="A891" s="963"/>
      <c r="B891" s="963"/>
      <c r="C891" s="963"/>
      <c r="D891" s="780"/>
      <c r="E891" s="780"/>
      <c r="F891" s="986"/>
      <c r="G891" s="963"/>
      <c r="H891" s="893"/>
      <c r="I891" s="893"/>
      <c r="J891" s="893"/>
      <c r="K891" s="960"/>
      <c r="L891" s="960"/>
      <c r="M891" s="960"/>
      <c r="N891" s="963"/>
      <c r="O891" s="963"/>
      <c r="P891" s="963"/>
      <c r="Q891" s="963"/>
      <c r="R891" s="963"/>
      <c r="S891" s="963"/>
      <c r="T891" s="963"/>
      <c r="U891" s="963"/>
      <c r="V891" s="963"/>
      <c r="W891" s="963"/>
      <c r="X891" s="963"/>
      <c r="Y891" s="963"/>
      <c r="Z891" s="963"/>
    </row>
    <row r="892" spans="1:26">
      <c r="A892" s="963"/>
      <c r="B892" s="963"/>
      <c r="C892" s="963"/>
      <c r="D892" s="780"/>
      <c r="E892" s="780"/>
      <c r="F892" s="986"/>
      <c r="G892" s="963"/>
      <c r="H892" s="893"/>
      <c r="I892" s="893"/>
      <c r="J892" s="893"/>
      <c r="K892" s="960"/>
      <c r="L892" s="960"/>
      <c r="M892" s="960"/>
      <c r="N892" s="963"/>
      <c r="O892" s="963"/>
      <c r="P892" s="963"/>
      <c r="Q892" s="963"/>
      <c r="R892" s="963"/>
      <c r="S892" s="963"/>
      <c r="T892" s="963"/>
      <c r="U892" s="963"/>
      <c r="V892" s="963"/>
      <c r="W892" s="963"/>
      <c r="X892" s="963"/>
      <c r="Y892" s="963"/>
      <c r="Z892" s="963"/>
    </row>
    <row r="893" spans="1:26">
      <c r="A893" s="963"/>
      <c r="B893" s="963"/>
      <c r="C893" s="963"/>
      <c r="D893" s="780"/>
      <c r="E893" s="780"/>
      <c r="F893" s="986"/>
      <c r="G893" s="963"/>
      <c r="H893" s="893"/>
      <c r="I893" s="893"/>
      <c r="J893" s="893"/>
      <c r="K893" s="960"/>
      <c r="L893" s="960"/>
      <c r="M893" s="960"/>
      <c r="N893" s="963"/>
      <c r="O893" s="963"/>
      <c r="P893" s="963"/>
      <c r="Q893" s="963"/>
      <c r="R893" s="963"/>
      <c r="S893" s="963"/>
      <c r="T893" s="963"/>
      <c r="U893" s="963"/>
      <c r="V893" s="963"/>
      <c r="W893" s="963"/>
      <c r="X893" s="963"/>
      <c r="Y893" s="963"/>
      <c r="Z893" s="963"/>
    </row>
    <row r="894" spans="1:26">
      <c r="A894" s="963"/>
      <c r="B894" s="963"/>
      <c r="C894" s="963"/>
      <c r="D894" s="780"/>
      <c r="E894" s="780"/>
      <c r="F894" s="986"/>
      <c r="G894" s="963"/>
      <c r="H894" s="893"/>
      <c r="I894" s="893"/>
      <c r="J894" s="893"/>
      <c r="K894" s="960"/>
      <c r="L894" s="960"/>
      <c r="M894" s="960"/>
      <c r="N894" s="963"/>
      <c r="O894" s="963"/>
      <c r="P894" s="963"/>
      <c r="Q894" s="963"/>
      <c r="R894" s="963"/>
      <c r="S894" s="963"/>
      <c r="T894" s="963"/>
      <c r="U894" s="963"/>
      <c r="V894" s="963"/>
      <c r="W894" s="963"/>
      <c r="X894" s="963"/>
      <c r="Y894" s="963"/>
      <c r="Z894" s="963"/>
    </row>
    <row r="895" spans="1:26">
      <c r="A895" s="963"/>
      <c r="B895" s="963"/>
      <c r="C895" s="963"/>
      <c r="D895" s="780"/>
      <c r="E895" s="780"/>
      <c r="F895" s="986"/>
      <c r="G895" s="963"/>
      <c r="H895" s="893"/>
      <c r="I895" s="893"/>
      <c r="J895" s="893"/>
      <c r="K895" s="960"/>
      <c r="L895" s="960"/>
      <c r="M895" s="960"/>
      <c r="N895" s="963"/>
      <c r="O895" s="963"/>
      <c r="P895" s="963"/>
      <c r="Q895" s="963"/>
      <c r="R895" s="963"/>
      <c r="S895" s="963"/>
      <c r="T895" s="963"/>
      <c r="U895" s="963"/>
      <c r="V895" s="963"/>
      <c r="W895" s="963"/>
      <c r="X895" s="963"/>
      <c r="Y895" s="963"/>
      <c r="Z895" s="963"/>
    </row>
    <row r="896" spans="1:26">
      <c r="A896" s="963"/>
      <c r="B896" s="963"/>
      <c r="C896" s="963"/>
      <c r="D896" s="780"/>
      <c r="E896" s="780"/>
      <c r="F896" s="986"/>
      <c r="G896" s="963"/>
      <c r="H896" s="893"/>
      <c r="I896" s="893"/>
      <c r="J896" s="893"/>
      <c r="K896" s="960"/>
      <c r="L896" s="960"/>
      <c r="M896" s="960"/>
      <c r="N896" s="963"/>
      <c r="O896" s="963"/>
      <c r="P896" s="963"/>
      <c r="Q896" s="963"/>
      <c r="R896" s="963"/>
      <c r="S896" s="963"/>
      <c r="T896" s="963"/>
      <c r="U896" s="963"/>
      <c r="V896" s="963"/>
      <c r="W896" s="963"/>
      <c r="X896" s="963"/>
      <c r="Y896" s="963"/>
      <c r="Z896" s="963"/>
    </row>
    <row r="897" spans="1:26">
      <c r="A897" s="963"/>
      <c r="B897" s="963"/>
      <c r="C897" s="963"/>
      <c r="D897" s="780"/>
      <c r="E897" s="780"/>
      <c r="F897" s="986"/>
      <c r="G897" s="963"/>
      <c r="H897" s="893"/>
      <c r="I897" s="893"/>
      <c r="J897" s="893"/>
      <c r="K897" s="960"/>
      <c r="L897" s="960"/>
      <c r="M897" s="960"/>
      <c r="N897" s="963"/>
      <c r="O897" s="963"/>
      <c r="P897" s="963"/>
      <c r="Q897" s="963"/>
      <c r="R897" s="963"/>
      <c r="S897" s="963"/>
      <c r="T897" s="963"/>
      <c r="U897" s="963"/>
      <c r="V897" s="963"/>
      <c r="W897" s="963"/>
      <c r="X897" s="963"/>
      <c r="Y897" s="963"/>
      <c r="Z897" s="963"/>
    </row>
    <row r="898" spans="1:26">
      <c r="A898" s="963"/>
      <c r="B898" s="963"/>
      <c r="C898" s="963"/>
      <c r="D898" s="780"/>
      <c r="E898" s="780"/>
      <c r="F898" s="986"/>
      <c r="G898" s="963"/>
      <c r="H898" s="893"/>
      <c r="I898" s="893"/>
      <c r="J898" s="893"/>
      <c r="K898" s="960"/>
      <c r="L898" s="960"/>
      <c r="M898" s="960"/>
      <c r="N898" s="963"/>
      <c r="O898" s="963"/>
      <c r="P898" s="963"/>
      <c r="Q898" s="963"/>
      <c r="R898" s="963"/>
      <c r="S898" s="963"/>
      <c r="T898" s="963"/>
      <c r="U898" s="963"/>
      <c r="V898" s="963"/>
      <c r="W898" s="963"/>
      <c r="X898" s="963"/>
      <c r="Y898" s="963"/>
      <c r="Z898" s="963"/>
    </row>
    <row r="899" spans="1:26">
      <c r="A899" s="963"/>
      <c r="B899" s="963"/>
      <c r="C899" s="963"/>
      <c r="D899" s="780"/>
      <c r="E899" s="780"/>
      <c r="F899" s="986"/>
      <c r="G899" s="963"/>
      <c r="H899" s="893"/>
      <c r="I899" s="893"/>
      <c r="J899" s="893"/>
      <c r="K899" s="960"/>
      <c r="L899" s="960"/>
      <c r="M899" s="960"/>
      <c r="N899" s="963"/>
      <c r="O899" s="963"/>
      <c r="P899" s="963"/>
      <c r="Q899" s="963"/>
      <c r="R899" s="963"/>
      <c r="S899" s="963"/>
      <c r="T899" s="963"/>
      <c r="U899" s="963"/>
      <c r="V899" s="963"/>
      <c r="W899" s="963"/>
      <c r="X899" s="963"/>
      <c r="Y899" s="963"/>
      <c r="Z899" s="963"/>
    </row>
    <row r="900" spans="1:26">
      <c r="A900" s="963"/>
      <c r="B900" s="963"/>
      <c r="C900" s="963"/>
      <c r="D900" s="780"/>
      <c r="E900" s="780"/>
      <c r="F900" s="986"/>
      <c r="G900" s="963"/>
      <c r="H900" s="893"/>
      <c r="I900" s="893"/>
      <c r="J900" s="893"/>
      <c r="K900" s="960"/>
      <c r="L900" s="960"/>
      <c r="M900" s="960"/>
      <c r="N900" s="963"/>
      <c r="O900" s="963"/>
      <c r="P900" s="963"/>
      <c r="Q900" s="963"/>
      <c r="R900" s="963"/>
      <c r="S900" s="963"/>
      <c r="T900" s="963"/>
      <c r="U900" s="963"/>
      <c r="V900" s="963"/>
      <c r="W900" s="963"/>
      <c r="X900" s="963"/>
      <c r="Y900" s="963"/>
      <c r="Z900" s="963"/>
    </row>
    <row r="901" spans="1:26">
      <c r="A901" s="963"/>
      <c r="B901" s="963"/>
      <c r="C901" s="963"/>
      <c r="D901" s="780"/>
      <c r="E901" s="780"/>
      <c r="F901" s="986"/>
      <c r="G901" s="963"/>
      <c r="H901" s="893"/>
      <c r="I901" s="893"/>
      <c r="J901" s="893"/>
      <c r="K901" s="960"/>
      <c r="L901" s="960"/>
      <c r="M901" s="960"/>
      <c r="N901" s="963"/>
      <c r="O901" s="963"/>
      <c r="P901" s="963"/>
      <c r="Q901" s="963"/>
      <c r="R901" s="963"/>
      <c r="S901" s="963"/>
      <c r="T901" s="963"/>
      <c r="U901" s="963"/>
      <c r="V901" s="963"/>
      <c r="W901" s="963"/>
      <c r="X901" s="963"/>
      <c r="Y901" s="963"/>
      <c r="Z901" s="963"/>
    </row>
    <row r="902" spans="1:26">
      <c r="A902" s="963"/>
      <c r="B902" s="963"/>
      <c r="C902" s="963"/>
      <c r="D902" s="780"/>
      <c r="E902" s="780"/>
      <c r="F902" s="986"/>
      <c r="G902" s="963"/>
      <c r="H902" s="893"/>
      <c r="I902" s="893"/>
      <c r="J902" s="893"/>
      <c r="K902" s="960"/>
      <c r="L902" s="960"/>
      <c r="M902" s="960"/>
      <c r="N902" s="963"/>
      <c r="O902" s="963"/>
      <c r="P902" s="963"/>
      <c r="Q902" s="963"/>
      <c r="R902" s="963"/>
      <c r="S902" s="963"/>
      <c r="T902" s="963"/>
      <c r="U902" s="963"/>
      <c r="V902" s="963"/>
      <c r="W902" s="963"/>
      <c r="X902" s="963"/>
      <c r="Y902" s="963"/>
      <c r="Z902" s="963"/>
    </row>
    <row r="903" spans="1:26">
      <c r="A903" s="963"/>
      <c r="B903" s="963"/>
      <c r="C903" s="963"/>
      <c r="D903" s="780"/>
      <c r="E903" s="780"/>
      <c r="F903" s="986"/>
      <c r="G903" s="963"/>
      <c r="H903" s="893"/>
      <c r="I903" s="893"/>
      <c r="J903" s="893"/>
      <c r="K903" s="960"/>
      <c r="L903" s="960"/>
      <c r="M903" s="960"/>
      <c r="N903" s="963"/>
      <c r="O903" s="963"/>
      <c r="P903" s="963"/>
      <c r="Q903" s="963"/>
      <c r="R903" s="963"/>
      <c r="S903" s="963"/>
      <c r="T903" s="963"/>
      <c r="U903" s="963"/>
      <c r="V903" s="963"/>
      <c r="W903" s="963"/>
      <c r="X903" s="963"/>
      <c r="Y903" s="963"/>
      <c r="Z903" s="963"/>
    </row>
    <row r="904" spans="1:26">
      <c r="A904" s="963"/>
      <c r="B904" s="963"/>
      <c r="C904" s="963"/>
      <c r="D904" s="780"/>
      <c r="E904" s="780"/>
      <c r="F904" s="986"/>
      <c r="G904" s="963"/>
      <c r="H904" s="893"/>
      <c r="I904" s="893"/>
      <c r="J904" s="893"/>
      <c r="K904" s="960"/>
      <c r="L904" s="960"/>
      <c r="M904" s="960"/>
      <c r="N904" s="963"/>
      <c r="O904" s="963"/>
      <c r="P904" s="963"/>
      <c r="Q904" s="963"/>
      <c r="R904" s="963"/>
      <c r="S904" s="963"/>
      <c r="T904" s="963"/>
      <c r="U904" s="963"/>
      <c r="V904" s="963"/>
      <c r="W904" s="963"/>
      <c r="X904" s="963"/>
      <c r="Y904" s="963"/>
      <c r="Z904" s="963"/>
    </row>
    <row r="905" spans="1:26">
      <c r="A905" s="963"/>
      <c r="B905" s="963"/>
      <c r="C905" s="963"/>
      <c r="D905" s="780"/>
      <c r="E905" s="780"/>
      <c r="F905" s="986"/>
      <c r="G905" s="963"/>
      <c r="H905" s="893"/>
      <c r="I905" s="893"/>
      <c r="J905" s="893"/>
      <c r="K905" s="960"/>
      <c r="L905" s="960"/>
      <c r="M905" s="960"/>
      <c r="N905" s="963"/>
      <c r="O905" s="963"/>
      <c r="P905" s="963"/>
      <c r="Q905" s="963"/>
      <c r="R905" s="963"/>
      <c r="S905" s="963"/>
      <c r="T905" s="963"/>
      <c r="U905" s="963"/>
      <c r="V905" s="963"/>
      <c r="W905" s="963"/>
      <c r="X905" s="963"/>
      <c r="Y905" s="963"/>
      <c r="Z905" s="963"/>
    </row>
    <row r="906" spans="1:26">
      <c r="A906" s="963"/>
      <c r="B906" s="963"/>
      <c r="C906" s="963"/>
      <c r="D906" s="780"/>
      <c r="E906" s="780"/>
      <c r="F906" s="986"/>
      <c r="G906" s="963"/>
      <c r="H906" s="893"/>
      <c r="I906" s="893"/>
      <c r="J906" s="893"/>
      <c r="K906" s="960"/>
      <c r="L906" s="960"/>
      <c r="M906" s="960"/>
      <c r="N906" s="963"/>
      <c r="O906" s="963"/>
      <c r="P906" s="963"/>
      <c r="Q906" s="963"/>
      <c r="R906" s="963"/>
      <c r="S906" s="963"/>
      <c r="T906" s="963"/>
      <c r="U906" s="963"/>
      <c r="V906" s="963"/>
      <c r="W906" s="963"/>
      <c r="X906" s="963"/>
      <c r="Y906" s="963"/>
      <c r="Z906" s="963"/>
    </row>
    <row r="907" spans="1:26">
      <c r="A907" s="963"/>
      <c r="B907" s="963"/>
      <c r="C907" s="963"/>
      <c r="D907" s="780"/>
      <c r="E907" s="780"/>
      <c r="F907" s="986"/>
      <c r="G907" s="963"/>
      <c r="H907" s="893"/>
      <c r="I907" s="893"/>
      <c r="J907" s="893"/>
      <c r="K907" s="960"/>
      <c r="L907" s="960"/>
      <c r="M907" s="960"/>
      <c r="N907" s="963"/>
      <c r="O907" s="963"/>
      <c r="P907" s="963"/>
      <c r="Q907" s="963"/>
      <c r="R907" s="963"/>
      <c r="S907" s="963"/>
      <c r="T907" s="963"/>
      <c r="U907" s="963"/>
      <c r="V907" s="963"/>
      <c r="W907" s="963"/>
      <c r="X907" s="963"/>
      <c r="Y907" s="963"/>
      <c r="Z907" s="963"/>
    </row>
    <row r="908" spans="1:26">
      <c r="A908" s="963"/>
      <c r="B908" s="963"/>
      <c r="C908" s="963"/>
      <c r="D908" s="780"/>
      <c r="E908" s="780"/>
      <c r="F908" s="986"/>
      <c r="G908" s="963"/>
      <c r="H908" s="893"/>
      <c r="I908" s="893"/>
      <c r="J908" s="893"/>
      <c r="K908" s="960"/>
      <c r="L908" s="960"/>
      <c r="M908" s="960"/>
      <c r="N908" s="963"/>
      <c r="O908" s="963"/>
      <c r="P908" s="963"/>
      <c r="Q908" s="963"/>
      <c r="R908" s="963"/>
      <c r="S908" s="963"/>
      <c r="T908" s="963"/>
      <c r="U908" s="963"/>
      <c r="V908" s="963"/>
      <c r="W908" s="963"/>
      <c r="X908" s="963"/>
      <c r="Y908" s="963"/>
      <c r="Z908" s="963"/>
    </row>
    <row r="909" spans="1:26">
      <c r="A909" s="963"/>
      <c r="B909" s="963"/>
      <c r="C909" s="963"/>
      <c r="D909" s="780"/>
      <c r="E909" s="780"/>
      <c r="F909" s="986"/>
      <c r="G909" s="963"/>
      <c r="H909" s="893"/>
      <c r="I909" s="893"/>
      <c r="J909" s="893"/>
      <c r="K909" s="960"/>
      <c r="L909" s="960"/>
      <c r="M909" s="960"/>
      <c r="N909" s="963"/>
      <c r="O909" s="963"/>
      <c r="P909" s="963"/>
      <c r="Q909" s="963"/>
      <c r="R909" s="963"/>
      <c r="S909" s="963"/>
      <c r="T909" s="963"/>
      <c r="U909" s="963"/>
      <c r="V909" s="963"/>
      <c r="W909" s="963"/>
      <c r="X909" s="963"/>
      <c r="Y909" s="963"/>
      <c r="Z909" s="963"/>
    </row>
    <row r="910" spans="1:26">
      <c r="A910" s="963"/>
      <c r="B910" s="963"/>
      <c r="C910" s="963"/>
      <c r="D910" s="780"/>
      <c r="E910" s="780"/>
      <c r="F910" s="986"/>
      <c r="G910" s="963"/>
      <c r="H910" s="893"/>
      <c r="I910" s="893"/>
      <c r="J910" s="893"/>
      <c r="K910" s="960"/>
      <c r="L910" s="960"/>
      <c r="M910" s="960"/>
      <c r="N910" s="963"/>
      <c r="O910" s="963"/>
      <c r="P910" s="963"/>
      <c r="Q910" s="963"/>
      <c r="R910" s="963"/>
      <c r="S910" s="963"/>
      <c r="T910" s="963"/>
      <c r="U910" s="963"/>
      <c r="V910" s="963"/>
      <c r="W910" s="963"/>
      <c r="X910" s="963"/>
      <c r="Y910" s="963"/>
      <c r="Z910" s="963"/>
    </row>
    <row r="911" spans="1:26">
      <c r="A911" s="963"/>
      <c r="B911" s="963"/>
      <c r="C911" s="963"/>
      <c r="D911" s="780"/>
      <c r="E911" s="780"/>
      <c r="F911" s="986"/>
      <c r="G911" s="963"/>
      <c r="H911" s="893"/>
      <c r="I911" s="893"/>
      <c r="J911" s="893"/>
      <c r="K911" s="960"/>
      <c r="L911" s="960"/>
      <c r="M911" s="960"/>
      <c r="N911" s="963"/>
      <c r="O911" s="963"/>
      <c r="P911" s="963"/>
      <c r="Q911" s="963"/>
      <c r="R911" s="963"/>
      <c r="S911" s="963"/>
      <c r="T911" s="963"/>
      <c r="U911" s="963"/>
      <c r="V911" s="963"/>
      <c r="W911" s="963"/>
      <c r="X911" s="963"/>
      <c r="Y911" s="963"/>
      <c r="Z911" s="963"/>
    </row>
    <row r="912" spans="1:26">
      <c r="A912" s="963"/>
      <c r="B912" s="963"/>
      <c r="C912" s="963"/>
      <c r="D912" s="780"/>
      <c r="E912" s="780"/>
      <c r="F912" s="986"/>
      <c r="G912" s="963"/>
      <c r="H912" s="893"/>
      <c r="I912" s="893"/>
      <c r="J912" s="893"/>
      <c r="K912" s="960"/>
      <c r="L912" s="960"/>
      <c r="M912" s="960"/>
      <c r="N912" s="963"/>
      <c r="O912" s="963"/>
      <c r="P912" s="963"/>
      <c r="Q912" s="963"/>
      <c r="R912" s="963"/>
      <c r="S912" s="963"/>
      <c r="T912" s="963"/>
      <c r="U912" s="963"/>
      <c r="V912" s="963"/>
      <c r="W912" s="963"/>
      <c r="X912" s="963"/>
      <c r="Y912" s="963"/>
      <c r="Z912" s="963"/>
    </row>
    <row r="913" spans="1:26">
      <c r="A913" s="963"/>
      <c r="B913" s="963"/>
      <c r="C913" s="963"/>
      <c r="D913" s="780"/>
      <c r="E913" s="780"/>
      <c r="F913" s="986"/>
      <c r="G913" s="963"/>
      <c r="H913" s="893"/>
      <c r="I913" s="893"/>
      <c r="J913" s="893"/>
      <c r="K913" s="960"/>
      <c r="L913" s="960"/>
      <c r="M913" s="960"/>
      <c r="N913" s="963"/>
      <c r="O913" s="963"/>
      <c r="P913" s="963"/>
      <c r="Q913" s="963"/>
      <c r="R913" s="963"/>
      <c r="S913" s="963"/>
      <c r="T913" s="963"/>
      <c r="U913" s="963"/>
      <c r="V913" s="963"/>
      <c r="W913" s="963"/>
      <c r="X913" s="963"/>
      <c r="Y913" s="963"/>
      <c r="Z913" s="963"/>
    </row>
    <row r="914" spans="1:26">
      <c r="A914" s="963"/>
      <c r="B914" s="963"/>
      <c r="C914" s="963"/>
      <c r="D914" s="780"/>
      <c r="E914" s="780"/>
      <c r="F914" s="986"/>
      <c r="G914" s="963"/>
      <c r="H914" s="893"/>
      <c r="I914" s="893"/>
      <c r="J914" s="893"/>
      <c r="K914" s="960"/>
      <c r="L914" s="960"/>
      <c r="M914" s="960"/>
      <c r="N914" s="963"/>
      <c r="O914" s="963"/>
      <c r="P914" s="963"/>
      <c r="Q914" s="963"/>
      <c r="R914" s="963"/>
      <c r="S914" s="963"/>
      <c r="T914" s="963"/>
      <c r="U914" s="963"/>
      <c r="V914" s="963"/>
      <c r="W914" s="963"/>
      <c r="X914" s="963"/>
      <c r="Y914" s="963"/>
      <c r="Z914" s="963"/>
    </row>
    <row r="915" spans="1:26">
      <c r="A915" s="963"/>
      <c r="B915" s="963"/>
      <c r="C915" s="963"/>
      <c r="D915" s="780"/>
      <c r="E915" s="780"/>
      <c r="F915" s="986"/>
      <c r="G915" s="963"/>
      <c r="H915" s="893"/>
      <c r="I915" s="893"/>
      <c r="J915" s="893"/>
      <c r="K915" s="960"/>
      <c r="L915" s="960"/>
      <c r="M915" s="960"/>
      <c r="N915" s="963"/>
      <c r="O915" s="963"/>
      <c r="P915" s="963"/>
      <c r="Q915" s="963"/>
      <c r="R915" s="963"/>
      <c r="S915" s="963"/>
      <c r="T915" s="963"/>
      <c r="U915" s="963"/>
      <c r="V915" s="963"/>
      <c r="W915" s="963"/>
      <c r="X915" s="963"/>
      <c r="Y915" s="963"/>
      <c r="Z915" s="963"/>
    </row>
    <row r="916" spans="1:26">
      <c r="A916" s="963"/>
      <c r="B916" s="963"/>
      <c r="C916" s="963"/>
      <c r="D916" s="780"/>
      <c r="E916" s="780"/>
      <c r="F916" s="986"/>
      <c r="G916" s="963"/>
      <c r="H916" s="893"/>
      <c r="I916" s="893"/>
      <c r="J916" s="893"/>
      <c r="K916" s="960"/>
      <c r="L916" s="960"/>
      <c r="M916" s="960"/>
      <c r="N916" s="963"/>
      <c r="O916" s="963"/>
      <c r="P916" s="963"/>
      <c r="Q916" s="963"/>
      <c r="R916" s="963"/>
      <c r="S916" s="963"/>
      <c r="T916" s="963"/>
      <c r="U916" s="963"/>
      <c r="V916" s="963"/>
      <c r="W916" s="963"/>
      <c r="X916" s="963"/>
      <c r="Y916" s="963"/>
      <c r="Z916" s="963"/>
    </row>
    <row r="917" spans="1:26">
      <c r="A917" s="963"/>
      <c r="B917" s="963"/>
      <c r="C917" s="963"/>
      <c r="D917" s="780"/>
      <c r="E917" s="780"/>
      <c r="F917" s="986"/>
      <c r="G917" s="963"/>
      <c r="H917" s="893"/>
      <c r="I917" s="893"/>
      <c r="J917" s="893"/>
      <c r="K917" s="960"/>
      <c r="L917" s="960"/>
      <c r="M917" s="960"/>
      <c r="N917" s="963"/>
      <c r="O917" s="963"/>
      <c r="P917" s="963"/>
      <c r="Q917" s="963"/>
      <c r="R917" s="963"/>
      <c r="S917" s="963"/>
      <c r="T917" s="963"/>
      <c r="U917" s="963"/>
      <c r="V917" s="963"/>
      <c r="W917" s="963"/>
      <c r="X917" s="963"/>
      <c r="Y917" s="963"/>
      <c r="Z917" s="963"/>
    </row>
    <row r="918" spans="1:26">
      <c r="A918" s="963"/>
      <c r="B918" s="963"/>
      <c r="C918" s="963"/>
      <c r="D918" s="780"/>
      <c r="E918" s="780"/>
      <c r="F918" s="986"/>
      <c r="G918" s="963"/>
      <c r="H918" s="893"/>
      <c r="I918" s="893"/>
      <c r="J918" s="893"/>
      <c r="K918" s="960"/>
      <c r="L918" s="960"/>
      <c r="M918" s="960"/>
      <c r="N918" s="963"/>
      <c r="O918" s="963"/>
      <c r="P918" s="963"/>
      <c r="Q918" s="963"/>
      <c r="R918" s="963"/>
      <c r="S918" s="963"/>
      <c r="T918" s="963"/>
      <c r="U918" s="963"/>
      <c r="V918" s="963"/>
      <c r="W918" s="963"/>
      <c r="X918" s="963"/>
      <c r="Y918" s="963"/>
      <c r="Z918" s="963"/>
    </row>
    <row r="919" spans="1:26">
      <c r="A919" s="963"/>
      <c r="B919" s="963"/>
      <c r="C919" s="963"/>
      <c r="D919" s="780"/>
      <c r="E919" s="780"/>
      <c r="F919" s="986"/>
      <c r="G919" s="963"/>
      <c r="H919" s="893"/>
      <c r="I919" s="893"/>
      <c r="J919" s="893"/>
      <c r="K919" s="960"/>
      <c r="L919" s="960"/>
      <c r="M919" s="960"/>
      <c r="N919" s="963"/>
      <c r="O919" s="963"/>
      <c r="P919" s="963"/>
      <c r="Q919" s="963"/>
      <c r="R919" s="963"/>
      <c r="S919" s="963"/>
      <c r="T919" s="963"/>
      <c r="U919" s="963"/>
      <c r="V919" s="963"/>
      <c r="W919" s="963"/>
      <c r="X919" s="963"/>
      <c r="Y919" s="963"/>
      <c r="Z919" s="963"/>
    </row>
    <row r="920" spans="1:26">
      <c r="A920" s="963"/>
      <c r="B920" s="963"/>
      <c r="C920" s="963"/>
      <c r="D920" s="780"/>
      <c r="E920" s="780"/>
      <c r="F920" s="986"/>
      <c r="G920" s="963"/>
      <c r="H920" s="893"/>
      <c r="I920" s="893"/>
      <c r="J920" s="893"/>
      <c r="K920" s="960"/>
      <c r="L920" s="960"/>
      <c r="M920" s="960"/>
      <c r="N920" s="963"/>
      <c r="O920" s="963"/>
      <c r="P920" s="963"/>
      <c r="Q920" s="963"/>
      <c r="R920" s="963"/>
      <c r="S920" s="963"/>
      <c r="T920" s="963"/>
      <c r="U920" s="963"/>
      <c r="V920" s="963"/>
      <c r="W920" s="963"/>
      <c r="X920" s="963"/>
      <c r="Y920" s="963"/>
      <c r="Z920" s="963"/>
    </row>
    <row r="921" spans="1:26">
      <c r="A921" s="963"/>
      <c r="B921" s="963"/>
      <c r="C921" s="963"/>
      <c r="D921" s="780"/>
      <c r="E921" s="780"/>
      <c r="F921" s="986"/>
      <c r="G921" s="963"/>
      <c r="H921" s="893"/>
      <c r="I921" s="893"/>
      <c r="J921" s="893"/>
      <c r="K921" s="960"/>
      <c r="L921" s="960"/>
      <c r="M921" s="960"/>
      <c r="N921" s="963"/>
      <c r="O921" s="963"/>
      <c r="P921" s="963"/>
      <c r="Q921" s="963"/>
      <c r="R921" s="963"/>
      <c r="S921" s="963"/>
      <c r="T921" s="963"/>
      <c r="U921" s="963"/>
      <c r="V921" s="963"/>
      <c r="W921" s="963"/>
      <c r="X921" s="963"/>
      <c r="Y921" s="963"/>
      <c r="Z921" s="963"/>
    </row>
    <row r="922" spans="1:26">
      <c r="A922" s="963"/>
      <c r="B922" s="963"/>
      <c r="C922" s="963"/>
      <c r="D922" s="780"/>
      <c r="E922" s="780"/>
      <c r="F922" s="986"/>
      <c r="G922" s="963"/>
      <c r="H922" s="893"/>
      <c r="I922" s="893"/>
      <c r="J922" s="893"/>
      <c r="K922" s="960"/>
      <c r="L922" s="960"/>
      <c r="M922" s="960"/>
      <c r="N922" s="963"/>
      <c r="O922" s="963"/>
      <c r="P922" s="963"/>
      <c r="Q922" s="963"/>
      <c r="R922" s="963"/>
      <c r="S922" s="963"/>
      <c r="T922" s="963"/>
      <c r="U922" s="963"/>
      <c r="V922" s="963"/>
      <c r="W922" s="963"/>
      <c r="X922" s="963"/>
      <c r="Y922" s="963"/>
      <c r="Z922" s="963"/>
    </row>
    <row r="923" spans="1:26">
      <c r="A923" s="963"/>
      <c r="B923" s="963"/>
      <c r="C923" s="963"/>
      <c r="D923" s="780"/>
      <c r="E923" s="780"/>
      <c r="F923" s="986"/>
      <c r="G923" s="963"/>
      <c r="H923" s="893"/>
      <c r="I923" s="893"/>
      <c r="J923" s="893"/>
      <c r="K923" s="960"/>
      <c r="L923" s="960"/>
      <c r="M923" s="960"/>
      <c r="N923" s="963"/>
      <c r="O923" s="963"/>
      <c r="P923" s="963"/>
      <c r="Q923" s="963"/>
      <c r="R923" s="963"/>
      <c r="S923" s="963"/>
      <c r="T923" s="963"/>
      <c r="U923" s="963"/>
      <c r="V923" s="963"/>
      <c r="W923" s="963"/>
      <c r="X923" s="963"/>
      <c r="Y923" s="963"/>
      <c r="Z923" s="963"/>
    </row>
    <row r="924" spans="1:26">
      <c r="A924" s="963"/>
      <c r="B924" s="963"/>
      <c r="C924" s="963"/>
      <c r="D924" s="780"/>
      <c r="E924" s="780"/>
      <c r="F924" s="986"/>
      <c r="G924" s="963"/>
      <c r="H924" s="893"/>
      <c r="I924" s="893"/>
      <c r="J924" s="893"/>
      <c r="K924" s="960"/>
      <c r="L924" s="960"/>
      <c r="M924" s="960"/>
      <c r="N924" s="963"/>
      <c r="O924" s="963"/>
      <c r="P924" s="963"/>
      <c r="Q924" s="963"/>
      <c r="R924" s="963"/>
      <c r="S924" s="963"/>
      <c r="T924" s="963"/>
      <c r="U924" s="963"/>
      <c r="V924" s="963"/>
      <c r="W924" s="963"/>
      <c r="X924" s="963"/>
      <c r="Y924" s="963"/>
      <c r="Z924" s="963"/>
    </row>
    <row r="925" spans="1:26">
      <c r="A925" s="963"/>
      <c r="B925" s="963"/>
      <c r="C925" s="963"/>
      <c r="D925" s="780"/>
      <c r="E925" s="780"/>
      <c r="F925" s="986"/>
      <c r="G925" s="963"/>
      <c r="H925" s="893"/>
      <c r="I925" s="893"/>
      <c r="J925" s="893"/>
      <c r="K925" s="960"/>
      <c r="L925" s="960"/>
      <c r="M925" s="960"/>
      <c r="N925" s="963"/>
      <c r="O925" s="963"/>
      <c r="P925" s="963"/>
      <c r="Q925" s="963"/>
      <c r="R925" s="963"/>
      <c r="S925" s="963"/>
      <c r="T925" s="963"/>
      <c r="U925" s="963"/>
      <c r="V925" s="963"/>
      <c r="W925" s="963"/>
      <c r="X925" s="963"/>
      <c r="Y925" s="963"/>
      <c r="Z925" s="963"/>
    </row>
    <row r="926" spans="1:26">
      <c r="A926" s="963"/>
      <c r="B926" s="963"/>
      <c r="C926" s="963"/>
      <c r="D926" s="780"/>
      <c r="E926" s="780"/>
      <c r="F926" s="986"/>
      <c r="G926" s="963"/>
      <c r="H926" s="893"/>
      <c r="I926" s="893"/>
      <c r="J926" s="893"/>
      <c r="K926" s="960"/>
      <c r="L926" s="960"/>
      <c r="M926" s="960"/>
      <c r="N926" s="963"/>
      <c r="O926" s="963"/>
      <c r="P926" s="963"/>
      <c r="Q926" s="963"/>
      <c r="R926" s="963"/>
      <c r="S926" s="963"/>
      <c r="T926" s="963"/>
      <c r="U926" s="963"/>
      <c r="V926" s="963"/>
      <c r="W926" s="963"/>
      <c r="X926" s="963"/>
      <c r="Y926" s="963"/>
      <c r="Z926" s="963"/>
    </row>
    <row r="927" spans="1:26">
      <c r="A927" s="963"/>
      <c r="B927" s="963"/>
      <c r="C927" s="963"/>
      <c r="D927" s="780"/>
      <c r="E927" s="780"/>
      <c r="F927" s="986"/>
      <c r="G927" s="963"/>
      <c r="H927" s="893"/>
      <c r="I927" s="893"/>
      <c r="J927" s="893"/>
      <c r="K927" s="960"/>
      <c r="L927" s="960"/>
      <c r="M927" s="960"/>
      <c r="N927" s="963"/>
      <c r="O927" s="963"/>
      <c r="P927" s="963"/>
      <c r="Q927" s="963"/>
      <c r="R927" s="963"/>
      <c r="S927" s="963"/>
      <c r="T927" s="963"/>
      <c r="U927" s="963"/>
      <c r="V927" s="963"/>
      <c r="W927" s="963"/>
      <c r="X927" s="963"/>
      <c r="Y927" s="963"/>
      <c r="Z927" s="963"/>
    </row>
    <row r="928" spans="1:26">
      <c r="A928" s="963"/>
      <c r="B928" s="963"/>
      <c r="C928" s="963"/>
      <c r="D928" s="780"/>
      <c r="E928" s="780"/>
      <c r="F928" s="986"/>
      <c r="G928" s="963"/>
      <c r="H928" s="893"/>
      <c r="I928" s="893"/>
      <c r="J928" s="893"/>
      <c r="K928" s="960"/>
      <c r="L928" s="960"/>
      <c r="M928" s="960"/>
      <c r="N928" s="963"/>
      <c r="O928" s="963"/>
      <c r="P928" s="963"/>
      <c r="Q928" s="963"/>
      <c r="R928" s="963"/>
      <c r="S928" s="963"/>
      <c r="T928" s="963"/>
      <c r="U928" s="963"/>
      <c r="V928" s="963"/>
      <c r="W928" s="963"/>
      <c r="X928" s="963"/>
      <c r="Y928" s="963"/>
      <c r="Z928" s="963"/>
    </row>
    <row r="929" spans="1:26">
      <c r="A929" s="963"/>
      <c r="B929" s="963"/>
      <c r="C929" s="963"/>
      <c r="D929" s="780"/>
      <c r="E929" s="780"/>
      <c r="F929" s="986"/>
      <c r="G929" s="963"/>
      <c r="H929" s="893"/>
      <c r="I929" s="893"/>
      <c r="J929" s="893"/>
      <c r="K929" s="960"/>
      <c r="L929" s="960"/>
      <c r="M929" s="960"/>
      <c r="N929" s="963"/>
      <c r="O929" s="963"/>
      <c r="P929" s="963"/>
      <c r="Q929" s="963"/>
      <c r="R929" s="963"/>
      <c r="S929" s="963"/>
      <c r="T929" s="963"/>
      <c r="U929" s="963"/>
      <c r="V929" s="963"/>
      <c r="W929" s="963"/>
      <c r="X929" s="963"/>
      <c r="Y929" s="963"/>
      <c r="Z929" s="963"/>
    </row>
    <row r="930" spans="1:26">
      <c r="A930" s="963"/>
      <c r="B930" s="963"/>
      <c r="C930" s="963"/>
      <c r="D930" s="780"/>
      <c r="E930" s="780"/>
      <c r="F930" s="986"/>
      <c r="G930" s="963"/>
      <c r="H930" s="893"/>
      <c r="I930" s="893"/>
      <c r="J930" s="893"/>
      <c r="K930" s="960"/>
      <c r="L930" s="960"/>
      <c r="M930" s="960"/>
      <c r="N930" s="963"/>
      <c r="O930" s="963"/>
      <c r="P930" s="963"/>
      <c r="Q930" s="963"/>
      <c r="R930" s="963"/>
      <c r="S930" s="963"/>
      <c r="T930" s="963"/>
      <c r="U930" s="963"/>
      <c r="V930" s="963"/>
      <c r="W930" s="963"/>
      <c r="X930" s="963"/>
      <c r="Y930" s="963"/>
      <c r="Z930" s="963"/>
    </row>
    <row r="931" spans="1:26">
      <c r="A931" s="963"/>
      <c r="B931" s="963"/>
      <c r="C931" s="963"/>
      <c r="D931" s="780"/>
      <c r="E931" s="780"/>
      <c r="F931" s="986"/>
      <c r="G931" s="963"/>
      <c r="H931" s="893"/>
      <c r="I931" s="893"/>
      <c r="J931" s="893"/>
      <c r="K931" s="960"/>
      <c r="L931" s="960"/>
      <c r="M931" s="960"/>
      <c r="N931" s="963"/>
      <c r="O931" s="963"/>
      <c r="P931" s="963"/>
      <c r="Q931" s="963"/>
      <c r="R931" s="963"/>
      <c r="S931" s="963"/>
      <c r="T931" s="963"/>
      <c r="U931" s="963"/>
      <c r="V931" s="963"/>
      <c r="W931" s="963"/>
      <c r="X931" s="963"/>
      <c r="Y931" s="963"/>
      <c r="Z931" s="963"/>
    </row>
    <row r="932" spans="1:26">
      <c r="A932" s="963"/>
      <c r="B932" s="963"/>
      <c r="C932" s="963"/>
      <c r="D932" s="780"/>
      <c r="E932" s="780"/>
      <c r="F932" s="986"/>
      <c r="G932" s="963"/>
      <c r="H932" s="893"/>
      <c r="I932" s="893"/>
      <c r="J932" s="893"/>
      <c r="K932" s="960"/>
      <c r="L932" s="960"/>
      <c r="M932" s="960"/>
      <c r="N932" s="963"/>
      <c r="O932" s="963"/>
      <c r="P932" s="963"/>
      <c r="Q932" s="963"/>
      <c r="R932" s="963"/>
      <c r="S932" s="963"/>
      <c r="T932" s="963"/>
      <c r="U932" s="963"/>
      <c r="V932" s="963"/>
      <c r="W932" s="963"/>
      <c r="X932" s="963"/>
      <c r="Y932" s="963"/>
      <c r="Z932" s="963"/>
    </row>
    <row r="933" spans="1:26">
      <c r="A933" s="963"/>
      <c r="B933" s="963"/>
      <c r="C933" s="963"/>
      <c r="D933" s="780"/>
      <c r="E933" s="780"/>
      <c r="F933" s="986"/>
      <c r="G933" s="963"/>
      <c r="H933" s="893"/>
      <c r="I933" s="893"/>
      <c r="J933" s="893"/>
      <c r="K933" s="960"/>
      <c r="L933" s="960"/>
      <c r="M933" s="960"/>
      <c r="N933" s="963"/>
      <c r="O933" s="963"/>
      <c r="P933" s="963"/>
      <c r="Q933" s="963"/>
      <c r="R933" s="963"/>
      <c r="S933" s="963"/>
      <c r="T933" s="963"/>
      <c r="U933" s="963"/>
      <c r="V933" s="963"/>
      <c r="W933" s="963"/>
      <c r="X933" s="963"/>
      <c r="Y933" s="963"/>
      <c r="Z933" s="963"/>
    </row>
    <row r="934" spans="1:26">
      <c r="A934" s="963"/>
      <c r="B934" s="963"/>
      <c r="C934" s="963"/>
      <c r="D934" s="780"/>
      <c r="E934" s="780"/>
      <c r="F934" s="986"/>
      <c r="G934" s="963"/>
      <c r="H934" s="893"/>
      <c r="I934" s="893"/>
      <c r="J934" s="893"/>
      <c r="K934" s="960"/>
      <c r="L934" s="960"/>
      <c r="M934" s="960"/>
      <c r="N934" s="963"/>
      <c r="O934" s="963"/>
      <c r="P934" s="963"/>
      <c r="Q934" s="963"/>
      <c r="R934" s="963"/>
      <c r="S934" s="963"/>
      <c r="T934" s="963"/>
      <c r="U934" s="963"/>
      <c r="V934" s="963"/>
      <c r="W934" s="963"/>
      <c r="X934" s="963"/>
      <c r="Y934" s="963"/>
      <c r="Z934" s="963"/>
    </row>
    <row r="935" spans="1:26">
      <c r="A935" s="963"/>
      <c r="B935" s="963"/>
      <c r="C935" s="963"/>
      <c r="D935" s="780"/>
      <c r="E935" s="780"/>
      <c r="F935" s="986"/>
      <c r="G935" s="963"/>
      <c r="H935" s="893"/>
      <c r="I935" s="893"/>
      <c r="J935" s="893"/>
      <c r="K935" s="960"/>
      <c r="L935" s="960"/>
      <c r="M935" s="960"/>
      <c r="N935" s="963"/>
      <c r="O935" s="963"/>
      <c r="P935" s="963"/>
      <c r="Q935" s="963"/>
      <c r="R935" s="963"/>
      <c r="S935" s="963"/>
      <c r="T935" s="963"/>
      <c r="U935" s="963"/>
      <c r="V935" s="963"/>
      <c r="W935" s="963"/>
      <c r="X935" s="963"/>
      <c r="Y935" s="963"/>
      <c r="Z935" s="963"/>
    </row>
    <row r="936" spans="1:26">
      <c r="A936" s="963"/>
      <c r="B936" s="963"/>
      <c r="C936" s="963"/>
      <c r="D936" s="780"/>
      <c r="E936" s="780"/>
      <c r="F936" s="986"/>
      <c r="G936" s="963"/>
      <c r="H936" s="893"/>
      <c r="I936" s="893"/>
      <c r="J936" s="893"/>
      <c r="K936" s="960"/>
      <c r="L936" s="960"/>
      <c r="M936" s="960"/>
      <c r="N936" s="963"/>
      <c r="O936" s="963"/>
      <c r="P936" s="963"/>
      <c r="Q936" s="963"/>
      <c r="R936" s="963"/>
      <c r="S936" s="963"/>
      <c r="T936" s="963"/>
      <c r="U936" s="963"/>
      <c r="V936" s="963"/>
      <c r="W936" s="963"/>
      <c r="X936" s="963"/>
      <c r="Y936" s="963"/>
      <c r="Z936" s="963"/>
    </row>
    <row r="937" spans="1:26">
      <c r="A937" s="963"/>
      <c r="B937" s="963"/>
      <c r="C937" s="963"/>
      <c r="D937" s="780"/>
      <c r="E937" s="780"/>
      <c r="F937" s="986"/>
      <c r="G937" s="963"/>
      <c r="H937" s="893"/>
      <c r="I937" s="893"/>
      <c r="J937" s="893"/>
      <c r="K937" s="960"/>
      <c r="L937" s="960"/>
      <c r="M937" s="960"/>
      <c r="N937" s="963"/>
      <c r="O937" s="963"/>
      <c r="P937" s="963"/>
      <c r="Q937" s="963"/>
      <c r="R937" s="963"/>
      <c r="S937" s="963"/>
      <c r="T937" s="963"/>
      <c r="U937" s="963"/>
      <c r="V937" s="963"/>
      <c r="W937" s="963"/>
      <c r="X937" s="963"/>
      <c r="Y937" s="963"/>
      <c r="Z937" s="963"/>
    </row>
    <row r="938" spans="1:26">
      <c r="A938" s="963"/>
      <c r="B938" s="963"/>
      <c r="C938" s="963"/>
      <c r="D938" s="780"/>
      <c r="E938" s="780"/>
      <c r="F938" s="986"/>
      <c r="G938" s="963"/>
      <c r="H938" s="893"/>
      <c r="I938" s="893"/>
      <c r="J938" s="893"/>
      <c r="K938" s="960"/>
      <c r="L938" s="960"/>
      <c r="M938" s="960"/>
      <c r="N938" s="963"/>
      <c r="O938" s="963"/>
      <c r="P938" s="963"/>
      <c r="Q938" s="963"/>
      <c r="R938" s="963"/>
      <c r="S938" s="963"/>
      <c r="T938" s="963"/>
      <c r="U938" s="963"/>
      <c r="V938" s="963"/>
      <c r="W938" s="963"/>
      <c r="X938" s="963"/>
      <c r="Y938" s="963"/>
      <c r="Z938" s="963"/>
    </row>
    <row r="939" spans="1:26">
      <c r="A939" s="963"/>
      <c r="B939" s="963"/>
      <c r="C939" s="963"/>
      <c r="D939" s="780"/>
      <c r="E939" s="780"/>
      <c r="F939" s="986"/>
      <c r="G939" s="963"/>
      <c r="H939" s="893"/>
      <c r="I939" s="893"/>
      <c r="J939" s="893"/>
      <c r="K939" s="960"/>
      <c r="L939" s="960"/>
      <c r="M939" s="960"/>
      <c r="N939" s="963"/>
      <c r="O939" s="963"/>
      <c r="P939" s="963"/>
      <c r="Q939" s="963"/>
      <c r="R939" s="963"/>
      <c r="S939" s="963"/>
      <c r="T939" s="963"/>
      <c r="U939" s="963"/>
      <c r="V939" s="963"/>
      <c r="W939" s="963"/>
      <c r="X939" s="963"/>
      <c r="Y939" s="963"/>
      <c r="Z939" s="963"/>
    </row>
    <row r="940" spans="1:26">
      <c r="A940" s="963"/>
      <c r="B940" s="963"/>
      <c r="C940" s="963"/>
      <c r="D940" s="780"/>
      <c r="E940" s="780"/>
      <c r="F940" s="986"/>
      <c r="G940" s="963"/>
      <c r="H940" s="893"/>
      <c r="I940" s="893"/>
      <c r="J940" s="893"/>
      <c r="K940" s="960"/>
      <c r="L940" s="960"/>
      <c r="M940" s="960"/>
      <c r="N940" s="963"/>
      <c r="O940" s="963"/>
      <c r="P940" s="963"/>
      <c r="Q940" s="963"/>
      <c r="R940" s="963"/>
      <c r="S940" s="963"/>
      <c r="T940" s="963"/>
      <c r="U940" s="963"/>
      <c r="V940" s="963"/>
      <c r="W940" s="963"/>
      <c r="X940" s="963"/>
      <c r="Y940" s="963"/>
      <c r="Z940" s="963"/>
    </row>
    <row r="941" spans="1:26">
      <c r="A941" s="963"/>
      <c r="B941" s="963"/>
      <c r="C941" s="963"/>
      <c r="D941" s="780"/>
      <c r="E941" s="780"/>
      <c r="F941" s="986"/>
      <c r="G941" s="963"/>
      <c r="H941" s="893"/>
      <c r="I941" s="893"/>
      <c r="J941" s="893"/>
      <c r="K941" s="960"/>
      <c r="L941" s="960"/>
      <c r="M941" s="960"/>
      <c r="N941" s="963"/>
      <c r="O941" s="963"/>
      <c r="P941" s="963"/>
      <c r="Q941" s="963"/>
      <c r="R941" s="963"/>
      <c r="S941" s="963"/>
      <c r="T941" s="963"/>
      <c r="U941" s="963"/>
      <c r="V941" s="963"/>
      <c r="W941" s="963"/>
      <c r="X941" s="963"/>
      <c r="Y941" s="963"/>
      <c r="Z941" s="963"/>
    </row>
    <row r="942" spans="1:26">
      <c r="A942" s="963"/>
      <c r="B942" s="963"/>
      <c r="C942" s="963"/>
      <c r="D942" s="780"/>
      <c r="E942" s="780"/>
      <c r="F942" s="986"/>
      <c r="G942" s="963"/>
      <c r="H942" s="893"/>
      <c r="I942" s="893"/>
      <c r="J942" s="893"/>
      <c r="K942" s="960"/>
      <c r="L942" s="960"/>
      <c r="M942" s="960"/>
      <c r="N942" s="963"/>
      <c r="O942" s="963"/>
      <c r="P942" s="963"/>
      <c r="Q942" s="963"/>
      <c r="R942" s="963"/>
      <c r="S942" s="963"/>
      <c r="T942" s="963"/>
      <c r="U942" s="963"/>
      <c r="V942" s="963"/>
      <c r="W942" s="963"/>
      <c r="X942" s="963"/>
      <c r="Y942" s="963"/>
      <c r="Z942" s="963"/>
    </row>
    <row r="943" spans="1:26">
      <c r="A943" s="963"/>
      <c r="B943" s="963"/>
      <c r="C943" s="963"/>
      <c r="D943" s="780"/>
      <c r="E943" s="780"/>
      <c r="F943" s="986"/>
      <c r="G943" s="963"/>
      <c r="H943" s="893"/>
      <c r="I943" s="893"/>
      <c r="J943" s="893"/>
      <c r="K943" s="960"/>
      <c r="L943" s="960"/>
      <c r="M943" s="960"/>
      <c r="N943" s="963"/>
      <c r="O943" s="963"/>
      <c r="P943" s="963"/>
      <c r="Q943" s="963"/>
      <c r="R943" s="963"/>
      <c r="S943" s="963"/>
      <c r="T943" s="963"/>
      <c r="U943" s="963"/>
      <c r="V943" s="963"/>
      <c r="W943" s="963"/>
      <c r="X943" s="963"/>
      <c r="Y943" s="963"/>
      <c r="Z943" s="963"/>
    </row>
    <row r="944" spans="1:26">
      <c r="A944" s="963"/>
      <c r="B944" s="963"/>
      <c r="C944" s="963"/>
      <c r="D944" s="780"/>
      <c r="E944" s="780"/>
      <c r="F944" s="986"/>
      <c r="G944" s="963"/>
      <c r="H944" s="893"/>
      <c r="I944" s="893"/>
      <c r="J944" s="893"/>
      <c r="K944" s="960"/>
      <c r="L944" s="960"/>
      <c r="M944" s="960"/>
      <c r="N944" s="963"/>
      <c r="O944" s="963"/>
      <c r="P944" s="963"/>
      <c r="Q944" s="963"/>
      <c r="R944" s="963"/>
      <c r="S944" s="963"/>
      <c r="T944" s="963"/>
      <c r="U944" s="963"/>
      <c r="V944" s="963"/>
      <c r="W944" s="963"/>
      <c r="X944" s="963"/>
      <c r="Y944" s="963"/>
      <c r="Z944" s="963"/>
    </row>
    <row r="945" spans="1:26">
      <c r="A945" s="963"/>
      <c r="B945" s="963"/>
      <c r="C945" s="963"/>
      <c r="D945" s="780"/>
      <c r="E945" s="780"/>
      <c r="F945" s="986"/>
      <c r="G945" s="963"/>
      <c r="H945" s="893"/>
      <c r="I945" s="893"/>
      <c r="J945" s="893"/>
      <c r="K945" s="960"/>
      <c r="L945" s="960"/>
      <c r="M945" s="960"/>
      <c r="N945" s="963"/>
      <c r="O945" s="963"/>
      <c r="P945" s="963"/>
      <c r="Q945" s="963"/>
      <c r="R945" s="963"/>
      <c r="S945" s="963"/>
      <c r="T945" s="963"/>
      <c r="U945" s="963"/>
      <c r="V945" s="963"/>
      <c r="W945" s="963"/>
      <c r="X945" s="963"/>
      <c r="Y945" s="963"/>
      <c r="Z945" s="963"/>
    </row>
    <row r="946" spans="1:26">
      <c r="A946" s="963"/>
      <c r="B946" s="963"/>
      <c r="C946" s="963"/>
      <c r="D946" s="780"/>
      <c r="E946" s="780"/>
      <c r="F946" s="986"/>
      <c r="G946" s="963"/>
      <c r="H946" s="893"/>
      <c r="I946" s="893"/>
      <c r="J946" s="893"/>
      <c r="K946" s="960"/>
      <c r="L946" s="960"/>
      <c r="M946" s="960"/>
      <c r="N946" s="963"/>
      <c r="O946" s="963"/>
      <c r="P946" s="963"/>
      <c r="Q946" s="963"/>
      <c r="R946" s="963"/>
      <c r="S946" s="963"/>
      <c r="T946" s="963"/>
      <c r="U946" s="963"/>
      <c r="V946" s="963"/>
      <c r="W946" s="963"/>
      <c r="X946" s="963"/>
      <c r="Y946" s="963"/>
      <c r="Z946" s="963"/>
    </row>
    <row r="947" spans="1:26">
      <c r="A947" s="963"/>
      <c r="B947" s="963"/>
      <c r="C947" s="963"/>
      <c r="D947" s="780"/>
      <c r="E947" s="780"/>
      <c r="F947" s="986"/>
      <c r="G947" s="963"/>
      <c r="H947" s="893"/>
      <c r="I947" s="893"/>
      <c r="J947" s="893"/>
      <c r="K947" s="960"/>
      <c r="L947" s="960"/>
      <c r="M947" s="960"/>
      <c r="N947" s="963"/>
      <c r="O947" s="963"/>
      <c r="P947" s="963"/>
      <c r="Q947" s="963"/>
      <c r="R947" s="963"/>
      <c r="S947" s="963"/>
      <c r="T947" s="963"/>
      <c r="U947" s="963"/>
      <c r="V947" s="963"/>
      <c r="W947" s="963"/>
      <c r="X947" s="963"/>
      <c r="Y947" s="963"/>
      <c r="Z947" s="963"/>
    </row>
    <row r="948" spans="1:26">
      <c r="A948" s="963"/>
      <c r="B948" s="963"/>
      <c r="C948" s="963"/>
      <c r="D948" s="780"/>
      <c r="E948" s="780"/>
      <c r="F948" s="986"/>
      <c r="G948" s="963"/>
      <c r="H948" s="893"/>
      <c r="I948" s="893"/>
      <c r="J948" s="893"/>
      <c r="K948" s="960"/>
      <c r="L948" s="960"/>
      <c r="M948" s="960"/>
      <c r="N948" s="963"/>
      <c r="O948" s="963"/>
      <c r="P948" s="963"/>
      <c r="Q948" s="963"/>
      <c r="R948" s="963"/>
      <c r="S948" s="963"/>
      <c r="T948" s="963"/>
      <c r="U948" s="963"/>
      <c r="V948" s="963"/>
      <c r="W948" s="963"/>
      <c r="X948" s="963"/>
      <c r="Y948" s="963"/>
      <c r="Z948" s="963"/>
    </row>
    <row r="949" spans="1:26">
      <c r="A949" s="963"/>
      <c r="B949" s="963"/>
      <c r="C949" s="963"/>
      <c r="D949" s="780"/>
      <c r="E949" s="780"/>
      <c r="F949" s="986"/>
      <c r="G949" s="963"/>
      <c r="H949" s="893"/>
      <c r="I949" s="893"/>
      <c r="J949" s="893"/>
      <c r="K949" s="960"/>
      <c r="L949" s="960"/>
      <c r="M949" s="960"/>
      <c r="N949" s="963"/>
      <c r="O949" s="963"/>
      <c r="P949" s="963"/>
      <c r="Q949" s="963"/>
      <c r="R949" s="963"/>
      <c r="S949" s="963"/>
      <c r="T949" s="963"/>
      <c r="U949" s="963"/>
      <c r="V949" s="963"/>
      <c r="W949" s="963"/>
      <c r="X949" s="963"/>
      <c r="Y949" s="963"/>
      <c r="Z949" s="963"/>
    </row>
    <row r="950" spans="1:26">
      <c r="A950" s="963"/>
      <c r="B950" s="963"/>
      <c r="C950" s="963"/>
      <c r="D950" s="780"/>
      <c r="E950" s="780"/>
      <c r="F950" s="986"/>
      <c r="G950" s="963"/>
      <c r="H950" s="893"/>
      <c r="I950" s="893"/>
      <c r="J950" s="893"/>
      <c r="K950" s="960"/>
      <c r="L950" s="960"/>
      <c r="M950" s="960"/>
      <c r="N950" s="963"/>
      <c r="O950" s="963"/>
      <c r="P950" s="963"/>
      <c r="Q950" s="963"/>
      <c r="R950" s="963"/>
      <c r="S950" s="963"/>
      <c r="T950" s="963"/>
      <c r="U950" s="963"/>
      <c r="V950" s="963"/>
      <c r="W950" s="963"/>
      <c r="X950" s="963"/>
      <c r="Y950" s="963"/>
      <c r="Z950" s="963"/>
    </row>
    <row r="951" spans="1:26">
      <c r="A951" s="963"/>
      <c r="B951" s="963"/>
      <c r="C951" s="963"/>
      <c r="D951" s="780"/>
      <c r="E951" s="780"/>
      <c r="F951" s="986"/>
      <c r="G951" s="963"/>
      <c r="H951" s="893"/>
      <c r="I951" s="893"/>
      <c r="J951" s="893"/>
      <c r="K951" s="960"/>
      <c r="L951" s="960"/>
      <c r="M951" s="960"/>
      <c r="N951" s="963"/>
      <c r="O951" s="963"/>
      <c r="P951" s="963"/>
      <c r="Q951" s="963"/>
      <c r="R951" s="963"/>
      <c r="S951" s="963"/>
      <c r="T951" s="963"/>
      <c r="U951" s="963"/>
      <c r="V951" s="963"/>
      <c r="W951" s="963"/>
      <c r="X951" s="963"/>
      <c r="Y951" s="963"/>
      <c r="Z951" s="963"/>
    </row>
    <row r="952" spans="1:26">
      <c r="A952" s="963"/>
      <c r="B952" s="963"/>
      <c r="C952" s="963"/>
      <c r="D952" s="780"/>
      <c r="E952" s="780"/>
      <c r="F952" s="986"/>
      <c r="G952" s="963"/>
      <c r="H952" s="893"/>
      <c r="I952" s="893"/>
      <c r="J952" s="893"/>
      <c r="K952" s="960"/>
      <c r="L952" s="960"/>
      <c r="M952" s="960"/>
      <c r="N952" s="963"/>
      <c r="O952" s="963"/>
      <c r="P952" s="963"/>
      <c r="Q952" s="963"/>
      <c r="R952" s="963"/>
      <c r="S952" s="963"/>
      <c r="T952" s="963"/>
      <c r="U952" s="963"/>
      <c r="V952" s="963"/>
      <c r="W952" s="963"/>
      <c r="X952" s="963"/>
      <c r="Y952" s="963"/>
      <c r="Z952" s="963"/>
    </row>
    <row r="953" spans="1:26">
      <c r="A953" s="963"/>
      <c r="B953" s="963"/>
      <c r="C953" s="963"/>
      <c r="D953" s="780"/>
      <c r="E953" s="780"/>
      <c r="F953" s="986"/>
      <c r="G953" s="963"/>
      <c r="H953" s="893"/>
      <c r="I953" s="893"/>
      <c r="J953" s="893"/>
      <c r="K953" s="960"/>
      <c r="L953" s="960"/>
      <c r="M953" s="960"/>
      <c r="N953" s="963"/>
      <c r="O953" s="963"/>
      <c r="P953" s="963"/>
      <c r="Q953" s="963"/>
      <c r="R953" s="963"/>
      <c r="S953" s="963"/>
      <c r="T953" s="963"/>
      <c r="U953" s="963"/>
      <c r="V953" s="963"/>
      <c r="W953" s="963"/>
      <c r="X953" s="963"/>
      <c r="Y953" s="963"/>
      <c r="Z953" s="963"/>
    </row>
    <row r="954" spans="1:26">
      <c r="A954" s="963"/>
      <c r="B954" s="963"/>
      <c r="C954" s="963"/>
      <c r="D954" s="780"/>
      <c r="E954" s="780"/>
      <c r="F954" s="986"/>
      <c r="G954" s="963"/>
      <c r="H954" s="893"/>
      <c r="I954" s="893"/>
      <c r="J954" s="893"/>
      <c r="K954" s="960"/>
      <c r="L954" s="960"/>
      <c r="M954" s="960"/>
      <c r="N954" s="963"/>
      <c r="O954" s="963"/>
      <c r="P954" s="963"/>
      <c r="Q954" s="963"/>
      <c r="R954" s="963"/>
      <c r="S954" s="963"/>
      <c r="T954" s="963"/>
      <c r="U954" s="963"/>
      <c r="V954" s="963"/>
      <c r="W954" s="963"/>
      <c r="X954" s="963"/>
      <c r="Y954" s="963"/>
      <c r="Z954" s="963"/>
    </row>
    <row r="955" spans="1:26">
      <c r="A955" s="963"/>
      <c r="B955" s="963"/>
      <c r="C955" s="963"/>
      <c r="D955" s="780"/>
      <c r="E955" s="780"/>
      <c r="F955" s="986"/>
      <c r="G955" s="963"/>
      <c r="H955" s="893"/>
      <c r="I955" s="893"/>
      <c r="J955" s="893"/>
      <c r="K955" s="960"/>
      <c r="L955" s="960"/>
      <c r="M955" s="960"/>
      <c r="N955" s="963"/>
      <c r="O955" s="963"/>
      <c r="P955" s="963"/>
      <c r="Q955" s="963"/>
      <c r="R955" s="963"/>
      <c r="S955" s="963"/>
      <c r="T955" s="963"/>
      <c r="U955" s="963"/>
      <c r="V955" s="963"/>
      <c r="W955" s="963"/>
      <c r="X955" s="963"/>
      <c r="Y955" s="963"/>
      <c r="Z955" s="963"/>
    </row>
    <row r="956" spans="1:26">
      <c r="A956" s="963"/>
      <c r="B956" s="963"/>
      <c r="C956" s="963"/>
      <c r="D956" s="780"/>
      <c r="E956" s="780"/>
      <c r="F956" s="986"/>
      <c r="G956" s="963"/>
      <c r="H956" s="893"/>
      <c r="I956" s="893"/>
      <c r="J956" s="893"/>
      <c r="K956" s="960"/>
      <c r="L956" s="960"/>
      <c r="M956" s="960"/>
      <c r="N956" s="963"/>
      <c r="O956" s="963"/>
      <c r="P956" s="963"/>
      <c r="Q956" s="963"/>
      <c r="R956" s="963"/>
      <c r="S956" s="963"/>
      <c r="T956" s="963"/>
      <c r="U956" s="963"/>
      <c r="V956" s="963"/>
      <c r="W956" s="963"/>
      <c r="X956" s="963"/>
      <c r="Y956" s="963"/>
      <c r="Z956" s="963"/>
    </row>
    <row r="957" spans="1:26">
      <c r="A957" s="963"/>
      <c r="B957" s="963"/>
      <c r="C957" s="963"/>
      <c r="D957" s="780"/>
      <c r="E957" s="780"/>
      <c r="F957" s="986"/>
      <c r="G957" s="963"/>
      <c r="H957" s="893"/>
      <c r="I957" s="893"/>
      <c r="J957" s="893"/>
      <c r="K957" s="960"/>
      <c r="L957" s="960"/>
      <c r="M957" s="960"/>
      <c r="N957" s="963"/>
      <c r="O957" s="963"/>
      <c r="P957" s="963"/>
      <c r="Q957" s="963"/>
      <c r="R957" s="963"/>
      <c r="S957" s="963"/>
      <c r="T957" s="963"/>
      <c r="U957" s="963"/>
      <c r="V957" s="963"/>
      <c r="W957" s="963"/>
      <c r="X957" s="963"/>
      <c r="Y957" s="963"/>
      <c r="Z957" s="963"/>
    </row>
    <row r="958" spans="1:26">
      <c r="A958" s="963"/>
      <c r="B958" s="963"/>
      <c r="C958" s="963"/>
      <c r="D958" s="780"/>
      <c r="E958" s="780"/>
      <c r="F958" s="986"/>
      <c r="G958" s="963"/>
      <c r="H958" s="893"/>
      <c r="I958" s="893"/>
      <c r="J958" s="893"/>
      <c r="K958" s="960"/>
      <c r="L958" s="960"/>
      <c r="M958" s="960"/>
      <c r="N958" s="963"/>
      <c r="O958" s="963"/>
      <c r="P958" s="963"/>
      <c r="Q958" s="963"/>
      <c r="R958" s="963"/>
      <c r="S958" s="963"/>
      <c r="T958" s="963"/>
      <c r="U958" s="963"/>
      <c r="V958" s="963"/>
      <c r="W958" s="963"/>
      <c r="X958" s="963"/>
      <c r="Y958" s="963"/>
      <c r="Z958" s="963"/>
    </row>
    <row r="959" spans="1:26">
      <c r="A959" s="963"/>
      <c r="B959" s="963"/>
      <c r="C959" s="963"/>
      <c r="D959" s="780"/>
      <c r="E959" s="780"/>
      <c r="F959" s="986"/>
      <c r="G959" s="963"/>
      <c r="H959" s="893"/>
      <c r="I959" s="893"/>
      <c r="J959" s="893"/>
      <c r="K959" s="960"/>
      <c r="L959" s="960"/>
      <c r="M959" s="960"/>
      <c r="N959" s="963"/>
      <c r="O959" s="963"/>
      <c r="P959" s="963"/>
      <c r="Q959" s="963"/>
      <c r="R959" s="963"/>
      <c r="S959" s="963"/>
      <c r="T959" s="963"/>
      <c r="U959" s="963"/>
      <c r="V959" s="963"/>
      <c r="W959" s="963"/>
      <c r="X959" s="963"/>
      <c r="Y959" s="963"/>
      <c r="Z959" s="963"/>
    </row>
    <row r="960" spans="1:26">
      <c r="A960" s="963"/>
      <c r="B960" s="963"/>
      <c r="C960" s="963"/>
      <c r="D960" s="780"/>
      <c r="E960" s="780"/>
      <c r="F960" s="986"/>
      <c r="G960" s="963"/>
      <c r="H960" s="893"/>
      <c r="I960" s="893"/>
      <c r="J960" s="893"/>
      <c r="K960" s="960"/>
      <c r="L960" s="960"/>
      <c r="M960" s="960"/>
      <c r="N960" s="963"/>
      <c r="O960" s="963"/>
      <c r="P960" s="963"/>
      <c r="Q960" s="963"/>
      <c r="R960" s="963"/>
      <c r="S960" s="963"/>
      <c r="T960" s="963"/>
      <c r="U960" s="963"/>
      <c r="V960" s="963"/>
      <c r="W960" s="963"/>
      <c r="X960" s="963"/>
      <c r="Y960" s="963"/>
      <c r="Z960" s="963"/>
    </row>
    <row r="961" spans="1:26">
      <c r="A961" s="963"/>
      <c r="B961" s="963"/>
      <c r="C961" s="963"/>
      <c r="D961" s="780"/>
      <c r="E961" s="780"/>
      <c r="F961" s="986"/>
      <c r="G961" s="963"/>
      <c r="H961" s="893"/>
      <c r="I961" s="893"/>
      <c r="J961" s="893"/>
      <c r="K961" s="960"/>
      <c r="L961" s="960"/>
      <c r="M961" s="960"/>
      <c r="N961" s="963"/>
      <c r="O961" s="963"/>
      <c r="P961" s="963"/>
      <c r="Q961" s="963"/>
      <c r="R961" s="963"/>
      <c r="S961" s="963"/>
      <c r="T961" s="963"/>
      <c r="U961" s="963"/>
      <c r="V961" s="963"/>
      <c r="W961" s="963"/>
      <c r="X961" s="963"/>
      <c r="Y961" s="963"/>
      <c r="Z961" s="963"/>
    </row>
    <row r="962" spans="1:26">
      <c r="A962" s="963"/>
      <c r="B962" s="963"/>
      <c r="C962" s="963"/>
      <c r="D962" s="780"/>
      <c r="E962" s="780"/>
      <c r="F962" s="986"/>
      <c r="G962" s="963"/>
      <c r="H962" s="893"/>
      <c r="I962" s="893"/>
      <c r="J962" s="893"/>
      <c r="K962" s="960"/>
      <c r="L962" s="960"/>
      <c r="M962" s="960"/>
      <c r="N962" s="963"/>
      <c r="O962" s="963"/>
      <c r="P962" s="963"/>
      <c r="Q962" s="963"/>
      <c r="R962" s="963"/>
      <c r="S962" s="963"/>
      <c r="T962" s="963"/>
      <c r="U962" s="963"/>
      <c r="V962" s="963"/>
      <c r="W962" s="963"/>
      <c r="X962" s="963"/>
      <c r="Y962" s="963"/>
      <c r="Z962" s="963"/>
    </row>
    <row r="963" spans="1:26">
      <c r="A963" s="963"/>
      <c r="B963" s="963"/>
      <c r="C963" s="963"/>
      <c r="D963" s="780"/>
      <c r="E963" s="780"/>
      <c r="F963" s="986"/>
      <c r="G963" s="963"/>
      <c r="H963" s="893"/>
      <c r="I963" s="893"/>
      <c r="J963" s="893"/>
      <c r="K963" s="960"/>
      <c r="L963" s="960"/>
      <c r="M963" s="960"/>
      <c r="N963" s="963"/>
      <c r="O963" s="963"/>
      <c r="P963" s="963"/>
      <c r="Q963" s="963"/>
      <c r="R963" s="963"/>
      <c r="S963" s="963"/>
      <c r="T963" s="963"/>
      <c r="U963" s="963"/>
      <c r="V963" s="963"/>
      <c r="W963" s="963"/>
      <c r="X963" s="963"/>
      <c r="Y963" s="963"/>
      <c r="Z963" s="963"/>
    </row>
    <row r="964" spans="1:26">
      <c r="A964" s="963"/>
      <c r="B964" s="963"/>
      <c r="C964" s="963"/>
      <c r="D964" s="780"/>
      <c r="E964" s="780"/>
      <c r="F964" s="986"/>
      <c r="G964" s="963"/>
      <c r="H964" s="893"/>
      <c r="I964" s="893"/>
      <c r="J964" s="893"/>
      <c r="K964" s="960"/>
      <c r="L964" s="960"/>
      <c r="M964" s="960"/>
      <c r="N964" s="963"/>
      <c r="O964" s="963"/>
      <c r="P964" s="963"/>
      <c r="Q964" s="963"/>
      <c r="R964" s="963"/>
      <c r="S964" s="963"/>
      <c r="T964" s="963"/>
      <c r="U964" s="963"/>
      <c r="V964" s="963"/>
      <c r="W964" s="963"/>
      <c r="X964" s="963"/>
      <c r="Y964" s="963"/>
      <c r="Z964" s="963"/>
    </row>
    <row r="965" spans="1:26">
      <c r="A965" s="963"/>
      <c r="B965" s="963"/>
      <c r="C965" s="963"/>
      <c r="D965" s="780"/>
      <c r="E965" s="780"/>
      <c r="F965" s="986"/>
      <c r="G965" s="963"/>
      <c r="H965" s="893"/>
      <c r="I965" s="893"/>
      <c r="J965" s="893"/>
      <c r="K965" s="960"/>
      <c r="L965" s="960"/>
      <c r="M965" s="960"/>
      <c r="N965" s="963"/>
      <c r="O965" s="963"/>
      <c r="P965" s="963"/>
      <c r="Q965" s="963"/>
      <c r="R965" s="963"/>
      <c r="S965" s="963"/>
      <c r="T965" s="963"/>
      <c r="U965" s="963"/>
      <c r="V965" s="963"/>
      <c r="W965" s="963"/>
      <c r="X965" s="963"/>
      <c r="Y965" s="963"/>
      <c r="Z965" s="963"/>
    </row>
    <row r="966" spans="1:26">
      <c r="A966" s="963"/>
      <c r="B966" s="963"/>
      <c r="C966" s="963"/>
      <c r="D966" s="780"/>
      <c r="E966" s="780"/>
      <c r="F966" s="986"/>
      <c r="G966" s="963"/>
      <c r="H966" s="893"/>
      <c r="I966" s="893"/>
      <c r="J966" s="893"/>
      <c r="K966" s="960"/>
      <c r="L966" s="960"/>
      <c r="M966" s="960"/>
      <c r="N966" s="963"/>
      <c r="O966" s="963"/>
      <c r="P966" s="963"/>
      <c r="Q966" s="963"/>
      <c r="R966" s="963"/>
      <c r="S966" s="963"/>
      <c r="T966" s="963"/>
      <c r="U966" s="963"/>
      <c r="V966" s="963"/>
      <c r="W966" s="963"/>
      <c r="X966" s="963"/>
      <c r="Y966" s="963"/>
      <c r="Z966" s="963"/>
    </row>
    <row r="967" spans="1:26">
      <c r="A967" s="963"/>
      <c r="B967" s="963"/>
      <c r="C967" s="963"/>
      <c r="D967" s="780"/>
      <c r="E967" s="780"/>
      <c r="F967" s="986"/>
      <c r="G967" s="963"/>
      <c r="H967" s="893"/>
      <c r="I967" s="893"/>
      <c r="J967" s="893"/>
      <c r="K967" s="960"/>
      <c r="L967" s="960"/>
      <c r="M967" s="960"/>
      <c r="N967" s="963"/>
      <c r="O967" s="963"/>
      <c r="P967" s="963"/>
      <c r="Q967" s="963"/>
      <c r="R967" s="963"/>
      <c r="S967" s="963"/>
      <c r="T967" s="963"/>
      <c r="U967" s="963"/>
      <c r="V967" s="963"/>
      <c r="W967" s="963"/>
      <c r="X967" s="963"/>
      <c r="Y967" s="963"/>
      <c r="Z967" s="963"/>
    </row>
    <row r="968" spans="1:26">
      <c r="A968" s="963"/>
      <c r="B968" s="963"/>
      <c r="C968" s="963"/>
      <c r="D968" s="780"/>
      <c r="E968" s="780"/>
      <c r="F968" s="986"/>
      <c r="G968" s="963"/>
      <c r="H968" s="893"/>
      <c r="I968" s="893"/>
      <c r="J968" s="893"/>
      <c r="K968" s="960"/>
      <c r="L968" s="960"/>
      <c r="M968" s="960"/>
      <c r="N968" s="963"/>
      <c r="O968" s="963"/>
      <c r="P968" s="963"/>
      <c r="Q968" s="963"/>
      <c r="R968" s="963"/>
      <c r="S968" s="963"/>
      <c r="T968" s="963"/>
      <c r="U968" s="963"/>
      <c r="V968" s="963"/>
      <c r="W968" s="963"/>
      <c r="X968" s="963"/>
      <c r="Y968" s="963"/>
      <c r="Z968" s="963"/>
    </row>
    <row r="969" spans="1:26">
      <c r="A969" s="963"/>
      <c r="B969" s="963"/>
      <c r="C969" s="963"/>
      <c r="D969" s="780"/>
      <c r="E969" s="780"/>
      <c r="F969" s="986"/>
      <c r="G969" s="963"/>
      <c r="H969" s="893"/>
      <c r="I969" s="893"/>
      <c r="J969" s="893"/>
      <c r="K969" s="960"/>
      <c r="L969" s="960"/>
      <c r="M969" s="960"/>
      <c r="N969" s="963"/>
      <c r="O969" s="963"/>
      <c r="P969" s="963"/>
      <c r="Q969" s="963"/>
      <c r="R969" s="963"/>
      <c r="S969" s="963"/>
      <c r="T969" s="963"/>
      <c r="U969" s="963"/>
      <c r="V969" s="963"/>
      <c r="W969" s="963"/>
      <c r="X969" s="963"/>
      <c r="Y969" s="963"/>
      <c r="Z969" s="963"/>
    </row>
    <row r="970" spans="1:26">
      <c r="A970" s="963"/>
      <c r="B970" s="963"/>
      <c r="C970" s="963"/>
      <c r="D970" s="780"/>
      <c r="E970" s="780"/>
      <c r="F970" s="986"/>
      <c r="G970" s="963"/>
      <c r="H970" s="893"/>
      <c r="I970" s="893"/>
      <c r="J970" s="893"/>
      <c r="K970" s="960"/>
      <c r="L970" s="960"/>
      <c r="M970" s="960"/>
      <c r="N970" s="963"/>
      <c r="O970" s="963"/>
      <c r="P970" s="963"/>
      <c r="Q970" s="963"/>
      <c r="R970" s="963"/>
      <c r="S970" s="963"/>
      <c r="T970" s="963"/>
      <c r="U970" s="963"/>
      <c r="V970" s="963"/>
      <c r="W970" s="963"/>
      <c r="X970" s="963"/>
      <c r="Y970" s="963"/>
      <c r="Z970" s="963"/>
    </row>
    <row r="971" spans="1:26">
      <c r="A971" s="963"/>
      <c r="B971" s="963"/>
      <c r="C971" s="963"/>
      <c r="D971" s="780"/>
      <c r="E971" s="780"/>
      <c r="F971" s="986"/>
      <c r="G971" s="963"/>
      <c r="H971" s="893"/>
      <c r="I971" s="893"/>
      <c r="J971" s="893"/>
      <c r="K971" s="960"/>
      <c r="L971" s="960"/>
      <c r="M971" s="960"/>
      <c r="N971" s="963"/>
      <c r="O971" s="963"/>
      <c r="P971" s="963"/>
      <c r="Q971" s="963"/>
      <c r="R971" s="963"/>
      <c r="S971" s="963"/>
      <c r="T971" s="963"/>
      <c r="U971" s="963"/>
      <c r="V971" s="963"/>
      <c r="W971" s="963"/>
      <c r="X971" s="963"/>
      <c r="Y971" s="963"/>
      <c r="Z971" s="963"/>
    </row>
    <row r="972" spans="1:26">
      <c r="A972" s="963"/>
      <c r="B972" s="963"/>
      <c r="C972" s="963"/>
      <c r="D972" s="780"/>
      <c r="E972" s="780"/>
      <c r="F972" s="986"/>
      <c r="G972" s="963"/>
      <c r="H972" s="893"/>
      <c r="I972" s="893"/>
      <c r="J972" s="893"/>
      <c r="K972" s="960"/>
      <c r="L972" s="960"/>
      <c r="M972" s="960"/>
      <c r="N972" s="963"/>
      <c r="O972" s="963"/>
      <c r="P972" s="963"/>
      <c r="Q972" s="963"/>
      <c r="R972" s="963"/>
      <c r="S972" s="963"/>
      <c r="T972" s="963"/>
      <c r="U972" s="963"/>
      <c r="V972" s="963"/>
      <c r="W972" s="963"/>
      <c r="X972" s="963"/>
      <c r="Y972" s="963"/>
      <c r="Z972" s="963"/>
    </row>
    <row r="973" spans="1:26">
      <c r="A973" s="963"/>
      <c r="B973" s="963"/>
      <c r="C973" s="963"/>
      <c r="D973" s="780"/>
      <c r="E973" s="780"/>
      <c r="F973" s="986"/>
      <c r="G973" s="963"/>
      <c r="H973" s="893"/>
      <c r="I973" s="893"/>
      <c r="J973" s="893"/>
      <c r="K973" s="960"/>
      <c r="L973" s="960"/>
      <c r="M973" s="960"/>
      <c r="N973" s="963"/>
      <c r="O973" s="963"/>
      <c r="P973" s="963"/>
      <c r="Q973" s="963"/>
      <c r="R973" s="963"/>
      <c r="S973" s="963"/>
      <c r="T973" s="963"/>
      <c r="U973" s="963"/>
      <c r="V973" s="963"/>
      <c r="W973" s="963"/>
      <c r="X973" s="963"/>
      <c r="Y973" s="963"/>
      <c r="Z973" s="963"/>
    </row>
    <row r="974" spans="1:26">
      <c r="A974" s="963"/>
      <c r="B974" s="963"/>
      <c r="C974" s="963"/>
      <c r="D974" s="780"/>
      <c r="E974" s="780"/>
      <c r="F974" s="986"/>
      <c r="G974" s="963"/>
      <c r="H974" s="893"/>
      <c r="I974" s="893"/>
      <c r="J974" s="893"/>
      <c r="K974" s="960"/>
      <c r="L974" s="960"/>
      <c r="M974" s="960"/>
      <c r="N974" s="963"/>
      <c r="O974" s="963"/>
      <c r="P974" s="963"/>
      <c r="Q974" s="963"/>
      <c r="R974" s="963"/>
      <c r="S974" s="963"/>
      <c r="T974" s="963"/>
      <c r="U974" s="963"/>
      <c r="V974" s="963"/>
      <c r="W974" s="963"/>
      <c r="X974" s="963"/>
      <c r="Y974" s="963"/>
      <c r="Z974" s="963"/>
    </row>
    <row r="975" spans="1:26">
      <c r="A975" s="963"/>
      <c r="B975" s="963"/>
      <c r="C975" s="963"/>
      <c r="D975" s="780"/>
      <c r="E975" s="780"/>
      <c r="F975" s="986"/>
      <c r="G975" s="963"/>
      <c r="H975" s="893"/>
      <c r="I975" s="893"/>
      <c r="J975" s="893"/>
      <c r="K975" s="960"/>
      <c r="L975" s="960"/>
      <c r="M975" s="960"/>
      <c r="N975" s="963"/>
      <c r="O975" s="963"/>
      <c r="P975" s="963"/>
      <c r="Q975" s="963"/>
      <c r="R975" s="963"/>
      <c r="S975" s="963"/>
      <c r="T975" s="963"/>
      <c r="U975" s="963"/>
      <c r="V975" s="963"/>
      <c r="W975" s="963"/>
      <c r="X975" s="963"/>
      <c r="Y975" s="963"/>
      <c r="Z975" s="963"/>
    </row>
    <row r="976" spans="1:26">
      <c r="A976" s="963"/>
      <c r="B976" s="963"/>
      <c r="C976" s="963"/>
      <c r="D976" s="780"/>
      <c r="E976" s="780"/>
      <c r="F976" s="986"/>
      <c r="G976" s="963"/>
      <c r="H976" s="893"/>
      <c r="I976" s="893"/>
      <c r="J976" s="893"/>
      <c r="K976" s="960"/>
      <c r="L976" s="960"/>
      <c r="M976" s="960"/>
      <c r="N976" s="963"/>
      <c r="O976" s="963"/>
      <c r="P976" s="963"/>
      <c r="Q976" s="963"/>
      <c r="R976" s="963"/>
      <c r="S976" s="963"/>
      <c r="T976" s="963"/>
      <c r="U976" s="963"/>
      <c r="V976" s="963"/>
      <c r="W976" s="963"/>
      <c r="X976" s="963"/>
      <c r="Y976" s="963"/>
      <c r="Z976" s="963"/>
    </row>
    <row r="977" spans="1:26">
      <c r="A977" s="963"/>
      <c r="B977" s="963"/>
      <c r="C977" s="963"/>
      <c r="D977" s="780"/>
      <c r="E977" s="780"/>
      <c r="F977" s="986"/>
      <c r="G977" s="963"/>
      <c r="H977" s="893"/>
      <c r="I977" s="893"/>
      <c r="J977" s="893"/>
      <c r="K977" s="960"/>
      <c r="L977" s="960"/>
      <c r="M977" s="960"/>
      <c r="N977" s="963"/>
      <c r="O977" s="963"/>
      <c r="P977" s="963"/>
      <c r="Q977" s="963"/>
      <c r="R977" s="963"/>
      <c r="S977" s="963"/>
      <c r="T977" s="963"/>
      <c r="U977" s="963"/>
      <c r="V977" s="963"/>
      <c r="W977" s="963"/>
      <c r="X977" s="963"/>
      <c r="Y977" s="963"/>
      <c r="Z977" s="963"/>
    </row>
    <row r="978" spans="1:26">
      <c r="A978" s="963"/>
      <c r="B978" s="963"/>
      <c r="C978" s="963"/>
      <c r="D978" s="780"/>
      <c r="E978" s="780"/>
      <c r="F978" s="986"/>
      <c r="G978" s="963"/>
      <c r="H978" s="893"/>
      <c r="I978" s="893"/>
      <c r="J978" s="893"/>
      <c r="K978" s="960"/>
      <c r="L978" s="960"/>
      <c r="M978" s="960"/>
      <c r="N978" s="963"/>
      <c r="O978" s="963"/>
      <c r="P978" s="963"/>
      <c r="Q978" s="963"/>
      <c r="R978" s="963"/>
      <c r="S978" s="963"/>
      <c r="T978" s="963"/>
      <c r="U978" s="963"/>
      <c r="V978" s="963"/>
      <c r="W978" s="963"/>
      <c r="X978" s="963"/>
      <c r="Y978" s="963"/>
      <c r="Z978" s="963"/>
    </row>
    <row r="979" spans="1:26">
      <c r="A979" s="963"/>
      <c r="B979" s="963"/>
      <c r="C979" s="963"/>
      <c r="D979" s="780"/>
      <c r="E979" s="780"/>
      <c r="F979" s="986"/>
      <c r="G979" s="963"/>
      <c r="H979" s="893"/>
      <c r="I979" s="893"/>
      <c r="J979" s="893"/>
      <c r="K979" s="960"/>
      <c r="L979" s="960"/>
      <c r="M979" s="960"/>
      <c r="N979" s="963"/>
      <c r="O979" s="963"/>
      <c r="P979" s="963"/>
      <c r="Q979" s="963"/>
      <c r="R979" s="963"/>
      <c r="S979" s="963"/>
      <c r="T979" s="963"/>
      <c r="U979" s="963"/>
      <c r="V979" s="963"/>
      <c r="W979" s="963"/>
      <c r="X979" s="963"/>
      <c r="Y979" s="963"/>
      <c r="Z979" s="963"/>
    </row>
    <row r="980" spans="1:26">
      <c r="A980" s="963"/>
      <c r="B980" s="963"/>
      <c r="C980" s="963"/>
      <c r="D980" s="780"/>
      <c r="E980" s="780"/>
      <c r="F980" s="986"/>
      <c r="G980" s="963"/>
      <c r="H980" s="893"/>
      <c r="I980" s="893"/>
      <c r="J980" s="893"/>
      <c r="K980" s="960"/>
      <c r="L980" s="960"/>
      <c r="M980" s="960"/>
      <c r="N980" s="963"/>
      <c r="O980" s="963"/>
      <c r="P980" s="963"/>
      <c r="Q980" s="963"/>
      <c r="R980" s="963"/>
      <c r="S980" s="963"/>
      <c r="T980" s="963"/>
      <c r="U980" s="963"/>
      <c r="V980" s="963"/>
      <c r="W980" s="963"/>
      <c r="X980" s="963"/>
      <c r="Y980" s="963"/>
      <c r="Z980" s="963"/>
    </row>
    <row r="981" spans="1:26">
      <c r="A981" s="963"/>
      <c r="B981" s="963"/>
      <c r="C981" s="963"/>
      <c r="D981" s="780"/>
      <c r="E981" s="780"/>
      <c r="F981" s="986"/>
      <c r="G981" s="963"/>
      <c r="H981" s="893"/>
      <c r="I981" s="893"/>
      <c r="J981" s="893"/>
      <c r="K981" s="960"/>
      <c r="L981" s="960"/>
      <c r="M981" s="960"/>
      <c r="N981" s="963"/>
      <c r="O981" s="963"/>
      <c r="P981" s="963"/>
      <c r="Q981" s="963"/>
      <c r="R981" s="963"/>
      <c r="S981" s="963"/>
      <c r="T981" s="963"/>
      <c r="U981" s="963"/>
      <c r="V981" s="963"/>
      <c r="W981" s="963"/>
      <c r="X981" s="963"/>
      <c r="Y981" s="963"/>
      <c r="Z981" s="963"/>
    </row>
    <row r="982" spans="1:26">
      <c r="A982" s="963"/>
      <c r="B982" s="963"/>
      <c r="C982" s="963"/>
      <c r="D982" s="780"/>
      <c r="E982" s="780"/>
      <c r="F982" s="986"/>
      <c r="G982" s="963"/>
      <c r="H982" s="893"/>
      <c r="I982" s="893"/>
      <c r="J982" s="893"/>
      <c r="K982" s="960"/>
      <c r="L982" s="960"/>
      <c r="M982" s="960"/>
      <c r="N982" s="963"/>
      <c r="O982" s="963"/>
      <c r="P982" s="963"/>
      <c r="Q982" s="963"/>
      <c r="R982" s="963"/>
      <c r="S982" s="963"/>
      <c r="T982" s="963"/>
      <c r="U982" s="963"/>
      <c r="V982" s="963"/>
      <c r="W982" s="963"/>
      <c r="X982" s="963"/>
      <c r="Y982" s="963"/>
      <c r="Z982" s="963"/>
    </row>
    <row r="983" spans="1:26">
      <c r="A983" s="963"/>
      <c r="B983" s="963"/>
      <c r="C983" s="963"/>
      <c r="D983" s="780"/>
      <c r="E983" s="780"/>
      <c r="F983" s="986"/>
      <c r="G983" s="963"/>
      <c r="H983" s="893"/>
      <c r="I983" s="893"/>
      <c r="J983" s="893"/>
      <c r="K983" s="960"/>
      <c r="L983" s="960"/>
      <c r="M983" s="960"/>
      <c r="N983" s="963"/>
      <c r="O983" s="963"/>
      <c r="P983" s="963"/>
      <c r="Q983" s="963"/>
      <c r="R983" s="963"/>
      <c r="S983" s="963"/>
      <c r="T983" s="963"/>
      <c r="U983" s="963"/>
      <c r="V983" s="963"/>
      <c r="W983" s="963"/>
      <c r="X983" s="963"/>
      <c r="Y983" s="963"/>
      <c r="Z983" s="963"/>
    </row>
    <row r="984" spans="1:26">
      <c r="A984" s="963"/>
      <c r="B984" s="963"/>
      <c r="C984" s="963"/>
      <c r="D984" s="780"/>
      <c r="E984" s="780"/>
      <c r="F984" s="986"/>
      <c r="G984" s="963"/>
      <c r="H984" s="893"/>
      <c r="I984" s="893"/>
      <c r="J984" s="893"/>
      <c r="K984" s="960"/>
      <c r="L984" s="960"/>
      <c r="M984" s="960"/>
      <c r="N984" s="963"/>
      <c r="O984" s="963"/>
      <c r="P984" s="963"/>
      <c r="Q984" s="963"/>
      <c r="R984" s="963"/>
      <c r="S984" s="963"/>
      <c r="T984" s="963"/>
      <c r="U984" s="963"/>
      <c r="V984" s="963"/>
      <c r="W984" s="963"/>
      <c r="X984" s="963"/>
      <c r="Y984" s="963"/>
      <c r="Z984" s="963"/>
    </row>
    <row r="985" spans="1:26">
      <c r="A985" s="963"/>
      <c r="B985" s="963"/>
      <c r="C985" s="963"/>
      <c r="D985" s="780"/>
      <c r="E985" s="780"/>
      <c r="F985" s="986"/>
      <c r="G985" s="963"/>
      <c r="H985" s="893"/>
      <c r="I985" s="893"/>
      <c r="J985" s="893"/>
      <c r="K985" s="960"/>
      <c r="L985" s="960"/>
      <c r="M985" s="960"/>
      <c r="N985" s="963"/>
      <c r="O985" s="963"/>
      <c r="P985" s="963"/>
      <c r="Q985" s="963"/>
      <c r="R985" s="963"/>
      <c r="S985" s="963"/>
      <c r="T985" s="963"/>
      <c r="U985" s="963"/>
      <c r="V985" s="963"/>
      <c r="W985" s="963"/>
      <c r="X985" s="963"/>
      <c r="Y985" s="963"/>
      <c r="Z985" s="963"/>
    </row>
    <row r="986" spans="1:26">
      <c r="A986" s="963"/>
      <c r="B986" s="963"/>
      <c r="C986" s="963"/>
      <c r="D986" s="780"/>
      <c r="E986" s="780"/>
      <c r="F986" s="986"/>
      <c r="G986" s="963"/>
      <c r="H986" s="893"/>
      <c r="I986" s="893"/>
      <c r="J986" s="893"/>
      <c r="K986" s="960"/>
      <c r="L986" s="960"/>
      <c r="M986" s="960"/>
      <c r="N986" s="963"/>
      <c r="O986" s="963"/>
      <c r="P986" s="963"/>
      <c r="Q986" s="963"/>
      <c r="R986" s="963"/>
      <c r="S986" s="963"/>
      <c r="T986" s="963"/>
      <c r="U986" s="963"/>
      <c r="V986" s="963"/>
      <c r="W986" s="963"/>
      <c r="X986" s="963"/>
      <c r="Y986" s="963"/>
      <c r="Z986" s="963"/>
    </row>
    <row r="987" spans="1:26">
      <c r="A987" s="963"/>
      <c r="B987" s="963"/>
      <c r="C987" s="963"/>
      <c r="D987" s="780"/>
      <c r="E987" s="780"/>
      <c r="F987" s="986"/>
      <c r="G987" s="963"/>
      <c r="H987" s="893"/>
      <c r="I987" s="893"/>
      <c r="J987" s="893"/>
      <c r="K987" s="960"/>
      <c r="L987" s="960"/>
      <c r="M987" s="960"/>
      <c r="N987" s="963"/>
      <c r="O987" s="963"/>
      <c r="P987" s="963"/>
      <c r="Q987" s="963"/>
      <c r="R987" s="963"/>
      <c r="S987" s="963"/>
      <c r="T987" s="963"/>
      <c r="U987" s="963"/>
      <c r="V987" s="963"/>
      <c r="W987" s="963"/>
      <c r="X987" s="963"/>
      <c r="Y987" s="963"/>
      <c r="Z987" s="963"/>
    </row>
    <row r="988" spans="1:26">
      <c r="A988" s="963"/>
      <c r="B988" s="963"/>
      <c r="C988" s="963"/>
      <c r="D988" s="780"/>
      <c r="E988" s="780"/>
      <c r="F988" s="986"/>
      <c r="G988" s="963"/>
      <c r="H988" s="893"/>
      <c r="I988" s="893"/>
      <c r="J988" s="893"/>
      <c r="K988" s="960"/>
      <c r="L988" s="960"/>
      <c r="M988" s="960"/>
      <c r="N988" s="963"/>
      <c r="O988" s="963"/>
      <c r="P988" s="963"/>
      <c r="Q988" s="963"/>
      <c r="R988" s="963"/>
      <c r="S988" s="963"/>
      <c r="T988" s="963"/>
      <c r="U988" s="963"/>
      <c r="V988" s="963"/>
      <c r="W988" s="963"/>
      <c r="X988" s="963"/>
      <c r="Y988" s="963"/>
      <c r="Z988" s="963"/>
    </row>
    <row r="989" spans="1:26">
      <c r="A989" s="963"/>
      <c r="B989" s="963"/>
      <c r="C989" s="963"/>
      <c r="D989" s="780"/>
      <c r="E989" s="780"/>
      <c r="F989" s="986"/>
      <c r="G989" s="963"/>
      <c r="H989" s="893"/>
      <c r="I989" s="893"/>
      <c r="J989" s="893"/>
      <c r="K989" s="960"/>
      <c r="L989" s="960"/>
      <c r="M989" s="960"/>
      <c r="N989" s="963"/>
      <c r="O989" s="963"/>
      <c r="P989" s="963"/>
      <c r="Q989" s="963"/>
      <c r="R989" s="963"/>
      <c r="S989" s="963"/>
      <c r="T989" s="963"/>
      <c r="U989" s="963"/>
      <c r="V989" s="963"/>
      <c r="W989" s="963"/>
      <c r="X989" s="963"/>
      <c r="Y989" s="963"/>
      <c r="Z989" s="963"/>
    </row>
    <row r="990" spans="1:26">
      <c r="A990" s="963"/>
      <c r="B990" s="963"/>
      <c r="C990" s="963"/>
      <c r="D990" s="780"/>
      <c r="E990" s="780"/>
      <c r="F990" s="986"/>
      <c r="G990" s="963"/>
      <c r="H990" s="893"/>
      <c r="I990" s="893"/>
      <c r="J990" s="893"/>
      <c r="K990" s="960"/>
      <c r="L990" s="960"/>
      <c r="M990" s="960"/>
      <c r="N990" s="963"/>
      <c r="O990" s="963"/>
      <c r="P990" s="963"/>
      <c r="Q990" s="963"/>
      <c r="R990" s="963"/>
      <c r="S990" s="963"/>
      <c r="T990" s="963"/>
      <c r="U990" s="963"/>
      <c r="V990" s="963"/>
      <c r="W990" s="963"/>
      <c r="X990" s="963"/>
      <c r="Y990" s="963"/>
      <c r="Z990" s="963"/>
    </row>
    <row r="991" spans="1:26">
      <c r="A991" s="963"/>
      <c r="B991" s="963"/>
      <c r="C991" s="963"/>
      <c r="D991" s="780"/>
      <c r="E991" s="780"/>
      <c r="F991" s="986"/>
      <c r="G991" s="963"/>
      <c r="H991" s="893"/>
      <c r="I991" s="893"/>
      <c r="J991" s="893"/>
      <c r="K991" s="960"/>
      <c r="L991" s="960"/>
      <c r="M991" s="960"/>
      <c r="N991" s="963"/>
      <c r="O991" s="963"/>
      <c r="P991" s="963"/>
      <c r="Q991" s="963"/>
      <c r="R991" s="963"/>
      <c r="S991" s="963"/>
      <c r="T991" s="963"/>
      <c r="U991" s="963"/>
      <c r="V991" s="963"/>
      <c r="W991" s="963"/>
      <c r="X991" s="963"/>
      <c r="Y991" s="963"/>
      <c r="Z991" s="963"/>
    </row>
    <row r="992" spans="1:26">
      <c r="A992" s="963"/>
      <c r="B992" s="963"/>
      <c r="C992" s="963"/>
      <c r="D992" s="780"/>
      <c r="E992" s="780"/>
      <c r="F992" s="986"/>
      <c r="G992" s="963"/>
      <c r="H992" s="893"/>
      <c r="I992" s="893"/>
      <c r="J992" s="893"/>
      <c r="K992" s="960"/>
      <c r="L992" s="960"/>
      <c r="M992" s="960"/>
      <c r="N992" s="963"/>
      <c r="O992" s="963"/>
      <c r="P992" s="963"/>
      <c r="Q992" s="963"/>
      <c r="R992" s="963"/>
      <c r="S992" s="963"/>
      <c r="T992" s="963"/>
      <c r="U992" s="963"/>
      <c r="V992" s="963"/>
      <c r="W992" s="963"/>
      <c r="X992" s="963"/>
      <c r="Y992" s="963"/>
      <c r="Z992" s="963"/>
    </row>
    <row r="993" spans="1:26">
      <c r="A993" s="963"/>
      <c r="B993" s="963"/>
      <c r="C993" s="963"/>
      <c r="D993" s="780"/>
      <c r="E993" s="780"/>
      <c r="F993" s="986"/>
      <c r="G993" s="963"/>
      <c r="H993" s="893"/>
      <c r="I993" s="893"/>
      <c r="J993" s="893"/>
      <c r="K993" s="960"/>
      <c r="L993" s="960"/>
      <c r="M993" s="960"/>
      <c r="N993" s="963"/>
      <c r="O993" s="963"/>
      <c r="P993" s="963"/>
      <c r="Q993" s="963"/>
      <c r="R993" s="963"/>
      <c r="S993" s="963"/>
      <c r="T993" s="963"/>
      <c r="U993" s="963"/>
      <c r="V993" s="963"/>
      <c r="W993" s="963"/>
      <c r="X993" s="963"/>
      <c r="Y993" s="963"/>
      <c r="Z993" s="963"/>
    </row>
    <row r="994" spans="1:26">
      <c r="A994" s="963"/>
      <c r="B994" s="963"/>
      <c r="C994" s="963"/>
      <c r="D994" s="780"/>
      <c r="E994" s="780"/>
      <c r="F994" s="986"/>
      <c r="G994" s="963"/>
      <c r="H994" s="893"/>
      <c r="I994" s="893"/>
      <c r="J994" s="893"/>
      <c r="K994" s="960"/>
      <c r="L994" s="960"/>
      <c r="M994" s="960"/>
      <c r="N994" s="963"/>
      <c r="O994" s="963"/>
      <c r="P994" s="963"/>
      <c r="Q994" s="963"/>
      <c r="R994" s="963"/>
      <c r="S994" s="963"/>
      <c r="T994" s="963"/>
      <c r="U994" s="963"/>
      <c r="V994" s="963"/>
      <c r="W994" s="963"/>
      <c r="X994" s="963"/>
      <c r="Y994" s="963"/>
      <c r="Z994" s="963"/>
    </row>
    <row r="995" spans="1:26">
      <c r="A995" s="963"/>
      <c r="B995" s="963"/>
      <c r="C995" s="963"/>
      <c r="D995" s="780"/>
      <c r="E995" s="780"/>
      <c r="F995" s="986"/>
      <c r="G995" s="963"/>
      <c r="H995" s="893"/>
      <c r="I995" s="893"/>
      <c r="J995" s="893"/>
      <c r="K995" s="960"/>
      <c r="L995" s="960"/>
      <c r="M995" s="960"/>
      <c r="N995" s="963"/>
      <c r="O995" s="963"/>
      <c r="P995" s="963"/>
      <c r="Q995" s="963"/>
      <c r="R995" s="963"/>
      <c r="S995" s="963"/>
      <c r="T995" s="963"/>
      <c r="U995" s="963"/>
      <c r="V995" s="963"/>
      <c r="W995" s="963"/>
      <c r="X995" s="963"/>
      <c r="Y995" s="963"/>
      <c r="Z995" s="963"/>
    </row>
    <row r="996" spans="1:26">
      <c r="A996" s="963"/>
      <c r="B996" s="963"/>
      <c r="C996" s="963"/>
      <c r="D996" s="780"/>
      <c r="E996" s="780"/>
      <c r="F996" s="986"/>
      <c r="G996" s="963"/>
      <c r="H996" s="893"/>
      <c r="I996" s="893"/>
      <c r="J996" s="893"/>
      <c r="K996" s="960"/>
      <c r="L996" s="960"/>
      <c r="M996" s="960"/>
      <c r="N996" s="963"/>
      <c r="O996" s="963"/>
      <c r="P996" s="963"/>
      <c r="Q996" s="963"/>
      <c r="R996" s="963"/>
      <c r="S996" s="963"/>
      <c r="T996" s="963"/>
      <c r="U996" s="963"/>
      <c r="V996" s="963"/>
      <c r="W996" s="963"/>
      <c r="X996" s="963"/>
      <c r="Y996" s="963"/>
      <c r="Z996" s="963"/>
    </row>
    <row r="997" spans="1:26">
      <c r="A997" s="963"/>
      <c r="B997" s="963"/>
      <c r="C997" s="963"/>
      <c r="D997" s="780"/>
      <c r="E997" s="780"/>
      <c r="F997" s="986"/>
      <c r="G997" s="963"/>
      <c r="H997" s="893"/>
      <c r="I997" s="893"/>
      <c r="J997" s="893"/>
      <c r="K997" s="960"/>
      <c r="L997" s="960"/>
      <c r="M997" s="960"/>
      <c r="N997" s="963"/>
      <c r="O997" s="963"/>
      <c r="P997" s="963"/>
      <c r="Q997" s="963"/>
      <c r="R997" s="963"/>
      <c r="S997" s="963"/>
      <c r="T997" s="963"/>
      <c r="U997" s="963"/>
      <c r="V997" s="963"/>
      <c r="W997" s="963"/>
      <c r="X997" s="963"/>
      <c r="Y997" s="963"/>
      <c r="Z997" s="963"/>
    </row>
    <row r="998" spans="1:26">
      <c r="A998" s="963"/>
      <c r="B998" s="963"/>
      <c r="C998" s="963"/>
      <c r="D998" s="780"/>
      <c r="E998" s="780"/>
      <c r="F998" s="986"/>
      <c r="G998" s="963"/>
      <c r="H998" s="893"/>
      <c r="I998" s="893"/>
      <c r="J998" s="893"/>
      <c r="K998" s="960"/>
      <c r="L998" s="960"/>
      <c r="M998" s="960"/>
      <c r="N998" s="963"/>
      <c r="O998" s="963"/>
      <c r="P998" s="963"/>
      <c r="Q998" s="963"/>
      <c r="R998" s="963"/>
      <c r="S998" s="963"/>
      <c r="T998" s="963"/>
      <c r="U998" s="963"/>
      <c r="V998" s="963"/>
      <c r="W998" s="963"/>
      <c r="X998" s="963"/>
      <c r="Y998" s="963"/>
      <c r="Z998" s="963"/>
    </row>
    <row r="999" spans="1:26">
      <c r="A999" s="963"/>
      <c r="B999" s="963"/>
      <c r="C999" s="963"/>
      <c r="D999" s="780"/>
      <c r="E999" s="780"/>
      <c r="F999" s="986"/>
      <c r="G999" s="963"/>
      <c r="H999" s="893"/>
      <c r="I999" s="893"/>
      <c r="J999" s="893"/>
      <c r="K999" s="960"/>
      <c r="L999" s="960"/>
      <c r="M999" s="960"/>
      <c r="N999" s="963"/>
      <c r="O999" s="963"/>
      <c r="P999" s="963"/>
      <c r="Q999" s="963"/>
      <c r="R999" s="963"/>
      <c r="S999" s="963"/>
      <c r="T999" s="963"/>
      <c r="U999" s="963"/>
      <c r="V999" s="963"/>
      <c r="W999" s="963"/>
      <c r="X999" s="963"/>
      <c r="Y999" s="963"/>
      <c r="Z999" s="963"/>
    </row>
    <row r="1000" spans="1:26">
      <c r="A1000" s="963"/>
      <c r="B1000" s="963"/>
      <c r="C1000" s="963"/>
      <c r="D1000" s="780"/>
      <c r="E1000" s="780"/>
      <c r="F1000" s="986"/>
      <c r="G1000" s="963"/>
      <c r="H1000" s="893"/>
      <c r="I1000" s="893"/>
      <c r="J1000" s="893"/>
      <c r="K1000" s="960"/>
      <c r="L1000" s="960"/>
      <c r="M1000" s="960"/>
      <c r="N1000" s="963"/>
      <c r="O1000" s="963"/>
      <c r="P1000" s="963"/>
      <c r="Q1000" s="963"/>
      <c r="R1000" s="963"/>
      <c r="S1000" s="963"/>
      <c r="T1000" s="963"/>
      <c r="U1000" s="963"/>
      <c r="V1000" s="963"/>
      <c r="W1000" s="963"/>
      <c r="X1000" s="963"/>
      <c r="Y1000" s="963"/>
      <c r="Z1000" s="963"/>
    </row>
  </sheetData>
  <sheetProtection algorithmName="SHA-512" hashValue="0h2Gp6dOyOuGffKGiwTzPWuc4jUCouVaSuDD5FeM6BYNHS5jZ9N9p2dU5EhAty3nH5bMOgf5SglWFfMZXUZ+fw==" saltValue="U6Rm7umTKOO4VIdyVONy5A==" spinCount="100000" sheet="1" objects="1" scenarios="1"/>
  <protectedRanges>
    <protectedRange sqref="G1:G1048576" name="Range2"/>
    <protectedRange sqref="D1:D1048576" name="Range1"/>
  </protectedRanges>
  <autoFilter ref="A41:G764" xr:uid="{00000000-0009-0000-0000-00000C000000}">
    <filterColumn colId="0">
      <colorFilter dxfId="9"/>
    </filterColumn>
  </autoFilter>
  <mergeCells count="103">
    <mergeCell ref="B133:G133"/>
    <mergeCell ref="B142:G142"/>
    <mergeCell ref="B150:G150"/>
    <mergeCell ref="B171:G171"/>
    <mergeCell ref="B172:G172"/>
    <mergeCell ref="B194:G194"/>
    <mergeCell ref="B201:G201"/>
    <mergeCell ref="B207:G207"/>
    <mergeCell ref="B215:G215"/>
    <mergeCell ref="B227:G227"/>
    <mergeCell ref="B246:G246"/>
    <mergeCell ref="B272:G272"/>
    <mergeCell ref="B273:G273"/>
    <mergeCell ref="B280:G280"/>
    <mergeCell ref="B294:G294"/>
    <mergeCell ref="B304:G304"/>
    <mergeCell ref="B316:G316"/>
    <mergeCell ref="B327:G327"/>
    <mergeCell ref="B469:G469"/>
    <mergeCell ref="B340:G340"/>
    <mergeCell ref="B344:G344"/>
    <mergeCell ref="B350:G350"/>
    <mergeCell ref="B353:G353"/>
    <mergeCell ref="B354:G354"/>
    <mergeCell ref="B364:G364"/>
    <mergeCell ref="B373:G373"/>
    <mergeCell ref="B378:G378"/>
    <mergeCell ref="B386:G386"/>
    <mergeCell ref="B22:J22"/>
    <mergeCell ref="B23:J23"/>
    <mergeCell ref="B24:J24"/>
    <mergeCell ref="B25:J25"/>
    <mergeCell ref="B634:G634"/>
    <mergeCell ref="B650:G650"/>
    <mergeCell ref="B651:G651"/>
    <mergeCell ref="B654:G654"/>
    <mergeCell ref="B658:G658"/>
    <mergeCell ref="B475:G475"/>
    <mergeCell ref="B476:G476"/>
    <mergeCell ref="B513:G513"/>
    <mergeCell ref="B562:G562"/>
    <mergeCell ref="B563:G563"/>
    <mergeCell ref="B571:G571"/>
    <mergeCell ref="B587:G587"/>
    <mergeCell ref="B597:G597"/>
    <mergeCell ref="B616:G616"/>
    <mergeCell ref="B389:G389"/>
    <mergeCell ref="B396:G396"/>
    <mergeCell ref="B408:G408"/>
    <mergeCell ref="B419:G419"/>
    <mergeCell ref="B434:G434"/>
    <mergeCell ref="B441:G441"/>
    <mergeCell ref="A7:J7"/>
    <mergeCell ref="A8:C8"/>
    <mergeCell ref="D8:G8"/>
    <mergeCell ref="D9:G16"/>
    <mergeCell ref="A17:J17"/>
    <mergeCell ref="B18:J18"/>
    <mergeCell ref="B19:J19"/>
    <mergeCell ref="B20:J20"/>
    <mergeCell ref="B21:J21"/>
    <mergeCell ref="A1:F1"/>
    <mergeCell ref="A2:F2"/>
    <mergeCell ref="A3:F3"/>
    <mergeCell ref="A4:B4"/>
    <mergeCell ref="C4:E4"/>
    <mergeCell ref="A5:B5"/>
    <mergeCell ref="C5:E5"/>
    <mergeCell ref="A6:B6"/>
    <mergeCell ref="C6:E6"/>
    <mergeCell ref="B26:J26"/>
    <mergeCell ref="B27:J27"/>
    <mergeCell ref="B28:J28"/>
    <mergeCell ref="B29:J29"/>
    <mergeCell ref="B30:J30"/>
    <mergeCell ref="B31:J31"/>
    <mergeCell ref="B32:J32"/>
    <mergeCell ref="B33:J33"/>
    <mergeCell ref="B34:J34"/>
    <mergeCell ref="B111:G111"/>
    <mergeCell ref="B124:G124"/>
    <mergeCell ref="B735:G735"/>
    <mergeCell ref="B736:G736"/>
    <mergeCell ref="B748:G748"/>
    <mergeCell ref="B753:G753"/>
    <mergeCell ref="B761:G761"/>
    <mergeCell ref="B35:J35"/>
    <mergeCell ref="B36:J36"/>
    <mergeCell ref="B37:J37"/>
    <mergeCell ref="A38:G40"/>
    <mergeCell ref="A42:G42"/>
    <mergeCell ref="B43:G43"/>
    <mergeCell ref="B64:G64"/>
    <mergeCell ref="B78:G78"/>
    <mergeCell ref="B110:G110"/>
    <mergeCell ref="B706:G706"/>
    <mergeCell ref="B717:G717"/>
    <mergeCell ref="B666:G666"/>
    <mergeCell ref="B683:G683"/>
    <mergeCell ref="B687:G687"/>
    <mergeCell ref="B695:G695"/>
    <mergeCell ref="B456:G456"/>
    <mergeCell ref="B460:G460"/>
  </mergeCells>
  <dataValidations count="2">
    <dataValidation type="list" allowBlank="1" showErrorMessage="1" sqref="D57:D63 D65:D77 D79:D109 D112:D123 D125:D132 D134:D141 D143:D149 D151:D170 D173:D193 D195:D200 D202:D206 D208:D214 D216:D226 D228:D245 D247:D271 D274:D279 D281 D284:D293 D295:D303 D305:D315 D317:D326 D328:D339 D341:D343 D345:D349 D351:D352 D355:D363 D365:D372 D374:D377 D379:D385 D387:D388 D390:D395 D397:D407 D409:D418 D420:D433 D435:D440 D442:D455 D457:D459 D461:D468 D470:D474 D477:D512 D514:D561 D564:D570 D572:D586 D588:D596 D598:D615 D617:D633 D635:D649 D652:D653 D655:D657 D659:D665 D667:D682 D684:D686 D688:D694 D696:D705 D707:D716 D718:D734 D737:D747 D749:D752 D754:D760 D762:D763" xr:uid="{00000000-0002-0000-0C00-000000000000}">
      <formula1>"0,1,2"</formula1>
    </dataValidation>
    <dataValidation type="list" allowBlank="1" showErrorMessage="1" sqref="D41 D44:D56 D764:D772 D782:D1000" xr:uid="{00000000-0002-0000-0C00-000001000000}">
      <formula1>$A$783:$A$785</formula1>
    </dataValidation>
  </dataValidations>
  <pageMargins left="0.70866141732283472" right="0.70866141732283472" top="0.74803149606299213" bottom="0.74803149606299213" header="0" footer="0"/>
  <pageSetup paperSize="9" scale="37" orientation="portrait" r:id="rId1"/>
  <headerFooter>
    <oddHeader>&amp;LChecklist - 9&amp;CPost Partum Unit &amp;RVersion- NHSRC 3.0</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rgb="FF00B050"/>
  </sheetPr>
  <dimension ref="A1:Z1000"/>
  <sheetViews>
    <sheetView view="pageBreakPreview" zoomScale="75" zoomScaleNormal="70" workbookViewId="0">
      <selection activeCell="D758" sqref="D758"/>
    </sheetView>
  </sheetViews>
  <sheetFormatPr baseColWidth="10" defaultColWidth="14.5" defaultRowHeight="15"/>
  <cols>
    <col min="1" max="1" width="17.6640625" customWidth="1"/>
    <col min="2" max="2" width="46.1640625" customWidth="1"/>
    <col min="3" max="3" width="45" customWidth="1"/>
    <col min="4" max="4" width="21.1640625" customWidth="1"/>
    <col min="5" max="5" width="20.5" customWidth="1"/>
    <col min="6" max="6" width="34.1640625" customWidth="1"/>
    <col min="7" max="7" width="55.1640625" customWidth="1"/>
    <col min="8" max="8" width="25.33203125" hidden="1" customWidth="1"/>
    <col min="9" max="10" width="6.6640625" hidden="1" customWidth="1"/>
    <col min="11" max="11" width="9.1640625" hidden="1" customWidth="1"/>
    <col min="12" max="26" width="9.1640625" customWidth="1"/>
  </cols>
  <sheetData>
    <row r="1" spans="1:26" ht="26">
      <c r="A1" s="1622" t="s">
        <v>278</v>
      </c>
      <c r="B1" s="1570"/>
      <c r="C1" s="1570"/>
      <c r="D1" s="1570"/>
      <c r="E1" s="1570"/>
      <c r="F1" s="1573"/>
      <c r="G1" s="59" t="s">
        <v>279</v>
      </c>
      <c r="H1" s="1026"/>
      <c r="I1" s="1027"/>
      <c r="J1" s="1028"/>
      <c r="K1" s="774"/>
      <c r="L1" s="774"/>
      <c r="M1" s="774"/>
      <c r="N1" s="780"/>
      <c r="O1" s="780"/>
      <c r="P1" s="780"/>
      <c r="Q1" s="780"/>
      <c r="R1" s="780"/>
      <c r="S1" s="780"/>
      <c r="T1" s="780"/>
      <c r="U1" s="780"/>
      <c r="V1" s="780"/>
      <c r="W1" s="780"/>
      <c r="X1" s="780"/>
      <c r="Y1" s="780"/>
      <c r="Z1" s="780"/>
    </row>
    <row r="2" spans="1:26" ht="34">
      <c r="A2" s="1786" t="s">
        <v>6556</v>
      </c>
      <c r="B2" s="1570"/>
      <c r="C2" s="1570"/>
      <c r="D2" s="1570"/>
      <c r="E2" s="1570"/>
      <c r="F2" s="1573"/>
      <c r="G2" s="550">
        <v>12</v>
      </c>
      <c r="H2" s="1173"/>
      <c r="I2" s="777"/>
      <c r="J2" s="777"/>
      <c r="K2" s="774"/>
      <c r="L2" s="774"/>
      <c r="M2" s="774"/>
      <c r="N2" s="780"/>
      <c r="O2" s="780"/>
      <c r="P2" s="780"/>
      <c r="Q2" s="780"/>
      <c r="R2" s="780"/>
      <c r="S2" s="780"/>
      <c r="T2" s="780"/>
      <c r="U2" s="780"/>
      <c r="V2" s="780"/>
      <c r="W2" s="780"/>
      <c r="X2" s="780"/>
      <c r="Y2" s="780"/>
      <c r="Z2" s="780"/>
    </row>
    <row r="3" spans="1:26" ht="29">
      <c r="A3" s="1770" t="s">
        <v>281</v>
      </c>
      <c r="B3" s="1570"/>
      <c r="C3" s="1570"/>
      <c r="D3" s="1570"/>
      <c r="E3" s="1570"/>
      <c r="F3" s="1573"/>
      <c r="G3" s="1174"/>
      <c r="H3" s="1175"/>
      <c r="I3" s="1175"/>
      <c r="J3" s="1175"/>
      <c r="K3" s="774"/>
      <c r="L3" s="774"/>
      <c r="M3" s="774"/>
      <c r="N3" s="780"/>
      <c r="O3" s="780"/>
      <c r="P3" s="780"/>
      <c r="Q3" s="780"/>
      <c r="R3" s="780"/>
      <c r="S3" s="780"/>
      <c r="T3" s="780"/>
      <c r="U3" s="780"/>
      <c r="V3" s="780"/>
      <c r="W3" s="780"/>
      <c r="X3" s="780"/>
      <c r="Y3" s="780"/>
      <c r="Z3" s="780"/>
    </row>
    <row r="4" spans="1:26" ht="29">
      <c r="A4" s="1787" t="s">
        <v>282</v>
      </c>
      <c r="B4" s="1573"/>
      <c r="C4" s="1770"/>
      <c r="D4" s="1570"/>
      <c r="E4" s="1573"/>
      <c r="F4" s="668" t="s">
        <v>283</v>
      </c>
      <c r="G4" s="1174"/>
      <c r="H4" s="1175"/>
      <c r="I4" s="1175"/>
      <c r="J4" s="1175"/>
      <c r="K4" s="774"/>
      <c r="L4" s="774"/>
      <c r="M4" s="774"/>
      <c r="N4" s="780"/>
      <c r="O4" s="780"/>
      <c r="P4" s="780"/>
      <c r="Q4" s="780"/>
      <c r="R4" s="780"/>
      <c r="S4" s="780"/>
      <c r="T4" s="780"/>
      <c r="U4" s="780"/>
      <c r="V4" s="780"/>
      <c r="W4" s="780"/>
      <c r="X4" s="780"/>
      <c r="Y4" s="780"/>
      <c r="Z4" s="780"/>
    </row>
    <row r="5" spans="1:26" ht="29">
      <c r="A5" s="1788" t="s">
        <v>284</v>
      </c>
      <c r="B5" s="1573"/>
      <c r="C5" s="1775"/>
      <c r="D5" s="1570"/>
      <c r="E5" s="1573"/>
      <c r="F5" s="668" t="s">
        <v>2590</v>
      </c>
      <c r="G5" s="1174"/>
      <c r="H5" s="1175"/>
      <c r="I5" s="1175"/>
      <c r="J5" s="1175"/>
      <c r="K5" s="774"/>
      <c r="L5" s="774"/>
      <c r="M5" s="774"/>
      <c r="N5" s="780"/>
      <c r="O5" s="780"/>
      <c r="P5" s="780"/>
      <c r="Q5" s="780"/>
      <c r="R5" s="780"/>
      <c r="S5" s="780"/>
      <c r="T5" s="780"/>
      <c r="U5" s="780"/>
      <c r="V5" s="780"/>
      <c r="W5" s="780"/>
      <c r="X5" s="780"/>
      <c r="Y5" s="780"/>
      <c r="Z5" s="780"/>
    </row>
    <row r="6" spans="1:26" ht="29">
      <c r="A6" s="1788" t="s">
        <v>286</v>
      </c>
      <c r="B6" s="1573"/>
      <c r="C6" s="1770"/>
      <c r="D6" s="1570"/>
      <c r="E6" s="1573"/>
      <c r="F6" s="668" t="s">
        <v>287</v>
      </c>
      <c r="G6" s="1174"/>
      <c r="H6" s="1175"/>
      <c r="I6" s="1175"/>
      <c r="J6" s="1175"/>
      <c r="K6" s="774"/>
      <c r="L6" s="774"/>
      <c r="M6" s="774"/>
      <c r="N6" s="780"/>
      <c r="O6" s="780"/>
      <c r="P6" s="780"/>
      <c r="Q6" s="780"/>
      <c r="R6" s="780"/>
      <c r="S6" s="780"/>
      <c r="T6" s="780"/>
      <c r="U6" s="780"/>
      <c r="V6" s="780"/>
      <c r="W6" s="780"/>
      <c r="X6" s="780"/>
      <c r="Y6" s="780"/>
      <c r="Z6" s="780"/>
    </row>
    <row r="7" spans="1:26" ht="29.25" customHeight="1">
      <c r="A7" s="1695" t="s">
        <v>6557</v>
      </c>
      <c r="B7" s="1581"/>
      <c r="C7" s="1581"/>
      <c r="D7" s="1581"/>
      <c r="E7" s="1581"/>
      <c r="F7" s="1581"/>
      <c r="G7" s="1581"/>
      <c r="H7" s="1581"/>
      <c r="I7" s="1581"/>
      <c r="J7" s="1696"/>
      <c r="K7" s="774"/>
      <c r="L7" s="774"/>
      <c r="M7" s="774"/>
      <c r="N7" s="780"/>
      <c r="O7" s="780"/>
      <c r="P7" s="780"/>
      <c r="Q7" s="780"/>
      <c r="R7" s="780"/>
      <c r="S7" s="780"/>
      <c r="T7" s="780"/>
      <c r="U7" s="780"/>
      <c r="V7" s="780"/>
      <c r="W7" s="780"/>
      <c r="X7" s="780"/>
      <c r="Y7" s="780"/>
      <c r="Z7" s="780"/>
    </row>
    <row r="8" spans="1:26" ht="34">
      <c r="A8" s="1711" t="s">
        <v>289</v>
      </c>
      <c r="B8" s="1570"/>
      <c r="C8" s="1573"/>
      <c r="D8" s="1789" t="s">
        <v>6558</v>
      </c>
      <c r="E8" s="1570"/>
      <c r="F8" s="1570"/>
      <c r="G8" s="1573"/>
      <c r="H8" s="1176"/>
      <c r="I8" s="1176"/>
      <c r="J8" s="1176"/>
      <c r="K8" s="774"/>
      <c r="L8" s="774"/>
      <c r="M8" s="774"/>
      <c r="N8" s="780"/>
      <c r="O8" s="780"/>
      <c r="P8" s="780"/>
      <c r="Q8" s="780"/>
      <c r="R8" s="780"/>
      <c r="S8" s="780"/>
      <c r="T8" s="780"/>
      <c r="U8" s="780"/>
      <c r="V8" s="780"/>
      <c r="W8" s="780"/>
      <c r="X8" s="780"/>
      <c r="Y8" s="780"/>
      <c r="Z8" s="780"/>
    </row>
    <row r="9" spans="1:26" ht="62">
      <c r="A9" s="797" t="s">
        <v>291</v>
      </c>
      <c r="B9" s="1033" t="s">
        <v>292</v>
      </c>
      <c r="C9" s="799">
        <f t="shared" ref="C9:C16" si="0">D766</f>
        <v>1</v>
      </c>
      <c r="D9" s="1628">
        <f>D774</f>
        <v>1</v>
      </c>
      <c r="E9" s="1612"/>
      <c r="F9" s="1612"/>
      <c r="G9" s="1598"/>
      <c r="H9" s="1034"/>
      <c r="I9" s="1034"/>
      <c r="J9" s="1034"/>
      <c r="K9" s="774"/>
      <c r="L9" s="774"/>
      <c r="M9" s="774"/>
      <c r="N9" s="780"/>
      <c r="O9" s="780"/>
      <c r="P9" s="780"/>
      <c r="Q9" s="780"/>
      <c r="R9" s="780"/>
      <c r="S9" s="780"/>
      <c r="T9" s="780"/>
      <c r="U9" s="780"/>
      <c r="V9" s="780"/>
      <c r="W9" s="780"/>
      <c r="X9" s="780"/>
      <c r="Y9" s="780"/>
      <c r="Z9" s="780"/>
    </row>
    <row r="10" spans="1:26" ht="62">
      <c r="A10" s="797" t="s">
        <v>293</v>
      </c>
      <c r="B10" s="1033" t="s">
        <v>294</v>
      </c>
      <c r="C10" s="799">
        <f t="shared" si="0"/>
        <v>1</v>
      </c>
      <c r="D10" s="1613"/>
      <c r="E10" s="1614"/>
      <c r="F10" s="1614"/>
      <c r="G10" s="1615"/>
      <c r="H10" s="1034"/>
      <c r="I10" s="1034"/>
      <c r="J10" s="1034"/>
      <c r="K10" s="774"/>
      <c r="L10" s="774"/>
      <c r="M10" s="774"/>
      <c r="N10" s="780"/>
      <c r="O10" s="780"/>
      <c r="P10" s="780"/>
      <c r="Q10" s="780"/>
      <c r="R10" s="780"/>
      <c r="S10" s="780"/>
      <c r="T10" s="780"/>
      <c r="U10" s="780"/>
      <c r="V10" s="780"/>
      <c r="W10" s="780"/>
      <c r="X10" s="780"/>
      <c r="Y10" s="780"/>
      <c r="Z10" s="780"/>
    </row>
    <row r="11" spans="1:26" ht="62">
      <c r="A11" s="797" t="s">
        <v>295</v>
      </c>
      <c r="B11" s="1033" t="s">
        <v>296</v>
      </c>
      <c r="C11" s="799">
        <f t="shared" si="0"/>
        <v>1</v>
      </c>
      <c r="D11" s="1613"/>
      <c r="E11" s="1614"/>
      <c r="F11" s="1614"/>
      <c r="G11" s="1615"/>
      <c r="H11" s="1034"/>
      <c r="I11" s="1034"/>
      <c r="J11" s="1034"/>
      <c r="K11" s="774"/>
      <c r="L11" s="774"/>
      <c r="M11" s="774"/>
      <c r="N11" s="780"/>
      <c r="O11" s="780"/>
      <c r="P11" s="780"/>
      <c r="Q11" s="780"/>
      <c r="R11" s="780"/>
      <c r="S11" s="780"/>
      <c r="T11" s="780"/>
      <c r="U11" s="780"/>
      <c r="V11" s="780"/>
      <c r="W11" s="780"/>
      <c r="X11" s="780"/>
      <c r="Y11" s="780"/>
      <c r="Z11" s="780"/>
    </row>
    <row r="12" spans="1:26" ht="62">
      <c r="A12" s="797" t="s">
        <v>297</v>
      </c>
      <c r="B12" s="1033" t="s">
        <v>298</v>
      </c>
      <c r="C12" s="799">
        <f t="shared" si="0"/>
        <v>1</v>
      </c>
      <c r="D12" s="1613"/>
      <c r="E12" s="1614"/>
      <c r="F12" s="1614"/>
      <c r="G12" s="1615"/>
      <c r="H12" s="1034"/>
      <c r="I12" s="1034"/>
      <c r="J12" s="1034"/>
      <c r="K12" s="774"/>
      <c r="L12" s="774"/>
      <c r="M12" s="774"/>
      <c r="N12" s="780"/>
      <c r="O12" s="780"/>
      <c r="P12" s="780"/>
      <c r="Q12" s="780"/>
      <c r="R12" s="780"/>
      <c r="S12" s="780"/>
      <c r="T12" s="780"/>
      <c r="U12" s="780"/>
      <c r="V12" s="780"/>
      <c r="W12" s="780"/>
      <c r="X12" s="780"/>
      <c r="Y12" s="780"/>
      <c r="Z12" s="780"/>
    </row>
    <row r="13" spans="1:26" ht="62">
      <c r="A13" s="797" t="s">
        <v>299</v>
      </c>
      <c r="B13" s="1033" t="s">
        <v>300</v>
      </c>
      <c r="C13" s="799">
        <f t="shared" si="0"/>
        <v>1</v>
      </c>
      <c r="D13" s="1613"/>
      <c r="E13" s="1614"/>
      <c r="F13" s="1614"/>
      <c r="G13" s="1615"/>
      <c r="H13" s="1034"/>
      <c r="I13" s="1034"/>
      <c r="J13" s="1034"/>
      <c r="K13" s="774"/>
      <c r="L13" s="774"/>
      <c r="M13" s="774"/>
      <c r="N13" s="780"/>
      <c r="O13" s="780"/>
      <c r="P13" s="780"/>
      <c r="Q13" s="780"/>
      <c r="R13" s="780"/>
      <c r="S13" s="780"/>
      <c r="T13" s="780"/>
      <c r="U13" s="780"/>
      <c r="V13" s="780"/>
      <c r="W13" s="780"/>
      <c r="X13" s="780"/>
      <c r="Y13" s="780"/>
      <c r="Z13" s="780"/>
    </row>
    <row r="14" spans="1:26" ht="62">
      <c r="A14" s="797" t="s">
        <v>301</v>
      </c>
      <c r="B14" s="1033" t="s">
        <v>32</v>
      </c>
      <c r="C14" s="799">
        <f t="shared" si="0"/>
        <v>1</v>
      </c>
      <c r="D14" s="1613"/>
      <c r="E14" s="1614"/>
      <c r="F14" s="1614"/>
      <c r="G14" s="1615"/>
      <c r="H14" s="1034"/>
      <c r="I14" s="1034"/>
      <c r="J14" s="1034"/>
      <c r="K14" s="774"/>
      <c r="L14" s="774"/>
      <c r="M14" s="774"/>
      <c r="N14" s="780"/>
      <c r="O14" s="780"/>
      <c r="P14" s="780"/>
      <c r="Q14" s="780"/>
      <c r="R14" s="780"/>
      <c r="S14" s="780"/>
      <c r="T14" s="780"/>
      <c r="U14" s="780"/>
      <c r="V14" s="780"/>
      <c r="W14" s="780"/>
      <c r="X14" s="780"/>
      <c r="Y14" s="780"/>
      <c r="Z14" s="780"/>
    </row>
    <row r="15" spans="1:26" ht="62">
      <c r="A15" s="797" t="s">
        <v>302</v>
      </c>
      <c r="B15" s="1033" t="s">
        <v>303</v>
      </c>
      <c r="C15" s="799">
        <f t="shared" si="0"/>
        <v>1</v>
      </c>
      <c r="D15" s="1613"/>
      <c r="E15" s="1614"/>
      <c r="F15" s="1614"/>
      <c r="G15" s="1615"/>
      <c r="H15" s="1034"/>
      <c r="I15" s="1034"/>
      <c r="J15" s="1034"/>
      <c r="K15" s="774"/>
      <c r="L15" s="774"/>
      <c r="M15" s="774"/>
      <c r="N15" s="780"/>
      <c r="O15" s="780"/>
      <c r="P15" s="780"/>
      <c r="Q15" s="780"/>
      <c r="R15" s="780"/>
      <c r="S15" s="780"/>
      <c r="T15" s="780"/>
      <c r="U15" s="780"/>
      <c r="V15" s="780"/>
      <c r="W15" s="780"/>
      <c r="X15" s="780"/>
      <c r="Y15" s="780"/>
      <c r="Z15" s="780"/>
    </row>
    <row r="16" spans="1:26" ht="62">
      <c r="A16" s="797" t="s">
        <v>304</v>
      </c>
      <c r="B16" s="1033" t="s">
        <v>305</v>
      </c>
      <c r="C16" s="799">
        <f t="shared" si="0"/>
        <v>1</v>
      </c>
      <c r="D16" s="1599"/>
      <c r="E16" s="1616"/>
      <c r="F16" s="1616"/>
      <c r="G16" s="1600"/>
      <c r="H16" s="1034"/>
      <c r="I16" s="1034"/>
      <c r="J16" s="1034"/>
      <c r="K16" s="774"/>
      <c r="L16" s="774"/>
      <c r="M16" s="774"/>
      <c r="N16" s="780"/>
      <c r="O16" s="780"/>
      <c r="P16" s="780"/>
      <c r="Q16" s="780"/>
      <c r="R16" s="780"/>
      <c r="S16" s="780"/>
      <c r="T16" s="780"/>
      <c r="U16" s="780"/>
      <c r="V16" s="780"/>
      <c r="W16" s="780"/>
      <c r="X16" s="780"/>
      <c r="Y16" s="780"/>
      <c r="Z16" s="780"/>
    </row>
    <row r="17" spans="1:26" ht="26">
      <c r="A17" s="1747"/>
      <c r="B17" s="1570"/>
      <c r="C17" s="1570"/>
      <c r="D17" s="1570"/>
      <c r="E17" s="1570"/>
      <c r="F17" s="1570"/>
      <c r="G17" s="1570"/>
      <c r="H17" s="1570"/>
      <c r="I17" s="1570"/>
      <c r="J17" s="1573"/>
      <c r="K17" s="774"/>
      <c r="L17" s="774"/>
      <c r="M17" s="774"/>
      <c r="N17" s="780"/>
      <c r="O17" s="780"/>
      <c r="P17" s="780"/>
      <c r="Q17" s="780"/>
      <c r="R17" s="780"/>
      <c r="S17" s="780"/>
      <c r="T17" s="780"/>
      <c r="U17" s="780"/>
      <c r="V17" s="780"/>
      <c r="W17" s="780"/>
      <c r="X17" s="780"/>
      <c r="Y17" s="780"/>
      <c r="Z17" s="780"/>
    </row>
    <row r="18" spans="1:26" ht="21">
      <c r="A18" s="664"/>
      <c r="B18" s="1774" t="s">
        <v>306</v>
      </c>
      <c r="C18" s="1570"/>
      <c r="D18" s="1570"/>
      <c r="E18" s="1570"/>
      <c r="F18" s="1570"/>
      <c r="G18" s="1570"/>
      <c r="H18" s="1570"/>
      <c r="I18" s="1570"/>
      <c r="J18" s="1573"/>
      <c r="K18" s="774"/>
      <c r="L18" s="774"/>
      <c r="M18" s="774"/>
      <c r="N18" s="780"/>
      <c r="O18" s="780"/>
      <c r="P18" s="780"/>
      <c r="Q18" s="780"/>
      <c r="R18" s="780"/>
      <c r="S18" s="780"/>
      <c r="T18" s="780"/>
      <c r="U18" s="780"/>
      <c r="V18" s="780"/>
      <c r="W18" s="780"/>
      <c r="X18" s="780"/>
      <c r="Y18" s="780"/>
      <c r="Z18" s="780"/>
    </row>
    <row r="19" spans="1:26" ht="21">
      <c r="A19" s="1118">
        <v>1</v>
      </c>
      <c r="B19" s="1771"/>
      <c r="C19" s="1570"/>
      <c r="D19" s="1570"/>
      <c r="E19" s="1570"/>
      <c r="F19" s="1570"/>
      <c r="G19" s="1570"/>
      <c r="H19" s="1570"/>
      <c r="I19" s="1570"/>
      <c r="J19" s="1573"/>
      <c r="K19" s="774"/>
      <c r="L19" s="774"/>
      <c r="M19" s="774"/>
      <c r="N19" s="780"/>
      <c r="O19" s="780"/>
      <c r="P19" s="780"/>
      <c r="Q19" s="780"/>
      <c r="R19" s="780"/>
      <c r="S19" s="780"/>
      <c r="T19" s="780"/>
      <c r="U19" s="780"/>
      <c r="V19" s="780"/>
      <c r="W19" s="780"/>
      <c r="X19" s="780"/>
      <c r="Y19" s="780"/>
      <c r="Z19" s="780"/>
    </row>
    <row r="20" spans="1:26" ht="21">
      <c r="A20" s="1118">
        <v>2</v>
      </c>
      <c r="B20" s="1771"/>
      <c r="C20" s="1570"/>
      <c r="D20" s="1570"/>
      <c r="E20" s="1570"/>
      <c r="F20" s="1570"/>
      <c r="G20" s="1570"/>
      <c r="H20" s="1570"/>
      <c r="I20" s="1570"/>
      <c r="J20" s="1573"/>
      <c r="K20" s="774"/>
      <c r="L20" s="774"/>
      <c r="M20" s="774"/>
      <c r="N20" s="780"/>
      <c r="O20" s="780"/>
      <c r="P20" s="780"/>
      <c r="Q20" s="780"/>
      <c r="R20" s="780"/>
      <c r="S20" s="780"/>
      <c r="T20" s="780"/>
      <c r="U20" s="780"/>
      <c r="V20" s="780"/>
      <c r="W20" s="780"/>
      <c r="X20" s="780"/>
      <c r="Y20" s="780"/>
      <c r="Z20" s="780"/>
    </row>
    <row r="21" spans="1:26" ht="21">
      <c r="A21" s="1118">
        <v>3</v>
      </c>
      <c r="B21" s="1771"/>
      <c r="C21" s="1570"/>
      <c r="D21" s="1570"/>
      <c r="E21" s="1570"/>
      <c r="F21" s="1570"/>
      <c r="G21" s="1570"/>
      <c r="H21" s="1570"/>
      <c r="I21" s="1570"/>
      <c r="J21" s="1573"/>
      <c r="K21" s="774"/>
      <c r="L21" s="774"/>
      <c r="M21" s="774"/>
      <c r="N21" s="780"/>
      <c r="O21" s="780"/>
      <c r="P21" s="780"/>
      <c r="Q21" s="780"/>
      <c r="R21" s="780"/>
      <c r="S21" s="780"/>
      <c r="T21" s="780"/>
      <c r="U21" s="780"/>
      <c r="V21" s="780"/>
      <c r="W21" s="780"/>
      <c r="X21" s="780"/>
      <c r="Y21" s="780"/>
      <c r="Z21" s="780"/>
    </row>
    <row r="22" spans="1:26" ht="21">
      <c r="A22" s="1118">
        <v>4</v>
      </c>
      <c r="B22" s="1771"/>
      <c r="C22" s="1570"/>
      <c r="D22" s="1570"/>
      <c r="E22" s="1570"/>
      <c r="F22" s="1570"/>
      <c r="G22" s="1570"/>
      <c r="H22" s="1570"/>
      <c r="I22" s="1570"/>
      <c r="J22" s="1573"/>
      <c r="K22" s="774"/>
      <c r="L22" s="774"/>
      <c r="M22" s="774"/>
      <c r="N22" s="780"/>
      <c r="O22" s="780"/>
      <c r="P22" s="780"/>
      <c r="Q22" s="780"/>
      <c r="R22" s="780"/>
      <c r="S22" s="780"/>
      <c r="T22" s="780"/>
      <c r="U22" s="780"/>
      <c r="V22" s="780"/>
      <c r="W22" s="780"/>
      <c r="X22" s="780"/>
      <c r="Y22" s="780"/>
      <c r="Z22" s="780"/>
    </row>
    <row r="23" spans="1:26" ht="21">
      <c r="A23" s="1118">
        <v>5</v>
      </c>
      <c r="B23" s="1771"/>
      <c r="C23" s="1570"/>
      <c r="D23" s="1570"/>
      <c r="E23" s="1570"/>
      <c r="F23" s="1570"/>
      <c r="G23" s="1570"/>
      <c r="H23" s="1570"/>
      <c r="I23" s="1570"/>
      <c r="J23" s="1573"/>
      <c r="K23" s="774"/>
      <c r="L23" s="774"/>
      <c r="M23" s="774"/>
      <c r="N23" s="780"/>
      <c r="O23" s="780"/>
      <c r="P23" s="780"/>
      <c r="Q23" s="780"/>
      <c r="R23" s="780"/>
      <c r="S23" s="780"/>
      <c r="T23" s="780"/>
      <c r="U23" s="780"/>
      <c r="V23" s="780"/>
      <c r="W23" s="780"/>
      <c r="X23" s="780"/>
      <c r="Y23" s="780"/>
      <c r="Z23" s="780"/>
    </row>
    <row r="24" spans="1:26" ht="21">
      <c r="A24" s="804"/>
      <c r="B24" s="1774" t="s">
        <v>307</v>
      </c>
      <c r="C24" s="1570"/>
      <c r="D24" s="1570"/>
      <c r="E24" s="1570"/>
      <c r="F24" s="1570"/>
      <c r="G24" s="1570"/>
      <c r="H24" s="1570"/>
      <c r="I24" s="1570"/>
      <c r="J24" s="1573"/>
      <c r="K24" s="774"/>
      <c r="L24" s="774"/>
      <c r="M24" s="774"/>
      <c r="N24" s="780"/>
      <c r="O24" s="780"/>
      <c r="P24" s="780"/>
      <c r="Q24" s="780"/>
      <c r="R24" s="780"/>
      <c r="S24" s="780"/>
      <c r="T24" s="780"/>
      <c r="U24" s="780"/>
      <c r="V24" s="780"/>
      <c r="W24" s="780"/>
      <c r="X24" s="780"/>
      <c r="Y24" s="780"/>
      <c r="Z24" s="780"/>
    </row>
    <row r="25" spans="1:26" ht="21">
      <c r="A25" s="1118">
        <v>1</v>
      </c>
      <c r="B25" s="1771"/>
      <c r="C25" s="1570"/>
      <c r="D25" s="1570"/>
      <c r="E25" s="1570"/>
      <c r="F25" s="1570"/>
      <c r="G25" s="1570"/>
      <c r="H25" s="1570"/>
      <c r="I25" s="1570"/>
      <c r="J25" s="1573"/>
      <c r="K25" s="774"/>
      <c r="L25" s="774"/>
      <c r="M25" s="774"/>
      <c r="N25" s="780"/>
      <c r="O25" s="780"/>
      <c r="P25" s="780"/>
      <c r="Q25" s="780"/>
      <c r="R25" s="780"/>
      <c r="S25" s="780"/>
      <c r="T25" s="780"/>
      <c r="U25" s="780"/>
      <c r="V25" s="780"/>
      <c r="W25" s="780"/>
      <c r="X25" s="780"/>
      <c r="Y25" s="780"/>
      <c r="Z25" s="780"/>
    </row>
    <row r="26" spans="1:26" ht="21">
      <c r="A26" s="1118">
        <v>2</v>
      </c>
      <c r="B26" s="1771"/>
      <c r="C26" s="1570"/>
      <c r="D26" s="1570"/>
      <c r="E26" s="1570"/>
      <c r="F26" s="1570"/>
      <c r="G26" s="1570"/>
      <c r="H26" s="1570"/>
      <c r="I26" s="1570"/>
      <c r="J26" s="1573"/>
      <c r="K26" s="774"/>
      <c r="L26" s="774"/>
      <c r="M26" s="774"/>
      <c r="N26" s="780"/>
      <c r="O26" s="780"/>
      <c r="P26" s="780"/>
      <c r="Q26" s="780"/>
      <c r="R26" s="780"/>
      <c r="S26" s="780"/>
      <c r="T26" s="780"/>
      <c r="U26" s="780"/>
      <c r="V26" s="780"/>
      <c r="W26" s="780"/>
      <c r="X26" s="780"/>
      <c r="Y26" s="780"/>
      <c r="Z26" s="780"/>
    </row>
    <row r="27" spans="1:26" ht="21">
      <c r="A27" s="1118">
        <v>3</v>
      </c>
      <c r="B27" s="1771"/>
      <c r="C27" s="1570"/>
      <c r="D27" s="1570"/>
      <c r="E27" s="1570"/>
      <c r="F27" s="1570"/>
      <c r="G27" s="1570"/>
      <c r="H27" s="1570"/>
      <c r="I27" s="1570"/>
      <c r="J27" s="1573"/>
      <c r="K27" s="774"/>
      <c r="L27" s="774"/>
      <c r="M27" s="774"/>
      <c r="N27" s="780"/>
      <c r="O27" s="780"/>
      <c r="P27" s="780"/>
      <c r="Q27" s="780"/>
      <c r="R27" s="780"/>
      <c r="S27" s="780"/>
      <c r="T27" s="780"/>
      <c r="U27" s="780"/>
      <c r="V27" s="780"/>
      <c r="W27" s="780"/>
      <c r="X27" s="780"/>
      <c r="Y27" s="780"/>
      <c r="Z27" s="780"/>
    </row>
    <row r="28" spans="1:26" ht="21">
      <c r="A28" s="1118">
        <v>4</v>
      </c>
      <c r="B28" s="1771"/>
      <c r="C28" s="1570"/>
      <c r="D28" s="1570"/>
      <c r="E28" s="1570"/>
      <c r="F28" s="1570"/>
      <c r="G28" s="1570"/>
      <c r="H28" s="1570"/>
      <c r="I28" s="1570"/>
      <c r="J28" s="1573"/>
      <c r="K28" s="774"/>
      <c r="L28" s="774"/>
      <c r="M28" s="774"/>
      <c r="N28" s="780"/>
      <c r="O28" s="780"/>
      <c r="P28" s="780"/>
      <c r="Q28" s="780"/>
      <c r="R28" s="780"/>
      <c r="S28" s="780"/>
      <c r="T28" s="780"/>
      <c r="U28" s="780"/>
      <c r="V28" s="780"/>
      <c r="W28" s="780"/>
      <c r="X28" s="780"/>
      <c r="Y28" s="780"/>
      <c r="Z28" s="780"/>
    </row>
    <row r="29" spans="1:26" ht="21">
      <c r="A29" s="1118">
        <v>5</v>
      </c>
      <c r="B29" s="1771"/>
      <c r="C29" s="1570"/>
      <c r="D29" s="1570"/>
      <c r="E29" s="1570"/>
      <c r="F29" s="1570"/>
      <c r="G29" s="1570"/>
      <c r="H29" s="1570"/>
      <c r="I29" s="1570"/>
      <c r="J29" s="1573"/>
      <c r="K29" s="774"/>
      <c r="L29" s="774"/>
      <c r="M29" s="774"/>
      <c r="N29" s="780"/>
      <c r="O29" s="780"/>
      <c r="P29" s="780"/>
      <c r="Q29" s="780"/>
      <c r="R29" s="780"/>
      <c r="S29" s="780"/>
      <c r="T29" s="780"/>
      <c r="U29" s="780"/>
      <c r="V29" s="780"/>
      <c r="W29" s="780"/>
      <c r="X29" s="780"/>
      <c r="Y29" s="780"/>
      <c r="Z29" s="780"/>
    </row>
    <row r="30" spans="1:26" ht="21">
      <c r="A30" s="804"/>
      <c r="B30" s="1774" t="s">
        <v>308</v>
      </c>
      <c r="C30" s="1570"/>
      <c r="D30" s="1570"/>
      <c r="E30" s="1570"/>
      <c r="F30" s="1570"/>
      <c r="G30" s="1570"/>
      <c r="H30" s="1570"/>
      <c r="I30" s="1570"/>
      <c r="J30" s="1573"/>
      <c r="K30" s="774"/>
      <c r="L30" s="774"/>
      <c r="M30" s="774"/>
      <c r="N30" s="780"/>
      <c r="O30" s="780"/>
      <c r="P30" s="780"/>
      <c r="Q30" s="780"/>
      <c r="R30" s="780"/>
      <c r="S30" s="780"/>
      <c r="T30" s="780"/>
      <c r="U30" s="780"/>
      <c r="V30" s="780"/>
      <c r="W30" s="780"/>
      <c r="X30" s="780"/>
      <c r="Y30" s="780"/>
      <c r="Z30" s="780"/>
    </row>
    <row r="31" spans="1:26" ht="21">
      <c r="A31" s="1118">
        <v>1</v>
      </c>
      <c r="B31" s="1771"/>
      <c r="C31" s="1570"/>
      <c r="D31" s="1570"/>
      <c r="E31" s="1570"/>
      <c r="F31" s="1570"/>
      <c r="G31" s="1570"/>
      <c r="H31" s="1570"/>
      <c r="I31" s="1570"/>
      <c r="J31" s="1573"/>
      <c r="K31" s="774"/>
      <c r="L31" s="774"/>
      <c r="M31" s="774"/>
      <c r="N31" s="780"/>
      <c r="O31" s="780"/>
      <c r="P31" s="780"/>
      <c r="Q31" s="780"/>
      <c r="R31" s="780"/>
      <c r="S31" s="780"/>
      <c r="T31" s="780"/>
      <c r="U31" s="780"/>
      <c r="V31" s="780"/>
      <c r="W31" s="780"/>
      <c r="X31" s="780"/>
      <c r="Y31" s="780"/>
      <c r="Z31" s="780"/>
    </row>
    <row r="32" spans="1:26" ht="21">
      <c r="A32" s="1118">
        <v>2</v>
      </c>
      <c r="B32" s="1771"/>
      <c r="C32" s="1570"/>
      <c r="D32" s="1570"/>
      <c r="E32" s="1570"/>
      <c r="F32" s="1570"/>
      <c r="G32" s="1570"/>
      <c r="H32" s="1570"/>
      <c r="I32" s="1570"/>
      <c r="J32" s="1573"/>
      <c r="K32" s="774"/>
      <c r="L32" s="774"/>
      <c r="M32" s="774"/>
      <c r="N32" s="780"/>
      <c r="O32" s="780"/>
      <c r="P32" s="780"/>
      <c r="Q32" s="780"/>
      <c r="R32" s="780"/>
      <c r="S32" s="780"/>
      <c r="T32" s="780"/>
      <c r="U32" s="780"/>
      <c r="V32" s="780"/>
      <c r="W32" s="780"/>
      <c r="X32" s="780"/>
      <c r="Y32" s="780"/>
      <c r="Z32" s="780"/>
    </row>
    <row r="33" spans="1:26" ht="21">
      <c r="A33" s="1118">
        <v>3</v>
      </c>
      <c r="B33" s="1771"/>
      <c r="C33" s="1570"/>
      <c r="D33" s="1570"/>
      <c r="E33" s="1570"/>
      <c r="F33" s="1570"/>
      <c r="G33" s="1570"/>
      <c r="H33" s="1570"/>
      <c r="I33" s="1570"/>
      <c r="J33" s="1573"/>
      <c r="K33" s="774"/>
      <c r="L33" s="774"/>
      <c r="M33" s="774"/>
      <c r="N33" s="780"/>
      <c r="O33" s="780"/>
      <c r="P33" s="780"/>
      <c r="Q33" s="780"/>
      <c r="R33" s="780"/>
      <c r="S33" s="780"/>
      <c r="T33" s="780"/>
      <c r="U33" s="780"/>
      <c r="V33" s="780"/>
      <c r="W33" s="780"/>
      <c r="X33" s="780"/>
      <c r="Y33" s="780"/>
      <c r="Z33" s="780"/>
    </row>
    <row r="34" spans="1:26" ht="21">
      <c r="A34" s="1118">
        <v>4</v>
      </c>
      <c r="B34" s="1771"/>
      <c r="C34" s="1570"/>
      <c r="D34" s="1570"/>
      <c r="E34" s="1570"/>
      <c r="F34" s="1570"/>
      <c r="G34" s="1570"/>
      <c r="H34" s="1570"/>
      <c r="I34" s="1570"/>
      <c r="J34" s="1573"/>
      <c r="K34" s="774"/>
      <c r="L34" s="774"/>
      <c r="M34" s="774"/>
      <c r="N34" s="780"/>
      <c r="O34" s="780"/>
      <c r="P34" s="780"/>
      <c r="Q34" s="780"/>
      <c r="R34" s="780"/>
      <c r="S34" s="780"/>
      <c r="T34" s="780"/>
      <c r="U34" s="780"/>
      <c r="V34" s="780"/>
      <c r="W34" s="780"/>
      <c r="X34" s="780"/>
      <c r="Y34" s="780"/>
      <c r="Z34" s="780"/>
    </row>
    <row r="35" spans="1:26" ht="21">
      <c r="A35" s="1118">
        <v>5</v>
      </c>
      <c r="B35" s="1771"/>
      <c r="C35" s="1570"/>
      <c r="D35" s="1570"/>
      <c r="E35" s="1570"/>
      <c r="F35" s="1570"/>
      <c r="G35" s="1570"/>
      <c r="H35" s="1570"/>
      <c r="I35" s="1570"/>
      <c r="J35" s="1573"/>
      <c r="K35" s="774"/>
      <c r="L35" s="774"/>
      <c r="M35" s="774"/>
      <c r="N35" s="780"/>
      <c r="O35" s="780"/>
      <c r="P35" s="780"/>
      <c r="Q35" s="780"/>
      <c r="R35" s="780"/>
      <c r="S35" s="780"/>
      <c r="T35" s="780"/>
      <c r="U35" s="780"/>
      <c r="V35" s="780"/>
      <c r="W35" s="780"/>
      <c r="X35" s="780"/>
      <c r="Y35" s="780"/>
      <c r="Z35" s="780"/>
    </row>
    <row r="36" spans="1:26" ht="21">
      <c r="A36" s="664"/>
      <c r="B36" s="1774" t="s">
        <v>309</v>
      </c>
      <c r="C36" s="1570"/>
      <c r="D36" s="1570"/>
      <c r="E36" s="1570"/>
      <c r="F36" s="1570"/>
      <c r="G36" s="1570"/>
      <c r="H36" s="1570"/>
      <c r="I36" s="1570"/>
      <c r="J36" s="1573"/>
      <c r="K36" s="774"/>
      <c r="L36" s="774"/>
      <c r="M36" s="774"/>
      <c r="N36" s="780"/>
      <c r="O36" s="780"/>
      <c r="P36" s="780"/>
      <c r="Q36" s="780"/>
      <c r="R36" s="780"/>
      <c r="S36" s="780"/>
      <c r="T36" s="780"/>
      <c r="U36" s="780"/>
      <c r="V36" s="780"/>
      <c r="W36" s="780"/>
      <c r="X36" s="780"/>
      <c r="Y36" s="780"/>
      <c r="Z36" s="780"/>
    </row>
    <row r="37" spans="1:26" ht="21">
      <c r="A37" s="664"/>
      <c r="B37" s="1774" t="s">
        <v>310</v>
      </c>
      <c r="C37" s="1570"/>
      <c r="D37" s="1570"/>
      <c r="E37" s="1570"/>
      <c r="F37" s="1570"/>
      <c r="G37" s="1570"/>
      <c r="H37" s="1570"/>
      <c r="I37" s="1570"/>
      <c r="J37" s="1573"/>
      <c r="K37" s="774"/>
      <c r="L37" s="774"/>
      <c r="M37" s="774"/>
      <c r="N37" s="780"/>
      <c r="O37" s="780"/>
      <c r="P37" s="780"/>
      <c r="Q37" s="780"/>
      <c r="R37" s="780"/>
      <c r="S37" s="780"/>
      <c r="T37" s="780"/>
      <c r="U37" s="780"/>
      <c r="V37" s="780"/>
      <c r="W37" s="780"/>
      <c r="X37" s="780"/>
      <c r="Y37" s="780"/>
      <c r="Z37" s="780"/>
    </row>
    <row r="38" spans="1:26" ht="21">
      <c r="A38" s="1739"/>
      <c r="B38" s="1612"/>
      <c r="C38" s="1612"/>
      <c r="D38" s="1612"/>
      <c r="E38" s="1612"/>
      <c r="F38" s="1612"/>
      <c r="G38" s="1598"/>
      <c r="H38" s="1119"/>
      <c r="I38" s="1119"/>
      <c r="J38" s="1119"/>
      <c r="K38" s="774"/>
      <c r="L38" s="774"/>
      <c r="M38" s="774"/>
      <c r="N38" s="780"/>
      <c r="O38" s="780"/>
      <c r="P38" s="780"/>
      <c r="Q38" s="780"/>
      <c r="R38" s="780"/>
      <c r="S38" s="780"/>
      <c r="T38" s="780"/>
      <c r="U38" s="780"/>
      <c r="V38" s="780"/>
      <c r="W38" s="780"/>
      <c r="X38" s="780"/>
      <c r="Y38" s="780"/>
      <c r="Z38" s="780"/>
    </row>
    <row r="39" spans="1:26" ht="21">
      <c r="A39" s="1613"/>
      <c r="B39" s="1614"/>
      <c r="C39" s="1614"/>
      <c r="D39" s="1614"/>
      <c r="E39" s="1614"/>
      <c r="F39" s="1614"/>
      <c r="G39" s="1615"/>
      <c r="H39" s="1119"/>
      <c r="I39" s="1119"/>
      <c r="J39" s="1119"/>
      <c r="K39" s="774"/>
      <c r="L39" s="774"/>
      <c r="M39" s="774"/>
      <c r="N39" s="780"/>
      <c r="O39" s="780"/>
      <c r="P39" s="780"/>
      <c r="Q39" s="780"/>
      <c r="R39" s="780"/>
      <c r="S39" s="780"/>
      <c r="T39" s="780"/>
      <c r="U39" s="780"/>
      <c r="V39" s="780"/>
      <c r="W39" s="780"/>
      <c r="X39" s="780"/>
      <c r="Y39" s="780"/>
      <c r="Z39" s="780"/>
    </row>
    <row r="40" spans="1:26" ht="26">
      <c r="A40" s="1599"/>
      <c r="B40" s="1616"/>
      <c r="C40" s="1616"/>
      <c r="D40" s="1616"/>
      <c r="E40" s="1616"/>
      <c r="F40" s="1616"/>
      <c r="G40" s="1600"/>
      <c r="H40" s="1177"/>
      <c r="I40" s="893"/>
      <c r="J40" s="893"/>
      <c r="K40" s="960"/>
      <c r="L40" s="960"/>
      <c r="M40" s="960"/>
      <c r="N40" s="963"/>
      <c r="O40" s="963"/>
      <c r="P40" s="963"/>
      <c r="Q40" s="963"/>
      <c r="R40" s="963"/>
      <c r="S40" s="963"/>
      <c r="T40" s="963"/>
      <c r="U40" s="963"/>
      <c r="V40" s="963"/>
      <c r="W40" s="963"/>
      <c r="X40" s="963"/>
      <c r="Y40" s="963"/>
      <c r="Z40" s="963"/>
    </row>
    <row r="41" spans="1:26" ht="32">
      <c r="A41" s="1036" t="s">
        <v>35</v>
      </c>
      <c r="B41" s="1036" t="s">
        <v>4573</v>
      </c>
      <c r="C41" s="811" t="s">
        <v>1811</v>
      </c>
      <c r="D41" s="811" t="s">
        <v>6559</v>
      </c>
      <c r="E41" s="811" t="s">
        <v>315</v>
      </c>
      <c r="F41" s="811" t="s">
        <v>1812</v>
      </c>
      <c r="G41" s="811" t="s">
        <v>317</v>
      </c>
      <c r="H41" s="1037"/>
      <c r="I41" s="893"/>
      <c r="J41" s="893"/>
      <c r="K41" s="960"/>
      <c r="L41" s="960"/>
      <c r="M41" s="960"/>
      <c r="N41" s="963"/>
      <c r="O41" s="963"/>
      <c r="P41" s="963"/>
      <c r="Q41" s="963"/>
      <c r="R41" s="963"/>
      <c r="S41" s="963"/>
      <c r="T41" s="963"/>
      <c r="U41" s="963"/>
      <c r="V41" s="963"/>
      <c r="W41" s="963"/>
      <c r="X41" s="963"/>
      <c r="Y41" s="963"/>
      <c r="Z41" s="963"/>
    </row>
    <row r="42" spans="1:26" ht="19">
      <c r="A42" s="1053"/>
      <c r="B42" s="1784" t="s">
        <v>320</v>
      </c>
      <c r="C42" s="1570"/>
      <c r="D42" s="1570"/>
      <c r="E42" s="1570"/>
      <c r="F42" s="1570"/>
      <c r="G42" s="1573"/>
      <c r="H42" s="1178"/>
      <c r="I42" s="893">
        <f>I43+I69+I74+I63+I94+I103</f>
        <v>20</v>
      </c>
      <c r="J42" s="893">
        <f>J43+J69+J74+J63+J103</f>
        <v>20</v>
      </c>
      <c r="K42" s="960"/>
      <c r="L42" s="960"/>
      <c r="M42" s="960"/>
      <c r="N42" s="963"/>
      <c r="O42" s="963"/>
      <c r="P42" s="963"/>
      <c r="Q42" s="963"/>
      <c r="R42" s="963"/>
      <c r="S42" s="963"/>
      <c r="T42" s="963"/>
      <c r="U42" s="963"/>
      <c r="V42" s="963"/>
      <c r="W42" s="963"/>
      <c r="X42" s="963"/>
      <c r="Y42" s="963"/>
      <c r="Z42" s="963"/>
    </row>
    <row r="43" spans="1:26" ht="19">
      <c r="A43" s="693" t="s">
        <v>209</v>
      </c>
      <c r="B43" s="1606" t="s">
        <v>40</v>
      </c>
      <c r="C43" s="1570"/>
      <c r="D43" s="1570"/>
      <c r="E43" s="1570"/>
      <c r="F43" s="1570"/>
      <c r="G43" s="1573"/>
      <c r="H43" s="816"/>
      <c r="I43" s="893">
        <f>SUM(D44:D62)</f>
        <v>10</v>
      </c>
      <c r="J43" s="893">
        <f>COUNT(D44:D62)*2</f>
        <v>10</v>
      </c>
      <c r="K43" s="960"/>
      <c r="L43" s="960"/>
      <c r="M43" s="960"/>
      <c r="N43" s="963"/>
      <c r="O43" s="963"/>
      <c r="P43" s="963"/>
      <c r="Q43" s="963"/>
      <c r="R43" s="963"/>
      <c r="S43" s="963"/>
      <c r="T43" s="963"/>
      <c r="U43" s="963"/>
      <c r="V43" s="963"/>
      <c r="W43" s="963"/>
      <c r="X43" s="963"/>
      <c r="Y43" s="963"/>
      <c r="Z43" s="963"/>
    </row>
    <row r="44" spans="1:26" ht="48">
      <c r="A44" s="693" t="s">
        <v>1813</v>
      </c>
      <c r="B44" s="467" t="s">
        <v>322</v>
      </c>
      <c r="C44" s="262" t="s">
        <v>6560</v>
      </c>
      <c r="D44" s="180">
        <v>2</v>
      </c>
      <c r="E44" s="180" t="s">
        <v>387</v>
      </c>
      <c r="F44" s="475" t="s">
        <v>6561</v>
      </c>
      <c r="G44" s="1061"/>
      <c r="H44" s="893"/>
      <c r="I44" s="893"/>
      <c r="J44" s="893"/>
      <c r="K44" s="960"/>
      <c r="L44" s="960"/>
      <c r="M44" s="960"/>
      <c r="N44" s="963"/>
      <c r="O44" s="963"/>
      <c r="P44" s="963"/>
      <c r="Q44" s="963"/>
      <c r="R44" s="963"/>
      <c r="S44" s="963"/>
      <c r="T44" s="963"/>
      <c r="U44" s="963"/>
      <c r="V44" s="963"/>
      <c r="W44" s="963"/>
      <c r="X44" s="963"/>
      <c r="Y44" s="963"/>
      <c r="Z44" s="963"/>
    </row>
    <row r="45" spans="1:26" ht="17">
      <c r="A45" s="693" t="s">
        <v>1816</v>
      </c>
      <c r="B45" s="467" t="s">
        <v>327</v>
      </c>
      <c r="C45" s="475" t="s">
        <v>6562</v>
      </c>
      <c r="D45" s="180">
        <v>2</v>
      </c>
      <c r="E45" s="180" t="s">
        <v>387</v>
      </c>
      <c r="F45" s="475" t="s">
        <v>6563</v>
      </c>
      <c r="G45" s="1061"/>
      <c r="H45" s="893"/>
      <c r="I45" s="893"/>
      <c r="J45" s="893"/>
      <c r="K45" s="960"/>
      <c r="L45" s="960"/>
      <c r="M45" s="960"/>
      <c r="N45" s="963"/>
      <c r="O45" s="963"/>
      <c r="P45" s="963"/>
      <c r="Q45" s="963"/>
      <c r="R45" s="963"/>
      <c r="S45" s="963"/>
      <c r="T45" s="963"/>
      <c r="U45" s="963"/>
      <c r="V45" s="963"/>
      <c r="W45" s="963"/>
      <c r="X45" s="963"/>
      <c r="Y45" s="963"/>
      <c r="Z45" s="963"/>
    </row>
    <row r="46" spans="1:26" ht="48">
      <c r="A46" s="693" t="s">
        <v>1819</v>
      </c>
      <c r="B46" s="467" t="s">
        <v>331</v>
      </c>
      <c r="C46" s="475" t="s">
        <v>6564</v>
      </c>
      <c r="D46" s="180">
        <v>2</v>
      </c>
      <c r="E46" s="180" t="s">
        <v>387</v>
      </c>
      <c r="F46" s="475" t="s">
        <v>6565</v>
      </c>
      <c r="G46" s="1061"/>
      <c r="H46" s="893"/>
      <c r="I46" s="893"/>
      <c r="J46" s="893"/>
      <c r="K46" s="960"/>
      <c r="L46" s="960"/>
      <c r="M46" s="960"/>
      <c r="N46" s="963"/>
      <c r="O46" s="963"/>
      <c r="P46" s="963"/>
      <c r="Q46" s="963"/>
      <c r="R46" s="963"/>
      <c r="S46" s="963"/>
      <c r="T46" s="963"/>
      <c r="U46" s="963"/>
      <c r="V46" s="963"/>
      <c r="W46" s="963"/>
      <c r="X46" s="963"/>
      <c r="Y46" s="963"/>
      <c r="Z46" s="963"/>
    </row>
    <row r="47" spans="1:26" ht="30.75" hidden="1" customHeight="1">
      <c r="A47" s="310" t="s">
        <v>1827</v>
      </c>
      <c r="B47" s="122" t="s">
        <v>1828</v>
      </c>
      <c r="C47" s="141"/>
      <c r="D47" s="141"/>
      <c r="E47" s="141"/>
      <c r="F47" s="141"/>
      <c r="G47" s="141"/>
      <c r="H47" s="106"/>
      <c r="I47" s="105"/>
      <c r="J47" s="105"/>
      <c r="K47" s="105"/>
      <c r="L47" s="106"/>
      <c r="M47" s="106"/>
      <c r="N47" s="106"/>
      <c r="O47" s="106"/>
      <c r="P47" s="106"/>
      <c r="Q47" s="106"/>
      <c r="R47" s="106"/>
      <c r="S47" s="106"/>
      <c r="T47" s="106"/>
      <c r="U47" s="106"/>
      <c r="V47" s="106"/>
      <c r="W47" s="106"/>
      <c r="X47" s="106"/>
      <c r="Y47" s="106"/>
      <c r="Z47" s="106"/>
    </row>
    <row r="48" spans="1:26" ht="30.75" hidden="1" customHeight="1">
      <c r="A48" s="310" t="s">
        <v>1833</v>
      </c>
      <c r="B48" s="122" t="s">
        <v>337</v>
      </c>
      <c r="C48" s="141"/>
      <c r="D48" s="141"/>
      <c r="E48" s="141"/>
      <c r="F48" s="141"/>
      <c r="G48" s="141"/>
      <c r="H48" s="106"/>
      <c r="I48" s="105"/>
      <c r="J48" s="105"/>
      <c r="K48" s="105"/>
      <c r="L48" s="106"/>
      <c r="M48" s="106"/>
      <c r="N48" s="106"/>
      <c r="O48" s="106"/>
      <c r="P48" s="106"/>
      <c r="Q48" s="106"/>
      <c r="R48" s="106"/>
      <c r="S48" s="106"/>
      <c r="T48" s="106"/>
      <c r="U48" s="106"/>
      <c r="V48" s="106"/>
      <c r="W48" s="106"/>
      <c r="X48" s="106"/>
      <c r="Y48" s="106"/>
      <c r="Z48" s="106"/>
    </row>
    <row r="49" spans="1:26" ht="15" hidden="1" customHeight="1">
      <c r="A49" s="310" t="s">
        <v>1836</v>
      </c>
      <c r="B49" s="122" t="s">
        <v>341</v>
      </c>
      <c r="C49" s="141"/>
      <c r="D49" s="141"/>
      <c r="E49" s="141"/>
      <c r="F49" s="141"/>
      <c r="G49" s="141"/>
      <c r="H49" s="106"/>
      <c r="I49" s="105"/>
      <c r="J49" s="105"/>
      <c r="K49" s="105"/>
      <c r="L49" s="106"/>
      <c r="M49" s="106"/>
      <c r="N49" s="106"/>
      <c r="O49" s="106"/>
      <c r="P49" s="106"/>
      <c r="Q49" s="106"/>
      <c r="R49" s="106"/>
      <c r="S49" s="106"/>
      <c r="T49" s="106"/>
      <c r="U49" s="106"/>
      <c r="V49" s="106"/>
      <c r="W49" s="106"/>
      <c r="X49" s="106"/>
      <c r="Y49" s="106"/>
      <c r="Z49" s="106"/>
    </row>
    <row r="50" spans="1:26" ht="30.75" hidden="1" customHeight="1">
      <c r="A50" s="310" t="s">
        <v>1839</v>
      </c>
      <c r="B50" s="122" t="s">
        <v>345</v>
      </c>
      <c r="C50" s="141"/>
      <c r="D50" s="141"/>
      <c r="E50" s="141"/>
      <c r="F50" s="141"/>
      <c r="G50" s="141"/>
      <c r="H50" s="106"/>
      <c r="I50" s="105"/>
      <c r="J50" s="105"/>
      <c r="K50" s="105"/>
      <c r="L50" s="106"/>
      <c r="M50" s="106"/>
      <c r="N50" s="106"/>
      <c r="O50" s="106"/>
      <c r="P50" s="106"/>
      <c r="Q50" s="106"/>
      <c r="R50" s="106"/>
      <c r="S50" s="106"/>
      <c r="T50" s="106"/>
      <c r="U50" s="106"/>
      <c r="V50" s="106"/>
      <c r="W50" s="106"/>
      <c r="X50" s="106"/>
      <c r="Y50" s="106"/>
      <c r="Z50" s="106"/>
    </row>
    <row r="51" spans="1:26" ht="30.75" hidden="1" customHeight="1">
      <c r="A51" s="310" t="s">
        <v>348</v>
      </c>
      <c r="B51" s="122" t="s">
        <v>349</v>
      </c>
      <c r="C51" s="141"/>
      <c r="D51" s="141"/>
      <c r="E51" s="141"/>
      <c r="F51" s="141"/>
      <c r="G51" s="141"/>
      <c r="H51" s="106"/>
      <c r="I51" s="105"/>
      <c r="J51" s="105"/>
      <c r="K51" s="105"/>
      <c r="L51" s="106"/>
      <c r="M51" s="106"/>
      <c r="N51" s="106"/>
      <c r="O51" s="106"/>
      <c r="P51" s="106"/>
      <c r="Q51" s="106"/>
      <c r="R51" s="106"/>
      <c r="S51" s="106"/>
      <c r="T51" s="106"/>
      <c r="U51" s="106"/>
      <c r="V51" s="106"/>
      <c r="W51" s="106"/>
      <c r="X51" s="106"/>
      <c r="Y51" s="106"/>
      <c r="Z51" s="106"/>
    </row>
    <row r="52" spans="1:26" ht="30.75" hidden="1" customHeight="1">
      <c r="A52" s="310" t="s">
        <v>1844</v>
      </c>
      <c r="B52" s="122" t="s">
        <v>351</v>
      </c>
      <c r="C52" s="141"/>
      <c r="D52" s="141"/>
      <c r="E52" s="141"/>
      <c r="F52" s="141" t="s">
        <v>614</v>
      </c>
      <c r="G52" s="141"/>
      <c r="H52" s="106"/>
      <c r="I52" s="105"/>
      <c r="J52" s="105"/>
      <c r="K52" s="105"/>
      <c r="L52" s="106"/>
      <c r="M52" s="106"/>
      <c r="N52" s="106"/>
      <c r="O52" s="106"/>
      <c r="P52" s="106"/>
      <c r="Q52" s="106"/>
      <c r="R52" s="106"/>
      <c r="S52" s="106"/>
      <c r="T52" s="106"/>
      <c r="U52" s="106"/>
      <c r="V52" s="106"/>
      <c r="W52" s="106"/>
      <c r="X52" s="106"/>
      <c r="Y52" s="106"/>
      <c r="Z52" s="106"/>
    </row>
    <row r="53" spans="1:26" ht="30.75" hidden="1" customHeight="1">
      <c r="A53" s="310" t="s">
        <v>354</v>
      </c>
      <c r="B53" s="122" t="s">
        <v>355</v>
      </c>
      <c r="C53" s="141"/>
      <c r="D53" s="141"/>
      <c r="E53" s="141"/>
      <c r="F53" s="141"/>
      <c r="G53" s="141"/>
      <c r="H53" s="106"/>
      <c r="I53" s="105"/>
      <c r="J53" s="105"/>
      <c r="K53" s="105"/>
      <c r="L53" s="106"/>
      <c r="M53" s="106"/>
      <c r="N53" s="106"/>
      <c r="O53" s="106"/>
      <c r="P53" s="106"/>
      <c r="Q53" s="106"/>
      <c r="R53" s="106"/>
      <c r="S53" s="106"/>
      <c r="T53" s="106"/>
      <c r="U53" s="106"/>
      <c r="V53" s="106"/>
      <c r="W53" s="106"/>
      <c r="X53" s="106"/>
      <c r="Y53" s="106"/>
      <c r="Z53" s="106"/>
    </row>
    <row r="54" spans="1:26" ht="30.75" hidden="1" customHeight="1">
      <c r="A54" s="310" t="s">
        <v>356</v>
      </c>
      <c r="B54" s="122" t="s">
        <v>357</v>
      </c>
      <c r="C54" s="141"/>
      <c r="D54" s="141"/>
      <c r="E54" s="141"/>
      <c r="F54" s="141"/>
      <c r="G54" s="141"/>
      <c r="H54" s="106"/>
      <c r="I54" s="105"/>
      <c r="J54" s="105"/>
      <c r="K54" s="105"/>
      <c r="L54" s="106"/>
      <c r="M54" s="106"/>
      <c r="N54" s="106"/>
      <c r="O54" s="106"/>
      <c r="P54" s="106"/>
      <c r="Q54" s="106"/>
      <c r="R54" s="106"/>
      <c r="S54" s="106"/>
      <c r="T54" s="106"/>
      <c r="U54" s="106"/>
      <c r="V54" s="106"/>
      <c r="W54" s="106"/>
      <c r="X54" s="106"/>
      <c r="Y54" s="106"/>
      <c r="Z54" s="106"/>
    </row>
    <row r="55" spans="1:26" ht="30.75" hidden="1" customHeight="1">
      <c r="A55" s="310" t="s">
        <v>358</v>
      </c>
      <c r="B55" s="122" t="s">
        <v>359</v>
      </c>
      <c r="C55" s="141"/>
      <c r="D55" s="141"/>
      <c r="E55" s="141"/>
      <c r="F55" s="141"/>
      <c r="G55" s="141"/>
      <c r="H55" s="106"/>
      <c r="I55" s="105"/>
      <c r="J55" s="105"/>
      <c r="K55" s="105"/>
      <c r="L55" s="106"/>
      <c r="M55" s="106"/>
      <c r="N55" s="106"/>
      <c r="O55" s="106"/>
      <c r="P55" s="106"/>
      <c r="Q55" s="106"/>
      <c r="R55" s="106"/>
      <c r="S55" s="106"/>
      <c r="T55" s="106"/>
      <c r="U55" s="106"/>
      <c r="V55" s="106"/>
      <c r="W55" s="106"/>
      <c r="X55" s="106"/>
      <c r="Y55" s="106"/>
      <c r="Z55" s="106"/>
    </row>
    <row r="56" spans="1:26" ht="30.75" hidden="1" customHeight="1">
      <c r="A56" s="310" t="s">
        <v>1854</v>
      </c>
      <c r="B56" s="122" t="s">
        <v>361</v>
      </c>
      <c r="C56" s="141"/>
      <c r="D56" s="141"/>
      <c r="E56" s="141"/>
      <c r="F56" s="141"/>
      <c r="G56" s="141"/>
      <c r="H56" s="106"/>
      <c r="I56" s="105"/>
      <c r="J56" s="105"/>
      <c r="K56" s="105"/>
      <c r="L56" s="106"/>
      <c r="M56" s="106"/>
      <c r="N56" s="106"/>
      <c r="O56" s="106"/>
      <c r="P56" s="106"/>
      <c r="Q56" s="106"/>
      <c r="R56" s="106"/>
      <c r="S56" s="106"/>
      <c r="T56" s="106"/>
      <c r="U56" s="106"/>
      <c r="V56" s="106"/>
      <c r="W56" s="106"/>
      <c r="X56" s="106"/>
      <c r="Y56" s="106"/>
      <c r="Z56" s="106"/>
    </row>
    <row r="57" spans="1:26" ht="34">
      <c r="A57" s="693" t="s">
        <v>1858</v>
      </c>
      <c r="B57" s="467" t="s">
        <v>367</v>
      </c>
      <c r="C57" s="471" t="s">
        <v>6566</v>
      </c>
      <c r="D57" s="180">
        <v>2</v>
      </c>
      <c r="E57" s="696" t="s">
        <v>599</v>
      </c>
      <c r="F57" s="1052"/>
      <c r="G57" s="1061"/>
      <c r="H57" s="893"/>
      <c r="I57" s="893"/>
      <c r="J57" s="893"/>
      <c r="K57" s="960"/>
      <c r="L57" s="960"/>
      <c r="M57" s="960"/>
      <c r="N57" s="963"/>
      <c r="O57" s="963"/>
      <c r="P57" s="963"/>
      <c r="Q57" s="963"/>
      <c r="R57" s="963"/>
      <c r="S57" s="963"/>
      <c r="T57" s="963"/>
      <c r="U57" s="963"/>
      <c r="V57" s="963"/>
      <c r="W57" s="963"/>
      <c r="X57" s="963"/>
      <c r="Y57" s="963"/>
      <c r="Z57" s="963"/>
    </row>
    <row r="58" spans="1:26" ht="30" hidden="1" customHeight="1">
      <c r="A58" s="310" t="s">
        <v>370</v>
      </c>
      <c r="B58" s="122" t="s">
        <v>371</v>
      </c>
      <c r="C58" s="141"/>
      <c r="D58" s="141"/>
      <c r="E58" s="141"/>
      <c r="F58" s="141"/>
      <c r="G58" s="141"/>
      <c r="H58" s="106"/>
      <c r="I58" s="105"/>
      <c r="J58" s="105"/>
      <c r="K58" s="105"/>
      <c r="L58" s="106"/>
      <c r="M58" s="106"/>
      <c r="N58" s="106"/>
      <c r="O58" s="106"/>
      <c r="P58" s="106"/>
      <c r="Q58" s="106"/>
      <c r="R58" s="106"/>
      <c r="S58" s="106"/>
      <c r="T58" s="106"/>
      <c r="U58" s="106"/>
      <c r="V58" s="106"/>
      <c r="W58" s="106"/>
      <c r="X58" s="106"/>
      <c r="Y58" s="106"/>
      <c r="Z58" s="106"/>
    </row>
    <row r="59" spans="1:26" ht="30.75" hidden="1" customHeight="1">
      <c r="A59" s="310" t="s">
        <v>1867</v>
      </c>
      <c r="B59" s="122" t="s">
        <v>373</v>
      </c>
      <c r="C59" s="141"/>
      <c r="D59" s="141"/>
      <c r="E59" s="141"/>
      <c r="F59" s="141"/>
      <c r="G59" s="141"/>
      <c r="H59" s="106"/>
      <c r="I59" s="105"/>
      <c r="J59" s="105"/>
      <c r="K59" s="105"/>
      <c r="L59" s="106"/>
      <c r="M59" s="106"/>
      <c r="N59" s="106"/>
      <c r="O59" s="106"/>
      <c r="P59" s="106"/>
      <c r="Q59" s="106"/>
      <c r="R59" s="106"/>
      <c r="S59" s="106"/>
      <c r="T59" s="106"/>
      <c r="U59" s="106"/>
      <c r="V59" s="106"/>
      <c r="W59" s="106"/>
      <c r="X59" s="106"/>
      <c r="Y59" s="106"/>
      <c r="Z59" s="106"/>
    </row>
    <row r="60" spans="1:26" ht="64">
      <c r="A60" s="693" t="s">
        <v>376</v>
      </c>
      <c r="B60" s="467" t="s">
        <v>377</v>
      </c>
      <c r="C60" s="475" t="s">
        <v>6567</v>
      </c>
      <c r="D60" s="180">
        <v>2</v>
      </c>
      <c r="E60" s="180" t="s">
        <v>387</v>
      </c>
      <c r="F60" s="475" t="s">
        <v>6568</v>
      </c>
      <c r="G60" s="1061"/>
      <c r="H60" s="893"/>
      <c r="I60" s="893"/>
      <c r="J60" s="893"/>
      <c r="K60" s="960"/>
      <c r="L60" s="960"/>
      <c r="M60" s="960"/>
      <c r="N60" s="963"/>
      <c r="O60" s="963"/>
      <c r="P60" s="963"/>
      <c r="Q60" s="963"/>
      <c r="R60" s="963"/>
      <c r="S60" s="963"/>
      <c r="T60" s="963"/>
      <c r="U60" s="963"/>
      <c r="V60" s="963"/>
      <c r="W60" s="963"/>
      <c r="X60" s="963"/>
      <c r="Y60" s="963"/>
      <c r="Z60" s="963"/>
    </row>
    <row r="61" spans="1:26" ht="30.75" hidden="1" customHeight="1">
      <c r="A61" s="310" t="s">
        <v>378</v>
      </c>
      <c r="B61" s="122" t="s">
        <v>4592</v>
      </c>
      <c r="C61" s="539"/>
      <c r="D61" s="252"/>
      <c r="E61" s="180"/>
      <c r="F61" s="179"/>
      <c r="G61" s="141"/>
      <c r="H61" s="106"/>
      <c r="I61" s="105"/>
      <c r="J61" s="105"/>
      <c r="K61" s="105"/>
      <c r="L61" s="106"/>
      <c r="M61" s="106"/>
      <c r="N61" s="106"/>
      <c r="O61" s="106"/>
      <c r="P61" s="106"/>
      <c r="Q61" s="106"/>
      <c r="R61" s="106"/>
      <c r="S61" s="106"/>
      <c r="T61" s="106"/>
      <c r="U61" s="106"/>
      <c r="V61" s="106"/>
      <c r="W61" s="106"/>
      <c r="X61" s="106"/>
      <c r="Y61" s="106"/>
      <c r="Z61" s="106"/>
    </row>
    <row r="62" spans="1:26" ht="30.75" hidden="1" customHeight="1">
      <c r="A62" s="121" t="s">
        <v>380</v>
      </c>
      <c r="B62" s="129" t="s">
        <v>381</v>
      </c>
      <c r="C62" s="141"/>
      <c r="D62" s="124"/>
      <c r="E62" s="696"/>
      <c r="F62" s="141"/>
      <c r="G62" s="141"/>
      <c r="H62" s="106"/>
      <c r="I62" s="105"/>
      <c r="J62" s="105"/>
      <c r="K62" s="105"/>
      <c r="L62" s="106"/>
      <c r="M62" s="106"/>
      <c r="N62" s="106"/>
      <c r="O62" s="106"/>
      <c r="P62" s="106"/>
      <c r="Q62" s="106"/>
      <c r="R62" s="106"/>
      <c r="S62" s="106"/>
      <c r="T62" s="106"/>
      <c r="U62" s="106"/>
      <c r="V62" s="106"/>
      <c r="W62" s="106"/>
      <c r="X62" s="106"/>
      <c r="Y62" s="106"/>
      <c r="Z62" s="106"/>
    </row>
    <row r="63" spans="1:26" ht="18" hidden="1" customHeight="1">
      <c r="A63" s="323" t="s">
        <v>41</v>
      </c>
      <c r="B63" s="1179" t="s">
        <v>42</v>
      </c>
      <c r="C63" s="1180"/>
      <c r="D63" s="1180"/>
      <c r="E63" s="456"/>
      <c r="F63" s="1180"/>
      <c r="G63" s="1181"/>
      <c r="H63" s="1182"/>
      <c r="I63" s="105">
        <f>SUM(D64:D68)</f>
        <v>0</v>
      </c>
      <c r="J63" s="105">
        <f>COUNT(D64:D68)*2</f>
        <v>0</v>
      </c>
      <c r="K63" s="105"/>
      <c r="L63" s="106"/>
      <c r="M63" s="106"/>
      <c r="N63" s="106"/>
      <c r="O63" s="106"/>
      <c r="P63" s="106"/>
      <c r="Q63" s="106"/>
      <c r="R63" s="106"/>
      <c r="S63" s="106"/>
      <c r="T63" s="106"/>
      <c r="U63" s="106"/>
      <c r="V63" s="106"/>
      <c r="W63" s="106"/>
      <c r="X63" s="106"/>
      <c r="Y63" s="106"/>
      <c r="Z63" s="106"/>
    </row>
    <row r="64" spans="1:26" ht="30.75" hidden="1" customHeight="1">
      <c r="A64" s="310" t="s">
        <v>382</v>
      </c>
      <c r="B64" s="122" t="s">
        <v>383</v>
      </c>
      <c r="C64" s="141"/>
      <c r="D64" s="124"/>
      <c r="E64" s="696"/>
      <c r="F64" s="141"/>
      <c r="G64" s="141"/>
      <c r="H64" s="106"/>
      <c r="I64" s="105"/>
      <c r="J64" s="105"/>
      <c r="K64" s="105"/>
      <c r="L64" s="106"/>
      <c r="M64" s="106"/>
      <c r="N64" s="106"/>
      <c r="O64" s="106"/>
      <c r="P64" s="106"/>
      <c r="Q64" s="106"/>
      <c r="R64" s="106"/>
      <c r="S64" s="106"/>
      <c r="T64" s="106"/>
      <c r="U64" s="106"/>
      <c r="V64" s="106"/>
      <c r="W64" s="106"/>
      <c r="X64" s="106"/>
      <c r="Y64" s="106"/>
      <c r="Z64" s="106"/>
    </row>
    <row r="65" spans="1:26" ht="30.75" hidden="1" customHeight="1">
      <c r="A65" s="310" t="s">
        <v>384</v>
      </c>
      <c r="B65" s="122" t="s">
        <v>385</v>
      </c>
      <c r="C65" s="141"/>
      <c r="D65" s="124"/>
      <c r="E65" s="696"/>
      <c r="F65" s="141"/>
      <c r="G65" s="141"/>
      <c r="H65" s="106"/>
      <c r="I65" s="105"/>
      <c r="J65" s="105"/>
      <c r="K65" s="105"/>
      <c r="L65" s="106"/>
      <c r="M65" s="106"/>
      <c r="N65" s="106"/>
      <c r="O65" s="106"/>
      <c r="P65" s="106"/>
      <c r="Q65" s="106"/>
      <c r="R65" s="106"/>
      <c r="S65" s="106"/>
      <c r="T65" s="106"/>
      <c r="U65" s="106"/>
      <c r="V65" s="106"/>
      <c r="W65" s="106"/>
      <c r="X65" s="106"/>
      <c r="Y65" s="106"/>
      <c r="Z65" s="106"/>
    </row>
    <row r="66" spans="1:26" ht="30.75" hidden="1" customHeight="1">
      <c r="A66" s="310" t="s">
        <v>389</v>
      </c>
      <c r="B66" s="122" t="s">
        <v>390</v>
      </c>
      <c r="C66" s="141"/>
      <c r="D66" s="124"/>
      <c r="E66" s="696"/>
      <c r="F66" s="141"/>
      <c r="G66" s="141"/>
      <c r="H66" s="106"/>
      <c r="I66" s="105"/>
      <c r="J66" s="105"/>
      <c r="K66" s="105"/>
      <c r="L66" s="106"/>
      <c r="M66" s="106"/>
      <c r="N66" s="106"/>
      <c r="O66" s="106"/>
      <c r="P66" s="106"/>
      <c r="Q66" s="106"/>
      <c r="R66" s="106"/>
      <c r="S66" s="106"/>
      <c r="T66" s="106"/>
      <c r="U66" s="106"/>
      <c r="V66" s="106"/>
      <c r="W66" s="106"/>
      <c r="X66" s="106"/>
      <c r="Y66" s="106"/>
      <c r="Z66" s="106"/>
    </row>
    <row r="67" spans="1:26" ht="30.75" hidden="1" customHeight="1">
      <c r="A67" s="310" t="s">
        <v>391</v>
      </c>
      <c r="B67" s="122" t="s">
        <v>392</v>
      </c>
      <c r="C67" s="141"/>
      <c r="D67" s="124"/>
      <c r="E67" s="696"/>
      <c r="F67" s="141"/>
      <c r="G67" s="141"/>
      <c r="H67" s="106"/>
      <c r="I67" s="105"/>
      <c r="J67" s="105"/>
      <c r="K67" s="105"/>
      <c r="L67" s="106"/>
      <c r="M67" s="106"/>
      <c r="N67" s="106"/>
      <c r="O67" s="106"/>
      <c r="P67" s="106"/>
      <c r="Q67" s="106"/>
      <c r="R67" s="106"/>
      <c r="S67" s="106"/>
      <c r="T67" s="106"/>
      <c r="U67" s="106"/>
      <c r="V67" s="106"/>
      <c r="W67" s="106"/>
      <c r="X67" s="106"/>
      <c r="Y67" s="106"/>
      <c r="Z67" s="106"/>
    </row>
    <row r="68" spans="1:26" ht="30.75" hidden="1" customHeight="1">
      <c r="A68" s="310" t="s">
        <v>394</v>
      </c>
      <c r="B68" s="122" t="s">
        <v>395</v>
      </c>
      <c r="C68" s="141"/>
      <c r="D68" s="124"/>
      <c r="E68" s="696"/>
      <c r="F68" s="141"/>
      <c r="G68" s="141"/>
      <c r="H68" s="106"/>
      <c r="I68" s="105"/>
      <c r="J68" s="105"/>
      <c r="K68" s="105"/>
      <c r="L68" s="106"/>
      <c r="M68" s="106"/>
      <c r="N68" s="106"/>
      <c r="O68" s="106"/>
      <c r="P68" s="106"/>
      <c r="Q68" s="106"/>
      <c r="R68" s="106"/>
      <c r="S68" s="106"/>
      <c r="T68" s="106"/>
      <c r="U68" s="106"/>
      <c r="V68" s="106"/>
      <c r="W68" s="106"/>
      <c r="X68" s="106"/>
      <c r="Y68" s="106"/>
      <c r="Z68" s="106"/>
    </row>
    <row r="69" spans="1:26" ht="19">
      <c r="A69" s="693" t="s">
        <v>212</v>
      </c>
      <c r="B69" s="1606" t="s">
        <v>44</v>
      </c>
      <c r="C69" s="1570"/>
      <c r="D69" s="1570"/>
      <c r="E69" s="1570"/>
      <c r="F69" s="1570"/>
      <c r="G69" s="1573"/>
      <c r="H69" s="816"/>
      <c r="I69" s="893">
        <f>SUM(D70:D73)</f>
        <v>8</v>
      </c>
      <c r="J69" s="893">
        <f>COUNT(D70:D73)*2</f>
        <v>8</v>
      </c>
      <c r="K69" s="960"/>
      <c r="L69" s="960"/>
      <c r="M69" s="960"/>
      <c r="N69" s="963"/>
      <c r="O69" s="963"/>
      <c r="P69" s="963"/>
      <c r="Q69" s="963"/>
      <c r="R69" s="963"/>
      <c r="S69" s="963"/>
      <c r="T69" s="963"/>
      <c r="U69" s="963"/>
      <c r="V69" s="963"/>
      <c r="W69" s="963"/>
      <c r="X69" s="963"/>
      <c r="Y69" s="963"/>
      <c r="Z69" s="963"/>
    </row>
    <row r="70" spans="1:26" ht="17">
      <c r="A70" s="693" t="s">
        <v>1875</v>
      </c>
      <c r="B70" s="467" t="s">
        <v>397</v>
      </c>
      <c r="C70" s="475" t="s">
        <v>6569</v>
      </c>
      <c r="D70" s="180">
        <v>2</v>
      </c>
      <c r="E70" s="696" t="s">
        <v>387</v>
      </c>
      <c r="F70" s="1052"/>
      <c r="G70" s="1061"/>
      <c r="H70" s="893"/>
      <c r="I70" s="893"/>
      <c r="J70" s="893"/>
      <c r="K70" s="960"/>
      <c r="L70" s="960"/>
      <c r="M70" s="960"/>
      <c r="N70" s="963"/>
      <c r="O70" s="963"/>
      <c r="P70" s="963"/>
      <c r="Q70" s="963"/>
      <c r="R70" s="963"/>
      <c r="S70" s="963"/>
      <c r="T70" s="963"/>
      <c r="U70" s="963"/>
      <c r="V70" s="963"/>
      <c r="W70" s="963"/>
      <c r="X70" s="963"/>
      <c r="Y70" s="963"/>
      <c r="Z70" s="963"/>
    </row>
    <row r="71" spans="1:26" ht="16">
      <c r="A71" s="693"/>
      <c r="B71" s="467"/>
      <c r="C71" s="475" t="s">
        <v>6570</v>
      </c>
      <c r="D71" s="180">
        <v>2</v>
      </c>
      <c r="E71" s="696" t="s">
        <v>387</v>
      </c>
      <c r="F71" s="1052"/>
      <c r="G71" s="1061"/>
      <c r="H71" s="893"/>
      <c r="I71" s="893"/>
      <c r="J71" s="893"/>
      <c r="K71" s="960"/>
      <c r="L71" s="960"/>
      <c r="M71" s="960"/>
      <c r="N71" s="963"/>
      <c r="O71" s="963"/>
      <c r="P71" s="963"/>
      <c r="Q71" s="963"/>
      <c r="R71" s="963"/>
      <c r="S71" s="963"/>
      <c r="T71" s="963"/>
      <c r="U71" s="963"/>
      <c r="V71" s="963"/>
      <c r="W71" s="963"/>
      <c r="X71" s="963"/>
      <c r="Y71" s="963"/>
      <c r="Z71" s="963"/>
    </row>
    <row r="72" spans="1:26" ht="17">
      <c r="A72" s="693" t="s">
        <v>1876</v>
      </c>
      <c r="B72" s="467" t="s">
        <v>402</v>
      </c>
      <c r="C72" s="475" t="s">
        <v>6571</v>
      </c>
      <c r="D72" s="180">
        <v>2</v>
      </c>
      <c r="E72" s="696" t="s">
        <v>387</v>
      </c>
      <c r="F72" s="1052" t="s">
        <v>6572</v>
      </c>
      <c r="G72" s="1061"/>
      <c r="H72" s="893"/>
      <c r="I72" s="893"/>
      <c r="J72" s="893"/>
      <c r="K72" s="960"/>
      <c r="L72" s="960"/>
      <c r="M72" s="960"/>
      <c r="N72" s="963"/>
      <c r="O72" s="963"/>
      <c r="P72" s="963"/>
      <c r="Q72" s="963"/>
      <c r="R72" s="963"/>
      <c r="S72" s="963"/>
      <c r="T72" s="963"/>
      <c r="U72" s="963"/>
      <c r="V72" s="963"/>
      <c r="W72" s="963"/>
      <c r="X72" s="963"/>
      <c r="Y72" s="963"/>
      <c r="Z72" s="963"/>
    </row>
    <row r="73" spans="1:26" ht="34">
      <c r="A73" s="693" t="s">
        <v>1878</v>
      </c>
      <c r="B73" s="467" t="s">
        <v>406</v>
      </c>
      <c r="C73" s="475" t="s">
        <v>1879</v>
      </c>
      <c r="D73" s="180">
        <v>2</v>
      </c>
      <c r="E73" s="696" t="s">
        <v>387</v>
      </c>
      <c r="F73" s="1052" t="s">
        <v>6573</v>
      </c>
      <c r="G73" s="1061"/>
      <c r="H73" s="893"/>
      <c r="I73" s="893"/>
      <c r="J73" s="893"/>
      <c r="K73" s="960"/>
      <c r="L73" s="960"/>
      <c r="M73" s="960"/>
      <c r="N73" s="963"/>
      <c r="O73" s="963"/>
      <c r="P73" s="963"/>
      <c r="Q73" s="963"/>
      <c r="R73" s="963"/>
      <c r="S73" s="963"/>
      <c r="T73" s="963"/>
      <c r="U73" s="963"/>
      <c r="V73" s="963"/>
      <c r="W73" s="963"/>
      <c r="X73" s="963"/>
      <c r="Y73" s="963"/>
      <c r="Z73" s="963"/>
    </row>
    <row r="74" spans="1:26" ht="19">
      <c r="A74" s="693" t="s">
        <v>45</v>
      </c>
      <c r="B74" s="1606" t="s">
        <v>408</v>
      </c>
      <c r="C74" s="1570"/>
      <c r="D74" s="1570"/>
      <c r="E74" s="1570"/>
      <c r="F74" s="1570"/>
      <c r="G74" s="1573"/>
      <c r="H74" s="816"/>
      <c r="I74" s="893">
        <f>SUM(D75:D93)</f>
        <v>2</v>
      </c>
      <c r="J74" s="893">
        <f>COUNT(D75:D93)*2</f>
        <v>2</v>
      </c>
      <c r="K74" s="960"/>
      <c r="L74" s="960"/>
      <c r="M74" s="960"/>
      <c r="N74" s="963"/>
      <c r="O74" s="963"/>
      <c r="P74" s="963"/>
      <c r="Q74" s="963"/>
      <c r="R74" s="963"/>
      <c r="S74" s="963"/>
      <c r="T74" s="963"/>
      <c r="U74" s="963"/>
      <c r="V74" s="963"/>
      <c r="W74" s="963"/>
      <c r="X74" s="963"/>
      <c r="Y74" s="963"/>
      <c r="Z74" s="963"/>
    </row>
    <row r="75" spans="1:26" ht="62.25" hidden="1" customHeight="1">
      <c r="A75" s="310" t="s">
        <v>409</v>
      </c>
      <c r="B75" s="122" t="s">
        <v>410</v>
      </c>
      <c r="C75" s="141"/>
      <c r="D75" s="124"/>
      <c r="E75" s="696"/>
      <c r="F75" s="141"/>
      <c r="G75" s="141"/>
      <c r="H75" s="106"/>
      <c r="I75" s="105"/>
      <c r="J75" s="105"/>
      <c r="K75" s="105"/>
      <c r="L75" s="106"/>
      <c r="M75" s="106"/>
      <c r="N75" s="106"/>
      <c r="O75" s="106"/>
      <c r="P75" s="106"/>
      <c r="Q75" s="106"/>
      <c r="R75" s="106"/>
      <c r="S75" s="106"/>
      <c r="T75" s="106"/>
      <c r="U75" s="106"/>
      <c r="V75" s="106"/>
      <c r="W75" s="106"/>
      <c r="X75" s="106"/>
      <c r="Y75" s="106"/>
      <c r="Z75" s="106"/>
    </row>
    <row r="76" spans="1:26" ht="62.25" hidden="1" customHeight="1">
      <c r="A76" s="310" t="s">
        <v>411</v>
      </c>
      <c r="B76" s="122" t="s">
        <v>412</v>
      </c>
      <c r="C76" s="141"/>
      <c r="D76" s="124"/>
      <c r="E76" s="696"/>
      <c r="F76" s="141"/>
      <c r="G76" s="141"/>
      <c r="H76" s="106"/>
      <c r="I76" s="105"/>
      <c r="J76" s="105"/>
      <c r="K76" s="105"/>
      <c r="L76" s="106"/>
      <c r="M76" s="106"/>
      <c r="N76" s="106"/>
      <c r="O76" s="106"/>
      <c r="P76" s="106"/>
      <c r="Q76" s="106"/>
      <c r="R76" s="106"/>
      <c r="S76" s="106"/>
      <c r="T76" s="106"/>
      <c r="U76" s="106"/>
      <c r="V76" s="106"/>
      <c r="W76" s="106"/>
      <c r="X76" s="106"/>
      <c r="Y76" s="106"/>
      <c r="Z76" s="106"/>
    </row>
    <row r="77" spans="1:26" ht="62.25" hidden="1" customHeight="1">
      <c r="A77" s="310" t="s">
        <v>413</v>
      </c>
      <c r="B77" s="122" t="s">
        <v>414</v>
      </c>
      <c r="C77" s="141"/>
      <c r="D77" s="124"/>
      <c r="E77" s="696"/>
      <c r="F77" s="141"/>
      <c r="G77" s="141"/>
      <c r="H77" s="106"/>
      <c r="I77" s="105"/>
      <c r="J77" s="105"/>
      <c r="K77" s="105"/>
      <c r="L77" s="106"/>
      <c r="M77" s="106"/>
      <c r="N77" s="106"/>
      <c r="O77" s="106"/>
      <c r="P77" s="106"/>
      <c r="Q77" s="106"/>
      <c r="R77" s="106"/>
      <c r="S77" s="106"/>
      <c r="T77" s="106"/>
      <c r="U77" s="106"/>
      <c r="V77" s="106"/>
      <c r="W77" s="106"/>
      <c r="X77" s="106"/>
      <c r="Y77" s="106"/>
      <c r="Z77" s="106"/>
    </row>
    <row r="78" spans="1:26" ht="46.5" hidden="1" customHeight="1">
      <c r="A78" s="310" t="s">
        <v>415</v>
      </c>
      <c r="B78" s="122" t="s">
        <v>416</v>
      </c>
      <c r="C78" s="141"/>
      <c r="D78" s="124"/>
      <c r="E78" s="696"/>
      <c r="F78" s="141"/>
      <c r="G78" s="141"/>
      <c r="H78" s="106"/>
      <c r="I78" s="105"/>
      <c r="J78" s="105"/>
      <c r="K78" s="105"/>
      <c r="L78" s="106"/>
      <c r="M78" s="106"/>
      <c r="N78" s="106"/>
      <c r="O78" s="106"/>
      <c r="P78" s="106"/>
      <c r="Q78" s="106"/>
      <c r="R78" s="106"/>
      <c r="S78" s="106"/>
      <c r="T78" s="106"/>
      <c r="U78" s="106"/>
      <c r="V78" s="106"/>
      <c r="W78" s="106"/>
      <c r="X78" s="106"/>
      <c r="Y78" s="106"/>
      <c r="Z78" s="106"/>
    </row>
    <row r="79" spans="1:26" ht="62.25" hidden="1" customHeight="1">
      <c r="A79" s="310" t="s">
        <v>417</v>
      </c>
      <c r="B79" s="122" t="s">
        <v>4616</v>
      </c>
      <c r="C79" s="141"/>
      <c r="D79" s="124"/>
      <c r="E79" s="696"/>
      <c r="F79" s="141"/>
      <c r="G79" s="141"/>
      <c r="H79" s="106"/>
      <c r="I79" s="105"/>
      <c r="J79" s="105"/>
      <c r="K79" s="105"/>
      <c r="L79" s="106"/>
      <c r="M79" s="106"/>
      <c r="N79" s="106"/>
      <c r="O79" s="106"/>
      <c r="P79" s="106"/>
      <c r="Q79" s="106"/>
      <c r="R79" s="106"/>
      <c r="S79" s="106"/>
      <c r="T79" s="106"/>
      <c r="U79" s="106"/>
      <c r="V79" s="106"/>
      <c r="W79" s="106"/>
      <c r="X79" s="106"/>
      <c r="Y79" s="106"/>
      <c r="Z79" s="106"/>
    </row>
    <row r="80" spans="1:26" ht="46.5" hidden="1" customHeight="1">
      <c r="A80" s="310" t="s">
        <v>419</v>
      </c>
      <c r="B80" s="122" t="s">
        <v>420</v>
      </c>
      <c r="C80" s="141"/>
      <c r="D80" s="124"/>
      <c r="E80" s="696"/>
      <c r="F80" s="141"/>
      <c r="G80" s="141"/>
      <c r="H80" s="106"/>
      <c r="I80" s="105"/>
      <c r="J80" s="105"/>
      <c r="K80" s="105"/>
      <c r="L80" s="106"/>
      <c r="M80" s="106"/>
      <c r="N80" s="106"/>
      <c r="O80" s="106"/>
      <c r="P80" s="106"/>
      <c r="Q80" s="106"/>
      <c r="R80" s="106"/>
      <c r="S80" s="106"/>
      <c r="T80" s="106"/>
      <c r="U80" s="106"/>
      <c r="V80" s="106"/>
      <c r="W80" s="106"/>
      <c r="X80" s="106"/>
      <c r="Y80" s="106"/>
      <c r="Z80" s="106"/>
    </row>
    <row r="81" spans="1:26" ht="62.25" hidden="1" customHeight="1">
      <c r="A81" s="310" t="s">
        <v>421</v>
      </c>
      <c r="B81" s="122" t="s">
        <v>422</v>
      </c>
      <c r="C81" s="141"/>
      <c r="D81" s="124"/>
      <c r="E81" s="696"/>
      <c r="F81" s="141"/>
      <c r="G81" s="141"/>
      <c r="H81" s="106"/>
      <c r="I81" s="105"/>
      <c r="J81" s="105"/>
      <c r="K81" s="105"/>
      <c r="L81" s="106"/>
      <c r="M81" s="106"/>
      <c r="N81" s="106"/>
      <c r="O81" s="106"/>
      <c r="P81" s="106"/>
      <c r="Q81" s="106"/>
      <c r="R81" s="106"/>
      <c r="S81" s="106"/>
      <c r="T81" s="106"/>
      <c r="U81" s="106"/>
      <c r="V81" s="106"/>
      <c r="W81" s="106"/>
      <c r="X81" s="106"/>
      <c r="Y81" s="106"/>
      <c r="Z81" s="106"/>
    </row>
    <row r="82" spans="1:26" ht="68">
      <c r="A82" s="693" t="s">
        <v>423</v>
      </c>
      <c r="B82" s="467" t="s">
        <v>424</v>
      </c>
      <c r="C82" s="475" t="s">
        <v>6574</v>
      </c>
      <c r="D82" s="180">
        <v>2</v>
      </c>
      <c r="E82" s="696" t="s">
        <v>387</v>
      </c>
      <c r="F82" s="1052" t="s">
        <v>6575</v>
      </c>
      <c r="G82" s="1061"/>
      <c r="H82" s="893"/>
      <c r="I82" s="893"/>
      <c r="J82" s="893"/>
      <c r="K82" s="960"/>
      <c r="L82" s="960"/>
      <c r="M82" s="960"/>
      <c r="N82" s="963"/>
      <c r="O82" s="963"/>
      <c r="P82" s="963"/>
      <c r="Q82" s="963"/>
      <c r="R82" s="963"/>
      <c r="S82" s="963"/>
      <c r="T82" s="963"/>
      <c r="U82" s="963"/>
      <c r="V82" s="963"/>
      <c r="W82" s="963"/>
      <c r="X82" s="963"/>
      <c r="Y82" s="963"/>
      <c r="Z82" s="963"/>
    </row>
    <row r="83" spans="1:26" ht="62.25" hidden="1" customHeight="1">
      <c r="A83" s="310" t="s">
        <v>427</v>
      </c>
      <c r="B83" s="122" t="s">
        <v>428</v>
      </c>
      <c r="C83" s="141"/>
      <c r="D83" s="141"/>
      <c r="E83" s="141"/>
      <c r="F83" s="141"/>
      <c r="G83" s="141"/>
      <c r="H83" s="106"/>
      <c r="I83" s="105"/>
      <c r="J83" s="105"/>
      <c r="K83" s="105"/>
      <c r="L83" s="106"/>
      <c r="M83" s="106"/>
      <c r="N83" s="106"/>
      <c r="O83" s="106"/>
      <c r="P83" s="106"/>
      <c r="Q83" s="106"/>
      <c r="R83" s="106"/>
      <c r="S83" s="106"/>
      <c r="T83" s="106"/>
      <c r="U83" s="106"/>
      <c r="V83" s="106"/>
      <c r="W83" s="106"/>
      <c r="X83" s="106"/>
      <c r="Y83" s="106"/>
      <c r="Z83" s="106"/>
    </row>
    <row r="84" spans="1:26" ht="46.5" hidden="1" customHeight="1">
      <c r="A84" s="310" t="s">
        <v>429</v>
      </c>
      <c r="B84" s="122" t="s">
        <v>430</v>
      </c>
      <c r="C84" s="141"/>
      <c r="D84" s="141"/>
      <c r="E84" s="141"/>
      <c r="F84" s="141"/>
      <c r="G84" s="141"/>
      <c r="H84" s="106"/>
      <c r="I84" s="105"/>
      <c r="J84" s="105"/>
      <c r="K84" s="105"/>
      <c r="L84" s="106"/>
      <c r="M84" s="106"/>
      <c r="N84" s="106"/>
      <c r="O84" s="106"/>
      <c r="P84" s="106"/>
      <c r="Q84" s="106"/>
      <c r="R84" s="106"/>
      <c r="S84" s="106"/>
      <c r="T84" s="106"/>
      <c r="U84" s="106"/>
      <c r="V84" s="106"/>
      <c r="W84" s="106"/>
      <c r="X84" s="106"/>
      <c r="Y84" s="106"/>
      <c r="Z84" s="106"/>
    </row>
    <row r="85" spans="1:26" ht="28.5" hidden="1" customHeight="1">
      <c r="A85" s="310" t="s">
        <v>431</v>
      </c>
      <c r="B85" s="150" t="s">
        <v>432</v>
      </c>
      <c r="C85" s="141"/>
      <c r="D85" s="124"/>
      <c r="E85" s="696"/>
      <c r="F85" s="141"/>
      <c r="G85" s="141"/>
      <c r="H85" s="106"/>
      <c r="I85" s="105"/>
      <c r="J85" s="105"/>
      <c r="K85" s="105"/>
      <c r="L85" s="106"/>
      <c r="M85" s="106"/>
      <c r="N85" s="106"/>
      <c r="O85" s="106"/>
      <c r="P85" s="106"/>
      <c r="Q85" s="106"/>
      <c r="R85" s="106"/>
      <c r="S85" s="106"/>
      <c r="T85" s="106"/>
      <c r="U85" s="106"/>
      <c r="V85" s="106"/>
      <c r="W85" s="106"/>
      <c r="X85" s="106"/>
      <c r="Y85" s="106"/>
      <c r="Z85" s="106"/>
    </row>
    <row r="86" spans="1:26" ht="28.5" hidden="1" customHeight="1">
      <c r="A86" s="121" t="s">
        <v>433</v>
      </c>
      <c r="B86" s="150" t="s">
        <v>434</v>
      </c>
      <c r="C86" s="141"/>
      <c r="D86" s="124"/>
      <c r="E86" s="696"/>
      <c r="F86" s="141"/>
      <c r="G86" s="141"/>
      <c r="H86" s="106"/>
      <c r="I86" s="105"/>
      <c r="J86" s="105"/>
      <c r="K86" s="105"/>
      <c r="L86" s="106"/>
      <c r="M86" s="106"/>
      <c r="N86" s="106"/>
      <c r="O86" s="106"/>
      <c r="P86" s="106"/>
      <c r="Q86" s="106"/>
      <c r="R86" s="106"/>
      <c r="S86" s="106"/>
      <c r="T86" s="106"/>
      <c r="U86" s="106"/>
      <c r="V86" s="106"/>
      <c r="W86" s="106"/>
      <c r="X86" s="106"/>
      <c r="Y86" s="106"/>
      <c r="Z86" s="106"/>
    </row>
    <row r="87" spans="1:26" ht="28.5" hidden="1" customHeight="1">
      <c r="A87" s="121" t="s">
        <v>435</v>
      </c>
      <c r="B87" s="151" t="s">
        <v>436</v>
      </c>
      <c r="C87" s="141"/>
      <c r="D87" s="124"/>
      <c r="E87" s="696"/>
      <c r="F87" s="141"/>
      <c r="G87" s="141"/>
      <c r="H87" s="106"/>
      <c r="I87" s="105"/>
      <c r="J87" s="105"/>
      <c r="K87" s="105"/>
      <c r="L87" s="106"/>
      <c r="M87" s="106"/>
      <c r="N87" s="106"/>
      <c r="O87" s="106"/>
      <c r="P87" s="106"/>
      <c r="Q87" s="106"/>
      <c r="R87" s="106"/>
      <c r="S87" s="106"/>
      <c r="T87" s="106"/>
      <c r="U87" s="106"/>
      <c r="V87" s="106"/>
      <c r="W87" s="106"/>
      <c r="X87" s="106"/>
      <c r="Y87" s="106"/>
      <c r="Z87" s="106"/>
    </row>
    <row r="88" spans="1:26" ht="28.5" hidden="1" customHeight="1">
      <c r="A88" s="121" t="s">
        <v>437</v>
      </c>
      <c r="B88" s="150" t="s">
        <v>438</v>
      </c>
      <c r="C88" s="141"/>
      <c r="D88" s="124"/>
      <c r="E88" s="696"/>
      <c r="F88" s="141"/>
      <c r="G88" s="141"/>
      <c r="H88" s="106"/>
      <c r="I88" s="105"/>
      <c r="J88" s="105"/>
      <c r="K88" s="105"/>
      <c r="L88" s="106"/>
      <c r="M88" s="106"/>
      <c r="N88" s="106"/>
      <c r="O88" s="106"/>
      <c r="P88" s="106"/>
      <c r="Q88" s="106"/>
      <c r="R88" s="106"/>
      <c r="S88" s="106"/>
      <c r="T88" s="106"/>
      <c r="U88" s="106"/>
      <c r="V88" s="106"/>
      <c r="W88" s="106"/>
      <c r="X88" s="106"/>
      <c r="Y88" s="106"/>
      <c r="Z88" s="106"/>
    </row>
    <row r="89" spans="1:26" ht="46.5" hidden="1" customHeight="1">
      <c r="A89" s="121" t="s">
        <v>439</v>
      </c>
      <c r="B89" s="122" t="s">
        <v>4118</v>
      </c>
      <c r="C89" s="141"/>
      <c r="D89" s="124"/>
      <c r="E89" s="696"/>
      <c r="F89" s="141"/>
      <c r="G89" s="141"/>
      <c r="H89" s="106"/>
      <c r="I89" s="105"/>
      <c r="J89" s="105"/>
      <c r="K89" s="105"/>
      <c r="L89" s="106"/>
      <c r="M89" s="106"/>
      <c r="N89" s="106"/>
      <c r="O89" s="106"/>
      <c r="P89" s="106"/>
      <c r="Q89" s="106"/>
      <c r="R89" s="106"/>
      <c r="S89" s="106"/>
      <c r="T89" s="106"/>
      <c r="U89" s="106"/>
      <c r="V89" s="106"/>
      <c r="W89" s="106"/>
      <c r="X89" s="106"/>
      <c r="Y89" s="106"/>
      <c r="Z89" s="106"/>
    </row>
    <row r="90" spans="1:26" ht="14.25" hidden="1" customHeight="1">
      <c r="A90" s="121" t="s">
        <v>152</v>
      </c>
      <c r="B90" s="517" t="s">
        <v>1425</v>
      </c>
      <c r="C90" s="518"/>
      <c r="D90" s="518"/>
      <c r="E90" s="1183"/>
      <c r="F90" s="518"/>
      <c r="G90" s="519"/>
      <c r="H90" s="520"/>
      <c r="I90" s="105"/>
      <c r="J90" s="105"/>
      <c r="K90" s="105"/>
      <c r="L90" s="106"/>
      <c r="M90" s="106"/>
      <c r="N90" s="106"/>
      <c r="O90" s="106"/>
      <c r="P90" s="106"/>
      <c r="Q90" s="106"/>
      <c r="R90" s="106"/>
      <c r="S90" s="106"/>
      <c r="T90" s="106"/>
      <c r="U90" s="106"/>
      <c r="V90" s="106"/>
      <c r="W90" s="106"/>
      <c r="X90" s="106"/>
      <c r="Y90" s="106"/>
      <c r="Z90" s="106"/>
    </row>
    <row r="91" spans="1:26" ht="14.25" hidden="1" customHeight="1">
      <c r="A91" s="222" t="s">
        <v>1426</v>
      </c>
      <c r="B91" s="223"/>
      <c r="C91" s="223"/>
      <c r="D91" s="223"/>
      <c r="E91" s="1184"/>
      <c r="F91" s="223"/>
      <c r="G91" s="224"/>
      <c r="H91" s="521"/>
      <c r="I91" s="105"/>
      <c r="J91" s="105"/>
      <c r="K91" s="105"/>
      <c r="L91" s="106"/>
      <c r="M91" s="106"/>
      <c r="N91" s="106"/>
      <c r="O91" s="106"/>
      <c r="P91" s="106"/>
      <c r="Q91" s="106"/>
      <c r="R91" s="106"/>
      <c r="S91" s="106"/>
      <c r="T91" s="106"/>
      <c r="U91" s="106"/>
      <c r="V91" s="106"/>
      <c r="W91" s="106"/>
      <c r="X91" s="106"/>
      <c r="Y91" s="106"/>
      <c r="Z91" s="106"/>
    </row>
    <row r="92" spans="1:26" ht="14.25" hidden="1" customHeight="1">
      <c r="A92" s="222" t="s">
        <v>1427</v>
      </c>
      <c r="B92" s="223"/>
      <c r="C92" s="223"/>
      <c r="D92" s="223"/>
      <c r="E92" s="1184"/>
      <c r="F92" s="223"/>
      <c r="G92" s="224"/>
      <c r="H92" s="521"/>
      <c r="I92" s="105"/>
      <c r="J92" s="105"/>
      <c r="K92" s="105"/>
      <c r="L92" s="106"/>
      <c r="M92" s="106"/>
      <c r="N92" s="106"/>
      <c r="O92" s="106"/>
      <c r="P92" s="106"/>
      <c r="Q92" s="106"/>
      <c r="R92" s="106"/>
      <c r="S92" s="106"/>
      <c r="T92" s="106"/>
      <c r="U92" s="106"/>
      <c r="V92" s="106"/>
      <c r="W92" s="106"/>
      <c r="X92" s="106"/>
      <c r="Y92" s="106"/>
      <c r="Z92" s="106"/>
    </row>
    <row r="93" spans="1:26" ht="14.25" hidden="1" customHeight="1">
      <c r="A93" s="222" t="s">
        <v>1428</v>
      </c>
      <c r="B93" s="223"/>
      <c r="C93" s="223"/>
      <c r="D93" s="223"/>
      <c r="E93" s="1184"/>
      <c r="F93" s="223"/>
      <c r="G93" s="224"/>
      <c r="H93" s="521"/>
      <c r="I93" s="105"/>
      <c r="J93" s="105"/>
      <c r="K93" s="105"/>
      <c r="L93" s="106"/>
      <c r="M93" s="106"/>
      <c r="N93" s="106"/>
      <c r="O93" s="106"/>
      <c r="P93" s="106"/>
      <c r="Q93" s="106"/>
      <c r="R93" s="106"/>
      <c r="S93" s="106"/>
      <c r="T93" s="106"/>
      <c r="U93" s="106"/>
      <c r="V93" s="106"/>
      <c r="W93" s="106"/>
      <c r="X93" s="106"/>
      <c r="Y93" s="106"/>
      <c r="Z93" s="106"/>
    </row>
    <row r="94" spans="1:26" ht="18" hidden="1" customHeight="1">
      <c r="A94" s="323" t="s">
        <v>1914</v>
      </c>
      <c r="B94" s="1179" t="s">
        <v>49</v>
      </c>
      <c r="C94" s="1185"/>
      <c r="D94" s="1180"/>
      <c r="E94" s="456"/>
      <c r="F94" s="1185"/>
      <c r="G94" s="1181"/>
      <c r="H94" s="1182"/>
      <c r="I94" s="105">
        <f>SUM(D95:D102)</f>
        <v>0</v>
      </c>
      <c r="J94" s="105">
        <f>COUNT(D95:D102)*2</f>
        <v>0</v>
      </c>
      <c r="K94" s="105"/>
      <c r="L94" s="106"/>
      <c r="M94" s="106"/>
      <c r="N94" s="106"/>
      <c r="O94" s="106"/>
      <c r="P94" s="106"/>
      <c r="Q94" s="106"/>
      <c r="R94" s="106"/>
      <c r="S94" s="106"/>
      <c r="T94" s="106"/>
      <c r="U94" s="106"/>
      <c r="V94" s="106"/>
      <c r="W94" s="106"/>
      <c r="X94" s="106"/>
      <c r="Y94" s="106"/>
      <c r="Z94" s="106"/>
    </row>
    <row r="95" spans="1:26" ht="30.75" hidden="1" customHeight="1">
      <c r="A95" s="310" t="s">
        <v>441</v>
      </c>
      <c r="B95" s="122" t="s">
        <v>442</v>
      </c>
      <c r="C95" s="141"/>
      <c r="D95" s="124"/>
      <c r="E95" s="696"/>
      <c r="F95" s="141"/>
      <c r="G95" s="141"/>
      <c r="H95" s="106"/>
      <c r="I95" s="105"/>
      <c r="J95" s="105"/>
      <c r="K95" s="105"/>
      <c r="L95" s="106"/>
      <c r="M95" s="106"/>
      <c r="N95" s="106"/>
      <c r="O95" s="106"/>
      <c r="P95" s="106"/>
      <c r="Q95" s="106"/>
      <c r="R95" s="106"/>
      <c r="S95" s="106"/>
      <c r="T95" s="106"/>
      <c r="U95" s="106"/>
      <c r="V95" s="106"/>
      <c r="W95" s="106"/>
      <c r="X95" s="106"/>
      <c r="Y95" s="106"/>
      <c r="Z95" s="106"/>
    </row>
    <row r="96" spans="1:26" ht="30.75" hidden="1" customHeight="1">
      <c r="A96" s="310" t="s">
        <v>443</v>
      </c>
      <c r="B96" s="122" t="s">
        <v>444</v>
      </c>
      <c r="C96" s="141"/>
      <c r="D96" s="124"/>
      <c r="E96" s="696"/>
      <c r="F96" s="141"/>
      <c r="G96" s="141"/>
      <c r="H96" s="106"/>
      <c r="I96" s="105"/>
      <c r="J96" s="105"/>
      <c r="K96" s="105"/>
      <c r="L96" s="106"/>
      <c r="M96" s="106"/>
      <c r="N96" s="106"/>
      <c r="O96" s="106"/>
      <c r="P96" s="106"/>
      <c r="Q96" s="106"/>
      <c r="R96" s="106"/>
      <c r="S96" s="106"/>
      <c r="T96" s="106"/>
      <c r="U96" s="106"/>
      <c r="V96" s="106"/>
      <c r="W96" s="106"/>
      <c r="X96" s="106"/>
      <c r="Y96" s="106"/>
      <c r="Z96" s="106"/>
    </row>
    <row r="97" spans="1:26" ht="30.75" hidden="1" customHeight="1">
      <c r="A97" s="310" t="s">
        <v>1915</v>
      </c>
      <c r="B97" s="122" t="s">
        <v>446</v>
      </c>
      <c r="C97" s="141"/>
      <c r="D97" s="124"/>
      <c r="E97" s="696"/>
      <c r="F97" s="141"/>
      <c r="G97" s="141"/>
      <c r="H97" s="106"/>
      <c r="I97" s="105"/>
      <c r="J97" s="105"/>
      <c r="K97" s="105"/>
      <c r="L97" s="106"/>
      <c r="M97" s="106"/>
      <c r="N97" s="106"/>
      <c r="O97" s="106"/>
      <c r="P97" s="106"/>
      <c r="Q97" s="106"/>
      <c r="R97" s="106"/>
      <c r="S97" s="106"/>
      <c r="T97" s="106"/>
      <c r="U97" s="106"/>
      <c r="V97" s="106"/>
      <c r="W97" s="106"/>
      <c r="X97" s="106"/>
      <c r="Y97" s="106"/>
      <c r="Z97" s="106"/>
    </row>
    <row r="98" spans="1:26" ht="30.75" hidden="1" customHeight="1">
      <c r="A98" s="310" t="s">
        <v>448</v>
      </c>
      <c r="B98" s="122" t="s">
        <v>449</v>
      </c>
      <c r="C98" s="141"/>
      <c r="D98" s="124"/>
      <c r="E98" s="696"/>
      <c r="F98" s="141"/>
      <c r="G98" s="141"/>
      <c r="H98" s="106"/>
      <c r="I98" s="105"/>
      <c r="J98" s="105"/>
      <c r="K98" s="105"/>
      <c r="L98" s="106"/>
      <c r="M98" s="106"/>
      <c r="N98" s="106"/>
      <c r="O98" s="106"/>
      <c r="P98" s="106"/>
      <c r="Q98" s="106"/>
      <c r="R98" s="106"/>
      <c r="S98" s="106"/>
      <c r="T98" s="106"/>
      <c r="U98" s="106"/>
      <c r="V98" s="106"/>
      <c r="W98" s="106"/>
      <c r="X98" s="106"/>
      <c r="Y98" s="106"/>
      <c r="Z98" s="106"/>
    </row>
    <row r="99" spans="1:26" ht="30.75" hidden="1" customHeight="1">
      <c r="A99" s="310" t="s">
        <v>450</v>
      </c>
      <c r="B99" s="122" t="s">
        <v>451</v>
      </c>
      <c r="C99" s="141"/>
      <c r="D99" s="124"/>
      <c r="E99" s="696"/>
      <c r="F99" s="141"/>
      <c r="G99" s="141"/>
      <c r="H99" s="106"/>
      <c r="I99" s="105"/>
      <c r="J99" s="105"/>
      <c r="K99" s="105"/>
      <c r="L99" s="106"/>
      <c r="M99" s="106"/>
      <c r="N99" s="106"/>
      <c r="O99" s="106"/>
      <c r="P99" s="106"/>
      <c r="Q99" s="106"/>
      <c r="R99" s="106"/>
      <c r="S99" s="106"/>
      <c r="T99" s="106"/>
      <c r="U99" s="106"/>
      <c r="V99" s="106"/>
      <c r="W99" s="106"/>
      <c r="X99" s="106"/>
      <c r="Y99" s="106"/>
      <c r="Z99" s="106"/>
    </row>
    <row r="100" spans="1:26" ht="30.75" hidden="1" customHeight="1">
      <c r="A100" s="310" t="s">
        <v>452</v>
      </c>
      <c r="B100" s="122" t="s">
        <v>453</v>
      </c>
      <c r="C100" s="141"/>
      <c r="D100" s="124"/>
      <c r="E100" s="696"/>
      <c r="F100" s="141"/>
      <c r="G100" s="141"/>
      <c r="H100" s="106"/>
      <c r="I100" s="105"/>
      <c r="J100" s="105"/>
      <c r="K100" s="105"/>
      <c r="L100" s="106"/>
      <c r="M100" s="106"/>
      <c r="N100" s="106"/>
      <c r="O100" s="106"/>
      <c r="P100" s="106"/>
      <c r="Q100" s="106"/>
      <c r="R100" s="106"/>
      <c r="S100" s="106"/>
      <c r="T100" s="106"/>
      <c r="U100" s="106"/>
      <c r="V100" s="106"/>
      <c r="W100" s="106"/>
      <c r="X100" s="106"/>
      <c r="Y100" s="106"/>
      <c r="Z100" s="106"/>
    </row>
    <row r="101" spans="1:26" ht="30.75" hidden="1" customHeight="1">
      <c r="A101" s="310" t="s">
        <v>1916</v>
      </c>
      <c r="B101" s="122" t="s">
        <v>455</v>
      </c>
      <c r="C101" s="141"/>
      <c r="D101" s="124"/>
      <c r="E101" s="696"/>
      <c r="F101" s="141"/>
      <c r="G101" s="141"/>
      <c r="H101" s="106"/>
      <c r="I101" s="105"/>
      <c r="J101" s="105"/>
      <c r="K101" s="105"/>
      <c r="L101" s="106"/>
      <c r="M101" s="106"/>
      <c r="N101" s="106"/>
      <c r="O101" s="106"/>
      <c r="P101" s="106"/>
      <c r="Q101" s="106"/>
      <c r="R101" s="106"/>
      <c r="S101" s="106"/>
      <c r="T101" s="106"/>
      <c r="U101" s="106"/>
      <c r="V101" s="106"/>
      <c r="W101" s="106"/>
      <c r="X101" s="106"/>
      <c r="Y101" s="106"/>
      <c r="Z101" s="106"/>
    </row>
    <row r="102" spans="1:26" ht="30.75" hidden="1" customHeight="1">
      <c r="A102" s="310" t="s">
        <v>457</v>
      </c>
      <c r="B102" s="122" t="s">
        <v>458</v>
      </c>
      <c r="C102" s="150"/>
      <c r="D102" s="124"/>
      <c r="E102" s="696"/>
      <c r="F102" s="141"/>
      <c r="G102" s="460"/>
      <c r="H102" s="461"/>
      <c r="I102" s="105"/>
      <c r="J102" s="105"/>
      <c r="K102" s="105"/>
      <c r="L102" s="106"/>
      <c r="M102" s="106"/>
      <c r="N102" s="106"/>
      <c r="O102" s="106"/>
      <c r="P102" s="106"/>
      <c r="Q102" s="106"/>
      <c r="R102" s="106"/>
      <c r="S102" s="106"/>
      <c r="T102" s="106"/>
      <c r="U102" s="106"/>
      <c r="V102" s="106"/>
      <c r="W102" s="106"/>
      <c r="X102" s="106"/>
      <c r="Y102" s="106"/>
      <c r="Z102" s="106"/>
    </row>
    <row r="103" spans="1:26" ht="18" hidden="1" customHeight="1">
      <c r="A103" s="323" t="s">
        <v>1917</v>
      </c>
      <c r="B103" s="1179" t="s">
        <v>51</v>
      </c>
      <c r="C103" s="1180"/>
      <c r="D103" s="1180"/>
      <c r="E103" s="456"/>
      <c r="F103" s="1180"/>
      <c r="G103" s="1181"/>
      <c r="H103" s="1182"/>
      <c r="I103" s="105">
        <f>SUM(D104:D105)</f>
        <v>0</v>
      </c>
      <c r="J103" s="105">
        <f>COUNT(D104:D105)*2</f>
        <v>0</v>
      </c>
      <c r="K103" s="105"/>
      <c r="L103" s="106"/>
      <c r="M103" s="106"/>
      <c r="N103" s="106"/>
      <c r="O103" s="106"/>
      <c r="P103" s="106"/>
      <c r="Q103" s="106"/>
      <c r="R103" s="106"/>
      <c r="S103" s="106"/>
      <c r="T103" s="106"/>
      <c r="U103" s="106"/>
      <c r="V103" s="106"/>
      <c r="W103" s="106"/>
      <c r="X103" s="106"/>
      <c r="Y103" s="106"/>
      <c r="Z103" s="106"/>
    </row>
    <row r="104" spans="1:26" ht="62.25" hidden="1" customHeight="1">
      <c r="A104" s="310" t="s">
        <v>1918</v>
      </c>
      <c r="B104" s="122" t="s">
        <v>460</v>
      </c>
      <c r="C104" s="141"/>
      <c r="D104" s="124"/>
      <c r="E104" s="696"/>
      <c r="F104" s="141"/>
      <c r="G104" s="141"/>
      <c r="H104" s="106"/>
      <c r="I104" s="105"/>
      <c r="J104" s="105"/>
      <c r="K104" s="105"/>
      <c r="L104" s="106"/>
      <c r="M104" s="106"/>
      <c r="N104" s="106"/>
      <c r="O104" s="106"/>
      <c r="P104" s="106"/>
      <c r="Q104" s="106"/>
      <c r="R104" s="106"/>
      <c r="S104" s="106"/>
      <c r="T104" s="106"/>
      <c r="U104" s="106"/>
      <c r="V104" s="106"/>
      <c r="W104" s="106"/>
      <c r="X104" s="106"/>
      <c r="Y104" s="106"/>
      <c r="Z104" s="106"/>
    </row>
    <row r="105" spans="1:26" ht="78" hidden="1" customHeight="1">
      <c r="A105" s="310" t="s">
        <v>463</v>
      </c>
      <c r="B105" s="122" t="s">
        <v>464</v>
      </c>
      <c r="C105" s="141"/>
      <c r="D105" s="124"/>
      <c r="E105" s="696"/>
      <c r="F105" s="141"/>
      <c r="G105" s="141"/>
      <c r="H105" s="106"/>
      <c r="I105" s="105"/>
      <c r="J105" s="105"/>
      <c r="K105" s="105"/>
      <c r="L105" s="106"/>
      <c r="M105" s="106"/>
      <c r="N105" s="106"/>
      <c r="O105" s="106"/>
      <c r="P105" s="106"/>
      <c r="Q105" s="106"/>
      <c r="R105" s="106"/>
      <c r="S105" s="106"/>
      <c r="T105" s="106"/>
      <c r="U105" s="106"/>
      <c r="V105" s="106"/>
      <c r="W105" s="106"/>
      <c r="X105" s="106"/>
      <c r="Y105" s="106"/>
      <c r="Z105" s="106"/>
    </row>
    <row r="106" spans="1:26" ht="19">
      <c r="A106" s="1186"/>
      <c r="B106" s="1784" t="s">
        <v>465</v>
      </c>
      <c r="C106" s="1570"/>
      <c r="D106" s="1570"/>
      <c r="E106" s="1570"/>
      <c r="F106" s="1570"/>
      <c r="G106" s="1571"/>
      <c r="H106" s="1178"/>
      <c r="I106" s="893">
        <f t="shared" ref="I106:J106" si="1">I107+I120+I127+I133+I140+I147</f>
        <v>76</v>
      </c>
      <c r="J106" s="893">
        <f t="shared" si="1"/>
        <v>76</v>
      </c>
      <c r="K106" s="960"/>
      <c r="L106" s="960"/>
      <c r="M106" s="960"/>
      <c r="N106" s="963"/>
      <c r="O106" s="963"/>
      <c r="P106" s="963"/>
      <c r="Q106" s="963"/>
      <c r="R106" s="963"/>
      <c r="S106" s="963"/>
      <c r="T106" s="963"/>
      <c r="U106" s="963"/>
      <c r="V106" s="963"/>
      <c r="W106" s="963"/>
      <c r="X106" s="963"/>
      <c r="Y106" s="963"/>
      <c r="Z106" s="963"/>
    </row>
    <row r="107" spans="1:26" ht="19">
      <c r="A107" s="927" t="s">
        <v>214</v>
      </c>
      <c r="B107" s="1606" t="s">
        <v>54</v>
      </c>
      <c r="C107" s="1570"/>
      <c r="D107" s="1570"/>
      <c r="E107" s="1570"/>
      <c r="F107" s="1570"/>
      <c r="G107" s="1573"/>
      <c r="H107" s="816"/>
      <c r="I107" s="893">
        <f>SUM(D108:D119)</f>
        <v>20</v>
      </c>
      <c r="J107" s="893">
        <f>COUNT(D108:D119)*2</f>
        <v>20</v>
      </c>
      <c r="K107" s="960"/>
      <c r="L107" s="960"/>
      <c r="M107" s="960"/>
      <c r="N107" s="963"/>
      <c r="O107" s="963"/>
      <c r="P107" s="963"/>
      <c r="Q107" s="963"/>
      <c r="R107" s="963"/>
      <c r="S107" s="963"/>
      <c r="T107" s="963"/>
      <c r="U107" s="963"/>
      <c r="V107" s="963"/>
      <c r="W107" s="963"/>
      <c r="X107" s="963"/>
      <c r="Y107" s="963"/>
      <c r="Z107" s="963"/>
    </row>
    <row r="108" spans="1:26" ht="34">
      <c r="A108" s="693" t="s">
        <v>1921</v>
      </c>
      <c r="B108" s="161" t="s">
        <v>467</v>
      </c>
      <c r="C108" s="476" t="s">
        <v>3548</v>
      </c>
      <c r="D108" s="180">
        <v>2</v>
      </c>
      <c r="E108" s="696" t="s">
        <v>469</v>
      </c>
      <c r="F108" s="475" t="s">
        <v>6309</v>
      </c>
      <c r="G108" s="1061"/>
      <c r="H108" s="893"/>
      <c r="I108" s="893"/>
      <c r="J108" s="893"/>
      <c r="K108" s="960"/>
      <c r="L108" s="960"/>
      <c r="M108" s="960"/>
      <c r="N108" s="963"/>
      <c r="O108" s="963"/>
      <c r="P108" s="963"/>
      <c r="Q108" s="963"/>
      <c r="R108" s="963"/>
      <c r="S108" s="963"/>
      <c r="T108" s="963"/>
      <c r="U108" s="963"/>
      <c r="V108" s="963"/>
      <c r="W108" s="963"/>
      <c r="X108" s="963"/>
      <c r="Y108" s="963"/>
      <c r="Z108" s="963"/>
    </row>
    <row r="109" spans="1:26" ht="16">
      <c r="A109" s="693"/>
      <c r="B109" s="963"/>
      <c r="C109" s="476" t="s">
        <v>6310</v>
      </c>
      <c r="D109" s="180">
        <v>2</v>
      </c>
      <c r="E109" s="696" t="s">
        <v>469</v>
      </c>
      <c r="F109" s="720"/>
      <c r="G109" s="1061"/>
      <c r="H109" s="893"/>
      <c r="I109" s="893"/>
      <c r="J109" s="893"/>
      <c r="K109" s="960"/>
      <c r="L109" s="960"/>
      <c r="M109" s="960"/>
      <c r="N109" s="963"/>
      <c r="O109" s="963"/>
      <c r="P109" s="963"/>
      <c r="Q109" s="963"/>
      <c r="R109" s="963"/>
      <c r="S109" s="963"/>
      <c r="T109" s="963"/>
      <c r="U109" s="963"/>
      <c r="V109" s="963"/>
      <c r="W109" s="963"/>
      <c r="X109" s="963"/>
      <c r="Y109" s="963"/>
      <c r="Z109" s="963"/>
    </row>
    <row r="110" spans="1:26" ht="34">
      <c r="A110" s="693" t="s">
        <v>1925</v>
      </c>
      <c r="B110" s="161" t="s">
        <v>475</v>
      </c>
      <c r="C110" s="475" t="s">
        <v>6576</v>
      </c>
      <c r="D110" s="180">
        <v>2</v>
      </c>
      <c r="E110" s="696" t="s">
        <v>469</v>
      </c>
      <c r="F110" s="1052"/>
      <c r="G110" s="1061"/>
      <c r="H110" s="893"/>
      <c r="I110" s="893"/>
      <c r="J110" s="893"/>
      <c r="K110" s="960"/>
      <c r="L110" s="960"/>
      <c r="M110" s="960"/>
      <c r="N110" s="963"/>
      <c r="O110" s="963"/>
      <c r="P110" s="963"/>
      <c r="Q110" s="963"/>
      <c r="R110" s="963"/>
      <c r="S110" s="963"/>
      <c r="T110" s="963"/>
      <c r="U110" s="963"/>
      <c r="V110" s="963"/>
      <c r="W110" s="963"/>
      <c r="X110" s="963"/>
      <c r="Y110" s="963"/>
      <c r="Z110" s="963"/>
    </row>
    <row r="111" spans="1:26" ht="16">
      <c r="A111" s="693"/>
      <c r="B111" s="161"/>
      <c r="C111" s="476" t="s">
        <v>6577</v>
      </c>
      <c r="D111" s="180">
        <v>2</v>
      </c>
      <c r="E111" s="696" t="s">
        <v>469</v>
      </c>
      <c r="F111" s="1052"/>
      <c r="G111" s="1061"/>
      <c r="H111" s="893"/>
      <c r="I111" s="893"/>
      <c r="J111" s="893"/>
      <c r="K111" s="960"/>
      <c r="L111" s="960"/>
      <c r="M111" s="960"/>
      <c r="N111" s="963"/>
      <c r="O111" s="963"/>
      <c r="P111" s="963"/>
      <c r="Q111" s="963"/>
      <c r="R111" s="963"/>
      <c r="S111" s="963"/>
      <c r="T111" s="963"/>
      <c r="U111" s="963"/>
      <c r="V111" s="963"/>
      <c r="W111" s="963"/>
      <c r="X111" s="963"/>
      <c r="Y111" s="963"/>
      <c r="Z111" s="963"/>
    </row>
    <row r="112" spans="1:26" ht="32">
      <c r="A112" s="693"/>
      <c r="B112" s="161"/>
      <c r="C112" s="476" t="s">
        <v>477</v>
      </c>
      <c r="D112" s="180">
        <v>2</v>
      </c>
      <c r="E112" s="696" t="s">
        <v>469</v>
      </c>
      <c r="F112" s="1052"/>
      <c r="G112" s="1061"/>
      <c r="H112" s="893"/>
      <c r="I112" s="893"/>
      <c r="J112" s="893"/>
      <c r="K112" s="960"/>
      <c r="L112" s="960"/>
      <c r="M112" s="960"/>
      <c r="N112" s="963"/>
      <c r="O112" s="963"/>
      <c r="P112" s="963"/>
      <c r="Q112" s="963"/>
      <c r="R112" s="963"/>
      <c r="S112" s="963"/>
      <c r="T112" s="963"/>
      <c r="U112" s="963"/>
      <c r="V112" s="963"/>
      <c r="W112" s="963"/>
      <c r="X112" s="963"/>
      <c r="Y112" s="963"/>
      <c r="Z112" s="963"/>
    </row>
    <row r="113" spans="1:26" ht="32">
      <c r="A113" s="693"/>
      <c r="B113" s="161"/>
      <c r="C113" s="476" t="s">
        <v>6578</v>
      </c>
      <c r="D113" s="180">
        <v>2</v>
      </c>
      <c r="E113" s="696" t="s">
        <v>469</v>
      </c>
      <c r="F113" s="1052"/>
      <c r="G113" s="1061"/>
      <c r="H113" s="893"/>
      <c r="I113" s="893"/>
      <c r="J113" s="893"/>
      <c r="K113" s="960"/>
      <c r="L113" s="960"/>
      <c r="M113" s="960"/>
      <c r="N113" s="963"/>
      <c r="O113" s="963"/>
      <c r="P113" s="963"/>
      <c r="Q113" s="963"/>
      <c r="R113" s="963"/>
      <c r="S113" s="963"/>
      <c r="T113" s="963"/>
      <c r="U113" s="963"/>
      <c r="V113" s="963"/>
      <c r="W113" s="963"/>
      <c r="X113" s="963"/>
      <c r="Y113" s="963"/>
      <c r="Z113" s="963"/>
    </row>
    <row r="114" spans="1:26" ht="46.5" hidden="1" customHeight="1">
      <c r="A114" s="310" t="s">
        <v>480</v>
      </c>
      <c r="B114" s="161" t="s">
        <v>481</v>
      </c>
      <c r="C114" s="141"/>
      <c r="D114" s="141"/>
      <c r="E114" s="141"/>
      <c r="F114" s="141"/>
      <c r="G114" s="141"/>
      <c r="H114" s="106"/>
      <c r="I114" s="105"/>
      <c r="J114" s="105"/>
      <c r="K114" s="105"/>
      <c r="L114" s="106"/>
      <c r="M114" s="106"/>
      <c r="N114" s="106"/>
      <c r="O114" s="106"/>
      <c r="P114" s="106"/>
      <c r="Q114" s="106"/>
      <c r="R114" s="106"/>
      <c r="S114" s="106"/>
      <c r="T114" s="106"/>
      <c r="U114" s="106"/>
      <c r="V114" s="106"/>
      <c r="W114" s="106"/>
      <c r="X114" s="106"/>
      <c r="Y114" s="106"/>
      <c r="Z114" s="106"/>
    </row>
    <row r="115" spans="1:26" ht="34">
      <c r="A115" s="693" t="s">
        <v>1933</v>
      </c>
      <c r="B115" s="161" t="s">
        <v>483</v>
      </c>
      <c r="C115" s="476" t="s">
        <v>6579</v>
      </c>
      <c r="D115" s="180">
        <v>2</v>
      </c>
      <c r="E115" s="696" t="s">
        <v>469</v>
      </c>
      <c r="F115" s="1052"/>
      <c r="G115" s="1061"/>
      <c r="H115" s="893"/>
      <c r="I115" s="893"/>
      <c r="J115" s="893"/>
      <c r="K115" s="960"/>
      <c r="L115" s="960"/>
      <c r="M115" s="960"/>
      <c r="N115" s="963"/>
      <c r="O115" s="963"/>
      <c r="P115" s="963"/>
      <c r="Q115" s="963"/>
      <c r="R115" s="963"/>
      <c r="S115" s="963"/>
      <c r="T115" s="963"/>
      <c r="U115" s="963"/>
      <c r="V115" s="963"/>
      <c r="W115" s="963"/>
      <c r="X115" s="963"/>
      <c r="Y115" s="963"/>
      <c r="Z115" s="963"/>
    </row>
    <row r="116" spans="1:26" ht="34">
      <c r="A116" s="693" t="s">
        <v>484</v>
      </c>
      <c r="B116" s="161" t="s">
        <v>485</v>
      </c>
      <c r="C116" s="471" t="s">
        <v>6580</v>
      </c>
      <c r="D116" s="180">
        <v>2</v>
      </c>
      <c r="E116" s="696" t="s">
        <v>469</v>
      </c>
      <c r="F116" s="1052"/>
      <c r="G116" s="1061"/>
      <c r="H116" s="893"/>
      <c r="I116" s="893"/>
      <c r="J116" s="893"/>
      <c r="K116" s="960"/>
      <c r="L116" s="960"/>
      <c r="M116" s="960"/>
      <c r="N116" s="963"/>
      <c r="O116" s="963"/>
      <c r="P116" s="963"/>
      <c r="Q116" s="963"/>
      <c r="R116" s="963"/>
      <c r="S116" s="963"/>
      <c r="T116" s="963"/>
      <c r="U116" s="963"/>
      <c r="V116" s="963"/>
      <c r="W116" s="963"/>
      <c r="X116" s="963"/>
      <c r="Y116" s="963"/>
      <c r="Z116" s="963"/>
    </row>
    <row r="117" spans="1:26" ht="34">
      <c r="A117" s="693" t="s">
        <v>1938</v>
      </c>
      <c r="B117" s="161" t="s">
        <v>487</v>
      </c>
      <c r="C117" s="983" t="s">
        <v>488</v>
      </c>
      <c r="D117" s="180">
        <v>2</v>
      </c>
      <c r="E117" s="696" t="s">
        <v>469</v>
      </c>
      <c r="F117" s="1052"/>
      <c r="G117" s="1061"/>
      <c r="H117" s="893"/>
      <c r="I117" s="893"/>
      <c r="J117" s="893"/>
      <c r="K117" s="960"/>
      <c r="L117" s="960"/>
      <c r="M117" s="960"/>
      <c r="N117" s="963"/>
      <c r="O117" s="963"/>
      <c r="P117" s="963"/>
      <c r="Q117" s="963"/>
      <c r="R117" s="963"/>
      <c r="S117" s="963"/>
      <c r="T117" s="963"/>
      <c r="U117" s="963"/>
      <c r="V117" s="963"/>
      <c r="W117" s="963"/>
      <c r="X117" s="963"/>
      <c r="Y117" s="963"/>
      <c r="Z117" s="963"/>
    </row>
    <row r="118" spans="1:26" ht="46.5" hidden="1" customHeight="1">
      <c r="A118" s="310" t="s">
        <v>1939</v>
      </c>
      <c r="B118" s="161" t="s">
        <v>490</v>
      </c>
      <c r="C118" s="141"/>
      <c r="D118" s="141"/>
      <c r="E118" s="141"/>
      <c r="F118" s="141"/>
      <c r="G118" s="141"/>
      <c r="H118" s="106"/>
      <c r="I118" s="105"/>
      <c r="J118" s="105"/>
      <c r="K118" s="105"/>
      <c r="L118" s="106"/>
      <c r="M118" s="106"/>
      <c r="N118" s="106"/>
      <c r="O118" s="106"/>
      <c r="P118" s="106"/>
      <c r="Q118" s="106"/>
      <c r="R118" s="106"/>
      <c r="S118" s="106"/>
      <c r="T118" s="106"/>
      <c r="U118" s="106"/>
      <c r="V118" s="106"/>
      <c r="W118" s="106"/>
      <c r="X118" s="106"/>
      <c r="Y118" s="106"/>
      <c r="Z118" s="106"/>
    </row>
    <row r="119" spans="1:26" ht="34">
      <c r="A119" s="693" t="s">
        <v>493</v>
      </c>
      <c r="B119" s="161" t="s">
        <v>494</v>
      </c>
      <c r="C119" s="471" t="s">
        <v>4134</v>
      </c>
      <c r="D119" s="180">
        <v>2</v>
      </c>
      <c r="E119" s="696" t="s">
        <v>469</v>
      </c>
      <c r="F119" s="1052"/>
      <c r="G119" s="1061"/>
      <c r="H119" s="893"/>
      <c r="I119" s="893"/>
      <c r="J119" s="893"/>
      <c r="K119" s="960"/>
      <c r="L119" s="960"/>
      <c r="M119" s="960"/>
      <c r="N119" s="963"/>
      <c r="O119" s="963"/>
      <c r="P119" s="963"/>
      <c r="Q119" s="963"/>
      <c r="R119" s="963"/>
      <c r="S119" s="963"/>
      <c r="T119" s="963"/>
      <c r="U119" s="963"/>
      <c r="V119" s="963"/>
      <c r="W119" s="963"/>
      <c r="X119" s="963"/>
      <c r="Y119" s="963"/>
      <c r="Z119" s="963"/>
    </row>
    <row r="120" spans="1:26" ht="19">
      <c r="A120" s="927" t="s">
        <v>216</v>
      </c>
      <c r="B120" s="1606" t="s">
        <v>5643</v>
      </c>
      <c r="C120" s="1570"/>
      <c r="D120" s="1570"/>
      <c r="E120" s="1570"/>
      <c r="F120" s="1570"/>
      <c r="G120" s="1573"/>
      <c r="H120" s="816"/>
      <c r="I120" s="893">
        <f>SUM(D121:D126)</f>
        <v>6</v>
      </c>
      <c r="J120" s="893">
        <f>COUNT(D121:D126)*2</f>
        <v>6</v>
      </c>
      <c r="K120" s="960"/>
      <c r="L120" s="960"/>
      <c r="M120" s="960"/>
      <c r="N120" s="963"/>
      <c r="O120" s="963"/>
      <c r="P120" s="963"/>
      <c r="Q120" s="963"/>
      <c r="R120" s="963"/>
      <c r="S120" s="963"/>
      <c r="T120" s="963"/>
      <c r="U120" s="963"/>
      <c r="V120" s="963"/>
      <c r="W120" s="963"/>
      <c r="X120" s="963"/>
      <c r="Y120" s="963"/>
      <c r="Z120" s="963"/>
    </row>
    <row r="121" spans="1:26" ht="34">
      <c r="A121" s="693" t="s">
        <v>1943</v>
      </c>
      <c r="B121" s="467" t="s">
        <v>498</v>
      </c>
      <c r="C121" s="476" t="s">
        <v>1947</v>
      </c>
      <c r="D121" s="180">
        <v>2</v>
      </c>
      <c r="E121" s="696" t="s">
        <v>891</v>
      </c>
      <c r="F121" s="1052"/>
      <c r="G121" s="1061">
        <v>2423</v>
      </c>
      <c r="H121" s="893"/>
      <c r="I121" s="893"/>
      <c r="J121" s="893"/>
      <c r="K121" s="960"/>
      <c r="L121" s="960"/>
      <c r="M121" s="960"/>
      <c r="N121" s="963"/>
      <c r="O121" s="963"/>
      <c r="P121" s="963"/>
      <c r="Q121" s="963"/>
      <c r="R121" s="963"/>
      <c r="S121" s="963"/>
      <c r="T121" s="963"/>
      <c r="U121" s="963"/>
      <c r="V121" s="963"/>
      <c r="W121" s="963"/>
      <c r="X121" s="963"/>
      <c r="Y121" s="963"/>
      <c r="Z121" s="963"/>
    </row>
    <row r="122" spans="1:26" ht="62.25" hidden="1" customHeight="1">
      <c r="A122" s="310" t="s">
        <v>509</v>
      </c>
      <c r="B122" s="467" t="s">
        <v>510</v>
      </c>
      <c r="C122" s="141"/>
      <c r="D122" s="141"/>
      <c r="E122" s="141"/>
      <c r="F122" s="141"/>
      <c r="G122" s="141"/>
      <c r="H122" s="106"/>
      <c r="I122" s="105"/>
      <c r="J122" s="105"/>
      <c r="K122" s="105"/>
      <c r="L122" s="106"/>
      <c r="M122" s="106"/>
      <c r="N122" s="106"/>
      <c r="O122" s="106"/>
      <c r="P122" s="106"/>
      <c r="Q122" s="106"/>
      <c r="R122" s="106"/>
      <c r="S122" s="106"/>
      <c r="T122" s="106"/>
      <c r="U122" s="106"/>
      <c r="V122" s="106"/>
      <c r="W122" s="106"/>
      <c r="X122" s="106"/>
      <c r="Y122" s="106"/>
      <c r="Z122" s="106"/>
    </row>
    <row r="123" spans="1:26" ht="34">
      <c r="A123" s="693" t="s">
        <v>1949</v>
      </c>
      <c r="B123" s="173" t="s">
        <v>512</v>
      </c>
      <c r="C123" s="476" t="s">
        <v>6581</v>
      </c>
      <c r="D123" s="180">
        <v>2</v>
      </c>
      <c r="E123" s="696" t="s">
        <v>469</v>
      </c>
      <c r="F123" s="1052"/>
      <c r="G123" s="1061"/>
      <c r="H123" s="893"/>
      <c r="I123" s="893"/>
      <c r="J123" s="893"/>
      <c r="K123" s="960"/>
      <c r="L123" s="960"/>
      <c r="M123" s="960"/>
      <c r="N123" s="963"/>
      <c r="O123" s="963"/>
      <c r="P123" s="963"/>
      <c r="Q123" s="963"/>
      <c r="R123" s="963"/>
      <c r="S123" s="963"/>
      <c r="T123" s="963"/>
      <c r="U123" s="963"/>
      <c r="V123" s="963"/>
      <c r="W123" s="963"/>
      <c r="X123" s="963"/>
      <c r="Y123" s="963"/>
      <c r="Z123" s="963"/>
    </row>
    <row r="124" spans="1:26" ht="32">
      <c r="A124" s="693"/>
      <c r="B124" s="467"/>
      <c r="C124" s="475" t="s">
        <v>6582</v>
      </c>
      <c r="D124" s="180">
        <v>2</v>
      </c>
      <c r="E124" s="696" t="s">
        <v>469</v>
      </c>
      <c r="F124" s="471" t="s">
        <v>6583</v>
      </c>
      <c r="G124" s="1061"/>
      <c r="H124" s="893"/>
      <c r="I124" s="893"/>
      <c r="J124" s="893"/>
      <c r="K124" s="960"/>
      <c r="L124" s="960"/>
      <c r="M124" s="960"/>
      <c r="N124" s="963"/>
      <c r="O124" s="963"/>
      <c r="P124" s="963"/>
      <c r="Q124" s="963"/>
      <c r="R124" s="963"/>
      <c r="S124" s="963"/>
      <c r="T124" s="963"/>
      <c r="U124" s="963"/>
      <c r="V124" s="963"/>
      <c r="W124" s="963"/>
      <c r="X124" s="963"/>
      <c r="Y124" s="963"/>
      <c r="Z124" s="963"/>
    </row>
    <row r="125" spans="1:26" ht="46.5" hidden="1" customHeight="1">
      <c r="A125" s="310" t="s">
        <v>1953</v>
      </c>
      <c r="B125" s="467" t="s">
        <v>520</v>
      </c>
      <c r="C125" s="141"/>
      <c r="D125" s="141"/>
      <c r="E125" s="141"/>
      <c r="F125" s="141"/>
      <c r="G125" s="141"/>
      <c r="H125" s="106"/>
      <c r="I125" s="105"/>
      <c r="J125" s="105"/>
      <c r="K125" s="105"/>
      <c r="L125" s="106"/>
      <c r="M125" s="106"/>
      <c r="N125" s="106"/>
      <c r="O125" s="106"/>
      <c r="P125" s="106"/>
      <c r="Q125" s="106"/>
      <c r="R125" s="106"/>
      <c r="S125" s="106"/>
      <c r="T125" s="106"/>
      <c r="U125" s="106"/>
      <c r="V125" s="106"/>
      <c r="W125" s="106"/>
      <c r="X125" s="106"/>
      <c r="Y125" s="106"/>
      <c r="Z125" s="106"/>
    </row>
    <row r="126" spans="1:26" ht="46.5" hidden="1" customHeight="1">
      <c r="A126" s="310" t="s">
        <v>521</v>
      </c>
      <c r="B126" s="173" t="s">
        <v>522</v>
      </c>
      <c r="C126" s="141"/>
      <c r="D126" s="141"/>
      <c r="E126" s="141"/>
      <c r="F126" s="141"/>
      <c r="G126" s="141"/>
      <c r="H126" s="106"/>
      <c r="I126" s="105"/>
      <c r="J126" s="105"/>
      <c r="K126" s="105"/>
      <c r="L126" s="106"/>
      <c r="M126" s="106"/>
      <c r="N126" s="106"/>
      <c r="O126" s="106"/>
      <c r="P126" s="106"/>
      <c r="Q126" s="106"/>
      <c r="R126" s="106"/>
      <c r="S126" s="106"/>
      <c r="T126" s="106"/>
      <c r="U126" s="106"/>
      <c r="V126" s="106"/>
      <c r="W126" s="106"/>
      <c r="X126" s="106"/>
      <c r="Y126" s="106"/>
      <c r="Z126" s="106"/>
    </row>
    <row r="127" spans="1:26" ht="19">
      <c r="A127" s="927" t="s">
        <v>218</v>
      </c>
      <c r="B127" s="1606" t="s">
        <v>219</v>
      </c>
      <c r="C127" s="1570"/>
      <c r="D127" s="1570"/>
      <c r="E127" s="1570"/>
      <c r="F127" s="1570"/>
      <c r="G127" s="1573"/>
      <c r="H127" s="816"/>
      <c r="I127" s="893">
        <f>SUM(D128:D132)</f>
        <v>10</v>
      </c>
      <c r="J127" s="893">
        <f>COUNT(D128:D132)*2</f>
        <v>10</v>
      </c>
      <c r="K127" s="960"/>
      <c r="L127" s="960"/>
      <c r="M127" s="960"/>
      <c r="N127" s="963"/>
      <c r="O127" s="963"/>
      <c r="P127" s="963"/>
      <c r="Q127" s="963"/>
      <c r="R127" s="963"/>
      <c r="S127" s="963"/>
      <c r="T127" s="963"/>
      <c r="U127" s="963"/>
      <c r="V127" s="963"/>
      <c r="W127" s="963"/>
      <c r="X127" s="963"/>
      <c r="Y127" s="963"/>
      <c r="Z127" s="963"/>
    </row>
    <row r="128" spans="1:26" ht="34">
      <c r="A128" s="693" t="s">
        <v>1954</v>
      </c>
      <c r="B128" s="467" t="s">
        <v>524</v>
      </c>
      <c r="C128" s="1187" t="s">
        <v>6584</v>
      </c>
      <c r="D128" s="180">
        <v>2</v>
      </c>
      <c r="E128" s="696" t="s">
        <v>469</v>
      </c>
      <c r="F128" s="1052"/>
      <c r="G128" s="1061"/>
      <c r="H128" s="893"/>
      <c r="I128" s="893"/>
      <c r="J128" s="893"/>
      <c r="K128" s="960"/>
      <c r="L128" s="960"/>
      <c r="M128" s="960"/>
      <c r="N128" s="963"/>
      <c r="O128" s="963"/>
      <c r="P128" s="963"/>
      <c r="Q128" s="963"/>
      <c r="R128" s="963"/>
      <c r="S128" s="963"/>
      <c r="T128" s="963"/>
      <c r="U128" s="963"/>
      <c r="V128" s="963"/>
      <c r="W128" s="963"/>
      <c r="X128" s="963"/>
      <c r="Y128" s="963"/>
      <c r="Z128" s="963"/>
    </row>
    <row r="129" spans="1:26" ht="34">
      <c r="A129" s="693" t="s">
        <v>1958</v>
      </c>
      <c r="B129" s="467" t="s">
        <v>528</v>
      </c>
      <c r="C129" s="475" t="s">
        <v>2639</v>
      </c>
      <c r="D129" s="180">
        <v>2</v>
      </c>
      <c r="E129" s="696" t="s">
        <v>324</v>
      </c>
      <c r="F129" s="1052"/>
      <c r="G129" s="1061"/>
      <c r="H129" s="893"/>
      <c r="I129" s="893"/>
      <c r="J129" s="893"/>
      <c r="K129" s="960"/>
      <c r="L129" s="960"/>
      <c r="M129" s="960"/>
      <c r="N129" s="963"/>
      <c r="O129" s="963"/>
      <c r="P129" s="963"/>
      <c r="Q129" s="963"/>
      <c r="R129" s="963"/>
      <c r="S129" s="963"/>
      <c r="T129" s="963"/>
      <c r="U129" s="963"/>
      <c r="V129" s="963"/>
      <c r="W129" s="963"/>
      <c r="X129" s="963"/>
      <c r="Y129" s="963"/>
      <c r="Z129" s="963"/>
    </row>
    <row r="130" spans="1:26" ht="32">
      <c r="A130" s="693"/>
      <c r="B130" s="467"/>
      <c r="C130" s="475" t="s">
        <v>5649</v>
      </c>
      <c r="D130" s="180">
        <v>2</v>
      </c>
      <c r="E130" s="696" t="s">
        <v>324</v>
      </c>
      <c r="F130" s="1052"/>
      <c r="G130" s="1079"/>
      <c r="H130" s="1080"/>
      <c r="I130" s="893"/>
      <c r="J130" s="893"/>
      <c r="K130" s="960"/>
      <c r="L130" s="960"/>
      <c r="M130" s="960"/>
      <c r="N130" s="963"/>
      <c r="O130" s="963"/>
      <c r="P130" s="963"/>
      <c r="Q130" s="963"/>
      <c r="R130" s="963"/>
      <c r="S130" s="963"/>
      <c r="T130" s="963"/>
      <c r="U130" s="963"/>
      <c r="V130" s="963"/>
      <c r="W130" s="963"/>
      <c r="X130" s="963"/>
      <c r="Y130" s="963"/>
      <c r="Z130" s="963"/>
    </row>
    <row r="131" spans="1:26" ht="51">
      <c r="A131" s="693" t="s">
        <v>1960</v>
      </c>
      <c r="B131" s="467" t="s">
        <v>533</v>
      </c>
      <c r="C131" s="471" t="s">
        <v>534</v>
      </c>
      <c r="D131" s="180">
        <v>2</v>
      </c>
      <c r="E131" s="696" t="s">
        <v>912</v>
      </c>
      <c r="F131" s="1052"/>
      <c r="G131" s="1061"/>
      <c r="H131" s="893"/>
      <c r="I131" s="893"/>
      <c r="J131" s="893"/>
      <c r="K131" s="960"/>
      <c r="L131" s="960"/>
      <c r="M131" s="960"/>
      <c r="N131" s="963"/>
      <c r="O131" s="963"/>
      <c r="P131" s="963"/>
      <c r="Q131" s="963"/>
      <c r="R131" s="963"/>
      <c r="S131" s="963"/>
      <c r="T131" s="963"/>
      <c r="U131" s="963"/>
      <c r="V131" s="963"/>
      <c r="W131" s="963"/>
      <c r="X131" s="963"/>
      <c r="Y131" s="963"/>
      <c r="Z131" s="963"/>
    </row>
    <row r="132" spans="1:26" ht="51">
      <c r="A132" s="693" t="s">
        <v>1962</v>
      </c>
      <c r="B132" s="467" t="s">
        <v>537</v>
      </c>
      <c r="C132" s="476" t="s">
        <v>6585</v>
      </c>
      <c r="D132" s="180">
        <v>2</v>
      </c>
      <c r="E132" s="696" t="s">
        <v>324</v>
      </c>
      <c r="F132" s="1052"/>
      <c r="G132" s="1061"/>
      <c r="H132" s="893"/>
      <c r="I132" s="893"/>
      <c r="J132" s="893"/>
      <c r="K132" s="960"/>
      <c r="L132" s="960"/>
      <c r="M132" s="960"/>
      <c r="N132" s="963"/>
      <c r="O132" s="963"/>
      <c r="P132" s="963"/>
      <c r="Q132" s="963"/>
      <c r="R132" s="963"/>
      <c r="S132" s="963"/>
      <c r="T132" s="963"/>
      <c r="U132" s="963"/>
      <c r="V132" s="963"/>
      <c r="W132" s="963"/>
      <c r="X132" s="963"/>
      <c r="Y132" s="963"/>
      <c r="Z132" s="963"/>
    </row>
    <row r="133" spans="1:26" ht="19">
      <c r="A133" s="927" t="s">
        <v>220</v>
      </c>
      <c r="B133" s="1606" t="s">
        <v>1965</v>
      </c>
      <c r="C133" s="1570"/>
      <c r="D133" s="1570"/>
      <c r="E133" s="1570"/>
      <c r="F133" s="1570"/>
      <c r="G133" s="1573"/>
      <c r="H133" s="816"/>
      <c r="I133" s="893">
        <f>SUM(D134:D139)</f>
        <v>10</v>
      </c>
      <c r="J133" s="893">
        <f>COUNT(D134:D139)*2</f>
        <v>10</v>
      </c>
      <c r="K133" s="960"/>
      <c r="L133" s="960"/>
      <c r="M133" s="960"/>
      <c r="N133" s="963"/>
      <c r="O133" s="963"/>
      <c r="P133" s="963"/>
      <c r="Q133" s="963"/>
      <c r="R133" s="963"/>
      <c r="S133" s="963"/>
      <c r="T133" s="963"/>
      <c r="U133" s="963"/>
      <c r="V133" s="963"/>
      <c r="W133" s="963"/>
      <c r="X133" s="963"/>
      <c r="Y133" s="963"/>
      <c r="Z133" s="963"/>
    </row>
    <row r="134" spans="1:26" ht="34">
      <c r="A134" s="693" t="s">
        <v>1966</v>
      </c>
      <c r="B134" s="467" t="s">
        <v>541</v>
      </c>
      <c r="C134" s="958" t="s">
        <v>6586</v>
      </c>
      <c r="D134" s="180">
        <v>2</v>
      </c>
      <c r="E134" s="696" t="s">
        <v>369</v>
      </c>
      <c r="F134" s="475" t="s">
        <v>6587</v>
      </c>
      <c r="G134" s="1061"/>
      <c r="H134" s="893"/>
      <c r="I134" s="893"/>
      <c r="J134" s="893"/>
      <c r="K134" s="960"/>
      <c r="L134" s="960"/>
      <c r="M134" s="960"/>
      <c r="N134" s="963"/>
      <c r="O134" s="963"/>
      <c r="P134" s="963"/>
      <c r="Q134" s="963"/>
      <c r="R134" s="963"/>
      <c r="S134" s="963"/>
      <c r="T134" s="963"/>
      <c r="U134" s="963"/>
      <c r="V134" s="963"/>
      <c r="W134" s="963"/>
      <c r="X134" s="963"/>
      <c r="Y134" s="963"/>
      <c r="Z134" s="963"/>
    </row>
    <row r="135" spans="1:26" ht="16">
      <c r="A135" s="693"/>
      <c r="B135" s="467"/>
      <c r="C135" s="475" t="s">
        <v>6588</v>
      </c>
      <c r="D135" s="180">
        <v>2</v>
      </c>
      <c r="E135" s="696" t="s">
        <v>369</v>
      </c>
      <c r="F135" s="475"/>
      <c r="G135" s="1061"/>
      <c r="H135" s="893"/>
      <c r="I135" s="893"/>
      <c r="J135" s="893"/>
      <c r="K135" s="960"/>
      <c r="L135" s="960"/>
      <c r="M135" s="960"/>
      <c r="N135" s="963"/>
      <c r="O135" s="963"/>
      <c r="P135" s="963"/>
      <c r="Q135" s="963"/>
      <c r="R135" s="963"/>
      <c r="S135" s="963"/>
      <c r="T135" s="963"/>
      <c r="U135" s="963"/>
      <c r="V135" s="963"/>
      <c r="W135" s="963"/>
      <c r="X135" s="963"/>
      <c r="Y135" s="963"/>
      <c r="Z135" s="963"/>
    </row>
    <row r="136" spans="1:26" ht="30.75" hidden="1" customHeight="1">
      <c r="A136" s="310" t="s">
        <v>1968</v>
      </c>
      <c r="B136" s="467" t="s">
        <v>544</v>
      </c>
      <c r="C136" s="712"/>
      <c r="D136" s="141"/>
      <c r="E136" s="141"/>
      <c r="F136" s="141"/>
      <c r="G136" s="106"/>
      <c r="H136" s="106"/>
      <c r="I136" s="105"/>
      <c r="J136" s="105"/>
      <c r="K136" s="105"/>
      <c r="L136" s="106"/>
      <c r="M136" s="106"/>
      <c r="N136" s="106"/>
      <c r="O136" s="106"/>
      <c r="P136" s="106"/>
      <c r="Q136" s="106"/>
      <c r="R136" s="106"/>
      <c r="S136" s="106"/>
      <c r="T136" s="106"/>
      <c r="U136" s="106"/>
      <c r="V136" s="106"/>
      <c r="W136" s="106"/>
      <c r="X136" s="106"/>
      <c r="Y136" s="106"/>
      <c r="Z136" s="106"/>
    </row>
    <row r="137" spans="1:26" ht="17">
      <c r="A137" s="693" t="s">
        <v>1969</v>
      </c>
      <c r="B137" s="467" t="s">
        <v>547</v>
      </c>
      <c r="C137" s="476" t="s">
        <v>6589</v>
      </c>
      <c r="D137" s="180">
        <v>2</v>
      </c>
      <c r="E137" s="696" t="s">
        <v>549</v>
      </c>
      <c r="F137" s="1052"/>
      <c r="G137" s="1061"/>
      <c r="H137" s="893"/>
      <c r="I137" s="893"/>
      <c r="J137" s="893"/>
      <c r="K137" s="960"/>
      <c r="L137" s="960"/>
      <c r="M137" s="960"/>
      <c r="N137" s="963"/>
      <c r="O137" s="963"/>
      <c r="P137" s="963"/>
      <c r="Q137" s="963"/>
      <c r="R137" s="963"/>
      <c r="S137" s="963"/>
      <c r="T137" s="963"/>
      <c r="U137" s="963"/>
      <c r="V137" s="963"/>
      <c r="W137" s="963"/>
      <c r="X137" s="963"/>
      <c r="Y137" s="963"/>
      <c r="Z137" s="963"/>
    </row>
    <row r="138" spans="1:26" ht="48">
      <c r="A138" s="693" t="s">
        <v>1970</v>
      </c>
      <c r="B138" s="467" t="s">
        <v>551</v>
      </c>
      <c r="C138" s="267" t="s">
        <v>6590</v>
      </c>
      <c r="D138" s="180">
        <v>2</v>
      </c>
      <c r="E138" s="696" t="s">
        <v>561</v>
      </c>
      <c r="F138" s="476" t="s">
        <v>6591</v>
      </c>
      <c r="G138" s="1061"/>
      <c r="H138" s="893"/>
      <c r="I138" s="893"/>
      <c r="J138" s="893"/>
      <c r="K138" s="960"/>
      <c r="L138" s="960"/>
      <c r="M138" s="960"/>
      <c r="N138" s="963"/>
      <c r="O138" s="963"/>
      <c r="P138" s="963"/>
      <c r="Q138" s="963"/>
      <c r="R138" s="963"/>
      <c r="S138" s="963"/>
      <c r="T138" s="963"/>
      <c r="U138" s="963"/>
      <c r="V138" s="963"/>
      <c r="W138" s="963"/>
      <c r="X138" s="963"/>
      <c r="Y138" s="963"/>
      <c r="Z138" s="963"/>
    </row>
    <row r="139" spans="1:26" ht="34">
      <c r="A139" s="693" t="s">
        <v>1973</v>
      </c>
      <c r="B139" s="467" t="s">
        <v>556</v>
      </c>
      <c r="C139" s="475" t="s">
        <v>4162</v>
      </c>
      <c r="D139" s="180">
        <v>2</v>
      </c>
      <c r="E139" s="696" t="s">
        <v>469</v>
      </c>
      <c r="F139" s="1052"/>
      <c r="G139" s="1061"/>
      <c r="H139" s="893"/>
      <c r="I139" s="893"/>
      <c r="J139" s="893"/>
      <c r="K139" s="960"/>
      <c r="L139" s="960"/>
      <c r="M139" s="960"/>
      <c r="N139" s="963"/>
      <c r="O139" s="963"/>
      <c r="P139" s="963"/>
      <c r="Q139" s="963"/>
      <c r="R139" s="963"/>
      <c r="S139" s="963"/>
      <c r="T139" s="963"/>
      <c r="U139" s="963"/>
      <c r="V139" s="963"/>
      <c r="W139" s="963"/>
      <c r="X139" s="963"/>
      <c r="Y139" s="963"/>
      <c r="Z139" s="963"/>
    </row>
    <row r="140" spans="1:26" ht="19">
      <c r="A140" s="927" t="s">
        <v>222</v>
      </c>
      <c r="B140" s="1606" t="s">
        <v>5654</v>
      </c>
      <c r="C140" s="1570"/>
      <c r="D140" s="1570"/>
      <c r="E140" s="1570"/>
      <c r="F140" s="1570"/>
      <c r="G140" s="1573"/>
      <c r="H140" s="816"/>
      <c r="I140" s="893">
        <f>SUM(D141:D146)</f>
        <v>8</v>
      </c>
      <c r="J140" s="893">
        <f>COUNT(D141:D144)*2</f>
        <v>8</v>
      </c>
      <c r="K140" s="960"/>
      <c r="L140" s="960"/>
      <c r="M140" s="960"/>
      <c r="N140" s="963"/>
      <c r="O140" s="963"/>
      <c r="P140" s="963"/>
      <c r="Q140" s="963"/>
      <c r="R140" s="963"/>
      <c r="S140" s="963"/>
      <c r="T140" s="963"/>
      <c r="U140" s="963"/>
      <c r="V140" s="963"/>
      <c r="W140" s="963"/>
      <c r="X140" s="963"/>
      <c r="Y140" s="963"/>
      <c r="Z140" s="963"/>
    </row>
    <row r="141" spans="1:26" ht="51">
      <c r="A141" s="693" t="s">
        <v>558</v>
      </c>
      <c r="B141" s="467" t="s">
        <v>559</v>
      </c>
      <c r="C141" s="471" t="s">
        <v>6592</v>
      </c>
      <c r="D141" s="180">
        <v>2</v>
      </c>
      <c r="E141" s="696" t="s">
        <v>561</v>
      </c>
      <c r="F141" s="1052" t="s">
        <v>6593</v>
      </c>
      <c r="G141" s="1061"/>
      <c r="H141" s="893"/>
      <c r="I141" s="893"/>
      <c r="J141" s="893"/>
      <c r="K141" s="960"/>
      <c r="L141" s="960"/>
      <c r="M141" s="960"/>
      <c r="N141" s="963"/>
      <c r="O141" s="963"/>
      <c r="P141" s="963"/>
      <c r="Q141" s="963"/>
      <c r="R141" s="963"/>
      <c r="S141" s="963"/>
      <c r="T141" s="963"/>
      <c r="U141" s="963"/>
      <c r="V141" s="963"/>
      <c r="W141" s="963"/>
      <c r="X141" s="963"/>
      <c r="Y141" s="963"/>
      <c r="Z141" s="963"/>
    </row>
    <row r="142" spans="1:26" ht="34">
      <c r="A142" s="693" t="s">
        <v>1977</v>
      </c>
      <c r="B142" s="467" t="s">
        <v>563</v>
      </c>
      <c r="C142" s="471" t="s">
        <v>6594</v>
      </c>
      <c r="D142" s="180">
        <v>2</v>
      </c>
      <c r="E142" s="696" t="s">
        <v>561</v>
      </c>
      <c r="F142" s="1052"/>
      <c r="G142" s="1061"/>
      <c r="H142" s="893"/>
      <c r="I142" s="893"/>
      <c r="J142" s="893"/>
      <c r="K142" s="960"/>
      <c r="L142" s="960"/>
      <c r="M142" s="960"/>
      <c r="N142" s="963"/>
      <c r="O142" s="963"/>
      <c r="P142" s="963"/>
      <c r="Q142" s="963"/>
      <c r="R142" s="963"/>
      <c r="S142" s="963"/>
      <c r="T142" s="963"/>
      <c r="U142" s="963"/>
      <c r="V142" s="963"/>
      <c r="W142" s="963"/>
      <c r="X142" s="963"/>
      <c r="Y142" s="963"/>
      <c r="Z142" s="963"/>
    </row>
    <row r="143" spans="1:26" ht="34">
      <c r="A143" s="693" t="s">
        <v>1980</v>
      </c>
      <c r="B143" s="467" t="s">
        <v>566</v>
      </c>
      <c r="C143" s="471" t="s">
        <v>6595</v>
      </c>
      <c r="D143" s="180">
        <v>2</v>
      </c>
      <c r="E143" s="696" t="s">
        <v>561</v>
      </c>
      <c r="F143" s="1052"/>
      <c r="G143" s="1061"/>
      <c r="H143" s="893"/>
      <c r="I143" s="893"/>
      <c r="J143" s="893"/>
      <c r="K143" s="960"/>
      <c r="L143" s="960"/>
      <c r="M143" s="960"/>
      <c r="N143" s="963"/>
      <c r="O143" s="963"/>
      <c r="P143" s="963"/>
      <c r="Q143" s="963"/>
      <c r="R143" s="963"/>
      <c r="S143" s="963"/>
      <c r="T143" s="963"/>
      <c r="U143" s="963"/>
      <c r="V143" s="963"/>
      <c r="W143" s="963"/>
      <c r="X143" s="963"/>
      <c r="Y143" s="963"/>
      <c r="Z143" s="963"/>
    </row>
    <row r="144" spans="1:26" ht="34">
      <c r="A144" s="693" t="s">
        <v>1981</v>
      </c>
      <c r="B144" s="467" t="s">
        <v>569</v>
      </c>
      <c r="C144" s="475" t="s">
        <v>6596</v>
      </c>
      <c r="D144" s="180">
        <v>2</v>
      </c>
      <c r="E144" s="696" t="s">
        <v>571</v>
      </c>
      <c r="F144" s="1052"/>
      <c r="G144" s="1061"/>
      <c r="H144" s="893"/>
      <c r="I144" s="893"/>
      <c r="J144" s="893"/>
      <c r="K144" s="960"/>
      <c r="L144" s="960"/>
      <c r="M144" s="960"/>
      <c r="N144" s="963"/>
      <c r="O144" s="963"/>
      <c r="P144" s="963"/>
      <c r="Q144" s="963"/>
      <c r="R144" s="963"/>
      <c r="S144" s="963"/>
      <c r="T144" s="963"/>
      <c r="U144" s="963"/>
      <c r="V144" s="963"/>
      <c r="W144" s="963"/>
      <c r="X144" s="963"/>
      <c r="Y144" s="963"/>
      <c r="Z144" s="963"/>
    </row>
    <row r="145" spans="1:26" ht="62.25" hidden="1" customHeight="1">
      <c r="A145" s="310" t="s">
        <v>1983</v>
      </c>
      <c r="B145" s="467" t="s">
        <v>573</v>
      </c>
      <c r="C145" s="141"/>
      <c r="D145" s="141"/>
      <c r="E145" s="141"/>
      <c r="F145" s="141"/>
      <c r="G145" s="141"/>
      <c r="H145" s="106"/>
      <c r="I145" s="105"/>
      <c r="J145" s="105"/>
      <c r="K145" s="105"/>
      <c r="L145" s="106"/>
      <c r="M145" s="106"/>
      <c r="N145" s="106"/>
      <c r="O145" s="106"/>
      <c r="P145" s="106"/>
      <c r="Q145" s="106"/>
      <c r="R145" s="106"/>
      <c r="S145" s="106"/>
      <c r="T145" s="106"/>
      <c r="U145" s="106"/>
      <c r="V145" s="106"/>
      <c r="W145" s="106"/>
      <c r="X145" s="106"/>
      <c r="Y145" s="106"/>
      <c r="Z145" s="106"/>
    </row>
    <row r="146" spans="1:26" ht="62.25" hidden="1" customHeight="1">
      <c r="A146" s="310" t="s">
        <v>574</v>
      </c>
      <c r="B146" s="491" t="s">
        <v>575</v>
      </c>
      <c r="C146" s="150"/>
      <c r="D146" s="141"/>
      <c r="E146" s="141"/>
      <c r="F146" s="141"/>
      <c r="G146" s="141"/>
      <c r="H146" s="106"/>
      <c r="I146" s="105"/>
      <c r="J146" s="105"/>
      <c r="K146" s="105"/>
      <c r="L146" s="106"/>
      <c r="M146" s="106"/>
      <c r="N146" s="106"/>
      <c r="O146" s="106"/>
      <c r="P146" s="106"/>
      <c r="Q146" s="106"/>
      <c r="R146" s="106"/>
      <c r="S146" s="106"/>
      <c r="T146" s="106"/>
      <c r="U146" s="106"/>
      <c r="V146" s="106"/>
      <c r="W146" s="106"/>
      <c r="X146" s="106"/>
      <c r="Y146" s="106"/>
      <c r="Z146" s="106"/>
    </row>
    <row r="147" spans="1:26" ht="16">
      <c r="A147" s="693" t="s">
        <v>63</v>
      </c>
      <c r="B147" s="1738" t="s">
        <v>64</v>
      </c>
      <c r="C147" s="1570"/>
      <c r="D147" s="1570"/>
      <c r="E147" s="1570"/>
      <c r="F147" s="1570"/>
      <c r="G147" s="1573"/>
      <c r="H147" s="1087"/>
      <c r="I147" s="893">
        <f>SUM(D148:D167)</f>
        <v>22</v>
      </c>
      <c r="J147" s="893">
        <f>COUNT(D148:D167)*2</f>
        <v>22</v>
      </c>
      <c r="K147" s="960"/>
      <c r="L147" s="960"/>
      <c r="M147" s="960"/>
      <c r="N147" s="963"/>
      <c r="O147" s="963"/>
      <c r="P147" s="963"/>
      <c r="Q147" s="963"/>
      <c r="R147" s="963"/>
      <c r="S147" s="963"/>
      <c r="T147" s="963"/>
      <c r="U147" s="963"/>
      <c r="V147" s="963"/>
      <c r="W147" s="963"/>
      <c r="X147" s="963"/>
      <c r="Y147" s="963"/>
      <c r="Z147" s="963"/>
    </row>
    <row r="148" spans="1:26" ht="57" hidden="1" customHeight="1">
      <c r="A148" s="334" t="s">
        <v>576</v>
      </c>
      <c r="B148" s="179" t="s">
        <v>577</v>
      </c>
      <c r="C148" s="179" t="s">
        <v>578</v>
      </c>
      <c r="D148" s="471"/>
      <c r="E148" s="141"/>
      <c r="F148" s="179" t="s">
        <v>579</v>
      </c>
      <c r="G148" s="472"/>
      <c r="H148" s="461"/>
      <c r="I148" s="105"/>
      <c r="J148" s="105"/>
      <c r="K148" s="105"/>
      <c r="L148" s="106"/>
      <c r="M148" s="106"/>
      <c r="N148" s="106"/>
      <c r="O148" s="106"/>
      <c r="P148" s="106"/>
      <c r="Q148" s="106"/>
      <c r="R148" s="106"/>
      <c r="S148" s="106"/>
      <c r="T148" s="106"/>
      <c r="U148" s="106"/>
      <c r="V148" s="106"/>
      <c r="W148" s="106"/>
      <c r="X148" s="106"/>
      <c r="Y148" s="106"/>
      <c r="Z148" s="106"/>
    </row>
    <row r="149" spans="1:26" ht="28.5" hidden="1" customHeight="1">
      <c r="A149" s="334" t="s">
        <v>580</v>
      </c>
      <c r="B149" s="179" t="s">
        <v>581</v>
      </c>
      <c r="C149" s="179" t="s">
        <v>582</v>
      </c>
      <c r="D149" s="471"/>
      <c r="E149" s="141"/>
      <c r="F149" s="179" t="s">
        <v>583</v>
      </c>
      <c r="G149" s="472"/>
      <c r="H149" s="461"/>
      <c r="I149" s="105"/>
      <c r="J149" s="105"/>
      <c r="K149" s="105"/>
      <c r="L149" s="106"/>
      <c r="M149" s="106"/>
      <c r="N149" s="106"/>
      <c r="O149" s="106"/>
      <c r="P149" s="106"/>
      <c r="Q149" s="106"/>
      <c r="R149" s="106"/>
      <c r="S149" s="106"/>
      <c r="T149" s="106"/>
      <c r="U149" s="106"/>
      <c r="V149" s="106"/>
      <c r="W149" s="106"/>
      <c r="X149" s="106"/>
      <c r="Y149" s="106"/>
      <c r="Z149" s="106"/>
    </row>
    <row r="150" spans="1:26" ht="100.5" hidden="1" customHeight="1">
      <c r="A150" s="334" t="s">
        <v>584</v>
      </c>
      <c r="B150" s="179" t="s">
        <v>585</v>
      </c>
      <c r="C150" s="179" t="s">
        <v>586</v>
      </c>
      <c r="D150" s="471"/>
      <c r="E150" s="141"/>
      <c r="F150" s="179" t="s">
        <v>587</v>
      </c>
      <c r="G150" s="472"/>
      <c r="H150" s="461"/>
      <c r="I150" s="105"/>
      <c r="J150" s="105"/>
      <c r="K150" s="105"/>
      <c r="L150" s="106"/>
      <c r="M150" s="106"/>
      <c r="N150" s="106"/>
      <c r="O150" s="106"/>
      <c r="P150" s="106"/>
      <c r="Q150" s="106"/>
      <c r="R150" s="106"/>
      <c r="S150" s="106"/>
      <c r="T150" s="106"/>
      <c r="U150" s="106"/>
      <c r="V150" s="106"/>
      <c r="W150" s="106"/>
      <c r="X150" s="106"/>
      <c r="Y150" s="106"/>
      <c r="Z150" s="106"/>
    </row>
    <row r="151" spans="1:26" ht="86.25" hidden="1" customHeight="1">
      <c r="A151" s="334" t="s">
        <v>588</v>
      </c>
      <c r="B151" s="179" t="s">
        <v>589</v>
      </c>
      <c r="C151" s="179" t="s">
        <v>590</v>
      </c>
      <c r="D151" s="471"/>
      <c r="E151" s="141"/>
      <c r="F151" s="179" t="s">
        <v>591</v>
      </c>
      <c r="G151" s="472"/>
      <c r="H151" s="461"/>
      <c r="I151" s="105"/>
      <c r="J151" s="105"/>
      <c r="K151" s="105"/>
      <c r="L151" s="106"/>
      <c r="M151" s="106"/>
      <c r="N151" s="106"/>
      <c r="O151" s="106"/>
      <c r="P151" s="106"/>
      <c r="Q151" s="106"/>
      <c r="R151" s="106"/>
      <c r="S151" s="106"/>
      <c r="T151" s="106"/>
      <c r="U151" s="106"/>
      <c r="V151" s="106"/>
      <c r="W151" s="106"/>
      <c r="X151" s="106"/>
      <c r="Y151" s="106"/>
      <c r="Z151" s="106"/>
    </row>
    <row r="152" spans="1:26" ht="100.5" hidden="1" customHeight="1">
      <c r="A152" s="334" t="s">
        <v>592</v>
      </c>
      <c r="B152" s="179" t="s">
        <v>593</v>
      </c>
      <c r="C152" s="179" t="s">
        <v>594</v>
      </c>
      <c r="D152" s="471"/>
      <c r="E152" s="141"/>
      <c r="F152" s="179" t="s">
        <v>595</v>
      </c>
      <c r="G152" s="472"/>
      <c r="H152" s="461"/>
      <c r="I152" s="105"/>
      <c r="J152" s="105"/>
      <c r="K152" s="105"/>
      <c r="L152" s="106"/>
      <c r="M152" s="106"/>
      <c r="N152" s="106"/>
      <c r="O152" s="106"/>
      <c r="P152" s="106"/>
      <c r="Q152" s="106"/>
      <c r="R152" s="106"/>
      <c r="S152" s="106"/>
      <c r="T152" s="106"/>
      <c r="U152" s="106"/>
      <c r="V152" s="106"/>
      <c r="W152" s="106"/>
      <c r="X152" s="106"/>
      <c r="Y152" s="106"/>
      <c r="Z152" s="106"/>
    </row>
    <row r="153" spans="1:26" ht="256">
      <c r="A153" s="693" t="s">
        <v>596</v>
      </c>
      <c r="B153" s="475" t="s">
        <v>597</v>
      </c>
      <c r="C153" s="735" t="s">
        <v>598</v>
      </c>
      <c r="D153" s="180">
        <v>2</v>
      </c>
      <c r="E153" s="736" t="s">
        <v>599</v>
      </c>
      <c r="F153" s="735" t="s">
        <v>3239</v>
      </c>
      <c r="G153" s="1188"/>
      <c r="H153" s="1098"/>
      <c r="I153" s="893"/>
      <c r="J153" s="893"/>
      <c r="K153" s="960"/>
      <c r="L153" s="960"/>
      <c r="M153" s="960"/>
      <c r="N153" s="963"/>
      <c r="O153" s="963"/>
      <c r="P153" s="963"/>
      <c r="Q153" s="963"/>
      <c r="R153" s="963"/>
      <c r="S153" s="963"/>
      <c r="T153" s="963"/>
      <c r="U153" s="963"/>
      <c r="V153" s="963"/>
      <c r="W153" s="963"/>
      <c r="X153" s="963"/>
      <c r="Y153" s="963"/>
      <c r="Z153" s="963"/>
    </row>
    <row r="154" spans="1:26" ht="16">
      <c r="A154" s="693"/>
      <c r="B154" s="1079"/>
      <c r="C154" s="735" t="s">
        <v>601</v>
      </c>
      <c r="D154" s="180">
        <v>2</v>
      </c>
      <c r="E154" s="736" t="s">
        <v>599</v>
      </c>
      <c r="F154" s="735"/>
      <c r="G154" s="1188"/>
      <c r="H154" s="1098"/>
      <c r="I154" s="893"/>
      <c r="J154" s="893"/>
      <c r="K154" s="960"/>
      <c r="L154" s="960"/>
      <c r="M154" s="960"/>
      <c r="N154" s="963"/>
      <c r="O154" s="963"/>
      <c r="P154" s="963"/>
      <c r="Q154" s="963"/>
      <c r="R154" s="963"/>
      <c r="S154" s="963"/>
      <c r="T154" s="963"/>
      <c r="U154" s="963"/>
      <c r="V154" s="963"/>
      <c r="W154" s="963"/>
      <c r="X154" s="963"/>
      <c r="Y154" s="963"/>
      <c r="Z154" s="963"/>
    </row>
    <row r="155" spans="1:26" ht="32">
      <c r="A155" s="693"/>
      <c r="B155" s="1079"/>
      <c r="C155" s="735" t="s">
        <v>602</v>
      </c>
      <c r="D155" s="180">
        <v>2</v>
      </c>
      <c r="E155" s="736" t="s">
        <v>599</v>
      </c>
      <c r="F155" s="735" t="s">
        <v>603</v>
      </c>
      <c r="G155" s="1188"/>
      <c r="H155" s="1098"/>
      <c r="I155" s="893"/>
      <c r="J155" s="893"/>
      <c r="K155" s="960"/>
      <c r="L155" s="960"/>
      <c r="M155" s="960"/>
      <c r="N155" s="963"/>
      <c r="O155" s="963"/>
      <c r="P155" s="963"/>
      <c r="Q155" s="963"/>
      <c r="R155" s="963"/>
      <c r="S155" s="963"/>
      <c r="T155" s="963"/>
      <c r="U155" s="963"/>
      <c r="V155" s="963"/>
      <c r="W155" s="963"/>
      <c r="X155" s="963"/>
      <c r="Y155" s="963"/>
      <c r="Z155" s="963"/>
    </row>
    <row r="156" spans="1:26" ht="48">
      <c r="A156" s="693"/>
      <c r="B156" s="1079"/>
      <c r="C156" s="986" t="s">
        <v>3240</v>
      </c>
      <c r="D156" s="180">
        <v>2</v>
      </c>
      <c r="E156" s="736" t="s">
        <v>599</v>
      </c>
      <c r="F156" s="471" t="s">
        <v>3241</v>
      </c>
      <c r="G156" s="1188"/>
      <c r="H156" s="1098"/>
      <c r="I156" s="893"/>
      <c r="J156" s="893"/>
      <c r="K156" s="960"/>
      <c r="L156" s="960"/>
      <c r="M156" s="960"/>
      <c r="N156" s="963"/>
      <c r="O156" s="963"/>
      <c r="P156" s="963"/>
      <c r="Q156" s="963"/>
      <c r="R156" s="963"/>
      <c r="S156" s="963"/>
      <c r="T156" s="963"/>
      <c r="U156" s="963"/>
      <c r="V156" s="963"/>
      <c r="W156" s="963"/>
      <c r="X156" s="963"/>
      <c r="Y156" s="963"/>
      <c r="Z156" s="963"/>
    </row>
    <row r="157" spans="1:26" ht="80">
      <c r="A157" s="693"/>
      <c r="B157" s="1079"/>
      <c r="C157" s="735" t="s">
        <v>6597</v>
      </c>
      <c r="D157" s="180">
        <v>2</v>
      </c>
      <c r="E157" s="736" t="s">
        <v>599</v>
      </c>
      <c r="F157" s="735" t="s">
        <v>6598</v>
      </c>
      <c r="G157" s="1188"/>
      <c r="H157" s="1098"/>
      <c r="I157" s="893"/>
      <c r="J157" s="893"/>
      <c r="K157" s="960"/>
      <c r="L157" s="960"/>
      <c r="M157" s="960"/>
      <c r="N157" s="963"/>
      <c r="O157" s="963"/>
      <c r="P157" s="963"/>
      <c r="Q157" s="963"/>
      <c r="R157" s="963"/>
      <c r="S157" s="963"/>
      <c r="T157" s="963"/>
      <c r="U157" s="963"/>
      <c r="V157" s="963"/>
      <c r="W157" s="963"/>
      <c r="X157" s="963"/>
      <c r="Y157" s="963"/>
      <c r="Z157" s="963"/>
    </row>
    <row r="158" spans="1:26" ht="32">
      <c r="A158" s="693"/>
      <c r="B158" s="1079"/>
      <c r="C158" s="735" t="s">
        <v>3242</v>
      </c>
      <c r="D158" s="180">
        <v>2</v>
      </c>
      <c r="E158" s="736" t="s">
        <v>387</v>
      </c>
      <c r="F158" s="735"/>
      <c r="G158" s="1188"/>
      <c r="H158" s="1098"/>
      <c r="I158" s="893"/>
      <c r="J158" s="893"/>
      <c r="K158" s="960"/>
      <c r="L158" s="960"/>
      <c r="M158" s="960"/>
      <c r="N158" s="963"/>
      <c r="O158" s="963"/>
      <c r="P158" s="963"/>
      <c r="Q158" s="963"/>
      <c r="R158" s="963"/>
      <c r="S158" s="963"/>
      <c r="T158" s="963"/>
      <c r="U158" s="963"/>
      <c r="V158" s="963"/>
      <c r="W158" s="963"/>
      <c r="X158" s="963"/>
      <c r="Y158" s="963"/>
      <c r="Z158" s="963"/>
    </row>
    <row r="159" spans="1:26" ht="256">
      <c r="A159" s="693"/>
      <c r="B159" s="1079"/>
      <c r="C159" s="735" t="s">
        <v>3243</v>
      </c>
      <c r="D159" s="180">
        <v>2</v>
      </c>
      <c r="E159" s="736" t="s">
        <v>611</v>
      </c>
      <c r="F159" s="735" t="s">
        <v>3244</v>
      </c>
      <c r="G159" s="1188"/>
      <c r="H159" s="1098"/>
      <c r="I159" s="893"/>
      <c r="J159" s="893"/>
      <c r="K159" s="960"/>
      <c r="L159" s="960"/>
      <c r="M159" s="960"/>
      <c r="N159" s="963"/>
      <c r="O159" s="963"/>
      <c r="P159" s="963"/>
      <c r="Q159" s="963"/>
      <c r="R159" s="963"/>
      <c r="S159" s="963"/>
      <c r="T159" s="963"/>
      <c r="U159" s="963"/>
      <c r="V159" s="963"/>
      <c r="W159" s="963"/>
      <c r="X159" s="963"/>
      <c r="Y159" s="963"/>
      <c r="Z159" s="963"/>
    </row>
    <row r="160" spans="1:26" ht="16">
      <c r="A160" s="693"/>
      <c r="B160" s="1079"/>
      <c r="C160" s="471" t="s">
        <v>604</v>
      </c>
      <c r="D160" s="180">
        <v>2</v>
      </c>
      <c r="E160" s="736" t="s">
        <v>387</v>
      </c>
      <c r="F160" s="1052"/>
      <c r="G160" s="1188"/>
      <c r="H160" s="1098"/>
      <c r="I160" s="893"/>
      <c r="J160" s="893"/>
      <c r="K160" s="960"/>
      <c r="L160" s="960"/>
      <c r="M160" s="960"/>
      <c r="N160" s="963"/>
      <c r="O160" s="963"/>
      <c r="P160" s="963"/>
      <c r="Q160" s="963"/>
      <c r="R160" s="963"/>
      <c r="S160" s="963"/>
      <c r="T160" s="963"/>
      <c r="U160" s="963"/>
      <c r="V160" s="963"/>
      <c r="W160" s="963"/>
      <c r="X160" s="963"/>
      <c r="Y160" s="963"/>
      <c r="Z160" s="963"/>
    </row>
    <row r="161" spans="1:26" ht="48">
      <c r="A161" s="693"/>
      <c r="B161" s="1079"/>
      <c r="C161" s="471" t="s">
        <v>605</v>
      </c>
      <c r="D161" s="180">
        <v>2</v>
      </c>
      <c r="E161" s="736" t="s">
        <v>599</v>
      </c>
      <c r="F161" s="471" t="s">
        <v>606</v>
      </c>
      <c r="G161" s="1188"/>
      <c r="H161" s="1098"/>
      <c r="I161" s="893"/>
      <c r="J161" s="893"/>
      <c r="K161" s="960"/>
      <c r="L161" s="960"/>
      <c r="M161" s="960"/>
      <c r="N161" s="963"/>
      <c r="O161" s="963"/>
      <c r="P161" s="963"/>
      <c r="Q161" s="963"/>
      <c r="R161" s="963"/>
      <c r="S161" s="963"/>
      <c r="T161" s="963"/>
      <c r="U161" s="963"/>
      <c r="V161" s="963"/>
      <c r="W161" s="963"/>
      <c r="X161" s="963"/>
      <c r="Y161" s="963"/>
      <c r="Z161" s="963"/>
    </row>
    <row r="162" spans="1:26" ht="32">
      <c r="A162" s="693"/>
      <c r="B162" s="1079"/>
      <c r="C162" s="471" t="s">
        <v>607</v>
      </c>
      <c r="D162" s="180">
        <v>2</v>
      </c>
      <c r="E162" s="736" t="s">
        <v>599</v>
      </c>
      <c r="F162" s="1052"/>
      <c r="G162" s="1188"/>
      <c r="H162" s="1098"/>
      <c r="I162" s="893"/>
      <c r="J162" s="893"/>
      <c r="K162" s="960"/>
      <c r="L162" s="960"/>
      <c r="M162" s="960"/>
      <c r="N162" s="963"/>
      <c r="O162" s="963"/>
      <c r="P162" s="963"/>
      <c r="Q162" s="963"/>
      <c r="R162" s="963"/>
      <c r="S162" s="963"/>
      <c r="T162" s="963"/>
      <c r="U162" s="963"/>
      <c r="V162" s="963"/>
      <c r="W162" s="963"/>
      <c r="X162" s="963"/>
      <c r="Y162" s="963"/>
      <c r="Z162" s="963"/>
    </row>
    <row r="163" spans="1:26" ht="48">
      <c r="A163" s="693" t="s">
        <v>608</v>
      </c>
      <c r="B163" s="475" t="s">
        <v>609</v>
      </c>
      <c r="C163" s="735" t="s">
        <v>610</v>
      </c>
      <c r="D163" s="180">
        <v>2</v>
      </c>
      <c r="E163" s="737" t="s">
        <v>611</v>
      </c>
      <c r="F163" s="769" t="s">
        <v>612</v>
      </c>
      <c r="G163" s="1188"/>
      <c r="H163" s="1098"/>
      <c r="I163" s="893"/>
      <c r="J163" s="893"/>
      <c r="K163" s="960"/>
      <c r="L163" s="960"/>
      <c r="M163" s="960"/>
      <c r="N163" s="963"/>
      <c r="O163" s="963"/>
      <c r="P163" s="963"/>
      <c r="Q163" s="963"/>
      <c r="R163" s="963"/>
      <c r="S163" s="963"/>
      <c r="T163" s="963"/>
      <c r="U163" s="963"/>
      <c r="V163" s="963"/>
      <c r="W163" s="963"/>
      <c r="X163" s="963"/>
      <c r="Y163" s="963"/>
      <c r="Z163" s="963"/>
    </row>
    <row r="164" spans="1:26" ht="72" hidden="1" customHeight="1">
      <c r="A164" s="334" t="s">
        <v>613</v>
      </c>
      <c r="B164" s="179" t="s">
        <v>1988</v>
      </c>
      <c r="C164" s="179" t="s">
        <v>615</v>
      </c>
      <c r="D164" s="471"/>
      <c r="E164" s="141"/>
      <c r="F164" s="179" t="s">
        <v>616</v>
      </c>
      <c r="G164" s="472"/>
      <c r="H164" s="461"/>
      <c r="I164" s="105"/>
      <c r="J164" s="105"/>
      <c r="K164" s="105"/>
      <c r="L164" s="106"/>
      <c r="M164" s="106"/>
      <c r="N164" s="106"/>
      <c r="O164" s="106"/>
      <c r="P164" s="106"/>
      <c r="Q164" s="106"/>
      <c r="R164" s="106"/>
      <c r="S164" s="106"/>
      <c r="T164" s="106"/>
      <c r="U164" s="106"/>
      <c r="V164" s="106"/>
      <c r="W164" s="106"/>
      <c r="X164" s="106"/>
      <c r="Y164" s="106"/>
      <c r="Z164" s="106"/>
    </row>
    <row r="165" spans="1:26" ht="144" hidden="1" customHeight="1">
      <c r="A165" s="334" t="s">
        <v>617</v>
      </c>
      <c r="B165" s="179" t="s">
        <v>618</v>
      </c>
      <c r="C165" s="179" t="s">
        <v>619</v>
      </c>
      <c r="D165" s="471"/>
      <c r="E165" s="141"/>
      <c r="F165" s="179" t="s">
        <v>620</v>
      </c>
      <c r="G165" s="472"/>
      <c r="H165" s="461"/>
      <c r="I165" s="105"/>
      <c r="J165" s="105"/>
      <c r="K165" s="105"/>
      <c r="L165" s="106"/>
      <c r="M165" s="106"/>
      <c r="N165" s="106"/>
      <c r="O165" s="106"/>
      <c r="P165" s="106"/>
      <c r="Q165" s="106"/>
      <c r="R165" s="106"/>
      <c r="S165" s="106"/>
      <c r="T165" s="106"/>
      <c r="U165" s="106"/>
      <c r="V165" s="106"/>
      <c r="W165" s="106"/>
      <c r="X165" s="106"/>
      <c r="Y165" s="106"/>
      <c r="Z165" s="106"/>
    </row>
    <row r="166" spans="1:26" ht="100.5" hidden="1" customHeight="1">
      <c r="A166" s="334" t="s">
        <v>621</v>
      </c>
      <c r="B166" s="179" t="s">
        <v>622</v>
      </c>
      <c r="C166" s="179" t="s">
        <v>623</v>
      </c>
      <c r="D166" s="471"/>
      <c r="E166" s="141"/>
      <c r="F166" s="179" t="s">
        <v>624</v>
      </c>
      <c r="G166" s="472"/>
      <c r="H166" s="461"/>
      <c r="I166" s="105"/>
      <c r="J166" s="105"/>
      <c r="K166" s="105"/>
      <c r="L166" s="106"/>
      <c r="M166" s="106"/>
      <c r="N166" s="106"/>
      <c r="O166" s="106"/>
      <c r="P166" s="106"/>
      <c r="Q166" s="106"/>
      <c r="R166" s="106"/>
      <c r="S166" s="106"/>
      <c r="T166" s="106"/>
      <c r="U166" s="106"/>
      <c r="V166" s="106"/>
      <c r="W166" s="106"/>
      <c r="X166" s="106"/>
      <c r="Y166" s="106"/>
      <c r="Z166" s="106"/>
    </row>
    <row r="167" spans="1:26" ht="42.75" hidden="1" customHeight="1">
      <c r="A167" s="334" t="s">
        <v>625</v>
      </c>
      <c r="B167" s="179" t="s">
        <v>626</v>
      </c>
      <c r="C167" s="179" t="s">
        <v>627</v>
      </c>
      <c r="D167" s="473"/>
      <c r="E167" s="106"/>
      <c r="F167" s="179" t="s">
        <v>628</v>
      </c>
      <c r="G167" s="472"/>
      <c r="H167" s="461"/>
      <c r="I167" s="105"/>
      <c r="J167" s="105"/>
      <c r="K167" s="105"/>
      <c r="L167" s="106"/>
      <c r="M167" s="106"/>
      <c r="N167" s="106"/>
      <c r="O167" s="106"/>
      <c r="P167" s="106"/>
      <c r="Q167" s="106"/>
      <c r="R167" s="106"/>
      <c r="S167" s="106"/>
      <c r="T167" s="106"/>
      <c r="U167" s="106"/>
      <c r="V167" s="106"/>
      <c r="W167" s="106"/>
      <c r="X167" s="106"/>
      <c r="Y167" s="106"/>
      <c r="Z167" s="106"/>
    </row>
    <row r="168" spans="1:26" ht="19">
      <c r="A168" s="1186"/>
      <c r="B168" s="1783" t="s">
        <v>631</v>
      </c>
      <c r="C168" s="1576"/>
      <c r="D168" s="1576"/>
      <c r="E168" s="1576"/>
      <c r="F168" s="1576"/>
      <c r="G168" s="1577"/>
      <c r="H168" s="1178"/>
      <c r="I168" s="893">
        <f t="shared" ref="I168:J168" si="2">I169+I188+I199+I207+I215+I228+I240</f>
        <v>152</v>
      </c>
      <c r="J168" s="893">
        <f t="shared" si="2"/>
        <v>152</v>
      </c>
      <c r="K168" s="960"/>
      <c r="L168" s="960"/>
      <c r="M168" s="960"/>
      <c r="N168" s="963"/>
      <c r="O168" s="963"/>
      <c r="P168" s="963"/>
      <c r="Q168" s="963"/>
      <c r="R168" s="963"/>
      <c r="S168" s="963"/>
      <c r="T168" s="963"/>
      <c r="U168" s="963"/>
      <c r="V168" s="963"/>
      <c r="W168" s="963"/>
      <c r="X168" s="963"/>
      <c r="Y168" s="963"/>
      <c r="Z168" s="963"/>
    </row>
    <row r="169" spans="1:26" ht="19">
      <c r="A169" s="693" t="s">
        <v>224</v>
      </c>
      <c r="B169" s="1606" t="s">
        <v>67</v>
      </c>
      <c r="C169" s="1570"/>
      <c r="D169" s="1570"/>
      <c r="E169" s="1570"/>
      <c r="F169" s="1570"/>
      <c r="G169" s="1573"/>
      <c r="H169" s="816"/>
      <c r="I169" s="893">
        <f>SUM(D170:D187)</f>
        <v>36</v>
      </c>
      <c r="J169" s="893">
        <f>COUNT(D170:D187)*2</f>
        <v>36</v>
      </c>
      <c r="K169" s="960"/>
      <c r="L169" s="960"/>
      <c r="M169" s="960"/>
      <c r="N169" s="963"/>
      <c r="O169" s="963"/>
      <c r="P169" s="963"/>
      <c r="Q169" s="963"/>
      <c r="R169" s="963"/>
      <c r="S169" s="963"/>
      <c r="T169" s="963"/>
      <c r="U169" s="963"/>
      <c r="V169" s="963"/>
      <c r="W169" s="963"/>
      <c r="X169" s="963"/>
      <c r="Y169" s="963"/>
      <c r="Z169" s="963"/>
    </row>
    <row r="170" spans="1:26" ht="64">
      <c r="A170" s="693" t="s">
        <v>1989</v>
      </c>
      <c r="B170" s="1045" t="s">
        <v>633</v>
      </c>
      <c r="C170" s="475" t="s">
        <v>6599</v>
      </c>
      <c r="D170" s="180">
        <v>2</v>
      </c>
      <c r="E170" s="696" t="s">
        <v>469</v>
      </c>
      <c r="F170" s="475" t="s">
        <v>6600</v>
      </c>
      <c r="G170" s="1061"/>
      <c r="H170" s="893"/>
      <c r="I170" s="893"/>
      <c r="J170" s="893"/>
      <c r="K170" s="960"/>
      <c r="L170" s="960"/>
      <c r="M170" s="960"/>
      <c r="N170" s="963"/>
      <c r="O170" s="963"/>
      <c r="P170" s="963"/>
      <c r="Q170" s="963"/>
      <c r="R170" s="963"/>
      <c r="S170" s="963"/>
      <c r="T170" s="963"/>
      <c r="U170" s="963"/>
      <c r="V170" s="963"/>
      <c r="W170" s="963"/>
      <c r="X170" s="963"/>
      <c r="Y170" s="963"/>
      <c r="Z170" s="963"/>
    </row>
    <row r="171" spans="1:26" ht="32">
      <c r="A171" s="693"/>
      <c r="B171" s="1045"/>
      <c r="C171" s="475" t="s">
        <v>1992</v>
      </c>
      <c r="D171" s="180">
        <v>2</v>
      </c>
      <c r="E171" s="696" t="s">
        <v>469</v>
      </c>
      <c r="F171" s="475"/>
      <c r="G171" s="1061"/>
      <c r="H171" s="893"/>
      <c r="I171" s="893"/>
      <c r="J171" s="893"/>
      <c r="K171" s="960"/>
      <c r="L171" s="960"/>
      <c r="M171" s="960"/>
      <c r="N171" s="963"/>
      <c r="O171" s="963"/>
      <c r="P171" s="963"/>
      <c r="Q171" s="963"/>
      <c r="R171" s="963"/>
      <c r="S171" s="963"/>
      <c r="T171" s="963"/>
      <c r="U171" s="963"/>
      <c r="V171" s="963"/>
      <c r="W171" s="963"/>
      <c r="X171" s="963"/>
      <c r="Y171" s="963"/>
      <c r="Z171" s="963"/>
    </row>
    <row r="172" spans="1:26" ht="17">
      <c r="A172" s="693" t="s">
        <v>1994</v>
      </c>
      <c r="B172" s="1049" t="s">
        <v>638</v>
      </c>
      <c r="C172" s="475" t="s">
        <v>6601</v>
      </c>
      <c r="D172" s="180">
        <v>2</v>
      </c>
      <c r="E172" s="696" t="s">
        <v>469</v>
      </c>
      <c r="F172" s="1052"/>
      <c r="G172" s="1061"/>
      <c r="H172" s="893"/>
      <c r="I172" s="893"/>
      <c r="J172" s="893"/>
      <c r="K172" s="960"/>
      <c r="L172" s="960"/>
      <c r="M172" s="960"/>
      <c r="N172" s="963"/>
      <c r="O172" s="963"/>
      <c r="P172" s="963"/>
      <c r="Q172" s="963"/>
      <c r="R172" s="963"/>
      <c r="S172" s="963"/>
      <c r="T172" s="963"/>
      <c r="U172" s="963"/>
      <c r="V172" s="963"/>
      <c r="W172" s="963"/>
      <c r="X172" s="963"/>
      <c r="Y172" s="963"/>
      <c r="Z172" s="963"/>
    </row>
    <row r="173" spans="1:26" ht="16">
      <c r="A173" s="693"/>
      <c r="B173" s="1049"/>
      <c r="C173" s="475" t="s">
        <v>640</v>
      </c>
      <c r="D173" s="180">
        <v>2</v>
      </c>
      <c r="E173" s="696" t="s">
        <v>469</v>
      </c>
      <c r="F173" s="1052"/>
      <c r="G173" s="1061"/>
      <c r="H173" s="893"/>
      <c r="I173" s="893"/>
      <c r="J173" s="893"/>
      <c r="K173" s="960"/>
      <c r="L173" s="960"/>
      <c r="M173" s="960"/>
      <c r="N173" s="963"/>
      <c r="O173" s="963"/>
      <c r="P173" s="963"/>
      <c r="Q173" s="963"/>
      <c r="R173" s="963"/>
      <c r="S173" s="963"/>
      <c r="T173" s="963"/>
      <c r="U173" s="963"/>
      <c r="V173" s="963"/>
      <c r="W173" s="963"/>
      <c r="X173" s="963"/>
      <c r="Y173" s="963"/>
      <c r="Z173" s="963"/>
    </row>
    <row r="174" spans="1:26" ht="16">
      <c r="A174" s="693"/>
      <c r="B174" s="1049"/>
      <c r="C174" s="475" t="s">
        <v>641</v>
      </c>
      <c r="D174" s="180">
        <v>2</v>
      </c>
      <c r="E174" s="696" t="s">
        <v>469</v>
      </c>
      <c r="F174" s="1052"/>
      <c r="G174" s="1061"/>
      <c r="H174" s="893"/>
      <c r="I174" s="893"/>
      <c r="J174" s="893"/>
      <c r="K174" s="960"/>
      <c r="L174" s="960"/>
      <c r="M174" s="960"/>
      <c r="N174" s="963"/>
      <c r="O174" s="963"/>
      <c r="P174" s="963"/>
      <c r="Q174" s="963"/>
      <c r="R174" s="963"/>
      <c r="S174" s="963"/>
      <c r="T174" s="963"/>
      <c r="U174" s="963"/>
      <c r="V174" s="963"/>
      <c r="W174" s="963"/>
      <c r="X174" s="963"/>
      <c r="Y174" s="963"/>
      <c r="Z174" s="963"/>
    </row>
    <row r="175" spans="1:26" ht="34">
      <c r="A175" s="693" t="s">
        <v>2002</v>
      </c>
      <c r="B175" s="1045" t="s">
        <v>643</v>
      </c>
      <c r="C175" s="475" t="s">
        <v>6602</v>
      </c>
      <c r="D175" s="180">
        <v>2</v>
      </c>
      <c r="E175" s="696" t="s">
        <v>469</v>
      </c>
      <c r="F175" s="475" t="s">
        <v>6603</v>
      </c>
      <c r="G175" s="1061"/>
      <c r="H175" s="893"/>
      <c r="I175" s="893"/>
      <c r="J175" s="893"/>
      <c r="K175" s="960"/>
      <c r="L175" s="960"/>
      <c r="M175" s="960"/>
      <c r="N175" s="963"/>
      <c r="O175" s="963"/>
      <c r="P175" s="963"/>
      <c r="Q175" s="963"/>
      <c r="R175" s="963"/>
      <c r="S175" s="963"/>
      <c r="T175" s="963"/>
      <c r="U175" s="963"/>
      <c r="V175" s="963"/>
      <c r="W175" s="963"/>
      <c r="X175" s="963"/>
      <c r="Y175" s="963"/>
      <c r="Z175" s="963"/>
    </row>
    <row r="176" spans="1:26" ht="48">
      <c r="A176" s="693"/>
      <c r="B176" s="1045"/>
      <c r="C176" s="475" t="s">
        <v>6604</v>
      </c>
      <c r="D176" s="180">
        <v>2</v>
      </c>
      <c r="E176" s="696" t="s">
        <v>469</v>
      </c>
      <c r="F176" s="475" t="s">
        <v>6605</v>
      </c>
      <c r="G176" s="1061"/>
      <c r="H176" s="893"/>
      <c r="I176" s="893"/>
      <c r="J176" s="893"/>
      <c r="K176" s="960"/>
      <c r="L176" s="960"/>
      <c r="M176" s="960"/>
      <c r="N176" s="963"/>
      <c r="O176" s="963"/>
      <c r="P176" s="963"/>
      <c r="Q176" s="963"/>
      <c r="R176" s="963"/>
      <c r="S176" s="963"/>
      <c r="T176" s="963"/>
      <c r="U176" s="963"/>
      <c r="V176" s="963"/>
      <c r="W176" s="963"/>
      <c r="X176" s="963"/>
      <c r="Y176" s="963"/>
      <c r="Z176" s="963"/>
    </row>
    <row r="177" spans="1:26" ht="16">
      <c r="A177" s="693"/>
      <c r="B177" s="1045"/>
      <c r="C177" s="475" t="s">
        <v>6606</v>
      </c>
      <c r="D177" s="180">
        <v>2</v>
      </c>
      <c r="E177" s="696" t="s">
        <v>469</v>
      </c>
      <c r="F177" s="475"/>
      <c r="G177" s="1061"/>
      <c r="H177" s="893"/>
      <c r="I177" s="893"/>
      <c r="J177" s="893"/>
      <c r="K177" s="960"/>
      <c r="L177" s="960"/>
      <c r="M177" s="960"/>
      <c r="N177" s="963"/>
      <c r="O177" s="963"/>
      <c r="P177" s="963"/>
      <c r="Q177" s="963"/>
      <c r="R177" s="963"/>
      <c r="S177" s="963"/>
      <c r="T177" s="963"/>
      <c r="U177" s="963"/>
      <c r="V177" s="963"/>
      <c r="W177" s="963"/>
      <c r="X177" s="963"/>
      <c r="Y177" s="963"/>
      <c r="Z177" s="963"/>
    </row>
    <row r="178" spans="1:26" ht="48">
      <c r="A178" s="693"/>
      <c r="B178" s="1045"/>
      <c r="C178" s="475" t="s">
        <v>6607</v>
      </c>
      <c r="D178" s="180">
        <v>2</v>
      </c>
      <c r="E178" s="696" t="s">
        <v>469</v>
      </c>
      <c r="F178" s="475" t="s">
        <v>6608</v>
      </c>
      <c r="G178" s="1061"/>
      <c r="H178" s="893"/>
      <c r="I178" s="893"/>
      <c r="J178" s="893"/>
      <c r="K178" s="960"/>
      <c r="L178" s="960"/>
      <c r="M178" s="960"/>
      <c r="N178" s="963"/>
      <c r="O178" s="963"/>
      <c r="P178" s="963"/>
      <c r="Q178" s="963"/>
      <c r="R178" s="963"/>
      <c r="S178" s="963"/>
      <c r="T178" s="963"/>
      <c r="U178" s="963"/>
      <c r="V178" s="963"/>
      <c r="W178" s="963"/>
      <c r="X178" s="963"/>
      <c r="Y178" s="963"/>
      <c r="Z178" s="963"/>
    </row>
    <row r="179" spans="1:26" ht="32">
      <c r="A179" s="693"/>
      <c r="B179" s="1045"/>
      <c r="C179" s="475" t="s">
        <v>6609</v>
      </c>
      <c r="D179" s="180">
        <v>2</v>
      </c>
      <c r="E179" s="696" t="s">
        <v>469</v>
      </c>
      <c r="F179" s="475" t="s">
        <v>6610</v>
      </c>
      <c r="G179" s="1061"/>
      <c r="H179" s="893"/>
      <c r="I179" s="893"/>
      <c r="J179" s="893"/>
      <c r="K179" s="960"/>
      <c r="L179" s="960"/>
      <c r="M179" s="960"/>
      <c r="N179" s="963"/>
      <c r="O179" s="963"/>
      <c r="P179" s="963"/>
      <c r="Q179" s="963"/>
      <c r="R179" s="963"/>
      <c r="S179" s="963"/>
      <c r="T179" s="963"/>
      <c r="U179" s="963"/>
      <c r="V179" s="963"/>
      <c r="W179" s="963"/>
      <c r="X179" s="963"/>
      <c r="Y179" s="963"/>
      <c r="Z179" s="963"/>
    </row>
    <row r="180" spans="1:26" ht="16">
      <c r="A180" s="693"/>
      <c r="B180" s="1045"/>
      <c r="C180" s="475" t="s">
        <v>6611</v>
      </c>
      <c r="D180" s="180">
        <v>2</v>
      </c>
      <c r="E180" s="696" t="s">
        <v>469</v>
      </c>
      <c r="F180" s="475"/>
      <c r="G180" s="1061"/>
      <c r="H180" s="893"/>
      <c r="I180" s="893"/>
      <c r="J180" s="893"/>
      <c r="K180" s="960"/>
      <c r="L180" s="960"/>
      <c r="M180" s="960"/>
      <c r="N180" s="963"/>
      <c r="O180" s="963"/>
      <c r="P180" s="963"/>
      <c r="Q180" s="963"/>
      <c r="R180" s="963"/>
      <c r="S180" s="963"/>
      <c r="T180" s="963"/>
      <c r="U180" s="963"/>
      <c r="V180" s="963"/>
      <c r="W180" s="963"/>
      <c r="X180" s="963"/>
      <c r="Y180" s="963"/>
      <c r="Z180" s="963"/>
    </row>
    <row r="181" spans="1:26" ht="34">
      <c r="A181" s="693" t="s">
        <v>2010</v>
      </c>
      <c r="B181" s="1045" t="s">
        <v>661</v>
      </c>
      <c r="C181" s="471" t="s">
        <v>6612</v>
      </c>
      <c r="D181" s="180">
        <v>2</v>
      </c>
      <c r="E181" s="696" t="s">
        <v>469</v>
      </c>
      <c r="F181" s="1052" t="s">
        <v>6613</v>
      </c>
      <c r="G181" s="1061"/>
      <c r="H181" s="893"/>
      <c r="I181" s="893"/>
      <c r="J181" s="893"/>
      <c r="K181" s="960"/>
      <c r="L181" s="960"/>
      <c r="M181" s="960"/>
      <c r="N181" s="963"/>
      <c r="O181" s="963"/>
      <c r="P181" s="963"/>
      <c r="Q181" s="963"/>
      <c r="R181" s="963"/>
      <c r="S181" s="963"/>
      <c r="T181" s="963"/>
      <c r="U181" s="963"/>
      <c r="V181" s="963"/>
      <c r="W181" s="963"/>
      <c r="X181" s="963"/>
      <c r="Y181" s="963"/>
      <c r="Z181" s="963"/>
    </row>
    <row r="182" spans="1:26" ht="32">
      <c r="A182" s="693"/>
      <c r="B182" s="1045"/>
      <c r="C182" s="475" t="s">
        <v>3262</v>
      </c>
      <c r="D182" s="180">
        <v>2</v>
      </c>
      <c r="E182" s="696" t="s">
        <v>469</v>
      </c>
      <c r="F182" s="1052"/>
      <c r="G182" s="1061"/>
      <c r="H182" s="893"/>
      <c r="I182" s="893"/>
      <c r="J182" s="893"/>
      <c r="K182" s="960"/>
      <c r="L182" s="960"/>
      <c r="M182" s="960"/>
      <c r="N182" s="963"/>
      <c r="O182" s="963"/>
      <c r="P182" s="963"/>
      <c r="Q182" s="963"/>
      <c r="R182" s="963"/>
      <c r="S182" s="963"/>
      <c r="T182" s="963"/>
      <c r="U182" s="963"/>
      <c r="V182" s="963"/>
      <c r="W182" s="963"/>
      <c r="X182" s="963"/>
      <c r="Y182" s="963"/>
      <c r="Z182" s="963"/>
    </row>
    <row r="183" spans="1:26" ht="34">
      <c r="A183" s="693" t="s">
        <v>2012</v>
      </c>
      <c r="B183" s="1045" t="s">
        <v>665</v>
      </c>
      <c r="C183" s="475" t="s">
        <v>2013</v>
      </c>
      <c r="D183" s="180">
        <v>2</v>
      </c>
      <c r="E183" s="696" t="s">
        <v>469</v>
      </c>
      <c r="F183" s="1052"/>
      <c r="G183" s="1061"/>
      <c r="H183" s="893"/>
      <c r="I183" s="893"/>
      <c r="J183" s="893"/>
      <c r="K183" s="960"/>
      <c r="L183" s="960"/>
      <c r="M183" s="960"/>
      <c r="N183" s="963"/>
      <c r="O183" s="963"/>
      <c r="P183" s="963"/>
      <c r="Q183" s="963"/>
      <c r="R183" s="963"/>
      <c r="S183" s="963"/>
      <c r="T183" s="963"/>
      <c r="U183" s="963"/>
      <c r="V183" s="963"/>
      <c r="W183" s="963"/>
      <c r="X183" s="963"/>
      <c r="Y183" s="963"/>
      <c r="Z183" s="963"/>
    </row>
    <row r="184" spans="1:26" ht="17">
      <c r="A184" s="693" t="s">
        <v>2014</v>
      </c>
      <c r="B184" s="1045" t="s">
        <v>669</v>
      </c>
      <c r="C184" s="475" t="s">
        <v>6614</v>
      </c>
      <c r="D184" s="180">
        <v>2</v>
      </c>
      <c r="E184" s="696" t="s">
        <v>469</v>
      </c>
      <c r="F184" s="475"/>
      <c r="G184" s="1061"/>
      <c r="H184" s="893"/>
      <c r="I184" s="893"/>
      <c r="J184" s="893"/>
      <c r="K184" s="960"/>
      <c r="L184" s="960"/>
      <c r="M184" s="960"/>
      <c r="N184" s="963"/>
      <c r="O184" s="963"/>
      <c r="P184" s="963"/>
      <c r="Q184" s="963"/>
      <c r="R184" s="963"/>
      <c r="S184" s="963"/>
      <c r="T184" s="963"/>
      <c r="U184" s="963"/>
      <c r="V184" s="963"/>
      <c r="W184" s="963"/>
      <c r="X184" s="963"/>
      <c r="Y184" s="963"/>
      <c r="Z184" s="963"/>
    </row>
    <row r="185" spans="1:26" ht="51">
      <c r="A185" s="693" t="s">
        <v>2017</v>
      </c>
      <c r="B185" s="1045" t="s">
        <v>674</v>
      </c>
      <c r="C185" s="475" t="s">
        <v>6615</v>
      </c>
      <c r="D185" s="180">
        <v>2</v>
      </c>
      <c r="E185" s="696" t="s">
        <v>469</v>
      </c>
      <c r="F185" s="475" t="s">
        <v>3266</v>
      </c>
      <c r="G185" s="1039"/>
      <c r="H185" s="1040"/>
      <c r="I185" s="893"/>
      <c r="J185" s="893"/>
      <c r="K185" s="960"/>
      <c r="L185" s="960"/>
      <c r="M185" s="960"/>
      <c r="N185" s="963"/>
      <c r="O185" s="963"/>
      <c r="P185" s="963"/>
      <c r="Q185" s="963"/>
      <c r="R185" s="963"/>
      <c r="S185" s="963"/>
      <c r="T185" s="963"/>
      <c r="U185" s="963"/>
      <c r="V185" s="963"/>
      <c r="W185" s="963"/>
      <c r="X185" s="963"/>
      <c r="Y185" s="963"/>
      <c r="Z185" s="963"/>
    </row>
    <row r="186" spans="1:26" ht="48">
      <c r="A186" s="693"/>
      <c r="B186" s="467"/>
      <c r="C186" s="471" t="s">
        <v>6616</v>
      </c>
      <c r="D186" s="180">
        <v>2</v>
      </c>
      <c r="E186" s="696" t="s">
        <v>469</v>
      </c>
      <c r="F186" s="475" t="s">
        <v>5323</v>
      </c>
      <c r="G186" s="1039"/>
      <c r="H186" s="1040"/>
      <c r="I186" s="893"/>
      <c r="J186" s="893"/>
      <c r="K186" s="960"/>
      <c r="L186" s="960"/>
      <c r="M186" s="960"/>
      <c r="N186" s="963"/>
      <c r="O186" s="963"/>
      <c r="P186" s="963"/>
      <c r="Q186" s="963"/>
      <c r="R186" s="963"/>
      <c r="S186" s="963"/>
      <c r="T186" s="963"/>
      <c r="U186" s="963"/>
      <c r="V186" s="963"/>
      <c r="W186" s="963"/>
      <c r="X186" s="963"/>
      <c r="Y186" s="963"/>
      <c r="Z186" s="963"/>
    </row>
    <row r="187" spans="1:26" ht="32">
      <c r="A187" s="693"/>
      <c r="B187" s="467"/>
      <c r="C187" s="475" t="s">
        <v>6617</v>
      </c>
      <c r="D187" s="180">
        <v>2</v>
      </c>
      <c r="E187" s="696" t="s">
        <v>469</v>
      </c>
      <c r="F187" s="720"/>
      <c r="G187" s="1039"/>
      <c r="H187" s="1040"/>
      <c r="I187" s="893"/>
      <c r="J187" s="893"/>
      <c r="K187" s="960"/>
      <c r="L187" s="960"/>
      <c r="M187" s="960"/>
      <c r="N187" s="963"/>
      <c r="O187" s="963"/>
      <c r="P187" s="963"/>
      <c r="Q187" s="963"/>
      <c r="R187" s="963"/>
      <c r="S187" s="963"/>
      <c r="T187" s="963"/>
      <c r="U187" s="963"/>
      <c r="V187" s="963"/>
      <c r="W187" s="963"/>
      <c r="X187" s="963"/>
      <c r="Y187" s="963"/>
      <c r="Z187" s="963"/>
    </row>
    <row r="188" spans="1:26" ht="19">
      <c r="A188" s="693" t="s">
        <v>225</v>
      </c>
      <c r="B188" s="1606" t="s">
        <v>69</v>
      </c>
      <c r="C188" s="1570"/>
      <c r="D188" s="1570"/>
      <c r="E188" s="1570"/>
      <c r="F188" s="1570"/>
      <c r="G188" s="1573"/>
      <c r="H188" s="816"/>
      <c r="I188" s="893">
        <f>SUM(D189:D198)</f>
        <v>18</v>
      </c>
      <c r="J188" s="893">
        <f>COUNT(D189:D198)*2</f>
        <v>18</v>
      </c>
      <c r="K188" s="960"/>
      <c r="L188" s="960"/>
      <c r="M188" s="960"/>
      <c r="N188" s="963"/>
      <c r="O188" s="963"/>
      <c r="P188" s="963"/>
      <c r="Q188" s="963"/>
      <c r="R188" s="963"/>
      <c r="S188" s="963"/>
      <c r="T188" s="963"/>
      <c r="U188" s="963"/>
      <c r="V188" s="963"/>
      <c r="W188" s="963"/>
      <c r="X188" s="963"/>
      <c r="Y188" s="963"/>
      <c r="Z188" s="963"/>
    </row>
    <row r="189" spans="1:26" ht="64">
      <c r="A189" s="693" t="s">
        <v>681</v>
      </c>
      <c r="B189" s="1049" t="s">
        <v>682</v>
      </c>
      <c r="C189" s="471" t="s">
        <v>683</v>
      </c>
      <c r="D189" s="180">
        <v>2</v>
      </c>
      <c r="E189" s="696" t="s">
        <v>469</v>
      </c>
      <c r="F189" s="471" t="s">
        <v>6342</v>
      </c>
      <c r="G189" s="1061"/>
      <c r="H189" s="893"/>
      <c r="I189" s="893"/>
      <c r="J189" s="893"/>
      <c r="K189" s="960"/>
      <c r="L189" s="960"/>
      <c r="M189" s="960"/>
      <c r="N189" s="963"/>
      <c r="O189" s="963"/>
      <c r="P189" s="963"/>
      <c r="Q189" s="963"/>
      <c r="R189" s="963"/>
      <c r="S189" s="963"/>
      <c r="T189" s="963"/>
      <c r="U189" s="963"/>
      <c r="V189" s="963"/>
      <c r="W189" s="963"/>
      <c r="X189" s="963"/>
      <c r="Y189" s="963"/>
      <c r="Z189" s="963"/>
    </row>
    <row r="190" spans="1:26" ht="62.25" hidden="1" customHeight="1">
      <c r="A190" s="310" t="s">
        <v>685</v>
      </c>
      <c r="B190" s="718" t="s">
        <v>686</v>
      </c>
      <c r="C190" s="141"/>
      <c r="D190" s="141"/>
      <c r="E190" s="141"/>
      <c r="F190" s="141"/>
      <c r="G190" s="141"/>
      <c r="H190" s="106"/>
      <c r="I190" s="105"/>
      <c r="J190" s="105"/>
      <c r="K190" s="105"/>
      <c r="L190" s="106"/>
      <c r="M190" s="106"/>
      <c r="N190" s="106"/>
      <c r="O190" s="106"/>
      <c r="P190" s="106"/>
      <c r="Q190" s="106"/>
      <c r="R190" s="106"/>
      <c r="S190" s="106"/>
      <c r="T190" s="106"/>
      <c r="U190" s="106"/>
      <c r="V190" s="106"/>
      <c r="W190" s="106"/>
      <c r="X190" s="106"/>
      <c r="Y190" s="106"/>
      <c r="Z190" s="106"/>
    </row>
    <row r="191" spans="1:26" ht="34">
      <c r="A191" s="693" t="s">
        <v>2022</v>
      </c>
      <c r="B191" s="1049" t="s">
        <v>688</v>
      </c>
      <c r="C191" s="476" t="s">
        <v>6618</v>
      </c>
      <c r="D191" s="180">
        <v>2</v>
      </c>
      <c r="E191" s="696" t="s">
        <v>469</v>
      </c>
      <c r="F191" s="1052"/>
      <c r="G191" s="1061"/>
      <c r="H191" s="893"/>
      <c r="I191" s="893"/>
      <c r="J191" s="893"/>
      <c r="K191" s="960"/>
      <c r="L191" s="960"/>
      <c r="M191" s="960"/>
      <c r="N191" s="963"/>
      <c r="O191" s="963"/>
      <c r="P191" s="963"/>
      <c r="Q191" s="963"/>
      <c r="R191" s="963"/>
      <c r="S191" s="963"/>
      <c r="T191" s="963"/>
      <c r="U191" s="963"/>
      <c r="V191" s="963"/>
      <c r="W191" s="963"/>
      <c r="X191" s="963"/>
      <c r="Y191" s="963"/>
      <c r="Z191" s="963"/>
    </row>
    <row r="192" spans="1:26" ht="32">
      <c r="A192" s="693"/>
      <c r="B192" s="1050"/>
      <c r="C192" s="475" t="s">
        <v>6619</v>
      </c>
      <c r="D192" s="180">
        <v>2</v>
      </c>
      <c r="E192" s="696" t="s">
        <v>504</v>
      </c>
      <c r="F192" s="1052"/>
      <c r="G192" s="1061"/>
      <c r="H192" s="893"/>
      <c r="I192" s="893"/>
      <c r="J192" s="893"/>
      <c r="K192" s="960"/>
      <c r="L192" s="960"/>
      <c r="M192" s="960"/>
      <c r="N192" s="963"/>
      <c r="O192" s="963"/>
      <c r="P192" s="963"/>
      <c r="Q192" s="963"/>
      <c r="R192" s="963"/>
      <c r="S192" s="963"/>
      <c r="T192" s="963"/>
      <c r="U192" s="963"/>
      <c r="V192" s="963"/>
      <c r="W192" s="963"/>
      <c r="X192" s="963"/>
      <c r="Y192" s="963"/>
      <c r="Z192" s="963"/>
    </row>
    <row r="193" spans="1:26" ht="16">
      <c r="A193" s="693"/>
      <c r="B193" s="1050"/>
      <c r="C193" s="267" t="s">
        <v>6620</v>
      </c>
      <c r="D193" s="180">
        <v>2</v>
      </c>
      <c r="E193" s="696" t="s">
        <v>504</v>
      </c>
      <c r="F193" s="1052"/>
      <c r="G193" s="1061"/>
      <c r="H193" s="893"/>
      <c r="I193" s="893"/>
      <c r="J193" s="893"/>
      <c r="K193" s="960"/>
      <c r="L193" s="960"/>
      <c r="M193" s="960"/>
      <c r="N193" s="963"/>
      <c r="O193" s="963"/>
      <c r="P193" s="963"/>
      <c r="Q193" s="963"/>
      <c r="R193" s="963"/>
      <c r="S193" s="963"/>
      <c r="T193" s="963"/>
      <c r="U193" s="963"/>
      <c r="V193" s="963"/>
      <c r="W193" s="963"/>
      <c r="X193" s="963"/>
      <c r="Y193" s="963"/>
      <c r="Z193" s="963"/>
    </row>
    <row r="194" spans="1:26" ht="32">
      <c r="A194" s="693"/>
      <c r="B194" s="1050"/>
      <c r="C194" s="475" t="s">
        <v>6621</v>
      </c>
      <c r="D194" s="180">
        <v>2</v>
      </c>
      <c r="E194" s="696" t="s">
        <v>469</v>
      </c>
      <c r="F194" s="1052"/>
      <c r="G194" s="1061"/>
      <c r="H194" s="893"/>
      <c r="I194" s="893"/>
      <c r="J194" s="893"/>
      <c r="K194" s="960"/>
      <c r="L194" s="960"/>
      <c r="M194" s="960"/>
      <c r="N194" s="963"/>
      <c r="O194" s="963"/>
      <c r="P194" s="963"/>
      <c r="Q194" s="963"/>
      <c r="R194" s="963"/>
      <c r="S194" s="963"/>
      <c r="T194" s="963"/>
      <c r="U194" s="963"/>
      <c r="V194" s="963"/>
      <c r="W194" s="963"/>
      <c r="X194" s="963"/>
      <c r="Y194" s="963"/>
      <c r="Z194" s="963"/>
    </row>
    <row r="195" spans="1:26" ht="32">
      <c r="A195" s="693"/>
      <c r="B195" s="1050"/>
      <c r="C195" s="475" t="s">
        <v>6622</v>
      </c>
      <c r="D195" s="180">
        <v>2</v>
      </c>
      <c r="E195" s="696" t="s">
        <v>469</v>
      </c>
      <c r="F195" s="1052"/>
      <c r="G195" s="1061"/>
      <c r="H195" s="893"/>
      <c r="I195" s="893"/>
      <c r="J195" s="893"/>
      <c r="K195" s="960"/>
      <c r="L195" s="960"/>
      <c r="M195" s="960"/>
      <c r="N195" s="963"/>
      <c r="O195" s="963"/>
      <c r="P195" s="963"/>
      <c r="Q195" s="963"/>
      <c r="R195" s="963"/>
      <c r="S195" s="963"/>
      <c r="T195" s="963"/>
      <c r="U195" s="963"/>
      <c r="V195" s="963"/>
      <c r="W195" s="963"/>
      <c r="X195" s="963"/>
      <c r="Y195" s="963"/>
      <c r="Z195" s="963"/>
    </row>
    <row r="196" spans="1:26" ht="32">
      <c r="A196" s="693"/>
      <c r="B196" s="1050"/>
      <c r="C196" s="475" t="s">
        <v>5690</v>
      </c>
      <c r="D196" s="180">
        <v>2</v>
      </c>
      <c r="E196" s="696" t="s">
        <v>469</v>
      </c>
      <c r="F196" s="1052"/>
      <c r="G196" s="1061"/>
      <c r="H196" s="893"/>
      <c r="I196" s="893"/>
      <c r="J196" s="893"/>
      <c r="K196" s="960"/>
      <c r="L196" s="960"/>
      <c r="M196" s="960"/>
      <c r="N196" s="963"/>
      <c r="O196" s="963"/>
      <c r="P196" s="963"/>
      <c r="Q196" s="963"/>
      <c r="R196" s="963"/>
      <c r="S196" s="963"/>
      <c r="T196" s="963"/>
      <c r="U196" s="963"/>
      <c r="V196" s="963"/>
      <c r="W196" s="963"/>
      <c r="X196" s="963"/>
      <c r="Y196" s="963"/>
      <c r="Z196" s="963"/>
    </row>
    <row r="197" spans="1:26" ht="34">
      <c r="A197" s="693" t="s">
        <v>2024</v>
      </c>
      <c r="B197" s="1050" t="s">
        <v>691</v>
      </c>
      <c r="C197" s="769" t="s">
        <v>6623</v>
      </c>
      <c r="D197" s="180">
        <v>2</v>
      </c>
      <c r="E197" s="696" t="s">
        <v>469</v>
      </c>
      <c r="F197" s="1052"/>
      <c r="G197" s="1061"/>
      <c r="H197" s="893"/>
      <c r="I197" s="893"/>
      <c r="J197" s="893"/>
      <c r="K197" s="960"/>
      <c r="L197" s="960"/>
      <c r="M197" s="960"/>
      <c r="N197" s="963"/>
      <c r="O197" s="963"/>
      <c r="P197" s="963"/>
      <c r="Q197" s="963"/>
      <c r="R197" s="963"/>
      <c r="S197" s="963"/>
      <c r="T197" s="963"/>
      <c r="U197" s="963"/>
      <c r="V197" s="963"/>
      <c r="W197" s="963"/>
      <c r="X197" s="963"/>
      <c r="Y197" s="963"/>
      <c r="Z197" s="963"/>
    </row>
    <row r="198" spans="1:26" ht="32">
      <c r="A198" s="693"/>
      <c r="B198" s="1050"/>
      <c r="C198" s="769" t="s">
        <v>5697</v>
      </c>
      <c r="D198" s="180">
        <v>2</v>
      </c>
      <c r="E198" s="696" t="s">
        <v>469</v>
      </c>
      <c r="F198" s="1052"/>
      <c r="G198" s="1061"/>
      <c r="H198" s="893"/>
      <c r="I198" s="893"/>
      <c r="J198" s="893"/>
      <c r="K198" s="960"/>
      <c r="L198" s="960"/>
      <c r="M198" s="960"/>
      <c r="N198" s="963"/>
      <c r="O198" s="963"/>
      <c r="P198" s="963"/>
      <c r="Q198" s="963"/>
      <c r="R198" s="963"/>
      <c r="S198" s="963"/>
      <c r="T198" s="963"/>
      <c r="U198" s="963"/>
      <c r="V198" s="963"/>
      <c r="W198" s="963"/>
      <c r="X198" s="963"/>
      <c r="Y198" s="963"/>
      <c r="Z198" s="963"/>
    </row>
    <row r="199" spans="1:26" ht="19">
      <c r="A199" s="693" t="s">
        <v>226</v>
      </c>
      <c r="B199" s="1606" t="s">
        <v>71</v>
      </c>
      <c r="C199" s="1570"/>
      <c r="D199" s="1570"/>
      <c r="E199" s="1570"/>
      <c r="F199" s="1570"/>
      <c r="G199" s="1573"/>
      <c r="H199" s="816"/>
      <c r="I199" s="893">
        <f>SUM(D200:D206)</f>
        <v>14</v>
      </c>
      <c r="J199" s="893">
        <f>COUNT(D200:D206)*2</f>
        <v>14</v>
      </c>
      <c r="K199" s="960"/>
      <c r="L199" s="960"/>
      <c r="M199" s="960"/>
      <c r="N199" s="963"/>
      <c r="O199" s="963"/>
      <c r="P199" s="963"/>
      <c r="Q199" s="963"/>
      <c r="R199" s="963"/>
      <c r="S199" s="963"/>
      <c r="T199" s="963"/>
      <c r="U199" s="963"/>
      <c r="V199" s="963"/>
      <c r="W199" s="963"/>
      <c r="X199" s="963"/>
      <c r="Y199" s="963"/>
      <c r="Z199" s="963"/>
    </row>
    <row r="200" spans="1:26" ht="32">
      <c r="A200" s="693" t="s">
        <v>2026</v>
      </c>
      <c r="B200" s="1049" t="s">
        <v>695</v>
      </c>
      <c r="C200" s="475" t="s">
        <v>6624</v>
      </c>
      <c r="D200" s="180">
        <v>2</v>
      </c>
      <c r="E200" s="696" t="s">
        <v>506</v>
      </c>
      <c r="F200" s="1052"/>
      <c r="G200" s="1061"/>
      <c r="H200" s="893"/>
      <c r="I200" s="893"/>
      <c r="J200" s="893"/>
      <c r="K200" s="960"/>
      <c r="L200" s="960"/>
      <c r="M200" s="960"/>
      <c r="N200" s="963"/>
      <c r="O200" s="963"/>
      <c r="P200" s="963"/>
      <c r="Q200" s="963"/>
      <c r="R200" s="963"/>
      <c r="S200" s="963"/>
      <c r="T200" s="963"/>
      <c r="U200" s="963"/>
      <c r="V200" s="963"/>
      <c r="W200" s="963"/>
      <c r="X200" s="963"/>
      <c r="Y200" s="963"/>
      <c r="Z200" s="963"/>
    </row>
    <row r="201" spans="1:26" ht="32">
      <c r="A201" s="693"/>
      <c r="B201" s="1051"/>
      <c r="C201" s="475" t="s">
        <v>697</v>
      </c>
      <c r="D201" s="180">
        <v>2</v>
      </c>
      <c r="E201" s="696" t="s">
        <v>469</v>
      </c>
      <c r="F201" s="1052"/>
      <c r="G201" s="1061"/>
      <c r="H201" s="893"/>
      <c r="I201" s="893"/>
      <c r="J201" s="893"/>
      <c r="K201" s="960"/>
      <c r="L201" s="960"/>
      <c r="M201" s="960"/>
      <c r="N201" s="963"/>
      <c r="O201" s="963"/>
      <c r="P201" s="963"/>
      <c r="Q201" s="963"/>
      <c r="R201" s="963"/>
      <c r="S201" s="963"/>
      <c r="T201" s="963"/>
      <c r="U201" s="963"/>
      <c r="V201" s="963"/>
      <c r="W201" s="963"/>
      <c r="X201" s="963"/>
      <c r="Y201" s="963"/>
      <c r="Z201" s="963"/>
    </row>
    <row r="202" spans="1:26" ht="32">
      <c r="A202" s="693" t="s">
        <v>2028</v>
      </c>
      <c r="B202" s="1051" t="s">
        <v>699</v>
      </c>
      <c r="C202" s="475" t="s">
        <v>2029</v>
      </c>
      <c r="D202" s="180">
        <v>2</v>
      </c>
      <c r="E202" s="696" t="s">
        <v>469</v>
      </c>
      <c r="F202" s="1052"/>
      <c r="G202" s="1061"/>
      <c r="H202" s="893"/>
      <c r="I202" s="893"/>
      <c r="J202" s="893"/>
      <c r="K202" s="960"/>
      <c r="L202" s="960"/>
      <c r="M202" s="960"/>
      <c r="N202" s="963"/>
      <c r="O202" s="963"/>
      <c r="P202" s="963"/>
      <c r="Q202" s="963"/>
      <c r="R202" s="963"/>
      <c r="S202" s="963"/>
      <c r="T202" s="963"/>
      <c r="U202" s="963"/>
      <c r="V202" s="963"/>
      <c r="W202" s="963"/>
      <c r="X202" s="963"/>
      <c r="Y202" s="963"/>
      <c r="Z202" s="963"/>
    </row>
    <row r="203" spans="1:26" ht="48">
      <c r="A203" s="693"/>
      <c r="B203" s="1051"/>
      <c r="C203" s="475" t="s">
        <v>701</v>
      </c>
      <c r="D203" s="180">
        <v>2</v>
      </c>
      <c r="E203" s="696" t="s">
        <v>469</v>
      </c>
      <c r="F203" s="1052"/>
      <c r="G203" s="1061"/>
      <c r="H203" s="893"/>
      <c r="I203" s="893"/>
      <c r="J203" s="893"/>
      <c r="K203" s="960"/>
      <c r="L203" s="960"/>
      <c r="M203" s="960"/>
      <c r="N203" s="963"/>
      <c r="O203" s="963"/>
      <c r="P203" s="963"/>
      <c r="Q203" s="963"/>
      <c r="R203" s="963"/>
      <c r="S203" s="963"/>
      <c r="T203" s="963"/>
      <c r="U203" s="963"/>
      <c r="V203" s="963"/>
      <c r="W203" s="963"/>
      <c r="X203" s="963"/>
      <c r="Y203" s="963"/>
      <c r="Z203" s="963"/>
    </row>
    <row r="204" spans="1:26" ht="16">
      <c r="A204" s="693"/>
      <c r="B204" s="1051"/>
      <c r="C204" s="475" t="s">
        <v>6625</v>
      </c>
      <c r="D204" s="180">
        <v>2</v>
      </c>
      <c r="E204" s="696" t="s">
        <v>504</v>
      </c>
      <c r="F204" s="1052"/>
      <c r="G204" s="1061"/>
      <c r="H204" s="893"/>
      <c r="I204" s="893"/>
      <c r="J204" s="893"/>
      <c r="K204" s="960"/>
      <c r="L204" s="960"/>
      <c r="M204" s="960"/>
      <c r="N204" s="963"/>
      <c r="O204" s="963"/>
      <c r="P204" s="963"/>
      <c r="Q204" s="963"/>
      <c r="R204" s="963"/>
      <c r="S204" s="963"/>
      <c r="T204" s="963"/>
      <c r="U204" s="963"/>
      <c r="V204" s="963"/>
      <c r="W204" s="963"/>
      <c r="X204" s="963"/>
      <c r="Y204" s="963"/>
      <c r="Z204" s="963"/>
    </row>
    <row r="205" spans="1:26" ht="48">
      <c r="A205" s="693"/>
      <c r="B205" s="1051"/>
      <c r="C205" s="475" t="s">
        <v>6626</v>
      </c>
      <c r="D205" s="180">
        <v>2</v>
      </c>
      <c r="E205" s="696" t="s">
        <v>504</v>
      </c>
      <c r="F205" s="1052"/>
      <c r="G205" s="1061"/>
      <c r="H205" s="893"/>
      <c r="I205" s="893"/>
      <c r="J205" s="893"/>
      <c r="K205" s="960"/>
      <c r="L205" s="960"/>
      <c r="M205" s="960"/>
      <c r="N205" s="963"/>
      <c r="O205" s="963"/>
      <c r="P205" s="963"/>
      <c r="Q205" s="963"/>
      <c r="R205" s="963"/>
      <c r="S205" s="963"/>
      <c r="T205" s="963"/>
      <c r="U205" s="963"/>
      <c r="V205" s="963"/>
      <c r="W205" s="963"/>
      <c r="X205" s="963"/>
      <c r="Y205" s="963"/>
      <c r="Z205" s="963"/>
    </row>
    <row r="206" spans="1:26" ht="51">
      <c r="A206" s="693" t="s">
        <v>2030</v>
      </c>
      <c r="B206" s="1049" t="s">
        <v>703</v>
      </c>
      <c r="C206" s="471" t="s">
        <v>704</v>
      </c>
      <c r="D206" s="180">
        <v>2</v>
      </c>
      <c r="E206" s="696" t="s">
        <v>369</v>
      </c>
      <c r="F206" s="1052"/>
      <c r="G206" s="1061"/>
      <c r="H206" s="893"/>
      <c r="I206" s="893"/>
      <c r="J206" s="893"/>
      <c r="K206" s="960"/>
      <c r="L206" s="960"/>
      <c r="M206" s="960"/>
      <c r="N206" s="963"/>
      <c r="O206" s="963"/>
      <c r="P206" s="963"/>
      <c r="Q206" s="963"/>
      <c r="R206" s="963"/>
      <c r="S206" s="963"/>
      <c r="T206" s="963"/>
      <c r="U206" s="963"/>
      <c r="V206" s="963"/>
      <c r="W206" s="963"/>
      <c r="X206" s="963"/>
      <c r="Y206" s="963"/>
      <c r="Z206" s="963"/>
    </row>
    <row r="207" spans="1:26" ht="19">
      <c r="A207" s="693" t="s">
        <v>227</v>
      </c>
      <c r="B207" s="1606" t="s">
        <v>73</v>
      </c>
      <c r="C207" s="1570"/>
      <c r="D207" s="1570"/>
      <c r="E207" s="1570"/>
      <c r="F207" s="1570"/>
      <c r="G207" s="1573"/>
      <c r="H207" s="816"/>
      <c r="I207" s="893">
        <f>SUM(D208:D214)</f>
        <v>14</v>
      </c>
      <c r="J207" s="893">
        <f>COUNT(D208:D214)*2</f>
        <v>14</v>
      </c>
      <c r="K207" s="960"/>
      <c r="L207" s="960"/>
      <c r="M207" s="960"/>
      <c r="N207" s="963"/>
      <c r="O207" s="963"/>
      <c r="P207" s="963"/>
      <c r="Q207" s="963"/>
      <c r="R207" s="963"/>
      <c r="S207" s="963"/>
      <c r="T207" s="963"/>
      <c r="U207" s="963"/>
      <c r="V207" s="963"/>
      <c r="W207" s="963"/>
      <c r="X207" s="963"/>
      <c r="Y207" s="963"/>
      <c r="Z207" s="963"/>
    </row>
    <row r="208" spans="1:26" ht="34">
      <c r="A208" s="693" t="s">
        <v>2031</v>
      </c>
      <c r="B208" s="1045" t="s">
        <v>706</v>
      </c>
      <c r="C208" s="475" t="s">
        <v>6627</v>
      </c>
      <c r="D208" s="180">
        <v>2</v>
      </c>
      <c r="E208" s="696" t="s">
        <v>504</v>
      </c>
      <c r="F208" s="475"/>
      <c r="G208" s="1061"/>
      <c r="H208" s="893"/>
      <c r="I208" s="893"/>
      <c r="J208" s="893"/>
      <c r="K208" s="960"/>
      <c r="L208" s="960"/>
      <c r="M208" s="960"/>
      <c r="N208" s="963"/>
      <c r="O208" s="963"/>
      <c r="P208" s="963"/>
      <c r="Q208" s="963"/>
      <c r="R208" s="963"/>
      <c r="S208" s="963"/>
      <c r="T208" s="963"/>
      <c r="U208" s="963"/>
      <c r="V208" s="963"/>
      <c r="W208" s="963"/>
      <c r="X208" s="963"/>
      <c r="Y208" s="963"/>
      <c r="Z208" s="963"/>
    </row>
    <row r="209" spans="1:26" ht="34">
      <c r="A209" s="693" t="s">
        <v>2034</v>
      </c>
      <c r="B209" s="1045" t="s">
        <v>710</v>
      </c>
      <c r="C209" s="475" t="s">
        <v>3656</v>
      </c>
      <c r="D209" s="180">
        <v>2</v>
      </c>
      <c r="E209" s="696" t="s">
        <v>504</v>
      </c>
      <c r="F209" s="1189" t="s">
        <v>6628</v>
      </c>
      <c r="G209" s="1061"/>
      <c r="H209" s="893"/>
      <c r="I209" s="893"/>
      <c r="J209" s="893"/>
      <c r="K209" s="960"/>
      <c r="L209" s="960"/>
      <c r="M209" s="960"/>
      <c r="N209" s="963"/>
      <c r="O209" s="963"/>
      <c r="P209" s="963"/>
      <c r="Q209" s="963"/>
      <c r="R209" s="963"/>
      <c r="S209" s="963"/>
      <c r="T209" s="963"/>
      <c r="U209" s="963"/>
      <c r="V209" s="963"/>
      <c r="W209" s="963"/>
      <c r="X209" s="963"/>
      <c r="Y209" s="963"/>
      <c r="Z209" s="963"/>
    </row>
    <row r="210" spans="1:26" ht="34">
      <c r="A210" s="693" t="s">
        <v>2037</v>
      </c>
      <c r="B210" s="1045" t="s">
        <v>713</v>
      </c>
      <c r="C210" s="475" t="s">
        <v>6629</v>
      </c>
      <c r="D210" s="180">
        <v>2</v>
      </c>
      <c r="E210" s="696" t="s">
        <v>715</v>
      </c>
      <c r="F210" s="475" t="s">
        <v>6630</v>
      </c>
      <c r="G210" s="1061"/>
      <c r="H210" s="893"/>
      <c r="I210" s="893"/>
      <c r="J210" s="893"/>
      <c r="K210" s="960"/>
      <c r="L210" s="960"/>
      <c r="M210" s="960"/>
      <c r="N210" s="963"/>
      <c r="O210" s="963"/>
      <c r="P210" s="963"/>
      <c r="Q210" s="963"/>
      <c r="R210" s="963"/>
      <c r="S210" s="963"/>
      <c r="T210" s="963"/>
      <c r="U210" s="963"/>
      <c r="V210" s="963"/>
      <c r="W210" s="963"/>
      <c r="X210" s="963"/>
      <c r="Y210" s="963"/>
      <c r="Z210" s="963"/>
    </row>
    <row r="211" spans="1:26" ht="34">
      <c r="A211" s="693" t="s">
        <v>2040</v>
      </c>
      <c r="B211" s="1045" t="s">
        <v>718</v>
      </c>
      <c r="C211" s="475" t="s">
        <v>6631</v>
      </c>
      <c r="D211" s="180">
        <v>2</v>
      </c>
      <c r="E211" s="696" t="s">
        <v>506</v>
      </c>
      <c r="F211" s="1189" t="s">
        <v>6632</v>
      </c>
      <c r="G211" s="1061"/>
      <c r="H211" s="893"/>
      <c r="I211" s="893"/>
      <c r="J211" s="893"/>
      <c r="K211" s="960"/>
      <c r="L211" s="960"/>
      <c r="M211" s="960"/>
      <c r="N211" s="963"/>
      <c r="O211" s="963"/>
      <c r="P211" s="963"/>
      <c r="Q211" s="963"/>
      <c r="R211" s="963"/>
      <c r="S211" s="963"/>
      <c r="T211" s="963"/>
      <c r="U211" s="963"/>
      <c r="V211" s="963"/>
      <c r="W211" s="963"/>
      <c r="X211" s="963"/>
      <c r="Y211" s="963"/>
      <c r="Z211" s="963"/>
    </row>
    <row r="212" spans="1:26" ht="17">
      <c r="A212" s="693" t="s">
        <v>2053</v>
      </c>
      <c r="B212" s="1045" t="s">
        <v>721</v>
      </c>
      <c r="C212" s="475" t="s">
        <v>6633</v>
      </c>
      <c r="D212" s="180">
        <v>2</v>
      </c>
      <c r="E212" s="696" t="s">
        <v>369</v>
      </c>
      <c r="F212" s="1189"/>
      <c r="G212" s="1061"/>
      <c r="H212" s="893"/>
      <c r="I212" s="893"/>
      <c r="J212" s="893"/>
      <c r="K212" s="960"/>
      <c r="L212" s="960"/>
      <c r="M212" s="960"/>
      <c r="N212" s="963"/>
      <c r="O212" s="963"/>
      <c r="P212" s="963"/>
      <c r="Q212" s="963"/>
      <c r="R212" s="963"/>
      <c r="S212" s="963"/>
      <c r="T212" s="963"/>
      <c r="U212" s="963"/>
      <c r="V212" s="963"/>
      <c r="W212" s="963"/>
      <c r="X212" s="963"/>
      <c r="Y212" s="963"/>
      <c r="Z212" s="963"/>
    </row>
    <row r="213" spans="1:26" ht="16">
      <c r="A213" s="693"/>
      <c r="B213" s="1045"/>
      <c r="C213" s="475" t="s">
        <v>3286</v>
      </c>
      <c r="D213" s="180">
        <v>2</v>
      </c>
      <c r="E213" s="696" t="s">
        <v>369</v>
      </c>
      <c r="F213" s="720" t="s">
        <v>6634</v>
      </c>
      <c r="G213" s="1061"/>
      <c r="H213" s="893"/>
      <c r="I213" s="893"/>
      <c r="J213" s="893"/>
      <c r="K213" s="960"/>
      <c r="L213" s="960"/>
      <c r="M213" s="960"/>
      <c r="N213" s="963"/>
      <c r="O213" s="963"/>
      <c r="P213" s="963"/>
      <c r="Q213" s="963"/>
      <c r="R213" s="963"/>
      <c r="S213" s="963"/>
      <c r="T213" s="963"/>
      <c r="U213" s="963"/>
      <c r="V213" s="963"/>
      <c r="W213" s="963"/>
      <c r="X213" s="963"/>
      <c r="Y213" s="963"/>
      <c r="Z213" s="963"/>
    </row>
    <row r="214" spans="1:26" ht="16">
      <c r="A214" s="693"/>
      <c r="B214" s="1045"/>
      <c r="C214" s="475" t="s">
        <v>2056</v>
      </c>
      <c r="D214" s="180">
        <v>2</v>
      </c>
      <c r="E214" s="696" t="s">
        <v>369</v>
      </c>
      <c r="F214" s="720"/>
      <c r="G214" s="1061"/>
      <c r="H214" s="893"/>
      <c r="I214" s="893"/>
      <c r="J214" s="893"/>
      <c r="K214" s="960"/>
      <c r="L214" s="960"/>
      <c r="M214" s="960"/>
      <c r="N214" s="963"/>
      <c r="O214" s="963"/>
      <c r="P214" s="963"/>
      <c r="Q214" s="963"/>
      <c r="R214" s="963"/>
      <c r="S214" s="963"/>
      <c r="T214" s="963"/>
      <c r="U214" s="963"/>
      <c r="V214" s="963"/>
      <c r="W214" s="963"/>
      <c r="X214" s="963"/>
      <c r="Y214" s="963"/>
      <c r="Z214" s="963"/>
    </row>
    <row r="215" spans="1:26" ht="19">
      <c r="A215" s="693" t="s">
        <v>228</v>
      </c>
      <c r="B215" s="1606" t="s">
        <v>75</v>
      </c>
      <c r="C215" s="1570"/>
      <c r="D215" s="1570"/>
      <c r="E215" s="1570"/>
      <c r="F215" s="1570"/>
      <c r="G215" s="1573"/>
      <c r="H215" s="816"/>
      <c r="I215" s="893">
        <f>SUM(D216:D227)</f>
        <v>24</v>
      </c>
      <c r="J215" s="893">
        <f>COUNT(D216:D227)*2</f>
        <v>24</v>
      </c>
      <c r="K215" s="960"/>
      <c r="L215" s="960"/>
      <c r="M215" s="960"/>
      <c r="N215" s="963"/>
      <c r="O215" s="963"/>
      <c r="P215" s="963"/>
      <c r="Q215" s="963"/>
      <c r="R215" s="963"/>
      <c r="S215" s="963"/>
      <c r="T215" s="963"/>
      <c r="U215" s="963"/>
      <c r="V215" s="963"/>
      <c r="W215" s="963"/>
      <c r="X215" s="963"/>
      <c r="Y215" s="963"/>
      <c r="Z215" s="963"/>
    </row>
    <row r="216" spans="1:26" ht="34">
      <c r="A216" s="693" t="s">
        <v>2058</v>
      </c>
      <c r="B216" s="1045" t="s">
        <v>728</v>
      </c>
      <c r="C216" s="475" t="s">
        <v>729</v>
      </c>
      <c r="D216" s="180">
        <v>2</v>
      </c>
      <c r="E216" s="696" t="s">
        <v>504</v>
      </c>
      <c r="F216" s="475" t="s">
        <v>6635</v>
      </c>
      <c r="G216" s="1061"/>
      <c r="H216" s="893"/>
      <c r="I216" s="893"/>
      <c r="J216" s="893"/>
      <c r="K216" s="960"/>
      <c r="L216" s="960"/>
      <c r="M216" s="960"/>
      <c r="N216" s="963"/>
      <c r="O216" s="963"/>
      <c r="P216" s="963"/>
      <c r="Q216" s="963"/>
      <c r="R216" s="963"/>
      <c r="S216" s="963"/>
      <c r="T216" s="963"/>
      <c r="U216" s="963"/>
      <c r="V216" s="963"/>
      <c r="W216" s="963"/>
      <c r="X216" s="963"/>
      <c r="Y216" s="963"/>
      <c r="Z216" s="963"/>
    </row>
    <row r="217" spans="1:26" ht="32">
      <c r="A217" s="693"/>
      <c r="B217" s="1049"/>
      <c r="C217" s="769" t="s">
        <v>6636</v>
      </c>
      <c r="D217" s="180">
        <v>2</v>
      </c>
      <c r="E217" s="736" t="s">
        <v>504</v>
      </c>
      <c r="F217" s="769" t="s">
        <v>6635</v>
      </c>
      <c r="G217" s="1061"/>
      <c r="H217" s="893"/>
      <c r="I217" s="893"/>
      <c r="J217" s="893"/>
      <c r="K217" s="960"/>
      <c r="L217" s="960"/>
      <c r="M217" s="960"/>
      <c r="N217" s="963"/>
      <c r="O217" s="963"/>
      <c r="P217" s="963"/>
      <c r="Q217" s="963"/>
      <c r="R217" s="963"/>
      <c r="S217" s="963"/>
      <c r="T217" s="963"/>
      <c r="U217" s="963"/>
      <c r="V217" s="963"/>
      <c r="W217" s="963"/>
      <c r="X217" s="963"/>
      <c r="Y217" s="963"/>
      <c r="Z217" s="963"/>
    </row>
    <row r="218" spans="1:26" ht="16">
      <c r="A218" s="693"/>
      <c r="B218" s="1049"/>
      <c r="C218" s="769" t="s">
        <v>6637</v>
      </c>
      <c r="D218" s="180">
        <v>2</v>
      </c>
      <c r="E218" s="736" t="s">
        <v>504</v>
      </c>
      <c r="F218" s="769" t="s">
        <v>6635</v>
      </c>
      <c r="G218" s="1061"/>
      <c r="H218" s="893"/>
      <c r="I218" s="893"/>
      <c r="J218" s="893"/>
      <c r="K218" s="960"/>
      <c r="L218" s="960"/>
      <c r="M218" s="960"/>
      <c r="N218" s="963"/>
      <c r="O218" s="963"/>
      <c r="P218" s="963"/>
      <c r="Q218" s="963"/>
      <c r="R218" s="963"/>
      <c r="S218" s="963"/>
      <c r="T218" s="963"/>
      <c r="U218" s="963"/>
      <c r="V218" s="963"/>
      <c r="W218" s="963"/>
      <c r="X218" s="963"/>
      <c r="Y218" s="963"/>
      <c r="Z218" s="963"/>
    </row>
    <row r="219" spans="1:26" ht="16">
      <c r="A219" s="693"/>
      <c r="B219" s="1049"/>
      <c r="C219" s="769" t="s">
        <v>734</v>
      </c>
      <c r="D219" s="180">
        <v>2</v>
      </c>
      <c r="E219" s="736" t="s">
        <v>504</v>
      </c>
      <c r="F219" s="769" t="s">
        <v>6635</v>
      </c>
      <c r="G219" s="1061"/>
      <c r="H219" s="893"/>
      <c r="I219" s="893"/>
      <c r="J219" s="893"/>
      <c r="K219" s="960"/>
      <c r="L219" s="960"/>
      <c r="M219" s="960"/>
      <c r="N219" s="963"/>
      <c r="O219" s="963"/>
      <c r="P219" s="963"/>
      <c r="Q219" s="963"/>
      <c r="R219" s="963"/>
      <c r="S219" s="963"/>
      <c r="T219" s="963"/>
      <c r="U219" s="963"/>
      <c r="V219" s="963"/>
      <c r="W219" s="963"/>
      <c r="X219" s="963"/>
      <c r="Y219" s="963"/>
      <c r="Z219" s="963"/>
    </row>
    <row r="220" spans="1:26" ht="32">
      <c r="A220" s="693"/>
      <c r="B220" s="1049"/>
      <c r="C220" s="769" t="s">
        <v>6638</v>
      </c>
      <c r="D220" s="180">
        <v>2</v>
      </c>
      <c r="E220" s="736" t="s">
        <v>504</v>
      </c>
      <c r="F220" s="769" t="s">
        <v>6635</v>
      </c>
      <c r="G220" s="1061"/>
      <c r="H220" s="893"/>
      <c r="I220" s="893"/>
      <c r="J220" s="893"/>
      <c r="K220" s="960"/>
      <c r="L220" s="960"/>
      <c r="M220" s="960"/>
      <c r="N220" s="963"/>
      <c r="O220" s="963"/>
      <c r="P220" s="963"/>
      <c r="Q220" s="963"/>
      <c r="R220" s="963"/>
      <c r="S220" s="963"/>
      <c r="T220" s="963"/>
      <c r="U220" s="963"/>
      <c r="V220" s="963"/>
      <c r="W220" s="963"/>
      <c r="X220" s="963"/>
      <c r="Y220" s="963"/>
      <c r="Z220" s="963"/>
    </row>
    <row r="221" spans="1:26" ht="32">
      <c r="A221" s="693"/>
      <c r="B221" s="1049"/>
      <c r="C221" s="769" t="s">
        <v>6639</v>
      </c>
      <c r="D221" s="180">
        <v>2</v>
      </c>
      <c r="E221" s="736" t="s">
        <v>504</v>
      </c>
      <c r="F221" s="769" t="s">
        <v>6635</v>
      </c>
      <c r="G221" s="1061"/>
      <c r="H221" s="893"/>
      <c r="I221" s="893"/>
      <c r="J221" s="893"/>
      <c r="K221" s="960"/>
      <c r="L221" s="960"/>
      <c r="M221" s="960"/>
      <c r="N221" s="963"/>
      <c r="O221" s="963"/>
      <c r="P221" s="963"/>
      <c r="Q221" s="963"/>
      <c r="R221" s="963"/>
      <c r="S221" s="963"/>
      <c r="T221" s="963"/>
      <c r="U221" s="963"/>
      <c r="V221" s="963"/>
      <c r="W221" s="963"/>
      <c r="X221" s="963"/>
      <c r="Y221" s="963"/>
      <c r="Z221" s="963"/>
    </row>
    <row r="222" spans="1:26" ht="16">
      <c r="A222" s="693"/>
      <c r="B222" s="1049"/>
      <c r="C222" s="769" t="s">
        <v>6640</v>
      </c>
      <c r="D222" s="180">
        <v>2</v>
      </c>
      <c r="E222" s="736" t="s">
        <v>504</v>
      </c>
      <c r="F222" s="769" t="s">
        <v>6635</v>
      </c>
      <c r="G222" s="1061"/>
      <c r="H222" s="893"/>
      <c r="I222" s="893"/>
      <c r="J222" s="893"/>
      <c r="K222" s="960"/>
      <c r="L222" s="960"/>
      <c r="M222" s="960"/>
      <c r="N222" s="963"/>
      <c r="O222" s="963"/>
      <c r="P222" s="963"/>
      <c r="Q222" s="963"/>
      <c r="R222" s="963"/>
      <c r="S222" s="963"/>
      <c r="T222" s="963"/>
      <c r="U222" s="963"/>
      <c r="V222" s="963"/>
      <c r="W222" s="963"/>
      <c r="X222" s="963"/>
      <c r="Y222" s="963"/>
      <c r="Z222" s="963"/>
    </row>
    <row r="223" spans="1:26" ht="16">
      <c r="A223" s="693"/>
      <c r="B223" s="1049"/>
      <c r="C223" s="769" t="s">
        <v>6641</v>
      </c>
      <c r="D223" s="180">
        <v>2</v>
      </c>
      <c r="E223" s="736" t="s">
        <v>504</v>
      </c>
      <c r="F223" s="769" t="s">
        <v>6635</v>
      </c>
      <c r="G223" s="1061"/>
      <c r="H223" s="893"/>
      <c r="I223" s="893"/>
      <c r="J223" s="893"/>
      <c r="K223" s="960"/>
      <c r="L223" s="960"/>
      <c r="M223" s="960"/>
      <c r="N223" s="963"/>
      <c r="O223" s="963"/>
      <c r="P223" s="963"/>
      <c r="Q223" s="963"/>
      <c r="R223" s="963"/>
      <c r="S223" s="963"/>
      <c r="T223" s="963"/>
      <c r="U223" s="963"/>
      <c r="V223" s="963"/>
      <c r="W223" s="963"/>
      <c r="X223" s="963"/>
      <c r="Y223" s="963"/>
      <c r="Z223" s="963"/>
    </row>
    <row r="224" spans="1:26" ht="16">
      <c r="A224" s="693"/>
      <c r="B224" s="1045"/>
      <c r="C224" s="475" t="s">
        <v>742</v>
      </c>
      <c r="D224" s="180">
        <v>2</v>
      </c>
      <c r="E224" s="696" t="s">
        <v>504</v>
      </c>
      <c r="F224" s="471" t="s">
        <v>743</v>
      </c>
      <c r="G224" s="1061"/>
      <c r="H224" s="893"/>
      <c r="I224" s="893"/>
      <c r="J224" s="893"/>
      <c r="K224" s="960"/>
      <c r="L224" s="960"/>
      <c r="M224" s="960"/>
      <c r="N224" s="963"/>
      <c r="O224" s="963"/>
      <c r="P224" s="963"/>
      <c r="Q224" s="963"/>
      <c r="R224" s="963"/>
      <c r="S224" s="963"/>
      <c r="T224" s="963"/>
      <c r="U224" s="963"/>
      <c r="V224" s="963"/>
      <c r="W224" s="963"/>
      <c r="X224" s="963"/>
      <c r="Y224" s="963"/>
      <c r="Z224" s="963"/>
    </row>
    <row r="225" spans="1:26" ht="34">
      <c r="A225" s="693" t="s">
        <v>2064</v>
      </c>
      <c r="B225" s="1045" t="s">
        <v>749</v>
      </c>
      <c r="C225" s="467" t="s">
        <v>6642</v>
      </c>
      <c r="D225" s="180">
        <v>2</v>
      </c>
      <c r="E225" s="696" t="s">
        <v>504</v>
      </c>
      <c r="F225" s="475" t="s">
        <v>6643</v>
      </c>
      <c r="G225" s="1061"/>
      <c r="H225" s="893"/>
      <c r="I225" s="893"/>
      <c r="J225" s="893"/>
      <c r="K225" s="960"/>
      <c r="L225" s="960"/>
      <c r="M225" s="960"/>
      <c r="N225" s="963"/>
      <c r="O225" s="963"/>
      <c r="P225" s="963"/>
      <c r="Q225" s="963"/>
      <c r="R225" s="963"/>
      <c r="S225" s="963"/>
      <c r="T225" s="963"/>
      <c r="U225" s="963"/>
      <c r="V225" s="963"/>
      <c r="W225" s="963"/>
      <c r="X225" s="963"/>
      <c r="Y225" s="963"/>
      <c r="Z225" s="963"/>
    </row>
    <row r="226" spans="1:26" ht="32">
      <c r="A226" s="693"/>
      <c r="B226" s="467"/>
      <c r="C226" s="475" t="s">
        <v>750</v>
      </c>
      <c r="D226" s="180">
        <v>2</v>
      </c>
      <c r="E226" s="696" t="s">
        <v>504</v>
      </c>
      <c r="F226" s="475" t="s">
        <v>751</v>
      </c>
      <c r="G226" s="1061"/>
      <c r="H226" s="893"/>
      <c r="I226" s="893"/>
      <c r="J226" s="893"/>
      <c r="K226" s="960"/>
      <c r="L226" s="960"/>
      <c r="M226" s="960"/>
      <c r="N226" s="963"/>
      <c r="O226" s="963"/>
      <c r="P226" s="963"/>
      <c r="Q226" s="963"/>
      <c r="R226" s="963"/>
      <c r="S226" s="963"/>
      <c r="T226" s="963"/>
      <c r="U226" s="963"/>
      <c r="V226" s="963"/>
      <c r="W226" s="963"/>
      <c r="X226" s="963"/>
      <c r="Y226" s="963"/>
      <c r="Z226" s="963"/>
    </row>
    <row r="227" spans="1:26" ht="34">
      <c r="A227" s="693" t="s">
        <v>2070</v>
      </c>
      <c r="B227" s="1051" t="s">
        <v>756</v>
      </c>
      <c r="C227" s="471" t="s">
        <v>6644</v>
      </c>
      <c r="D227" s="180">
        <v>2</v>
      </c>
      <c r="E227" s="696" t="s">
        <v>504</v>
      </c>
      <c r="F227" s="1052"/>
      <c r="G227" s="1061"/>
      <c r="H227" s="893"/>
      <c r="I227" s="893"/>
      <c r="J227" s="893"/>
      <c r="K227" s="960"/>
      <c r="L227" s="960"/>
      <c r="M227" s="960"/>
      <c r="N227" s="963"/>
      <c r="O227" s="963"/>
      <c r="P227" s="963"/>
      <c r="Q227" s="963"/>
      <c r="R227" s="963"/>
      <c r="S227" s="963"/>
      <c r="T227" s="963"/>
      <c r="U227" s="963"/>
      <c r="V227" s="963"/>
      <c r="W227" s="963"/>
      <c r="X227" s="963"/>
      <c r="Y227" s="963"/>
      <c r="Z227" s="963"/>
    </row>
    <row r="228" spans="1:26" ht="19">
      <c r="A228" s="693" t="s">
        <v>230</v>
      </c>
      <c r="B228" s="1606" t="s">
        <v>77</v>
      </c>
      <c r="C228" s="1570"/>
      <c r="D228" s="1570"/>
      <c r="E228" s="1570"/>
      <c r="F228" s="1570"/>
      <c r="G228" s="1573"/>
      <c r="H228" s="816"/>
      <c r="I228" s="893">
        <f>SUM(D229:D239)</f>
        <v>22</v>
      </c>
      <c r="J228" s="893">
        <f>COUNT(D229:D239)*2</f>
        <v>22</v>
      </c>
      <c r="K228" s="960"/>
      <c r="L228" s="960"/>
      <c r="M228" s="960"/>
      <c r="N228" s="963"/>
      <c r="O228" s="963"/>
      <c r="P228" s="963"/>
      <c r="Q228" s="963"/>
      <c r="R228" s="963"/>
      <c r="S228" s="963"/>
      <c r="T228" s="963"/>
      <c r="U228" s="963"/>
      <c r="V228" s="963"/>
      <c r="W228" s="963"/>
      <c r="X228" s="963"/>
      <c r="Y228" s="963"/>
      <c r="Z228" s="963"/>
    </row>
    <row r="229" spans="1:26" ht="34">
      <c r="A229" s="693" t="s">
        <v>2073</v>
      </c>
      <c r="B229" s="1045" t="s">
        <v>759</v>
      </c>
      <c r="C229" s="161" t="s">
        <v>760</v>
      </c>
      <c r="D229" s="180">
        <v>2</v>
      </c>
      <c r="E229" s="736" t="s">
        <v>469</v>
      </c>
      <c r="F229" s="769" t="s">
        <v>6645</v>
      </c>
      <c r="G229" s="1061"/>
      <c r="H229" s="893"/>
      <c r="I229" s="893"/>
      <c r="J229" s="893"/>
      <c r="K229" s="960"/>
      <c r="L229" s="960"/>
      <c r="M229" s="960"/>
      <c r="N229" s="963"/>
      <c r="O229" s="963"/>
      <c r="P229" s="963"/>
      <c r="Q229" s="963"/>
      <c r="R229" s="963"/>
      <c r="S229" s="963"/>
      <c r="T229" s="963"/>
      <c r="U229" s="963"/>
      <c r="V229" s="963"/>
      <c r="W229" s="963"/>
      <c r="X229" s="963"/>
      <c r="Y229" s="963"/>
      <c r="Z229" s="963"/>
    </row>
    <row r="230" spans="1:26" ht="51">
      <c r="A230" s="693" t="s">
        <v>2075</v>
      </c>
      <c r="B230" s="1045" t="s">
        <v>764</v>
      </c>
      <c r="C230" s="467" t="s">
        <v>6646</v>
      </c>
      <c r="D230" s="180">
        <v>2</v>
      </c>
      <c r="E230" s="696" t="s">
        <v>469</v>
      </c>
      <c r="F230" s="1052"/>
      <c r="G230" s="1061"/>
      <c r="H230" s="893"/>
      <c r="I230" s="893"/>
      <c r="J230" s="893"/>
      <c r="K230" s="960"/>
      <c r="L230" s="960"/>
      <c r="M230" s="960"/>
      <c r="N230" s="963"/>
      <c r="O230" s="963"/>
      <c r="P230" s="963"/>
      <c r="Q230" s="963"/>
      <c r="R230" s="963"/>
      <c r="S230" s="963"/>
      <c r="T230" s="963"/>
      <c r="U230" s="963"/>
      <c r="V230" s="963"/>
      <c r="W230" s="963"/>
      <c r="X230" s="963"/>
      <c r="Y230" s="963"/>
      <c r="Z230" s="963"/>
    </row>
    <row r="231" spans="1:26" ht="51">
      <c r="A231" s="693" t="s">
        <v>2088</v>
      </c>
      <c r="B231" s="1045" t="s">
        <v>769</v>
      </c>
      <c r="C231" s="467" t="s">
        <v>3311</v>
      </c>
      <c r="D231" s="180">
        <v>2</v>
      </c>
      <c r="E231" s="696" t="s">
        <v>469</v>
      </c>
      <c r="F231" s="475" t="s">
        <v>6647</v>
      </c>
      <c r="G231" s="1061"/>
      <c r="H231" s="893"/>
      <c r="I231" s="893"/>
      <c r="J231" s="893"/>
      <c r="K231" s="960"/>
      <c r="L231" s="960"/>
      <c r="M231" s="960"/>
      <c r="N231" s="963"/>
      <c r="O231" s="963"/>
      <c r="P231" s="963"/>
      <c r="Q231" s="963"/>
      <c r="R231" s="963"/>
      <c r="S231" s="963"/>
      <c r="T231" s="963"/>
      <c r="U231" s="963"/>
      <c r="V231" s="963"/>
      <c r="W231" s="963"/>
      <c r="X231" s="963"/>
      <c r="Y231" s="963"/>
      <c r="Z231" s="963"/>
    </row>
    <row r="232" spans="1:26" ht="51">
      <c r="A232" s="693" t="s">
        <v>2091</v>
      </c>
      <c r="B232" s="1045" t="s">
        <v>773</v>
      </c>
      <c r="C232" s="467" t="s">
        <v>6648</v>
      </c>
      <c r="D232" s="180">
        <v>2</v>
      </c>
      <c r="E232" s="696" t="s">
        <v>469</v>
      </c>
      <c r="F232" s="475" t="s">
        <v>6649</v>
      </c>
      <c r="G232" s="1061"/>
      <c r="H232" s="893"/>
      <c r="I232" s="893"/>
      <c r="J232" s="893"/>
      <c r="K232" s="960"/>
      <c r="L232" s="960"/>
      <c r="M232" s="960"/>
      <c r="N232" s="963"/>
      <c r="O232" s="963"/>
      <c r="P232" s="963"/>
      <c r="Q232" s="963"/>
      <c r="R232" s="963"/>
      <c r="S232" s="963"/>
      <c r="T232" s="963"/>
      <c r="U232" s="963"/>
      <c r="V232" s="963"/>
      <c r="W232" s="963"/>
      <c r="X232" s="963"/>
      <c r="Y232" s="963"/>
      <c r="Z232" s="963"/>
    </row>
    <row r="233" spans="1:26" ht="80">
      <c r="A233" s="693"/>
      <c r="B233" s="1045"/>
      <c r="C233" s="475" t="s">
        <v>6650</v>
      </c>
      <c r="D233" s="180">
        <v>2</v>
      </c>
      <c r="E233" s="696" t="s">
        <v>469</v>
      </c>
      <c r="F233" s="475" t="s">
        <v>6651</v>
      </c>
      <c r="G233" s="1061"/>
      <c r="H233" s="893"/>
      <c r="I233" s="893"/>
      <c r="J233" s="893"/>
      <c r="K233" s="960"/>
      <c r="L233" s="960"/>
      <c r="M233" s="960"/>
      <c r="N233" s="963"/>
      <c r="O233" s="963"/>
      <c r="P233" s="963"/>
      <c r="Q233" s="963"/>
      <c r="R233" s="963"/>
      <c r="S233" s="963"/>
      <c r="T233" s="963"/>
      <c r="U233" s="963"/>
      <c r="V233" s="963"/>
      <c r="W233" s="963"/>
      <c r="X233" s="963"/>
      <c r="Y233" s="963"/>
      <c r="Z233" s="963"/>
    </row>
    <row r="234" spans="1:26" ht="32">
      <c r="A234" s="693" t="s">
        <v>2092</v>
      </c>
      <c r="B234" s="1045" t="s">
        <v>778</v>
      </c>
      <c r="C234" s="467" t="s">
        <v>779</v>
      </c>
      <c r="D234" s="180">
        <v>2</v>
      </c>
      <c r="E234" s="696" t="s">
        <v>472</v>
      </c>
      <c r="F234" s="471" t="s">
        <v>780</v>
      </c>
      <c r="G234" s="1061"/>
      <c r="H234" s="893"/>
      <c r="I234" s="893"/>
      <c r="J234" s="893"/>
      <c r="K234" s="960"/>
      <c r="L234" s="960"/>
      <c r="M234" s="960"/>
      <c r="N234" s="963"/>
      <c r="O234" s="963"/>
      <c r="P234" s="963"/>
      <c r="Q234" s="963"/>
      <c r="R234" s="963"/>
      <c r="S234" s="963"/>
      <c r="T234" s="963"/>
      <c r="U234" s="963"/>
      <c r="V234" s="963"/>
      <c r="W234" s="963"/>
      <c r="X234" s="963"/>
      <c r="Y234" s="963"/>
      <c r="Z234" s="963"/>
    </row>
    <row r="235" spans="1:26" ht="48">
      <c r="A235" s="693" t="s">
        <v>781</v>
      </c>
      <c r="B235" s="1045" t="s">
        <v>782</v>
      </c>
      <c r="C235" s="467" t="s">
        <v>6379</v>
      </c>
      <c r="D235" s="180">
        <v>2</v>
      </c>
      <c r="E235" s="696" t="s">
        <v>472</v>
      </c>
      <c r="F235" s="471" t="s">
        <v>5746</v>
      </c>
      <c r="G235" s="1061"/>
      <c r="H235" s="893"/>
      <c r="I235" s="893"/>
      <c r="J235" s="893"/>
      <c r="K235" s="960"/>
      <c r="L235" s="960"/>
      <c r="M235" s="960"/>
      <c r="N235" s="963"/>
      <c r="O235" s="963"/>
      <c r="P235" s="963"/>
      <c r="Q235" s="963"/>
      <c r="R235" s="963"/>
      <c r="S235" s="963"/>
      <c r="T235" s="963"/>
      <c r="U235" s="963"/>
      <c r="V235" s="963"/>
      <c r="W235" s="963"/>
      <c r="X235" s="963"/>
      <c r="Y235" s="963"/>
      <c r="Z235" s="963"/>
    </row>
    <row r="236" spans="1:26" ht="34">
      <c r="A236" s="693" t="s">
        <v>2099</v>
      </c>
      <c r="B236" s="1045" t="s">
        <v>786</v>
      </c>
      <c r="C236" s="471" t="s">
        <v>6652</v>
      </c>
      <c r="D236" s="180">
        <v>2</v>
      </c>
      <c r="E236" s="696" t="s">
        <v>472</v>
      </c>
      <c r="F236" s="475" t="s">
        <v>6653</v>
      </c>
      <c r="G236" s="1061"/>
      <c r="H236" s="893"/>
      <c r="I236" s="893"/>
      <c r="J236" s="893"/>
      <c r="K236" s="960"/>
      <c r="L236" s="960"/>
      <c r="M236" s="960"/>
      <c r="N236" s="963"/>
      <c r="O236" s="963"/>
      <c r="P236" s="963"/>
      <c r="Q236" s="963"/>
      <c r="R236" s="963"/>
      <c r="S236" s="963"/>
      <c r="T236" s="963"/>
      <c r="U236" s="963"/>
      <c r="V236" s="963"/>
      <c r="W236" s="963"/>
      <c r="X236" s="963"/>
      <c r="Y236" s="963"/>
      <c r="Z236" s="963"/>
    </row>
    <row r="237" spans="1:26" ht="32">
      <c r="A237" s="693"/>
      <c r="B237" s="467"/>
      <c r="C237" s="475" t="s">
        <v>3317</v>
      </c>
      <c r="D237" s="180">
        <v>2</v>
      </c>
      <c r="E237" s="696" t="s">
        <v>472</v>
      </c>
      <c r="F237" s="475" t="s">
        <v>6654</v>
      </c>
      <c r="G237" s="1061"/>
      <c r="H237" s="893"/>
      <c r="I237" s="893"/>
      <c r="J237" s="893"/>
      <c r="K237" s="960"/>
      <c r="L237" s="960"/>
      <c r="M237" s="960"/>
      <c r="N237" s="963"/>
      <c r="O237" s="963"/>
      <c r="P237" s="963"/>
      <c r="Q237" s="963"/>
      <c r="R237" s="963"/>
      <c r="S237" s="963"/>
      <c r="T237" s="963"/>
      <c r="U237" s="963"/>
      <c r="V237" s="963"/>
      <c r="W237" s="963"/>
      <c r="X237" s="963"/>
      <c r="Y237" s="963"/>
      <c r="Z237" s="963"/>
    </row>
    <row r="238" spans="1:26" ht="48">
      <c r="A238" s="693"/>
      <c r="B238" s="467"/>
      <c r="C238" s="1052" t="s">
        <v>3319</v>
      </c>
      <c r="D238" s="180">
        <v>2</v>
      </c>
      <c r="E238" s="696" t="s">
        <v>472</v>
      </c>
      <c r="F238" s="475" t="s">
        <v>6655</v>
      </c>
      <c r="G238" s="1061"/>
      <c r="H238" s="893"/>
      <c r="I238" s="893"/>
      <c r="J238" s="893"/>
      <c r="K238" s="960"/>
      <c r="L238" s="960"/>
      <c r="M238" s="960"/>
      <c r="N238" s="963"/>
      <c r="O238" s="963"/>
      <c r="P238" s="963"/>
      <c r="Q238" s="963"/>
      <c r="R238" s="963"/>
      <c r="S238" s="963"/>
      <c r="T238" s="963"/>
      <c r="U238" s="963"/>
      <c r="V238" s="963"/>
      <c r="W238" s="963"/>
      <c r="X238" s="963"/>
      <c r="Y238" s="963"/>
      <c r="Z238" s="963"/>
    </row>
    <row r="239" spans="1:26" ht="32">
      <c r="A239" s="693"/>
      <c r="B239" s="467"/>
      <c r="C239" s="475" t="s">
        <v>3321</v>
      </c>
      <c r="D239" s="180">
        <v>2</v>
      </c>
      <c r="E239" s="696" t="s">
        <v>472</v>
      </c>
      <c r="F239" s="475" t="s">
        <v>5374</v>
      </c>
      <c r="G239" s="1061"/>
      <c r="H239" s="893"/>
      <c r="I239" s="893"/>
      <c r="J239" s="893"/>
      <c r="K239" s="960"/>
      <c r="L239" s="960"/>
      <c r="M239" s="960"/>
      <c r="N239" s="963"/>
      <c r="O239" s="963"/>
      <c r="P239" s="963"/>
      <c r="Q239" s="963"/>
      <c r="R239" s="963"/>
      <c r="S239" s="963"/>
      <c r="T239" s="963"/>
      <c r="U239" s="963"/>
      <c r="V239" s="963"/>
      <c r="W239" s="963"/>
      <c r="X239" s="963"/>
      <c r="Y239" s="963"/>
      <c r="Z239" s="963"/>
    </row>
    <row r="240" spans="1:26" ht="16">
      <c r="A240" s="935" t="s">
        <v>78</v>
      </c>
      <c r="B240" s="1738" t="s">
        <v>793</v>
      </c>
      <c r="C240" s="1570"/>
      <c r="D240" s="1570"/>
      <c r="E240" s="1570"/>
      <c r="F240" s="1570"/>
      <c r="G240" s="1573"/>
      <c r="H240" s="1087"/>
      <c r="I240" s="893">
        <f>SUM(D241:D259)</f>
        <v>24</v>
      </c>
      <c r="J240" s="893">
        <f>COUNT(D241:D259)*2</f>
        <v>24</v>
      </c>
      <c r="K240" s="960"/>
      <c r="L240" s="960"/>
      <c r="M240" s="960"/>
      <c r="N240" s="963"/>
      <c r="O240" s="963"/>
      <c r="P240" s="963"/>
      <c r="Q240" s="963"/>
      <c r="R240" s="963"/>
      <c r="S240" s="963"/>
      <c r="T240" s="963"/>
      <c r="U240" s="963"/>
      <c r="V240" s="963"/>
      <c r="W240" s="963"/>
      <c r="X240" s="963"/>
      <c r="Y240" s="963"/>
      <c r="Z240" s="963"/>
    </row>
    <row r="241" spans="1:26" ht="96">
      <c r="A241" s="935" t="s">
        <v>794</v>
      </c>
      <c r="B241" s="475" t="s">
        <v>795</v>
      </c>
      <c r="C241" s="475" t="s">
        <v>796</v>
      </c>
      <c r="D241" s="180">
        <v>2</v>
      </c>
      <c r="E241" s="696" t="s">
        <v>611</v>
      </c>
      <c r="F241" s="475" t="s">
        <v>797</v>
      </c>
      <c r="G241" s="1188"/>
      <c r="H241" s="1098"/>
      <c r="I241" s="893"/>
      <c r="J241" s="893"/>
      <c r="K241" s="960"/>
      <c r="L241" s="960"/>
      <c r="M241" s="960"/>
      <c r="N241" s="963"/>
      <c r="O241" s="963"/>
      <c r="P241" s="963"/>
      <c r="Q241" s="963"/>
      <c r="R241" s="963"/>
      <c r="S241" s="963"/>
      <c r="T241" s="963"/>
      <c r="U241" s="963"/>
      <c r="V241" s="963"/>
      <c r="W241" s="963"/>
      <c r="X241" s="963"/>
      <c r="Y241" s="963"/>
      <c r="Z241" s="963"/>
    </row>
    <row r="242" spans="1:26" ht="64">
      <c r="A242" s="935" t="s">
        <v>798</v>
      </c>
      <c r="B242" s="475" t="s">
        <v>799</v>
      </c>
      <c r="C242" s="475" t="s">
        <v>800</v>
      </c>
      <c r="D242" s="180">
        <v>2</v>
      </c>
      <c r="E242" s="696" t="s">
        <v>611</v>
      </c>
      <c r="F242" s="475" t="s">
        <v>801</v>
      </c>
      <c r="G242" s="1188"/>
      <c r="H242" s="1098"/>
      <c r="I242" s="893"/>
      <c r="J242" s="893"/>
      <c r="K242" s="960"/>
      <c r="L242" s="960"/>
      <c r="M242" s="960"/>
      <c r="N242" s="963"/>
      <c r="O242" s="963"/>
      <c r="P242" s="963"/>
      <c r="Q242" s="963"/>
      <c r="R242" s="963"/>
      <c r="S242" s="963"/>
      <c r="T242" s="963"/>
      <c r="U242" s="963"/>
      <c r="V242" s="963"/>
      <c r="W242" s="963"/>
      <c r="X242" s="963"/>
      <c r="Y242" s="963"/>
      <c r="Z242" s="963"/>
    </row>
    <row r="243" spans="1:26" ht="57" hidden="1" customHeight="1">
      <c r="A243" s="189" t="s">
        <v>802</v>
      </c>
      <c r="B243" s="179" t="s">
        <v>803</v>
      </c>
      <c r="C243" s="179" t="s">
        <v>804</v>
      </c>
      <c r="D243" s="471"/>
      <c r="E243" s="141"/>
      <c r="F243" s="179" t="s">
        <v>805</v>
      </c>
      <c r="G243" s="472"/>
      <c r="H243" s="461"/>
      <c r="I243" s="105"/>
      <c r="J243" s="105"/>
      <c r="K243" s="105"/>
      <c r="L243" s="106"/>
      <c r="M243" s="106"/>
      <c r="N243" s="106"/>
      <c r="O243" s="106"/>
      <c r="P243" s="106"/>
      <c r="Q243" s="106"/>
      <c r="R243" s="106"/>
      <c r="S243" s="106"/>
      <c r="T243" s="106"/>
      <c r="U243" s="106"/>
      <c r="V243" s="106"/>
      <c r="W243" s="106"/>
      <c r="X243" s="106"/>
      <c r="Y243" s="106"/>
      <c r="Z243" s="106"/>
    </row>
    <row r="244" spans="1:26" ht="86.25" hidden="1" customHeight="1">
      <c r="A244" s="189" t="s">
        <v>806</v>
      </c>
      <c r="B244" s="179" t="s">
        <v>807</v>
      </c>
      <c r="C244" s="179" t="s">
        <v>808</v>
      </c>
      <c r="D244" s="471"/>
      <c r="E244" s="141"/>
      <c r="F244" s="179" t="s">
        <v>809</v>
      </c>
      <c r="G244" s="472"/>
      <c r="H244" s="461"/>
      <c r="I244" s="105"/>
      <c r="J244" s="105"/>
      <c r="K244" s="105"/>
      <c r="L244" s="106"/>
      <c r="M244" s="106"/>
      <c r="N244" s="106"/>
      <c r="O244" s="106"/>
      <c r="P244" s="106"/>
      <c r="Q244" s="106"/>
      <c r="R244" s="106"/>
      <c r="S244" s="106"/>
      <c r="T244" s="106"/>
      <c r="U244" s="106"/>
      <c r="V244" s="106"/>
      <c r="W244" s="106"/>
      <c r="X244" s="106"/>
      <c r="Y244" s="106"/>
      <c r="Z244" s="106"/>
    </row>
    <row r="245" spans="1:26" ht="72" hidden="1" customHeight="1">
      <c r="A245" s="189" t="s">
        <v>810</v>
      </c>
      <c r="B245" s="191" t="s">
        <v>811</v>
      </c>
      <c r="C245" s="191" t="s">
        <v>812</v>
      </c>
      <c r="D245" s="471"/>
      <c r="E245" s="141"/>
      <c r="F245" s="179" t="s">
        <v>813</v>
      </c>
      <c r="G245" s="472"/>
      <c r="H245" s="461"/>
      <c r="I245" s="105"/>
      <c r="J245" s="105"/>
      <c r="K245" s="105"/>
      <c r="L245" s="106"/>
      <c r="M245" s="106"/>
      <c r="N245" s="106"/>
      <c r="O245" s="106"/>
      <c r="P245" s="106"/>
      <c r="Q245" s="106"/>
      <c r="R245" s="106"/>
      <c r="S245" s="106"/>
      <c r="T245" s="106"/>
      <c r="U245" s="106"/>
      <c r="V245" s="106"/>
      <c r="W245" s="106"/>
      <c r="X245" s="106"/>
      <c r="Y245" s="106"/>
      <c r="Z245" s="106"/>
    </row>
    <row r="246" spans="1:26" ht="86.25" hidden="1" customHeight="1">
      <c r="A246" s="189" t="s">
        <v>814</v>
      </c>
      <c r="B246" s="179" t="s">
        <v>815</v>
      </c>
      <c r="C246" s="179" t="s">
        <v>816</v>
      </c>
      <c r="D246" s="471"/>
      <c r="E246" s="141"/>
      <c r="F246" s="179" t="s">
        <v>817</v>
      </c>
      <c r="G246" s="472"/>
      <c r="H246" s="461"/>
      <c r="I246" s="105"/>
      <c r="J246" s="105"/>
      <c r="K246" s="105"/>
      <c r="L246" s="106"/>
      <c r="M246" s="106"/>
      <c r="N246" s="106"/>
      <c r="O246" s="106"/>
      <c r="P246" s="106"/>
      <c r="Q246" s="106"/>
      <c r="R246" s="106"/>
      <c r="S246" s="106"/>
      <c r="T246" s="106"/>
      <c r="U246" s="106"/>
      <c r="V246" s="106"/>
      <c r="W246" s="106"/>
      <c r="X246" s="106"/>
      <c r="Y246" s="106"/>
      <c r="Z246" s="106"/>
    </row>
    <row r="247" spans="1:26" ht="144" hidden="1" customHeight="1">
      <c r="A247" s="189" t="s">
        <v>818</v>
      </c>
      <c r="B247" s="179" t="s">
        <v>819</v>
      </c>
      <c r="C247" s="179" t="s">
        <v>820</v>
      </c>
      <c r="D247" s="471"/>
      <c r="E247" s="141"/>
      <c r="F247" s="179" t="s">
        <v>821</v>
      </c>
      <c r="G247" s="472"/>
      <c r="H247" s="461"/>
      <c r="I247" s="105"/>
      <c r="J247" s="105"/>
      <c r="K247" s="105"/>
      <c r="L247" s="106"/>
      <c r="M247" s="106"/>
      <c r="N247" s="106"/>
      <c r="O247" s="106"/>
      <c r="P247" s="106"/>
      <c r="Q247" s="106"/>
      <c r="R247" s="106"/>
      <c r="S247" s="106"/>
      <c r="T247" s="106"/>
      <c r="U247" s="106"/>
      <c r="V247" s="106"/>
      <c r="W247" s="106"/>
      <c r="X247" s="106"/>
      <c r="Y247" s="106"/>
      <c r="Z247" s="106"/>
    </row>
    <row r="248" spans="1:26" ht="114.75" hidden="1" customHeight="1">
      <c r="A248" s="189" t="s">
        <v>822</v>
      </c>
      <c r="B248" s="179" t="s">
        <v>823</v>
      </c>
      <c r="C248" s="179" t="s">
        <v>824</v>
      </c>
      <c r="D248" s="471"/>
      <c r="E248" s="141"/>
      <c r="F248" s="179" t="s">
        <v>825</v>
      </c>
      <c r="G248" s="472"/>
      <c r="H248" s="461"/>
      <c r="I248" s="105"/>
      <c r="J248" s="105"/>
      <c r="K248" s="105"/>
      <c r="L248" s="106"/>
      <c r="M248" s="106"/>
      <c r="N248" s="106"/>
      <c r="O248" s="106"/>
      <c r="P248" s="106"/>
      <c r="Q248" s="106"/>
      <c r="R248" s="106"/>
      <c r="S248" s="106"/>
      <c r="T248" s="106"/>
      <c r="U248" s="106"/>
      <c r="V248" s="106"/>
      <c r="W248" s="106"/>
      <c r="X248" s="106"/>
      <c r="Y248" s="106"/>
      <c r="Z248" s="106"/>
    </row>
    <row r="249" spans="1:26" ht="32">
      <c r="A249" s="693" t="s">
        <v>826</v>
      </c>
      <c r="B249" s="475" t="s">
        <v>827</v>
      </c>
      <c r="C249" s="471" t="s">
        <v>6656</v>
      </c>
      <c r="D249" s="180">
        <v>2</v>
      </c>
      <c r="E249" s="696" t="s">
        <v>369</v>
      </c>
      <c r="F249" s="1074"/>
      <c r="G249" s="1188"/>
      <c r="H249" s="1098"/>
      <c r="I249" s="893"/>
      <c r="J249" s="893"/>
      <c r="K249" s="960"/>
      <c r="L249" s="960"/>
      <c r="M249" s="960"/>
      <c r="N249" s="963"/>
      <c r="O249" s="963"/>
      <c r="P249" s="963"/>
      <c r="Q249" s="963"/>
      <c r="R249" s="963"/>
      <c r="S249" s="963"/>
      <c r="T249" s="963"/>
      <c r="U249" s="963"/>
      <c r="V249" s="963"/>
      <c r="W249" s="963"/>
      <c r="X249" s="963"/>
      <c r="Y249" s="963"/>
      <c r="Z249" s="963"/>
    </row>
    <row r="250" spans="1:26" ht="16">
      <c r="A250" s="693"/>
      <c r="B250" s="475"/>
      <c r="C250" s="475" t="s">
        <v>3324</v>
      </c>
      <c r="D250" s="180">
        <v>2</v>
      </c>
      <c r="E250" s="696" t="s">
        <v>369</v>
      </c>
      <c r="F250" s="475"/>
      <c r="G250" s="1188"/>
      <c r="H250" s="1098"/>
      <c r="I250" s="893"/>
      <c r="J250" s="893"/>
      <c r="K250" s="960"/>
      <c r="L250" s="960"/>
      <c r="M250" s="960"/>
      <c r="N250" s="963"/>
      <c r="O250" s="963"/>
      <c r="P250" s="963"/>
      <c r="Q250" s="963"/>
      <c r="R250" s="963"/>
      <c r="S250" s="963"/>
      <c r="T250" s="963"/>
      <c r="U250" s="963"/>
      <c r="V250" s="963"/>
      <c r="W250" s="963"/>
      <c r="X250" s="963"/>
      <c r="Y250" s="963"/>
      <c r="Z250" s="963"/>
    </row>
    <row r="251" spans="1:26" ht="16">
      <c r="A251" s="693"/>
      <c r="B251" s="475"/>
      <c r="C251" s="475" t="s">
        <v>6657</v>
      </c>
      <c r="D251" s="180">
        <v>2</v>
      </c>
      <c r="E251" s="696" t="s">
        <v>369</v>
      </c>
      <c r="F251" s="475"/>
      <c r="G251" s="1188"/>
      <c r="H251" s="1098"/>
      <c r="I251" s="893"/>
      <c r="J251" s="893"/>
      <c r="K251" s="960"/>
      <c r="L251" s="960"/>
      <c r="M251" s="960"/>
      <c r="N251" s="963"/>
      <c r="O251" s="963"/>
      <c r="P251" s="963"/>
      <c r="Q251" s="963"/>
      <c r="R251" s="963"/>
      <c r="S251" s="963"/>
      <c r="T251" s="963"/>
      <c r="U251" s="963"/>
      <c r="V251" s="963"/>
      <c r="W251" s="963"/>
      <c r="X251" s="963"/>
      <c r="Y251" s="963"/>
      <c r="Z251" s="963"/>
    </row>
    <row r="252" spans="1:26" ht="16">
      <c r="A252" s="693"/>
      <c r="B252" s="475"/>
      <c r="C252" s="475" t="s">
        <v>6658</v>
      </c>
      <c r="D252" s="180">
        <v>2</v>
      </c>
      <c r="E252" s="696" t="s">
        <v>369</v>
      </c>
      <c r="F252" s="475"/>
      <c r="G252" s="1188"/>
      <c r="H252" s="1098"/>
      <c r="I252" s="893"/>
      <c r="J252" s="893"/>
      <c r="K252" s="960"/>
      <c r="L252" s="960"/>
      <c r="M252" s="960"/>
      <c r="N252" s="963"/>
      <c r="O252" s="963"/>
      <c r="P252" s="963"/>
      <c r="Q252" s="963"/>
      <c r="R252" s="963"/>
      <c r="S252" s="963"/>
      <c r="T252" s="963"/>
      <c r="U252" s="963"/>
      <c r="V252" s="963"/>
      <c r="W252" s="963"/>
      <c r="X252" s="963"/>
      <c r="Y252" s="963"/>
      <c r="Z252" s="963"/>
    </row>
    <row r="253" spans="1:26" ht="16">
      <c r="A253" s="693"/>
      <c r="B253" s="467"/>
      <c r="C253" s="475" t="s">
        <v>6659</v>
      </c>
      <c r="D253" s="180">
        <v>2</v>
      </c>
      <c r="E253" s="696" t="s">
        <v>369</v>
      </c>
      <c r="F253" s="475"/>
      <c r="G253" s="1190"/>
      <c r="H253" s="1098"/>
      <c r="I253" s="893"/>
      <c r="J253" s="893"/>
      <c r="K253" s="960"/>
      <c r="L253" s="960"/>
      <c r="M253" s="960"/>
      <c r="N253" s="963"/>
      <c r="O253" s="963"/>
      <c r="P253" s="963"/>
      <c r="Q253" s="963"/>
      <c r="R253" s="963"/>
      <c r="S253" s="963"/>
      <c r="T253" s="963"/>
      <c r="U253" s="963"/>
      <c r="V253" s="963"/>
      <c r="W253" s="963"/>
      <c r="X253" s="963"/>
      <c r="Y253" s="963"/>
      <c r="Z253" s="963"/>
    </row>
    <row r="254" spans="1:26" ht="32">
      <c r="A254" s="693"/>
      <c r="B254" s="161"/>
      <c r="C254" s="769" t="s">
        <v>832</v>
      </c>
      <c r="D254" s="180">
        <v>2</v>
      </c>
      <c r="E254" s="736" t="s">
        <v>369</v>
      </c>
      <c r="F254" s="769" t="s">
        <v>5761</v>
      </c>
      <c r="G254" s="1190"/>
      <c r="H254" s="1098"/>
      <c r="I254" s="893"/>
      <c r="J254" s="893"/>
      <c r="K254" s="960"/>
      <c r="L254" s="960"/>
      <c r="M254" s="960"/>
      <c r="N254" s="963"/>
      <c r="O254" s="963"/>
      <c r="P254" s="963"/>
      <c r="Q254" s="963"/>
      <c r="R254" s="963"/>
      <c r="S254" s="963"/>
      <c r="T254" s="963"/>
      <c r="U254" s="963"/>
      <c r="V254" s="963"/>
      <c r="W254" s="963"/>
      <c r="X254" s="963"/>
      <c r="Y254" s="963"/>
      <c r="Z254" s="963"/>
    </row>
    <row r="255" spans="1:26" ht="80">
      <c r="A255" s="935" t="s">
        <v>834</v>
      </c>
      <c r="B255" s="475" t="s">
        <v>835</v>
      </c>
      <c r="C255" s="475" t="s">
        <v>6660</v>
      </c>
      <c r="D255" s="180">
        <v>2</v>
      </c>
      <c r="E255" s="696" t="s">
        <v>369</v>
      </c>
      <c r="F255" s="475" t="s">
        <v>837</v>
      </c>
      <c r="G255" s="1061"/>
      <c r="H255" s="893"/>
      <c r="I255" s="893"/>
      <c r="J255" s="893"/>
      <c r="K255" s="960"/>
      <c r="L255" s="960"/>
      <c r="M255" s="960"/>
      <c r="N255" s="963"/>
      <c r="O255" s="963"/>
      <c r="P255" s="963"/>
      <c r="Q255" s="963"/>
      <c r="R255" s="963"/>
      <c r="S255" s="963"/>
      <c r="T255" s="963"/>
      <c r="U255" s="963"/>
      <c r="V255" s="963"/>
      <c r="W255" s="963"/>
      <c r="X255" s="963"/>
      <c r="Y255" s="963"/>
      <c r="Z255" s="963"/>
    </row>
    <row r="256" spans="1:26" ht="80">
      <c r="A256" s="935"/>
      <c r="B256" s="475"/>
      <c r="C256" s="475" t="s">
        <v>5762</v>
      </c>
      <c r="D256" s="180">
        <v>2</v>
      </c>
      <c r="E256" s="696" t="s">
        <v>369</v>
      </c>
      <c r="F256" s="475" t="s">
        <v>837</v>
      </c>
      <c r="G256" s="1061"/>
      <c r="H256" s="893"/>
      <c r="I256" s="893"/>
      <c r="J256" s="893"/>
      <c r="K256" s="960"/>
      <c r="L256" s="960"/>
      <c r="M256" s="960"/>
      <c r="N256" s="963"/>
      <c r="O256" s="963"/>
      <c r="P256" s="963"/>
      <c r="Q256" s="963"/>
      <c r="R256" s="963"/>
      <c r="S256" s="963"/>
      <c r="T256" s="963"/>
      <c r="U256" s="963"/>
      <c r="V256" s="963"/>
      <c r="W256" s="963"/>
      <c r="X256" s="963"/>
      <c r="Y256" s="963"/>
      <c r="Z256" s="963"/>
    </row>
    <row r="257" spans="1:26" ht="80">
      <c r="A257" s="935"/>
      <c r="B257" s="475"/>
      <c r="C257" s="340" t="s">
        <v>6661</v>
      </c>
      <c r="D257" s="180">
        <v>2</v>
      </c>
      <c r="E257" s="696" t="s">
        <v>369</v>
      </c>
      <c r="F257" s="475" t="s">
        <v>837</v>
      </c>
      <c r="G257" s="1061"/>
      <c r="H257" s="893"/>
      <c r="I257" s="893"/>
      <c r="J257" s="893"/>
      <c r="K257" s="960"/>
      <c r="L257" s="960"/>
      <c r="M257" s="960"/>
      <c r="N257" s="963"/>
      <c r="O257" s="963"/>
      <c r="P257" s="963"/>
      <c r="Q257" s="963"/>
      <c r="R257" s="963"/>
      <c r="S257" s="963"/>
      <c r="T257" s="963"/>
      <c r="U257" s="963"/>
      <c r="V257" s="963"/>
      <c r="W257" s="963"/>
      <c r="X257" s="963"/>
      <c r="Y257" s="963"/>
      <c r="Z257" s="963"/>
    </row>
    <row r="258" spans="1:26" ht="80">
      <c r="A258" s="935"/>
      <c r="B258" s="475"/>
      <c r="C258" s="475" t="s">
        <v>5763</v>
      </c>
      <c r="D258" s="180">
        <v>2</v>
      </c>
      <c r="E258" s="696" t="s">
        <v>369</v>
      </c>
      <c r="F258" s="475" t="s">
        <v>837</v>
      </c>
      <c r="G258" s="1061"/>
      <c r="H258" s="893"/>
      <c r="I258" s="893"/>
      <c r="J258" s="893"/>
      <c r="K258" s="960"/>
      <c r="L258" s="960"/>
      <c r="M258" s="960"/>
      <c r="N258" s="963"/>
      <c r="O258" s="963"/>
      <c r="P258" s="963"/>
      <c r="Q258" s="963"/>
      <c r="R258" s="963"/>
      <c r="S258" s="963"/>
      <c r="T258" s="963"/>
      <c r="U258" s="963"/>
      <c r="V258" s="963"/>
      <c r="W258" s="963"/>
      <c r="X258" s="963"/>
      <c r="Y258" s="963"/>
      <c r="Z258" s="963"/>
    </row>
    <row r="259" spans="1:26" ht="72" hidden="1" customHeight="1">
      <c r="A259" s="189" t="s">
        <v>840</v>
      </c>
      <c r="B259" s="179" t="s">
        <v>841</v>
      </c>
      <c r="C259" s="179" t="s">
        <v>842</v>
      </c>
      <c r="D259" s="471"/>
      <c r="E259" s="141"/>
      <c r="F259" s="179" t="s">
        <v>843</v>
      </c>
      <c r="G259" s="472"/>
      <c r="H259" s="461"/>
      <c r="I259" s="105"/>
      <c r="J259" s="105"/>
      <c r="K259" s="105"/>
      <c r="L259" s="106"/>
      <c r="M259" s="106"/>
      <c r="N259" s="106"/>
      <c r="O259" s="106"/>
      <c r="P259" s="106"/>
      <c r="Q259" s="106"/>
      <c r="R259" s="106"/>
      <c r="S259" s="106"/>
      <c r="T259" s="106"/>
      <c r="U259" s="106"/>
      <c r="V259" s="106"/>
      <c r="W259" s="106"/>
      <c r="X259" s="106"/>
      <c r="Y259" s="106"/>
      <c r="Z259" s="106"/>
    </row>
    <row r="260" spans="1:26" ht="19">
      <c r="A260" s="1053"/>
      <c r="B260" s="1784" t="s">
        <v>844</v>
      </c>
      <c r="C260" s="1570"/>
      <c r="D260" s="1570"/>
      <c r="E260" s="1570"/>
      <c r="F260" s="1570"/>
      <c r="G260" s="1571"/>
      <c r="H260" s="1178"/>
      <c r="I260" s="893">
        <f t="shared" ref="I260:J260" si="3">I261+I270+I285+I297+I309+I315+I320+I336+I342+I326+I329+I332</f>
        <v>124</v>
      </c>
      <c r="J260" s="893">
        <f t="shared" si="3"/>
        <v>124</v>
      </c>
      <c r="K260" s="960"/>
      <c r="L260" s="960"/>
      <c r="M260" s="960"/>
      <c r="N260" s="963"/>
      <c r="O260" s="963"/>
      <c r="P260" s="963"/>
      <c r="Q260" s="963"/>
      <c r="R260" s="963"/>
      <c r="S260" s="963"/>
      <c r="T260" s="963"/>
      <c r="U260" s="963"/>
      <c r="V260" s="963"/>
      <c r="W260" s="963"/>
      <c r="X260" s="963"/>
      <c r="Y260" s="963"/>
      <c r="Z260" s="963"/>
    </row>
    <row r="261" spans="1:26" ht="19">
      <c r="A261" s="927" t="s">
        <v>231</v>
      </c>
      <c r="B261" s="1606" t="s">
        <v>82</v>
      </c>
      <c r="C261" s="1570"/>
      <c r="D261" s="1570"/>
      <c r="E261" s="1570"/>
      <c r="F261" s="1570"/>
      <c r="G261" s="1573"/>
      <c r="H261" s="816"/>
      <c r="I261" s="893">
        <f>SUM(D262:D269)</f>
        <v>16</v>
      </c>
      <c r="J261" s="893">
        <f>COUNT(D262:D269)*2</f>
        <v>16</v>
      </c>
      <c r="K261" s="960"/>
      <c r="L261" s="960"/>
      <c r="M261" s="960"/>
      <c r="N261" s="963"/>
      <c r="O261" s="963"/>
      <c r="P261" s="963"/>
      <c r="Q261" s="963"/>
      <c r="R261" s="963"/>
      <c r="S261" s="963"/>
      <c r="T261" s="963"/>
      <c r="U261" s="963"/>
      <c r="V261" s="963"/>
      <c r="W261" s="963"/>
      <c r="X261" s="963"/>
      <c r="Y261" s="963"/>
      <c r="Z261" s="963"/>
    </row>
    <row r="262" spans="1:26" ht="64">
      <c r="A262" s="693" t="s">
        <v>2110</v>
      </c>
      <c r="B262" s="161" t="s">
        <v>846</v>
      </c>
      <c r="C262" s="471" t="s">
        <v>3327</v>
      </c>
      <c r="D262" s="180">
        <v>2</v>
      </c>
      <c r="E262" s="696" t="s">
        <v>599</v>
      </c>
      <c r="F262" s="471" t="s">
        <v>848</v>
      </c>
      <c r="G262" s="1061"/>
      <c r="H262" s="893"/>
      <c r="I262" s="893"/>
      <c r="J262" s="893"/>
      <c r="K262" s="960"/>
      <c r="L262" s="960"/>
      <c r="M262" s="960"/>
      <c r="N262" s="963"/>
      <c r="O262" s="963"/>
      <c r="P262" s="963"/>
      <c r="Q262" s="963"/>
      <c r="R262" s="963"/>
      <c r="S262" s="963"/>
      <c r="T262" s="963"/>
      <c r="U262" s="963"/>
      <c r="V262" s="963"/>
      <c r="W262" s="963"/>
      <c r="X262" s="963"/>
      <c r="Y262" s="963"/>
      <c r="Z262" s="963"/>
    </row>
    <row r="263" spans="1:26" ht="128">
      <c r="A263" s="693"/>
      <c r="B263" s="161"/>
      <c r="C263" s="475" t="s">
        <v>3328</v>
      </c>
      <c r="D263" s="180">
        <v>2</v>
      </c>
      <c r="E263" s="696" t="s">
        <v>599</v>
      </c>
      <c r="F263" s="735" t="s">
        <v>6662</v>
      </c>
      <c r="G263" s="1061"/>
      <c r="H263" s="893"/>
      <c r="I263" s="893"/>
      <c r="J263" s="893"/>
      <c r="K263" s="960"/>
      <c r="L263" s="960"/>
      <c r="M263" s="960"/>
      <c r="N263" s="963"/>
      <c r="O263" s="963"/>
      <c r="P263" s="963"/>
      <c r="Q263" s="963"/>
      <c r="R263" s="963"/>
      <c r="S263" s="963"/>
      <c r="T263" s="963"/>
      <c r="U263" s="963"/>
      <c r="V263" s="963"/>
      <c r="W263" s="963"/>
      <c r="X263" s="963"/>
      <c r="Y263" s="963"/>
      <c r="Z263" s="963"/>
    </row>
    <row r="264" spans="1:26" ht="48">
      <c r="A264" s="693"/>
      <c r="B264" s="161"/>
      <c r="C264" s="471" t="s">
        <v>6663</v>
      </c>
      <c r="D264" s="180">
        <v>2</v>
      </c>
      <c r="E264" s="696" t="s">
        <v>504</v>
      </c>
      <c r="F264" s="1052"/>
      <c r="G264" s="1061"/>
      <c r="H264" s="893"/>
      <c r="I264" s="893"/>
      <c r="J264" s="893"/>
      <c r="K264" s="960"/>
      <c r="L264" s="960"/>
      <c r="M264" s="960"/>
      <c r="N264" s="963"/>
      <c r="O264" s="963"/>
      <c r="P264" s="963"/>
      <c r="Q264" s="963"/>
      <c r="R264" s="963"/>
      <c r="S264" s="963"/>
      <c r="T264" s="963"/>
      <c r="U264" s="963"/>
      <c r="V264" s="963"/>
      <c r="W264" s="963"/>
      <c r="X264" s="963"/>
      <c r="Y264" s="963"/>
      <c r="Z264" s="963"/>
    </row>
    <row r="265" spans="1:26" ht="32">
      <c r="A265" s="693"/>
      <c r="B265" s="161"/>
      <c r="C265" s="471" t="s">
        <v>852</v>
      </c>
      <c r="D265" s="180">
        <v>2</v>
      </c>
      <c r="E265" s="696" t="s">
        <v>599</v>
      </c>
      <c r="F265" s="1052"/>
      <c r="G265" s="1061"/>
      <c r="H265" s="893"/>
      <c r="I265" s="893"/>
      <c r="J265" s="893"/>
      <c r="K265" s="960"/>
      <c r="L265" s="960"/>
      <c r="M265" s="960"/>
      <c r="N265" s="963"/>
      <c r="O265" s="963"/>
      <c r="P265" s="963"/>
      <c r="Q265" s="963"/>
      <c r="R265" s="963"/>
      <c r="S265" s="963"/>
      <c r="T265" s="963"/>
      <c r="U265" s="963"/>
      <c r="V265" s="963"/>
      <c r="W265" s="963"/>
      <c r="X265" s="963"/>
      <c r="Y265" s="963"/>
      <c r="Z265" s="963"/>
    </row>
    <row r="266" spans="1:26" ht="32">
      <c r="A266" s="693"/>
      <c r="B266" s="161"/>
      <c r="C266" s="471" t="s">
        <v>6664</v>
      </c>
      <c r="D266" s="180">
        <v>2</v>
      </c>
      <c r="E266" s="696" t="s">
        <v>599</v>
      </c>
      <c r="F266" s="1052"/>
      <c r="G266" s="1061"/>
      <c r="H266" s="893"/>
      <c r="I266" s="893"/>
      <c r="J266" s="893"/>
      <c r="K266" s="960"/>
      <c r="L266" s="960"/>
      <c r="M266" s="960"/>
      <c r="N266" s="963"/>
      <c r="O266" s="963"/>
      <c r="P266" s="963"/>
      <c r="Q266" s="963"/>
      <c r="R266" s="963"/>
      <c r="S266" s="963"/>
      <c r="T266" s="963"/>
      <c r="U266" s="963"/>
      <c r="V266" s="963"/>
      <c r="W266" s="963"/>
      <c r="X266" s="963"/>
      <c r="Y266" s="963"/>
      <c r="Z266" s="963"/>
    </row>
    <row r="267" spans="1:26" ht="34">
      <c r="A267" s="693" t="s">
        <v>2111</v>
      </c>
      <c r="B267" s="467" t="s">
        <v>855</v>
      </c>
      <c r="C267" s="471" t="s">
        <v>3329</v>
      </c>
      <c r="D267" s="180">
        <v>2</v>
      </c>
      <c r="E267" s="696" t="s">
        <v>857</v>
      </c>
      <c r="F267" s="1052"/>
      <c r="G267" s="1061"/>
      <c r="H267" s="893"/>
      <c r="I267" s="893"/>
      <c r="J267" s="893"/>
      <c r="K267" s="960"/>
      <c r="L267" s="960"/>
      <c r="M267" s="960"/>
      <c r="N267" s="963"/>
      <c r="O267" s="963"/>
      <c r="P267" s="963"/>
      <c r="Q267" s="963"/>
      <c r="R267" s="963"/>
      <c r="S267" s="963"/>
      <c r="T267" s="963"/>
      <c r="U267" s="963"/>
      <c r="V267" s="963"/>
      <c r="W267" s="963"/>
      <c r="X267" s="963"/>
      <c r="Y267" s="963"/>
      <c r="Z267" s="963"/>
    </row>
    <row r="268" spans="1:26" ht="48">
      <c r="A268" s="693"/>
      <c r="B268" s="467"/>
      <c r="C268" s="475" t="s">
        <v>5769</v>
      </c>
      <c r="D268" s="180">
        <v>2</v>
      </c>
      <c r="E268" s="696" t="s">
        <v>857</v>
      </c>
      <c r="F268" s="1052"/>
      <c r="G268" s="1061"/>
      <c r="H268" s="893"/>
      <c r="I268" s="893"/>
      <c r="J268" s="893"/>
      <c r="K268" s="960"/>
      <c r="L268" s="960"/>
      <c r="M268" s="960"/>
      <c r="N268" s="963"/>
      <c r="O268" s="963"/>
      <c r="P268" s="963"/>
      <c r="Q268" s="963"/>
      <c r="R268" s="963"/>
      <c r="S268" s="963"/>
      <c r="T268" s="963"/>
      <c r="U268" s="963"/>
      <c r="V268" s="963"/>
      <c r="W268" s="963"/>
      <c r="X268" s="963"/>
      <c r="Y268" s="963"/>
      <c r="Z268" s="963"/>
    </row>
    <row r="269" spans="1:26" ht="34">
      <c r="A269" s="693" t="s">
        <v>2113</v>
      </c>
      <c r="B269" s="467" t="s">
        <v>859</v>
      </c>
      <c r="C269" s="475" t="s">
        <v>6665</v>
      </c>
      <c r="D269" s="180">
        <v>2</v>
      </c>
      <c r="E269" s="696" t="s">
        <v>506</v>
      </c>
      <c r="F269" s="475" t="s">
        <v>6666</v>
      </c>
      <c r="G269" s="1061"/>
      <c r="H269" s="893"/>
      <c r="I269" s="893"/>
      <c r="J269" s="893"/>
      <c r="K269" s="960"/>
      <c r="L269" s="960"/>
      <c r="M269" s="960"/>
      <c r="N269" s="963"/>
      <c r="O269" s="963"/>
      <c r="P269" s="963"/>
      <c r="Q269" s="963"/>
      <c r="R269" s="963"/>
      <c r="S269" s="963"/>
      <c r="T269" s="963"/>
      <c r="U269" s="963"/>
      <c r="V269" s="963"/>
      <c r="W269" s="963"/>
      <c r="X269" s="963"/>
      <c r="Y269" s="963"/>
      <c r="Z269" s="963"/>
    </row>
    <row r="270" spans="1:26" ht="19">
      <c r="A270" s="927" t="s">
        <v>232</v>
      </c>
      <c r="B270" s="1606" t="s">
        <v>233</v>
      </c>
      <c r="C270" s="1570"/>
      <c r="D270" s="1570"/>
      <c r="E270" s="1570"/>
      <c r="F270" s="1570"/>
      <c r="G270" s="1573"/>
      <c r="H270" s="816"/>
      <c r="I270" s="893">
        <f>SUM(D271:D284)</f>
        <v>26</v>
      </c>
      <c r="J270" s="893">
        <f>COUNT(D271:D284)*2</f>
        <v>26</v>
      </c>
      <c r="K270" s="960"/>
      <c r="L270" s="960"/>
      <c r="M270" s="960"/>
      <c r="N270" s="963"/>
      <c r="O270" s="963"/>
      <c r="P270" s="963"/>
      <c r="Q270" s="963"/>
      <c r="R270" s="963"/>
      <c r="S270" s="963"/>
      <c r="T270" s="963"/>
      <c r="U270" s="963"/>
      <c r="V270" s="963"/>
      <c r="W270" s="963"/>
      <c r="X270" s="963"/>
      <c r="Y270" s="963"/>
      <c r="Z270" s="963"/>
    </row>
    <row r="271" spans="1:26" ht="34">
      <c r="A271" s="927" t="s">
        <v>861</v>
      </c>
      <c r="B271" s="161" t="s">
        <v>862</v>
      </c>
      <c r="C271" s="769" t="s">
        <v>6667</v>
      </c>
      <c r="D271" s="180">
        <v>2</v>
      </c>
      <c r="E271" s="736" t="s">
        <v>599</v>
      </c>
      <c r="F271" s="769" t="s">
        <v>864</v>
      </c>
      <c r="G271" s="1061"/>
      <c r="H271" s="893"/>
      <c r="I271" s="893"/>
      <c r="J271" s="893"/>
      <c r="K271" s="960"/>
      <c r="L271" s="960"/>
      <c r="M271" s="960"/>
      <c r="N271" s="963"/>
      <c r="O271" s="963"/>
      <c r="P271" s="963"/>
      <c r="Q271" s="963"/>
      <c r="R271" s="963"/>
      <c r="S271" s="963"/>
      <c r="T271" s="963"/>
      <c r="U271" s="963"/>
      <c r="V271" s="963"/>
      <c r="W271" s="963"/>
      <c r="X271" s="963"/>
      <c r="Y271" s="963"/>
      <c r="Z271" s="963"/>
    </row>
    <row r="272" spans="1:26" ht="14.25" hidden="1" customHeight="1">
      <c r="A272" s="349" t="s">
        <v>865</v>
      </c>
      <c r="B272" s="161" t="s">
        <v>866</v>
      </c>
      <c r="C272" s="963"/>
      <c r="D272" s="780"/>
      <c r="E272" s="780"/>
      <c r="F272" s="963"/>
      <c r="G272" s="1061"/>
      <c r="H272" s="960"/>
      <c r="I272" s="960"/>
      <c r="J272" s="960"/>
      <c r="K272" s="960"/>
      <c r="L272" s="960"/>
      <c r="M272" s="960"/>
      <c r="N272" s="963"/>
      <c r="O272" s="963"/>
      <c r="P272" s="963"/>
      <c r="Q272" s="963"/>
      <c r="R272" s="963"/>
      <c r="S272" s="963"/>
      <c r="T272" s="963"/>
      <c r="U272" s="963"/>
      <c r="V272" s="963"/>
      <c r="W272" s="963"/>
      <c r="X272" s="963"/>
      <c r="Y272" s="963"/>
      <c r="Z272" s="963"/>
    </row>
    <row r="273" spans="1:26" ht="48">
      <c r="A273" s="927" t="s">
        <v>2118</v>
      </c>
      <c r="B273" s="161" t="s">
        <v>868</v>
      </c>
      <c r="C273" s="475" t="s">
        <v>869</v>
      </c>
      <c r="D273" s="180">
        <v>2</v>
      </c>
      <c r="E273" s="1052" t="s">
        <v>469</v>
      </c>
      <c r="F273" s="471" t="s">
        <v>6073</v>
      </c>
      <c r="G273" s="1061"/>
      <c r="H273" s="893"/>
      <c r="I273" s="893"/>
      <c r="J273" s="893"/>
      <c r="K273" s="960"/>
      <c r="L273" s="960"/>
      <c r="M273" s="960"/>
      <c r="N273" s="963"/>
      <c r="O273" s="963"/>
      <c r="P273" s="963"/>
      <c r="Q273" s="963"/>
      <c r="R273" s="963"/>
      <c r="S273" s="963"/>
      <c r="T273" s="963"/>
      <c r="U273" s="963"/>
      <c r="V273" s="963"/>
      <c r="W273" s="963"/>
      <c r="X273" s="963"/>
      <c r="Y273" s="963"/>
      <c r="Z273" s="963"/>
    </row>
    <row r="274" spans="1:26" ht="16">
      <c r="A274" s="927"/>
      <c r="B274" s="161"/>
      <c r="C274" s="769" t="s">
        <v>871</v>
      </c>
      <c r="D274" s="180">
        <v>2</v>
      </c>
      <c r="E274" s="736" t="s">
        <v>469</v>
      </c>
      <c r="F274" s="1056"/>
      <c r="G274" s="1061"/>
      <c r="H274" s="893"/>
      <c r="I274" s="893"/>
      <c r="J274" s="893"/>
      <c r="K274" s="960"/>
      <c r="L274" s="960"/>
      <c r="M274" s="960"/>
      <c r="N274" s="963"/>
      <c r="O274" s="963"/>
      <c r="P274" s="963"/>
      <c r="Q274" s="963"/>
      <c r="R274" s="963"/>
      <c r="S274" s="963"/>
      <c r="T274" s="963"/>
      <c r="U274" s="963"/>
      <c r="V274" s="963"/>
      <c r="W274" s="963"/>
      <c r="X274" s="963"/>
      <c r="Y274" s="963"/>
      <c r="Z274" s="963"/>
    </row>
    <row r="275" spans="1:26" ht="64">
      <c r="A275" s="927" t="s">
        <v>2122</v>
      </c>
      <c r="B275" s="161" t="s">
        <v>873</v>
      </c>
      <c r="C275" s="735" t="s">
        <v>3335</v>
      </c>
      <c r="D275" s="180">
        <v>2</v>
      </c>
      <c r="E275" s="736" t="s">
        <v>504</v>
      </c>
      <c r="F275" s="1062" t="s">
        <v>6668</v>
      </c>
      <c r="G275" s="1061"/>
      <c r="H275" s="893"/>
      <c r="I275" s="893"/>
      <c r="J275" s="893"/>
      <c r="K275" s="960"/>
      <c r="L275" s="960"/>
      <c r="M275" s="960"/>
      <c r="N275" s="963"/>
      <c r="O275" s="963"/>
      <c r="P275" s="963"/>
      <c r="Q275" s="963"/>
      <c r="R275" s="963"/>
      <c r="S275" s="963"/>
      <c r="T275" s="963"/>
      <c r="U275" s="963"/>
      <c r="V275" s="963"/>
      <c r="W275" s="963"/>
      <c r="X275" s="963"/>
      <c r="Y275" s="963"/>
      <c r="Z275" s="963"/>
    </row>
    <row r="276" spans="1:26" ht="16">
      <c r="A276" s="927"/>
      <c r="B276" s="161"/>
      <c r="C276" s="1021" t="s">
        <v>875</v>
      </c>
      <c r="D276" s="180">
        <v>2</v>
      </c>
      <c r="E276" s="736" t="s">
        <v>504</v>
      </c>
      <c r="F276" s="769" t="s">
        <v>6669</v>
      </c>
      <c r="G276" s="1061"/>
      <c r="H276" s="893"/>
      <c r="I276" s="893"/>
      <c r="J276" s="893"/>
      <c r="K276" s="960"/>
      <c r="L276" s="960"/>
      <c r="M276" s="960"/>
      <c r="N276" s="963"/>
      <c r="O276" s="963"/>
      <c r="P276" s="963"/>
      <c r="Q276" s="963"/>
      <c r="R276" s="963"/>
      <c r="S276" s="963"/>
      <c r="T276" s="963"/>
      <c r="U276" s="963"/>
      <c r="V276" s="963"/>
      <c r="W276" s="963"/>
      <c r="X276" s="963"/>
      <c r="Y276" s="963"/>
      <c r="Z276" s="963"/>
    </row>
    <row r="277" spans="1:26" ht="32">
      <c r="A277" s="927"/>
      <c r="B277" s="161"/>
      <c r="C277" s="1062" t="s">
        <v>6670</v>
      </c>
      <c r="D277" s="180">
        <v>2</v>
      </c>
      <c r="E277" s="736" t="s">
        <v>877</v>
      </c>
      <c r="F277" s="769" t="s">
        <v>6671</v>
      </c>
      <c r="G277" s="1061"/>
      <c r="H277" s="893"/>
      <c r="I277" s="893"/>
      <c r="J277" s="893"/>
      <c r="K277" s="960"/>
      <c r="L277" s="960"/>
      <c r="M277" s="960"/>
      <c r="N277" s="963"/>
      <c r="O277" s="963"/>
      <c r="P277" s="963"/>
      <c r="Q277" s="963"/>
      <c r="R277" s="963"/>
      <c r="S277" s="963"/>
      <c r="T277" s="963"/>
      <c r="U277" s="963"/>
      <c r="V277" s="963"/>
      <c r="W277" s="963"/>
      <c r="X277" s="963"/>
      <c r="Y277" s="963"/>
      <c r="Z277" s="963"/>
    </row>
    <row r="278" spans="1:26" ht="64">
      <c r="A278" s="927" t="s">
        <v>2128</v>
      </c>
      <c r="B278" s="161" t="s">
        <v>880</v>
      </c>
      <c r="C278" s="735" t="s">
        <v>2780</v>
      </c>
      <c r="D278" s="180">
        <v>2</v>
      </c>
      <c r="E278" s="3" t="s">
        <v>599</v>
      </c>
      <c r="F278" s="735" t="s">
        <v>5774</v>
      </c>
      <c r="G278" s="1061"/>
      <c r="H278" s="893"/>
      <c r="I278" s="893"/>
      <c r="J278" s="893"/>
      <c r="K278" s="960"/>
      <c r="L278" s="960"/>
      <c r="M278" s="960"/>
      <c r="N278" s="963"/>
      <c r="O278" s="963"/>
      <c r="P278" s="963"/>
      <c r="Q278" s="963"/>
      <c r="R278" s="963"/>
      <c r="S278" s="963"/>
      <c r="T278" s="963"/>
      <c r="U278" s="963"/>
      <c r="V278" s="963"/>
      <c r="W278" s="963"/>
      <c r="X278" s="963"/>
      <c r="Y278" s="963"/>
      <c r="Z278" s="963"/>
    </row>
    <row r="279" spans="1:26" ht="48">
      <c r="A279" s="927"/>
      <c r="B279" s="161"/>
      <c r="C279" s="735" t="s">
        <v>2130</v>
      </c>
      <c r="D279" s="180">
        <v>2</v>
      </c>
      <c r="E279" s="736" t="s">
        <v>611</v>
      </c>
      <c r="F279" s="735" t="s">
        <v>6410</v>
      </c>
      <c r="G279" s="1061"/>
      <c r="H279" s="893"/>
      <c r="I279" s="893"/>
      <c r="J279" s="893"/>
      <c r="K279" s="960"/>
      <c r="L279" s="960"/>
      <c r="M279" s="960"/>
      <c r="N279" s="963"/>
      <c r="O279" s="963"/>
      <c r="P279" s="963"/>
      <c r="Q279" s="963"/>
      <c r="R279" s="963"/>
      <c r="S279" s="963"/>
      <c r="T279" s="963"/>
      <c r="U279" s="963"/>
      <c r="V279" s="963"/>
      <c r="W279" s="963"/>
      <c r="X279" s="963"/>
      <c r="Y279" s="963"/>
      <c r="Z279" s="963"/>
    </row>
    <row r="280" spans="1:26" ht="16">
      <c r="A280" s="927"/>
      <c r="B280" s="161"/>
      <c r="C280" s="1047" t="s">
        <v>5777</v>
      </c>
      <c r="D280" s="180">
        <v>2</v>
      </c>
      <c r="E280" s="737" t="s">
        <v>504</v>
      </c>
      <c r="F280" s="735" t="s">
        <v>5778</v>
      </c>
      <c r="G280" s="1061"/>
      <c r="H280" s="893"/>
      <c r="I280" s="893"/>
      <c r="J280" s="893"/>
      <c r="K280" s="960"/>
      <c r="L280" s="960"/>
      <c r="M280" s="960"/>
      <c r="N280" s="963"/>
      <c r="O280" s="963"/>
      <c r="P280" s="963"/>
      <c r="Q280" s="963"/>
      <c r="R280" s="963"/>
      <c r="S280" s="963"/>
      <c r="T280" s="963"/>
      <c r="U280" s="963"/>
      <c r="V280" s="963"/>
      <c r="W280" s="963"/>
      <c r="X280" s="963"/>
      <c r="Y280" s="963"/>
      <c r="Z280" s="963"/>
    </row>
    <row r="281" spans="1:26" ht="32">
      <c r="A281" s="927" t="s">
        <v>2132</v>
      </c>
      <c r="B281" s="735" t="s">
        <v>888</v>
      </c>
      <c r="C281" s="735" t="s">
        <v>6411</v>
      </c>
      <c r="D281" s="180">
        <v>2</v>
      </c>
      <c r="E281" s="736" t="s">
        <v>599</v>
      </c>
      <c r="F281" s="1056"/>
      <c r="G281" s="1061"/>
      <c r="H281" s="893"/>
      <c r="I281" s="893"/>
      <c r="J281" s="893"/>
      <c r="K281" s="960"/>
      <c r="L281" s="960"/>
      <c r="M281" s="960"/>
      <c r="N281" s="963"/>
      <c r="O281" s="963"/>
      <c r="P281" s="963"/>
      <c r="Q281" s="963"/>
      <c r="R281" s="963"/>
      <c r="S281" s="963"/>
      <c r="T281" s="963"/>
      <c r="U281" s="963"/>
      <c r="V281" s="963"/>
      <c r="W281" s="963"/>
      <c r="X281" s="963"/>
      <c r="Y281" s="963"/>
      <c r="Z281" s="963"/>
    </row>
    <row r="282" spans="1:26" ht="16">
      <c r="A282" s="927"/>
      <c r="B282" s="735"/>
      <c r="C282" s="735" t="s">
        <v>892</v>
      </c>
      <c r="D282" s="180">
        <v>2</v>
      </c>
      <c r="E282" s="736" t="s">
        <v>891</v>
      </c>
      <c r="F282" s="1056" t="s">
        <v>6672</v>
      </c>
      <c r="G282" s="1061"/>
      <c r="H282" s="893"/>
      <c r="I282" s="893"/>
      <c r="J282" s="893"/>
      <c r="K282" s="960"/>
      <c r="L282" s="960"/>
      <c r="M282" s="960"/>
      <c r="N282" s="963"/>
      <c r="O282" s="963"/>
      <c r="P282" s="963"/>
      <c r="Q282" s="963"/>
      <c r="R282" s="963"/>
      <c r="S282" s="963"/>
      <c r="T282" s="963"/>
      <c r="U282" s="963"/>
      <c r="V282" s="963"/>
      <c r="W282" s="963"/>
      <c r="X282" s="963"/>
      <c r="Y282" s="963"/>
      <c r="Z282" s="963"/>
    </row>
    <row r="283" spans="1:26" ht="48">
      <c r="A283" s="927" t="s">
        <v>2135</v>
      </c>
      <c r="B283" s="161" t="s">
        <v>895</v>
      </c>
      <c r="C283" s="769" t="s">
        <v>6414</v>
      </c>
      <c r="D283" s="180">
        <v>2</v>
      </c>
      <c r="E283" s="736" t="s">
        <v>504</v>
      </c>
      <c r="F283" s="735" t="s">
        <v>6415</v>
      </c>
      <c r="G283" s="1061"/>
      <c r="H283" s="893"/>
      <c r="I283" s="893"/>
      <c r="J283" s="893"/>
      <c r="K283" s="960"/>
      <c r="L283" s="960"/>
      <c r="M283" s="960"/>
      <c r="N283" s="963"/>
      <c r="O283" s="963"/>
      <c r="P283" s="963"/>
      <c r="Q283" s="963"/>
      <c r="R283" s="963"/>
      <c r="S283" s="963"/>
      <c r="T283" s="963"/>
      <c r="U283" s="963"/>
      <c r="V283" s="963"/>
      <c r="W283" s="963"/>
      <c r="X283" s="963"/>
      <c r="Y283" s="963"/>
      <c r="Z283" s="963"/>
    </row>
    <row r="284" spans="1:26" ht="48">
      <c r="A284" s="693" t="s">
        <v>2140</v>
      </c>
      <c r="B284" s="467" t="s">
        <v>899</v>
      </c>
      <c r="C284" s="735" t="s">
        <v>6673</v>
      </c>
      <c r="D284" s="180">
        <v>2</v>
      </c>
      <c r="E284" s="736" t="s">
        <v>506</v>
      </c>
      <c r="F284" s="735" t="s">
        <v>6674</v>
      </c>
      <c r="G284" s="1061"/>
      <c r="H284" s="893"/>
      <c r="I284" s="893"/>
      <c r="J284" s="893"/>
      <c r="K284" s="960"/>
      <c r="L284" s="960"/>
      <c r="M284" s="960"/>
      <c r="N284" s="963"/>
      <c r="O284" s="963"/>
      <c r="P284" s="963"/>
      <c r="Q284" s="963"/>
      <c r="R284" s="963"/>
      <c r="S284" s="963"/>
      <c r="T284" s="963"/>
      <c r="U284" s="963"/>
      <c r="V284" s="963"/>
      <c r="W284" s="963"/>
      <c r="X284" s="963"/>
      <c r="Y284" s="963"/>
      <c r="Z284" s="963"/>
    </row>
    <row r="285" spans="1:26" ht="19">
      <c r="A285" s="927" t="s">
        <v>234</v>
      </c>
      <c r="B285" s="1606" t="s">
        <v>86</v>
      </c>
      <c r="C285" s="1570"/>
      <c r="D285" s="1570"/>
      <c r="E285" s="1570"/>
      <c r="F285" s="1570"/>
      <c r="G285" s="1573"/>
      <c r="H285" s="816"/>
      <c r="I285" s="893">
        <f>SUM(D286:D296)</f>
        <v>22</v>
      </c>
      <c r="J285" s="893">
        <f>COUNT(D286:D296)*2</f>
        <v>22</v>
      </c>
      <c r="K285" s="960"/>
      <c r="L285" s="960"/>
      <c r="M285" s="960"/>
      <c r="N285" s="963"/>
      <c r="O285" s="963"/>
      <c r="P285" s="963"/>
      <c r="Q285" s="963"/>
      <c r="R285" s="963"/>
      <c r="S285" s="963"/>
      <c r="T285" s="963"/>
      <c r="U285" s="963"/>
      <c r="V285" s="963"/>
      <c r="W285" s="963"/>
      <c r="X285" s="963"/>
      <c r="Y285" s="963"/>
      <c r="Z285" s="963"/>
    </row>
    <row r="286" spans="1:26" ht="34">
      <c r="A286" s="693" t="s">
        <v>2142</v>
      </c>
      <c r="B286" s="467" t="s">
        <v>902</v>
      </c>
      <c r="C286" s="476" t="s">
        <v>3345</v>
      </c>
      <c r="D286" s="180">
        <v>2</v>
      </c>
      <c r="E286" s="696" t="s">
        <v>469</v>
      </c>
      <c r="F286" s="471" t="s">
        <v>6675</v>
      </c>
      <c r="G286" s="1061"/>
      <c r="H286" s="893"/>
      <c r="I286" s="893"/>
      <c r="J286" s="893"/>
      <c r="K286" s="960"/>
      <c r="L286" s="960"/>
      <c r="M286" s="960"/>
      <c r="N286" s="963"/>
      <c r="O286" s="963"/>
      <c r="P286" s="963"/>
      <c r="Q286" s="963"/>
      <c r="R286" s="963"/>
      <c r="S286" s="963"/>
      <c r="T286" s="963"/>
      <c r="U286" s="963"/>
      <c r="V286" s="963"/>
      <c r="W286" s="963"/>
      <c r="X286" s="963"/>
      <c r="Y286" s="963"/>
      <c r="Z286" s="963"/>
    </row>
    <row r="287" spans="1:26" ht="16">
      <c r="A287" s="693"/>
      <c r="B287" s="467"/>
      <c r="C287" s="476" t="s">
        <v>6676</v>
      </c>
      <c r="D287" s="180">
        <v>2</v>
      </c>
      <c r="E287" s="696" t="s">
        <v>469</v>
      </c>
      <c r="F287" s="1052"/>
      <c r="G287" s="1061"/>
      <c r="H287" s="893"/>
      <c r="I287" s="893"/>
      <c r="J287" s="893"/>
      <c r="K287" s="960"/>
      <c r="L287" s="960"/>
      <c r="M287" s="960"/>
      <c r="N287" s="963"/>
      <c r="O287" s="963"/>
      <c r="P287" s="963"/>
      <c r="Q287" s="963"/>
      <c r="R287" s="963"/>
      <c r="S287" s="963"/>
      <c r="T287" s="963"/>
      <c r="U287" s="963"/>
      <c r="V287" s="963"/>
      <c r="W287" s="963"/>
      <c r="X287" s="963"/>
      <c r="Y287" s="963"/>
      <c r="Z287" s="963"/>
    </row>
    <row r="288" spans="1:26" ht="34">
      <c r="A288" s="693" t="s">
        <v>2147</v>
      </c>
      <c r="B288" s="467" t="s">
        <v>907</v>
      </c>
      <c r="C288" s="475" t="s">
        <v>6677</v>
      </c>
      <c r="D288" s="180">
        <v>2</v>
      </c>
      <c r="E288" s="696" t="s">
        <v>469</v>
      </c>
      <c r="F288" s="1052"/>
      <c r="G288" s="1061"/>
      <c r="H288" s="893"/>
      <c r="I288" s="893"/>
      <c r="J288" s="893"/>
      <c r="K288" s="960"/>
      <c r="L288" s="960"/>
      <c r="M288" s="960"/>
      <c r="N288" s="963"/>
      <c r="O288" s="963"/>
      <c r="P288" s="963"/>
      <c r="Q288" s="963"/>
      <c r="R288" s="963"/>
      <c r="S288" s="963"/>
      <c r="T288" s="963"/>
      <c r="U288" s="963"/>
      <c r="V288" s="963"/>
      <c r="W288" s="963"/>
      <c r="X288" s="963"/>
      <c r="Y288" s="963"/>
      <c r="Z288" s="963"/>
    </row>
    <row r="289" spans="1:26" ht="16">
      <c r="A289" s="693"/>
      <c r="B289" s="467"/>
      <c r="C289" s="475" t="s">
        <v>3348</v>
      </c>
      <c r="D289" s="180">
        <v>2</v>
      </c>
      <c r="E289" s="696" t="s">
        <v>535</v>
      </c>
      <c r="F289" s="1052"/>
      <c r="G289" s="1061"/>
      <c r="H289" s="893"/>
      <c r="I289" s="893"/>
      <c r="J289" s="893"/>
      <c r="K289" s="960"/>
      <c r="L289" s="960"/>
      <c r="M289" s="960"/>
      <c r="N289" s="963"/>
      <c r="O289" s="963"/>
      <c r="P289" s="963"/>
      <c r="Q289" s="963"/>
      <c r="R289" s="963"/>
      <c r="S289" s="963"/>
      <c r="T289" s="963"/>
      <c r="U289" s="963"/>
      <c r="V289" s="963"/>
      <c r="W289" s="963"/>
      <c r="X289" s="963"/>
      <c r="Y289" s="963"/>
      <c r="Z289" s="963"/>
    </row>
    <row r="290" spans="1:26" ht="48">
      <c r="A290" s="693" t="s">
        <v>909</v>
      </c>
      <c r="B290" s="467" t="s">
        <v>910</v>
      </c>
      <c r="C290" s="475" t="s">
        <v>6678</v>
      </c>
      <c r="D290" s="180">
        <v>2</v>
      </c>
      <c r="E290" s="696" t="s">
        <v>599</v>
      </c>
      <c r="F290" s="475" t="s">
        <v>5792</v>
      </c>
      <c r="G290" s="1061"/>
      <c r="H290" s="893"/>
      <c r="I290" s="893"/>
      <c r="J290" s="893"/>
      <c r="K290" s="960"/>
      <c r="L290" s="960"/>
      <c r="M290" s="960"/>
      <c r="N290" s="963"/>
      <c r="O290" s="963"/>
      <c r="P290" s="963"/>
      <c r="Q290" s="963"/>
      <c r="R290" s="963"/>
      <c r="S290" s="963"/>
      <c r="T290" s="963"/>
      <c r="U290" s="963"/>
      <c r="V290" s="963"/>
      <c r="W290" s="963"/>
      <c r="X290" s="963"/>
      <c r="Y290" s="963"/>
      <c r="Z290" s="963"/>
    </row>
    <row r="291" spans="1:26" ht="32">
      <c r="A291" s="693"/>
      <c r="B291" s="467"/>
      <c r="C291" s="475" t="s">
        <v>6679</v>
      </c>
      <c r="D291" s="180">
        <v>2</v>
      </c>
      <c r="E291" s="696" t="s">
        <v>599</v>
      </c>
      <c r="F291" s="720" t="s">
        <v>5794</v>
      </c>
      <c r="G291" s="1061"/>
      <c r="H291" s="893"/>
      <c r="I291" s="893"/>
      <c r="J291" s="893"/>
      <c r="K291" s="960"/>
      <c r="L291" s="960"/>
      <c r="M291" s="960"/>
      <c r="N291" s="963"/>
      <c r="O291" s="963"/>
      <c r="P291" s="963"/>
      <c r="Q291" s="963"/>
      <c r="R291" s="963"/>
      <c r="S291" s="963"/>
      <c r="T291" s="963"/>
      <c r="U291" s="963"/>
      <c r="V291" s="963"/>
      <c r="W291" s="963"/>
      <c r="X291" s="963"/>
      <c r="Y291" s="963"/>
      <c r="Z291" s="963"/>
    </row>
    <row r="292" spans="1:26" ht="32">
      <c r="A292" s="693"/>
      <c r="B292" s="467"/>
      <c r="C292" s="475" t="s">
        <v>6680</v>
      </c>
      <c r="D292" s="180">
        <v>2</v>
      </c>
      <c r="E292" s="696" t="s">
        <v>599</v>
      </c>
      <c r="F292" s="720"/>
      <c r="G292" s="1061"/>
      <c r="H292" s="893"/>
      <c r="I292" s="893"/>
      <c r="J292" s="893"/>
      <c r="K292" s="960"/>
      <c r="L292" s="960"/>
      <c r="M292" s="960"/>
      <c r="N292" s="963"/>
      <c r="O292" s="963"/>
      <c r="P292" s="963"/>
      <c r="Q292" s="963"/>
      <c r="R292" s="963"/>
      <c r="S292" s="963"/>
      <c r="T292" s="963"/>
      <c r="U292" s="963"/>
      <c r="V292" s="963"/>
      <c r="W292" s="963"/>
      <c r="X292" s="963"/>
      <c r="Y292" s="963"/>
      <c r="Z292" s="963"/>
    </row>
    <row r="293" spans="1:26" ht="48">
      <c r="A293" s="693"/>
      <c r="B293" s="467"/>
      <c r="C293" s="475" t="s">
        <v>6681</v>
      </c>
      <c r="D293" s="180">
        <v>2</v>
      </c>
      <c r="E293" s="696" t="s">
        <v>599</v>
      </c>
      <c r="F293" s="720"/>
      <c r="G293" s="1061"/>
      <c r="H293" s="893"/>
      <c r="I293" s="893"/>
      <c r="J293" s="893"/>
      <c r="K293" s="960"/>
      <c r="L293" s="960"/>
      <c r="M293" s="960"/>
      <c r="N293" s="963"/>
      <c r="O293" s="963"/>
      <c r="P293" s="963"/>
      <c r="Q293" s="963"/>
      <c r="R293" s="963"/>
      <c r="S293" s="963"/>
      <c r="T293" s="963"/>
      <c r="U293" s="963"/>
      <c r="V293" s="963"/>
      <c r="W293" s="963"/>
      <c r="X293" s="963"/>
      <c r="Y293" s="963"/>
      <c r="Z293" s="963"/>
    </row>
    <row r="294" spans="1:26" ht="34">
      <c r="A294" s="693" t="s">
        <v>2153</v>
      </c>
      <c r="B294" s="467" t="s">
        <v>916</v>
      </c>
      <c r="C294" s="467" t="s">
        <v>6682</v>
      </c>
      <c r="D294" s="180">
        <v>2</v>
      </c>
      <c r="E294" s="696" t="s">
        <v>469</v>
      </c>
      <c r="F294" s="1052"/>
      <c r="G294" s="1061"/>
      <c r="H294" s="893"/>
      <c r="I294" s="893"/>
      <c r="J294" s="893"/>
      <c r="K294" s="960"/>
      <c r="L294" s="960"/>
      <c r="M294" s="960"/>
      <c r="N294" s="963"/>
      <c r="O294" s="963"/>
      <c r="P294" s="963"/>
      <c r="Q294" s="963"/>
      <c r="R294" s="963"/>
      <c r="S294" s="963"/>
      <c r="T294" s="963"/>
      <c r="U294" s="963"/>
      <c r="V294" s="963"/>
      <c r="W294" s="963"/>
      <c r="X294" s="963"/>
      <c r="Y294" s="963"/>
      <c r="Z294" s="963"/>
    </row>
    <row r="295" spans="1:26" ht="32">
      <c r="A295" s="693"/>
      <c r="B295" s="161"/>
      <c r="C295" s="769" t="s">
        <v>6683</v>
      </c>
      <c r="D295" s="180">
        <v>2</v>
      </c>
      <c r="E295" s="3" t="s">
        <v>469</v>
      </c>
      <c r="F295" s="735" t="s">
        <v>6684</v>
      </c>
      <c r="G295" s="1061"/>
      <c r="H295" s="893"/>
      <c r="I295" s="893"/>
      <c r="J295" s="893"/>
      <c r="K295" s="960"/>
      <c r="L295" s="960"/>
      <c r="M295" s="960"/>
      <c r="N295" s="963"/>
      <c r="O295" s="963"/>
      <c r="P295" s="963"/>
      <c r="Q295" s="963"/>
      <c r="R295" s="963"/>
      <c r="S295" s="963"/>
      <c r="T295" s="963"/>
      <c r="U295" s="963"/>
      <c r="V295" s="963"/>
      <c r="W295" s="963"/>
      <c r="X295" s="963"/>
      <c r="Y295" s="963"/>
      <c r="Z295" s="963"/>
    </row>
    <row r="296" spans="1:26" ht="32">
      <c r="A296" s="693" t="s">
        <v>920</v>
      </c>
      <c r="B296" s="735" t="s">
        <v>921</v>
      </c>
      <c r="C296" s="735" t="s">
        <v>5797</v>
      </c>
      <c r="D296" s="180">
        <v>2</v>
      </c>
      <c r="E296" s="736" t="s">
        <v>549</v>
      </c>
      <c r="F296" s="1056"/>
      <c r="G296" s="1061"/>
      <c r="H296" s="893"/>
      <c r="I296" s="893"/>
      <c r="J296" s="893"/>
      <c r="K296" s="960"/>
      <c r="L296" s="960"/>
      <c r="M296" s="960"/>
      <c r="N296" s="963"/>
      <c r="O296" s="963"/>
      <c r="P296" s="963"/>
      <c r="Q296" s="963"/>
      <c r="R296" s="963"/>
      <c r="S296" s="963"/>
      <c r="T296" s="963"/>
      <c r="U296" s="963"/>
      <c r="V296" s="963"/>
      <c r="W296" s="963"/>
      <c r="X296" s="963"/>
      <c r="Y296" s="963"/>
      <c r="Z296" s="963"/>
    </row>
    <row r="297" spans="1:26" ht="19">
      <c r="A297" s="927" t="s">
        <v>235</v>
      </c>
      <c r="B297" s="1606" t="s">
        <v>88</v>
      </c>
      <c r="C297" s="1570"/>
      <c r="D297" s="1570"/>
      <c r="E297" s="1570"/>
      <c r="F297" s="1570"/>
      <c r="G297" s="1573"/>
      <c r="H297" s="816"/>
      <c r="I297" s="893">
        <f>SUM(D298:D308)</f>
        <v>20</v>
      </c>
      <c r="J297" s="893">
        <f>COUNT(D298:D308)*2</f>
        <v>20</v>
      </c>
      <c r="K297" s="960"/>
      <c r="L297" s="960"/>
      <c r="M297" s="960"/>
      <c r="N297" s="963"/>
      <c r="O297" s="963"/>
      <c r="P297" s="963"/>
      <c r="Q297" s="963"/>
      <c r="R297" s="963"/>
      <c r="S297" s="963"/>
      <c r="T297" s="963"/>
      <c r="U297" s="963"/>
      <c r="V297" s="963"/>
      <c r="W297" s="963"/>
      <c r="X297" s="963"/>
      <c r="Y297" s="963"/>
      <c r="Z297" s="963"/>
    </row>
    <row r="298" spans="1:26" ht="34">
      <c r="A298" s="693" t="s">
        <v>923</v>
      </c>
      <c r="B298" s="161" t="s">
        <v>924</v>
      </c>
      <c r="C298" s="475" t="s">
        <v>6685</v>
      </c>
      <c r="D298" s="180">
        <v>2</v>
      </c>
      <c r="E298" s="696" t="s">
        <v>469</v>
      </c>
      <c r="F298" s="1052"/>
      <c r="G298" s="1061"/>
      <c r="H298" s="893"/>
      <c r="I298" s="893"/>
      <c r="J298" s="893"/>
      <c r="K298" s="960"/>
      <c r="L298" s="960"/>
      <c r="M298" s="960"/>
      <c r="N298" s="963"/>
      <c r="O298" s="963"/>
      <c r="P298" s="963"/>
      <c r="Q298" s="963"/>
      <c r="R298" s="963"/>
      <c r="S298" s="963"/>
      <c r="T298" s="963"/>
      <c r="U298" s="963"/>
      <c r="V298" s="963"/>
      <c r="W298" s="963"/>
      <c r="X298" s="963"/>
      <c r="Y298" s="963"/>
      <c r="Z298" s="963"/>
    </row>
    <row r="299" spans="1:26" ht="16">
      <c r="A299" s="693"/>
      <c r="B299" s="161"/>
      <c r="C299" s="475" t="s">
        <v>926</v>
      </c>
      <c r="D299" s="180">
        <v>2</v>
      </c>
      <c r="E299" s="696" t="s">
        <v>469</v>
      </c>
      <c r="F299" s="1052"/>
      <c r="G299" s="1061"/>
      <c r="H299" s="893"/>
      <c r="I299" s="893"/>
      <c r="J299" s="893"/>
      <c r="K299" s="960"/>
      <c r="L299" s="960"/>
      <c r="M299" s="960"/>
      <c r="N299" s="963"/>
      <c r="O299" s="963"/>
      <c r="P299" s="963"/>
      <c r="Q299" s="963"/>
      <c r="R299" s="963"/>
      <c r="S299" s="963"/>
      <c r="T299" s="963"/>
      <c r="U299" s="963"/>
      <c r="V299" s="963"/>
      <c r="W299" s="963"/>
      <c r="X299" s="963"/>
      <c r="Y299" s="963"/>
      <c r="Z299" s="963"/>
    </row>
    <row r="300" spans="1:26" ht="32">
      <c r="A300" s="693" t="s">
        <v>2155</v>
      </c>
      <c r="B300" s="467" t="s">
        <v>928</v>
      </c>
      <c r="C300" s="475" t="s">
        <v>929</v>
      </c>
      <c r="D300" s="180">
        <v>2</v>
      </c>
      <c r="E300" s="696" t="s">
        <v>469</v>
      </c>
      <c r="F300" s="475" t="s">
        <v>930</v>
      </c>
      <c r="G300" s="1061"/>
      <c r="H300" s="893"/>
      <c r="I300" s="893"/>
      <c r="J300" s="893"/>
      <c r="K300" s="960"/>
      <c r="L300" s="960"/>
      <c r="M300" s="960"/>
      <c r="N300" s="963"/>
      <c r="O300" s="963"/>
      <c r="P300" s="963"/>
      <c r="Q300" s="963"/>
      <c r="R300" s="963"/>
      <c r="S300" s="963"/>
      <c r="T300" s="963"/>
      <c r="U300" s="963"/>
      <c r="V300" s="963"/>
      <c r="W300" s="963"/>
      <c r="X300" s="963"/>
      <c r="Y300" s="963"/>
      <c r="Z300" s="963"/>
    </row>
    <row r="301" spans="1:26" ht="16">
      <c r="A301" s="693"/>
      <c r="B301" s="467"/>
      <c r="C301" s="471" t="s">
        <v>931</v>
      </c>
      <c r="D301" s="180">
        <v>2</v>
      </c>
      <c r="E301" s="696" t="s">
        <v>469</v>
      </c>
      <c r="F301" s="471"/>
      <c r="G301" s="1061"/>
      <c r="H301" s="893"/>
      <c r="I301" s="893"/>
      <c r="J301" s="893"/>
      <c r="K301" s="960"/>
      <c r="L301" s="960"/>
      <c r="M301" s="960"/>
      <c r="N301" s="963"/>
      <c r="O301" s="963"/>
      <c r="P301" s="963"/>
      <c r="Q301" s="963"/>
      <c r="R301" s="963"/>
      <c r="S301" s="963"/>
      <c r="T301" s="963"/>
      <c r="U301" s="963"/>
      <c r="V301" s="963"/>
      <c r="W301" s="963"/>
      <c r="X301" s="963"/>
      <c r="Y301" s="963"/>
      <c r="Z301" s="963"/>
    </row>
    <row r="302" spans="1:26" ht="16">
      <c r="A302" s="693"/>
      <c r="B302" s="467"/>
      <c r="C302" s="471" t="s">
        <v>932</v>
      </c>
      <c r="D302" s="180">
        <v>2</v>
      </c>
      <c r="E302" s="696" t="s">
        <v>469</v>
      </c>
      <c r="F302" s="471"/>
      <c r="G302" s="1061"/>
      <c r="H302" s="893"/>
      <c r="I302" s="893"/>
      <c r="J302" s="893"/>
      <c r="K302" s="960"/>
      <c r="L302" s="960"/>
      <c r="M302" s="960"/>
      <c r="N302" s="963"/>
      <c r="O302" s="963"/>
      <c r="P302" s="963"/>
      <c r="Q302" s="963"/>
      <c r="R302" s="963"/>
      <c r="S302" s="963"/>
      <c r="T302" s="963"/>
      <c r="U302" s="963"/>
      <c r="V302" s="963"/>
      <c r="W302" s="963"/>
      <c r="X302" s="963"/>
      <c r="Y302" s="963"/>
      <c r="Z302" s="963"/>
    </row>
    <row r="303" spans="1:26" ht="17">
      <c r="A303" s="693" t="s">
        <v>2156</v>
      </c>
      <c r="B303" s="467" t="s">
        <v>934</v>
      </c>
      <c r="C303" s="1063" t="s">
        <v>935</v>
      </c>
      <c r="D303" s="180">
        <v>2</v>
      </c>
      <c r="E303" s="696" t="s">
        <v>469</v>
      </c>
      <c r="F303" s="1052"/>
      <c r="G303" s="1061"/>
      <c r="H303" s="893"/>
      <c r="I303" s="893"/>
      <c r="J303" s="893"/>
      <c r="K303" s="960"/>
      <c r="L303" s="960"/>
      <c r="M303" s="960"/>
      <c r="N303" s="963"/>
      <c r="O303" s="963"/>
      <c r="P303" s="963"/>
      <c r="Q303" s="963"/>
      <c r="R303" s="963"/>
      <c r="S303" s="963"/>
      <c r="T303" s="963"/>
      <c r="U303" s="963"/>
      <c r="V303" s="963"/>
      <c r="W303" s="963"/>
      <c r="X303" s="963"/>
      <c r="Y303" s="963"/>
      <c r="Z303" s="963"/>
    </row>
    <row r="304" spans="1:26" ht="16">
      <c r="A304" s="693"/>
      <c r="B304" s="467"/>
      <c r="C304" s="475" t="s">
        <v>936</v>
      </c>
      <c r="D304" s="180">
        <v>2</v>
      </c>
      <c r="E304" s="696" t="s">
        <v>469</v>
      </c>
      <c r="F304" s="1052"/>
      <c r="G304" s="1061"/>
      <c r="H304" s="893"/>
      <c r="I304" s="893"/>
      <c r="J304" s="893"/>
      <c r="K304" s="960"/>
      <c r="L304" s="960"/>
      <c r="M304" s="960"/>
      <c r="N304" s="963"/>
      <c r="O304" s="963"/>
      <c r="P304" s="963"/>
      <c r="Q304" s="963"/>
      <c r="R304" s="963"/>
      <c r="S304" s="963"/>
      <c r="T304" s="963"/>
      <c r="U304" s="963"/>
      <c r="V304" s="963"/>
      <c r="W304" s="963"/>
      <c r="X304" s="963"/>
      <c r="Y304" s="963"/>
      <c r="Z304" s="963"/>
    </row>
    <row r="305" spans="1:26" ht="16">
      <c r="A305" s="693"/>
      <c r="B305" s="475"/>
      <c r="C305" s="475" t="s">
        <v>937</v>
      </c>
      <c r="D305" s="180">
        <v>2</v>
      </c>
      <c r="E305" s="475" t="s">
        <v>469</v>
      </c>
      <c r="F305" s="475" t="s">
        <v>938</v>
      </c>
      <c r="G305" s="1061"/>
      <c r="H305" s="893"/>
      <c r="I305" s="893"/>
      <c r="J305" s="893"/>
      <c r="K305" s="960"/>
      <c r="L305" s="960"/>
      <c r="M305" s="960"/>
      <c r="N305" s="963"/>
      <c r="O305" s="963"/>
      <c r="P305" s="963"/>
      <c r="Q305" s="963"/>
      <c r="R305" s="963"/>
      <c r="S305" s="963"/>
      <c r="T305" s="963"/>
      <c r="U305" s="963"/>
      <c r="V305" s="963"/>
      <c r="W305" s="963"/>
      <c r="X305" s="963"/>
      <c r="Y305" s="963"/>
      <c r="Z305" s="963"/>
    </row>
    <row r="306" spans="1:26" ht="30.75" hidden="1" customHeight="1">
      <c r="A306" s="310" t="s">
        <v>939</v>
      </c>
      <c r="B306" s="122" t="s">
        <v>940</v>
      </c>
      <c r="C306" s="141"/>
      <c r="D306" s="141"/>
      <c r="E306" s="141"/>
      <c r="F306" s="141"/>
      <c r="G306" s="141"/>
      <c r="H306" s="106"/>
      <c r="I306" s="105"/>
      <c r="J306" s="105"/>
      <c r="K306" s="105"/>
      <c r="L306" s="106"/>
      <c r="M306" s="106"/>
      <c r="N306" s="106"/>
      <c r="O306" s="106"/>
      <c r="P306" s="106"/>
      <c r="Q306" s="106"/>
      <c r="R306" s="106"/>
      <c r="S306" s="106"/>
      <c r="T306" s="106"/>
      <c r="U306" s="106"/>
      <c r="V306" s="106"/>
      <c r="W306" s="106"/>
      <c r="X306" s="106"/>
      <c r="Y306" s="106"/>
      <c r="Z306" s="106"/>
    </row>
    <row r="307" spans="1:26" ht="34">
      <c r="A307" s="693" t="s">
        <v>2157</v>
      </c>
      <c r="B307" s="467" t="s">
        <v>942</v>
      </c>
      <c r="C307" s="475" t="s">
        <v>6686</v>
      </c>
      <c r="D307" s="180">
        <v>2</v>
      </c>
      <c r="E307" s="696" t="s">
        <v>469</v>
      </c>
      <c r="F307" s="1052"/>
      <c r="G307" s="1061"/>
      <c r="H307" s="893"/>
      <c r="I307" s="893"/>
      <c r="J307" s="893"/>
      <c r="K307" s="960"/>
      <c r="L307" s="960"/>
      <c r="M307" s="960"/>
      <c r="N307" s="963"/>
      <c r="O307" s="963"/>
      <c r="P307" s="963"/>
      <c r="Q307" s="963"/>
      <c r="R307" s="963"/>
      <c r="S307" s="963"/>
      <c r="T307" s="963"/>
      <c r="U307" s="963"/>
      <c r="V307" s="963"/>
      <c r="W307" s="963"/>
      <c r="X307" s="963"/>
      <c r="Y307" s="963"/>
      <c r="Z307" s="963"/>
    </row>
    <row r="308" spans="1:26" ht="34">
      <c r="A308" s="693" t="s">
        <v>944</v>
      </c>
      <c r="B308" s="467" t="s">
        <v>945</v>
      </c>
      <c r="C308" s="475" t="s">
        <v>6687</v>
      </c>
      <c r="D308" s="180">
        <v>2</v>
      </c>
      <c r="E308" s="696" t="s">
        <v>469</v>
      </c>
      <c r="F308" s="1052"/>
      <c r="G308" s="1061"/>
      <c r="H308" s="893"/>
      <c r="I308" s="893"/>
      <c r="J308" s="893"/>
      <c r="K308" s="960"/>
      <c r="L308" s="960"/>
      <c r="M308" s="960"/>
      <c r="N308" s="963"/>
      <c r="O308" s="963"/>
      <c r="P308" s="963"/>
      <c r="Q308" s="963"/>
      <c r="R308" s="963"/>
      <c r="S308" s="963"/>
      <c r="T308" s="963"/>
      <c r="U308" s="963"/>
      <c r="V308" s="963"/>
      <c r="W308" s="963"/>
      <c r="X308" s="963"/>
      <c r="Y308" s="963"/>
      <c r="Z308" s="963"/>
    </row>
    <row r="309" spans="1:26" ht="19">
      <c r="A309" s="927" t="s">
        <v>236</v>
      </c>
      <c r="B309" s="1606" t="s">
        <v>90</v>
      </c>
      <c r="C309" s="1570"/>
      <c r="D309" s="1570"/>
      <c r="E309" s="1570"/>
      <c r="F309" s="1570"/>
      <c r="G309" s="1573"/>
      <c r="H309" s="816"/>
      <c r="I309" s="893">
        <f>SUM(D310:D314)</f>
        <v>10</v>
      </c>
      <c r="J309" s="893">
        <f>COUNT(D310:D314)*2</f>
        <v>10</v>
      </c>
      <c r="K309" s="960"/>
      <c r="L309" s="960"/>
      <c r="M309" s="960"/>
      <c r="N309" s="963"/>
      <c r="O309" s="963"/>
      <c r="P309" s="963"/>
      <c r="Q309" s="963"/>
      <c r="R309" s="963"/>
      <c r="S309" s="963"/>
      <c r="T309" s="963"/>
      <c r="U309" s="963"/>
      <c r="V309" s="963"/>
      <c r="W309" s="963"/>
      <c r="X309" s="963"/>
      <c r="Y309" s="963"/>
      <c r="Z309" s="963"/>
    </row>
    <row r="310" spans="1:26" ht="34">
      <c r="A310" s="693" t="s">
        <v>2159</v>
      </c>
      <c r="B310" s="467" t="s">
        <v>948</v>
      </c>
      <c r="C310" s="471" t="s">
        <v>949</v>
      </c>
      <c r="D310" s="180">
        <v>2</v>
      </c>
      <c r="E310" s="696" t="s">
        <v>506</v>
      </c>
      <c r="F310" s="475"/>
      <c r="G310" s="1061"/>
      <c r="H310" s="893"/>
      <c r="I310" s="893"/>
      <c r="J310" s="893"/>
      <c r="K310" s="960"/>
      <c r="L310" s="960"/>
      <c r="M310" s="960"/>
      <c r="N310" s="963"/>
      <c r="O310" s="963"/>
      <c r="P310" s="963"/>
      <c r="Q310" s="963"/>
      <c r="R310" s="963"/>
      <c r="S310" s="963"/>
      <c r="T310" s="963"/>
      <c r="U310" s="963"/>
      <c r="V310" s="963"/>
      <c r="W310" s="963"/>
      <c r="X310" s="963"/>
      <c r="Y310" s="963"/>
      <c r="Z310" s="963"/>
    </row>
    <row r="311" spans="1:26" ht="34">
      <c r="A311" s="693" t="s">
        <v>2160</v>
      </c>
      <c r="B311" s="467" t="s">
        <v>951</v>
      </c>
      <c r="C311" s="475" t="s">
        <v>6688</v>
      </c>
      <c r="D311" s="180">
        <v>2</v>
      </c>
      <c r="E311" s="696" t="s">
        <v>506</v>
      </c>
      <c r="F311" s="475" t="s">
        <v>6689</v>
      </c>
      <c r="G311" s="1061"/>
      <c r="H311" s="893"/>
      <c r="I311" s="893"/>
      <c r="J311" s="893"/>
      <c r="K311" s="960"/>
      <c r="L311" s="960"/>
      <c r="M311" s="960"/>
      <c r="N311" s="963"/>
      <c r="O311" s="963"/>
      <c r="P311" s="963"/>
      <c r="Q311" s="963"/>
      <c r="R311" s="963"/>
      <c r="S311" s="963"/>
      <c r="T311" s="963"/>
      <c r="U311" s="963"/>
      <c r="V311" s="963"/>
      <c r="W311" s="963"/>
      <c r="X311" s="963"/>
      <c r="Y311" s="963"/>
      <c r="Z311" s="963"/>
    </row>
    <row r="312" spans="1:26" ht="16">
      <c r="A312" s="693"/>
      <c r="B312" s="467"/>
      <c r="C312" s="471" t="s">
        <v>5805</v>
      </c>
      <c r="D312" s="180">
        <v>2</v>
      </c>
      <c r="E312" s="696" t="s">
        <v>506</v>
      </c>
      <c r="F312" s="475"/>
      <c r="G312" s="1061"/>
      <c r="H312" s="893"/>
      <c r="I312" s="893"/>
      <c r="J312" s="893"/>
      <c r="K312" s="960"/>
      <c r="L312" s="960"/>
      <c r="M312" s="960"/>
      <c r="N312" s="963"/>
      <c r="O312" s="963"/>
      <c r="P312" s="963"/>
      <c r="Q312" s="963"/>
      <c r="R312" s="963"/>
      <c r="S312" s="963"/>
      <c r="T312" s="963"/>
      <c r="U312" s="963"/>
      <c r="V312" s="963"/>
      <c r="W312" s="963"/>
      <c r="X312" s="963"/>
      <c r="Y312" s="963"/>
      <c r="Z312" s="963"/>
    </row>
    <row r="313" spans="1:26" ht="16">
      <c r="A313" s="693"/>
      <c r="B313" s="467"/>
      <c r="C313" s="471" t="s">
        <v>954</v>
      </c>
      <c r="D313" s="180">
        <v>2</v>
      </c>
      <c r="E313" s="696" t="s">
        <v>506</v>
      </c>
      <c r="F313" s="475"/>
      <c r="G313" s="1061"/>
      <c r="H313" s="893"/>
      <c r="I313" s="893"/>
      <c r="J313" s="893"/>
      <c r="K313" s="960"/>
      <c r="L313" s="960"/>
      <c r="M313" s="960"/>
      <c r="N313" s="963"/>
      <c r="O313" s="963"/>
      <c r="P313" s="963"/>
      <c r="Q313" s="963"/>
      <c r="R313" s="963"/>
      <c r="S313" s="963"/>
      <c r="T313" s="963"/>
      <c r="U313" s="963"/>
      <c r="V313" s="963"/>
      <c r="W313" s="963"/>
      <c r="X313" s="963"/>
      <c r="Y313" s="963"/>
      <c r="Z313" s="963"/>
    </row>
    <row r="314" spans="1:26" ht="32">
      <c r="A314" s="693" t="s">
        <v>2162</v>
      </c>
      <c r="B314" s="735" t="s">
        <v>956</v>
      </c>
      <c r="C314" s="471" t="s">
        <v>957</v>
      </c>
      <c r="D314" s="180">
        <v>2</v>
      </c>
      <c r="E314" s="696" t="s">
        <v>469</v>
      </c>
      <c r="F314" s="1052"/>
      <c r="G314" s="1061"/>
      <c r="H314" s="893"/>
      <c r="I314" s="893"/>
      <c r="J314" s="893"/>
      <c r="K314" s="960"/>
      <c r="L314" s="960"/>
      <c r="M314" s="960"/>
      <c r="N314" s="963"/>
      <c r="O314" s="963"/>
      <c r="P314" s="963"/>
      <c r="Q314" s="963"/>
      <c r="R314" s="963"/>
      <c r="S314" s="963"/>
      <c r="T314" s="963"/>
      <c r="U314" s="963"/>
      <c r="V314" s="963"/>
      <c r="W314" s="963"/>
      <c r="X314" s="963"/>
      <c r="Y314" s="963"/>
      <c r="Z314" s="963"/>
    </row>
    <row r="315" spans="1:26" ht="19">
      <c r="A315" s="927" t="s">
        <v>91</v>
      </c>
      <c r="B315" s="1606" t="s">
        <v>92</v>
      </c>
      <c r="C315" s="1570"/>
      <c r="D315" s="1570"/>
      <c r="E315" s="1570"/>
      <c r="F315" s="1570"/>
      <c r="G315" s="1573"/>
      <c r="H315" s="816"/>
      <c r="I315" s="893">
        <f>SUM(D316:D319)</f>
        <v>8</v>
      </c>
      <c r="J315" s="893">
        <f>COUNT(D316:D319)*2</f>
        <v>8</v>
      </c>
      <c r="K315" s="960"/>
      <c r="L315" s="960"/>
      <c r="M315" s="960"/>
      <c r="N315" s="963"/>
      <c r="O315" s="963"/>
      <c r="P315" s="963"/>
      <c r="Q315" s="963"/>
      <c r="R315" s="963"/>
      <c r="S315" s="963"/>
      <c r="T315" s="963"/>
      <c r="U315" s="963"/>
      <c r="V315" s="963"/>
      <c r="W315" s="963"/>
      <c r="X315" s="963"/>
      <c r="Y315" s="963"/>
      <c r="Z315" s="963"/>
    </row>
    <row r="316" spans="1:26" ht="34">
      <c r="A316" s="927" t="s">
        <v>960</v>
      </c>
      <c r="B316" s="467" t="s">
        <v>961</v>
      </c>
      <c r="C316" s="471" t="s">
        <v>2163</v>
      </c>
      <c r="D316" s="180">
        <v>2</v>
      </c>
      <c r="E316" s="696" t="s">
        <v>611</v>
      </c>
      <c r="F316" s="1052"/>
      <c r="G316" s="1061"/>
      <c r="H316" s="893"/>
      <c r="I316" s="893"/>
      <c r="J316" s="893"/>
      <c r="K316" s="960"/>
      <c r="L316" s="960"/>
      <c r="M316" s="960"/>
      <c r="N316" s="963"/>
      <c r="O316" s="963"/>
      <c r="P316" s="963"/>
      <c r="Q316" s="963"/>
      <c r="R316" s="963"/>
      <c r="S316" s="963"/>
      <c r="T316" s="963"/>
      <c r="U316" s="963"/>
      <c r="V316" s="963"/>
      <c r="W316" s="963"/>
      <c r="X316" s="963"/>
      <c r="Y316" s="963"/>
      <c r="Z316" s="963"/>
    </row>
    <row r="317" spans="1:26" ht="34">
      <c r="A317" s="927" t="s">
        <v>962</v>
      </c>
      <c r="B317" s="467" t="s">
        <v>963</v>
      </c>
      <c r="C317" s="475" t="s">
        <v>3359</v>
      </c>
      <c r="D317" s="180">
        <v>2</v>
      </c>
      <c r="E317" s="696" t="s">
        <v>504</v>
      </c>
      <c r="F317" s="475" t="s">
        <v>6690</v>
      </c>
      <c r="G317" s="1061"/>
      <c r="H317" s="893"/>
      <c r="I317" s="893"/>
      <c r="J317" s="893"/>
      <c r="K317" s="960"/>
      <c r="L317" s="960"/>
      <c r="M317" s="960"/>
      <c r="N317" s="963"/>
      <c r="O317" s="963"/>
      <c r="P317" s="963"/>
      <c r="Q317" s="963"/>
      <c r="R317" s="963"/>
      <c r="S317" s="963"/>
      <c r="T317" s="963"/>
      <c r="U317" s="963"/>
      <c r="V317" s="963"/>
      <c r="W317" s="963"/>
      <c r="X317" s="963"/>
      <c r="Y317" s="963"/>
      <c r="Z317" s="963"/>
    </row>
    <row r="318" spans="1:26" ht="32">
      <c r="A318" s="927"/>
      <c r="B318" s="467"/>
      <c r="C318" s="475" t="s">
        <v>6691</v>
      </c>
      <c r="D318" s="180">
        <v>2</v>
      </c>
      <c r="E318" s="696" t="s">
        <v>561</v>
      </c>
      <c r="F318" s="475" t="s">
        <v>3362</v>
      </c>
      <c r="G318" s="1061"/>
      <c r="H318" s="893"/>
      <c r="I318" s="893"/>
      <c r="J318" s="893"/>
      <c r="K318" s="960"/>
      <c r="L318" s="960"/>
      <c r="M318" s="960"/>
      <c r="N318" s="963"/>
      <c r="O318" s="963"/>
      <c r="P318" s="963"/>
      <c r="Q318" s="963"/>
      <c r="R318" s="963"/>
      <c r="S318" s="963"/>
      <c r="T318" s="963"/>
      <c r="U318" s="963"/>
      <c r="V318" s="963"/>
      <c r="W318" s="963"/>
      <c r="X318" s="963"/>
      <c r="Y318" s="963"/>
      <c r="Z318" s="963"/>
    </row>
    <row r="319" spans="1:26" ht="48">
      <c r="A319" s="927" t="s">
        <v>964</v>
      </c>
      <c r="B319" s="471" t="s">
        <v>965</v>
      </c>
      <c r="C319" s="475" t="s">
        <v>3363</v>
      </c>
      <c r="D319" s="180">
        <v>2</v>
      </c>
      <c r="E319" s="696" t="s">
        <v>611</v>
      </c>
      <c r="F319" s="1052"/>
      <c r="G319" s="1061"/>
      <c r="H319" s="893"/>
      <c r="I319" s="893"/>
      <c r="J319" s="893"/>
      <c r="K319" s="960"/>
      <c r="L319" s="960"/>
      <c r="M319" s="960"/>
      <c r="N319" s="963"/>
      <c r="O319" s="963"/>
      <c r="P319" s="963"/>
      <c r="Q319" s="963"/>
      <c r="R319" s="963"/>
      <c r="S319" s="963"/>
      <c r="T319" s="963"/>
      <c r="U319" s="963"/>
      <c r="V319" s="963"/>
      <c r="W319" s="963"/>
      <c r="X319" s="963"/>
      <c r="Y319" s="963"/>
      <c r="Z319" s="963"/>
    </row>
    <row r="320" spans="1:26" ht="19">
      <c r="A320" s="927" t="s">
        <v>238</v>
      </c>
      <c r="B320" s="1606" t="s">
        <v>94</v>
      </c>
      <c r="C320" s="1570"/>
      <c r="D320" s="1570"/>
      <c r="E320" s="1570"/>
      <c r="F320" s="1570"/>
      <c r="G320" s="1573"/>
      <c r="H320" s="816"/>
      <c r="I320" s="893">
        <f>SUM(D321:D325)</f>
        <v>10</v>
      </c>
      <c r="J320" s="893">
        <f>COUNT(D321:D325)*2</f>
        <v>10</v>
      </c>
      <c r="K320" s="960"/>
      <c r="L320" s="960"/>
      <c r="M320" s="960"/>
      <c r="N320" s="963"/>
      <c r="O320" s="963"/>
      <c r="P320" s="963"/>
      <c r="Q320" s="963"/>
      <c r="R320" s="963"/>
      <c r="S320" s="963"/>
      <c r="T320" s="963"/>
      <c r="U320" s="963"/>
      <c r="V320" s="963"/>
      <c r="W320" s="963"/>
      <c r="X320" s="963"/>
      <c r="Y320" s="963"/>
      <c r="Z320" s="963"/>
    </row>
    <row r="321" spans="1:26" ht="17">
      <c r="A321" s="693" t="s">
        <v>2164</v>
      </c>
      <c r="B321" s="467" t="s">
        <v>2165</v>
      </c>
      <c r="C321" s="475" t="s">
        <v>3365</v>
      </c>
      <c r="D321" s="180">
        <v>2</v>
      </c>
      <c r="E321" s="696" t="s">
        <v>504</v>
      </c>
      <c r="F321" s="1052"/>
      <c r="G321" s="1061"/>
      <c r="H321" s="893"/>
      <c r="I321" s="893"/>
      <c r="J321" s="893"/>
      <c r="K321" s="960"/>
      <c r="L321" s="960"/>
      <c r="M321" s="960"/>
      <c r="N321" s="963"/>
      <c r="O321" s="963"/>
      <c r="P321" s="963"/>
      <c r="Q321" s="963"/>
      <c r="R321" s="963"/>
      <c r="S321" s="963"/>
      <c r="T321" s="963"/>
      <c r="U321" s="963"/>
      <c r="V321" s="963"/>
      <c r="W321" s="963"/>
      <c r="X321" s="963"/>
      <c r="Y321" s="963"/>
      <c r="Z321" s="963"/>
    </row>
    <row r="322" spans="1:26" ht="16">
      <c r="A322" s="693"/>
      <c r="B322" s="467"/>
      <c r="C322" s="475" t="s">
        <v>6692</v>
      </c>
      <c r="D322" s="180">
        <v>2</v>
      </c>
      <c r="E322" s="696" t="s">
        <v>504</v>
      </c>
      <c r="F322" s="1052"/>
      <c r="G322" s="1061"/>
      <c r="H322" s="893"/>
      <c r="I322" s="893"/>
      <c r="J322" s="893"/>
      <c r="K322" s="960"/>
      <c r="L322" s="960"/>
      <c r="M322" s="960"/>
      <c r="N322" s="963"/>
      <c r="O322" s="963"/>
      <c r="P322" s="963"/>
      <c r="Q322" s="963"/>
      <c r="R322" s="963"/>
      <c r="S322" s="963"/>
      <c r="T322" s="963"/>
      <c r="U322" s="963"/>
      <c r="V322" s="963"/>
      <c r="W322" s="963"/>
      <c r="X322" s="963"/>
      <c r="Y322" s="963"/>
      <c r="Z322" s="963"/>
    </row>
    <row r="323" spans="1:26" ht="34">
      <c r="A323" s="693" t="s">
        <v>2167</v>
      </c>
      <c r="B323" s="467" t="s">
        <v>970</v>
      </c>
      <c r="C323" s="475" t="s">
        <v>3368</v>
      </c>
      <c r="D323" s="180">
        <v>2</v>
      </c>
      <c r="E323" s="696" t="s">
        <v>504</v>
      </c>
      <c r="F323" s="1052"/>
      <c r="G323" s="1061"/>
      <c r="H323" s="893"/>
      <c r="I323" s="893"/>
      <c r="J323" s="893"/>
      <c r="K323" s="960"/>
      <c r="L323" s="960"/>
      <c r="M323" s="960"/>
      <c r="N323" s="963"/>
      <c r="O323" s="963"/>
      <c r="P323" s="963"/>
      <c r="Q323" s="963"/>
      <c r="R323" s="963"/>
      <c r="S323" s="963"/>
      <c r="T323" s="963"/>
      <c r="U323" s="963"/>
      <c r="V323" s="963"/>
      <c r="W323" s="963"/>
      <c r="X323" s="963"/>
      <c r="Y323" s="963"/>
      <c r="Z323" s="963"/>
    </row>
    <row r="324" spans="1:26" ht="32">
      <c r="A324" s="693" t="s">
        <v>972</v>
      </c>
      <c r="B324" s="471" t="s">
        <v>973</v>
      </c>
      <c r="C324" s="475" t="s">
        <v>974</v>
      </c>
      <c r="D324" s="180">
        <v>2</v>
      </c>
      <c r="E324" s="696" t="s">
        <v>599</v>
      </c>
      <c r="F324" s="1052"/>
      <c r="G324" s="1061"/>
      <c r="H324" s="893"/>
      <c r="I324" s="893"/>
      <c r="J324" s="893"/>
      <c r="K324" s="960"/>
      <c r="L324" s="960"/>
      <c r="M324" s="960"/>
      <c r="N324" s="963"/>
      <c r="O324" s="963"/>
      <c r="P324" s="963"/>
      <c r="Q324" s="963"/>
      <c r="R324" s="963"/>
      <c r="S324" s="963"/>
      <c r="T324" s="963"/>
      <c r="U324" s="963"/>
      <c r="V324" s="963"/>
      <c r="W324" s="963"/>
      <c r="X324" s="963"/>
      <c r="Y324" s="963"/>
      <c r="Z324" s="963"/>
    </row>
    <row r="325" spans="1:26" ht="64">
      <c r="A325" s="693"/>
      <c r="B325" s="735"/>
      <c r="C325" s="475" t="s">
        <v>4808</v>
      </c>
      <c r="D325" s="180">
        <v>2</v>
      </c>
      <c r="E325" s="180" t="s">
        <v>469</v>
      </c>
      <c r="F325" s="475" t="s">
        <v>4809</v>
      </c>
      <c r="G325" s="1061"/>
      <c r="H325" s="893"/>
      <c r="I325" s="893"/>
      <c r="J325" s="893"/>
      <c r="K325" s="960"/>
      <c r="L325" s="960"/>
      <c r="M325" s="960"/>
      <c r="N325" s="963"/>
      <c r="O325" s="963"/>
      <c r="P325" s="963"/>
      <c r="Q325" s="963"/>
      <c r="R325" s="963"/>
      <c r="S325" s="963"/>
      <c r="T325" s="963"/>
      <c r="U325" s="963"/>
      <c r="V325" s="963"/>
      <c r="W325" s="963"/>
      <c r="X325" s="963"/>
      <c r="Y325" s="963"/>
      <c r="Z325" s="963"/>
    </row>
    <row r="326" spans="1:26" ht="39.75" hidden="1" customHeight="1">
      <c r="A326" s="349" t="s">
        <v>95</v>
      </c>
      <c r="B326" s="1179" t="s">
        <v>96</v>
      </c>
      <c r="C326" s="1180"/>
      <c r="D326" s="1180"/>
      <c r="E326" s="1180"/>
      <c r="F326" s="1180"/>
      <c r="G326" s="1181"/>
      <c r="H326" s="1182"/>
      <c r="I326" s="105">
        <f>SUM(D327:D328)</f>
        <v>0</v>
      </c>
      <c r="J326" s="105">
        <f>COUNT(D327:D328)*2</f>
        <v>0</v>
      </c>
      <c r="K326" s="105"/>
      <c r="L326" s="106"/>
      <c r="M326" s="106"/>
      <c r="N326" s="106"/>
      <c r="O326" s="106"/>
      <c r="P326" s="106"/>
      <c r="Q326" s="106"/>
      <c r="R326" s="106"/>
      <c r="S326" s="106"/>
      <c r="T326" s="106"/>
      <c r="U326" s="106"/>
      <c r="V326" s="106"/>
      <c r="W326" s="106"/>
      <c r="X326" s="106"/>
      <c r="Y326" s="106"/>
      <c r="Z326" s="106"/>
    </row>
    <row r="327" spans="1:26" ht="46.5" hidden="1" customHeight="1">
      <c r="A327" s="310" t="s">
        <v>975</v>
      </c>
      <c r="B327" s="122" t="s">
        <v>976</v>
      </c>
      <c r="C327" s="141"/>
      <c r="D327" s="141"/>
      <c r="E327" s="141"/>
      <c r="F327" s="141"/>
      <c r="G327" s="141"/>
      <c r="H327" s="106"/>
      <c r="I327" s="105"/>
      <c r="J327" s="105"/>
      <c r="K327" s="105"/>
      <c r="L327" s="106"/>
      <c r="M327" s="106"/>
      <c r="N327" s="106"/>
      <c r="O327" s="106"/>
      <c r="P327" s="106"/>
      <c r="Q327" s="106"/>
      <c r="R327" s="106"/>
      <c r="S327" s="106"/>
      <c r="T327" s="106"/>
      <c r="U327" s="106"/>
      <c r="V327" s="106"/>
      <c r="W327" s="106"/>
      <c r="X327" s="106"/>
      <c r="Y327" s="106"/>
      <c r="Z327" s="106"/>
    </row>
    <row r="328" spans="1:26" ht="46.5" hidden="1" customHeight="1">
      <c r="A328" s="310" t="s">
        <v>977</v>
      </c>
      <c r="B328" s="122" t="s">
        <v>978</v>
      </c>
      <c r="C328" s="141"/>
      <c r="D328" s="141"/>
      <c r="E328" s="141"/>
      <c r="F328" s="141"/>
      <c r="G328" s="141"/>
      <c r="H328" s="106"/>
      <c r="I328" s="105"/>
      <c r="J328" s="105"/>
      <c r="K328" s="105"/>
      <c r="L328" s="106"/>
      <c r="M328" s="106"/>
      <c r="N328" s="106"/>
      <c r="O328" s="106"/>
      <c r="P328" s="106"/>
      <c r="Q328" s="106"/>
      <c r="R328" s="106"/>
      <c r="S328" s="106"/>
      <c r="T328" s="106"/>
      <c r="U328" s="106"/>
      <c r="V328" s="106"/>
      <c r="W328" s="106"/>
      <c r="X328" s="106"/>
      <c r="Y328" s="106"/>
      <c r="Z328" s="106"/>
    </row>
    <row r="329" spans="1:26" ht="39.75" hidden="1" customHeight="1">
      <c r="A329" s="350" t="s">
        <v>97</v>
      </c>
      <c r="B329" s="1179" t="s">
        <v>98</v>
      </c>
      <c r="C329" s="1180"/>
      <c r="D329" s="1180"/>
      <c r="E329" s="1180"/>
      <c r="F329" s="1180"/>
      <c r="G329" s="1181"/>
      <c r="H329" s="1182"/>
      <c r="I329" s="105">
        <f>SUM(D330:D331)</f>
        <v>0</v>
      </c>
      <c r="J329" s="105">
        <f>COUNT(D330:D331)*2</f>
        <v>0</v>
      </c>
      <c r="K329" s="105"/>
      <c r="L329" s="106"/>
      <c r="M329" s="106"/>
      <c r="N329" s="106"/>
      <c r="O329" s="106"/>
      <c r="P329" s="106"/>
      <c r="Q329" s="106"/>
      <c r="R329" s="106"/>
      <c r="S329" s="106"/>
      <c r="T329" s="106"/>
      <c r="U329" s="106"/>
      <c r="V329" s="106"/>
      <c r="W329" s="106"/>
      <c r="X329" s="106"/>
      <c r="Y329" s="106"/>
      <c r="Z329" s="106"/>
    </row>
    <row r="330" spans="1:26" ht="30.75" hidden="1" customHeight="1">
      <c r="A330" s="310" t="s">
        <v>979</v>
      </c>
      <c r="B330" s="122" t="s">
        <v>980</v>
      </c>
      <c r="C330" s="141"/>
      <c r="D330" s="141"/>
      <c r="E330" s="141"/>
      <c r="F330" s="141"/>
      <c r="G330" s="141"/>
      <c r="H330" s="106"/>
      <c r="I330" s="105"/>
      <c r="J330" s="105"/>
      <c r="K330" s="105"/>
      <c r="L330" s="106"/>
      <c r="M330" s="106"/>
      <c r="N330" s="106"/>
      <c r="O330" s="106"/>
      <c r="P330" s="106"/>
      <c r="Q330" s="106"/>
      <c r="R330" s="106"/>
      <c r="S330" s="106"/>
      <c r="T330" s="106"/>
      <c r="U330" s="106"/>
      <c r="V330" s="106"/>
      <c r="W330" s="106"/>
      <c r="X330" s="106"/>
      <c r="Y330" s="106"/>
      <c r="Z330" s="106"/>
    </row>
    <row r="331" spans="1:26" ht="46.5" hidden="1" customHeight="1">
      <c r="A331" s="310" t="s">
        <v>981</v>
      </c>
      <c r="B331" s="122" t="s">
        <v>982</v>
      </c>
      <c r="C331" s="141"/>
      <c r="D331" s="141"/>
      <c r="E331" s="141"/>
      <c r="F331" s="141"/>
      <c r="G331" s="141"/>
      <c r="H331" s="106"/>
      <c r="I331" s="105"/>
      <c r="J331" s="105"/>
      <c r="K331" s="105"/>
      <c r="L331" s="106"/>
      <c r="M331" s="106"/>
      <c r="N331" s="106"/>
      <c r="O331" s="106"/>
      <c r="P331" s="106"/>
      <c r="Q331" s="106"/>
      <c r="R331" s="106"/>
      <c r="S331" s="106"/>
      <c r="T331" s="106"/>
      <c r="U331" s="106"/>
      <c r="V331" s="106"/>
      <c r="W331" s="106"/>
      <c r="X331" s="106"/>
      <c r="Y331" s="106"/>
      <c r="Z331" s="106"/>
    </row>
    <row r="332" spans="1:26" ht="39.75" hidden="1" customHeight="1">
      <c r="A332" s="349" t="s">
        <v>2168</v>
      </c>
      <c r="B332" s="1179" t="s">
        <v>100</v>
      </c>
      <c r="C332" s="1180"/>
      <c r="D332" s="1180"/>
      <c r="E332" s="1180"/>
      <c r="F332" s="1180"/>
      <c r="G332" s="1181"/>
      <c r="H332" s="1182"/>
      <c r="I332" s="105">
        <f>SUM(D333:D335)</f>
        <v>0</v>
      </c>
      <c r="J332" s="105">
        <f>COUNT(D333:D335)*2</f>
        <v>0</v>
      </c>
      <c r="K332" s="105"/>
      <c r="L332" s="106"/>
      <c r="M332" s="106"/>
      <c r="N332" s="106"/>
      <c r="O332" s="106"/>
      <c r="P332" s="106"/>
      <c r="Q332" s="106"/>
      <c r="R332" s="106"/>
      <c r="S332" s="106"/>
      <c r="T332" s="106"/>
      <c r="U332" s="106"/>
      <c r="V332" s="106"/>
      <c r="W332" s="106"/>
      <c r="X332" s="106"/>
      <c r="Y332" s="106"/>
      <c r="Z332" s="106"/>
    </row>
    <row r="333" spans="1:26" ht="46.5" hidden="1" customHeight="1">
      <c r="A333" s="310" t="s">
        <v>2169</v>
      </c>
      <c r="B333" s="122" t="s">
        <v>984</v>
      </c>
      <c r="C333" s="141"/>
      <c r="D333" s="141"/>
      <c r="E333" s="141"/>
      <c r="F333" s="141"/>
      <c r="G333" s="141"/>
      <c r="H333" s="106"/>
      <c r="I333" s="105"/>
      <c r="J333" s="105"/>
      <c r="K333" s="105"/>
      <c r="L333" s="106"/>
      <c r="M333" s="106"/>
      <c r="N333" s="106"/>
      <c r="O333" s="106"/>
      <c r="P333" s="106"/>
      <c r="Q333" s="106"/>
      <c r="R333" s="106"/>
      <c r="S333" s="106"/>
      <c r="T333" s="106"/>
      <c r="U333" s="106"/>
      <c r="V333" s="106"/>
      <c r="W333" s="106"/>
      <c r="X333" s="106"/>
      <c r="Y333" s="106"/>
      <c r="Z333" s="106"/>
    </row>
    <row r="334" spans="1:26" ht="46.5" hidden="1" customHeight="1">
      <c r="A334" s="310" t="s">
        <v>986</v>
      </c>
      <c r="B334" s="122" t="s">
        <v>987</v>
      </c>
      <c r="C334" s="141"/>
      <c r="D334" s="141"/>
      <c r="E334" s="141"/>
      <c r="F334" s="141"/>
      <c r="G334" s="141"/>
      <c r="H334" s="106"/>
      <c r="I334" s="105"/>
      <c r="J334" s="105"/>
      <c r="K334" s="105"/>
      <c r="L334" s="106"/>
      <c r="M334" s="106"/>
      <c r="N334" s="106"/>
      <c r="O334" s="106"/>
      <c r="P334" s="106"/>
      <c r="Q334" s="106"/>
      <c r="R334" s="106"/>
      <c r="S334" s="106"/>
      <c r="T334" s="106"/>
      <c r="U334" s="106"/>
      <c r="V334" s="106"/>
      <c r="W334" s="106"/>
      <c r="X334" s="106"/>
      <c r="Y334" s="106"/>
      <c r="Z334" s="106"/>
    </row>
    <row r="335" spans="1:26" ht="46.5" hidden="1" customHeight="1">
      <c r="A335" s="310" t="s">
        <v>2170</v>
      </c>
      <c r="B335" s="491" t="s">
        <v>989</v>
      </c>
      <c r="C335" s="141"/>
      <c r="D335" s="141"/>
      <c r="E335" s="141"/>
      <c r="F335" s="141"/>
      <c r="G335" s="141"/>
      <c r="H335" s="106"/>
      <c r="I335" s="105"/>
      <c r="J335" s="105"/>
      <c r="K335" s="105"/>
      <c r="L335" s="106"/>
      <c r="M335" s="106"/>
      <c r="N335" s="106"/>
      <c r="O335" s="106"/>
      <c r="P335" s="106"/>
      <c r="Q335" s="106"/>
      <c r="R335" s="106"/>
      <c r="S335" s="106"/>
      <c r="T335" s="106"/>
      <c r="U335" s="106"/>
      <c r="V335" s="106"/>
      <c r="W335" s="106"/>
      <c r="X335" s="106"/>
      <c r="Y335" s="106"/>
      <c r="Z335" s="106"/>
    </row>
    <row r="336" spans="1:26" ht="19">
      <c r="A336" s="927" t="s">
        <v>239</v>
      </c>
      <c r="B336" s="1606" t="s">
        <v>102</v>
      </c>
      <c r="C336" s="1570"/>
      <c r="D336" s="1570"/>
      <c r="E336" s="1570"/>
      <c r="F336" s="1570"/>
      <c r="G336" s="1573"/>
      <c r="H336" s="816"/>
      <c r="I336" s="893">
        <f>SUM(D337:D341)</f>
        <v>10</v>
      </c>
      <c r="J336" s="893">
        <f>COUNT(D337:D341)*2</f>
        <v>10</v>
      </c>
      <c r="K336" s="960"/>
      <c r="L336" s="960"/>
      <c r="M336" s="960"/>
      <c r="N336" s="963"/>
      <c r="O336" s="963"/>
      <c r="P336" s="963"/>
      <c r="Q336" s="963"/>
      <c r="R336" s="963"/>
      <c r="S336" s="963"/>
      <c r="T336" s="963"/>
      <c r="U336" s="963"/>
      <c r="V336" s="963"/>
      <c r="W336" s="963"/>
      <c r="X336" s="963"/>
      <c r="Y336" s="963"/>
      <c r="Z336" s="963"/>
    </row>
    <row r="337" spans="1:26" ht="34">
      <c r="A337" s="927" t="s">
        <v>2171</v>
      </c>
      <c r="B337" s="161" t="s">
        <v>992</v>
      </c>
      <c r="C337" s="735" t="s">
        <v>4314</v>
      </c>
      <c r="D337" s="180">
        <v>2</v>
      </c>
      <c r="E337" s="736" t="s">
        <v>877</v>
      </c>
      <c r="F337" s="1056" t="s">
        <v>4315</v>
      </c>
      <c r="G337" s="1061"/>
      <c r="H337" s="893"/>
      <c r="I337" s="893"/>
      <c r="J337" s="893"/>
      <c r="K337" s="960"/>
      <c r="L337" s="960"/>
      <c r="M337" s="960"/>
      <c r="N337" s="963"/>
      <c r="O337" s="963"/>
      <c r="P337" s="963"/>
      <c r="Q337" s="963"/>
      <c r="R337" s="963"/>
      <c r="S337" s="963"/>
      <c r="T337" s="963"/>
      <c r="U337" s="963"/>
      <c r="V337" s="963"/>
      <c r="W337" s="963"/>
      <c r="X337" s="963"/>
      <c r="Y337" s="963"/>
      <c r="Z337" s="963"/>
    </row>
    <row r="338" spans="1:26" ht="17">
      <c r="A338" s="693"/>
      <c r="B338" s="467"/>
      <c r="C338" s="467" t="s">
        <v>3369</v>
      </c>
      <c r="D338" s="180">
        <v>2</v>
      </c>
      <c r="E338" s="696" t="s">
        <v>549</v>
      </c>
      <c r="F338" s="471"/>
      <c r="G338" s="1061"/>
      <c r="H338" s="893"/>
      <c r="I338" s="893"/>
      <c r="J338" s="893"/>
      <c r="K338" s="960"/>
      <c r="L338" s="960"/>
      <c r="M338" s="960"/>
      <c r="N338" s="963"/>
      <c r="O338" s="963"/>
      <c r="P338" s="963"/>
      <c r="Q338" s="963"/>
      <c r="R338" s="963"/>
      <c r="S338" s="963"/>
      <c r="T338" s="963"/>
      <c r="U338" s="963"/>
      <c r="V338" s="963"/>
      <c r="W338" s="963"/>
      <c r="X338" s="963"/>
      <c r="Y338" s="963"/>
      <c r="Z338" s="963"/>
    </row>
    <row r="339" spans="1:26" ht="48">
      <c r="A339" s="693" t="s">
        <v>2172</v>
      </c>
      <c r="B339" s="467" t="s">
        <v>995</v>
      </c>
      <c r="C339" s="471" t="s">
        <v>996</v>
      </c>
      <c r="D339" s="180">
        <v>2</v>
      </c>
      <c r="E339" s="696" t="s">
        <v>611</v>
      </c>
      <c r="F339" s="471" t="s">
        <v>997</v>
      </c>
      <c r="G339" s="1061"/>
      <c r="H339" s="893"/>
      <c r="I339" s="893"/>
      <c r="J339" s="893"/>
      <c r="K339" s="960"/>
      <c r="L339" s="960"/>
      <c r="M339" s="960"/>
      <c r="N339" s="963"/>
      <c r="O339" s="963"/>
      <c r="P339" s="963"/>
      <c r="Q339" s="963"/>
      <c r="R339" s="963"/>
      <c r="S339" s="963"/>
      <c r="T339" s="963"/>
      <c r="U339" s="963"/>
      <c r="V339" s="963"/>
      <c r="W339" s="963"/>
      <c r="X339" s="963"/>
      <c r="Y339" s="963"/>
      <c r="Z339" s="963"/>
    </row>
    <row r="340" spans="1:26" ht="16">
      <c r="A340" s="693"/>
      <c r="B340" s="467"/>
      <c r="C340" s="471" t="s">
        <v>998</v>
      </c>
      <c r="D340" s="180">
        <v>2</v>
      </c>
      <c r="E340" s="696" t="s">
        <v>549</v>
      </c>
      <c r="F340" s="1052"/>
      <c r="G340" s="1061"/>
      <c r="H340" s="893"/>
      <c r="I340" s="893"/>
      <c r="J340" s="893"/>
      <c r="K340" s="960"/>
      <c r="L340" s="960"/>
      <c r="M340" s="960"/>
      <c r="N340" s="963"/>
      <c r="O340" s="963"/>
      <c r="P340" s="963"/>
      <c r="Q340" s="963"/>
      <c r="R340" s="963"/>
      <c r="S340" s="963"/>
      <c r="T340" s="963"/>
      <c r="U340" s="963"/>
      <c r="V340" s="963"/>
      <c r="W340" s="963"/>
      <c r="X340" s="963"/>
      <c r="Y340" s="963"/>
      <c r="Z340" s="963"/>
    </row>
    <row r="341" spans="1:26" ht="51">
      <c r="A341" s="693" t="s">
        <v>2173</v>
      </c>
      <c r="B341" s="467" t="s">
        <v>1000</v>
      </c>
      <c r="C341" s="475" t="s">
        <v>1001</v>
      </c>
      <c r="D341" s="180">
        <v>2</v>
      </c>
      <c r="E341" s="696" t="s">
        <v>469</v>
      </c>
      <c r="F341" s="475"/>
      <c r="G341" s="1061"/>
      <c r="H341" s="893"/>
      <c r="I341" s="893"/>
      <c r="J341" s="893"/>
      <c r="K341" s="960"/>
      <c r="L341" s="960"/>
      <c r="M341" s="960"/>
      <c r="N341" s="963"/>
      <c r="O341" s="963"/>
      <c r="P341" s="963"/>
      <c r="Q341" s="963"/>
      <c r="R341" s="963"/>
      <c r="S341" s="963"/>
      <c r="T341" s="963"/>
      <c r="U341" s="963"/>
      <c r="V341" s="963"/>
      <c r="W341" s="963"/>
      <c r="X341" s="963"/>
      <c r="Y341" s="963"/>
      <c r="Z341" s="963"/>
    </row>
    <row r="342" spans="1:26" ht="19">
      <c r="A342" s="693" t="s">
        <v>103</v>
      </c>
      <c r="B342" s="1606" t="s">
        <v>104</v>
      </c>
      <c r="C342" s="1570"/>
      <c r="D342" s="1570"/>
      <c r="E342" s="1570"/>
      <c r="F342" s="1570"/>
      <c r="G342" s="1573"/>
      <c r="H342" s="816"/>
      <c r="I342" s="893">
        <f>SUM(D343:D344)</f>
        <v>2</v>
      </c>
      <c r="J342" s="893">
        <f>COUNT(D343:D344)*2</f>
        <v>2</v>
      </c>
      <c r="K342" s="960"/>
      <c r="L342" s="960"/>
      <c r="M342" s="960"/>
      <c r="N342" s="963"/>
      <c r="O342" s="963"/>
      <c r="P342" s="963"/>
      <c r="Q342" s="963"/>
      <c r="R342" s="963"/>
      <c r="S342" s="963"/>
      <c r="T342" s="963"/>
      <c r="U342" s="963"/>
      <c r="V342" s="963"/>
      <c r="W342" s="963"/>
      <c r="X342" s="963"/>
      <c r="Y342" s="963"/>
      <c r="Z342" s="963"/>
    </row>
    <row r="343" spans="1:26" ht="80">
      <c r="A343" s="693" t="s">
        <v>1002</v>
      </c>
      <c r="B343" s="471" t="s">
        <v>1003</v>
      </c>
      <c r="C343" s="475" t="s">
        <v>1004</v>
      </c>
      <c r="D343" s="180">
        <v>2</v>
      </c>
      <c r="E343" s="696" t="s">
        <v>599</v>
      </c>
      <c r="F343" s="471" t="s">
        <v>1005</v>
      </c>
      <c r="G343" s="1061"/>
      <c r="H343" s="893"/>
      <c r="I343" s="893"/>
      <c r="J343" s="893"/>
      <c r="K343" s="960"/>
      <c r="L343" s="960"/>
      <c r="M343" s="960"/>
      <c r="N343" s="963"/>
      <c r="O343" s="963"/>
      <c r="P343" s="963"/>
      <c r="Q343" s="963"/>
      <c r="R343" s="963"/>
      <c r="S343" s="963"/>
      <c r="T343" s="963"/>
      <c r="U343" s="963"/>
      <c r="V343" s="963"/>
      <c r="W343" s="963"/>
      <c r="X343" s="963"/>
      <c r="Y343" s="963"/>
      <c r="Z343" s="963"/>
    </row>
    <row r="344" spans="1:26" ht="28.5" hidden="1" customHeight="1">
      <c r="A344" s="310" t="s">
        <v>1006</v>
      </c>
      <c r="B344" s="207" t="s">
        <v>1007</v>
      </c>
      <c r="C344" s="141"/>
      <c r="D344" s="141"/>
      <c r="E344" s="141"/>
      <c r="F344" s="141"/>
      <c r="G344" s="141"/>
      <c r="H344" s="106"/>
      <c r="I344" s="105"/>
      <c r="J344" s="105"/>
      <c r="K344" s="105"/>
      <c r="L344" s="106"/>
      <c r="M344" s="106"/>
      <c r="N344" s="106"/>
      <c r="O344" s="106"/>
      <c r="P344" s="106"/>
      <c r="Q344" s="106"/>
      <c r="R344" s="106"/>
      <c r="S344" s="106"/>
      <c r="T344" s="106"/>
      <c r="U344" s="106"/>
      <c r="V344" s="106"/>
      <c r="W344" s="106"/>
      <c r="X344" s="106"/>
      <c r="Y344" s="106"/>
      <c r="Z344" s="106"/>
    </row>
    <row r="345" spans="1:26" ht="19">
      <c r="A345" s="1186"/>
      <c r="B345" s="1784" t="s">
        <v>1008</v>
      </c>
      <c r="C345" s="1570"/>
      <c r="D345" s="1570"/>
      <c r="E345" s="1570"/>
      <c r="F345" s="1570"/>
      <c r="G345" s="1571"/>
      <c r="H345" s="1178"/>
      <c r="I345" s="893">
        <f>I346+I355+I370+I383+I393+I396+I406+I418+I427+I438+I451+I458+I462+I477+I487+I496+I481+I503+I515+I522+I533+I540+I546</f>
        <v>222</v>
      </c>
      <c r="J345" s="893">
        <f>J346+J355+J370+J383+J393+J396+J406+J418+J427+J438+J451+J458+J462+J477+J487+J481+J496+J503+J515+J522+J533+J540+J546</f>
        <v>222</v>
      </c>
      <c r="K345" s="960"/>
      <c r="L345" s="960"/>
      <c r="M345" s="960"/>
      <c r="N345" s="963"/>
      <c r="O345" s="963"/>
      <c r="P345" s="963"/>
      <c r="Q345" s="963"/>
      <c r="R345" s="963"/>
      <c r="S345" s="963"/>
      <c r="T345" s="963"/>
      <c r="U345" s="963"/>
      <c r="V345" s="963"/>
      <c r="W345" s="963"/>
      <c r="X345" s="963"/>
      <c r="Y345" s="963"/>
      <c r="Z345" s="963"/>
    </row>
    <row r="346" spans="1:26" ht="19">
      <c r="A346" s="927" t="s">
        <v>241</v>
      </c>
      <c r="B346" s="1606" t="s">
        <v>107</v>
      </c>
      <c r="C346" s="1570"/>
      <c r="D346" s="1570"/>
      <c r="E346" s="1570"/>
      <c r="F346" s="1570"/>
      <c r="G346" s="1573"/>
      <c r="H346" s="816"/>
      <c r="I346" s="893">
        <f>SUM(D347:D354)</f>
        <v>14</v>
      </c>
      <c r="J346" s="893">
        <f>COUNT(D347:D354)*2</f>
        <v>14</v>
      </c>
      <c r="K346" s="960"/>
      <c r="L346" s="960"/>
      <c r="M346" s="960"/>
      <c r="N346" s="963"/>
      <c r="O346" s="963"/>
      <c r="P346" s="963"/>
      <c r="Q346" s="963"/>
      <c r="R346" s="963"/>
      <c r="S346" s="963"/>
      <c r="T346" s="963"/>
      <c r="U346" s="963"/>
      <c r="V346" s="963"/>
      <c r="W346" s="963"/>
      <c r="X346" s="963"/>
      <c r="Y346" s="963"/>
      <c r="Z346" s="963"/>
    </row>
    <row r="347" spans="1:26" ht="34">
      <c r="A347" s="693" t="s">
        <v>2175</v>
      </c>
      <c r="B347" s="467" t="s">
        <v>1010</v>
      </c>
      <c r="C347" s="471" t="s">
        <v>1011</v>
      </c>
      <c r="D347" s="180">
        <v>2</v>
      </c>
      <c r="E347" s="845" t="s">
        <v>877</v>
      </c>
      <c r="F347" s="963"/>
      <c r="G347" s="1061"/>
      <c r="H347" s="893"/>
      <c r="I347" s="893"/>
      <c r="J347" s="893"/>
      <c r="K347" s="960"/>
      <c r="L347" s="960"/>
      <c r="M347" s="960"/>
      <c r="N347" s="963"/>
      <c r="O347" s="963"/>
      <c r="P347" s="963"/>
      <c r="Q347" s="963"/>
      <c r="R347" s="963"/>
      <c r="S347" s="963"/>
      <c r="T347" s="963"/>
      <c r="U347" s="963"/>
      <c r="V347" s="963"/>
      <c r="W347" s="963"/>
      <c r="X347" s="963"/>
      <c r="Y347" s="963"/>
      <c r="Z347" s="963"/>
    </row>
    <row r="348" spans="1:26" ht="32">
      <c r="A348" s="693"/>
      <c r="B348" s="467"/>
      <c r="C348" s="471" t="s">
        <v>1012</v>
      </c>
      <c r="D348" s="180">
        <v>2</v>
      </c>
      <c r="E348" s="845" t="s">
        <v>877</v>
      </c>
      <c r="F348" s="471" t="s">
        <v>3371</v>
      </c>
      <c r="G348" s="1061"/>
      <c r="H348" s="893"/>
      <c r="I348" s="893"/>
      <c r="J348" s="893"/>
      <c r="K348" s="960"/>
      <c r="L348" s="960"/>
      <c r="M348" s="960"/>
      <c r="N348" s="963"/>
      <c r="O348" s="963"/>
      <c r="P348" s="963"/>
      <c r="Q348" s="963"/>
      <c r="R348" s="963"/>
      <c r="S348" s="963"/>
      <c r="T348" s="963"/>
      <c r="U348" s="963"/>
      <c r="V348" s="963"/>
      <c r="W348" s="963"/>
      <c r="X348" s="963"/>
      <c r="Y348" s="963"/>
      <c r="Z348" s="963"/>
    </row>
    <row r="349" spans="1:26" ht="30.75" hidden="1" customHeight="1">
      <c r="A349" s="310" t="s">
        <v>1014</v>
      </c>
      <c r="B349" s="122" t="s">
        <v>1015</v>
      </c>
      <c r="C349" s="122"/>
      <c r="D349" s="141"/>
      <c r="E349" s="106"/>
      <c r="F349" s="141"/>
      <c r="G349" s="141"/>
      <c r="H349" s="106"/>
      <c r="I349" s="105"/>
      <c r="J349" s="105"/>
      <c r="K349" s="105"/>
      <c r="L349" s="106"/>
      <c r="M349" s="106"/>
      <c r="N349" s="106"/>
      <c r="O349" s="106"/>
      <c r="P349" s="106"/>
      <c r="Q349" s="106"/>
      <c r="R349" s="106"/>
      <c r="S349" s="106"/>
      <c r="T349" s="106"/>
      <c r="U349" s="106"/>
      <c r="V349" s="106"/>
      <c r="W349" s="106"/>
      <c r="X349" s="106"/>
      <c r="Y349" s="106"/>
      <c r="Z349" s="106"/>
    </row>
    <row r="350" spans="1:26" ht="48">
      <c r="A350" s="693" t="s">
        <v>2192</v>
      </c>
      <c r="B350" s="467" t="s">
        <v>1017</v>
      </c>
      <c r="C350" s="475" t="s">
        <v>6693</v>
      </c>
      <c r="D350" s="180">
        <v>2</v>
      </c>
      <c r="E350" s="845" t="s">
        <v>599</v>
      </c>
      <c r="F350" s="475" t="s">
        <v>6694</v>
      </c>
      <c r="G350" s="1061"/>
      <c r="H350" s="893"/>
      <c r="I350" s="893"/>
      <c r="J350" s="893"/>
      <c r="K350" s="960"/>
      <c r="L350" s="960"/>
      <c r="M350" s="960"/>
      <c r="N350" s="963"/>
      <c r="O350" s="963"/>
      <c r="P350" s="963"/>
      <c r="Q350" s="963"/>
      <c r="R350" s="963"/>
      <c r="S350" s="963"/>
      <c r="T350" s="963"/>
      <c r="U350" s="963"/>
      <c r="V350" s="963"/>
      <c r="W350" s="963"/>
      <c r="X350" s="963"/>
      <c r="Y350" s="963"/>
      <c r="Z350" s="963"/>
    </row>
    <row r="351" spans="1:26" ht="16">
      <c r="A351" s="693"/>
      <c r="B351" s="467"/>
      <c r="C351" s="475" t="s">
        <v>4815</v>
      </c>
      <c r="D351" s="180">
        <v>2</v>
      </c>
      <c r="E351" s="845" t="s">
        <v>2786</v>
      </c>
      <c r="F351" s="475"/>
      <c r="G351" s="1061"/>
      <c r="H351" s="893"/>
      <c r="I351" s="893"/>
      <c r="J351" s="893"/>
      <c r="K351" s="960"/>
      <c r="L351" s="960"/>
      <c r="M351" s="960"/>
      <c r="N351" s="963"/>
      <c r="O351" s="963"/>
      <c r="P351" s="963"/>
      <c r="Q351" s="963"/>
      <c r="R351" s="963"/>
      <c r="S351" s="963"/>
      <c r="T351" s="963"/>
      <c r="U351" s="963"/>
      <c r="V351" s="963"/>
      <c r="W351" s="963"/>
      <c r="X351" s="963"/>
      <c r="Y351" s="963"/>
      <c r="Z351" s="963"/>
    </row>
    <row r="352" spans="1:26" ht="32">
      <c r="A352" s="693"/>
      <c r="B352" s="467"/>
      <c r="C352" s="471" t="s">
        <v>6695</v>
      </c>
      <c r="D352" s="180">
        <v>2</v>
      </c>
      <c r="E352" s="845" t="s">
        <v>2786</v>
      </c>
      <c r="F352" s="475"/>
      <c r="G352" s="1061"/>
      <c r="H352" s="893"/>
      <c r="I352" s="893"/>
      <c r="J352" s="893"/>
      <c r="K352" s="960"/>
      <c r="L352" s="960"/>
      <c r="M352" s="960"/>
      <c r="N352" s="963"/>
      <c r="O352" s="963"/>
      <c r="P352" s="963"/>
      <c r="Q352" s="963"/>
      <c r="R352" s="963"/>
      <c r="S352" s="963"/>
      <c r="T352" s="963"/>
      <c r="U352" s="963"/>
      <c r="V352" s="963"/>
      <c r="W352" s="963"/>
      <c r="X352" s="963"/>
      <c r="Y352" s="963"/>
      <c r="Z352" s="963"/>
    </row>
    <row r="353" spans="1:26" ht="16">
      <c r="A353" s="693"/>
      <c r="B353" s="467"/>
      <c r="C353" s="471" t="s">
        <v>1023</v>
      </c>
      <c r="D353" s="180">
        <v>2</v>
      </c>
      <c r="E353" s="780" t="s">
        <v>877</v>
      </c>
      <c r="F353" s="475"/>
      <c r="G353" s="1061"/>
      <c r="H353" s="893"/>
      <c r="I353" s="893"/>
      <c r="J353" s="893"/>
      <c r="K353" s="960"/>
      <c r="L353" s="960"/>
      <c r="M353" s="960"/>
      <c r="N353" s="963"/>
      <c r="O353" s="963"/>
      <c r="P353" s="963"/>
      <c r="Q353" s="963"/>
      <c r="R353" s="963"/>
      <c r="S353" s="963"/>
      <c r="T353" s="963"/>
      <c r="U353" s="963"/>
      <c r="V353" s="963"/>
      <c r="W353" s="963"/>
      <c r="X353" s="963"/>
      <c r="Y353" s="963"/>
      <c r="Z353" s="963"/>
    </row>
    <row r="354" spans="1:26" ht="34">
      <c r="A354" s="693" t="s">
        <v>2195</v>
      </c>
      <c r="B354" s="467" t="s">
        <v>1029</v>
      </c>
      <c r="C354" s="769" t="s">
        <v>5454</v>
      </c>
      <c r="D354" s="180">
        <v>2</v>
      </c>
      <c r="E354" s="845" t="s">
        <v>506</v>
      </c>
      <c r="F354" s="471" t="s">
        <v>6696</v>
      </c>
      <c r="G354" s="1061"/>
      <c r="H354" s="893"/>
      <c r="I354" s="893"/>
      <c r="J354" s="893"/>
      <c r="K354" s="960"/>
      <c r="L354" s="960"/>
      <c r="M354" s="960"/>
      <c r="N354" s="963"/>
      <c r="O354" s="963"/>
      <c r="P354" s="963"/>
      <c r="Q354" s="963"/>
      <c r="R354" s="963"/>
      <c r="S354" s="963"/>
      <c r="T354" s="963"/>
      <c r="U354" s="963"/>
      <c r="V354" s="963"/>
      <c r="W354" s="963"/>
      <c r="X354" s="963"/>
      <c r="Y354" s="963"/>
      <c r="Z354" s="963"/>
    </row>
    <row r="355" spans="1:26" ht="19">
      <c r="A355" s="927" t="s">
        <v>242</v>
      </c>
      <c r="B355" s="1606" t="s">
        <v>109</v>
      </c>
      <c r="C355" s="1570"/>
      <c r="D355" s="1570"/>
      <c r="E355" s="1570"/>
      <c r="F355" s="1570"/>
      <c r="G355" s="1573"/>
      <c r="H355" s="816"/>
      <c r="I355" s="893">
        <f>SUM(D356:D369)</f>
        <v>28</v>
      </c>
      <c r="J355" s="893">
        <f>COUNT(D356:D369)*2</f>
        <v>28</v>
      </c>
      <c r="K355" s="960"/>
      <c r="L355" s="960"/>
      <c r="M355" s="960"/>
      <c r="N355" s="963"/>
      <c r="O355" s="963"/>
      <c r="P355" s="963"/>
      <c r="Q355" s="963"/>
      <c r="R355" s="963"/>
      <c r="S355" s="963"/>
      <c r="T355" s="963"/>
      <c r="U355" s="963"/>
      <c r="V355" s="963"/>
      <c r="W355" s="963"/>
      <c r="X355" s="963"/>
      <c r="Y355" s="963"/>
      <c r="Z355" s="963"/>
    </row>
    <row r="356" spans="1:26" ht="64">
      <c r="A356" s="693" t="s">
        <v>2196</v>
      </c>
      <c r="B356" s="467" t="s">
        <v>1032</v>
      </c>
      <c r="C356" s="475" t="s">
        <v>4817</v>
      </c>
      <c r="D356" s="180">
        <v>2</v>
      </c>
      <c r="E356" s="737" t="s">
        <v>611</v>
      </c>
      <c r="F356" s="475" t="s">
        <v>6697</v>
      </c>
      <c r="G356" s="1061"/>
      <c r="H356" s="893"/>
      <c r="I356" s="893"/>
      <c r="J356" s="893"/>
      <c r="K356" s="960"/>
      <c r="L356" s="960"/>
      <c r="M356" s="960"/>
      <c r="N356" s="963"/>
      <c r="O356" s="963"/>
      <c r="P356" s="963"/>
      <c r="Q356" s="963"/>
      <c r="R356" s="963"/>
      <c r="S356" s="963"/>
      <c r="T356" s="963"/>
      <c r="U356" s="963"/>
      <c r="V356" s="963"/>
      <c r="W356" s="963"/>
      <c r="X356" s="963"/>
      <c r="Y356" s="963"/>
      <c r="Z356" s="963"/>
    </row>
    <row r="357" spans="1:26" ht="16">
      <c r="A357" s="693"/>
      <c r="B357" s="467"/>
      <c r="C357" s="475" t="s">
        <v>2182</v>
      </c>
      <c r="D357" s="180">
        <v>2</v>
      </c>
      <c r="E357" s="696" t="s">
        <v>877</v>
      </c>
      <c r="F357" s="475"/>
      <c r="G357" s="1061"/>
      <c r="H357" s="893"/>
      <c r="I357" s="893"/>
      <c r="J357" s="893"/>
      <c r="K357" s="960"/>
      <c r="L357" s="960"/>
      <c r="M357" s="960"/>
      <c r="N357" s="963"/>
      <c r="O357" s="963"/>
      <c r="P357" s="963"/>
      <c r="Q357" s="963"/>
      <c r="R357" s="963"/>
      <c r="S357" s="963"/>
      <c r="T357" s="963"/>
      <c r="U357" s="963"/>
      <c r="V357" s="963"/>
      <c r="W357" s="963"/>
      <c r="X357" s="963"/>
      <c r="Y357" s="963"/>
      <c r="Z357" s="963"/>
    </row>
    <row r="358" spans="1:26" ht="32">
      <c r="A358" s="693"/>
      <c r="B358" s="467"/>
      <c r="C358" s="475" t="s">
        <v>2184</v>
      </c>
      <c r="D358" s="180">
        <v>2</v>
      </c>
      <c r="E358" s="696" t="s">
        <v>877</v>
      </c>
      <c r="F358" s="475"/>
      <c r="G358" s="1061"/>
      <c r="H358" s="893"/>
      <c r="I358" s="893"/>
      <c r="J358" s="893"/>
      <c r="K358" s="960"/>
      <c r="L358" s="960"/>
      <c r="M358" s="960"/>
      <c r="N358" s="963"/>
      <c r="O358" s="963"/>
      <c r="P358" s="963"/>
      <c r="Q358" s="963"/>
      <c r="R358" s="963"/>
      <c r="S358" s="963"/>
      <c r="T358" s="963"/>
      <c r="U358" s="963"/>
      <c r="V358" s="963"/>
      <c r="W358" s="963"/>
      <c r="X358" s="963"/>
      <c r="Y358" s="963"/>
      <c r="Z358" s="963"/>
    </row>
    <row r="359" spans="1:26" ht="16">
      <c r="A359" s="693"/>
      <c r="B359" s="467"/>
      <c r="C359" s="267" t="s">
        <v>2186</v>
      </c>
      <c r="D359" s="180">
        <v>2</v>
      </c>
      <c r="E359" s="696" t="s">
        <v>877</v>
      </c>
      <c r="F359" s="475"/>
      <c r="G359" s="1061"/>
      <c r="H359" s="893"/>
      <c r="I359" s="893"/>
      <c r="J359" s="893"/>
      <c r="K359" s="960"/>
      <c r="L359" s="960"/>
      <c r="M359" s="960"/>
      <c r="N359" s="963"/>
      <c r="O359" s="963"/>
      <c r="P359" s="963"/>
      <c r="Q359" s="963"/>
      <c r="R359" s="963"/>
      <c r="S359" s="963"/>
      <c r="T359" s="963"/>
      <c r="U359" s="963"/>
      <c r="V359" s="963"/>
      <c r="W359" s="963"/>
      <c r="X359" s="963"/>
      <c r="Y359" s="963"/>
      <c r="Z359" s="963"/>
    </row>
    <row r="360" spans="1:26" ht="32">
      <c r="A360" s="693"/>
      <c r="B360" s="467"/>
      <c r="C360" s="475" t="s">
        <v>1035</v>
      </c>
      <c r="D360" s="180">
        <v>2</v>
      </c>
      <c r="E360" s="780" t="s">
        <v>611</v>
      </c>
      <c r="F360" s="475"/>
      <c r="G360" s="1061"/>
      <c r="H360" s="893"/>
      <c r="I360" s="893"/>
      <c r="J360" s="893"/>
      <c r="K360" s="960"/>
      <c r="L360" s="960"/>
      <c r="M360" s="960"/>
      <c r="N360" s="963"/>
      <c r="O360" s="963"/>
      <c r="P360" s="963"/>
      <c r="Q360" s="963"/>
      <c r="R360" s="963"/>
      <c r="S360" s="963"/>
      <c r="T360" s="963"/>
      <c r="U360" s="963"/>
      <c r="V360" s="963"/>
      <c r="W360" s="963"/>
      <c r="X360" s="963"/>
      <c r="Y360" s="963"/>
      <c r="Z360" s="963"/>
    </row>
    <row r="361" spans="1:26" ht="32">
      <c r="A361" s="693"/>
      <c r="B361" s="467"/>
      <c r="C361" s="475" t="s">
        <v>6698</v>
      </c>
      <c r="D361" s="180">
        <v>2</v>
      </c>
      <c r="E361" s="696" t="s">
        <v>877</v>
      </c>
      <c r="F361" s="475"/>
      <c r="G361" s="1061"/>
      <c r="H361" s="893"/>
      <c r="I361" s="893"/>
      <c r="J361" s="893"/>
      <c r="K361" s="960"/>
      <c r="L361" s="960"/>
      <c r="M361" s="960"/>
      <c r="N361" s="963"/>
      <c r="O361" s="963"/>
      <c r="P361" s="963"/>
      <c r="Q361" s="963"/>
      <c r="R361" s="963"/>
      <c r="S361" s="963"/>
      <c r="T361" s="963"/>
      <c r="U361" s="963"/>
      <c r="V361" s="963"/>
      <c r="W361" s="963"/>
      <c r="X361" s="963"/>
      <c r="Y361" s="963"/>
      <c r="Z361" s="963"/>
    </row>
    <row r="362" spans="1:26" ht="34">
      <c r="A362" s="693" t="s">
        <v>2198</v>
      </c>
      <c r="B362" s="467" t="s">
        <v>1038</v>
      </c>
      <c r="C362" s="475" t="s">
        <v>1039</v>
      </c>
      <c r="D362" s="180">
        <v>2</v>
      </c>
      <c r="E362" s="696" t="s">
        <v>496</v>
      </c>
      <c r="F362" s="720"/>
      <c r="G362" s="1061"/>
      <c r="H362" s="893"/>
      <c r="I362" s="893"/>
      <c r="J362" s="893"/>
      <c r="K362" s="960"/>
      <c r="L362" s="960"/>
      <c r="M362" s="960"/>
      <c r="N362" s="963"/>
      <c r="O362" s="963"/>
      <c r="P362" s="963"/>
      <c r="Q362" s="963"/>
      <c r="R362" s="963"/>
      <c r="S362" s="963"/>
      <c r="T362" s="963"/>
      <c r="U362" s="963"/>
      <c r="V362" s="963"/>
      <c r="W362" s="963"/>
      <c r="X362" s="963"/>
      <c r="Y362" s="963"/>
      <c r="Z362" s="963"/>
    </row>
    <row r="363" spans="1:26" ht="32">
      <c r="A363" s="693"/>
      <c r="B363" s="467"/>
      <c r="C363" s="475" t="s">
        <v>6699</v>
      </c>
      <c r="D363" s="180">
        <v>2</v>
      </c>
      <c r="E363" s="696" t="s">
        <v>1099</v>
      </c>
      <c r="F363" s="1052"/>
      <c r="G363" s="1061"/>
      <c r="H363" s="893"/>
      <c r="I363" s="893"/>
      <c r="J363" s="893"/>
      <c r="K363" s="960"/>
      <c r="L363" s="960"/>
      <c r="M363" s="960"/>
      <c r="N363" s="963"/>
      <c r="O363" s="963"/>
      <c r="P363" s="963"/>
      <c r="Q363" s="963"/>
      <c r="R363" s="963"/>
      <c r="S363" s="963"/>
      <c r="T363" s="963"/>
      <c r="U363" s="963"/>
      <c r="V363" s="963"/>
      <c r="W363" s="963"/>
      <c r="X363" s="963"/>
      <c r="Y363" s="963"/>
      <c r="Z363" s="963"/>
    </row>
    <row r="364" spans="1:26" ht="48">
      <c r="A364" s="693"/>
      <c r="B364" s="1045"/>
      <c r="C364" s="267" t="s">
        <v>1040</v>
      </c>
      <c r="D364" s="180">
        <v>2</v>
      </c>
      <c r="E364" s="846" t="s">
        <v>599</v>
      </c>
      <c r="F364" s="267" t="s">
        <v>1041</v>
      </c>
      <c r="G364" s="1191"/>
      <c r="H364" s="893"/>
      <c r="I364" s="893"/>
      <c r="J364" s="893"/>
      <c r="K364" s="960"/>
      <c r="L364" s="960"/>
      <c r="M364" s="960"/>
      <c r="N364" s="963"/>
      <c r="O364" s="963"/>
      <c r="P364" s="963"/>
      <c r="Q364" s="963"/>
      <c r="R364" s="963"/>
      <c r="S364" s="963"/>
      <c r="T364" s="963"/>
      <c r="U364" s="963"/>
      <c r="V364" s="963"/>
      <c r="W364" s="963"/>
      <c r="X364" s="963"/>
      <c r="Y364" s="963"/>
      <c r="Z364" s="963"/>
    </row>
    <row r="365" spans="1:26" ht="48">
      <c r="A365" s="693"/>
      <c r="B365" s="1045"/>
      <c r="C365" s="475" t="s">
        <v>1042</v>
      </c>
      <c r="D365" s="180">
        <v>2</v>
      </c>
      <c r="E365" s="696" t="s">
        <v>599</v>
      </c>
      <c r="F365" s="476" t="s">
        <v>1043</v>
      </c>
      <c r="G365" s="1191"/>
      <c r="H365" s="893"/>
      <c r="I365" s="893"/>
      <c r="J365" s="893"/>
      <c r="K365" s="960"/>
      <c r="L365" s="960"/>
      <c r="M365" s="960"/>
      <c r="N365" s="963"/>
      <c r="O365" s="963"/>
      <c r="P365" s="963"/>
      <c r="Q365" s="963"/>
      <c r="R365" s="963"/>
      <c r="S365" s="963"/>
      <c r="T365" s="963"/>
      <c r="U365" s="963"/>
      <c r="V365" s="963"/>
      <c r="W365" s="963"/>
      <c r="X365" s="963"/>
      <c r="Y365" s="963"/>
      <c r="Z365" s="963"/>
    </row>
    <row r="366" spans="1:26" ht="80">
      <c r="A366" s="693" t="s">
        <v>1044</v>
      </c>
      <c r="B366" s="467" t="s">
        <v>1045</v>
      </c>
      <c r="C366" s="475" t="s">
        <v>1046</v>
      </c>
      <c r="D366" s="180">
        <v>2</v>
      </c>
      <c r="E366" s="696" t="s">
        <v>599</v>
      </c>
      <c r="F366" s="475" t="s">
        <v>1047</v>
      </c>
      <c r="G366" s="1191"/>
      <c r="H366" s="893"/>
      <c r="I366" s="893"/>
      <c r="J366" s="893"/>
      <c r="K366" s="960"/>
      <c r="L366" s="960"/>
      <c r="M366" s="960"/>
      <c r="N366" s="963"/>
      <c r="O366" s="963"/>
      <c r="P366" s="963"/>
      <c r="Q366" s="963"/>
      <c r="R366" s="963"/>
      <c r="S366" s="963"/>
      <c r="T366" s="963"/>
      <c r="U366" s="963"/>
      <c r="V366" s="963"/>
      <c r="W366" s="963"/>
      <c r="X366" s="963"/>
      <c r="Y366" s="963"/>
      <c r="Z366" s="963"/>
    </row>
    <row r="367" spans="1:26" ht="144">
      <c r="A367" s="693"/>
      <c r="B367" s="1045"/>
      <c r="C367" s="340" t="s">
        <v>1048</v>
      </c>
      <c r="D367" s="180">
        <v>2</v>
      </c>
      <c r="E367" s="833" t="s">
        <v>877</v>
      </c>
      <c r="F367" s="475" t="s">
        <v>1049</v>
      </c>
      <c r="G367" s="1191"/>
      <c r="H367" s="893"/>
      <c r="I367" s="893"/>
      <c r="J367" s="893"/>
      <c r="K367" s="960"/>
      <c r="L367" s="960"/>
      <c r="M367" s="960"/>
      <c r="N367" s="963"/>
      <c r="O367" s="963"/>
      <c r="P367" s="963"/>
      <c r="Q367" s="963"/>
      <c r="R367" s="963"/>
      <c r="S367" s="963"/>
      <c r="T367" s="963"/>
      <c r="U367" s="963"/>
      <c r="V367" s="963"/>
      <c r="W367" s="963"/>
      <c r="X367" s="963"/>
      <c r="Y367" s="963"/>
      <c r="Z367" s="963"/>
    </row>
    <row r="368" spans="1:26" ht="64">
      <c r="A368" s="693"/>
      <c r="B368" s="1045"/>
      <c r="C368" s="475" t="s">
        <v>1050</v>
      </c>
      <c r="D368" s="180">
        <v>2</v>
      </c>
      <c r="E368" s="696" t="s">
        <v>877</v>
      </c>
      <c r="F368" s="475" t="s">
        <v>1051</v>
      </c>
      <c r="G368" s="1191"/>
      <c r="H368" s="893"/>
      <c r="I368" s="893"/>
      <c r="J368" s="893"/>
      <c r="K368" s="960"/>
      <c r="L368" s="960"/>
      <c r="M368" s="960"/>
      <c r="N368" s="963"/>
      <c r="O368" s="963"/>
      <c r="P368" s="963"/>
      <c r="Q368" s="963"/>
      <c r="R368" s="963"/>
      <c r="S368" s="963"/>
      <c r="T368" s="963"/>
      <c r="U368" s="963"/>
      <c r="V368" s="963"/>
      <c r="W368" s="963"/>
      <c r="X368" s="963"/>
      <c r="Y368" s="963"/>
      <c r="Z368" s="963"/>
    </row>
    <row r="369" spans="1:26" ht="32">
      <c r="A369" s="693"/>
      <c r="B369" s="1045"/>
      <c r="C369" s="267" t="s">
        <v>1052</v>
      </c>
      <c r="D369" s="180">
        <v>2</v>
      </c>
      <c r="E369" s="696" t="s">
        <v>599</v>
      </c>
      <c r="F369" s="475" t="s">
        <v>1053</v>
      </c>
      <c r="G369" s="1191"/>
      <c r="H369" s="893"/>
      <c r="I369" s="893"/>
      <c r="J369" s="893"/>
      <c r="K369" s="960"/>
      <c r="L369" s="960"/>
      <c r="M369" s="960"/>
      <c r="N369" s="963"/>
      <c r="O369" s="963"/>
      <c r="P369" s="963"/>
      <c r="Q369" s="963"/>
      <c r="R369" s="963"/>
      <c r="S369" s="963"/>
      <c r="T369" s="963"/>
      <c r="U369" s="963"/>
      <c r="V369" s="963"/>
      <c r="W369" s="963"/>
      <c r="X369" s="963"/>
      <c r="Y369" s="963"/>
      <c r="Z369" s="963"/>
    </row>
    <row r="370" spans="1:26" ht="19">
      <c r="A370" s="927" t="s">
        <v>244</v>
      </c>
      <c r="B370" s="1606" t="s">
        <v>111</v>
      </c>
      <c r="C370" s="1570"/>
      <c r="D370" s="1570"/>
      <c r="E370" s="1570"/>
      <c r="F370" s="1570"/>
      <c r="G370" s="1573"/>
      <c r="H370" s="816"/>
      <c r="I370" s="893">
        <f>SUM(D371:D382)</f>
        <v>22</v>
      </c>
      <c r="J370" s="893">
        <f>COUNT(D371:D382)*2</f>
        <v>22</v>
      </c>
      <c r="K370" s="960"/>
      <c r="L370" s="960"/>
      <c r="M370" s="960"/>
      <c r="N370" s="963"/>
      <c r="O370" s="963"/>
      <c r="P370" s="963"/>
      <c r="Q370" s="963"/>
      <c r="R370" s="963"/>
      <c r="S370" s="963"/>
      <c r="T370" s="963"/>
      <c r="U370" s="963"/>
      <c r="V370" s="963"/>
      <c r="W370" s="963"/>
      <c r="X370" s="963"/>
      <c r="Y370" s="963"/>
      <c r="Z370" s="963"/>
    </row>
    <row r="371" spans="1:26" ht="34">
      <c r="A371" s="927" t="s">
        <v>2201</v>
      </c>
      <c r="B371" s="161" t="s">
        <v>1055</v>
      </c>
      <c r="C371" s="769" t="s">
        <v>6700</v>
      </c>
      <c r="D371" s="180">
        <v>2</v>
      </c>
      <c r="E371" s="737" t="s">
        <v>599</v>
      </c>
      <c r="F371" s="769" t="s">
        <v>6701</v>
      </c>
      <c r="G371" s="1061"/>
      <c r="H371" s="893"/>
      <c r="I371" s="893"/>
      <c r="J371" s="893"/>
      <c r="K371" s="960"/>
      <c r="L371" s="960"/>
      <c r="M371" s="960"/>
      <c r="N371" s="963"/>
      <c r="O371" s="963"/>
      <c r="P371" s="963"/>
      <c r="Q371" s="963"/>
      <c r="R371" s="963"/>
      <c r="S371" s="963"/>
      <c r="T371" s="963"/>
      <c r="U371" s="963"/>
      <c r="V371" s="963"/>
      <c r="W371" s="963"/>
      <c r="X371" s="963"/>
      <c r="Y371" s="963"/>
      <c r="Z371" s="963"/>
    </row>
    <row r="372" spans="1:26" ht="64">
      <c r="A372" s="1053"/>
      <c r="B372" s="467"/>
      <c r="C372" s="475" t="s">
        <v>6702</v>
      </c>
      <c r="D372" s="180">
        <v>2</v>
      </c>
      <c r="E372" s="180" t="s">
        <v>611</v>
      </c>
      <c r="F372" s="475" t="s">
        <v>6703</v>
      </c>
      <c r="G372" s="1061"/>
      <c r="H372" s="893"/>
      <c r="I372" s="893"/>
      <c r="J372" s="893"/>
      <c r="K372" s="960"/>
      <c r="L372" s="960"/>
      <c r="M372" s="960"/>
      <c r="N372" s="963"/>
      <c r="O372" s="963"/>
      <c r="P372" s="963"/>
      <c r="Q372" s="963"/>
      <c r="R372" s="963"/>
      <c r="S372" s="963"/>
      <c r="T372" s="963"/>
      <c r="U372" s="963"/>
      <c r="V372" s="963"/>
      <c r="W372" s="963"/>
      <c r="X372" s="963"/>
      <c r="Y372" s="963"/>
      <c r="Z372" s="963"/>
    </row>
    <row r="373" spans="1:26" ht="48">
      <c r="A373" s="693" t="s">
        <v>2203</v>
      </c>
      <c r="B373" s="471" t="s">
        <v>1060</v>
      </c>
      <c r="C373" s="475" t="s">
        <v>1061</v>
      </c>
      <c r="D373" s="180">
        <v>2</v>
      </c>
      <c r="E373" s="180" t="s">
        <v>611</v>
      </c>
      <c r="F373" s="963"/>
      <c r="G373" s="1061"/>
      <c r="H373" s="893"/>
      <c r="I373" s="893"/>
      <c r="J373" s="893"/>
      <c r="K373" s="960"/>
      <c r="L373" s="960"/>
      <c r="M373" s="960"/>
      <c r="N373" s="963"/>
      <c r="O373" s="963"/>
      <c r="P373" s="963"/>
      <c r="Q373" s="963"/>
      <c r="R373" s="963"/>
      <c r="S373" s="963"/>
      <c r="T373" s="963"/>
      <c r="U373" s="963"/>
      <c r="V373" s="963"/>
      <c r="W373" s="963"/>
      <c r="X373" s="963"/>
      <c r="Y373" s="963"/>
      <c r="Z373" s="963"/>
    </row>
    <row r="374" spans="1:26" ht="112">
      <c r="A374" s="693"/>
      <c r="B374" s="735" t="s">
        <v>1175</v>
      </c>
      <c r="C374" s="769" t="s">
        <v>6704</v>
      </c>
      <c r="D374" s="180">
        <v>2</v>
      </c>
      <c r="E374" s="737" t="s">
        <v>4829</v>
      </c>
      <c r="F374" s="735" t="s">
        <v>6705</v>
      </c>
      <c r="G374" s="1061"/>
      <c r="H374" s="893"/>
      <c r="I374" s="893"/>
      <c r="J374" s="893"/>
      <c r="K374" s="960"/>
      <c r="L374" s="960"/>
      <c r="M374" s="960"/>
      <c r="N374" s="963"/>
      <c r="O374" s="963"/>
      <c r="P374" s="963"/>
      <c r="Q374" s="963"/>
      <c r="R374" s="963"/>
      <c r="S374" s="963"/>
      <c r="T374" s="963"/>
      <c r="U374" s="963"/>
      <c r="V374" s="963"/>
      <c r="W374" s="963"/>
      <c r="X374" s="963"/>
      <c r="Y374" s="963"/>
      <c r="Z374" s="963"/>
    </row>
    <row r="375" spans="1:26" ht="160">
      <c r="A375" s="693"/>
      <c r="B375" s="161"/>
      <c r="C375" s="769" t="s">
        <v>4831</v>
      </c>
      <c r="D375" s="180">
        <v>2</v>
      </c>
      <c r="E375" s="737" t="s">
        <v>1972</v>
      </c>
      <c r="F375" s="735" t="s">
        <v>6706</v>
      </c>
      <c r="G375" s="1061"/>
      <c r="H375" s="893"/>
      <c r="I375" s="893"/>
      <c r="J375" s="893"/>
      <c r="K375" s="960"/>
      <c r="L375" s="960"/>
      <c r="M375" s="960"/>
      <c r="N375" s="963"/>
      <c r="O375" s="963"/>
      <c r="P375" s="963"/>
      <c r="Q375" s="963"/>
      <c r="R375" s="963"/>
      <c r="S375" s="963"/>
      <c r="T375" s="963"/>
      <c r="U375" s="963"/>
      <c r="V375" s="963"/>
      <c r="W375" s="963"/>
      <c r="X375" s="963"/>
      <c r="Y375" s="963"/>
      <c r="Z375" s="963"/>
    </row>
    <row r="376" spans="1:26" ht="160">
      <c r="A376" s="693"/>
      <c r="B376" s="161"/>
      <c r="C376" s="769" t="s">
        <v>1066</v>
      </c>
      <c r="D376" s="180">
        <v>2</v>
      </c>
      <c r="E376" s="737" t="s">
        <v>877</v>
      </c>
      <c r="F376" s="735" t="s">
        <v>4834</v>
      </c>
      <c r="G376" s="1061"/>
      <c r="H376" s="893"/>
      <c r="I376" s="893"/>
      <c r="J376" s="893"/>
      <c r="K376" s="960"/>
      <c r="L376" s="960"/>
      <c r="M376" s="960"/>
      <c r="N376" s="963"/>
      <c r="O376" s="963"/>
      <c r="P376" s="963"/>
      <c r="Q376" s="963"/>
      <c r="R376" s="963"/>
      <c r="S376" s="963"/>
      <c r="T376" s="963"/>
      <c r="U376" s="963"/>
      <c r="V376" s="963"/>
      <c r="W376" s="963"/>
      <c r="X376" s="963"/>
      <c r="Y376" s="963"/>
      <c r="Z376" s="963"/>
    </row>
    <row r="377" spans="1:26" ht="32">
      <c r="A377" s="693"/>
      <c r="B377" s="161"/>
      <c r="C377" s="769" t="s">
        <v>6707</v>
      </c>
      <c r="D377" s="180">
        <v>2</v>
      </c>
      <c r="E377" s="844" t="s">
        <v>599</v>
      </c>
      <c r="F377" s="735" t="s">
        <v>6708</v>
      </c>
      <c r="G377" s="1061"/>
      <c r="H377" s="893"/>
      <c r="I377" s="893"/>
      <c r="J377" s="893"/>
      <c r="K377" s="960"/>
      <c r="L377" s="960"/>
      <c r="M377" s="960"/>
      <c r="N377" s="963"/>
      <c r="O377" s="963"/>
      <c r="P377" s="963"/>
      <c r="Q377" s="963"/>
      <c r="R377" s="963"/>
      <c r="S377" s="963"/>
      <c r="T377" s="963"/>
      <c r="U377" s="963"/>
      <c r="V377" s="963"/>
      <c r="W377" s="963"/>
      <c r="X377" s="963"/>
      <c r="Y377" s="963"/>
      <c r="Z377" s="963"/>
    </row>
    <row r="378" spans="1:26" ht="16">
      <c r="A378" s="1053"/>
      <c r="B378" s="161"/>
      <c r="C378" s="769" t="s">
        <v>2207</v>
      </c>
      <c r="D378" s="180">
        <v>2</v>
      </c>
      <c r="E378" s="736" t="s">
        <v>877</v>
      </c>
      <c r="F378" s="1056"/>
      <c r="G378" s="1061"/>
      <c r="H378" s="893"/>
      <c r="I378" s="893"/>
      <c r="J378" s="893"/>
      <c r="K378" s="960"/>
      <c r="L378" s="960"/>
      <c r="M378" s="960"/>
      <c r="N378" s="963"/>
      <c r="O378" s="963"/>
      <c r="P378" s="963"/>
      <c r="Q378" s="963"/>
      <c r="R378" s="963"/>
      <c r="S378" s="963"/>
      <c r="T378" s="963"/>
      <c r="U378" s="963"/>
      <c r="V378" s="963"/>
      <c r="W378" s="963"/>
      <c r="X378" s="963"/>
      <c r="Y378" s="963"/>
      <c r="Z378" s="963"/>
    </row>
    <row r="379" spans="1:26" ht="32">
      <c r="A379" s="693" t="s">
        <v>2209</v>
      </c>
      <c r="B379" s="161" t="s">
        <v>1071</v>
      </c>
      <c r="C379" s="769" t="s">
        <v>6709</v>
      </c>
      <c r="D379" s="180">
        <v>2</v>
      </c>
      <c r="E379" s="736" t="s">
        <v>611</v>
      </c>
      <c r="F379" s="769" t="s">
        <v>6710</v>
      </c>
      <c r="G379" s="1061"/>
      <c r="H379" s="893"/>
      <c r="I379" s="893"/>
      <c r="J379" s="893"/>
      <c r="K379" s="960"/>
      <c r="L379" s="960"/>
      <c r="M379" s="960"/>
      <c r="N379" s="963"/>
      <c r="O379" s="963"/>
      <c r="P379" s="963"/>
      <c r="Q379" s="963"/>
      <c r="R379" s="963"/>
      <c r="S379" s="963"/>
      <c r="T379" s="963"/>
      <c r="U379" s="963"/>
      <c r="V379" s="963"/>
      <c r="W379" s="963"/>
      <c r="X379" s="963"/>
      <c r="Y379" s="963"/>
      <c r="Z379" s="963"/>
    </row>
    <row r="380" spans="1:26" ht="51">
      <c r="A380" s="693"/>
      <c r="B380" s="467"/>
      <c r="C380" s="538" t="s">
        <v>6711</v>
      </c>
      <c r="D380" s="180">
        <v>2</v>
      </c>
      <c r="E380" s="696" t="s">
        <v>611</v>
      </c>
      <c r="F380" s="475" t="s">
        <v>6712</v>
      </c>
      <c r="G380" s="1061"/>
      <c r="H380" s="893"/>
      <c r="I380" s="893"/>
      <c r="J380" s="893"/>
      <c r="K380" s="960"/>
      <c r="L380" s="960"/>
      <c r="M380" s="960"/>
      <c r="N380" s="963"/>
      <c r="O380" s="963"/>
      <c r="P380" s="963"/>
      <c r="Q380" s="963"/>
      <c r="R380" s="963"/>
      <c r="S380" s="963"/>
      <c r="T380" s="963"/>
      <c r="U380" s="963"/>
      <c r="V380" s="963"/>
      <c r="W380" s="963"/>
      <c r="X380" s="963"/>
      <c r="Y380" s="963"/>
      <c r="Z380" s="963"/>
    </row>
    <row r="381" spans="1:26" ht="32">
      <c r="A381" s="693"/>
      <c r="B381" s="467"/>
      <c r="C381" s="475" t="s">
        <v>6713</v>
      </c>
      <c r="D381" s="180">
        <v>2</v>
      </c>
      <c r="E381" s="696" t="s">
        <v>611</v>
      </c>
      <c r="F381" s="475"/>
      <c r="G381" s="1061"/>
      <c r="H381" s="893"/>
      <c r="I381" s="893"/>
      <c r="J381" s="893"/>
      <c r="K381" s="960"/>
      <c r="L381" s="960"/>
      <c r="M381" s="960"/>
      <c r="N381" s="963"/>
      <c r="O381" s="963"/>
      <c r="P381" s="963"/>
      <c r="Q381" s="963"/>
      <c r="R381" s="963"/>
      <c r="S381" s="963"/>
      <c r="T381" s="963"/>
      <c r="U381" s="963"/>
      <c r="V381" s="963"/>
      <c r="W381" s="963"/>
      <c r="X381" s="963"/>
      <c r="Y381" s="963"/>
      <c r="Z381" s="963"/>
    </row>
    <row r="382" spans="1:26" ht="46.5" hidden="1" customHeight="1">
      <c r="A382" s="310" t="s">
        <v>1073</v>
      </c>
      <c r="B382" s="122" t="s">
        <v>1074</v>
      </c>
      <c r="C382" s="141"/>
      <c r="D382" s="141"/>
      <c r="E382" s="141"/>
      <c r="F382" s="141"/>
      <c r="G382" s="141"/>
      <c r="H382" s="106"/>
      <c r="I382" s="105"/>
      <c r="J382" s="105"/>
      <c r="K382" s="105"/>
      <c r="L382" s="106"/>
      <c r="M382" s="106"/>
      <c r="N382" s="106"/>
      <c r="O382" s="106"/>
      <c r="P382" s="106"/>
      <c r="Q382" s="106"/>
      <c r="R382" s="106"/>
      <c r="S382" s="106"/>
      <c r="T382" s="106"/>
      <c r="U382" s="106"/>
      <c r="V382" s="106"/>
      <c r="W382" s="106"/>
      <c r="X382" s="106"/>
      <c r="Y382" s="106"/>
      <c r="Z382" s="106"/>
    </row>
    <row r="383" spans="1:26" ht="19">
      <c r="A383" s="927" t="s">
        <v>246</v>
      </c>
      <c r="B383" s="1606" t="s">
        <v>113</v>
      </c>
      <c r="C383" s="1570"/>
      <c r="D383" s="1570"/>
      <c r="E383" s="1570"/>
      <c r="F383" s="1570"/>
      <c r="G383" s="1573"/>
      <c r="H383" s="816"/>
      <c r="I383" s="893">
        <f>SUM(D384:D392)</f>
        <v>18</v>
      </c>
      <c r="J383" s="893">
        <f>COUNT(D384:D392)*2</f>
        <v>18</v>
      </c>
      <c r="K383" s="960"/>
      <c r="L383" s="960"/>
      <c r="M383" s="960"/>
      <c r="N383" s="963"/>
      <c r="O383" s="963"/>
      <c r="P383" s="963"/>
      <c r="Q383" s="963"/>
      <c r="R383" s="963"/>
      <c r="S383" s="963"/>
      <c r="T383" s="963"/>
      <c r="U383" s="963"/>
      <c r="V383" s="963"/>
      <c r="W383" s="963"/>
      <c r="X383" s="963"/>
      <c r="Y383" s="963"/>
      <c r="Z383" s="963"/>
    </row>
    <row r="384" spans="1:26" ht="32">
      <c r="A384" s="693" t="s">
        <v>2213</v>
      </c>
      <c r="B384" s="983" t="s">
        <v>1076</v>
      </c>
      <c r="C384" s="983" t="s">
        <v>5816</v>
      </c>
      <c r="D384" s="180">
        <v>2</v>
      </c>
      <c r="E384" s="1192" t="s">
        <v>506</v>
      </c>
      <c r="F384" s="983" t="s">
        <v>1078</v>
      </c>
      <c r="G384" s="1061"/>
      <c r="H384" s="893"/>
      <c r="I384" s="893"/>
      <c r="J384" s="893"/>
      <c r="K384" s="960"/>
      <c r="L384" s="960"/>
      <c r="M384" s="960"/>
      <c r="N384" s="963"/>
      <c r="O384" s="963"/>
      <c r="P384" s="963"/>
      <c r="Q384" s="963"/>
      <c r="R384" s="963"/>
      <c r="S384" s="963"/>
      <c r="T384" s="963"/>
      <c r="U384" s="963"/>
      <c r="V384" s="963"/>
      <c r="W384" s="963"/>
      <c r="X384" s="963"/>
      <c r="Y384" s="963"/>
      <c r="Z384" s="963"/>
    </row>
    <row r="385" spans="1:26" ht="48">
      <c r="A385" s="693" t="s">
        <v>2214</v>
      </c>
      <c r="B385" s="983" t="s">
        <v>1080</v>
      </c>
      <c r="C385" s="983" t="s">
        <v>1081</v>
      </c>
      <c r="D385" s="180">
        <v>2</v>
      </c>
      <c r="E385" s="1192" t="s">
        <v>877</v>
      </c>
      <c r="F385" s="983" t="s">
        <v>1082</v>
      </c>
      <c r="G385" s="1061"/>
      <c r="H385" s="893"/>
      <c r="I385" s="893"/>
      <c r="J385" s="893"/>
      <c r="K385" s="960"/>
      <c r="L385" s="960"/>
      <c r="M385" s="960"/>
      <c r="N385" s="963"/>
      <c r="O385" s="963"/>
      <c r="P385" s="963"/>
      <c r="Q385" s="963"/>
      <c r="R385" s="963"/>
      <c r="S385" s="963"/>
      <c r="T385" s="963"/>
      <c r="U385" s="963"/>
      <c r="V385" s="963"/>
      <c r="W385" s="963"/>
      <c r="X385" s="963"/>
      <c r="Y385" s="963"/>
      <c r="Z385" s="963"/>
    </row>
    <row r="386" spans="1:26" ht="96">
      <c r="A386" s="693"/>
      <c r="B386" s="983"/>
      <c r="C386" s="983" t="s">
        <v>3388</v>
      </c>
      <c r="D386" s="180">
        <v>2</v>
      </c>
      <c r="E386" s="1192" t="s">
        <v>599</v>
      </c>
      <c r="F386" s="983" t="s">
        <v>1084</v>
      </c>
      <c r="G386" s="1061"/>
      <c r="H386" s="893"/>
      <c r="I386" s="893"/>
      <c r="J386" s="893"/>
      <c r="K386" s="960"/>
      <c r="L386" s="960"/>
      <c r="M386" s="960"/>
      <c r="N386" s="963"/>
      <c r="O386" s="963"/>
      <c r="P386" s="963"/>
      <c r="Q386" s="963"/>
      <c r="R386" s="963"/>
      <c r="S386" s="963"/>
      <c r="T386" s="963"/>
      <c r="U386" s="963"/>
      <c r="V386" s="963"/>
      <c r="W386" s="963"/>
      <c r="X386" s="963"/>
      <c r="Y386" s="963"/>
      <c r="Z386" s="963"/>
    </row>
    <row r="387" spans="1:26" ht="32">
      <c r="A387" s="693" t="s">
        <v>2215</v>
      </c>
      <c r="B387" s="983" t="s">
        <v>1086</v>
      </c>
      <c r="C387" s="471" t="s">
        <v>1087</v>
      </c>
      <c r="D387" s="180">
        <v>2</v>
      </c>
      <c r="E387" s="696" t="s">
        <v>599</v>
      </c>
      <c r="F387" s="1052"/>
      <c r="G387" s="1061"/>
      <c r="H387" s="893"/>
      <c r="I387" s="893"/>
      <c r="J387" s="893"/>
      <c r="K387" s="960"/>
      <c r="L387" s="960"/>
      <c r="M387" s="960"/>
      <c r="N387" s="963"/>
      <c r="O387" s="963"/>
      <c r="P387" s="963"/>
      <c r="Q387" s="963"/>
      <c r="R387" s="963"/>
      <c r="S387" s="963"/>
      <c r="T387" s="963"/>
      <c r="U387" s="963"/>
      <c r="V387" s="963"/>
      <c r="W387" s="963"/>
      <c r="X387" s="963"/>
      <c r="Y387" s="963"/>
      <c r="Z387" s="963"/>
    </row>
    <row r="388" spans="1:26" ht="16">
      <c r="A388" s="693"/>
      <c r="B388" s="1045"/>
      <c r="C388" s="471" t="s">
        <v>1088</v>
      </c>
      <c r="D388" s="180">
        <v>2</v>
      </c>
      <c r="E388" s="696" t="s">
        <v>877</v>
      </c>
      <c r="F388" s="1052"/>
      <c r="G388" s="1061"/>
      <c r="H388" s="893"/>
      <c r="I388" s="893"/>
      <c r="J388" s="893"/>
      <c r="K388" s="960"/>
      <c r="L388" s="960"/>
      <c r="M388" s="960"/>
      <c r="N388" s="963"/>
      <c r="O388" s="963"/>
      <c r="P388" s="963"/>
      <c r="Q388" s="963"/>
      <c r="R388" s="963"/>
      <c r="S388" s="963"/>
      <c r="T388" s="963"/>
      <c r="U388" s="963"/>
      <c r="V388" s="963"/>
      <c r="W388" s="963"/>
      <c r="X388" s="963"/>
      <c r="Y388" s="963"/>
      <c r="Z388" s="963"/>
    </row>
    <row r="389" spans="1:26" ht="16">
      <c r="A389" s="693"/>
      <c r="B389" s="1045"/>
      <c r="C389" s="471" t="s">
        <v>1089</v>
      </c>
      <c r="D389" s="180">
        <v>2</v>
      </c>
      <c r="E389" s="696" t="s">
        <v>599</v>
      </c>
      <c r="F389" s="1052"/>
      <c r="G389" s="1061"/>
      <c r="H389" s="893"/>
      <c r="I389" s="893"/>
      <c r="J389" s="893"/>
      <c r="K389" s="960"/>
      <c r="L389" s="960"/>
      <c r="M389" s="960"/>
      <c r="N389" s="963"/>
      <c r="O389" s="963"/>
      <c r="P389" s="963"/>
      <c r="Q389" s="963"/>
      <c r="R389" s="963"/>
      <c r="S389" s="963"/>
      <c r="T389" s="963"/>
      <c r="U389" s="963"/>
      <c r="V389" s="963"/>
      <c r="W389" s="963"/>
      <c r="X389" s="963"/>
      <c r="Y389" s="963"/>
      <c r="Z389" s="963"/>
    </row>
    <row r="390" spans="1:26" ht="32">
      <c r="A390" s="693" t="s">
        <v>2216</v>
      </c>
      <c r="B390" s="983" t="s">
        <v>1091</v>
      </c>
      <c r="C390" s="983" t="s">
        <v>1092</v>
      </c>
      <c r="D390" s="180">
        <v>2</v>
      </c>
      <c r="E390" s="696" t="s">
        <v>611</v>
      </c>
      <c r="F390" s="471" t="s">
        <v>1093</v>
      </c>
      <c r="G390" s="1061"/>
      <c r="H390" s="893"/>
      <c r="I390" s="893"/>
      <c r="J390" s="893"/>
      <c r="K390" s="960"/>
      <c r="L390" s="960"/>
      <c r="M390" s="960"/>
      <c r="N390" s="963"/>
      <c r="O390" s="963"/>
      <c r="P390" s="963"/>
      <c r="Q390" s="963"/>
      <c r="R390" s="963"/>
      <c r="S390" s="963"/>
      <c r="T390" s="963"/>
      <c r="U390" s="963"/>
      <c r="V390" s="963"/>
      <c r="W390" s="963"/>
      <c r="X390" s="963"/>
      <c r="Y390" s="963"/>
      <c r="Z390" s="963"/>
    </row>
    <row r="391" spans="1:26" ht="32">
      <c r="A391" s="693" t="s">
        <v>2217</v>
      </c>
      <c r="B391" s="983" t="s">
        <v>1095</v>
      </c>
      <c r="C391" s="983" t="s">
        <v>1096</v>
      </c>
      <c r="D391" s="180">
        <v>2</v>
      </c>
      <c r="E391" s="696" t="s">
        <v>611</v>
      </c>
      <c r="F391" s="471" t="s">
        <v>1097</v>
      </c>
      <c r="G391" s="1061"/>
      <c r="H391" s="893"/>
      <c r="I391" s="893"/>
      <c r="J391" s="893"/>
      <c r="K391" s="960"/>
      <c r="L391" s="960"/>
      <c r="M391" s="960"/>
      <c r="N391" s="963"/>
      <c r="O391" s="963"/>
      <c r="P391" s="963"/>
      <c r="Q391" s="963"/>
      <c r="R391" s="963"/>
      <c r="S391" s="963"/>
      <c r="T391" s="963"/>
      <c r="U391" s="963"/>
      <c r="V391" s="963"/>
      <c r="W391" s="963"/>
      <c r="X391" s="963"/>
      <c r="Y391" s="963"/>
      <c r="Z391" s="963"/>
    </row>
    <row r="392" spans="1:26" ht="32">
      <c r="A392" s="693"/>
      <c r="B392" s="983"/>
      <c r="C392" s="983" t="s">
        <v>1098</v>
      </c>
      <c r="D392" s="180">
        <v>2</v>
      </c>
      <c r="E392" s="696" t="s">
        <v>611</v>
      </c>
      <c r="F392" s="471" t="s">
        <v>1100</v>
      </c>
      <c r="G392" s="1193"/>
      <c r="H392" s="893"/>
      <c r="I392" s="893"/>
      <c r="J392" s="893"/>
      <c r="K392" s="960"/>
      <c r="L392" s="960"/>
      <c r="M392" s="960"/>
      <c r="N392" s="963"/>
      <c r="O392" s="963"/>
      <c r="P392" s="963"/>
      <c r="Q392" s="963"/>
      <c r="R392" s="963"/>
      <c r="S392" s="963"/>
      <c r="T392" s="963"/>
      <c r="U392" s="963"/>
      <c r="V392" s="963"/>
      <c r="W392" s="963"/>
      <c r="X392" s="963"/>
      <c r="Y392" s="963"/>
      <c r="Z392" s="963"/>
    </row>
    <row r="393" spans="1:26" ht="19">
      <c r="A393" s="927" t="s">
        <v>247</v>
      </c>
      <c r="B393" s="1606" t="s">
        <v>115</v>
      </c>
      <c r="C393" s="1570"/>
      <c r="D393" s="1570"/>
      <c r="E393" s="1570"/>
      <c r="F393" s="1570"/>
      <c r="G393" s="1573"/>
      <c r="H393" s="816"/>
      <c r="I393" s="893">
        <f>SUM(D394:D395)</f>
        <v>4</v>
      </c>
      <c r="J393" s="893">
        <f>COUNT(D394:D395)*2</f>
        <v>4</v>
      </c>
      <c r="K393" s="960"/>
      <c r="L393" s="960"/>
      <c r="M393" s="960"/>
      <c r="N393" s="963"/>
      <c r="O393" s="963"/>
      <c r="P393" s="963"/>
      <c r="Q393" s="963"/>
      <c r="R393" s="963"/>
      <c r="S393" s="963"/>
      <c r="T393" s="963"/>
      <c r="U393" s="963"/>
      <c r="V393" s="963"/>
      <c r="W393" s="963"/>
      <c r="X393" s="963"/>
      <c r="Y393" s="963"/>
      <c r="Z393" s="963"/>
    </row>
    <row r="394" spans="1:26" ht="48">
      <c r="A394" s="693" t="s">
        <v>2218</v>
      </c>
      <c r="B394" s="471" t="s">
        <v>1102</v>
      </c>
      <c r="C394" s="986" t="s">
        <v>1103</v>
      </c>
      <c r="D394" s="180">
        <v>2</v>
      </c>
      <c r="E394" s="696" t="s">
        <v>506</v>
      </c>
      <c r="F394" s="475" t="s">
        <v>6714</v>
      </c>
      <c r="G394" s="1061"/>
      <c r="H394" s="893"/>
      <c r="I394" s="893"/>
      <c r="J394" s="893"/>
      <c r="K394" s="960"/>
      <c r="L394" s="960"/>
      <c r="M394" s="960"/>
      <c r="N394" s="963"/>
      <c r="O394" s="963"/>
      <c r="P394" s="963"/>
      <c r="Q394" s="963"/>
      <c r="R394" s="963"/>
      <c r="S394" s="963"/>
      <c r="T394" s="963"/>
      <c r="U394" s="963"/>
      <c r="V394" s="963"/>
      <c r="W394" s="963"/>
      <c r="X394" s="963"/>
      <c r="Y394" s="963"/>
      <c r="Z394" s="963"/>
    </row>
    <row r="395" spans="1:26" ht="32">
      <c r="A395" s="693" t="s">
        <v>2219</v>
      </c>
      <c r="B395" s="471" t="s">
        <v>1106</v>
      </c>
      <c r="C395" s="471" t="s">
        <v>4349</v>
      </c>
      <c r="D395" s="180">
        <v>2</v>
      </c>
      <c r="E395" s="696" t="s">
        <v>506</v>
      </c>
      <c r="F395" s="471"/>
      <c r="G395" s="1061"/>
      <c r="H395" s="893"/>
      <c r="I395" s="893"/>
      <c r="J395" s="893"/>
      <c r="K395" s="960"/>
      <c r="L395" s="960"/>
      <c r="M395" s="960"/>
      <c r="N395" s="963"/>
      <c r="O395" s="963"/>
      <c r="P395" s="963"/>
      <c r="Q395" s="963"/>
      <c r="R395" s="963"/>
      <c r="S395" s="963"/>
      <c r="T395" s="963"/>
      <c r="U395" s="963"/>
      <c r="V395" s="963"/>
      <c r="W395" s="963"/>
      <c r="X395" s="963"/>
      <c r="Y395" s="963"/>
      <c r="Z395" s="963"/>
    </row>
    <row r="396" spans="1:26" ht="19">
      <c r="A396" s="927" t="s">
        <v>249</v>
      </c>
      <c r="B396" s="1606" t="s">
        <v>117</v>
      </c>
      <c r="C396" s="1570"/>
      <c r="D396" s="1570"/>
      <c r="E396" s="1570"/>
      <c r="F396" s="1570"/>
      <c r="G396" s="1573"/>
      <c r="H396" s="816"/>
      <c r="I396" s="893">
        <f>SUM(D397:D405)</f>
        <v>18</v>
      </c>
      <c r="J396" s="893">
        <f>COUNT(D397:D405)*2</f>
        <v>18</v>
      </c>
      <c r="K396" s="960"/>
      <c r="L396" s="960"/>
      <c r="M396" s="960"/>
      <c r="N396" s="963"/>
      <c r="O396" s="963"/>
      <c r="P396" s="963"/>
      <c r="Q396" s="963"/>
      <c r="R396" s="963"/>
      <c r="S396" s="963"/>
      <c r="T396" s="963"/>
      <c r="U396" s="963"/>
      <c r="V396" s="963"/>
      <c r="W396" s="963"/>
      <c r="X396" s="963"/>
      <c r="Y396" s="963"/>
      <c r="Z396" s="963"/>
    </row>
    <row r="397" spans="1:26" ht="32">
      <c r="A397" s="693" t="s">
        <v>2221</v>
      </c>
      <c r="B397" s="471" t="s">
        <v>1109</v>
      </c>
      <c r="C397" s="475" t="s">
        <v>3390</v>
      </c>
      <c r="D397" s="180">
        <v>2</v>
      </c>
      <c r="E397" s="696" t="s">
        <v>877</v>
      </c>
      <c r="F397" s="1052"/>
      <c r="G397" s="1061"/>
      <c r="H397" s="893"/>
      <c r="I397" s="893"/>
      <c r="J397" s="893"/>
      <c r="K397" s="960"/>
      <c r="L397" s="960"/>
      <c r="M397" s="960"/>
      <c r="N397" s="963"/>
      <c r="O397" s="963"/>
      <c r="P397" s="963"/>
      <c r="Q397" s="963"/>
      <c r="R397" s="963"/>
      <c r="S397" s="963"/>
      <c r="T397" s="963"/>
      <c r="U397" s="963"/>
      <c r="V397" s="963"/>
      <c r="W397" s="963"/>
      <c r="X397" s="963"/>
      <c r="Y397" s="963"/>
      <c r="Z397" s="963"/>
    </row>
    <row r="398" spans="1:26" ht="32">
      <c r="A398" s="693" t="s">
        <v>2226</v>
      </c>
      <c r="B398" s="471" t="s">
        <v>1113</v>
      </c>
      <c r="C398" s="471" t="s">
        <v>1114</v>
      </c>
      <c r="D398" s="180">
        <v>2</v>
      </c>
      <c r="E398" s="696" t="s">
        <v>877</v>
      </c>
      <c r="F398" s="471"/>
      <c r="G398" s="1061"/>
      <c r="H398" s="893"/>
      <c r="I398" s="893"/>
      <c r="J398" s="893"/>
      <c r="K398" s="960"/>
      <c r="L398" s="960"/>
      <c r="M398" s="960"/>
      <c r="N398" s="963"/>
      <c r="O398" s="963"/>
      <c r="P398" s="963"/>
      <c r="Q398" s="963"/>
      <c r="R398" s="963"/>
      <c r="S398" s="963"/>
      <c r="T398" s="963"/>
      <c r="U398" s="963"/>
      <c r="V398" s="963"/>
      <c r="W398" s="963"/>
      <c r="X398" s="963"/>
      <c r="Y398" s="963"/>
      <c r="Z398" s="963"/>
    </row>
    <row r="399" spans="1:26" ht="32">
      <c r="A399" s="693"/>
      <c r="B399" s="471"/>
      <c r="C399" s="471" t="s">
        <v>1115</v>
      </c>
      <c r="D399" s="180">
        <v>2</v>
      </c>
      <c r="E399" s="696" t="s">
        <v>599</v>
      </c>
      <c r="F399" s="471" t="s">
        <v>1116</v>
      </c>
      <c r="G399" s="1061"/>
      <c r="H399" s="893"/>
      <c r="I399" s="893"/>
      <c r="J399" s="893"/>
      <c r="K399" s="960"/>
      <c r="L399" s="960"/>
      <c r="M399" s="960"/>
      <c r="N399" s="963"/>
      <c r="O399" s="963"/>
      <c r="P399" s="963"/>
      <c r="Q399" s="963"/>
      <c r="R399" s="963"/>
      <c r="S399" s="963"/>
      <c r="T399" s="963"/>
      <c r="U399" s="963"/>
      <c r="V399" s="963"/>
      <c r="W399" s="963"/>
      <c r="X399" s="963"/>
      <c r="Y399" s="963"/>
      <c r="Z399" s="963"/>
    </row>
    <row r="400" spans="1:26" ht="16">
      <c r="A400" s="693"/>
      <c r="B400" s="471"/>
      <c r="C400" s="471" t="s">
        <v>3391</v>
      </c>
      <c r="D400" s="180">
        <v>2</v>
      </c>
      <c r="E400" s="696" t="s">
        <v>387</v>
      </c>
      <c r="F400" s="471"/>
      <c r="G400" s="1191"/>
      <c r="H400" s="893"/>
      <c r="I400" s="893"/>
      <c r="J400" s="893"/>
      <c r="K400" s="960"/>
      <c r="L400" s="960"/>
      <c r="M400" s="960"/>
      <c r="N400" s="963"/>
      <c r="O400" s="963"/>
      <c r="P400" s="963"/>
      <c r="Q400" s="963"/>
      <c r="R400" s="963"/>
      <c r="S400" s="963"/>
      <c r="T400" s="963"/>
      <c r="U400" s="963"/>
      <c r="V400" s="963"/>
      <c r="W400" s="963"/>
      <c r="X400" s="963"/>
      <c r="Y400" s="963"/>
      <c r="Z400" s="963"/>
    </row>
    <row r="401" spans="1:26" ht="48">
      <c r="A401" s="693" t="s">
        <v>1118</v>
      </c>
      <c r="B401" s="735" t="s">
        <v>1119</v>
      </c>
      <c r="C401" s="735" t="s">
        <v>1120</v>
      </c>
      <c r="D401" s="180">
        <v>2</v>
      </c>
      <c r="E401" s="736" t="s">
        <v>1099</v>
      </c>
      <c r="F401" s="150" t="s">
        <v>1121</v>
      </c>
      <c r="G401" s="1191"/>
      <c r="H401" s="893"/>
      <c r="I401" s="893"/>
      <c r="J401" s="893"/>
      <c r="K401" s="960"/>
      <c r="L401" s="960"/>
      <c r="M401" s="960"/>
      <c r="N401" s="963"/>
      <c r="O401" s="963"/>
      <c r="P401" s="963"/>
      <c r="Q401" s="963"/>
      <c r="R401" s="963"/>
      <c r="S401" s="963"/>
      <c r="T401" s="963"/>
      <c r="U401" s="963"/>
      <c r="V401" s="963"/>
      <c r="W401" s="963"/>
      <c r="X401" s="963"/>
      <c r="Y401" s="963"/>
      <c r="Z401" s="963"/>
    </row>
    <row r="402" spans="1:26" ht="144">
      <c r="A402" s="693"/>
      <c r="B402" s="735"/>
      <c r="C402" s="735" t="s">
        <v>2231</v>
      </c>
      <c r="D402" s="180">
        <v>2</v>
      </c>
      <c r="E402" s="736" t="s">
        <v>599</v>
      </c>
      <c r="F402" s="150" t="s">
        <v>2232</v>
      </c>
      <c r="G402" s="1191"/>
      <c r="H402" s="893"/>
      <c r="I402" s="893"/>
      <c r="J402" s="893"/>
      <c r="K402" s="960"/>
      <c r="L402" s="960"/>
      <c r="M402" s="960"/>
      <c r="N402" s="963"/>
      <c r="O402" s="963"/>
      <c r="P402" s="963"/>
      <c r="Q402" s="963"/>
      <c r="R402" s="963"/>
      <c r="S402" s="963"/>
      <c r="T402" s="963"/>
      <c r="U402" s="963"/>
      <c r="V402" s="963"/>
      <c r="W402" s="963"/>
      <c r="X402" s="963"/>
      <c r="Y402" s="963"/>
      <c r="Z402" s="963"/>
    </row>
    <row r="403" spans="1:26" ht="48">
      <c r="A403" s="693"/>
      <c r="B403" s="1049"/>
      <c r="C403" s="735" t="s">
        <v>2233</v>
      </c>
      <c r="D403" s="180">
        <v>2</v>
      </c>
      <c r="E403" s="736" t="s">
        <v>599</v>
      </c>
      <c r="F403" s="1194" t="s">
        <v>3392</v>
      </c>
      <c r="G403" s="1061"/>
      <c r="H403" s="893"/>
      <c r="I403" s="893"/>
      <c r="J403" s="893"/>
      <c r="K403" s="960"/>
      <c r="L403" s="960"/>
      <c r="M403" s="960"/>
      <c r="N403" s="963"/>
      <c r="O403" s="963"/>
      <c r="P403" s="963"/>
      <c r="Q403" s="963"/>
      <c r="R403" s="963"/>
      <c r="S403" s="963"/>
      <c r="T403" s="963"/>
      <c r="U403" s="963"/>
      <c r="V403" s="963"/>
      <c r="W403" s="963"/>
      <c r="X403" s="963"/>
      <c r="Y403" s="963"/>
      <c r="Z403" s="963"/>
    </row>
    <row r="404" spans="1:26" ht="144">
      <c r="A404" s="693"/>
      <c r="B404" s="1049"/>
      <c r="C404" s="735" t="s">
        <v>3393</v>
      </c>
      <c r="D404" s="180">
        <v>2</v>
      </c>
      <c r="E404" s="736" t="s">
        <v>599</v>
      </c>
      <c r="F404" s="1194" t="s">
        <v>6715</v>
      </c>
      <c r="G404" s="1061"/>
      <c r="H404" s="893"/>
      <c r="I404" s="893"/>
      <c r="J404" s="893"/>
      <c r="K404" s="960"/>
      <c r="L404" s="960"/>
      <c r="M404" s="960"/>
      <c r="N404" s="963"/>
      <c r="O404" s="963"/>
      <c r="P404" s="963"/>
      <c r="Q404" s="963"/>
      <c r="R404" s="963"/>
      <c r="S404" s="963"/>
      <c r="T404" s="963"/>
      <c r="U404" s="963"/>
      <c r="V404" s="963"/>
      <c r="W404" s="963"/>
      <c r="X404" s="963"/>
      <c r="Y404" s="963"/>
      <c r="Z404" s="963"/>
    </row>
    <row r="405" spans="1:26" ht="128">
      <c r="A405" s="693"/>
      <c r="B405" s="1049"/>
      <c r="C405" s="735" t="s">
        <v>2235</v>
      </c>
      <c r="D405" s="180">
        <v>2</v>
      </c>
      <c r="E405" s="736" t="s">
        <v>561</v>
      </c>
      <c r="F405" s="1194" t="s">
        <v>6716</v>
      </c>
      <c r="G405" s="1061"/>
      <c r="H405" s="893"/>
      <c r="I405" s="893"/>
      <c r="J405" s="893"/>
      <c r="K405" s="960"/>
      <c r="L405" s="960"/>
      <c r="M405" s="960"/>
      <c r="N405" s="963"/>
      <c r="O405" s="963"/>
      <c r="P405" s="963"/>
      <c r="Q405" s="963"/>
      <c r="R405" s="963"/>
      <c r="S405" s="963"/>
      <c r="T405" s="963"/>
      <c r="U405" s="963"/>
      <c r="V405" s="963"/>
      <c r="W405" s="963"/>
      <c r="X405" s="963"/>
      <c r="Y405" s="963"/>
      <c r="Z405" s="963"/>
    </row>
    <row r="406" spans="1:26" ht="19">
      <c r="A406" s="927" t="s">
        <v>250</v>
      </c>
      <c r="B406" s="1606" t="s">
        <v>119</v>
      </c>
      <c r="C406" s="1570"/>
      <c r="D406" s="1570"/>
      <c r="E406" s="1570"/>
      <c r="F406" s="1570"/>
      <c r="G406" s="1573"/>
      <c r="H406" s="816"/>
      <c r="I406" s="893">
        <f>SUM(D407:D417)</f>
        <v>20</v>
      </c>
      <c r="J406" s="893">
        <f>COUNT(D407:D417)*2</f>
        <v>20</v>
      </c>
      <c r="K406" s="960"/>
      <c r="L406" s="960"/>
      <c r="M406" s="960"/>
      <c r="N406" s="963"/>
      <c r="O406" s="963"/>
      <c r="P406" s="963"/>
      <c r="Q406" s="963"/>
      <c r="R406" s="963"/>
      <c r="S406" s="963"/>
      <c r="T406" s="963"/>
      <c r="U406" s="963"/>
      <c r="V406" s="963"/>
      <c r="W406" s="963"/>
      <c r="X406" s="963"/>
      <c r="Y406" s="963"/>
      <c r="Z406" s="963"/>
    </row>
    <row r="407" spans="1:26" ht="80">
      <c r="A407" s="693" t="s">
        <v>2238</v>
      </c>
      <c r="B407" s="467" t="s">
        <v>3811</v>
      </c>
      <c r="C407" s="983" t="s">
        <v>1124</v>
      </c>
      <c r="D407" s="180">
        <v>2</v>
      </c>
      <c r="E407" s="845" t="s">
        <v>387</v>
      </c>
      <c r="F407" s="983" t="s">
        <v>6717</v>
      </c>
      <c r="G407" s="1061"/>
      <c r="H407" s="893"/>
      <c r="I407" s="893"/>
      <c r="J407" s="893"/>
      <c r="K407" s="960"/>
      <c r="L407" s="960"/>
      <c r="M407" s="960"/>
      <c r="N407" s="963"/>
      <c r="O407" s="963"/>
      <c r="P407" s="963"/>
      <c r="Q407" s="963"/>
      <c r="R407" s="963"/>
      <c r="S407" s="963"/>
      <c r="T407" s="963"/>
      <c r="U407" s="963"/>
      <c r="V407" s="963"/>
      <c r="W407" s="963"/>
      <c r="X407" s="963"/>
      <c r="Y407" s="963"/>
      <c r="Z407" s="963"/>
    </row>
    <row r="408" spans="1:26" ht="48">
      <c r="A408" s="693"/>
      <c r="B408" s="467"/>
      <c r="C408" s="983" t="s">
        <v>1126</v>
      </c>
      <c r="D408" s="180">
        <v>2</v>
      </c>
      <c r="E408" s="845" t="s">
        <v>599</v>
      </c>
      <c r="F408" s="983" t="s">
        <v>1127</v>
      </c>
      <c r="G408" s="1061"/>
      <c r="H408" s="893"/>
      <c r="I408" s="893"/>
      <c r="J408" s="893"/>
      <c r="K408" s="960"/>
      <c r="L408" s="960"/>
      <c r="M408" s="960"/>
      <c r="N408" s="963"/>
      <c r="O408" s="963"/>
      <c r="P408" s="963"/>
      <c r="Q408" s="963"/>
      <c r="R408" s="963"/>
      <c r="S408" s="963"/>
      <c r="T408" s="963"/>
      <c r="U408" s="963"/>
      <c r="V408" s="963"/>
      <c r="W408" s="963"/>
      <c r="X408" s="963"/>
      <c r="Y408" s="963"/>
      <c r="Z408" s="963"/>
    </row>
    <row r="409" spans="1:26" ht="48">
      <c r="A409" s="693"/>
      <c r="B409" s="467"/>
      <c r="C409" s="983" t="s">
        <v>1128</v>
      </c>
      <c r="D409" s="180">
        <v>2</v>
      </c>
      <c r="E409" s="845" t="s">
        <v>599</v>
      </c>
      <c r="F409" s="983" t="s">
        <v>6718</v>
      </c>
      <c r="G409" s="1061"/>
      <c r="H409" s="893"/>
      <c r="I409" s="893"/>
      <c r="J409" s="893"/>
      <c r="K409" s="960"/>
      <c r="L409" s="960"/>
      <c r="M409" s="960"/>
      <c r="N409" s="963"/>
      <c r="O409" s="963"/>
      <c r="P409" s="963"/>
      <c r="Q409" s="963"/>
      <c r="R409" s="963"/>
      <c r="S409" s="963"/>
      <c r="T409" s="963"/>
      <c r="U409" s="963"/>
      <c r="V409" s="963"/>
      <c r="W409" s="963"/>
      <c r="X409" s="963"/>
      <c r="Y409" s="963"/>
      <c r="Z409" s="963"/>
    </row>
    <row r="410" spans="1:26" ht="34">
      <c r="A410" s="693" t="s">
        <v>2240</v>
      </c>
      <c r="B410" s="467" t="s">
        <v>1131</v>
      </c>
      <c r="C410" s="1045" t="s">
        <v>1132</v>
      </c>
      <c r="D410" s="180">
        <v>2</v>
      </c>
      <c r="E410" s="845" t="s">
        <v>877</v>
      </c>
      <c r="F410" s="1163"/>
      <c r="G410" s="1061"/>
      <c r="H410" s="893"/>
      <c r="I410" s="893"/>
      <c r="J410" s="893"/>
      <c r="K410" s="960"/>
      <c r="L410" s="960"/>
      <c r="M410" s="960"/>
      <c r="N410" s="963"/>
      <c r="O410" s="963"/>
      <c r="P410" s="963"/>
      <c r="Q410" s="963"/>
      <c r="R410" s="963"/>
      <c r="S410" s="963"/>
      <c r="T410" s="963"/>
      <c r="U410" s="963"/>
      <c r="V410" s="963"/>
      <c r="W410" s="963"/>
      <c r="X410" s="963"/>
      <c r="Y410" s="963"/>
      <c r="Z410" s="963"/>
    </row>
    <row r="411" spans="1:26" ht="32">
      <c r="A411" s="693"/>
      <c r="B411" s="467"/>
      <c r="C411" s="983" t="s">
        <v>1133</v>
      </c>
      <c r="D411" s="180">
        <v>2</v>
      </c>
      <c r="E411" s="845" t="s">
        <v>611</v>
      </c>
      <c r="F411" s="1163"/>
      <c r="G411" s="1061"/>
      <c r="H411" s="893"/>
      <c r="I411" s="893"/>
      <c r="J411" s="893"/>
      <c r="K411" s="960"/>
      <c r="L411" s="960"/>
      <c r="M411" s="960"/>
      <c r="N411" s="963"/>
      <c r="O411" s="963"/>
      <c r="P411" s="963"/>
      <c r="Q411" s="963"/>
      <c r="R411" s="963"/>
      <c r="S411" s="963"/>
      <c r="T411" s="963"/>
      <c r="U411" s="963"/>
      <c r="V411" s="963"/>
      <c r="W411" s="963"/>
      <c r="X411" s="963"/>
      <c r="Y411" s="963"/>
      <c r="Z411" s="963"/>
    </row>
    <row r="412" spans="1:26" ht="34">
      <c r="A412" s="693" t="s">
        <v>2241</v>
      </c>
      <c r="B412" s="467" t="s">
        <v>1135</v>
      </c>
      <c r="C412" s="1195" t="s">
        <v>1136</v>
      </c>
      <c r="D412" s="180">
        <v>2</v>
      </c>
      <c r="E412" s="845" t="s">
        <v>506</v>
      </c>
      <c r="F412" s="983"/>
      <c r="G412" s="1061"/>
      <c r="H412" s="893"/>
      <c r="I412" s="893"/>
      <c r="J412" s="893"/>
      <c r="K412" s="960"/>
      <c r="L412" s="960"/>
      <c r="M412" s="960"/>
      <c r="N412" s="963"/>
      <c r="O412" s="963"/>
      <c r="P412" s="963"/>
      <c r="Q412" s="963"/>
      <c r="R412" s="963"/>
      <c r="S412" s="963"/>
      <c r="T412" s="963"/>
      <c r="U412" s="963"/>
      <c r="V412" s="963"/>
      <c r="W412" s="963"/>
      <c r="X412" s="963"/>
      <c r="Y412" s="963"/>
      <c r="Z412" s="963"/>
    </row>
    <row r="413" spans="1:26" ht="48">
      <c r="A413" s="693"/>
      <c r="B413" s="467"/>
      <c r="C413" s="983" t="s">
        <v>1137</v>
      </c>
      <c r="D413" s="180">
        <v>2</v>
      </c>
      <c r="E413" s="845" t="s">
        <v>469</v>
      </c>
      <c r="F413" s="983" t="s">
        <v>1138</v>
      </c>
      <c r="G413" s="1061"/>
      <c r="H413" s="893"/>
      <c r="I413" s="893"/>
      <c r="J413" s="893"/>
      <c r="K413" s="960"/>
      <c r="L413" s="960"/>
      <c r="M413" s="960"/>
      <c r="N413" s="963"/>
      <c r="O413" s="963"/>
      <c r="P413" s="963"/>
      <c r="Q413" s="963"/>
      <c r="R413" s="963"/>
      <c r="S413" s="963"/>
      <c r="T413" s="963"/>
      <c r="U413" s="963"/>
      <c r="V413" s="963"/>
      <c r="W413" s="963"/>
      <c r="X413" s="963"/>
      <c r="Y413" s="963"/>
      <c r="Z413" s="963"/>
    </row>
    <row r="414" spans="1:26" ht="48">
      <c r="A414" s="693"/>
      <c r="B414" s="467"/>
      <c r="C414" s="983" t="s">
        <v>1139</v>
      </c>
      <c r="D414" s="180">
        <v>2</v>
      </c>
      <c r="E414" s="845" t="s">
        <v>469</v>
      </c>
      <c r="F414" s="983" t="s">
        <v>1140</v>
      </c>
      <c r="G414" s="1061"/>
      <c r="H414" s="893"/>
      <c r="I414" s="893"/>
      <c r="J414" s="893"/>
      <c r="K414" s="960"/>
      <c r="L414" s="960"/>
      <c r="M414" s="960"/>
      <c r="N414" s="963"/>
      <c r="O414" s="963"/>
      <c r="P414" s="963"/>
      <c r="Q414" s="963"/>
      <c r="R414" s="963"/>
      <c r="S414" s="963"/>
      <c r="T414" s="963"/>
      <c r="U414" s="963"/>
      <c r="V414" s="963"/>
      <c r="W414" s="963"/>
      <c r="X414" s="963"/>
      <c r="Y414" s="963"/>
      <c r="Z414" s="963"/>
    </row>
    <row r="415" spans="1:26" ht="32">
      <c r="A415" s="693"/>
      <c r="B415" s="983"/>
      <c r="C415" s="983" t="s">
        <v>1141</v>
      </c>
      <c r="D415" s="180">
        <v>2</v>
      </c>
      <c r="E415" s="983" t="s">
        <v>611</v>
      </c>
      <c r="F415" s="983" t="s">
        <v>1142</v>
      </c>
      <c r="G415" s="1061"/>
      <c r="H415" s="893"/>
      <c r="I415" s="893"/>
      <c r="J415" s="893"/>
      <c r="K415" s="960"/>
      <c r="L415" s="960"/>
      <c r="M415" s="960"/>
      <c r="N415" s="963"/>
      <c r="O415" s="963"/>
      <c r="P415" s="963"/>
      <c r="Q415" s="963"/>
      <c r="R415" s="963"/>
      <c r="S415" s="963"/>
      <c r="T415" s="963"/>
      <c r="U415" s="963"/>
      <c r="V415" s="963"/>
      <c r="W415" s="963"/>
      <c r="X415" s="963"/>
      <c r="Y415" s="963"/>
      <c r="Z415" s="963"/>
    </row>
    <row r="416" spans="1:26" ht="64">
      <c r="A416" s="693" t="s">
        <v>2247</v>
      </c>
      <c r="B416" s="467" t="s">
        <v>1144</v>
      </c>
      <c r="C416" s="475" t="s">
        <v>2886</v>
      </c>
      <c r="D416" s="180">
        <v>2</v>
      </c>
      <c r="E416" s="696" t="s">
        <v>599</v>
      </c>
      <c r="F416" s="471" t="s">
        <v>5822</v>
      </c>
      <c r="G416" s="1061"/>
      <c r="H416" s="893"/>
      <c r="I416" s="893"/>
      <c r="J416" s="893"/>
      <c r="K416" s="960"/>
      <c r="L416" s="960"/>
      <c r="M416" s="960"/>
      <c r="N416" s="963"/>
      <c r="O416" s="963"/>
      <c r="P416" s="963"/>
      <c r="Q416" s="963"/>
      <c r="R416" s="963"/>
      <c r="S416" s="963"/>
      <c r="T416" s="963"/>
      <c r="U416" s="963"/>
      <c r="V416" s="963"/>
      <c r="W416" s="963"/>
      <c r="X416" s="963"/>
      <c r="Y416" s="963"/>
      <c r="Z416" s="963"/>
    </row>
    <row r="417" spans="1:26" ht="30.75" hidden="1" customHeight="1">
      <c r="A417" s="310" t="s">
        <v>2248</v>
      </c>
      <c r="B417" s="122" t="s">
        <v>1147</v>
      </c>
      <c r="C417" s="141"/>
      <c r="D417" s="141"/>
      <c r="E417" s="141"/>
      <c r="F417" s="141"/>
      <c r="G417" s="141"/>
      <c r="H417" s="106"/>
      <c r="I417" s="105"/>
      <c r="J417" s="105"/>
      <c r="K417" s="105"/>
      <c r="L417" s="106"/>
      <c r="M417" s="106"/>
      <c r="N417" s="106"/>
      <c r="O417" s="106"/>
      <c r="P417" s="106"/>
      <c r="Q417" s="106"/>
      <c r="R417" s="106"/>
      <c r="S417" s="106"/>
      <c r="T417" s="106"/>
      <c r="U417" s="106"/>
      <c r="V417" s="106"/>
      <c r="W417" s="106"/>
      <c r="X417" s="106"/>
      <c r="Y417" s="106"/>
      <c r="Z417" s="106"/>
    </row>
    <row r="418" spans="1:26" ht="19">
      <c r="A418" s="927" t="s">
        <v>252</v>
      </c>
      <c r="B418" s="1606" t="s">
        <v>121</v>
      </c>
      <c r="C418" s="1570"/>
      <c r="D418" s="1570"/>
      <c r="E418" s="1570"/>
      <c r="F418" s="1570"/>
      <c r="G418" s="1573"/>
      <c r="H418" s="816"/>
      <c r="I418" s="893">
        <f>SUM(D419:D426)</f>
        <v>16</v>
      </c>
      <c r="J418" s="893">
        <f>COUNT(D419:D426)*2</f>
        <v>16</v>
      </c>
      <c r="K418" s="960"/>
      <c r="L418" s="960"/>
      <c r="M418" s="960"/>
      <c r="N418" s="963"/>
      <c r="O418" s="963"/>
      <c r="P418" s="963"/>
      <c r="Q418" s="963"/>
      <c r="R418" s="963"/>
      <c r="S418" s="963"/>
      <c r="T418" s="963"/>
      <c r="U418" s="963"/>
      <c r="V418" s="963"/>
      <c r="W418" s="963"/>
      <c r="X418" s="963"/>
      <c r="Y418" s="963"/>
      <c r="Z418" s="963"/>
    </row>
    <row r="419" spans="1:26" ht="34">
      <c r="A419" s="693" t="s">
        <v>2250</v>
      </c>
      <c r="B419" s="467" t="s">
        <v>1151</v>
      </c>
      <c r="C419" s="475" t="s">
        <v>6719</v>
      </c>
      <c r="D419" s="180">
        <v>2</v>
      </c>
      <c r="E419" s="696" t="s">
        <v>877</v>
      </c>
      <c r="F419" s="1072" t="s">
        <v>2252</v>
      </c>
      <c r="G419" s="1061"/>
      <c r="H419" s="893"/>
      <c r="I419" s="893"/>
      <c r="J419" s="893"/>
      <c r="K419" s="960"/>
      <c r="L419" s="960"/>
      <c r="M419" s="960"/>
      <c r="N419" s="963"/>
      <c r="O419" s="963"/>
      <c r="P419" s="963"/>
      <c r="Q419" s="963"/>
      <c r="R419" s="963"/>
      <c r="S419" s="963"/>
      <c r="T419" s="963"/>
      <c r="U419" s="963"/>
      <c r="V419" s="963"/>
      <c r="W419" s="963"/>
      <c r="X419" s="963"/>
      <c r="Y419" s="963"/>
      <c r="Z419" s="963"/>
    </row>
    <row r="420" spans="1:26" ht="34">
      <c r="A420" s="693" t="s">
        <v>2253</v>
      </c>
      <c r="B420" s="467" t="s">
        <v>1155</v>
      </c>
      <c r="C420" s="471" t="s">
        <v>1156</v>
      </c>
      <c r="D420" s="180">
        <v>2</v>
      </c>
      <c r="E420" s="696" t="s">
        <v>877</v>
      </c>
      <c r="F420" s="471" t="s">
        <v>5825</v>
      </c>
      <c r="G420" s="1061"/>
      <c r="H420" s="893"/>
      <c r="I420" s="893"/>
      <c r="J420" s="893"/>
      <c r="K420" s="960"/>
      <c r="L420" s="960"/>
      <c r="M420" s="960"/>
      <c r="N420" s="963"/>
      <c r="O420" s="963"/>
      <c r="P420" s="963"/>
      <c r="Q420" s="963"/>
      <c r="R420" s="963"/>
      <c r="S420" s="963"/>
      <c r="T420" s="963"/>
      <c r="U420" s="963"/>
      <c r="V420" s="963"/>
      <c r="W420" s="963"/>
      <c r="X420" s="963"/>
      <c r="Y420" s="963"/>
      <c r="Z420" s="963"/>
    </row>
    <row r="421" spans="1:26" ht="34">
      <c r="A421" s="693" t="s">
        <v>2255</v>
      </c>
      <c r="B421" s="467" t="s">
        <v>1159</v>
      </c>
      <c r="C421" s="471" t="s">
        <v>1160</v>
      </c>
      <c r="D421" s="180">
        <v>2</v>
      </c>
      <c r="E421" s="696" t="s">
        <v>877</v>
      </c>
      <c r="F421" s="471" t="s">
        <v>6720</v>
      </c>
      <c r="G421" s="1061"/>
      <c r="H421" s="893"/>
      <c r="I421" s="893"/>
      <c r="J421" s="893"/>
      <c r="K421" s="960"/>
      <c r="L421" s="960"/>
      <c r="M421" s="960"/>
      <c r="N421" s="963"/>
      <c r="O421" s="963"/>
      <c r="P421" s="963"/>
      <c r="Q421" s="963"/>
      <c r="R421" s="963"/>
      <c r="S421" s="963"/>
      <c r="T421" s="963"/>
      <c r="U421" s="963"/>
      <c r="V421" s="963"/>
      <c r="W421" s="963"/>
      <c r="X421" s="963"/>
      <c r="Y421" s="963"/>
      <c r="Z421" s="963"/>
    </row>
    <row r="422" spans="1:26" ht="34">
      <c r="A422" s="693" t="s">
        <v>2256</v>
      </c>
      <c r="B422" s="161" t="s">
        <v>1163</v>
      </c>
      <c r="C422" s="769" t="s">
        <v>4862</v>
      </c>
      <c r="D422" s="180">
        <v>2</v>
      </c>
      <c r="E422" s="696" t="s">
        <v>877</v>
      </c>
      <c r="F422" s="475" t="s">
        <v>6721</v>
      </c>
      <c r="G422" s="1061"/>
      <c r="H422" s="893"/>
      <c r="I422" s="893"/>
      <c r="J422" s="893"/>
      <c r="K422" s="960"/>
      <c r="L422" s="960"/>
      <c r="M422" s="960"/>
      <c r="N422" s="963"/>
      <c r="O422" s="963"/>
      <c r="P422" s="963"/>
      <c r="Q422" s="963"/>
      <c r="R422" s="963"/>
      <c r="S422" s="963"/>
      <c r="T422" s="963"/>
      <c r="U422" s="963"/>
      <c r="V422" s="963"/>
      <c r="W422" s="963"/>
      <c r="X422" s="963"/>
      <c r="Y422" s="963"/>
      <c r="Z422" s="963"/>
    </row>
    <row r="423" spans="1:26" ht="34">
      <c r="A423" s="693" t="s">
        <v>2258</v>
      </c>
      <c r="B423" s="467" t="s">
        <v>1167</v>
      </c>
      <c r="C423" s="475" t="s">
        <v>2895</v>
      </c>
      <c r="D423" s="180">
        <v>2</v>
      </c>
      <c r="E423" s="696" t="s">
        <v>496</v>
      </c>
      <c r="F423" s="475" t="s">
        <v>6722</v>
      </c>
      <c r="G423" s="1061"/>
      <c r="H423" s="893"/>
      <c r="I423" s="893"/>
      <c r="J423" s="893"/>
      <c r="K423" s="960"/>
      <c r="L423" s="960"/>
      <c r="M423" s="960"/>
      <c r="N423" s="963"/>
      <c r="O423" s="963"/>
      <c r="P423" s="963"/>
      <c r="Q423" s="963"/>
      <c r="R423" s="963"/>
      <c r="S423" s="963"/>
      <c r="T423" s="963"/>
      <c r="U423" s="963"/>
      <c r="V423" s="963"/>
      <c r="W423" s="963"/>
      <c r="X423" s="963"/>
      <c r="Y423" s="963"/>
      <c r="Z423" s="963"/>
    </row>
    <row r="424" spans="1:26" ht="112">
      <c r="A424" s="693" t="s">
        <v>2260</v>
      </c>
      <c r="B424" s="467" t="s">
        <v>1171</v>
      </c>
      <c r="C424" s="475" t="s">
        <v>2897</v>
      </c>
      <c r="D424" s="180">
        <v>2</v>
      </c>
      <c r="E424" s="696" t="s">
        <v>877</v>
      </c>
      <c r="F424" s="475" t="s">
        <v>6723</v>
      </c>
      <c r="G424" s="1061"/>
      <c r="H424" s="893"/>
      <c r="I424" s="893"/>
      <c r="J424" s="893"/>
      <c r="K424" s="960"/>
      <c r="L424" s="960"/>
      <c r="M424" s="960"/>
      <c r="N424" s="963"/>
      <c r="O424" s="963"/>
      <c r="P424" s="963"/>
      <c r="Q424" s="963"/>
      <c r="R424" s="963"/>
      <c r="S424" s="963"/>
      <c r="T424" s="963"/>
      <c r="U424" s="963"/>
      <c r="V424" s="963"/>
      <c r="W424" s="963"/>
      <c r="X424" s="963"/>
      <c r="Y424" s="963"/>
      <c r="Z424" s="963"/>
    </row>
    <row r="425" spans="1:26" ht="16">
      <c r="A425" s="693"/>
      <c r="B425" s="467"/>
      <c r="C425" s="471" t="s">
        <v>1174</v>
      </c>
      <c r="D425" s="180">
        <v>2</v>
      </c>
      <c r="E425" s="696" t="s">
        <v>877</v>
      </c>
      <c r="F425" s="1052"/>
      <c r="G425" s="1061"/>
      <c r="H425" s="893"/>
      <c r="I425" s="893"/>
      <c r="J425" s="893"/>
      <c r="K425" s="960"/>
      <c r="L425" s="960"/>
      <c r="M425" s="960"/>
      <c r="N425" s="963"/>
      <c r="O425" s="963"/>
      <c r="P425" s="963"/>
      <c r="Q425" s="963"/>
      <c r="R425" s="963"/>
      <c r="S425" s="963"/>
      <c r="T425" s="963"/>
      <c r="U425" s="963"/>
      <c r="V425" s="963"/>
      <c r="W425" s="963"/>
      <c r="X425" s="963"/>
      <c r="Y425" s="963"/>
      <c r="Z425" s="963"/>
    </row>
    <row r="426" spans="1:26" ht="34">
      <c r="A426" s="693" t="s">
        <v>2263</v>
      </c>
      <c r="B426" s="467" t="s">
        <v>1177</v>
      </c>
      <c r="C426" s="1073" t="s">
        <v>3405</v>
      </c>
      <c r="D426" s="180">
        <v>2</v>
      </c>
      <c r="E426" s="696" t="s">
        <v>469</v>
      </c>
      <c r="F426" s="1052"/>
      <c r="G426" s="1061"/>
      <c r="H426" s="893"/>
      <c r="I426" s="893"/>
      <c r="J426" s="893"/>
      <c r="K426" s="960"/>
      <c r="L426" s="960"/>
      <c r="M426" s="960"/>
      <c r="N426" s="963"/>
      <c r="O426" s="963"/>
      <c r="P426" s="963"/>
      <c r="Q426" s="963"/>
      <c r="R426" s="963"/>
      <c r="S426" s="963"/>
      <c r="T426" s="963"/>
      <c r="U426" s="963"/>
      <c r="V426" s="963"/>
      <c r="W426" s="963"/>
      <c r="X426" s="963"/>
      <c r="Y426" s="963"/>
      <c r="Z426" s="963"/>
    </row>
    <row r="427" spans="1:26" ht="19">
      <c r="A427" s="927" t="s">
        <v>2265</v>
      </c>
      <c r="B427" s="1606" t="s">
        <v>123</v>
      </c>
      <c r="C427" s="1570"/>
      <c r="D427" s="1570"/>
      <c r="E427" s="1570"/>
      <c r="F427" s="1570"/>
      <c r="G427" s="1573"/>
      <c r="H427" s="816"/>
      <c r="I427" s="893">
        <f>SUM(D428:D437)</f>
        <v>20</v>
      </c>
      <c r="J427" s="893">
        <f>COUNT(D428:D437)*2</f>
        <v>20</v>
      </c>
      <c r="K427" s="960"/>
      <c r="L427" s="960"/>
      <c r="M427" s="960"/>
      <c r="N427" s="963"/>
      <c r="O427" s="963"/>
      <c r="P427" s="963"/>
      <c r="Q427" s="963"/>
      <c r="R427" s="963"/>
      <c r="S427" s="963"/>
      <c r="T427" s="963"/>
      <c r="U427" s="963"/>
      <c r="V427" s="963"/>
      <c r="W427" s="963"/>
      <c r="X427" s="963"/>
      <c r="Y427" s="963"/>
      <c r="Z427" s="963"/>
    </row>
    <row r="428" spans="1:26" ht="32">
      <c r="A428" s="693" t="s">
        <v>2266</v>
      </c>
      <c r="B428" s="467" t="s">
        <v>1180</v>
      </c>
      <c r="C428" s="476" t="s">
        <v>6724</v>
      </c>
      <c r="D428" s="180">
        <v>2</v>
      </c>
      <c r="E428" s="696" t="s">
        <v>599</v>
      </c>
      <c r="F428" s="476" t="s">
        <v>6725</v>
      </c>
      <c r="G428" s="1061"/>
      <c r="H428" s="893"/>
      <c r="I428" s="893"/>
      <c r="J428" s="893"/>
      <c r="K428" s="960"/>
      <c r="L428" s="960"/>
      <c r="M428" s="960"/>
      <c r="N428" s="963"/>
      <c r="O428" s="963"/>
      <c r="P428" s="963"/>
      <c r="Q428" s="963"/>
      <c r="R428" s="963"/>
      <c r="S428" s="963"/>
      <c r="T428" s="963"/>
      <c r="U428" s="963"/>
      <c r="V428" s="963"/>
      <c r="W428" s="963"/>
      <c r="X428" s="963"/>
      <c r="Y428" s="963"/>
      <c r="Z428" s="963"/>
    </row>
    <row r="429" spans="1:26" ht="16">
      <c r="A429" s="693"/>
      <c r="B429" s="467"/>
      <c r="C429" s="471" t="s">
        <v>3406</v>
      </c>
      <c r="D429" s="180">
        <v>2</v>
      </c>
      <c r="E429" s="696" t="s">
        <v>599</v>
      </c>
      <c r="F429" s="1052"/>
      <c r="G429" s="1061"/>
      <c r="H429" s="893"/>
      <c r="I429" s="893"/>
      <c r="J429" s="893"/>
      <c r="K429" s="960"/>
      <c r="L429" s="960"/>
      <c r="M429" s="960"/>
      <c r="N429" s="963"/>
      <c r="O429" s="963"/>
      <c r="P429" s="963"/>
      <c r="Q429" s="963"/>
      <c r="R429" s="963"/>
      <c r="S429" s="963"/>
      <c r="T429" s="963"/>
      <c r="U429" s="963"/>
      <c r="V429" s="963"/>
      <c r="W429" s="963"/>
      <c r="X429" s="963"/>
      <c r="Y429" s="963"/>
      <c r="Z429" s="963"/>
    </row>
    <row r="430" spans="1:26" ht="16">
      <c r="A430" s="693"/>
      <c r="B430" s="467"/>
      <c r="C430" s="476" t="s">
        <v>6726</v>
      </c>
      <c r="D430" s="180">
        <v>2</v>
      </c>
      <c r="E430" s="696" t="s">
        <v>599</v>
      </c>
      <c r="F430" s="1052"/>
      <c r="G430" s="1061"/>
      <c r="H430" s="893"/>
      <c r="I430" s="893"/>
      <c r="J430" s="893"/>
      <c r="K430" s="960"/>
      <c r="L430" s="960"/>
      <c r="M430" s="960"/>
      <c r="N430" s="963"/>
      <c r="O430" s="963"/>
      <c r="P430" s="963"/>
      <c r="Q430" s="963"/>
      <c r="R430" s="963"/>
      <c r="S430" s="963"/>
      <c r="T430" s="963"/>
      <c r="U430" s="963"/>
      <c r="V430" s="963"/>
      <c r="W430" s="963"/>
      <c r="X430" s="963"/>
      <c r="Y430" s="963"/>
      <c r="Z430" s="963"/>
    </row>
    <row r="431" spans="1:26" ht="16">
      <c r="A431" s="693"/>
      <c r="B431" s="467"/>
      <c r="C431" s="476" t="s">
        <v>1184</v>
      </c>
      <c r="D431" s="180">
        <v>2</v>
      </c>
      <c r="E431" s="696" t="s">
        <v>561</v>
      </c>
      <c r="F431" s="1052"/>
      <c r="G431" s="1061"/>
      <c r="H431" s="893"/>
      <c r="I431" s="893"/>
      <c r="J431" s="893"/>
      <c r="K431" s="960"/>
      <c r="L431" s="960"/>
      <c r="M431" s="960"/>
      <c r="N431" s="963"/>
      <c r="O431" s="963"/>
      <c r="P431" s="963"/>
      <c r="Q431" s="963"/>
      <c r="R431" s="963"/>
      <c r="S431" s="963"/>
      <c r="T431" s="963"/>
      <c r="U431" s="963"/>
      <c r="V431" s="963"/>
      <c r="W431" s="963"/>
      <c r="X431" s="963"/>
      <c r="Y431" s="963"/>
      <c r="Z431" s="963"/>
    </row>
    <row r="432" spans="1:26" ht="32">
      <c r="A432" s="693"/>
      <c r="B432" s="467"/>
      <c r="C432" s="1041" t="s">
        <v>1185</v>
      </c>
      <c r="D432" s="180">
        <v>2</v>
      </c>
      <c r="E432" s="696" t="s">
        <v>599</v>
      </c>
      <c r="F432" s="1052"/>
      <c r="G432" s="1061"/>
      <c r="H432" s="893"/>
      <c r="I432" s="893"/>
      <c r="J432" s="893"/>
      <c r="K432" s="960"/>
      <c r="L432" s="960"/>
      <c r="M432" s="960"/>
      <c r="N432" s="963"/>
      <c r="O432" s="963"/>
      <c r="P432" s="963"/>
      <c r="Q432" s="963"/>
      <c r="R432" s="963"/>
      <c r="S432" s="963"/>
      <c r="T432" s="963"/>
      <c r="U432" s="963"/>
      <c r="V432" s="963"/>
      <c r="W432" s="963"/>
      <c r="X432" s="963"/>
      <c r="Y432" s="963"/>
      <c r="Z432" s="963"/>
    </row>
    <row r="433" spans="1:26" ht="34">
      <c r="A433" s="693" t="s">
        <v>2267</v>
      </c>
      <c r="B433" s="467" t="s">
        <v>1187</v>
      </c>
      <c r="C433" s="471" t="s">
        <v>1188</v>
      </c>
      <c r="D433" s="180">
        <v>2</v>
      </c>
      <c r="E433" s="696" t="s">
        <v>1189</v>
      </c>
      <c r="F433" s="471" t="s">
        <v>1190</v>
      </c>
      <c r="G433" s="1061"/>
      <c r="H433" s="893"/>
      <c r="I433" s="893"/>
      <c r="J433" s="893"/>
      <c r="K433" s="960"/>
      <c r="L433" s="960"/>
      <c r="M433" s="960"/>
      <c r="N433" s="963"/>
      <c r="O433" s="963"/>
      <c r="P433" s="963"/>
      <c r="Q433" s="963"/>
      <c r="R433" s="963"/>
      <c r="S433" s="963"/>
      <c r="T433" s="963"/>
      <c r="U433" s="963"/>
      <c r="V433" s="963"/>
      <c r="W433" s="963"/>
      <c r="X433" s="963"/>
      <c r="Y433" s="963"/>
      <c r="Z433" s="963"/>
    </row>
    <row r="434" spans="1:26" ht="32">
      <c r="A434" s="693"/>
      <c r="B434" s="467"/>
      <c r="C434" s="475" t="s">
        <v>1191</v>
      </c>
      <c r="D434" s="180">
        <v>2</v>
      </c>
      <c r="E434" s="696" t="s">
        <v>877</v>
      </c>
      <c r="F434" s="475"/>
      <c r="G434" s="1061"/>
      <c r="H434" s="893"/>
      <c r="I434" s="893"/>
      <c r="J434" s="893"/>
      <c r="K434" s="960"/>
      <c r="L434" s="960"/>
      <c r="M434" s="960"/>
      <c r="N434" s="963"/>
      <c r="O434" s="963"/>
      <c r="P434" s="963"/>
      <c r="Q434" s="963"/>
      <c r="R434" s="963"/>
      <c r="S434" s="963"/>
      <c r="T434" s="963"/>
      <c r="U434" s="963"/>
      <c r="V434" s="963"/>
      <c r="W434" s="963"/>
      <c r="X434" s="963"/>
      <c r="Y434" s="963"/>
      <c r="Z434" s="963"/>
    </row>
    <row r="435" spans="1:26" ht="32">
      <c r="A435" s="693"/>
      <c r="B435" s="467"/>
      <c r="C435" s="471" t="s">
        <v>6727</v>
      </c>
      <c r="D435" s="180">
        <v>2</v>
      </c>
      <c r="E435" s="696" t="s">
        <v>599</v>
      </c>
      <c r="F435" s="471"/>
      <c r="G435" s="1061"/>
      <c r="H435" s="893"/>
      <c r="I435" s="893"/>
      <c r="J435" s="893"/>
      <c r="K435" s="960"/>
      <c r="L435" s="960"/>
      <c r="M435" s="960"/>
      <c r="N435" s="963"/>
      <c r="O435" s="963"/>
      <c r="P435" s="963"/>
      <c r="Q435" s="963"/>
      <c r="R435" s="963"/>
      <c r="S435" s="963"/>
      <c r="T435" s="963"/>
      <c r="U435" s="963"/>
      <c r="V435" s="963"/>
      <c r="W435" s="963"/>
      <c r="X435" s="963"/>
      <c r="Y435" s="963"/>
      <c r="Z435" s="963"/>
    </row>
    <row r="436" spans="1:26" ht="34">
      <c r="A436" s="693" t="s">
        <v>2268</v>
      </c>
      <c r="B436" s="467" t="s">
        <v>1194</v>
      </c>
      <c r="C436" s="475" t="s">
        <v>3412</v>
      </c>
      <c r="D436" s="180">
        <v>2</v>
      </c>
      <c r="E436" s="696" t="s">
        <v>561</v>
      </c>
      <c r="F436" s="1052"/>
      <c r="G436" s="1061"/>
      <c r="H436" s="893"/>
      <c r="I436" s="893"/>
      <c r="J436" s="893"/>
      <c r="K436" s="960"/>
      <c r="L436" s="960"/>
      <c r="M436" s="960"/>
      <c r="N436" s="963"/>
      <c r="O436" s="963"/>
      <c r="P436" s="963"/>
      <c r="Q436" s="963"/>
      <c r="R436" s="963"/>
      <c r="S436" s="963"/>
      <c r="T436" s="963"/>
      <c r="U436" s="963"/>
      <c r="V436" s="963"/>
      <c r="W436" s="963"/>
      <c r="X436" s="963"/>
      <c r="Y436" s="963"/>
      <c r="Z436" s="963"/>
    </row>
    <row r="437" spans="1:26" ht="32">
      <c r="A437" s="693"/>
      <c r="B437" s="467"/>
      <c r="C437" s="475" t="s">
        <v>6728</v>
      </c>
      <c r="D437" s="180">
        <v>2</v>
      </c>
      <c r="E437" s="696" t="s">
        <v>561</v>
      </c>
      <c r="F437" s="1052"/>
      <c r="G437" s="1061"/>
      <c r="H437" s="893"/>
      <c r="I437" s="893"/>
      <c r="J437" s="893"/>
      <c r="K437" s="960"/>
      <c r="L437" s="960"/>
      <c r="M437" s="960"/>
      <c r="N437" s="963"/>
      <c r="O437" s="963"/>
      <c r="P437" s="963"/>
      <c r="Q437" s="963"/>
      <c r="R437" s="963"/>
      <c r="S437" s="963"/>
      <c r="T437" s="963"/>
      <c r="U437" s="963"/>
      <c r="V437" s="963"/>
      <c r="W437" s="963"/>
      <c r="X437" s="963"/>
      <c r="Y437" s="963"/>
      <c r="Z437" s="963"/>
    </row>
    <row r="438" spans="1:26" ht="19">
      <c r="A438" s="927" t="s">
        <v>2269</v>
      </c>
      <c r="B438" s="1606" t="s">
        <v>125</v>
      </c>
      <c r="C438" s="1570"/>
      <c r="D438" s="1570"/>
      <c r="E438" s="1570"/>
      <c r="F438" s="1570"/>
      <c r="G438" s="1573"/>
      <c r="H438" s="816"/>
      <c r="I438" s="893">
        <f>SUM(D439:D450)</f>
        <v>24</v>
      </c>
      <c r="J438" s="893">
        <f>COUNT(D439:D450)*2</f>
        <v>24</v>
      </c>
      <c r="K438" s="960"/>
      <c r="L438" s="960"/>
      <c r="M438" s="960"/>
      <c r="N438" s="963"/>
      <c r="O438" s="963"/>
      <c r="P438" s="963"/>
      <c r="Q438" s="963"/>
      <c r="R438" s="963"/>
      <c r="S438" s="963"/>
      <c r="T438" s="963"/>
      <c r="U438" s="963"/>
      <c r="V438" s="963"/>
      <c r="W438" s="963"/>
      <c r="X438" s="963"/>
      <c r="Y438" s="963"/>
      <c r="Z438" s="963"/>
    </row>
    <row r="439" spans="1:26" ht="48">
      <c r="A439" s="693" t="s">
        <v>2270</v>
      </c>
      <c r="B439" s="471" t="s">
        <v>1197</v>
      </c>
      <c r="C439" s="475" t="s">
        <v>6729</v>
      </c>
      <c r="D439" s="180">
        <v>2</v>
      </c>
      <c r="E439" s="696" t="s">
        <v>611</v>
      </c>
      <c r="F439" s="475" t="s">
        <v>6730</v>
      </c>
      <c r="G439" s="1061"/>
      <c r="H439" s="893"/>
      <c r="I439" s="893"/>
      <c r="J439" s="893"/>
      <c r="K439" s="960"/>
      <c r="L439" s="960"/>
      <c r="M439" s="960"/>
      <c r="N439" s="963"/>
      <c r="O439" s="963"/>
      <c r="P439" s="963"/>
      <c r="Q439" s="963"/>
      <c r="R439" s="963"/>
      <c r="S439" s="963"/>
      <c r="T439" s="963"/>
      <c r="U439" s="963"/>
      <c r="V439" s="963"/>
      <c r="W439" s="963"/>
      <c r="X439" s="963"/>
      <c r="Y439" s="963"/>
      <c r="Z439" s="963"/>
    </row>
    <row r="440" spans="1:26" ht="32">
      <c r="A440" s="693" t="s">
        <v>1198</v>
      </c>
      <c r="B440" s="471" t="s">
        <v>1199</v>
      </c>
      <c r="C440" s="475" t="s">
        <v>6731</v>
      </c>
      <c r="D440" s="180">
        <v>2</v>
      </c>
      <c r="E440" s="696" t="s">
        <v>611</v>
      </c>
      <c r="F440" s="475"/>
      <c r="G440" s="1061"/>
      <c r="H440" s="893"/>
      <c r="I440" s="893"/>
      <c r="J440" s="893"/>
      <c r="K440" s="960"/>
      <c r="L440" s="960"/>
      <c r="M440" s="960"/>
      <c r="N440" s="963"/>
      <c r="O440" s="963"/>
      <c r="P440" s="963"/>
      <c r="Q440" s="963"/>
      <c r="R440" s="963"/>
      <c r="S440" s="963"/>
      <c r="T440" s="963"/>
      <c r="U440" s="963"/>
      <c r="V440" s="963"/>
      <c r="W440" s="963"/>
      <c r="X440" s="963"/>
      <c r="Y440" s="963"/>
      <c r="Z440" s="963"/>
    </row>
    <row r="441" spans="1:26" ht="16">
      <c r="A441" s="693"/>
      <c r="B441" s="471"/>
      <c r="C441" s="475" t="s">
        <v>6732</v>
      </c>
      <c r="D441" s="180">
        <v>2</v>
      </c>
      <c r="E441" s="696" t="s">
        <v>611</v>
      </c>
      <c r="F441" s="475"/>
      <c r="G441" s="1061"/>
      <c r="H441" s="893"/>
      <c r="I441" s="893"/>
      <c r="J441" s="893"/>
      <c r="K441" s="960"/>
      <c r="L441" s="960"/>
      <c r="M441" s="960"/>
      <c r="N441" s="963"/>
      <c r="O441" s="963"/>
      <c r="P441" s="963"/>
      <c r="Q441" s="963"/>
      <c r="R441" s="963"/>
      <c r="S441" s="963"/>
      <c r="T441" s="963"/>
      <c r="U441" s="963"/>
      <c r="V441" s="963"/>
      <c r="W441" s="963"/>
      <c r="X441" s="963"/>
      <c r="Y441" s="963"/>
      <c r="Z441" s="963"/>
    </row>
    <row r="442" spans="1:26" ht="16">
      <c r="A442" s="693"/>
      <c r="B442" s="471"/>
      <c r="C442" s="475" t="s">
        <v>6733</v>
      </c>
      <c r="D442" s="180">
        <v>2</v>
      </c>
      <c r="E442" s="696" t="s">
        <v>611</v>
      </c>
      <c r="F442" s="475"/>
      <c r="G442" s="1061"/>
      <c r="H442" s="893"/>
      <c r="I442" s="893"/>
      <c r="J442" s="893"/>
      <c r="K442" s="960"/>
      <c r="L442" s="960"/>
      <c r="M442" s="960"/>
      <c r="N442" s="963"/>
      <c r="O442" s="963"/>
      <c r="P442" s="963"/>
      <c r="Q442" s="963"/>
      <c r="R442" s="963"/>
      <c r="S442" s="963"/>
      <c r="T442" s="963"/>
      <c r="U442" s="963"/>
      <c r="V442" s="963"/>
      <c r="W442" s="963"/>
      <c r="X442" s="963"/>
      <c r="Y442" s="963"/>
      <c r="Z442" s="963"/>
    </row>
    <row r="443" spans="1:26" ht="16">
      <c r="A443" s="693"/>
      <c r="B443" s="471"/>
      <c r="C443" s="475" t="s">
        <v>6734</v>
      </c>
      <c r="D443" s="180">
        <v>2</v>
      </c>
      <c r="E443" s="696" t="s">
        <v>611</v>
      </c>
      <c r="F443" s="475"/>
      <c r="G443" s="1061"/>
      <c r="H443" s="893"/>
      <c r="I443" s="893"/>
      <c r="J443" s="893"/>
      <c r="K443" s="960"/>
      <c r="L443" s="960"/>
      <c r="M443" s="960"/>
      <c r="N443" s="963"/>
      <c r="O443" s="963"/>
      <c r="P443" s="963"/>
      <c r="Q443" s="963"/>
      <c r="R443" s="963"/>
      <c r="S443" s="963"/>
      <c r="T443" s="963"/>
      <c r="U443" s="963"/>
      <c r="V443" s="963"/>
      <c r="W443" s="963"/>
      <c r="X443" s="963"/>
      <c r="Y443" s="963"/>
      <c r="Z443" s="963"/>
    </row>
    <row r="444" spans="1:26" ht="32">
      <c r="A444" s="693"/>
      <c r="B444" s="471"/>
      <c r="C444" s="475" t="s">
        <v>6735</v>
      </c>
      <c r="D444" s="180">
        <v>2</v>
      </c>
      <c r="E444" s="696" t="s">
        <v>611</v>
      </c>
      <c r="F444" s="1041" t="s">
        <v>6736</v>
      </c>
      <c r="G444" s="1061"/>
      <c r="H444" s="893"/>
      <c r="I444" s="893"/>
      <c r="J444" s="893"/>
      <c r="K444" s="960"/>
      <c r="L444" s="960"/>
      <c r="M444" s="960"/>
      <c r="N444" s="963"/>
      <c r="O444" s="963"/>
      <c r="P444" s="963"/>
      <c r="Q444" s="963"/>
      <c r="R444" s="963"/>
      <c r="S444" s="963"/>
      <c r="T444" s="963"/>
      <c r="U444" s="963"/>
      <c r="V444" s="963"/>
      <c r="W444" s="963"/>
      <c r="X444" s="963"/>
      <c r="Y444" s="963"/>
      <c r="Z444" s="963"/>
    </row>
    <row r="445" spans="1:26" ht="16">
      <c r="A445" s="693"/>
      <c r="B445" s="471"/>
      <c r="C445" s="475" t="s">
        <v>6737</v>
      </c>
      <c r="D445" s="180">
        <v>2</v>
      </c>
      <c r="E445" s="696" t="s">
        <v>611</v>
      </c>
      <c r="F445" s="475"/>
      <c r="G445" s="1061"/>
      <c r="H445" s="893"/>
      <c r="I445" s="893"/>
      <c r="J445" s="893"/>
      <c r="K445" s="960"/>
      <c r="L445" s="960"/>
      <c r="M445" s="960"/>
      <c r="N445" s="963"/>
      <c r="O445" s="963"/>
      <c r="P445" s="963"/>
      <c r="Q445" s="963"/>
      <c r="R445" s="963"/>
      <c r="S445" s="963"/>
      <c r="T445" s="963"/>
      <c r="U445" s="963"/>
      <c r="V445" s="963"/>
      <c r="W445" s="963"/>
      <c r="X445" s="963"/>
      <c r="Y445" s="963"/>
      <c r="Z445" s="963"/>
    </row>
    <row r="446" spans="1:26" ht="51">
      <c r="A446" s="693" t="s">
        <v>2271</v>
      </c>
      <c r="B446" s="467" t="s">
        <v>2900</v>
      </c>
      <c r="C446" s="475" t="s">
        <v>6738</v>
      </c>
      <c r="D446" s="180">
        <v>2</v>
      </c>
      <c r="E446" s="696" t="s">
        <v>611</v>
      </c>
      <c r="F446" s="475" t="s">
        <v>6739</v>
      </c>
      <c r="G446" s="1061"/>
      <c r="H446" s="893"/>
      <c r="I446" s="893"/>
      <c r="J446" s="893"/>
      <c r="K446" s="960"/>
      <c r="L446" s="960"/>
      <c r="M446" s="960"/>
      <c r="N446" s="963"/>
      <c r="O446" s="963"/>
      <c r="P446" s="963"/>
      <c r="Q446" s="963"/>
      <c r="R446" s="963"/>
      <c r="S446" s="963"/>
      <c r="T446" s="963"/>
      <c r="U446" s="963"/>
      <c r="V446" s="963"/>
      <c r="W446" s="963"/>
      <c r="X446" s="963"/>
      <c r="Y446" s="963"/>
      <c r="Z446" s="963"/>
    </row>
    <row r="447" spans="1:26" ht="16">
      <c r="A447" s="693"/>
      <c r="B447" s="467"/>
      <c r="C447" s="475" t="s">
        <v>6740</v>
      </c>
      <c r="D447" s="180">
        <v>2</v>
      </c>
      <c r="E447" s="696" t="s">
        <v>611</v>
      </c>
      <c r="F447" s="475"/>
      <c r="G447" s="1061"/>
      <c r="H447" s="893"/>
      <c r="I447" s="893"/>
      <c r="J447" s="893"/>
      <c r="K447" s="960"/>
      <c r="L447" s="960"/>
      <c r="M447" s="960"/>
      <c r="N447" s="963"/>
      <c r="O447" s="963"/>
      <c r="P447" s="963"/>
      <c r="Q447" s="963"/>
      <c r="R447" s="963"/>
      <c r="S447" s="963"/>
      <c r="T447" s="963"/>
      <c r="U447" s="963"/>
      <c r="V447" s="963"/>
      <c r="W447" s="963"/>
      <c r="X447" s="963"/>
      <c r="Y447" s="963"/>
      <c r="Z447" s="963"/>
    </row>
    <row r="448" spans="1:26" ht="16">
      <c r="A448" s="693"/>
      <c r="B448" s="467"/>
      <c r="C448" s="475" t="s">
        <v>6741</v>
      </c>
      <c r="D448" s="180">
        <v>2</v>
      </c>
      <c r="E448" s="696" t="s">
        <v>611</v>
      </c>
      <c r="F448" s="475"/>
      <c r="G448" s="1061"/>
      <c r="H448" s="893"/>
      <c r="I448" s="893"/>
      <c r="J448" s="893"/>
      <c r="K448" s="960"/>
      <c r="L448" s="960"/>
      <c r="M448" s="960"/>
      <c r="N448" s="963"/>
      <c r="O448" s="963"/>
      <c r="P448" s="963"/>
      <c r="Q448" s="963"/>
      <c r="R448" s="963"/>
      <c r="S448" s="963"/>
      <c r="T448" s="963"/>
      <c r="U448" s="963"/>
      <c r="V448" s="963"/>
      <c r="W448" s="963"/>
      <c r="X448" s="963"/>
      <c r="Y448" s="963"/>
      <c r="Z448" s="963"/>
    </row>
    <row r="449" spans="1:26" ht="16">
      <c r="A449" s="693"/>
      <c r="B449" s="467"/>
      <c r="C449" s="475" t="s">
        <v>6742</v>
      </c>
      <c r="D449" s="180">
        <v>2</v>
      </c>
      <c r="E449" s="696" t="s">
        <v>611</v>
      </c>
      <c r="F449" s="475"/>
      <c r="G449" s="1061"/>
      <c r="H449" s="893"/>
      <c r="I449" s="893"/>
      <c r="J449" s="893"/>
      <c r="K449" s="960"/>
      <c r="L449" s="960"/>
      <c r="M449" s="960"/>
      <c r="N449" s="963"/>
      <c r="O449" s="963"/>
      <c r="P449" s="963"/>
      <c r="Q449" s="963"/>
      <c r="R449" s="963"/>
      <c r="S449" s="963"/>
      <c r="T449" s="963"/>
      <c r="U449" s="963"/>
      <c r="V449" s="963"/>
      <c r="W449" s="963"/>
      <c r="X449" s="963"/>
      <c r="Y449" s="963"/>
      <c r="Z449" s="963"/>
    </row>
    <row r="450" spans="1:26" ht="48">
      <c r="A450" s="693"/>
      <c r="B450" s="467"/>
      <c r="C450" s="267" t="s">
        <v>6743</v>
      </c>
      <c r="D450" s="180">
        <v>2</v>
      </c>
      <c r="E450" s="696" t="s">
        <v>611</v>
      </c>
      <c r="F450" s="475" t="s">
        <v>6744</v>
      </c>
      <c r="G450" s="1061"/>
      <c r="H450" s="893"/>
      <c r="I450" s="893"/>
      <c r="J450" s="893"/>
      <c r="K450" s="960"/>
      <c r="L450" s="960"/>
      <c r="M450" s="960"/>
      <c r="N450" s="963"/>
      <c r="O450" s="963"/>
      <c r="P450" s="963"/>
      <c r="Q450" s="963"/>
      <c r="R450" s="963"/>
      <c r="S450" s="963"/>
      <c r="T450" s="963"/>
      <c r="U450" s="963"/>
      <c r="V450" s="963"/>
      <c r="W450" s="963"/>
      <c r="X450" s="963"/>
      <c r="Y450" s="963"/>
      <c r="Z450" s="963"/>
    </row>
    <row r="451" spans="1:26" ht="19">
      <c r="A451" s="693" t="s">
        <v>254</v>
      </c>
      <c r="B451" s="1606" t="s">
        <v>127</v>
      </c>
      <c r="C451" s="1570"/>
      <c r="D451" s="1570"/>
      <c r="E451" s="1570"/>
      <c r="F451" s="1570"/>
      <c r="G451" s="1573"/>
      <c r="H451" s="816"/>
      <c r="I451" s="893">
        <f>SUM(D452:D457)</f>
        <v>4</v>
      </c>
      <c r="J451" s="893">
        <f>COUNT(D452:D457)*2</f>
        <v>4</v>
      </c>
      <c r="K451" s="960"/>
      <c r="L451" s="960"/>
      <c r="M451" s="960"/>
      <c r="N451" s="963"/>
      <c r="O451" s="963"/>
      <c r="P451" s="963"/>
      <c r="Q451" s="963"/>
      <c r="R451" s="963"/>
      <c r="S451" s="963"/>
      <c r="T451" s="963"/>
      <c r="U451" s="963"/>
      <c r="V451" s="963"/>
      <c r="W451" s="963"/>
      <c r="X451" s="963"/>
      <c r="Y451" s="963"/>
      <c r="Z451" s="963"/>
    </row>
    <row r="452" spans="1:26" ht="30.75" hidden="1" customHeight="1">
      <c r="A452" s="310" t="s">
        <v>2273</v>
      </c>
      <c r="B452" s="122" t="s">
        <v>1203</v>
      </c>
      <c r="C452" s="141"/>
      <c r="D452" s="141"/>
      <c r="E452" s="141"/>
      <c r="F452" s="141"/>
      <c r="G452" s="141"/>
      <c r="H452" s="106"/>
      <c r="I452" s="105"/>
      <c r="J452" s="105"/>
      <c r="K452" s="105"/>
      <c r="L452" s="106"/>
      <c r="M452" s="106"/>
      <c r="N452" s="106"/>
      <c r="O452" s="106"/>
      <c r="P452" s="106"/>
      <c r="Q452" s="106"/>
      <c r="R452" s="106"/>
      <c r="S452" s="106"/>
      <c r="T452" s="106"/>
      <c r="U452" s="106"/>
      <c r="V452" s="106"/>
      <c r="W452" s="106"/>
      <c r="X452" s="106"/>
      <c r="Y452" s="106"/>
      <c r="Z452" s="106"/>
    </row>
    <row r="453" spans="1:26" ht="30.75" hidden="1" customHeight="1">
      <c r="A453" s="310" t="s">
        <v>2274</v>
      </c>
      <c r="B453" s="122" t="s">
        <v>1210</v>
      </c>
      <c r="C453" s="141"/>
      <c r="D453" s="141"/>
      <c r="E453" s="141"/>
      <c r="F453" s="141"/>
      <c r="G453" s="141"/>
      <c r="H453" s="106"/>
      <c r="I453" s="105"/>
      <c r="J453" s="105"/>
      <c r="K453" s="105"/>
      <c r="L453" s="106"/>
      <c r="M453" s="106"/>
      <c r="N453" s="106"/>
      <c r="O453" s="106"/>
      <c r="P453" s="106"/>
      <c r="Q453" s="106"/>
      <c r="R453" s="106"/>
      <c r="S453" s="106"/>
      <c r="T453" s="106"/>
      <c r="U453" s="106"/>
      <c r="V453" s="106"/>
      <c r="W453" s="106"/>
      <c r="X453" s="106"/>
      <c r="Y453" s="106"/>
      <c r="Z453" s="106"/>
    </row>
    <row r="454" spans="1:26" ht="17">
      <c r="A454" s="693" t="s">
        <v>2275</v>
      </c>
      <c r="B454" s="467" t="s">
        <v>1216</v>
      </c>
      <c r="C454" s="471" t="s">
        <v>1222</v>
      </c>
      <c r="D454" s="180">
        <v>2</v>
      </c>
      <c r="E454" s="780" t="s">
        <v>599</v>
      </c>
      <c r="F454" s="1052"/>
      <c r="G454" s="1061"/>
      <c r="H454" s="893"/>
      <c r="I454" s="893"/>
      <c r="J454" s="893"/>
      <c r="K454" s="960"/>
      <c r="L454" s="960"/>
      <c r="M454" s="960"/>
      <c r="N454" s="963"/>
      <c r="O454" s="963"/>
      <c r="P454" s="963"/>
      <c r="Q454" s="963"/>
      <c r="R454" s="963"/>
      <c r="S454" s="963"/>
      <c r="T454" s="963"/>
      <c r="U454" s="963"/>
      <c r="V454" s="963"/>
      <c r="W454" s="963"/>
      <c r="X454" s="963"/>
      <c r="Y454" s="963"/>
      <c r="Z454" s="963"/>
    </row>
    <row r="455" spans="1:26" ht="16">
      <c r="A455" s="693"/>
      <c r="B455" s="467"/>
      <c r="C455" s="471" t="s">
        <v>1221</v>
      </c>
      <c r="D455" s="180">
        <v>2</v>
      </c>
      <c r="E455" s="696" t="s">
        <v>599</v>
      </c>
      <c r="F455" s="1052"/>
      <c r="G455" s="1061"/>
      <c r="H455" s="893"/>
      <c r="I455" s="893"/>
      <c r="J455" s="893"/>
      <c r="K455" s="960"/>
      <c r="L455" s="960"/>
      <c r="M455" s="960"/>
      <c r="N455" s="963"/>
      <c r="O455" s="963"/>
      <c r="P455" s="963"/>
      <c r="Q455" s="963"/>
      <c r="R455" s="963"/>
      <c r="S455" s="963"/>
      <c r="T455" s="963"/>
      <c r="U455" s="963"/>
      <c r="V455" s="963"/>
      <c r="W455" s="963"/>
      <c r="X455" s="963"/>
      <c r="Y455" s="963"/>
      <c r="Z455" s="963"/>
    </row>
    <row r="456" spans="1:26" ht="62.25" hidden="1" customHeight="1">
      <c r="A456" s="310" t="s">
        <v>2276</v>
      </c>
      <c r="B456" s="491" t="s">
        <v>1224</v>
      </c>
      <c r="C456" s="141"/>
      <c r="D456" s="141"/>
      <c r="E456" s="141"/>
      <c r="F456" s="141"/>
      <c r="G456" s="141"/>
      <c r="H456" s="106"/>
      <c r="I456" s="105"/>
      <c r="J456" s="105"/>
      <c r="K456" s="105"/>
      <c r="L456" s="106"/>
      <c r="M456" s="106"/>
      <c r="N456" s="106"/>
      <c r="O456" s="106"/>
      <c r="P456" s="106"/>
      <c r="Q456" s="106"/>
      <c r="R456" s="106"/>
      <c r="S456" s="106"/>
      <c r="T456" s="106"/>
      <c r="U456" s="106"/>
      <c r="V456" s="106"/>
      <c r="W456" s="106"/>
      <c r="X456" s="106"/>
      <c r="Y456" s="106"/>
      <c r="Z456" s="106"/>
    </row>
    <row r="457" spans="1:26" ht="30.75" hidden="1" customHeight="1">
      <c r="A457" s="310" t="s">
        <v>2277</v>
      </c>
      <c r="B457" s="122" t="s">
        <v>1235</v>
      </c>
      <c r="C457" s="141"/>
      <c r="D457" s="141"/>
      <c r="E457" s="141"/>
      <c r="F457" s="141"/>
      <c r="G457" s="141"/>
      <c r="H457" s="106"/>
      <c r="I457" s="105"/>
      <c r="J457" s="105"/>
      <c r="K457" s="105"/>
      <c r="L457" s="106"/>
      <c r="M457" s="106"/>
      <c r="N457" s="106"/>
      <c r="O457" s="106"/>
      <c r="P457" s="106"/>
      <c r="Q457" s="106"/>
      <c r="R457" s="106"/>
      <c r="S457" s="106"/>
      <c r="T457" s="106"/>
      <c r="U457" s="106"/>
      <c r="V457" s="106"/>
      <c r="W457" s="106"/>
      <c r="X457" s="106"/>
      <c r="Y457" s="106"/>
      <c r="Z457" s="106"/>
    </row>
    <row r="458" spans="1:26" ht="19">
      <c r="A458" s="927" t="s">
        <v>255</v>
      </c>
      <c r="B458" s="1606" t="s">
        <v>129</v>
      </c>
      <c r="C458" s="1570"/>
      <c r="D458" s="1570"/>
      <c r="E458" s="1570"/>
      <c r="F458" s="1570"/>
      <c r="G458" s="1573"/>
      <c r="H458" s="816"/>
      <c r="I458" s="893">
        <f>SUM(D459:D461)</f>
        <v>4</v>
      </c>
      <c r="J458" s="893">
        <f>COUNT(D459:D461)*2</f>
        <v>4</v>
      </c>
      <c r="K458" s="960"/>
      <c r="L458" s="960"/>
      <c r="M458" s="960"/>
      <c r="N458" s="963"/>
      <c r="O458" s="963"/>
      <c r="P458" s="963"/>
      <c r="Q458" s="963"/>
      <c r="R458" s="963"/>
      <c r="S458" s="963"/>
      <c r="T458" s="963"/>
      <c r="U458" s="963"/>
      <c r="V458" s="963"/>
      <c r="W458" s="963"/>
      <c r="X458" s="963"/>
      <c r="Y458" s="963"/>
      <c r="Z458" s="963"/>
    </row>
    <row r="459" spans="1:26" ht="34">
      <c r="A459" s="693" t="s">
        <v>2278</v>
      </c>
      <c r="B459" s="467" t="s">
        <v>1244</v>
      </c>
      <c r="C459" s="471" t="s">
        <v>1245</v>
      </c>
      <c r="D459" s="180">
        <v>2</v>
      </c>
      <c r="E459" s="696" t="s">
        <v>469</v>
      </c>
      <c r="F459" s="1052"/>
      <c r="G459" s="1061"/>
      <c r="H459" s="893"/>
      <c r="I459" s="893"/>
      <c r="J459" s="893"/>
      <c r="K459" s="960"/>
      <c r="L459" s="960"/>
      <c r="M459" s="960"/>
      <c r="N459" s="963"/>
      <c r="O459" s="963"/>
      <c r="P459" s="963"/>
      <c r="Q459" s="963"/>
      <c r="R459" s="963"/>
      <c r="S459" s="963"/>
      <c r="T459" s="963"/>
      <c r="U459" s="963"/>
      <c r="V459" s="963"/>
      <c r="W459" s="963"/>
      <c r="X459" s="963"/>
      <c r="Y459" s="963"/>
      <c r="Z459" s="963"/>
    </row>
    <row r="460" spans="1:26" ht="30.75" hidden="1" customHeight="1">
      <c r="A460" s="310" t="s">
        <v>1246</v>
      </c>
      <c r="B460" s="122" t="s">
        <v>1247</v>
      </c>
      <c r="C460" s="141"/>
      <c r="D460" s="141"/>
      <c r="E460" s="141"/>
      <c r="F460" s="141"/>
      <c r="G460" s="141"/>
      <c r="H460" s="106"/>
      <c r="I460" s="105"/>
      <c r="J460" s="105"/>
      <c r="K460" s="105"/>
      <c r="L460" s="106"/>
      <c r="M460" s="106"/>
      <c r="N460" s="106"/>
      <c r="O460" s="106"/>
      <c r="P460" s="106"/>
      <c r="Q460" s="106"/>
      <c r="R460" s="106"/>
      <c r="S460" s="106"/>
      <c r="T460" s="106"/>
      <c r="U460" s="106"/>
      <c r="V460" s="106"/>
      <c r="W460" s="106"/>
      <c r="X460" s="106"/>
      <c r="Y460" s="106"/>
      <c r="Z460" s="106"/>
    </row>
    <row r="461" spans="1:26" ht="34">
      <c r="A461" s="693" t="s">
        <v>2279</v>
      </c>
      <c r="B461" s="467" t="s">
        <v>1249</v>
      </c>
      <c r="C461" s="475" t="s">
        <v>6745</v>
      </c>
      <c r="D461" s="180">
        <v>2</v>
      </c>
      <c r="E461" s="696" t="s">
        <v>599</v>
      </c>
      <c r="F461" s="1052"/>
      <c r="G461" s="1061"/>
      <c r="H461" s="893"/>
      <c r="I461" s="893"/>
      <c r="J461" s="893"/>
      <c r="K461" s="960"/>
      <c r="L461" s="960"/>
      <c r="M461" s="960"/>
      <c r="N461" s="963"/>
      <c r="O461" s="963"/>
      <c r="P461" s="963"/>
      <c r="Q461" s="963"/>
      <c r="R461" s="963"/>
      <c r="S461" s="963"/>
      <c r="T461" s="963"/>
      <c r="U461" s="963"/>
      <c r="V461" s="963"/>
      <c r="W461" s="963"/>
      <c r="X461" s="963"/>
      <c r="Y461" s="963"/>
      <c r="Z461" s="963"/>
    </row>
    <row r="462" spans="1:26" ht="19">
      <c r="A462" s="927" t="s">
        <v>256</v>
      </c>
      <c r="B462" s="1606" t="s">
        <v>131</v>
      </c>
      <c r="C462" s="1570"/>
      <c r="D462" s="1570"/>
      <c r="E462" s="1570"/>
      <c r="F462" s="1570"/>
      <c r="G462" s="1573"/>
      <c r="H462" s="816"/>
      <c r="I462" s="893">
        <f>SUM(D463:D476)</f>
        <v>14</v>
      </c>
      <c r="J462" s="893">
        <f>COUNT(D463:D476)*2</f>
        <v>14</v>
      </c>
      <c r="K462" s="960"/>
      <c r="L462" s="960"/>
      <c r="M462" s="960"/>
      <c r="N462" s="963"/>
      <c r="O462" s="963"/>
      <c r="P462" s="963"/>
      <c r="Q462" s="963"/>
      <c r="R462" s="963"/>
      <c r="S462" s="963"/>
      <c r="T462" s="963"/>
      <c r="U462" s="963"/>
      <c r="V462" s="963"/>
      <c r="W462" s="963"/>
      <c r="X462" s="963"/>
      <c r="Y462" s="963"/>
      <c r="Z462" s="963"/>
    </row>
    <row r="463" spans="1:26" ht="46.5" hidden="1" customHeight="1">
      <c r="A463" s="310" t="s">
        <v>1251</v>
      </c>
      <c r="B463" s="122" t="s">
        <v>1252</v>
      </c>
      <c r="C463" s="141"/>
      <c r="D463" s="141"/>
      <c r="E463" s="141"/>
      <c r="F463" s="141"/>
      <c r="G463" s="141"/>
      <c r="H463" s="106"/>
      <c r="I463" s="105"/>
      <c r="J463" s="105"/>
      <c r="K463" s="105"/>
      <c r="L463" s="106"/>
      <c r="M463" s="106"/>
      <c r="N463" s="106"/>
      <c r="O463" s="106"/>
      <c r="P463" s="106"/>
      <c r="Q463" s="106"/>
      <c r="R463" s="106"/>
      <c r="S463" s="106"/>
      <c r="T463" s="106"/>
      <c r="U463" s="106"/>
      <c r="V463" s="106"/>
      <c r="W463" s="106"/>
      <c r="X463" s="106"/>
      <c r="Y463" s="106"/>
      <c r="Z463" s="106"/>
    </row>
    <row r="464" spans="1:26" ht="30.75" hidden="1" customHeight="1">
      <c r="A464" s="310" t="s">
        <v>1253</v>
      </c>
      <c r="B464" s="122" t="s">
        <v>1254</v>
      </c>
      <c r="C464" s="141"/>
      <c r="D464" s="141"/>
      <c r="E464" s="141"/>
      <c r="F464" s="141"/>
      <c r="G464" s="141"/>
      <c r="H464" s="106"/>
      <c r="I464" s="105"/>
      <c r="J464" s="105"/>
      <c r="K464" s="105"/>
      <c r="L464" s="106"/>
      <c r="M464" s="106"/>
      <c r="N464" s="106"/>
      <c r="O464" s="106"/>
      <c r="P464" s="106"/>
      <c r="Q464" s="106"/>
      <c r="R464" s="106"/>
      <c r="S464" s="106"/>
      <c r="T464" s="106"/>
      <c r="U464" s="106"/>
      <c r="V464" s="106"/>
      <c r="W464" s="106"/>
      <c r="X464" s="106"/>
      <c r="Y464" s="106"/>
      <c r="Z464" s="106"/>
    </row>
    <row r="465" spans="1:26" ht="30.75" hidden="1" customHeight="1">
      <c r="A465" s="310" t="s">
        <v>1255</v>
      </c>
      <c r="B465" s="122" t="s">
        <v>1256</v>
      </c>
      <c r="C465" s="141"/>
      <c r="D465" s="141"/>
      <c r="E465" s="141"/>
      <c r="F465" s="141"/>
      <c r="G465" s="141"/>
      <c r="H465" s="106"/>
      <c r="I465" s="105"/>
      <c r="J465" s="105"/>
      <c r="K465" s="105"/>
      <c r="L465" s="106"/>
      <c r="M465" s="106"/>
      <c r="N465" s="106"/>
      <c r="O465" s="106"/>
      <c r="P465" s="106"/>
      <c r="Q465" s="106"/>
      <c r="R465" s="106"/>
      <c r="S465" s="106"/>
      <c r="T465" s="106"/>
      <c r="U465" s="106"/>
      <c r="V465" s="106"/>
      <c r="W465" s="106"/>
      <c r="X465" s="106"/>
      <c r="Y465" s="106"/>
      <c r="Z465" s="106"/>
    </row>
    <row r="466" spans="1:26" ht="30.75" hidden="1" customHeight="1">
      <c r="A466" s="310" t="s">
        <v>1257</v>
      </c>
      <c r="B466" s="122" t="s">
        <v>1258</v>
      </c>
      <c r="C466" s="141"/>
      <c r="D466" s="141"/>
      <c r="E466" s="141"/>
      <c r="F466" s="141"/>
      <c r="G466" s="141"/>
      <c r="H466" s="106"/>
      <c r="I466" s="105"/>
      <c r="J466" s="105"/>
      <c r="K466" s="105"/>
      <c r="L466" s="106"/>
      <c r="M466" s="106"/>
      <c r="N466" s="106"/>
      <c r="O466" s="106"/>
      <c r="P466" s="106"/>
      <c r="Q466" s="106"/>
      <c r="R466" s="106"/>
      <c r="S466" s="106"/>
      <c r="T466" s="106"/>
      <c r="U466" s="106"/>
      <c r="V466" s="106"/>
      <c r="W466" s="106"/>
      <c r="X466" s="106"/>
      <c r="Y466" s="106"/>
      <c r="Z466" s="106"/>
    </row>
    <row r="467" spans="1:26" ht="46.5" hidden="1" customHeight="1">
      <c r="A467" s="310" t="s">
        <v>2281</v>
      </c>
      <c r="B467" s="122" t="s">
        <v>1260</v>
      </c>
      <c r="C467" s="141"/>
      <c r="D467" s="141"/>
      <c r="E467" s="141"/>
      <c r="F467" s="141"/>
      <c r="G467" s="141"/>
      <c r="H467" s="106"/>
      <c r="I467" s="105"/>
      <c r="J467" s="105"/>
      <c r="K467" s="105"/>
      <c r="L467" s="106"/>
      <c r="M467" s="106"/>
      <c r="N467" s="106"/>
      <c r="O467" s="106"/>
      <c r="P467" s="106"/>
      <c r="Q467" s="106"/>
      <c r="R467" s="106"/>
      <c r="S467" s="106"/>
      <c r="T467" s="106"/>
      <c r="U467" s="106"/>
      <c r="V467" s="106"/>
      <c r="W467" s="106"/>
      <c r="X467" s="106"/>
      <c r="Y467" s="106"/>
      <c r="Z467" s="106"/>
    </row>
    <row r="468" spans="1:26" ht="30.75" hidden="1" customHeight="1">
      <c r="A468" s="310" t="s">
        <v>1261</v>
      </c>
      <c r="B468" s="122" t="s">
        <v>1262</v>
      </c>
      <c r="C468" s="141"/>
      <c r="D468" s="141"/>
      <c r="E468" s="141"/>
      <c r="F468" s="141"/>
      <c r="G468" s="141"/>
      <c r="H468" s="106"/>
      <c r="I468" s="105"/>
      <c r="J468" s="105"/>
      <c r="K468" s="105"/>
      <c r="L468" s="106"/>
      <c r="M468" s="106"/>
      <c r="N468" s="106"/>
      <c r="O468" s="106"/>
      <c r="P468" s="106"/>
      <c r="Q468" s="106"/>
      <c r="R468" s="106"/>
      <c r="S468" s="106"/>
      <c r="T468" s="106"/>
      <c r="U468" s="106"/>
      <c r="V468" s="106"/>
      <c r="W468" s="106"/>
      <c r="X468" s="106"/>
      <c r="Y468" s="106"/>
      <c r="Z468" s="106"/>
    </row>
    <row r="469" spans="1:26" ht="30.75" hidden="1" customHeight="1">
      <c r="A469" s="310" t="s">
        <v>1263</v>
      </c>
      <c r="B469" s="122" t="s">
        <v>1264</v>
      </c>
      <c r="C469" s="141"/>
      <c r="D469" s="141"/>
      <c r="E469" s="141"/>
      <c r="F469" s="141"/>
      <c r="G469" s="141"/>
      <c r="H469" s="106"/>
      <c r="I469" s="105"/>
      <c r="J469" s="105"/>
      <c r="K469" s="105"/>
      <c r="L469" s="106"/>
      <c r="M469" s="106"/>
      <c r="N469" s="106"/>
      <c r="O469" s="106"/>
      <c r="P469" s="106"/>
      <c r="Q469" s="106"/>
      <c r="R469" s="106"/>
      <c r="S469" s="106"/>
      <c r="T469" s="106"/>
      <c r="U469" s="106"/>
      <c r="V469" s="106"/>
      <c r="W469" s="106"/>
      <c r="X469" s="106"/>
      <c r="Y469" s="106"/>
      <c r="Z469" s="106"/>
    </row>
    <row r="470" spans="1:26" ht="32">
      <c r="A470" s="693" t="s">
        <v>1265</v>
      </c>
      <c r="B470" s="467" t="s">
        <v>1266</v>
      </c>
      <c r="C470" s="475" t="s">
        <v>1267</v>
      </c>
      <c r="D470" s="180">
        <v>2</v>
      </c>
      <c r="E470" s="696" t="s">
        <v>611</v>
      </c>
      <c r="F470" s="1052"/>
      <c r="G470" s="1061"/>
      <c r="H470" s="893"/>
      <c r="I470" s="893"/>
      <c r="J470" s="893"/>
      <c r="K470" s="960"/>
      <c r="L470" s="960"/>
      <c r="M470" s="960"/>
      <c r="N470" s="963"/>
      <c r="O470" s="963"/>
      <c r="P470" s="963"/>
      <c r="Q470" s="963"/>
      <c r="R470" s="963"/>
      <c r="S470" s="963"/>
      <c r="T470" s="963"/>
      <c r="U470" s="963"/>
      <c r="V470" s="963"/>
      <c r="W470" s="963"/>
      <c r="X470" s="963"/>
      <c r="Y470" s="963"/>
      <c r="Z470" s="963"/>
    </row>
    <row r="471" spans="1:26" ht="34">
      <c r="A471" s="693" t="s">
        <v>1268</v>
      </c>
      <c r="B471" s="467" t="s">
        <v>1269</v>
      </c>
      <c r="C471" s="475" t="s">
        <v>1270</v>
      </c>
      <c r="D471" s="180">
        <v>2</v>
      </c>
      <c r="E471" s="696" t="s">
        <v>877</v>
      </c>
      <c r="F471" s="1052"/>
      <c r="G471" s="1061"/>
      <c r="H471" s="893"/>
      <c r="I471" s="893"/>
      <c r="J471" s="893"/>
      <c r="K471" s="960"/>
      <c r="L471" s="960"/>
      <c r="M471" s="960"/>
      <c r="N471" s="963"/>
      <c r="O471" s="963"/>
      <c r="P471" s="963"/>
      <c r="Q471" s="963"/>
      <c r="R471" s="963"/>
      <c r="S471" s="963"/>
      <c r="T471" s="963"/>
      <c r="U471" s="963"/>
      <c r="V471" s="963"/>
      <c r="W471" s="963"/>
      <c r="X471" s="963"/>
      <c r="Y471" s="963"/>
      <c r="Z471" s="963"/>
    </row>
    <row r="472" spans="1:26" ht="16">
      <c r="A472" s="693"/>
      <c r="B472" s="467"/>
      <c r="C472" s="475" t="s">
        <v>1271</v>
      </c>
      <c r="D472" s="180">
        <v>2</v>
      </c>
      <c r="E472" s="696" t="s">
        <v>387</v>
      </c>
      <c r="F472" s="1052"/>
      <c r="G472" s="1061"/>
      <c r="H472" s="893"/>
      <c r="I472" s="893"/>
      <c r="J472" s="893"/>
      <c r="K472" s="960"/>
      <c r="L472" s="960"/>
      <c r="M472" s="960"/>
      <c r="N472" s="963"/>
      <c r="O472" s="963"/>
      <c r="P472" s="963"/>
      <c r="Q472" s="963"/>
      <c r="R472" s="963"/>
      <c r="S472" s="963"/>
      <c r="T472" s="963"/>
      <c r="U472" s="963"/>
      <c r="V472" s="963"/>
      <c r="W472" s="963"/>
      <c r="X472" s="963"/>
      <c r="Y472" s="963"/>
      <c r="Z472" s="963"/>
    </row>
    <row r="473" spans="1:26" ht="32">
      <c r="A473" s="693"/>
      <c r="B473" s="467"/>
      <c r="C473" s="475" t="s">
        <v>1272</v>
      </c>
      <c r="D473" s="180">
        <v>2</v>
      </c>
      <c r="E473" s="696" t="s">
        <v>877</v>
      </c>
      <c r="F473" s="1052"/>
      <c r="G473" s="1061"/>
      <c r="H473" s="893"/>
      <c r="I473" s="893"/>
      <c r="J473" s="893"/>
      <c r="K473" s="960"/>
      <c r="L473" s="960"/>
      <c r="M473" s="960"/>
      <c r="N473" s="963"/>
      <c r="O473" s="963"/>
      <c r="P473" s="963"/>
      <c r="Q473" s="963"/>
      <c r="R473" s="963"/>
      <c r="S473" s="963"/>
      <c r="T473" s="963"/>
      <c r="U473" s="963"/>
      <c r="V473" s="963"/>
      <c r="W473" s="963"/>
      <c r="X473" s="963"/>
      <c r="Y473" s="963"/>
      <c r="Z473" s="963"/>
    </row>
    <row r="474" spans="1:26" ht="32">
      <c r="A474" s="693"/>
      <c r="B474" s="467"/>
      <c r="C474" s="475" t="s">
        <v>1273</v>
      </c>
      <c r="D474" s="180">
        <v>2</v>
      </c>
      <c r="E474" s="696" t="s">
        <v>599</v>
      </c>
      <c r="F474" s="1052"/>
      <c r="G474" s="1061"/>
      <c r="H474" s="893"/>
      <c r="I474" s="893"/>
      <c r="J474" s="893"/>
      <c r="K474" s="960"/>
      <c r="L474" s="960"/>
      <c r="M474" s="960"/>
      <c r="N474" s="963"/>
      <c r="O474" s="963"/>
      <c r="P474" s="963"/>
      <c r="Q474" s="963"/>
      <c r="R474" s="963"/>
      <c r="S474" s="963"/>
      <c r="T474" s="963"/>
      <c r="U474" s="963"/>
      <c r="V474" s="963"/>
      <c r="W474" s="963"/>
      <c r="X474" s="963"/>
      <c r="Y474" s="963"/>
      <c r="Z474" s="963"/>
    </row>
    <row r="475" spans="1:26" ht="16">
      <c r="A475" s="693"/>
      <c r="B475" s="467"/>
      <c r="C475" s="1041" t="s">
        <v>3418</v>
      </c>
      <c r="D475" s="180">
        <v>2</v>
      </c>
      <c r="E475" s="696" t="s">
        <v>877</v>
      </c>
      <c r="F475" s="1052"/>
      <c r="G475" s="1061"/>
      <c r="H475" s="893"/>
      <c r="I475" s="893"/>
      <c r="J475" s="893"/>
      <c r="K475" s="960"/>
      <c r="L475" s="960"/>
      <c r="M475" s="960"/>
      <c r="N475" s="963"/>
      <c r="O475" s="963"/>
      <c r="P475" s="963"/>
      <c r="Q475" s="963"/>
      <c r="R475" s="963"/>
      <c r="S475" s="963"/>
      <c r="T475" s="963"/>
      <c r="U475" s="963"/>
      <c r="V475" s="963"/>
      <c r="W475" s="963"/>
      <c r="X475" s="963"/>
      <c r="Y475" s="963"/>
      <c r="Z475" s="963"/>
    </row>
    <row r="476" spans="1:26" ht="34">
      <c r="A476" s="693" t="s">
        <v>1275</v>
      </c>
      <c r="B476" s="467" t="s">
        <v>1276</v>
      </c>
      <c r="C476" s="475" t="s">
        <v>1277</v>
      </c>
      <c r="D476" s="180">
        <v>2</v>
      </c>
      <c r="E476" s="696" t="s">
        <v>877</v>
      </c>
      <c r="F476" s="1052"/>
      <c r="G476" s="1061"/>
      <c r="H476" s="893"/>
      <c r="I476" s="893"/>
      <c r="J476" s="893"/>
      <c r="K476" s="960"/>
      <c r="L476" s="960"/>
      <c r="M476" s="960"/>
      <c r="N476" s="963"/>
      <c r="O476" s="963"/>
      <c r="P476" s="963"/>
      <c r="Q476" s="963"/>
      <c r="R476" s="963"/>
      <c r="S476" s="963"/>
      <c r="T476" s="963"/>
      <c r="U476" s="963"/>
      <c r="V476" s="963"/>
      <c r="W476" s="963"/>
      <c r="X476" s="963"/>
      <c r="Y476" s="963"/>
      <c r="Z476" s="963"/>
    </row>
    <row r="477" spans="1:26" ht="19">
      <c r="A477" s="693" t="s">
        <v>132</v>
      </c>
      <c r="B477" s="1606" t="s">
        <v>133</v>
      </c>
      <c r="C477" s="1570"/>
      <c r="D477" s="1570"/>
      <c r="E477" s="1570"/>
      <c r="F477" s="1570"/>
      <c r="G477" s="1573"/>
      <c r="H477" s="816"/>
      <c r="I477" s="893">
        <f>SUM(D478)</f>
        <v>2</v>
      </c>
      <c r="J477" s="893">
        <f>COUNT(D478)*2</f>
        <v>2</v>
      </c>
      <c r="K477" s="960"/>
      <c r="L477" s="960"/>
      <c r="M477" s="960"/>
      <c r="N477" s="963"/>
      <c r="O477" s="963"/>
      <c r="P477" s="963"/>
      <c r="Q477" s="963"/>
      <c r="R477" s="963"/>
      <c r="S477" s="963"/>
      <c r="T477" s="963"/>
      <c r="U477" s="963"/>
      <c r="V477" s="963"/>
      <c r="W477" s="963"/>
      <c r="X477" s="963"/>
      <c r="Y477" s="963"/>
      <c r="Z477" s="963"/>
    </row>
    <row r="478" spans="1:26" ht="34">
      <c r="A478" s="693" t="s">
        <v>1278</v>
      </c>
      <c r="B478" s="467" t="s">
        <v>3854</v>
      </c>
      <c r="C478" s="475" t="s">
        <v>3419</v>
      </c>
      <c r="D478" s="180">
        <v>2</v>
      </c>
      <c r="E478" s="696" t="s">
        <v>599</v>
      </c>
      <c r="F478" s="1052"/>
      <c r="G478" s="1061"/>
      <c r="H478" s="893"/>
      <c r="I478" s="893"/>
      <c r="J478" s="893"/>
      <c r="K478" s="960"/>
      <c r="L478" s="960"/>
      <c r="M478" s="960"/>
      <c r="N478" s="963"/>
      <c r="O478" s="963"/>
      <c r="P478" s="963"/>
      <c r="Q478" s="963"/>
      <c r="R478" s="963"/>
      <c r="S478" s="963"/>
      <c r="T478" s="963"/>
      <c r="U478" s="963"/>
      <c r="V478" s="963"/>
      <c r="W478" s="963"/>
      <c r="X478" s="963"/>
      <c r="Y478" s="963"/>
      <c r="Z478" s="963"/>
    </row>
    <row r="479" spans="1:26" ht="46.5" hidden="1" customHeight="1">
      <c r="A479" s="310" t="s">
        <v>1280</v>
      </c>
      <c r="B479" s="122" t="s">
        <v>3855</v>
      </c>
      <c r="C479" s="141"/>
      <c r="D479" s="141"/>
      <c r="E479" s="141"/>
      <c r="F479" s="141"/>
      <c r="G479" s="141"/>
      <c r="H479" s="106"/>
      <c r="I479" s="105"/>
      <c r="J479" s="105"/>
      <c r="K479" s="105"/>
      <c r="L479" s="106"/>
      <c r="M479" s="106"/>
      <c r="N479" s="106"/>
      <c r="O479" s="106"/>
      <c r="P479" s="106"/>
      <c r="Q479" s="106"/>
      <c r="R479" s="106"/>
      <c r="S479" s="106"/>
      <c r="T479" s="106"/>
      <c r="U479" s="106"/>
      <c r="V479" s="106"/>
      <c r="W479" s="106"/>
      <c r="X479" s="106"/>
      <c r="Y479" s="106"/>
      <c r="Z479" s="106"/>
    </row>
    <row r="480" spans="1:26" ht="46.5" hidden="1" customHeight="1">
      <c r="A480" s="310" t="s">
        <v>1282</v>
      </c>
      <c r="B480" s="122" t="s">
        <v>1283</v>
      </c>
      <c r="C480" s="141"/>
      <c r="D480" s="141"/>
      <c r="E480" s="141"/>
      <c r="F480" s="141"/>
      <c r="G480" s="141"/>
      <c r="H480" s="106"/>
      <c r="I480" s="105"/>
      <c r="J480" s="105"/>
      <c r="K480" s="105"/>
      <c r="L480" s="106"/>
      <c r="M480" s="106"/>
      <c r="N480" s="106"/>
      <c r="O480" s="106"/>
      <c r="P480" s="106"/>
      <c r="Q480" s="106"/>
      <c r="R480" s="106"/>
      <c r="S480" s="106"/>
      <c r="T480" s="106"/>
      <c r="U480" s="106"/>
      <c r="V480" s="106"/>
      <c r="W480" s="106"/>
      <c r="X480" s="106"/>
      <c r="Y480" s="106"/>
      <c r="Z480" s="106"/>
    </row>
    <row r="481" spans="1:26" ht="39.75" hidden="1" customHeight="1">
      <c r="A481" s="349" t="s">
        <v>257</v>
      </c>
      <c r="B481" s="1179" t="s">
        <v>258</v>
      </c>
      <c r="C481" s="1180"/>
      <c r="D481" s="1180"/>
      <c r="E481" s="1180"/>
      <c r="F481" s="1180"/>
      <c r="G481" s="1181"/>
      <c r="H481" s="1182"/>
      <c r="I481" s="105">
        <f>SUM(D482:D485)</f>
        <v>0</v>
      </c>
      <c r="J481" s="105">
        <f>COUNT(D482:D485)*2</f>
        <v>0</v>
      </c>
      <c r="K481" s="105"/>
      <c r="L481" s="106"/>
      <c r="M481" s="106"/>
      <c r="N481" s="106"/>
      <c r="O481" s="106"/>
      <c r="P481" s="106"/>
      <c r="Q481" s="106"/>
      <c r="R481" s="106"/>
      <c r="S481" s="106"/>
      <c r="T481" s="106"/>
      <c r="U481" s="106"/>
      <c r="V481" s="106"/>
      <c r="W481" s="106"/>
      <c r="X481" s="106"/>
      <c r="Y481" s="106"/>
      <c r="Z481" s="106"/>
    </row>
    <row r="482" spans="1:26" ht="30.75" hidden="1" customHeight="1">
      <c r="A482" s="310" t="s">
        <v>2282</v>
      </c>
      <c r="B482" s="122" t="s">
        <v>1286</v>
      </c>
      <c r="C482" s="141"/>
      <c r="D482" s="141"/>
      <c r="E482" s="141"/>
      <c r="F482" s="141"/>
      <c r="G482" s="141"/>
      <c r="H482" s="106"/>
      <c r="I482" s="105"/>
      <c r="J482" s="105"/>
      <c r="K482" s="105"/>
      <c r="L482" s="106"/>
      <c r="M482" s="106"/>
      <c r="N482" s="106"/>
      <c r="O482" s="106"/>
      <c r="P482" s="106"/>
      <c r="Q482" s="106"/>
      <c r="R482" s="106"/>
      <c r="S482" s="106"/>
      <c r="T482" s="106"/>
      <c r="U482" s="106"/>
      <c r="V482" s="106"/>
      <c r="W482" s="106"/>
      <c r="X482" s="106"/>
      <c r="Y482" s="106"/>
      <c r="Z482" s="106"/>
    </row>
    <row r="483" spans="1:26" ht="30.75" hidden="1" customHeight="1">
      <c r="A483" s="310" t="s">
        <v>1291</v>
      </c>
      <c r="B483" s="122" t="s">
        <v>1292</v>
      </c>
      <c r="C483" s="141"/>
      <c r="D483" s="141"/>
      <c r="E483" s="141"/>
      <c r="F483" s="141"/>
      <c r="G483" s="141"/>
      <c r="H483" s="106"/>
      <c r="I483" s="105"/>
      <c r="J483" s="105"/>
      <c r="K483" s="105"/>
      <c r="L483" s="106"/>
      <c r="M483" s="106"/>
      <c r="N483" s="106"/>
      <c r="O483" s="106"/>
      <c r="P483" s="106"/>
      <c r="Q483" s="106"/>
      <c r="R483" s="106"/>
      <c r="S483" s="106"/>
      <c r="T483" s="106"/>
      <c r="U483" s="106"/>
      <c r="V483" s="106"/>
      <c r="W483" s="106"/>
      <c r="X483" s="106"/>
      <c r="Y483" s="106"/>
      <c r="Z483" s="106"/>
    </row>
    <row r="484" spans="1:26" ht="30.75" hidden="1" customHeight="1">
      <c r="A484" s="310" t="s">
        <v>1293</v>
      </c>
      <c r="B484" s="122" t="s">
        <v>1294</v>
      </c>
      <c r="C484" s="141"/>
      <c r="D484" s="141"/>
      <c r="E484" s="141"/>
      <c r="F484" s="141"/>
      <c r="G484" s="141"/>
      <c r="H484" s="106"/>
      <c r="I484" s="105"/>
      <c r="J484" s="105"/>
      <c r="K484" s="105"/>
      <c r="L484" s="106"/>
      <c r="M484" s="106"/>
      <c r="N484" s="106"/>
      <c r="O484" s="106"/>
      <c r="P484" s="106"/>
      <c r="Q484" s="106"/>
      <c r="R484" s="106"/>
      <c r="S484" s="106"/>
      <c r="T484" s="106"/>
      <c r="U484" s="106"/>
      <c r="V484" s="106"/>
      <c r="W484" s="106"/>
      <c r="X484" s="106"/>
      <c r="Y484" s="106"/>
      <c r="Z484" s="106"/>
    </row>
    <row r="485" spans="1:26" ht="46.5" hidden="1" customHeight="1">
      <c r="A485" s="310" t="s">
        <v>1295</v>
      </c>
      <c r="B485" s="122" t="s">
        <v>1296</v>
      </c>
      <c r="C485" s="141"/>
      <c r="D485" s="141"/>
      <c r="E485" s="141"/>
      <c r="F485" s="141"/>
      <c r="G485" s="141"/>
      <c r="H485" s="106"/>
      <c r="I485" s="105"/>
      <c r="J485" s="105"/>
      <c r="K485" s="105"/>
      <c r="L485" s="106"/>
      <c r="M485" s="106"/>
      <c r="N485" s="106"/>
      <c r="O485" s="106"/>
      <c r="P485" s="106"/>
      <c r="Q485" s="106"/>
      <c r="R485" s="106"/>
      <c r="S485" s="106"/>
      <c r="T485" s="106"/>
      <c r="U485" s="106"/>
      <c r="V485" s="106"/>
      <c r="W485" s="106"/>
      <c r="X485" s="106"/>
      <c r="Y485" s="106"/>
      <c r="Z485" s="106"/>
    </row>
    <row r="486" spans="1:26" ht="16">
      <c r="A486" s="693"/>
      <c r="B486" s="1782" t="s">
        <v>2285</v>
      </c>
      <c r="C486" s="1570"/>
      <c r="D486" s="1570"/>
      <c r="E486" s="1570"/>
      <c r="F486" s="1570"/>
      <c r="G486" s="1571"/>
      <c r="H486" s="1133"/>
      <c r="I486" s="893"/>
      <c r="J486" s="893"/>
      <c r="K486" s="960"/>
      <c r="L486" s="960"/>
      <c r="M486" s="960"/>
      <c r="N486" s="963"/>
      <c r="O486" s="963"/>
      <c r="P486" s="963"/>
      <c r="Q486" s="963"/>
      <c r="R486" s="963"/>
      <c r="S486" s="963"/>
      <c r="T486" s="963"/>
      <c r="U486" s="963"/>
      <c r="V486" s="963"/>
      <c r="W486" s="963"/>
      <c r="X486" s="963"/>
      <c r="Y486" s="963"/>
      <c r="Z486" s="963"/>
    </row>
    <row r="487" spans="1:26" ht="19">
      <c r="A487" s="927" t="s">
        <v>259</v>
      </c>
      <c r="B487" s="1606" t="s">
        <v>137</v>
      </c>
      <c r="C487" s="1570"/>
      <c r="D487" s="1570"/>
      <c r="E487" s="1570"/>
      <c r="F487" s="1570"/>
      <c r="G487" s="1573"/>
      <c r="H487" s="816"/>
      <c r="I487" s="893">
        <f>SUM(D488:D495)</f>
        <v>14</v>
      </c>
      <c r="J487" s="893">
        <f>COUNT(D488:D495)*2</f>
        <v>14</v>
      </c>
      <c r="K487" s="960"/>
      <c r="L487" s="960"/>
      <c r="M487" s="960"/>
      <c r="N487" s="963"/>
      <c r="O487" s="963"/>
      <c r="P487" s="963"/>
      <c r="Q487" s="963"/>
      <c r="R487" s="963"/>
      <c r="S487" s="963"/>
      <c r="T487" s="963"/>
      <c r="U487" s="963"/>
      <c r="V487" s="963"/>
      <c r="W487" s="963"/>
      <c r="X487" s="963"/>
      <c r="Y487" s="963"/>
      <c r="Z487" s="963"/>
    </row>
    <row r="488" spans="1:26" ht="34">
      <c r="A488" s="693" t="s">
        <v>2283</v>
      </c>
      <c r="B488" s="467" t="s">
        <v>1298</v>
      </c>
      <c r="C488" s="475" t="s">
        <v>6746</v>
      </c>
      <c r="D488" s="180">
        <v>2</v>
      </c>
      <c r="E488" s="696" t="s">
        <v>549</v>
      </c>
      <c r="F488" s="1052"/>
      <c r="G488" s="1061"/>
      <c r="H488" s="893"/>
      <c r="I488" s="893"/>
      <c r="J488" s="893"/>
      <c r="K488" s="960"/>
      <c r="L488" s="960"/>
      <c r="M488" s="960"/>
      <c r="N488" s="963"/>
      <c r="O488" s="963"/>
      <c r="P488" s="963"/>
      <c r="Q488" s="963"/>
      <c r="R488" s="963"/>
      <c r="S488" s="963"/>
      <c r="T488" s="963"/>
      <c r="U488" s="963"/>
      <c r="V488" s="963"/>
      <c r="W488" s="963"/>
      <c r="X488" s="963"/>
      <c r="Y488" s="963"/>
      <c r="Z488" s="963"/>
    </row>
    <row r="489" spans="1:26" ht="32">
      <c r="A489" s="693"/>
      <c r="B489" s="161"/>
      <c r="C489" s="769" t="s">
        <v>6747</v>
      </c>
      <c r="D489" s="180">
        <v>2</v>
      </c>
      <c r="E489" s="736" t="s">
        <v>611</v>
      </c>
      <c r="F489" s="1056"/>
      <c r="G489" s="1061"/>
      <c r="H489" s="893"/>
      <c r="I489" s="893"/>
      <c r="J489" s="893"/>
      <c r="K489" s="960"/>
      <c r="L489" s="960"/>
      <c r="M489" s="960"/>
      <c r="N489" s="963"/>
      <c r="O489" s="963"/>
      <c r="P489" s="963"/>
      <c r="Q489" s="963"/>
      <c r="R489" s="963"/>
      <c r="S489" s="963"/>
      <c r="T489" s="963"/>
      <c r="U489" s="963"/>
      <c r="V489" s="963"/>
      <c r="W489" s="963"/>
      <c r="X489" s="963"/>
      <c r="Y489" s="963"/>
      <c r="Z489" s="963"/>
    </row>
    <row r="490" spans="1:26" ht="16">
      <c r="A490" s="693"/>
      <c r="B490" s="467"/>
      <c r="C490" s="471" t="s">
        <v>1300</v>
      </c>
      <c r="D490" s="180">
        <v>2</v>
      </c>
      <c r="E490" s="696" t="s">
        <v>877</v>
      </c>
      <c r="F490" s="1052"/>
      <c r="G490" s="1061"/>
      <c r="H490" s="893"/>
      <c r="I490" s="893"/>
      <c r="J490" s="893"/>
      <c r="K490" s="960"/>
      <c r="L490" s="960"/>
      <c r="M490" s="960"/>
      <c r="N490" s="963"/>
      <c r="O490" s="963"/>
      <c r="P490" s="963"/>
      <c r="Q490" s="963"/>
      <c r="R490" s="963"/>
      <c r="S490" s="963"/>
      <c r="T490" s="963"/>
      <c r="U490" s="963"/>
      <c r="V490" s="963"/>
      <c r="W490" s="963"/>
      <c r="X490" s="963"/>
      <c r="Y490" s="963"/>
      <c r="Z490" s="963"/>
    </row>
    <row r="491" spans="1:26" ht="34">
      <c r="A491" s="693" t="s">
        <v>2284</v>
      </c>
      <c r="B491" s="467" t="s">
        <v>1302</v>
      </c>
      <c r="C491" s="475" t="s">
        <v>3422</v>
      </c>
      <c r="D491" s="180">
        <v>2</v>
      </c>
      <c r="E491" s="696" t="s">
        <v>599</v>
      </c>
      <c r="F491" s="1052"/>
      <c r="G491" s="1061"/>
      <c r="H491" s="893"/>
      <c r="I491" s="893"/>
      <c r="J491" s="893"/>
      <c r="K491" s="960"/>
      <c r="L491" s="960"/>
      <c r="M491" s="960"/>
      <c r="N491" s="963"/>
      <c r="O491" s="963"/>
      <c r="P491" s="963"/>
      <c r="Q491" s="963"/>
      <c r="R491" s="963"/>
      <c r="S491" s="963"/>
      <c r="T491" s="963"/>
      <c r="U491" s="963"/>
      <c r="V491" s="963"/>
      <c r="W491" s="963"/>
      <c r="X491" s="963"/>
      <c r="Y491" s="963"/>
      <c r="Z491" s="963"/>
    </row>
    <row r="492" spans="1:26" ht="32">
      <c r="A492" s="693"/>
      <c r="B492" s="467"/>
      <c r="C492" s="475" t="s">
        <v>3420</v>
      </c>
      <c r="D492" s="180">
        <v>2</v>
      </c>
      <c r="E492" s="696" t="s">
        <v>599</v>
      </c>
      <c r="F492" s="1052"/>
      <c r="G492" s="1061"/>
      <c r="H492" s="893"/>
      <c r="I492" s="893"/>
      <c r="J492" s="893"/>
      <c r="K492" s="960"/>
      <c r="L492" s="960"/>
      <c r="M492" s="960"/>
      <c r="N492" s="963"/>
      <c r="O492" s="963"/>
      <c r="P492" s="963"/>
      <c r="Q492" s="963"/>
      <c r="R492" s="963"/>
      <c r="S492" s="963"/>
      <c r="T492" s="963"/>
      <c r="U492" s="963"/>
      <c r="V492" s="963"/>
      <c r="W492" s="963"/>
      <c r="X492" s="963"/>
      <c r="Y492" s="963"/>
      <c r="Z492" s="963"/>
    </row>
    <row r="493" spans="1:26" ht="32">
      <c r="A493" s="693"/>
      <c r="B493" s="161"/>
      <c r="C493" s="769" t="s">
        <v>6748</v>
      </c>
      <c r="D493" s="180">
        <v>2</v>
      </c>
      <c r="E493" s="736" t="s">
        <v>2786</v>
      </c>
      <c r="F493" s="1056"/>
      <c r="G493" s="1061"/>
      <c r="H493" s="893"/>
      <c r="I493" s="893"/>
      <c r="J493" s="893"/>
      <c r="K493" s="960"/>
      <c r="L493" s="960"/>
      <c r="M493" s="960"/>
      <c r="N493" s="963"/>
      <c r="O493" s="963"/>
      <c r="P493" s="963"/>
      <c r="Q493" s="963"/>
      <c r="R493" s="963"/>
      <c r="S493" s="963"/>
      <c r="T493" s="963"/>
      <c r="U493" s="963"/>
      <c r="V493" s="963"/>
      <c r="W493" s="963"/>
      <c r="X493" s="963"/>
      <c r="Y493" s="963"/>
      <c r="Z493" s="963"/>
    </row>
    <row r="494" spans="1:26" ht="32">
      <c r="A494" s="693"/>
      <c r="B494" s="161"/>
      <c r="C494" s="769" t="s">
        <v>6749</v>
      </c>
      <c r="D494" s="180">
        <v>2</v>
      </c>
      <c r="E494" s="736" t="s">
        <v>2786</v>
      </c>
      <c r="F494" s="1056"/>
      <c r="G494" s="1061"/>
      <c r="H494" s="893"/>
      <c r="I494" s="893"/>
      <c r="J494" s="893"/>
      <c r="K494" s="960"/>
      <c r="L494" s="960"/>
      <c r="M494" s="960"/>
      <c r="N494" s="963"/>
      <c r="O494" s="963"/>
      <c r="P494" s="963"/>
      <c r="Q494" s="963"/>
      <c r="R494" s="963"/>
      <c r="S494" s="963"/>
      <c r="T494" s="963"/>
      <c r="U494" s="963"/>
      <c r="V494" s="963"/>
      <c r="W494" s="963"/>
      <c r="X494" s="963"/>
      <c r="Y494" s="963"/>
      <c r="Z494" s="963"/>
    </row>
    <row r="495" spans="1:26" ht="78" hidden="1" customHeight="1">
      <c r="A495" s="310" t="s">
        <v>1309</v>
      </c>
      <c r="B495" s="122" t="s">
        <v>1310</v>
      </c>
      <c r="C495" s="141"/>
      <c r="D495" s="141"/>
      <c r="E495" s="141"/>
      <c r="F495" s="141"/>
      <c r="G495" s="141"/>
      <c r="H495" s="106"/>
      <c r="I495" s="105"/>
      <c r="J495" s="105"/>
      <c r="K495" s="105"/>
      <c r="L495" s="106"/>
      <c r="M495" s="106"/>
      <c r="N495" s="106"/>
      <c r="O495" s="106"/>
      <c r="P495" s="106"/>
      <c r="Q495" s="106"/>
      <c r="R495" s="106"/>
      <c r="S495" s="106"/>
      <c r="T495" s="106"/>
      <c r="U495" s="106"/>
      <c r="V495" s="106"/>
      <c r="W495" s="106"/>
      <c r="X495" s="106"/>
      <c r="Y495" s="106"/>
      <c r="Z495" s="106"/>
    </row>
    <row r="496" spans="1:26" ht="39.75" hidden="1" customHeight="1">
      <c r="A496" s="349" t="s">
        <v>138</v>
      </c>
      <c r="B496" s="1179" t="s">
        <v>139</v>
      </c>
      <c r="C496" s="1180"/>
      <c r="D496" s="1180"/>
      <c r="E496" s="1180"/>
      <c r="F496" s="1180"/>
      <c r="G496" s="1181"/>
      <c r="H496" s="1182"/>
      <c r="I496" s="105">
        <f>SUM(D497:D502)</f>
        <v>0</v>
      </c>
      <c r="J496" s="105">
        <f>COUNT(D497:D502)*2</f>
        <v>0</v>
      </c>
      <c r="K496" s="105"/>
      <c r="L496" s="106"/>
      <c r="M496" s="106"/>
      <c r="N496" s="106"/>
      <c r="O496" s="106"/>
      <c r="P496" s="106"/>
      <c r="Q496" s="106"/>
      <c r="R496" s="106"/>
      <c r="S496" s="106"/>
      <c r="T496" s="106"/>
      <c r="U496" s="106"/>
      <c r="V496" s="106"/>
      <c r="W496" s="106"/>
      <c r="X496" s="106"/>
      <c r="Y496" s="106"/>
      <c r="Z496" s="106"/>
    </row>
    <row r="497" spans="1:26" ht="46.5" hidden="1" customHeight="1">
      <c r="A497" s="310" t="s">
        <v>1312</v>
      </c>
      <c r="B497" s="122" t="s">
        <v>1313</v>
      </c>
      <c r="C497" s="122"/>
      <c r="D497" s="141"/>
      <c r="E497" s="141"/>
      <c r="F497" s="141"/>
      <c r="G497" s="141"/>
      <c r="H497" s="106"/>
      <c r="I497" s="105"/>
      <c r="J497" s="105"/>
      <c r="K497" s="105"/>
      <c r="L497" s="106"/>
      <c r="M497" s="106"/>
      <c r="N497" s="106"/>
      <c r="O497" s="106"/>
      <c r="P497" s="106"/>
      <c r="Q497" s="106"/>
      <c r="R497" s="106"/>
      <c r="S497" s="106"/>
      <c r="T497" s="106"/>
      <c r="U497" s="106"/>
      <c r="V497" s="106"/>
      <c r="W497" s="106"/>
      <c r="X497" s="106"/>
      <c r="Y497" s="106"/>
      <c r="Z497" s="106"/>
    </row>
    <row r="498" spans="1:26" ht="62.25" hidden="1" customHeight="1">
      <c r="A498" s="310" t="s">
        <v>1314</v>
      </c>
      <c r="B498" s="122" t="s">
        <v>1315</v>
      </c>
      <c r="C498" s="141"/>
      <c r="D498" s="141"/>
      <c r="E498" s="141"/>
      <c r="F498" s="141"/>
      <c r="G498" s="141"/>
      <c r="H498" s="106"/>
      <c r="I498" s="105"/>
      <c r="J498" s="105"/>
      <c r="K498" s="105"/>
      <c r="L498" s="106"/>
      <c r="M498" s="106"/>
      <c r="N498" s="106"/>
      <c r="O498" s="106"/>
      <c r="P498" s="106"/>
      <c r="Q498" s="106"/>
      <c r="R498" s="106"/>
      <c r="S498" s="106"/>
      <c r="T498" s="106"/>
      <c r="U498" s="106"/>
      <c r="V498" s="106"/>
      <c r="W498" s="106"/>
      <c r="X498" s="106"/>
      <c r="Y498" s="106"/>
      <c r="Z498" s="106"/>
    </row>
    <row r="499" spans="1:26" ht="62.25" hidden="1" customHeight="1">
      <c r="A499" s="310" t="s">
        <v>1316</v>
      </c>
      <c r="B499" s="122" t="s">
        <v>1317</v>
      </c>
      <c r="C499" s="141"/>
      <c r="D499" s="141"/>
      <c r="E499" s="141"/>
      <c r="F499" s="141"/>
      <c r="G499" s="141"/>
      <c r="H499" s="106"/>
      <c r="I499" s="105"/>
      <c r="J499" s="105"/>
      <c r="K499" s="105"/>
      <c r="L499" s="106"/>
      <c r="M499" s="106"/>
      <c r="N499" s="106"/>
      <c r="O499" s="106"/>
      <c r="P499" s="106"/>
      <c r="Q499" s="106"/>
      <c r="R499" s="106"/>
      <c r="S499" s="106"/>
      <c r="T499" s="106"/>
      <c r="U499" s="106"/>
      <c r="V499" s="106"/>
      <c r="W499" s="106"/>
      <c r="X499" s="106"/>
      <c r="Y499" s="106"/>
      <c r="Z499" s="106"/>
    </row>
    <row r="500" spans="1:26" ht="78" hidden="1" customHeight="1">
      <c r="A500" s="310" t="s">
        <v>1318</v>
      </c>
      <c r="B500" s="122" t="s">
        <v>1319</v>
      </c>
      <c r="C500" s="141"/>
      <c r="D500" s="141"/>
      <c r="E500" s="141"/>
      <c r="F500" s="141"/>
      <c r="G500" s="141"/>
      <c r="H500" s="106"/>
      <c r="I500" s="105"/>
      <c r="J500" s="105"/>
      <c r="K500" s="105"/>
      <c r="L500" s="106"/>
      <c r="M500" s="106"/>
      <c r="N500" s="106"/>
      <c r="O500" s="106"/>
      <c r="P500" s="106"/>
      <c r="Q500" s="106"/>
      <c r="R500" s="106"/>
      <c r="S500" s="106"/>
      <c r="T500" s="106"/>
      <c r="U500" s="106"/>
      <c r="V500" s="106"/>
      <c r="W500" s="106"/>
      <c r="X500" s="106"/>
      <c r="Y500" s="106"/>
      <c r="Z500" s="106"/>
    </row>
    <row r="501" spans="1:26" ht="62.25" hidden="1" customHeight="1">
      <c r="A501" s="310" t="s">
        <v>1320</v>
      </c>
      <c r="B501" s="122" t="s">
        <v>1321</v>
      </c>
      <c r="C501" s="141"/>
      <c r="D501" s="141"/>
      <c r="E501" s="141"/>
      <c r="F501" s="141"/>
      <c r="G501" s="141"/>
      <c r="H501" s="106"/>
      <c r="I501" s="105"/>
      <c r="J501" s="105"/>
      <c r="K501" s="105"/>
      <c r="L501" s="106"/>
      <c r="M501" s="106"/>
      <c r="N501" s="106"/>
      <c r="O501" s="106"/>
      <c r="P501" s="106"/>
      <c r="Q501" s="106"/>
      <c r="R501" s="106"/>
      <c r="S501" s="106"/>
      <c r="T501" s="106"/>
      <c r="U501" s="106"/>
      <c r="V501" s="106"/>
      <c r="W501" s="106"/>
      <c r="X501" s="106"/>
      <c r="Y501" s="106"/>
      <c r="Z501" s="106"/>
    </row>
    <row r="502" spans="1:26" ht="42.75" hidden="1" customHeight="1">
      <c r="A502" s="310" t="s">
        <v>1322</v>
      </c>
      <c r="B502" s="150" t="s">
        <v>1323</v>
      </c>
      <c r="C502" s="141"/>
      <c r="D502" s="141"/>
      <c r="E502" s="141"/>
      <c r="F502" s="141"/>
      <c r="G502" s="141"/>
      <c r="H502" s="106"/>
      <c r="I502" s="105"/>
      <c r="J502" s="105"/>
      <c r="K502" s="105"/>
      <c r="L502" s="106"/>
      <c r="M502" s="106"/>
      <c r="N502" s="106"/>
      <c r="O502" s="106"/>
      <c r="P502" s="106"/>
      <c r="Q502" s="106"/>
      <c r="R502" s="106"/>
      <c r="S502" s="106"/>
      <c r="T502" s="106"/>
      <c r="U502" s="106"/>
      <c r="V502" s="106"/>
      <c r="W502" s="106"/>
      <c r="X502" s="106"/>
      <c r="Y502" s="106"/>
      <c r="Z502" s="106"/>
    </row>
    <row r="503" spans="1:26" ht="39.75" hidden="1" customHeight="1">
      <c r="A503" s="349" t="s">
        <v>140</v>
      </c>
      <c r="B503" s="1179" t="s">
        <v>141</v>
      </c>
      <c r="C503" s="1180"/>
      <c r="D503" s="1180"/>
      <c r="E503" s="1180"/>
      <c r="F503" s="1180"/>
      <c r="G503" s="1181"/>
      <c r="H503" s="1182"/>
      <c r="I503" s="105">
        <f>SUM(D504:D514)</f>
        <v>0</v>
      </c>
      <c r="J503" s="105">
        <f>COUNT(D504:D514)*2</f>
        <v>0</v>
      </c>
      <c r="K503" s="105"/>
      <c r="L503" s="106"/>
      <c r="M503" s="106"/>
      <c r="N503" s="106"/>
      <c r="O503" s="106"/>
      <c r="P503" s="106"/>
      <c r="Q503" s="106"/>
      <c r="R503" s="106"/>
      <c r="S503" s="106"/>
      <c r="T503" s="106"/>
      <c r="U503" s="106"/>
      <c r="V503" s="106"/>
      <c r="W503" s="106"/>
      <c r="X503" s="106"/>
      <c r="Y503" s="106"/>
      <c r="Z503" s="106"/>
    </row>
    <row r="504" spans="1:26" ht="72" hidden="1" customHeight="1">
      <c r="A504" s="310" t="s">
        <v>1324</v>
      </c>
      <c r="B504" s="150" t="s">
        <v>1325</v>
      </c>
      <c r="C504" s="141"/>
      <c r="D504" s="141"/>
      <c r="E504" s="141"/>
      <c r="F504" s="141"/>
      <c r="G504" s="460"/>
      <c r="H504" s="461"/>
      <c r="I504" s="105"/>
      <c r="J504" s="105"/>
      <c r="K504" s="105"/>
      <c r="L504" s="106"/>
      <c r="M504" s="106"/>
      <c r="N504" s="106"/>
      <c r="O504" s="106"/>
      <c r="P504" s="106"/>
      <c r="Q504" s="106"/>
      <c r="R504" s="106"/>
      <c r="S504" s="106"/>
      <c r="T504" s="106"/>
      <c r="U504" s="106"/>
      <c r="V504" s="106"/>
      <c r="W504" s="106"/>
      <c r="X504" s="106"/>
      <c r="Y504" s="106"/>
      <c r="Z504" s="106"/>
    </row>
    <row r="505" spans="1:26" ht="42.75" hidden="1" customHeight="1">
      <c r="A505" s="310" t="s">
        <v>1326</v>
      </c>
      <c r="B505" s="150" t="s">
        <v>1327</v>
      </c>
      <c r="C505" s="141"/>
      <c r="D505" s="141"/>
      <c r="E505" s="141"/>
      <c r="F505" s="141"/>
      <c r="G505" s="460"/>
      <c r="H505" s="461"/>
      <c r="I505" s="105"/>
      <c r="J505" s="105"/>
      <c r="K505" s="105"/>
      <c r="L505" s="106"/>
      <c r="M505" s="106"/>
      <c r="N505" s="106"/>
      <c r="O505" s="106"/>
      <c r="P505" s="106"/>
      <c r="Q505" s="106"/>
      <c r="R505" s="106"/>
      <c r="S505" s="106"/>
      <c r="T505" s="106"/>
      <c r="U505" s="106"/>
      <c r="V505" s="106"/>
      <c r="W505" s="106"/>
      <c r="X505" s="106"/>
      <c r="Y505" s="106"/>
      <c r="Z505" s="106"/>
    </row>
    <row r="506" spans="1:26" ht="42.75" hidden="1" customHeight="1">
      <c r="A506" s="310" t="s">
        <v>1328</v>
      </c>
      <c r="B506" s="211" t="s">
        <v>1329</v>
      </c>
      <c r="C506" s="141"/>
      <c r="D506" s="141"/>
      <c r="E506" s="141"/>
      <c r="F506" s="141"/>
      <c r="G506" s="460"/>
      <c r="H506" s="461"/>
      <c r="I506" s="105"/>
      <c r="J506" s="105"/>
      <c r="K506" s="105"/>
      <c r="L506" s="106"/>
      <c r="M506" s="106"/>
      <c r="N506" s="106"/>
      <c r="O506" s="106"/>
      <c r="P506" s="106"/>
      <c r="Q506" s="106"/>
      <c r="R506" s="106"/>
      <c r="S506" s="106"/>
      <c r="T506" s="106"/>
      <c r="U506" s="106"/>
      <c r="V506" s="106"/>
      <c r="W506" s="106"/>
      <c r="X506" s="106"/>
      <c r="Y506" s="106"/>
      <c r="Z506" s="106"/>
    </row>
    <row r="507" spans="1:26" ht="42.75" hidden="1" customHeight="1">
      <c r="A507" s="310" t="s">
        <v>1330</v>
      </c>
      <c r="B507" s="150" t="s">
        <v>1331</v>
      </c>
      <c r="C507" s="141"/>
      <c r="D507" s="141"/>
      <c r="E507" s="141"/>
      <c r="F507" s="141"/>
      <c r="G507" s="460"/>
      <c r="H507" s="461"/>
      <c r="I507" s="105"/>
      <c r="J507" s="105"/>
      <c r="K507" s="105"/>
      <c r="L507" s="106"/>
      <c r="M507" s="106"/>
      <c r="N507" s="106"/>
      <c r="O507" s="106"/>
      <c r="P507" s="106"/>
      <c r="Q507" s="106"/>
      <c r="R507" s="106"/>
      <c r="S507" s="106"/>
      <c r="T507" s="106"/>
      <c r="U507" s="106"/>
      <c r="V507" s="106"/>
      <c r="W507" s="106"/>
      <c r="X507" s="106"/>
      <c r="Y507" s="106"/>
      <c r="Z507" s="106"/>
    </row>
    <row r="508" spans="1:26" ht="57" hidden="1" customHeight="1">
      <c r="A508" s="310" t="s">
        <v>1332</v>
      </c>
      <c r="B508" s="150" t="s">
        <v>1333</v>
      </c>
      <c r="C508" s="141"/>
      <c r="D508" s="141"/>
      <c r="E508" s="141"/>
      <c r="F508" s="141"/>
      <c r="G508" s="460"/>
      <c r="H508" s="461"/>
      <c r="I508" s="105"/>
      <c r="J508" s="105"/>
      <c r="K508" s="105"/>
      <c r="L508" s="106"/>
      <c r="M508" s="106"/>
      <c r="N508" s="106"/>
      <c r="O508" s="106"/>
      <c r="P508" s="106"/>
      <c r="Q508" s="106"/>
      <c r="R508" s="106"/>
      <c r="S508" s="106"/>
      <c r="T508" s="106"/>
      <c r="U508" s="106"/>
      <c r="V508" s="106"/>
      <c r="W508" s="106"/>
      <c r="X508" s="106"/>
      <c r="Y508" s="106"/>
      <c r="Z508" s="106"/>
    </row>
    <row r="509" spans="1:26" ht="42.75" hidden="1" customHeight="1">
      <c r="A509" s="310" t="s">
        <v>1334</v>
      </c>
      <c r="B509" s="150" t="s">
        <v>1335</v>
      </c>
      <c r="C509" s="141"/>
      <c r="D509" s="141"/>
      <c r="E509" s="141"/>
      <c r="F509" s="141"/>
      <c r="G509" s="460"/>
      <c r="H509" s="461"/>
      <c r="I509" s="105"/>
      <c r="J509" s="105"/>
      <c r="K509" s="105"/>
      <c r="L509" s="106"/>
      <c r="M509" s="106"/>
      <c r="N509" s="106"/>
      <c r="O509" s="106"/>
      <c r="P509" s="106"/>
      <c r="Q509" s="106"/>
      <c r="R509" s="106"/>
      <c r="S509" s="106"/>
      <c r="T509" s="106"/>
      <c r="U509" s="106"/>
      <c r="V509" s="106"/>
      <c r="W509" s="106"/>
      <c r="X509" s="106"/>
      <c r="Y509" s="106"/>
      <c r="Z509" s="106"/>
    </row>
    <row r="510" spans="1:26" ht="42.75" hidden="1" customHeight="1">
      <c r="A510" s="310" t="s">
        <v>1336</v>
      </c>
      <c r="B510" s="150" t="s">
        <v>1337</v>
      </c>
      <c r="C510" s="141"/>
      <c r="D510" s="141"/>
      <c r="E510" s="141"/>
      <c r="F510" s="141"/>
      <c r="G510" s="460"/>
      <c r="H510" s="461"/>
      <c r="I510" s="105"/>
      <c r="J510" s="105"/>
      <c r="K510" s="105"/>
      <c r="L510" s="106"/>
      <c r="M510" s="106"/>
      <c r="N510" s="106"/>
      <c r="O510" s="106"/>
      <c r="P510" s="106"/>
      <c r="Q510" s="106"/>
      <c r="R510" s="106"/>
      <c r="S510" s="106"/>
      <c r="T510" s="106"/>
      <c r="U510" s="106"/>
      <c r="V510" s="106"/>
      <c r="W510" s="106"/>
      <c r="X510" s="106"/>
      <c r="Y510" s="106"/>
      <c r="Z510" s="106"/>
    </row>
    <row r="511" spans="1:26" ht="42.75" hidden="1" customHeight="1">
      <c r="A511" s="310" t="s">
        <v>1338</v>
      </c>
      <c r="B511" s="150" t="s">
        <v>1339</v>
      </c>
      <c r="C511" s="141"/>
      <c r="D511" s="141"/>
      <c r="E511" s="141"/>
      <c r="F511" s="141"/>
      <c r="G511" s="460"/>
      <c r="H511" s="461"/>
      <c r="I511" s="105"/>
      <c r="J511" s="105"/>
      <c r="K511" s="105"/>
      <c r="L511" s="106"/>
      <c r="M511" s="106"/>
      <c r="N511" s="106"/>
      <c r="O511" s="106"/>
      <c r="P511" s="106"/>
      <c r="Q511" s="106"/>
      <c r="R511" s="106"/>
      <c r="S511" s="106"/>
      <c r="T511" s="106"/>
      <c r="U511" s="106"/>
      <c r="V511" s="106"/>
      <c r="W511" s="106"/>
      <c r="X511" s="106"/>
      <c r="Y511" s="106"/>
      <c r="Z511" s="106"/>
    </row>
    <row r="512" spans="1:26" ht="28.5" hidden="1" customHeight="1">
      <c r="A512" s="310" t="s">
        <v>1340</v>
      </c>
      <c r="B512" s="150" t="s">
        <v>1341</v>
      </c>
      <c r="C512" s="141"/>
      <c r="D512" s="141"/>
      <c r="E512" s="141"/>
      <c r="F512" s="141"/>
      <c r="G512" s="460"/>
      <c r="H512" s="461"/>
      <c r="I512" s="105"/>
      <c r="J512" s="105"/>
      <c r="K512" s="105"/>
      <c r="L512" s="106"/>
      <c r="M512" s="106"/>
      <c r="N512" s="106"/>
      <c r="O512" s="106"/>
      <c r="P512" s="106"/>
      <c r="Q512" s="106"/>
      <c r="R512" s="106"/>
      <c r="S512" s="106"/>
      <c r="T512" s="106"/>
      <c r="U512" s="106"/>
      <c r="V512" s="106"/>
      <c r="W512" s="106"/>
      <c r="X512" s="106"/>
      <c r="Y512" s="106"/>
      <c r="Z512" s="106"/>
    </row>
    <row r="513" spans="1:26" ht="42.75" hidden="1" customHeight="1">
      <c r="A513" s="310" t="s">
        <v>1342</v>
      </c>
      <c r="B513" s="150" t="s">
        <v>1343</v>
      </c>
      <c r="C513" s="141"/>
      <c r="D513" s="141"/>
      <c r="E513" s="141"/>
      <c r="F513" s="141"/>
      <c r="G513" s="460"/>
      <c r="H513" s="461"/>
      <c r="I513" s="105"/>
      <c r="J513" s="105"/>
      <c r="K513" s="105"/>
      <c r="L513" s="106"/>
      <c r="M513" s="106"/>
      <c r="N513" s="106"/>
      <c r="O513" s="106"/>
      <c r="P513" s="106"/>
      <c r="Q513" s="106"/>
      <c r="R513" s="106"/>
      <c r="S513" s="106"/>
      <c r="T513" s="106"/>
      <c r="U513" s="106"/>
      <c r="V513" s="106"/>
      <c r="W513" s="106"/>
      <c r="X513" s="106"/>
      <c r="Y513" s="106"/>
      <c r="Z513" s="106"/>
    </row>
    <row r="514" spans="1:26" ht="42.75" hidden="1" customHeight="1">
      <c r="A514" s="310" t="s">
        <v>1344</v>
      </c>
      <c r="B514" s="150" t="s">
        <v>1345</v>
      </c>
      <c r="C514" s="141"/>
      <c r="D514" s="141"/>
      <c r="E514" s="141"/>
      <c r="F514" s="141"/>
      <c r="G514" s="460"/>
      <c r="H514" s="461"/>
      <c r="I514" s="105"/>
      <c r="J514" s="105"/>
      <c r="K514" s="105"/>
      <c r="L514" s="106"/>
      <c r="M514" s="106"/>
      <c r="N514" s="106"/>
      <c r="O514" s="106"/>
      <c r="P514" s="106"/>
      <c r="Q514" s="106"/>
      <c r="R514" s="106"/>
      <c r="S514" s="106"/>
      <c r="T514" s="106"/>
      <c r="U514" s="106"/>
      <c r="V514" s="106"/>
      <c r="W514" s="106"/>
      <c r="X514" s="106"/>
      <c r="Y514" s="106"/>
      <c r="Z514" s="106"/>
    </row>
    <row r="515" spans="1:26" ht="39.75" hidden="1" customHeight="1">
      <c r="A515" s="349" t="s">
        <v>142</v>
      </c>
      <c r="B515" s="1179" t="s">
        <v>143</v>
      </c>
      <c r="C515" s="1180"/>
      <c r="D515" s="1180"/>
      <c r="E515" s="1180"/>
      <c r="F515" s="1180"/>
      <c r="G515" s="1181"/>
      <c r="H515" s="1182"/>
      <c r="I515" s="105">
        <f>SUM(D516:D521)</f>
        <v>0</v>
      </c>
      <c r="J515" s="105">
        <f>COUNT(D516:D521)*2</f>
        <v>0</v>
      </c>
      <c r="K515" s="105"/>
      <c r="L515" s="106"/>
      <c r="M515" s="106"/>
      <c r="N515" s="106"/>
      <c r="O515" s="106"/>
      <c r="P515" s="106"/>
      <c r="Q515" s="106"/>
      <c r="R515" s="106"/>
      <c r="S515" s="106"/>
      <c r="T515" s="106"/>
      <c r="U515" s="106"/>
      <c r="V515" s="106"/>
      <c r="W515" s="106"/>
      <c r="X515" s="106"/>
      <c r="Y515" s="106"/>
      <c r="Z515" s="106"/>
    </row>
    <row r="516" spans="1:26" ht="57" hidden="1" customHeight="1">
      <c r="A516" s="310" t="s">
        <v>1346</v>
      </c>
      <c r="B516" s="150" t="s">
        <v>1347</v>
      </c>
      <c r="C516" s="141"/>
      <c r="D516" s="141"/>
      <c r="E516" s="141"/>
      <c r="F516" s="141"/>
      <c r="G516" s="460"/>
      <c r="H516" s="461"/>
      <c r="I516" s="105"/>
      <c r="J516" s="105"/>
      <c r="K516" s="105"/>
      <c r="L516" s="106"/>
      <c r="M516" s="106"/>
      <c r="N516" s="106"/>
      <c r="O516" s="106"/>
      <c r="P516" s="106"/>
      <c r="Q516" s="106"/>
      <c r="R516" s="106"/>
      <c r="S516" s="106"/>
      <c r="T516" s="106"/>
      <c r="U516" s="106"/>
      <c r="V516" s="106"/>
      <c r="W516" s="106"/>
      <c r="X516" s="106"/>
      <c r="Y516" s="106"/>
      <c r="Z516" s="106"/>
    </row>
    <row r="517" spans="1:26" ht="57" hidden="1" customHeight="1">
      <c r="A517" s="310" t="s">
        <v>1348</v>
      </c>
      <c r="B517" s="150" t="s">
        <v>1349</v>
      </c>
      <c r="C517" s="141"/>
      <c r="D517" s="141"/>
      <c r="E517" s="141"/>
      <c r="F517" s="141"/>
      <c r="G517" s="460"/>
      <c r="H517" s="461"/>
      <c r="I517" s="105"/>
      <c r="J517" s="105"/>
      <c r="K517" s="105"/>
      <c r="L517" s="106"/>
      <c r="M517" s="106"/>
      <c r="N517" s="106"/>
      <c r="O517" s="106"/>
      <c r="P517" s="106"/>
      <c r="Q517" s="106"/>
      <c r="R517" s="106"/>
      <c r="S517" s="106"/>
      <c r="T517" s="106"/>
      <c r="U517" s="106"/>
      <c r="V517" s="106"/>
      <c r="W517" s="106"/>
      <c r="X517" s="106"/>
      <c r="Y517" s="106"/>
      <c r="Z517" s="106"/>
    </row>
    <row r="518" spans="1:26" ht="42.75" hidden="1" customHeight="1">
      <c r="A518" s="310" t="s">
        <v>1350</v>
      </c>
      <c r="B518" s="150" t="s">
        <v>1351</v>
      </c>
      <c r="C518" s="141"/>
      <c r="D518" s="141"/>
      <c r="E518" s="141"/>
      <c r="F518" s="141"/>
      <c r="G518" s="460"/>
      <c r="H518" s="461"/>
      <c r="I518" s="105"/>
      <c r="J518" s="105"/>
      <c r="K518" s="105"/>
      <c r="L518" s="106"/>
      <c r="M518" s="106"/>
      <c r="N518" s="106"/>
      <c r="O518" s="106"/>
      <c r="P518" s="106"/>
      <c r="Q518" s="106"/>
      <c r="R518" s="106"/>
      <c r="S518" s="106"/>
      <c r="T518" s="106"/>
      <c r="U518" s="106"/>
      <c r="V518" s="106"/>
      <c r="W518" s="106"/>
      <c r="X518" s="106"/>
      <c r="Y518" s="106"/>
      <c r="Z518" s="106"/>
    </row>
    <row r="519" spans="1:26" ht="42.75" hidden="1" customHeight="1">
      <c r="A519" s="310" t="s">
        <v>3438</v>
      </c>
      <c r="B519" s="150" t="s">
        <v>1353</v>
      </c>
      <c r="C519" s="141"/>
      <c r="D519" s="141"/>
      <c r="E519" s="141"/>
      <c r="F519" s="141"/>
      <c r="G519" s="460"/>
      <c r="H519" s="461"/>
      <c r="I519" s="105"/>
      <c r="J519" s="105"/>
      <c r="K519" s="105"/>
      <c r="L519" s="106"/>
      <c r="M519" s="106"/>
      <c r="N519" s="106"/>
      <c r="O519" s="106"/>
      <c r="P519" s="106"/>
      <c r="Q519" s="106"/>
      <c r="R519" s="106"/>
      <c r="S519" s="106"/>
      <c r="T519" s="106"/>
      <c r="U519" s="106"/>
      <c r="V519" s="106"/>
      <c r="W519" s="106"/>
      <c r="X519" s="106"/>
      <c r="Y519" s="106"/>
      <c r="Z519" s="106"/>
    </row>
    <row r="520" spans="1:26" ht="57" hidden="1" customHeight="1">
      <c r="A520" s="310" t="s">
        <v>1354</v>
      </c>
      <c r="B520" s="150" t="s">
        <v>2330</v>
      </c>
      <c r="C520" s="141"/>
      <c r="D520" s="141"/>
      <c r="E520" s="141"/>
      <c r="F520" s="141"/>
      <c r="G520" s="460"/>
      <c r="H520" s="461"/>
      <c r="I520" s="105"/>
      <c r="J520" s="105"/>
      <c r="K520" s="105"/>
      <c r="L520" s="106"/>
      <c r="M520" s="106"/>
      <c r="N520" s="106"/>
      <c r="O520" s="106"/>
      <c r="P520" s="106"/>
      <c r="Q520" s="106"/>
      <c r="R520" s="106"/>
      <c r="S520" s="106"/>
      <c r="T520" s="106"/>
      <c r="U520" s="106"/>
      <c r="V520" s="106"/>
      <c r="W520" s="106"/>
      <c r="X520" s="106"/>
      <c r="Y520" s="106"/>
      <c r="Z520" s="106"/>
    </row>
    <row r="521" spans="1:26" ht="46.5" hidden="1" customHeight="1">
      <c r="A521" s="310" t="s">
        <v>1356</v>
      </c>
      <c r="B521" s="212" t="s">
        <v>1357</v>
      </c>
      <c r="C521" s="141"/>
      <c r="D521" s="141"/>
      <c r="E521" s="141"/>
      <c r="F521" s="141"/>
      <c r="G521" s="460"/>
      <c r="H521" s="461"/>
      <c r="I521" s="105"/>
      <c r="J521" s="105"/>
      <c r="K521" s="105"/>
      <c r="L521" s="106"/>
      <c r="M521" s="106"/>
      <c r="N521" s="106"/>
      <c r="O521" s="106"/>
      <c r="P521" s="106"/>
      <c r="Q521" s="106"/>
      <c r="R521" s="106"/>
      <c r="S521" s="106"/>
      <c r="T521" s="106"/>
      <c r="U521" s="106"/>
      <c r="V521" s="106"/>
      <c r="W521" s="106"/>
      <c r="X521" s="106"/>
      <c r="Y521" s="106"/>
      <c r="Z521" s="106"/>
    </row>
    <row r="522" spans="1:26" ht="39.75" hidden="1" customHeight="1">
      <c r="A522" s="349" t="s">
        <v>144</v>
      </c>
      <c r="B522" s="1179" t="s">
        <v>145</v>
      </c>
      <c r="C522" s="1180"/>
      <c r="D522" s="1180"/>
      <c r="E522" s="1180"/>
      <c r="F522" s="1180"/>
      <c r="G522" s="1181"/>
      <c r="H522" s="1182"/>
      <c r="I522" s="105">
        <f>SUM(D523:D532)</f>
        <v>0</v>
      </c>
      <c r="J522" s="105">
        <f>COUNT(D523:D532)*2</f>
        <v>0</v>
      </c>
      <c r="K522" s="105"/>
      <c r="L522" s="106"/>
      <c r="M522" s="106"/>
      <c r="N522" s="106"/>
      <c r="O522" s="106"/>
      <c r="P522" s="106"/>
      <c r="Q522" s="106"/>
      <c r="R522" s="106"/>
      <c r="S522" s="106"/>
      <c r="T522" s="106"/>
      <c r="U522" s="106"/>
      <c r="V522" s="106"/>
      <c r="W522" s="106"/>
      <c r="X522" s="106"/>
      <c r="Y522" s="106"/>
      <c r="Z522" s="106"/>
    </row>
    <row r="523" spans="1:26" ht="46.5" hidden="1" customHeight="1">
      <c r="A523" s="310" t="s">
        <v>1358</v>
      </c>
      <c r="B523" s="122" t="s">
        <v>1359</v>
      </c>
      <c r="C523" s="141"/>
      <c r="D523" s="141"/>
      <c r="E523" s="141"/>
      <c r="F523" s="141"/>
      <c r="G523" s="141"/>
      <c r="H523" s="106"/>
      <c r="I523" s="105"/>
      <c r="J523" s="105"/>
      <c r="K523" s="105"/>
      <c r="L523" s="106"/>
      <c r="M523" s="106"/>
      <c r="N523" s="106"/>
      <c r="O523" s="106"/>
      <c r="P523" s="106"/>
      <c r="Q523" s="106"/>
      <c r="R523" s="106"/>
      <c r="S523" s="106"/>
      <c r="T523" s="106"/>
      <c r="U523" s="106"/>
      <c r="V523" s="106"/>
      <c r="W523" s="106"/>
      <c r="X523" s="106"/>
      <c r="Y523" s="106"/>
      <c r="Z523" s="106"/>
    </row>
    <row r="524" spans="1:26" ht="57" hidden="1" customHeight="1">
      <c r="A524" s="310" t="s">
        <v>1360</v>
      </c>
      <c r="B524" s="150" t="s">
        <v>1361</v>
      </c>
      <c r="C524" s="141"/>
      <c r="D524" s="141"/>
      <c r="E524" s="141"/>
      <c r="F524" s="141"/>
      <c r="G524" s="141"/>
      <c r="H524" s="106"/>
      <c r="I524" s="105"/>
      <c r="J524" s="105"/>
      <c r="K524" s="105"/>
      <c r="L524" s="106"/>
      <c r="M524" s="106"/>
      <c r="N524" s="106"/>
      <c r="O524" s="106"/>
      <c r="P524" s="106"/>
      <c r="Q524" s="106"/>
      <c r="R524" s="106"/>
      <c r="S524" s="106"/>
      <c r="T524" s="106"/>
      <c r="U524" s="106"/>
      <c r="V524" s="106"/>
      <c r="W524" s="106"/>
      <c r="X524" s="106"/>
      <c r="Y524" s="106"/>
      <c r="Z524" s="106"/>
    </row>
    <row r="525" spans="1:26" ht="46.5" hidden="1" customHeight="1">
      <c r="A525" s="310" t="s">
        <v>1362</v>
      </c>
      <c r="B525" s="122" t="s">
        <v>1363</v>
      </c>
      <c r="C525" s="141"/>
      <c r="D525" s="141"/>
      <c r="E525" s="141"/>
      <c r="F525" s="141"/>
      <c r="G525" s="141"/>
      <c r="H525" s="106"/>
      <c r="I525" s="105"/>
      <c r="J525" s="105"/>
      <c r="K525" s="105"/>
      <c r="L525" s="106"/>
      <c r="M525" s="106"/>
      <c r="N525" s="106"/>
      <c r="O525" s="106"/>
      <c r="P525" s="106"/>
      <c r="Q525" s="106"/>
      <c r="R525" s="106"/>
      <c r="S525" s="106"/>
      <c r="T525" s="106"/>
      <c r="U525" s="106"/>
      <c r="V525" s="106"/>
      <c r="W525" s="106"/>
      <c r="X525" s="106"/>
      <c r="Y525" s="106"/>
      <c r="Z525" s="106"/>
    </row>
    <row r="526" spans="1:26" ht="30.75" hidden="1" customHeight="1">
      <c r="A526" s="310" t="s">
        <v>1364</v>
      </c>
      <c r="B526" s="122" t="s">
        <v>1365</v>
      </c>
      <c r="C526" s="141"/>
      <c r="D526" s="141"/>
      <c r="E526" s="141"/>
      <c r="F526" s="141"/>
      <c r="G526" s="141"/>
      <c r="H526" s="106"/>
      <c r="I526" s="105"/>
      <c r="J526" s="105"/>
      <c r="K526" s="105"/>
      <c r="L526" s="106"/>
      <c r="M526" s="106"/>
      <c r="N526" s="106"/>
      <c r="O526" s="106"/>
      <c r="P526" s="106"/>
      <c r="Q526" s="106"/>
      <c r="R526" s="106"/>
      <c r="S526" s="106"/>
      <c r="T526" s="106"/>
      <c r="U526" s="106"/>
      <c r="V526" s="106"/>
      <c r="W526" s="106"/>
      <c r="X526" s="106"/>
      <c r="Y526" s="106"/>
      <c r="Z526" s="106"/>
    </row>
    <row r="527" spans="1:26" ht="30.75" hidden="1" customHeight="1">
      <c r="A527" s="310" t="s">
        <v>1366</v>
      </c>
      <c r="B527" s="122" t="s">
        <v>1367</v>
      </c>
      <c r="C527" s="141"/>
      <c r="D527" s="141"/>
      <c r="E527" s="141"/>
      <c r="F527" s="141"/>
      <c r="G527" s="141"/>
      <c r="H527" s="106"/>
      <c r="I527" s="105"/>
      <c r="J527" s="105"/>
      <c r="K527" s="105"/>
      <c r="L527" s="106"/>
      <c r="M527" s="106"/>
      <c r="N527" s="106"/>
      <c r="O527" s="106"/>
      <c r="P527" s="106"/>
      <c r="Q527" s="106"/>
      <c r="R527" s="106"/>
      <c r="S527" s="106"/>
      <c r="T527" s="106"/>
      <c r="U527" s="106"/>
      <c r="V527" s="106"/>
      <c r="W527" s="106"/>
      <c r="X527" s="106"/>
      <c r="Y527" s="106"/>
      <c r="Z527" s="106"/>
    </row>
    <row r="528" spans="1:26" ht="46.5" hidden="1" customHeight="1">
      <c r="A528" s="310" t="s">
        <v>1368</v>
      </c>
      <c r="B528" s="122" t="s">
        <v>1369</v>
      </c>
      <c r="C528" s="141"/>
      <c r="D528" s="141"/>
      <c r="E528" s="141"/>
      <c r="F528" s="141"/>
      <c r="G528" s="141"/>
      <c r="H528" s="106"/>
      <c r="I528" s="105"/>
      <c r="J528" s="105"/>
      <c r="K528" s="105"/>
      <c r="L528" s="106"/>
      <c r="M528" s="106"/>
      <c r="N528" s="106"/>
      <c r="O528" s="106"/>
      <c r="P528" s="106"/>
      <c r="Q528" s="106"/>
      <c r="R528" s="106"/>
      <c r="S528" s="106"/>
      <c r="T528" s="106"/>
      <c r="U528" s="106"/>
      <c r="V528" s="106"/>
      <c r="W528" s="106"/>
      <c r="X528" s="106"/>
      <c r="Y528" s="106"/>
      <c r="Z528" s="106"/>
    </row>
    <row r="529" spans="1:26" ht="62.25" hidden="1" customHeight="1">
      <c r="A529" s="310" t="s">
        <v>1370</v>
      </c>
      <c r="B529" s="122" t="s">
        <v>1371</v>
      </c>
      <c r="C529" s="141"/>
      <c r="D529" s="141"/>
      <c r="E529" s="141"/>
      <c r="F529" s="141"/>
      <c r="G529" s="141"/>
      <c r="H529" s="106"/>
      <c r="I529" s="105"/>
      <c r="J529" s="105"/>
      <c r="K529" s="105"/>
      <c r="L529" s="106"/>
      <c r="M529" s="106"/>
      <c r="N529" s="106"/>
      <c r="O529" s="106"/>
      <c r="P529" s="106"/>
      <c r="Q529" s="106"/>
      <c r="R529" s="106"/>
      <c r="S529" s="106"/>
      <c r="T529" s="106"/>
      <c r="U529" s="106"/>
      <c r="V529" s="106"/>
      <c r="W529" s="106"/>
      <c r="X529" s="106"/>
      <c r="Y529" s="106"/>
      <c r="Z529" s="106"/>
    </row>
    <row r="530" spans="1:26" ht="62.25" hidden="1" customHeight="1">
      <c r="A530" s="310" t="s">
        <v>1372</v>
      </c>
      <c r="B530" s="122" t="s">
        <v>2364</v>
      </c>
      <c r="C530" s="141"/>
      <c r="D530" s="141"/>
      <c r="E530" s="141"/>
      <c r="F530" s="141"/>
      <c r="G530" s="141"/>
      <c r="H530" s="106"/>
      <c r="I530" s="105"/>
      <c r="J530" s="105"/>
      <c r="K530" s="105"/>
      <c r="L530" s="106"/>
      <c r="M530" s="106"/>
      <c r="N530" s="106"/>
      <c r="O530" s="106"/>
      <c r="P530" s="106"/>
      <c r="Q530" s="106"/>
      <c r="R530" s="106"/>
      <c r="S530" s="106"/>
      <c r="T530" s="106"/>
      <c r="U530" s="106"/>
      <c r="V530" s="106"/>
      <c r="W530" s="106"/>
      <c r="X530" s="106"/>
      <c r="Y530" s="106"/>
      <c r="Z530" s="106"/>
    </row>
    <row r="531" spans="1:26" ht="46.5" hidden="1" customHeight="1">
      <c r="A531" s="310" t="s">
        <v>1374</v>
      </c>
      <c r="B531" s="122" t="s">
        <v>1375</v>
      </c>
      <c r="C531" s="141"/>
      <c r="D531" s="141"/>
      <c r="E531" s="141"/>
      <c r="F531" s="141"/>
      <c r="G531" s="141"/>
      <c r="H531" s="106"/>
      <c r="I531" s="105"/>
      <c r="J531" s="105"/>
      <c r="K531" s="105"/>
      <c r="L531" s="106"/>
      <c r="M531" s="106"/>
      <c r="N531" s="106"/>
      <c r="O531" s="106"/>
      <c r="P531" s="106"/>
      <c r="Q531" s="106"/>
      <c r="R531" s="106"/>
      <c r="S531" s="106"/>
      <c r="T531" s="106"/>
      <c r="U531" s="106"/>
      <c r="V531" s="106"/>
      <c r="W531" s="106"/>
      <c r="X531" s="106"/>
      <c r="Y531" s="106"/>
      <c r="Z531" s="106"/>
    </row>
    <row r="532" spans="1:26" ht="46.5" hidden="1" customHeight="1">
      <c r="A532" s="310" t="s">
        <v>3939</v>
      </c>
      <c r="B532" s="122" t="s">
        <v>1377</v>
      </c>
      <c r="C532" s="141"/>
      <c r="D532" s="141"/>
      <c r="E532" s="141"/>
      <c r="F532" s="141"/>
      <c r="G532" s="141"/>
      <c r="H532" s="106"/>
      <c r="I532" s="105"/>
      <c r="J532" s="105"/>
      <c r="K532" s="105"/>
      <c r="L532" s="106"/>
      <c r="M532" s="106"/>
      <c r="N532" s="106"/>
      <c r="O532" s="106"/>
      <c r="P532" s="106"/>
      <c r="Q532" s="106"/>
      <c r="R532" s="106"/>
      <c r="S532" s="106"/>
      <c r="T532" s="106"/>
      <c r="U532" s="106"/>
      <c r="V532" s="106"/>
      <c r="W532" s="106"/>
      <c r="X532" s="106"/>
      <c r="Y532" s="106"/>
      <c r="Z532" s="106"/>
    </row>
    <row r="533" spans="1:26" ht="39.75" hidden="1" customHeight="1">
      <c r="A533" s="349" t="s">
        <v>146</v>
      </c>
      <c r="B533" s="1179" t="s">
        <v>147</v>
      </c>
      <c r="C533" s="1180"/>
      <c r="D533" s="1180"/>
      <c r="E533" s="1180"/>
      <c r="F533" s="1180"/>
      <c r="G533" s="1181"/>
      <c r="H533" s="1182"/>
      <c r="I533" s="105">
        <f>SUM(D534:D539)</f>
        <v>0</v>
      </c>
      <c r="J533" s="105">
        <f>COUNT(D534:D539)*2</f>
        <v>0</v>
      </c>
      <c r="K533" s="105"/>
      <c r="L533" s="106"/>
      <c r="M533" s="106"/>
      <c r="N533" s="106"/>
      <c r="O533" s="106"/>
      <c r="P533" s="106"/>
      <c r="Q533" s="106"/>
      <c r="R533" s="106"/>
      <c r="S533" s="106"/>
      <c r="T533" s="106"/>
      <c r="U533" s="106"/>
      <c r="V533" s="106"/>
      <c r="W533" s="106"/>
      <c r="X533" s="106"/>
      <c r="Y533" s="106"/>
      <c r="Z533" s="106"/>
    </row>
    <row r="534" spans="1:26" ht="46.5" hidden="1" customHeight="1">
      <c r="A534" s="310" t="s">
        <v>1378</v>
      </c>
      <c r="B534" s="122" t="s">
        <v>1379</v>
      </c>
      <c r="C534" s="141"/>
      <c r="D534" s="141"/>
      <c r="E534" s="141"/>
      <c r="F534" s="141"/>
      <c r="G534" s="141"/>
      <c r="H534" s="106"/>
      <c r="I534" s="105"/>
      <c r="J534" s="105"/>
      <c r="K534" s="105"/>
      <c r="L534" s="106"/>
      <c r="M534" s="106"/>
      <c r="N534" s="106"/>
      <c r="O534" s="106"/>
      <c r="P534" s="106"/>
      <c r="Q534" s="106"/>
      <c r="R534" s="106"/>
      <c r="S534" s="106"/>
      <c r="T534" s="106"/>
      <c r="U534" s="106"/>
      <c r="V534" s="106"/>
      <c r="W534" s="106"/>
      <c r="X534" s="106"/>
      <c r="Y534" s="106"/>
      <c r="Z534" s="106"/>
    </row>
    <row r="535" spans="1:26" ht="46.5" hidden="1" customHeight="1">
      <c r="A535" s="310" t="s">
        <v>1380</v>
      </c>
      <c r="B535" s="122" t="s">
        <v>1381</v>
      </c>
      <c r="C535" s="141"/>
      <c r="D535" s="141"/>
      <c r="E535" s="141"/>
      <c r="F535" s="141"/>
      <c r="G535" s="141"/>
      <c r="H535" s="106"/>
      <c r="I535" s="105"/>
      <c r="J535" s="105"/>
      <c r="K535" s="105"/>
      <c r="L535" s="106"/>
      <c r="M535" s="106"/>
      <c r="N535" s="106"/>
      <c r="O535" s="106"/>
      <c r="P535" s="106"/>
      <c r="Q535" s="106"/>
      <c r="R535" s="106"/>
      <c r="S535" s="106"/>
      <c r="T535" s="106"/>
      <c r="U535" s="106"/>
      <c r="V535" s="106"/>
      <c r="W535" s="106"/>
      <c r="X535" s="106"/>
      <c r="Y535" s="106"/>
      <c r="Z535" s="106"/>
    </row>
    <row r="536" spans="1:26" ht="46.5" hidden="1" customHeight="1">
      <c r="A536" s="310" t="s">
        <v>1382</v>
      </c>
      <c r="B536" s="122" t="s">
        <v>1383</v>
      </c>
      <c r="C536" s="141"/>
      <c r="D536" s="141"/>
      <c r="E536" s="141"/>
      <c r="F536" s="141"/>
      <c r="G536" s="141"/>
      <c r="H536" s="106"/>
      <c r="I536" s="105"/>
      <c r="J536" s="105"/>
      <c r="K536" s="105"/>
      <c r="L536" s="106"/>
      <c r="M536" s="106"/>
      <c r="N536" s="106"/>
      <c r="O536" s="106"/>
      <c r="P536" s="106"/>
      <c r="Q536" s="106"/>
      <c r="R536" s="106"/>
      <c r="S536" s="106"/>
      <c r="T536" s="106"/>
      <c r="U536" s="106"/>
      <c r="V536" s="106"/>
      <c r="W536" s="106"/>
      <c r="X536" s="106"/>
      <c r="Y536" s="106"/>
      <c r="Z536" s="106"/>
    </row>
    <row r="537" spans="1:26" ht="46.5" hidden="1" customHeight="1">
      <c r="A537" s="310" t="s">
        <v>1384</v>
      </c>
      <c r="B537" s="122" t="s">
        <v>1385</v>
      </c>
      <c r="C537" s="141"/>
      <c r="D537" s="141"/>
      <c r="E537" s="141"/>
      <c r="F537" s="141"/>
      <c r="G537" s="141"/>
      <c r="H537" s="106"/>
      <c r="I537" s="105"/>
      <c r="J537" s="105"/>
      <c r="K537" s="105"/>
      <c r="L537" s="106"/>
      <c r="M537" s="106"/>
      <c r="N537" s="106"/>
      <c r="O537" s="106"/>
      <c r="P537" s="106"/>
      <c r="Q537" s="106"/>
      <c r="R537" s="106"/>
      <c r="S537" s="106"/>
      <c r="T537" s="106"/>
      <c r="U537" s="106"/>
      <c r="V537" s="106"/>
      <c r="W537" s="106"/>
      <c r="X537" s="106"/>
      <c r="Y537" s="106"/>
      <c r="Z537" s="106"/>
    </row>
    <row r="538" spans="1:26" ht="30.75" hidden="1" customHeight="1">
      <c r="A538" s="310" t="s">
        <v>1386</v>
      </c>
      <c r="B538" s="122" t="s">
        <v>1387</v>
      </c>
      <c r="C538" s="141"/>
      <c r="D538" s="141"/>
      <c r="E538" s="141"/>
      <c r="F538" s="141"/>
      <c r="G538" s="141"/>
      <c r="H538" s="106"/>
      <c r="I538" s="105"/>
      <c r="J538" s="105"/>
      <c r="K538" s="105"/>
      <c r="L538" s="106"/>
      <c r="M538" s="106"/>
      <c r="N538" s="106"/>
      <c r="O538" s="106"/>
      <c r="P538" s="106"/>
      <c r="Q538" s="106"/>
      <c r="R538" s="106"/>
      <c r="S538" s="106"/>
      <c r="T538" s="106"/>
      <c r="U538" s="106"/>
      <c r="V538" s="106"/>
      <c r="W538" s="106"/>
      <c r="X538" s="106"/>
      <c r="Y538" s="106"/>
      <c r="Z538" s="106"/>
    </row>
    <row r="539" spans="1:26" ht="30.75" hidden="1" customHeight="1">
      <c r="A539" s="310" t="s">
        <v>1388</v>
      </c>
      <c r="B539" s="122" t="s">
        <v>1389</v>
      </c>
      <c r="C539" s="141"/>
      <c r="D539" s="141"/>
      <c r="E539" s="141"/>
      <c r="F539" s="141"/>
      <c r="G539" s="141"/>
      <c r="H539" s="106"/>
      <c r="I539" s="105"/>
      <c r="J539" s="105"/>
      <c r="K539" s="105"/>
      <c r="L539" s="106"/>
      <c r="M539" s="106"/>
      <c r="N539" s="106"/>
      <c r="O539" s="106"/>
      <c r="P539" s="106"/>
      <c r="Q539" s="106"/>
      <c r="R539" s="106"/>
      <c r="S539" s="106"/>
      <c r="T539" s="106"/>
      <c r="U539" s="106"/>
      <c r="V539" s="106"/>
      <c r="W539" s="106"/>
      <c r="X539" s="106"/>
      <c r="Y539" s="106"/>
      <c r="Z539" s="106"/>
    </row>
    <row r="540" spans="1:26" ht="39.75" hidden="1" customHeight="1">
      <c r="A540" s="349" t="s">
        <v>148</v>
      </c>
      <c r="B540" s="1179" t="s">
        <v>149</v>
      </c>
      <c r="C540" s="1180"/>
      <c r="D540" s="1180"/>
      <c r="E540" s="1180"/>
      <c r="F540" s="1180"/>
      <c r="G540" s="1181"/>
      <c r="H540" s="1182"/>
      <c r="I540" s="105">
        <f>SUM(D541:D544)</f>
        <v>0</v>
      </c>
      <c r="J540" s="105">
        <f>COUNT(D541:D544)*2</f>
        <v>0</v>
      </c>
      <c r="K540" s="105"/>
      <c r="L540" s="106"/>
      <c r="M540" s="106"/>
      <c r="N540" s="106"/>
      <c r="O540" s="106"/>
      <c r="P540" s="106"/>
      <c r="Q540" s="106"/>
      <c r="R540" s="106"/>
      <c r="S540" s="106"/>
      <c r="T540" s="106"/>
      <c r="U540" s="106"/>
      <c r="V540" s="106"/>
      <c r="W540" s="106"/>
      <c r="X540" s="106"/>
      <c r="Y540" s="106"/>
      <c r="Z540" s="106"/>
    </row>
    <row r="541" spans="1:26" ht="30.75" hidden="1" customHeight="1">
      <c r="A541" s="310" t="s">
        <v>1390</v>
      </c>
      <c r="B541" s="122" t="s">
        <v>1391</v>
      </c>
      <c r="C541" s="141"/>
      <c r="D541" s="141"/>
      <c r="E541" s="141"/>
      <c r="F541" s="141"/>
      <c r="G541" s="141"/>
      <c r="H541" s="106"/>
      <c r="I541" s="105"/>
      <c r="J541" s="105"/>
      <c r="K541" s="105"/>
      <c r="L541" s="106"/>
      <c r="M541" s="106"/>
      <c r="N541" s="106"/>
      <c r="O541" s="106"/>
      <c r="P541" s="106"/>
      <c r="Q541" s="106"/>
      <c r="R541" s="106"/>
      <c r="S541" s="106"/>
      <c r="T541" s="106"/>
      <c r="U541" s="106"/>
      <c r="V541" s="106"/>
      <c r="W541" s="106"/>
      <c r="X541" s="106"/>
      <c r="Y541" s="106"/>
      <c r="Z541" s="106"/>
    </row>
    <row r="542" spans="1:26" ht="30.75" hidden="1" customHeight="1">
      <c r="A542" s="310" t="s">
        <v>1392</v>
      </c>
      <c r="B542" s="122" t="s">
        <v>1393</v>
      </c>
      <c r="C542" s="141"/>
      <c r="D542" s="141"/>
      <c r="E542" s="141"/>
      <c r="F542" s="141"/>
      <c r="G542" s="141"/>
      <c r="H542" s="106"/>
      <c r="I542" s="105"/>
      <c r="J542" s="105"/>
      <c r="K542" s="105"/>
      <c r="L542" s="106"/>
      <c r="M542" s="106"/>
      <c r="N542" s="106"/>
      <c r="O542" s="106"/>
      <c r="P542" s="106"/>
      <c r="Q542" s="106"/>
      <c r="R542" s="106"/>
      <c r="S542" s="106"/>
      <c r="T542" s="106"/>
      <c r="U542" s="106"/>
      <c r="V542" s="106"/>
      <c r="W542" s="106"/>
      <c r="X542" s="106"/>
      <c r="Y542" s="106"/>
      <c r="Z542" s="106"/>
    </row>
    <row r="543" spans="1:26" ht="30.75" hidden="1" customHeight="1">
      <c r="A543" s="310" t="s">
        <v>1394</v>
      </c>
      <c r="B543" s="122" t="s">
        <v>1395</v>
      </c>
      <c r="C543" s="141"/>
      <c r="D543" s="141"/>
      <c r="E543" s="141"/>
      <c r="F543" s="141"/>
      <c r="G543" s="141"/>
      <c r="H543" s="106"/>
      <c r="I543" s="105"/>
      <c r="J543" s="105"/>
      <c r="K543" s="105"/>
      <c r="L543" s="106"/>
      <c r="M543" s="106"/>
      <c r="N543" s="106"/>
      <c r="O543" s="106"/>
      <c r="P543" s="106"/>
      <c r="Q543" s="106"/>
      <c r="R543" s="106"/>
      <c r="S543" s="106"/>
      <c r="T543" s="106"/>
      <c r="U543" s="106"/>
      <c r="V543" s="106"/>
      <c r="W543" s="106"/>
      <c r="X543" s="106"/>
      <c r="Y543" s="106"/>
      <c r="Z543" s="106"/>
    </row>
    <row r="544" spans="1:26" ht="30.75" hidden="1" customHeight="1">
      <c r="A544" s="310" t="s">
        <v>1396</v>
      </c>
      <c r="B544" s="122" t="s">
        <v>1397</v>
      </c>
      <c r="C544" s="141"/>
      <c r="D544" s="141"/>
      <c r="E544" s="141"/>
      <c r="F544" s="141"/>
      <c r="G544" s="141"/>
      <c r="H544" s="106"/>
      <c r="I544" s="105"/>
      <c r="J544" s="105"/>
      <c r="K544" s="105"/>
      <c r="L544" s="106"/>
      <c r="M544" s="106"/>
      <c r="N544" s="106"/>
      <c r="O544" s="106"/>
      <c r="P544" s="106"/>
      <c r="Q544" s="106"/>
      <c r="R544" s="106"/>
      <c r="S544" s="106"/>
      <c r="T544" s="106"/>
      <c r="U544" s="106"/>
      <c r="V544" s="106"/>
      <c r="W544" s="106"/>
      <c r="X544" s="106"/>
      <c r="Y544" s="106"/>
      <c r="Z544" s="106"/>
    </row>
    <row r="545" spans="1:26" ht="35.25" hidden="1" customHeight="1">
      <c r="A545" s="310"/>
      <c r="B545" s="214" t="s">
        <v>1398</v>
      </c>
      <c r="C545" s="325"/>
      <c r="D545" s="325"/>
      <c r="E545" s="325"/>
      <c r="F545" s="325"/>
      <c r="G545" s="325"/>
      <c r="I545" s="105"/>
      <c r="J545" s="105"/>
      <c r="K545" s="105"/>
      <c r="L545" s="106"/>
      <c r="M545" s="106"/>
      <c r="N545" s="106"/>
      <c r="O545" s="106"/>
      <c r="P545" s="106"/>
      <c r="Q545" s="106"/>
      <c r="R545" s="106"/>
      <c r="S545" s="106"/>
      <c r="T545" s="106"/>
      <c r="U545" s="106"/>
      <c r="V545" s="106"/>
      <c r="W545" s="106"/>
      <c r="X545" s="106"/>
      <c r="Y545" s="106"/>
      <c r="Z545" s="106"/>
    </row>
    <row r="546" spans="1:26" ht="18" hidden="1" customHeight="1">
      <c r="A546" s="349" t="s">
        <v>150</v>
      </c>
      <c r="B546" s="1179" t="s">
        <v>151</v>
      </c>
      <c r="C546" s="1180"/>
      <c r="D546" s="1180"/>
      <c r="E546" s="456"/>
      <c r="F546" s="1180"/>
      <c r="G546" s="1181"/>
      <c r="H546" s="1182"/>
      <c r="I546" s="105">
        <f>SUM(D547:D557)</f>
        <v>0</v>
      </c>
      <c r="J546" s="105">
        <f>COUNT(D547:D557)*2</f>
        <v>0</v>
      </c>
      <c r="K546" s="105"/>
      <c r="L546" s="106"/>
      <c r="M546" s="106"/>
      <c r="N546" s="106"/>
      <c r="O546" s="106"/>
      <c r="P546" s="106"/>
      <c r="Q546" s="106"/>
      <c r="R546" s="106"/>
      <c r="S546" s="106"/>
      <c r="T546" s="106"/>
      <c r="U546" s="106"/>
      <c r="V546" s="106"/>
      <c r="W546" s="106"/>
      <c r="X546" s="106"/>
      <c r="Y546" s="106"/>
      <c r="Z546" s="106"/>
    </row>
    <row r="547" spans="1:26" ht="46.5" hidden="1" customHeight="1">
      <c r="A547" s="310" t="s">
        <v>1399</v>
      </c>
      <c r="B547" s="122" t="s">
        <v>1400</v>
      </c>
      <c r="C547" s="141"/>
      <c r="D547" s="124"/>
      <c r="E547" s="696"/>
      <c r="F547" s="141"/>
      <c r="G547" s="141"/>
      <c r="H547" s="106"/>
      <c r="I547" s="105"/>
      <c r="J547" s="105"/>
      <c r="K547" s="105"/>
      <c r="L547" s="106"/>
      <c r="M547" s="106"/>
      <c r="N547" s="106"/>
      <c r="O547" s="106"/>
      <c r="P547" s="106"/>
      <c r="Q547" s="106"/>
      <c r="R547" s="106"/>
      <c r="S547" s="106"/>
      <c r="T547" s="106"/>
      <c r="U547" s="106"/>
      <c r="V547" s="106"/>
      <c r="W547" s="106"/>
      <c r="X547" s="106"/>
      <c r="Y547" s="106"/>
      <c r="Z547" s="106"/>
    </row>
    <row r="548" spans="1:26" ht="46.5" hidden="1" customHeight="1">
      <c r="A548" s="310" t="s">
        <v>1401</v>
      </c>
      <c r="B548" s="122" t="s">
        <v>1402</v>
      </c>
      <c r="C548" s="141"/>
      <c r="D548" s="124"/>
      <c r="E548" s="696"/>
      <c r="F548" s="141"/>
      <c r="G548" s="141"/>
      <c r="H548" s="106"/>
      <c r="I548" s="105"/>
      <c r="J548" s="105"/>
      <c r="K548" s="105"/>
      <c r="L548" s="106"/>
      <c r="M548" s="106"/>
      <c r="N548" s="106"/>
      <c r="O548" s="106"/>
      <c r="P548" s="106"/>
      <c r="Q548" s="106"/>
      <c r="R548" s="106"/>
      <c r="S548" s="106"/>
      <c r="T548" s="106"/>
      <c r="U548" s="106"/>
      <c r="V548" s="106"/>
      <c r="W548" s="106"/>
      <c r="X548" s="106"/>
      <c r="Y548" s="106"/>
      <c r="Z548" s="106"/>
    </row>
    <row r="549" spans="1:26" ht="46.5" hidden="1" customHeight="1">
      <c r="A549" s="310" t="s">
        <v>1403</v>
      </c>
      <c r="B549" s="122" t="s">
        <v>1404</v>
      </c>
      <c r="C549" s="141"/>
      <c r="D549" s="124"/>
      <c r="E549" s="696"/>
      <c r="F549" s="141"/>
      <c r="G549" s="141"/>
      <c r="H549" s="106"/>
      <c r="I549" s="105"/>
      <c r="J549" s="105"/>
      <c r="K549" s="105"/>
      <c r="L549" s="106"/>
      <c r="M549" s="106"/>
      <c r="N549" s="106"/>
      <c r="O549" s="106"/>
      <c r="P549" s="106"/>
      <c r="Q549" s="106"/>
      <c r="R549" s="106"/>
      <c r="S549" s="106"/>
      <c r="T549" s="106"/>
      <c r="U549" s="106"/>
      <c r="V549" s="106"/>
      <c r="W549" s="106"/>
      <c r="X549" s="106"/>
      <c r="Y549" s="106"/>
      <c r="Z549" s="106"/>
    </row>
    <row r="550" spans="1:26" ht="46.5" hidden="1" customHeight="1">
      <c r="A550" s="310" t="s">
        <v>1405</v>
      </c>
      <c r="B550" s="122" t="s">
        <v>1406</v>
      </c>
      <c r="C550" s="141"/>
      <c r="D550" s="124"/>
      <c r="E550" s="696"/>
      <c r="F550" s="141"/>
      <c r="G550" s="141"/>
      <c r="H550" s="106"/>
      <c r="I550" s="105"/>
      <c r="J550" s="105"/>
      <c r="K550" s="105"/>
      <c r="L550" s="106"/>
      <c r="M550" s="106"/>
      <c r="N550" s="106"/>
      <c r="O550" s="106"/>
      <c r="P550" s="106"/>
      <c r="Q550" s="106"/>
      <c r="R550" s="106"/>
      <c r="S550" s="106"/>
      <c r="T550" s="106"/>
      <c r="U550" s="106"/>
      <c r="V550" s="106"/>
      <c r="W550" s="106"/>
      <c r="X550" s="106"/>
      <c r="Y550" s="106"/>
      <c r="Z550" s="106"/>
    </row>
    <row r="551" spans="1:26" ht="46.5" hidden="1" customHeight="1">
      <c r="A551" s="310" t="s">
        <v>1407</v>
      </c>
      <c r="B551" s="122" t="s">
        <v>1408</v>
      </c>
      <c r="C551" s="141"/>
      <c r="D551" s="124"/>
      <c r="E551" s="696"/>
      <c r="F551" s="141"/>
      <c r="G551" s="141"/>
      <c r="H551" s="106"/>
      <c r="I551" s="105"/>
      <c r="J551" s="105"/>
      <c r="K551" s="105"/>
      <c r="L551" s="106"/>
      <c r="M551" s="106"/>
      <c r="N551" s="106"/>
      <c r="O551" s="106"/>
      <c r="P551" s="106"/>
      <c r="Q551" s="106"/>
      <c r="R551" s="106"/>
      <c r="S551" s="106"/>
      <c r="T551" s="106"/>
      <c r="U551" s="106"/>
      <c r="V551" s="106"/>
      <c r="W551" s="106"/>
      <c r="X551" s="106"/>
      <c r="Y551" s="106"/>
      <c r="Z551" s="106"/>
    </row>
    <row r="552" spans="1:26" ht="46.5" hidden="1" customHeight="1">
      <c r="A552" s="310" t="s">
        <v>1409</v>
      </c>
      <c r="B552" s="122" t="s">
        <v>1410</v>
      </c>
      <c r="C552" s="141"/>
      <c r="D552" s="124"/>
      <c r="E552" s="696"/>
      <c r="F552" s="141"/>
      <c r="G552" s="141"/>
      <c r="H552" s="106"/>
      <c r="I552" s="105"/>
      <c r="J552" s="105"/>
      <c r="K552" s="105"/>
      <c r="L552" s="106"/>
      <c r="M552" s="106"/>
      <c r="N552" s="106"/>
      <c r="O552" s="106"/>
      <c r="P552" s="106"/>
      <c r="Q552" s="106"/>
      <c r="R552" s="106"/>
      <c r="S552" s="106"/>
      <c r="T552" s="106"/>
      <c r="U552" s="106"/>
      <c r="V552" s="106"/>
      <c r="W552" s="106"/>
      <c r="X552" s="106"/>
      <c r="Y552" s="106"/>
      <c r="Z552" s="106"/>
    </row>
    <row r="553" spans="1:26" ht="62.25" hidden="1" customHeight="1">
      <c r="A553" s="310" t="s">
        <v>1411</v>
      </c>
      <c r="B553" s="122" t="s">
        <v>1412</v>
      </c>
      <c r="C553" s="141"/>
      <c r="D553" s="124"/>
      <c r="E553" s="696"/>
      <c r="F553" s="141"/>
      <c r="G553" s="141"/>
      <c r="H553" s="106"/>
      <c r="I553" s="105"/>
      <c r="J553" s="105"/>
      <c r="K553" s="105"/>
      <c r="L553" s="106"/>
      <c r="M553" s="106"/>
      <c r="N553" s="106"/>
      <c r="O553" s="106"/>
      <c r="P553" s="106"/>
      <c r="Q553" s="106"/>
      <c r="R553" s="106"/>
      <c r="S553" s="106"/>
      <c r="T553" s="106"/>
      <c r="U553" s="106"/>
      <c r="V553" s="106"/>
      <c r="W553" s="106"/>
      <c r="X553" s="106"/>
      <c r="Y553" s="106"/>
      <c r="Z553" s="106"/>
    </row>
    <row r="554" spans="1:26" ht="93" hidden="1" customHeight="1">
      <c r="A554" s="310" t="s">
        <v>1413</v>
      </c>
      <c r="B554" s="122" t="s">
        <v>1414</v>
      </c>
      <c r="C554" s="141"/>
      <c r="D554" s="124"/>
      <c r="E554" s="696"/>
      <c r="F554" s="141"/>
      <c r="G554" s="141"/>
      <c r="H554" s="106"/>
      <c r="I554" s="105"/>
      <c r="J554" s="105"/>
      <c r="K554" s="105"/>
      <c r="L554" s="106"/>
      <c r="M554" s="106"/>
      <c r="N554" s="106"/>
      <c r="O554" s="106"/>
      <c r="P554" s="106"/>
      <c r="Q554" s="106"/>
      <c r="R554" s="106"/>
      <c r="S554" s="106"/>
      <c r="T554" s="106"/>
      <c r="U554" s="106"/>
      <c r="V554" s="106"/>
      <c r="W554" s="106"/>
      <c r="X554" s="106"/>
      <c r="Y554" s="106"/>
      <c r="Z554" s="106"/>
    </row>
    <row r="555" spans="1:26" ht="46.5" hidden="1" customHeight="1">
      <c r="A555" s="310" t="s">
        <v>1417</v>
      </c>
      <c r="B555" s="122" t="s">
        <v>1418</v>
      </c>
      <c r="C555" s="141"/>
      <c r="D555" s="124"/>
      <c r="E555" s="696"/>
      <c r="F555" s="141"/>
      <c r="G555" s="141"/>
      <c r="H555" s="106"/>
      <c r="I555" s="105"/>
      <c r="J555" s="105"/>
      <c r="K555" s="105"/>
      <c r="L555" s="106"/>
      <c r="M555" s="106"/>
      <c r="N555" s="106"/>
      <c r="O555" s="106"/>
      <c r="P555" s="106"/>
      <c r="Q555" s="106"/>
      <c r="R555" s="106"/>
      <c r="S555" s="106"/>
      <c r="T555" s="106"/>
      <c r="U555" s="106"/>
      <c r="V555" s="106"/>
      <c r="W555" s="106"/>
      <c r="X555" s="106"/>
      <c r="Y555" s="106"/>
      <c r="Z555" s="106"/>
    </row>
    <row r="556" spans="1:26" ht="46.5" hidden="1" customHeight="1">
      <c r="A556" s="310" t="s">
        <v>1419</v>
      </c>
      <c r="B556" s="122" t="s">
        <v>1420</v>
      </c>
      <c r="C556" s="141"/>
      <c r="D556" s="124"/>
      <c r="E556" s="696"/>
      <c r="F556" s="141"/>
      <c r="G556" s="141"/>
      <c r="H556" s="106"/>
      <c r="I556" s="105"/>
      <c r="J556" s="105"/>
      <c r="K556" s="105"/>
      <c r="L556" s="106"/>
      <c r="M556" s="106"/>
      <c r="N556" s="106"/>
      <c r="O556" s="106"/>
      <c r="P556" s="106"/>
      <c r="Q556" s="106"/>
      <c r="R556" s="106"/>
      <c r="S556" s="106"/>
      <c r="T556" s="106"/>
      <c r="U556" s="106"/>
      <c r="V556" s="106"/>
      <c r="W556" s="106"/>
      <c r="X556" s="106"/>
      <c r="Y556" s="106"/>
      <c r="Z556" s="106"/>
    </row>
    <row r="557" spans="1:26" ht="46.5" hidden="1" customHeight="1">
      <c r="A557" s="310" t="s">
        <v>2472</v>
      </c>
      <c r="B557" s="122" t="s">
        <v>2473</v>
      </c>
      <c r="C557" s="141"/>
      <c r="D557" s="124"/>
      <c r="E557" s="696"/>
      <c r="F557" s="141"/>
      <c r="G557" s="141"/>
      <c r="H557" s="106"/>
      <c r="I557" s="105"/>
      <c r="J557" s="105"/>
      <c r="K557" s="105"/>
      <c r="L557" s="106"/>
      <c r="M557" s="106"/>
      <c r="N557" s="106"/>
      <c r="O557" s="106"/>
      <c r="P557" s="106"/>
      <c r="Q557" s="106"/>
      <c r="R557" s="106"/>
      <c r="S557" s="106"/>
      <c r="T557" s="106"/>
      <c r="U557" s="106"/>
      <c r="V557" s="106"/>
      <c r="W557" s="106"/>
      <c r="X557" s="106"/>
      <c r="Y557" s="106"/>
      <c r="Z557" s="106"/>
    </row>
    <row r="558" spans="1:26" ht="19">
      <c r="A558" s="1196"/>
      <c r="B558" s="1784" t="s">
        <v>1429</v>
      </c>
      <c r="C558" s="1570"/>
      <c r="D558" s="1570"/>
      <c r="E558" s="1570"/>
      <c r="F558" s="1570"/>
      <c r="G558" s="1571"/>
      <c r="H558" s="1178"/>
      <c r="I558" s="893">
        <f t="shared" ref="I558:J558" si="4">I559+I567+I579+I588+I603+I619</f>
        <v>138</v>
      </c>
      <c r="J558" s="893">
        <f t="shared" si="4"/>
        <v>138</v>
      </c>
      <c r="K558" s="960"/>
      <c r="L558" s="960"/>
      <c r="M558" s="960"/>
      <c r="N558" s="963"/>
      <c r="O558" s="963"/>
      <c r="P558" s="963"/>
      <c r="Q558" s="963"/>
      <c r="R558" s="963"/>
      <c r="S558" s="963"/>
      <c r="T558" s="963"/>
      <c r="U558" s="963"/>
      <c r="V558" s="963"/>
      <c r="W558" s="963"/>
      <c r="X558" s="963"/>
      <c r="Y558" s="963"/>
      <c r="Z558" s="963"/>
    </row>
    <row r="559" spans="1:26" ht="19">
      <c r="A559" s="927" t="s">
        <v>262</v>
      </c>
      <c r="B559" s="1606" t="s">
        <v>156</v>
      </c>
      <c r="C559" s="1570"/>
      <c r="D559" s="1570"/>
      <c r="E559" s="1570"/>
      <c r="F559" s="1570"/>
      <c r="G559" s="1573"/>
      <c r="H559" s="816"/>
      <c r="I559" s="893">
        <f>SUM(D560:D566)</f>
        <v>12</v>
      </c>
      <c r="J559" s="893">
        <f>COUNT(D560:D566)*2</f>
        <v>12</v>
      </c>
      <c r="K559" s="960"/>
      <c r="L559" s="960"/>
      <c r="M559" s="960"/>
      <c r="N559" s="963"/>
      <c r="O559" s="963"/>
      <c r="P559" s="963"/>
      <c r="Q559" s="963"/>
      <c r="R559" s="963"/>
      <c r="S559" s="963"/>
      <c r="T559" s="963"/>
      <c r="U559" s="963"/>
      <c r="V559" s="963"/>
      <c r="W559" s="963"/>
      <c r="X559" s="963"/>
      <c r="Y559" s="963"/>
      <c r="Z559" s="963"/>
    </row>
    <row r="560" spans="1:26" ht="30.75" hidden="1" customHeight="1">
      <c r="A560" s="369" t="s">
        <v>1430</v>
      </c>
      <c r="B560" s="122" t="s">
        <v>1431</v>
      </c>
      <c r="C560" s="125"/>
      <c r="D560" s="125"/>
      <c r="E560" s="125"/>
      <c r="F560" s="125"/>
      <c r="G560" s="125"/>
      <c r="I560" s="105"/>
      <c r="J560" s="105"/>
      <c r="K560" s="105"/>
      <c r="L560" s="106"/>
      <c r="M560" s="106"/>
      <c r="N560" s="106"/>
      <c r="O560" s="106"/>
      <c r="P560" s="106"/>
      <c r="Q560" s="106"/>
      <c r="R560" s="106"/>
      <c r="S560" s="106"/>
      <c r="T560" s="106"/>
      <c r="U560" s="106"/>
      <c r="V560" s="106"/>
      <c r="W560" s="106"/>
      <c r="X560" s="106"/>
      <c r="Y560" s="106"/>
      <c r="Z560" s="106"/>
    </row>
    <row r="561" spans="1:26" ht="34">
      <c r="A561" s="979" t="s">
        <v>2481</v>
      </c>
      <c r="B561" s="467" t="s">
        <v>1433</v>
      </c>
      <c r="C561" s="475" t="s">
        <v>1434</v>
      </c>
      <c r="D561" s="180">
        <v>2</v>
      </c>
      <c r="E561" s="696" t="s">
        <v>599</v>
      </c>
      <c r="F561" s="475" t="s">
        <v>1435</v>
      </c>
      <c r="G561" s="1061"/>
      <c r="H561" s="893"/>
      <c r="I561" s="893"/>
      <c r="J561" s="893"/>
      <c r="K561" s="960"/>
      <c r="L561" s="960"/>
      <c r="M561" s="960"/>
      <c r="N561" s="963"/>
      <c r="O561" s="963"/>
      <c r="P561" s="963"/>
      <c r="Q561" s="963"/>
      <c r="R561" s="963"/>
      <c r="S561" s="963"/>
      <c r="T561" s="963"/>
      <c r="U561" s="963"/>
      <c r="V561" s="963"/>
      <c r="W561" s="963"/>
      <c r="X561" s="963"/>
      <c r="Y561" s="963"/>
      <c r="Z561" s="963"/>
    </row>
    <row r="562" spans="1:26" ht="48">
      <c r="A562" s="979" t="s">
        <v>1436</v>
      </c>
      <c r="B562" s="467" t="s">
        <v>1437</v>
      </c>
      <c r="C562" s="475" t="s">
        <v>3447</v>
      </c>
      <c r="D562" s="180">
        <v>2</v>
      </c>
      <c r="E562" s="696" t="s">
        <v>599</v>
      </c>
      <c r="F562" s="475" t="s">
        <v>3448</v>
      </c>
      <c r="G562" s="1061"/>
      <c r="H562" s="893"/>
      <c r="I562" s="893"/>
      <c r="J562" s="893"/>
      <c r="K562" s="960"/>
      <c r="L562" s="960"/>
      <c r="M562" s="960"/>
      <c r="N562" s="963"/>
      <c r="O562" s="963"/>
      <c r="P562" s="963"/>
      <c r="Q562" s="963"/>
      <c r="R562" s="963"/>
      <c r="S562" s="963"/>
      <c r="T562" s="963"/>
      <c r="U562" s="963"/>
      <c r="V562" s="963"/>
      <c r="W562" s="963"/>
      <c r="X562" s="963"/>
      <c r="Y562" s="963"/>
      <c r="Z562" s="963"/>
    </row>
    <row r="563" spans="1:26" ht="34">
      <c r="A563" s="979" t="s">
        <v>2482</v>
      </c>
      <c r="B563" s="467" t="s">
        <v>1439</v>
      </c>
      <c r="C563" s="471" t="s">
        <v>1440</v>
      </c>
      <c r="D563" s="180">
        <v>2</v>
      </c>
      <c r="E563" s="696" t="s">
        <v>599</v>
      </c>
      <c r="F563" s="475" t="s">
        <v>3449</v>
      </c>
      <c r="G563" s="1061"/>
      <c r="H563" s="893"/>
      <c r="I563" s="893"/>
      <c r="J563" s="893"/>
      <c r="K563" s="960"/>
      <c r="L563" s="960"/>
      <c r="M563" s="960"/>
      <c r="N563" s="963"/>
      <c r="O563" s="963"/>
      <c r="P563" s="963"/>
      <c r="Q563" s="963"/>
      <c r="R563" s="963"/>
      <c r="S563" s="963"/>
      <c r="T563" s="963"/>
      <c r="U563" s="963"/>
      <c r="V563" s="963"/>
      <c r="W563" s="963"/>
      <c r="X563" s="963"/>
      <c r="Y563" s="963"/>
      <c r="Z563" s="963"/>
    </row>
    <row r="564" spans="1:26" ht="16">
      <c r="A564" s="979"/>
      <c r="B564" s="467"/>
      <c r="C564" s="471" t="s">
        <v>1442</v>
      </c>
      <c r="D564" s="180">
        <v>2</v>
      </c>
      <c r="E564" s="696" t="s">
        <v>599</v>
      </c>
      <c r="F564" s="720"/>
      <c r="G564" s="1061"/>
      <c r="H564" s="893"/>
      <c r="I564" s="893"/>
      <c r="J564" s="893"/>
      <c r="K564" s="960"/>
      <c r="L564" s="960"/>
      <c r="M564" s="960"/>
      <c r="N564" s="963"/>
      <c r="O564" s="963"/>
      <c r="P564" s="963"/>
      <c r="Q564" s="963"/>
      <c r="R564" s="963"/>
      <c r="S564" s="963"/>
      <c r="T564" s="963"/>
      <c r="U564" s="963"/>
      <c r="V564" s="963"/>
      <c r="W564" s="963"/>
      <c r="X564" s="963"/>
      <c r="Y564" s="963"/>
      <c r="Z564" s="963"/>
    </row>
    <row r="565" spans="1:26" ht="34">
      <c r="A565" s="979" t="s">
        <v>2483</v>
      </c>
      <c r="B565" s="467" t="s">
        <v>1444</v>
      </c>
      <c r="C565" s="1041" t="s">
        <v>1445</v>
      </c>
      <c r="D565" s="180">
        <v>2</v>
      </c>
      <c r="E565" s="696" t="s">
        <v>599</v>
      </c>
      <c r="F565" s="471" t="s">
        <v>1446</v>
      </c>
      <c r="G565" s="1061"/>
      <c r="H565" s="893"/>
      <c r="I565" s="893"/>
      <c r="J565" s="893"/>
      <c r="K565" s="960"/>
      <c r="L565" s="960"/>
      <c r="M565" s="960"/>
      <c r="N565" s="963"/>
      <c r="O565" s="963"/>
      <c r="P565" s="963"/>
      <c r="Q565" s="963"/>
      <c r="R565" s="963"/>
      <c r="S565" s="963"/>
      <c r="T565" s="963"/>
      <c r="U565" s="963"/>
      <c r="V565" s="963"/>
      <c r="W565" s="963"/>
      <c r="X565" s="963"/>
      <c r="Y565" s="963"/>
      <c r="Z565" s="963"/>
    </row>
    <row r="566" spans="1:26" ht="32">
      <c r="A566" s="979" t="s">
        <v>1447</v>
      </c>
      <c r="B566" s="170" t="s">
        <v>1448</v>
      </c>
      <c r="C566" s="475" t="s">
        <v>1449</v>
      </c>
      <c r="D566" s="180">
        <v>2</v>
      </c>
      <c r="E566" s="696" t="s">
        <v>599</v>
      </c>
      <c r="F566" s="720"/>
      <c r="G566" s="1061"/>
      <c r="H566" s="893"/>
      <c r="I566" s="893"/>
      <c r="J566" s="893"/>
      <c r="K566" s="960"/>
      <c r="L566" s="960"/>
      <c r="M566" s="960"/>
      <c r="N566" s="963"/>
      <c r="O566" s="963"/>
      <c r="P566" s="963"/>
      <c r="Q566" s="963"/>
      <c r="R566" s="963"/>
      <c r="S566" s="963"/>
      <c r="T566" s="963"/>
      <c r="U566" s="963"/>
      <c r="V566" s="963"/>
      <c r="W566" s="963"/>
      <c r="X566" s="963"/>
      <c r="Y566" s="963"/>
      <c r="Z566" s="963"/>
    </row>
    <row r="567" spans="1:26" ht="19">
      <c r="A567" s="927" t="s">
        <v>263</v>
      </c>
      <c r="B567" s="1606" t="s">
        <v>158</v>
      </c>
      <c r="C567" s="1570"/>
      <c r="D567" s="1570"/>
      <c r="E567" s="1570"/>
      <c r="F567" s="1570"/>
      <c r="G567" s="1573"/>
      <c r="H567" s="816"/>
      <c r="I567" s="893">
        <f>SUM(D568:D578)</f>
        <v>22</v>
      </c>
      <c r="J567" s="893">
        <f>COUNT(D568:D578)*2</f>
        <v>22</v>
      </c>
      <c r="K567" s="960"/>
      <c r="L567" s="960"/>
      <c r="M567" s="960"/>
      <c r="N567" s="963"/>
      <c r="O567" s="963"/>
      <c r="P567" s="963"/>
      <c r="Q567" s="963"/>
      <c r="R567" s="963"/>
      <c r="S567" s="963"/>
      <c r="T567" s="963"/>
      <c r="U567" s="963"/>
      <c r="V567" s="963"/>
      <c r="W567" s="963"/>
      <c r="X567" s="963"/>
      <c r="Y567" s="963"/>
      <c r="Z567" s="963"/>
    </row>
    <row r="568" spans="1:26" ht="32">
      <c r="A568" s="979" t="s">
        <v>2484</v>
      </c>
      <c r="B568" s="467" t="s">
        <v>1451</v>
      </c>
      <c r="C568" s="471" t="s">
        <v>1452</v>
      </c>
      <c r="D568" s="180">
        <v>2</v>
      </c>
      <c r="E568" s="696" t="s">
        <v>469</v>
      </c>
      <c r="F568" s="475" t="s">
        <v>6750</v>
      </c>
      <c r="G568" s="1197"/>
      <c r="H568" s="1023"/>
      <c r="I568" s="893"/>
      <c r="J568" s="893"/>
      <c r="K568" s="960"/>
      <c r="L568" s="960"/>
      <c r="M568" s="960"/>
      <c r="N568" s="963"/>
      <c r="O568" s="963"/>
      <c r="P568" s="963"/>
      <c r="Q568" s="963"/>
      <c r="R568" s="963"/>
      <c r="S568" s="963"/>
      <c r="T568" s="963"/>
      <c r="U568" s="963"/>
      <c r="V568" s="963"/>
      <c r="W568" s="963"/>
      <c r="X568" s="963"/>
      <c r="Y568" s="963"/>
      <c r="Z568" s="963"/>
    </row>
    <row r="569" spans="1:26" ht="32">
      <c r="A569" s="979"/>
      <c r="B569" s="467"/>
      <c r="C569" s="471" t="s">
        <v>1454</v>
      </c>
      <c r="D569" s="180">
        <v>2</v>
      </c>
      <c r="E569" s="696" t="s">
        <v>506</v>
      </c>
      <c r="F569" s="475" t="s">
        <v>1455</v>
      </c>
      <c r="G569" s="1197"/>
      <c r="H569" s="1023"/>
      <c r="I569" s="893"/>
      <c r="J569" s="893"/>
      <c r="K569" s="960"/>
      <c r="L569" s="960"/>
      <c r="M569" s="960"/>
      <c r="N569" s="963"/>
      <c r="O569" s="963"/>
      <c r="P569" s="963"/>
      <c r="Q569" s="963"/>
      <c r="R569" s="963"/>
      <c r="S569" s="963"/>
      <c r="T569" s="963"/>
      <c r="U569" s="963"/>
      <c r="V569" s="963"/>
      <c r="W569" s="963"/>
      <c r="X569" s="963"/>
      <c r="Y569" s="963"/>
      <c r="Z569" s="963"/>
    </row>
    <row r="570" spans="1:26" ht="32">
      <c r="A570" s="979"/>
      <c r="B570" s="467"/>
      <c r="C570" s="471" t="s">
        <v>1456</v>
      </c>
      <c r="D570" s="180">
        <v>2</v>
      </c>
      <c r="E570" s="696" t="s">
        <v>506</v>
      </c>
      <c r="F570" s="475" t="s">
        <v>1457</v>
      </c>
      <c r="G570" s="1197"/>
      <c r="H570" s="1023"/>
      <c r="I570" s="893"/>
      <c r="J570" s="893"/>
      <c r="K570" s="960"/>
      <c r="L570" s="960"/>
      <c r="M570" s="960"/>
      <c r="N570" s="963"/>
      <c r="O570" s="963"/>
      <c r="P570" s="963"/>
      <c r="Q570" s="963"/>
      <c r="R570" s="963"/>
      <c r="S570" s="963"/>
      <c r="T570" s="963"/>
      <c r="U570" s="963"/>
      <c r="V570" s="963"/>
      <c r="W570" s="963"/>
      <c r="X570" s="963"/>
      <c r="Y570" s="963"/>
      <c r="Z570" s="963"/>
    </row>
    <row r="571" spans="1:26" ht="48">
      <c r="A571" s="979"/>
      <c r="B571" s="467"/>
      <c r="C571" s="471" t="s">
        <v>1458</v>
      </c>
      <c r="D571" s="180">
        <v>2</v>
      </c>
      <c r="E571" s="696" t="s">
        <v>506</v>
      </c>
      <c r="F571" s="475" t="s">
        <v>6751</v>
      </c>
      <c r="G571" s="1197"/>
      <c r="H571" s="1023"/>
      <c r="I571" s="893"/>
      <c r="J571" s="893"/>
      <c r="K571" s="960"/>
      <c r="L571" s="960"/>
      <c r="M571" s="960"/>
      <c r="N571" s="963"/>
      <c r="O571" s="963"/>
      <c r="P571" s="963"/>
      <c r="Q571" s="963"/>
      <c r="R571" s="963"/>
      <c r="S571" s="963"/>
      <c r="T571" s="963"/>
      <c r="U571" s="963"/>
      <c r="V571" s="963"/>
      <c r="W571" s="963"/>
      <c r="X571" s="963"/>
      <c r="Y571" s="963"/>
      <c r="Z571" s="963"/>
    </row>
    <row r="572" spans="1:26" ht="48">
      <c r="A572" s="979"/>
      <c r="B572" s="467"/>
      <c r="C572" s="471" t="s">
        <v>1460</v>
      </c>
      <c r="D572" s="180">
        <v>2</v>
      </c>
      <c r="E572" s="696" t="s">
        <v>469</v>
      </c>
      <c r="F572" s="475" t="s">
        <v>1461</v>
      </c>
      <c r="G572" s="1197"/>
      <c r="H572" s="1023"/>
      <c r="I572" s="893"/>
      <c r="J572" s="893"/>
      <c r="K572" s="960"/>
      <c r="L572" s="960"/>
      <c r="M572" s="960"/>
      <c r="N572" s="963"/>
      <c r="O572" s="963"/>
      <c r="P572" s="963"/>
      <c r="Q572" s="963"/>
      <c r="R572" s="963"/>
      <c r="S572" s="963"/>
      <c r="T572" s="963"/>
      <c r="U572" s="963"/>
      <c r="V572" s="963"/>
      <c r="W572" s="963"/>
      <c r="X572" s="963"/>
      <c r="Y572" s="963"/>
      <c r="Z572" s="963"/>
    </row>
    <row r="573" spans="1:26" ht="16">
      <c r="A573" s="979"/>
      <c r="B573" s="467"/>
      <c r="C573" s="475" t="s">
        <v>5882</v>
      </c>
      <c r="D573" s="180">
        <v>2</v>
      </c>
      <c r="E573" s="696" t="s">
        <v>469</v>
      </c>
      <c r="F573" s="720"/>
      <c r="G573" s="1197"/>
      <c r="H573" s="1023"/>
      <c r="I573" s="893"/>
      <c r="J573" s="893"/>
      <c r="K573" s="960"/>
      <c r="L573" s="960"/>
      <c r="M573" s="960"/>
      <c r="N573" s="963"/>
      <c r="O573" s="963"/>
      <c r="P573" s="963"/>
      <c r="Q573" s="963"/>
      <c r="R573" s="963"/>
      <c r="S573" s="963"/>
      <c r="T573" s="963"/>
      <c r="U573" s="963"/>
      <c r="V573" s="963"/>
      <c r="W573" s="963"/>
      <c r="X573" s="963"/>
      <c r="Y573" s="963"/>
      <c r="Z573" s="963"/>
    </row>
    <row r="574" spans="1:26" ht="32">
      <c r="A574" s="979"/>
      <c r="B574" s="467"/>
      <c r="C574" s="475" t="s">
        <v>5883</v>
      </c>
      <c r="D574" s="180">
        <v>2</v>
      </c>
      <c r="E574" s="696" t="s">
        <v>469</v>
      </c>
      <c r="F574" s="720"/>
      <c r="G574" s="1197"/>
      <c r="H574" s="1023"/>
      <c r="I574" s="893"/>
      <c r="J574" s="893"/>
      <c r="K574" s="960"/>
      <c r="L574" s="960"/>
      <c r="M574" s="960"/>
      <c r="N574" s="963"/>
      <c r="O574" s="963"/>
      <c r="P574" s="963"/>
      <c r="Q574" s="963"/>
      <c r="R574" s="963"/>
      <c r="S574" s="963"/>
      <c r="T574" s="963"/>
      <c r="U574" s="963"/>
      <c r="V574" s="963"/>
      <c r="W574" s="963"/>
      <c r="X574" s="963"/>
      <c r="Y574" s="963"/>
      <c r="Z574" s="963"/>
    </row>
    <row r="575" spans="1:26" ht="34">
      <c r="A575" s="979" t="s">
        <v>2485</v>
      </c>
      <c r="B575" s="467" t="s">
        <v>1463</v>
      </c>
      <c r="C575" s="471" t="s">
        <v>1464</v>
      </c>
      <c r="D575" s="180">
        <v>2</v>
      </c>
      <c r="E575" s="696" t="s">
        <v>387</v>
      </c>
      <c r="F575" s="475" t="s">
        <v>1465</v>
      </c>
      <c r="G575" s="1197"/>
      <c r="H575" s="1023"/>
      <c r="I575" s="893"/>
      <c r="J575" s="893"/>
      <c r="K575" s="960"/>
      <c r="L575" s="960"/>
      <c r="M575" s="960"/>
      <c r="N575" s="963"/>
      <c r="O575" s="963"/>
      <c r="P575" s="963"/>
      <c r="Q575" s="963"/>
      <c r="R575" s="963"/>
      <c r="S575" s="963"/>
      <c r="T575" s="963"/>
      <c r="U575" s="963"/>
      <c r="V575" s="963"/>
      <c r="W575" s="963"/>
      <c r="X575" s="963"/>
      <c r="Y575" s="963"/>
      <c r="Z575" s="963"/>
    </row>
    <row r="576" spans="1:26" ht="16">
      <c r="A576" s="979"/>
      <c r="B576" s="467"/>
      <c r="C576" s="471" t="s">
        <v>1466</v>
      </c>
      <c r="D576" s="180">
        <v>2</v>
      </c>
      <c r="E576" s="696" t="s">
        <v>549</v>
      </c>
      <c r="F576" s="720"/>
      <c r="G576" s="1197"/>
      <c r="H576" s="1023"/>
      <c r="I576" s="893"/>
      <c r="J576" s="893"/>
      <c r="K576" s="960"/>
      <c r="L576" s="960"/>
      <c r="M576" s="960"/>
      <c r="N576" s="963"/>
      <c r="O576" s="963"/>
      <c r="P576" s="963"/>
      <c r="Q576" s="963"/>
      <c r="R576" s="963"/>
      <c r="S576" s="963"/>
      <c r="T576" s="963"/>
      <c r="U576" s="963"/>
      <c r="V576" s="963"/>
      <c r="W576" s="963"/>
      <c r="X576" s="963"/>
      <c r="Y576" s="963"/>
      <c r="Z576" s="963"/>
    </row>
    <row r="577" spans="1:26" ht="34">
      <c r="A577" s="979" t="s">
        <v>2486</v>
      </c>
      <c r="B577" s="467" t="s">
        <v>1468</v>
      </c>
      <c r="C577" s="471" t="s">
        <v>1469</v>
      </c>
      <c r="D577" s="180">
        <v>2</v>
      </c>
      <c r="E577" s="696" t="s">
        <v>469</v>
      </c>
      <c r="F577" s="720"/>
      <c r="G577" s="1197"/>
      <c r="H577" s="1023"/>
      <c r="I577" s="893"/>
      <c r="J577" s="893"/>
      <c r="K577" s="960"/>
      <c r="L577" s="960"/>
      <c r="M577" s="960"/>
      <c r="N577" s="963"/>
      <c r="O577" s="963"/>
      <c r="P577" s="963"/>
      <c r="Q577" s="963"/>
      <c r="R577" s="963"/>
      <c r="S577" s="963"/>
      <c r="T577" s="963"/>
      <c r="U577" s="963"/>
      <c r="V577" s="963"/>
      <c r="W577" s="963"/>
      <c r="X577" s="963"/>
      <c r="Y577" s="963"/>
      <c r="Z577" s="963"/>
    </row>
    <row r="578" spans="1:26" ht="48">
      <c r="A578" s="979"/>
      <c r="B578" s="467"/>
      <c r="C578" s="471" t="s">
        <v>1470</v>
      </c>
      <c r="D578" s="180">
        <v>2</v>
      </c>
      <c r="E578" s="696" t="s">
        <v>506</v>
      </c>
      <c r="F578" s="475" t="s">
        <v>1471</v>
      </c>
      <c r="G578" s="1197"/>
      <c r="H578" s="1023"/>
      <c r="I578" s="893"/>
      <c r="J578" s="893"/>
      <c r="K578" s="960"/>
      <c r="L578" s="960"/>
      <c r="M578" s="960"/>
      <c r="N578" s="963"/>
      <c r="O578" s="963"/>
      <c r="P578" s="963"/>
      <c r="Q578" s="963"/>
      <c r="R578" s="963"/>
      <c r="S578" s="963"/>
      <c r="T578" s="963"/>
      <c r="U578" s="963"/>
      <c r="V578" s="963"/>
      <c r="W578" s="963"/>
      <c r="X578" s="963"/>
      <c r="Y578" s="963"/>
      <c r="Z578" s="963"/>
    </row>
    <row r="579" spans="1:26" ht="19">
      <c r="A579" s="927" t="s">
        <v>264</v>
      </c>
      <c r="B579" s="1606" t="s">
        <v>160</v>
      </c>
      <c r="C579" s="1570"/>
      <c r="D579" s="1570"/>
      <c r="E579" s="1570"/>
      <c r="F579" s="1570"/>
      <c r="G579" s="1573"/>
      <c r="H579" s="816"/>
      <c r="I579" s="893">
        <f>SUM(D580:D587)</f>
        <v>16</v>
      </c>
      <c r="J579" s="893">
        <f>COUNT(D580:D587)*2</f>
        <v>16</v>
      </c>
      <c r="K579" s="960"/>
      <c r="L579" s="960"/>
      <c r="M579" s="960"/>
      <c r="N579" s="963"/>
      <c r="O579" s="963"/>
      <c r="P579" s="963"/>
      <c r="Q579" s="963"/>
      <c r="R579" s="963"/>
      <c r="S579" s="963"/>
      <c r="T579" s="963"/>
      <c r="U579" s="963"/>
      <c r="V579" s="963"/>
      <c r="W579" s="963"/>
      <c r="X579" s="963"/>
      <c r="Y579" s="963"/>
      <c r="Z579" s="963"/>
    </row>
    <row r="580" spans="1:26" ht="34">
      <c r="A580" s="979" t="s">
        <v>2487</v>
      </c>
      <c r="B580" s="538" t="s">
        <v>6752</v>
      </c>
      <c r="C580" s="475" t="s">
        <v>1474</v>
      </c>
      <c r="D580" s="180">
        <v>2</v>
      </c>
      <c r="E580" s="696" t="s">
        <v>506</v>
      </c>
      <c r="F580" s="720"/>
      <c r="G580" s="1061"/>
      <c r="H580" s="893"/>
      <c r="I580" s="893"/>
      <c r="J580" s="893"/>
      <c r="K580" s="960"/>
      <c r="L580" s="960"/>
      <c r="M580" s="960"/>
      <c r="N580" s="963"/>
      <c r="O580" s="963"/>
      <c r="P580" s="963"/>
      <c r="Q580" s="963"/>
      <c r="R580" s="963"/>
      <c r="S580" s="963"/>
      <c r="T580" s="963"/>
      <c r="U580" s="963"/>
      <c r="V580" s="963"/>
      <c r="W580" s="963"/>
      <c r="X580" s="963"/>
      <c r="Y580" s="963"/>
      <c r="Z580" s="963"/>
    </row>
    <row r="581" spans="1:26" ht="16">
      <c r="A581" s="979"/>
      <c r="B581" s="538"/>
      <c r="C581" s="475" t="s">
        <v>6753</v>
      </c>
      <c r="D581" s="180">
        <v>2</v>
      </c>
      <c r="E581" s="696" t="s">
        <v>506</v>
      </c>
      <c r="F581" s="720"/>
      <c r="G581" s="1061"/>
      <c r="H581" s="893"/>
      <c r="I581" s="893"/>
      <c r="J581" s="893"/>
      <c r="K581" s="960"/>
      <c r="L581" s="960"/>
      <c r="M581" s="960"/>
      <c r="N581" s="963"/>
      <c r="O581" s="963"/>
      <c r="P581" s="963"/>
      <c r="Q581" s="963"/>
      <c r="R581" s="963"/>
      <c r="S581" s="963"/>
      <c r="T581" s="963"/>
      <c r="U581" s="963"/>
      <c r="V581" s="963"/>
      <c r="W581" s="963"/>
      <c r="X581" s="963"/>
      <c r="Y581" s="963"/>
      <c r="Z581" s="963"/>
    </row>
    <row r="582" spans="1:26" ht="16">
      <c r="A582" s="979"/>
      <c r="B582" s="538"/>
      <c r="C582" s="475" t="s">
        <v>5890</v>
      </c>
      <c r="D582" s="180">
        <v>2</v>
      </c>
      <c r="E582" s="696" t="s">
        <v>506</v>
      </c>
      <c r="F582" s="720" t="s">
        <v>6754</v>
      </c>
      <c r="G582" s="1061"/>
      <c r="H582" s="893"/>
      <c r="I582" s="893"/>
      <c r="J582" s="893"/>
      <c r="K582" s="960"/>
      <c r="L582" s="960"/>
      <c r="M582" s="960"/>
      <c r="N582" s="963"/>
      <c r="O582" s="963"/>
      <c r="P582" s="963"/>
      <c r="Q582" s="963"/>
      <c r="R582" s="963"/>
      <c r="S582" s="963"/>
      <c r="T582" s="963"/>
      <c r="U582" s="963"/>
      <c r="V582" s="963"/>
      <c r="W582" s="963"/>
      <c r="X582" s="963"/>
      <c r="Y582" s="963"/>
      <c r="Z582" s="963"/>
    </row>
    <row r="583" spans="1:26" ht="16">
      <c r="A583" s="979"/>
      <c r="B583" s="538"/>
      <c r="C583" s="475" t="s">
        <v>6755</v>
      </c>
      <c r="D583" s="180">
        <v>2</v>
      </c>
      <c r="E583" s="696" t="s">
        <v>506</v>
      </c>
      <c r="F583" s="720" t="s">
        <v>6754</v>
      </c>
      <c r="G583" s="1061"/>
      <c r="H583" s="893"/>
      <c r="I583" s="893"/>
      <c r="J583" s="893"/>
      <c r="K583" s="960"/>
      <c r="L583" s="960"/>
      <c r="M583" s="960"/>
      <c r="N583" s="963"/>
      <c r="O583" s="963"/>
      <c r="P583" s="963"/>
      <c r="Q583" s="963"/>
      <c r="R583" s="963"/>
      <c r="S583" s="963"/>
      <c r="T583" s="963"/>
      <c r="U583" s="963"/>
      <c r="V583" s="963"/>
      <c r="W583" s="963"/>
      <c r="X583" s="963"/>
      <c r="Y583" s="963"/>
      <c r="Z583" s="963"/>
    </row>
    <row r="584" spans="1:26" ht="16">
      <c r="A584" s="979"/>
      <c r="B584" s="538"/>
      <c r="C584" s="475" t="s">
        <v>5891</v>
      </c>
      <c r="D584" s="180">
        <v>2</v>
      </c>
      <c r="E584" s="696" t="s">
        <v>506</v>
      </c>
      <c r="F584" s="720" t="s">
        <v>6754</v>
      </c>
      <c r="G584" s="1061"/>
      <c r="H584" s="893"/>
      <c r="I584" s="893"/>
      <c r="J584" s="893"/>
      <c r="K584" s="960"/>
      <c r="L584" s="960"/>
      <c r="M584" s="960"/>
      <c r="N584" s="963"/>
      <c r="O584" s="963"/>
      <c r="P584" s="963"/>
      <c r="Q584" s="963"/>
      <c r="R584" s="963"/>
      <c r="S584" s="963"/>
      <c r="T584" s="963"/>
      <c r="U584" s="963"/>
      <c r="V584" s="963"/>
      <c r="W584" s="963"/>
      <c r="X584" s="963"/>
      <c r="Y584" s="963"/>
      <c r="Z584" s="963"/>
    </row>
    <row r="585" spans="1:26" ht="16">
      <c r="A585" s="979"/>
      <c r="B585" s="538"/>
      <c r="C585" s="475" t="s">
        <v>1476</v>
      </c>
      <c r="D585" s="180">
        <v>2</v>
      </c>
      <c r="E585" s="696" t="s">
        <v>506</v>
      </c>
      <c r="F585" s="720"/>
      <c r="G585" s="1061"/>
      <c r="H585" s="893"/>
      <c r="I585" s="893"/>
      <c r="J585" s="893"/>
      <c r="K585" s="960"/>
      <c r="L585" s="960"/>
      <c r="M585" s="960"/>
      <c r="N585" s="963"/>
      <c r="O585" s="963"/>
      <c r="P585" s="963"/>
      <c r="Q585" s="963"/>
      <c r="R585" s="963"/>
      <c r="S585" s="963"/>
      <c r="T585" s="963"/>
      <c r="U585" s="963"/>
      <c r="V585" s="963"/>
      <c r="W585" s="963"/>
      <c r="X585" s="963"/>
      <c r="Y585" s="963"/>
      <c r="Z585" s="963"/>
    </row>
    <row r="586" spans="1:26" ht="34">
      <c r="A586" s="979" t="s">
        <v>2488</v>
      </c>
      <c r="B586" s="467" t="s">
        <v>1478</v>
      </c>
      <c r="C586" s="475" t="s">
        <v>1479</v>
      </c>
      <c r="D586" s="180">
        <v>2</v>
      </c>
      <c r="E586" s="696" t="s">
        <v>506</v>
      </c>
      <c r="F586" s="720"/>
      <c r="G586" s="1061"/>
      <c r="H586" s="893"/>
      <c r="I586" s="893"/>
      <c r="J586" s="893"/>
      <c r="K586" s="960"/>
      <c r="L586" s="960"/>
      <c r="M586" s="960"/>
      <c r="N586" s="963"/>
      <c r="O586" s="963"/>
      <c r="P586" s="963"/>
      <c r="Q586" s="963"/>
      <c r="R586" s="963"/>
      <c r="S586" s="963"/>
      <c r="T586" s="963"/>
      <c r="U586" s="963"/>
      <c r="V586" s="963"/>
      <c r="W586" s="963"/>
      <c r="X586" s="963"/>
      <c r="Y586" s="963"/>
      <c r="Z586" s="963"/>
    </row>
    <row r="587" spans="1:26" ht="32">
      <c r="A587" s="979"/>
      <c r="B587" s="467"/>
      <c r="C587" s="475" t="s">
        <v>1480</v>
      </c>
      <c r="D587" s="180">
        <v>2</v>
      </c>
      <c r="E587" s="696" t="s">
        <v>549</v>
      </c>
      <c r="F587" s="475" t="s">
        <v>6507</v>
      </c>
      <c r="G587" s="1061"/>
      <c r="H587" s="893"/>
      <c r="I587" s="893"/>
      <c r="J587" s="893"/>
      <c r="K587" s="960"/>
      <c r="L587" s="960"/>
      <c r="M587" s="960"/>
      <c r="N587" s="963"/>
      <c r="O587" s="963"/>
      <c r="P587" s="963"/>
      <c r="Q587" s="963"/>
      <c r="R587" s="963"/>
      <c r="S587" s="963"/>
      <c r="T587" s="963"/>
      <c r="U587" s="963"/>
      <c r="V587" s="963"/>
      <c r="W587" s="963"/>
      <c r="X587" s="963"/>
      <c r="Y587" s="963"/>
      <c r="Z587" s="963"/>
    </row>
    <row r="588" spans="1:26" ht="19">
      <c r="A588" s="927" t="s">
        <v>265</v>
      </c>
      <c r="B588" s="1606" t="s">
        <v>6756</v>
      </c>
      <c r="C588" s="1570"/>
      <c r="D588" s="1570"/>
      <c r="E588" s="1570"/>
      <c r="F588" s="1570"/>
      <c r="G588" s="1573"/>
      <c r="H588" s="816"/>
      <c r="I588" s="893">
        <f>SUM(D589:D602)</f>
        <v>28</v>
      </c>
      <c r="J588" s="893">
        <f>COUNT(D589:D602)*2</f>
        <v>28</v>
      </c>
      <c r="K588" s="960"/>
      <c r="L588" s="960"/>
      <c r="M588" s="960"/>
      <c r="N588" s="963"/>
      <c r="O588" s="963"/>
      <c r="P588" s="963"/>
      <c r="Q588" s="963"/>
      <c r="R588" s="963"/>
      <c r="S588" s="963"/>
      <c r="T588" s="963"/>
      <c r="U588" s="963"/>
      <c r="V588" s="963"/>
      <c r="W588" s="963"/>
      <c r="X588" s="963"/>
      <c r="Y588" s="963"/>
      <c r="Z588" s="963"/>
    </row>
    <row r="589" spans="1:26" ht="80">
      <c r="A589" s="979" t="s">
        <v>2490</v>
      </c>
      <c r="B589" s="475" t="s">
        <v>5895</v>
      </c>
      <c r="C589" s="475" t="s">
        <v>6757</v>
      </c>
      <c r="D589" s="180">
        <v>2</v>
      </c>
      <c r="E589" s="696" t="s">
        <v>387</v>
      </c>
      <c r="F589" s="475" t="s">
        <v>3451</v>
      </c>
      <c r="G589" s="1061"/>
      <c r="H589" s="893"/>
      <c r="I589" s="893"/>
      <c r="J589" s="893"/>
      <c r="K589" s="960"/>
      <c r="L589" s="960"/>
      <c r="M589" s="960"/>
      <c r="N589" s="963"/>
      <c r="O589" s="963"/>
      <c r="P589" s="963"/>
      <c r="Q589" s="963"/>
      <c r="R589" s="963"/>
      <c r="S589" s="963"/>
      <c r="T589" s="963"/>
      <c r="U589" s="963"/>
      <c r="V589" s="963"/>
      <c r="W589" s="963"/>
      <c r="X589" s="963"/>
      <c r="Y589" s="963"/>
      <c r="Z589" s="963"/>
    </row>
    <row r="590" spans="1:26" ht="128">
      <c r="A590" s="979"/>
      <c r="B590" s="475"/>
      <c r="C590" s="475" t="s">
        <v>2491</v>
      </c>
      <c r="D590" s="180">
        <v>2</v>
      </c>
      <c r="E590" s="696" t="s">
        <v>387</v>
      </c>
      <c r="F590" s="475" t="s">
        <v>6758</v>
      </c>
      <c r="G590" s="1061"/>
      <c r="H590" s="893"/>
      <c r="I590" s="893"/>
      <c r="J590" s="893"/>
      <c r="K590" s="960"/>
      <c r="L590" s="960"/>
      <c r="M590" s="960"/>
      <c r="N590" s="963"/>
      <c r="O590" s="963"/>
      <c r="P590" s="963"/>
      <c r="Q590" s="963"/>
      <c r="R590" s="963"/>
      <c r="S590" s="963"/>
      <c r="T590" s="963"/>
      <c r="U590" s="963"/>
      <c r="V590" s="963"/>
      <c r="W590" s="963"/>
      <c r="X590" s="963"/>
      <c r="Y590" s="963"/>
      <c r="Z590" s="963"/>
    </row>
    <row r="591" spans="1:26" ht="16">
      <c r="A591" s="979"/>
      <c r="B591" s="475"/>
      <c r="C591" s="471" t="s">
        <v>1488</v>
      </c>
      <c r="D591" s="180">
        <v>2</v>
      </c>
      <c r="E591" s="696" t="s">
        <v>387</v>
      </c>
      <c r="F591" s="1052" t="s">
        <v>1489</v>
      </c>
      <c r="G591" s="1061"/>
      <c r="H591" s="893"/>
      <c r="I591" s="893"/>
      <c r="J591" s="893"/>
      <c r="K591" s="960"/>
      <c r="L591" s="960"/>
      <c r="M591" s="960"/>
      <c r="N591" s="963"/>
      <c r="O591" s="963"/>
      <c r="P591" s="963"/>
      <c r="Q591" s="963"/>
      <c r="R591" s="963"/>
      <c r="S591" s="963"/>
      <c r="T591" s="963"/>
      <c r="U591" s="963"/>
      <c r="V591" s="963"/>
      <c r="W591" s="963"/>
      <c r="X591" s="963"/>
      <c r="Y591" s="963"/>
      <c r="Z591" s="963"/>
    </row>
    <row r="592" spans="1:26" ht="32">
      <c r="A592" s="979"/>
      <c r="B592" s="475"/>
      <c r="C592" s="471" t="s">
        <v>1490</v>
      </c>
      <c r="D592" s="180">
        <v>2</v>
      </c>
      <c r="E592" s="696" t="s">
        <v>387</v>
      </c>
      <c r="F592" s="475" t="s">
        <v>1491</v>
      </c>
      <c r="G592" s="1061"/>
      <c r="H592" s="893"/>
      <c r="I592" s="893"/>
      <c r="J592" s="893"/>
      <c r="K592" s="960"/>
      <c r="L592" s="960"/>
      <c r="M592" s="960"/>
      <c r="N592" s="963"/>
      <c r="O592" s="963"/>
      <c r="P592" s="963"/>
      <c r="Q592" s="963"/>
      <c r="R592" s="963"/>
      <c r="S592" s="963"/>
      <c r="T592" s="963"/>
      <c r="U592" s="963"/>
      <c r="V592" s="963"/>
      <c r="W592" s="963"/>
      <c r="X592" s="963"/>
      <c r="Y592" s="963"/>
      <c r="Z592" s="963"/>
    </row>
    <row r="593" spans="1:26" ht="32">
      <c r="A593" s="979"/>
      <c r="B593" s="475"/>
      <c r="C593" s="475" t="s">
        <v>1492</v>
      </c>
      <c r="D593" s="180">
        <v>2</v>
      </c>
      <c r="E593" s="696" t="s">
        <v>387</v>
      </c>
      <c r="F593" s="475" t="s">
        <v>1493</v>
      </c>
      <c r="G593" s="1061"/>
      <c r="H593" s="893"/>
      <c r="I593" s="893"/>
      <c r="J593" s="893"/>
      <c r="K593" s="960"/>
      <c r="L593" s="960"/>
      <c r="M593" s="960"/>
      <c r="N593" s="963"/>
      <c r="O593" s="963"/>
      <c r="P593" s="963"/>
      <c r="Q593" s="963"/>
      <c r="R593" s="963"/>
      <c r="S593" s="963"/>
      <c r="T593" s="963"/>
      <c r="U593" s="963"/>
      <c r="V593" s="963"/>
      <c r="W593" s="963"/>
      <c r="X593" s="963"/>
      <c r="Y593" s="963"/>
      <c r="Z593" s="963"/>
    </row>
    <row r="594" spans="1:26" ht="16">
      <c r="A594" s="979"/>
      <c r="B594" s="475"/>
      <c r="C594" s="262" t="s">
        <v>1494</v>
      </c>
      <c r="D594" s="180">
        <v>2</v>
      </c>
      <c r="E594" s="696" t="s">
        <v>387</v>
      </c>
      <c r="F594" s="475"/>
      <c r="G594" s="1061"/>
      <c r="H594" s="893"/>
      <c r="I594" s="893"/>
      <c r="J594" s="893"/>
      <c r="K594" s="960"/>
      <c r="L594" s="960"/>
      <c r="M594" s="960"/>
      <c r="N594" s="963"/>
      <c r="O594" s="963"/>
      <c r="P594" s="963"/>
      <c r="Q594" s="963"/>
      <c r="R594" s="963"/>
      <c r="S594" s="963"/>
      <c r="T594" s="963"/>
      <c r="U594" s="963"/>
      <c r="V594" s="963"/>
      <c r="W594" s="963"/>
      <c r="X594" s="963"/>
      <c r="Y594" s="963"/>
      <c r="Z594" s="963"/>
    </row>
    <row r="595" spans="1:26" ht="48">
      <c r="A595" s="979" t="s">
        <v>2493</v>
      </c>
      <c r="B595" s="475" t="s">
        <v>6759</v>
      </c>
      <c r="C595" s="473" t="s">
        <v>1497</v>
      </c>
      <c r="D595" s="180">
        <v>2</v>
      </c>
      <c r="E595" s="846" t="s">
        <v>506</v>
      </c>
      <c r="F595" s="471" t="s">
        <v>1498</v>
      </c>
      <c r="G595" s="1061"/>
      <c r="H595" s="893"/>
      <c r="I595" s="893"/>
      <c r="J595" s="893"/>
      <c r="K595" s="960"/>
      <c r="L595" s="960"/>
      <c r="M595" s="960"/>
      <c r="N595" s="963"/>
      <c r="O595" s="963"/>
      <c r="P595" s="963"/>
      <c r="Q595" s="963"/>
      <c r="R595" s="963"/>
      <c r="S595" s="963"/>
      <c r="T595" s="963"/>
      <c r="U595" s="963"/>
      <c r="V595" s="963"/>
      <c r="W595" s="963"/>
      <c r="X595" s="963"/>
      <c r="Y595" s="963"/>
      <c r="Z595" s="963"/>
    </row>
    <row r="596" spans="1:26" ht="32">
      <c r="A596" s="979"/>
      <c r="B596" s="475"/>
      <c r="C596" s="473" t="s">
        <v>6760</v>
      </c>
      <c r="D596" s="180">
        <v>2</v>
      </c>
      <c r="E596" s="846" t="s">
        <v>506</v>
      </c>
      <c r="F596" s="471" t="s">
        <v>1500</v>
      </c>
      <c r="G596" s="1061"/>
      <c r="H596" s="893"/>
      <c r="I596" s="893"/>
      <c r="J596" s="893"/>
      <c r="K596" s="960"/>
      <c r="L596" s="960"/>
      <c r="M596" s="960"/>
      <c r="N596" s="963"/>
      <c r="O596" s="963"/>
      <c r="P596" s="963"/>
      <c r="Q596" s="963"/>
      <c r="R596" s="963"/>
      <c r="S596" s="963"/>
      <c r="T596" s="963"/>
      <c r="U596" s="963"/>
      <c r="V596" s="963"/>
      <c r="W596" s="963"/>
      <c r="X596" s="963"/>
      <c r="Y596" s="963"/>
      <c r="Z596" s="963"/>
    </row>
    <row r="597" spans="1:26" ht="32">
      <c r="A597" s="979"/>
      <c r="B597" s="475"/>
      <c r="C597" s="471" t="s">
        <v>5178</v>
      </c>
      <c r="D597" s="180">
        <v>2</v>
      </c>
      <c r="E597" s="846" t="s">
        <v>506</v>
      </c>
      <c r="F597" s="471" t="s">
        <v>5179</v>
      </c>
      <c r="G597" s="1061"/>
      <c r="H597" s="893"/>
      <c r="I597" s="893"/>
      <c r="J597" s="893"/>
      <c r="K597" s="960"/>
      <c r="L597" s="960"/>
      <c r="M597" s="960"/>
      <c r="N597" s="963"/>
      <c r="O597" s="963"/>
      <c r="P597" s="963"/>
      <c r="Q597" s="963"/>
      <c r="R597" s="963"/>
      <c r="S597" s="963"/>
      <c r="T597" s="963"/>
      <c r="U597" s="963"/>
      <c r="V597" s="963"/>
      <c r="W597" s="963"/>
      <c r="X597" s="963"/>
      <c r="Y597" s="963"/>
      <c r="Z597" s="963"/>
    </row>
    <row r="598" spans="1:26" ht="48">
      <c r="A598" s="979"/>
      <c r="B598" s="475"/>
      <c r="C598" s="1063" t="s">
        <v>6761</v>
      </c>
      <c r="D598" s="180">
        <v>2</v>
      </c>
      <c r="E598" s="846" t="s">
        <v>506</v>
      </c>
      <c r="F598" s="986" t="s">
        <v>1502</v>
      </c>
      <c r="G598" s="1061"/>
      <c r="H598" s="893"/>
      <c r="I598" s="893"/>
      <c r="J598" s="893"/>
      <c r="K598" s="960"/>
      <c r="L598" s="960"/>
      <c r="M598" s="960"/>
      <c r="N598" s="963"/>
      <c r="O598" s="963"/>
      <c r="P598" s="963"/>
      <c r="Q598" s="963"/>
      <c r="R598" s="963"/>
      <c r="S598" s="963"/>
      <c r="T598" s="963"/>
      <c r="U598" s="963"/>
      <c r="V598" s="963"/>
      <c r="W598" s="963"/>
      <c r="X598" s="963"/>
      <c r="Y598" s="963"/>
      <c r="Z598" s="963"/>
    </row>
    <row r="599" spans="1:26" ht="16">
      <c r="A599" s="979"/>
      <c r="B599" s="475"/>
      <c r="C599" s="475" t="s">
        <v>5899</v>
      </c>
      <c r="D599" s="180">
        <v>2</v>
      </c>
      <c r="E599" s="846" t="s">
        <v>506</v>
      </c>
      <c r="F599" s="720"/>
      <c r="G599" s="1061"/>
      <c r="H599" s="893"/>
      <c r="I599" s="893"/>
      <c r="J599" s="893"/>
      <c r="K599" s="960"/>
      <c r="L599" s="960"/>
      <c r="M599" s="960"/>
      <c r="N599" s="963"/>
      <c r="O599" s="963"/>
      <c r="P599" s="963"/>
      <c r="Q599" s="963"/>
      <c r="R599" s="963"/>
      <c r="S599" s="963"/>
      <c r="T599" s="963"/>
      <c r="U599" s="963"/>
      <c r="V599" s="963"/>
      <c r="W599" s="963"/>
      <c r="X599" s="963"/>
      <c r="Y599" s="963"/>
      <c r="Z599" s="963"/>
    </row>
    <row r="600" spans="1:26" ht="16">
      <c r="A600" s="979"/>
      <c r="B600" s="475"/>
      <c r="C600" s="475" t="s">
        <v>1503</v>
      </c>
      <c r="D600" s="180">
        <v>2</v>
      </c>
      <c r="E600" s="846" t="s">
        <v>506</v>
      </c>
      <c r="F600" s="720"/>
      <c r="G600" s="1061"/>
      <c r="H600" s="893"/>
      <c r="I600" s="893"/>
      <c r="J600" s="893"/>
      <c r="K600" s="960"/>
      <c r="L600" s="960"/>
      <c r="M600" s="960"/>
      <c r="N600" s="963"/>
      <c r="O600" s="963"/>
      <c r="P600" s="963"/>
      <c r="Q600" s="963"/>
      <c r="R600" s="963"/>
      <c r="S600" s="963"/>
      <c r="T600" s="963"/>
      <c r="U600" s="963"/>
      <c r="V600" s="963"/>
      <c r="W600" s="963"/>
      <c r="X600" s="963"/>
      <c r="Y600" s="963"/>
      <c r="Z600" s="963"/>
    </row>
    <row r="601" spans="1:26" ht="32">
      <c r="A601" s="979"/>
      <c r="B601" s="475"/>
      <c r="C601" s="475" t="s">
        <v>5903</v>
      </c>
      <c r="D601" s="180">
        <v>2</v>
      </c>
      <c r="E601" s="846" t="s">
        <v>506</v>
      </c>
      <c r="F601" s="475"/>
      <c r="G601" s="1061"/>
      <c r="H601" s="893"/>
      <c r="I601" s="893"/>
      <c r="J601" s="893"/>
      <c r="K601" s="960"/>
      <c r="L601" s="960"/>
      <c r="M601" s="960"/>
      <c r="N601" s="963"/>
      <c r="O601" s="963"/>
      <c r="P601" s="963"/>
      <c r="Q601" s="963"/>
      <c r="R601" s="963"/>
      <c r="S601" s="963"/>
      <c r="T601" s="963"/>
      <c r="U601" s="963"/>
      <c r="V601" s="963"/>
      <c r="W601" s="963"/>
      <c r="X601" s="963"/>
      <c r="Y601" s="963"/>
      <c r="Z601" s="963"/>
    </row>
    <row r="602" spans="1:26" ht="32">
      <c r="A602" s="979"/>
      <c r="B602" s="475"/>
      <c r="C602" s="475" t="s">
        <v>5904</v>
      </c>
      <c r="D602" s="180">
        <v>2</v>
      </c>
      <c r="E602" s="846" t="s">
        <v>506</v>
      </c>
      <c r="F602" s="475" t="s">
        <v>3064</v>
      </c>
      <c r="G602" s="1061"/>
      <c r="H602" s="893"/>
      <c r="I602" s="893"/>
      <c r="J602" s="893"/>
      <c r="K602" s="960"/>
      <c r="L602" s="960"/>
      <c r="M602" s="960"/>
      <c r="N602" s="963"/>
      <c r="O602" s="963"/>
      <c r="P602" s="963"/>
      <c r="Q602" s="963"/>
      <c r="R602" s="963"/>
      <c r="S602" s="963"/>
      <c r="T602" s="963"/>
      <c r="U602" s="963"/>
      <c r="V602" s="963"/>
      <c r="W602" s="963"/>
      <c r="X602" s="963"/>
      <c r="Y602" s="963"/>
      <c r="Z602" s="963"/>
    </row>
    <row r="603" spans="1:26" ht="19">
      <c r="A603" s="927" t="s">
        <v>266</v>
      </c>
      <c r="B603" s="1606" t="s">
        <v>164</v>
      </c>
      <c r="C603" s="1570"/>
      <c r="D603" s="1570"/>
      <c r="E603" s="1570"/>
      <c r="F603" s="1570"/>
      <c r="G603" s="1573"/>
      <c r="H603" s="816"/>
      <c r="I603" s="893">
        <f>SUM(D604:D618)</f>
        <v>30</v>
      </c>
      <c r="J603" s="893">
        <f>COUNT(D604:D618)*2</f>
        <v>30</v>
      </c>
      <c r="K603" s="960"/>
      <c r="L603" s="960"/>
      <c r="M603" s="960"/>
      <c r="N603" s="963"/>
      <c r="O603" s="963"/>
      <c r="P603" s="963"/>
      <c r="Q603" s="963"/>
      <c r="R603" s="963"/>
      <c r="S603" s="963"/>
      <c r="T603" s="963"/>
      <c r="U603" s="963"/>
      <c r="V603" s="963"/>
      <c r="W603" s="963"/>
      <c r="X603" s="963"/>
      <c r="Y603" s="963"/>
      <c r="Z603" s="963"/>
    </row>
    <row r="604" spans="1:26" ht="32">
      <c r="A604" s="979" t="s">
        <v>2495</v>
      </c>
      <c r="B604" s="471" t="s">
        <v>1505</v>
      </c>
      <c r="C604" s="475" t="s">
        <v>1506</v>
      </c>
      <c r="D604" s="180">
        <v>2</v>
      </c>
      <c r="E604" s="696" t="s">
        <v>469</v>
      </c>
      <c r="F604" s="720"/>
      <c r="G604" s="1197"/>
      <c r="H604" s="1023"/>
      <c r="I604" s="893"/>
      <c r="J604" s="893"/>
      <c r="K604" s="960"/>
      <c r="L604" s="960"/>
      <c r="M604" s="960"/>
      <c r="N604" s="963"/>
      <c r="O604" s="963"/>
      <c r="P604" s="963"/>
      <c r="Q604" s="963"/>
      <c r="R604" s="963"/>
      <c r="S604" s="963"/>
      <c r="T604" s="963"/>
      <c r="U604" s="963"/>
      <c r="V604" s="963"/>
      <c r="W604" s="963"/>
      <c r="X604" s="963"/>
      <c r="Y604" s="963"/>
      <c r="Z604" s="963"/>
    </row>
    <row r="605" spans="1:26" ht="32">
      <c r="A605" s="979"/>
      <c r="B605" s="471"/>
      <c r="C605" s="475" t="s">
        <v>3065</v>
      </c>
      <c r="D605" s="180">
        <v>2</v>
      </c>
      <c r="E605" s="696" t="s">
        <v>469</v>
      </c>
      <c r="F605" s="720"/>
      <c r="G605" s="1197"/>
      <c r="H605" s="1023"/>
      <c r="I605" s="893"/>
      <c r="J605" s="893"/>
      <c r="K605" s="960"/>
      <c r="L605" s="960"/>
      <c r="M605" s="960"/>
      <c r="N605" s="963"/>
      <c r="O605" s="963"/>
      <c r="P605" s="963"/>
      <c r="Q605" s="963"/>
      <c r="R605" s="963"/>
      <c r="S605" s="963"/>
      <c r="T605" s="963"/>
      <c r="U605" s="963"/>
      <c r="V605" s="963"/>
      <c r="W605" s="963"/>
      <c r="X605" s="963"/>
      <c r="Y605" s="963"/>
      <c r="Z605" s="963"/>
    </row>
    <row r="606" spans="1:26" ht="16">
      <c r="A606" s="979"/>
      <c r="B606" s="471"/>
      <c r="C606" s="475" t="s">
        <v>5907</v>
      </c>
      <c r="D606" s="180">
        <v>2</v>
      </c>
      <c r="E606" s="696" t="s">
        <v>469</v>
      </c>
      <c r="F606" s="720"/>
      <c r="G606" s="1197"/>
      <c r="H606" s="1023"/>
      <c r="I606" s="893"/>
      <c r="J606" s="893"/>
      <c r="K606" s="960"/>
      <c r="L606" s="960"/>
      <c r="M606" s="960"/>
      <c r="N606" s="963"/>
      <c r="O606" s="963"/>
      <c r="P606" s="963"/>
      <c r="Q606" s="963"/>
      <c r="R606" s="963"/>
      <c r="S606" s="963"/>
      <c r="T606" s="963"/>
      <c r="U606" s="963"/>
      <c r="V606" s="963"/>
      <c r="W606" s="963"/>
      <c r="X606" s="963"/>
      <c r="Y606" s="963"/>
      <c r="Z606" s="963"/>
    </row>
    <row r="607" spans="1:26" ht="32">
      <c r="A607" s="979" t="s">
        <v>2499</v>
      </c>
      <c r="B607" s="475" t="s">
        <v>1508</v>
      </c>
      <c r="C607" s="471" t="s">
        <v>1509</v>
      </c>
      <c r="D607" s="180">
        <v>2</v>
      </c>
      <c r="E607" s="696" t="s">
        <v>506</v>
      </c>
      <c r="F607" s="475" t="s">
        <v>1510</v>
      </c>
      <c r="G607" s="1197"/>
      <c r="H607" s="1023"/>
      <c r="I607" s="893"/>
      <c r="J607" s="893"/>
      <c r="K607" s="960"/>
      <c r="L607" s="960"/>
      <c r="M607" s="960"/>
      <c r="N607" s="963"/>
      <c r="O607" s="963"/>
      <c r="P607" s="963"/>
      <c r="Q607" s="963"/>
      <c r="R607" s="963"/>
      <c r="S607" s="963"/>
      <c r="T607" s="963"/>
      <c r="U607" s="963"/>
      <c r="V607" s="963"/>
      <c r="W607" s="963"/>
      <c r="X607" s="963"/>
      <c r="Y607" s="963"/>
      <c r="Z607" s="963"/>
    </row>
    <row r="608" spans="1:26" ht="32">
      <c r="A608" s="979"/>
      <c r="B608" s="475"/>
      <c r="C608" s="471" t="s">
        <v>1511</v>
      </c>
      <c r="D608" s="180">
        <v>2</v>
      </c>
      <c r="E608" s="696" t="s">
        <v>506</v>
      </c>
      <c r="F608" s="475" t="s">
        <v>1512</v>
      </c>
      <c r="G608" s="1197"/>
      <c r="H608" s="1023"/>
      <c r="I608" s="893"/>
      <c r="J608" s="893"/>
      <c r="K608" s="960"/>
      <c r="L608" s="960"/>
      <c r="M608" s="960"/>
      <c r="N608" s="963"/>
      <c r="O608" s="963"/>
      <c r="P608" s="963"/>
      <c r="Q608" s="963"/>
      <c r="R608" s="963"/>
      <c r="S608" s="963"/>
      <c r="T608" s="963"/>
      <c r="U608" s="963"/>
      <c r="V608" s="963"/>
      <c r="W608" s="963"/>
      <c r="X608" s="963"/>
      <c r="Y608" s="963"/>
      <c r="Z608" s="963"/>
    </row>
    <row r="609" spans="1:26" ht="32">
      <c r="A609" s="979" t="s">
        <v>2500</v>
      </c>
      <c r="B609" s="475" t="s">
        <v>1514</v>
      </c>
      <c r="C609" s="471" t="s">
        <v>1515</v>
      </c>
      <c r="D609" s="180">
        <v>2</v>
      </c>
      <c r="E609" s="696" t="s">
        <v>599</v>
      </c>
      <c r="F609" s="720"/>
      <c r="G609" s="1197"/>
      <c r="H609" s="1023"/>
      <c r="I609" s="893"/>
      <c r="J609" s="893"/>
      <c r="K609" s="960"/>
      <c r="L609" s="960"/>
      <c r="M609" s="960"/>
      <c r="N609" s="963"/>
      <c r="O609" s="963"/>
      <c r="P609" s="963"/>
      <c r="Q609" s="963"/>
      <c r="R609" s="963"/>
      <c r="S609" s="963"/>
      <c r="T609" s="963"/>
      <c r="U609" s="963"/>
      <c r="V609" s="963"/>
      <c r="W609" s="963"/>
      <c r="X609" s="963"/>
      <c r="Y609" s="963"/>
      <c r="Z609" s="963"/>
    </row>
    <row r="610" spans="1:26" ht="16">
      <c r="A610" s="979"/>
      <c r="B610" s="475"/>
      <c r="C610" s="471" t="s">
        <v>2501</v>
      </c>
      <c r="D610" s="180">
        <v>2</v>
      </c>
      <c r="E610" s="696" t="s">
        <v>599</v>
      </c>
      <c r="F610" s="720"/>
      <c r="G610" s="1197"/>
      <c r="H610" s="1023"/>
      <c r="I610" s="893"/>
      <c r="J610" s="893"/>
      <c r="K610" s="960"/>
      <c r="L610" s="960"/>
      <c r="M610" s="960"/>
      <c r="N610" s="963"/>
      <c r="O610" s="963"/>
      <c r="P610" s="963"/>
      <c r="Q610" s="963"/>
      <c r="R610" s="963"/>
      <c r="S610" s="963"/>
      <c r="T610" s="963"/>
      <c r="U610" s="963"/>
      <c r="V610" s="963"/>
      <c r="W610" s="963"/>
      <c r="X610" s="963"/>
      <c r="Y610" s="963"/>
      <c r="Z610" s="963"/>
    </row>
    <row r="611" spans="1:26" ht="32">
      <c r="A611" s="979"/>
      <c r="B611" s="475"/>
      <c r="C611" s="471" t="s">
        <v>1517</v>
      </c>
      <c r="D611" s="180">
        <v>2</v>
      </c>
      <c r="E611" s="696" t="s">
        <v>599</v>
      </c>
      <c r="F611" s="720"/>
      <c r="G611" s="1197"/>
      <c r="H611" s="1023"/>
      <c r="I611" s="893"/>
      <c r="J611" s="893"/>
      <c r="K611" s="960"/>
      <c r="L611" s="960"/>
      <c r="M611" s="960"/>
      <c r="N611" s="963"/>
      <c r="O611" s="963"/>
      <c r="P611" s="963"/>
      <c r="Q611" s="963"/>
      <c r="R611" s="963"/>
      <c r="S611" s="963"/>
      <c r="T611" s="963"/>
      <c r="U611" s="963"/>
      <c r="V611" s="963"/>
      <c r="W611" s="963"/>
      <c r="X611" s="963"/>
      <c r="Y611" s="963"/>
      <c r="Z611" s="963"/>
    </row>
    <row r="612" spans="1:26" ht="32">
      <c r="A612" s="979"/>
      <c r="B612" s="475"/>
      <c r="C612" s="471" t="s">
        <v>1518</v>
      </c>
      <c r="D612" s="180">
        <v>2</v>
      </c>
      <c r="E612" s="696" t="s">
        <v>506</v>
      </c>
      <c r="F612" s="475" t="s">
        <v>1519</v>
      </c>
      <c r="G612" s="1197"/>
      <c r="H612" s="1023"/>
      <c r="I612" s="893"/>
      <c r="J612" s="893"/>
      <c r="K612" s="960"/>
      <c r="L612" s="960"/>
      <c r="M612" s="960"/>
      <c r="N612" s="963"/>
      <c r="O612" s="963"/>
      <c r="P612" s="963"/>
      <c r="Q612" s="963"/>
      <c r="R612" s="963"/>
      <c r="S612" s="963"/>
      <c r="T612" s="963"/>
      <c r="U612" s="963"/>
      <c r="V612" s="963"/>
      <c r="W612" s="963"/>
      <c r="X612" s="963"/>
      <c r="Y612" s="963"/>
      <c r="Z612" s="963"/>
    </row>
    <row r="613" spans="1:26" ht="48">
      <c r="A613" s="979"/>
      <c r="B613" s="475"/>
      <c r="C613" s="471" t="s">
        <v>6762</v>
      </c>
      <c r="D613" s="180">
        <v>2</v>
      </c>
      <c r="E613" s="696" t="s">
        <v>506</v>
      </c>
      <c r="F613" s="475" t="s">
        <v>1521</v>
      </c>
      <c r="G613" s="1197"/>
      <c r="H613" s="1023"/>
      <c r="I613" s="893"/>
      <c r="J613" s="893"/>
      <c r="K613" s="960"/>
      <c r="L613" s="960"/>
      <c r="M613" s="960"/>
      <c r="N613" s="963"/>
      <c r="O613" s="963"/>
      <c r="P613" s="963"/>
      <c r="Q613" s="963"/>
      <c r="R613" s="963"/>
      <c r="S613" s="963"/>
      <c r="T613" s="963"/>
      <c r="U613" s="963"/>
      <c r="V613" s="963"/>
      <c r="W613" s="963"/>
      <c r="X613" s="963"/>
      <c r="Y613" s="963"/>
      <c r="Z613" s="963"/>
    </row>
    <row r="614" spans="1:26" ht="16">
      <c r="A614" s="979"/>
      <c r="B614" s="475"/>
      <c r="C614" s="471" t="s">
        <v>5909</v>
      </c>
      <c r="D614" s="180">
        <v>2</v>
      </c>
      <c r="E614" s="696" t="s">
        <v>506</v>
      </c>
      <c r="F614" s="475"/>
      <c r="G614" s="1197"/>
      <c r="H614" s="1023"/>
      <c r="I614" s="893"/>
      <c r="J614" s="893"/>
      <c r="K614" s="960"/>
      <c r="L614" s="960"/>
      <c r="M614" s="960"/>
      <c r="N614" s="963"/>
      <c r="O614" s="963"/>
      <c r="P614" s="963"/>
      <c r="Q614" s="963"/>
      <c r="R614" s="963"/>
      <c r="S614" s="963"/>
      <c r="T614" s="963"/>
      <c r="U614" s="963"/>
      <c r="V614" s="963"/>
      <c r="W614" s="963"/>
      <c r="X614" s="963"/>
      <c r="Y614" s="963"/>
      <c r="Z614" s="963"/>
    </row>
    <row r="615" spans="1:26" ht="16">
      <c r="A615" s="979"/>
      <c r="B615" s="475"/>
      <c r="C615" s="471" t="s">
        <v>6511</v>
      </c>
      <c r="D615" s="180">
        <v>2</v>
      </c>
      <c r="E615" s="696" t="s">
        <v>599</v>
      </c>
      <c r="F615" s="475"/>
      <c r="G615" s="1197"/>
      <c r="H615" s="1023"/>
      <c r="I615" s="893"/>
      <c r="J615" s="893"/>
      <c r="K615" s="960"/>
      <c r="L615" s="960"/>
      <c r="M615" s="960"/>
      <c r="N615" s="963"/>
      <c r="O615" s="963"/>
      <c r="P615" s="963"/>
      <c r="Q615" s="963"/>
      <c r="R615" s="963"/>
      <c r="S615" s="963"/>
      <c r="T615" s="963"/>
      <c r="U615" s="963"/>
      <c r="V615" s="963"/>
      <c r="W615" s="963"/>
      <c r="X615" s="963"/>
      <c r="Y615" s="963"/>
      <c r="Z615" s="963"/>
    </row>
    <row r="616" spans="1:26" ht="16">
      <c r="A616" s="979"/>
      <c r="B616" s="475"/>
      <c r="C616" s="471" t="s">
        <v>5191</v>
      </c>
      <c r="D616" s="180">
        <v>2</v>
      </c>
      <c r="E616" s="696" t="s">
        <v>469</v>
      </c>
      <c r="F616" s="475"/>
      <c r="G616" s="1197"/>
      <c r="H616" s="1023"/>
      <c r="I616" s="893"/>
      <c r="J616" s="893"/>
      <c r="K616" s="960"/>
      <c r="L616" s="960"/>
      <c r="M616" s="960"/>
      <c r="N616" s="963"/>
      <c r="O616" s="963"/>
      <c r="P616" s="963"/>
      <c r="Q616" s="963"/>
      <c r="R616" s="963"/>
      <c r="S616" s="963"/>
      <c r="T616" s="963"/>
      <c r="U616" s="963"/>
      <c r="V616" s="963"/>
      <c r="W616" s="963"/>
      <c r="X616" s="963"/>
      <c r="Y616" s="963"/>
      <c r="Z616" s="963"/>
    </row>
    <row r="617" spans="1:26" ht="32">
      <c r="A617" s="979" t="s">
        <v>2502</v>
      </c>
      <c r="B617" s="471" t="s">
        <v>1523</v>
      </c>
      <c r="C617" s="475" t="s">
        <v>3453</v>
      </c>
      <c r="D617" s="180">
        <v>2</v>
      </c>
      <c r="E617" s="696" t="s">
        <v>506</v>
      </c>
      <c r="F617" s="720"/>
      <c r="G617" s="1197"/>
      <c r="H617" s="1023"/>
      <c r="I617" s="893"/>
      <c r="J617" s="893"/>
      <c r="K617" s="960"/>
      <c r="L617" s="960"/>
      <c r="M617" s="960"/>
      <c r="N617" s="963"/>
      <c r="O617" s="963"/>
      <c r="P617" s="963"/>
      <c r="Q617" s="963"/>
      <c r="R617" s="963"/>
      <c r="S617" s="963"/>
      <c r="T617" s="963"/>
      <c r="U617" s="963"/>
      <c r="V617" s="963"/>
      <c r="W617" s="963"/>
      <c r="X617" s="963"/>
      <c r="Y617" s="963"/>
      <c r="Z617" s="963"/>
    </row>
    <row r="618" spans="1:26" ht="16">
      <c r="A618" s="979" t="s">
        <v>1526</v>
      </c>
      <c r="B618" s="471" t="s">
        <v>1527</v>
      </c>
      <c r="C618" s="475" t="s">
        <v>6763</v>
      </c>
      <c r="D618" s="180">
        <v>2</v>
      </c>
      <c r="E618" s="696" t="s">
        <v>891</v>
      </c>
      <c r="F618" s="720"/>
      <c r="G618" s="1197"/>
      <c r="H618" s="1023"/>
      <c r="I618" s="893"/>
      <c r="J618" s="893"/>
      <c r="K618" s="960"/>
      <c r="L618" s="960"/>
      <c r="M618" s="960"/>
      <c r="N618" s="963"/>
      <c r="O618" s="963"/>
      <c r="P618" s="963"/>
      <c r="Q618" s="963"/>
      <c r="R618" s="963"/>
      <c r="S618" s="963"/>
      <c r="T618" s="963"/>
      <c r="U618" s="963"/>
      <c r="V618" s="963"/>
      <c r="W618" s="963"/>
      <c r="X618" s="963"/>
      <c r="Y618" s="963"/>
      <c r="Z618" s="963"/>
    </row>
    <row r="619" spans="1:26" ht="19">
      <c r="A619" s="927" t="s">
        <v>267</v>
      </c>
      <c r="B619" s="1606" t="s">
        <v>166</v>
      </c>
      <c r="C619" s="1570"/>
      <c r="D619" s="1570"/>
      <c r="E619" s="1570"/>
      <c r="F619" s="1570"/>
      <c r="G619" s="1573"/>
      <c r="H619" s="816"/>
      <c r="I619" s="893">
        <f>SUM(D620:D634)</f>
        <v>30</v>
      </c>
      <c r="J619" s="893">
        <f>COUNT(D620:D634)*2</f>
        <v>30</v>
      </c>
      <c r="K619" s="960"/>
      <c r="L619" s="960"/>
      <c r="M619" s="960"/>
      <c r="N619" s="963"/>
      <c r="O619" s="963"/>
      <c r="P619" s="963"/>
      <c r="Q619" s="963"/>
      <c r="R619" s="963"/>
      <c r="S619" s="963"/>
      <c r="T619" s="963"/>
      <c r="U619" s="963"/>
      <c r="V619" s="963"/>
      <c r="W619" s="963"/>
      <c r="X619" s="963"/>
      <c r="Y619" s="963"/>
      <c r="Z619" s="963"/>
    </row>
    <row r="620" spans="1:26" ht="34">
      <c r="A620" s="979" t="s">
        <v>2503</v>
      </c>
      <c r="B620" s="538" t="s">
        <v>2504</v>
      </c>
      <c r="C620" s="475" t="s">
        <v>1530</v>
      </c>
      <c r="D620" s="180">
        <v>2</v>
      </c>
      <c r="E620" s="180" t="s">
        <v>469</v>
      </c>
      <c r="F620" s="475" t="s">
        <v>1531</v>
      </c>
      <c r="G620" s="1061"/>
      <c r="H620" s="893"/>
      <c r="I620" s="893"/>
      <c r="J620" s="893"/>
      <c r="K620" s="960"/>
      <c r="L620" s="960"/>
      <c r="M620" s="960"/>
      <c r="N620" s="963"/>
      <c r="O620" s="963"/>
      <c r="P620" s="963"/>
      <c r="Q620" s="963"/>
      <c r="R620" s="963"/>
      <c r="S620" s="963"/>
      <c r="T620" s="963"/>
      <c r="U620" s="963"/>
      <c r="V620" s="963"/>
      <c r="W620" s="963"/>
      <c r="X620" s="963"/>
      <c r="Y620" s="963"/>
      <c r="Z620" s="963"/>
    </row>
    <row r="621" spans="1:26" ht="32">
      <c r="A621" s="979"/>
      <c r="B621" s="538"/>
      <c r="C621" s="475" t="s">
        <v>1532</v>
      </c>
      <c r="D621" s="180">
        <v>2</v>
      </c>
      <c r="E621" s="180" t="s">
        <v>469</v>
      </c>
      <c r="F621" s="471"/>
      <c r="G621" s="1061"/>
      <c r="H621" s="893"/>
      <c r="I621" s="893"/>
      <c r="J621" s="893"/>
      <c r="K621" s="960"/>
      <c r="L621" s="960"/>
      <c r="M621" s="960"/>
      <c r="N621" s="963"/>
      <c r="O621" s="963"/>
      <c r="P621" s="963"/>
      <c r="Q621" s="963"/>
      <c r="R621" s="963"/>
      <c r="S621" s="963"/>
      <c r="T621" s="963"/>
      <c r="U621" s="963"/>
      <c r="V621" s="963"/>
      <c r="W621" s="963"/>
      <c r="X621" s="963"/>
      <c r="Y621" s="963"/>
      <c r="Z621" s="963"/>
    </row>
    <row r="622" spans="1:26" ht="80">
      <c r="A622" s="979"/>
      <c r="B622" s="538"/>
      <c r="C622" s="475" t="s">
        <v>1533</v>
      </c>
      <c r="D622" s="180">
        <v>2</v>
      </c>
      <c r="E622" s="180" t="s">
        <v>506</v>
      </c>
      <c r="F622" s="475" t="s">
        <v>1534</v>
      </c>
      <c r="G622" s="1061"/>
      <c r="H622" s="893"/>
      <c r="I622" s="893"/>
      <c r="J622" s="893"/>
      <c r="K622" s="960"/>
      <c r="L622" s="960"/>
      <c r="M622" s="960"/>
      <c r="N622" s="963"/>
      <c r="O622" s="963"/>
      <c r="P622" s="963"/>
      <c r="Q622" s="963"/>
      <c r="R622" s="963"/>
      <c r="S622" s="963"/>
      <c r="T622" s="963"/>
      <c r="U622" s="963"/>
      <c r="V622" s="963"/>
      <c r="W622" s="963"/>
      <c r="X622" s="963"/>
      <c r="Y622" s="963"/>
      <c r="Z622" s="963"/>
    </row>
    <row r="623" spans="1:26" ht="80">
      <c r="A623" s="979"/>
      <c r="B623" s="538"/>
      <c r="C623" s="475" t="s">
        <v>1535</v>
      </c>
      <c r="D623" s="180">
        <v>2</v>
      </c>
      <c r="E623" s="180" t="s">
        <v>469</v>
      </c>
      <c r="F623" s="475" t="s">
        <v>6251</v>
      </c>
      <c r="G623" s="1061"/>
      <c r="H623" s="893"/>
      <c r="I623" s="893"/>
      <c r="J623" s="893"/>
      <c r="K623" s="960"/>
      <c r="L623" s="960"/>
      <c r="M623" s="960"/>
      <c r="N623" s="963"/>
      <c r="O623" s="963"/>
      <c r="P623" s="963"/>
      <c r="Q623" s="963"/>
      <c r="R623" s="963"/>
      <c r="S623" s="963"/>
      <c r="T623" s="963"/>
      <c r="U623" s="963"/>
      <c r="V623" s="963"/>
      <c r="W623" s="963"/>
      <c r="X623" s="963"/>
      <c r="Y623" s="963"/>
      <c r="Z623" s="963"/>
    </row>
    <row r="624" spans="1:26" ht="32">
      <c r="A624" s="979"/>
      <c r="B624" s="538"/>
      <c r="C624" s="475" t="s">
        <v>1537</v>
      </c>
      <c r="D624" s="180">
        <v>2</v>
      </c>
      <c r="E624" s="180" t="s">
        <v>469</v>
      </c>
      <c r="F624" s="475" t="s">
        <v>1538</v>
      </c>
      <c r="G624" s="1061"/>
      <c r="H624" s="893"/>
      <c r="I624" s="893"/>
      <c r="J624" s="893"/>
      <c r="K624" s="960"/>
      <c r="L624" s="960"/>
      <c r="M624" s="960"/>
      <c r="N624" s="963"/>
      <c r="O624" s="963"/>
      <c r="P624" s="963"/>
      <c r="Q624" s="963"/>
      <c r="R624" s="963"/>
      <c r="S624" s="963"/>
      <c r="T624" s="963"/>
      <c r="U624" s="963"/>
      <c r="V624" s="963"/>
      <c r="W624" s="963"/>
      <c r="X624" s="963"/>
      <c r="Y624" s="963"/>
      <c r="Z624" s="963"/>
    </row>
    <row r="625" spans="1:26" ht="16">
      <c r="A625" s="979"/>
      <c r="B625" s="538"/>
      <c r="C625" s="471" t="s">
        <v>1539</v>
      </c>
      <c r="D625" s="180">
        <v>2</v>
      </c>
      <c r="E625" s="180"/>
      <c r="F625" s="471"/>
      <c r="G625" s="1061"/>
      <c r="H625" s="893"/>
      <c r="I625" s="893"/>
      <c r="J625" s="893"/>
      <c r="K625" s="960"/>
      <c r="L625" s="960"/>
      <c r="M625" s="960"/>
      <c r="N625" s="963"/>
      <c r="O625" s="963"/>
      <c r="P625" s="963"/>
      <c r="Q625" s="963"/>
      <c r="R625" s="963"/>
      <c r="S625" s="963"/>
      <c r="T625" s="963"/>
      <c r="U625" s="963"/>
      <c r="V625" s="963"/>
      <c r="W625" s="963"/>
      <c r="X625" s="963"/>
      <c r="Y625" s="963"/>
      <c r="Z625" s="963"/>
    </row>
    <row r="626" spans="1:26" ht="34">
      <c r="A626" s="979" t="s">
        <v>2506</v>
      </c>
      <c r="B626" s="538" t="s">
        <v>1541</v>
      </c>
      <c r="C626" s="471" t="s">
        <v>1542</v>
      </c>
      <c r="D626" s="180">
        <v>2</v>
      </c>
      <c r="E626" s="696" t="s">
        <v>469</v>
      </c>
      <c r="F626" s="475" t="s">
        <v>3454</v>
      </c>
      <c r="G626" s="1061"/>
      <c r="H626" s="893"/>
      <c r="I626" s="893"/>
      <c r="J626" s="893"/>
      <c r="K626" s="960"/>
      <c r="L626" s="960"/>
      <c r="M626" s="960"/>
      <c r="N626" s="963"/>
      <c r="O626" s="963"/>
      <c r="P626" s="963"/>
      <c r="Q626" s="963"/>
      <c r="R626" s="963"/>
      <c r="S626" s="963"/>
      <c r="T626" s="963"/>
      <c r="U626" s="963"/>
      <c r="V626" s="963"/>
      <c r="W626" s="963"/>
      <c r="X626" s="963"/>
      <c r="Y626" s="963"/>
      <c r="Z626" s="963"/>
    </row>
    <row r="627" spans="1:26" ht="128">
      <c r="A627" s="979"/>
      <c r="B627" s="538"/>
      <c r="C627" s="471" t="s">
        <v>1544</v>
      </c>
      <c r="D627" s="180">
        <v>2</v>
      </c>
      <c r="E627" s="696" t="s">
        <v>469</v>
      </c>
      <c r="F627" s="475" t="s">
        <v>1545</v>
      </c>
      <c r="G627" s="1061"/>
      <c r="H627" s="893"/>
      <c r="I627" s="893"/>
      <c r="J627" s="893"/>
      <c r="K627" s="960"/>
      <c r="L627" s="960"/>
      <c r="M627" s="960"/>
      <c r="N627" s="963"/>
      <c r="O627" s="963"/>
      <c r="P627" s="963"/>
      <c r="Q627" s="963"/>
      <c r="R627" s="963"/>
      <c r="S627" s="963"/>
      <c r="T627" s="963"/>
      <c r="U627" s="963"/>
      <c r="V627" s="963"/>
      <c r="W627" s="963"/>
      <c r="X627" s="963"/>
      <c r="Y627" s="963"/>
      <c r="Z627" s="963"/>
    </row>
    <row r="628" spans="1:26" ht="32">
      <c r="A628" s="979"/>
      <c r="B628" s="538"/>
      <c r="C628" s="471" t="s">
        <v>1546</v>
      </c>
      <c r="D628" s="180">
        <v>2</v>
      </c>
      <c r="E628" s="696" t="s">
        <v>387</v>
      </c>
      <c r="F628" s="475" t="s">
        <v>1547</v>
      </c>
      <c r="G628" s="1061"/>
      <c r="H628" s="893"/>
      <c r="I628" s="893"/>
      <c r="J628" s="893"/>
      <c r="K628" s="960"/>
      <c r="L628" s="960"/>
      <c r="M628" s="960"/>
      <c r="N628" s="963"/>
      <c r="O628" s="963"/>
      <c r="P628" s="963"/>
      <c r="Q628" s="963"/>
      <c r="R628" s="963"/>
      <c r="S628" s="963"/>
      <c r="T628" s="963"/>
      <c r="U628" s="963"/>
      <c r="V628" s="963"/>
      <c r="W628" s="963"/>
      <c r="X628" s="963"/>
      <c r="Y628" s="963"/>
      <c r="Z628" s="963"/>
    </row>
    <row r="629" spans="1:26" ht="48">
      <c r="A629" s="979"/>
      <c r="B629" s="538"/>
      <c r="C629" s="471" t="s">
        <v>1548</v>
      </c>
      <c r="D629" s="180">
        <v>2</v>
      </c>
      <c r="E629" s="696" t="s">
        <v>549</v>
      </c>
      <c r="F629" s="475" t="s">
        <v>1549</v>
      </c>
      <c r="G629" s="1061"/>
      <c r="H629" s="893"/>
      <c r="I629" s="893"/>
      <c r="J629" s="893"/>
      <c r="K629" s="960"/>
      <c r="L629" s="960"/>
      <c r="M629" s="960"/>
      <c r="N629" s="963"/>
      <c r="O629" s="963"/>
      <c r="P629" s="963"/>
      <c r="Q629" s="963"/>
      <c r="R629" s="963"/>
      <c r="S629" s="963"/>
      <c r="T629" s="963"/>
      <c r="U629" s="963"/>
      <c r="V629" s="963"/>
      <c r="W629" s="963"/>
      <c r="X629" s="963"/>
      <c r="Y629" s="963"/>
      <c r="Z629" s="963"/>
    </row>
    <row r="630" spans="1:26" ht="48">
      <c r="A630" s="979"/>
      <c r="B630" s="538"/>
      <c r="C630" s="471" t="s">
        <v>1550</v>
      </c>
      <c r="D630" s="180">
        <v>2</v>
      </c>
      <c r="E630" s="696" t="s">
        <v>469</v>
      </c>
      <c r="F630" s="471" t="s">
        <v>1551</v>
      </c>
      <c r="G630" s="1061"/>
      <c r="H630" s="893"/>
      <c r="I630" s="893"/>
      <c r="J630" s="893"/>
      <c r="K630" s="960"/>
      <c r="L630" s="960"/>
      <c r="M630" s="960"/>
      <c r="N630" s="963"/>
      <c r="O630" s="963"/>
      <c r="P630" s="963"/>
      <c r="Q630" s="963"/>
      <c r="R630" s="963"/>
      <c r="S630" s="963"/>
      <c r="T630" s="963"/>
      <c r="U630" s="963"/>
      <c r="V630" s="963"/>
      <c r="W630" s="963"/>
      <c r="X630" s="963"/>
      <c r="Y630" s="963"/>
      <c r="Z630" s="963"/>
    </row>
    <row r="631" spans="1:26" ht="34">
      <c r="A631" s="979" t="s">
        <v>2507</v>
      </c>
      <c r="B631" s="538" t="s">
        <v>1553</v>
      </c>
      <c r="C631" s="986" t="s">
        <v>1554</v>
      </c>
      <c r="D631" s="180">
        <v>2</v>
      </c>
      <c r="E631" s="182" t="s">
        <v>387</v>
      </c>
      <c r="F631" s="720"/>
      <c r="G631" s="1061"/>
      <c r="H631" s="893"/>
      <c r="I631" s="893"/>
      <c r="J631" s="893"/>
      <c r="K631" s="960"/>
      <c r="L631" s="960"/>
      <c r="M631" s="960"/>
      <c r="N631" s="963"/>
      <c r="O631" s="963"/>
      <c r="P631" s="963"/>
      <c r="Q631" s="963"/>
      <c r="R631" s="963"/>
      <c r="S631" s="963"/>
      <c r="T631" s="963"/>
      <c r="U631" s="963"/>
      <c r="V631" s="963"/>
      <c r="W631" s="963"/>
      <c r="X631" s="963"/>
      <c r="Y631" s="963"/>
      <c r="Z631" s="963"/>
    </row>
    <row r="632" spans="1:26" ht="16">
      <c r="A632" s="979"/>
      <c r="B632" s="538"/>
      <c r="C632" s="983" t="s">
        <v>1555</v>
      </c>
      <c r="D632" s="180">
        <v>2</v>
      </c>
      <c r="E632" s="180" t="s">
        <v>387</v>
      </c>
      <c r="F632" s="720"/>
      <c r="G632" s="1061"/>
      <c r="H632" s="893"/>
      <c r="I632" s="893"/>
      <c r="J632" s="893"/>
      <c r="K632" s="960"/>
      <c r="L632" s="960"/>
      <c r="M632" s="960"/>
      <c r="N632" s="963"/>
      <c r="O632" s="963"/>
      <c r="P632" s="963"/>
      <c r="Q632" s="963"/>
      <c r="R632" s="963"/>
      <c r="S632" s="963"/>
      <c r="T632" s="963"/>
      <c r="U632" s="963"/>
      <c r="V632" s="963"/>
      <c r="W632" s="963"/>
      <c r="X632" s="963"/>
      <c r="Y632" s="963"/>
      <c r="Z632" s="963"/>
    </row>
    <row r="633" spans="1:26" ht="32">
      <c r="A633" s="1083"/>
      <c r="B633" s="720"/>
      <c r="C633" s="983" t="s">
        <v>1556</v>
      </c>
      <c r="D633" s="180">
        <v>2</v>
      </c>
      <c r="E633" s="180"/>
      <c r="F633" s="720"/>
      <c r="G633" s="1061"/>
      <c r="H633" s="893"/>
      <c r="I633" s="893"/>
      <c r="J633" s="893"/>
      <c r="K633" s="960"/>
      <c r="L633" s="960"/>
      <c r="M633" s="960"/>
      <c r="N633" s="963"/>
      <c r="O633" s="963"/>
      <c r="P633" s="963"/>
      <c r="Q633" s="963"/>
      <c r="R633" s="963"/>
      <c r="S633" s="963"/>
      <c r="T633" s="963"/>
      <c r="U633" s="963"/>
      <c r="V633" s="963"/>
      <c r="W633" s="963"/>
      <c r="X633" s="963"/>
      <c r="Y633" s="963"/>
      <c r="Z633" s="963"/>
    </row>
    <row r="634" spans="1:26" ht="350">
      <c r="A634" s="1083"/>
      <c r="B634" s="1021"/>
      <c r="C634" s="1198" t="s">
        <v>1557</v>
      </c>
      <c r="D634" s="180">
        <v>2</v>
      </c>
      <c r="E634" s="737" t="s">
        <v>599</v>
      </c>
      <c r="F634" s="769" t="s">
        <v>3455</v>
      </c>
      <c r="G634" s="1061"/>
      <c r="H634" s="893"/>
      <c r="I634" s="893"/>
      <c r="J634" s="893"/>
      <c r="K634" s="960"/>
      <c r="L634" s="960"/>
      <c r="M634" s="960"/>
      <c r="N634" s="963"/>
      <c r="O634" s="963"/>
      <c r="P634" s="963"/>
      <c r="Q634" s="963"/>
      <c r="R634" s="963"/>
      <c r="S634" s="963"/>
      <c r="T634" s="963"/>
      <c r="U634" s="963"/>
      <c r="V634" s="963"/>
      <c r="W634" s="963"/>
      <c r="X634" s="963"/>
      <c r="Y634" s="963"/>
      <c r="Z634" s="963"/>
    </row>
    <row r="635" spans="1:26" ht="19">
      <c r="A635" s="1186"/>
      <c r="B635" s="1784" t="s">
        <v>2509</v>
      </c>
      <c r="C635" s="1570"/>
      <c r="D635" s="1570"/>
      <c r="E635" s="1570"/>
      <c r="F635" s="1570"/>
      <c r="G635" s="1571"/>
      <c r="H635" s="1178"/>
      <c r="I635" s="893">
        <f t="shared" ref="I635:J635" si="5">I636+I643+I651+I673+I677+I685+I696+I707</f>
        <v>122</v>
      </c>
      <c r="J635" s="893">
        <f t="shared" si="5"/>
        <v>122</v>
      </c>
      <c r="K635" s="960"/>
      <c r="L635" s="960"/>
      <c r="M635" s="960"/>
      <c r="N635" s="963"/>
      <c r="O635" s="963"/>
      <c r="P635" s="963"/>
      <c r="Q635" s="963"/>
      <c r="R635" s="963"/>
      <c r="S635" s="963"/>
      <c r="T635" s="963"/>
      <c r="U635" s="963"/>
      <c r="V635" s="963"/>
      <c r="W635" s="963"/>
      <c r="X635" s="963"/>
      <c r="Y635" s="963"/>
      <c r="Z635" s="963"/>
    </row>
    <row r="636" spans="1:26" ht="19">
      <c r="A636" s="927" t="s">
        <v>168</v>
      </c>
      <c r="B636" s="1606" t="s">
        <v>169</v>
      </c>
      <c r="C636" s="1570"/>
      <c r="D636" s="1570"/>
      <c r="E636" s="1570"/>
      <c r="F636" s="1570"/>
      <c r="G636" s="1573"/>
      <c r="H636" s="816"/>
      <c r="I636" s="893">
        <f>SUM(D637)</f>
        <v>2</v>
      </c>
      <c r="J636" s="893">
        <f>COUNT(D637)*2</f>
        <v>2</v>
      </c>
      <c r="K636" s="960"/>
      <c r="L636" s="960"/>
      <c r="M636" s="960"/>
      <c r="N636" s="963"/>
      <c r="O636" s="963"/>
      <c r="P636" s="963"/>
      <c r="Q636" s="963"/>
      <c r="R636" s="963"/>
      <c r="S636" s="963"/>
      <c r="T636" s="963"/>
      <c r="U636" s="963"/>
      <c r="V636" s="963"/>
      <c r="W636" s="963"/>
      <c r="X636" s="963"/>
      <c r="Y636" s="963"/>
      <c r="Z636" s="963"/>
    </row>
    <row r="637" spans="1:26" ht="48">
      <c r="A637" s="927" t="s">
        <v>1560</v>
      </c>
      <c r="B637" s="161" t="s">
        <v>1561</v>
      </c>
      <c r="C637" s="769" t="s">
        <v>6764</v>
      </c>
      <c r="D637" s="180">
        <v>2</v>
      </c>
      <c r="E637" s="1071" t="s">
        <v>599</v>
      </c>
      <c r="F637" s="1199" t="s">
        <v>5918</v>
      </c>
      <c r="G637" s="1061"/>
      <c r="H637" s="893"/>
      <c r="I637" s="893"/>
      <c r="J637" s="893"/>
      <c r="K637" s="960"/>
      <c r="L637" s="960"/>
      <c r="M637" s="960"/>
      <c r="N637" s="963"/>
      <c r="O637" s="963"/>
      <c r="P637" s="963"/>
      <c r="Q637" s="963"/>
      <c r="R637" s="963"/>
      <c r="S637" s="963"/>
      <c r="T637" s="963"/>
      <c r="U637" s="963"/>
      <c r="V637" s="963"/>
      <c r="W637" s="963"/>
      <c r="X637" s="963"/>
      <c r="Y637" s="963"/>
      <c r="Z637" s="963"/>
    </row>
    <row r="638" spans="1:26" ht="28.5" hidden="1" customHeight="1">
      <c r="A638" s="348" t="s">
        <v>1564</v>
      </c>
      <c r="B638" s="150" t="s">
        <v>1565</v>
      </c>
      <c r="C638" s="141"/>
      <c r="D638" s="141"/>
      <c r="E638" s="141"/>
      <c r="F638" s="141"/>
      <c r="G638" s="141"/>
      <c r="H638" s="106"/>
      <c r="I638" s="105"/>
      <c r="J638" s="105"/>
      <c r="K638" s="105"/>
      <c r="L638" s="106"/>
      <c r="M638" s="106"/>
      <c r="N638" s="106"/>
      <c r="O638" s="106"/>
      <c r="P638" s="106"/>
      <c r="Q638" s="106"/>
      <c r="R638" s="106"/>
      <c r="S638" s="106"/>
      <c r="T638" s="106"/>
      <c r="U638" s="106"/>
      <c r="V638" s="106"/>
      <c r="W638" s="106"/>
      <c r="X638" s="106"/>
      <c r="Y638" s="106"/>
      <c r="Z638" s="106"/>
    </row>
    <row r="639" spans="1:26" ht="39.75" hidden="1" customHeight="1">
      <c r="A639" s="349" t="s">
        <v>170</v>
      </c>
      <c r="B639" s="1179" t="s">
        <v>171</v>
      </c>
      <c r="C639" s="1180"/>
      <c r="D639" s="1180"/>
      <c r="E639" s="1180"/>
      <c r="F639" s="1180"/>
      <c r="G639" s="1181"/>
      <c r="H639" s="1182"/>
      <c r="I639" s="105">
        <f>SUM(D640:D642)</f>
        <v>0</v>
      </c>
      <c r="J639" s="105">
        <f>COUNT(D640:D642)*2</f>
        <v>0</v>
      </c>
      <c r="K639" s="105"/>
      <c r="L639" s="106"/>
      <c r="M639" s="106"/>
      <c r="N639" s="106"/>
      <c r="O639" s="106"/>
      <c r="P639" s="106"/>
      <c r="Q639" s="106"/>
      <c r="R639" s="106"/>
      <c r="S639" s="106"/>
      <c r="T639" s="106"/>
      <c r="U639" s="106"/>
      <c r="V639" s="106"/>
      <c r="W639" s="106"/>
      <c r="X639" s="106"/>
      <c r="Y639" s="106"/>
      <c r="Z639" s="106"/>
    </row>
    <row r="640" spans="1:26" ht="30.75" hidden="1" customHeight="1">
      <c r="A640" s="348" t="s">
        <v>1566</v>
      </c>
      <c r="B640" s="235" t="s">
        <v>1567</v>
      </c>
      <c r="C640" s="141"/>
      <c r="D640" s="141"/>
      <c r="E640" s="141"/>
      <c r="F640" s="141"/>
      <c r="G640" s="141"/>
      <c r="H640" s="106"/>
      <c r="I640" s="105"/>
      <c r="J640" s="105"/>
      <c r="K640" s="105"/>
      <c r="L640" s="106"/>
      <c r="M640" s="106"/>
      <c r="N640" s="106"/>
      <c r="O640" s="106"/>
      <c r="P640" s="106"/>
      <c r="Q640" s="106"/>
      <c r="R640" s="106"/>
      <c r="S640" s="106"/>
      <c r="T640" s="106"/>
      <c r="U640" s="106"/>
      <c r="V640" s="106"/>
      <c r="W640" s="106"/>
      <c r="X640" s="106"/>
      <c r="Y640" s="106"/>
      <c r="Z640" s="106"/>
    </row>
    <row r="641" spans="1:26" ht="30.75" hidden="1" customHeight="1">
      <c r="A641" s="348" t="s">
        <v>1568</v>
      </c>
      <c r="B641" s="235" t="s">
        <v>1569</v>
      </c>
      <c r="C641" s="141"/>
      <c r="D641" s="141"/>
      <c r="E641" s="141"/>
      <c r="F641" s="141"/>
      <c r="G641" s="141"/>
      <c r="H641" s="106"/>
      <c r="I641" s="105"/>
      <c r="J641" s="105"/>
      <c r="K641" s="105"/>
      <c r="L641" s="106"/>
      <c r="M641" s="106"/>
      <c r="N641" s="106"/>
      <c r="O641" s="106"/>
      <c r="P641" s="106"/>
      <c r="Q641" s="106"/>
      <c r="R641" s="106"/>
      <c r="S641" s="106"/>
      <c r="T641" s="106"/>
      <c r="U641" s="106"/>
      <c r="V641" s="106"/>
      <c r="W641" s="106"/>
      <c r="X641" s="106"/>
      <c r="Y641" s="106"/>
      <c r="Z641" s="106"/>
    </row>
    <row r="642" spans="1:26" ht="30.75" hidden="1" customHeight="1">
      <c r="A642" s="348" t="s">
        <v>1570</v>
      </c>
      <c r="B642" s="235" t="s">
        <v>2512</v>
      </c>
      <c r="C642" s="141"/>
      <c r="D642" s="141"/>
      <c r="E642" s="141"/>
      <c r="F642" s="141"/>
      <c r="G642" s="141"/>
      <c r="H642" s="106"/>
      <c r="I642" s="105"/>
      <c r="J642" s="105"/>
      <c r="K642" s="105"/>
      <c r="L642" s="106"/>
      <c r="M642" s="106"/>
      <c r="N642" s="106"/>
      <c r="O642" s="106"/>
      <c r="P642" s="106"/>
      <c r="Q642" s="106"/>
      <c r="R642" s="106"/>
      <c r="S642" s="106"/>
      <c r="T642" s="106"/>
      <c r="U642" s="106"/>
      <c r="V642" s="106"/>
      <c r="W642" s="106"/>
      <c r="X642" s="106"/>
      <c r="Y642" s="106"/>
      <c r="Z642" s="106"/>
    </row>
    <row r="643" spans="1:26" ht="19">
      <c r="A643" s="927" t="s">
        <v>268</v>
      </c>
      <c r="B643" s="1606" t="s">
        <v>173</v>
      </c>
      <c r="C643" s="1570"/>
      <c r="D643" s="1570"/>
      <c r="E643" s="1570"/>
      <c r="F643" s="1570"/>
      <c r="G643" s="1573"/>
      <c r="H643" s="816"/>
      <c r="I643" s="893">
        <f>SUM(D644:D650)</f>
        <v>12</v>
      </c>
      <c r="J643" s="893">
        <f>COUNT(D644:D650)*2</f>
        <v>12</v>
      </c>
      <c r="K643" s="960"/>
      <c r="L643" s="960"/>
      <c r="M643" s="960"/>
      <c r="N643" s="963"/>
      <c r="O643" s="963"/>
      <c r="P643" s="963"/>
      <c r="Q643" s="963"/>
      <c r="R643" s="963"/>
      <c r="S643" s="963"/>
      <c r="T643" s="963"/>
      <c r="U643" s="963"/>
      <c r="V643" s="963"/>
      <c r="W643" s="963"/>
      <c r="X643" s="963"/>
      <c r="Y643" s="963"/>
      <c r="Z643" s="963"/>
    </row>
    <row r="644" spans="1:26" ht="48">
      <c r="A644" s="927" t="s">
        <v>1573</v>
      </c>
      <c r="B644" s="899" t="s">
        <v>1574</v>
      </c>
      <c r="C644" s="769" t="s">
        <v>6765</v>
      </c>
      <c r="D644" s="180">
        <v>2</v>
      </c>
      <c r="E644" s="736" t="s">
        <v>599</v>
      </c>
      <c r="F644" s="735" t="s">
        <v>5919</v>
      </c>
      <c r="G644" s="1061"/>
      <c r="H644" s="893"/>
      <c r="I644" s="893"/>
      <c r="J644" s="893"/>
      <c r="K644" s="960"/>
      <c r="L644" s="960"/>
      <c r="M644" s="960"/>
      <c r="N644" s="963"/>
      <c r="O644" s="963"/>
      <c r="P644" s="963"/>
      <c r="Q644" s="963"/>
      <c r="R644" s="963"/>
      <c r="S644" s="963"/>
      <c r="T644" s="963"/>
      <c r="U644" s="963"/>
      <c r="V644" s="963"/>
      <c r="W644" s="963"/>
      <c r="X644" s="963"/>
      <c r="Y644" s="963"/>
      <c r="Z644" s="963"/>
    </row>
    <row r="645" spans="1:26" ht="46.5" hidden="1" customHeight="1">
      <c r="A645" s="349" t="s">
        <v>1578</v>
      </c>
      <c r="B645" s="538" t="s">
        <v>1579</v>
      </c>
      <c r="C645" s="1052"/>
      <c r="D645" s="1052"/>
      <c r="E645" s="1052"/>
      <c r="F645" s="1052"/>
      <c r="G645" s="1052"/>
      <c r="H645" s="963"/>
      <c r="I645" s="960"/>
      <c r="J645" s="960"/>
      <c r="K645" s="960"/>
      <c r="L645" s="963"/>
      <c r="M645" s="963"/>
      <c r="N645" s="963"/>
      <c r="O645" s="963"/>
      <c r="P645" s="963"/>
      <c r="Q645" s="963"/>
      <c r="R645" s="963"/>
      <c r="S645" s="963"/>
      <c r="T645" s="963"/>
      <c r="U645" s="963"/>
      <c r="V645" s="963"/>
      <c r="W645" s="963"/>
      <c r="X645" s="963"/>
      <c r="Y645" s="963"/>
      <c r="Z645" s="963"/>
    </row>
    <row r="646" spans="1:26" ht="34">
      <c r="A646" s="927" t="s">
        <v>1581</v>
      </c>
      <c r="B646" s="161" t="s">
        <v>1582</v>
      </c>
      <c r="C646" s="769" t="s">
        <v>1583</v>
      </c>
      <c r="D646" s="180">
        <v>2</v>
      </c>
      <c r="E646" s="736" t="s">
        <v>611</v>
      </c>
      <c r="F646" s="735" t="s">
        <v>5920</v>
      </c>
      <c r="G646" s="1061"/>
      <c r="H646" s="893"/>
      <c r="I646" s="893"/>
      <c r="J646" s="893"/>
      <c r="K646" s="960"/>
      <c r="L646" s="960"/>
      <c r="M646" s="960"/>
      <c r="N646" s="963"/>
      <c r="O646" s="963"/>
      <c r="P646" s="963"/>
      <c r="Q646" s="963"/>
      <c r="R646" s="963"/>
      <c r="S646" s="963"/>
      <c r="T646" s="963"/>
      <c r="U646" s="963"/>
      <c r="V646" s="963"/>
      <c r="W646" s="963"/>
      <c r="X646" s="963"/>
      <c r="Y646" s="963"/>
      <c r="Z646" s="963"/>
    </row>
    <row r="647" spans="1:26" ht="34">
      <c r="A647" s="1084"/>
      <c r="B647" s="467"/>
      <c r="C647" s="769" t="s">
        <v>1585</v>
      </c>
      <c r="D647" s="180">
        <v>2</v>
      </c>
      <c r="E647" s="696" t="s">
        <v>599</v>
      </c>
      <c r="F647" s="538" t="s">
        <v>1586</v>
      </c>
      <c r="G647" s="1191"/>
      <c r="H647" s="893"/>
      <c r="I647" s="893"/>
      <c r="J647" s="893"/>
      <c r="K647" s="960"/>
      <c r="L647" s="960"/>
      <c r="M647" s="960"/>
      <c r="N647" s="963"/>
      <c r="O647" s="963"/>
      <c r="P647" s="963"/>
      <c r="Q647" s="963"/>
      <c r="R647" s="963"/>
      <c r="S647" s="963"/>
      <c r="T647" s="963"/>
      <c r="U647" s="963"/>
      <c r="V647" s="963"/>
      <c r="W647" s="963"/>
      <c r="X647" s="963"/>
      <c r="Y647" s="963"/>
      <c r="Z647" s="963"/>
    </row>
    <row r="648" spans="1:26" ht="48">
      <c r="A648" s="1084"/>
      <c r="B648" s="467"/>
      <c r="C648" s="769" t="s">
        <v>1587</v>
      </c>
      <c r="D648" s="180">
        <v>2</v>
      </c>
      <c r="E648" s="696" t="s">
        <v>877</v>
      </c>
      <c r="F648" s="475" t="s">
        <v>1588</v>
      </c>
      <c r="G648" s="1191"/>
      <c r="H648" s="893"/>
      <c r="I648" s="893"/>
      <c r="J648" s="893"/>
      <c r="K648" s="960"/>
      <c r="L648" s="960"/>
      <c r="M648" s="960"/>
      <c r="N648" s="963"/>
      <c r="O648" s="963"/>
      <c r="P648" s="963"/>
      <c r="Q648" s="963"/>
      <c r="R648" s="963"/>
      <c r="S648" s="963"/>
      <c r="T648" s="963"/>
      <c r="U648" s="963"/>
      <c r="V648" s="963"/>
      <c r="W648" s="963"/>
      <c r="X648" s="963"/>
      <c r="Y648" s="963"/>
      <c r="Z648" s="963"/>
    </row>
    <row r="649" spans="1:26" ht="48">
      <c r="A649" s="1084" t="s">
        <v>1589</v>
      </c>
      <c r="B649" s="467" t="s">
        <v>1590</v>
      </c>
      <c r="C649" s="475" t="s">
        <v>1591</v>
      </c>
      <c r="D649" s="180">
        <v>2</v>
      </c>
      <c r="E649" s="696" t="s">
        <v>877</v>
      </c>
      <c r="F649" s="475" t="s">
        <v>1592</v>
      </c>
      <c r="G649" s="1191"/>
      <c r="H649" s="893"/>
      <c r="I649" s="893"/>
      <c r="J649" s="893"/>
      <c r="K649" s="960"/>
      <c r="L649" s="960"/>
      <c r="M649" s="960"/>
      <c r="N649" s="963"/>
      <c r="O649" s="963"/>
      <c r="P649" s="963"/>
      <c r="Q649" s="963"/>
      <c r="R649" s="963"/>
      <c r="S649" s="963"/>
      <c r="T649" s="963"/>
      <c r="U649" s="963"/>
      <c r="V649" s="963"/>
      <c r="W649" s="963"/>
      <c r="X649" s="963"/>
      <c r="Y649" s="963"/>
      <c r="Z649" s="963"/>
    </row>
    <row r="650" spans="1:26" ht="64">
      <c r="A650" s="1084" t="s">
        <v>1593</v>
      </c>
      <c r="B650" s="467" t="s">
        <v>1594</v>
      </c>
      <c r="C650" s="475" t="s">
        <v>1595</v>
      </c>
      <c r="D650" s="180">
        <v>2</v>
      </c>
      <c r="E650" s="696" t="s">
        <v>599</v>
      </c>
      <c r="F650" s="475" t="s">
        <v>1596</v>
      </c>
      <c r="G650" s="1191"/>
      <c r="H650" s="893"/>
      <c r="I650" s="893"/>
      <c r="J650" s="893"/>
      <c r="K650" s="960"/>
      <c r="L650" s="960"/>
      <c r="M650" s="960"/>
      <c r="N650" s="963"/>
      <c r="O650" s="963"/>
      <c r="P650" s="963"/>
      <c r="Q650" s="963"/>
      <c r="R650" s="963"/>
      <c r="S650" s="963"/>
      <c r="T650" s="963"/>
      <c r="U650" s="963"/>
      <c r="V650" s="963"/>
      <c r="W650" s="963"/>
      <c r="X650" s="963"/>
      <c r="Y650" s="963"/>
      <c r="Z650" s="963"/>
    </row>
    <row r="651" spans="1:26" ht="19">
      <c r="A651" s="927" t="s">
        <v>269</v>
      </c>
      <c r="B651" s="1606" t="s">
        <v>175</v>
      </c>
      <c r="C651" s="1570"/>
      <c r="D651" s="1570"/>
      <c r="E651" s="1570"/>
      <c r="F651" s="1570"/>
      <c r="G651" s="1573"/>
      <c r="H651" s="816"/>
      <c r="I651" s="893">
        <f>SUM(D652:D671)</f>
        <v>40</v>
      </c>
      <c r="J651" s="893">
        <f>COUNT(D652:D671)*2</f>
        <v>40</v>
      </c>
      <c r="K651" s="960"/>
      <c r="L651" s="960"/>
      <c r="M651" s="960"/>
      <c r="N651" s="963"/>
      <c r="O651" s="963"/>
      <c r="P651" s="963"/>
      <c r="Q651" s="963"/>
      <c r="R651" s="963"/>
      <c r="S651" s="963"/>
      <c r="T651" s="963"/>
      <c r="U651" s="963"/>
      <c r="V651" s="963"/>
      <c r="W651" s="963"/>
      <c r="X651" s="963"/>
      <c r="Y651" s="963"/>
      <c r="Z651" s="963"/>
    </row>
    <row r="652" spans="1:26" ht="34">
      <c r="A652" s="693" t="s">
        <v>2516</v>
      </c>
      <c r="B652" s="538" t="s">
        <v>1598</v>
      </c>
      <c r="C652" s="986" t="s">
        <v>1599</v>
      </c>
      <c r="D652" s="180">
        <v>2</v>
      </c>
      <c r="E652" s="696" t="s">
        <v>877</v>
      </c>
      <c r="F652" s="1052"/>
      <c r="G652" s="1061"/>
      <c r="H652" s="893"/>
      <c r="I652" s="893"/>
      <c r="J652" s="893"/>
      <c r="K652" s="960"/>
      <c r="L652" s="960"/>
      <c r="M652" s="960"/>
      <c r="N652" s="963"/>
      <c r="O652" s="963"/>
      <c r="P652" s="963"/>
      <c r="Q652" s="963"/>
      <c r="R652" s="963"/>
      <c r="S652" s="963"/>
      <c r="T652" s="963"/>
      <c r="U652" s="963"/>
      <c r="V652" s="963"/>
      <c r="W652" s="963"/>
      <c r="X652" s="963"/>
      <c r="Y652" s="963"/>
      <c r="Z652" s="963"/>
    </row>
    <row r="653" spans="1:26" ht="16">
      <c r="A653" s="693"/>
      <c r="B653" s="538"/>
      <c r="C653" s="471" t="s">
        <v>1600</v>
      </c>
      <c r="D653" s="180">
        <v>2</v>
      </c>
      <c r="E653" s="696" t="s">
        <v>504</v>
      </c>
      <c r="F653" s="1052"/>
      <c r="G653" s="1061"/>
      <c r="H653" s="893"/>
      <c r="I653" s="893"/>
      <c r="J653" s="893"/>
      <c r="K653" s="960"/>
      <c r="L653" s="960"/>
      <c r="M653" s="960"/>
      <c r="N653" s="963"/>
      <c r="O653" s="963"/>
      <c r="P653" s="963"/>
      <c r="Q653" s="963"/>
      <c r="R653" s="963"/>
      <c r="S653" s="963"/>
      <c r="T653" s="963"/>
      <c r="U653" s="963"/>
      <c r="V653" s="963"/>
      <c r="W653" s="963"/>
      <c r="X653" s="963"/>
      <c r="Y653" s="963"/>
      <c r="Z653" s="963"/>
    </row>
    <row r="654" spans="1:26" ht="32">
      <c r="A654" s="693"/>
      <c r="B654" s="538"/>
      <c r="C654" s="475" t="s">
        <v>1601</v>
      </c>
      <c r="D654" s="180">
        <v>2</v>
      </c>
      <c r="E654" s="696" t="s">
        <v>469</v>
      </c>
      <c r="F654" s="475" t="s">
        <v>6766</v>
      </c>
      <c r="G654" s="1061"/>
      <c r="H654" s="893"/>
      <c r="I654" s="893"/>
      <c r="J654" s="893"/>
      <c r="K654" s="960"/>
      <c r="L654" s="960"/>
      <c r="M654" s="960"/>
      <c r="N654" s="963"/>
      <c r="O654" s="963"/>
      <c r="P654" s="963"/>
      <c r="Q654" s="963"/>
      <c r="R654" s="963"/>
      <c r="S654" s="963"/>
      <c r="T654" s="963"/>
      <c r="U654" s="963"/>
      <c r="V654" s="963"/>
      <c r="W654" s="963"/>
      <c r="X654" s="963"/>
      <c r="Y654" s="963"/>
      <c r="Z654" s="963"/>
    </row>
    <row r="655" spans="1:26" ht="48">
      <c r="A655" s="693" t="s">
        <v>2518</v>
      </c>
      <c r="B655" s="538" t="s">
        <v>1604</v>
      </c>
      <c r="C655" s="475" t="s">
        <v>6767</v>
      </c>
      <c r="D655" s="180">
        <v>2</v>
      </c>
      <c r="E655" s="696" t="s">
        <v>877</v>
      </c>
      <c r="F655" s="475" t="s">
        <v>6768</v>
      </c>
      <c r="G655" s="1061"/>
      <c r="H655" s="893"/>
      <c r="I655" s="893"/>
      <c r="J655" s="893"/>
      <c r="K655" s="960"/>
      <c r="L655" s="960"/>
      <c r="M655" s="960"/>
      <c r="N655" s="963"/>
      <c r="O655" s="963"/>
      <c r="P655" s="963"/>
      <c r="Q655" s="963"/>
      <c r="R655" s="963"/>
      <c r="S655" s="963"/>
      <c r="T655" s="963"/>
      <c r="U655" s="963"/>
      <c r="V655" s="963"/>
      <c r="W655" s="963"/>
      <c r="X655" s="963"/>
      <c r="Y655" s="963"/>
      <c r="Z655" s="963"/>
    </row>
    <row r="656" spans="1:26" ht="32">
      <c r="A656" s="693"/>
      <c r="B656" s="538"/>
      <c r="C656" s="475" t="s">
        <v>6769</v>
      </c>
      <c r="D656" s="180">
        <v>2</v>
      </c>
      <c r="E656" s="696" t="s">
        <v>877</v>
      </c>
      <c r="F656" s="475"/>
      <c r="G656" s="1061"/>
      <c r="H656" s="893"/>
      <c r="I656" s="893"/>
      <c r="J656" s="893"/>
      <c r="K656" s="960"/>
      <c r="L656" s="960"/>
      <c r="M656" s="960"/>
      <c r="N656" s="963"/>
      <c r="O656" s="963"/>
      <c r="P656" s="963"/>
      <c r="Q656" s="963"/>
      <c r="R656" s="963"/>
      <c r="S656" s="963"/>
      <c r="T656" s="963"/>
      <c r="U656" s="963"/>
      <c r="V656" s="963"/>
      <c r="W656" s="963"/>
      <c r="X656" s="963"/>
      <c r="Y656" s="963"/>
      <c r="Z656" s="963"/>
    </row>
    <row r="657" spans="1:26" ht="32">
      <c r="A657" s="693"/>
      <c r="B657" s="538"/>
      <c r="C657" s="475" t="s">
        <v>6770</v>
      </c>
      <c r="D657" s="180">
        <v>2</v>
      </c>
      <c r="E657" s="696" t="s">
        <v>877</v>
      </c>
      <c r="F657" s="475"/>
      <c r="G657" s="1061"/>
      <c r="H657" s="893"/>
      <c r="I657" s="893"/>
      <c r="J657" s="893"/>
      <c r="K657" s="960"/>
      <c r="L657" s="960"/>
      <c r="M657" s="960"/>
      <c r="N657" s="963"/>
      <c r="O657" s="963"/>
      <c r="P657" s="963"/>
      <c r="Q657" s="963"/>
      <c r="R657" s="963"/>
      <c r="S657" s="963"/>
      <c r="T657" s="963"/>
      <c r="U657" s="963"/>
      <c r="V657" s="963"/>
      <c r="W657" s="963"/>
      <c r="X657" s="963"/>
      <c r="Y657" s="963"/>
      <c r="Z657" s="963"/>
    </row>
    <row r="658" spans="1:26" ht="32">
      <c r="A658" s="693"/>
      <c r="B658" s="475"/>
      <c r="C658" s="475" t="s">
        <v>6771</v>
      </c>
      <c r="D658" s="180">
        <v>2</v>
      </c>
      <c r="E658" s="696" t="s">
        <v>877</v>
      </c>
      <c r="F658" s="475"/>
      <c r="G658" s="1061"/>
      <c r="H658" s="893"/>
      <c r="I658" s="893"/>
      <c r="J658" s="893"/>
      <c r="K658" s="960"/>
      <c r="L658" s="960"/>
      <c r="M658" s="960"/>
      <c r="N658" s="963"/>
      <c r="O658" s="963"/>
      <c r="P658" s="963"/>
      <c r="Q658" s="963"/>
      <c r="R658" s="963"/>
      <c r="S658" s="963"/>
      <c r="T658" s="963"/>
      <c r="U658" s="963"/>
      <c r="V658" s="963"/>
      <c r="W658" s="963"/>
      <c r="X658" s="963"/>
      <c r="Y658" s="963"/>
      <c r="Z658" s="963"/>
    </row>
    <row r="659" spans="1:26" ht="32">
      <c r="A659" s="693"/>
      <c r="B659" s="538"/>
      <c r="C659" s="475" t="s">
        <v>6772</v>
      </c>
      <c r="D659" s="180">
        <v>2</v>
      </c>
      <c r="E659" s="696" t="s">
        <v>877</v>
      </c>
      <c r="F659" s="475"/>
      <c r="G659" s="1061"/>
      <c r="H659" s="893"/>
      <c r="I659" s="893"/>
      <c r="J659" s="893"/>
      <c r="K659" s="960"/>
      <c r="L659" s="960"/>
      <c r="M659" s="960"/>
      <c r="N659" s="963"/>
      <c r="O659" s="963"/>
      <c r="P659" s="963"/>
      <c r="Q659" s="963"/>
      <c r="R659" s="963"/>
      <c r="S659" s="963"/>
      <c r="T659" s="963"/>
      <c r="U659" s="963"/>
      <c r="V659" s="963"/>
      <c r="W659" s="963"/>
      <c r="X659" s="963"/>
      <c r="Y659" s="963"/>
      <c r="Z659" s="963"/>
    </row>
    <row r="660" spans="1:26" ht="32">
      <c r="A660" s="693"/>
      <c r="B660" s="538"/>
      <c r="C660" s="475" t="s">
        <v>6773</v>
      </c>
      <c r="D660" s="180">
        <v>2</v>
      </c>
      <c r="E660" s="696" t="s">
        <v>877</v>
      </c>
      <c r="F660" s="475"/>
      <c r="G660" s="1061"/>
      <c r="H660" s="893"/>
      <c r="I660" s="893"/>
      <c r="J660" s="893"/>
      <c r="K660" s="960"/>
      <c r="L660" s="960"/>
      <c r="M660" s="960"/>
      <c r="N660" s="963"/>
      <c r="O660" s="963"/>
      <c r="P660" s="963"/>
      <c r="Q660" s="963"/>
      <c r="R660" s="963"/>
      <c r="S660" s="963"/>
      <c r="T660" s="963"/>
      <c r="U660" s="963"/>
      <c r="V660" s="963"/>
      <c r="W660" s="963"/>
      <c r="X660" s="963"/>
      <c r="Y660" s="963"/>
      <c r="Z660" s="963"/>
    </row>
    <row r="661" spans="1:26" ht="32">
      <c r="A661" s="693"/>
      <c r="B661" s="538"/>
      <c r="C661" s="475" t="s">
        <v>6774</v>
      </c>
      <c r="D661" s="180">
        <v>2</v>
      </c>
      <c r="E661" s="696" t="s">
        <v>877</v>
      </c>
      <c r="F661" s="475"/>
      <c r="G661" s="1061"/>
      <c r="H661" s="893"/>
      <c r="I661" s="893"/>
      <c r="J661" s="893"/>
      <c r="K661" s="960"/>
      <c r="L661" s="960"/>
      <c r="M661" s="960"/>
      <c r="N661" s="963"/>
      <c r="O661" s="963"/>
      <c r="P661" s="963"/>
      <c r="Q661" s="963"/>
      <c r="R661" s="963"/>
      <c r="S661" s="963"/>
      <c r="T661" s="963"/>
      <c r="U661" s="963"/>
      <c r="V661" s="963"/>
      <c r="W661" s="963"/>
      <c r="X661" s="963"/>
      <c r="Y661" s="963"/>
      <c r="Z661" s="963"/>
    </row>
    <row r="662" spans="1:26" ht="32">
      <c r="A662" s="693"/>
      <c r="B662" s="538"/>
      <c r="C662" s="475" t="s">
        <v>6775</v>
      </c>
      <c r="D662" s="180">
        <v>2</v>
      </c>
      <c r="E662" s="696" t="s">
        <v>877</v>
      </c>
      <c r="F662" s="475"/>
      <c r="G662" s="1061"/>
      <c r="H662" s="893"/>
      <c r="I662" s="893"/>
      <c r="J662" s="893"/>
      <c r="K662" s="960"/>
      <c r="L662" s="960"/>
      <c r="M662" s="960"/>
      <c r="N662" s="963"/>
      <c r="O662" s="963"/>
      <c r="P662" s="963"/>
      <c r="Q662" s="963"/>
      <c r="R662" s="963"/>
      <c r="S662" s="963"/>
      <c r="T662" s="963"/>
      <c r="U662" s="963"/>
      <c r="V662" s="963"/>
      <c r="W662" s="963"/>
      <c r="X662" s="963"/>
      <c r="Y662" s="963"/>
      <c r="Z662" s="963"/>
    </row>
    <row r="663" spans="1:26" ht="32">
      <c r="A663" s="693"/>
      <c r="B663" s="538"/>
      <c r="C663" s="475" t="s">
        <v>6776</v>
      </c>
      <c r="D663" s="180">
        <v>2</v>
      </c>
      <c r="E663" s="696" t="s">
        <v>877</v>
      </c>
      <c r="F663" s="475"/>
      <c r="G663" s="1061"/>
      <c r="H663" s="893"/>
      <c r="I663" s="893"/>
      <c r="J663" s="893"/>
      <c r="K663" s="960"/>
      <c r="L663" s="960"/>
      <c r="M663" s="960"/>
      <c r="N663" s="963"/>
      <c r="O663" s="963"/>
      <c r="P663" s="963"/>
      <c r="Q663" s="963"/>
      <c r="R663" s="963"/>
      <c r="S663" s="963"/>
      <c r="T663" s="963"/>
      <c r="U663" s="963"/>
      <c r="V663" s="963"/>
      <c r="W663" s="963"/>
      <c r="X663" s="963"/>
      <c r="Y663" s="963"/>
      <c r="Z663" s="963"/>
    </row>
    <row r="664" spans="1:26" ht="32">
      <c r="A664" s="693"/>
      <c r="B664" s="538"/>
      <c r="C664" s="475" t="s">
        <v>6777</v>
      </c>
      <c r="D664" s="180">
        <v>2</v>
      </c>
      <c r="E664" s="696" t="s">
        <v>877</v>
      </c>
      <c r="F664" s="475"/>
      <c r="G664" s="1061"/>
      <c r="H664" s="893"/>
      <c r="I664" s="893"/>
      <c r="J664" s="893"/>
      <c r="K664" s="960"/>
      <c r="L664" s="960"/>
      <c r="M664" s="960"/>
      <c r="N664" s="963"/>
      <c r="O664" s="963"/>
      <c r="P664" s="963"/>
      <c r="Q664" s="963"/>
      <c r="R664" s="963"/>
      <c r="S664" s="963"/>
      <c r="T664" s="963"/>
      <c r="U664" s="963"/>
      <c r="V664" s="963"/>
      <c r="W664" s="963"/>
      <c r="X664" s="963"/>
      <c r="Y664" s="963"/>
      <c r="Z664" s="963"/>
    </row>
    <row r="665" spans="1:26" ht="16">
      <c r="A665" s="693"/>
      <c r="B665" s="538"/>
      <c r="C665" s="475" t="s">
        <v>6778</v>
      </c>
      <c r="D665" s="180">
        <v>2</v>
      </c>
      <c r="E665" s="696" t="s">
        <v>877</v>
      </c>
      <c r="F665" s="475"/>
      <c r="G665" s="1061"/>
      <c r="H665" s="893"/>
      <c r="I665" s="893"/>
      <c r="J665" s="893"/>
      <c r="K665" s="960"/>
      <c r="L665" s="960"/>
      <c r="M665" s="960"/>
      <c r="N665" s="963"/>
      <c r="O665" s="963"/>
      <c r="P665" s="963"/>
      <c r="Q665" s="963"/>
      <c r="R665" s="963"/>
      <c r="S665" s="963"/>
      <c r="T665" s="963"/>
      <c r="U665" s="963"/>
      <c r="V665" s="963"/>
      <c r="W665" s="963"/>
      <c r="X665" s="963"/>
      <c r="Y665" s="963"/>
      <c r="Z665" s="963"/>
    </row>
    <row r="666" spans="1:26" ht="32">
      <c r="A666" s="693"/>
      <c r="B666" s="538"/>
      <c r="C666" s="267" t="s">
        <v>6779</v>
      </c>
      <c r="D666" s="180">
        <v>2</v>
      </c>
      <c r="E666" s="696" t="s">
        <v>877</v>
      </c>
      <c r="F666" s="475"/>
      <c r="G666" s="1061"/>
      <c r="H666" s="893"/>
      <c r="I666" s="893"/>
      <c r="J666" s="893"/>
      <c r="K666" s="960"/>
      <c r="L666" s="960"/>
      <c r="M666" s="960"/>
      <c r="N666" s="963"/>
      <c r="O666" s="963"/>
      <c r="P666" s="963"/>
      <c r="Q666" s="963"/>
      <c r="R666" s="963"/>
      <c r="S666" s="963"/>
      <c r="T666" s="963"/>
      <c r="U666" s="963"/>
      <c r="V666" s="963"/>
      <c r="W666" s="963"/>
      <c r="X666" s="963"/>
      <c r="Y666" s="963"/>
      <c r="Z666" s="963"/>
    </row>
    <row r="667" spans="1:26" ht="32">
      <c r="A667" s="693"/>
      <c r="B667" s="538"/>
      <c r="C667" s="475" t="s">
        <v>6780</v>
      </c>
      <c r="D667" s="180">
        <v>2</v>
      </c>
      <c r="E667" s="696" t="s">
        <v>877</v>
      </c>
      <c r="F667" s="475"/>
      <c r="G667" s="1061"/>
      <c r="H667" s="893"/>
      <c r="I667" s="893"/>
      <c r="J667" s="893"/>
      <c r="K667" s="960"/>
      <c r="L667" s="960"/>
      <c r="M667" s="960"/>
      <c r="N667" s="963"/>
      <c r="O667" s="963"/>
      <c r="P667" s="963"/>
      <c r="Q667" s="963"/>
      <c r="R667" s="963"/>
      <c r="S667" s="963"/>
      <c r="T667" s="963"/>
      <c r="U667" s="963"/>
      <c r="V667" s="963"/>
      <c r="W667" s="963"/>
      <c r="X667" s="963"/>
      <c r="Y667" s="963"/>
      <c r="Z667" s="963"/>
    </row>
    <row r="668" spans="1:26" ht="32">
      <c r="A668" s="693"/>
      <c r="B668" s="538"/>
      <c r="C668" s="475" t="s">
        <v>6781</v>
      </c>
      <c r="D668" s="180">
        <v>2</v>
      </c>
      <c r="E668" s="696" t="s">
        <v>877</v>
      </c>
      <c r="F668" s="475"/>
      <c r="G668" s="1061"/>
      <c r="H668" s="893"/>
      <c r="I668" s="893"/>
      <c r="J668" s="893"/>
      <c r="K668" s="960"/>
      <c r="L668" s="960"/>
      <c r="M668" s="960"/>
      <c r="N668" s="963"/>
      <c r="O668" s="963"/>
      <c r="P668" s="963"/>
      <c r="Q668" s="963"/>
      <c r="R668" s="963"/>
      <c r="S668" s="963"/>
      <c r="T668" s="963"/>
      <c r="U668" s="963"/>
      <c r="V668" s="963"/>
      <c r="W668" s="963"/>
      <c r="X668" s="963"/>
      <c r="Y668" s="963"/>
      <c r="Z668" s="963"/>
    </row>
    <row r="669" spans="1:26" ht="32">
      <c r="A669" s="693"/>
      <c r="B669" s="538"/>
      <c r="C669" s="475" t="s">
        <v>6782</v>
      </c>
      <c r="D669" s="180">
        <v>2</v>
      </c>
      <c r="E669" s="696" t="s">
        <v>877</v>
      </c>
      <c r="F669" s="475"/>
      <c r="G669" s="1061"/>
      <c r="H669" s="893"/>
      <c r="I669" s="893"/>
      <c r="J669" s="893"/>
      <c r="K669" s="960"/>
      <c r="L669" s="960"/>
      <c r="M669" s="960"/>
      <c r="N669" s="963"/>
      <c r="O669" s="963"/>
      <c r="P669" s="963"/>
      <c r="Q669" s="963"/>
      <c r="R669" s="963"/>
      <c r="S669" s="963"/>
      <c r="T669" s="963"/>
      <c r="U669" s="963"/>
      <c r="V669" s="963"/>
      <c r="W669" s="963"/>
      <c r="X669" s="963"/>
      <c r="Y669" s="963"/>
      <c r="Z669" s="963"/>
    </row>
    <row r="670" spans="1:26" ht="32">
      <c r="A670" s="693"/>
      <c r="B670" s="538"/>
      <c r="C670" s="340" t="s">
        <v>6783</v>
      </c>
      <c r="D670" s="180">
        <v>2</v>
      </c>
      <c r="E670" s="696" t="s">
        <v>877</v>
      </c>
      <c r="F670" s="475"/>
      <c r="G670" s="1061"/>
      <c r="H670" s="893"/>
      <c r="I670" s="893"/>
      <c r="J670" s="893"/>
      <c r="K670" s="960"/>
      <c r="L670" s="960"/>
      <c r="M670" s="960"/>
      <c r="N670" s="963"/>
      <c r="O670" s="963"/>
      <c r="P670" s="963"/>
      <c r="Q670" s="963"/>
      <c r="R670" s="963"/>
      <c r="S670" s="963"/>
      <c r="T670" s="963"/>
      <c r="U670" s="963"/>
      <c r="V670" s="963"/>
      <c r="W670" s="963"/>
      <c r="X670" s="963"/>
      <c r="Y670" s="963"/>
      <c r="Z670" s="963"/>
    </row>
    <row r="671" spans="1:26" ht="34">
      <c r="A671" s="693" t="s">
        <v>2532</v>
      </c>
      <c r="B671" s="538" t="s">
        <v>1619</v>
      </c>
      <c r="C671" s="475" t="s">
        <v>3478</v>
      </c>
      <c r="D671" s="180">
        <v>2</v>
      </c>
      <c r="E671" s="696" t="s">
        <v>599</v>
      </c>
      <c r="F671" s="720"/>
      <c r="G671" s="1061"/>
      <c r="H671" s="893"/>
      <c r="I671" s="893"/>
      <c r="J671" s="893"/>
      <c r="K671" s="960"/>
      <c r="L671" s="960"/>
      <c r="M671" s="960"/>
      <c r="N671" s="963"/>
      <c r="O671" s="963"/>
      <c r="P671" s="963"/>
      <c r="Q671" s="963"/>
      <c r="R671" s="963"/>
      <c r="S671" s="963"/>
      <c r="T671" s="963"/>
      <c r="U671" s="963"/>
      <c r="V671" s="963"/>
      <c r="W671" s="963"/>
      <c r="X671" s="963"/>
      <c r="Y671" s="963"/>
      <c r="Z671" s="963"/>
    </row>
    <row r="672" spans="1:26" ht="60" hidden="1" customHeight="1">
      <c r="A672" s="310" t="s">
        <v>2533</v>
      </c>
      <c r="B672" s="525" t="s">
        <v>1622</v>
      </c>
      <c r="C672" s="141"/>
      <c r="D672" s="141"/>
      <c r="E672" s="141"/>
      <c r="F672" s="141"/>
      <c r="G672" s="141"/>
      <c r="H672" s="106"/>
      <c r="I672" s="105"/>
      <c r="J672" s="105"/>
      <c r="K672" s="105"/>
      <c r="L672" s="106"/>
      <c r="M672" s="106"/>
      <c r="N672" s="106"/>
      <c r="O672" s="106"/>
      <c r="P672" s="106"/>
      <c r="Q672" s="106"/>
      <c r="R672" s="106"/>
      <c r="S672" s="106"/>
      <c r="T672" s="106"/>
      <c r="U672" s="106"/>
      <c r="V672" s="106"/>
      <c r="W672" s="106"/>
      <c r="X672" s="106"/>
      <c r="Y672" s="106"/>
      <c r="Z672" s="106"/>
    </row>
    <row r="673" spans="1:26" ht="29.25" customHeight="1">
      <c r="A673" s="927" t="s">
        <v>2534</v>
      </c>
      <c r="B673" s="1606" t="s">
        <v>177</v>
      </c>
      <c r="C673" s="1570"/>
      <c r="D673" s="1570"/>
      <c r="E673" s="1570"/>
      <c r="F673" s="1570"/>
      <c r="G673" s="1573"/>
      <c r="H673" s="816"/>
      <c r="I673" s="893">
        <f>SUM(D674:D676)</f>
        <v>6</v>
      </c>
      <c r="J673" s="893">
        <f>COUNT(D674:D676)*2</f>
        <v>6</v>
      </c>
      <c r="K673" s="960"/>
      <c r="L673" s="960"/>
      <c r="M673" s="960"/>
      <c r="N673" s="963"/>
      <c r="O673" s="963"/>
      <c r="P673" s="963"/>
      <c r="Q673" s="963"/>
      <c r="R673" s="963"/>
      <c r="S673" s="963"/>
      <c r="T673" s="963"/>
      <c r="U673" s="963"/>
      <c r="V673" s="963"/>
      <c r="W673" s="963"/>
      <c r="X673" s="963"/>
      <c r="Y673" s="963"/>
      <c r="Z673" s="963"/>
    </row>
    <row r="674" spans="1:26" ht="17">
      <c r="A674" s="693" t="s">
        <v>2535</v>
      </c>
      <c r="B674" s="538" t="s">
        <v>1625</v>
      </c>
      <c r="C674" s="475" t="s">
        <v>1626</v>
      </c>
      <c r="D674" s="180">
        <v>2</v>
      </c>
      <c r="E674" s="696" t="s">
        <v>599</v>
      </c>
      <c r="F674" s="1052"/>
      <c r="G674" s="1061"/>
      <c r="H674" s="893"/>
      <c r="I674" s="893"/>
      <c r="J674" s="893"/>
      <c r="K674" s="960"/>
      <c r="L674" s="960"/>
      <c r="M674" s="960"/>
      <c r="N674" s="963"/>
      <c r="O674" s="963"/>
      <c r="P674" s="963"/>
      <c r="Q674" s="963"/>
      <c r="R674" s="963"/>
      <c r="S674" s="963"/>
      <c r="T674" s="963"/>
      <c r="U674" s="963"/>
      <c r="V674" s="963"/>
      <c r="W674" s="963"/>
      <c r="X674" s="963"/>
      <c r="Y674" s="963"/>
      <c r="Z674" s="963"/>
    </row>
    <row r="675" spans="1:26" ht="34">
      <c r="A675" s="693" t="s">
        <v>2536</v>
      </c>
      <c r="B675" s="538" t="s">
        <v>1628</v>
      </c>
      <c r="C675" s="475" t="s">
        <v>1629</v>
      </c>
      <c r="D675" s="180">
        <v>2</v>
      </c>
      <c r="E675" s="696" t="s">
        <v>599</v>
      </c>
      <c r="F675" s="1052"/>
      <c r="G675" s="1061"/>
      <c r="H675" s="893"/>
      <c r="I675" s="893"/>
      <c r="J675" s="893"/>
      <c r="K675" s="960"/>
      <c r="L675" s="960"/>
      <c r="M675" s="960"/>
      <c r="N675" s="963"/>
      <c r="O675" s="963"/>
      <c r="P675" s="963"/>
      <c r="Q675" s="963"/>
      <c r="R675" s="963"/>
      <c r="S675" s="963"/>
      <c r="T675" s="963"/>
      <c r="U675" s="963"/>
      <c r="V675" s="963"/>
      <c r="W675" s="963"/>
      <c r="X675" s="963"/>
      <c r="Y675" s="963"/>
      <c r="Z675" s="963"/>
    </row>
    <row r="676" spans="1:26" ht="34">
      <c r="A676" s="693" t="s">
        <v>1630</v>
      </c>
      <c r="B676" s="538" t="s">
        <v>1631</v>
      </c>
      <c r="C676" s="471" t="s">
        <v>1632</v>
      </c>
      <c r="D676" s="180">
        <v>2</v>
      </c>
      <c r="E676" s="696" t="s">
        <v>599</v>
      </c>
      <c r="F676" s="1052"/>
      <c r="G676" s="1061"/>
      <c r="H676" s="893"/>
      <c r="I676" s="893"/>
      <c r="J676" s="893"/>
      <c r="K676" s="960"/>
      <c r="L676" s="960"/>
      <c r="M676" s="960"/>
      <c r="N676" s="963"/>
      <c r="O676" s="963"/>
      <c r="P676" s="963"/>
      <c r="Q676" s="963"/>
      <c r="R676" s="963"/>
      <c r="S676" s="963"/>
      <c r="T676" s="963"/>
      <c r="U676" s="963"/>
      <c r="V676" s="963"/>
      <c r="W676" s="963"/>
      <c r="X676" s="963"/>
      <c r="Y676" s="963"/>
      <c r="Z676" s="963"/>
    </row>
    <row r="677" spans="1:26" ht="19">
      <c r="A677" s="927" t="s">
        <v>271</v>
      </c>
      <c r="B677" s="1606" t="s">
        <v>1633</v>
      </c>
      <c r="C677" s="1570"/>
      <c r="D677" s="1570"/>
      <c r="E677" s="1570"/>
      <c r="F677" s="1570"/>
      <c r="G677" s="1573"/>
      <c r="H677" s="816"/>
      <c r="I677" s="893">
        <f>SUM(D678:D684)</f>
        <v>10</v>
      </c>
      <c r="J677" s="893">
        <f>COUNT(D678:D684)*2</f>
        <v>10</v>
      </c>
      <c r="K677" s="960"/>
      <c r="L677" s="960"/>
      <c r="M677" s="960"/>
      <c r="N677" s="963"/>
      <c r="O677" s="963"/>
      <c r="P677" s="963"/>
      <c r="Q677" s="963"/>
      <c r="R677" s="963"/>
      <c r="S677" s="963"/>
      <c r="T677" s="963"/>
      <c r="U677" s="963"/>
      <c r="V677" s="963"/>
      <c r="W677" s="963"/>
      <c r="X677" s="963"/>
      <c r="Y677" s="963"/>
      <c r="Z677" s="963"/>
    </row>
    <row r="678" spans="1:26" ht="71.25" hidden="1" customHeight="1">
      <c r="A678" s="378" t="s">
        <v>1634</v>
      </c>
      <c r="B678" s="179" t="s">
        <v>1635</v>
      </c>
      <c r="C678" s="179"/>
      <c r="D678" s="162"/>
      <c r="E678" s="141"/>
      <c r="F678" s="245"/>
      <c r="G678" s="141"/>
      <c r="H678" s="106"/>
      <c r="I678" s="105"/>
      <c r="J678" s="105"/>
      <c r="K678" s="105"/>
      <c r="L678" s="106"/>
      <c r="M678" s="106"/>
      <c r="N678" s="106"/>
      <c r="O678" s="106"/>
      <c r="P678" s="106"/>
      <c r="Q678" s="106"/>
      <c r="R678" s="106"/>
      <c r="S678" s="106"/>
      <c r="T678" s="106"/>
      <c r="U678" s="106"/>
      <c r="V678" s="106"/>
      <c r="W678" s="106"/>
      <c r="X678" s="106"/>
      <c r="Y678" s="106"/>
      <c r="Z678" s="106"/>
    </row>
    <row r="679" spans="1:26" ht="28.5" hidden="1" customHeight="1">
      <c r="A679" s="378" t="s">
        <v>1638</v>
      </c>
      <c r="B679" s="179" t="s">
        <v>1639</v>
      </c>
      <c r="C679" s="179"/>
      <c r="D679" s="162"/>
      <c r="E679" s="141"/>
      <c r="F679" s="245"/>
      <c r="G679" s="141"/>
      <c r="H679" s="106"/>
      <c r="I679" s="105"/>
      <c r="J679" s="105"/>
      <c r="K679" s="105"/>
      <c r="L679" s="106"/>
      <c r="M679" s="106"/>
      <c r="N679" s="106"/>
      <c r="O679" s="106"/>
      <c r="P679" s="106"/>
      <c r="Q679" s="106"/>
      <c r="R679" s="106"/>
      <c r="S679" s="106"/>
      <c r="T679" s="106"/>
      <c r="U679" s="106"/>
      <c r="V679" s="106"/>
      <c r="W679" s="106"/>
      <c r="X679" s="106"/>
      <c r="Y679" s="106"/>
      <c r="Z679" s="106"/>
    </row>
    <row r="680" spans="1:26" ht="96">
      <c r="A680" s="1085" t="s">
        <v>1642</v>
      </c>
      <c r="B680" s="475" t="s">
        <v>1643</v>
      </c>
      <c r="C680" s="475" t="s">
        <v>1644</v>
      </c>
      <c r="D680" s="180">
        <v>2</v>
      </c>
      <c r="E680" s="696" t="s">
        <v>599</v>
      </c>
      <c r="F680" s="1055" t="s">
        <v>1645</v>
      </c>
      <c r="G680" s="1061"/>
      <c r="H680" s="893"/>
      <c r="I680" s="893"/>
      <c r="J680" s="893"/>
      <c r="K680" s="960"/>
      <c r="L680" s="960"/>
      <c r="M680" s="960"/>
      <c r="N680" s="963"/>
      <c r="O680" s="963"/>
      <c r="P680" s="963"/>
      <c r="Q680" s="963"/>
      <c r="R680" s="963"/>
      <c r="S680" s="963"/>
      <c r="T680" s="963"/>
      <c r="U680" s="963"/>
      <c r="V680" s="963"/>
      <c r="W680" s="963"/>
      <c r="X680" s="963"/>
      <c r="Y680" s="963"/>
      <c r="Z680" s="963"/>
    </row>
    <row r="681" spans="1:26" ht="96">
      <c r="A681" s="1085" t="s">
        <v>1646</v>
      </c>
      <c r="B681" s="475" t="s">
        <v>1647</v>
      </c>
      <c r="C681" s="475" t="s">
        <v>1648</v>
      </c>
      <c r="D681" s="180">
        <v>2</v>
      </c>
      <c r="E681" s="696" t="s">
        <v>599</v>
      </c>
      <c r="F681" s="1055" t="s">
        <v>1649</v>
      </c>
      <c r="G681" s="1061"/>
      <c r="H681" s="893"/>
      <c r="I681" s="893"/>
      <c r="J681" s="893"/>
      <c r="K681" s="960"/>
      <c r="L681" s="960"/>
      <c r="M681" s="960"/>
      <c r="N681" s="963"/>
      <c r="O681" s="963"/>
      <c r="P681" s="963"/>
      <c r="Q681" s="963"/>
      <c r="R681" s="963"/>
      <c r="S681" s="963"/>
      <c r="T681" s="963"/>
      <c r="U681" s="963"/>
      <c r="V681" s="963"/>
      <c r="W681" s="963"/>
      <c r="X681" s="963"/>
      <c r="Y681" s="963"/>
      <c r="Z681" s="963"/>
    </row>
    <row r="682" spans="1:26" ht="80">
      <c r="A682" s="1085" t="s">
        <v>1650</v>
      </c>
      <c r="B682" s="475" t="s">
        <v>1651</v>
      </c>
      <c r="C682" s="475" t="s">
        <v>1652</v>
      </c>
      <c r="D682" s="180">
        <v>2</v>
      </c>
      <c r="E682" s="696" t="s">
        <v>599</v>
      </c>
      <c r="F682" s="1055" t="s">
        <v>1653</v>
      </c>
      <c r="G682" s="1061"/>
      <c r="H682" s="893"/>
      <c r="I682" s="893"/>
      <c r="J682" s="893"/>
      <c r="K682" s="960"/>
      <c r="L682" s="960"/>
      <c r="M682" s="960"/>
      <c r="N682" s="963"/>
      <c r="O682" s="963"/>
      <c r="P682" s="963"/>
      <c r="Q682" s="963"/>
      <c r="R682" s="963"/>
      <c r="S682" s="963"/>
      <c r="T682" s="963"/>
      <c r="U682" s="963"/>
      <c r="V682" s="963"/>
      <c r="W682" s="963"/>
      <c r="X682" s="963"/>
      <c r="Y682" s="963"/>
      <c r="Z682" s="963"/>
    </row>
    <row r="683" spans="1:26" ht="96">
      <c r="A683" s="1085" t="s">
        <v>1654</v>
      </c>
      <c r="B683" s="475" t="s">
        <v>1655</v>
      </c>
      <c r="C683" s="475" t="s">
        <v>2537</v>
      </c>
      <c r="D683" s="180">
        <v>2</v>
      </c>
      <c r="E683" s="696" t="s">
        <v>599</v>
      </c>
      <c r="F683" s="1055" t="s">
        <v>2538</v>
      </c>
      <c r="G683" s="1061"/>
      <c r="H683" s="893"/>
      <c r="I683" s="893"/>
      <c r="J683" s="893"/>
      <c r="K683" s="960"/>
      <c r="L683" s="960"/>
      <c r="M683" s="960"/>
      <c r="N683" s="963"/>
      <c r="O683" s="963"/>
      <c r="P683" s="963"/>
      <c r="Q683" s="963"/>
      <c r="R683" s="963"/>
      <c r="S683" s="963"/>
      <c r="T683" s="963"/>
      <c r="U683" s="963"/>
      <c r="V683" s="963"/>
      <c r="W683" s="963"/>
      <c r="X683" s="963"/>
      <c r="Y683" s="963"/>
      <c r="Z683" s="963"/>
    </row>
    <row r="684" spans="1:26" ht="112">
      <c r="A684" s="1085" t="s">
        <v>1656</v>
      </c>
      <c r="B684" s="475" t="s">
        <v>1657</v>
      </c>
      <c r="C684" s="475" t="s">
        <v>1658</v>
      </c>
      <c r="D684" s="180">
        <v>2</v>
      </c>
      <c r="E684" s="696" t="s">
        <v>599</v>
      </c>
      <c r="F684" s="1055" t="s">
        <v>1659</v>
      </c>
      <c r="G684" s="1061"/>
      <c r="H684" s="893"/>
      <c r="I684" s="893"/>
      <c r="J684" s="893"/>
      <c r="K684" s="960"/>
      <c r="L684" s="960"/>
      <c r="M684" s="960"/>
      <c r="N684" s="963"/>
      <c r="O684" s="963"/>
      <c r="P684" s="963"/>
      <c r="Q684" s="963"/>
      <c r="R684" s="963"/>
      <c r="S684" s="963"/>
      <c r="T684" s="963"/>
      <c r="U684" s="963"/>
      <c r="V684" s="963"/>
      <c r="W684" s="963"/>
      <c r="X684" s="963"/>
      <c r="Y684" s="963"/>
      <c r="Z684" s="963"/>
    </row>
    <row r="685" spans="1:26" ht="19">
      <c r="A685" s="927" t="s">
        <v>272</v>
      </c>
      <c r="B685" s="1606" t="s">
        <v>181</v>
      </c>
      <c r="C685" s="1570"/>
      <c r="D685" s="1570"/>
      <c r="E685" s="1570"/>
      <c r="F685" s="1570"/>
      <c r="G685" s="1573"/>
      <c r="H685" s="816"/>
      <c r="I685" s="893">
        <f>SUM(D686:D688)</f>
        <v>6</v>
      </c>
      <c r="J685" s="893">
        <f>COUNT(D686:D688)*2</f>
        <v>6</v>
      </c>
      <c r="K685" s="960"/>
      <c r="L685" s="960"/>
      <c r="M685" s="960"/>
      <c r="N685" s="963"/>
      <c r="O685" s="963"/>
      <c r="P685" s="963"/>
      <c r="Q685" s="963"/>
      <c r="R685" s="963"/>
      <c r="S685" s="963"/>
      <c r="T685" s="963"/>
      <c r="U685" s="963"/>
      <c r="V685" s="963"/>
      <c r="W685" s="963"/>
      <c r="X685" s="963"/>
      <c r="Y685" s="963"/>
      <c r="Z685" s="963"/>
    </row>
    <row r="686" spans="1:26" ht="16">
      <c r="A686" s="693" t="s">
        <v>2539</v>
      </c>
      <c r="B686" s="471" t="s">
        <v>1661</v>
      </c>
      <c r="C686" s="471" t="s">
        <v>1662</v>
      </c>
      <c r="D686" s="180">
        <v>2</v>
      </c>
      <c r="E686" s="696" t="s">
        <v>387</v>
      </c>
      <c r="F686" s="1052" t="s">
        <v>1663</v>
      </c>
      <c r="G686" s="1061"/>
      <c r="H686" s="893"/>
      <c r="I686" s="893"/>
      <c r="J686" s="893"/>
      <c r="K686" s="960"/>
      <c r="L686" s="960"/>
      <c r="M686" s="960"/>
      <c r="N686" s="963"/>
      <c r="O686" s="963"/>
      <c r="P686" s="963"/>
      <c r="Q686" s="963"/>
      <c r="R686" s="963"/>
      <c r="S686" s="963"/>
      <c r="T686" s="963"/>
      <c r="U686" s="963"/>
      <c r="V686" s="963"/>
      <c r="W686" s="963"/>
      <c r="X686" s="963"/>
      <c r="Y686" s="963"/>
      <c r="Z686" s="963"/>
    </row>
    <row r="687" spans="1:26" ht="16">
      <c r="A687" s="1053"/>
      <c r="B687" s="538"/>
      <c r="C687" s="471" t="s">
        <v>1664</v>
      </c>
      <c r="D687" s="180">
        <v>2</v>
      </c>
      <c r="E687" s="696" t="s">
        <v>387</v>
      </c>
      <c r="F687" s="1052" t="s">
        <v>1665</v>
      </c>
      <c r="G687" s="1061"/>
      <c r="H687" s="893"/>
      <c r="I687" s="893"/>
      <c r="J687" s="893"/>
      <c r="K687" s="960"/>
      <c r="L687" s="960"/>
      <c r="M687" s="960"/>
      <c r="N687" s="963"/>
      <c r="O687" s="963"/>
      <c r="P687" s="963"/>
      <c r="Q687" s="963"/>
      <c r="R687" s="963"/>
      <c r="S687" s="963"/>
      <c r="T687" s="963"/>
      <c r="U687" s="963"/>
      <c r="V687" s="963"/>
      <c r="W687" s="963"/>
      <c r="X687" s="963"/>
      <c r="Y687" s="963"/>
      <c r="Z687" s="963"/>
    </row>
    <row r="688" spans="1:26" ht="32">
      <c r="A688" s="693" t="s">
        <v>2540</v>
      </c>
      <c r="B688" s="471" t="s">
        <v>1667</v>
      </c>
      <c r="C688" s="471" t="s">
        <v>1668</v>
      </c>
      <c r="D688" s="180">
        <v>2</v>
      </c>
      <c r="E688" s="833" t="s">
        <v>599</v>
      </c>
      <c r="F688" s="471" t="s">
        <v>1669</v>
      </c>
      <c r="G688" s="1061"/>
      <c r="H688" s="893"/>
      <c r="I688" s="893"/>
      <c r="J688" s="893"/>
      <c r="K688" s="960"/>
      <c r="L688" s="960"/>
      <c r="M688" s="960"/>
      <c r="N688" s="963"/>
      <c r="O688" s="963"/>
      <c r="P688" s="963"/>
      <c r="Q688" s="963"/>
      <c r="R688" s="963"/>
      <c r="S688" s="963"/>
      <c r="T688" s="963"/>
      <c r="U688" s="963"/>
      <c r="V688" s="963"/>
      <c r="W688" s="963"/>
      <c r="X688" s="963"/>
      <c r="Y688" s="963"/>
      <c r="Z688" s="963"/>
    </row>
    <row r="689" spans="1:26" ht="15" hidden="1" customHeight="1">
      <c r="A689" s="379" t="s">
        <v>1670</v>
      </c>
      <c r="B689" s="335" t="s">
        <v>183</v>
      </c>
      <c r="C689" s="336"/>
      <c r="D689" s="336"/>
      <c r="E689" s="336"/>
      <c r="F689" s="336"/>
      <c r="G689" s="469"/>
      <c r="H689" s="470"/>
      <c r="I689" s="105"/>
      <c r="J689" s="105"/>
      <c r="K689" s="105"/>
      <c r="L689" s="106"/>
      <c r="M689" s="106"/>
      <c r="N689" s="106"/>
      <c r="O689" s="106"/>
      <c r="P689" s="106"/>
      <c r="Q689" s="106"/>
      <c r="R689" s="106"/>
      <c r="S689" s="106"/>
      <c r="T689" s="106"/>
      <c r="U689" s="106"/>
      <c r="V689" s="106"/>
      <c r="W689" s="106"/>
      <c r="X689" s="106"/>
      <c r="Y689" s="106"/>
      <c r="Z689" s="106"/>
    </row>
    <row r="690" spans="1:26" ht="42.75" hidden="1" customHeight="1">
      <c r="A690" s="379" t="s">
        <v>1671</v>
      </c>
      <c r="B690" s="179" t="s">
        <v>1672</v>
      </c>
      <c r="C690" s="179"/>
      <c r="D690" s="179"/>
      <c r="E690" s="179"/>
      <c r="F690" s="179"/>
      <c r="G690" s="179"/>
      <c r="H690" s="539"/>
      <c r="I690" s="105"/>
      <c r="J690" s="105"/>
      <c r="K690" s="105"/>
      <c r="L690" s="106"/>
      <c r="M690" s="106"/>
      <c r="N690" s="106"/>
      <c r="O690" s="106"/>
      <c r="P690" s="106"/>
      <c r="Q690" s="106"/>
      <c r="R690" s="106"/>
      <c r="S690" s="106"/>
      <c r="T690" s="106"/>
      <c r="U690" s="106"/>
      <c r="V690" s="106"/>
      <c r="W690" s="106"/>
      <c r="X690" s="106"/>
      <c r="Y690" s="106"/>
      <c r="Z690" s="106"/>
    </row>
    <row r="691" spans="1:26" ht="42.75" hidden="1" customHeight="1">
      <c r="A691" s="379" t="s">
        <v>1673</v>
      </c>
      <c r="B691" s="179" t="s">
        <v>1674</v>
      </c>
      <c r="C691" s="179"/>
      <c r="D691" s="179"/>
      <c r="E691" s="179"/>
      <c r="F691" s="179"/>
      <c r="G691" s="179"/>
      <c r="H691" s="539"/>
      <c r="I691" s="105"/>
      <c r="J691" s="105"/>
      <c r="K691" s="105"/>
      <c r="L691" s="106"/>
      <c r="M691" s="106"/>
      <c r="N691" s="106"/>
      <c r="O691" s="106"/>
      <c r="P691" s="106"/>
      <c r="Q691" s="106"/>
      <c r="R691" s="106"/>
      <c r="S691" s="106"/>
      <c r="T691" s="106"/>
      <c r="U691" s="106"/>
      <c r="V691" s="106"/>
      <c r="W691" s="106"/>
      <c r="X691" s="106"/>
      <c r="Y691" s="106"/>
      <c r="Z691" s="106"/>
    </row>
    <row r="692" spans="1:26" ht="42.75" hidden="1" customHeight="1">
      <c r="A692" s="379" t="s">
        <v>1675</v>
      </c>
      <c r="B692" s="179" t="s">
        <v>1676</v>
      </c>
      <c r="C692" s="179"/>
      <c r="D692" s="179"/>
      <c r="E692" s="179"/>
      <c r="F692" s="179"/>
      <c r="G692" s="179"/>
      <c r="H692" s="539"/>
      <c r="I692" s="105"/>
      <c r="J692" s="105"/>
      <c r="K692" s="105"/>
      <c r="L692" s="106"/>
      <c r="M692" s="106"/>
      <c r="N692" s="106"/>
      <c r="O692" s="106"/>
      <c r="P692" s="106"/>
      <c r="Q692" s="106"/>
      <c r="R692" s="106"/>
      <c r="S692" s="106"/>
      <c r="T692" s="106"/>
      <c r="U692" s="106"/>
      <c r="V692" s="106"/>
      <c r="W692" s="106"/>
      <c r="X692" s="106"/>
      <c r="Y692" s="106"/>
      <c r="Z692" s="106"/>
    </row>
    <row r="693" spans="1:26" ht="72" hidden="1" customHeight="1">
      <c r="A693" s="379" t="s">
        <v>1677</v>
      </c>
      <c r="B693" s="179" t="s">
        <v>1678</v>
      </c>
      <c r="C693" s="179"/>
      <c r="D693" s="179"/>
      <c r="E693" s="179"/>
      <c r="F693" s="179"/>
      <c r="G693" s="179"/>
      <c r="H693" s="539"/>
      <c r="I693" s="105"/>
      <c r="J693" s="105"/>
      <c r="K693" s="105"/>
      <c r="L693" s="106"/>
      <c r="M693" s="106"/>
      <c r="N693" s="106"/>
      <c r="O693" s="106"/>
      <c r="P693" s="106"/>
      <c r="Q693" s="106"/>
      <c r="R693" s="106"/>
      <c r="S693" s="106"/>
      <c r="T693" s="106"/>
      <c r="U693" s="106"/>
      <c r="V693" s="106"/>
      <c r="W693" s="106"/>
      <c r="X693" s="106"/>
      <c r="Y693" s="106"/>
      <c r="Z693" s="106"/>
    </row>
    <row r="694" spans="1:26" ht="28.5" hidden="1" customHeight="1">
      <c r="A694" s="379" t="s">
        <v>1679</v>
      </c>
      <c r="B694" s="179" t="s">
        <v>1680</v>
      </c>
      <c r="C694" s="179"/>
      <c r="D694" s="179"/>
      <c r="E694" s="179"/>
      <c r="F694" s="179"/>
      <c r="G694" s="179"/>
      <c r="H694" s="539"/>
      <c r="I694" s="105"/>
      <c r="J694" s="105"/>
      <c r="K694" s="105"/>
      <c r="L694" s="106"/>
      <c r="M694" s="106"/>
      <c r="N694" s="106"/>
      <c r="O694" s="106"/>
      <c r="P694" s="106"/>
      <c r="Q694" s="106"/>
      <c r="R694" s="106"/>
      <c r="S694" s="106"/>
      <c r="T694" s="106"/>
      <c r="U694" s="106"/>
      <c r="V694" s="106"/>
      <c r="W694" s="106"/>
      <c r="X694" s="106"/>
      <c r="Y694" s="106"/>
      <c r="Z694" s="106"/>
    </row>
    <row r="695" spans="1:26" ht="28.5" hidden="1" customHeight="1">
      <c r="A695" s="379" t="s">
        <v>1681</v>
      </c>
      <c r="B695" s="179" t="s">
        <v>1682</v>
      </c>
      <c r="C695" s="179"/>
      <c r="D695" s="179"/>
      <c r="E695" s="179"/>
      <c r="F695" s="179"/>
      <c r="G695" s="179"/>
      <c r="H695" s="539"/>
      <c r="I695" s="105"/>
      <c r="J695" s="105"/>
      <c r="K695" s="105"/>
      <c r="L695" s="106"/>
      <c r="M695" s="106"/>
      <c r="N695" s="106"/>
      <c r="O695" s="106"/>
      <c r="P695" s="106"/>
      <c r="Q695" s="106"/>
      <c r="R695" s="106"/>
      <c r="S695" s="106"/>
      <c r="T695" s="106"/>
      <c r="U695" s="106"/>
      <c r="V695" s="106"/>
      <c r="W695" s="106"/>
      <c r="X695" s="106"/>
      <c r="Y695" s="106"/>
      <c r="Z695" s="106"/>
    </row>
    <row r="696" spans="1:26" ht="16">
      <c r="A696" s="693" t="s">
        <v>184</v>
      </c>
      <c r="B696" s="1738" t="s">
        <v>185</v>
      </c>
      <c r="C696" s="1570"/>
      <c r="D696" s="1570"/>
      <c r="E696" s="1570"/>
      <c r="F696" s="1570"/>
      <c r="G696" s="1573"/>
      <c r="H696" s="1087"/>
      <c r="I696" s="893">
        <f>SUM(D702:D704)</f>
        <v>6</v>
      </c>
      <c r="J696" s="893">
        <f>COUNT(D702:D704)*2</f>
        <v>6</v>
      </c>
      <c r="K696" s="960"/>
      <c r="L696" s="960"/>
      <c r="M696" s="960"/>
      <c r="N696" s="963"/>
      <c r="O696" s="963"/>
      <c r="P696" s="963"/>
      <c r="Q696" s="963"/>
      <c r="R696" s="963"/>
      <c r="S696" s="963"/>
      <c r="T696" s="963"/>
      <c r="U696" s="963"/>
      <c r="V696" s="963"/>
      <c r="W696" s="963"/>
      <c r="X696" s="963"/>
      <c r="Y696" s="963"/>
      <c r="Z696" s="963"/>
    </row>
    <row r="697" spans="1:26" ht="72" hidden="1" customHeight="1">
      <c r="A697" s="379" t="s">
        <v>1684</v>
      </c>
      <c r="B697" s="179" t="s">
        <v>1685</v>
      </c>
      <c r="C697" s="179"/>
      <c r="D697" s="179"/>
      <c r="E697" s="179"/>
      <c r="F697" s="179"/>
      <c r="G697" s="179"/>
      <c r="H697" s="539"/>
      <c r="I697" s="105"/>
      <c r="J697" s="105"/>
      <c r="K697" s="105"/>
      <c r="L697" s="106"/>
      <c r="M697" s="106"/>
      <c r="N697" s="106"/>
      <c r="O697" s="106"/>
      <c r="P697" s="106"/>
      <c r="Q697" s="106"/>
      <c r="R697" s="106"/>
      <c r="S697" s="106"/>
      <c r="T697" s="106"/>
      <c r="U697" s="106"/>
      <c r="V697" s="106"/>
      <c r="W697" s="106"/>
      <c r="X697" s="106"/>
      <c r="Y697" s="106"/>
      <c r="Z697" s="106"/>
    </row>
    <row r="698" spans="1:26" ht="57" hidden="1" customHeight="1">
      <c r="A698" s="379" t="s">
        <v>1686</v>
      </c>
      <c r="B698" s="179" t="s">
        <v>1687</v>
      </c>
      <c r="C698" s="179"/>
      <c r="D698" s="179"/>
      <c r="E698" s="179"/>
      <c r="F698" s="179"/>
      <c r="G698" s="179"/>
      <c r="H698" s="539"/>
      <c r="I698" s="105"/>
      <c r="J698" s="105"/>
      <c r="K698" s="105"/>
      <c r="L698" s="106"/>
      <c r="M698" s="106"/>
      <c r="N698" s="106"/>
      <c r="O698" s="106"/>
      <c r="P698" s="106"/>
      <c r="Q698" s="106"/>
      <c r="R698" s="106"/>
      <c r="S698" s="106"/>
      <c r="T698" s="106"/>
      <c r="U698" s="106"/>
      <c r="V698" s="106"/>
      <c r="W698" s="106"/>
      <c r="X698" s="106"/>
      <c r="Y698" s="106"/>
      <c r="Z698" s="106"/>
    </row>
    <row r="699" spans="1:26" ht="57" hidden="1" customHeight="1">
      <c r="A699" s="379" t="s">
        <v>1688</v>
      </c>
      <c r="B699" s="179" t="s">
        <v>1689</v>
      </c>
      <c r="C699" s="179"/>
      <c r="D699" s="179"/>
      <c r="E699" s="179"/>
      <c r="F699" s="179"/>
      <c r="G699" s="179"/>
      <c r="H699" s="539"/>
      <c r="I699" s="105"/>
      <c r="J699" s="105"/>
      <c r="K699" s="105"/>
      <c r="L699" s="106"/>
      <c r="M699" s="106"/>
      <c r="N699" s="106"/>
      <c r="O699" s="106"/>
      <c r="P699" s="106"/>
      <c r="Q699" s="106"/>
      <c r="R699" s="106"/>
      <c r="S699" s="106"/>
      <c r="T699" s="106"/>
      <c r="U699" s="106"/>
      <c r="V699" s="106"/>
      <c r="W699" s="106"/>
      <c r="X699" s="106"/>
      <c r="Y699" s="106"/>
      <c r="Z699" s="106"/>
    </row>
    <row r="700" spans="1:26" ht="42.75" hidden="1" customHeight="1">
      <c r="A700" s="379" t="s">
        <v>1690</v>
      </c>
      <c r="B700" s="179" t="s">
        <v>1691</v>
      </c>
      <c r="C700" s="179"/>
      <c r="D700" s="179"/>
      <c r="E700" s="179"/>
      <c r="F700" s="179"/>
      <c r="G700" s="179"/>
      <c r="H700" s="539"/>
      <c r="I700" s="105"/>
      <c r="J700" s="105"/>
      <c r="K700" s="105"/>
      <c r="L700" s="106"/>
      <c r="M700" s="106"/>
      <c r="N700" s="106"/>
      <c r="O700" s="106"/>
      <c r="P700" s="106"/>
      <c r="Q700" s="106"/>
      <c r="R700" s="106"/>
      <c r="S700" s="106"/>
      <c r="T700" s="106"/>
      <c r="U700" s="106"/>
      <c r="V700" s="106"/>
      <c r="W700" s="106"/>
      <c r="X700" s="106"/>
      <c r="Y700" s="106"/>
      <c r="Z700" s="106"/>
    </row>
    <row r="701" spans="1:26" ht="42.75" hidden="1" customHeight="1">
      <c r="A701" s="379" t="s">
        <v>1692</v>
      </c>
      <c r="B701" s="179" t="s">
        <v>1693</v>
      </c>
      <c r="C701" s="179"/>
      <c r="D701" s="179"/>
      <c r="E701" s="179"/>
      <c r="F701" s="179"/>
      <c r="G701" s="179"/>
      <c r="H701" s="539"/>
      <c r="I701" s="105"/>
      <c r="J701" s="105"/>
      <c r="K701" s="105"/>
      <c r="L701" s="106"/>
      <c r="M701" s="106"/>
      <c r="N701" s="106"/>
      <c r="O701" s="106"/>
      <c r="P701" s="106"/>
      <c r="Q701" s="106"/>
      <c r="R701" s="106"/>
      <c r="S701" s="106"/>
      <c r="T701" s="106"/>
      <c r="U701" s="106"/>
      <c r="V701" s="106"/>
      <c r="W701" s="106"/>
      <c r="X701" s="106"/>
      <c r="Y701" s="106"/>
      <c r="Z701" s="106"/>
    </row>
    <row r="702" spans="1:26" ht="64">
      <c r="A702" s="693" t="s">
        <v>1694</v>
      </c>
      <c r="B702" s="475" t="s">
        <v>2541</v>
      </c>
      <c r="C702" s="475" t="s">
        <v>1696</v>
      </c>
      <c r="D702" s="180">
        <v>2</v>
      </c>
      <c r="E702" s="833" t="s">
        <v>599</v>
      </c>
      <c r="F702" s="475" t="s">
        <v>1697</v>
      </c>
      <c r="G702" s="1079"/>
      <c r="H702" s="1080"/>
      <c r="I702" s="893"/>
      <c r="J702" s="893"/>
      <c r="K702" s="960"/>
      <c r="L702" s="960"/>
      <c r="M702" s="960"/>
      <c r="N702" s="963"/>
      <c r="O702" s="963"/>
      <c r="P702" s="963"/>
      <c r="Q702" s="963"/>
      <c r="R702" s="963"/>
      <c r="S702" s="963"/>
      <c r="T702" s="963"/>
      <c r="U702" s="963"/>
      <c r="V702" s="963"/>
      <c r="W702" s="963"/>
      <c r="X702" s="963"/>
      <c r="Y702" s="963"/>
      <c r="Z702" s="963"/>
    </row>
    <row r="703" spans="1:26" ht="64">
      <c r="A703" s="935" t="s">
        <v>1698</v>
      </c>
      <c r="B703" s="475" t="s">
        <v>1699</v>
      </c>
      <c r="C703" s="475" t="s">
        <v>1700</v>
      </c>
      <c r="D703" s="180">
        <v>2</v>
      </c>
      <c r="E703" s="180" t="s">
        <v>599</v>
      </c>
      <c r="F703" s="475" t="s">
        <v>1701</v>
      </c>
      <c r="G703" s="1200"/>
      <c r="H703" s="1080"/>
      <c r="I703" s="893"/>
      <c r="J703" s="893"/>
      <c r="K703" s="960"/>
      <c r="L703" s="960"/>
      <c r="M703" s="960"/>
      <c r="N703" s="963"/>
      <c r="O703" s="963"/>
      <c r="P703" s="963"/>
      <c r="Q703" s="963"/>
      <c r="R703" s="963"/>
      <c r="S703" s="963"/>
      <c r="T703" s="963"/>
      <c r="U703" s="963"/>
      <c r="V703" s="963"/>
      <c r="W703" s="963"/>
      <c r="X703" s="963"/>
      <c r="Y703" s="963"/>
      <c r="Z703" s="963"/>
    </row>
    <row r="704" spans="1:26" ht="32">
      <c r="A704" s="935" t="s">
        <v>2542</v>
      </c>
      <c r="B704" s="475" t="s">
        <v>1702</v>
      </c>
      <c r="C704" s="475" t="s">
        <v>1703</v>
      </c>
      <c r="D704" s="180">
        <v>2</v>
      </c>
      <c r="E704" s="180" t="s">
        <v>599</v>
      </c>
      <c r="F704" s="475" t="s">
        <v>1704</v>
      </c>
      <c r="G704" s="1200"/>
      <c r="H704" s="1080"/>
      <c r="I704" s="893"/>
      <c r="J704" s="893"/>
      <c r="K704" s="960"/>
      <c r="L704" s="960"/>
      <c r="M704" s="960"/>
      <c r="N704" s="963"/>
      <c r="O704" s="963"/>
      <c r="P704" s="963"/>
      <c r="Q704" s="963"/>
      <c r="R704" s="963"/>
      <c r="S704" s="963"/>
      <c r="T704" s="963"/>
      <c r="U704" s="963"/>
      <c r="V704" s="963"/>
      <c r="W704" s="963"/>
      <c r="X704" s="963"/>
      <c r="Y704" s="963"/>
      <c r="Z704" s="963"/>
    </row>
    <row r="705" spans="1:26" ht="28.5" hidden="1" customHeight="1">
      <c r="A705" s="310" t="s">
        <v>1705</v>
      </c>
      <c r="B705" s="179" t="s">
        <v>1706</v>
      </c>
      <c r="C705" s="179"/>
      <c r="D705" s="252"/>
      <c r="E705" s="180"/>
      <c r="F705" s="179"/>
      <c r="G705" s="245"/>
      <c r="H705" s="539"/>
      <c r="I705" s="105"/>
      <c r="J705" s="105"/>
      <c r="K705" s="105"/>
      <c r="L705" s="106"/>
      <c r="M705" s="106"/>
      <c r="N705" s="106"/>
      <c r="O705" s="106"/>
      <c r="P705" s="106"/>
      <c r="Q705" s="106"/>
      <c r="R705" s="106"/>
      <c r="S705" s="106"/>
      <c r="T705" s="106"/>
      <c r="U705" s="106"/>
      <c r="V705" s="106"/>
      <c r="W705" s="106"/>
      <c r="X705" s="106"/>
      <c r="Y705" s="106"/>
      <c r="Z705" s="106"/>
    </row>
    <row r="706" spans="1:26" ht="57" hidden="1" customHeight="1">
      <c r="A706" s="310" t="s">
        <v>1707</v>
      </c>
      <c r="B706" s="179" t="s">
        <v>1708</v>
      </c>
      <c r="C706" s="179"/>
      <c r="D706" s="252"/>
      <c r="E706" s="180"/>
      <c r="F706" s="179"/>
      <c r="G706" s="245"/>
      <c r="H706" s="539"/>
      <c r="I706" s="105"/>
      <c r="J706" s="105"/>
      <c r="K706" s="105"/>
      <c r="L706" s="106"/>
      <c r="M706" s="106"/>
      <c r="N706" s="106"/>
      <c r="O706" s="106"/>
      <c r="P706" s="106"/>
      <c r="Q706" s="106"/>
      <c r="R706" s="106"/>
      <c r="S706" s="106"/>
      <c r="T706" s="106"/>
      <c r="U706" s="106"/>
      <c r="V706" s="106"/>
      <c r="W706" s="106"/>
      <c r="X706" s="106"/>
      <c r="Y706" s="106"/>
      <c r="Z706" s="106"/>
    </row>
    <row r="707" spans="1:26" ht="20.25" customHeight="1">
      <c r="A707" s="935" t="s">
        <v>6784</v>
      </c>
      <c r="B707" s="1785" t="s">
        <v>187</v>
      </c>
      <c r="C707" s="1570"/>
      <c r="D707" s="1570"/>
      <c r="E707" s="1570"/>
      <c r="F707" s="1570"/>
      <c r="G707" s="1571"/>
      <c r="H707" s="1087"/>
      <c r="I707" s="893">
        <f>SUM(D710:D730)</f>
        <v>40</v>
      </c>
      <c r="J707" s="893">
        <f>COUNT(D710:D730)*2</f>
        <v>40</v>
      </c>
      <c r="K707" s="960"/>
      <c r="L707" s="960"/>
      <c r="M707" s="960"/>
      <c r="N707" s="963"/>
      <c r="O707" s="963"/>
      <c r="P707" s="963"/>
      <c r="Q707" s="963"/>
      <c r="R707" s="963"/>
      <c r="S707" s="963"/>
      <c r="T707" s="963"/>
      <c r="U707" s="963"/>
      <c r="V707" s="963"/>
      <c r="W707" s="963"/>
      <c r="X707" s="963"/>
      <c r="Y707" s="963"/>
      <c r="Z707" s="963"/>
    </row>
    <row r="708" spans="1:26" ht="30" hidden="1" customHeight="1">
      <c r="A708" s="474" t="s">
        <v>1709</v>
      </c>
      <c r="B708" s="532" t="s">
        <v>1710</v>
      </c>
      <c r="C708" s="475"/>
      <c r="D708" s="125"/>
      <c r="E708" s="125"/>
      <c r="F708" s="475"/>
      <c r="G708" s="179"/>
      <c r="H708" s="539"/>
      <c r="I708" s="105"/>
      <c r="J708" s="105"/>
      <c r="K708" s="105"/>
      <c r="L708" s="106"/>
      <c r="M708" s="106"/>
      <c r="N708" s="106"/>
      <c r="O708" s="106"/>
      <c r="P708" s="106"/>
      <c r="Q708" s="106"/>
      <c r="R708" s="106"/>
      <c r="S708" s="106"/>
      <c r="T708" s="106"/>
      <c r="U708" s="106"/>
      <c r="V708" s="106"/>
      <c r="W708" s="106"/>
      <c r="X708" s="106"/>
      <c r="Y708" s="106"/>
      <c r="Z708" s="106"/>
    </row>
    <row r="709" spans="1:26" ht="45" hidden="1" customHeight="1">
      <c r="A709" s="474" t="s">
        <v>1711</v>
      </c>
      <c r="B709" s="532" t="s">
        <v>1712</v>
      </c>
      <c r="C709" s="267"/>
      <c r="D709" s="118"/>
      <c r="E709" s="118"/>
      <c r="F709" s="534"/>
      <c r="G709" s="179"/>
      <c r="H709" s="539"/>
      <c r="I709" s="105"/>
      <c r="J709" s="105"/>
      <c r="K709" s="105"/>
      <c r="L709" s="106"/>
      <c r="M709" s="106"/>
      <c r="N709" s="106"/>
      <c r="O709" s="106"/>
      <c r="P709" s="106"/>
      <c r="Q709" s="106"/>
      <c r="R709" s="106"/>
      <c r="S709" s="106"/>
      <c r="T709" s="106"/>
      <c r="U709" s="106"/>
      <c r="V709" s="106"/>
      <c r="W709" s="106"/>
      <c r="X709" s="106"/>
      <c r="Y709" s="106"/>
      <c r="Z709" s="106"/>
    </row>
    <row r="710" spans="1:26" ht="112">
      <c r="A710" s="935" t="s">
        <v>1713</v>
      </c>
      <c r="B710" s="475" t="s">
        <v>1714</v>
      </c>
      <c r="C710" s="1201" t="s">
        <v>5933</v>
      </c>
      <c r="D710" s="180">
        <v>2</v>
      </c>
      <c r="E710" s="1071" t="s">
        <v>599</v>
      </c>
      <c r="F710" s="1201" t="s">
        <v>1716</v>
      </c>
      <c r="G710" s="1079"/>
      <c r="H710" s="1080"/>
      <c r="I710" s="893"/>
      <c r="J710" s="893"/>
      <c r="K710" s="960"/>
      <c r="L710" s="960"/>
      <c r="M710" s="960"/>
      <c r="N710" s="963"/>
      <c r="O710" s="963"/>
      <c r="P710" s="963"/>
      <c r="Q710" s="963"/>
      <c r="R710" s="963"/>
      <c r="S710" s="963"/>
      <c r="T710" s="963"/>
      <c r="U710" s="963"/>
      <c r="V710" s="963"/>
      <c r="W710" s="963"/>
      <c r="X710" s="963"/>
      <c r="Y710" s="963"/>
      <c r="Z710" s="963"/>
    </row>
    <row r="711" spans="1:26" ht="48">
      <c r="A711" s="1091"/>
      <c r="B711" s="1202"/>
      <c r="C711" s="1203" t="s">
        <v>1717</v>
      </c>
      <c r="D711" s="180">
        <v>2</v>
      </c>
      <c r="E711" s="1204" t="s">
        <v>599</v>
      </c>
      <c r="F711" s="1203" t="s">
        <v>1718</v>
      </c>
      <c r="G711" s="1079"/>
      <c r="H711" s="1080"/>
      <c r="I711" s="893"/>
      <c r="J711" s="893"/>
      <c r="K711" s="960"/>
      <c r="L711" s="960"/>
      <c r="M711" s="960"/>
      <c r="N711" s="963"/>
      <c r="O711" s="963"/>
      <c r="P711" s="963"/>
      <c r="Q711" s="963"/>
      <c r="R711" s="963"/>
      <c r="S711" s="963"/>
      <c r="T711" s="963"/>
      <c r="U711" s="963"/>
      <c r="V711" s="963"/>
      <c r="W711" s="963"/>
      <c r="X711" s="963"/>
      <c r="Y711" s="963"/>
      <c r="Z711" s="963"/>
    </row>
    <row r="712" spans="1:26" ht="48">
      <c r="A712" s="1091"/>
      <c r="B712" s="1202"/>
      <c r="C712" s="1203" t="s">
        <v>1719</v>
      </c>
      <c r="D712" s="180">
        <v>2</v>
      </c>
      <c r="E712" s="1204" t="s">
        <v>599</v>
      </c>
      <c r="F712" s="1203" t="s">
        <v>1720</v>
      </c>
      <c r="G712" s="1079"/>
      <c r="H712" s="1080"/>
      <c r="I712" s="893"/>
      <c r="J712" s="893"/>
      <c r="K712" s="960"/>
      <c r="L712" s="960"/>
      <c r="M712" s="960"/>
      <c r="N712" s="963"/>
      <c r="O712" s="963"/>
      <c r="P712" s="963"/>
      <c r="Q712" s="963"/>
      <c r="R712" s="963"/>
      <c r="S712" s="963"/>
      <c r="T712" s="963"/>
      <c r="U712" s="963"/>
      <c r="V712" s="963"/>
      <c r="W712" s="963"/>
      <c r="X712" s="963"/>
      <c r="Y712" s="963"/>
      <c r="Z712" s="963"/>
    </row>
    <row r="713" spans="1:26" ht="64">
      <c r="A713" s="1091"/>
      <c r="B713" s="1202"/>
      <c r="C713" s="1203" t="s">
        <v>1721</v>
      </c>
      <c r="D713" s="180">
        <v>2</v>
      </c>
      <c r="E713" s="1204" t="s">
        <v>599</v>
      </c>
      <c r="F713" s="1203" t="s">
        <v>1722</v>
      </c>
      <c r="G713" s="1079"/>
      <c r="H713" s="1080"/>
      <c r="I713" s="893"/>
      <c r="J713" s="893"/>
      <c r="K713" s="960"/>
      <c r="L713" s="960"/>
      <c r="M713" s="960"/>
      <c r="N713" s="963"/>
      <c r="O713" s="963"/>
      <c r="P713" s="963"/>
      <c r="Q713" s="963"/>
      <c r="R713" s="963"/>
      <c r="S713" s="963"/>
      <c r="T713" s="963"/>
      <c r="U713" s="963"/>
      <c r="V713" s="963"/>
      <c r="W713" s="963"/>
      <c r="X713" s="963"/>
      <c r="Y713" s="963"/>
      <c r="Z713" s="963"/>
    </row>
    <row r="714" spans="1:26" ht="288">
      <c r="A714" s="935" t="s">
        <v>1723</v>
      </c>
      <c r="B714" s="475" t="s">
        <v>1724</v>
      </c>
      <c r="C714" s="475" t="s">
        <v>1725</v>
      </c>
      <c r="D714" s="180">
        <v>2</v>
      </c>
      <c r="E714" s="696" t="s">
        <v>599</v>
      </c>
      <c r="F714" s="475" t="s">
        <v>1726</v>
      </c>
      <c r="G714" s="1079"/>
      <c r="H714" s="1080"/>
      <c r="I714" s="893"/>
      <c r="J714" s="893"/>
      <c r="K714" s="960"/>
      <c r="L714" s="960"/>
      <c r="M714" s="960"/>
      <c r="N714" s="963"/>
      <c r="O714" s="963"/>
      <c r="P714" s="963"/>
      <c r="Q714" s="963"/>
      <c r="R714" s="963"/>
      <c r="S714" s="963"/>
      <c r="T714" s="963"/>
      <c r="U714" s="963"/>
      <c r="V714" s="963"/>
      <c r="W714" s="963"/>
      <c r="X714" s="963"/>
      <c r="Y714" s="963"/>
      <c r="Z714" s="963"/>
    </row>
    <row r="715" spans="1:26" ht="160">
      <c r="A715" s="1091"/>
      <c r="B715" s="538"/>
      <c r="C715" s="475" t="s">
        <v>1727</v>
      </c>
      <c r="D715" s="180">
        <v>2</v>
      </c>
      <c r="E715" s="696" t="s">
        <v>599</v>
      </c>
      <c r="F715" s="475" t="s">
        <v>6785</v>
      </c>
      <c r="G715" s="1079"/>
      <c r="H715" s="1080"/>
      <c r="I715" s="893"/>
      <c r="J715" s="893"/>
      <c r="K715" s="960"/>
      <c r="L715" s="960"/>
      <c r="M715" s="960"/>
      <c r="N715" s="963"/>
      <c r="O715" s="963"/>
      <c r="P715" s="963"/>
      <c r="Q715" s="963"/>
      <c r="R715" s="963"/>
      <c r="S715" s="963"/>
      <c r="T715" s="963"/>
      <c r="U715" s="963"/>
      <c r="V715" s="963"/>
      <c r="W715" s="963"/>
      <c r="X715" s="963"/>
      <c r="Y715" s="963"/>
      <c r="Z715" s="963"/>
    </row>
    <row r="716" spans="1:26" ht="64">
      <c r="A716" s="1091"/>
      <c r="B716" s="538"/>
      <c r="C716" s="475" t="s">
        <v>3142</v>
      </c>
      <c r="D716" s="180">
        <v>2</v>
      </c>
      <c r="E716" s="696" t="s">
        <v>599</v>
      </c>
      <c r="F716" s="475" t="s">
        <v>5233</v>
      </c>
      <c r="G716" s="1079"/>
      <c r="H716" s="1080"/>
      <c r="I716" s="893"/>
      <c r="J716" s="893"/>
      <c r="K716" s="960"/>
      <c r="L716" s="960"/>
      <c r="M716" s="960"/>
      <c r="N716" s="963"/>
      <c r="O716" s="963"/>
      <c r="P716" s="963"/>
      <c r="Q716" s="963"/>
      <c r="R716" s="963"/>
      <c r="S716" s="963"/>
      <c r="T716" s="963"/>
      <c r="U716" s="963"/>
      <c r="V716" s="963"/>
      <c r="W716" s="963"/>
      <c r="X716" s="963"/>
      <c r="Y716" s="963"/>
      <c r="Z716" s="963"/>
    </row>
    <row r="717" spans="1:26" ht="64">
      <c r="A717" s="1091"/>
      <c r="B717" s="538"/>
      <c r="C717" s="475" t="s">
        <v>6786</v>
      </c>
      <c r="D717" s="180">
        <v>2</v>
      </c>
      <c r="E717" s="696" t="s">
        <v>599</v>
      </c>
      <c r="F717" s="475" t="s">
        <v>1732</v>
      </c>
      <c r="G717" s="1079"/>
      <c r="H717" s="1080"/>
      <c r="I717" s="893"/>
      <c r="J717" s="893"/>
      <c r="K717" s="960"/>
      <c r="L717" s="960"/>
      <c r="M717" s="960"/>
      <c r="N717" s="963"/>
      <c r="O717" s="963"/>
      <c r="P717" s="963"/>
      <c r="Q717" s="963"/>
      <c r="R717" s="963"/>
      <c r="S717" s="963"/>
      <c r="T717" s="963"/>
      <c r="U717" s="963"/>
      <c r="V717" s="963"/>
      <c r="W717" s="963"/>
      <c r="X717" s="963"/>
      <c r="Y717" s="963"/>
      <c r="Z717" s="963"/>
    </row>
    <row r="718" spans="1:26" ht="64">
      <c r="A718" s="1091"/>
      <c r="B718" s="538"/>
      <c r="C718" s="475" t="s">
        <v>6787</v>
      </c>
      <c r="D718" s="180">
        <v>2</v>
      </c>
      <c r="E718" s="696" t="s">
        <v>599</v>
      </c>
      <c r="F718" s="475" t="s">
        <v>1732</v>
      </c>
      <c r="G718" s="1079"/>
      <c r="H718" s="1080"/>
      <c r="I718" s="893"/>
      <c r="J718" s="893"/>
      <c r="K718" s="960"/>
      <c r="L718" s="960"/>
      <c r="M718" s="960"/>
      <c r="N718" s="963"/>
      <c r="O718" s="963"/>
      <c r="P718" s="963"/>
      <c r="Q718" s="963"/>
      <c r="R718" s="963"/>
      <c r="S718" s="963"/>
      <c r="T718" s="963"/>
      <c r="U718" s="963"/>
      <c r="V718" s="963"/>
      <c r="W718" s="963"/>
      <c r="X718" s="963"/>
      <c r="Y718" s="963"/>
      <c r="Z718" s="963"/>
    </row>
    <row r="719" spans="1:26" ht="64">
      <c r="A719" s="1091"/>
      <c r="B719" s="538"/>
      <c r="C719" s="475" t="s">
        <v>6788</v>
      </c>
      <c r="D719" s="180">
        <v>2</v>
      </c>
      <c r="E719" s="696" t="s">
        <v>599</v>
      </c>
      <c r="F719" s="475" t="s">
        <v>1732</v>
      </c>
      <c r="G719" s="1079"/>
      <c r="H719" s="1080"/>
      <c r="I719" s="893"/>
      <c r="J719" s="893"/>
      <c r="K719" s="960"/>
      <c r="L719" s="960"/>
      <c r="M719" s="960"/>
      <c r="N719" s="963"/>
      <c r="O719" s="963"/>
      <c r="P719" s="963"/>
      <c r="Q719" s="963"/>
      <c r="R719" s="963"/>
      <c r="S719" s="963"/>
      <c r="T719" s="963"/>
      <c r="U719" s="963"/>
      <c r="V719" s="963"/>
      <c r="W719" s="963"/>
      <c r="X719" s="963"/>
      <c r="Y719" s="963"/>
      <c r="Z719" s="963"/>
    </row>
    <row r="720" spans="1:26" ht="48">
      <c r="A720" s="935" t="s">
        <v>1735</v>
      </c>
      <c r="B720" s="475" t="s">
        <v>1736</v>
      </c>
      <c r="C720" s="475" t="s">
        <v>1737</v>
      </c>
      <c r="D720" s="180">
        <v>2</v>
      </c>
      <c r="E720" s="696" t="s">
        <v>599</v>
      </c>
      <c r="F720" s="475" t="s">
        <v>1738</v>
      </c>
      <c r="G720" s="1079"/>
      <c r="H720" s="1080"/>
      <c r="I720" s="893"/>
      <c r="J720" s="893"/>
      <c r="K720" s="960"/>
      <c r="L720" s="960"/>
      <c r="M720" s="960"/>
      <c r="N720" s="963"/>
      <c r="O720" s="963"/>
      <c r="P720" s="963"/>
      <c r="Q720" s="963"/>
      <c r="R720" s="963"/>
      <c r="S720" s="963"/>
      <c r="T720" s="963"/>
      <c r="U720" s="963"/>
      <c r="V720" s="963"/>
      <c r="W720" s="963"/>
      <c r="X720" s="963"/>
      <c r="Y720" s="963"/>
      <c r="Z720" s="963"/>
    </row>
    <row r="721" spans="1:26" ht="48">
      <c r="A721" s="1091"/>
      <c r="B721" s="538"/>
      <c r="C721" s="475" t="s">
        <v>1739</v>
      </c>
      <c r="D721" s="180">
        <v>2</v>
      </c>
      <c r="E721" s="696" t="s">
        <v>599</v>
      </c>
      <c r="F721" s="475" t="s">
        <v>1738</v>
      </c>
      <c r="G721" s="1079"/>
      <c r="H721" s="1080"/>
      <c r="I721" s="893"/>
      <c r="J721" s="893"/>
      <c r="K721" s="960"/>
      <c r="L721" s="960"/>
      <c r="M721" s="960"/>
      <c r="N721" s="963"/>
      <c r="O721" s="963"/>
      <c r="P721" s="963"/>
      <c r="Q721" s="963"/>
      <c r="R721" s="963"/>
      <c r="S721" s="963"/>
      <c r="T721" s="963"/>
      <c r="U721" s="963"/>
      <c r="V721" s="963"/>
      <c r="W721" s="963"/>
      <c r="X721" s="963"/>
      <c r="Y721" s="963"/>
      <c r="Z721" s="963"/>
    </row>
    <row r="722" spans="1:26" ht="48">
      <c r="A722" s="1091"/>
      <c r="B722" s="538"/>
      <c r="C722" s="475" t="s">
        <v>1740</v>
      </c>
      <c r="D722" s="180">
        <v>2</v>
      </c>
      <c r="E722" s="696" t="s">
        <v>599</v>
      </c>
      <c r="F722" s="475" t="s">
        <v>1738</v>
      </c>
      <c r="G722" s="1061"/>
      <c r="H722" s="893"/>
      <c r="I722" s="893"/>
      <c r="J722" s="893"/>
      <c r="K722" s="960"/>
      <c r="L722" s="960"/>
      <c r="M722" s="960"/>
      <c r="N722" s="963"/>
      <c r="O722" s="963"/>
      <c r="P722" s="963"/>
      <c r="Q722" s="963"/>
      <c r="R722" s="963"/>
      <c r="S722" s="963"/>
      <c r="T722" s="963"/>
      <c r="U722" s="963"/>
      <c r="V722" s="963"/>
      <c r="W722" s="963"/>
      <c r="X722" s="963"/>
      <c r="Y722" s="963"/>
      <c r="Z722" s="963"/>
    </row>
    <row r="723" spans="1:26" ht="48">
      <c r="A723" s="1091"/>
      <c r="B723" s="538"/>
      <c r="C723" s="475" t="s">
        <v>1741</v>
      </c>
      <c r="D723" s="180">
        <v>2</v>
      </c>
      <c r="E723" s="696" t="s">
        <v>599</v>
      </c>
      <c r="F723" s="475" t="s">
        <v>1742</v>
      </c>
      <c r="G723" s="1061"/>
      <c r="H723" s="893"/>
      <c r="I723" s="893"/>
      <c r="J723" s="893"/>
      <c r="K723" s="960"/>
      <c r="L723" s="960"/>
      <c r="M723" s="960"/>
      <c r="N723" s="963"/>
      <c r="O723" s="963"/>
      <c r="P723" s="963"/>
      <c r="Q723" s="963"/>
      <c r="R723" s="963"/>
      <c r="S723" s="963"/>
      <c r="T723" s="963"/>
      <c r="U723" s="963"/>
      <c r="V723" s="963"/>
      <c r="W723" s="963"/>
      <c r="X723" s="963"/>
      <c r="Y723" s="963"/>
      <c r="Z723" s="963"/>
    </row>
    <row r="724" spans="1:26" ht="80">
      <c r="A724" s="1091"/>
      <c r="B724" s="538"/>
      <c r="C724" s="475" t="s">
        <v>1743</v>
      </c>
      <c r="D724" s="180">
        <v>2</v>
      </c>
      <c r="E724" s="696" t="s">
        <v>599</v>
      </c>
      <c r="F724" s="475" t="s">
        <v>1744</v>
      </c>
      <c r="G724" s="1061"/>
      <c r="H724" s="893"/>
      <c r="I724" s="893"/>
      <c r="J724" s="893"/>
      <c r="K724" s="960"/>
      <c r="L724" s="960"/>
      <c r="M724" s="960"/>
      <c r="N724" s="963"/>
      <c r="O724" s="963"/>
      <c r="P724" s="963"/>
      <c r="Q724" s="963"/>
      <c r="R724" s="963"/>
      <c r="S724" s="963"/>
      <c r="T724" s="963"/>
      <c r="U724" s="963"/>
      <c r="V724" s="963"/>
      <c r="W724" s="963"/>
      <c r="X724" s="963"/>
      <c r="Y724" s="963"/>
      <c r="Z724" s="963"/>
    </row>
    <row r="725" spans="1:26" ht="45" hidden="1" customHeight="1">
      <c r="A725" s="474" t="s">
        <v>1745</v>
      </c>
      <c r="B725" s="532" t="s">
        <v>1746</v>
      </c>
      <c r="C725" s="475"/>
      <c r="D725" s="125"/>
      <c r="E725" s="535" t="s">
        <v>599</v>
      </c>
      <c r="F725" s="475"/>
      <c r="G725" s="179"/>
      <c r="H725" s="539"/>
      <c r="I725" s="105"/>
      <c r="J725" s="105"/>
      <c r="K725" s="105"/>
      <c r="L725" s="106"/>
      <c r="M725" s="106"/>
      <c r="N725" s="106"/>
      <c r="O725" s="106"/>
      <c r="P725" s="106"/>
      <c r="Q725" s="106"/>
      <c r="R725" s="106"/>
      <c r="S725" s="106"/>
      <c r="T725" s="106"/>
      <c r="U725" s="106"/>
      <c r="V725" s="106"/>
      <c r="W725" s="106"/>
      <c r="X725" s="106"/>
      <c r="Y725" s="106"/>
      <c r="Z725" s="106"/>
    </row>
    <row r="726" spans="1:26" ht="51">
      <c r="A726" s="935" t="s">
        <v>1747</v>
      </c>
      <c r="B726" s="475" t="s">
        <v>6789</v>
      </c>
      <c r="C726" s="538" t="s">
        <v>1749</v>
      </c>
      <c r="D726" s="897">
        <v>2</v>
      </c>
      <c r="E726" s="897" t="s">
        <v>599</v>
      </c>
      <c r="F726" s="538" t="s">
        <v>1750</v>
      </c>
      <c r="G726" s="1079"/>
      <c r="H726" s="1080"/>
      <c r="I726" s="893"/>
      <c r="J726" s="893"/>
      <c r="K726" s="960"/>
      <c r="L726" s="960"/>
      <c r="M726" s="960"/>
      <c r="N726" s="963"/>
      <c r="O726" s="963"/>
      <c r="P726" s="963"/>
      <c r="Q726" s="963"/>
      <c r="R726" s="963"/>
      <c r="S726" s="963"/>
      <c r="T726" s="963"/>
      <c r="U726" s="963"/>
      <c r="V726" s="963"/>
      <c r="W726" s="963"/>
      <c r="X726" s="963"/>
      <c r="Y726" s="963"/>
      <c r="Z726" s="963"/>
    </row>
    <row r="727" spans="1:26" ht="51">
      <c r="A727" s="1092"/>
      <c r="B727" s="720"/>
      <c r="C727" s="538" t="s">
        <v>1751</v>
      </c>
      <c r="D727" s="897">
        <v>2</v>
      </c>
      <c r="E727" s="897" t="s">
        <v>599</v>
      </c>
      <c r="F727" s="538" t="s">
        <v>1752</v>
      </c>
      <c r="G727" s="1079"/>
      <c r="H727" s="1080"/>
      <c r="I727" s="893"/>
      <c r="J727" s="893"/>
      <c r="K727" s="960"/>
      <c r="L727" s="960"/>
      <c r="M727" s="960"/>
      <c r="N727" s="963"/>
      <c r="O727" s="963"/>
      <c r="P727" s="963"/>
      <c r="Q727" s="963"/>
      <c r="R727" s="963"/>
      <c r="S727" s="963"/>
      <c r="T727" s="963"/>
      <c r="U727" s="963"/>
      <c r="V727" s="963"/>
      <c r="W727" s="963"/>
      <c r="X727" s="963"/>
      <c r="Y727" s="963"/>
      <c r="Z727" s="963"/>
    </row>
    <row r="728" spans="1:26" ht="51">
      <c r="A728" s="1171"/>
      <c r="B728" s="720"/>
      <c r="C728" s="538" t="s">
        <v>1753</v>
      </c>
      <c r="D728" s="897">
        <v>2</v>
      </c>
      <c r="E728" s="897" t="s">
        <v>599</v>
      </c>
      <c r="F728" s="538" t="s">
        <v>1754</v>
      </c>
      <c r="G728" s="1079"/>
      <c r="H728" s="1080"/>
      <c r="I728" s="893"/>
      <c r="J728" s="893"/>
      <c r="K728" s="960"/>
      <c r="L728" s="960"/>
      <c r="M728" s="960"/>
      <c r="N728" s="963"/>
      <c r="O728" s="963"/>
      <c r="P728" s="963"/>
      <c r="Q728" s="963"/>
      <c r="R728" s="963"/>
      <c r="S728" s="963"/>
      <c r="T728" s="963"/>
      <c r="U728" s="963"/>
      <c r="V728" s="963"/>
      <c r="W728" s="963"/>
      <c r="X728" s="963"/>
      <c r="Y728" s="963"/>
      <c r="Z728" s="963"/>
    </row>
    <row r="729" spans="1:26" ht="85">
      <c r="A729" s="1171"/>
      <c r="B729" s="958"/>
      <c r="C729" s="538" t="s">
        <v>1755</v>
      </c>
      <c r="D729" s="897">
        <v>2</v>
      </c>
      <c r="E729" s="897" t="s">
        <v>599</v>
      </c>
      <c r="F729" s="538" t="s">
        <v>1756</v>
      </c>
      <c r="G729" s="1200"/>
      <c r="H729" s="1080"/>
      <c r="I729" s="893"/>
      <c r="J729" s="893"/>
      <c r="K729" s="960"/>
      <c r="L729" s="960"/>
      <c r="M729" s="960"/>
      <c r="N729" s="963"/>
      <c r="O729" s="963"/>
      <c r="P729" s="963"/>
      <c r="Q729" s="963"/>
      <c r="R729" s="963"/>
      <c r="S729" s="963"/>
      <c r="T729" s="963"/>
      <c r="U729" s="963"/>
      <c r="V729" s="963"/>
      <c r="W729" s="963"/>
      <c r="X729" s="963"/>
      <c r="Y729" s="963"/>
      <c r="Z729" s="963"/>
    </row>
    <row r="730" spans="1:26" ht="85">
      <c r="A730" s="1171"/>
      <c r="B730" s="958"/>
      <c r="C730" s="538" t="s">
        <v>1757</v>
      </c>
      <c r="D730" s="897">
        <v>2</v>
      </c>
      <c r="E730" s="897" t="s">
        <v>599</v>
      </c>
      <c r="F730" s="538" t="s">
        <v>1758</v>
      </c>
      <c r="G730" s="1200"/>
      <c r="H730" s="1080"/>
      <c r="I730" s="893"/>
      <c r="J730" s="893"/>
      <c r="K730" s="960"/>
      <c r="L730" s="960"/>
      <c r="M730" s="960"/>
      <c r="N730" s="963"/>
      <c r="O730" s="963"/>
      <c r="P730" s="963"/>
      <c r="Q730" s="963"/>
      <c r="R730" s="963"/>
      <c r="S730" s="963"/>
      <c r="T730" s="963"/>
      <c r="U730" s="963"/>
      <c r="V730" s="963"/>
      <c r="W730" s="963"/>
      <c r="X730" s="963"/>
      <c r="Y730" s="963"/>
      <c r="Z730" s="963"/>
    </row>
    <row r="731" spans="1:26" ht="19">
      <c r="A731" s="1091"/>
      <c r="B731" s="1784" t="s">
        <v>1759</v>
      </c>
      <c r="C731" s="1570"/>
      <c r="D731" s="1570"/>
      <c r="E731" s="1570"/>
      <c r="F731" s="1570"/>
      <c r="G731" s="1573"/>
      <c r="H731" s="1178"/>
      <c r="I731" s="893">
        <f t="shared" ref="I731:J731" si="6">I732+I737+I743+I754</f>
        <v>36</v>
      </c>
      <c r="J731" s="893">
        <f t="shared" si="6"/>
        <v>36</v>
      </c>
      <c r="K731" s="960"/>
      <c r="L731" s="960"/>
      <c r="M731" s="960"/>
      <c r="N731" s="963"/>
      <c r="O731" s="963"/>
      <c r="P731" s="963"/>
      <c r="Q731" s="963"/>
      <c r="R731" s="963"/>
      <c r="S731" s="963"/>
      <c r="T731" s="963"/>
      <c r="U731" s="963"/>
      <c r="V731" s="963"/>
      <c r="W731" s="963"/>
      <c r="X731" s="963"/>
      <c r="Y731" s="963"/>
      <c r="Z731" s="963"/>
    </row>
    <row r="732" spans="1:26" ht="19">
      <c r="A732" s="693" t="s">
        <v>2544</v>
      </c>
      <c r="B732" s="1606" t="s">
        <v>190</v>
      </c>
      <c r="C732" s="1570"/>
      <c r="D732" s="1570"/>
      <c r="E732" s="1570"/>
      <c r="F732" s="1570"/>
      <c r="G732" s="1573"/>
      <c r="H732" s="816"/>
      <c r="I732" s="893">
        <f>SUM(D733:D735)</f>
        <v>6</v>
      </c>
      <c r="J732" s="893">
        <f>COUNT(D733:D735)*2</f>
        <v>6</v>
      </c>
      <c r="K732" s="960"/>
      <c r="L732" s="960"/>
      <c r="M732" s="960"/>
      <c r="N732" s="963"/>
      <c r="O732" s="963"/>
      <c r="P732" s="963"/>
      <c r="Q732" s="963"/>
      <c r="R732" s="963"/>
      <c r="S732" s="963"/>
      <c r="T732" s="963"/>
      <c r="U732" s="963"/>
      <c r="V732" s="963"/>
      <c r="W732" s="963"/>
      <c r="X732" s="963"/>
      <c r="Y732" s="963"/>
      <c r="Z732" s="963"/>
    </row>
    <row r="733" spans="1:26" ht="32">
      <c r="A733" s="693" t="s">
        <v>2545</v>
      </c>
      <c r="B733" s="471" t="s">
        <v>1761</v>
      </c>
      <c r="C733" s="471" t="s">
        <v>5239</v>
      </c>
      <c r="D733" s="180">
        <v>2</v>
      </c>
      <c r="E733" s="696" t="s">
        <v>877</v>
      </c>
      <c r="F733" s="720"/>
      <c r="G733" s="1197"/>
      <c r="H733" s="1023"/>
      <c r="I733" s="893"/>
      <c r="J733" s="893"/>
      <c r="K733" s="960"/>
      <c r="L733" s="960"/>
      <c r="M733" s="960"/>
      <c r="N733" s="963"/>
      <c r="O733" s="963"/>
      <c r="P733" s="963"/>
      <c r="Q733" s="963"/>
      <c r="R733" s="963"/>
      <c r="S733" s="963"/>
      <c r="T733" s="963"/>
      <c r="U733" s="963"/>
      <c r="V733" s="963"/>
      <c r="W733" s="963"/>
      <c r="X733" s="963"/>
      <c r="Y733" s="963"/>
      <c r="Z733" s="963"/>
    </row>
    <row r="734" spans="1:26" ht="16">
      <c r="A734" s="693"/>
      <c r="B734" s="471"/>
      <c r="C734" s="475" t="s">
        <v>6790</v>
      </c>
      <c r="D734" s="180">
        <v>2</v>
      </c>
      <c r="E734" s="696" t="s">
        <v>877</v>
      </c>
      <c r="F734" s="720"/>
      <c r="G734" s="1197"/>
      <c r="H734" s="1023"/>
      <c r="I734" s="893"/>
      <c r="J734" s="893"/>
      <c r="K734" s="960"/>
      <c r="L734" s="960"/>
      <c r="M734" s="960"/>
      <c r="N734" s="963"/>
      <c r="O734" s="963"/>
      <c r="P734" s="963"/>
      <c r="Q734" s="963"/>
      <c r="R734" s="963"/>
      <c r="S734" s="963"/>
      <c r="T734" s="963"/>
      <c r="U734" s="963"/>
      <c r="V734" s="963"/>
      <c r="W734" s="963"/>
      <c r="X734" s="963"/>
      <c r="Y734" s="963"/>
      <c r="Z734" s="963"/>
    </row>
    <row r="735" spans="1:26" ht="16">
      <c r="A735" s="693"/>
      <c r="B735" s="735"/>
      <c r="C735" s="769" t="s">
        <v>6791</v>
      </c>
      <c r="D735" s="736">
        <v>2</v>
      </c>
      <c r="E735" s="3" t="s">
        <v>877</v>
      </c>
      <c r="F735" s="1021"/>
      <c r="G735" s="1197"/>
      <c r="H735" s="1023"/>
      <c r="I735" s="893"/>
      <c r="J735" s="893"/>
      <c r="K735" s="960"/>
      <c r="L735" s="960"/>
      <c r="M735" s="960"/>
      <c r="N735" s="963"/>
      <c r="O735" s="963"/>
      <c r="P735" s="963"/>
      <c r="Q735" s="963"/>
      <c r="R735" s="963"/>
      <c r="S735" s="963"/>
      <c r="T735" s="963"/>
      <c r="U735" s="963"/>
      <c r="V735" s="963"/>
      <c r="W735" s="963"/>
      <c r="X735" s="963"/>
      <c r="Y735" s="963"/>
      <c r="Z735" s="963"/>
    </row>
    <row r="736" spans="1:26" ht="51.75" hidden="1" customHeight="1">
      <c r="A736" s="310" t="s">
        <v>2553</v>
      </c>
      <c r="B736" s="771" t="s">
        <v>1770</v>
      </c>
      <c r="C736" s="125"/>
      <c r="D736" s="125"/>
      <c r="E736" s="125"/>
      <c r="F736" s="125"/>
      <c r="G736" s="125"/>
      <c r="I736" s="105"/>
      <c r="J736" s="105"/>
      <c r="K736" s="105"/>
      <c r="L736" s="106"/>
      <c r="M736" s="106"/>
      <c r="N736" s="106"/>
      <c r="O736" s="106"/>
      <c r="P736" s="106"/>
      <c r="Q736" s="106"/>
      <c r="R736" s="106"/>
      <c r="S736" s="106"/>
      <c r="T736" s="106"/>
      <c r="U736" s="106"/>
      <c r="V736" s="106"/>
      <c r="W736" s="106"/>
      <c r="X736" s="106"/>
      <c r="Y736" s="106"/>
      <c r="Z736" s="106"/>
    </row>
    <row r="737" spans="1:26" ht="19">
      <c r="A737" s="693" t="s">
        <v>2555</v>
      </c>
      <c r="B737" s="1606" t="s">
        <v>192</v>
      </c>
      <c r="C737" s="1570"/>
      <c r="D737" s="1570"/>
      <c r="E737" s="1570"/>
      <c r="F737" s="1570"/>
      <c r="G737" s="1573"/>
      <c r="H737" s="816"/>
      <c r="I737" s="893">
        <f>SUM(D738:D741)</f>
        <v>8</v>
      </c>
      <c r="J737" s="893">
        <f>COUNT(D738:D741)*2</f>
        <v>8</v>
      </c>
      <c r="K737" s="960"/>
      <c r="L737" s="960"/>
      <c r="M737" s="960"/>
      <c r="N737" s="963"/>
      <c r="O737" s="963"/>
      <c r="P737" s="963"/>
      <c r="Q737" s="963"/>
      <c r="R737" s="963"/>
      <c r="S737" s="963"/>
      <c r="T737" s="963"/>
      <c r="U737" s="963"/>
      <c r="V737" s="963"/>
      <c r="W737" s="963"/>
      <c r="X737" s="963"/>
      <c r="Y737" s="963"/>
      <c r="Z737" s="963"/>
    </row>
    <row r="738" spans="1:26" ht="16">
      <c r="A738" s="693" t="s">
        <v>2556</v>
      </c>
      <c r="B738" s="471" t="s">
        <v>1772</v>
      </c>
      <c r="C738" s="471" t="s">
        <v>6792</v>
      </c>
      <c r="D738" s="180">
        <v>2</v>
      </c>
      <c r="E738" s="696" t="s">
        <v>877</v>
      </c>
      <c r="F738" s="720"/>
      <c r="G738" s="1061"/>
      <c r="H738" s="893"/>
      <c r="I738" s="893"/>
      <c r="J738" s="893"/>
      <c r="K738" s="960"/>
      <c r="L738" s="960"/>
      <c r="M738" s="960"/>
      <c r="N738" s="963"/>
      <c r="O738" s="963"/>
      <c r="P738" s="963"/>
      <c r="Q738" s="963"/>
      <c r="R738" s="963"/>
      <c r="S738" s="963"/>
      <c r="T738" s="963"/>
      <c r="U738" s="963"/>
      <c r="V738" s="963"/>
      <c r="W738" s="963"/>
      <c r="X738" s="963"/>
      <c r="Y738" s="963"/>
      <c r="Z738" s="963"/>
    </row>
    <row r="739" spans="1:26" ht="16">
      <c r="A739" s="693"/>
      <c r="B739" s="471"/>
      <c r="C739" s="471" t="s">
        <v>6793</v>
      </c>
      <c r="D739" s="180">
        <v>2</v>
      </c>
      <c r="E739" s="696" t="s">
        <v>877</v>
      </c>
      <c r="F739" s="963"/>
      <c r="G739" s="1061"/>
      <c r="H739" s="893"/>
      <c r="I739" s="893"/>
      <c r="J739" s="893"/>
      <c r="K739" s="960"/>
      <c r="L739" s="960"/>
      <c r="M739" s="960"/>
      <c r="N739" s="963"/>
      <c r="O739" s="963"/>
      <c r="P739" s="963"/>
      <c r="Q739" s="963"/>
      <c r="R739" s="963"/>
      <c r="S739" s="963"/>
      <c r="T739" s="963"/>
      <c r="U739" s="963"/>
      <c r="V739" s="963"/>
      <c r="W739" s="963"/>
      <c r="X739" s="963"/>
      <c r="Y739" s="963"/>
      <c r="Z739" s="963"/>
    </row>
    <row r="740" spans="1:26">
      <c r="A740" s="693"/>
      <c r="B740" s="471"/>
      <c r="C740" s="1146" t="s">
        <v>6794</v>
      </c>
      <c r="D740" s="180">
        <v>2</v>
      </c>
      <c r="E740" s="696" t="s">
        <v>877</v>
      </c>
      <c r="F740" s="1205"/>
      <c r="G740" s="1061"/>
      <c r="H740" s="893"/>
      <c r="I740" s="893"/>
      <c r="J740" s="893"/>
      <c r="K740" s="960"/>
      <c r="L740" s="960"/>
      <c r="M740" s="960"/>
      <c r="N740" s="963"/>
      <c r="O740" s="963"/>
      <c r="P740" s="963"/>
      <c r="Q740" s="963"/>
      <c r="R740" s="963"/>
      <c r="S740" s="963"/>
      <c r="T740" s="963"/>
      <c r="U740" s="963"/>
      <c r="V740" s="963"/>
      <c r="W740" s="963"/>
      <c r="X740" s="963"/>
      <c r="Y740" s="963"/>
      <c r="Z740" s="963"/>
    </row>
    <row r="741" spans="1:26">
      <c r="A741" s="693"/>
      <c r="B741" s="471"/>
      <c r="C741" s="720" t="s">
        <v>6795</v>
      </c>
      <c r="D741" s="180">
        <v>2</v>
      </c>
      <c r="E741" s="3" t="s">
        <v>877</v>
      </c>
      <c r="F741" s="1021"/>
      <c r="G741" s="1061"/>
      <c r="H741" s="893"/>
      <c r="I741" s="893"/>
      <c r="J741" s="893"/>
      <c r="K741" s="960"/>
      <c r="L741" s="960"/>
      <c r="M741" s="960"/>
      <c r="N741" s="963"/>
      <c r="O741" s="963"/>
      <c r="P741" s="963"/>
      <c r="Q741" s="963"/>
      <c r="R741" s="963"/>
      <c r="S741" s="963"/>
      <c r="T741" s="963"/>
      <c r="U741" s="963"/>
      <c r="V741" s="963"/>
      <c r="W741" s="963"/>
      <c r="X741" s="963"/>
      <c r="Y741" s="963"/>
      <c r="Z741" s="963"/>
    </row>
    <row r="742" spans="1:26" ht="45" hidden="1" customHeight="1">
      <c r="A742" s="310" t="s">
        <v>1781</v>
      </c>
      <c r="B742" s="232" t="s">
        <v>1782</v>
      </c>
      <c r="C742" s="125"/>
      <c r="D742" s="125"/>
      <c r="E742" s="125"/>
      <c r="F742" s="125"/>
      <c r="G742" s="125"/>
      <c r="I742" s="105"/>
      <c r="J742" s="105"/>
      <c r="K742" s="105"/>
      <c r="L742" s="106"/>
      <c r="M742" s="106"/>
      <c r="N742" s="106"/>
      <c r="O742" s="106"/>
      <c r="P742" s="106"/>
      <c r="Q742" s="106"/>
      <c r="R742" s="106"/>
      <c r="S742" s="106"/>
      <c r="T742" s="106"/>
      <c r="U742" s="106"/>
      <c r="V742" s="106"/>
      <c r="W742" s="106"/>
      <c r="X742" s="106"/>
      <c r="Y742" s="106"/>
      <c r="Z742" s="106"/>
    </row>
    <row r="743" spans="1:26" ht="19">
      <c r="A743" s="693" t="s">
        <v>276</v>
      </c>
      <c r="B743" s="1606" t="s">
        <v>194</v>
      </c>
      <c r="C743" s="1570"/>
      <c r="D743" s="1570"/>
      <c r="E743" s="1570"/>
      <c r="F743" s="1570"/>
      <c r="G743" s="1573"/>
      <c r="H743" s="816"/>
      <c r="I743" s="893">
        <f>SUM(D744:D752)</f>
        <v>18</v>
      </c>
      <c r="J743" s="893">
        <f>COUNT(D744:D752)*2</f>
        <v>18</v>
      </c>
      <c r="K743" s="960"/>
      <c r="L743" s="960"/>
      <c r="M743" s="960"/>
      <c r="N743" s="963"/>
      <c r="O743" s="963"/>
      <c r="P743" s="963"/>
      <c r="Q743" s="963"/>
      <c r="R743" s="963"/>
      <c r="S743" s="963"/>
      <c r="T743" s="963"/>
      <c r="U743" s="963"/>
      <c r="V743" s="963"/>
      <c r="W743" s="963"/>
      <c r="X743" s="963"/>
      <c r="Y743" s="963"/>
      <c r="Z743" s="963"/>
    </row>
    <row r="744" spans="1:26" ht="32">
      <c r="A744" s="693" t="s">
        <v>2569</v>
      </c>
      <c r="B744" s="471" t="s">
        <v>1784</v>
      </c>
      <c r="C744" s="471" t="s">
        <v>6796</v>
      </c>
      <c r="D744" s="180">
        <v>2</v>
      </c>
      <c r="E744" s="696" t="s">
        <v>877</v>
      </c>
      <c r="F744" s="720"/>
      <c r="G744" s="1197"/>
      <c r="H744" s="1023"/>
      <c r="I744" s="893"/>
      <c r="J744" s="893"/>
      <c r="K744" s="960"/>
      <c r="L744" s="960"/>
      <c r="M744" s="960"/>
      <c r="N744" s="963"/>
      <c r="O744" s="963"/>
      <c r="P744" s="963"/>
      <c r="Q744" s="963"/>
      <c r="R744" s="963"/>
      <c r="S744" s="963"/>
      <c r="T744" s="963"/>
      <c r="U744" s="963"/>
      <c r="V744" s="963"/>
      <c r="W744" s="963"/>
      <c r="X744" s="963"/>
      <c r="Y744" s="963"/>
      <c r="Z744" s="963"/>
    </row>
    <row r="745" spans="1:26" ht="16">
      <c r="A745" s="693"/>
      <c r="B745" s="471"/>
      <c r="C745" s="471" t="s">
        <v>6797</v>
      </c>
      <c r="D745" s="180">
        <v>2</v>
      </c>
      <c r="E745" s="696" t="s">
        <v>877</v>
      </c>
      <c r="F745" s="720"/>
      <c r="G745" s="1197"/>
      <c r="H745" s="1023"/>
      <c r="I745" s="893"/>
      <c r="J745" s="893"/>
      <c r="K745" s="960"/>
      <c r="L745" s="960"/>
      <c r="M745" s="960"/>
      <c r="N745" s="963"/>
      <c r="O745" s="963"/>
      <c r="P745" s="963"/>
      <c r="Q745" s="963"/>
      <c r="R745" s="963"/>
      <c r="S745" s="963"/>
      <c r="T745" s="963"/>
      <c r="U745" s="963"/>
      <c r="V745" s="963"/>
      <c r="W745" s="963"/>
      <c r="X745" s="963"/>
      <c r="Y745" s="963"/>
      <c r="Z745" s="963"/>
    </row>
    <row r="746" spans="1:26" ht="16">
      <c r="A746" s="693"/>
      <c r="B746" s="471"/>
      <c r="C746" s="471" t="s">
        <v>6798</v>
      </c>
      <c r="D746" s="180">
        <v>2</v>
      </c>
      <c r="E746" s="696" t="s">
        <v>877</v>
      </c>
      <c r="F746" s="720"/>
      <c r="G746" s="1197"/>
      <c r="H746" s="1023"/>
      <c r="I746" s="893"/>
      <c r="J746" s="893"/>
      <c r="K746" s="960"/>
      <c r="L746" s="960"/>
      <c r="M746" s="960"/>
      <c r="N746" s="963"/>
      <c r="O746" s="963"/>
      <c r="P746" s="963"/>
      <c r="Q746" s="963"/>
      <c r="R746" s="963"/>
      <c r="S746" s="963"/>
      <c r="T746" s="963"/>
      <c r="U746" s="963"/>
      <c r="V746" s="963"/>
      <c r="W746" s="963"/>
      <c r="X746" s="963"/>
      <c r="Y746" s="963"/>
      <c r="Z746" s="963"/>
    </row>
    <row r="747" spans="1:26" ht="48">
      <c r="A747" s="693"/>
      <c r="B747" s="735"/>
      <c r="C747" s="735" t="s">
        <v>1785</v>
      </c>
      <c r="D747" s="180">
        <v>2</v>
      </c>
      <c r="E747" s="736" t="s">
        <v>877</v>
      </c>
      <c r="F747" s="769" t="s">
        <v>6799</v>
      </c>
      <c r="G747" s="1197"/>
      <c r="H747" s="1023"/>
      <c r="I747" s="893"/>
      <c r="J747" s="893"/>
      <c r="K747" s="960"/>
      <c r="L747" s="960"/>
      <c r="M747" s="960"/>
      <c r="N747" s="963"/>
      <c r="O747" s="963"/>
      <c r="P747" s="963"/>
      <c r="Q747" s="963"/>
      <c r="R747" s="963"/>
      <c r="S747" s="963"/>
      <c r="T747" s="963"/>
      <c r="U747" s="963"/>
      <c r="V747" s="963"/>
      <c r="W747" s="963"/>
      <c r="X747" s="963"/>
      <c r="Y747" s="963"/>
      <c r="Z747" s="963"/>
    </row>
    <row r="748" spans="1:26" ht="16">
      <c r="A748" s="693"/>
      <c r="B748" s="471"/>
      <c r="C748" s="475" t="s">
        <v>6800</v>
      </c>
      <c r="D748" s="180">
        <v>2</v>
      </c>
      <c r="E748" s="696" t="s">
        <v>877</v>
      </c>
      <c r="F748" s="720"/>
      <c r="G748" s="1197"/>
      <c r="H748" s="1023"/>
      <c r="I748" s="893"/>
      <c r="J748" s="893"/>
      <c r="K748" s="960"/>
      <c r="L748" s="960"/>
      <c r="M748" s="960"/>
      <c r="N748" s="963"/>
      <c r="O748" s="963"/>
      <c r="P748" s="963"/>
      <c r="Q748" s="963"/>
      <c r="R748" s="963"/>
      <c r="S748" s="963"/>
      <c r="T748" s="963"/>
      <c r="U748" s="963"/>
      <c r="V748" s="963"/>
      <c r="W748" s="963"/>
      <c r="X748" s="963"/>
      <c r="Y748" s="963"/>
      <c r="Z748" s="963"/>
    </row>
    <row r="749" spans="1:26" ht="16">
      <c r="A749" s="693"/>
      <c r="B749" s="471"/>
      <c r="C749" s="475" t="s">
        <v>6801</v>
      </c>
      <c r="D749" s="180">
        <v>2</v>
      </c>
      <c r="E749" s="696" t="s">
        <v>877</v>
      </c>
      <c r="F749" s="720"/>
      <c r="G749" s="1197"/>
      <c r="H749" s="1023"/>
      <c r="I749" s="893"/>
      <c r="J749" s="893"/>
      <c r="K749" s="960"/>
      <c r="L749" s="960"/>
      <c r="M749" s="960"/>
      <c r="N749" s="963"/>
      <c r="O749" s="963"/>
      <c r="P749" s="963"/>
      <c r="Q749" s="963"/>
      <c r="R749" s="963"/>
      <c r="S749" s="963"/>
      <c r="T749" s="963"/>
      <c r="U749" s="963"/>
      <c r="V749" s="963"/>
      <c r="W749" s="963"/>
      <c r="X749" s="963"/>
      <c r="Y749" s="963"/>
      <c r="Z749" s="963"/>
    </row>
    <row r="750" spans="1:26" ht="48">
      <c r="A750" s="693"/>
      <c r="B750" s="471"/>
      <c r="C750" s="475" t="s">
        <v>6802</v>
      </c>
      <c r="D750" s="180">
        <v>2</v>
      </c>
      <c r="E750" s="696" t="s">
        <v>877</v>
      </c>
      <c r="F750" s="475" t="s">
        <v>6799</v>
      </c>
      <c r="G750" s="1197"/>
      <c r="H750" s="1023"/>
      <c r="I750" s="893"/>
      <c r="J750" s="893"/>
      <c r="K750" s="960"/>
      <c r="L750" s="960"/>
      <c r="M750" s="960"/>
      <c r="N750" s="963"/>
      <c r="O750" s="963"/>
      <c r="P750" s="963"/>
      <c r="Q750" s="963"/>
      <c r="R750" s="963"/>
      <c r="S750" s="963"/>
      <c r="T750" s="963"/>
      <c r="U750" s="963"/>
      <c r="V750" s="963"/>
      <c r="W750" s="963"/>
      <c r="X750" s="963"/>
      <c r="Y750" s="963"/>
      <c r="Z750" s="963"/>
    </row>
    <row r="751" spans="1:26">
      <c r="A751" s="693"/>
      <c r="B751" s="471"/>
      <c r="C751" s="1052" t="s">
        <v>6803</v>
      </c>
      <c r="D751" s="180">
        <v>2</v>
      </c>
      <c r="E751" s="696" t="s">
        <v>877</v>
      </c>
      <c r="F751" s="475"/>
      <c r="G751" s="1197"/>
      <c r="H751" s="1023"/>
      <c r="I751" s="893"/>
      <c r="J751" s="893"/>
      <c r="K751" s="960"/>
      <c r="L751" s="960"/>
      <c r="M751" s="960"/>
      <c r="N751" s="963"/>
      <c r="O751" s="963"/>
      <c r="P751" s="963"/>
      <c r="Q751" s="963"/>
      <c r="R751" s="963"/>
      <c r="S751" s="963"/>
      <c r="T751" s="963"/>
      <c r="U751" s="963"/>
      <c r="V751" s="963"/>
      <c r="W751" s="963"/>
      <c r="X751" s="963"/>
      <c r="Y751" s="963"/>
      <c r="Z751" s="963"/>
    </row>
    <row r="752" spans="1:26" ht="32">
      <c r="A752" s="693"/>
      <c r="B752" s="471"/>
      <c r="C752" s="475" t="s">
        <v>6804</v>
      </c>
      <c r="D752" s="180">
        <v>2</v>
      </c>
      <c r="E752" s="696" t="s">
        <v>877</v>
      </c>
      <c r="F752" s="475" t="s">
        <v>5955</v>
      </c>
      <c r="G752" s="1197"/>
      <c r="H752" s="1023"/>
      <c r="I752" s="893"/>
      <c r="J752" s="893"/>
      <c r="K752" s="960"/>
      <c r="L752" s="960"/>
      <c r="M752" s="960"/>
      <c r="N752" s="963"/>
      <c r="O752" s="963"/>
      <c r="P752" s="963"/>
      <c r="Q752" s="963"/>
      <c r="R752" s="963"/>
      <c r="S752" s="963"/>
      <c r="T752" s="963"/>
      <c r="U752" s="963"/>
      <c r="V752" s="963"/>
      <c r="W752" s="963"/>
      <c r="X752" s="963"/>
      <c r="Y752" s="963"/>
      <c r="Z752" s="963"/>
    </row>
    <row r="753" spans="1:26" ht="45" hidden="1" customHeight="1">
      <c r="A753" s="310" t="s">
        <v>1788</v>
      </c>
      <c r="B753" s="232" t="s">
        <v>1789</v>
      </c>
      <c r="C753" s="125"/>
      <c r="D753" s="125"/>
      <c r="E753" s="125"/>
      <c r="F753" s="125"/>
      <c r="G753" s="125"/>
      <c r="I753" s="105"/>
      <c r="J753" s="105"/>
      <c r="K753" s="105"/>
      <c r="L753" s="106"/>
      <c r="M753" s="106"/>
      <c r="N753" s="106"/>
      <c r="O753" s="106"/>
      <c r="P753" s="106"/>
      <c r="Q753" s="106"/>
      <c r="R753" s="106"/>
      <c r="S753" s="106"/>
      <c r="T753" s="106"/>
      <c r="U753" s="106"/>
      <c r="V753" s="106"/>
      <c r="W753" s="106"/>
      <c r="X753" s="106"/>
      <c r="Y753" s="106"/>
      <c r="Z753" s="106"/>
    </row>
    <row r="754" spans="1:26" ht="19">
      <c r="A754" s="693" t="s">
        <v>277</v>
      </c>
      <c r="B754" s="1606" t="s">
        <v>196</v>
      </c>
      <c r="C754" s="1570"/>
      <c r="D754" s="1570"/>
      <c r="E754" s="1570"/>
      <c r="F754" s="1570"/>
      <c r="G754" s="1573"/>
      <c r="H754" s="816"/>
      <c r="I754" s="893">
        <f>SUM(D755:D756)</f>
        <v>4</v>
      </c>
      <c r="J754" s="893">
        <f>COUNT(D755:D756)*2</f>
        <v>4</v>
      </c>
      <c r="K754" s="960"/>
      <c r="L754" s="960"/>
      <c r="M754" s="960"/>
      <c r="N754" s="963"/>
      <c r="O754" s="963"/>
      <c r="P754" s="963"/>
      <c r="Q754" s="963"/>
      <c r="R754" s="963"/>
      <c r="S754" s="963"/>
      <c r="T754" s="963"/>
      <c r="U754" s="963"/>
      <c r="V754" s="963"/>
      <c r="W754" s="963"/>
      <c r="X754" s="963"/>
      <c r="Y754" s="963"/>
      <c r="Z754" s="963"/>
    </row>
    <row r="755" spans="1:26" ht="32">
      <c r="A755" s="693" t="s">
        <v>2579</v>
      </c>
      <c r="B755" s="471" t="s">
        <v>1791</v>
      </c>
      <c r="C755" s="471" t="s">
        <v>3501</v>
      </c>
      <c r="D755" s="180">
        <v>2</v>
      </c>
      <c r="E755" s="696" t="s">
        <v>877</v>
      </c>
      <c r="F755" s="720"/>
      <c r="G755" s="1061"/>
      <c r="H755" s="893"/>
      <c r="I755" s="893"/>
      <c r="J755" s="893"/>
      <c r="K755" s="960"/>
      <c r="L755" s="960"/>
      <c r="M755" s="960"/>
      <c r="N755" s="963"/>
      <c r="O755" s="963"/>
      <c r="P755" s="963"/>
      <c r="Q755" s="963"/>
      <c r="R755" s="963"/>
      <c r="S755" s="963"/>
      <c r="T755" s="963"/>
      <c r="U755" s="963"/>
      <c r="V755" s="963"/>
      <c r="W755" s="963"/>
      <c r="X755" s="963"/>
      <c r="Y755" s="963"/>
      <c r="Z755" s="963"/>
    </row>
    <row r="756" spans="1:26" ht="16">
      <c r="A756" s="693"/>
      <c r="B756" s="471"/>
      <c r="C756" s="471" t="s">
        <v>2580</v>
      </c>
      <c r="D756" s="180">
        <v>2</v>
      </c>
      <c r="E756" s="696" t="s">
        <v>877</v>
      </c>
      <c r="F756" s="720"/>
      <c r="G756" s="1061"/>
      <c r="H756" s="893"/>
      <c r="I756" s="893"/>
      <c r="J756" s="893"/>
      <c r="K756" s="960"/>
      <c r="L756" s="960"/>
      <c r="M756" s="960"/>
      <c r="N756" s="963"/>
      <c r="O756" s="963"/>
      <c r="P756" s="963"/>
      <c r="Q756" s="963"/>
      <c r="R756" s="963"/>
      <c r="S756" s="963"/>
      <c r="T756" s="963"/>
      <c r="U756" s="963"/>
      <c r="V756" s="963"/>
      <c r="W756" s="963"/>
      <c r="X756" s="963"/>
      <c r="Y756" s="963"/>
      <c r="Z756" s="963"/>
    </row>
    <row r="757" spans="1:26" ht="28.5" hidden="1" customHeight="1">
      <c r="A757" s="310" t="s">
        <v>1800</v>
      </c>
      <c r="B757" s="150" t="s">
        <v>3503</v>
      </c>
      <c r="C757" s="150"/>
      <c r="D757" s="125"/>
      <c r="E757" s="125"/>
      <c r="F757" s="125"/>
      <c r="G757" s="125"/>
      <c r="I757" s="105"/>
      <c r="J757" s="105"/>
      <c r="K757" s="105"/>
      <c r="L757" s="106"/>
      <c r="M757" s="106"/>
      <c r="N757" s="106"/>
      <c r="O757" s="106"/>
      <c r="P757" s="106"/>
      <c r="Q757" s="106"/>
      <c r="R757" s="106"/>
      <c r="S757" s="106"/>
      <c r="T757" s="106"/>
      <c r="U757" s="106"/>
      <c r="V757" s="106"/>
      <c r="W757" s="106"/>
      <c r="X757" s="106"/>
      <c r="Y757" s="106"/>
      <c r="Z757" s="106"/>
    </row>
    <row r="758" spans="1:26">
      <c r="A758" s="960"/>
      <c r="B758" s="960"/>
      <c r="C758" s="960"/>
      <c r="D758" s="774"/>
      <c r="E758" s="774"/>
      <c r="F758" s="960"/>
      <c r="G758" s="960"/>
      <c r="H758" s="893"/>
      <c r="I758" s="893"/>
      <c r="J758" s="893"/>
      <c r="K758" s="960"/>
      <c r="L758" s="960"/>
      <c r="M758" s="960"/>
      <c r="N758" s="963"/>
      <c r="O758" s="963"/>
      <c r="P758" s="963"/>
      <c r="Q758" s="963"/>
      <c r="R758" s="963"/>
      <c r="S758" s="963"/>
      <c r="T758" s="963"/>
      <c r="U758" s="963"/>
      <c r="V758" s="963"/>
      <c r="W758" s="963"/>
      <c r="X758" s="963"/>
      <c r="Y758" s="963"/>
      <c r="Z758" s="963"/>
    </row>
    <row r="759" spans="1:26">
      <c r="A759" s="960"/>
      <c r="B759" s="960"/>
      <c r="C759" s="960"/>
      <c r="D759" s="774"/>
      <c r="E759" s="774"/>
      <c r="F759" s="960"/>
      <c r="G759" s="960"/>
      <c r="H759" s="960"/>
      <c r="I759" s="960"/>
      <c r="J759" s="960"/>
      <c r="K759" s="960"/>
      <c r="L759" s="960"/>
      <c r="M759" s="960"/>
      <c r="N759" s="960"/>
      <c r="O759" s="960"/>
      <c r="P759" s="960"/>
      <c r="Q759" s="960"/>
      <c r="R759" s="960"/>
      <c r="S759" s="960"/>
      <c r="T759" s="960"/>
      <c r="U759" s="960"/>
      <c r="V759" s="960"/>
      <c r="W759" s="960"/>
      <c r="X759" s="960"/>
      <c r="Y759" s="960"/>
      <c r="Z759" s="960"/>
    </row>
    <row r="760" spans="1:26">
      <c r="A760" s="960"/>
      <c r="B760" s="960"/>
      <c r="C760" s="960"/>
      <c r="D760" s="774"/>
      <c r="E760" s="774"/>
      <c r="F760" s="960"/>
      <c r="G760" s="960"/>
      <c r="H760" s="960"/>
      <c r="I760" s="960"/>
      <c r="J760" s="960"/>
      <c r="K760" s="960"/>
      <c r="L760" s="960"/>
      <c r="M760" s="960"/>
      <c r="N760" s="960"/>
      <c r="O760" s="960"/>
      <c r="P760" s="960"/>
      <c r="Q760" s="960"/>
      <c r="R760" s="960"/>
      <c r="S760" s="960"/>
      <c r="T760" s="960"/>
      <c r="U760" s="960"/>
      <c r="V760" s="960"/>
      <c r="W760" s="960"/>
      <c r="X760" s="960"/>
      <c r="Y760" s="960"/>
      <c r="Z760" s="960"/>
    </row>
    <row r="761" spans="1:26">
      <c r="A761" s="960"/>
      <c r="B761" s="960"/>
      <c r="C761" s="960"/>
      <c r="D761" s="774"/>
      <c r="E761" s="774"/>
      <c r="F761" s="960"/>
      <c r="G761" s="960"/>
      <c r="H761" s="960"/>
      <c r="I761" s="960"/>
      <c r="J761" s="960"/>
      <c r="K761" s="960"/>
      <c r="L761" s="960"/>
      <c r="M761" s="960"/>
      <c r="N761" s="960"/>
      <c r="O761" s="960"/>
      <c r="P761" s="960"/>
      <c r="Q761" s="960"/>
      <c r="R761" s="960"/>
      <c r="S761" s="960"/>
      <c r="T761" s="960"/>
      <c r="U761" s="960"/>
      <c r="V761" s="960"/>
      <c r="W761" s="960"/>
      <c r="X761" s="960"/>
      <c r="Y761" s="960"/>
      <c r="Z761" s="960"/>
    </row>
    <row r="762" spans="1:26">
      <c r="A762" s="893"/>
      <c r="B762" s="893"/>
      <c r="C762" s="893"/>
      <c r="D762" s="777"/>
      <c r="E762" s="777"/>
      <c r="F762" s="893"/>
      <c r="G762" s="893"/>
      <c r="H762" s="960"/>
      <c r="I762" s="960"/>
      <c r="J762" s="960"/>
      <c r="K762" s="960"/>
      <c r="L762" s="893"/>
      <c r="M762" s="893"/>
      <c r="N762" s="893"/>
      <c r="O762" s="893"/>
      <c r="P762" s="893"/>
      <c r="Q762" s="893"/>
      <c r="R762" s="893"/>
      <c r="S762" s="893"/>
      <c r="T762" s="893"/>
      <c r="U762" s="893"/>
      <c r="V762" s="893"/>
      <c r="W762" s="893"/>
      <c r="X762" s="893"/>
      <c r="Y762" s="893"/>
      <c r="Z762" s="893"/>
    </row>
    <row r="763" spans="1:26">
      <c r="A763" s="893"/>
      <c r="B763" s="893"/>
      <c r="C763" s="893"/>
      <c r="D763" s="777"/>
      <c r="E763" s="777"/>
      <c r="F763" s="893"/>
      <c r="G763" s="893"/>
      <c r="H763" s="960"/>
      <c r="I763" s="960"/>
      <c r="J763" s="960"/>
      <c r="K763" s="960"/>
      <c r="L763" s="893"/>
      <c r="M763" s="893"/>
      <c r="N763" s="893"/>
      <c r="O763" s="893"/>
      <c r="P763" s="893"/>
      <c r="Q763" s="893"/>
      <c r="R763" s="893"/>
      <c r="S763" s="893"/>
      <c r="T763" s="893"/>
      <c r="U763" s="893"/>
      <c r="V763" s="893"/>
      <c r="W763" s="893"/>
      <c r="X763" s="893"/>
      <c r="Y763" s="893"/>
      <c r="Z763" s="893"/>
    </row>
    <row r="764" spans="1:26">
      <c r="A764" s="1098"/>
      <c r="B764" s="1098"/>
      <c r="C764" s="1098"/>
      <c r="D764" s="1100"/>
      <c r="E764" s="1100"/>
      <c r="F764" s="1098"/>
      <c r="G764" s="893"/>
      <c r="H764" s="960"/>
      <c r="I764" s="960"/>
      <c r="J764" s="960"/>
      <c r="K764" s="960"/>
      <c r="L764" s="893"/>
      <c r="M764" s="893"/>
      <c r="N764" s="893"/>
      <c r="O764" s="893"/>
      <c r="P764" s="893"/>
      <c r="Q764" s="893"/>
      <c r="R764" s="893"/>
      <c r="S764" s="893"/>
      <c r="T764" s="893"/>
      <c r="U764" s="893"/>
      <c r="V764" s="893"/>
      <c r="W764" s="893"/>
      <c r="X764" s="893"/>
      <c r="Y764" s="893"/>
      <c r="Z764" s="893"/>
    </row>
    <row r="765" spans="1:26">
      <c r="A765" s="1098"/>
      <c r="B765" s="1098" t="s">
        <v>1803</v>
      </c>
      <c r="C765" s="1098" t="s">
        <v>2588</v>
      </c>
      <c r="D765" s="1100" t="s">
        <v>1805</v>
      </c>
      <c r="E765" s="1100">
        <f>G2</f>
        <v>12</v>
      </c>
      <c r="F765" s="1098"/>
      <c r="G765" s="893"/>
      <c r="H765" s="960"/>
      <c r="I765" s="960"/>
      <c r="J765" s="960"/>
      <c r="K765" s="960"/>
      <c r="L765" s="893"/>
      <c r="M765" s="893"/>
      <c r="N765" s="893"/>
      <c r="O765" s="893"/>
      <c r="P765" s="893"/>
      <c r="Q765" s="893"/>
      <c r="R765" s="893"/>
      <c r="S765" s="893"/>
      <c r="T765" s="893"/>
      <c r="U765" s="893"/>
      <c r="V765" s="893"/>
      <c r="W765" s="893"/>
      <c r="X765" s="893"/>
      <c r="Y765" s="893"/>
      <c r="Z765" s="893"/>
    </row>
    <row r="766" spans="1:26">
      <c r="A766" s="1098" t="s">
        <v>291</v>
      </c>
      <c r="B766" s="1098">
        <f>IF(E765=0,0,I42)</f>
        <v>20</v>
      </c>
      <c r="C766" s="1098">
        <f>IF(E765=0,0,J42)</f>
        <v>20</v>
      </c>
      <c r="D766" s="1151">
        <f>IF(D774=0,0,B766/C766)</f>
        <v>1</v>
      </c>
      <c r="E766" s="1100"/>
      <c r="F766" s="1098"/>
      <c r="G766" s="893"/>
      <c r="H766" s="960"/>
      <c r="I766" s="960"/>
      <c r="J766" s="960"/>
      <c r="K766" s="960"/>
      <c r="L766" s="893"/>
      <c r="M766" s="893"/>
      <c r="N766" s="893"/>
      <c r="O766" s="893"/>
      <c r="P766" s="893"/>
      <c r="Q766" s="893"/>
      <c r="R766" s="893"/>
      <c r="S766" s="893"/>
      <c r="T766" s="893"/>
      <c r="U766" s="893"/>
      <c r="V766" s="893"/>
      <c r="W766" s="893"/>
      <c r="X766" s="893"/>
      <c r="Y766" s="893"/>
      <c r="Z766" s="893"/>
    </row>
    <row r="767" spans="1:26">
      <c r="A767" s="1098" t="s">
        <v>293</v>
      </c>
      <c r="B767" s="1098">
        <f>IF(E765=0,0,I106)</f>
        <v>76</v>
      </c>
      <c r="C767" s="1098">
        <f>IF(E765=0,0,J106)</f>
        <v>76</v>
      </c>
      <c r="D767" s="1151">
        <f>IF(D774=0,0,B767/C767)</f>
        <v>1</v>
      </c>
      <c r="E767" s="1100"/>
      <c r="F767" s="1098"/>
      <c r="G767" s="893"/>
      <c r="H767" s="960"/>
      <c r="I767" s="960"/>
      <c r="J767" s="960"/>
      <c r="K767" s="960"/>
      <c r="L767" s="893"/>
      <c r="M767" s="893"/>
      <c r="N767" s="893"/>
      <c r="O767" s="893"/>
      <c r="P767" s="893"/>
      <c r="Q767" s="893"/>
      <c r="R767" s="893"/>
      <c r="S767" s="893"/>
      <c r="T767" s="893"/>
      <c r="U767" s="893"/>
      <c r="V767" s="893"/>
      <c r="W767" s="893"/>
      <c r="X767" s="893"/>
      <c r="Y767" s="893"/>
      <c r="Z767" s="893"/>
    </row>
    <row r="768" spans="1:26">
      <c r="A768" s="1098" t="s">
        <v>295</v>
      </c>
      <c r="B768" s="1098">
        <f>IF(E765=0,0,I168)</f>
        <v>152</v>
      </c>
      <c r="C768" s="1098">
        <f>IF(E765=0,0,J168)</f>
        <v>152</v>
      </c>
      <c r="D768" s="1151">
        <f>IF(D774=0,0,B768/C768)</f>
        <v>1</v>
      </c>
      <c r="E768" s="1100"/>
      <c r="F768" s="1098"/>
      <c r="G768" s="893"/>
      <c r="H768" s="960"/>
      <c r="I768" s="960"/>
      <c r="J768" s="960"/>
      <c r="K768" s="960"/>
      <c r="L768" s="893"/>
      <c r="M768" s="893"/>
      <c r="N768" s="893"/>
      <c r="O768" s="893"/>
      <c r="P768" s="893"/>
      <c r="Q768" s="893"/>
      <c r="R768" s="893"/>
      <c r="S768" s="893"/>
      <c r="T768" s="893"/>
      <c r="U768" s="893"/>
      <c r="V768" s="893"/>
      <c r="W768" s="893"/>
      <c r="X768" s="893"/>
      <c r="Y768" s="893"/>
      <c r="Z768" s="893"/>
    </row>
    <row r="769" spans="1:26">
      <c r="A769" s="1098" t="s">
        <v>297</v>
      </c>
      <c r="B769" s="1098">
        <f>IF(E765=0,0,I260)</f>
        <v>124</v>
      </c>
      <c r="C769" s="1098">
        <f>IF(E765=0,0,J260)</f>
        <v>124</v>
      </c>
      <c r="D769" s="1151">
        <f>IF(D774=0,0,B769/C769)</f>
        <v>1</v>
      </c>
      <c r="E769" s="1100"/>
      <c r="F769" s="1098"/>
      <c r="G769" s="893"/>
      <c r="H769" s="960"/>
      <c r="I769" s="960"/>
      <c r="J769" s="960"/>
      <c r="K769" s="960"/>
      <c r="L769" s="893"/>
      <c r="M769" s="893"/>
      <c r="N769" s="893"/>
      <c r="O769" s="893"/>
      <c r="P769" s="893"/>
      <c r="Q769" s="893"/>
      <c r="R769" s="893"/>
      <c r="S769" s="893"/>
      <c r="T769" s="893"/>
      <c r="U769" s="893"/>
      <c r="V769" s="893"/>
      <c r="W769" s="893"/>
      <c r="X769" s="893"/>
      <c r="Y769" s="893"/>
      <c r="Z769" s="893"/>
    </row>
    <row r="770" spans="1:26">
      <c r="A770" s="1098" t="s">
        <v>299</v>
      </c>
      <c r="B770" s="1098">
        <f>IF(E765=0,0,I345)</f>
        <v>222</v>
      </c>
      <c r="C770" s="1098">
        <f>IF(E765=0,0,J345)</f>
        <v>222</v>
      </c>
      <c r="D770" s="1151">
        <f>IF(D774=0,0,B770/C770)</f>
        <v>1</v>
      </c>
      <c r="E770" s="1100"/>
      <c r="F770" s="1098"/>
      <c r="G770" s="893"/>
      <c r="H770" s="960"/>
      <c r="I770" s="960"/>
      <c r="J770" s="960"/>
      <c r="K770" s="960"/>
      <c r="L770" s="893"/>
      <c r="M770" s="893"/>
      <c r="N770" s="893"/>
      <c r="O770" s="893"/>
      <c r="P770" s="893"/>
      <c r="Q770" s="893"/>
      <c r="R770" s="893"/>
      <c r="S770" s="893"/>
      <c r="T770" s="893"/>
      <c r="U770" s="893"/>
      <c r="V770" s="893"/>
      <c r="W770" s="893"/>
      <c r="X770" s="893"/>
      <c r="Y770" s="893"/>
      <c r="Z770" s="893"/>
    </row>
    <row r="771" spans="1:26">
      <c r="A771" s="1098" t="s">
        <v>301</v>
      </c>
      <c r="B771" s="1098">
        <f>IF(E765=0,0,I558)</f>
        <v>138</v>
      </c>
      <c r="C771" s="1098">
        <f>IF(E765=0,0,J558)</f>
        <v>138</v>
      </c>
      <c r="D771" s="1151">
        <f>IF(D774=0,0,B771/C771)</f>
        <v>1</v>
      </c>
      <c r="E771" s="1100"/>
      <c r="F771" s="1098"/>
      <c r="G771" s="893"/>
      <c r="H771" s="960"/>
      <c r="I771" s="960"/>
      <c r="J771" s="960"/>
      <c r="K771" s="960"/>
      <c r="L771" s="893"/>
      <c r="M771" s="893"/>
      <c r="N771" s="893"/>
      <c r="O771" s="893"/>
      <c r="P771" s="893"/>
      <c r="Q771" s="893"/>
      <c r="R771" s="893"/>
      <c r="S771" s="893"/>
      <c r="T771" s="893"/>
      <c r="U771" s="893"/>
      <c r="V771" s="893"/>
      <c r="W771" s="893"/>
      <c r="X771" s="893"/>
      <c r="Y771" s="893"/>
      <c r="Z771" s="893"/>
    </row>
    <row r="772" spans="1:26">
      <c r="A772" s="1098" t="s">
        <v>302</v>
      </c>
      <c r="B772" s="1098">
        <f>IF(E765=0,0,I635)</f>
        <v>122</v>
      </c>
      <c r="C772" s="1098">
        <f>IF(E765=0,0,J635)</f>
        <v>122</v>
      </c>
      <c r="D772" s="1151">
        <f>IF(D774=0,0,B772/C772)</f>
        <v>1</v>
      </c>
      <c r="E772" s="1100"/>
      <c r="F772" s="1098"/>
      <c r="G772" s="893"/>
      <c r="H772" s="960"/>
      <c r="I772" s="960"/>
      <c r="J772" s="960"/>
      <c r="K772" s="960"/>
      <c r="L772" s="893"/>
      <c r="M772" s="893"/>
      <c r="N772" s="893"/>
      <c r="O772" s="893"/>
      <c r="P772" s="893"/>
      <c r="Q772" s="893"/>
      <c r="R772" s="893"/>
      <c r="S772" s="893"/>
      <c r="T772" s="893"/>
      <c r="U772" s="893"/>
      <c r="V772" s="893"/>
      <c r="W772" s="893"/>
      <c r="X772" s="893"/>
      <c r="Y772" s="893"/>
      <c r="Z772" s="893"/>
    </row>
    <row r="773" spans="1:26">
      <c r="A773" s="1098" t="s">
        <v>304</v>
      </c>
      <c r="B773" s="1098">
        <f>IF(E765=0,0,I731)</f>
        <v>36</v>
      </c>
      <c r="C773" s="1098">
        <f>IF(E765=0,0,J731)</f>
        <v>36</v>
      </c>
      <c r="D773" s="1151">
        <f>IF(D774=0,0,B773/C773)</f>
        <v>1</v>
      </c>
      <c r="E773" s="1100"/>
      <c r="F773" s="1098"/>
      <c r="G773" s="893"/>
      <c r="H773" s="960"/>
      <c r="I773" s="960"/>
      <c r="J773" s="960"/>
      <c r="K773" s="960"/>
      <c r="L773" s="893"/>
      <c r="M773" s="893"/>
      <c r="N773" s="893"/>
      <c r="O773" s="893"/>
      <c r="P773" s="893"/>
      <c r="Q773" s="893"/>
      <c r="R773" s="893"/>
      <c r="S773" s="893"/>
      <c r="T773" s="893"/>
      <c r="U773" s="893"/>
      <c r="V773" s="893"/>
      <c r="W773" s="893"/>
      <c r="X773" s="893"/>
      <c r="Y773" s="893"/>
      <c r="Z773" s="893"/>
    </row>
    <row r="774" spans="1:26">
      <c r="A774" s="1098" t="s">
        <v>1806</v>
      </c>
      <c r="B774" s="1098">
        <f>IF(E765=0,0,SUM(B766:B773))</f>
        <v>890</v>
      </c>
      <c r="C774" s="1098">
        <f>IF(E765=0,0,SUM(C766:C773))</f>
        <v>890</v>
      </c>
      <c r="D774" s="1151">
        <f>IF(E765=0,0,B774/C774)</f>
        <v>1</v>
      </c>
      <c r="E774" s="1100"/>
      <c r="F774" s="1098"/>
      <c r="G774" s="893"/>
      <c r="H774" s="960"/>
      <c r="I774" s="960"/>
      <c r="J774" s="960"/>
      <c r="K774" s="960"/>
      <c r="L774" s="893"/>
      <c r="M774" s="893"/>
      <c r="N774" s="893"/>
      <c r="O774" s="893"/>
      <c r="P774" s="893"/>
      <c r="Q774" s="893"/>
      <c r="R774" s="893"/>
      <c r="S774" s="893"/>
      <c r="T774" s="893"/>
      <c r="U774" s="893"/>
      <c r="V774" s="893"/>
      <c r="W774" s="893"/>
      <c r="X774" s="893"/>
      <c r="Y774" s="893"/>
      <c r="Z774" s="893"/>
    </row>
    <row r="775" spans="1:26">
      <c r="A775" s="1098"/>
      <c r="B775" s="1098"/>
      <c r="C775" s="1098"/>
      <c r="D775" s="1100"/>
      <c r="E775" s="1100"/>
      <c r="F775" s="1098"/>
      <c r="G775" s="893"/>
      <c r="H775" s="960"/>
      <c r="I775" s="960"/>
      <c r="J775" s="960"/>
      <c r="K775" s="960"/>
      <c r="L775" s="893"/>
      <c r="M775" s="893"/>
      <c r="N775" s="893"/>
      <c r="O775" s="893"/>
      <c r="P775" s="893"/>
      <c r="Q775" s="893"/>
      <c r="R775" s="893"/>
      <c r="S775" s="893"/>
      <c r="T775" s="893"/>
      <c r="U775" s="893"/>
      <c r="V775" s="893"/>
      <c r="W775" s="893"/>
      <c r="X775" s="893"/>
      <c r="Y775" s="893"/>
      <c r="Z775" s="893"/>
    </row>
    <row r="776" spans="1:26">
      <c r="A776" s="1098"/>
      <c r="B776" s="1098"/>
      <c r="C776" s="1098"/>
      <c r="D776" s="1100"/>
      <c r="E776" s="1100"/>
      <c r="F776" s="1098"/>
      <c r="G776" s="893"/>
      <c r="H776" s="960"/>
      <c r="I776" s="960"/>
      <c r="J776" s="960"/>
      <c r="K776" s="960"/>
      <c r="L776" s="893"/>
      <c r="M776" s="893"/>
      <c r="N776" s="893"/>
      <c r="O776" s="893"/>
      <c r="P776" s="893"/>
      <c r="Q776" s="893"/>
      <c r="R776" s="893"/>
      <c r="S776" s="893"/>
      <c r="T776" s="893"/>
      <c r="U776" s="893"/>
      <c r="V776" s="893"/>
      <c r="W776" s="893"/>
      <c r="X776" s="893"/>
      <c r="Y776" s="893"/>
      <c r="Z776" s="893"/>
    </row>
    <row r="777" spans="1:26">
      <c r="A777" s="1098">
        <v>0</v>
      </c>
      <c r="B777" s="1098"/>
      <c r="C777" s="1098"/>
      <c r="D777" s="1100"/>
      <c r="E777" s="1100"/>
      <c r="F777" s="1098"/>
      <c r="G777" s="893"/>
      <c r="H777" s="960"/>
      <c r="I777" s="960"/>
      <c r="J777" s="960"/>
      <c r="K777" s="960"/>
      <c r="L777" s="893"/>
      <c r="M777" s="893"/>
      <c r="N777" s="893"/>
      <c r="O777" s="893"/>
      <c r="P777" s="893"/>
      <c r="Q777" s="893"/>
      <c r="R777" s="893"/>
      <c r="S777" s="893"/>
      <c r="T777" s="893"/>
      <c r="U777" s="893"/>
      <c r="V777" s="893"/>
      <c r="W777" s="893"/>
      <c r="X777" s="893"/>
      <c r="Y777" s="893"/>
      <c r="Z777" s="893"/>
    </row>
    <row r="778" spans="1:26">
      <c r="A778" s="1098">
        <v>1</v>
      </c>
      <c r="B778" s="1098"/>
      <c r="C778" s="1098"/>
      <c r="D778" s="1100"/>
      <c r="E778" s="1100"/>
      <c r="F778" s="1098"/>
      <c r="G778" s="893"/>
      <c r="H778" s="960"/>
      <c r="I778" s="960"/>
      <c r="J778" s="960"/>
      <c r="K778" s="960"/>
      <c r="L778" s="893"/>
      <c r="M778" s="893"/>
      <c r="N778" s="893"/>
      <c r="O778" s="893"/>
      <c r="P778" s="893"/>
      <c r="Q778" s="893"/>
      <c r="R778" s="893"/>
      <c r="S778" s="893"/>
      <c r="T778" s="893"/>
      <c r="U778" s="893"/>
      <c r="V778" s="893"/>
      <c r="W778" s="893"/>
      <c r="X778" s="893"/>
      <c r="Y778" s="893"/>
      <c r="Z778" s="893"/>
    </row>
    <row r="779" spans="1:26">
      <c r="A779" s="1098">
        <v>2</v>
      </c>
      <c r="B779" s="1098"/>
      <c r="C779" s="1098"/>
      <c r="D779" s="1100"/>
      <c r="E779" s="1100"/>
      <c r="F779" s="1098"/>
      <c r="G779" s="893"/>
      <c r="H779" s="960"/>
      <c r="I779" s="960"/>
      <c r="J779" s="960"/>
      <c r="K779" s="960"/>
      <c r="L779" s="893"/>
      <c r="M779" s="893"/>
      <c r="N779" s="893"/>
      <c r="O779" s="893"/>
      <c r="P779" s="893"/>
      <c r="Q779" s="893"/>
      <c r="R779" s="893"/>
      <c r="S779" s="893"/>
      <c r="T779" s="893"/>
      <c r="U779" s="893"/>
      <c r="V779" s="893"/>
      <c r="W779" s="893"/>
      <c r="X779" s="893"/>
      <c r="Y779" s="893"/>
      <c r="Z779" s="893"/>
    </row>
    <row r="780" spans="1:26">
      <c r="A780" s="1098"/>
      <c r="B780" s="1098"/>
      <c r="C780" s="1098"/>
      <c r="D780" s="1100"/>
      <c r="E780" s="1100"/>
      <c r="F780" s="1098"/>
      <c r="G780" s="893"/>
      <c r="H780" s="960"/>
      <c r="I780" s="960"/>
      <c r="J780" s="960"/>
      <c r="K780" s="960"/>
      <c r="L780" s="893"/>
      <c r="M780" s="893"/>
      <c r="N780" s="893"/>
      <c r="O780" s="893"/>
      <c r="P780" s="893"/>
      <c r="Q780" s="893"/>
      <c r="R780" s="893"/>
      <c r="S780" s="893"/>
      <c r="T780" s="893"/>
      <c r="U780" s="893"/>
      <c r="V780" s="893"/>
      <c r="W780" s="893"/>
      <c r="X780" s="893"/>
      <c r="Y780" s="893"/>
      <c r="Z780" s="893"/>
    </row>
    <row r="781" spans="1:26">
      <c r="A781" s="1098"/>
      <c r="B781" s="1098"/>
      <c r="C781" s="1098"/>
      <c r="D781" s="1100"/>
      <c r="E781" s="1100"/>
      <c r="F781" s="1098"/>
      <c r="G781" s="893"/>
      <c r="H781" s="960"/>
      <c r="I781" s="960"/>
      <c r="J781" s="960"/>
      <c r="K781" s="960"/>
      <c r="L781" s="893"/>
      <c r="M781" s="893"/>
      <c r="N781" s="893"/>
      <c r="O781" s="893"/>
      <c r="P781" s="893"/>
      <c r="Q781" s="893"/>
      <c r="R781" s="893"/>
      <c r="S781" s="893"/>
      <c r="T781" s="893"/>
      <c r="U781" s="893"/>
      <c r="V781" s="893"/>
      <c r="W781" s="893"/>
      <c r="X781" s="893"/>
      <c r="Y781" s="893"/>
      <c r="Z781" s="893"/>
    </row>
    <row r="782" spans="1:26">
      <c r="A782" s="893"/>
      <c r="B782" s="893"/>
      <c r="C782" s="893"/>
      <c r="D782" s="777"/>
      <c r="E782" s="777"/>
      <c r="F782" s="893"/>
      <c r="G782" s="893"/>
      <c r="H782" s="960"/>
      <c r="I782" s="960"/>
      <c r="J782" s="960"/>
      <c r="K782" s="960"/>
      <c r="L782" s="893"/>
      <c r="M782" s="893"/>
      <c r="N782" s="893"/>
      <c r="O782" s="893"/>
      <c r="P782" s="893"/>
      <c r="Q782" s="893"/>
      <c r="R782" s="893"/>
      <c r="S782" s="893"/>
      <c r="T782" s="893"/>
      <c r="U782" s="893"/>
      <c r="V782" s="893"/>
      <c r="W782" s="893"/>
      <c r="X782" s="893"/>
      <c r="Y782" s="893"/>
      <c r="Z782" s="893"/>
    </row>
    <row r="783" spans="1:26">
      <c r="A783" s="960"/>
      <c r="B783" s="960"/>
      <c r="C783" s="960"/>
      <c r="D783" s="774"/>
      <c r="E783" s="774"/>
      <c r="F783" s="960"/>
      <c r="G783" s="960"/>
      <c r="H783" s="960"/>
      <c r="I783" s="960"/>
      <c r="J783" s="960"/>
      <c r="K783" s="960"/>
      <c r="L783" s="960"/>
      <c r="M783" s="960"/>
      <c r="N783" s="960"/>
      <c r="O783" s="960"/>
      <c r="P783" s="960"/>
      <c r="Q783" s="960"/>
      <c r="R783" s="960"/>
      <c r="S783" s="960"/>
      <c r="T783" s="960"/>
      <c r="U783" s="960"/>
      <c r="V783" s="960"/>
      <c r="W783" s="960"/>
      <c r="X783" s="960"/>
      <c r="Y783" s="960"/>
      <c r="Z783" s="960"/>
    </row>
    <row r="784" spans="1:26">
      <c r="A784" s="960"/>
      <c r="B784" s="960"/>
      <c r="C784" s="960"/>
      <c r="D784" s="774"/>
      <c r="E784" s="774"/>
      <c r="F784" s="960"/>
      <c r="G784" s="960"/>
      <c r="H784" s="960"/>
      <c r="I784" s="960"/>
      <c r="J784" s="960"/>
      <c r="K784" s="960"/>
      <c r="L784" s="960"/>
      <c r="M784" s="960"/>
      <c r="N784" s="960"/>
      <c r="O784" s="960"/>
      <c r="P784" s="960"/>
      <c r="Q784" s="960"/>
      <c r="R784" s="960"/>
      <c r="S784" s="960"/>
      <c r="T784" s="960"/>
      <c r="U784" s="960"/>
      <c r="V784" s="960"/>
      <c r="W784" s="960"/>
      <c r="X784" s="960"/>
      <c r="Y784" s="960"/>
      <c r="Z784" s="960"/>
    </row>
    <row r="785" spans="1:26">
      <c r="A785" s="960"/>
      <c r="B785" s="960"/>
      <c r="C785" s="960"/>
      <c r="D785" s="774"/>
      <c r="E785" s="774"/>
      <c r="F785" s="960"/>
      <c r="G785" s="960"/>
      <c r="H785" s="960"/>
      <c r="I785" s="960"/>
      <c r="J785" s="960"/>
      <c r="K785" s="960"/>
      <c r="L785" s="960"/>
      <c r="M785" s="960"/>
      <c r="N785" s="960"/>
      <c r="O785" s="960"/>
      <c r="P785" s="960"/>
      <c r="Q785" s="960"/>
      <c r="R785" s="960"/>
      <c r="S785" s="960"/>
      <c r="T785" s="960"/>
      <c r="U785" s="960"/>
      <c r="V785" s="960"/>
      <c r="W785" s="960"/>
      <c r="X785" s="960"/>
      <c r="Y785" s="960"/>
      <c r="Z785" s="960"/>
    </row>
    <row r="786" spans="1:26">
      <c r="A786" s="960"/>
      <c r="B786" s="960"/>
      <c r="C786" s="960"/>
      <c r="D786" s="774"/>
      <c r="E786" s="774"/>
      <c r="F786" s="960"/>
      <c r="G786" s="960"/>
      <c r="H786" s="960"/>
      <c r="I786" s="960"/>
      <c r="J786" s="960"/>
      <c r="K786" s="960"/>
      <c r="L786" s="960"/>
      <c r="M786" s="960"/>
      <c r="N786" s="960"/>
      <c r="O786" s="960"/>
      <c r="P786" s="960"/>
      <c r="Q786" s="960"/>
      <c r="R786" s="960"/>
      <c r="S786" s="960"/>
      <c r="T786" s="960"/>
      <c r="U786" s="960"/>
      <c r="V786" s="960"/>
      <c r="W786" s="960"/>
      <c r="X786" s="960"/>
      <c r="Y786" s="960"/>
      <c r="Z786" s="960"/>
    </row>
    <row r="787" spans="1:26">
      <c r="A787" s="960"/>
      <c r="B787" s="960"/>
      <c r="C787" s="960"/>
      <c r="D787" s="774"/>
      <c r="E787" s="774"/>
      <c r="F787" s="960"/>
      <c r="G787" s="960"/>
      <c r="H787" s="960"/>
      <c r="I787" s="960"/>
      <c r="J787" s="960"/>
      <c r="K787" s="960"/>
      <c r="L787" s="960"/>
      <c r="M787" s="960"/>
      <c r="N787" s="960"/>
      <c r="O787" s="960"/>
      <c r="P787" s="960"/>
      <c r="Q787" s="960"/>
      <c r="R787" s="960"/>
      <c r="S787" s="960"/>
      <c r="T787" s="960"/>
      <c r="U787" s="960"/>
      <c r="V787" s="960"/>
      <c r="W787" s="960"/>
      <c r="X787" s="960"/>
      <c r="Y787" s="960"/>
      <c r="Z787" s="960"/>
    </row>
    <row r="788" spans="1:26">
      <c r="A788" s="960"/>
      <c r="B788" s="960"/>
      <c r="C788" s="960"/>
      <c r="D788" s="774"/>
      <c r="E788" s="774"/>
      <c r="F788" s="960"/>
      <c r="G788" s="960"/>
      <c r="H788" s="960"/>
      <c r="I788" s="960"/>
      <c r="J788" s="960"/>
      <c r="K788" s="960"/>
      <c r="L788" s="960"/>
      <c r="M788" s="960"/>
      <c r="N788" s="960"/>
      <c r="O788" s="960"/>
      <c r="P788" s="960"/>
      <c r="Q788" s="960"/>
      <c r="R788" s="960"/>
      <c r="S788" s="960"/>
      <c r="T788" s="960"/>
      <c r="U788" s="960"/>
      <c r="V788" s="960"/>
      <c r="W788" s="960"/>
      <c r="X788" s="960"/>
      <c r="Y788" s="960"/>
      <c r="Z788" s="960"/>
    </row>
    <row r="789" spans="1:26">
      <c r="A789" s="960"/>
      <c r="B789" s="960"/>
      <c r="C789" s="960"/>
      <c r="D789" s="774"/>
      <c r="E789" s="774"/>
      <c r="F789" s="960"/>
      <c r="G789" s="960"/>
      <c r="H789" s="960"/>
      <c r="I789" s="960"/>
      <c r="J789" s="960"/>
      <c r="K789" s="960"/>
      <c r="L789" s="960"/>
      <c r="M789" s="960"/>
      <c r="N789" s="960"/>
      <c r="O789" s="960"/>
      <c r="P789" s="960"/>
      <c r="Q789" s="960"/>
      <c r="R789" s="960"/>
      <c r="S789" s="960"/>
      <c r="T789" s="960"/>
      <c r="U789" s="960"/>
      <c r="V789" s="960"/>
      <c r="W789" s="960"/>
      <c r="X789" s="960"/>
      <c r="Y789" s="960"/>
      <c r="Z789" s="960"/>
    </row>
    <row r="790" spans="1:26">
      <c r="A790" s="960"/>
      <c r="B790" s="960"/>
      <c r="C790" s="960"/>
      <c r="D790" s="774"/>
      <c r="E790" s="774"/>
      <c r="F790" s="960"/>
      <c r="G790" s="960"/>
      <c r="H790" s="960"/>
      <c r="I790" s="960"/>
      <c r="J790" s="960"/>
      <c r="K790" s="960"/>
      <c r="L790" s="960"/>
      <c r="M790" s="960"/>
      <c r="N790" s="960"/>
      <c r="O790" s="960"/>
      <c r="P790" s="960"/>
      <c r="Q790" s="960"/>
      <c r="R790" s="960"/>
      <c r="S790" s="960"/>
      <c r="T790" s="960"/>
      <c r="U790" s="960"/>
      <c r="V790" s="960"/>
      <c r="W790" s="960"/>
      <c r="X790" s="960"/>
      <c r="Y790" s="960"/>
      <c r="Z790" s="960"/>
    </row>
    <row r="791" spans="1:26">
      <c r="A791" s="960"/>
      <c r="B791" s="960"/>
      <c r="C791" s="960"/>
      <c r="D791" s="774"/>
      <c r="E791" s="774"/>
      <c r="F791" s="960"/>
      <c r="G791" s="960"/>
      <c r="H791" s="960"/>
      <c r="I791" s="960"/>
      <c r="J791" s="960"/>
      <c r="K791" s="960"/>
      <c r="L791" s="960"/>
      <c r="M791" s="960"/>
      <c r="N791" s="960"/>
      <c r="O791" s="960"/>
      <c r="P791" s="960"/>
      <c r="Q791" s="960"/>
      <c r="R791" s="960"/>
      <c r="S791" s="960"/>
      <c r="T791" s="960"/>
      <c r="U791" s="960"/>
      <c r="V791" s="960"/>
      <c r="W791" s="960"/>
      <c r="X791" s="960"/>
      <c r="Y791" s="960"/>
      <c r="Z791" s="960"/>
    </row>
    <row r="792" spans="1:26">
      <c r="A792" s="960"/>
      <c r="B792" s="960"/>
      <c r="C792" s="960"/>
      <c r="D792" s="774"/>
      <c r="E792" s="774"/>
      <c r="F792" s="960"/>
      <c r="G792" s="960"/>
      <c r="H792" s="960"/>
      <c r="I792" s="960"/>
      <c r="J792" s="960"/>
      <c r="K792" s="960"/>
      <c r="L792" s="960"/>
      <c r="M792" s="960"/>
      <c r="N792" s="960"/>
      <c r="O792" s="960"/>
      <c r="P792" s="960"/>
      <c r="Q792" s="960"/>
      <c r="R792" s="960"/>
      <c r="S792" s="960"/>
      <c r="T792" s="960"/>
      <c r="U792" s="960"/>
      <c r="V792" s="960"/>
      <c r="W792" s="960"/>
      <c r="X792" s="960"/>
      <c r="Y792" s="960"/>
      <c r="Z792" s="960"/>
    </row>
    <row r="793" spans="1:26">
      <c r="A793" s="893"/>
      <c r="B793" s="963"/>
      <c r="C793" s="963"/>
      <c r="D793" s="780"/>
      <c r="E793" s="780"/>
      <c r="F793" s="963"/>
      <c r="G793" s="960"/>
      <c r="H793" s="893"/>
      <c r="I793" s="893"/>
      <c r="J793" s="893"/>
      <c r="K793" s="960"/>
      <c r="L793" s="960"/>
      <c r="M793" s="960"/>
      <c r="N793" s="963"/>
      <c r="O793" s="963"/>
      <c r="P793" s="963"/>
      <c r="Q793" s="963"/>
      <c r="R793" s="963"/>
      <c r="S793" s="963"/>
      <c r="T793" s="963"/>
      <c r="U793" s="963"/>
      <c r="V793" s="963"/>
      <c r="W793" s="963"/>
      <c r="X793" s="963"/>
      <c r="Y793" s="963"/>
      <c r="Z793" s="963"/>
    </row>
    <row r="794" spans="1:26">
      <c r="A794" s="893"/>
      <c r="B794" s="963"/>
      <c r="C794" s="963"/>
      <c r="D794" s="780"/>
      <c r="E794" s="780"/>
      <c r="F794" s="963"/>
      <c r="G794" s="960"/>
      <c r="H794" s="893"/>
      <c r="I794" s="893"/>
      <c r="J794" s="893"/>
      <c r="K794" s="960"/>
      <c r="L794" s="960"/>
      <c r="M794" s="960"/>
      <c r="N794" s="963"/>
      <c r="O794" s="963"/>
      <c r="P794" s="963"/>
      <c r="Q794" s="963"/>
      <c r="R794" s="963"/>
      <c r="S794" s="963"/>
      <c r="T794" s="963"/>
      <c r="U794" s="963"/>
      <c r="V794" s="963"/>
      <c r="W794" s="963"/>
      <c r="X794" s="963"/>
      <c r="Y794" s="963"/>
      <c r="Z794" s="963"/>
    </row>
    <row r="795" spans="1:26">
      <c r="A795" s="893"/>
      <c r="B795" s="963"/>
      <c r="C795" s="963"/>
      <c r="D795" s="780"/>
      <c r="E795" s="780"/>
      <c r="F795" s="963"/>
      <c r="G795" s="960"/>
      <c r="H795" s="893"/>
      <c r="I795" s="893"/>
      <c r="J795" s="893"/>
      <c r="K795" s="960"/>
      <c r="L795" s="960"/>
      <c r="M795" s="960"/>
      <c r="N795" s="963"/>
      <c r="O795" s="963"/>
      <c r="P795" s="963"/>
      <c r="Q795" s="963"/>
      <c r="R795" s="963"/>
      <c r="S795" s="963"/>
      <c r="T795" s="963"/>
      <c r="U795" s="963"/>
      <c r="V795" s="963"/>
      <c r="W795" s="963"/>
      <c r="X795" s="963"/>
      <c r="Y795" s="963"/>
      <c r="Z795" s="963"/>
    </row>
    <row r="796" spans="1:26">
      <c r="A796" s="893"/>
      <c r="B796" s="963"/>
      <c r="C796" s="963"/>
      <c r="D796" s="780"/>
      <c r="E796" s="780"/>
      <c r="F796" s="963"/>
      <c r="G796" s="960"/>
      <c r="H796" s="893"/>
      <c r="I796" s="893"/>
      <c r="J796" s="893"/>
      <c r="K796" s="960"/>
      <c r="L796" s="960"/>
      <c r="M796" s="960"/>
      <c r="N796" s="963"/>
      <c r="O796" s="963"/>
      <c r="P796" s="963"/>
      <c r="Q796" s="963"/>
      <c r="R796" s="963"/>
      <c r="S796" s="963"/>
      <c r="T796" s="963"/>
      <c r="U796" s="963"/>
      <c r="V796" s="963"/>
      <c r="W796" s="963"/>
      <c r="X796" s="963"/>
      <c r="Y796" s="963"/>
      <c r="Z796" s="963"/>
    </row>
    <row r="797" spans="1:26">
      <c r="A797" s="893"/>
      <c r="B797" s="963"/>
      <c r="C797" s="963"/>
      <c r="D797" s="780"/>
      <c r="E797" s="780"/>
      <c r="F797" s="963"/>
      <c r="G797" s="960"/>
      <c r="H797" s="893"/>
      <c r="I797" s="893"/>
      <c r="J797" s="893"/>
      <c r="K797" s="960"/>
      <c r="L797" s="960"/>
      <c r="M797" s="960"/>
      <c r="N797" s="963"/>
      <c r="O797" s="963"/>
      <c r="P797" s="963"/>
      <c r="Q797" s="963"/>
      <c r="R797" s="963"/>
      <c r="S797" s="963"/>
      <c r="T797" s="963"/>
      <c r="U797" s="963"/>
      <c r="V797" s="963"/>
      <c r="W797" s="963"/>
      <c r="X797" s="963"/>
      <c r="Y797" s="963"/>
      <c r="Z797" s="963"/>
    </row>
    <row r="798" spans="1:26">
      <c r="A798" s="893"/>
      <c r="B798" s="963"/>
      <c r="C798" s="963"/>
      <c r="D798" s="780"/>
      <c r="E798" s="780"/>
      <c r="F798" s="963"/>
      <c r="G798" s="960"/>
      <c r="H798" s="893"/>
      <c r="I798" s="893"/>
      <c r="J798" s="893"/>
      <c r="K798" s="960"/>
      <c r="L798" s="960"/>
      <c r="M798" s="960"/>
      <c r="N798" s="963"/>
      <c r="O798" s="963"/>
      <c r="P798" s="963"/>
      <c r="Q798" s="963"/>
      <c r="R798" s="963"/>
      <c r="S798" s="963"/>
      <c r="T798" s="963"/>
      <c r="U798" s="963"/>
      <c r="V798" s="963"/>
      <c r="W798" s="963"/>
      <c r="X798" s="963"/>
      <c r="Y798" s="963"/>
      <c r="Z798" s="963"/>
    </row>
    <row r="799" spans="1:26">
      <c r="A799" s="893"/>
      <c r="B799" s="963"/>
      <c r="C799" s="963"/>
      <c r="D799" s="780"/>
      <c r="E799" s="780"/>
      <c r="F799" s="963"/>
      <c r="G799" s="960"/>
      <c r="H799" s="893"/>
      <c r="I799" s="893"/>
      <c r="J799" s="893"/>
      <c r="K799" s="960"/>
      <c r="L799" s="960"/>
      <c r="M799" s="960"/>
      <c r="N799" s="963"/>
      <c r="O799" s="963"/>
      <c r="P799" s="963"/>
      <c r="Q799" s="963"/>
      <c r="R799" s="963"/>
      <c r="S799" s="963"/>
      <c r="T799" s="963"/>
      <c r="U799" s="963"/>
      <c r="V799" s="963"/>
      <c r="W799" s="963"/>
      <c r="X799" s="963"/>
      <c r="Y799" s="963"/>
      <c r="Z799" s="963"/>
    </row>
    <row r="800" spans="1:26">
      <c r="A800" s="893"/>
      <c r="B800" s="963"/>
      <c r="C800" s="963"/>
      <c r="D800" s="780"/>
      <c r="E800" s="780"/>
      <c r="F800" s="963"/>
      <c r="G800" s="960"/>
      <c r="H800" s="893"/>
      <c r="I800" s="893"/>
      <c r="J800" s="893"/>
      <c r="K800" s="960"/>
      <c r="L800" s="960"/>
      <c r="M800" s="960"/>
      <c r="N800" s="963"/>
      <c r="O800" s="963"/>
      <c r="P800" s="963"/>
      <c r="Q800" s="963"/>
      <c r="R800" s="963"/>
      <c r="S800" s="963"/>
      <c r="T800" s="963"/>
      <c r="U800" s="963"/>
      <c r="V800" s="963"/>
      <c r="W800" s="963"/>
      <c r="X800" s="963"/>
      <c r="Y800" s="963"/>
      <c r="Z800" s="963"/>
    </row>
    <row r="801" spans="1:26">
      <c r="A801" s="893"/>
      <c r="B801" s="963"/>
      <c r="C801" s="963"/>
      <c r="D801" s="780"/>
      <c r="E801" s="780"/>
      <c r="F801" s="963"/>
      <c r="G801" s="960"/>
      <c r="H801" s="893"/>
      <c r="I801" s="893"/>
      <c r="J801" s="893"/>
      <c r="K801" s="960"/>
      <c r="L801" s="960"/>
      <c r="M801" s="960"/>
      <c r="N801" s="963"/>
      <c r="O801" s="963"/>
      <c r="P801" s="963"/>
      <c r="Q801" s="963"/>
      <c r="R801" s="963"/>
      <c r="S801" s="963"/>
      <c r="T801" s="963"/>
      <c r="U801" s="963"/>
      <c r="V801" s="963"/>
      <c r="W801" s="963"/>
      <c r="X801" s="963"/>
      <c r="Y801" s="963"/>
      <c r="Z801" s="963"/>
    </row>
    <row r="802" spans="1:26">
      <c r="A802" s="893"/>
      <c r="B802" s="963"/>
      <c r="C802" s="963"/>
      <c r="D802" s="780"/>
      <c r="E802" s="780"/>
      <c r="F802" s="963"/>
      <c r="G802" s="960"/>
      <c r="H802" s="893"/>
      <c r="I802" s="893"/>
      <c r="J802" s="893"/>
      <c r="K802" s="960"/>
      <c r="L802" s="960"/>
      <c r="M802" s="960"/>
      <c r="N802" s="963"/>
      <c r="O802" s="963"/>
      <c r="P802" s="963"/>
      <c r="Q802" s="963"/>
      <c r="R802" s="963"/>
      <c r="S802" s="963"/>
      <c r="T802" s="963"/>
      <c r="U802" s="963"/>
      <c r="V802" s="963"/>
      <c r="W802" s="963"/>
      <c r="X802" s="963"/>
      <c r="Y802" s="963"/>
      <c r="Z802" s="963"/>
    </row>
    <row r="803" spans="1:26">
      <c r="A803" s="893"/>
      <c r="B803" s="963"/>
      <c r="C803" s="963"/>
      <c r="D803" s="780"/>
      <c r="E803" s="780"/>
      <c r="F803" s="963"/>
      <c r="G803" s="960"/>
      <c r="H803" s="893"/>
      <c r="I803" s="893"/>
      <c r="J803" s="893"/>
      <c r="K803" s="960"/>
      <c r="L803" s="960"/>
      <c r="M803" s="960"/>
      <c r="N803" s="963"/>
      <c r="O803" s="963"/>
      <c r="P803" s="963"/>
      <c r="Q803" s="963"/>
      <c r="R803" s="963"/>
      <c r="S803" s="963"/>
      <c r="T803" s="963"/>
      <c r="U803" s="963"/>
      <c r="V803" s="963"/>
      <c r="W803" s="963"/>
      <c r="X803" s="963"/>
      <c r="Y803" s="963"/>
      <c r="Z803" s="963"/>
    </row>
    <row r="804" spans="1:26">
      <c r="A804" s="893"/>
      <c r="B804" s="963"/>
      <c r="C804" s="963"/>
      <c r="D804" s="780"/>
      <c r="E804" s="780"/>
      <c r="F804" s="963"/>
      <c r="G804" s="960"/>
      <c r="H804" s="893"/>
      <c r="I804" s="893"/>
      <c r="J804" s="893"/>
      <c r="K804" s="960"/>
      <c r="L804" s="960"/>
      <c r="M804" s="960"/>
      <c r="N804" s="963"/>
      <c r="O804" s="963"/>
      <c r="P804" s="963"/>
      <c r="Q804" s="963"/>
      <c r="R804" s="963"/>
      <c r="S804" s="963"/>
      <c r="T804" s="963"/>
      <c r="U804" s="963"/>
      <c r="V804" s="963"/>
      <c r="W804" s="963"/>
      <c r="X804" s="963"/>
      <c r="Y804" s="963"/>
      <c r="Z804" s="963"/>
    </row>
    <row r="805" spans="1:26">
      <c r="A805" s="893"/>
      <c r="B805" s="963"/>
      <c r="C805" s="963"/>
      <c r="D805" s="780"/>
      <c r="E805" s="780"/>
      <c r="F805" s="963"/>
      <c r="G805" s="960"/>
      <c r="H805" s="893"/>
      <c r="I805" s="893"/>
      <c r="J805" s="893"/>
      <c r="K805" s="960"/>
      <c r="L805" s="960"/>
      <c r="M805" s="960"/>
      <c r="N805" s="963"/>
      <c r="O805" s="963"/>
      <c r="P805" s="963"/>
      <c r="Q805" s="963"/>
      <c r="R805" s="963"/>
      <c r="S805" s="963"/>
      <c r="T805" s="963"/>
      <c r="U805" s="963"/>
      <c r="V805" s="963"/>
      <c r="W805" s="963"/>
      <c r="X805" s="963"/>
      <c r="Y805" s="963"/>
      <c r="Z805" s="963"/>
    </row>
    <row r="806" spans="1:26">
      <c r="A806" s="893"/>
      <c r="B806" s="963"/>
      <c r="C806" s="963"/>
      <c r="D806" s="780"/>
      <c r="E806" s="780"/>
      <c r="F806" s="963"/>
      <c r="G806" s="960"/>
      <c r="H806" s="893"/>
      <c r="I806" s="893"/>
      <c r="J806" s="893"/>
      <c r="K806" s="960"/>
      <c r="L806" s="960"/>
      <c r="M806" s="960"/>
      <c r="N806" s="963"/>
      <c r="O806" s="963"/>
      <c r="P806" s="963"/>
      <c r="Q806" s="963"/>
      <c r="R806" s="963"/>
      <c r="S806" s="963"/>
      <c r="T806" s="963"/>
      <c r="U806" s="963"/>
      <c r="V806" s="963"/>
      <c r="W806" s="963"/>
      <c r="X806" s="963"/>
      <c r="Y806" s="963"/>
      <c r="Z806" s="963"/>
    </row>
    <row r="807" spans="1:26">
      <c r="A807" s="893"/>
      <c r="B807" s="963"/>
      <c r="C807" s="963"/>
      <c r="D807" s="780"/>
      <c r="E807" s="780"/>
      <c r="F807" s="963"/>
      <c r="G807" s="960"/>
      <c r="H807" s="893"/>
      <c r="I807" s="893"/>
      <c r="J807" s="893"/>
      <c r="K807" s="960"/>
      <c r="L807" s="960"/>
      <c r="M807" s="960"/>
      <c r="N807" s="963"/>
      <c r="O807" s="963"/>
      <c r="P807" s="963"/>
      <c r="Q807" s="963"/>
      <c r="R807" s="963"/>
      <c r="S807" s="963"/>
      <c r="T807" s="963"/>
      <c r="U807" s="963"/>
      <c r="V807" s="963"/>
      <c r="W807" s="963"/>
      <c r="X807" s="963"/>
      <c r="Y807" s="963"/>
      <c r="Z807" s="963"/>
    </row>
    <row r="808" spans="1:26">
      <c r="A808" s="893"/>
      <c r="B808" s="963"/>
      <c r="C808" s="963"/>
      <c r="D808" s="780"/>
      <c r="E808" s="780"/>
      <c r="F808" s="963"/>
      <c r="G808" s="960"/>
      <c r="H808" s="893"/>
      <c r="I808" s="893"/>
      <c r="J808" s="893"/>
      <c r="K808" s="960"/>
      <c r="L808" s="960"/>
      <c r="M808" s="960"/>
      <c r="N808" s="963"/>
      <c r="O808" s="963"/>
      <c r="P808" s="963"/>
      <c r="Q808" s="963"/>
      <c r="R808" s="963"/>
      <c r="S808" s="963"/>
      <c r="T808" s="963"/>
      <c r="U808" s="963"/>
      <c r="V808" s="963"/>
      <c r="W808" s="963"/>
      <c r="X808" s="963"/>
      <c r="Y808" s="963"/>
      <c r="Z808" s="963"/>
    </row>
    <row r="809" spans="1:26">
      <c r="A809" s="893"/>
      <c r="B809" s="963"/>
      <c r="C809" s="963"/>
      <c r="D809" s="780"/>
      <c r="E809" s="780"/>
      <c r="F809" s="963"/>
      <c r="G809" s="960"/>
      <c r="H809" s="893"/>
      <c r="I809" s="893"/>
      <c r="J809" s="893"/>
      <c r="K809" s="960"/>
      <c r="L809" s="960"/>
      <c r="M809" s="960"/>
      <c r="N809" s="963"/>
      <c r="O809" s="963"/>
      <c r="P809" s="963"/>
      <c r="Q809" s="963"/>
      <c r="R809" s="963"/>
      <c r="S809" s="963"/>
      <c r="T809" s="963"/>
      <c r="U809" s="963"/>
      <c r="V809" s="963"/>
      <c r="W809" s="963"/>
      <c r="X809" s="963"/>
      <c r="Y809" s="963"/>
      <c r="Z809" s="963"/>
    </row>
    <row r="810" spans="1:26">
      <c r="A810" s="893"/>
      <c r="B810" s="963"/>
      <c r="C810" s="963"/>
      <c r="D810" s="780"/>
      <c r="E810" s="780"/>
      <c r="F810" s="963"/>
      <c r="G810" s="960"/>
      <c r="H810" s="893"/>
      <c r="I810" s="893"/>
      <c r="J810" s="893"/>
      <c r="K810" s="960"/>
      <c r="L810" s="960"/>
      <c r="M810" s="960"/>
      <c r="N810" s="963"/>
      <c r="O810" s="963"/>
      <c r="P810" s="963"/>
      <c r="Q810" s="963"/>
      <c r="R810" s="963"/>
      <c r="S810" s="963"/>
      <c r="T810" s="963"/>
      <c r="U810" s="963"/>
      <c r="V810" s="963"/>
      <c r="W810" s="963"/>
      <c r="X810" s="963"/>
      <c r="Y810" s="963"/>
      <c r="Z810" s="963"/>
    </row>
    <row r="811" spans="1:26">
      <c r="A811" s="893"/>
      <c r="B811" s="963"/>
      <c r="C811" s="963"/>
      <c r="D811" s="780"/>
      <c r="E811" s="780"/>
      <c r="F811" s="963"/>
      <c r="G811" s="960"/>
      <c r="H811" s="893"/>
      <c r="I811" s="893"/>
      <c r="J811" s="893"/>
      <c r="K811" s="960"/>
      <c r="L811" s="960"/>
      <c r="M811" s="960"/>
      <c r="N811" s="963"/>
      <c r="O811" s="963"/>
      <c r="P811" s="963"/>
      <c r="Q811" s="963"/>
      <c r="R811" s="963"/>
      <c r="S811" s="963"/>
      <c r="T811" s="963"/>
      <c r="U811" s="963"/>
      <c r="V811" s="963"/>
      <c r="W811" s="963"/>
      <c r="X811" s="963"/>
      <c r="Y811" s="963"/>
      <c r="Z811" s="963"/>
    </row>
    <row r="812" spans="1:26">
      <c r="A812" s="893"/>
      <c r="B812" s="963"/>
      <c r="C812" s="963"/>
      <c r="D812" s="780"/>
      <c r="E812" s="780"/>
      <c r="F812" s="963"/>
      <c r="G812" s="960"/>
      <c r="H812" s="893"/>
      <c r="I812" s="893"/>
      <c r="J812" s="893"/>
      <c r="K812" s="960"/>
      <c r="L812" s="960"/>
      <c r="M812" s="960"/>
      <c r="N812" s="963"/>
      <c r="O812" s="963"/>
      <c r="P812" s="963"/>
      <c r="Q812" s="963"/>
      <c r="R812" s="963"/>
      <c r="S812" s="963"/>
      <c r="T812" s="963"/>
      <c r="U812" s="963"/>
      <c r="V812" s="963"/>
      <c r="W812" s="963"/>
      <c r="X812" s="963"/>
      <c r="Y812" s="963"/>
      <c r="Z812" s="963"/>
    </row>
    <row r="813" spans="1:26">
      <c r="A813" s="893"/>
      <c r="B813" s="963"/>
      <c r="C813" s="963"/>
      <c r="D813" s="780"/>
      <c r="E813" s="780"/>
      <c r="F813" s="963"/>
      <c r="G813" s="960"/>
      <c r="H813" s="893"/>
      <c r="I813" s="893"/>
      <c r="J813" s="893"/>
      <c r="K813" s="960"/>
      <c r="L813" s="960"/>
      <c r="M813" s="960"/>
      <c r="N813" s="963"/>
      <c r="O813" s="963"/>
      <c r="P813" s="963"/>
      <c r="Q813" s="963"/>
      <c r="R813" s="963"/>
      <c r="S813" s="963"/>
      <c r="T813" s="963"/>
      <c r="U813" s="963"/>
      <c r="V813" s="963"/>
      <c r="W813" s="963"/>
      <c r="X813" s="963"/>
      <c r="Y813" s="963"/>
      <c r="Z813" s="963"/>
    </row>
    <row r="814" spans="1:26">
      <c r="A814" s="893"/>
      <c r="B814" s="963"/>
      <c r="C814" s="963"/>
      <c r="D814" s="780"/>
      <c r="E814" s="780"/>
      <c r="F814" s="963"/>
      <c r="G814" s="960"/>
      <c r="H814" s="893"/>
      <c r="I814" s="893"/>
      <c r="J814" s="893"/>
      <c r="K814" s="960"/>
      <c r="L814" s="960"/>
      <c r="M814" s="960"/>
      <c r="N814" s="963"/>
      <c r="O814" s="963"/>
      <c r="P814" s="963"/>
      <c r="Q814" s="963"/>
      <c r="R814" s="963"/>
      <c r="S814" s="963"/>
      <c r="T814" s="963"/>
      <c r="U814" s="963"/>
      <c r="V814" s="963"/>
      <c r="W814" s="963"/>
      <c r="X814" s="963"/>
      <c r="Y814" s="963"/>
      <c r="Z814" s="963"/>
    </row>
    <row r="815" spans="1:26">
      <c r="A815" s="893"/>
      <c r="B815" s="963"/>
      <c r="C815" s="963"/>
      <c r="D815" s="780"/>
      <c r="E815" s="780"/>
      <c r="F815" s="963"/>
      <c r="G815" s="960"/>
      <c r="H815" s="893"/>
      <c r="I815" s="893"/>
      <c r="J815" s="893"/>
      <c r="K815" s="960"/>
      <c r="L815" s="960"/>
      <c r="M815" s="960"/>
      <c r="N815" s="963"/>
      <c r="O815" s="963"/>
      <c r="P815" s="963"/>
      <c r="Q815" s="963"/>
      <c r="R815" s="963"/>
      <c r="S815" s="963"/>
      <c r="T815" s="963"/>
      <c r="U815" s="963"/>
      <c r="V815" s="963"/>
      <c r="W815" s="963"/>
      <c r="X815" s="963"/>
      <c r="Y815" s="963"/>
      <c r="Z815" s="963"/>
    </row>
    <row r="816" spans="1:26">
      <c r="A816" s="893"/>
      <c r="B816" s="963"/>
      <c r="C816" s="963"/>
      <c r="D816" s="780"/>
      <c r="E816" s="780"/>
      <c r="F816" s="963"/>
      <c r="G816" s="960"/>
      <c r="H816" s="893"/>
      <c r="I816" s="893"/>
      <c r="J816" s="893"/>
      <c r="K816" s="960"/>
      <c r="L816" s="960"/>
      <c r="M816" s="960"/>
      <c r="N816" s="963"/>
      <c r="O816" s="963"/>
      <c r="P816" s="963"/>
      <c r="Q816" s="963"/>
      <c r="R816" s="963"/>
      <c r="S816" s="963"/>
      <c r="T816" s="963"/>
      <c r="U816" s="963"/>
      <c r="V816" s="963"/>
      <c r="W816" s="963"/>
      <c r="X816" s="963"/>
      <c r="Y816" s="963"/>
      <c r="Z816" s="963"/>
    </row>
    <row r="817" spans="1:26">
      <c r="A817" s="893"/>
      <c r="B817" s="963"/>
      <c r="C817" s="963"/>
      <c r="D817" s="780"/>
      <c r="E817" s="780"/>
      <c r="F817" s="963"/>
      <c r="G817" s="960"/>
      <c r="H817" s="893"/>
      <c r="I817" s="893"/>
      <c r="J817" s="893"/>
      <c r="K817" s="960"/>
      <c r="L817" s="960"/>
      <c r="M817" s="960"/>
      <c r="N817" s="963"/>
      <c r="O817" s="963"/>
      <c r="P817" s="963"/>
      <c r="Q817" s="963"/>
      <c r="R817" s="963"/>
      <c r="S817" s="963"/>
      <c r="T817" s="963"/>
      <c r="U817" s="963"/>
      <c r="V817" s="963"/>
      <c r="W817" s="963"/>
      <c r="X817" s="963"/>
      <c r="Y817" s="963"/>
      <c r="Z817" s="963"/>
    </row>
    <row r="818" spans="1:26">
      <c r="A818" s="893"/>
      <c r="B818" s="963"/>
      <c r="C818" s="963"/>
      <c r="D818" s="780"/>
      <c r="E818" s="780"/>
      <c r="F818" s="963"/>
      <c r="G818" s="960"/>
      <c r="H818" s="893"/>
      <c r="I818" s="893"/>
      <c r="J818" s="893"/>
      <c r="K818" s="960"/>
      <c r="L818" s="960"/>
      <c r="M818" s="960"/>
      <c r="N818" s="963"/>
      <c r="O818" s="963"/>
      <c r="P818" s="963"/>
      <c r="Q818" s="963"/>
      <c r="R818" s="963"/>
      <c r="S818" s="963"/>
      <c r="T818" s="963"/>
      <c r="U818" s="963"/>
      <c r="V818" s="963"/>
      <c r="W818" s="963"/>
      <c r="X818" s="963"/>
      <c r="Y818" s="963"/>
      <c r="Z818" s="963"/>
    </row>
    <row r="819" spans="1:26">
      <c r="A819" s="893"/>
      <c r="B819" s="963"/>
      <c r="C819" s="963"/>
      <c r="D819" s="780"/>
      <c r="E819" s="780"/>
      <c r="F819" s="963"/>
      <c r="G819" s="960"/>
      <c r="H819" s="893"/>
      <c r="I819" s="893"/>
      <c r="J819" s="893"/>
      <c r="K819" s="960"/>
      <c r="L819" s="960"/>
      <c r="M819" s="960"/>
      <c r="N819" s="963"/>
      <c r="O819" s="963"/>
      <c r="P819" s="963"/>
      <c r="Q819" s="963"/>
      <c r="R819" s="963"/>
      <c r="S819" s="963"/>
      <c r="T819" s="963"/>
      <c r="U819" s="963"/>
      <c r="V819" s="963"/>
      <c r="W819" s="963"/>
      <c r="X819" s="963"/>
      <c r="Y819" s="963"/>
      <c r="Z819" s="963"/>
    </row>
    <row r="820" spans="1:26">
      <c r="A820" s="893"/>
      <c r="B820" s="963"/>
      <c r="C820" s="963"/>
      <c r="D820" s="780"/>
      <c r="E820" s="780"/>
      <c r="F820" s="963"/>
      <c r="G820" s="960"/>
      <c r="H820" s="893"/>
      <c r="I820" s="893"/>
      <c r="J820" s="893"/>
      <c r="K820" s="960"/>
      <c r="L820" s="960"/>
      <c r="M820" s="960"/>
      <c r="N820" s="963"/>
      <c r="O820" s="963"/>
      <c r="P820" s="963"/>
      <c r="Q820" s="963"/>
      <c r="R820" s="963"/>
      <c r="S820" s="963"/>
      <c r="T820" s="963"/>
      <c r="U820" s="963"/>
      <c r="V820" s="963"/>
      <c r="W820" s="963"/>
      <c r="X820" s="963"/>
      <c r="Y820" s="963"/>
      <c r="Z820" s="963"/>
    </row>
    <row r="821" spans="1:26">
      <c r="A821" s="893"/>
      <c r="B821" s="963"/>
      <c r="C821" s="963"/>
      <c r="D821" s="780"/>
      <c r="E821" s="780"/>
      <c r="F821" s="963"/>
      <c r="G821" s="960"/>
      <c r="H821" s="893"/>
      <c r="I821" s="893"/>
      <c r="J821" s="893"/>
      <c r="K821" s="960"/>
      <c r="L821" s="960"/>
      <c r="M821" s="960"/>
      <c r="N821" s="963"/>
      <c r="O821" s="963"/>
      <c r="P821" s="963"/>
      <c r="Q821" s="963"/>
      <c r="R821" s="963"/>
      <c r="S821" s="963"/>
      <c r="T821" s="963"/>
      <c r="U821" s="963"/>
      <c r="V821" s="963"/>
      <c r="W821" s="963"/>
      <c r="X821" s="963"/>
      <c r="Y821" s="963"/>
      <c r="Z821" s="963"/>
    </row>
    <row r="822" spans="1:26">
      <c r="A822" s="893"/>
      <c r="B822" s="963"/>
      <c r="C822" s="963"/>
      <c r="D822" s="780"/>
      <c r="E822" s="780"/>
      <c r="F822" s="963"/>
      <c r="G822" s="960"/>
      <c r="H822" s="893"/>
      <c r="I822" s="893"/>
      <c r="J822" s="893"/>
      <c r="K822" s="960"/>
      <c r="L822" s="960"/>
      <c r="M822" s="960"/>
      <c r="N822" s="963"/>
      <c r="O822" s="963"/>
      <c r="P822" s="963"/>
      <c r="Q822" s="963"/>
      <c r="R822" s="963"/>
      <c r="S822" s="963"/>
      <c r="T822" s="963"/>
      <c r="U822" s="963"/>
      <c r="V822" s="963"/>
      <c r="W822" s="963"/>
      <c r="X822" s="963"/>
      <c r="Y822" s="963"/>
      <c r="Z822" s="963"/>
    </row>
    <row r="823" spans="1:26">
      <c r="A823" s="893"/>
      <c r="B823" s="963"/>
      <c r="C823" s="963"/>
      <c r="D823" s="780"/>
      <c r="E823" s="780"/>
      <c r="F823" s="963"/>
      <c r="G823" s="960"/>
      <c r="H823" s="893"/>
      <c r="I823" s="893"/>
      <c r="J823" s="893"/>
      <c r="K823" s="960"/>
      <c r="L823" s="960"/>
      <c r="M823" s="960"/>
      <c r="N823" s="963"/>
      <c r="O823" s="963"/>
      <c r="P823" s="963"/>
      <c r="Q823" s="963"/>
      <c r="R823" s="963"/>
      <c r="S823" s="963"/>
      <c r="T823" s="963"/>
      <c r="U823" s="963"/>
      <c r="V823" s="963"/>
      <c r="W823" s="963"/>
      <c r="X823" s="963"/>
      <c r="Y823" s="963"/>
      <c r="Z823" s="963"/>
    </row>
    <row r="824" spans="1:26">
      <c r="A824" s="893"/>
      <c r="B824" s="963"/>
      <c r="C824" s="963"/>
      <c r="D824" s="780"/>
      <c r="E824" s="780"/>
      <c r="F824" s="963"/>
      <c r="G824" s="960"/>
      <c r="H824" s="893"/>
      <c r="I824" s="893"/>
      <c r="J824" s="893"/>
      <c r="K824" s="960"/>
      <c r="L824" s="960"/>
      <c r="M824" s="960"/>
      <c r="N824" s="963"/>
      <c r="O824" s="963"/>
      <c r="P824" s="963"/>
      <c r="Q824" s="963"/>
      <c r="R824" s="963"/>
      <c r="S824" s="963"/>
      <c r="T824" s="963"/>
      <c r="U824" s="963"/>
      <c r="V824" s="963"/>
      <c r="W824" s="963"/>
      <c r="X824" s="963"/>
      <c r="Y824" s="963"/>
      <c r="Z824" s="963"/>
    </row>
    <row r="825" spans="1:26">
      <c r="A825" s="893"/>
      <c r="B825" s="963"/>
      <c r="C825" s="963"/>
      <c r="D825" s="780"/>
      <c r="E825" s="780"/>
      <c r="F825" s="963"/>
      <c r="G825" s="960"/>
      <c r="H825" s="893"/>
      <c r="I825" s="893"/>
      <c r="J825" s="893"/>
      <c r="K825" s="960"/>
      <c r="L825" s="960"/>
      <c r="M825" s="960"/>
      <c r="N825" s="963"/>
      <c r="O825" s="963"/>
      <c r="P825" s="963"/>
      <c r="Q825" s="963"/>
      <c r="R825" s="963"/>
      <c r="S825" s="963"/>
      <c r="T825" s="963"/>
      <c r="U825" s="963"/>
      <c r="V825" s="963"/>
      <c r="W825" s="963"/>
      <c r="X825" s="963"/>
      <c r="Y825" s="963"/>
      <c r="Z825" s="963"/>
    </row>
    <row r="826" spans="1:26">
      <c r="A826" s="893"/>
      <c r="B826" s="963"/>
      <c r="C826" s="963"/>
      <c r="D826" s="780"/>
      <c r="E826" s="780"/>
      <c r="F826" s="963"/>
      <c r="G826" s="960"/>
      <c r="H826" s="893"/>
      <c r="I826" s="893"/>
      <c r="J826" s="893"/>
      <c r="K826" s="960"/>
      <c r="L826" s="960"/>
      <c r="M826" s="960"/>
      <c r="N826" s="963"/>
      <c r="O826" s="963"/>
      <c r="P826" s="963"/>
      <c r="Q826" s="963"/>
      <c r="R826" s="963"/>
      <c r="S826" s="963"/>
      <c r="T826" s="963"/>
      <c r="U826" s="963"/>
      <c r="V826" s="963"/>
      <c r="W826" s="963"/>
      <c r="X826" s="963"/>
      <c r="Y826" s="963"/>
      <c r="Z826" s="963"/>
    </row>
    <row r="827" spans="1:26">
      <c r="A827" s="893"/>
      <c r="B827" s="963"/>
      <c r="C827" s="963"/>
      <c r="D827" s="780"/>
      <c r="E827" s="780"/>
      <c r="F827" s="963"/>
      <c r="G827" s="960"/>
      <c r="H827" s="893"/>
      <c r="I827" s="893"/>
      <c r="J827" s="893"/>
      <c r="K827" s="960"/>
      <c r="L827" s="960"/>
      <c r="M827" s="960"/>
      <c r="N827" s="963"/>
      <c r="O827" s="963"/>
      <c r="P827" s="963"/>
      <c r="Q827" s="963"/>
      <c r="R827" s="963"/>
      <c r="S827" s="963"/>
      <c r="T827" s="963"/>
      <c r="U827" s="963"/>
      <c r="V827" s="963"/>
      <c r="W827" s="963"/>
      <c r="X827" s="963"/>
      <c r="Y827" s="963"/>
      <c r="Z827" s="963"/>
    </row>
    <row r="828" spans="1:26">
      <c r="A828" s="893"/>
      <c r="B828" s="963"/>
      <c r="C828" s="963"/>
      <c r="D828" s="780"/>
      <c r="E828" s="780"/>
      <c r="F828" s="963"/>
      <c r="G828" s="960"/>
      <c r="H828" s="893"/>
      <c r="I828" s="893"/>
      <c r="J828" s="893"/>
      <c r="K828" s="960"/>
      <c r="L828" s="960"/>
      <c r="M828" s="960"/>
      <c r="N828" s="963"/>
      <c r="O828" s="963"/>
      <c r="P828" s="963"/>
      <c r="Q828" s="963"/>
      <c r="R828" s="963"/>
      <c r="S828" s="963"/>
      <c r="T828" s="963"/>
      <c r="U828" s="963"/>
      <c r="V828" s="963"/>
      <c r="W828" s="963"/>
      <c r="X828" s="963"/>
      <c r="Y828" s="963"/>
      <c r="Z828" s="963"/>
    </row>
    <row r="829" spans="1:26">
      <c r="A829" s="893"/>
      <c r="B829" s="963"/>
      <c r="C829" s="963"/>
      <c r="D829" s="780"/>
      <c r="E829" s="780"/>
      <c r="F829" s="963"/>
      <c r="G829" s="960"/>
      <c r="H829" s="893"/>
      <c r="I829" s="893"/>
      <c r="J829" s="893"/>
      <c r="K829" s="960"/>
      <c r="L829" s="960"/>
      <c r="M829" s="960"/>
      <c r="N829" s="963"/>
      <c r="O829" s="963"/>
      <c r="P829" s="963"/>
      <c r="Q829" s="963"/>
      <c r="R829" s="963"/>
      <c r="S829" s="963"/>
      <c r="T829" s="963"/>
      <c r="U829" s="963"/>
      <c r="V829" s="963"/>
      <c r="W829" s="963"/>
      <c r="X829" s="963"/>
      <c r="Y829" s="963"/>
      <c r="Z829" s="963"/>
    </row>
    <row r="830" spans="1:26">
      <c r="A830" s="893"/>
      <c r="B830" s="963"/>
      <c r="C830" s="963"/>
      <c r="D830" s="780"/>
      <c r="E830" s="780"/>
      <c r="F830" s="963"/>
      <c r="G830" s="960"/>
      <c r="H830" s="893"/>
      <c r="I830" s="893"/>
      <c r="J830" s="893"/>
      <c r="K830" s="960"/>
      <c r="L830" s="960"/>
      <c r="M830" s="960"/>
      <c r="N830" s="963"/>
      <c r="O830" s="963"/>
      <c r="P830" s="963"/>
      <c r="Q830" s="963"/>
      <c r="R830" s="963"/>
      <c r="S830" s="963"/>
      <c r="T830" s="963"/>
      <c r="U830" s="963"/>
      <c r="V830" s="963"/>
      <c r="W830" s="963"/>
      <c r="X830" s="963"/>
      <c r="Y830" s="963"/>
      <c r="Z830" s="963"/>
    </row>
    <row r="831" spans="1:26">
      <c r="A831" s="893"/>
      <c r="B831" s="963"/>
      <c r="C831" s="963"/>
      <c r="D831" s="780"/>
      <c r="E831" s="780"/>
      <c r="F831" s="963"/>
      <c r="G831" s="960"/>
      <c r="H831" s="893"/>
      <c r="I831" s="893"/>
      <c r="J831" s="893"/>
      <c r="K831" s="960"/>
      <c r="L831" s="960"/>
      <c r="M831" s="960"/>
      <c r="N831" s="963"/>
      <c r="O831" s="963"/>
      <c r="P831" s="963"/>
      <c r="Q831" s="963"/>
      <c r="R831" s="963"/>
      <c r="S831" s="963"/>
      <c r="T831" s="963"/>
      <c r="U831" s="963"/>
      <c r="V831" s="963"/>
      <c r="W831" s="963"/>
      <c r="X831" s="963"/>
      <c r="Y831" s="963"/>
      <c r="Z831" s="963"/>
    </row>
    <row r="832" spans="1:26">
      <c r="A832" s="893"/>
      <c r="B832" s="963"/>
      <c r="C832" s="963"/>
      <c r="D832" s="780"/>
      <c r="E832" s="780"/>
      <c r="F832" s="963"/>
      <c r="G832" s="960"/>
      <c r="H832" s="893"/>
      <c r="I832" s="893"/>
      <c r="J832" s="893"/>
      <c r="K832" s="960"/>
      <c r="L832" s="960"/>
      <c r="M832" s="960"/>
      <c r="N832" s="963"/>
      <c r="O832" s="963"/>
      <c r="P832" s="963"/>
      <c r="Q832" s="963"/>
      <c r="R832" s="963"/>
      <c r="S832" s="963"/>
      <c r="T832" s="963"/>
      <c r="U832" s="963"/>
      <c r="V832" s="963"/>
      <c r="W832" s="963"/>
      <c r="X832" s="963"/>
      <c r="Y832" s="963"/>
      <c r="Z832" s="963"/>
    </row>
    <row r="833" spans="1:26">
      <c r="A833" s="893"/>
      <c r="B833" s="963"/>
      <c r="C833" s="963"/>
      <c r="D833" s="780"/>
      <c r="E833" s="780"/>
      <c r="F833" s="963"/>
      <c r="G833" s="960"/>
      <c r="H833" s="893"/>
      <c r="I833" s="893"/>
      <c r="J833" s="893"/>
      <c r="K833" s="960"/>
      <c r="L833" s="960"/>
      <c r="M833" s="960"/>
      <c r="N833" s="963"/>
      <c r="O833" s="963"/>
      <c r="P833" s="963"/>
      <c r="Q833" s="963"/>
      <c r="R833" s="963"/>
      <c r="S833" s="963"/>
      <c r="T833" s="963"/>
      <c r="U833" s="963"/>
      <c r="V833" s="963"/>
      <c r="W833" s="963"/>
      <c r="X833" s="963"/>
      <c r="Y833" s="963"/>
      <c r="Z833" s="963"/>
    </row>
    <row r="834" spans="1:26">
      <c r="A834" s="893"/>
      <c r="B834" s="963"/>
      <c r="C834" s="963"/>
      <c r="D834" s="780"/>
      <c r="E834" s="780"/>
      <c r="F834" s="963"/>
      <c r="G834" s="960"/>
      <c r="H834" s="893"/>
      <c r="I834" s="893"/>
      <c r="J834" s="893"/>
      <c r="K834" s="960"/>
      <c r="L834" s="960"/>
      <c r="M834" s="960"/>
      <c r="N834" s="963"/>
      <c r="O834" s="963"/>
      <c r="P834" s="963"/>
      <c r="Q834" s="963"/>
      <c r="R834" s="963"/>
      <c r="S834" s="963"/>
      <c r="T834" s="963"/>
      <c r="U834" s="963"/>
      <c r="V834" s="963"/>
      <c r="W834" s="963"/>
      <c r="X834" s="963"/>
      <c r="Y834" s="963"/>
      <c r="Z834" s="963"/>
    </row>
    <row r="835" spans="1:26">
      <c r="A835" s="893"/>
      <c r="B835" s="963"/>
      <c r="C835" s="963"/>
      <c r="D835" s="780"/>
      <c r="E835" s="780"/>
      <c r="F835" s="963"/>
      <c r="G835" s="960"/>
      <c r="H835" s="893"/>
      <c r="I835" s="893"/>
      <c r="J835" s="893"/>
      <c r="K835" s="960"/>
      <c r="L835" s="960"/>
      <c r="M835" s="960"/>
      <c r="N835" s="963"/>
      <c r="O835" s="963"/>
      <c r="P835" s="963"/>
      <c r="Q835" s="963"/>
      <c r="R835" s="963"/>
      <c r="S835" s="963"/>
      <c r="T835" s="963"/>
      <c r="U835" s="963"/>
      <c r="V835" s="963"/>
      <c r="W835" s="963"/>
      <c r="X835" s="963"/>
      <c r="Y835" s="963"/>
      <c r="Z835" s="963"/>
    </row>
    <row r="836" spans="1:26">
      <c r="A836" s="893"/>
      <c r="B836" s="963"/>
      <c r="C836" s="963"/>
      <c r="D836" s="780"/>
      <c r="E836" s="780"/>
      <c r="F836" s="963"/>
      <c r="G836" s="960"/>
      <c r="H836" s="893"/>
      <c r="I836" s="893"/>
      <c r="J836" s="893"/>
      <c r="K836" s="960"/>
      <c r="L836" s="960"/>
      <c r="M836" s="960"/>
      <c r="N836" s="963"/>
      <c r="O836" s="963"/>
      <c r="P836" s="963"/>
      <c r="Q836" s="963"/>
      <c r="R836" s="963"/>
      <c r="S836" s="963"/>
      <c r="T836" s="963"/>
      <c r="U836" s="963"/>
      <c r="V836" s="963"/>
      <c r="W836" s="963"/>
      <c r="X836" s="963"/>
      <c r="Y836" s="963"/>
      <c r="Z836" s="963"/>
    </row>
    <row r="837" spans="1:26">
      <c r="A837" s="893"/>
      <c r="B837" s="963"/>
      <c r="C837" s="963"/>
      <c r="D837" s="780"/>
      <c r="E837" s="780"/>
      <c r="F837" s="963"/>
      <c r="G837" s="960"/>
      <c r="H837" s="893"/>
      <c r="I837" s="893"/>
      <c r="J837" s="893"/>
      <c r="K837" s="960"/>
      <c r="L837" s="960"/>
      <c r="M837" s="960"/>
      <c r="N837" s="963"/>
      <c r="O837" s="963"/>
      <c r="P837" s="963"/>
      <c r="Q837" s="963"/>
      <c r="R837" s="963"/>
      <c r="S837" s="963"/>
      <c r="T837" s="963"/>
      <c r="U837" s="963"/>
      <c r="V837" s="963"/>
      <c r="W837" s="963"/>
      <c r="X837" s="963"/>
      <c r="Y837" s="963"/>
      <c r="Z837" s="963"/>
    </row>
    <row r="838" spans="1:26">
      <c r="A838" s="893"/>
      <c r="B838" s="963"/>
      <c r="C838" s="963"/>
      <c r="D838" s="780"/>
      <c r="E838" s="780"/>
      <c r="F838" s="963"/>
      <c r="G838" s="960"/>
      <c r="H838" s="893"/>
      <c r="I838" s="893"/>
      <c r="J838" s="893"/>
      <c r="K838" s="960"/>
      <c r="L838" s="960"/>
      <c r="M838" s="960"/>
      <c r="N838" s="963"/>
      <c r="O838" s="963"/>
      <c r="P838" s="963"/>
      <c r="Q838" s="963"/>
      <c r="R838" s="963"/>
      <c r="S838" s="963"/>
      <c r="T838" s="963"/>
      <c r="U838" s="963"/>
      <c r="V838" s="963"/>
      <c r="W838" s="963"/>
      <c r="X838" s="963"/>
      <c r="Y838" s="963"/>
      <c r="Z838" s="963"/>
    </row>
    <row r="839" spans="1:26">
      <c r="A839" s="893"/>
      <c r="B839" s="963"/>
      <c r="C839" s="963"/>
      <c r="D839" s="780"/>
      <c r="E839" s="780"/>
      <c r="F839" s="963"/>
      <c r="G839" s="960"/>
      <c r="H839" s="893"/>
      <c r="I839" s="893"/>
      <c r="J839" s="893"/>
      <c r="K839" s="960"/>
      <c r="L839" s="960"/>
      <c r="M839" s="960"/>
      <c r="N839" s="963"/>
      <c r="O839" s="963"/>
      <c r="P839" s="963"/>
      <c r="Q839" s="963"/>
      <c r="R839" s="963"/>
      <c r="S839" s="963"/>
      <c r="T839" s="963"/>
      <c r="U839" s="963"/>
      <c r="V839" s="963"/>
      <c r="W839" s="963"/>
      <c r="X839" s="963"/>
      <c r="Y839" s="963"/>
      <c r="Z839" s="963"/>
    </row>
    <row r="840" spans="1:26">
      <c r="A840" s="893"/>
      <c r="B840" s="963"/>
      <c r="C840" s="963"/>
      <c r="D840" s="780"/>
      <c r="E840" s="780"/>
      <c r="F840" s="963"/>
      <c r="G840" s="960"/>
      <c r="H840" s="893"/>
      <c r="I840" s="893"/>
      <c r="J840" s="893"/>
      <c r="K840" s="960"/>
      <c r="L840" s="960"/>
      <c r="M840" s="960"/>
      <c r="N840" s="963"/>
      <c r="O840" s="963"/>
      <c r="P840" s="963"/>
      <c r="Q840" s="963"/>
      <c r="R840" s="963"/>
      <c r="S840" s="963"/>
      <c r="T840" s="963"/>
      <c r="U840" s="963"/>
      <c r="V840" s="963"/>
      <c r="W840" s="963"/>
      <c r="X840" s="963"/>
      <c r="Y840" s="963"/>
      <c r="Z840" s="963"/>
    </row>
    <row r="841" spans="1:26">
      <c r="A841" s="893"/>
      <c r="B841" s="963"/>
      <c r="C841" s="963"/>
      <c r="D841" s="780"/>
      <c r="E841" s="780"/>
      <c r="F841" s="963"/>
      <c r="G841" s="960"/>
      <c r="H841" s="893"/>
      <c r="I841" s="893"/>
      <c r="J841" s="893"/>
      <c r="K841" s="960"/>
      <c r="L841" s="960"/>
      <c r="M841" s="960"/>
      <c r="N841" s="963"/>
      <c r="O841" s="963"/>
      <c r="P841" s="963"/>
      <c r="Q841" s="963"/>
      <c r="R841" s="963"/>
      <c r="S841" s="963"/>
      <c r="T841" s="963"/>
      <c r="U841" s="963"/>
      <c r="V841" s="963"/>
      <c r="W841" s="963"/>
      <c r="X841" s="963"/>
      <c r="Y841" s="963"/>
      <c r="Z841" s="963"/>
    </row>
    <row r="842" spans="1:26">
      <c r="A842" s="893"/>
      <c r="B842" s="963"/>
      <c r="C842" s="963"/>
      <c r="D842" s="780"/>
      <c r="E842" s="780"/>
      <c r="F842" s="963"/>
      <c r="G842" s="960"/>
      <c r="H842" s="893"/>
      <c r="I842" s="893"/>
      <c r="J842" s="893"/>
      <c r="K842" s="960"/>
      <c r="L842" s="960"/>
      <c r="M842" s="960"/>
      <c r="N842" s="963"/>
      <c r="O842" s="963"/>
      <c r="P842" s="963"/>
      <c r="Q842" s="963"/>
      <c r="R842" s="963"/>
      <c r="S842" s="963"/>
      <c r="T842" s="963"/>
      <c r="U842" s="963"/>
      <c r="V842" s="963"/>
      <c r="W842" s="963"/>
      <c r="X842" s="963"/>
      <c r="Y842" s="963"/>
      <c r="Z842" s="963"/>
    </row>
    <row r="843" spans="1:26">
      <c r="A843" s="893"/>
      <c r="B843" s="963"/>
      <c r="C843" s="963"/>
      <c r="D843" s="780"/>
      <c r="E843" s="780"/>
      <c r="F843" s="963"/>
      <c r="G843" s="960"/>
      <c r="H843" s="893"/>
      <c r="I843" s="893"/>
      <c r="J843" s="893"/>
      <c r="K843" s="960"/>
      <c r="L843" s="960"/>
      <c r="M843" s="960"/>
      <c r="N843" s="963"/>
      <c r="O843" s="963"/>
      <c r="P843" s="963"/>
      <c r="Q843" s="963"/>
      <c r="R843" s="963"/>
      <c r="S843" s="963"/>
      <c r="T843" s="963"/>
      <c r="U843" s="963"/>
      <c r="V843" s="963"/>
      <c r="W843" s="963"/>
      <c r="X843" s="963"/>
      <c r="Y843" s="963"/>
      <c r="Z843" s="963"/>
    </row>
    <row r="844" spans="1:26">
      <c r="A844" s="893"/>
      <c r="B844" s="963"/>
      <c r="C844" s="963"/>
      <c r="D844" s="780"/>
      <c r="E844" s="780"/>
      <c r="F844" s="963"/>
      <c r="G844" s="960"/>
      <c r="H844" s="893"/>
      <c r="I844" s="893"/>
      <c r="J844" s="893"/>
      <c r="K844" s="960"/>
      <c r="L844" s="960"/>
      <c r="M844" s="960"/>
      <c r="N844" s="963"/>
      <c r="O844" s="963"/>
      <c r="P844" s="963"/>
      <c r="Q844" s="963"/>
      <c r="R844" s="963"/>
      <c r="S844" s="963"/>
      <c r="T844" s="963"/>
      <c r="U844" s="963"/>
      <c r="V844" s="963"/>
      <c r="W844" s="963"/>
      <c r="X844" s="963"/>
      <c r="Y844" s="963"/>
      <c r="Z844" s="963"/>
    </row>
    <row r="845" spans="1:26">
      <c r="A845" s="893"/>
      <c r="B845" s="963"/>
      <c r="C845" s="963"/>
      <c r="D845" s="780"/>
      <c r="E845" s="780"/>
      <c r="F845" s="963"/>
      <c r="G845" s="960"/>
      <c r="H845" s="893"/>
      <c r="I845" s="893"/>
      <c r="J845" s="893"/>
      <c r="K845" s="960"/>
      <c r="L845" s="960"/>
      <c r="M845" s="960"/>
      <c r="N845" s="963"/>
      <c r="O845" s="963"/>
      <c r="P845" s="963"/>
      <c r="Q845" s="963"/>
      <c r="R845" s="963"/>
      <c r="S845" s="963"/>
      <c r="T845" s="963"/>
      <c r="U845" s="963"/>
      <c r="V845" s="963"/>
      <c r="W845" s="963"/>
      <c r="X845" s="963"/>
      <c r="Y845" s="963"/>
      <c r="Z845" s="963"/>
    </row>
    <row r="846" spans="1:26">
      <c r="A846" s="893"/>
      <c r="B846" s="963"/>
      <c r="C846" s="963"/>
      <c r="D846" s="780"/>
      <c r="E846" s="780"/>
      <c r="F846" s="963"/>
      <c r="G846" s="960"/>
      <c r="H846" s="893"/>
      <c r="I846" s="893"/>
      <c r="J846" s="893"/>
      <c r="K846" s="960"/>
      <c r="L846" s="960"/>
      <c r="M846" s="960"/>
      <c r="N846" s="963"/>
      <c r="O846" s="963"/>
      <c r="P846" s="963"/>
      <c r="Q846" s="963"/>
      <c r="R846" s="963"/>
      <c r="S846" s="963"/>
      <c r="T846" s="963"/>
      <c r="U846" s="963"/>
      <c r="V846" s="963"/>
      <c r="W846" s="963"/>
      <c r="X846" s="963"/>
      <c r="Y846" s="963"/>
      <c r="Z846" s="963"/>
    </row>
    <row r="847" spans="1:26">
      <c r="A847" s="893"/>
      <c r="B847" s="963"/>
      <c r="C847" s="963"/>
      <c r="D847" s="780"/>
      <c r="E847" s="780"/>
      <c r="F847" s="963"/>
      <c r="G847" s="960"/>
      <c r="H847" s="893"/>
      <c r="I847" s="893"/>
      <c r="J847" s="893"/>
      <c r="K847" s="960"/>
      <c r="L847" s="960"/>
      <c r="M847" s="960"/>
      <c r="N847" s="963"/>
      <c r="O847" s="963"/>
      <c r="P847" s="963"/>
      <c r="Q847" s="963"/>
      <c r="R847" s="963"/>
      <c r="S847" s="963"/>
      <c r="T847" s="963"/>
      <c r="U847" s="963"/>
      <c r="V847" s="963"/>
      <c r="W847" s="963"/>
      <c r="X847" s="963"/>
      <c r="Y847" s="963"/>
      <c r="Z847" s="963"/>
    </row>
    <row r="848" spans="1:26">
      <c r="A848" s="893"/>
      <c r="B848" s="963"/>
      <c r="C848" s="963"/>
      <c r="D848" s="780"/>
      <c r="E848" s="780"/>
      <c r="F848" s="963"/>
      <c r="G848" s="960"/>
      <c r="H848" s="893"/>
      <c r="I848" s="893"/>
      <c r="J848" s="893"/>
      <c r="K848" s="960"/>
      <c r="L848" s="960"/>
      <c r="M848" s="960"/>
      <c r="N848" s="963"/>
      <c r="O848" s="963"/>
      <c r="P848" s="963"/>
      <c r="Q848" s="963"/>
      <c r="R848" s="963"/>
      <c r="S848" s="963"/>
      <c r="T848" s="963"/>
      <c r="U848" s="963"/>
      <c r="V848" s="963"/>
      <c r="W848" s="963"/>
      <c r="X848" s="963"/>
      <c r="Y848" s="963"/>
      <c r="Z848" s="963"/>
    </row>
    <row r="849" spans="1:26">
      <c r="A849" s="893"/>
      <c r="B849" s="963"/>
      <c r="C849" s="963"/>
      <c r="D849" s="780"/>
      <c r="E849" s="780"/>
      <c r="F849" s="963"/>
      <c r="G849" s="960"/>
      <c r="H849" s="893"/>
      <c r="I849" s="893"/>
      <c r="J849" s="893"/>
      <c r="K849" s="960"/>
      <c r="L849" s="960"/>
      <c r="M849" s="960"/>
      <c r="N849" s="963"/>
      <c r="O849" s="963"/>
      <c r="P849" s="963"/>
      <c r="Q849" s="963"/>
      <c r="R849" s="963"/>
      <c r="S849" s="963"/>
      <c r="T849" s="963"/>
      <c r="U849" s="963"/>
      <c r="V849" s="963"/>
      <c r="W849" s="963"/>
      <c r="X849" s="963"/>
      <c r="Y849" s="963"/>
      <c r="Z849" s="963"/>
    </row>
    <row r="850" spans="1:26">
      <c r="A850" s="893"/>
      <c r="B850" s="963"/>
      <c r="C850" s="963"/>
      <c r="D850" s="780"/>
      <c r="E850" s="780"/>
      <c r="F850" s="963"/>
      <c r="G850" s="960"/>
      <c r="H850" s="893"/>
      <c r="I850" s="893"/>
      <c r="J850" s="893"/>
      <c r="K850" s="960"/>
      <c r="L850" s="960"/>
      <c r="M850" s="960"/>
      <c r="N850" s="963"/>
      <c r="O850" s="963"/>
      <c r="P850" s="963"/>
      <c r="Q850" s="963"/>
      <c r="R850" s="963"/>
      <c r="S850" s="963"/>
      <c r="T850" s="963"/>
      <c r="U850" s="963"/>
      <c r="V850" s="963"/>
      <c r="W850" s="963"/>
      <c r="X850" s="963"/>
      <c r="Y850" s="963"/>
      <c r="Z850" s="963"/>
    </row>
    <row r="851" spans="1:26">
      <c r="A851" s="893"/>
      <c r="B851" s="963"/>
      <c r="C851" s="963"/>
      <c r="D851" s="780"/>
      <c r="E851" s="780"/>
      <c r="F851" s="963"/>
      <c r="G851" s="960"/>
      <c r="H851" s="893"/>
      <c r="I851" s="893"/>
      <c r="J851" s="893"/>
      <c r="K851" s="960"/>
      <c r="L851" s="960"/>
      <c r="M851" s="960"/>
      <c r="N851" s="963"/>
      <c r="O851" s="963"/>
      <c r="P851" s="963"/>
      <c r="Q851" s="963"/>
      <c r="R851" s="963"/>
      <c r="S851" s="963"/>
      <c r="T851" s="963"/>
      <c r="U851" s="963"/>
      <c r="V851" s="963"/>
      <c r="W851" s="963"/>
      <c r="X851" s="963"/>
      <c r="Y851" s="963"/>
      <c r="Z851" s="963"/>
    </row>
    <row r="852" spans="1:26">
      <c r="A852" s="893"/>
      <c r="B852" s="963"/>
      <c r="C852" s="963"/>
      <c r="D852" s="780"/>
      <c r="E852" s="780"/>
      <c r="F852" s="963"/>
      <c r="G852" s="960"/>
      <c r="H852" s="893"/>
      <c r="I852" s="893"/>
      <c r="J852" s="893"/>
      <c r="K852" s="960"/>
      <c r="L852" s="960"/>
      <c r="M852" s="960"/>
      <c r="N852" s="963"/>
      <c r="O852" s="963"/>
      <c r="P852" s="963"/>
      <c r="Q852" s="963"/>
      <c r="R852" s="963"/>
      <c r="S852" s="963"/>
      <c r="T852" s="963"/>
      <c r="U852" s="963"/>
      <c r="V852" s="963"/>
      <c r="W852" s="963"/>
      <c r="X852" s="963"/>
      <c r="Y852" s="963"/>
      <c r="Z852" s="963"/>
    </row>
    <row r="853" spans="1:26">
      <c r="A853" s="893"/>
      <c r="B853" s="963"/>
      <c r="C853" s="963"/>
      <c r="D853" s="780"/>
      <c r="E853" s="780"/>
      <c r="F853" s="963"/>
      <c r="G853" s="960"/>
      <c r="H853" s="893"/>
      <c r="I853" s="893"/>
      <c r="J853" s="893"/>
      <c r="K853" s="960"/>
      <c r="L853" s="960"/>
      <c r="M853" s="960"/>
      <c r="N853" s="963"/>
      <c r="O853" s="963"/>
      <c r="P853" s="963"/>
      <c r="Q853" s="963"/>
      <c r="R853" s="963"/>
      <c r="S853" s="963"/>
      <c r="T853" s="963"/>
      <c r="U853" s="963"/>
      <c r="V853" s="963"/>
      <c r="W853" s="963"/>
      <c r="X853" s="963"/>
      <c r="Y853" s="963"/>
      <c r="Z853" s="963"/>
    </row>
    <row r="854" spans="1:26">
      <c r="A854" s="893"/>
      <c r="B854" s="963"/>
      <c r="C854" s="963"/>
      <c r="D854" s="780"/>
      <c r="E854" s="780"/>
      <c r="F854" s="963"/>
      <c r="G854" s="960"/>
      <c r="H854" s="893"/>
      <c r="I854" s="893"/>
      <c r="J854" s="893"/>
      <c r="K854" s="960"/>
      <c r="L854" s="960"/>
      <c r="M854" s="960"/>
      <c r="N854" s="963"/>
      <c r="O854" s="963"/>
      <c r="P854" s="963"/>
      <c r="Q854" s="963"/>
      <c r="R854" s="963"/>
      <c r="S854" s="963"/>
      <c r="T854" s="963"/>
      <c r="U854" s="963"/>
      <c r="V854" s="963"/>
      <c r="W854" s="963"/>
      <c r="X854" s="963"/>
      <c r="Y854" s="963"/>
      <c r="Z854" s="963"/>
    </row>
    <row r="855" spans="1:26">
      <c r="A855" s="893"/>
      <c r="B855" s="963"/>
      <c r="C855" s="963"/>
      <c r="D855" s="780"/>
      <c r="E855" s="780"/>
      <c r="F855" s="963"/>
      <c r="G855" s="960"/>
      <c r="H855" s="893"/>
      <c r="I855" s="893"/>
      <c r="J855" s="893"/>
      <c r="K855" s="960"/>
      <c r="L855" s="960"/>
      <c r="M855" s="960"/>
      <c r="N855" s="963"/>
      <c r="O855" s="963"/>
      <c r="P855" s="963"/>
      <c r="Q855" s="963"/>
      <c r="R855" s="963"/>
      <c r="S855" s="963"/>
      <c r="T855" s="963"/>
      <c r="U855" s="963"/>
      <c r="V855" s="963"/>
      <c r="W855" s="963"/>
      <c r="X855" s="963"/>
      <c r="Y855" s="963"/>
      <c r="Z855" s="963"/>
    </row>
    <row r="856" spans="1:26">
      <c r="A856" s="893"/>
      <c r="B856" s="963"/>
      <c r="C856" s="963"/>
      <c r="D856" s="780"/>
      <c r="E856" s="780"/>
      <c r="F856" s="963"/>
      <c r="G856" s="960"/>
      <c r="H856" s="893"/>
      <c r="I856" s="893"/>
      <c r="J856" s="893"/>
      <c r="K856" s="960"/>
      <c r="L856" s="960"/>
      <c r="M856" s="960"/>
      <c r="N856" s="963"/>
      <c r="O856" s="963"/>
      <c r="P856" s="963"/>
      <c r="Q856" s="963"/>
      <c r="R856" s="963"/>
      <c r="S856" s="963"/>
      <c r="T856" s="963"/>
      <c r="U856" s="963"/>
      <c r="V856" s="963"/>
      <c r="W856" s="963"/>
      <c r="X856" s="963"/>
      <c r="Y856" s="963"/>
      <c r="Z856" s="963"/>
    </row>
    <row r="857" spans="1:26">
      <c r="A857" s="893"/>
      <c r="B857" s="963"/>
      <c r="C857" s="963"/>
      <c r="D857" s="780"/>
      <c r="E857" s="780"/>
      <c r="F857" s="963"/>
      <c r="G857" s="960"/>
      <c r="H857" s="893"/>
      <c r="I857" s="893"/>
      <c r="J857" s="893"/>
      <c r="K857" s="960"/>
      <c r="L857" s="960"/>
      <c r="M857" s="960"/>
      <c r="N857" s="963"/>
      <c r="O857" s="963"/>
      <c r="P857" s="963"/>
      <c r="Q857" s="963"/>
      <c r="R857" s="963"/>
      <c r="S857" s="963"/>
      <c r="T857" s="963"/>
      <c r="U857" s="963"/>
      <c r="V857" s="963"/>
      <c r="W857" s="963"/>
      <c r="X857" s="963"/>
      <c r="Y857" s="963"/>
      <c r="Z857" s="963"/>
    </row>
    <row r="858" spans="1:26">
      <c r="A858" s="893"/>
      <c r="B858" s="963"/>
      <c r="C858" s="963"/>
      <c r="D858" s="780"/>
      <c r="E858" s="780"/>
      <c r="F858" s="963"/>
      <c r="G858" s="960"/>
      <c r="H858" s="893"/>
      <c r="I858" s="893"/>
      <c r="J858" s="893"/>
      <c r="K858" s="960"/>
      <c r="L858" s="960"/>
      <c r="M858" s="960"/>
      <c r="N858" s="963"/>
      <c r="O858" s="963"/>
      <c r="P858" s="963"/>
      <c r="Q858" s="963"/>
      <c r="R858" s="963"/>
      <c r="S858" s="963"/>
      <c r="T858" s="963"/>
      <c r="U858" s="963"/>
      <c r="V858" s="963"/>
      <c r="W858" s="963"/>
      <c r="X858" s="963"/>
      <c r="Y858" s="963"/>
      <c r="Z858" s="963"/>
    </row>
    <row r="859" spans="1:26">
      <c r="A859" s="893"/>
      <c r="B859" s="963"/>
      <c r="C859" s="963"/>
      <c r="D859" s="780"/>
      <c r="E859" s="780"/>
      <c r="F859" s="963"/>
      <c r="G859" s="960"/>
      <c r="H859" s="893"/>
      <c r="I859" s="893"/>
      <c r="J859" s="893"/>
      <c r="K859" s="960"/>
      <c r="L859" s="960"/>
      <c r="M859" s="960"/>
      <c r="N859" s="963"/>
      <c r="O859" s="963"/>
      <c r="P859" s="963"/>
      <c r="Q859" s="963"/>
      <c r="R859" s="963"/>
      <c r="S859" s="963"/>
      <c r="T859" s="963"/>
      <c r="U859" s="963"/>
      <c r="V859" s="963"/>
      <c r="W859" s="963"/>
      <c r="X859" s="963"/>
      <c r="Y859" s="963"/>
      <c r="Z859" s="963"/>
    </row>
    <row r="860" spans="1:26">
      <c r="A860" s="893"/>
      <c r="B860" s="963"/>
      <c r="C860" s="963"/>
      <c r="D860" s="780"/>
      <c r="E860" s="780"/>
      <c r="F860" s="963"/>
      <c r="G860" s="960"/>
      <c r="H860" s="893"/>
      <c r="I860" s="893"/>
      <c r="J860" s="893"/>
      <c r="K860" s="960"/>
      <c r="L860" s="960"/>
      <c r="M860" s="960"/>
      <c r="N860" s="963"/>
      <c r="O860" s="963"/>
      <c r="P860" s="963"/>
      <c r="Q860" s="963"/>
      <c r="R860" s="963"/>
      <c r="S860" s="963"/>
      <c r="T860" s="963"/>
      <c r="U860" s="963"/>
      <c r="V860" s="963"/>
      <c r="W860" s="963"/>
      <c r="X860" s="963"/>
      <c r="Y860" s="963"/>
      <c r="Z860" s="963"/>
    </row>
    <row r="861" spans="1:26">
      <c r="A861" s="893"/>
      <c r="B861" s="963"/>
      <c r="C861" s="963"/>
      <c r="D861" s="780"/>
      <c r="E861" s="780"/>
      <c r="F861" s="963"/>
      <c r="G861" s="960"/>
      <c r="H861" s="893"/>
      <c r="I861" s="893"/>
      <c r="J861" s="893"/>
      <c r="K861" s="960"/>
      <c r="L861" s="960"/>
      <c r="M861" s="960"/>
      <c r="N861" s="963"/>
      <c r="O861" s="963"/>
      <c r="P861" s="963"/>
      <c r="Q861" s="963"/>
      <c r="R861" s="963"/>
      <c r="S861" s="963"/>
      <c r="T861" s="963"/>
      <c r="U861" s="963"/>
      <c r="V861" s="963"/>
      <c r="W861" s="963"/>
      <c r="X861" s="963"/>
      <c r="Y861" s="963"/>
      <c r="Z861" s="963"/>
    </row>
    <row r="862" spans="1:26">
      <c r="A862" s="893"/>
      <c r="B862" s="963"/>
      <c r="C862" s="963"/>
      <c r="D862" s="780"/>
      <c r="E862" s="780"/>
      <c r="F862" s="963"/>
      <c r="G862" s="960"/>
      <c r="H862" s="893"/>
      <c r="I862" s="893"/>
      <c r="J862" s="893"/>
      <c r="K862" s="960"/>
      <c r="L862" s="960"/>
      <c r="M862" s="960"/>
      <c r="N862" s="963"/>
      <c r="O862" s="963"/>
      <c r="P862" s="963"/>
      <c r="Q862" s="963"/>
      <c r="R862" s="963"/>
      <c r="S862" s="963"/>
      <c r="T862" s="963"/>
      <c r="U862" s="963"/>
      <c r="V862" s="963"/>
      <c r="W862" s="963"/>
      <c r="X862" s="963"/>
      <c r="Y862" s="963"/>
      <c r="Z862" s="963"/>
    </row>
    <row r="863" spans="1:26">
      <c r="A863" s="893"/>
      <c r="B863" s="963"/>
      <c r="C863" s="963"/>
      <c r="D863" s="780"/>
      <c r="E863" s="780"/>
      <c r="F863" s="963"/>
      <c r="G863" s="960"/>
      <c r="H863" s="893"/>
      <c r="I863" s="893"/>
      <c r="J863" s="893"/>
      <c r="K863" s="960"/>
      <c r="L863" s="960"/>
      <c r="M863" s="960"/>
      <c r="N863" s="963"/>
      <c r="O863" s="963"/>
      <c r="P863" s="963"/>
      <c r="Q863" s="963"/>
      <c r="R863" s="963"/>
      <c r="S863" s="963"/>
      <c r="T863" s="963"/>
      <c r="U863" s="963"/>
      <c r="V863" s="963"/>
      <c r="W863" s="963"/>
      <c r="X863" s="963"/>
      <c r="Y863" s="963"/>
      <c r="Z863" s="963"/>
    </row>
    <row r="864" spans="1:26">
      <c r="A864" s="893"/>
      <c r="B864" s="963"/>
      <c r="C864" s="963"/>
      <c r="D864" s="780"/>
      <c r="E864" s="780"/>
      <c r="F864" s="963"/>
      <c r="G864" s="960"/>
      <c r="H864" s="893"/>
      <c r="I864" s="893"/>
      <c r="J864" s="893"/>
      <c r="K864" s="960"/>
      <c r="L864" s="960"/>
      <c r="M864" s="960"/>
      <c r="N864" s="963"/>
      <c r="O864" s="963"/>
      <c r="P864" s="963"/>
      <c r="Q864" s="963"/>
      <c r="R864" s="963"/>
      <c r="S864" s="963"/>
      <c r="T864" s="963"/>
      <c r="U864" s="963"/>
      <c r="V864" s="963"/>
      <c r="W864" s="963"/>
      <c r="X864" s="963"/>
      <c r="Y864" s="963"/>
      <c r="Z864" s="963"/>
    </row>
    <row r="865" spans="1:26">
      <c r="A865" s="893"/>
      <c r="B865" s="963"/>
      <c r="C865" s="963"/>
      <c r="D865" s="780"/>
      <c r="E865" s="780"/>
      <c r="F865" s="963"/>
      <c r="G865" s="960"/>
      <c r="H865" s="893"/>
      <c r="I865" s="893"/>
      <c r="J865" s="893"/>
      <c r="K865" s="960"/>
      <c r="L865" s="960"/>
      <c r="M865" s="960"/>
      <c r="N865" s="963"/>
      <c r="O865" s="963"/>
      <c r="P865" s="963"/>
      <c r="Q865" s="963"/>
      <c r="R865" s="963"/>
      <c r="S865" s="963"/>
      <c r="T865" s="963"/>
      <c r="U865" s="963"/>
      <c r="V865" s="963"/>
      <c r="W865" s="963"/>
      <c r="X865" s="963"/>
      <c r="Y865" s="963"/>
      <c r="Z865" s="963"/>
    </row>
    <row r="866" spans="1:26">
      <c r="A866" s="893"/>
      <c r="B866" s="963"/>
      <c r="C866" s="963"/>
      <c r="D866" s="780"/>
      <c r="E866" s="780"/>
      <c r="F866" s="963"/>
      <c r="G866" s="960"/>
      <c r="H866" s="893"/>
      <c r="I866" s="893"/>
      <c r="J866" s="893"/>
      <c r="K866" s="960"/>
      <c r="L866" s="960"/>
      <c r="M866" s="960"/>
      <c r="N866" s="963"/>
      <c r="O866" s="963"/>
      <c r="P866" s="963"/>
      <c r="Q866" s="963"/>
      <c r="R866" s="963"/>
      <c r="S866" s="963"/>
      <c r="T866" s="963"/>
      <c r="U866" s="963"/>
      <c r="V866" s="963"/>
      <c r="W866" s="963"/>
      <c r="X866" s="963"/>
      <c r="Y866" s="963"/>
      <c r="Z866" s="963"/>
    </row>
    <row r="867" spans="1:26">
      <c r="A867" s="893"/>
      <c r="B867" s="963"/>
      <c r="C867" s="963"/>
      <c r="D867" s="780"/>
      <c r="E867" s="780"/>
      <c r="F867" s="963"/>
      <c r="G867" s="960"/>
      <c r="H867" s="893"/>
      <c r="I867" s="893"/>
      <c r="J867" s="893"/>
      <c r="K867" s="960"/>
      <c r="L867" s="960"/>
      <c r="M867" s="960"/>
      <c r="N867" s="963"/>
      <c r="O867" s="963"/>
      <c r="P867" s="963"/>
      <c r="Q867" s="963"/>
      <c r="R867" s="963"/>
      <c r="S867" s="963"/>
      <c r="T867" s="963"/>
      <c r="U867" s="963"/>
      <c r="V867" s="963"/>
      <c r="W867" s="963"/>
      <c r="X867" s="963"/>
      <c r="Y867" s="963"/>
      <c r="Z867" s="963"/>
    </row>
    <row r="868" spans="1:26">
      <c r="A868" s="893"/>
      <c r="B868" s="963"/>
      <c r="C868" s="963"/>
      <c r="D868" s="780"/>
      <c r="E868" s="780"/>
      <c r="F868" s="963"/>
      <c r="G868" s="960"/>
      <c r="H868" s="893"/>
      <c r="I868" s="893"/>
      <c r="J868" s="893"/>
      <c r="K868" s="960"/>
      <c r="L868" s="960"/>
      <c r="M868" s="960"/>
      <c r="N868" s="963"/>
      <c r="O868" s="963"/>
      <c r="P868" s="963"/>
      <c r="Q868" s="963"/>
      <c r="R868" s="963"/>
      <c r="S868" s="963"/>
      <c r="T868" s="963"/>
      <c r="U868" s="963"/>
      <c r="V868" s="963"/>
      <c r="W868" s="963"/>
      <c r="X868" s="963"/>
      <c r="Y868" s="963"/>
      <c r="Z868" s="963"/>
    </row>
    <row r="869" spans="1:26">
      <c r="A869" s="893"/>
      <c r="B869" s="963"/>
      <c r="C869" s="963"/>
      <c r="D869" s="780"/>
      <c r="E869" s="780"/>
      <c r="F869" s="963"/>
      <c r="G869" s="960"/>
      <c r="H869" s="893"/>
      <c r="I869" s="893"/>
      <c r="J869" s="893"/>
      <c r="K869" s="960"/>
      <c r="L869" s="960"/>
      <c r="M869" s="960"/>
      <c r="N869" s="963"/>
      <c r="O869" s="963"/>
      <c r="P869" s="963"/>
      <c r="Q869" s="963"/>
      <c r="R869" s="963"/>
      <c r="S869" s="963"/>
      <c r="T869" s="963"/>
      <c r="U869" s="963"/>
      <c r="V869" s="963"/>
      <c r="W869" s="963"/>
      <c r="X869" s="963"/>
      <c r="Y869" s="963"/>
      <c r="Z869" s="963"/>
    </row>
    <row r="870" spans="1:26">
      <c r="A870" s="893"/>
      <c r="B870" s="963"/>
      <c r="C870" s="963"/>
      <c r="D870" s="780"/>
      <c r="E870" s="780"/>
      <c r="F870" s="963"/>
      <c r="G870" s="960"/>
      <c r="H870" s="893"/>
      <c r="I870" s="893"/>
      <c r="J870" s="893"/>
      <c r="K870" s="960"/>
      <c r="L870" s="960"/>
      <c r="M870" s="960"/>
      <c r="N870" s="963"/>
      <c r="O870" s="963"/>
      <c r="P870" s="963"/>
      <c r="Q870" s="963"/>
      <c r="R870" s="963"/>
      <c r="S870" s="963"/>
      <c r="T870" s="963"/>
      <c r="U870" s="963"/>
      <c r="V870" s="963"/>
      <c r="W870" s="963"/>
      <c r="X870" s="963"/>
      <c r="Y870" s="963"/>
      <c r="Z870" s="963"/>
    </row>
    <row r="871" spans="1:26">
      <c r="A871" s="893"/>
      <c r="B871" s="963"/>
      <c r="C871" s="963"/>
      <c r="D871" s="780"/>
      <c r="E871" s="780"/>
      <c r="F871" s="963"/>
      <c r="G871" s="960"/>
      <c r="H871" s="893"/>
      <c r="I871" s="893"/>
      <c r="J871" s="893"/>
      <c r="K871" s="960"/>
      <c r="L871" s="960"/>
      <c r="M871" s="960"/>
      <c r="N871" s="963"/>
      <c r="O871" s="963"/>
      <c r="P871" s="963"/>
      <c r="Q871" s="963"/>
      <c r="R871" s="963"/>
      <c r="S871" s="963"/>
      <c r="T871" s="963"/>
      <c r="U871" s="963"/>
      <c r="V871" s="963"/>
      <c r="W871" s="963"/>
      <c r="X871" s="963"/>
      <c r="Y871" s="963"/>
      <c r="Z871" s="963"/>
    </row>
    <row r="872" spans="1:26">
      <c r="A872" s="893"/>
      <c r="B872" s="963"/>
      <c r="C872" s="963"/>
      <c r="D872" s="780"/>
      <c r="E872" s="780"/>
      <c r="F872" s="963"/>
      <c r="G872" s="960"/>
      <c r="H872" s="893"/>
      <c r="I872" s="893"/>
      <c r="J872" s="893"/>
      <c r="K872" s="960"/>
      <c r="L872" s="960"/>
      <c r="M872" s="960"/>
      <c r="N872" s="963"/>
      <c r="O872" s="963"/>
      <c r="P872" s="963"/>
      <c r="Q872" s="963"/>
      <c r="R872" s="963"/>
      <c r="S872" s="963"/>
      <c r="T872" s="963"/>
      <c r="U872" s="963"/>
      <c r="V872" s="963"/>
      <c r="W872" s="963"/>
      <c r="X872" s="963"/>
      <c r="Y872" s="963"/>
      <c r="Z872" s="963"/>
    </row>
    <row r="873" spans="1:26">
      <c r="A873" s="893"/>
      <c r="B873" s="963"/>
      <c r="C873" s="963"/>
      <c r="D873" s="780"/>
      <c r="E873" s="780"/>
      <c r="F873" s="963"/>
      <c r="G873" s="960"/>
      <c r="H873" s="893"/>
      <c r="I873" s="893"/>
      <c r="J873" s="893"/>
      <c r="K873" s="960"/>
      <c r="L873" s="960"/>
      <c r="M873" s="960"/>
      <c r="N873" s="963"/>
      <c r="O873" s="963"/>
      <c r="P873" s="963"/>
      <c r="Q873" s="963"/>
      <c r="R873" s="963"/>
      <c r="S873" s="963"/>
      <c r="T873" s="963"/>
      <c r="U873" s="963"/>
      <c r="V873" s="963"/>
      <c r="W873" s="963"/>
      <c r="X873" s="963"/>
      <c r="Y873" s="963"/>
      <c r="Z873" s="963"/>
    </row>
    <row r="874" spans="1:26">
      <c r="A874" s="893"/>
      <c r="B874" s="963"/>
      <c r="C874" s="963"/>
      <c r="D874" s="780"/>
      <c r="E874" s="780"/>
      <c r="F874" s="963"/>
      <c r="G874" s="960"/>
      <c r="H874" s="893"/>
      <c r="I874" s="893"/>
      <c r="J874" s="893"/>
      <c r="K874" s="960"/>
      <c r="L874" s="960"/>
      <c r="M874" s="960"/>
      <c r="N874" s="963"/>
      <c r="O874" s="963"/>
      <c r="P874" s="963"/>
      <c r="Q874" s="963"/>
      <c r="R874" s="963"/>
      <c r="S874" s="963"/>
      <c r="T874" s="963"/>
      <c r="U874" s="963"/>
      <c r="V874" s="963"/>
      <c r="W874" s="963"/>
      <c r="X874" s="963"/>
      <c r="Y874" s="963"/>
      <c r="Z874" s="963"/>
    </row>
    <row r="875" spans="1:26">
      <c r="A875" s="893"/>
      <c r="B875" s="963"/>
      <c r="C875" s="963"/>
      <c r="D875" s="780"/>
      <c r="E875" s="780"/>
      <c r="F875" s="963"/>
      <c r="G875" s="960"/>
      <c r="H875" s="893"/>
      <c r="I875" s="893"/>
      <c r="J875" s="893"/>
      <c r="K875" s="960"/>
      <c r="L875" s="960"/>
      <c r="M875" s="960"/>
      <c r="N875" s="963"/>
      <c r="O875" s="963"/>
      <c r="P875" s="963"/>
      <c r="Q875" s="963"/>
      <c r="R875" s="963"/>
      <c r="S875" s="963"/>
      <c r="T875" s="963"/>
      <c r="U875" s="963"/>
      <c r="V875" s="963"/>
      <c r="W875" s="963"/>
      <c r="X875" s="963"/>
      <c r="Y875" s="963"/>
      <c r="Z875" s="963"/>
    </row>
    <row r="876" spans="1:26">
      <c r="A876" s="893"/>
      <c r="B876" s="963"/>
      <c r="C876" s="963"/>
      <c r="D876" s="780"/>
      <c r="E876" s="780"/>
      <c r="F876" s="963"/>
      <c r="G876" s="960"/>
      <c r="H876" s="893"/>
      <c r="I876" s="893"/>
      <c r="J876" s="893"/>
      <c r="K876" s="960"/>
      <c r="L876" s="960"/>
      <c r="M876" s="960"/>
      <c r="N876" s="963"/>
      <c r="O876" s="963"/>
      <c r="P876" s="963"/>
      <c r="Q876" s="963"/>
      <c r="R876" s="963"/>
      <c r="S876" s="963"/>
      <c r="T876" s="963"/>
      <c r="U876" s="963"/>
      <c r="V876" s="963"/>
      <c r="W876" s="963"/>
      <c r="X876" s="963"/>
      <c r="Y876" s="963"/>
      <c r="Z876" s="963"/>
    </row>
    <row r="877" spans="1:26">
      <c r="A877" s="893"/>
      <c r="B877" s="963"/>
      <c r="C877" s="963"/>
      <c r="D877" s="780"/>
      <c r="E877" s="780"/>
      <c r="F877" s="963"/>
      <c r="G877" s="960"/>
      <c r="H877" s="893"/>
      <c r="I877" s="893"/>
      <c r="J877" s="893"/>
      <c r="K877" s="960"/>
      <c r="L877" s="960"/>
      <c r="M877" s="960"/>
      <c r="N877" s="963"/>
      <c r="O877" s="963"/>
      <c r="P877" s="963"/>
      <c r="Q877" s="963"/>
      <c r="R877" s="963"/>
      <c r="S877" s="963"/>
      <c r="T877" s="963"/>
      <c r="U877" s="963"/>
      <c r="V877" s="963"/>
      <c r="W877" s="963"/>
      <c r="X877" s="963"/>
      <c r="Y877" s="963"/>
      <c r="Z877" s="963"/>
    </row>
    <row r="878" spans="1:26">
      <c r="A878" s="893"/>
      <c r="B878" s="963"/>
      <c r="C878" s="963"/>
      <c r="D878" s="780"/>
      <c r="E878" s="780"/>
      <c r="F878" s="963"/>
      <c r="G878" s="960"/>
      <c r="H878" s="893"/>
      <c r="I878" s="893"/>
      <c r="J878" s="893"/>
      <c r="K878" s="960"/>
      <c r="L878" s="960"/>
      <c r="M878" s="960"/>
      <c r="N878" s="963"/>
      <c r="O878" s="963"/>
      <c r="P878" s="963"/>
      <c r="Q878" s="963"/>
      <c r="R878" s="963"/>
      <c r="S878" s="963"/>
      <c r="T878" s="963"/>
      <c r="U878" s="963"/>
      <c r="V878" s="963"/>
      <c r="W878" s="963"/>
      <c r="X878" s="963"/>
      <c r="Y878" s="963"/>
      <c r="Z878" s="963"/>
    </row>
    <row r="879" spans="1:26">
      <c r="A879" s="893"/>
      <c r="B879" s="963"/>
      <c r="C879" s="963"/>
      <c r="D879" s="780"/>
      <c r="E879" s="780"/>
      <c r="F879" s="963"/>
      <c r="G879" s="960"/>
      <c r="H879" s="893"/>
      <c r="I879" s="893"/>
      <c r="J879" s="893"/>
      <c r="K879" s="960"/>
      <c r="L879" s="960"/>
      <c r="M879" s="960"/>
      <c r="N879" s="963"/>
      <c r="O879" s="963"/>
      <c r="P879" s="963"/>
      <c r="Q879" s="963"/>
      <c r="R879" s="963"/>
      <c r="S879" s="963"/>
      <c r="T879" s="963"/>
      <c r="U879" s="963"/>
      <c r="V879" s="963"/>
      <c r="W879" s="963"/>
      <c r="X879" s="963"/>
      <c r="Y879" s="963"/>
      <c r="Z879" s="963"/>
    </row>
    <row r="880" spans="1:26">
      <c r="A880" s="893"/>
      <c r="B880" s="963"/>
      <c r="C880" s="963"/>
      <c r="D880" s="780"/>
      <c r="E880" s="780"/>
      <c r="F880" s="963"/>
      <c r="G880" s="960"/>
      <c r="H880" s="893"/>
      <c r="I880" s="893"/>
      <c r="J880" s="893"/>
      <c r="K880" s="960"/>
      <c r="L880" s="960"/>
      <c r="M880" s="960"/>
      <c r="N880" s="963"/>
      <c r="O880" s="963"/>
      <c r="P880" s="963"/>
      <c r="Q880" s="963"/>
      <c r="R880" s="963"/>
      <c r="S880" s="963"/>
      <c r="T880" s="963"/>
      <c r="U880" s="963"/>
      <c r="V880" s="963"/>
      <c r="W880" s="963"/>
      <c r="X880" s="963"/>
      <c r="Y880" s="963"/>
      <c r="Z880" s="963"/>
    </row>
    <row r="881" spans="1:26">
      <c r="A881" s="893"/>
      <c r="B881" s="963"/>
      <c r="C881" s="963"/>
      <c r="D881" s="780"/>
      <c r="E881" s="780"/>
      <c r="F881" s="963"/>
      <c r="G881" s="960"/>
      <c r="H881" s="893"/>
      <c r="I881" s="893"/>
      <c r="J881" s="893"/>
      <c r="K881" s="960"/>
      <c r="L881" s="960"/>
      <c r="M881" s="960"/>
      <c r="N881" s="963"/>
      <c r="O881" s="963"/>
      <c r="P881" s="963"/>
      <c r="Q881" s="963"/>
      <c r="R881" s="963"/>
      <c r="S881" s="963"/>
      <c r="T881" s="963"/>
      <c r="U881" s="963"/>
      <c r="V881" s="963"/>
      <c r="W881" s="963"/>
      <c r="X881" s="963"/>
      <c r="Y881" s="963"/>
      <c r="Z881" s="963"/>
    </row>
    <row r="882" spans="1:26">
      <c r="A882" s="893"/>
      <c r="B882" s="963"/>
      <c r="C882" s="963"/>
      <c r="D882" s="780"/>
      <c r="E882" s="780"/>
      <c r="F882" s="963"/>
      <c r="G882" s="960"/>
      <c r="H882" s="893"/>
      <c r="I882" s="893"/>
      <c r="J882" s="893"/>
      <c r="K882" s="960"/>
      <c r="L882" s="960"/>
      <c r="M882" s="960"/>
      <c r="N882" s="963"/>
      <c r="O882" s="963"/>
      <c r="P882" s="963"/>
      <c r="Q882" s="963"/>
      <c r="R882" s="963"/>
      <c r="S882" s="963"/>
      <c r="T882" s="963"/>
      <c r="U882" s="963"/>
      <c r="V882" s="963"/>
      <c r="W882" s="963"/>
      <c r="X882" s="963"/>
      <c r="Y882" s="963"/>
      <c r="Z882" s="963"/>
    </row>
    <row r="883" spans="1:26">
      <c r="A883" s="893"/>
      <c r="B883" s="963"/>
      <c r="C883" s="963"/>
      <c r="D883" s="780"/>
      <c r="E883" s="780"/>
      <c r="F883" s="963"/>
      <c r="G883" s="960"/>
      <c r="H883" s="893"/>
      <c r="I883" s="893"/>
      <c r="J883" s="893"/>
      <c r="K883" s="960"/>
      <c r="L883" s="960"/>
      <c r="M883" s="960"/>
      <c r="N883" s="963"/>
      <c r="O883" s="963"/>
      <c r="P883" s="963"/>
      <c r="Q883" s="963"/>
      <c r="R883" s="963"/>
      <c r="S883" s="963"/>
      <c r="T883" s="963"/>
      <c r="U883" s="963"/>
      <c r="V883" s="963"/>
      <c r="W883" s="963"/>
      <c r="X883" s="963"/>
      <c r="Y883" s="963"/>
      <c r="Z883" s="963"/>
    </row>
    <row r="884" spans="1:26">
      <c r="A884" s="893"/>
      <c r="B884" s="963"/>
      <c r="C884" s="963"/>
      <c r="D884" s="780"/>
      <c r="E884" s="780"/>
      <c r="F884" s="963"/>
      <c r="G884" s="960"/>
      <c r="H884" s="893"/>
      <c r="I884" s="893"/>
      <c r="J884" s="893"/>
      <c r="K884" s="960"/>
      <c r="L884" s="960"/>
      <c r="M884" s="960"/>
      <c r="N884" s="963"/>
      <c r="O884" s="963"/>
      <c r="P884" s="963"/>
      <c r="Q884" s="963"/>
      <c r="R884" s="963"/>
      <c r="S884" s="963"/>
      <c r="T884" s="963"/>
      <c r="U884" s="963"/>
      <c r="V884" s="963"/>
      <c r="W884" s="963"/>
      <c r="X884" s="963"/>
      <c r="Y884" s="963"/>
      <c r="Z884" s="963"/>
    </row>
    <row r="885" spans="1:26">
      <c r="A885" s="893"/>
      <c r="B885" s="963"/>
      <c r="C885" s="963"/>
      <c r="D885" s="780"/>
      <c r="E885" s="780"/>
      <c r="F885" s="963"/>
      <c r="G885" s="960"/>
      <c r="H885" s="893"/>
      <c r="I885" s="893"/>
      <c r="J885" s="893"/>
      <c r="K885" s="960"/>
      <c r="L885" s="960"/>
      <c r="M885" s="960"/>
      <c r="N885" s="963"/>
      <c r="O885" s="963"/>
      <c r="P885" s="963"/>
      <c r="Q885" s="963"/>
      <c r="R885" s="963"/>
      <c r="S885" s="963"/>
      <c r="T885" s="963"/>
      <c r="U885" s="963"/>
      <c r="V885" s="963"/>
      <c r="W885" s="963"/>
      <c r="X885" s="963"/>
      <c r="Y885" s="963"/>
      <c r="Z885" s="963"/>
    </row>
    <row r="886" spans="1:26">
      <c r="A886" s="893"/>
      <c r="B886" s="963"/>
      <c r="C886" s="963"/>
      <c r="D886" s="780"/>
      <c r="E886" s="780"/>
      <c r="F886" s="963"/>
      <c r="G886" s="960"/>
      <c r="H886" s="893"/>
      <c r="I886" s="893"/>
      <c r="J886" s="893"/>
      <c r="K886" s="960"/>
      <c r="L886" s="960"/>
      <c r="M886" s="960"/>
      <c r="N886" s="963"/>
      <c r="O886" s="963"/>
      <c r="P886" s="963"/>
      <c r="Q886" s="963"/>
      <c r="R886" s="963"/>
      <c r="S886" s="963"/>
      <c r="T886" s="963"/>
      <c r="U886" s="963"/>
      <c r="V886" s="963"/>
      <c r="W886" s="963"/>
      <c r="X886" s="963"/>
      <c r="Y886" s="963"/>
      <c r="Z886" s="963"/>
    </row>
    <row r="887" spans="1:26">
      <c r="A887" s="893"/>
      <c r="B887" s="963"/>
      <c r="C887" s="963"/>
      <c r="D887" s="780"/>
      <c r="E887" s="780"/>
      <c r="F887" s="963"/>
      <c r="G887" s="960"/>
      <c r="H887" s="893"/>
      <c r="I887" s="893"/>
      <c r="J887" s="893"/>
      <c r="K887" s="960"/>
      <c r="L887" s="960"/>
      <c r="M887" s="960"/>
      <c r="N887" s="963"/>
      <c r="O887" s="963"/>
      <c r="P887" s="963"/>
      <c r="Q887" s="963"/>
      <c r="R887" s="963"/>
      <c r="S887" s="963"/>
      <c r="T887" s="963"/>
      <c r="U887" s="963"/>
      <c r="V887" s="963"/>
      <c r="W887" s="963"/>
      <c r="X887" s="963"/>
      <c r="Y887" s="963"/>
      <c r="Z887" s="963"/>
    </row>
    <row r="888" spans="1:26">
      <c r="A888" s="893"/>
      <c r="B888" s="963"/>
      <c r="C888" s="963"/>
      <c r="D888" s="780"/>
      <c r="E888" s="780"/>
      <c r="F888" s="963"/>
      <c r="G888" s="960"/>
      <c r="H888" s="893"/>
      <c r="I888" s="893"/>
      <c r="J888" s="893"/>
      <c r="K888" s="960"/>
      <c r="L888" s="960"/>
      <c r="M888" s="960"/>
      <c r="N888" s="963"/>
      <c r="O888" s="963"/>
      <c r="P888" s="963"/>
      <c r="Q888" s="963"/>
      <c r="R888" s="963"/>
      <c r="S888" s="963"/>
      <c r="T888" s="963"/>
      <c r="U888" s="963"/>
      <c r="V888" s="963"/>
      <c r="W888" s="963"/>
      <c r="X888" s="963"/>
      <c r="Y888" s="963"/>
      <c r="Z888" s="963"/>
    </row>
    <row r="889" spans="1:26">
      <c r="A889" s="893"/>
      <c r="B889" s="963"/>
      <c r="C889" s="963"/>
      <c r="D889" s="780"/>
      <c r="E889" s="780"/>
      <c r="F889" s="963"/>
      <c r="G889" s="960"/>
      <c r="H889" s="893"/>
      <c r="I889" s="893"/>
      <c r="J889" s="893"/>
      <c r="K889" s="960"/>
      <c r="L889" s="960"/>
      <c r="M889" s="960"/>
      <c r="N889" s="963"/>
      <c r="O889" s="963"/>
      <c r="P889" s="963"/>
      <c r="Q889" s="963"/>
      <c r="R889" s="963"/>
      <c r="S889" s="963"/>
      <c r="T889" s="963"/>
      <c r="U889" s="963"/>
      <c r="V889" s="963"/>
      <c r="W889" s="963"/>
      <c r="X889" s="963"/>
      <c r="Y889" s="963"/>
      <c r="Z889" s="963"/>
    </row>
    <row r="890" spans="1:26">
      <c r="A890" s="893"/>
      <c r="B890" s="963"/>
      <c r="C890" s="963"/>
      <c r="D890" s="780"/>
      <c r="E890" s="780"/>
      <c r="F890" s="963"/>
      <c r="G890" s="960"/>
      <c r="H890" s="893"/>
      <c r="I890" s="893"/>
      <c r="J890" s="893"/>
      <c r="K890" s="960"/>
      <c r="L890" s="960"/>
      <c r="M890" s="960"/>
      <c r="N890" s="963"/>
      <c r="O890" s="963"/>
      <c r="P890" s="963"/>
      <c r="Q890" s="963"/>
      <c r="R890" s="963"/>
      <c r="S890" s="963"/>
      <c r="T890" s="963"/>
      <c r="U890" s="963"/>
      <c r="V890" s="963"/>
      <c r="W890" s="963"/>
      <c r="X890" s="963"/>
      <c r="Y890" s="963"/>
      <c r="Z890" s="963"/>
    </row>
    <row r="891" spans="1:26">
      <c r="A891" s="893"/>
      <c r="B891" s="963"/>
      <c r="C891" s="963"/>
      <c r="D891" s="780"/>
      <c r="E891" s="780"/>
      <c r="F891" s="963"/>
      <c r="G891" s="960"/>
      <c r="H891" s="893"/>
      <c r="I891" s="893"/>
      <c r="J891" s="893"/>
      <c r="K891" s="960"/>
      <c r="L891" s="960"/>
      <c r="M891" s="960"/>
      <c r="N891" s="963"/>
      <c r="O891" s="963"/>
      <c r="P891" s="963"/>
      <c r="Q891" s="963"/>
      <c r="R891" s="963"/>
      <c r="S891" s="963"/>
      <c r="T891" s="963"/>
      <c r="U891" s="963"/>
      <c r="V891" s="963"/>
      <c r="W891" s="963"/>
      <c r="X891" s="963"/>
      <c r="Y891" s="963"/>
      <c r="Z891" s="963"/>
    </row>
    <row r="892" spans="1:26">
      <c r="A892" s="893"/>
      <c r="B892" s="963"/>
      <c r="C892" s="963"/>
      <c r="D892" s="780"/>
      <c r="E892" s="780"/>
      <c r="F892" s="963"/>
      <c r="G892" s="960"/>
      <c r="H892" s="893"/>
      <c r="I892" s="893"/>
      <c r="J892" s="893"/>
      <c r="K892" s="960"/>
      <c r="L892" s="960"/>
      <c r="M892" s="960"/>
      <c r="N892" s="963"/>
      <c r="O892" s="963"/>
      <c r="P892" s="963"/>
      <c r="Q892" s="963"/>
      <c r="R892" s="963"/>
      <c r="S892" s="963"/>
      <c r="T892" s="963"/>
      <c r="U892" s="963"/>
      <c r="V892" s="963"/>
      <c r="W892" s="963"/>
      <c r="X892" s="963"/>
      <c r="Y892" s="963"/>
      <c r="Z892" s="963"/>
    </row>
    <row r="893" spans="1:26">
      <c r="A893" s="893"/>
      <c r="B893" s="963"/>
      <c r="C893" s="963"/>
      <c r="D893" s="780"/>
      <c r="E893" s="780"/>
      <c r="F893" s="963"/>
      <c r="G893" s="960"/>
      <c r="H893" s="893"/>
      <c r="I893" s="893"/>
      <c r="J893" s="893"/>
      <c r="K893" s="960"/>
      <c r="L893" s="960"/>
      <c r="M893" s="960"/>
      <c r="N893" s="963"/>
      <c r="O893" s="963"/>
      <c r="P893" s="963"/>
      <c r="Q893" s="963"/>
      <c r="R893" s="963"/>
      <c r="S893" s="963"/>
      <c r="T893" s="963"/>
      <c r="U893" s="963"/>
      <c r="V893" s="963"/>
      <c r="W893" s="963"/>
      <c r="X893" s="963"/>
      <c r="Y893" s="963"/>
      <c r="Z893" s="963"/>
    </row>
    <row r="894" spans="1:26">
      <c r="A894" s="893"/>
      <c r="B894" s="963"/>
      <c r="C894" s="963"/>
      <c r="D894" s="780"/>
      <c r="E894" s="780"/>
      <c r="F894" s="963"/>
      <c r="G894" s="960"/>
      <c r="H894" s="893"/>
      <c r="I894" s="893"/>
      <c r="J894" s="893"/>
      <c r="K894" s="960"/>
      <c r="L894" s="960"/>
      <c r="M894" s="960"/>
      <c r="N894" s="963"/>
      <c r="O894" s="963"/>
      <c r="P894" s="963"/>
      <c r="Q894" s="963"/>
      <c r="R894" s="963"/>
      <c r="S894" s="963"/>
      <c r="T894" s="963"/>
      <c r="U894" s="963"/>
      <c r="V894" s="963"/>
      <c r="W894" s="963"/>
      <c r="X894" s="963"/>
      <c r="Y894" s="963"/>
      <c r="Z894" s="963"/>
    </row>
    <row r="895" spans="1:26">
      <c r="A895" s="893"/>
      <c r="B895" s="963"/>
      <c r="C895" s="963"/>
      <c r="D895" s="780"/>
      <c r="E895" s="780"/>
      <c r="F895" s="963"/>
      <c r="G895" s="960"/>
      <c r="H895" s="893"/>
      <c r="I895" s="893"/>
      <c r="J895" s="893"/>
      <c r="K895" s="960"/>
      <c r="L895" s="960"/>
      <c r="M895" s="960"/>
      <c r="N895" s="963"/>
      <c r="O895" s="963"/>
      <c r="P895" s="963"/>
      <c r="Q895" s="963"/>
      <c r="R895" s="963"/>
      <c r="S895" s="963"/>
      <c r="T895" s="963"/>
      <c r="U895" s="963"/>
      <c r="V895" s="963"/>
      <c r="W895" s="963"/>
      <c r="X895" s="963"/>
      <c r="Y895" s="963"/>
      <c r="Z895" s="963"/>
    </row>
    <row r="896" spans="1:26">
      <c r="A896" s="893"/>
      <c r="B896" s="963"/>
      <c r="C896" s="963"/>
      <c r="D896" s="780"/>
      <c r="E896" s="780"/>
      <c r="F896" s="963"/>
      <c r="G896" s="960"/>
      <c r="H896" s="893"/>
      <c r="I896" s="893"/>
      <c r="J896" s="893"/>
      <c r="K896" s="960"/>
      <c r="L896" s="960"/>
      <c r="M896" s="960"/>
      <c r="N896" s="963"/>
      <c r="O896" s="963"/>
      <c r="P896" s="963"/>
      <c r="Q896" s="963"/>
      <c r="R896" s="963"/>
      <c r="S896" s="963"/>
      <c r="T896" s="963"/>
      <c r="U896" s="963"/>
      <c r="V896" s="963"/>
      <c r="W896" s="963"/>
      <c r="X896" s="963"/>
      <c r="Y896" s="963"/>
      <c r="Z896" s="963"/>
    </row>
    <row r="897" spans="1:26">
      <c r="A897" s="893"/>
      <c r="B897" s="963"/>
      <c r="C897" s="963"/>
      <c r="D897" s="780"/>
      <c r="E897" s="780"/>
      <c r="F897" s="963"/>
      <c r="G897" s="960"/>
      <c r="H897" s="893"/>
      <c r="I897" s="893"/>
      <c r="J897" s="893"/>
      <c r="K897" s="960"/>
      <c r="L897" s="960"/>
      <c r="M897" s="960"/>
      <c r="N897" s="963"/>
      <c r="O897" s="963"/>
      <c r="P897" s="963"/>
      <c r="Q897" s="963"/>
      <c r="R897" s="963"/>
      <c r="S897" s="963"/>
      <c r="T897" s="963"/>
      <c r="U897" s="963"/>
      <c r="V897" s="963"/>
      <c r="W897" s="963"/>
      <c r="X897" s="963"/>
      <c r="Y897" s="963"/>
      <c r="Z897" s="963"/>
    </row>
    <row r="898" spans="1:26">
      <c r="A898" s="893"/>
      <c r="B898" s="963"/>
      <c r="C898" s="963"/>
      <c r="D898" s="780"/>
      <c r="E898" s="780"/>
      <c r="F898" s="963"/>
      <c r="G898" s="960"/>
      <c r="H898" s="893"/>
      <c r="I898" s="893"/>
      <c r="J898" s="893"/>
      <c r="K898" s="960"/>
      <c r="L898" s="960"/>
      <c r="M898" s="960"/>
      <c r="N898" s="963"/>
      <c r="O898" s="963"/>
      <c r="P898" s="963"/>
      <c r="Q898" s="963"/>
      <c r="R898" s="963"/>
      <c r="S898" s="963"/>
      <c r="T898" s="963"/>
      <c r="U898" s="963"/>
      <c r="V898" s="963"/>
      <c r="W898" s="963"/>
      <c r="X898" s="963"/>
      <c r="Y898" s="963"/>
      <c r="Z898" s="963"/>
    </row>
    <row r="899" spans="1:26">
      <c r="A899" s="893"/>
      <c r="B899" s="963"/>
      <c r="C899" s="963"/>
      <c r="D899" s="780"/>
      <c r="E899" s="780"/>
      <c r="F899" s="963"/>
      <c r="G899" s="960"/>
      <c r="H899" s="893"/>
      <c r="I899" s="893"/>
      <c r="J899" s="893"/>
      <c r="K899" s="960"/>
      <c r="L899" s="960"/>
      <c r="M899" s="960"/>
      <c r="N899" s="963"/>
      <c r="O899" s="963"/>
      <c r="P899" s="963"/>
      <c r="Q899" s="963"/>
      <c r="R899" s="963"/>
      <c r="S899" s="963"/>
      <c r="T899" s="963"/>
      <c r="U899" s="963"/>
      <c r="V899" s="963"/>
      <c r="W899" s="963"/>
      <c r="X899" s="963"/>
      <c r="Y899" s="963"/>
      <c r="Z899" s="963"/>
    </row>
    <row r="900" spans="1:26">
      <c r="A900" s="893"/>
      <c r="B900" s="963"/>
      <c r="C900" s="963"/>
      <c r="D900" s="780"/>
      <c r="E900" s="780"/>
      <c r="F900" s="963"/>
      <c r="G900" s="960"/>
      <c r="H900" s="893"/>
      <c r="I900" s="893"/>
      <c r="J900" s="893"/>
      <c r="K900" s="960"/>
      <c r="L900" s="960"/>
      <c r="M900" s="960"/>
      <c r="N900" s="963"/>
      <c r="O900" s="963"/>
      <c r="P900" s="963"/>
      <c r="Q900" s="963"/>
      <c r="R900" s="963"/>
      <c r="S900" s="963"/>
      <c r="T900" s="963"/>
      <c r="U900" s="963"/>
      <c r="V900" s="963"/>
      <c r="W900" s="963"/>
      <c r="X900" s="963"/>
      <c r="Y900" s="963"/>
      <c r="Z900" s="963"/>
    </row>
    <row r="901" spans="1:26">
      <c r="A901" s="893"/>
      <c r="B901" s="963"/>
      <c r="C901" s="963"/>
      <c r="D901" s="780"/>
      <c r="E901" s="780"/>
      <c r="F901" s="963"/>
      <c r="G901" s="960"/>
      <c r="H901" s="893"/>
      <c r="I901" s="893"/>
      <c r="J901" s="893"/>
      <c r="K901" s="960"/>
      <c r="L901" s="960"/>
      <c r="M901" s="960"/>
      <c r="N901" s="963"/>
      <c r="O901" s="963"/>
      <c r="P901" s="963"/>
      <c r="Q901" s="963"/>
      <c r="R901" s="963"/>
      <c r="S901" s="963"/>
      <c r="T901" s="963"/>
      <c r="U901" s="963"/>
      <c r="V901" s="963"/>
      <c r="W901" s="963"/>
      <c r="X901" s="963"/>
      <c r="Y901" s="963"/>
      <c r="Z901" s="963"/>
    </row>
    <row r="902" spans="1:26">
      <c r="A902" s="893"/>
      <c r="B902" s="963"/>
      <c r="C902" s="963"/>
      <c r="D902" s="780"/>
      <c r="E902" s="780"/>
      <c r="F902" s="963"/>
      <c r="G902" s="960"/>
      <c r="H902" s="893"/>
      <c r="I902" s="893"/>
      <c r="J902" s="893"/>
      <c r="K902" s="960"/>
      <c r="L902" s="960"/>
      <c r="M902" s="960"/>
      <c r="N902" s="963"/>
      <c r="O902" s="963"/>
      <c r="P902" s="963"/>
      <c r="Q902" s="963"/>
      <c r="R902" s="963"/>
      <c r="S902" s="963"/>
      <c r="T902" s="963"/>
      <c r="U902" s="963"/>
      <c r="V902" s="963"/>
      <c r="W902" s="963"/>
      <c r="X902" s="963"/>
      <c r="Y902" s="963"/>
      <c r="Z902" s="963"/>
    </row>
    <row r="903" spans="1:26">
      <c r="A903" s="893"/>
      <c r="B903" s="963"/>
      <c r="C903" s="963"/>
      <c r="D903" s="780"/>
      <c r="E903" s="780"/>
      <c r="F903" s="963"/>
      <c r="G903" s="960"/>
      <c r="H903" s="893"/>
      <c r="I903" s="893"/>
      <c r="J903" s="893"/>
      <c r="K903" s="960"/>
      <c r="L903" s="960"/>
      <c r="M903" s="960"/>
      <c r="N903" s="963"/>
      <c r="O903" s="963"/>
      <c r="P903" s="963"/>
      <c r="Q903" s="963"/>
      <c r="R903" s="963"/>
      <c r="S903" s="963"/>
      <c r="T903" s="963"/>
      <c r="U903" s="963"/>
      <c r="V903" s="963"/>
      <c r="W903" s="963"/>
      <c r="X903" s="963"/>
      <c r="Y903" s="963"/>
      <c r="Z903" s="963"/>
    </row>
    <row r="904" spans="1:26">
      <c r="A904" s="893"/>
      <c r="B904" s="963"/>
      <c r="C904" s="963"/>
      <c r="D904" s="780"/>
      <c r="E904" s="780"/>
      <c r="F904" s="963"/>
      <c r="G904" s="960"/>
      <c r="H904" s="893"/>
      <c r="I904" s="893"/>
      <c r="J904" s="893"/>
      <c r="K904" s="960"/>
      <c r="L904" s="960"/>
      <c r="M904" s="960"/>
      <c r="N904" s="963"/>
      <c r="O904" s="963"/>
      <c r="P904" s="963"/>
      <c r="Q904" s="963"/>
      <c r="R904" s="963"/>
      <c r="S904" s="963"/>
      <c r="T904" s="963"/>
      <c r="U904" s="963"/>
      <c r="V904" s="963"/>
      <c r="W904" s="963"/>
      <c r="X904" s="963"/>
      <c r="Y904" s="963"/>
      <c r="Z904" s="963"/>
    </row>
    <row r="905" spans="1:26">
      <c r="A905" s="893"/>
      <c r="B905" s="963"/>
      <c r="C905" s="963"/>
      <c r="D905" s="780"/>
      <c r="E905" s="780"/>
      <c r="F905" s="963"/>
      <c r="G905" s="960"/>
      <c r="H905" s="893"/>
      <c r="I905" s="893"/>
      <c r="J905" s="893"/>
      <c r="K905" s="960"/>
      <c r="L905" s="960"/>
      <c r="M905" s="960"/>
      <c r="N905" s="963"/>
      <c r="O905" s="963"/>
      <c r="P905" s="963"/>
      <c r="Q905" s="963"/>
      <c r="R905" s="963"/>
      <c r="S905" s="963"/>
      <c r="T905" s="963"/>
      <c r="U905" s="963"/>
      <c r="V905" s="963"/>
      <c r="W905" s="963"/>
      <c r="X905" s="963"/>
      <c r="Y905" s="963"/>
      <c r="Z905" s="963"/>
    </row>
    <row r="906" spans="1:26">
      <c r="A906" s="893"/>
      <c r="B906" s="963"/>
      <c r="C906" s="963"/>
      <c r="D906" s="780"/>
      <c r="E906" s="780"/>
      <c r="F906" s="963"/>
      <c r="G906" s="960"/>
      <c r="H906" s="893"/>
      <c r="I906" s="893"/>
      <c r="J906" s="893"/>
      <c r="K906" s="960"/>
      <c r="L906" s="960"/>
      <c r="M906" s="960"/>
      <c r="N906" s="963"/>
      <c r="O906" s="963"/>
      <c r="P906" s="963"/>
      <c r="Q906" s="963"/>
      <c r="R906" s="963"/>
      <c r="S906" s="963"/>
      <c r="T906" s="963"/>
      <c r="U906" s="963"/>
      <c r="V906" s="963"/>
      <c r="W906" s="963"/>
      <c r="X906" s="963"/>
      <c r="Y906" s="963"/>
      <c r="Z906" s="963"/>
    </row>
    <row r="907" spans="1:26">
      <c r="A907" s="893"/>
      <c r="B907" s="963"/>
      <c r="C907" s="963"/>
      <c r="D907" s="780"/>
      <c r="E907" s="780"/>
      <c r="F907" s="963"/>
      <c r="G907" s="960"/>
      <c r="H907" s="893"/>
      <c r="I907" s="893"/>
      <c r="J907" s="893"/>
      <c r="K907" s="960"/>
      <c r="L907" s="960"/>
      <c r="M907" s="960"/>
      <c r="N907" s="963"/>
      <c r="O907" s="963"/>
      <c r="P907" s="963"/>
      <c r="Q907" s="963"/>
      <c r="R907" s="963"/>
      <c r="S907" s="963"/>
      <c r="T907" s="963"/>
      <c r="U907" s="963"/>
      <c r="V907" s="963"/>
      <c r="W907" s="963"/>
      <c r="X907" s="963"/>
      <c r="Y907" s="963"/>
      <c r="Z907" s="963"/>
    </row>
    <row r="908" spans="1:26">
      <c r="A908" s="893"/>
      <c r="B908" s="963"/>
      <c r="C908" s="963"/>
      <c r="D908" s="780"/>
      <c r="E908" s="780"/>
      <c r="F908" s="963"/>
      <c r="G908" s="960"/>
      <c r="H908" s="893"/>
      <c r="I908" s="893"/>
      <c r="J908" s="893"/>
      <c r="K908" s="960"/>
      <c r="L908" s="960"/>
      <c r="M908" s="960"/>
      <c r="N908" s="963"/>
      <c r="O908" s="963"/>
      <c r="P908" s="963"/>
      <c r="Q908" s="963"/>
      <c r="R908" s="963"/>
      <c r="S908" s="963"/>
      <c r="T908" s="963"/>
      <c r="U908" s="963"/>
      <c r="V908" s="963"/>
      <c r="W908" s="963"/>
      <c r="X908" s="963"/>
      <c r="Y908" s="963"/>
      <c r="Z908" s="963"/>
    </row>
    <row r="909" spans="1:26">
      <c r="A909" s="893"/>
      <c r="B909" s="963"/>
      <c r="C909" s="963"/>
      <c r="D909" s="780"/>
      <c r="E909" s="780"/>
      <c r="F909" s="963"/>
      <c r="G909" s="960"/>
      <c r="H909" s="893"/>
      <c r="I909" s="893"/>
      <c r="J909" s="893"/>
      <c r="K909" s="960"/>
      <c r="L909" s="960"/>
      <c r="M909" s="960"/>
      <c r="N909" s="963"/>
      <c r="O909" s="963"/>
      <c r="P909" s="963"/>
      <c r="Q909" s="963"/>
      <c r="R909" s="963"/>
      <c r="S909" s="963"/>
      <c r="T909" s="963"/>
      <c r="U909" s="963"/>
      <c r="V909" s="963"/>
      <c r="W909" s="963"/>
      <c r="X909" s="963"/>
      <c r="Y909" s="963"/>
      <c r="Z909" s="963"/>
    </row>
    <row r="910" spans="1:26">
      <c r="A910" s="893"/>
      <c r="B910" s="963"/>
      <c r="C910" s="963"/>
      <c r="D910" s="780"/>
      <c r="E910" s="780"/>
      <c r="F910" s="963"/>
      <c r="G910" s="960"/>
      <c r="H910" s="893"/>
      <c r="I910" s="893"/>
      <c r="J910" s="893"/>
      <c r="K910" s="960"/>
      <c r="L910" s="960"/>
      <c r="M910" s="960"/>
      <c r="N910" s="963"/>
      <c r="O910" s="963"/>
      <c r="P910" s="963"/>
      <c r="Q910" s="963"/>
      <c r="R910" s="963"/>
      <c r="S910" s="963"/>
      <c r="T910" s="963"/>
      <c r="U910" s="963"/>
      <c r="V910" s="963"/>
      <c r="W910" s="963"/>
      <c r="X910" s="963"/>
      <c r="Y910" s="963"/>
      <c r="Z910" s="963"/>
    </row>
    <row r="911" spans="1:26">
      <c r="A911" s="893"/>
      <c r="B911" s="963"/>
      <c r="C911" s="963"/>
      <c r="D911" s="780"/>
      <c r="E911" s="780"/>
      <c r="F911" s="963"/>
      <c r="G911" s="960"/>
      <c r="H911" s="893"/>
      <c r="I911" s="893"/>
      <c r="J911" s="893"/>
      <c r="K911" s="960"/>
      <c r="L911" s="960"/>
      <c r="M911" s="960"/>
      <c r="N911" s="963"/>
      <c r="O911" s="963"/>
      <c r="P911" s="963"/>
      <c r="Q911" s="963"/>
      <c r="R911" s="963"/>
      <c r="S911" s="963"/>
      <c r="T911" s="963"/>
      <c r="U911" s="963"/>
      <c r="V911" s="963"/>
      <c r="W911" s="963"/>
      <c r="X911" s="963"/>
      <c r="Y911" s="963"/>
      <c r="Z911" s="963"/>
    </row>
    <row r="912" spans="1:26">
      <c r="A912" s="893"/>
      <c r="B912" s="963"/>
      <c r="C912" s="963"/>
      <c r="D912" s="780"/>
      <c r="E912" s="780"/>
      <c r="F912" s="963"/>
      <c r="G912" s="960"/>
      <c r="H912" s="893"/>
      <c r="I912" s="893"/>
      <c r="J912" s="893"/>
      <c r="K912" s="960"/>
      <c r="L912" s="960"/>
      <c r="M912" s="960"/>
      <c r="N912" s="963"/>
      <c r="O912" s="963"/>
      <c r="P912" s="963"/>
      <c r="Q912" s="963"/>
      <c r="R912" s="963"/>
      <c r="S912" s="963"/>
      <c r="T912" s="963"/>
      <c r="U912" s="963"/>
      <c r="V912" s="963"/>
      <c r="W912" s="963"/>
      <c r="X912" s="963"/>
      <c r="Y912" s="963"/>
      <c r="Z912" s="963"/>
    </row>
    <row r="913" spans="1:26">
      <c r="A913" s="893"/>
      <c r="B913" s="963"/>
      <c r="C913" s="963"/>
      <c r="D913" s="780"/>
      <c r="E913" s="780"/>
      <c r="F913" s="963"/>
      <c r="G913" s="960"/>
      <c r="H913" s="893"/>
      <c r="I913" s="893"/>
      <c r="J913" s="893"/>
      <c r="K913" s="960"/>
      <c r="L913" s="960"/>
      <c r="M913" s="960"/>
      <c r="N913" s="963"/>
      <c r="O913" s="963"/>
      <c r="P913" s="963"/>
      <c r="Q913" s="963"/>
      <c r="R913" s="963"/>
      <c r="S913" s="963"/>
      <c r="T913" s="963"/>
      <c r="U913" s="963"/>
      <c r="V913" s="963"/>
      <c r="W913" s="963"/>
      <c r="X913" s="963"/>
      <c r="Y913" s="963"/>
      <c r="Z913" s="963"/>
    </row>
    <row r="914" spans="1:26">
      <c r="A914" s="893"/>
      <c r="B914" s="963"/>
      <c r="C914" s="963"/>
      <c r="D914" s="780"/>
      <c r="E914" s="780"/>
      <c r="F914" s="963"/>
      <c r="G914" s="960"/>
      <c r="H914" s="893"/>
      <c r="I914" s="893"/>
      <c r="J914" s="893"/>
      <c r="K914" s="960"/>
      <c r="L914" s="960"/>
      <c r="M914" s="960"/>
      <c r="N914" s="963"/>
      <c r="O914" s="963"/>
      <c r="P914" s="963"/>
      <c r="Q914" s="963"/>
      <c r="R914" s="963"/>
      <c r="S914" s="963"/>
      <c r="T914" s="963"/>
      <c r="U914" s="963"/>
      <c r="V914" s="963"/>
      <c r="W914" s="963"/>
      <c r="X914" s="963"/>
      <c r="Y914" s="963"/>
      <c r="Z914" s="963"/>
    </row>
    <row r="915" spans="1:26">
      <c r="A915" s="893"/>
      <c r="B915" s="963"/>
      <c r="C915" s="963"/>
      <c r="D915" s="780"/>
      <c r="E915" s="780"/>
      <c r="F915" s="963"/>
      <c r="G915" s="960"/>
      <c r="H915" s="893"/>
      <c r="I915" s="893"/>
      <c r="J915" s="893"/>
      <c r="K915" s="960"/>
      <c r="L915" s="960"/>
      <c r="M915" s="960"/>
      <c r="N915" s="963"/>
      <c r="O915" s="963"/>
      <c r="P915" s="963"/>
      <c r="Q915" s="963"/>
      <c r="R915" s="963"/>
      <c r="S915" s="963"/>
      <c r="T915" s="963"/>
      <c r="U915" s="963"/>
      <c r="V915" s="963"/>
      <c r="W915" s="963"/>
      <c r="X915" s="963"/>
      <c r="Y915" s="963"/>
      <c r="Z915" s="963"/>
    </row>
    <row r="916" spans="1:26">
      <c r="A916" s="893"/>
      <c r="B916" s="963"/>
      <c r="C916" s="963"/>
      <c r="D916" s="780"/>
      <c r="E916" s="780"/>
      <c r="F916" s="963"/>
      <c r="G916" s="960"/>
      <c r="H916" s="893"/>
      <c r="I916" s="893"/>
      <c r="J916" s="893"/>
      <c r="K916" s="960"/>
      <c r="L916" s="960"/>
      <c r="M916" s="960"/>
      <c r="N916" s="963"/>
      <c r="O916" s="963"/>
      <c r="P916" s="963"/>
      <c r="Q916" s="963"/>
      <c r="R916" s="963"/>
      <c r="S916" s="963"/>
      <c r="T916" s="963"/>
      <c r="U916" s="963"/>
      <c r="V916" s="963"/>
      <c r="W916" s="963"/>
      <c r="X916" s="963"/>
      <c r="Y916" s="963"/>
      <c r="Z916" s="963"/>
    </row>
    <row r="917" spans="1:26">
      <c r="A917" s="893"/>
      <c r="B917" s="963"/>
      <c r="C917" s="963"/>
      <c r="D917" s="780"/>
      <c r="E917" s="780"/>
      <c r="F917" s="963"/>
      <c r="G917" s="960"/>
      <c r="H917" s="893"/>
      <c r="I917" s="893"/>
      <c r="J917" s="893"/>
      <c r="K917" s="960"/>
      <c r="L917" s="960"/>
      <c r="M917" s="960"/>
      <c r="N917" s="963"/>
      <c r="O917" s="963"/>
      <c r="P917" s="963"/>
      <c r="Q917" s="963"/>
      <c r="R917" s="963"/>
      <c r="S917" s="963"/>
      <c r="T917" s="963"/>
      <c r="U917" s="963"/>
      <c r="V917" s="963"/>
      <c r="W917" s="963"/>
      <c r="X917" s="963"/>
      <c r="Y917" s="963"/>
      <c r="Z917" s="963"/>
    </row>
    <row r="918" spans="1:26">
      <c r="A918" s="893"/>
      <c r="B918" s="963"/>
      <c r="C918" s="963"/>
      <c r="D918" s="780"/>
      <c r="E918" s="780"/>
      <c r="F918" s="963"/>
      <c r="G918" s="960"/>
      <c r="H918" s="893"/>
      <c r="I918" s="893"/>
      <c r="J918" s="893"/>
      <c r="K918" s="960"/>
      <c r="L918" s="960"/>
      <c r="M918" s="960"/>
      <c r="N918" s="963"/>
      <c r="O918" s="963"/>
      <c r="P918" s="963"/>
      <c r="Q918" s="963"/>
      <c r="R918" s="963"/>
      <c r="S918" s="963"/>
      <c r="T918" s="963"/>
      <c r="U918" s="963"/>
      <c r="V918" s="963"/>
      <c r="W918" s="963"/>
      <c r="X918" s="963"/>
      <c r="Y918" s="963"/>
      <c r="Z918" s="963"/>
    </row>
    <row r="919" spans="1:26">
      <c r="A919" s="893"/>
      <c r="B919" s="963"/>
      <c r="C919" s="963"/>
      <c r="D919" s="780"/>
      <c r="E919" s="780"/>
      <c r="F919" s="963"/>
      <c r="G919" s="960"/>
      <c r="H919" s="893"/>
      <c r="I919" s="893"/>
      <c r="J919" s="893"/>
      <c r="K919" s="960"/>
      <c r="L919" s="960"/>
      <c r="M919" s="960"/>
      <c r="N919" s="963"/>
      <c r="O919" s="963"/>
      <c r="P919" s="963"/>
      <c r="Q919" s="963"/>
      <c r="R919" s="963"/>
      <c r="S919" s="963"/>
      <c r="T919" s="963"/>
      <c r="U919" s="963"/>
      <c r="V919" s="963"/>
      <c r="W919" s="963"/>
      <c r="X919" s="963"/>
      <c r="Y919" s="963"/>
      <c r="Z919" s="963"/>
    </row>
    <row r="920" spans="1:26">
      <c r="A920" s="893"/>
      <c r="B920" s="963"/>
      <c r="C920" s="963"/>
      <c r="D920" s="780"/>
      <c r="E920" s="780"/>
      <c r="F920" s="963"/>
      <c r="G920" s="960"/>
      <c r="H920" s="893"/>
      <c r="I920" s="893"/>
      <c r="J920" s="893"/>
      <c r="K920" s="960"/>
      <c r="L920" s="960"/>
      <c r="M920" s="960"/>
      <c r="N920" s="963"/>
      <c r="O920" s="963"/>
      <c r="P920" s="963"/>
      <c r="Q920" s="963"/>
      <c r="R920" s="963"/>
      <c r="S920" s="963"/>
      <c r="T920" s="963"/>
      <c r="U920" s="963"/>
      <c r="V920" s="963"/>
      <c r="W920" s="963"/>
      <c r="X920" s="963"/>
      <c r="Y920" s="963"/>
      <c r="Z920" s="963"/>
    </row>
    <row r="921" spans="1:26">
      <c r="A921" s="893"/>
      <c r="B921" s="963"/>
      <c r="C921" s="963"/>
      <c r="D921" s="780"/>
      <c r="E921" s="780"/>
      <c r="F921" s="963"/>
      <c r="G921" s="960"/>
      <c r="H921" s="893"/>
      <c r="I921" s="893"/>
      <c r="J921" s="893"/>
      <c r="K921" s="960"/>
      <c r="L921" s="960"/>
      <c r="M921" s="960"/>
      <c r="N921" s="963"/>
      <c r="O921" s="963"/>
      <c r="P921" s="963"/>
      <c r="Q921" s="963"/>
      <c r="R921" s="963"/>
      <c r="S921" s="963"/>
      <c r="T921" s="963"/>
      <c r="U921" s="963"/>
      <c r="V921" s="963"/>
      <c r="W921" s="963"/>
      <c r="X921" s="963"/>
      <c r="Y921" s="963"/>
      <c r="Z921" s="963"/>
    </row>
    <row r="922" spans="1:26">
      <c r="A922" s="893"/>
      <c r="B922" s="963"/>
      <c r="C922" s="963"/>
      <c r="D922" s="780"/>
      <c r="E922" s="780"/>
      <c r="F922" s="963"/>
      <c r="G922" s="960"/>
      <c r="H922" s="893"/>
      <c r="I922" s="893"/>
      <c r="J922" s="893"/>
      <c r="K922" s="960"/>
      <c r="L922" s="960"/>
      <c r="M922" s="960"/>
      <c r="N922" s="963"/>
      <c r="O922" s="963"/>
      <c r="P922" s="963"/>
      <c r="Q922" s="963"/>
      <c r="R922" s="963"/>
      <c r="S922" s="963"/>
      <c r="T922" s="963"/>
      <c r="U922" s="963"/>
      <c r="V922" s="963"/>
      <c r="W922" s="963"/>
      <c r="X922" s="963"/>
      <c r="Y922" s="963"/>
      <c r="Z922" s="963"/>
    </row>
    <row r="923" spans="1:26">
      <c r="A923" s="893"/>
      <c r="B923" s="963"/>
      <c r="C923" s="963"/>
      <c r="D923" s="780"/>
      <c r="E923" s="780"/>
      <c r="F923" s="963"/>
      <c r="G923" s="960"/>
      <c r="H923" s="893"/>
      <c r="I923" s="893"/>
      <c r="J923" s="893"/>
      <c r="K923" s="960"/>
      <c r="L923" s="960"/>
      <c r="M923" s="960"/>
      <c r="N923" s="963"/>
      <c r="O923" s="963"/>
      <c r="P923" s="963"/>
      <c r="Q923" s="963"/>
      <c r="R923" s="963"/>
      <c r="S923" s="963"/>
      <c r="T923" s="963"/>
      <c r="U923" s="963"/>
      <c r="V923" s="963"/>
      <c r="W923" s="963"/>
      <c r="X923" s="963"/>
      <c r="Y923" s="963"/>
      <c r="Z923" s="963"/>
    </row>
    <row r="924" spans="1:26">
      <c r="A924" s="893"/>
      <c r="B924" s="963"/>
      <c r="C924" s="963"/>
      <c r="D924" s="780"/>
      <c r="E924" s="780"/>
      <c r="F924" s="963"/>
      <c r="G924" s="960"/>
      <c r="H924" s="893"/>
      <c r="I924" s="893"/>
      <c r="J924" s="893"/>
      <c r="K924" s="960"/>
      <c r="L924" s="960"/>
      <c r="M924" s="960"/>
      <c r="N924" s="963"/>
      <c r="O924" s="963"/>
      <c r="P924" s="963"/>
      <c r="Q924" s="963"/>
      <c r="R924" s="963"/>
      <c r="S924" s="963"/>
      <c r="T924" s="963"/>
      <c r="U924" s="963"/>
      <c r="V924" s="963"/>
      <c r="W924" s="963"/>
      <c r="X924" s="963"/>
      <c r="Y924" s="963"/>
      <c r="Z924" s="963"/>
    </row>
    <row r="925" spans="1:26">
      <c r="A925" s="893"/>
      <c r="B925" s="963"/>
      <c r="C925" s="963"/>
      <c r="D925" s="780"/>
      <c r="E925" s="780"/>
      <c r="F925" s="963"/>
      <c r="G925" s="960"/>
      <c r="H925" s="893"/>
      <c r="I925" s="893"/>
      <c r="J925" s="893"/>
      <c r="K925" s="960"/>
      <c r="L925" s="960"/>
      <c r="M925" s="960"/>
      <c r="N925" s="963"/>
      <c r="O925" s="963"/>
      <c r="P925" s="963"/>
      <c r="Q925" s="963"/>
      <c r="R925" s="963"/>
      <c r="S925" s="963"/>
      <c r="T925" s="963"/>
      <c r="U925" s="963"/>
      <c r="V925" s="963"/>
      <c r="W925" s="963"/>
      <c r="X925" s="963"/>
      <c r="Y925" s="963"/>
      <c r="Z925" s="963"/>
    </row>
    <row r="926" spans="1:26">
      <c r="A926" s="893"/>
      <c r="B926" s="963"/>
      <c r="C926" s="963"/>
      <c r="D926" s="780"/>
      <c r="E926" s="780"/>
      <c r="F926" s="963"/>
      <c r="G926" s="960"/>
      <c r="H926" s="893"/>
      <c r="I926" s="893"/>
      <c r="J926" s="893"/>
      <c r="K926" s="960"/>
      <c r="L926" s="960"/>
      <c r="M926" s="960"/>
      <c r="N926" s="963"/>
      <c r="O926" s="963"/>
      <c r="P926" s="963"/>
      <c r="Q926" s="963"/>
      <c r="R926" s="963"/>
      <c r="S926" s="963"/>
      <c r="T926" s="963"/>
      <c r="U926" s="963"/>
      <c r="V926" s="963"/>
      <c r="W926" s="963"/>
      <c r="X926" s="963"/>
      <c r="Y926" s="963"/>
      <c r="Z926" s="963"/>
    </row>
    <row r="927" spans="1:26">
      <c r="A927" s="893"/>
      <c r="B927" s="963"/>
      <c r="C927" s="963"/>
      <c r="D927" s="780"/>
      <c r="E927" s="780"/>
      <c r="F927" s="963"/>
      <c r="G927" s="960"/>
      <c r="H927" s="893"/>
      <c r="I927" s="893"/>
      <c r="J927" s="893"/>
      <c r="K927" s="960"/>
      <c r="L927" s="960"/>
      <c r="M927" s="960"/>
      <c r="N927" s="963"/>
      <c r="O927" s="963"/>
      <c r="P927" s="963"/>
      <c r="Q927" s="963"/>
      <c r="R927" s="963"/>
      <c r="S927" s="963"/>
      <c r="T927" s="963"/>
      <c r="U927" s="963"/>
      <c r="V927" s="963"/>
      <c r="W927" s="963"/>
      <c r="X927" s="963"/>
      <c r="Y927" s="963"/>
      <c r="Z927" s="963"/>
    </row>
    <row r="928" spans="1:26">
      <c r="A928" s="893"/>
      <c r="B928" s="963"/>
      <c r="C928" s="963"/>
      <c r="D928" s="780"/>
      <c r="E928" s="780"/>
      <c r="F928" s="963"/>
      <c r="G928" s="960"/>
      <c r="H928" s="893"/>
      <c r="I928" s="893"/>
      <c r="J928" s="893"/>
      <c r="K928" s="960"/>
      <c r="L928" s="960"/>
      <c r="M928" s="960"/>
      <c r="N928" s="963"/>
      <c r="O928" s="963"/>
      <c r="P928" s="963"/>
      <c r="Q928" s="963"/>
      <c r="R928" s="963"/>
      <c r="S928" s="963"/>
      <c r="T928" s="963"/>
      <c r="U928" s="963"/>
      <c r="V928" s="963"/>
      <c r="W928" s="963"/>
      <c r="X928" s="963"/>
      <c r="Y928" s="963"/>
      <c r="Z928" s="963"/>
    </row>
    <row r="929" spans="1:26">
      <c r="A929" s="893"/>
      <c r="B929" s="963"/>
      <c r="C929" s="963"/>
      <c r="D929" s="780"/>
      <c r="E929" s="780"/>
      <c r="F929" s="963"/>
      <c r="G929" s="960"/>
      <c r="H929" s="893"/>
      <c r="I929" s="893"/>
      <c r="J929" s="893"/>
      <c r="K929" s="960"/>
      <c r="L929" s="960"/>
      <c r="M929" s="960"/>
      <c r="N929" s="963"/>
      <c r="O929" s="963"/>
      <c r="P929" s="963"/>
      <c r="Q929" s="963"/>
      <c r="R929" s="963"/>
      <c r="S929" s="963"/>
      <c r="T929" s="963"/>
      <c r="U929" s="963"/>
      <c r="V929" s="963"/>
      <c r="W929" s="963"/>
      <c r="X929" s="963"/>
      <c r="Y929" s="963"/>
      <c r="Z929" s="963"/>
    </row>
    <row r="930" spans="1:26">
      <c r="A930" s="893"/>
      <c r="B930" s="963"/>
      <c r="C930" s="963"/>
      <c r="D930" s="780"/>
      <c r="E930" s="780"/>
      <c r="F930" s="963"/>
      <c r="G930" s="960"/>
      <c r="H930" s="893"/>
      <c r="I930" s="893"/>
      <c r="J930" s="893"/>
      <c r="K930" s="960"/>
      <c r="L930" s="960"/>
      <c r="M930" s="960"/>
      <c r="N930" s="963"/>
      <c r="O930" s="963"/>
      <c r="P930" s="963"/>
      <c r="Q930" s="963"/>
      <c r="R930" s="963"/>
      <c r="S930" s="963"/>
      <c r="T930" s="963"/>
      <c r="U930" s="963"/>
      <c r="V930" s="963"/>
      <c r="W930" s="963"/>
      <c r="X930" s="963"/>
      <c r="Y930" s="963"/>
      <c r="Z930" s="963"/>
    </row>
    <row r="931" spans="1:26">
      <c r="A931" s="893"/>
      <c r="B931" s="963"/>
      <c r="C931" s="963"/>
      <c r="D931" s="780"/>
      <c r="E931" s="780"/>
      <c r="F931" s="963"/>
      <c r="G931" s="960"/>
      <c r="H931" s="893"/>
      <c r="I931" s="893"/>
      <c r="J931" s="893"/>
      <c r="K931" s="960"/>
      <c r="L931" s="960"/>
      <c r="M931" s="960"/>
      <c r="N931" s="963"/>
      <c r="O931" s="963"/>
      <c r="P931" s="963"/>
      <c r="Q931" s="963"/>
      <c r="R931" s="963"/>
      <c r="S931" s="963"/>
      <c r="T931" s="963"/>
      <c r="U931" s="963"/>
      <c r="V931" s="963"/>
      <c r="W931" s="963"/>
      <c r="X931" s="963"/>
      <c r="Y931" s="963"/>
      <c r="Z931" s="963"/>
    </row>
    <row r="932" spans="1:26">
      <c r="A932" s="893"/>
      <c r="B932" s="963"/>
      <c r="C932" s="963"/>
      <c r="D932" s="780"/>
      <c r="E932" s="780"/>
      <c r="F932" s="963"/>
      <c r="G932" s="960"/>
      <c r="H932" s="893"/>
      <c r="I932" s="893"/>
      <c r="J932" s="893"/>
      <c r="K932" s="960"/>
      <c r="L932" s="960"/>
      <c r="M932" s="960"/>
      <c r="N932" s="963"/>
      <c r="O932" s="963"/>
      <c r="P932" s="963"/>
      <c r="Q932" s="963"/>
      <c r="R932" s="963"/>
      <c r="S932" s="963"/>
      <c r="T932" s="963"/>
      <c r="U932" s="963"/>
      <c r="V932" s="963"/>
      <c r="W932" s="963"/>
      <c r="X932" s="963"/>
      <c r="Y932" s="963"/>
      <c r="Z932" s="963"/>
    </row>
    <row r="933" spans="1:26">
      <c r="A933" s="893"/>
      <c r="B933" s="963"/>
      <c r="C933" s="963"/>
      <c r="D933" s="780"/>
      <c r="E933" s="780"/>
      <c r="F933" s="963"/>
      <c r="G933" s="960"/>
      <c r="H933" s="893"/>
      <c r="I933" s="893"/>
      <c r="J933" s="893"/>
      <c r="K933" s="960"/>
      <c r="L933" s="960"/>
      <c r="M933" s="960"/>
      <c r="N933" s="963"/>
      <c r="O933" s="963"/>
      <c r="P933" s="963"/>
      <c r="Q933" s="963"/>
      <c r="R933" s="963"/>
      <c r="S933" s="963"/>
      <c r="T933" s="963"/>
      <c r="U933" s="963"/>
      <c r="V933" s="963"/>
      <c r="W933" s="963"/>
      <c r="X933" s="963"/>
      <c r="Y933" s="963"/>
      <c r="Z933" s="963"/>
    </row>
    <row r="934" spans="1:26">
      <c r="A934" s="893"/>
      <c r="B934" s="963"/>
      <c r="C934" s="963"/>
      <c r="D934" s="780"/>
      <c r="E934" s="780"/>
      <c r="F934" s="963"/>
      <c r="G934" s="960"/>
      <c r="H934" s="893"/>
      <c r="I934" s="893"/>
      <c r="J934" s="893"/>
      <c r="K934" s="960"/>
      <c r="L934" s="960"/>
      <c r="M934" s="960"/>
      <c r="N934" s="963"/>
      <c r="O934" s="963"/>
      <c r="P934" s="963"/>
      <c r="Q934" s="963"/>
      <c r="R934" s="963"/>
      <c r="S934" s="963"/>
      <c r="T934" s="963"/>
      <c r="U934" s="963"/>
      <c r="V934" s="963"/>
      <c r="W934" s="963"/>
      <c r="X934" s="963"/>
      <c r="Y934" s="963"/>
      <c r="Z934" s="963"/>
    </row>
    <row r="935" spans="1:26">
      <c r="A935" s="893"/>
      <c r="B935" s="963"/>
      <c r="C935" s="963"/>
      <c r="D935" s="780"/>
      <c r="E935" s="780"/>
      <c r="F935" s="963"/>
      <c r="G935" s="960"/>
      <c r="H935" s="893"/>
      <c r="I935" s="893"/>
      <c r="J935" s="893"/>
      <c r="K935" s="960"/>
      <c r="L935" s="960"/>
      <c r="M935" s="960"/>
      <c r="N935" s="963"/>
      <c r="O935" s="963"/>
      <c r="P935" s="963"/>
      <c r="Q935" s="963"/>
      <c r="R935" s="963"/>
      <c r="S935" s="963"/>
      <c r="T935" s="963"/>
      <c r="U935" s="963"/>
      <c r="V935" s="963"/>
      <c r="W935" s="963"/>
      <c r="X935" s="963"/>
      <c r="Y935" s="963"/>
      <c r="Z935" s="963"/>
    </row>
    <row r="936" spans="1:26">
      <c r="A936" s="893"/>
      <c r="B936" s="963"/>
      <c r="C936" s="963"/>
      <c r="D936" s="780"/>
      <c r="E936" s="780"/>
      <c r="F936" s="963"/>
      <c r="G936" s="960"/>
      <c r="H936" s="893"/>
      <c r="I936" s="893"/>
      <c r="J936" s="893"/>
      <c r="K936" s="960"/>
      <c r="L936" s="960"/>
      <c r="M936" s="960"/>
      <c r="N936" s="963"/>
      <c r="O936" s="963"/>
      <c r="P936" s="963"/>
      <c r="Q936" s="963"/>
      <c r="R936" s="963"/>
      <c r="S936" s="963"/>
      <c r="T936" s="963"/>
      <c r="U936" s="963"/>
      <c r="V936" s="963"/>
      <c r="W936" s="963"/>
      <c r="X936" s="963"/>
      <c r="Y936" s="963"/>
      <c r="Z936" s="963"/>
    </row>
    <row r="937" spans="1:26">
      <c r="A937" s="893"/>
      <c r="B937" s="963"/>
      <c r="C937" s="963"/>
      <c r="D937" s="780"/>
      <c r="E937" s="780"/>
      <c r="F937" s="963"/>
      <c r="G937" s="960"/>
      <c r="H937" s="893"/>
      <c r="I937" s="893"/>
      <c r="J937" s="893"/>
      <c r="K937" s="960"/>
      <c r="L937" s="960"/>
      <c r="M937" s="960"/>
      <c r="N937" s="963"/>
      <c r="O937" s="963"/>
      <c r="P937" s="963"/>
      <c r="Q937" s="963"/>
      <c r="R937" s="963"/>
      <c r="S937" s="963"/>
      <c r="T937" s="963"/>
      <c r="U937" s="963"/>
      <c r="V937" s="963"/>
      <c r="W937" s="963"/>
      <c r="X937" s="963"/>
      <c r="Y937" s="963"/>
      <c r="Z937" s="963"/>
    </row>
    <row r="938" spans="1:26">
      <c r="A938" s="893"/>
      <c r="B938" s="963"/>
      <c r="C938" s="963"/>
      <c r="D938" s="780"/>
      <c r="E938" s="780"/>
      <c r="F938" s="963"/>
      <c r="G938" s="960"/>
      <c r="H938" s="893"/>
      <c r="I938" s="893"/>
      <c r="J938" s="893"/>
      <c r="K938" s="960"/>
      <c r="L938" s="960"/>
      <c r="M938" s="960"/>
      <c r="N938" s="963"/>
      <c r="O938" s="963"/>
      <c r="P938" s="963"/>
      <c r="Q938" s="963"/>
      <c r="R938" s="963"/>
      <c r="S938" s="963"/>
      <c r="T938" s="963"/>
      <c r="U938" s="963"/>
      <c r="V938" s="963"/>
      <c r="W938" s="963"/>
      <c r="X938" s="963"/>
      <c r="Y938" s="963"/>
      <c r="Z938" s="963"/>
    </row>
    <row r="939" spans="1:26">
      <c r="A939" s="893"/>
      <c r="B939" s="963"/>
      <c r="C939" s="963"/>
      <c r="D939" s="780"/>
      <c r="E939" s="780"/>
      <c r="F939" s="963"/>
      <c r="G939" s="960"/>
      <c r="H939" s="893"/>
      <c r="I939" s="893"/>
      <c r="J939" s="893"/>
      <c r="K939" s="960"/>
      <c r="L939" s="960"/>
      <c r="M939" s="960"/>
      <c r="N939" s="963"/>
      <c r="O939" s="963"/>
      <c r="P939" s="963"/>
      <c r="Q939" s="963"/>
      <c r="R939" s="963"/>
      <c r="S939" s="963"/>
      <c r="T939" s="963"/>
      <c r="U939" s="963"/>
      <c r="V939" s="963"/>
      <c r="W939" s="963"/>
      <c r="X939" s="963"/>
      <c r="Y939" s="963"/>
      <c r="Z939" s="963"/>
    </row>
    <row r="940" spans="1:26">
      <c r="A940" s="893"/>
      <c r="B940" s="963"/>
      <c r="C940" s="963"/>
      <c r="D940" s="780"/>
      <c r="E940" s="780"/>
      <c r="F940" s="963"/>
      <c r="G940" s="960"/>
      <c r="H940" s="893"/>
      <c r="I940" s="893"/>
      <c r="J940" s="893"/>
      <c r="K940" s="960"/>
      <c r="L940" s="960"/>
      <c r="M940" s="960"/>
      <c r="N940" s="963"/>
      <c r="O940" s="963"/>
      <c r="P940" s="963"/>
      <c r="Q940" s="963"/>
      <c r="R940" s="963"/>
      <c r="S940" s="963"/>
      <c r="T940" s="963"/>
      <c r="U940" s="963"/>
      <c r="V940" s="963"/>
      <c r="W940" s="963"/>
      <c r="X940" s="963"/>
      <c r="Y940" s="963"/>
      <c r="Z940" s="963"/>
    </row>
    <row r="941" spans="1:26">
      <c r="A941" s="893"/>
      <c r="B941" s="963"/>
      <c r="C941" s="963"/>
      <c r="D941" s="780"/>
      <c r="E941" s="780"/>
      <c r="F941" s="963"/>
      <c r="G941" s="960"/>
      <c r="H941" s="893"/>
      <c r="I941" s="893"/>
      <c r="J941" s="893"/>
      <c r="K941" s="960"/>
      <c r="L941" s="960"/>
      <c r="M941" s="960"/>
      <c r="N941" s="963"/>
      <c r="O941" s="963"/>
      <c r="P941" s="963"/>
      <c r="Q941" s="963"/>
      <c r="R941" s="963"/>
      <c r="S941" s="963"/>
      <c r="T941" s="963"/>
      <c r="U941" s="963"/>
      <c r="V941" s="963"/>
      <c r="W941" s="963"/>
      <c r="X941" s="963"/>
      <c r="Y941" s="963"/>
      <c r="Z941" s="963"/>
    </row>
    <row r="942" spans="1:26">
      <c r="A942" s="893"/>
      <c r="B942" s="963"/>
      <c r="C942" s="963"/>
      <c r="D942" s="780"/>
      <c r="E942" s="780"/>
      <c r="F942" s="963"/>
      <c r="G942" s="960"/>
      <c r="H942" s="893"/>
      <c r="I942" s="893"/>
      <c r="J942" s="893"/>
      <c r="K942" s="960"/>
      <c r="L942" s="960"/>
      <c r="M942" s="960"/>
      <c r="N942" s="963"/>
      <c r="O942" s="963"/>
      <c r="P942" s="963"/>
      <c r="Q942" s="963"/>
      <c r="R942" s="963"/>
      <c r="S942" s="963"/>
      <c r="T942" s="963"/>
      <c r="U942" s="963"/>
      <c r="V942" s="963"/>
      <c r="W942" s="963"/>
      <c r="X942" s="963"/>
      <c r="Y942" s="963"/>
      <c r="Z942" s="963"/>
    </row>
    <row r="943" spans="1:26">
      <c r="A943" s="893"/>
      <c r="B943" s="963"/>
      <c r="C943" s="963"/>
      <c r="D943" s="780"/>
      <c r="E943" s="780"/>
      <c r="F943" s="963"/>
      <c r="G943" s="960"/>
      <c r="H943" s="893"/>
      <c r="I943" s="893"/>
      <c r="J943" s="893"/>
      <c r="K943" s="960"/>
      <c r="L943" s="960"/>
      <c r="M943" s="960"/>
      <c r="N943" s="963"/>
      <c r="O943" s="963"/>
      <c r="P943" s="963"/>
      <c r="Q943" s="963"/>
      <c r="R943" s="963"/>
      <c r="S943" s="963"/>
      <c r="T943" s="963"/>
      <c r="U943" s="963"/>
      <c r="V943" s="963"/>
      <c r="W943" s="963"/>
      <c r="X943" s="963"/>
      <c r="Y943" s="963"/>
      <c r="Z943" s="963"/>
    </row>
    <row r="944" spans="1:26">
      <c r="A944" s="893"/>
      <c r="B944" s="963"/>
      <c r="C944" s="963"/>
      <c r="D944" s="780"/>
      <c r="E944" s="780"/>
      <c r="F944" s="963"/>
      <c r="G944" s="960"/>
      <c r="H944" s="893"/>
      <c r="I944" s="893"/>
      <c r="J944" s="893"/>
      <c r="K944" s="960"/>
      <c r="L944" s="960"/>
      <c r="M944" s="960"/>
      <c r="N944" s="963"/>
      <c r="O944" s="963"/>
      <c r="P944" s="963"/>
      <c r="Q944" s="963"/>
      <c r="R944" s="963"/>
      <c r="S944" s="963"/>
      <c r="T944" s="963"/>
      <c r="U944" s="963"/>
      <c r="V944" s="963"/>
      <c r="W944" s="963"/>
      <c r="X944" s="963"/>
      <c r="Y944" s="963"/>
      <c r="Z944" s="963"/>
    </row>
    <row r="945" spans="1:26">
      <c r="A945" s="893"/>
      <c r="B945" s="963"/>
      <c r="C945" s="963"/>
      <c r="D945" s="780"/>
      <c r="E945" s="780"/>
      <c r="F945" s="963"/>
      <c r="G945" s="960"/>
      <c r="H945" s="893"/>
      <c r="I945" s="893"/>
      <c r="J945" s="893"/>
      <c r="K945" s="960"/>
      <c r="L945" s="960"/>
      <c r="M945" s="960"/>
      <c r="N945" s="963"/>
      <c r="O945" s="963"/>
      <c r="P945" s="963"/>
      <c r="Q945" s="963"/>
      <c r="R945" s="963"/>
      <c r="S945" s="963"/>
      <c r="T945" s="963"/>
      <c r="U945" s="963"/>
      <c r="V945" s="963"/>
      <c r="W945" s="963"/>
      <c r="X945" s="963"/>
      <c r="Y945" s="963"/>
      <c r="Z945" s="963"/>
    </row>
    <row r="946" spans="1:26">
      <c r="A946" s="893"/>
      <c r="B946" s="963"/>
      <c r="C946" s="963"/>
      <c r="D946" s="780"/>
      <c r="E946" s="780"/>
      <c r="F946" s="963"/>
      <c r="G946" s="960"/>
      <c r="H946" s="893"/>
      <c r="I946" s="893"/>
      <c r="J946" s="893"/>
      <c r="K946" s="960"/>
      <c r="L946" s="960"/>
      <c r="M946" s="960"/>
      <c r="N946" s="963"/>
      <c r="O946" s="963"/>
      <c r="P946" s="963"/>
      <c r="Q946" s="963"/>
      <c r="R946" s="963"/>
      <c r="S946" s="963"/>
      <c r="T946" s="963"/>
      <c r="U946" s="963"/>
      <c r="V946" s="963"/>
      <c r="W946" s="963"/>
      <c r="X946" s="963"/>
      <c r="Y946" s="963"/>
      <c r="Z946" s="963"/>
    </row>
    <row r="947" spans="1:26">
      <c r="A947" s="893"/>
      <c r="B947" s="963"/>
      <c r="C947" s="963"/>
      <c r="D947" s="780"/>
      <c r="E947" s="780"/>
      <c r="F947" s="963"/>
      <c r="G947" s="960"/>
      <c r="H947" s="893"/>
      <c r="I947" s="893"/>
      <c r="J947" s="893"/>
      <c r="K947" s="960"/>
      <c r="L947" s="960"/>
      <c r="M947" s="960"/>
      <c r="N947" s="963"/>
      <c r="O947" s="963"/>
      <c r="P947" s="963"/>
      <c r="Q947" s="963"/>
      <c r="R947" s="963"/>
      <c r="S947" s="963"/>
      <c r="T947" s="963"/>
      <c r="U947" s="963"/>
      <c r="V947" s="963"/>
      <c r="W947" s="963"/>
      <c r="X947" s="963"/>
      <c r="Y947" s="963"/>
      <c r="Z947" s="963"/>
    </row>
    <row r="948" spans="1:26">
      <c r="A948" s="893"/>
      <c r="B948" s="963"/>
      <c r="C948" s="963"/>
      <c r="D948" s="780"/>
      <c r="E948" s="780"/>
      <c r="F948" s="963"/>
      <c r="G948" s="960"/>
      <c r="H948" s="893"/>
      <c r="I948" s="893"/>
      <c r="J948" s="893"/>
      <c r="K948" s="960"/>
      <c r="L948" s="960"/>
      <c r="M948" s="960"/>
      <c r="N948" s="963"/>
      <c r="O948" s="963"/>
      <c r="P948" s="963"/>
      <c r="Q948" s="963"/>
      <c r="R948" s="963"/>
      <c r="S948" s="963"/>
      <c r="T948" s="963"/>
      <c r="U948" s="963"/>
      <c r="V948" s="963"/>
      <c r="W948" s="963"/>
      <c r="X948" s="963"/>
      <c r="Y948" s="963"/>
      <c r="Z948" s="963"/>
    </row>
    <row r="949" spans="1:26">
      <c r="A949" s="893"/>
      <c r="B949" s="963"/>
      <c r="C949" s="963"/>
      <c r="D949" s="780"/>
      <c r="E949" s="780"/>
      <c r="F949" s="963"/>
      <c r="G949" s="960"/>
      <c r="H949" s="893"/>
      <c r="I949" s="893"/>
      <c r="J949" s="893"/>
      <c r="K949" s="960"/>
      <c r="L949" s="960"/>
      <c r="M949" s="960"/>
      <c r="N949" s="963"/>
      <c r="O949" s="963"/>
      <c r="P949" s="963"/>
      <c r="Q949" s="963"/>
      <c r="R949" s="963"/>
      <c r="S949" s="963"/>
      <c r="T949" s="963"/>
      <c r="U949" s="963"/>
      <c r="V949" s="963"/>
      <c r="W949" s="963"/>
      <c r="X949" s="963"/>
      <c r="Y949" s="963"/>
      <c r="Z949" s="963"/>
    </row>
    <row r="950" spans="1:26">
      <c r="A950" s="893"/>
      <c r="B950" s="963"/>
      <c r="C950" s="963"/>
      <c r="D950" s="780"/>
      <c r="E950" s="780"/>
      <c r="F950" s="963"/>
      <c r="G950" s="960"/>
      <c r="H950" s="893"/>
      <c r="I950" s="893"/>
      <c r="J950" s="893"/>
      <c r="K950" s="960"/>
      <c r="L950" s="960"/>
      <c r="M950" s="960"/>
      <c r="N950" s="963"/>
      <c r="O950" s="963"/>
      <c r="P950" s="963"/>
      <c r="Q950" s="963"/>
      <c r="R950" s="963"/>
      <c r="S950" s="963"/>
      <c r="T950" s="963"/>
      <c r="U950" s="963"/>
      <c r="V950" s="963"/>
      <c r="W950" s="963"/>
      <c r="X950" s="963"/>
      <c r="Y950" s="963"/>
      <c r="Z950" s="963"/>
    </row>
    <row r="951" spans="1:26">
      <c r="A951" s="893"/>
      <c r="B951" s="963"/>
      <c r="C951" s="963"/>
      <c r="D951" s="780"/>
      <c r="E951" s="780"/>
      <c r="F951" s="963"/>
      <c r="G951" s="960"/>
      <c r="H951" s="893"/>
      <c r="I951" s="893"/>
      <c r="J951" s="893"/>
      <c r="K951" s="960"/>
      <c r="L951" s="960"/>
      <c r="M951" s="960"/>
      <c r="N951" s="963"/>
      <c r="O951" s="963"/>
      <c r="P951" s="963"/>
      <c r="Q951" s="963"/>
      <c r="R951" s="963"/>
      <c r="S951" s="963"/>
      <c r="T951" s="963"/>
      <c r="U951" s="963"/>
      <c r="V951" s="963"/>
      <c r="W951" s="963"/>
      <c r="X951" s="963"/>
      <c r="Y951" s="963"/>
      <c r="Z951" s="963"/>
    </row>
    <row r="952" spans="1:26">
      <c r="A952" s="893"/>
      <c r="B952" s="963"/>
      <c r="C952" s="963"/>
      <c r="D952" s="780"/>
      <c r="E952" s="780"/>
      <c r="F952" s="963"/>
      <c r="G952" s="960"/>
      <c r="H952" s="893"/>
      <c r="I952" s="893"/>
      <c r="J952" s="893"/>
      <c r="K952" s="960"/>
      <c r="L952" s="960"/>
      <c r="M952" s="960"/>
      <c r="N952" s="963"/>
      <c r="O952" s="963"/>
      <c r="P952" s="963"/>
      <c r="Q952" s="963"/>
      <c r="R952" s="963"/>
      <c r="S952" s="963"/>
      <c r="T952" s="963"/>
      <c r="U952" s="963"/>
      <c r="V952" s="963"/>
      <c r="W952" s="963"/>
      <c r="X952" s="963"/>
      <c r="Y952" s="963"/>
      <c r="Z952" s="963"/>
    </row>
    <row r="953" spans="1:26">
      <c r="A953" s="893"/>
      <c r="B953" s="963"/>
      <c r="C953" s="963"/>
      <c r="D953" s="780"/>
      <c r="E953" s="780"/>
      <c r="F953" s="963"/>
      <c r="G953" s="960"/>
      <c r="H953" s="893"/>
      <c r="I953" s="893"/>
      <c r="J953" s="893"/>
      <c r="K953" s="960"/>
      <c r="L953" s="960"/>
      <c r="M953" s="960"/>
      <c r="N953" s="963"/>
      <c r="O953" s="963"/>
      <c r="P953" s="963"/>
      <c r="Q953" s="963"/>
      <c r="R953" s="963"/>
      <c r="S953" s="963"/>
      <c r="T953" s="963"/>
      <c r="U953" s="963"/>
      <c r="V953" s="963"/>
      <c r="W953" s="963"/>
      <c r="X953" s="963"/>
      <c r="Y953" s="963"/>
      <c r="Z953" s="963"/>
    </row>
    <row r="954" spans="1:26">
      <c r="A954" s="893"/>
      <c r="B954" s="963"/>
      <c r="C954" s="963"/>
      <c r="D954" s="780"/>
      <c r="E954" s="780"/>
      <c r="F954" s="963"/>
      <c r="G954" s="960"/>
      <c r="H954" s="893"/>
      <c r="I954" s="893"/>
      <c r="J954" s="893"/>
      <c r="K954" s="960"/>
      <c r="L954" s="960"/>
      <c r="M954" s="960"/>
      <c r="N954" s="963"/>
      <c r="O954" s="963"/>
      <c r="P954" s="963"/>
      <c r="Q954" s="963"/>
      <c r="R954" s="963"/>
      <c r="S954" s="963"/>
      <c r="T954" s="963"/>
      <c r="U954" s="963"/>
      <c r="V954" s="963"/>
      <c r="W954" s="963"/>
      <c r="X954" s="963"/>
      <c r="Y954" s="963"/>
      <c r="Z954" s="963"/>
    </row>
    <row r="955" spans="1:26">
      <c r="A955" s="893"/>
      <c r="B955" s="963"/>
      <c r="C955" s="963"/>
      <c r="D955" s="780"/>
      <c r="E955" s="780"/>
      <c r="F955" s="963"/>
      <c r="G955" s="960"/>
      <c r="H955" s="893"/>
      <c r="I955" s="893"/>
      <c r="J955" s="893"/>
      <c r="K955" s="960"/>
      <c r="L955" s="960"/>
      <c r="M955" s="960"/>
      <c r="N955" s="963"/>
      <c r="O955" s="963"/>
      <c r="P955" s="963"/>
      <c r="Q955" s="963"/>
      <c r="R955" s="963"/>
      <c r="S955" s="963"/>
      <c r="T955" s="963"/>
      <c r="U955" s="963"/>
      <c r="V955" s="963"/>
      <c r="W955" s="963"/>
      <c r="X955" s="963"/>
      <c r="Y955" s="963"/>
      <c r="Z955" s="963"/>
    </row>
    <row r="956" spans="1:26">
      <c r="A956" s="893"/>
      <c r="B956" s="963"/>
      <c r="C956" s="963"/>
      <c r="D956" s="780"/>
      <c r="E956" s="780"/>
      <c r="F956" s="963"/>
      <c r="G956" s="960"/>
      <c r="H956" s="893"/>
      <c r="I956" s="893"/>
      <c r="J956" s="893"/>
      <c r="K956" s="960"/>
      <c r="L956" s="960"/>
      <c r="M956" s="960"/>
      <c r="N956" s="963"/>
      <c r="O956" s="963"/>
      <c r="P956" s="963"/>
      <c r="Q956" s="963"/>
      <c r="R956" s="963"/>
      <c r="S956" s="963"/>
      <c r="T956" s="963"/>
      <c r="U956" s="963"/>
      <c r="V956" s="963"/>
      <c r="W956" s="963"/>
      <c r="X956" s="963"/>
      <c r="Y956" s="963"/>
      <c r="Z956" s="963"/>
    </row>
    <row r="957" spans="1:26">
      <c r="A957" s="893"/>
      <c r="B957" s="963"/>
      <c r="C957" s="963"/>
      <c r="D957" s="780"/>
      <c r="E957" s="780"/>
      <c r="F957" s="963"/>
      <c r="G957" s="960"/>
      <c r="H957" s="893"/>
      <c r="I957" s="893"/>
      <c r="J957" s="893"/>
      <c r="K957" s="960"/>
      <c r="L957" s="960"/>
      <c r="M957" s="960"/>
      <c r="N957" s="963"/>
      <c r="O957" s="963"/>
      <c r="P957" s="963"/>
      <c r="Q957" s="963"/>
      <c r="R957" s="963"/>
      <c r="S957" s="963"/>
      <c r="T957" s="963"/>
      <c r="U957" s="963"/>
      <c r="V957" s="963"/>
      <c r="W957" s="963"/>
      <c r="X957" s="963"/>
      <c r="Y957" s="963"/>
      <c r="Z957" s="963"/>
    </row>
    <row r="958" spans="1:26">
      <c r="A958" s="893"/>
      <c r="B958" s="963"/>
      <c r="C958" s="963"/>
      <c r="D958" s="780"/>
      <c r="E958" s="780"/>
      <c r="F958" s="963"/>
      <c r="G958" s="960"/>
      <c r="H958" s="893"/>
      <c r="I958" s="893"/>
      <c r="J958" s="893"/>
      <c r="K958" s="960"/>
      <c r="L958" s="960"/>
      <c r="M958" s="960"/>
      <c r="N958" s="963"/>
      <c r="O958" s="963"/>
      <c r="P958" s="963"/>
      <c r="Q958" s="963"/>
      <c r="R958" s="963"/>
      <c r="S958" s="963"/>
      <c r="T958" s="963"/>
      <c r="U958" s="963"/>
      <c r="V958" s="963"/>
      <c r="W958" s="963"/>
      <c r="X958" s="963"/>
      <c r="Y958" s="963"/>
      <c r="Z958" s="963"/>
    </row>
    <row r="959" spans="1:26">
      <c r="A959" s="893"/>
      <c r="B959" s="963"/>
      <c r="C959" s="963"/>
      <c r="D959" s="780"/>
      <c r="E959" s="780"/>
      <c r="F959" s="963"/>
      <c r="G959" s="960"/>
      <c r="H959" s="893"/>
      <c r="I959" s="893"/>
      <c r="J959" s="893"/>
      <c r="K959" s="960"/>
      <c r="L959" s="960"/>
      <c r="M959" s="960"/>
      <c r="N959" s="963"/>
      <c r="O959" s="963"/>
      <c r="P959" s="963"/>
      <c r="Q959" s="963"/>
      <c r="R959" s="963"/>
      <c r="S959" s="963"/>
      <c r="T959" s="963"/>
      <c r="U959" s="963"/>
      <c r="V959" s="963"/>
      <c r="W959" s="963"/>
      <c r="X959" s="963"/>
      <c r="Y959" s="963"/>
      <c r="Z959" s="963"/>
    </row>
    <row r="960" spans="1:26">
      <c r="A960" s="893"/>
      <c r="B960" s="963"/>
      <c r="C960" s="963"/>
      <c r="D960" s="780"/>
      <c r="E960" s="780"/>
      <c r="F960" s="963"/>
      <c r="G960" s="960"/>
      <c r="H960" s="893"/>
      <c r="I960" s="893"/>
      <c r="J960" s="893"/>
      <c r="K960" s="960"/>
      <c r="L960" s="960"/>
      <c r="M960" s="960"/>
      <c r="N960" s="963"/>
      <c r="O960" s="963"/>
      <c r="P960" s="963"/>
      <c r="Q960" s="963"/>
      <c r="R960" s="963"/>
      <c r="S960" s="963"/>
      <c r="T960" s="963"/>
      <c r="U960" s="963"/>
      <c r="V960" s="963"/>
      <c r="W960" s="963"/>
      <c r="X960" s="963"/>
      <c r="Y960" s="963"/>
      <c r="Z960" s="963"/>
    </row>
    <row r="961" spans="1:26">
      <c r="A961" s="893"/>
      <c r="B961" s="963"/>
      <c r="C961" s="963"/>
      <c r="D961" s="780"/>
      <c r="E961" s="780"/>
      <c r="F961" s="963"/>
      <c r="G961" s="960"/>
      <c r="H961" s="893"/>
      <c r="I961" s="893"/>
      <c r="J961" s="893"/>
      <c r="K961" s="960"/>
      <c r="L961" s="960"/>
      <c r="M961" s="960"/>
      <c r="N961" s="963"/>
      <c r="O961" s="963"/>
      <c r="P961" s="963"/>
      <c r="Q961" s="963"/>
      <c r="R961" s="963"/>
      <c r="S961" s="963"/>
      <c r="T961" s="963"/>
      <c r="U961" s="963"/>
      <c r="V961" s="963"/>
      <c r="W961" s="963"/>
      <c r="X961" s="963"/>
      <c r="Y961" s="963"/>
      <c r="Z961" s="963"/>
    </row>
    <row r="962" spans="1:26">
      <c r="A962" s="893"/>
      <c r="B962" s="963"/>
      <c r="C962" s="963"/>
      <c r="D962" s="780"/>
      <c r="E962" s="780"/>
      <c r="F962" s="963"/>
      <c r="G962" s="960"/>
      <c r="H962" s="893"/>
      <c r="I962" s="893"/>
      <c r="J962" s="893"/>
      <c r="K962" s="960"/>
      <c r="L962" s="960"/>
      <c r="M962" s="960"/>
      <c r="N962" s="963"/>
      <c r="O962" s="963"/>
      <c r="P962" s="963"/>
      <c r="Q962" s="963"/>
      <c r="R962" s="963"/>
      <c r="S962" s="963"/>
      <c r="T962" s="963"/>
      <c r="U962" s="963"/>
      <c r="V962" s="963"/>
      <c r="W962" s="963"/>
      <c r="X962" s="963"/>
      <c r="Y962" s="963"/>
      <c r="Z962" s="963"/>
    </row>
    <row r="963" spans="1:26">
      <c r="A963" s="893"/>
      <c r="B963" s="963"/>
      <c r="C963" s="963"/>
      <c r="D963" s="780"/>
      <c r="E963" s="780"/>
      <c r="F963" s="963"/>
      <c r="G963" s="960"/>
      <c r="H963" s="893"/>
      <c r="I963" s="893"/>
      <c r="J963" s="893"/>
      <c r="K963" s="960"/>
      <c r="L963" s="960"/>
      <c r="M963" s="960"/>
      <c r="N963" s="963"/>
      <c r="O963" s="963"/>
      <c r="P963" s="963"/>
      <c r="Q963" s="963"/>
      <c r="R963" s="963"/>
      <c r="S963" s="963"/>
      <c r="T963" s="963"/>
      <c r="U963" s="963"/>
      <c r="V963" s="963"/>
      <c r="W963" s="963"/>
      <c r="X963" s="963"/>
      <c r="Y963" s="963"/>
      <c r="Z963" s="963"/>
    </row>
    <row r="964" spans="1:26">
      <c r="A964" s="893"/>
      <c r="B964" s="963"/>
      <c r="C964" s="963"/>
      <c r="D964" s="780"/>
      <c r="E964" s="780"/>
      <c r="F964" s="963"/>
      <c r="G964" s="960"/>
      <c r="H964" s="893"/>
      <c r="I964" s="893"/>
      <c r="J964" s="893"/>
      <c r="K964" s="960"/>
      <c r="L964" s="960"/>
      <c r="M964" s="960"/>
      <c r="N964" s="963"/>
      <c r="O964" s="963"/>
      <c r="P964" s="963"/>
      <c r="Q964" s="963"/>
      <c r="R964" s="963"/>
      <c r="S964" s="963"/>
      <c r="T964" s="963"/>
      <c r="U964" s="963"/>
      <c r="V964" s="963"/>
      <c r="W964" s="963"/>
      <c r="X964" s="963"/>
      <c r="Y964" s="963"/>
      <c r="Z964" s="963"/>
    </row>
    <row r="965" spans="1:26">
      <c r="A965" s="893"/>
      <c r="B965" s="963"/>
      <c r="C965" s="963"/>
      <c r="D965" s="780"/>
      <c r="E965" s="780"/>
      <c r="F965" s="963"/>
      <c r="G965" s="960"/>
      <c r="H965" s="893"/>
      <c r="I965" s="893"/>
      <c r="J965" s="893"/>
      <c r="K965" s="960"/>
      <c r="L965" s="960"/>
      <c r="M965" s="960"/>
      <c r="N965" s="963"/>
      <c r="O965" s="963"/>
      <c r="P965" s="963"/>
      <c r="Q965" s="963"/>
      <c r="R965" s="963"/>
      <c r="S965" s="963"/>
      <c r="T965" s="963"/>
      <c r="U965" s="963"/>
      <c r="V965" s="963"/>
      <c r="W965" s="963"/>
      <c r="X965" s="963"/>
      <c r="Y965" s="963"/>
      <c r="Z965" s="963"/>
    </row>
    <row r="966" spans="1:26">
      <c r="A966" s="893"/>
      <c r="B966" s="963"/>
      <c r="C966" s="963"/>
      <c r="D966" s="780"/>
      <c r="E966" s="780"/>
      <c r="F966" s="963"/>
      <c r="G966" s="960"/>
      <c r="H966" s="893"/>
      <c r="I966" s="893"/>
      <c r="J966" s="893"/>
      <c r="K966" s="960"/>
      <c r="L966" s="960"/>
      <c r="M966" s="960"/>
      <c r="N966" s="963"/>
      <c r="O966" s="963"/>
      <c r="P966" s="963"/>
      <c r="Q966" s="963"/>
      <c r="R966" s="963"/>
      <c r="S966" s="963"/>
      <c r="T966" s="963"/>
      <c r="U966" s="963"/>
      <c r="V966" s="963"/>
      <c r="W966" s="963"/>
      <c r="X966" s="963"/>
      <c r="Y966" s="963"/>
      <c r="Z966" s="963"/>
    </row>
    <row r="967" spans="1:26">
      <c r="A967" s="893"/>
      <c r="B967" s="963"/>
      <c r="C967" s="963"/>
      <c r="D967" s="780"/>
      <c r="E967" s="780"/>
      <c r="F967" s="963"/>
      <c r="G967" s="960"/>
      <c r="H967" s="893"/>
      <c r="I967" s="893"/>
      <c r="J967" s="893"/>
      <c r="K967" s="960"/>
      <c r="L967" s="960"/>
      <c r="M967" s="960"/>
      <c r="N967" s="963"/>
      <c r="O967" s="963"/>
      <c r="P967" s="963"/>
      <c r="Q967" s="963"/>
      <c r="R967" s="963"/>
      <c r="S967" s="963"/>
      <c r="T967" s="963"/>
      <c r="U967" s="963"/>
      <c r="V967" s="963"/>
      <c r="W967" s="963"/>
      <c r="X967" s="963"/>
      <c r="Y967" s="963"/>
      <c r="Z967" s="963"/>
    </row>
    <row r="968" spans="1:26">
      <c r="A968" s="893"/>
      <c r="B968" s="963"/>
      <c r="C968" s="963"/>
      <c r="D968" s="780"/>
      <c r="E968" s="780"/>
      <c r="F968" s="963"/>
      <c r="G968" s="960"/>
      <c r="H968" s="893"/>
      <c r="I968" s="893"/>
      <c r="J968" s="893"/>
      <c r="K968" s="960"/>
      <c r="L968" s="960"/>
      <c r="M968" s="960"/>
      <c r="N968" s="963"/>
      <c r="O968" s="963"/>
      <c r="P968" s="963"/>
      <c r="Q968" s="963"/>
      <c r="R968" s="963"/>
      <c r="S968" s="963"/>
      <c r="T968" s="963"/>
      <c r="U968" s="963"/>
      <c r="V968" s="963"/>
      <c r="W968" s="963"/>
      <c r="X968" s="963"/>
      <c r="Y968" s="963"/>
      <c r="Z968" s="963"/>
    </row>
    <row r="969" spans="1:26">
      <c r="A969" s="893"/>
      <c r="B969" s="963"/>
      <c r="C969" s="963"/>
      <c r="D969" s="780"/>
      <c r="E969" s="780"/>
      <c r="F969" s="963"/>
      <c r="G969" s="960"/>
      <c r="H969" s="893"/>
      <c r="I969" s="893"/>
      <c r="J969" s="893"/>
      <c r="K969" s="960"/>
      <c r="L969" s="960"/>
      <c r="M969" s="960"/>
      <c r="N969" s="963"/>
      <c r="O969" s="963"/>
      <c r="P969" s="963"/>
      <c r="Q969" s="963"/>
      <c r="R969" s="963"/>
      <c r="S969" s="963"/>
      <c r="T969" s="963"/>
      <c r="U969" s="963"/>
      <c r="V969" s="963"/>
      <c r="W969" s="963"/>
      <c r="X969" s="963"/>
      <c r="Y969" s="963"/>
      <c r="Z969" s="963"/>
    </row>
    <row r="970" spans="1:26">
      <c r="A970" s="893"/>
      <c r="B970" s="963"/>
      <c r="C970" s="963"/>
      <c r="D970" s="780"/>
      <c r="E970" s="780"/>
      <c r="F970" s="963"/>
      <c r="G970" s="960"/>
      <c r="H970" s="893"/>
      <c r="I970" s="893"/>
      <c r="J970" s="893"/>
      <c r="K970" s="960"/>
      <c r="L970" s="960"/>
      <c r="M970" s="960"/>
      <c r="N970" s="963"/>
      <c r="O970" s="963"/>
      <c r="P970" s="963"/>
      <c r="Q970" s="963"/>
      <c r="R970" s="963"/>
      <c r="S970" s="963"/>
      <c r="T970" s="963"/>
      <c r="U970" s="963"/>
      <c r="V970" s="963"/>
      <c r="W970" s="963"/>
      <c r="X970" s="963"/>
      <c r="Y970" s="963"/>
      <c r="Z970" s="963"/>
    </row>
    <row r="971" spans="1:26">
      <c r="A971" s="893"/>
      <c r="B971" s="963"/>
      <c r="C971" s="963"/>
      <c r="D971" s="780"/>
      <c r="E971" s="780"/>
      <c r="F971" s="963"/>
      <c r="G971" s="960"/>
      <c r="H971" s="893"/>
      <c r="I971" s="893"/>
      <c r="J971" s="893"/>
      <c r="K971" s="960"/>
      <c r="L971" s="960"/>
      <c r="M971" s="960"/>
      <c r="N971" s="963"/>
      <c r="O971" s="963"/>
      <c r="P971" s="963"/>
      <c r="Q971" s="963"/>
      <c r="R971" s="963"/>
      <c r="S971" s="963"/>
      <c r="T971" s="963"/>
      <c r="U971" s="963"/>
      <c r="V971" s="963"/>
      <c r="W971" s="963"/>
      <c r="X971" s="963"/>
      <c r="Y971" s="963"/>
      <c r="Z971" s="963"/>
    </row>
    <row r="972" spans="1:26">
      <c r="A972" s="893"/>
      <c r="B972" s="963"/>
      <c r="C972" s="963"/>
      <c r="D972" s="780"/>
      <c r="E972" s="780"/>
      <c r="F972" s="963"/>
      <c r="G972" s="960"/>
      <c r="H972" s="893"/>
      <c r="I972" s="893"/>
      <c r="J972" s="893"/>
      <c r="K972" s="960"/>
      <c r="L972" s="960"/>
      <c r="M972" s="960"/>
      <c r="N972" s="963"/>
      <c r="O972" s="963"/>
      <c r="P972" s="963"/>
      <c r="Q972" s="963"/>
      <c r="R972" s="963"/>
      <c r="S972" s="963"/>
      <c r="T972" s="963"/>
      <c r="U972" s="963"/>
      <c r="V972" s="963"/>
      <c r="W972" s="963"/>
      <c r="X972" s="963"/>
      <c r="Y972" s="963"/>
      <c r="Z972" s="963"/>
    </row>
    <row r="973" spans="1:26">
      <c r="A973" s="893"/>
      <c r="B973" s="963"/>
      <c r="C973" s="963"/>
      <c r="D973" s="780"/>
      <c r="E973" s="780"/>
      <c r="F973" s="963"/>
      <c r="G973" s="960"/>
      <c r="H973" s="893"/>
      <c r="I973" s="893"/>
      <c r="J973" s="893"/>
      <c r="K973" s="960"/>
      <c r="L973" s="960"/>
      <c r="M973" s="960"/>
      <c r="N973" s="963"/>
      <c r="O973" s="963"/>
      <c r="P973" s="963"/>
      <c r="Q973" s="963"/>
      <c r="R973" s="963"/>
      <c r="S973" s="963"/>
      <c r="T973" s="963"/>
      <c r="U973" s="963"/>
      <c r="V973" s="963"/>
      <c r="W973" s="963"/>
      <c r="X973" s="963"/>
      <c r="Y973" s="963"/>
      <c r="Z973" s="963"/>
    </row>
    <row r="974" spans="1:26">
      <c r="A974" s="893"/>
      <c r="B974" s="963"/>
      <c r="C974" s="963"/>
      <c r="D974" s="780"/>
      <c r="E974" s="780"/>
      <c r="F974" s="963"/>
      <c r="G974" s="960"/>
      <c r="H974" s="893"/>
      <c r="I974" s="893"/>
      <c r="J974" s="893"/>
      <c r="K974" s="960"/>
      <c r="L974" s="960"/>
      <c r="M974" s="960"/>
      <c r="N974" s="963"/>
      <c r="O974" s="963"/>
      <c r="P974" s="963"/>
      <c r="Q974" s="963"/>
      <c r="R974" s="963"/>
      <c r="S974" s="963"/>
      <c r="T974" s="963"/>
      <c r="U974" s="963"/>
      <c r="V974" s="963"/>
      <c r="W974" s="963"/>
      <c r="X974" s="963"/>
      <c r="Y974" s="963"/>
      <c r="Z974" s="963"/>
    </row>
    <row r="975" spans="1:26">
      <c r="A975" s="893"/>
      <c r="B975" s="963"/>
      <c r="C975" s="963"/>
      <c r="D975" s="780"/>
      <c r="E975" s="780"/>
      <c r="F975" s="963"/>
      <c r="G975" s="960"/>
      <c r="H975" s="893"/>
      <c r="I975" s="893"/>
      <c r="J975" s="893"/>
      <c r="K975" s="960"/>
      <c r="L975" s="960"/>
      <c r="M975" s="960"/>
      <c r="N975" s="963"/>
      <c r="O975" s="963"/>
      <c r="P975" s="963"/>
      <c r="Q975" s="963"/>
      <c r="R975" s="963"/>
      <c r="S975" s="963"/>
      <c r="T975" s="963"/>
      <c r="U975" s="963"/>
      <c r="V975" s="963"/>
      <c r="W975" s="963"/>
      <c r="X975" s="963"/>
      <c r="Y975" s="963"/>
      <c r="Z975" s="963"/>
    </row>
    <row r="976" spans="1:26">
      <c r="A976" s="893"/>
      <c r="B976" s="963"/>
      <c r="C976" s="963"/>
      <c r="D976" s="780"/>
      <c r="E976" s="780"/>
      <c r="F976" s="963"/>
      <c r="G976" s="960"/>
      <c r="H976" s="893"/>
      <c r="I976" s="893"/>
      <c r="J976" s="893"/>
      <c r="K976" s="960"/>
      <c r="L976" s="960"/>
      <c r="M976" s="960"/>
      <c r="N976" s="963"/>
      <c r="O976" s="963"/>
      <c r="P976" s="963"/>
      <c r="Q976" s="963"/>
      <c r="R976" s="963"/>
      <c r="S976" s="963"/>
      <c r="T976" s="963"/>
      <c r="U976" s="963"/>
      <c r="V976" s="963"/>
      <c r="W976" s="963"/>
      <c r="X976" s="963"/>
      <c r="Y976" s="963"/>
      <c r="Z976" s="963"/>
    </row>
    <row r="977" spans="1:26">
      <c r="A977" s="893"/>
      <c r="B977" s="963"/>
      <c r="C977" s="963"/>
      <c r="D977" s="780"/>
      <c r="E977" s="780"/>
      <c r="F977" s="963"/>
      <c r="G977" s="960"/>
      <c r="H977" s="893"/>
      <c r="I977" s="893"/>
      <c r="J977" s="893"/>
      <c r="K977" s="960"/>
      <c r="L977" s="960"/>
      <c r="M977" s="960"/>
      <c r="N977" s="963"/>
      <c r="O977" s="963"/>
      <c r="P977" s="963"/>
      <c r="Q977" s="963"/>
      <c r="R977" s="963"/>
      <c r="S977" s="963"/>
      <c r="T977" s="963"/>
      <c r="U977" s="963"/>
      <c r="V977" s="963"/>
      <c r="W977" s="963"/>
      <c r="X977" s="963"/>
      <c r="Y977" s="963"/>
      <c r="Z977" s="963"/>
    </row>
    <row r="978" spans="1:26">
      <c r="A978" s="893"/>
      <c r="B978" s="963"/>
      <c r="C978" s="963"/>
      <c r="D978" s="780"/>
      <c r="E978" s="780"/>
      <c r="F978" s="963"/>
      <c r="G978" s="960"/>
      <c r="H978" s="893"/>
      <c r="I978" s="893"/>
      <c r="J978" s="893"/>
      <c r="K978" s="960"/>
      <c r="L978" s="960"/>
      <c r="M978" s="960"/>
      <c r="N978" s="963"/>
      <c r="O978" s="963"/>
      <c r="P978" s="963"/>
      <c r="Q978" s="963"/>
      <c r="R978" s="963"/>
      <c r="S978" s="963"/>
      <c r="T978" s="963"/>
      <c r="U978" s="963"/>
      <c r="V978" s="963"/>
      <c r="W978" s="963"/>
      <c r="X978" s="963"/>
      <c r="Y978" s="963"/>
      <c r="Z978" s="963"/>
    </row>
    <row r="979" spans="1:26">
      <c r="A979" s="893"/>
      <c r="B979" s="963"/>
      <c r="C979" s="963"/>
      <c r="D979" s="780"/>
      <c r="E979" s="780"/>
      <c r="F979" s="963"/>
      <c r="G979" s="960"/>
      <c r="H979" s="893"/>
      <c r="I979" s="893"/>
      <c r="J979" s="893"/>
      <c r="K979" s="960"/>
      <c r="L979" s="960"/>
      <c r="M979" s="960"/>
      <c r="N979" s="963"/>
      <c r="O979" s="963"/>
      <c r="P979" s="963"/>
      <c r="Q979" s="963"/>
      <c r="R979" s="963"/>
      <c r="S979" s="963"/>
      <c r="T979" s="963"/>
      <c r="U979" s="963"/>
      <c r="V979" s="963"/>
      <c r="W979" s="963"/>
      <c r="X979" s="963"/>
      <c r="Y979" s="963"/>
      <c r="Z979" s="963"/>
    </row>
    <row r="980" spans="1:26">
      <c r="A980" s="893"/>
      <c r="B980" s="963"/>
      <c r="C980" s="963"/>
      <c r="D980" s="780"/>
      <c r="E980" s="780"/>
      <c r="F980" s="963"/>
      <c r="G980" s="960"/>
      <c r="H980" s="893"/>
      <c r="I980" s="893"/>
      <c r="J980" s="893"/>
      <c r="K980" s="960"/>
      <c r="L980" s="960"/>
      <c r="M980" s="960"/>
      <c r="N980" s="963"/>
      <c r="O980" s="963"/>
      <c r="P980" s="963"/>
      <c r="Q980" s="963"/>
      <c r="R980" s="963"/>
      <c r="S980" s="963"/>
      <c r="T980" s="963"/>
      <c r="U980" s="963"/>
      <c r="V980" s="963"/>
      <c r="W980" s="963"/>
      <c r="X980" s="963"/>
      <c r="Y980" s="963"/>
      <c r="Z980" s="963"/>
    </row>
    <row r="981" spans="1:26">
      <c r="A981" s="893"/>
      <c r="B981" s="963"/>
      <c r="C981" s="963"/>
      <c r="D981" s="780"/>
      <c r="E981" s="780"/>
      <c r="F981" s="963"/>
      <c r="G981" s="960"/>
      <c r="H981" s="893"/>
      <c r="I981" s="893"/>
      <c r="J981" s="893"/>
      <c r="K981" s="960"/>
      <c r="L981" s="960"/>
      <c r="M981" s="960"/>
      <c r="N981" s="963"/>
      <c r="O981" s="963"/>
      <c r="P981" s="963"/>
      <c r="Q981" s="963"/>
      <c r="R981" s="963"/>
      <c r="S981" s="963"/>
      <c r="T981" s="963"/>
      <c r="U981" s="963"/>
      <c r="V981" s="963"/>
      <c r="W981" s="963"/>
      <c r="X981" s="963"/>
      <c r="Y981" s="963"/>
      <c r="Z981" s="963"/>
    </row>
    <row r="982" spans="1:26">
      <c r="A982" s="893"/>
      <c r="B982" s="963"/>
      <c r="C982" s="963"/>
      <c r="D982" s="780"/>
      <c r="E982" s="780"/>
      <c r="F982" s="963"/>
      <c r="G982" s="960"/>
      <c r="H982" s="893"/>
      <c r="I982" s="893"/>
      <c r="J982" s="893"/>
      <c r="K982" s="960"/>
      <c r="L982" s="960"/>
      <c r="M982" s="960"/>
      <c r="N982" s="963"/>
      <c r="O982" s="963"/>
      <c r="P982" s="963"/>
      <c r="Q982" s="963"/>
      <c r="R982" s="963"/>
      <c r="S982" s="963"/>
      <c r="T982" s="963"/>
      <c r="U982" s="963"/>
      <c r="V982" s="963"/>
      <c r="W982" s="963"/>
      <c r="X982" s="963"/>
      <c r="Y982" s="963"/>
      <c r="Z982" s="963"/>
    </row>
    <row r="983" spans="1:26">
      <c r="A983" s="893"/>
      <c r="B983" s="963"/>
      <c r="C983" s="963"/>
      <c r="D983" s="780"/>
      <c r="E983" s="780"/>
      <c r="F983" s="963"/>
      <c r="G983" s="960"/>
      <c r="H983" s="893"/>
      <c r="I983" s="893"/>
      <c r="J983" s="893"/>
      <c r="K983" s="960"/>
      <c r="L983" s="960"/>
      <c r="M983" s="960"/>
      <c r="N983" s="963"/>
      <c r="O983" s="963"/>
      <c r="P983" s="963"/>
      <c r="Q983" s="963"/>
      <c r="R983" s="963"/>
      <c r="S983" s="963"/>
      <c r="T983" s="963"/>
      <c r="U983" s="963"/>
      <c r="V983" s="963"/>
      <c r="W983" s="963"/>
      <c r="X983" s="963"/>
      <c r="Y983" s="963"/>
      <c r="Z983" s="963"/>
    </row>
    <row r="984" spans="1:26">
      <c r="A984" s="893"/>
      <c r="B984" s="963"/>
      <c r="C984" s="963"/>
      <c r="D984" s="780"/>
      <c r="E984" s="780"/>
      <c r="F984" s="963"/>
      <c r="G984" s="960"/>
      <c r="H984" s="893"/>
      <c r="I984" s="893"/>
      <c r="J984" s="893"/>
      <c r="K984" s="960"/>
      <c r="L984" s="960"/>
      <c r="M984" s="960"/>
      <c r="N984" s="963"/>
      <c r="O984" s="963"/>
      <c r="P984" s="963"/>
      <c r="Q984" s="963"/>
      <c r="R984" s="963"/>
      <c r="S984" s="963"/>
      <c r="T984" s="963"/>
      <c r="U984" s="963"/>
      <c r="V984" s="963"/>
      <c r="W984" s="963"/>
      <c r="X984" s="963"/>
      <c r="Y984" s="963"/>
      <c r="Z984" s="963"/>
    </row>
    <row r="985" spans="1:26">
      <c r="A985" s="893"/>
      <c r="B985" s="963"/>
      <c r="C985" s="963"/>
      <c r="D985" s="780"/>
      <c r="E985" s="780"/>
      <c r="F985" s="963"/>
      <c r="G985" s="960"/>
      <c r="H985" s="893"/>
      <c r="I985" s="893"/>
      <c r="J985" s="893"/>
      <c r="K985" s="960"/>
      <c r="L985" s="960"/>
      <c r="M985" s="960"/>
      <c r="N985" s="963"/>
      <c r="O985" s="963"/>
      <c r="P985" s="963"/>
      <c r="Q985" s="963"/>
      <c r="R985" s="963"/>
      <c r="S985" s="963"/>
      <c r="T985" s="963"/>
      <c r="U985" s="963"/>
      <c r="V985" s="963"/>
      <c r="W985" s="963"/>
      <c r="X985" s="963"/>
      <c r="Y985" s="963"/>
      <c r="Z985" s="963"/>
    </row>
    <row r="986" spans="1:26">
      <c r="A986" s="893"/>
      <c r="B986" s="963"/>
      <c r="C986" s="963"/>
      <c r="D986" s="780"/>
      <c r="E986" s="780"/>
      <c r="F986" s="963"/>
      <c r="G986" s="960"/>
      <c r="H986" s="893"/>
      <c r="I986" s="893"/>
      <c r="J986" s="893"/>
      <c r="K986" s="960"/>
      <c r="L986" s="960"/>
      <c r="M986" s="960"/>
      <c r="N986" s="963"/>
      <c r="O986" s="963"/>
      <c r="P986" s="963"/>
      <c r="Q986" s="963"/>
      <c r="R986" s="963"/>
      <c r="S986" s="963"/>
      <c r="T986" s="963"/>
      <c r="U986" s="963"/>
      <c r="V986" s="963"/>
      <c r="W986" s="963"/>
      <c r="X986" s="963"/>
      <c r="Y986" s="963"/>
      <c r="Z986" s="963"/>
    </row>
    <row r="987" spans="1:26">
      <c r="A987" s="893"/>
      <c r="B987" s="963"/>
      <c r="C987" s="963"/>
      <c r="D987" s="780"/>
      <c r="E987" s="780"/>
      <c r="F987" s="963"/>
      <c r="G987" s="960"/>
      <c r="H987" s="893"/>
      <c r="I987" s="893"/>
      <c r="J987" s="893"/>
      <c r="K987" s="960"/>
      <c r="L987" s="960"/>
      <c r="M987" s="960"/>
      <c r="N987" s="963"/>
      <c r="O987" s="963"/>
      <c r="P987" s="963"/>
      <c r="Q987" s="963"/>
      <c r="R987" s="963"/>
      <c r="S987" s="963"/>
      <c r="T987" s="963"/>
      <c r="U987" s="963"/>
      <c r="V987" s="963"/>
      <c r="W987" s="963"/>
      <c r="X987" s="963"/>
      <c r="Y987" s="963"/>
      <c r="Z987" s="963"/>
    </row>
    <row r="988" spans="1:26">
      <c r="A988" s="893"/>
      <c r="B988" s="963"/>
      <c r="C988" s="963"/>
      <c r="D988" s="780"/>
      <c r="E988" s="780"/>
      <c r="F988" s="963"/>
      <c r="G988" s="960"/>
      <c r="H988" s="893"/>
      <c r="I988" s="893"/>
      <c r="J988" s="893"/>
      <c r="K988" s="960"/>
      <c r="L988" s="960"/>
      <c r="M988" s="960"/>
      <c r="N988" s="963"/>
      <c r="O988" s="963"/>
      <c r="P988" s="963"/>
      <c r="Q988" s="963"/>
      <c r="R988" s="963"/>
      <c r="S988" s="963"/>
      <c r="T988" s="963"/>
      <c r="U988" s="963"/>
      <c r="V988" s="963"/>
      <c r="W988" s="963"/>
      <c r="X988" s="963"/>
      <c r="Y988" s="963"/>
      <c r="Z988" s="963"/>
    </row>
    <row r="989" spans="1:26">
      <c r="A989" s="893"/>
      <c r="B989" s="963"/>
      <c r="C989" s="963"/>
      <c r="D989" s="780"/>
      <c r="E989" s="780"/>
      <c r="F989" s="963"/>
      <c r="G989" s="960"/>
      <c r="H989" s="893"/>
      <c r="I989" s="893"/>
      <c r="J989" s="893"/>
      <c r="K989" s="960"/>
      <c r="L989" s="960"/>
      <c r="M989" s="960"/>
      <c r="N989" s="963"/>
      <c r="O989" s="963"/>
      <c r="P989" s="963"/>
      <c r="Q989" s="963"/>
      <c r="R989" s="963"/>
      <c r="S989" s="963"/>
      <c r="T989" s="963"/>
      <c r="U989" s="963"/>
      <c r="V989" s="963"/>
      <c r="W989" s="963"/>
      <c r="X989" s="963"/>
      <c r="Y989" s="963"/>
      <c r="Z989" s="963"/>
    </row>
    <row r="990" spans="1:26">
      <c r="A990" s="893"/>
      <c r="B990" s="963"/>
      <c r="C990" s="963"/>
      <c r="D990" s="780"/>
      <c r="E990" s="780"/>
      <c r="F990" s="963"/>
      <c r="G990" s="960"/>
      <c r="H990" s="893"/>
      <c r="I990" s="893"/>
      <c r="J990" s="893"/>
      <c r="K990" s="960"/>
      <c r="L990" s="960"/>
      <c r="M990" s="960"/>
      <c r="N990" s="963"/>
      <c r="O990" s="963"/>
      <c r="P990" s="963"/>
      <c r="Q990" s="963"/>
      <c r="R990" s="963"/>
      <c r="S990" s="963"/>
      <c r="T990" s="963"/>
      <c r="U990" s="963"/>
      <c r="V990" s="963"/>
      <c r="W990" s="963"/>
      <c r="X990" s="963"/>
      <c r="Y990" s="963"/>
      <c r="Z990" s="963"/>
    </row>
    <row r="991" spans="1:26">
      <c r="A991" s="893"/>
      <c r="B991" s="963"/>
      <c r="C991" s="963"/>
      <c r="D991" s="780"/>
      <c r="E991" s="780"/>
      <c r="F991" s="963"/>
      <c r="G991" s="960"/>
      <c r="H991" s="893"/>
      <c r="I991" s="893"/>
      <c r="J991" s="893"/>
      <c r="K991" s="960"/>
      <c r="L991" s="960"/>
      <c r="M991" s="960"/>
      <c r="N991" s="963"/>
      <c r="O991" s="963"/>
      <c r="P991" s="963"/>
      <c r="Q991" s="963"/>
      <c r="R991" s="963"/>
      <c r="S991" s="963"/>
      <c r="T991" s="963"/>
      <c r="U991" s="963"/>
      <c r="V991" s="963"/>
      <c r="W991" s="963"/>
      <c r="X991" s="963"/>
      <c r="Y991" s="963"/>
      <c r="Z991" s="963"/>
    </row>
    <row r="992" spans="1:26">
      <c r="A992" s="893"/>
      <c r="B992" s="963"/>
      <c r="C992" s="963"/>
      <c r="D992" s="780"/>
      <c r="E992" s="780"/>
      <c r="F992" s="963"/>
      <c r="G992" s="960"/>
      <c r="H992" s="893"/>
      <c r="I992" s="893"/>
      <c r="J992" s="893"/>
      <c r="K992" s="960"/>
      <c r="L992" s="960"/>
      <c r="M992" s="960"/>
      <c r="N992" s="963"/>
      <c r="O992" s="963"/>
      <c r="P992" s="963"/>
      <c r="Q992" s="963"/>
      <c r="R992" s="963"/>
      <c r="S992" s="963"/>
      <c r="T992" s="963"/>
      <c r="U992" s="963"/>
      <c r="V992" s="963"/>
      <c r="W992" s="963"/>
      <c r="X992" s="963"/>
      <c r="Y992" s="963"/>
      <c r="Z992" s="963"/>
    </row>
    <row r="993" spans="1:26">
      <c r="A993" s="893"/>
      <c r="B993" s="963"/>
      <c r="C993" s="963"/>
      <c r="D993" s="780"/>
      <c r="E993" s="780"/>
      <c r="F993" s="963"/>
      <c r="G993" s="960"/>
      <c r="H993" s="893"/>
      <c r="I993" s="893"/>
      <c r="J993" s="893"/>
      <c r="K993" s="960"/>
      <c r="L993" s="960"/>
      <c r="M993" s="960"/>
      <c r="N993" s="963"/>
      <c r="O993" s="963"/>
      <c r="P993" s="963"/>
      <c r="Q993" s="963"/>
      <c r="R993" s="963"/>
      <c r="S993" s="963"/>
      <c r="T993" s="963"/>
      <c r="U993" s="963"/>
      <c r="V993" s="963"/>
      <c r="W993" s="963"/>
      <c r="X993" s="963"/>
      <c r="Y993" s="963"/>
      <c r="Z993" s="963"/>
    </row>
    <row r="994" spans="1:26">
      <c r="A994" s="893"/>
      <c r="B994" s="963"/>
      <c r="C994" s="963"/>
      <c r="D994" s="780"/>
      <c r="E994" s="780"/>
      <c r="F994" s="963"/>
      <c r="G994" s="960"/>
      <c r="H994" s="893"/>
      <c r="I994" s="893"/>
      <c r="J994" s="893"/>
      <c r="K994" s="960"/>
      <c r="L994" s="960"/>
      <c r="M994" s="960"/>
      <c r="N994" s="963"/>
      <c r="O994" s="963"/>
      <c r="P994" s="963"/>
      <c r="Q994" s="963"/>
      <c r="R994" s="963"/>
      <c r="S994" s="963"/>
      <c r="T994" s="963"/>
      <c r="U994" s="963"/>
      <c r="V994" s="963"/>
      <c r="W994" s="963"/>
      <c r="X994" s="963"/>
      <c r="Y994" s="963"/>
      <c r="Z994" s="963"/>
    </row>
    <row r="995" spans="1:26">
      <c r="A995" s="893"/>
      <c r="B995" s="963"/>
      <c r="C995" s="963"/>
      <c r="D995" s="780"/>
      <c r="E995" s="780"/>
      <c r="F995" s="963"/>
      <c r="G995" s="960"/>
      <c r="H995" s="893"/>
      <c r="I995" s="893"/>
      <c r="J995" s="893"/>
      <c r="K995" s="960"/>
      <c r="L995" s="960"/>
      <c r="M995" s="960"/>
      <c r="N995" s="963"/>
      <c r="O995" s="963"/>
      <c r="P995" s="963"/>
      <c r="Q995" s="963"/>
      <c r="R995" s="963"/>
      <c r="S995" s="963"/>
      <c r="T995" s="963"/>
      <c r="U995" s="963"/>
      <c r="V995" s="963"/>
      <c r="W995" s="963"/>
      <c r="X995" s="963"/>
      <c r="Y995" s="963"/>
      <c r="Z995" s="963"/>
    </row>
    <row r="996" spans="1:26">
      <c r="A996" s="893"/>
      <c r="B996" s="963"/>
      <c r="C996" s="963"/>
      <c r="D996" s="780"/>
      <c r="E996" s="780"/>
      <c r="F996" s="963"/>
      <c r="G996" s="960"/>
      <c r="H996" s="893"/>
      <c r="I996" s="893"/>
      <c r="J996" s="893"/>
      <c r="K996" s="960"/>
      <c r="L996" s="960"/>
      <c r="M996" s="960"/>
      <c r="N996" s="963"/>
      <c r="O996" s="963"/>
      <c r="P996" s="963"/>
      <c r="Q996" s="963"/>
      <c r="R996" s="963"/>
      <c r="S996" s="963"/>
      <c r="T996" s="963"/>
      <c r="U996" s="963"/>
      <c r="V996" s="963"/>
      <c r="W996" s="963"/>
      <c r="X996" s="963"/>
      <c r="Y996" s="963"/>
      <c r="Z996" s="963"/>
    </row>
    <row r="997" spans="1:26">
      <c r="A997" s="893"/>
      <c r="B997" s="963"/>
      <c r="C997" s="963"/>
      <c r="D997" s="780"/>
      <c r="E997" s="780"/>
      <c r="F997" s="963"/>
      <c r="G997" s="960"/>
      <c r="H997" s="893"/>
      <c r="I997" s="893"/>
      <c r="J997" s="893"/>
      <c r="K997" s="960"/>
      <c r="L997" s="960"/>
      <c r="M997" s="960"/>
      <c r="N997" s="963"/>
      <c r="O997" s="963"/>
      <c r="P997" s="963"/>
      <c r="Q997" s="963"/>
      <c r="R997" s="963"/>
      <c r="S997" s="963"/>
      <c r="T997" s="963"/>
      <c r="U997" s="963"/>
      <c r="V997" s="963"/>
      <c r="W997" s="963"/>
      <c r="X997" s="963"/>
      <c r="Y997" s="963"/>
      <c r="Z997" s="963"/>
    </row>
    <row r="998" spans="1:26">
      <c r="A998" s="893"/>
      <c r="B998" s="963"/>
      <c r="C998" s="963"/>
      <c r="D998" s="780"/>
      <c r="E998" s="780"/>
      <c r="F998" s="963"/>
      <c r="G998" s="960"/>
      <c r="H998" s="893"/>
      <c r="I998" s="893"/>
      <c r="J998" s="893"/>
      <c r="K998" s="960"/>
      <c r="L998" s="960"/>
      <c r="M998" s="960"/>
      <c r="N998" s="963"/>
      <c r="O998" s="963"/>
      <c r="P998" s="963"/>
      <c r="Q998" s="963"/>
      <c r="R998" s="963"/>
      <c r="S998" s="963"/>
      <c r="T998" s="963"/>
      <c r="U998" s="963"/>
      <c r="V998" s="963"/>
      <c r="W998" s="963"/>
      <c r="X998" s="963"/>
      <c r="Y998" s="963"/>
      <c r="Z998" s="963"/>
    </row>
    <row r="999" spans="1:26">
      <c r="A999" s="893"/>
      <c r="B999" s="963"/>
      <c r="C999" s="963"/>
      <c r="D999" s="780"/>
      <c r="E999" s="780"/>
      <c r="F999" s="963"/>
      <c r="G999" s="960"/>
      <c r="H999" s="893"/>
      <c r="I999" s="893"/>
      <c r="J999" s="893"/>
      <c r="K999" s="960"/>
      <c r="L999" s="960"/>
      <c r="M999" s="960"/>
      <c r="N999" s="963"/>
      <c r="O999" s="963"/>
      <c r="P999" s="963"/>
      <c r="Q999" s="963"/>
      <c r="R999" s="963"/>
      <c r="S999" s="963"/>
      <c r="T999" s="963"/>
      <c r="U999" s="963"/>
      <c r="V999" s="963"/>
      <c r="W999" s="963"/>
      <c r="X999" s="963"/>
      <c r="Y999" s="963"/>
      <c r="Z999" s="963"/>
    </row>
    <row r="1000" spans="1:26">
      <c r="A1000" s="893"/>
      <c r="B1000" s="963"/>
      <c r="C1000" s="963"/>
      <c r="D1000" s="780"/>
      <c r="E1000" s="780"/>
      <c r="F1000" s="963"/>
      <c r="G1000" s="960"/>
      <c r="H1000" s="893"/>
      <c r="I1000" s="893"/>
      <c r="J1000" s="893"/>
      <c r="K1000" s="960"/>
      <c r="L1000" s="960"/>
      <c r="M1000" s="960"/>
      <c r="N1000" s="963"/>
      <c r="O1000" s="963"/>
      <c r="P1000" s="963"/>
      <c r="Q1000" s="963"/>
      <c r="R1000" s="963"/>
      <c r="S1000" s="963"/>
      <c r="T1000" s="963"/>
      <c r="U1000" s="963"/>
      <c r="V1000" s="963"/>
      <c r="W1000" s="963"/>
      <c r="X1000" s="963"/>
      <c r="Y1000" s="963"/>
      <c r="Z1000" s="963"/>
    </row>
  </sheetData>
  <sheetProtection algorithmName="SHA-512" hashValue="Q7ruRhMrVzVedJP8RoXVKkoHpqwMWlsC3gVitTvGJudgeTrXHoqPnufGX7EYrZE/XL8nM+gbAkXaPRRc/TlUqQ==" saltValue="bMAwCyKhmp7zj6oCXOf+Sw==" spinCount="100000" sheet="1" objects="1" scenarios="1"/>
  <protectedRanges>
    <protectedRange sqref="G1:G1048576" name="Range2"/>
    <protectedRange sqref="D1:D1048576" name="Range1"/>
  </protectedRanges>
  <autoFilter ref="A41:G757" xr:uid="{00000000-0009-0000-0000-00000D000000}">
    <filterColumn colId="0">
      <colorFilter dxfId="8"/>
    </filterColumn>
  </autoFilter>
  <mergeCells count="102">
    <mergeCell ref="B199:G199"/>
    <mergeCell ref="B207:G207"/>
    <mergeCell ref="B215:G215"/>
    <mergeCell ref="B228:G228"/>
    <mergeCell ref="B240:G240"/>
    <mergeCell ref="B260:G260"/>
    <mergeCell ref="B261:G261"/>
    <mergeCell ref="B270:G270"/>
    <mergeCell ref="B285:G285"/>
    <mergeCell ref="B297:G297"/>
    <mergeCell ref="B309:G309"/>
    <mergeCell ref="B315:G315"/>
    <mergeCell ref="B320:G320"/>
    <mergeCell ref="B336:G336"/>
    <mergeCell ref="B342:G342"/>
    <mergeCell ref="B345:G345"/>
    <mergeCell ref="B346:G346"/>
    <mergeCell ref="B355:G355"/>
    <mergeCell ref="B370:G370"/>
    <mergeCell ref="B383:G383"/>
    <mergeCell ref="B393:G393"/>
    <mergeCell ref="B396:G396"/>
    <mergeCell ref="B406:G406"/>
    <mergeCell ref="B418:G418"/>
    <mergeCell ref="B427:G427"/>
    <mergeCell ref="B438:G438"/>
    <mergeCell ref="B451:G451"/>
    <mergeCell ref="B458:G458"/>
    <mergeCell ref="B462:G462"/>
    <mergeCell ref="B477:G477"/>
    <mergeCell ref="B486:G486"/>
    <mergeCell ref="B487:G487"/>
    <mergeCell ref="B558:G558"/>
    <mergeCell ref="B559:G559"/>
    <mergeCell ref="B567:G567"/>
    <mergeCell ref="B579:G579"/>
    <mergeCell ref="B588:G588"/>
    <mergeCell ref="B603:G603"/>
    <mergeCell ref="B619:G619"/>
    <mergeCell ref="B635:G635"/>
    <mergeCell ref="B636:G636"/>
    <mergeCell ref="B643:G643"/>
    <mergeCell ref="B732:G732"/>
    <mergeCell ref="B737:G737"/>
    <mergeCell ref="B743:G743"/>
    <mergeCell ref="B754:G754"/>
    <mergeCell ref="B651:G651"/>
    <mergeCell ref="B673:G673"/>
    <mergeCell ref="B677:G677"/>
    <mergeCell ref="B685:G685"/>
    <mergeCell ref="B696:G696"/>
    <mergeCell ref="B707:G707"/>
    <mergeCell ref="B731:G731"/>
    <mergeCell ref="A1:F1"/>
    <mergeCell ref="A2:F2"/>
    <mergeCell ref="A3:F3"/>
    <mergeCell ref="A4:B4"/>
    <mergeCell ref="C4:E4"/>
    <mergeCell ref="A5:B5"/>
    <mergeCell ref="C5:E5"/>
    <mergeCell ref="A6:B6"/>
    <mergeCell ref="C6:E6"/>
    <mergeCell ref="A7:J7"/>
    <mergeCell ref="A8:C8"/>
    <mergeCell ref="D8:G8"/>
    <mergeCell ref="D9:G16"/>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B133:G133"/>
    <mergeCell ref="B140:G140"/>
    <mergeCell ref="B147:G147"/>
    <mergeCell ref="B168:G168"/>
    <mergeCell ref="B169:G169"/>
    <mergeCell ref="B188:G188"/>
    <mergeCell ref="A38:G40"/>
    <mergeCell ref="B42:G42"/>
    <mergeCell ref="B43:G43"/>
    <mergeCell ref="B69:G69"/>
    <mergeCell ref="B74:G74"/>
    <mergeCell ref="B106:G106"/>
    <mergeCell ref="B107:G107"/>
    <mergeCell ref="B120:G120"/>
    <mergeCell ref="B127:G127"/>
  </mergeCells>
  <dataValidations count="6">
    <dataValidation type="list" allowBlank="1" showErrorMessage="1" sqref="D41 D44:D68 D70:D73 D75:D89 D94:D101 D103:D105 D108:D119 D121:D126 D128:D132 D134:D139 D141:D146 D153:D163 D170:D187 D189:D198 D200:D206 D208:D214 D216:D227 D229:D239 D241:D259 D262:D269 D271 D273:D284 D286:D296 D298:D308 D310:D314 D316:D319 D321:D335 D337:D341 D343:D344 D347:D354 D356:D369 D371:D382 D384:D392 D394:D395 D397:D405 D407:D417 D419:D426 D428:D437 D439:D450 D452:D457 D459:D461 D463:D476 D478:D485 D488:D544 D546:D557 D560:D566 D568:D578 D580:D587 D589:D602 D604:D618 D620:D634 D637:D642 D644:D650 D652:D671 D674:D676 D678:D684 D686:D688 D697:D706 D710:D724 D733:D734 D736 D738:D742 D744:D753 D755:D765 D775:D1000" xr:uid="{00000000-0002-0000-0D00-000000000000}">
      <formula1>$A$777:$A$779</formula1>
    </dataValidation>
    <dataValidation type="list" allowBlank="1" showErrorMessage="1" sqref="D690:D695" xr:uid="{00000000-0002-0000-0D00-000001000000}">
      <formula1>$A$757:$A$763</formula1>
    </dataValidation>
    <dataValidation type="list" allowBlank="1" showErrorMessage="1" sqref="D725:D730" xr:uid="{00000000-0002-0000-0D00-000002000000}">
      <formula1>"0,1,2"</formula1>
    </dataValidation>
    <dataValidation type="list" allowBlank="1" showErrorMessage="1" sqref="D545" xr:uid="{00000000-0002-0000-0D00-000003000000}">
      <formula1>$A$848:$A$850</formula1>
    </dataValidation>
    <dataValidation type="list" allowBlank="1" showErrorMessage="1" sqref="D102" xr:uid="{00000000-0002-0000-0D00-000004000000}">
      <formula1>$A$1013:$A$1015</formula1>
    </dataValidation>
    <dataValidation type="list" allowBlank="1" showErrorMessage="1" sqref="D148:D152 D164:D167" xr:uid="{00000000-0002-0000-0D00-000005000000}">
      <formula1>$A$953:$A$955</formula1>
    </dataValidation>
  </dataValidations>
  <pageMargins left="0.70866141732283472" right="0.70866141732283472" top="0.74803149606299213" bottom="0.74803149606299213" header="0" footer="0"/>
  <pageSetup paperSize="9" scale="36" orientation="portrait" r:id="rId1"/>
  <headerFooter>
    <oddHeader>&amp;LChecklist No. - 10&amp;CIntensive Care Unit &amp;RVersion - NHSRC/3.0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00B050"/>
  </sheetPr>
  <dimension ref="A1:Z1000"/>
  <sheetViews>
    <sheetView view="pageBreakPreview" topLeftCell="A2" zoomScale="56" zoomScaleNormal="60" workbookViewId="0">
      <selection activeCell="D708" sqref="D708"/>
    </sheetView>
  </sheetViews>
  <sheetFormatPr baseColWidth="10" defaultColWidth="14.5" defaultRowHeight="15"/>
  <cols>
    <col min="1" max="1" width="25.5" bestFit="1" customWidth="1"/>
    <col min="2" max="2" width="44.83203125" customWidth="1"/>
    <col min="3" max="3" width="44.1640625" customWidth="1"/>
    <col min="4" max="4" width="21.33203125" customWidth="1"/>
    <col min="5" max="5" width="25.5" customWidth="1"/>
    <col min="6" max="6" width="44.5" customWidth="1"/>
    <col min="7" max="7" width="40.1640625" customWidth="1"/>
    <col min="8" max="8" width="30.6640625" hidden="1" customWidth="1"/>
    <col min="9" max="10" width="5" hidden="1" customWidth="1"/>
    <col min="11" max="11" width="9.1640625" hidden="1" customWidth="1"/>
    <col min="12" max="12" width="11.5" customWidth="1"/>
    <col min="13" max="26" width="9.1640625" customWidth="1"/>
  </cols>
  <sheetData>
    <row r="1" spans="1:26" ht="26">
      <c r="A1" s="1622" t="s">
        <v>278</v>
      </c>
      <c r="B1" s="1570"/>
      <c r="C1" s="1570"/>
      <c r="D1" s="1570"/>
      <c r="E1" s="1570"/>
      <c r="F1" s="1573"/>
      <c r="G1" s="445" t="s">
        <v>279</v>
      </c>
      <c r="H1" s="1206"/>
      <c r="I1" s="1206"/>
      <c r="J1" s="1105"/>
      <c r="K1" s="960"/>
      <c r="L1" s="960"/>
      <c r="M1" s="960"/>
      <c r="N1" s="963"/>
      <c r="O1" s="963"/>
      <c r="P1" s="963"/>
      <c r="Q1" s="963"/>
      <c r="R1" s="963"/>
      <c r="S1" s="963"/>
      <c r="T1" s="963"/>
      <c r="U1" s="963"/>
      <c r="V1" s="963"/>
      <c r="W1" s="963"/>
      <c r="X1" s="963"/>
      <c r="Y1" s="963"/>
      <c r="Z1" s="963"/>
    </row>
    <row r="2" spans="1:26" ht="34">
      <c r="A2" s="1623" t="s">
        <v>6805</v>
      </c>
      <c r="B2" s="1570"/>
      <c r="C2" s="1570"/>
      <c r="D2" s="1570"/>
      <c r="E2" s="1570"/>
      <c r="F2" s="1570"/>
      <c r="G2" s="1207">
        <v>13</v>
      </c>
      <c r="H2" s="1107"/>
      <c r="I2" s="893"/>
      <c r="J2" s="1030"/>
      <c r="K2" s="960"/>
      <c r="L2" s="960"/>
      <c r="M2" s="960"/>
      <c r="N2" s="963"/>
      <c r="O2" s="963"/>
      <c r="P2" s="963"/>
      <c r="Q2" s="963"/>
      <c r="R2" s="963"/>
      <c r="S2" s="963"/>
      <c r="T2" s="963"/>
      <c r="U2" s="963"/>
      <c r="V2" s="963"/>
      <c r="W2" s="963"/>
      <c r="X2" s="963"/>
      <c r="Y2" s="963"/>
      <c r="Z2" s="963"/>
    </row>
    <row r="3" spans="1:26" ht="29">
      <c r="A3" s="1623" t="s">
        <v>281</v>
      </c>
      <c r="B3" s="1570"/>
      <c r="C3" s="1570"/>
      <c r="D3" s="1570"/>
      <c r="E3" s="1570"/>
      <c r="F3" s="1573"/>
      <c r="G3" s="1174"/>
      <c r="H3" s="1114"/>
      <c r="I3" s="1114"/>
      <c r="J3" s="1114"/>
      <c r="K3" s="960"/>
      <c r="L3" s="960"/>
      <c r="M3" s="960"/>
      <c r="N3" s="963"/>
      <c r="O3" s="963"/>
      <c r="P3" s="963"/>
      <c r="Q3" s="963"/>
      <c r="R3" s="963"/>
      <c r="S3" s="963"/>
      <c r="T3" s="963"/>
      <c r="U3" s="963"/>
      <c r="V3" s="963"/>
      <c r="W3" s="963"/>
      <c r="X3" s="963"/>
      <c r="Y3" s="963"/>
      <c r="Z3" s="963"/>
    </row>
    <row r="4" spans="1:26" ht="29">
      <c r="A4" s="1624" t="s">
        <v>282</v>
      </c>
      <c r="B4" s="1573"/>
      <c r="C4" s="1770"/>
      <c r="D4" s="1570"/>
      <c r="E4" s="1573"/>
      <c r="F4" s="69" t="s">
        <v>283</v>
      </c>
      <c r="G4" s="1174"/>
      <c r="H4" s="1114"/>
      <c r="I4" s="1114"/>
      <c r="J4" s="1114"/>
      <c r="K4" s="960"/>
      <c r="L4" s="960"/>
      <c r="M4" s="960"/>
      <c r="N4" s="963"/>
      <c r="O4" s="963"/>
      <c r="P4" s="963"/>
      <c r="Q4" s="963"/>
      <c r="R4" s="963"/>
      <c r="S4" s="963"/>
      <c r="T4" s="963"/>
      <c r="U4" s="963"/>
      <c r="V4" s="963"/>
      <c r="W4" s="963"/>
      <c r="X4" s="963"/>
      <c r="Y4" s="963"/>
      <c r="Z4" s="963"/>
    </row>
    <row r="5" spans="1:26" ht="29">
      <c r="A5" s="1626" t="s">
        <v>284</v>
      </c>
      <c r="B5" s="1573"/>
      <c r="C5" s="1775"/>
      <c r="D5" s="1570"/>
      <c r="E5" s="1573"/>
      <c r="F5" s="69" t="s">
        <v>2590</v>
      </c>
      <c r="G5" s="1174"/>
      <c r="H5" s="1114"/>
      <c r="I5" s="1114"/>
      <c r="J5" s="1114"/>
      <c r="K5" s="960"/>
      <c r="L5" s="960"/>
      <c r="M5" s="960"/>
      <c r="N5" s="963"/>
      <c r="O5" s="963"/>
      <c r="P5" s="963"/>
      <c r="Q5" s="963"/>
      <c r="R5" s="963"/>
      <c r="S5" s="963"/>
      <c r="T5" s="963"/>
      <c r="U5" s="963"/>
      <c r="V5" s="963"/>
      <c r="W5" s="963"/>
      <c r="X5" s="963"/>
      <c r="Y5" s="963"/>
      <c r="Z5" s="963"/>
    </row>
    <row r="6" spans="1:26" ht="29">
      <c r="A6" s="1626" t="s">
        <v>286</v>
      </c>
      <c r="B6" s="1573"/>
      <c r="C6" s="1770"/>
      <c r="D6" s="1570"/>
      <c r="E6" s="1573"/>
      <c r="F6" s="69" t="s">
        <v>287</v>
      </c>
      <c r="G6" s="1174"/>
      <c r="H6" s="1114"/>
      <c r="I6" s="1114"/>
      <c r="J6" s="1114"/>
      <c r="K6" s="960"/>
      <c r="L6" s="960"/>
      <c r="M6" s="960"/>
      <c r="N6" s="963"/>
      <c r="O6" s="963"/>
      <c r="P6" s="963"/>
      <c r="Q6" s="963"/>
      <c r="R6" s="963"/>
      <c r="S6" s="963"/>
      <c r="T6" s="963"/>
      <c r="U6" s="963"/>
      <c r="V6" s="963"/>
      <c r="W6" s="963"/>
      <c r="X6" s="963"/>
      <c r="Y6" s="963"/>
      <c r="Z6" s="963"/>
    </row>
    <row r="7" spans="1:26" ht="50.25" customHeight="1">
      <c r="A7" s="1695" t="s">
        <v>6806</v>
      </c>
      <c r="B7" s="1581"/>
      <c r="C7" s="1581"/>
      <c r="D7" s="1581"/>
      <c r="E7" s="1581"/>
      <c r="F7" s="1581"/>
      <c r="G7" s="1581"/>
      <c r="H7" s="1581"/>
      <c r="I7" s="1581"/>
      <c r="J7" s="1696"/>
      <c r="K7" s="960"/>
      <c r="L7" s="960"/>
      <c r="M7" s="960"/>
      <c r="N7" s="963"/>
      <c r="O7" s="963"/>
      <c r="P7" s="963"/>
      <c r="Q7" s="963"/>
      <c r="R7" s="963"/>
      <c r="S7" s="963"/>
      <c r="T7" s="963"/>
      <c r="U7" s="963"/>
      <c r="V7" s="963"/>
      <c r="W7" s="963"/>
      <c r="X7" s="963"/>
      <c r="Y7" s="963"/>
      <c r="Z7" s="963"/>
    </row>
    <row r="8" spans="1:26" ht="34">
      <c r="A8" s="1711" t="s">
        <v>289</v>
      </c>
      <c r="B8" s="1570"/>
      <c r="C8" s="1573"/>
      <c r="D8" s="1789" t="s">
        <v>6807</v>
      </c>
      <c r="E8" s="1570"/>
      <c r="F8" s="1570"/>
      <c r="G8" s="1573"/>
      <c r="H8" s="1208"/>
      <c r="I8" s="1208"/>
      <c r="J8" s="1031"/>
      <c r="K8" s="960"/>
      <c r="L8" s="960"/>
      <c r="M8" s="960"/>
      <c r="N8" s="963"/>
      <c r="O8" s="963"/>
      <c r="P8" s="963"/>
      <c r="Q8" s="963"/>
      <c r="R8" s="963"/>
      <c r="S8" s="963"/>
      <c r="T8" s="963"/>
      <c r="U8" s="963"/>
      <c r="V8" s="963"/>
      <c r="W8" s="963"/>
      <c r="X8" s="963"/>
      <c r="Y8" s="963"/>
      <c r="Z8" s="963"/>
    </row>
    <row r="9" spans="1:26" ht="92">
      <c r="A9" s="968" t="s">
        <v>291</v>
      </c>
      <c r="B9" s="968" t="s">
        <v>292</v>
      </c>
      <c r="C9" s="799">
        <f t="shared" ref="C9:C16" si="0">D716</f>
        <v>1</v>
      </c>
      <c r="D9" s="1628">
        <f>D724</f>
        <v>1</v>
      </c>
      <c r="E9" s="1612"/>
      <c r="F9" s="1612"/>
      <c r="G9" s="1598"/>
      <c r="H9" s="919"/>
      <c r="I9" s="919"/>
      <c r="J9" s="919"/>
      <c r="K9" s="960"/>
      <c r="L9" s="960"/>
      <c r="M9" s="960"/>
      <c r="N9" s="963"/>
      <c r="O9" s="963"/>
      <c r="P9" s="963"/>
      <c r="Q9" s="963"/>
      <c r="R9" s="963"/>
      <c r="S9" s="963"/>
      <c r="T9" s="963"/>
      <c r="U9" s="963"/>
      <c r="V9" s="963"/>
      <c r="W9" s="963"/>
      <c r="X9" s="963"/>
      <c r="Y9" s="963"/>
      <c r="Z9" s="963"/>
    </row>
    <row r="10" spans="1:26" ht="92">
      <c r="A10" s="968" t="s">
        <v>293</v>
      </c>
      <c r="B10" s="968" t="s">
        <v>294</v>
      </c>
      <c r="C10" s="799">
        <f t="shared" si="0"/>
        <v>1</v>
      </c>
      <c r="D10" s="1613"/>
      <c r="E10" s="1614"/>
      <c r="F10" s="1614"/>
      <c r="G10" s="1615"/>
      <c r="H10" s="919"/>
      <c r="I10" s="919"/>
      <c r="J10" s="919"/>
      <c r="K10" s="960"/>
      <c r="L10" s="960"/>
      <c r="M10" s="960"/>
      <c r="N10" s="963"/>
      <c r="O10" s="963"/>
      <c r="P10" s="963"/>
      <c r="Q10" s="963"/>
      <c r="R10" s="963"/>
      <c r="S10" s="963"/>
      <c r="T10" s="963"/>
      <c r="U10" s="963"/>
      <c r="V10" s="963"/>
      <c r="W10" s="963"/>
      <c r="X10" s="963"/>
      <c r="Y10" s="963"/>
      <c r="Z10" s="963"/>
    </row>
    <row r="11" spans="1:26" ht="92">
      <c r="A11" s="968" t="s">
        <v>295</v>
      </c>
      <c r="B11" s="968" t="s">
        <v>296</v>
      </c>
      <c r="C11" s="799">
        <f t="shared" si="0"/>
        <v>1</v>
      </c>
      <c r="D11" s="1613"/>
      <c r="E11" s="1614"/>
      <c r="F11" s="1614"/>
      <c r="G11" s="1615"/>
      <c r="H11" s="919"/>
      <c r="I11" s="919"/>
      <c r="J11" s="919"/>
      <c r="K11" s="960"/>
      <c r="L11" s="960"/>
      <c r="M11" s="960"/>
      <c r="N11" s="963"/>
      <c r="O11" s="963"/>
      <c r="P11" s="963"/>
      <c r="Q11" s="963"/>
      <c r="R11" s="963"/>
      <c r="S11" s="963"/>
      <c r="T11" s="963"/>
      <c r="U11" s="963"/>
      <c r="V11" s="963"/>
      <c r="W11" s="963"/>
      <c r="X11" s="963"/>
      <c r="Y11" s="963"/>
      <c r="Z11" s="963"/>
    </row>
    <row r="12" spans="1:26" ht="92">
      <c r="A12" s="968" t="s">
        <v>297</v>
      </c>
      <c r="B12" s="968" t="s">
        <v>298</v>
      </c>
      <c r="C12" s="799">
        <f t="shared" si="0"/>
        <v>1</v>
      </c>
      <c r="D12" s="1613"/>
      <c r="E12" s="1614"/>
      <c r="F12" s="1614"/>
      <c r="G12" s="1615"/>
      <c r="H12" s="919"/>
      <c r="I12" s="919"/>
      <c r="J12" s="919"/>
      <c r="K12" s="960"/>
      <c r="L12" s="960"/>
      <c r="M12" s="960"/>
      <c r="N12" s="963"/>
      <c r="O12" s="963"/>
      <c r="P12" s="963"/>
      <c r="Q12" s="963"/>
      <c r="R12" s="963"/>
      <c r="S12" s="963"/>
      <c r="T12" s="963"/>
      <c r="U12" s="963"/>
      <c r="V12" s="963"/>
      <c r="W12" s="963"/>
      <c r="X12" s="963"/>
      <c r="Y12" s="963"/>
      <c r="Z12" s="963"/>
    </row>
    <row r="13" spans="1:26" ht="92">
      <c r="A13" s="968" t="s">
        <v>299</v>
      </c>
      <c r="B13" s="968" t="s">
        <v>300</v>
      </c>
      <c r="C13" s="799">
        <f t="shared" si="0"/>
        <v>1</v>
      </c>
      <c r="D13" s="1613"/>
      <c r="E13" s="1614"/>
      <c r="F13" s="1614"/>
      <c r="G13" s="1615"/>
      <c r="H13" s="919"/>
      <c r="I13" s="919"/>
      <c r="J13" s="919"/>
      <c r="K13" s="960"/>
      <c r="L13" s="960"/>
      <c r="M13" s="960"/>
      <c r="N13" s="963"/>
      <c r="O13" s="963"/>
      <c r="P13" s="963"/>
      <c r="Q13" s="963"/>
      <c r="R13" s="963"/>
      <c r="S13" s="963"/>
      <c r="T13" s="963"/>
      <c r="U13" s="963"/>
      <c r="V13" s="963"/>
      <c r="W13" s="963"/>
      <c r="X13" s="963"/>
      <c r="Y13" s="963"/>
      <c r="Z13" s="963"/>
    </row>
    <row r="14" spans="1:26" ht="92">
      <c r="A14" s="968" t="s">
        <v>301</v>
      </c>
      <c r="B14" s="968" t="s">
        <v>32</v>
      </c>
      <c r="C14" s="799">
        <f t="shared" si="0"/>
        <v>1</v>
      </c>
      <c r="D14" s="1613"/>
      <c r="E14" s="1614"/>
      <c r="F14" s="1614"/>
      <c r="G14" s="1615"/>
      <c r="H14" s="919"/>
      <c r="I14" s="919"/>
      <c r="J14" s="919"/>
      <c r="K14" s="960"/>
      <c r="L14" s="960"/>
      <c r="M14" s="960"/>
      <c r="N14" s="963"/>
      <c r="O14" s="963"/>
      <c r="P14" s="963"/>
      <c r="Q14" s="963"/>
      <c r="R14" s="963"/>
      <c r="S14" s="963"/>
      <c r="T14" s="963"/>
      <c r="U14" s="963"/>
      <c r="V14" s="963"/>
      <c r="W14" s="963"/>
      <c r="X14" s="963"/>
      <c r="Y14" s="963"/>
      <c r="Z14" s="963"/>
    </row>
    <row r="15" spans="1:26" ht="92">
      <c r="A15" s="968" t="s">
        <v>302</v>
      </c>
      <c r="B15" s="968" t="s">
        <v>303</v>
      </c>
      <c r="C15" s="799">
        <f t="shared" si="0"/>
        <v>1</v>
      </c>
      <c r="D15" s="1613"/>
      <c r="E15" s="1614"/>
      <c r="F15" s="1614"/>
      <c r="G15" s="1615"/>
      <c r="H15" s="919"/>
      <c r="I15" s="919"/>
      <c r="J15" s="919"/>
      <c r="K15" s="960"/>
      <c r="L15" s="960"/>
      <c r="M15" s="960"/>
      <c r="N15" s="963"/>
      <c r="O15" s="963"/>
      <c r="P15" s="963"/>
      <c r="Q15" s="963"/>
      <c r="R15" s="963"/>
      <c r="S15" s="963"/>
      <c r="T15" s="963"/>
      <c r="U15" s="963"/>
      <c r="V15" s="963"/>
      <c r="W15" s="963"/>
      <c r="X15" s="963"/>
      <c r="Y15" s="963"/>
      <c r="Z15" s="963"/>
    </row>
    <row r="16" spans="1:26" ht="92">
      <c r="A16" s="968" t="s">
        <v>304</v>
      </c>
      <c r="B16" s="968" t="s">
        <v>305</v>
      </c>
      <c r="C16" s="799">
        <f t="shared" si="0"/>
        <v>1</v>
      </c>
      <c r="D16" s="1599"/>
      <c r="E16" s="1616"/>
      <c r="F16" s="1616"/>
      <c r="G16" s="1600"/>
      <c r="H16" s="919"/>
      <c r="I16" s="919"/>
      <c r="J16" s="919"/>
      <c r="K16" s="960"/>
      <c r="L16" s="960"/>
      <c r="M16" s="960"/>
      <c r="N16" s="963"/>
      <c r="O16" s="963"/>
      <c r="P16" s="963"/>
      <c r="Q16" s="963"/>
      <c r="R16" s="963"/>
      <c r="S16" s="963"/>
      <c r="T16" s="963"/>
      <c r="U16" s="963"/>
      <c r="V16" s="963"/>
      <c r="W16" s="963"/>
      <c r="X16" s="963"/>
      <c r="Y16" s="963"/>
      <c r="Z16" s="963"/>
    </row>
    <row r="17" spans="1:26" ht="26">
      <c r="A17" s="1747"/>
      <c r="B17" s="1570"/>
      <c r="C17" s="1570"/>
      <c r="D17" s="1570"/>
      <c r="E17" s="1570"/>
      <c r="F17" s="1570"/>
      <c r="G17" s="1570"/>
      <c r="H17" s="1570"/>
      <c r="I17" s="1570"/>
      <c r="J17" s="1573"/>
      <c r="K17" s="960"/>
      <c r="L17" s="960"/>
      <c r="M17" s="960"/>
      <c r="N17" s="963"/>
      <c r="O17" s="963"/>
      <c r="P17" s="963"/>
      <c r="Q17" s="963"/>
      <c r="R17" s="963"/>
      <c r="S17" s="963"/>
      <c r="T17" s="963"/>
      <c r="U17" s="963"/>
      <c r="V17" s="963"/>
      <c r="W17" s="963"/>
      <c r="X17" s="963"/>
      <c r="Y17" s="963"/>
      <c r="Z17" s="963"/>
    </row>
    <row r="18" spans="1:26" ht="21">
      <c r="A18" s="664"/>
      <c r="B18" s="1774" t="s">
        <v>306</v>
      </c>
      <c r="C18" s="1570"/>
      <c r="D18" s="1570"/>
      <c r="E18" s="1570"/>
      <c r="F18" s="1570"/>
      <c r="G18" s="1570"/>
      <c r="H18" s="1570"/>
      <c r="I18" s="1570"/>
      <c r="J18" s="1573"/>
      <c r="K18" s="960"/>
      <c r="L18" s="960"/>
      <c r="M18" s="960"/>
      <c r="N18" s="963"/>
      <c r="O18" s="963"/>
      <c r="P18" s="963"/>
      <c r="Q18" s="963"/>
      <c r="R18" s="963"/>
      <c r="S18" s="963"/>
      <c r="T18" s="963"/>
      <c r="U18" s="963"/>
      <c r="V18" s="963"/>
      <c r="W18" s="963"/>
      <c r="X18" s="963"/>
      <c r="Y18" s="963"/>
      <c r="Z18" s="963"/>
    </row>
    <row r="19" spans="1:26" ht="21">
      <c r="A19" s="668">
        <v>1</v>
      </c>
      <c r="B19" s="1771"/>
      <c r="C19" s="1570"/>
      <c r="D19" s="1570"/>
      <c r="E19" s="1570"/>
      <c r="F19" s="1570"/>
      <c r="G19" s="1570"/>
      <c r="H19" s="1570"/>
      <c r="I19" s="1570"/>
      <c r="J19" s="1573"/>
      <c r="K19" s="960"/>
      <c r="L19" s="960"/>
      <c r="M19" s="960"/>
      <c r="N19" s="963"/>
      <c r="O19" s="963"/>
      <c r="P19" s="963"/>
      <c r="Q19" s="963"/>
      <c r="R19" s="963"/>
      <c r="S19" s="963"/>
      <c r="T19" s="963"/>
      <c r="U19" s="963"/>
      <c r="V19" s="963"/>
      <c r="W19" s="963"/>
      <c r="X19" s="963"/>
      <c r="Y19" s="963"/>
      <c r="Z19" s="963"/>
    </row>
    <row r="20" spans="1:26" ht="21">
      <c r="A20" s="668">
        <v>2</v>
      </c>
      <c r="B20" s="1771"/>
      <c r="C20" s="1570"/>
      <c r="D20" s="1570"/>
      <c r="E20" s="1570"/>
      <c r="F20" s="1570"/>
      <c r="G20" s="1570"/>
      <c r="H20" s="1570"/>
      <c r="I20" s="1570"/>
      <c r="J20" s="1573"/>
      <c r="K20" s="960"/>
      <c r="L20" s="960"/>
      <c r="M20" s="960"/>
      <c r="N20" s="963"/>
      <c r="O20" s="963"/>
      <c r="P20" s="963"/>
      <c r="Q20" s="963"/>
      <c r="R20" s="963"/>
      <c r="S20" s="963"/>
      <c r="T20" s="963"/>
      <c r="U20" s="963"/>
      <c r="V20" s="963"/>
      <c r="W20" s="963"/>
      <c r="X20" s="963"/>
      <c r="Y20" s="963"/>
      <c r="Z20" s="963"/>
    </row>
    <row r="21" spans="1:26" ht="21">
      <c r="A21" s="668">
        <v>3</v>
      </c>
      <c r="B21" s="1771"/>
      <c r="C21" s="1570"/>
      <c r="D21" s="1570"/>
      <c r="E21" s="1570"/>
      <c r="F21" s="1570"/>
      <c r="G21" s="1570"/>
      <c r="H21" s="1570"/>
      <c r="I21" s="1570"/>
      <c r="J21" s="1573"/>
      <c r="K21" s="960"/>
      <c r="L21" s="960"/>
      <c r="M21" s="960"/>
      <c r="N21" s="963"/>
      <c r="O21" s="963"/>
      <c r="P21" s="963"/>
      <c r="Q21" s="963"/>
      <c r="R21" s="963"/>
      <c r="S21" s="963"/>
      <c r="T21" s="963"/>
      <c r="U21" s="963"/>
      <c r="V21" s="963"/>
      <c r="W21" s="963"/>
      <c r="X21" s="963"/>
      <c r="Y21" s="963"/>
      <c r="Z21" s="963"/>
    </row>
    <row r="22" spans="1:26" ht="21">
      <c r="A22" s="668">
        <v>4</v>
      </c>
      <c r="B22" s="1771"/>
      <c r="C22" s="1570"/>
      <c r="D22" s="1570"/>
      <c r="E22" s="1570"/>
      <c r="F22" s="1570"/>
      <c r="G22" s="1570"/>
      <c r="H22" s="1570"/>
      <c r="I22" s="1570"/>
      <c r="J22" s="1573"/>
      <c r="K22" s="960"/>
      <c r="L22" s="960"/>
      <c r="M22" s="960"/>
      <c r="N22" s="963"/>
      <c r="O22" s="963"/>
      <c r="P22" s="963"/>
      <c r="Q22" s="963"/>
      <c r="R22" s="963"/>
      <c r="S22" s="963"/>
      <c r="T22" s="963"/>
      <c r="U22" s="963"/>
      <c r="V22" s="963"/>
      <c r="W22" s="963"/>
      <c r="X22" s="963"/>
      <c r="Y22" s="963"/>
      <c r="Z22" s="963"/>
    </row>
    <row r="23" spans="1:26" ht="21">
      <c r="A23" s="668">
        <v>5</v>
      </c>
      <c r="B23" s="1771"/>
      <c r="C23" s="1570"/>
      <c r="D23" s="1570"/>
      <c r="E23" s="1570"/>
      <c r="F23" s="1570"/>
      <c r="G23" s="1570"/>
      <c r="H23" s="1570"/>
      <c r="I23" s="1570"/>
      <c r="J23" s="1573"/>
      <c r="K23" s="960"/>
      <c r="L23" s="960"/>
      <c r="M23" s="960"/>
      <c r="N23" s="963"/>
      <c r="O23" s="963"/>
      <c r="P23" s="963"/>
      <c r="Q23" s="963"/>
      <c r="R23" s="963"/>
      <c r="S23" s="963"/>
      <c r="T23" s="963"/>
      <c r="U23" s="963"/>
      <c r="V23" s="963"/>
      <c r="W23" s="963"/>
      <c r="X23" s="963"/>
      <c r="Y23" s="963"/>
      <c r="Z23" s="963"/>
    </row>
    <row r="24" spans="1:26" ht="21">
      <c r="A24" s="664"/>
      <c r="B24" s="1774" t="s">
        <v>307</v>
      </c>
      <c r="C24" s="1570"/>
      <c r="D24" s="1570"/>
      <c r="E24" s="1570"/>
      <c r="F24" s="1570"/>
      <c r="G24" s="1570"/>
      <c r="H24" s="1570"/>
      <c r="I24" s="1570"/>
      <c r="J24" s="1573"/>
      <c r="K24" s="960"/>
      <c r="L24" s="960"/>
      <c r="M24" s="960"/>
      <c r="N24" s="963"/>
      <c r="O24" s="963"/>
      <c r="P24" s="963"/>
      <c r="Q24" s="963"/>
      <c r="R24" s="963"/>
      <c r="S24" s="963"/>
      <c r="T24" s="963"/>
      <c r="U24" s="963"/>
      <c r="V24" s="963"/>
      <c r="W24" s="963"/>
      <c r="X24" s="963"/>
      <c r="Y24" s="963"/>
      <c r="Z24" s="963"/>
    </row>
    <row r="25" spans="1:26" ht="21">
      <c r="A25" s="668">
        <v>1</v>
      </c>
      <c r="B25" s="1771"/>
      <c r="C25" s="1570"/>
      <c r="D25" s="1570"/>
      <c r="E25" s="1570"/>
      <c r="F25" s="1570"/>
      <c r="G25" s="1570"/>
      <c r="H25" s="1570"/>
      <c r="I25" s="1570"/>
      <c r="J25" s="1573"/>
      <c r="K25" s="960"/>
      <c r="L25" s="960"/>
      <c r="M25" s="960"/>
      <c r="N25" s="963"/>
      <c r="O25" s="963"/>
      <c r="P25" s="963"/>
      <c r="Q25" s="963"/>
      <c r="R25" s="963"/>
      <c r="S25" s="963"/>
      <c r="T25" s="963"/>
      <c r="U25" s="963"/>
      <c r="V25" s="963"/>
      <c r="W25" s="963"/>
      <c r="X25" s="963"/>
      <c r="Y25" s="963"/>
      <c r="Z25" s="963"/>
    </row>
    <row r="26" spans="1:26" ht="21">
      <c r="A26" s="668">
        <v>2</v>
      </c>
      <c r="B26" s="1771"/>
      <c r="C26" s="1570"/>
      <c r="D26" s="1570"/>
      <c r="E26" s="1570"/>
      <c r="F26" s="1570"/>
      <c r="G26" s="1570"/>
      <c r="H26" s="1570"/>
      <c r="I26" s="1570"/>
      <c r="J26" s="1573"/>
      <c r="K26" s="960"/>
      <c r="L26" s="960"/>
      <c r="M26" s="960"/>
      <c r="N26" s="963"/>
      <c r="O26" s="963"/>
      <c r="P26" s="963"/>
      <c r="Q26" s="963"/>
      <c r="R26" s="963"/>
      <c r="S26" s="963"/>
      <c r="T26" s="963"/>
      <c r="U26" s="963"/>
      <c r="V26" s="963"/>
      <c r="W26" s="963"/>
      <c r="X26" s="963"/>
      <c r="Y26" s="963"/>
      <c r="Z26" s="963"/>
    </row>
    <row r="27" spans="1:26" ht="21">
      <c r="A27" s="668">
        <v>3</v>
      </c>
      <c r="B27" s="1771"/>
      <c r="C27" s="1570"/>
      <c r="D27" s="1570"/>
      <c r="E27" s="1570"/>
      <c r="F27" s="1570"/>
      <c r="G27" s="1570"/>
      <c r="H27" s="1570"/>
      <c r="I27" s="1570"/>
      <c r="J27" s="1573"/>
      <c r="K27" s="960"/>
      <c r="L27" s="960"/>
      <c r="M27" s="960"/>
      <c r="N27" s="963"/>
      <c r="O27" s="963"/>
      <c r="P27" s="963"/>
      <c r="Q27" s="963"/>
      <c r="R27" s="963"/>
      <c r="S27" s="963"/>
      <c r="T27" s="963"/>
      <c r="U27" s="963"/>
      <c r="V27" s="963"/>
      <c r="W27" s="963"/>
      <c r="X27" s="963"/>
      <c r="Y27" s="963"/>
      <c r="Z27" s="963"/>
    </row>
    <row r="28" spans="1:26" ht="21">
      <c r="A28" s="668">
        <v>4</v>
      </c>
      <c r="B28" s="1771"/>
      <c r="C28" s="1570"/>
      <c r="D28" s="1570"/>
      <c r="E28" s="1570"/>
      <c r="F28" s="1570"/>
      <c r="G28" s="1570"/>
      <c r="H28" s="1570"/>
      <c r="I28" s="1570"/>
      <c r="J28" s="1573"/>
      <c r="K28" s="960"/>
      <c r="L28" s="960"/>
      <c r="M28" s="960"/>
      <c r="N28" s="963"/>
      <c r="O28" s="963"/>
      <c r="P28" s="963"/>
      <c r="Q28" s="963"/>
      <c r="R28" s="963"/>
      <c r="S28" s="963"/>
      <c r="T28" s="963"/>
      <c r="U28" s="963"/>
      <c r="V28" s="963"/>
      <c r="W28" s="963"/>
      <c r="X28" s="963"/>
      <c r="Y28" s="963"/>
      <c r="Z28" s="963"/>
    </row>
    <row r="29" spans="1:26" ht="21">
      <c r="A29" s="668">
        <v>5</v>
      </c>
      <c r="B29" s="1771"/>
      <c r="C29" s="1570"/>
      <c r="D29" s="1570"/>
      <c r="E29" s="1570"/>
      <c r="F29" s="1570"/>
      <c r="G29" s="1570"/>
      <c r="H29" s="1570"/>
      <c r="I29" s="1570"/>
      <c r="J29" s="1573"/>
      <c r="K29" s="960"/>
      <c r="L29" s="960"/>
      <c r="M29" s="960"/>
      <c r="N29" s="963"/>
      <c r="O29" s="963"/>
      <c r="P29" s="963"/>
      <c r="Q29" s="963"/>
      <c r="R29" s="963"/>
      <c r="S29" s="963"/>
      <c r="T29" s="963"/>
      <c r="U29" s="963"/>
      <c r="V29" s="963"/>
      <c r="W29" s="963"/>
      <c r="X29" s="963"/>
      <c r="Y29" s="963"/>
      <c r="Z29" s="963"/>
    </row>
    <row r="30" spans="1:26" ht="21">
      <c r="A30" s="664"/>
      <c r="B30" s="1774" t="s">
        <v>308</v>
      </c>
      <c r="C30" s="1570"/>
      <c r="D30" s="1570"/>
      <c r="E30" s="1570"/>
      <c r="F30" s="1570"/>
      <c r="G30" s="1570"/>
      <c r="H30" s="1570"/>
      <c r="I30" s="1570"/>
      <c r="J30" s="1573"/>
      <c r="K30" s="960"/>
      <c r="L30" s="960"/>
      <c r="M30" s="960"/>
      <c r="N30" s="963"/>
      <c r="O30" s="963"/>
      <c r="P30" s="963"/>
      <c r="Q30" s="963"/>
      <c r="R30" s="963"/>
      <c r="S30" s="963"/>
      <c r="T30" s="963"/>
      <c r="U30" s="963"/>
      <c r="V30" s="963"/>
      <c r="W30" s="963"/>
      <c r="X30" s="963"/>
      <c r="Y30" s="963"/>
      <c r="Z30" s="963"/>
    </row>
    <row r="31" spans="1:26" ht="21">
      <c r="A31" s="668">
        <v>1</v>
      </c>
      <c r="B31" s="1771"/>
      <c r="C31" s="1570"/>
      <c r="D31" s="1570"/>
      <c r="E31" s="1570"/>
      <c r="F31" s="1570"/>
      <c r="G31" s="1570"/>
      <c r="H31" s="1570"/>
      <c r="I31" s="1570"/>
      <c r="J31" s="1573"/>
      <c r="K31" s="960"/>
      <c r="L31" s="960"/>
      <c r="M31" s="960"/>
      <c r="N31" s="963"/>
      <c r="O31" s="963"/>
      <c r="P31" s="963"/>
      <c r="Q31" s="963"/>
      <c r="R31" s="963"/>
      <c r="S31" s="963"/>
      <c r="T31" s="963"/>
      <c r="U31" s="963"/>
      <c r="V31" s="963"/>
      <c r="W31" s="963"/>
      <c r="X31" s="963"/>
      <c r="Y31" s="963"/>
      <c r="Z31" s="963"/>
    </row>
    <row r="32" spans="1:26" ht="21">
      <c r="A32" s="668">
        <v>2</v>
      </c>
      <c r="B32" s="1771"/>
      <c r="C32" s="1570"/>
      <c r="D32" s="1570"/>
      <c r="E32" s="1570"/>
      <c r="F32" s="1570"/>
      <c r="G32" s="1570"/>
      <c r="H32" s="1570"/>
      <c r="I32" s="1570"/>
      <c r="J32" s="1573"/>
      <c r="K32" s="960"/>
      <c r="L32" s="960"/>
      <c r="M32" s="960"/>
      <c r="N32" s="963"/>
      <c r="O32" s="963"/>
      <c r="P32" s="963"/>
      <c r="Q32" s="963"/>
      <c r="R32" s="963"/>
      <c r="S32" s="963"/>
      <c r="T32" s="963"/>
      <c r="U32" s="963"/>
      <c r="V32" s="963"/>
      <c r="W32" s="963"/>
      <c r="X32" s="963"/>
      <c r="Y32" s="963"/>
      <c r="Z32" s="963"/>
    </row>
    <row r="33" spans="1:26" ht="21">
      <c r="A33" s="668">
        <v>3</v>
      </c>
      <c r="B33" s="1771"/>
      <c r="C33" s="1570"/>
      <c r="D33" s="1570"/>
      <c r="E33" s="1570"/>
      <c r="F33" s="1570"/>
      <c r="G33" s="1570"/>
      <c r="H33" s="1570"/>
      <c r="I33" s="1570"/>
      <c r="J33" s="1573"/>
      <c r="K33" s="960"/>
      <c r="L33" s="960"/>
      <c r="M33" s="960"/>
      <c r="N33" s="963"/>
      <c r="O33" s="963"/>
      <c r="P33" s="963"/>
      <c r="Q33" s="963"/>
      <c r="R33" s="963"/>
      <c r="S33" s="963"/>
      <c r="T33" s="963"/>
      <c r="U33" s="963"/>
      <c r="V33" s="963"/>
      <c r="W33" s="963"/>
      <c r="X33" s="963"/>
      <c r="Y33" s="963"/>
      <c r="Z33" s="963"/>
    </row>
    <row r="34" spans="1:26" ht="21">
      <c r="A34" s="668">
        <v>4</v>
      </c>
      <c r="B34" s="1771"/>
      <c r="C34" s="1570"/>
      <c r="D34" s="1570"/>
      <c r="E34" s="1570"/>
      <c r="F34" s="1570"/>
      <c r="G34" s="1570"/>
      <c r="H34" s="1570"/>
      <c r="I34" s="1570"/>
      <c r="J34" s="1573"/>
      <c r="K34" s="960"/>
      <c r="L34" s="960"/>
      <c r="M34" s="960"/>
      <c r="N34" s="963"/>
      <c r="O34" s="963"/>
      <c r="P34" s="963"/>
      <c r="Q34" s="963"/>
      <c r="R34" s="963"/>
      <c r="S34" s="963"/>
      <c r="T34" s="963"/>
      <c r="U34" s="963"/>
      <c r="V34" s="963"/>
      <c r="W34" s="963"/>
      <c r="X34" s="963"/>
      <c r="Y34" s="963"/>
      <c r="Z34" s="963"/>
    </row>
    <row r="35" spans="1:26" ht="21">
      <c r="A35" s="668">
        <v>5</v>
      </c>
      <c r="B35" s="1771"/>
      <c r="C35" s="1570"/>
      <c r="D35" s="1570"/>
      <c r="E35" s="1570"/>
      <c r="F35" s="1570"/>
      <c r="G35" s="1570"/>
      <c r="H35" s="1570"/>
      <c r="I35" s="1570"/>
      <c r="J35" s="1573"/>
      <c r="K35" s="960"/>
      <c r="L35" s="960"/>
      <c r="M35" s="960"/>
      <c r="N35" s="963"/>
      <c r="O35" s="963"/>
      <c r="P35" s="963"/>
      <c r="Q35" s="963"/>
      <c r="R35" s="963"/>
      <c r="S35" s="963"/>
      <c r="T35" s="963"/>
      <c r="U35" s="963"/>
      <c r="V35" s="963"/>
      <c r="W35" s="963"/>
      <c r="X35" s="963"/>
      <c r="Y35" s="963"/>
      <c r="Z35" s="963"/>
    </row>
    <row r="36" spans="1:26" ht="21">
      <c r="A36" s="664"/>
      <c r="B36" s="1774" t="s">
        <v>309</v>
      </c>
      <c r="C36" s="1570"/>
      <c r="D36" s="1570"/>
      <c r="E36" s="1570"/>
      <c r="F36" s="1570"/>
      <c r="G36" s="1570"/>
      <c r="H36" s="1570"/>
      <c r="I36" s="1570"/>
      <c r="J36" s="1573"/>
      <c r="K36" s="960"/>
      <c r="L36" s="960"/>
      <c r="M36" s="960"/>
      <c r="N36" s="963"/>
      <c r="O36" s="963"/>
      <c r="P36" s="963"/>
      <c r="Q36" s="963"/>
      <c r="R36" s="963"/>
      <c r="S36" s="963"/>
      <c r="T36" s="963"/>
      <c r="U36" s="963"/>
      <c r="V36" s="963"/>
      <c r="W36" s="963"/>
      <c r="X36" s="963"/>
      <c r="Y36" s="963"/>
      <c r="Z36" s="963"/>
    </row>
    <row r="37" spans="1:26" ht="21">
      <c r="A37" s="664"/>
      <c r="B37" s="1774" t="s">
        <v>310</v>
      </c>
      <c r="C37" s="1570"/>
      <c r="D37" s="1570"/>
      <c r="E37" s="1570"/>
      <c r="F37" s="1570"/>
      <c r="G37" s="1570"/>
      <c r="H37" s="1570"/>
      <c r="I37" s="1570"/>
      <c r="J37" s="1573"/>
      <c r="K37" s="960"/>
      <c r="L37" s="960"/>
      <c r="M37" s="960"/>
      <c r="N37" s="963"/>
      <c r="O37" s="963"/>
      <c r="P37" s="963"/>
      <c r="Q37" s="963"/>
      <c r="R37" s="963"/>
      <c r="S37" s="963"/>
      <c r="T37" s="963"/>
      <c r="U37" s="963"/>
      <c r="V37" s="963"/>
      <c r="W37" s="963"/>
      <c r="X37" s="963"/>
      <c r="Y37" s="963"/>
      <c r="Z37" s="963"/>
    </row>
    <row r="38" spans="1:26" ht="21">
      <c r="A38" s="1739"/>
      <c r="B38" s="1612"/>
      <c r="C38" s="1612"/>
      <c r="D38" s="1612"/>
      <c r="E38" s="1612"/>
      <c r="F38" s="1612"/>
      <c r="G38" s="1598"/>
      <c r="H38" s="1209"/>
      <c r="I38" s="1209"/>
      <c r="J38" s="1209"/>
      <c r="K38" s="960"/>
      <c r="L38" s="960"/>
      <c r="M38" s="960"/>
      <c r="N38" s="963"/>
      <c r="O38" s="963"/>
      <c r="P38" s="963"/>
      <c r="Q38" s="963"/>
      <c r="R38" s="963"/>
      <c r="S38" s="963"/>
      <c r="T38" s="963"/>
      <c r="U38" s="963"/>
      <c r="V38" s="963"/>
      <c r="W38" s="963"/>
      <c r="X38" s="963"/>
      <c r="Y38" s="963"/>
      <c r="Z38" s="963"/>
    </row>
    <row r="39" spans="1:26" ht="21">
      <c r="A39" s="1613"/>
      <c r="B39" s="1614"/>
      <c r="C39" s="1614"/>
      <c r="D39" s="1614"/>
      <c r="E39" s="1614"/>
      <c r="F39" s="1614"/>
      <c r="G39" s="1615"/>
      <c r="H39" s="1209"/>
      <c r="I39" s="1209"/>
      <c r="J39" s="1209"/>
      <c r="K39" s="960"/>
      <c r="L39" s="960"/>
      <c r="M39" s="960"/>
      <c r="N39" s="963"/>
      <c r="O39" s="963"/>
      <c r="P39" s="963"/>
      <c r="Q39" s="963"/>
      <c r="R39" s="963"/>
      <c r="S39" s="963"/>
      <c r="T39" s="963"/>
      <c r="U39" s="963"/>
      <c r="V39" s="963"/>
      <c r="W39" s="963"/>
      <c r="X39" s="963"/>
      <c r="Y39" s="963"/>
      <c r="Z39" s="963"/>
    </row>
    <row r="40" spans="1:26" ht="21">
      <c r="A40" s="1599"/>
      <c r="B40" s="1616"/>
      <c r="C40" s="1616"/>
      <c r="D40" s="1616"/>
      <c r="E40" s="1616"/>
      <c r="F40" s="1616"/>
      <c r="G40" s="1600"/>
      <c r="H40" s="1210"/>
      <c r="I40" s="1210"/>
      <c r="J40" s="1210"/>
      <c r="K40" s="960"/>
      <c r="L40" s="960"/>
      <c r="M40" s="960"/>
      <c r="N40" s="963"/>
      <c r="O40" s="963"/>
      <c r="P40" s="963"/>
      <c r="Q40" s="963"/>
      <c r="R40" s="963"/>
      <c r="S40" s="963"/>
      <c r="T40" s="963"/>
      <c r="U40" s="963"/>
      <c r="V40" s="963"/>
      <c r="W40" s="963"/>
      <c r="X40" s="963"/>
      <c r="Y40" s="963"/>
      <c r="Z40" s="963"/>
    </row>
    <row r="41" spans="1:26" ht="38.25" customHeight="1">
      <c r="A41" s="1211" t="s">
        <v>6808</v>
      </c>
      <c r="B41" s="1036" t="s">
        <v>4573</v>
      </c>
      <c r="C41" s="1160" t="s">
        <v>3185</v>
      </c>
      <c r="D41" s="811" t="s">
        <v>3186</v>
      </c>
      <c r="E41" s="811" t="s">
        <v>4575</v>
      </c>
      <c r="F41" s="1160" t="s">
        <v>3188</v>
      </c>
      <c r="G41" s="1160" t="s">
        <v>3189</v>
      </c>
      <c r="H41" s="1161"/>
      <c r="I41" s="893"/>
      <c r="J41" s="893"/>
      <c r="K41" s="960"/>
      <c r="L41" s="960"/>
      <c r="M41" s="960"/>
      <c r="N41" s="963"/>
      <c r="O41" s="963"/>
      <c r="P41" s="963"/>
      <c r="Q41" s="963"/>
      <c r="R41" s="963"/>
      <c r="S41" s="963"/>
      <c r="T41" s="963"/>
      <c r="U41" s="963"/>
      <c r="V41" s="963"/>
      <c r="W41" s="963"/>
      <c r="X41" s="963"/>
      <c r="Y41" s="963"/>
      <c r="Z41" s="963"/>
    </row>
    <row r="42" spans="1:26" ht="21">
      <c r="A42" s="1212"/>
      <c r="B42" s="1779" t="s">
        <v>320</v>
      </c>
      <c r="C42" s="1570"/>
      <c r="D42" s="1570"/>
      <c r="E42" s="1570"/>
      <c r="F42" s="1570"/>
      <c r="G42" s="1571"/>
      <c r="H42" s="1038"/>
      <c r="I42" s="893">
        <f t="shared" ref="I42:J42" si="1">I43+I75+I104+I65+I71+I95</f>
        <v>36</v>
      </c>
      <c r="J42" s="893">
        <f t="shared" si="1"/>
        <v>36</v>
      </c>
      <c r="K42" s="960"/>
      <c r="L42" s="960"/>
      <c r="M42" s="960"/>
      <c r="N42" s="963"/>
      <c r="O42" s="963"/>
      <c r="P42" s="963"/>
      <c r="Q42" s="963"/>
      <c r="R42" s="963"/>
      <c r="S42" s="963"/>
      <c r="T42" s="963"/>
      <c r="U42" s="963"/>
      <c r="V42" s="963"/>
      <c r="W42" s="963"/>
      <c r="X42" s="963"/>
      <c r="Y42" s="963"/>
      <c r="Z42" s="963"/>
    </row>
    <row r="43" spans="1:26" ht="19">
      <c r="A43" s="693" t="s">
        <v>209</v>
      </c>
      <c r="B43" s="1606" t="s">
        <v>210</v>
      </c>
      <c r="C43" s="1570"/>
      <c r="D43" s="1570"/>
      <c r="E43" s="1570"/>
      <c r="F43" s="1570"/>
      <c r="G43" s="1573"/>
      <c r="H43" s="816"/>
      <c r="I43" s="893">
        <f>SUM(D44:D64)</f>
        <v>20</v>
      </c>
      <c r="J43" s="893">
        <f>COUNT(D44:D64)*2</f>
        <v>20</v>
      </c>
      <c r="K43" s="960"/>
      <c r="L43" s="960"/>
      <c r="M43" s="960"/>
      <c r="N43" s="963"/>
      <c r="O43" s="963"/>
      <c r="P43" s="963"/>
      <c r="Q43" s="963"/>
      <c r="R43" s="963"/>
      <c r="S43" s="963"/>
      <c r="T43" s="963"/>
      <c r="U43" s="963"/>
      <c r="V43" s="963"/>
      <c r="W43" s="963"/>
      <c r="X43" s="963"/>
      <c r="Y43" s="963"/>
      <c r="Z43" s="963"/>
    </row>
    <row r="44" spans="1:26" ht="17">
      <c r="A44" s="693" t="s">
        <v>1813</v>
      </c>
      <c r="B44" s="467" t="s">
        <v>322</v>
      </c>
      <c r="C44" s="475" t="s">
        <v>6809</v>
      </c>
      <c r="D44" s="696">
        <v>2</v>
      </c>
      <c r="E44" s="696" t="s">
        <v>387</v>
      </c>
      <c r="F44" s="1052"/>
      <c r="G44" s="1061"/>
      <c r="H44" s="893"/>
      <c r="I44" s="893"/>
      <c r="J44" s="893"/>
      <c r="K44" s="960"/>
      <c r="L44" s="960"/>
      <c r="M44" s="960"/>
      <c r="N44" s="963"/>
      <c r="O44" s="963"/>
      <c r="P44" s="963"/>
      <c r="Q44" s="963"/>
      <c r="R44" s="963"/>
      <c r="S44" s="963"/>
      <c r="T44" s="963"/>
      <c r="U44" s="963"/>
      <c r="V44" s="963"/>
      <c r="W44" s="963"/>
      <c r="X44" s="963"/>
      <c r="Y44" s="963"/>
      <c r="Z44" s="963"/>
    </row>
    <row r="45" spans="1:26" ht="16">
      <c r="A45" s="693"/>
      <c r="B45" s="467"/>
      <c r="C45" s="475" t="s">
        <v>6810</v>
      </c>
      <c r="D45" s="696">
        <v>2</v>
      </c>
      <c r="E45" s="696" t="s">
        <v>387</v>
      </c>
      <c r="F45" s="1052"/>
      <c r="G45" s="1061"/>
      <c r="H45" s="893"/>
      <c r="I45" s="893"/>
      <c r="J45" s="893"/>
      <c r="K45" s="960"/>
      <c r="L45" s="960"/>
      <c r="M45" s="960"/>
      <c r="N45" s="963"/>
      <c r="O45" s="963"/>
      <c r="P45" s="963"/>
      <c r="Q45" s="963"/>
      <c r="R45" s="963"/>
      <c r="S45" s="963"/>
      <c r="T45" s="963"/>
      <c r="U45" s="963"/>
      <c r="V45" s="963"/>
      <c r="W45" s="963"/>
      <c r="X45" s="963"/>
      <c r="Y45" s="963"/>
      <c r="Z45" s="963"/>
    </row>
    <row r="46" spans="1:26" ht="17">
      <c r="A46" s="693" t="s">
        <v>1816</v>
      </c>
      <c r="B46" s="467" t="s">
        <v>327</v>
      </c>
      <c r="C46" s="769" t="s">
        <v>6811</v>
      </c>
      <c r="D46" s="696">
        <v>2</v>
      </c>
      <c r="E46" s="736" t="s">
        <v>387</v>
      </c>
      <c r="F46" s="1056"/>
      <c r="G46" s="1061"/>
      <c r="H46" s="893"/>
      <c r="I46" s="893"/>
      <c r="J46" s="893"/>
      <c r="K46" s="960"/>
      <c r="L46" s="960"/>
      <c r="M46" s="960"/>
      <c r="N46" s="963"/>
      <c r="O46" s="963"/>
      <c r="P46" s="963"/>
      <c r="Q46" s="963"/>
      <c r="R46" s="963"/>
      <c r="S46" s="963"/>
      <c r="T46" s="963"/>
      <c r="U46" s="963"/>
      <c r="V46" s="963"/>
      <c r="W46" s="963"/>
      <c r="X46" s="963"/>
      <c r="Y46" s="963"/>
      <c r="Z46" s="963"/>
    </row>
    <row r="47" spans="1:26" ht="16">
      <c r="A47" s="693"/>
      <c r="B47" s="467"/>
      <c r="C47" s="475" t="s">
        <v>6812</v>
      </c>
      <c r="D47" s="696">
        <v>2</v>
      </c>
      <c r="E47" s="696" t="s">
        <v>387</v>
      </c>
      <c r="F47" s="1052"/>
      <c r="G47" s="1061"/>
      <c r="H47" s="893"/>
      <c r="I47" s="893"/>
      <c r="J47" s="893"/>
      <c r="K47" s="960"/>
      <c r="L47" s="960"/>
      <c r="M47" s="960"/>
      <c r="N47" s="963"/>
      <c r="O47" s="963"/>
      <c r="P47" s="963"/>
      <c r="Q47" s="963"/>
      <c r="R47" s="963"/>
      <c r="S47" s="963"/>
      <c r="T47" s="963"/>
      <c r="U47" s="963"/>
      <c r="V47" s="963"/>
      <c r="W47" s="963"/>
      <c r="X47" s="963"/>
      <c r="Y47" s="963"/>
      <c r="Z47" s="963"/>
    </row>
    <row r="48" spans="1:26" ht="30.75" hidden="1" customHeight="1">
      <c r="A48" s="581" t="s">
        <v>1819</v>
      </c>
      <c r="B48" s="122" t="s">
        <v>331</v>
      </c>
      <c r="C48" s="179"/>
      <c r="D48" s="141"/>
      <c r="E48" s="141"/>
      <c r="F48" s="141"/>
      <c r="G48" s="141"/>
      <c r="H48" s="106"/>
      <c r="I48" s="105"/>
      <c r="J48" s="105"/>
      <c r="K48" s="106"/>
      <c r="L48" s="106"/>
      <c r="M48" s="106"/>
      <c r="N48" s="106"/>
      <c r="O48" s="106"/>
      <c r="P48" s="106"/>
      <c r="Q48" s="106"/>
      <c r="R48" s="106"/>
      <c r="S48" s="106"/>
      <c r="T48" s="106"/>
      <c r="U48" s="106"/>
      <c r="V48" s="106"/>
      <c r="W48" s="106"/>
      <c r="X48" s="106"/>
      <c r="Y48" s="106"/>
      <c r="Z48" s="106"/>
    </row>
    <row r="49" spans="1:26" ht="30.75" hidden="1" customHeight="1">
      <c r="A49" s="310" t="s">
        <v>1827</v>
      </c>
      <c r="B49" s="122" t="s">
        <v>1828</v>
      </c>
      <c r="C49" s="141"/>
      <c r="D49" s="141"/>
      <c r="E49" s="141"/>
      <c r="F49" s="141"/>
      <c r="G49" s="141"/>
      <c r="H49" s="106"/>
      <c r="I49" s="105"/>
      <c r="J49" s="105"/>
      <c r="K49" s="106"/>
      <c r="L49" s="106"/>
      <c r="M49" s="106"/>
      <c r="N49" s="106"/>
      <c r="O49" s="106"/>
      <c r="P49" s="106"/>
      <c r="Q49" s="106"/>
      <c r="R49" s="106"/>
      <c r="S49" s="106"/>
      <c r="T49" s="106"/>
      <c r="U49" s="106"/>
      <c r="V49" s="106"/>
      <c r="W49" s="106"/>
      <c r="X49" s="106"/>
      <c r="Y49" s="106"/>
      <c r="Z49" s="106"/>
    </row>
    <row r="50" spans="1:26" ht="17">
      <c r="A50" s="693" t="s">
        <v>1833</v>
      </c>
      <c r="B50" s="467" t="s">
        <v>337</v>
      </c>
      <c r="C50" s="475" t="s">
        <v>6813</v>
      </c>
      <c r="D50" s="696">
        <v>2</v>
      </c>
      <c r="E50" s="696" t="s">
        <v>387</v>
      </c>
      <c r="F50" s="1052"/>
      <c r="G50" s="1061"/>
      <c r="H50" s="893"/>
      <c r="I50" s="893"/>
      <c r="J50" s="893"/>
      <c r="K50" s="960"/>
      <c r="L50" s="960"/>
      <c r="M50" s="960"/>
      <c r="N50" s="963"/>
      <c r="O50" s="963"/>
      <c r="P50" s="963"/>
      <c r="Q50" s="963"/>
      <c r="R50" s="963"/>
      <c r="S50" s="963"/>
      <c r="T50" s="963"/>
      <c r="U50" s="963"/>
      <c r="V50" s="963"/>
      <c r="W50" s="963"/>
      <c r="X50" s="963"/>
      <c r="Y50" s="963"/>
      <c r="Z50" s="963"/>
    </row>
    <row r="51" spans="1:26" ht="30.75" hidden="1" customHeight="1">
      <c r="A51" s="310" t="s">
        <v>1836</v>
      </c>
      <c r="B51" s="122" t="s">
        <v>341</v>
      </c>
      <c r="C51" s="141"/>
      <c r="D51" s="141"/>
      <c r="E51" s="141"/>
      <c r="F51" s="141"/>
      <c r="G51" s="141"/>
      <c r="H51" s="106"/>
      <c r="I51" s="105"/>
      <c r="J51" s="105"/>
      <c r="K51" s="106"/>
      <c r="L51" s="106"/>
      <c r="M51" s="106"/>
      <c r="N51" s="106"/>
      <c r="O51" s="106"/>
      <c r="P51" s="106"/>
      <c r="Q51" s="106"/>
      <c r="R51" s="106"/>
      <c r="S51" s="106"/>
      <c r="T51" s="106"/>
      <c r="U51" s="106"/>
      <c r="V51" s="106"/>
      <c r="W51" s="106"/>
      <c r="X51" s="106"/>
      <c r="Y51" s="106"/>
      <c r="Z51" s="106"/>
    </row>
    <row r="52" spans="1:26" ht="32">
      <c r="A52" s="693" t="s">
        <v>1839</v>
      </c>
      <c r="B52" s="467" t="s">
        <v>345</v>
      </c>
      <c r="C52" s="769" t="s">
        <v>6814</v>
      </c>
      <c r="D52" s="696">
        <v>2</v>
      </c>
      <c r="E52" s="736" t="s">
        <v>387</v>
      </c>
      <c r="F52" s="735" t="s">
        <v>6815</v>
      </c>
      <c r="G52" s="1039"/>
      <c r="H52" s="1040"/>
      <c r="I52" s="893"/>
      <c r="J52" s="893"/>
      <c r="K52" s="960"/>
      <c r="L52" s="960"/>
      <c r="M52" s="960"/>
      <c r="N52" s="963"/>
      <c r="O52" s="963"/>
      <c r="P52" s="963"/>
      <c r="Q52" s="963"/>
      <c r="R52" s="963"/>
      <c r="S52" s="963"/>
      <c r="T52" s="963"/>
      <c r="U52" s="963"/>
      <c r="V52" s="963"/>
      <c r="W52" s="963"/>
      <c r="X52" s="963"/>
      <c r="Y52" s="963"/>
      <c r="Z52" s="963"/>
    </row>
    <row r="53" spans="1:26" ht="30.75" hidden="1" customHeight="1">
      <c r="A53" s="310" t="s">
        <v>348</v>
      </c>
      <c r="B53" s="122" t="s">
        <v>349</v>
      </c>
      <c r="C53" s="141"/>
      <c r="D53" s="141"/>
      <c r="E53" s="141"/>
      <c r="F53" s="141"/>
      <c r="G53" s="141"/>
      <c r="H53" s="106"/>
      <c r="I53" s="105"/>
      <c r="J53" s="105"/>
      <c r="K53" s="106"/>
      <c r="L53" s="106"/>
      <c r="M53" s="106"/>
      <c r="N53" s="106"/>
      <c r="O53" s="106"/>
      <c r="P53" s="106"/>
      <c r="Q53" s="106"/>
      <c r="R53" s="106"/>
      <c r="S53" s="106"/>
      <c r="T53" s="106"/>
      <c r="U53" s="106"/>
      <c r="V53" s="106"/>
      <c r="W53" s="106"/>
      <c r="X53" s="106"/>
      <c r="Y53" s="106"/>
      <c r="Z53" s="106"/>
    </row>
    <row r="54" spans="1:26" ht="64">
      <c r="A54" s="693" t="s">
        <v>1844</v>
      </c>
      <c r="B54" s="467" t="s">
        <v>351</v>
      </c>
      <c r="C54" s="475" t="s">
        <v>6816</v>
      </c>
      <c r="D54" s="696">
        <v>2</v>
      </c>
      <c r="E54" s="696" t="s">
        <v>387</v>
      </c>
      <c r="F54" s="471" t="s">
        <v>6817</v>
      </c>
      <c r="G54" s="1061"/>
      <c r="H54" s="893"/>
      <c r="I54" s="893"/>
      <c r="J54" s="893"/>
      <c r="K54" s="960"/>
      <c r="L54" s="960"/>
      <c r="M54" s="960"/>
      <c r="N54" s="963"/>
      <c r="O54" s="963"/>
      <c r="P54" s="963"/>
      <c r="Q54" s="963"/>
      <c r="R54" s="963"/>
      <c r="S54" s="963"/>
      <c r="T54" s="963"/>
      <c r="U54" s="963"/>
      <c r="V54" s="963"/>
      <c r="W54" s="963"/>
      <c r="X54" s="963"/>
      <c r="Y54" s="963"/>
      <c r="Z54" s="963"/>
    </row>
    <row r="55" spans="1:26" ht="30.75" hidden="1" customHeight="1">
      <c r="A55" s="310" t="s">
        <v>354</v>
      </c>
      <c r="B55" s="122" t="s">
        <v>355</v>
      </c>
      <c r="C55" s="141"/>
      <c r="D55" s="141"/>
      <c r="E55" s="141"/>
      <c r="F55" s="141"/>
      <c r="G55" s="141"/>
      <c r="H55" s="106"/>
      <c r="I55" s="105"/>
      <c r="J55" s="105"/>
      <c r="K55" s="106"/>
      <c r="L55" s="106"/>
      <c r="M55" s="106"/>
      <c r="N55" s="106"/>
      <c r="O55" s="106"/>
      <c r="P55" s="106"/>
      <c r="Q55" s="106"/>
      <c r="R55" s="106"/>
      <c r="S55" s="106"/>
      <c r="T55" s="106"/>
      <c r="U55" s="106"/>
      <c r="V55" s="106"/>
      <c r="W55" s="106"/>
      <c r="X55" s="106"/>
      <c r="Y55" s="106"/>
      <c r="Z55" s="106"/>
    </row>
    <row r="56" spans="1:26" ht="30.75" hidden="1" customHeight="1">
      <c r="A56" s="310" t="s">
        <v>356</v>
      </c>
      <c r="B56" s="122" t="s">
        <v>357</v>
      </c>
      <c r="C56" s="141"/>
      <c r="D56" s="141"/>
      <c r="E56" s="141"/>
      <c r="F56" s="141"/>
      <c r="G56" s="141"/>
      <c r="H56" s="106"/>
      <c r="I56" s="105"/>
      <c r="J56" s="105"/>
      <c r="K56" s="106"/>
      <c r="L56" s="106"/>
      <c r="M56" s="106"/>
      <c r="N56" s="106"/>
      <c r="O56" s="106"/>
      <c r="P56" s="106"/>
      <c r="Q56" s="106"/>
      <c r="R56" s="106"/>
      <c r="S56" s="106"/>
      <c r="T56" s="106"/>
      <c r="U56" s="106"/>
      <c r="V56" s="106"/>
      <c r="W56" s="106"/>
      <c r="X56" s="106"/>
      <c r="Y56" s="106"/>
      <c r="Z56" s="106"/>
    </row>
    <row r="57" spans="1:26" ht="128">
      <c r="A57" s="693" t="s">
        <v>358</v>
      </c>
      <c r="B57" s="161" t="s">
        <v>359</v>
      </c>
      <c r="C57" s="735" t="s">
        <v>6818</v>
      </c>
      <c r="D57" s="696">
        <v>2</v>
      </c>
      <c r="E57" s="736" t="s">
        <v>387</v>
      </c>
      <c r="F57" s="471" t="s">
        <v>6819</v>
      </c>
      <c r="G57" s="1058"/>
      <c r="H57" s="1059"/>
      <c r="I57" s="893"/>
      <c r="J57" s="893"/>
      <c r="K57" s="960"/>
      <c r="L57" s="960"/>
      <c r="M57" s="960"/>
      <c r="N57" s="963"/>
      <c r="O57" s="963"/>
      <c r="P57" s="963"/>
      <c r="Q57" s="963"/>
      <c r="R57" s="963"/>
      <c r="S57" s="963"/>
      <c r="T57" s="963"/>
      <c r="U57" s="963"/>
      <c r="V57" s="963"/>
      <c r="W57" s="963"/>
      <c r="X57" s="963"/>
      <c r="Y57" s="963"/>
      <c r="Z57" s="963"/>
    </row>
    <row r="58" spans="1:26" ht="30.75" hidden="1" customHeight="1">
      <c r="A58" s="310" t="s">
        <v>1854</v>
      </c>
      <c r="B58" s="122" t="s">
        <v>361</v>
      </c>
      <c r="C58" s="141"/>
      <c r="D58" s="141"/>
      <c r="E58" s="141"/>
      <c r="F58" s="141"/>
      <c r="G58" s="141"/>
      <c r="H58" s="106"/>
      <c r="I58" s="105"/>
      <c r="J58" s="105"/>
      <c r="K58" s="106"/>
      <c r="L58" s="106"/>
      <c r="M58" s="106"/>
      <c r="N58" s="106"/>
      <c r="O58" s="106"/>
      <c r="P58" s="106"/>
      <c r="Q58" s="106"/>
      <c r="R58" s="106"/>
      <c r="S58" s="106"/>
      <c r="T58" s="106"/>
      <c r="U58" s="106"/>
      <c r="V58" s="106"/>
      <c r="W58" s="106"/>
      <c r="X58" s="106"/>
      <c r="Y58" s="106"/>
      <c r="Z58" s="106"/>
    </row>
    <row r="59" spans="1:26" ht="34">
      <c r="A59" s="815" t="s">
        <v>1858</v>
      </c>
      <c r="B59" s="467" t="s">
        <v>367</v>
      </c>
      <c r="C59" s="475" t="s">
        <v>3192</v>
      </c>
      <c r="D59" s="696">
        <v>2</v>
      </c>
      <c r="E59" s="696" t="s">
        <v>387</v>
      </c>
      <c r="F59" s="1052"/>
      <c r="G59" s="1061"/>
      <c r="H59" s="893"/>
      <c r="I59" s="893"/>
      <c r="J59" s="893"/>
      <c r="K59" s="960"/>
      <c r="L59" s="960"/>
      <c r="M59" s="960"/>
      <c r="N59" s="963"/>
      <c r="O59" s="963"/>
      <c r="P59" s="963"/>
      <c r="Q59" s="963"/>
      <c r="R59" s="963"/>
      <c r="S59" s="963"/>
      <c r="T59" s="963"/>
      <c r="U59" s="963"/>
      <c r="V59" s="963"/>
      <c r="W59" s="963"/>
      <c r="X59" s="963"/>
      <c r="Y59" s="963"/>
      <c r="Z59" s="963"/>
    </row>
    <row r="60" spans="1:26" ht="30.75" hidden="1" customHeight="1">
      <c r="A60" s="310" t="s">
        <v>370</v>
      </c>
      <c r="B60" s="491" t="s">
        <v>371</v>
      </c>
      <c r="C60" s="383"/>
      <c r="D60" s="723"/>
      <c r="E60" s="723"/>
      <c r="F60" s="1213"/>
      <c r="G60" s="1214"/>
      <c r="H60" s="1215"/>
      <c r="I60" s="105"/>
      <c r="J60" s="105"/>
      <c r="K60" s="105"/>
      <c r="L60" s="105"/>
      <c r="M60" s="105"/>
      <c r="N60" s="106"/>
      <c r="O60" s="106"/>
      <c r="P60" s="106"/>
      <c r="Q60" s="106"/>
      <c r="R60" s="106"/>
      <c r="S60" s="106"/>
      <c r="T60" s="106"/>
      <c r="U60" s="106"/>
      <c r="V60" s="106"/>
      <c r="W60" s="106"/>
      <c r="X60" s="106"/>
      <c r="Y60" s="106"/>
      <c r="Z60" s="106"/>
    </row>
    <row r="61" spans="1:26" ht="34">
      <c r="A61" s="693" t="s">
        <v>1867</v>
      </c>
      <c r="B61" s="467" t="s">
        <v>373</v>
      </c>
      <c r="C61" s="471" t="s">
        <v>6820</v>
      </c>
      <c r="D61" s="696">
        <v>2</v>
      </c>
      <c r="E61" s="696" t="s">
        <v>387</v>
      </c>
      <c r="F61" s="1052"/>
      <c r="G61" s="1061"/>
      <c r="H61" s="893"/>
      <c r="I61" s="893"/>
      <c r="J61" s="893"/>
      <c r="K61" s="960"/>
      <c r="L61" s="960"/>
      <c r="M61" s="960"/>
      <c r="N61" s="963"/>
      <c r="O61" s="963"/>
      <c r="P61" s="963"/>
      <c r="Q61" s="963"/>
      <c r="R61" s="963"/>
      <c r="S61" s="963"/>
      <c r="T61" s="963"/>
      <c r="U61" s="963"/>
      <c r="V61" s="963"/>
      <c r="W61" s="963"/>
      <c r="X61" s="963"/>
      <c r="Y61" s="963"/>
      <c r="Z61" s="963"/>
    </row>
    <row r="62" spans="1:26" ht="30.75" hidden="1" customHeight="1">
      <c r="A62" s="581" t="s">
        <v>376</v>
      </c>
      <c r="B62" s="122" t="s">
        <v>377</v>
      </c>
      <c r="C62" s="179"/>
      <c r="D62" s="141"/>
      <c r="E62" s="124"/>
      <c r="F62" s="141"/>
      <c r="G62" s="141"/>
      <c r="H62" s="106"/>
      <c r="I62" s="105"/>
      <c r="J62" s="105"/>
      <c r="K62" s="105"/>
      <c r="L62" s="105"/>
      <c r="M62" s="105"/>
      <c r="N62" s="106"/>
      <c r="O62" s="106"/>
      <c r="P62" s="106"/>
      <c r="Q62" s="106"/>
      <c r="R62" s="106"/>
      <c r="S62" s="106"/>
      <c r="T62" s="106"/>
      <c r="U62" s="106"/>
      <c r="V62" s="106"/>
      <c r="W62" s="106"/>
      <c r="X62" s="106"/>
      <c r="Y62" s="106"/>
      <c r="Z62" s="106"/>
    </row>
    <row r="63" spans="1:26" ht="30.75" hidden="1" customHeight="1">
      <c r="A63" s="310" t="s">
        <v>378</v>
      </c>
      <c r="B63" s="122" t="s">
        <v>4592</v>
      </c>
      <c r="C63" s="179"/>
      <c r="D63" s="141"/>
      <c r="E63" s="124"/>
      <c r="F63" s="141"/>
      <c r="G63" s="141"/>
      <c r="H63" s="106"/>
      <c r="I63" s="105"/>
      <c r="J63" s="105"/>
      <c r="K63" s="105"/>
      <c r="L63" s="105"/>
      <c r="M63" s="105"/>
      <c r="N63" s="106"/>
      <c r="O63" s="106"/>
      <c r="P63" s="106"/>
      <c r="Q63" s="106"/>
      <c r="R63" s="106"/>
      <c r="S63" s="106"/>
      <c r="T63" s="106"/>
      <c r="U63" s="106"/>
      <c r="V63" s="106"/>
      <c r="W63" s="106"/>
      <c r="X63" s="106"/>
      <c r="Y63" s="106"/>
      <c r="Z63" s="106"/>
    </row>
    <row r="64" spans="1:26" ht="30.75" hidden="1" customHeight="1">
      <c r="A64" s="121" t="s">
        <v>380</v>
      </c>
      <c r="B64" s="129" t="s">
        <v>381</v>
      </c>
      <c r="C64" s="179"/>
      <c r="D64" s="141"/>
      <c r="E64" s="124"/>
      <c r="F64" s="141"/>
      <c r="G64" s="141"/>
      <c r="H64" s="106"/>
      <c r="I64" s="105"/>
      <c r="J64" s="105"/>
      <c r="K64" s="105"/>
      <c r="L64" s="105"/>
      <c r="M64" s="105"/>
      <c r="N64" s="106"/>
      <c r="O64" s="106"/>
      <c r="P64" s="106"/>
      <c r="Q64" s="106"/>
      <c r="R64" s="106"/>
      <c r="S64" s="106"/>
      <c r="T64" s="106"/>
      <c r="U64" s="106"/>
      <c r="V64" s="106"/>
      <c r="W64" s="106"/>
      <c r="X64" s="106"/>
      <c r="Y64" s="106"/>
      <c r="Z64" s="106"/>
    </row>
    <row r="65" spans="1:26" ht="18" hidden="1" customHeight="1">
      <c r="A65" s="584" t="s">
        <v>41</v>
      </c>
      <c r="B65" s="324" t="s">
        <v>211</v>
      </c>
      <c r="C65" s="456"/>
      <c r="D65" s="456"/>
      <c r="E65" s="456"/>
      <c r="F65" s="456"/>
      <c r="G65" s="457"/>
      <c r="H65" s="458"/>
      <c r="I65" s="105">
        <f>SUM(D66:D70)</f>
        <v>0</v>
      </c>
      <c r="J65" s="105">
        <f>COUNT(D66:D70)*2</f>
        <v>0</v>
      </c>
      <c r="K65" s="105"/>
      <c r="L65" s="105"/>
      <c r="M65" s="105"/>
      <c r="N65" s="106"/>
      <c r="O65" s="106"/>
      <c r="P65" s="106"/>
      <c r="Q65" s="106"/>
      <c r="R65" s="106"/>
      <c r="S65" s="106"/>
      <c r="T65" s="106"/>
      <c r="U65" s="106"/>
      <c r="V65" s="106"/>
      <c r="W65" s="106"/>
      <c r="X65" s="106"/>
      <c r="Y65" s="106"/>
      <c r="Z65" s="106"/>
    </row>
    <row r="66" spans="1:26" ht="30.75" hidden="1" customHeight="1">
      <c r="A66" s="310" t="s">
        <v>382</v>
      </c>
      <c r="B66" s="122" t="s">
        <v>383</v>
      </c>
      <c r="C66" s="141"/>
      <c r="D66" s="141"/>
      <c r="E66" s="124"/>
      <c r="F66" s="141"/>
      <c r="G66" s="141"/>
      <c r="H66" s="106"/>
      <c r="I66" s="105"/>
      <c r="J66" s="105"/>
      <c r="K66" s="105"/>
      <c r="L66" s="105"/>
      <c r="M66" s="105"/>
      <c r="N66" s="106"/>
      <c r="O66" s="106"/>
      <c r="P66" s="106"/>
      <c r="Q66" s="106"/>
      <c r="R66" s="106"/>
      <c r="S66" s="106"/>
      <c r="T66" s="106"/>
      <c r="U66" s="106"/>
      <c r="V66" s="106"/>
      <c r="W66" s="106"/>
      <c r="X66" s="106"/>
      <c r="Y66" s="106"/>
      <c r="Z66" s="106"/>
    </row>
    <row r="67" spans="1:26" ht="30.75" hidden="1" customHeight="1">
      <c r="A67" s="310" t="s">
        <v>384</v>
      </c>
      <c r="B67" s="122" t="s">
        <v>385</v>
      </c>
      <c r="C67" s="141"/>
      <c r="D67" s="141"/>
      <c r="E67" s="124"/>
      <c r="F67" s="141"/>
      <c r="G67" s="141"/>
      <c r="H67" s="106"/>
      <c r="I67" s="105"/>
      <c r="J67" s="105"/>
      <c r="K67" s="105"/>
      <c r="L67" s="105"/>
      <c r="M67" s="105"/>
      <c r="N67" s="106"/>
      <c r="O67" s="106"/>
      <c r="P67" s="106"/>
      <c r="Q67" s="106"/>
      <c r="R67" s="106"/>
      <c r="S67" s="106"/>
      <c r="T67" s="106"/>
      <c r="U67" s="106"/>
      <c r="V67" s="106"/>
      <c r="W67" s="106"/>
      <c r="X67" s="106"/>
      <c r="Y67" s="106"/>
      <c r="Z67" s="106"/>
    </row>
    <row r="68" spans="1:26" ht="30.75" hidden="1" customHeight="1">
      <c r="A68" s="310" t="s">
        <v>389</v>
      </c>
      <c r="B68" s="122" t="s">
        <v>390</v>
      </c>
      <c r="C68" s="141"/>
      <c r="D68" s="141"/>
      <c r="E68" s="124"/>
      <c r="F68" s="141"/>
      <c r="G68" s="141"/>
      <c r="H68" s="106"/>
      <c r="I68" s="105"/>
      <c r="J68" s="105"/>
      <c r="K68" s="105"/>
      <c r="L68" s="105"/>
      <c r="M68" s="105"/>
      <c r="N68" s="106"/>
      <c r="O68" s="106"/>
      <c r="P68" s="106"/>
      <c r="Q68" s="106"/>
      <c r="R68" s="106"/>
      <c r="S68" s="106"/>
      <c r="T68" s="106"/>
      <c r="U68" s="106"/>
      <c r="V68" s="106"/>
      <c r="W68" s="106"/>
      <c r="X68" s="106"/>
      <c r="Y68" s="106"/>
      <c r="Z68" s="106"/>
    </row>
    <row r="69" spans="1:26" ht="30.75" hidden="1" customHeight="1">
      <c r="A69" s="310" t="s">
        <v>391</v>
      </c>
      <c r="B69" s="122" t="s">
        <v>392</v>
      </c>
      <c r="C69" s="141"/>
      <c r="D69" s="141"/>
      <c r="E69" s="124"/>
      <c r="F69" s="141"/>
      <c r="G69" s="141"/>
      <c r="H69" s="106"/>
      <c r="I69" s="105"/>
      <c r="J69" s="105"/>
      <c r="K69" s="105"/>
      <c r="L69" s="105"/>
      <c r="M69" s="105"/>
      <c r="N69" s="106"/>
      <c r="O69" s="106"/>
      <c r="P69" s="106"/>
      <c r="Q69" s="106"/>
      <c r="R69" s="106"/>
      <c r="S69" s="106"/>
      <c r="T69" s="106"/>
      <c r="U69" s="106"/>
      <c r="V69" s="106"/>
      <c r="W69" s="106"/>
      <c r="X69" s="106"/>
      <c r="Y69" s="106"/>
      <c r="Z69" s="106"/>
    </row>
    <row r="70" spans="1:26" ht="30.75" hidden="1" customHeight="1">
      <c r="A70" s="310" t="s">
        <v>394</v>
      </c>
      <c r="B70" s="122" t="s">
        <v>395</v>
      </c>
      <c r="C70" s="141"/>
      <c r="D70" s="141"/>
      <c r="E70" s="124"/>
      <c r="F70" s="141"/>
      <c r="G70" s="141"/>
      <c r="H70" s="106"/>
      <c r="I70" s="105"/>
      <c r="J70" s="105"/>
      <c r="K70" s="105"/>
      <c r="L70" s="105"/>
      <c r="M70" s="105"/>
      <c r="N70" s="106"/>
      <c r="O70" s="106"/>
      <c r="P70" s="106"/>
      <c r="Q70" s="106"/>
      <c r="R70" s="106"/>
      <c r="S70" s="106"/>
      <c r="T70" s="106"/>
      <c r="U70" s="106"/>
      <c r="V70" s="106"/>
      <c r="W70" s="106"/>
      <c r="X70" s="106"/>
      <c r="Y70" s="106"/>
      <c r="Z70" s="106"/>
    </row>
    <row r="71" spans="1:26" ht="18" hidden="1" customHeight="1">
      <c r="A71" s="584" t="s">
        <v>212</v>
      </c>
      <c r="B71" s="324" t="s">
        <v>213</v>
      </c>
      <c r="C71" s="456"/>
      <c r="D71" s="456"/>
      <c r="E71" s="456"/>
      <c r="F71" s="456"/>
      <c r="G71" s="457"/>
      <c r="H71" s="458"/>
      <c r="I71" s="105">
        <f>SUM(D72:D74)</f>
        <v>0</v>
      </c>
      <c r="J71" s="105">
        <f>COUNT(D72:D74)*2</f>
        <v>0</v>
      </c>
      <c r="K71" s="105"/>
      <c r="L71" s="105"/>
      <c r="M71" s="105"/>
      <c r="N71" s="106"/>
      <c r="O71" s="106"/>
      <c r="P71" s="106"/>
      <c r="Q71" s="106"/>
      <c r="R71" s="106"/>
      <c r="S71" s="106"/>
      <c r="T71" s="106"/>
      <c r="U71" s="106"/>
      <c r="V71" s="106"/>
      <c r="W71" s="106"/>
      <c r="X71" s="106"/>
      <c r="Y71" s="106"/>
      <c r="Z71" s="106"/>
    </row>
    <row r="72" spans="1:26" ht="30.75" hidden="1" customHeight="1">
      <c r="A72" s="581" t="s">
        <v>1875</v>
      </c>
      <c r="B72" s="122" t="s">
        <v>397</v>
      </c>
      <c r="C72" s="179"/>
      <c r="D72" s="141"/>
      <c r="E72" s="124"/>
      <c r="F72" s="141"/>
      <c r="G72" s="141"/>
      <c r="H72" s="106"/>
      <c r="I72" s="105"/>
      <c r="J72" s="105"/>
      <c r="K72" s="105"/>
      <c r="L72" s="105"/>
      <c r="M72" s="105"/>
      <c r="N72" s="106"/>
      <c r="O72" s="106"/>
      <c r="P72" s="106"/>
      <c r="Q72" s="106"/>
      <c r="R72" s="106"/>
      <c r="S72" s="106"/>
      <c r="T72" s="106"/>
      <c r="U72" s="106"/>
      <c r="V72" s="106"/>
      <c r="W72" s="106"/>
      <c r="X72" s="106"/>
      <c r="Y72" s="106"/>
      <c r="Z72" s="106"/>
    </row>
    <row r="73" spans="1:26" ht="30.75" hidden="1" customHeight="1">
      <c r="A73" s="581" t="s">
        <v>1876</v>
      </c>
      <c r="B73" s="122" t="s">
        <v>402</v>
      </c>
      <c r="C73" s="179"/>
      <c r="D73" s="141"/>
      <c r="E73" s="124"/>
      <c r="F73" s="141"/>
      <c r="G73" s="141"/>
      <c r="H73" s="106"/>
      <c r="I73" s="105"/>
      <c r="J73" s="105"/>
      <c r="K73" s="105"/>
      <c r="L73" s="105"/>
      <c r="M73" s="105"/>
      <c r="N73" s="106"/>
      <c r="O73" s="106"/>
      <c r="P73" s="106"/>
      <c r="Q73" s="106"/>
      <c r="R73" s="106"/>
      <c r="S73" s="106"/>
      <c r="T73" s="106"/>
      <c r="U73" s="106"/>
      <c r="V73" s="106"/>
      <c r="W73" s="106"/>
      <c r="X73" s="106"/>
      <c r="Y73" s="106"/>
      <c r="Z73" s="106"/>
    </row>
    <row r="74" spans="1:26" ht="46.5" hidden="1" customHeight="1">
      <c r="A74" s="310" t="s">
        <v>1878</v>
      </c>
      <c r="B74" s="122" t="s">
        <v>406</v>
      </c>
      <c r="C74" s="141"/>
      <c r="D74" s="141"/>
      <c r="E74" s="124"/>
      <c r="F74" s="141"/>
      <c r="G74" s="141"/>
      <c r="H74" s="106"/>
      <c r="I74" s="105"/>
      <c r="J74" s="105"/>
      <c r="K74" s="105"/>
      <c r="L74" s="105"/>
      <c r="M74" s="105"/>
      <c r="N74" s="106"/>
      <c r="O74" s="106"/>
      <c r="P74" s="106"/>
      <c r="Q74" s="106"/>
      <c r="R74" s="106"/>
      <c r="S74" s="106"/>
      <c r="T74" s="106"/>
      <c r="U74" s="106"/>
      <c r="V74" s="106"/>
      <c r="W74" s="106"/>
      <c r="X74" s="106"/>
      <c r="Y74" s="106"/>
      <c r="Z74" s="106"/>
    </row>
    <row r="75" spans="1:26" ht="19">
      <c r="A75" s="693" t="s">
        <v>45</v>
      </c>
      <c r="B75" s="1606" t="s">
        <v>2617</v>
      </c>
      <c r="C75" s="1570"/>
      <c r="D75" s="1570"/>
      <c r="E75" s="1570"/>
      <c r="F75" s="1570"/>
      <c r="G75" s="1573"/>
      <c r="H75" s="816"/>
      <c r="I75" s="893">
        <f>SUM(D76:D93)</f>
        <v>14</v>
      </c>
      <c r="J75" s="893">
        <f>COUNT(D76:D93)*2</f>
        <v>14</v>
      </c>
      <c r="K75" s="960"/>
      <c r="L75" s="960"/>
      <c r="M75" s="960"/>
      <c r="N75" s="963"/>
      <c r="O75" s="963"/>
      <c r="P75" s="963"/>
      <c r="Q75" s="963"/>
      <c r="R75" s="963"/>
      <c r="S75" s="963"/>
      <c r="T75" s="963"/>
      <c r="U75" s="963"/>
      <c r="V75" s="963"/>
      <c r="W75" s="963"/>
      <c r="X75" s="963"/>
      <c r="Y75" s="963"/>
      <c r="Z75" s="963"/>
    </row>
    <row r="76" spans="1:26" ht="51">
      <c r="A76" s="693" t="s">
        <v>409</v>
      </c>
      <c r="B76" s="467" t="s">
        <v>410</v>
      </c>
      <c r="C76" s="475" t="s">
        <v>6821</v>
      </c>
      <c r="D76" s="696">
        <v>2</v>
      </c>
      <c r="E76" s="696" t="s">
        <v>599</v>
      </c>
      <c r="F76" s="471" t="s">
        <v>6822</v>
      </c>
      <c r="G76" s="1061"/>
      <c r="H76" s="893"/>
      <c r="I76" s="893"/>
      <c r="J76" s="893"/>
      <c r="K76" s="960"/>
      <c r="L76" s="960"/>
      <c r="M76" s="960"/>
      <c r="N76" s="963"/>
      <c r="O76" s="963"/>
      <c r="P76" s="963"/>
      <c r="Q76" s="963"/>
      <c r="R76" s="963"/>
      <c r="S76" s="963"/>
      <c r="T76" s="963"/>
      <c r="U76" s="963"/>
      <c r="V76" s="963"/>
      <c r="W76" s="963"/>
      <c r="X76" s="963"/>
      <c r="Y76" s="963"/>
      <c r="Z76" s="963"/>
    </row>
    <row r="77" spans="1:26" ht="51">
      <c r="A77" s="693" t="s">
        <v>411</v>
      </c>
      <c r="B77" s="467" t="s">
        <v>412</v>
      </c>
      <c r="C77" s="475" t="s">
        <v>6823</v>
      </c>
      <c r="D77" s="696">
        <v>2</v>
      </c>
      <c r="E77" s="696" t="s">
        <v>599</v>
      </c>
      <c r="F77" s="1052"/>
      <c r="G77" s="1061"/>
      <c r="H77" s="893"/>
      <c r="I77" s="893"/>
      <c r="J77" s="893"/>
      <c r="K77" s="960"/>
      <c r="L77" s="960"/>
      <c r="M77" s="960"/>
      <c r="N77" s="963"/>
      <c r="O77" s="963"/>
      <c r="P77" s="963"/>
      <c r="Q77" s="963"/>
      <c r="R77" s="963"/>
      <c r="S77" s="963"/>
      <c r="T77" s="963"/>
      <c r="U77" s="963"/>
      <c r="V77" s="963"/>
      <c r="W77" s="963"/>
      <c r="X77" s="963"/>
      <c r="Y77" s="963"/>
      <c r="Z77" s="963"/>
    </row>
    <row r="78" spans="1:26" ht="34">
      <c r="A78" s="693" t="s">
        <v>413</v>
      </c>
      <c r="B78" s="467" t="s">
        <v>414</v>
      </c>
      <c r="C78" s="475" t="s">
        <v>6824</v>
      </c>
      <c r="D78" s="696">
        <v>2</v>
      </c>
      <c r="E78" s="696" t="s">
        <v>599</v>
      </c>
      <c r="F78" s="1052"/>
      <c r="G78" s="1061"/>
      <c r="H78" s="893"/>
      <c r="I78" s="893"/>
      <c r="J78" s="893"/>
      <c r="K78" s="960"/>
      <c r="L78" s="960"/>
      <c r="M78" s="960"/>
      <c r="N78" s="963"/>
      <c r="O78" s="963"/>
      <c r="P78" s="963"/>
      <c r="Q78" s="963"/>
      <c r="R78" s="963"/>
      <c r="S78" s="963"/>
      <c r="T78" s="963"/>
      <c r="U78" s="963"/>
      <c r="V78" s="963"/>
      <c r="W78" s="963"/>
      <c r="X78" s="963"/>
      <c r="Y78" s="963"/>
      <c r="Z78" s="963"/>
    </row>
    <row r="79" spans="1:26" ht="34">
      <c r="A79" s="693" t="s">
        <v>415</v>
      </c>
      <c r="B79" s="467" t="s">
        <v>416</v>
      </c>
      <c r="C79" s="475" t="s">
        <v>6825</v>
      </c>
      <c r="D79" s="696">
        <v>2</v>
      </c>
      <c r="E79" s="696" t="s">
        <v>599</v>
      </c>
      <c r="F79" s="1052"/>
      <c r="G79" s="1061"/>
      <c r="H79" s="893"/>
      <c r="I79" s="893"/>
      <c r="J79" s="893"/>
      <c r="K79" s="960"/>
      <c r="L79" s="960"/>
      <c r="M79" s="960"/>
      <c r="N79" s="963"/>
      <c r="O79" s="963"/>
      <c r="P79" s="963"/>
      <c r="Q79" s="963"/>
      <c r="R79" s="963"/>
      <c r="S79" s="963"/>
      <c r="T79" s="963"/>
      <c r="U79" s="963"/>
      <c r="V79" s="963"/>
      <c r="W79" s="963"/>
      <c r="X79" s="963"/>
      <c r="Y79" s="963"/>
      <c r="Z79" s="963"/>
    </row>
    <row r="80" spans="1:26" ht="51">
      <c r="A80" s="693" t="s">
        <v>417</v>
      </c>
      <c r="B80" s="467" t="s">
        <v>1892</v>
      </c>
      <c r="C80" s="475" t="s">
        <v>6826</v>
      </c>
      <c r="D80" s="696">
        <v>2</v>
      </c>
      <c r="E80" s="696" t="s">
        <v>387</v>
      </c>
      <c r="F80" s="1052"/>
      <c r="G80" s="1061"/>
      <c r="H80" s="893"/>
      <c r="I80" s="893"/>
      <c r="J80" s="893"/>
      <c r="K80" s="960"/>
      <c r="L80" s="960"/>
      <c r="M80" s="960"/>
      <c r="N80" s="963"/>
      <c r="O80" s="963"/>
      <c r="P80" s="963"/>
      <c r="Q80" s="963"/>
      <c r="R80" s="963"/>
      <c r="S80" s="963"/>
      <c r="T80" s="963"/>
      <c r="U80" s="963"/>
      <c r="V80" s="963"/>
      <c r="W80" s="963"/>
      <c r="X80" s="963"/>
      <c r="Y80" s="963"/>
      <c r="Z80" s="963"/>
    </row>
    <row r="81" spans="1:26" ht="46.5" hidden="1" customHeight="1">
      <c r="A81" s="310" t="s">
        <v>419</v>
      </c>
      <c r="B81" s="122" t="s">
        <v>420</v>
      </c>
      <c r="C81" s="141"/>
      <c r="D81" s="141"/>
      <c r="E81" s="124"/>
      <c r="F81" s="141"/>
      <c r="G81" s="141"/>
      <c r="H81" s="106"/>
      <c r="I81" s="105"/>
      <c r="J81" s="105"/>
      <c r="K81" s="105"/>
      <c r="L81" s="105"/>
      <c r="M81" s="105"/>
      <c r="N81" s="106"/>
      <c r="O81" s="106"/>
      <c r="P81" s="106"/>
      <c r="Q81" s="106"/>
      <c r="R81" s="106"/>
      <c r="S81" s="106"/>
      <c r="T81" s="106"/>
      <c r="U81" s="106"/>
      <c r="V81" s="106"/>
      <c r="W81" s="106"/>
      <c r="X81" s="106"/>
      <c r="Y81" s="106"/>
      <c r="Z81" s="106"/>
    </row>
    <row r="82" spans="1:26" ht="51">
      <c r="A82" s="693" t="s">
        <v>421</v>
      </c>
      <c r="B82" s="467" t="s">
        <v>422</v>
      </c>
      <c r="C82" s="471" t="s">
        <v>6827</v>
      </c>
      <c r="D82" s="696">
        <v>2</v>
      </c>
      <c r="E82" s="696" t="s">
        <v>469</v>
      </c>
      <c r="F82" s="471" t="s">
        <v>6828</v>
      </c>
      <c r="G82" s="1061"/>
      <c r="H82" s="893"/>
      <c r="I82" s="893"/>
      <c r="J82" s="893"/>
      <c r="K82" s="960"/>
      <c r="L82" s="960"/>
      <c r="M82" s="960"/>
      <c r="N82" s="963"/>
      <c r="O82" s="963"/>
      <c r="P82" s="963"/>
      <c r="Q82" s="963"/>
      <c r="R82" s="963"/>
      <c r="S82" s="963"/>
      <c r="T82" s="963"/>
      <c r="U82" s="963"/>
      <c r="V82" s="963"/>
      <c r="W82" s="963"/>
      <c r="X82" s="963"/>
      <c r="Y82" s="963"/>
      <c r="Z82" s="963"/>
    </row>
    <row r="83" spans="1:26" ht="108.75" hidden="1" customHeight="1">
      <c r="A83" s="310" t="s">
        <v>423</v>
      </c>
      <c r="B83" s="122" t="s">
        <v>424</v>
      </c>
      <c r="C83" s="141"/>
      <c r="D83" s="141"/>
      <c r="E83" s="124"/>
      <c r="F83" s="141"/>
      <c r="G83" s="141"/>
      <c r="H83" s="106"/>
      <c r="I83" s="105"/>
      <c r="J83" s="105"/>
      <c r="K83" s="105"/>
      <c r="L83" s="105"/>
      <c r="M83" s="105"/>
      <c r="N83" s="106"/>
      <c r="O83" s="106"/>
      <c r="P83" s="106"/>
      <c r="Q83" s="106"/>
      <c r="R83" s="106"/>
      <c r="S83" s="106"/>
      <c r="T83" s="106"/>
      <c r="U83" s="106"/>
      <c r="V83" s="106"/>
      <c r="W83" s="106"/>
      <c r="X83" s="106"/>
      <c r="Y83" s="106"/>
      <c r="Z83" s="106"/>
    </row>
    <row r="84" spans="1:26" ht="62.25" hidden="1" customHeight="1">
      <c r="A84" s="310" t="s">
        <v>427</v>
      </c>
      <c r="B84" s="122" t="s">
        <v>428</v>
      </c>
      <c r="C84" s="141"/>
      <c r="D84" s="141"/>
      <c r="E84" s="124"/>
      <c r="F84" s="141"/>
      <c r="G84" s="141"/>
      <c r="H84" s="106"/>
      <c r="I84" s="105"/>
      <c r="J84" s="105"/>
      <c r="K84" s="105"/>
      <c r="L84" s="105"/>
      <c r="M84" s="105"/>
      <c r="N84" s="106"/>
      <c r="O84" s="106"/>
      <c r="P84" s="106"/>
      <c r="Q84" s="106"/>
      <c r="R84" s="106"/>
      <c r="S84" s="106"/>
      <c r="T84" s="106"/>
      <c r="U84" s="106"/>
      <c r="V84" s="106"/>
      <c r="W84" s="106"/>
      <c r="X84" s="106"/>
      <c r="Y84" s="106"/>
      <c r="Z84" s="106"/>
    </row>
    <row r="85" spans="1:26" ht="46.5" hidden="1" customHeight="1">
      <c r="A85" s="310" t="s">
        <v>429</v>
      </c>
      <c r="B85" s="122" t="s">
        <v>430</v>
      </c>
      <c r="C85" s="141"/>
      <c r="D85" s="141"/>
      <c r="E85" s="124"/>
      <c r="F85" s="141"/>
      <c r="G85" s="141"/>
      <c r="H85" s="106"/>
      <c r="I85" s="105"/>
      <c r="J85" s="105"/>
      <c r="K85" s="105"/>
      <c r="L85" s="105"/>
      <c r="M85" s="105"/>
      <c r="N85" s="106"/>
      <c r="O85" s="106"/>
      <c r="P85" s="106"/>
      <c r="Q85" s="106"/>
      <c r="R85" s="106"/>
      <c r="S85" s="106"/>
      <c r="T85" s="106"/>
      <c r="U85" s="106"/>
      <c r="V85" s="106"/>
      <c r="W85" s="106"/>
      <c r="X85" s="106"/>
      <c r="Y85" s="106"/>
      <c r="Z85" s="106"/>
    </row>
    <row r="86" spans="1:26" ht="28.5" hidden="1" customHeight="1">
      <c r="A86" s="310" t="s">
        <v>431</v>
      </c>
      <c r="B86" s="150" t="s">
        <v>432</v>
      </c>
      <c r="C86" s="141"/>
      <c r="D86" s="141"/>
      <c r="E86" s="124"/>
      <c r="F86" s="141"/>
      <c r="G86" s="141"/>
      <c r="H86" s="106"/>
      <c r="I86" s="105"/>
      <c r="J86" s="105"/>
      <c r="K86" s="105"/>
      <c r="L86" s="105"/>
      <c r="M86" s="105"/>
      <c r="N86" s="106"/>
      <c r="O86" s="106"/>
      <c r="P86" s="106"/>
      <c r="Q86" s="106"/>
      <c r="R86" s="106"/>
      <c r="S86" s="106"/>
      <c r="T86" s="106"/>
      <c r="U86" s="106"/>
      <c r="V86" s="106"/>
      <c r="W86" s="106"/>
      <c r="X86" s="106"/>
      <c r="Y86" s="106"/>
      <c r="Z86" s="106"/>
    </row>
    <row r="87" spans="1:26" ht="28.5" hidden="1" customHeight="1">
      <c r="A87" s="310" t="s">
        <v>433</v>
      </c>
      <c r="B87" s="150" t="s">
        <v>434</v>
      </c>
      <c r="C87" s="141"/>
      <c r="D87" s="141"/>
      <c r="E87" s="124"/>
      <c r="F87" s="141"/>
      <c r="G87" s="141"/>
      <c r="H87" s="106"/>
      <c r="I87" s="105"/>
      <c r="J87" s="105"/>
      <c r="K87" s="105"/>
      <c r="L87" s="105"/>
      <c r="M87" s="105"/>
      <c r="N87" s="106"/>
      <c r="O87" s="106"/>
      <c r="P87" s="106"/>
      <c r="Q87" s="106"/>
      <c r="R87" s="106"/>
      <c r="S87" s="106"/>
      <c r="T87" s="106"/>
      <c r="U87" s="106"/>
      <c r="V87" s="106"/>
      <c r="W87" s="106"/>
      <c r="X87" s="106"/>
      <c r="Y87" s="106"/>
      <c r="Z87" s="106"/>
    </row>
    <row r="88" spans="1:26" ht="28.5" hidden="1" customHeight="1">
      <c r="A88" s="121" t="s">
        <v>435</v>
      </c>
      <c r="B88" s="150" t="s">
        <v>436</v>
      </c>
      <c r="C88" s="141"/>
      <c r="D88" s="141"/>
      <c r="E88" s="124"/>
      <c r="F88" s="141"/>
      <c r="G88" s="141"/>
      <c r="H88" s="106"/>
      <c r="I88" s="105"/>
      <c r="J88" s="105"/>
      <c r="K88" s="105"/>
      <c r="L88" s="105"/>
      <c r="M88" s="105"/>
      <c r="N88" s="106"/>
      <c r="O88" s="106"/>
      <c r="P88" s="106"/>
      <c r="Q88" s="106"/>
      <c r="R88" s="106"/>
      <c r="S88" s="106"/>
      <c r="T88" s="106"/>
      <c r="U88" s="106"/>
      <c r="V88" s="106"/>
      <c r="W88" s="106"/>
      <c r="X88" s="106"/>
      <c r="Y88" s="106"/>
      <c r="Z88" s="106"/>
    </row>
    <row r="89" spans="1:26" ht="28.5" hidden="1" customHeight="1">
      <c r="A89" s="121" t="s">
        <v>437</v>
      </c>
      <c r="B89" s="150" t="s">
        <v>438</v>
      </c>
      <c r="C89" s="141"/>
      <c r="D89" s="141"/>
      <c r="E89" s="124"/>
      <c r="F89" s="141"/>
      <c r="G89" s="141"/>
      <c r="H89" s="106"/>
      <c r="I89" s="105"/>
      <c r="J89" s="105"/>
      <c r="K89" s="105"/>
      <c r="L89" s="105"/>
      <c r="M89" s="105"/>
      <c r="N89" s="106"/>
      <c r="O89" s="106"/>
      <c r="P89" s="106"/>
      <c r="Q89" s="106"/>
      <c r="R89" s="106"/>
      <c r="S89" s="106"/>
      <c r="T89" s="106"/>
      <c r="U89" s="106"/>
      <c r="V89" s="106"/>
      <c r="W89" s="106"/>
      <c r="X89" s="106"/>
      <c r="Y89" s="106"/>
      <c r="Z89" s="106"/>
    </row>
    <row r="90" spans="1:26" ht="48">
      <c r="A90" s="1084" t="s">
        <v>439</v>
      </c>
      <c r="B90" s="467" t="s">
        <v>4118</v>
      </c>
      <c r="C90" s="475" t="s">
        <v>6829</v>
      </c>
      <c r="D90" s="696">
        <v>2</v>
      </c>
      <c r="E90" s="696" t="s">
        <v>387</v>
      </c>
      <c r="F90" s="471" t="s">
        <v>6830</v>
      </c>
      <c r="G90" s="1061"/>
      <c r="H90" s="893"/>
      <c r="I90" s="893"/>
      <c r="J90" s="893"/>
      <c r="K90" s="960"/>
      <c r="L90" s="960"/>
      <c r="M90" s="960"/>
      <c r="N90" s="963"/>
      <c r="O90" s="963"/>
      <c r="P90" s="963"/>
      <c r="Q90" s="963"/>
      <c r="R90" s="963"/>
      <c r="S90" s="963"/>
      <c r="T90" s="963"/>
      <c r="U90" s="963"/>
      <c r="V90" s="963"/>
      <c r="W90" s="963"/>
      <c r="X90" s="963"/>
      <c r="Y90" s="963"/>
      <c r="Z90" s="963"/>
    </row>
    <row r="91" spans="1:26" hidden="1">
      <c r="A91" s="121" t="s">
        <v>152</v>
      </c>
      <c r="B91" s="517" t="s">
        <v>1425</v>
      </c>
      <c r="C91" s="518"/>
      <c r="D91" s="518"/>
      <c r="E91" s="518"/>
      <c r="F91" s="518"/>
      <c r="G91" s="519"/>
      <c r="H91" s="520"/>
      <c r="I91" s="105"/>
      <c r="J91" s="105"/>
      <c r="K91" s="105"/>
      <c r="L91" s="105"/>
      <c r="M91" s="105"/>
      <c r="N91" s="106"/>
      <c r="O91" s="106"/>
      <c r="P91" s="106"/>
      <c r="Q91" s="106"/>
      <c r="R91" s="106"/>
      <c r="S91" s="106"/>
      <c r="T91" s="106"/>
      <c r="U91" s="106"/>
      <c r="V91" s="106"/>
      <c r="W91" s="106"/>
      <c r="X91" s="106"/>
      <c r="Y91" s="106"/>
      <c r="Z91" s="106"/>
    </row>
    <row r="92" spans="1:26" ht="14.25" hidden="1" customHeight="1">
      <c r="A92" s="222" t="s">
        <v>1426</v>
      </c>
      <c r="B92" s="223"/>
      <c r="C92" s="223"/>
      <c r="D92" s="223"/>
      <c r="E92" s="223"/>
      <c r="F92" s="223"/>
      <c r="G92" s="224"/>
      <c r="H92" s="521"/>
      <c r="I92" s="105"/>
      <c r="J92" s="105"/>
      <c r="K92" s="105"/>
      <c r="L92" s="105"/>
      <c r="M92" s="105"/>
      <c r="N92" s="106"/>
      <c r="O92" s="106"/>
      <c r="P92" s="106"/>
      <c r="Q92" s="106"/>
      <c r="R92" s="106"/>
      <c r="S92" s="106"/>
      <c r="T92" s="106"/>
      <c r="U92" s="106"/>
      <c r="V92" s="106"/>
      <c r="W92" s="106"/>
      <c r="X92" s="106"/>
      <c r="Y92" s="106"/>
      <c r="Z92" s="106"/>
    </row>
    <row r="93" spans="1:26" ht="14.25" hidden="1" customHeight="1">
      <c r="A93" s="222" t="s">
        <v>1427</v>
      </c>
      <c r="B93" s="223"/>
      <c r="C93" s="223"/>
      <c r="D93" s="223"/>
      <c r="E93" s="223"/>
      <c r="F93" s="223"/>
      <c r="G93" s="224"/>
      <c r="H93" s="521"/>
      <c r="I93" s="105"/>
      <c r="J93" s="105"/>
      <c r="K93" s="105"/>
      <c r="L93" s="105"/>
      <c r="M93" s="105"/>
      <c r="N93" s="106"/>
      <c r="O93" s="106"/>
      <c r="P93" s="106"/>
      <c r="Q93" s="106"/>
      <c r="R93" s="106"/>
      <c r="S93" s="106"/>
      <c r="T93" s="106"/>
      <c r="U93" s="106"/>
      <c r="V93" s="106"/>
      <c r="W93" s="106"/>
      <c r="X93" s="106"/>
      <c r="Y93" s="106"/>
      <c r="Z93" s="106"/>
    </row>
    <row r="94" spans="1:26" ht="14.25" hidden="1" customHeight="1">
      <c r="A94" s="222" t="s">
        <v>1428</v>
      </c>
      <c r="B94" s="223"/>
      <c r="C94" s="223"/>
      <c r="D94" s="223"/>
      <c r="E94" s="223"/>
      <c r="F94" s="223"/>
      <c r="G94" s="224"/>
      <c r="H94" s="521"/>
      <c r="I94" s="105"/>
      <c r="J94" s="105"/>
      <c r="K94" s="105"/>
      <c r="L94" s="105"/>
      <c r="M94" s="105"/>
      <c r="N94" s="106"/>
      <c r="O94" s="106"/>
      <c r="P94" s="106"/>
      <c r="Q94" s="106"/>
      <c r="R94" s="106"/>
      <c r="S94" s="106"/>
      <c r="T94" s="106"/>
      <c r="U94" s="106"/>
      <c r="V94" s="106"/>
      <c r="W94" s="106"/>
      <c r="X94" s="106"/>
      <c r="Y94" s="106"/>
      <c r="Z94" s="106"/>
    </row>
    <row r="95" spans="1:26" ht="18" hidden="1" customHeight="1">
      <c r="A95" s="584" t="s">
        <v>1914</v>
      </c>
      <c r="B95" s="324" t="s">
        <v>2618</v>
      </c>
      <c r="C95" s="456"/>
      <c r="D95" s="456"/>
      <c r="E95" s="456"/>
      <c r="F95" s="456"/>
      <c r="G95" s="457"/>
      <c r="H95" s="458"/>
      <c r="I95" s="105">
        <f>SUM(D96:D103)</f>
        <v>0</v>
      </c>
      <c r="J95" s="105">
        <f>COUNT(D96:D103)*2</f>
        <v>0</v>
      </c>
      <c r="K95" s="105"/>
      <c r="L95" s="105"/>
      <c r="M95" s="105"/>
      <c r="N95" s="106"/>
      <c r="O95" s="106"/>
      <c r="P95" s="106"/>
      <c r="Q95" s="106"/>
      <c r="R95" s="106"/>
      <c r="S95" s="106"/>
      <c r="T95" s="106"/>
      <c r="U95" s="106"/>
      <c r="V95" s="106"/>
      <c r="W95" s="106"/>
      <c r="X95" s="106"/>
      <c r="Y95" s="106"/>
      <c r="Z95" s="106"/>
    </row>
    <row r="96" spans="1:26" ht="30.75" hidden="1" customHeight="1">
      <c r="A96" s="310" t="s">
        <v>441</v>
      </c>
      <c r="B96" s="122" t="s">
        <v>442</v>
      </c>
      <c r="C96" s="141"/>
      <c r="D96" s="141"/>
      <c r="E96" s="124"/>
      <c r="F96" s="141"/>
      <c r="G96" s="141"/>
      <c r="H96" s="106"/>
      <c r="I96" s="105"/>
      <c r="J96" s="105"/>
      <c r="K96" s="105"/>
      <c r="L96" s="105"/>
      <c r="M96" s="105"/>
      <c r="N96" s="106"/>
      <c r="O96" s="106"/>
      <c r="P96" s="106"/>
      <c r="Q96" s="106"/>
      <c r="R96" s="106"/>
      <c r="S96" s="106"/>
      <c r="T96" s="106"/>
      <c r="U96" s="106"/>
      <c r="V96" s="106"/>
      <c r="W96" s="106"/>
      <c r="X96" s="106"/>
      <c r="Y96" s="106"/>
      <c r="Z96" s="106"/>
    </row>
    <row r="97" spans="1:26" ht="30.75" hidden="1" customHeight="1">
      <c r="A97" s="310" t="s">
        <v>443</v>
      </c>
      <c r="B97" s="122" t="s">
        <v>444</v>
      </c>
      <c r="C97" s="141"/>
      <c r="D97" s="141"/>
      <c r="E97" s="124"/>
      <c r="F97" s="141"/>
      <c r="G97" s="141"/>
      <c r="H97" s="106"/>
      <c r="I97" s="105"/>
      <c r="J97" s="105"/>
      <c r="K97" s="105"/>
      <c r="L97" s="105"/>
      <c r="M97" s="105"/>
      <c r="N97" s="106"/>
      <c r="O97" s="106"/>
      <c r="P97" s="106"/>
      <c r="Q97" s="106"/>
      <c r="R97" s="106"/>
      <c r="S97" s="106"/>
      <c r="T97" s="106"/>
      <c r="U97" s="106"/>
      <c r="V97" s="106"/>
      <c r="W97" s="106"/>
      <c r="X97" s="106"/>
      <c r="Y97" s="106"/>
      <c r="Z97" s="106"/>
    </row>
    <row r="98" spans="1:26" ht="30.75" hidden="1" customHeight="1">
      <c r="A98" s="310" t="s">
        <v>1915</v>
      </c>
      <c r="B98" s="122" t="s">
        <v>446</v>
      </c>
      <c r="C98" s="141"/>
      <c r="D98" s="141"/>
      <c r="E98" s="124"/>
      <c r="F98" s="141"/>
      <c r="G98" s="141"/>
      <c r="H98" s="106"/>
      <c r="I98" s="105"/>
      <c r="J98" s="105"/>
      <c r="K98" s="105"/>
      <c r="L98" s="105"/>
      <c r="M98" s="105"/>
      <c r="N98" s="106"/>
      <c r="O98" s="106"/>
      <c r="P98" s="106"/>
      <c r="Q98" s="106"/>
      <c r="R98" s="106"/>
      <c r="S98" s="106"/>
      <c r="T98" s="106"/>
      <c r="U98" s="106"/>
      <c r="V98" s="106"/>
      <c r="W98" s="106"/>
      <c r="X98" s="106"/>
      <c r="Y98" s="106"/>
      <c r="Z98" s="106"/>
    </row>
    <row r="99" spans="1:26" ht="30.75" hidden="1" customHeight="1">
      <c r="A99" s="310" t="s">
        <v>448</v>
      </c>
      <c r="B99" s="122" t="s">
        <v>449</v>
      </c>
      <c r="C99" s="141"/>
      <c r="D99" s="141"/>
      <c r="E99" s="124"/>
      <c r="F99" s="141"/>
      <c r="G99" s="141"/>
      <c r="H99" s="106"/>
      <c r="I99" s="105"/>
      <c r="J99" s="105"/>
      <c r="K99" s="105"/>
      <c r="L99" s="105"/>
      <c r="M99" s="105"/>
      <c r="N99" s="106"/>
      <c r="O99" s="106"/>
      <c r="P99" s="106"/>
      <c r="Q99" s="106"/>
      <c r="R99" s="106"/>
      <c r="S99" s="106"/>
      <c r="T99" s="106"/>
      <c r="U99" s="106"/>
      <c r="V99" s="106"/>
      <c r="W99" s="106"/>
      <c r="X99" s="106"/>
      <c r="Y99" s="106"/>
      <c r="Z99" s="106"/>
    </row>
    <row r="100" spans="1:26" ht="30.75" hidden="1" customHeight="1">
      <c r="A100" s="310" t="s">
        <v>450</v>
      </c>
      <c r="B100" s="122" t="s">
        <v>451</v>
      </c>
      <c r="C100" s="141"/>
      <c r="D100" s="141"/>
      <c r="E100" s="124"/>
      <c r="F100" s="141"/>
      <c r="G100" s="141"/>
      <c r="H100" s="106"/>
      <c r="I100" s="105"/>
      <c r="J100" s="105"/>
      <c r="K100" s="105"/>
      <c r="L100" s="105"/>
      <c r="M100" s="105"/>
      <c r="N100" s="106"/>
      <c r="O100" s="106"/>
      <c r="P100" s="106"/>
      <c r="Q100" s="106"/>
      <c r="R100" s="106"/>
      <c r="S100" s="106"/>
      <c r="T100" s="106"/>
      <c r="U100" s="106"/>
      <c r="V100" s="106"/>
      <c r="W100" s="106"/>
      <c r="X100" s="106"/>
      <c r="Y100" s="106"/>
      <c r="Z100" s="106"/>
    </row>
    <row r="101" spans="1:26" ht="30.75" hidden="1" customHeight="1">
      <c r="A101" s="310" t="s">
        <v>452</v>
      </c>
      <c r="B101" s="122" t="s">
        <v>453</v>
      </c>
      <c r="C101" s="141"/>
      <c r="D101" s="141"/>
      <c r="E101" s="124"/>
      <c r="F101" s="141"/>
      <c r="G101" s="141"/>
      <c r="H101" s="106"/>
      <c r="I101" s="105"/>
      <c r="J101" s="105"/>
      <c r="K101" s="105"/>
      <c r="L101" s="105"/>
      <c r="M101" s="105"/>
      <c r="N101" s="106"/>
      <c r="O101" s="106"/>
      <c r="P101" s="106"/>
      <c r="Q101" s="106"/>
      <c r="R101" s="106"/>
      <c r="S101" s="106"/>
      <c r="T101" s="106"/>
      <c r="U101" s="106"/>
      <c r="V101" s="106"/>
      <c r="W101" s="106"/>
      <c r="X101" s="106"/>
      <c r="Y101" s="106"/>
      <c r="Z101" s="106"/>
    </row>
    <row r="102" spans="1:26" ht="30.75" hidden="1" customHeight="1">
      <c r="A102" s="310" t="s">
        <v>1916</v>
      </c>
      <c r="B102" s="122" t="s">
        <v>455</v>
      </c>
      <c r="C102" s="141"/>
      <c r="D102" s="141"/>
      <c r="E102" s="124"/>
      <c r="F102" s="141"/>
      <c r="G102" s="141"/>
      <c r="H102" s="106"/>
      <c r="I102" s="105"/>
      <c r="J102" s="105"/>
      <c r="K102" s="105"/>
      <c r="L102" s="105"/>
      <c r="M102" s="105"/>
      <c r="N102" s="106"/>
      <c r="O102" s="106"/>
      <c r="P102" s="106"/>
      <c r="Q102" s="106"/>
      <c r="R102" s="106"/>
      <c r="S102" s="106"/>
      <c r="T102" s="106"/>
      <c r="U102" s="106"/>
      <c r="V102" s="106"/>
      <c r="W102" s="106"/>
      <c r="X102" s="106"/>
      <c r="Y102" s="106"/>
      <c r="Z102" s="106"/>
    </row>
    <row r="103" spans="1:26" ht="30.75" hidden="1" customHeight="1">
      <c r="A103" s="310" t="s">
        <v>457</v>
      </c>
      <c r="B103" s="122" t="s">
        <v>458</v>
      </c>
      <c r="C103" s="150"/>
      <c r="D103" s="141"/>
      <c r="E103" s="370"/>
      <c r="F103" s="141"/>
      <c r="G103" s="460"/>
      <c r="H103" s="461"/>
      <c r="I103" s="105"/>
      <c r="J103" s="105"/>
      <c r="K103" s="105"/>
      <c r="L103" s="105"/>
      <c r="M103" s="105"/>
      <c r="N103" s="106"/>
      <c r="O103" s="106"/>
      <c r="P103" s="106"/>
      <c r="Q103" s="106"/>
      <c r="R103" s="106"/>
      <c r="S103" s="106"/>
      <c r="T103" s="106"/>
      <c r="U103" s="106"/>
      <c r="V103" s="106"/>
      <c r="W103" s="106"/>
      <c r="X103" s="106"/>
      <c r="Y103" s="106"/>
      <c r="Z103" s="106"/>
    </row>
    <row r="104" spans="1:26" ht="19">
      <c r="A104" s="815" t="s">
        <v>1917</v>
      </c>
      <c r="B104" s="1606" t="s">
        <v>51</v>
      </c>
      <c r="C104" s="1570"/>
      <c r="D104" s="1570"/>
      <c r="E104" s="1570"/>
      <c r="F104" s="1570"/>
      <c r="G104" s="1573"/>
      <c r="H104" s="816"/>
      <c r="I104" s="893">
        <f>SUM(D105:D106)</f>
        <v>2</v>
      </c>
      <c r="J104" s="893">
        <f>COUNT(D105:D106)*2</f>
        <v>2</v>
      </c>
      <c r="K104" s="960"/>
      <c r="L104" s="960"/>
      <c r="M104" s="960"/>
      <c r="N104" s="963"/>
      <c r="O104" s="963"/>
      <c r="P104" s="963"/>
      <c r="Q104" s="963"/>
      <c r="R104" s="963"/>
      <c r="S104" s="963"/>
      <c r="T104" s="963"/>
      <c r="U104" s="963"/>
      <c r="V104" s="963"/>
      <c r="W104" s="963"/>
      <c r="X104" s="963"/>
      <c r="Y104" s="963"/>
      <c r="Z104" s="963"/>
    </row>
    <row r="105" spans="1:26" ht="51">
      <c r="A105" s="815" t="s">
        <v>1918</v>
      </c>
      <c r="B105" s="467" t="s">
        <v>460</v>
      </c>
      <c r="C105" s="475" t="s">
        <v>6831</v>
      </c>
      <c r="D105" s="696">
        <v>2</v>
      </c>
      <c r="E105" s="696" t="s">
        <v>599</v>
      </c>
      <c r="F105" s="475"/>
      <c r="G105" s="1061"/>
      <c r="H105" s="893"/>
      <c r="I105" s="893"/>
      <c r="J105" s="893"/>
      <c r="K105" s="960"/>
      <c r="L105" s="960"/>
      <c r="M105" s="960"/>
      <c r="N105" s="963"/>
      <c r="O105" s="963"/>
      <c r="P105" s="963"/>
      <c r="Q105" s="963"/>
      <c r="R105" s="963"/>
      <c r="S105" s="963"/>
      <c r="T105" s="963"/>
      <c r="U105" s="963"/>
      <c r="V105" s="963"/>
      <c r="W105" s="963"/>
      <c r="X105" s="963"/>
      <c r="Y105" s="963"/>
      <c r="Z105" s="963"/>
    </row>
    <row r="106" spans="1:26" ht="78" hidden="1" customHeight="1">
      <c r="A106" s="310" t="s">
        <v>463</v>
      </c>
      <c r="B106" s="122" t="s">
        <v>464</v>
      </c>
      <c r="C106" s="141"/>
      <c r="D106" s="141"/>
      <c r="E106" s="141"/>
      <c r="F106" s="141"/>
      <c r="G106" s="141"/>
      <c r="H106" s="106"/>
      <c r="I106" s="105"/>
      <c r="J106" s="105"/>
      <c r="K106" s="106"/>
      <c r="L106" s="106"/>
      <c r="M106" s="106"/>
      <c r="N106" s="106"/>
      <c r="O106" s="106"/>
      <c r="P106" s="106"/>
      <c r="Q106" s="106"/>
      <c r="R106" s="106"/>
      <c r="S106" s="106"/>
      <c r="T106" s="106"/>
      <c r="U106" s="106"/>
      <c r="V106" s="106"/>
      <c r="W106" s="106"/>
      <c r="X106" s="106"/>
      <c r="Y106" s="106"/>
      <c r="Z106" s="106"/>
    </row>
    <row r="107" spans="1:26" ht="21">
      <c r="A107" s="1212"/>
      <c r="B107" s="1779" t="s">
        <v>465</v>
      </c>
      <c r="C107" s="1570"/>
      <c r="D107" s="1570"/>
      <c r="E107" s="1570"/>
      <c r="F107" s="1570"/>
      <c r="G107" s="1571"/>
      <c r="H107" s="1038"/>
      <c r="I107" s="893">
        <f t="shared" ref="I107:J107" si="2">I108+I123+I136+I146+I152+I160</f>
        <v>96</v>
      </c>
      <c r="J107" s="893">
        <f t="shared" si="2"/>
        <v>96</v>
      </c>
      <c r="K107" s="960"/>
      <c r="L107" s="960"/>
      <c r="M107" s="960"/>
      <c r="N107" s="963"/>
      <c r="O107" s="963"/>
      <c r="P107" s="963"/>
      <c r="Q107" s="963"/>
      <c r="R107" s="963"/>
      <c r="S107" s="963"/>
      <c r="T107" s="963"/>
      <c r="U107" s="963"/>
      <c r="V107" s="963"/>
      <c r="W107" s="963"/>
      <c r="X107" s="963"/>
      <c r="Y107" s="963"/>
      <c r="Z107" s="963"/>
    </row>
    <row r="108" spans="1:26" ht="19">
      <c r="A108" s="821" t="s">
        <v>214</v>
      </c>
      <c r="B108" s="1606" t="s">
        <v>215</v>
      </c>
      <c r="C108" s="1570"/>
      <c r="D108" s="1570"/>
      <c r="E108" s="1570"/>
      <c r="F108" s="1570"/>
      <c r="G108" s="1573"/>
      <c r="H108" s="816"/>
      <c r="I108" s="893">
        <f>SUM(D109:D122)</f>
        <v>24</v>
      </c>
      <c r="J108" s="893">
        <f>COUNT(D109:D122)*2</f>
        <v>24</v>
      </c>
      <c r="K108" s="960"/>
      <c r="L108" s="960"/>
      <c r="M108" s="960"/>
      <c r="N108" s="963"/>
      <c r="O108" s="963"/>
      <c r="P108" s="963"/>
      <c r="Q108" s="963"/>
      <c r="R108" s="963"/>
      <c r="S108" s="963"/>
      <c r="T108" s="963"/>
      <c r="U108" s="963"/>
      <c r="V108" s="963"/>
      <c r="W108" s="963"/>
      <c r="X108" s="963"/>
      <c r="Y108" s="963"/>
      <c r="Z108" s="963"/>
    </row>
    <row r="109" spans="1:26" ht="48">
      <c r="A109" s="815" t="s">
        <v>1921</v>
      </c>
      <c r="B109" s="161" t="s">
        <v>467</v>
      </c>
      <c r="C109" s="769" t="s">
        <v>3548</v>
      </c>
      <c r="D109" s="180">
        <v>2</v>
      </c>
      <c r="E109" s="737" t="s">
        <v>469</v>
      </c>
      <c r="F109" s="769" t="s">
        <v>6832</v>
      </c>
      <c r="G109" s="1061"/>
      <c r="H109" s="893"/>
      <c r="I109" s="893"/>
      <c r="J109" s="893"/>
      <c r="K109" s="960"/>
      <c r="L109" s="960"/>
      <c r="M109" s="960"/>
      <c r="N109" s="963"/>
      <c r="O109" s="963"/>
      <c r="P109" s="963"/>
      <c r="Q109" s="963"/>
      <c r="R109" s="963"/>
      <c r="S109" s="963"/>
      <c r="T109" s="963"/>
      <c r="U109" s="963"/>
      <c r="V109" s="963"/>
      <c r="W109" s="963"/>
      <c r="X109" s="963"/>
      <c r="Y109" s="963"/>
      <c r="Z109" s="963"/>
    </row>
    <row r="110" spans="1:26" ht="16">
      <c r="A110" s="815"/>
      <c r="B110" s="844"/>
      <c r="C110" s="769" t="s">
        <v>1924</v>
      </c>
      <c r="D110" s="696">
        <v>2</v>
      </c>
      <c r="E110" s="736" t="s">
        <v>469</v>
      </c>
      <c r="F110" s="1021"/>
      <c r="G110" s="1061"/>
      <c r="H110" s="893"/>
      <c r="I110" s="893"/>
      <c r="J110" s="893"/>
      <c r="K110" s="960"/>
      <c r="L110" s="960"/>
      <c r="M110" s="960"/>
      <c r="N110" s="963"/>
      <c r="O110" s="963"/>
      <c r="P110" s="963"/>
      <c r="Q110" s="963"/>
      <c r="R110" s="963"/>
      <c r="S110" s="963"/>
      <c r="T110" s="963"/>
      <c r="U110" s="963"/>
      <c r="V110" s="963"/>
      <c r="W110" s="963"/>
      <c r="X110" s="963"/>
      <c r="Y110" s="963"/>
      <c r="Z110" s="963"/>
    </row>
    <row r="111" spans="1:26" ht="16">
      <c r="A111" s="815"/>
      <c r="B111" s="844"/>
      <c r="C111" s="769" t="s">
        <v>6833</v>
      </c>
      <c r="D111" s="696">
        <v>2</v>
      </c>
      <c r="E111" s="736" t="s">
        <v>469</v>
      </c>
      <c r="F111" s="1021"/>
      <c r="G111" s="1061"/>
      <c r="H111" s="893"/>
      <c r="I111" s="893"/>
      <c r="J111" s="893"/>
      <c r="K111" s="960"/>
      <c r="L111" s="960"/>
      <c r="M111" s="960"/>
      <c r="N111" s="963"/>
      <c r="O111" s="963"/>
      <c r="P111" s="963"/>
      <c r="Q111" s="963"/>
      <c r="R111" s="963"/>
      <c r="S111" s="963"/>
      <c r="T111" s="963"/>
      <c r="U111" s="963"/>
      <c r="V111" s="963"/>
      <c r="W111" s="963"/>
      <c r="X111" s="963"/>
      <c r="Y111" s="963"/>
      <c r="Z111" s="963"/>
    </row>
    <row r="112" spans="1:26" ht="16">
      <c r="A112" s="815"/>
      <c r="B112" s="844"/>
      <c r="C112" s="769" t="s">
        <v>6834</v>
      </c>
      <c r="D112" s="696">
        <v>2</v>
      </c>
      <c r="E112" s="736" t="s">
        <v>469</v>
      </c>
      <c r="F112" s="1021"/>
      <c r="G112" s="1061"/>
      <c r="H112" s="893"/>
      <c r="I112" s="893"/>
      <c r="J112" s="893"/>
      <c r="K112" s="960"/>
      <c r="L112" s="960"/>
      <c r="M112" s="960"/>
      <c r="N112" s="963"/>
      <c r="O112" s="963"/>
      <c r="P112" s="963"/>
      <c r="Q112" s="963"/>
      <c r="R112" s="963"/>
      <c r="S112" s="963"/>
      <c r="T112" s="963"/>
      <c r="U112" s="963"/>
      <c r="V112" s="963"/>
      <c r="W112" s="963"/>
      <c r="X112" s="963"/>
      <c r="Y112" s="963"/>
      <c r="Z112" s="963"/>
    </row>
    <row r="113" spans="1:26" ht="34">
      <c r="A113" s="815" t="s">
        <v>1925</v>
      </c>
      <c r="B113" s="161" t="s">
        <v>475</v>
      </c>
      <c r="C113" s="475" t="s">
        <v>6835</v>
      </c>
      <c r="D113" s="696">
        <v>2</v>
      </c>
      <c r="E113" s="696" t="s">
        <v>469</v>
      </c>
      <c r="F113" s="1052"/>
      <c r="G113" s="1061"/>
      <c r="H113" s="893"/>
      <c r="I113" s="893"/>
      <c r="J113" s="893"/>
      <c r="K113" s="960"/>
      <c r="L113" s="960"/>
      <c r="M113" s="960"/>
      <c r="N113" s="963"/>
      <c r="O113" s="963"/>
      <c r="P113" s="963"/>
      <c r="Q113" s="963"/>
      <c r="R113" s="963"/>
      <c r="S113" s="963"/>
      <c r="T113" s="963"/>
      <c r="U113" s="963"/>
      <c r="V113" s="963"/>
      <c r="W113" s="963"/>
      <c r="X113" s="963"/>
      <c r="Y113" s="963"/>
      <c r="Z113" s="963"/>
    </row>
    <row r="114" spans="1:26" ht="16">
      <c r="A114" s="815"/>
      <c r="B114" s="161"/>
      <c r="C114" s="475" t="s">
        <v>6836</v>
      </c>
      <c r="D114" s="696">
        <v>2</v>
      </c>
      <c r="E114" s="696" t="s">
        <v>469</v>
      </c>
      <c r="F114" s="1052"/>
      <c r="G114" s="1061"/>
      <c r="H114" s="893"/>
      <c r="I114" s="893"/>
      <c r="J114" s="893"/>
      <c r="K114" s="960"/>
      <c r="L114" s="960"/>
      <c r="M114" s="960"/>
      <c r="N114" s="963"/>
      <c r="O114" s="963"/>
      <c r="P114" s="963"/>
      <c r="Q114" s="963"/>
      <c r="R114" s="963"/>
      <c r="S114" s="963"/>
      <c r="T114" s="963"/>
      <c r="U114" s="963"/>
      <c r="V114" s="963"/>
      <c r="W114" s="963"/>
      <c r="X114" s="963"/>
      <c r="Y114" s="963"/>
      <c r="Z114" s="963"/>
    </row>
    <row r="115" spans="1:26" ht="16">
      <c r="A115" s="815"/>
      <c r="B115" s="161"/>
      <c r="C115" s="475" t="s">
        <v>6837</v>
      </c>
      <c r="D115" s="696">
        <v>2</v>
      </c>
      <c r="E115" s="696" t="s">
        <v>469</v>
      </c>
      <c r="F115" s="1052"/>
      <c r="G115" s="1061"/>
      <c r="H115" s="893"/>
      <c r="I115" s="893"/>
      <c r="J115" s="893"/>
      <c r="K115" s="960"/>
      <c r="L115" s="960"/>
      <c r="M115" s="960"/>
      <c r="N115" s="963"/>
      <c r="O115" s="963"/>
      <c r="P115" s="963"/>
      <c r="Q115" s="963"/>
      <c r="R115" s="963"/>
      <c r="S115" s="963"/>
      <c r="T115" s="963"/>
      <c r="U115" s="963"/>
      <c r="V115" s="963"/>
      <c r="W115" s="963"/>
      <c r="X115" s="963"/>
      <c r="Y115" s="963"/>
      <c r="Z115" s="963"/>
    </row>
    <row r="116" spans="1:26" ht="32">
      <c r="A116" s="815"/>
      <c r="B116" s="161"/>
      <c r="C116" s="475" t="s">
        <v>3217</v>
      </c>
      <c r="D116" s="696">
        <v>2</v>
      </c>
      <c r="E116" s="696" t="s">
        <v>469</v>
      </c>
      <c r="F116" s="1052"/>
      <c r="G116" s="1061"/>
      <c r="H116" s="893"/>
      <c r="I116" s="893"/>
      <c r="J116" s="893"/>
      <c r="K116" s="960"/>
      <c r="L116" s="960"/>
      <c r="M116" s="960"/>
      <c r="N116" s="963"/>
      <c r="O116" s="963"/>
      <c r="P116" s="963"/>
      <c r="Q116" s="963"/>
      <c r="R116" s="963"/>
      <c r="S116" s="963"/>
      <c r="T116" s="963"/>
      <c r="U116" s="963"/>
      <c r="V116" s="963"/>
      <c r="W116" s="963"/>
      <c r="X116" s="963"/>
      <c r="Y116" s="963"/>
      <c r="Z116" s="963"/>
    </row>
    <row r="117" spans="1:26" ht="46.5" hidden="1" customHeight="1">
      <c r="A117" s="310" t="s">
        <v>480</v>
      </c>
      <c r="B117" s="161" t="s">
        <v>481</v>
      </c>
      <c r="C117" s="141"/>
      <c r="D117" s="141"/>
      <c r="E117" s="141"/>
      <c r="F117" s="141"/>
      <c r="G117" s="141"/>
      <c r="H117" s="106"/>
      <c r="I117" s="105"/>
      <c r="J117" s="105"/>
      <c r="K117" s="106"/>
      <c r="L117" s="106"/>
      <c r="M117" s="106"/>
      <c r="N117" s="106"/>
      <c r="O117" s="106"/>
      <c r="P117" s="106"/>
      <c r="Q117" s="106"/>
      <c r="R117" s="106"/>
      <c r="S117" s="106"/>
      <c r="T117" s="106"/>
      <c r="U117" s="106"/>
      <c r="V117" s="106"/>
      <c r="W117" s="106"/>
      <c r="X117" s="106"/>
      <c r="Y117" s="106"/>
      <c r="Z117" s="106"/>
    </row>
    <row r="118" spans="1:26" ht="34">
      <c r="A118" s="693" t="s">
        <v>1933</v>
      </c>
      <c r="B118" s="161" t="s">
        <v>483</v>
      </c>
      <c r="C118" s="475" t="s">
        <v>6838</v>
      </c>
      <c r="D118" s="696">
        <v>2</v>
      </c>
      <c r="E118" s="696" t="s">
        <v>469</v>
      </c>
      <c r="F118" s="1052"/>
      <c r="G118" s="1061"/>
      <c r="H118" s="893"/>
      <c r="I118" s="893"/>
      <c r="J118" s="893"/>
      <c r="K118" s="960"/>
      <c r="L118" s="960"/>
      <c r="M118" s="960"/>
      <c r="N118" s="963"/>
      <c r="O118" s="963"/>
      <c r="P118" s="963"/>
      <c r="Q118" s="963"/>
      <c r="R118" s="963"/>
      <c r="S118" s="963"/>
      <c r="T118" s="963"/>
      <c r="U118" s="963"/>
      <c r="V118" s="963"/>
      <c r="W118" s="963"/>
      <c r="X118" s="963"/>
      <c r="Y118" s="963"/>
      <c r="Z118" s="963"/>
    </row>
    <row r="119" spans="1:26" ht="34">
      <c r="A119" s="815" t="s">
        <v>484</v>
      </c>
      <c r="B119" s="161" t="s">
        <v>485</v>
      </c>
      <c r="C119" s="475" t="s">
        <v>6839</v>
      </c>
      <c r="D119" s="696">
        <v>2</v>
      </c>
      <c r="E119" s="696" t="s">
        <v>469</v>
      </c>
      <c r="F119" s="475"/>
      <c r="G119" s="1061"/>
      <c r="H119" s="893"/>
      <c r="I119" s="893"/>
      <c r="J119" s="893"/>
      <c r="K119" s="960"/>
      <c r="L119" s="960"/>
      <c r="M119" s="960"/>
      <c r="N119" s="963"/>
      <c r="O119" s="963"/>
      <c r="P119" s="963"/>
      <c r="Q119" s="963"/>
      <c r="R119" s="963"/>
      <c r="S119" s="963"/>
      <c r="T119" s="963"/>
      <c r="U119" s="963"/>
      <c r="V119" s="963"/>
      <c r="W119" s="963"/>
      <c r="X119" s="963"/>
      <c r="Y119" s="963"/>
      <c r="Z119" s="963"/>
    </row>
    <row r="120" spans="1:26" ht="34">
      <c r="A120" s="815" t="s">
        <v>1938</v>
      </c>
      <c r="B120" s="161" t="s">
        <v>487</v>
      </c>
      <c r="C120" s="983" t="s">
        <v>488</v>
      </c>
      <c r="D120" s="696">
        <v>2</v>
      </c>
      <c r="E120" s="696" t="s">
        <v>469</v>
      </c>
      <c r="F120" s="1052"/>
      <c r="G120" s="1061"/>
      <c r="H120" s="893"/>
      <c r="I120" s="893"/>
      <c r="J120" s="893"/>
      <c r="K120" s="960"/>
      <c r="L120" s="960"/>
      <c r="M120" s="960"/>
      <c r="N120" s="963"/>
      <c r="O120" s="963"/>
      <c r="P120" s="963"/>
      <c r="Q120" s="963"/>
      <c r="R120" s="963"/>
      <c r="S120" s="963"/>
      <c r="T120" s="963"/>
      <c r="U120" s="963"/>
      <c r="V120" s="963"/>
      <c r="W120" s="963"/>
      <c r="X120" s="963"/>
      <c r="Y120" s="963"/>
      <c r="Z120" s="963"/>
    </row>
    <row r="121" spans="1:26" ht="62.25" hidden="1" customHeight="1">
      <c r="A121" s="581" t="s">
        <v>1939</v>
      </c>
      <c r="B121" s="161" t="s">
        <v>490</v>
      </c>
      <c r="C121" s="179"/>
      <c r="D121" s="141"/>
      <c r="E121" s="141"/>
      <c r="F121" s="141"/>
      <c r="G121" s="141"/>
      <c r="H121" s="106"/>
      <c r="I121" s="105"/>
      <c r="J121" s="105"/>
      <c r="K121" s="106"/>
      <c r="L121" s="106"/>
      <c r="M121" s="106"/>
      <c r="N121" s="106"/>
      <c r="O121" s="106"/>
      <c r="P121" s="106"/>
      <c r="Q121" s="106"/>
      <c r="R121" s="106"/>
      <c r="S121" s="106"/>
      <c r="T121" s="106"/>
      <c r="U121" s="106"/>
      <c r="V121" s="106"/>
      <c r="W121" s="106"/>
      <c r="X121" s="106"/>
      <c r="Y121" s="106"/>
      <c r="Z121" s="106"/>
    </row>
    <row r="122" spans="1:26" ht="34">
      <c r="A122" s="693" t="s">
        <v>493</v>
      </c>
      <c r="B122" s="161" t="s">
        <v>494</v>
      </c>
      <c r="C122" s="471" t="s">
        <v>4134</v>
      </c>
      <c r="D122" s="696">
        <v>2</v>
      </c>
      <c r="E122" s="696" t="s">
        <v>496</v>
      </c>
      <c r="F122" s="1052"/>
      <c r="G122" s="1061"/>
      <c r="H122" s="893"/>
      <c r="I122" s="893"/>
      <c r="J122" s="893"/>
      <c r="K122" s="960"/>
      <c r="L122" s="960"/>
      <c r="M122" s="960"/>
      <c r="N122" s="963"/>
      <c r="O122" s="963"/>
      <c r="P122" s="963"/>
      <c r="Q122" s="963"/>
      <c r="R122" s="963"/>
      <c r="S122" s="963"/>
      <c r="T122" s="963"/>
      <c r="U122" s="963"/>
      <c r="V122" s="963"/>
      <c r="W122" s="963"/>
      <c r="X122" s="963"/>
      <c r="Y122" s="963"/>
      <c r="Z122" s="963"/>
    </row>
    <row r="123" spans="1:26" ht="19">
      <c r="A123" s="821" t="s">
        <v>216</v>
      </c>
      <c r="B123" s="1606" t="s">
        <v>6840</v>
      </c>
      <c r="C123" s="1570"/>
      <c r="D123" s="1570"/>
      <c r="E123" s="1570"/>
      <c r="F123" s="1570"/>
      <c r="G123" s="1573"/>
      <c r="H123" s="816"/>
      <c r="I123" s="893">
        <f>SUM(D124:D133)</f>
        <v>18</v>
      </c>
      <c r="J123" s="893">
        <f>COUNT(D124:D133)*2</f>
        <v>18</v>
      </c>
      <c r="K123" s="960"/>
      <c r="L123" s="960"/>
      <c r="M123" s="960"/>
      <c r="N123" s="963"/>
      <c r="O123" s="963"/>
      <c r="P123" s="963"/>
      <c r="Q123" s="963"/>
      <c r="R123" s="963"/>
      <c r="S123" s="963"/>
      <c r="T123" s="963"/>
      <c r="U123" s="963"/>
      <c r="V123" s="963"/>
      <c r="W123" s="963"/>
      <c r="X123" s="963"/>
      <c r="Y123" s="963"/>
      <c r="Z123" s="963"/>
    </row>
    <row r="124" spans="1:26" ht="34">
      <c r="A124" s="815" t="s">
        <v>1943</v>
      </c>
      <c r="B124" s="467" t="s">
        <v>498</v>
      </c>
      <c r="C124" s="475" t="s">
        <v>6841</v>
      </c>
      <c r="D124" s="696">
        <v>2</v>
      </c>
      <c r="E124" s="696" t="s">
        <v>469</v>
      </c>
      <c r="F124" s="475" t="s">
        <v>6842</v>
      </c>
      <c r="G124" s="1061"/>
      <c r="H124" s="893"/>
      <c r="I124" s="893"/>
      <c r="J124" s="893"/>
      <c r="K124" s="960"/>
      <c r="L124" s="960"/>
      <c r="M124" s="960"/>
      <c r="N124" s="963"/>
      <c r="O124" s="963"/>
      <c r="P124" s="963"/>
      <c r="Q124" s="963"/>
      <c r="R124" s="963"/>
      <c r="S124" s="963"/>
      <c r="T124" s="963"/>
      <c r="U124" s="963"/>
      <c r="V124" s="963"/>
      <c r="W124" s="963"/>
      <c r="X124" s="963"/>
      <c r="Y124" s="963"/>
      <c r="Z124" s="963"/>
    </row>
    <row r="125" spans="1:26" ht="16">
      <c r="A125" s="815"/>
      <c r="B125" s="467"/>
      <c r="C125" s="475" t="s">
        <v>6843</v>
      </c>
      <c r="D125" s="696">
        <v>2</v>
      </c>
      <c r="E125" s="696" t="s">
        <v>891</v>
      </c>
      <c r="F125" s="1052"/>
      <c r="G125" s="1061"/>
      <c r="H125" s="893"/>
      <c r="I125" s="893"/>
      <c r="J125" s="893"/>
      <c r="K125" s="960"/>
      <c r="L125" s="960"/>
      <c r="M125" s="960"/>
      <c r="N125" s="963"/>
      <c r="O125" s="963"/>
      <c r="P125" s="963"/>
      <c r="Q125" s="963"/>
      <c r="R125" s="963"/>
      <c r="S125" s="963"/>
      <c r="T125" s="963"/>
      <c r="U125" s="963"/>
      <c r="V125" s="963"/>
      <c r="W125" s="963"/>
      <c r="X125" s="963"/>
      <c r="Y125" s="963"/>
      <c r="Z125" s="963"/>
    </row>
    <row r="126" spans="1:26" ht="32">
      <c r="A126" s="815"/>
      <c r="B126" s="467"/>
      <c r="C126" s="475" t="s">
        <v>6844</v>
      </c>
      <c r="D126" s="696">
        <v>2</v>
      </c>
      <c r="E126" s="696" t="s">
        <v>469</v>
      </c>
      <c r="F126" s="1052"/>
      <c r="G126" s="1061"/>
      <c r="H126" s="893"/>
      <c r="I126" s="893"/>
      <c r="J126" s="893"/>
      <c r="K126" s="960"/>
      <c r="L126" s="960"/>
      <c r="M126" s="960"/>
      <c r="N126" s="963"/>
      <c r="O126" s="963"/>
      <c r="P126" s="963"/>
      <c r="Q126" s="963"/>
      <c r="R126" s="963"/>
      <c r="S126" s="963"/>
      <c r="T126" s="963"/>
      <c r="U126" s="963"/>
      <c r="V126" s="963"/>
      <c r="W126" s="963"/>
      <c r="X126" s="963"/>
      <c r="Y126" s="963"/>
      <c r="Z126" s="963"/>
    </row>
    <row r="127" spans="1:26" ht="32">
      <c r="A127" s="815"/>
      <c r="B127" s="467"/>
      <c r="C127" s="475" t="s">
        <v>6845</v>
      </c>
      <c r="D127" s="696">
        <v>2</v>
      </c>
      <c r="E127" s="696" t="s">
        <v>891</v>
      </c>
      <c r="F127" s="1052"/>
      <c r="G127" s="1061"/>
      <c r="H127" s="893"/>
      <c r="I127" s="893"/>
      <c r="J127" s="893"/>
      <c r="K127" s="960"/>
      <c r="L127" s="960"/>
      <c r="M127" s="960"/>
      <c r="N127" s="963"/>
      <c r="O127" s="963"/>
      <c r="P127" s="963"/>
      <c r="Q127" s="963"/>
      <c r="R127" s="963"/>
      <c r="S127" s="963"/>
      <c r="T127" s="963"/>
      <c r="U127" s="963"/>
      <c r="V127" s="963"/>
      <c r="W127" s="963"/>
      <c r="X127" s="963"/>
      <c r="Y127" s="963"/>
      <c r="Z127" s="963"/>
    </row>
    <row r="128" spans="1:26" ht="16">
      <c r="A128" s="815"/>
      <c r="B128" s="467"/>
      <c r="C128" s="475" t="s">
        <v>6846</v>
      </c>
      <c r="D128" s="696">
        <v>2</v>
      </c>
      <c r="E128" s="696" t="s">
        <v>1149</v>
      </c>
      <c r="F128" s="1052"/>
      <c r="G128" s="1061"/>
      <c r="H128" s="893"/>
      <c r="I128" s="893"/>
      <c r="J128" s="893"/>
      <c r="K128" s="960"/>
      <c r="L128" s="960"/>
      <c r="M128" s="960"/>
      <c r="N128" s="963"/>
      <c r="O128" s="963"/>
      <c r="P128" s="963"/>
      <c r="Q128" s="963"/>
      <c r="R128" s="963"/>
      <c r="S128" s="963"/>
      <c r="T128" s="963"/>
      <c r="U128" s="963"/>
      <c r="V128" s="963"/>
      <c r="W128" s="963"/>
      <c r="X128" s="963"/>
      <c r="Y128" s="963"/>
      <c r="Z128" s="963"/>
    </row>
    <row r="129" spans="1:26" ht="32">
      <c r="A129" s="815"/>
      <c r="B129" s="467"/>
      <c r="C129" s="475" t="s">
        <v>6847</v>
      </c>
      <c r="D129" s="696">
        <v>2</v>
      </c>
      <c r="E129" s="696" t="s">
        <v>1972</v>
      </c>
      <c r="F129" s="1052"/>
      <c r="G129" s="1061"/>
      <c r="H129" s="893"/>
      <c r="I129" s="893"/>
      <c r="J129" s="893"/>
      <c r="K129" s="960"/>
      <c r="L129" s="960"/>
      <c r="M129" s="960"/>
      <c r="N129" s="963"/>
      <c r="O129" s="963"/>
      <c r="P129" s="963"/>
      <c r="Q129" s="963"/>
      <c r="R129" s="963"/>
      <c r="S129" s="963"/>
      <c r="T129" s="963"/>
      <c r="U129" s="963"/>
      <c r="V129" s="963"/>
      <c r="W129" s="963"/>
      <c r="X129" s="963"/>
      <c r="Y129" s="963"/>
      <c r="Z129" s="963"/>
    </row>
    <row r="130" spans="1:26" ht="78" hidden="1" customHeight="1">
      <c r="A130" s="310" t="s">
        <v>509</v>
      </c>
      <c r="B130" s="467" t="s">
        <v>510</v>
      </c>
      <c r="C130" s="141"/>
      <c r="D130" s="141"/>
      <c r="E130" s="141"/>
      <c r="F130" s="141"/>
      <c r="G130" s="141"/>
      <c r="H130" s="106"/>
      <c r="I130" s="105"/>
      <c r="J130" s="105"/>
      <c r="K130" s="106"/>
      <c r="L130" s="106"/>
      <c r="M130" s="106"/>
      <c r="N130" s="106"/>
      <c r="O130" s="106"/>
      <c r="P130" s="106"/>
      <c r="Q130" s="106"/>
      <c r="R130" s="106"/>
      <c r="S130" s="106"/>
      <c r="T130" s="106"/>
      <c r="U130" s="106"/>
      <c r="V130" s="106"/>
      <c r="W130" s="106"/>
      <c r="X130" s="106"/>
      <c r="Y130" s="106"/>
      <c r="Z130" s="106"/>
    </row>
    <row r="131" spans="1:26" ht="34">
      <c r="A131" s="815" t="s">
        <v>1949</v>
      </c>
      <c r="B131" s="173" t="s">
        <v>512</v>
      </c>
      <c r="C131" s="340" t="s">
        <v>3223</v>
      </c>
      <c r="D131" s="696">
        <v>2</v>
      </c>
      <c r="E131" s="833" t="s">
        <v>469</v>
      </c>
      <c r="F131" s="1216"/>
      <c r="G131" s="1061"/>
      <c r="H131" s="893"/>
      <c r="I131" s="893"/>
      <c r="J131" s="893"/>
      <c r="K131" s="960"/>
      <c r="L131" s="960"/>
      <c r="M131" s="960"/>
      <c r="N131" s="963"/>
      <c r="O131" s="963"/>
      <c r="P131" s="963"/>
      <c r="Q131" s="963"/>
      <c r="R131" s="963"/>
      <c r="S131" s="963"/>
      <c r="T131" s="963"/>
      <c r="U131" s="963"/>
      <c r="V131" s="963"/>
      <c r="W131" s="963"/>
      <c r="X131" s="963"/>
      <c r="Y131" s="963"/>
      <c r="Z131" s="963"/>
    </row>
    <row r="132" spans="1:26" ht="34">
      <c r="A132" s="815"/>
      <c r="B132" s="1217"/>
      <c r="C132" s="1217" t="s">
        <v>3581</v>
      </c>
      <c r="D132" s="696">
        <v>2</v>
      </c>
      <c r="E132" s="1218" t="s">
        <v>469</v>
      </c>
      <c r="F132" s="1217" t="s">
        <v>515</v>
      </c>
      <c r="G132" s="1061"/>
      <c r="H132" s="893"/>
      <c r="I132" s="893"/>
      <c r="J132" s="893"/>
      <c r="K132" s="960"/>
      <c r="L132" s="960"/>
      <c r="M132" s="960"/>
      <c r="N132" s="963"/>
      <c r="O132" s="963"/>
      <c r="P132" s="963"/>
      <c r="Q132" s="963"/>
      <c r="R132" s="963"/>
      <c r="S132" s="963"/>
      <c r="T132" s="963"/>
      <c r="U132" s="963"/>
      <c r="V132" s="963"/>
      <c r="W132" s="963"/>
      <c r="X132" s="963"/>
      <c r="Y132" s="963"/>
      <c r="Z132" s="963"/>
    </row>
    <row r="133" spans="1:26" ht="17">
      <c r="A133" s="815"/>
      <c r="B133" s="1217"/>
      <c r="C133" s="538" t="s">
        <v>6848</v>
      </c>
      <c r="D133" s="696">
        <v>2</v>
      </c>
      <c r="E133" s="1218" t="s">
        <v>469</v>
      </c>
      <c r="F133" s="1217"/>
      <c r="G133" s="1061"/>
      <c r="H133" s="893"/>
      <c r="I133" s="893"/>
      <c r="J133" s="893"/>
      <c r="K133" s="960"/>
      <c r="L133" s="960"/>
      <c r="M133" s="960"/>
      <c r="N133" s="963"/>
      <c r="O133" s="963"/>
      <c r="P133" s="963"/>
      <c r="Q133" s="963"/>
      <c r="R133" s="963"/>
      <c r="S133" s="963"/>
      <c r="T133" s="963"/>
      <c r="U133" s="963"/>
      <c r="V133" s="963"/>
      <c r="W133" s="963"/>
      <c r="X133" s="963"/>
      <c r="Y133" s="963"/>
      <c r="Z133" s="963"/>
    </row>
    <row r="134" spans="1:26" ht="46.5" hidden="1" customHeight="1">
      <c r="A134" s="581" t="s">
        <v>1953</v>
      </c>
      <c r="B134" s="172" t="s">
        <v>520</v>
      </c>
      <c r="C134" s="106"/>
      <c r="D134" s="138"/>
      <c r="E134" s="138"/>
      <c r="F134" s="138"/>
      <c r="G134" s="141"/>
      <c r="H134" s="106"/>
      <c r="I134" s="105"/>
      <c r="J134" s="105"/>
      <c r="K134" s="106"/>
      <c r="L134" s="106"/>
      <c r="M134" s="106"/>
      <c r="N134" s="106"/>
      <c r="O134" s="106"/>
      <c r="P134" s="106"/>
      <c r="Q134" s="106"/>
      <c r="R134" s="106"/>
      <c r="S134" s="106"/>
      <c r="T134" s="106"/>
      <c r="U134" s="106"/>
      <c r="V134" s="106"/>
      <c r="W134" s="106"/>
      <c r="X134" s="106"/>
      <c r="Y134" s="106"/>
      <c r="Z134" s="106"/>
    </row>
    <row r="135" spans="1:26" ht="72.75" hidden="1" customHeight="1">
      <c r="A135" s="581" t="s">
        <v>521</v>
      </c>
      <c r="B135" s="173" t="s">
        <v>522</v>
      </c>
      <c r="C135" s="712"/>
      <c r="D135" s="141"/>
      <c r="E135" s="141"/>
      <c r="F135" s="141"/>
      <c r="G135" s="141"/>
      <c r="H135" s="106"/>
      <c r="I135" s="105"/>
      <c r="J135" s="105"/>
      <c r="K135" s="106"/>
      <c r="L135" s="106"/>
      <c r="M135" s="106"/>
      <c r="N135" s="106"/>
      <c r="O135" s="106"/>
      <c r="P135" s="106"/>
      <c r="Q135" s="106"/>
      <c r="R135" s="106"/>
      <c r="S135" s="106"/>
      <c r="T135" s="106"/>
      <c r="U135" s="106"/>
      <c r="V135" s="106"/>
      <c r="W135" s="106"/>
      <c r="X135" s="106"/>
      <c r="Y135" s="106"/>
      <c r="Z135" s="106"/>
    </row>
    <row r="136" spans="1:26" ht="19">
      <c r="A136" s="821" t="s">
        <v>218</v>
      </c>
      <c r="B136" s="1606" t="s">
        <v>219</v>
      </c>
      <c r="C136" s="1570"/>
      <c r="D136" s="1570"/>
      <c r="E136" s="1570"/>
      <c r="F136" s="1570"/>
      <c r="G136" s="1573"/>
      <c r="H136" s="816"/>
      <c r="I136" s="893">
        <f>SUM(D137:D145)</f>
        <v>18</v>
      </c>
      <c r="J136" s="893">
        <f>COUNT(D137:D145)*2</f>
        <v>18</v>
      </c>
      <c r="K136" s="960"/>
      <c r="L136" s="960"/>
      <c r="M136" s="960"/>
      <c r="N136" s="963"/>
      <c r="O136" s="963"/>
      <c r="P136" s="963"/>
      <c r="Q136" s="963"/>
      <c r="R136" s="963"/>
      <c r="S136" s="963"/>
      <c r="T136" s="963"/>
      <c r="U136" s="963"/>
      <c r="V136" s="963"/>
      <c r="W136" s="963"/>
      <c r="X136" s="963"/>
      <c r="Y136" s="963"/>
      <c r="Z136" s="963"/>
    </row>
    <row r="137" spans="1:26" ht="34">
      <c r="A137" s="815" t="s">
        <v>1954</v>
      </c>
      <c r="B137" s="467" t="s">
        <v>524</v>
      </c>
      <c r="C137" s="475" t="s">
        <v>6849</v>
      </c>
      <c r="D137" s="696">
        <v>2</v>
      </c>
      <c r="E137" s="696" t="s">
        <v>469</v>
      </c>
      <c r="F137" s="720" t="s">
        <v>3226</v>
      </c>
      <c r="G137" s="1061"/>
      <c r="H137" s="893"/>
      <c r="I137" s="893"/>
      <c r="J137" s="893"/>
      <c r="K137" s="960"/>
      <c r="L137" s="960"/>
      <c r="M137" s="960"/>
      <c r="N137" s="963"/>
      <c r="O137" s="963"/>
      <c r="P137" s="963"/>
      <c r="Q137" s="963"/>
      <c r="R137" s="963"/>
      <c r="S137" s="963"/>
      <c r="T137" s="963"/>
      <c r="U137" s="963"/>
      <c r="V137" s="963"/>
      <c r="W137" s="963"/>
      <c r="X137" s="963"/>
      <c r="Y137" s="963"/>
      <c r="Z137" s="963"/>
    </row>
    <row r="138" spans="1:26" ht="32">
      <c r="A138" s="815"/>
      <c r="B138" s="850"/>
      <c r="C138" s="475" t="s">
        <v>6850</v>
      </c>
      <c r="D138" s="696">
        <v>2</v>
      </c>
      <c r="E138" s="696" t="s">
        <v>469</v>
      </c>
      <c r="F138" s="1146"/>
      <c r="G138" s="1061"/>
      <c r="H138" s="893"/>
      <c r="I138" s="893"/>
      <c r="J138" s="893"/>
      <c r="K138" s="960"/>
      <c r="L138" s="960"/>
      <c r="M138" s="960"/>
      <c r="N138" s="963"/>
      <c r="O138" s="963"/>
      <c r="P138" s="963"/>
      <c r="Q138" s="963"/>
      <c r="R138" s="963"/>
      <c r="S138" s="963"/>
      <c r="T138" s="963"/>
      <c r="U138" s="963"/>
      <c r="V138" s="963"/>
      <c r="W138" s="963"/>
      <c r="X138" s="963"/>
      <c r="Y138" s="963"/>
      <c r="Z138" s="963"/>
    </row>
    <row r="139" spans="1:26" ht="32">
      <c r="A139" s="815"/>
      <c r="B139" s="844"/>
      <c r="C139" s="769" t="s">
        <v>2635</v>
      </c>
      <c r="D139" s="696">
        <v>2</v>
      </c>
      <c r="E139" s="736" t="s">
        <v>469</v>
      </c>
      <c r="F139" s="735" t="s">
        <v>4147</v>
      </c>
      <c r="G139" s="1061"/>
      <c r="H139" s="893"/>
      <c r="I139" s="893"/>
      <c r="J139" s="893"/>
      <c r="K139" s="960"/>
      <c r="L139" s="960"/>
      <c r="M139" s="960"/>
      <c r="N139" s="963"/>
      <c r="O139" s="963"/>
      <c r="P139" s="963"/>
      <c r="Q139" s="963"/>
      <c r="R139" s="963"/>
      <c r="S139" s="963"/>
      <c r="T139" s="963"/>
      <c r="U139" s="963"/>
      <c r="V139" s="963"/>
      <c r="W139" s="963"/>
      <c r="X139" s="963"/>
      <c r="Y139" s="963"/>
      <c r="Z139" s="963"/>
    </row>
    <row r="140" spans="1:26" ht="16">
      <c r="A140" s="815"/>
      <c r="B140" s="850"/>
      <c r="C140" s="475" t="s">
        <v>3229</v>
      </c>
      <c r="D140" s="696">
        <v>2</v>
      </c>
      <c r="E140" s="696" t="s">
        <v>469</v>
      </c>
      <c r="F140" s="475"/>
      <c r="G140" s="1061"/>
      <c r="H140" s="893"/>
      <c r="I140" s="893"/>
      <c r="J140" s="893"/>
      <c r="K140" s="960"/>
      <c r="L140" s="960"/>
      <c r="M140" s="960"/>
      <c r="N140" s="963"/>
      <c r="O140" s="963"/>
      <c r="P140" s="963"/>
      <c r="Q140" s="963"/>
      <c r="R140" s="963"/>
      <c r="S140" s="963"/>
      <c r="T140" s="963"/>
      <c r="U140" s="963"/>
      <c r="V140" s="963"/>
      <c r="W140" s="963"/>
      <c r="X140" s="963"/>
      <c r="Y140" s="963"/>
      <c r="Z140" s="963"/>
    </row>
    <row r="141" spans="1:26" ht="48">
      <c r="A141" s="815"/>
      <c r="B141" s="850"/>
      <c r="C141" s="475" t="s">
        <v>6851</v>
      </c>
      <c r="D141" s="696">
        <v>2</v>
      </c>
      <c r="E141" s="696" t="s">
        <v>469</v>
      </c>
      <c r="F141" s="475"/>
      <c r="G141" s="1061"/>
      <c r="H141" s="893"/>
      <c r="I141" s="893"/>
      <c r="J141" s="893"/>
      <c r="K141" s="960"/>
      <c r="L141" s="960"/>
      <c r="M141" s="960"/>
      <c r="N141" s="963"/>
      <c r="O141" s="963"/>
      <c r="P141" s="963"/>
      <c r="Q141" s="963"/>
      <c r="R141" s="963"/>
      <c r="S141" s="963"/>
      <c r="T141" s="963"/>
      <c r="U141" s="963"/>
      <c r="V141" s="963"/>
      <c r="W141" s="963"/>
      <c r="X141" s="963"/>
      <c r="Y141" s="963"/>
      <c r="Z141" s="963"/>
    </row>
    <row r="142" spans="1:26" ht="34">
      <c r="A142" s="815" t="s">
        <v>1958</v>
      </c>
      <c r="B142" s="467" t="s">
        <v>528</v>
      </c>
      <c r="C142" s="475" t="s">
        <v>2639</v>
      </c>
      <c r="D142" s="696">
        <v>2</v>
      </c>
      <c r="E142" s="696" t="s">
        <v>324</v>
      </c>
      <c r="F142" s="1052"/>
      <c r="G142" s="1061"/>
      <c r="H142" s="893"/>
      <c r="I142" s="893"/>
      <c r="J142" s="893"/>
      <c r="K142" s="960"/>
      <c r="L142" s="960"/>
      <c r="M142" s="960"/>
      <c r="N142" s="963"/>
      <c r="O142" s="963"/>
      <c r="P142" s="963"/>
      <c r="Q142" s="963"/>
      <c r="R142" s="963"/>
      <c r="S142" s="963"/>
      <c r="T142" s="963"/>
      <c r="U142" s="963"/>
      <c r="V142" s="963"/>
      <c r="W142" s="963"/>
      <c r="X142" s="963"/>
      <c r="Y142" s="963"/>
      <c r="Z142" s="963"/>
    </row>
    <row r="143" spans="1:26" ht="32">
      <c r="A143" s="815"/>
      <c r="B143" s="467"/>
      <c r="C143" s="475" t="s">
        <v>5649</v>
      </c>
      <c r="D143" s="696">
        <v>2</v>
      </c>
      <c r="E143" s="696" t="s">
        <v>324</v>
      </c>
      <c r="F143" s="1052"/>
      <c r="G143" s="1061"/>
      <c r="H143" s="893"/>
      <c r="I143" s="893"/>
      <c r="J143" s="893"/>
      <c r="K143" s="960"/>
      <c r="L143" s="960"/>
      <c r="M143" s="960"/>
      <c r="N143" s="963"/>
      <c r="O143" s="963"/>
      <c r="P143" s="963"/>
      <c r="Q143" s="963"/>
      <c r="R143" s="963"/>
      <c r="S143" s="963"/>
      <c r="T143" s="963"/>
      <c r="U143" s="963"/>
      <c r="V143" s="963"/>
      <c r="W143" s="963"/>
      <c r="X143" s="963"/>
      <c r="Y143" s="963"/>
      <c r="Z143" s="963"/>
    </row>
    <row r="144" spans="1:26" ht="51">
      <c r="A144" s="815" t="s">
        <v>1960</v>
      </c>
      <c r="B144" s="467" t="s">
        <v>533</v>
      </c>
      <c r="C144" s="471" t="s">
        <v>534</v>
      </c>
      <c r="D144" s="696">
        <v>2</v>
      </c>
      <c r="E144" s="696" t="s">
        <v>2643</v>
      </c>
      <c r="F144" s="1052"/>
      <c r="G144" s="1061"/>
      <c r="H144" s="893"/>
      <c r="I144" s="893"/>
      <c r="J144" s="893"/>
      <c r="K144" s="960"/>
      <c r="L144" s="960"/>
      <c r="M144" s="960"/>
      <c r="N144" s="963"/>
      <c r="O144" s="963"/>
      <c r="P144" s="963"/>
      <c r="Q144" s="963"/>
      <c r="R144" s="963"/>
      <c r="S144" s="963"/>
      <c r="T144" s="963"/>
      <c r="U144" s="963"/>
      <c r="V144" s="963"/>
      <c r="W144" s="963"/>
      <c r="X144" s="963"/>
      <c r="Y144" s="963"/>
      <c r="Z144" s="963"/>
    </row>
    <row r="145" spans="1:26" ht="68">
      <c r="A145" s="815" t="s">
        <v>1962</v>
      </c>
      <c r="B145" s="467" t="s">
        <v>537</v>
      </c>
      <c r="C145" s="475" t="s">
        <v>2651</v>
      </c>
      <c r="D145" s="696">
        <v>2</v>
      </c>
      <c r="E145" s="696" t="s">
        <v>324</v>
      </c>
      <c r="F145" s="1052"/>
      <c r="G145" s="1061"/>
      <c r="H145" s="893"/>
      <c r="I145" s="893"/>
      <c r="J145" s="893"/>
      <c r="K145" s="960"/>
      <c r="L145" s="960"/>
      <c r="M145" s="960"/>
      <c r="N145" s="963"/>
      <c r="O145" s="963"/>
      <c r="P145" s="963"/>
      <c r="Q145" s="963"/>
      <c r="R145" s="963"/>
      <c r="S145" s="963"/>
      <c r="T145" s="963"/>
      <c r="U145" s="963"/>
      <c r="V145" s="963"/>
      <c r="W145" s="963"/>
      <c r="X145" s="963"/>
      <c r="Y145" s="963"/>
      <c r="Z145" s="963"/>
    </row>
    <row r="146" spans="1:26" ht="19">
      <c r="A146" s="821" t="s">
        <v>220</v>
      </c>
      <c r="B146" s="1606" t="s">
        <v>221</v>
      </c>
      <c r="C146" s="1570"/>
      <c r="D146" s="1570"/>
      <c r="E146" s="1570"/>
      <c r="F146" s="1570"/>
      <c r="G146" s="1573"/>
      <c r="H146" s="816"/>
      <c r="I146" s="893">
        <f>SUM(D147:D151)</f>
        <v>6</v>
      </c>
      <c r="J146" s="893">
        <f>COUNT(D147:D151)*2</f>
        <v>6</v>
      </c>
      <c r="K146" s="960"/>
      <c r="L146" s="960"/>
      <c r="M146" s="960"/>
      <c r="N146" s="963"/>
      <c r="O146" s="963"/>
      <c r="P146" s="963"/>
      <c r="Q146" s="963"/>
      <c r="R146" s="963"/>
      <c r="S146" s="963"/>
      <c r="T146" s="963"/>
      <c r="U146" s="963"/>
      <c r="V146" s="963"/>
      <c r="W146" s="963"/>
      <c r="X146" s="963"/>
      <c r="Y146" s="963"/>
      <c r="Z146" s="963"/>
    </row>
    <row r="147" spans="1:26" ht="34">
      <c r="A147" s="693" t="s">
        <v>1966</v>
      </c>
      <c r="B147" s="467" t="s">
        <v>541</v>
      </c>
      <c r="C147" s="475" t="s">
        <v>3230</v>
      </c>
      <c r="D147" s="696">
        <v>2</v>
      </c>
      <c r="E147" s="696" t="s">
        <v>369</v>
      </c>
      <c r="F147" s="1052"/>
      <c r="G147" s="1061"/>
      <c r="H147" s="893"/>
      <c r="I147" s="893"/>
      <c r="J147" s="893"/>
      <c r="K147" s="960"/>
      <c r="L147" s="960"/>
      <c r="M147" s="960"/>
      <c r="N147" s="963"/>
      <c r="O147" s="963"/>
      <c r="P147" s="963"/>
      <c r="Q147" s="963"/>
      <c r="R147" s="963"/>
      <c r="S147" s="963"/>
      <c r="T147" s="963"/>
      <c r="U147" s="963"/>
      <c r="V147" s="963"/>
      <c r="W147" s="963"/>
      <c r="X147" s="963"/>
      <c r="Y147" s="963"/>
      <c r="Z147" s="963"/>
    </row>
    <row r="148" spans="1:26" ht="46.5" hidden="1" customHeight="1">
      <c r="A148" s="581" t="s">
        <v>1968</v>
      </c>
      <c r="B148" s="467" t="s">
        <v>544</v>
      </c>
      <c r="C148" s="179"/>
      <c r="D148" s="141"/>
      <c r="E148" s="141"/>
      <c r="F148" s="141"/>
      <c r="G148" s="141"/>
      <c r="H148" s="106"/>
      <c r="I148" s="105"/>
      <c r="J148" s="105"/>
      <c r="K148" s="106"/>
      <c r="L148" s="106"/>
      <c r="M148" s="106"/>
      <c r="N148" s="106"/>
      <c r="O148" s="106"/>
      <c r="P148" s="106"/>
      <c r="Q148" s="106"/>
      <c r="R148" s="106"/>
      <c r="S148" s="106"/>
      <c r="T148" s="106"/>
      <c r="U148" s="106"/>
      <c r="V148" s="106"/>
      <c r="W148" s="106"/>
      <c r="X148" s="106"/>
      <c r="Y148" s="106"/>
      <c r="Z148" s="106"/>
    </row>
    <row r="149" spans="1:26" ht="30.75" hidden="1" customHeight="1">
      <c r="A149" s="581" t="s">
        <v>1969</v>
      </c>
      <c r="B149" s="467" t="s">
        <v>547</v>
      </c>
      <c r="C149" s="179"/>
      <c r="D149" s="141"/>
      <c r="E149" s="141"/>
      <c r="F149" s="141"/>
      <c r="G149" s="141"/>
      <c r="H149" s="106"/>
      <c r="I149" s="105"/>
      <c r="J149" s="105"/>
      <c r="K149" s="106"/>
      <c r="L149" s="106"/>
      <c r="M149" s="106"/>
      <c r="N149" s="106"/>
      <c r="O149" s="106"/>
      <c r="P149" s="106"/>
      <c r="Q149" s="106"/>
      <c r="R149" s="106"/>
      <c r="S149" s="106"/>
      <c r="T149" s="106"/>
      <c r="U149" s="106"/>
      <c r="V149" s="106"/>
      <c r="W149" s="106"/>
      <c r="X149" s="106"/>
      <c r="Y149" s="106"/>
      <c r="Z149" s="106"/>
    </row>
    <row r="150" spans="1:26" ht="34">
      <c r="A150" s="815" t="s">
        <v>1970</v>
      </c>
      <c r="B150" s="467" t="s">
        <v>551</v>
      </c>
      <c r="C150" s="475" t="s">
        <v>6852</v>
      </c>
      <c r="D150" s="696">
        <v>2</v>
      </c>
      <c r="E150" s="696" t="s">
        <v>553</v>
      </c>
      <c r="F150" s="1052"/>
      <c r="G150" s="1061"/>
      <c r="H150" s="893"/>
      <c r="I150" s="893"/>
      <c r="J150" s="893"/>
      <c r="K150" s="960"/>
      <c r="L150" s="960"/>
      <c r="M150" s="960"/>
      <c r="N150" s="963"/>
      <c r="O150" s="963"/>
      <c r="P150" s="963"/>
      <c r="Q150" s="963"/>
      <c r="R150" s="963"/>
      <c r="S150" s="963"/>
      <c r="T150" s="963"/>
      <c r="U150" s="963"/>
      <c r="V150" s="963"/>
      <c r="W150" s="963"/>
      <c r="X150" s="963"/>
      <c r="Y150" s="963"/>
      <c r="Z150" s="963"/>
    </row>
    <row r="151" spans="1:26" ht="48">
      <c r="A151" s="815" t="s">
        <v>1973</v>
      </c>
      <c r="B151" s="467" t="s">
        <v>556</v>
      </c>
      <c r="C151" s="475" t="s">
        <v>1974</v>
      </c>
      <c r="D151" s="696">
        <v>2</v>
      </c>
      <c r="E151" s="696" t="s">
        <v>469</v>
      </c>
      <c r="F151" s="1052"/>
      <c r="G151" s="1061"/>
      <c r="H151" s="893"/>
      <c r="I151" s="893"/>
      <c r="J151" s="893"/>
      <c r="K151" s="960"/>
      <c r="L151" s="960"/>
      <c r="M151" s="960"/>
      <c r="N151" s="963"/>
      <c r="O151" s="963"/>
      <c r="P151" s="963"/>
      <c r="Q151" s="963"/>
      <c r="R151" s="963"/>
      <c r="S151" s="963"/>
      <c r="T151" s="963"/>
      <c r="U151" s="963"/>
      <c r="V151" s="963"/>
      <c r="W151" s="963"/>
      <c r="X151" s="963"/>
      <c r="Y151" s="963"/>
      <c r="Z151" s="963"/>
    </row>
    <row r="152" spans="1:26" ht="19">
      <c r="A152" s="821" t="s">
        <v>222</v>
      </c>
      <c r="B152" s="1606" t="s">
        <v>223</v>
      </c>
      <c r="C152" s="1570"/>
      <c r="D152" s="1570"/>
      <c r="E152" s="1570"/>
      <c r="F152" s="1570"/>
      <c r="G152" s="1573"/>
      <c r="H152" s="816"/>
      <c r="I152" s="893">
        <f>SUM(D153:D159)</f>
        <v>12</v>
      </c>
      <c r="J152" s="893">
        <f>COUNT(D153:D159)*2</f>
        <v>12</v>
      </c>
      <c r="K152" s="960"/>
      <c r="L152" s="960"/>
      <c r="M152" s="960"/>
      <c r="N152" s="963"/>
      <c r="O152" s="963"/>
      <c r="P152" s="963"/>
      <c r="Q152" s="963"/>
      <c r="R152" s="963"/>
      <c r="S152" s="963"/>
      <c r="T152" s="963"/>
      <c r="U152" s="963"/>
      <c r="V152" s="963"/>
      <c r="W152" s="963"/>
      <c r="X152" s="963"/>
      <c r="Y152" s="963"/>
      <c r="Z152" s="963"/>
    </row>
    <row r="153" spans="1:26" ht="51">
      <c r="A153" s="815" t="s">
        <v>558</v>
      </c>
      <c r="B153" s="467" t="s">
        <v>559</v>
      </c>
      <c r="C153" s="475" t="s">
        <v>6853</v>
      </c>
      <c r="D153" s="696">
        <v>2</v>
      </c>
      <c r="E153" s="696" t="s">
        <v>561</v>
      </c>
      <c r="F153" s="1052"/>
      <c r="G153" s="1061"/>
      <c r="H153" s="893"/>
      <c r="I153" s="893"/>
      <c r="J153" s="893"/>
      <c r="K153" s="960"/>
      <c r="L153" s="960"/>
      <c r="M153" s="960"/>
      <c r="N153" s="963"/>
      <c r="O153" s="963"/>
      <c r="P153" s="963"/>
      <c r="Q153" s="963"/>
      <c r="R153" s="963"/>
      <c r="S153" s="963"/>
      <c r="T153" s="963"/>
      <c r="U153" s="963"/>
      <c r="V153" s="963"/>
      <c r="W153" s="963"/>
      <c r="X153" s="963"/>
      <c r="Y153" s="963"/>
      <c r="Z153" s="963"/>
    </row>
    <row r="154" spans="1:26" ht="16">
      <c r="A154" s="815"/>
      <c r="B154" s="467"/>
      <c r="C154" s="475" t="s">
        <v>6854</v>
      </c>
      <c r="D154" s="696">
        <v>2</v>
      </c>
      <c r="E154" s="696" t="s">
        <v>561</v>
      </c>
      <c r="F154" s="1052"/>
      <c r="G154" s="1061"/>
      <c r="H154" s="893"/>
      <c r="I154" s="893"/>
      <c r="J154" s="893"/>
      <c r="K154" s="960"/>
      <c r="L154" s="960"/>
      <c r="M154" s="960"/>
      <c r="N154" s="963"/>
      <c r="O154" s="963"/>
      <c r="P154" s="963"/>
      <c r="Q154" s="963"/>
      <c r="R154" s="963"/>
      <c r="S154" s="963"/>
      <c r="T154" s="963"/>
      <c r="U154" s="963"/>
      <c r="V154" s="963"/>
      <c r="W154" s="963"/>
      <c r="X154" s="963"/>
      <c r="Y154" s="963"/>
      <c r="Z154" s="963"/>
    </row>
    <row r="155" spans="1:26" ht="34">
      <c r="A155" s="815" t="s">
        <v>1977</v>
      </c>
      <c r="B155" s="467" t="s">
        <v>563</v>
      </c>
      <c r="C155" s="471" t="s">
        <v>564</v>
      </c>
      <c r="D155" s="696">
        <v>2</v>
      </c>
      <c r="E155" s="696" t="s">
        <v>561</v>
      </c>
      <c r="F155" s="1052"/>
      <c r="G155" s="1061"/>
      <c r="H155" s="893"/>
      <c r="I155" s="893"/>
      <c r="J155" s="893"/>
      <c r="K155" s="960"/>
      <c r="L155" s="960"/>
      <c r="M155" s="960"/>
      <c r="N155" s="963"/>
      <c r="O155" s="963"/>
      <c r="P155" s="963"/>
      <c r="Q155" s="963"/>
      <c r="R155" s="963"/>
      <c r="S155" s="963"/>
      <c r="T155" s="963"/>
      <c r="U155" s="963"/>
      <c r="V155" s="963"/>
      <c r="W155" s="963"/>
      <c r="X155" s="963"/>
      <c r="Y155" s="963"/>
      <c r="Z155" s="963"/>
    </row>
    <row r="156" spans="1:26" ht="34">
      <c r="A156" s="815" t="s">
        <v>1980</v>
      </c>
      <c r="B156" s="467" t="s">
        <v>566</v>
      </c>
      <c r="C156" s="471" t="s">
        <v>567</v>
      </c>
      <c r="D156" s="696">
        <v>2</v>
      </c>
      <c r="E156" s="696" t="s">
        <v>561</v>
      </c>
      <c r="F156" s="1052"/>
      <c r="G156" s="1061"/>
      <c r="H156" s="893"/>
      <c r="I156" s="893"/>
      <c r="J156" s="893"/>
      <c r="K156" s="960"/>
      <c r="L156" s="960"/>
      <c r="M156" s="960"/>
      <c r="N156" s="963"/>
      <c r="O156" s="963"/>
      <c r="P156" s="963"/>
      <c r="Q156" s="963"/>
      <c r="R156" s="963"/>
      <c r="S156" s="963"/>
      <c r="T156" s="963"/>
      <c r="U156" s="963"/>
      <c r="V156" s="963"/>
      <c r="W156" s="963"/>
      <c r="X156" s="963"/>
      <c r="Y156" s="963"/>
      <c r="Z156" s="963"/>
    </row>
    <row r="157" spans="1:26" ht="51">
      <c r="A157" s="815" t="s">
        <v>1981</v>
      </c>
      <c r="B157" s="467" t="s">
        <v>569</v>
      </c>
      <c r="C157" s="475" t="s">
        <v>6855</v>
      </c>
      <c r="D157" s="696">
        <v>2</v>
      </c>
      <c r="E157" s="696" t="s">
        <v>571</v>
      </c>
      <c r="F157" s="1052"/>
      <c r="G157" s="1061"/>
      <c r="H157" s="893"/>
      <c r="I157" s="893"/>
      <c r="J157" s="893"/>
      <c r="K157" s="960"/>
      <c r="L157" s="960"/>
      <c r="M157" s="960"/>
      <c r="N157" s="963"/>
      <c r="O157" s="963"/>
      <c r="P157" s="963"/>
      <c r="Q157" s="963"/>
      <c r="R157" s="963"/>
      <c r="S157" s="963"/>
      <c r="T157" s="963"/>
      <c r="U157" s="963"/>
      <c r="V157" s="963"/>
      <c r="W157" s="963"/>
      <c r="X157" s="963"/>
      <c r="Y157" s="963"/>
      <c r="Z157" s="963"/>
    </row>
    <row r="158" spans="1:26" ht="62.25" hidden="1" customHeight="1">
      <c r="A158" s="581" t="s">
        <v>1983</v>
      </c>
      <c r="B158" s="467" t="s">
        <v>573</v>
      </c>
      <c r="C158" s="179"/>
      <c r="D158" s="141"/>
      <c r="E158" s="141"/>
      <c r="F158" s="141"/>
      <c r="G158" s="141"/>
      <c r="H158" s="106"/>
      <c r="I158" s="105"/>
      <c r="J158" s="105"/>
      <c r="K158" s="106"/>
      <c r="L158" s="106"/>
      <c r="M158" s="106"/>
      <c r="N158" s="106"/>
      <c r="O158" s="106"/>
      <c r="P158" s="106"/>
      <c r="Q158" s="106"/>
      <c r="R158" s="106"/>
      <c r="S158" s="106"/>
      <c r="T158" s="106"/>
      <c r="U158" s="106"/>
      <c r="V158" s="106"/>
      <c r="W158" s="106"/>
      <c r="X158" s="106"/>
      <c r="Y158" s="106"/>
      <c r="Z158" s="106"/>
    </row>
    <row r="159" spans="1:26" ht="34">
      <c r="A159" s="815" t="s">
        <v>574</v>
      </c>
      <c r="B159" s="161" t="s">
        <v>575</v>
      </c>
      <c r="C159" s="475" t="s">
        <v>6856</v>
      </c>
      <c r="D159" s="696">
        <v>2</v>
      </c>
      <c r="E159" s="696" t="s">
        <v>599</v>
      </c>
      <c r="F159" s="1052"/>
      <c r="G159" s="1061"/>
      <c r="H159" s="893"/>
      <c r="I159" s="893"/>
      <c r="J159" s="893"/>
      <c r="K159" s="960"/>
      <c r="L159" s="960"/>
      <c r="M159" s="960"/>
      <c r="N159" s="963"/>
      <c r="O159" s="963"/>
      <c r="P159" s="963"/>
      <c r="Q159" s="963"/>
      <c r="R159" s="963"/>
      <c r="S159" s="963"/>
      <c r="T159" s="963"/>
      <c r="U159" s="963"/>
      <c r="V159" s="963"/>
      <c r="W159" s="963"/>
      <c r="X159" s="963"/>
      <c r="Y159" s="963"/>
      <c r="Z159" s="963"/>
    </row>
    <row r="160" spans="1:26" ht="16">
      <c r="A160" s="693" t="s">
        <v>63</v>
      </c>
      <c r="B160" s="1738" t="s">
        <v>64</v>
      </c>
      <c r="C160" s="1570"/>
      <c r="D160" s="1570"/>
      <c r="E160" s="1570"/>
      <c r="F160" s="1570"/>
      <c r="G160" s="1573"/>
      <c r="H160" s="1087"/>
      <c r="I160" s="893">
        <f>SUM(D161:D178)</f>
        <v>18</v>
      </c>
      <c r="J160" s="893">
        <f>COUNT(D161:D178)*2</f>
        <v>18</v>
      </c>
      <c r="K160" s="960"/>
      <c r="L160" s="960"/>
      <c r="M160" s="960"/>
      <c r="N160" s="963"/>
      <c r="O160" s="963"/>
      <c r="P160" s="963"/>
      <c r="Q160" s="963"/>
      <c r="R160" s="963"/>
      <c r="S160" s="963"/>
      <c r="T160" s="963"/>
      <c r="U160" s="963"/>
      <c r="V160" s="963"/>
      <c r="W160" s="963"/>
      <c r="X160" s="963"/>
      <c r="Y160" s="963"/>
      <c r="Z160" s="963"/>
    </row>
    <row r="161" spans="1:26" ht="42.75" hidden="1" customHeight="1">
      <c r="A161" s="334" t="s">
        <v>576</v>
      </c>
      <c r="B161" s="179" t="s">
        <v>577</v>
      </c>
      <c r="C161" s="179" t="s">
        <v>578</v>
      </c>
      <c r="D161" s="471"/>
      <c r="E161" s="141"/>
      <c r="F161" s="179" t="s">
        <v>579</v>
      </c>
      <c r="G161" s="472"/>
      <c r="H161" s="461"/>
      <c r="I161" s="105"/>
      <c r="J161" s="105"/>
      <c r="K161" s="106"/>
      <c r="L161" s="106"/>
      <c r="M161" s="106"/>
      <c r="N161" s="106"/>
      <c r="O161" s="106"/>
      <c r="P161" s="106"/>
      <c r="Q161" s="106"/>
      <c r="R161" s="106"/>
      <c r="S161" s="106"/>
      <c r="T161" s="106"/>
      <c r="U161" s="106"/>
      <c r="V161" s="106"/>
      <c r="W161" s="106"/>
      <c r="X161" s="106"/>
      <c r="Y161" s="106"/>
      <c r="Z161" s="106"/>
    </row>
    <row r="162" spans="1:26" ht="28.5" hidden="1" customHeight="1">
      <c r="A162" s="334" t="s">
        <v>580</v>
      </c>
      <c r="B162" s="179" t="s">
        <v>581</v>
      </c>
      <c r="C162" s="179" t="s">
        <v>582</v>
      </c>
      <c r="D162" s="471"/>
      <c r="E162" s="141"/>
      <c r="F162" s="179" t="s">
        <v>583</v>
      </c>
      <c r="G162" s="472"/>
      <c r="H162" s="461"/>
      <c r="I162" s="105"/>
      <c r="J162" s="105"/>
      <c r="K162" s="106"/>
      <c r="L162" s="106"/>
      <c r="M162" s="106"/>
      <c r="N162" s="106"/>
      <c r="O162" s="106"/>
      <c r="P162" s="106"/>
      <c r="Q162" s="106"/>
      <c r="R162" s="106"/>
      <c r="S162" s="106"/>
      <c r="T162" s="106"/>
      <c r="U162" s="106"/>
      <c r="V162" s="106"/>
      <c r="W162" s="106"/>
      <c r="X162" s="106"/>
      <c r="Y162" s="106"/>
      <c r="Z162" s="106"/>
    </row>
    <row r="163" spans="1:26" ht="72" hidden="1" customHeight="1">
      <c r="A163" s="334" t="s">
        <v>584</v>
      </c>
      <c r="B163" s="179" t="s">
        <v>585</v>
      </c>
      <c r="C163" s="179" t="s">
        <v>586</v>
      </c>
      <c r="D163" s="471"/>
      <c r="E163" s="141"/>
      <c r="F163" s="179" t="s">
        <v>587</v>
      </c>
      <c r="G163" s="472"/>
      <c r="H163" s="461"/>
      <c r="I163" s="105"/>
      <c r="J163" s="105"/>
      <c r="K163" s="106"/>
      <c r="L163" s="106"/>
      <c r="M163" s="106"/>
      <c r="N163" s="106"/>
      <c r="O163" s="106"/>
      <c r="P163" s="106"/>
      <c r="Q163" s="106"/>
      <c r="R163" s="106"/>
      <c r="S163" s="106"/>
      <c r="T163" s="106"/>
      <c r="U163" s="106"/>
      <c r="V163" s="106"/>
      <c r="W163" s="106"/>
      <c r="X163" s="106"/>
      <c r="Y163" s="106"/>
      <c r="Z163" s="106"/>
    </row>
    <row r="164" spans="1:26" ht="86.25" hidden="1" customHeight="1">
      <c r="A164" s="334" t="s">
        <v>588</v>
      </c>
      <c r="B164" s="179" t="s">
        <v>589</v>
      </c>
      <c r="C164" s="179" t="s">
        <v>590</v>
      </c>
      <c r="D164" s="471"/>
      <c r="E164" s="141"/>
      <c r="F164" s="179" t="s">
        <v>591</v>
      </c>
      <c r="G164" s="472"/>
      <c r="H164" s="461"/>
      <c r="I164" s="105"/>
      <c r="J164" s="105"/>
      <c r="K164" s="106"/>
      <c r="L164" s="106"/>
      <c r="M164" s="106"/>
      <c r="N164" s="106"/>
      <c r="O164" s="106"/>
      <c r="P164" s="106"/>
      <c r="Q164" s="106"/>
      <c r="R164" s="106"/>
      <c r="S164" s="106"/>
      <c r="T164" s="106"/>
      <c r="U164" s="106"/>
      <c r="V164" s="106"/>
      <c r="W164" s="106"/>
      <c r="X164" s="106"/>
      <c r="Y164" s="106"/>
      <c r="Z164" s="106"/>
    </row>
    <row r="165" spans="1:26" ht="72" hidden="1" customHeight="1">
      <c r="A165" s="334" t="s">
        <v>592</v>
      </c>
      <c r="B165" s="179" t="s">
        <v>593</v>
      </c>
      <c r="C165" s="179" t="s">
        <v>594</v>
      </c>
      <c r="D165" s="471"/>
      <c r="E165" s="141"/>
      <c r="F165" s="179" t="s">
        <v>595</v>
      </c>
      <c r="G165" s="472"/>
      <c r="H165" s="461"/>
      <c r="I165" s="105"/>
      <c r="J165" s="105"/>
      <c r="K165" s="106"/>
      <c r="L165" s="106"/>
      <c r="M165" s="106"/>
      <c r="N165" s="106"/>
      <c r="O165" s="106"/>
      <c r="P165" s="106"/>
      <c r="Q165" s="106"/>
      <c r="R165" s="106"/>
      <c r="S165" s="106"/>
      <c r="T165" s="106"/>
      <c r="U165" s="106"/>
      <c r="V165" s="106"/>
      <c r="W165" s="106"/>
      <c r="X165" s="106"/>
      <c r="Y165" s="106"/>
      <c r="Z165" s="106"/>
    </row>
    <row r="166" spans="1:26" ht="16">
      <c r="A166" s="815" t="s">
        <v>596</v>
      </c>
      <c r="B166" s="769" t="s">
        <v>597</v>
      </c>
      <c r="C166" s="735" t="s">
        <v>601</v>
      </c>
      <c r="D166" s="696">
        <v>2</v>
      </c>
      <c r="E166" s="736" t="s">
        <v>599</v>
      </c>
      <c r="F166" s="735"/>
      <c r="G166" s="1188"/>
      <c r="H166" s="1098"/>
      <c r="I166" s="893"/>
      <c r="J166" s="893"/>
      <c r="K166" s="960"/>
      <c r="L166" s="960"/>
      <c r="M166" s="960"/>
      <c r="N166" s="963"/>
      <c r="O166" s="963"/>
      <c r="P166" s="963"/>
      <c r="Q166" s="963"/>
      <c r="R166" s="963"/>
      <c r="S166" s="963"/>
      <c r="T166" s="963"/>
      <c r="U166" s="963"/>
      <c r="V166" s="963"/>
      <c r="W166" s="963"/>
      <c r="X166" s="963"/>
      <c r="Y166" s="963"/>
      <c r="Z166" s="963"/>
    </row>
    <row r="167" spans="1:26" ht="32">
      <c r="A167" s="815"/>
      <c r="B167" s="769"/>
      <c r="C167" s="735" t="s">
        <v>602</v>
      </c>
      <c r="D167" s="696">
        <v>2</v>
      </c>
      <c r="E167" s="736" t="s">
        <v>599</v>
      </c>
      <c r="F167" s="735" t="s">
        <v>603</v>
      </c>
      <c r="G167" s="1188"/>
      <c r="H167" s="1098"/>
      <c r="I167" s="893"/>
      <c r="J167" s="893"/>
      <c r="K167" s="960"/>
      <c r="L167" s="960"/>
      <c r="M167" s="960"/>
      <c r="N167" s="963"/>
      <c r="O167" s="963"/>
      <c r="P167" s="963"/>
      <c r="Q167" s="963"/>
      <c r="R167" s="963"/>
      <c r="S167" s="963"/>
      <c r="T167" s="963"/>
      <c r="U167" s="963"/>
      <c r="V167" s="963"/>
      <c r="W167" s="963"/>
      <c r="X167" s="963"/>
      <c r="Y167" s="963"/>
      <c r="Z167" s="963"/>
    </row>
    <row r="168" spans="1:26" ht="32">
      <c r="A168" s="815"/>
      <c r="B168" s="769"/>
      <c r="C168" s="735" t="s">
        <v>3240</v>
      </c>
      <c r="D168" s="696">
        <v>2</v>
      </c>
      <c r="E168" s="736" t="s">
        <v>599</v>
      </c>
      <c r="F168" s="735" t="s">
        <v>3241</v>
      </c>
      <c r="G168" s="1188"/>
      <c r="H168" s="1098"/>
      <c r="I168" s="893"/>
      <c r="J168" s="893"/>
      <c r="K168" s="960"/>
      <c r="L168" s="960"/>
      <c r="M168" s="960"/>
      <c r="N168" s="963"/>
      <c r="O168" s="963"/>
      <c r="P168" s="963"/>
      <c r="Q168" s="963"/>
      <c r="R168" s="963"/>
      <c r="S168" s="963"/>
      <c r="T168" s="963"/>
      <c r="U168" s="963"/>
      <c r="V168" s="963"/>
      <c r="W168" s="963"/>
      <c r="X168" s="963"/>
      <c r="Y168" s="963"/>
      <c r="Z168" s="963"/>
    </row>
    <row r="169" spans="1:26" ht="16">
      <c r="A169" s="815"/>
      <c r="B169" s="769"/>
      <c r="C169" s="735" t="s">
        <v>604</v>
      </c>
      <c r="D169" s="696">
        <v>2</v>
      </c>
      <c r="E169" s="736" t="s">
        <v>387</v>
      </c>
      <c r="F169" s="1056"/>
      <c r="G169" s="1188"/>
      <c r="H169" s="1098"/>
      <c r="I169" s="893"/>
      <c r="J169" s="893"/>
      <c r="K169" s="960"/>
      <c r="L169" s="960"/>
      <c r="M169" s="960"/>
      <c r="N169" s="963"/>
      <c r="O169" s="963"/>
      <c r="P169" s="963"/>
      <c r="Q169" s="963"/>
      <c r="R169" s="963"/>
      <c r="S169" s="963"/>
      <c r="T169" s="963"/>
      <c r="U169" s="963"/>
      <c r="V169" s="963"/>
      <c r="W169" s="963"/>
      <c r="X169" s="963"/>
      <c r="Y169" s="963"/>
      <c r="Z169" s="963"/>
    </row>
    <row r="170" spans="1:26" ht="16">
      <c r="A170" s="815"/>
      <c r="B170" s="769"/>
      <c r="C170" s="735" t="s">
        <v>6857</v>
      </c>
      <c r="D170" s="696">
        <v>2</v>
      </c>
      <c r="E170" s="736" t="s">
        <v>599</v>
      </c>
      <c r="F170" s="735" t="s">
        <v>6858</v>
      </c>
      <c r="G170" s="1188"/>
      <c r="H170" s="1098"/>
      <c r="I170" s="893"/>
      <c r="J170" s="893"/>
      <c r="K170" s="960"/>
      <c r="L170" s="960"/>
      <c r="M170" s="960"/>
      <c r="N170" s="963"/>
      <c r="O170" s="963"/>
      <c r="P170" s="963"/>
      <c r="Q170" s="963"/>
      <c r="R170" s="963"/>
      <c r="S170" s="963"/>
      <c r="T170" s="963"/>
      <c r="U170" s="963"/>
      <c r="V170" s="963"/>
      <c r="W170" s="963"/>
      <c r="X170" s="963"/>
      <c r="Y170" s="963"/>
      <c r="Z170" s="963"/>
    </row>
    <row r="171" spans="1:26" ht="32">
      <c r="A171" s="815"/>
      <c r="B171" s="769"/>
      <c r="C171" s="735" t="s">
        <v>6859</v>
      </c>
      <c r="D171" s="696">
        <v>2</v>
      </c>
      <c r="E171" s="736" t="s">
        <v>599</v>
      </c>
      <c r="F171" s="735" t="s">
        <v>6860</v>
      </c>
      <c r="G171" s="1188"/>
      <c r="H171" s="1098"/>
      <c r="I171" s="893"/>
      <c r="J171" s="893"/>
      <c r="K171" s="960"/>
      <c r="L171" s="960"/>
      <c r="M171" s="960"/>
      <c r="N171" s="963"/>
      <c r="O171" s="963"/>
      <c r="P171" s="963"/>
      <c r="Q171" s="963"/>
      <c r="R171" s="963"/>
      <c r="S171" s="963"/>
      <c r="T171" s="963"/>
      <c r="U171" s="963"/>
      <c r="V171" s="963"/>
      <c r="W171" s="963"/>
      <c r="X171" s="963"/>
      <c r="Y171" s="963"/>
      <c r="Z171" s="963"/>
    </row>
    <row r="172" spans="1:26" ht="32">
      <c r="A172" s="815"/>
      <c r="B172" s="769"/>
      <c r="C172" s="735" t="s">
        <v>607</v>
      </c>
      <c r="D172" s="696">
        <v>2</v>
      </c>
      <c r="E172" s="736" t="s">
        <v>599</v>
      </c>
      <c r="F172" s="1056"/>
      <c r="G172" s="1188"/>
      <c r="H172" s="1098"/>
      <c r="I172" s="893"/>
      <c r="J172" s="893"/>
      <c r="K172" s="960"/>
      <c r="L172" s="960"/>
      <c r="M172" s="960"/>
      <c r="N172" s="963"/>
      <c r="O172" s="963"/>
      <c r="P172" s="963"/>
      <c r="Q172" s="963"/>
      <c r="R172" s="963"/>
      <c r="S172" s="963"/>
      <c r="T172" s="963"/>
      <c r="U172" s="963"/>
      <c r="V172" s="963"/>
      <c r="W172" s="963"/>
      <c r="X172" s="963"/>
      <c r="Y172" s="963"/>
      <c r="Z172" s="963"/>
    </row>
    <row r="173" spans="1:26" ht="32">
      <c r="A173" s="815"/>
      <c r="B173" s="769"/>
      <c r="C173" s="735" t="s">
        <v>6861</v>
      </c>
      <c r="D173" s="696">
        <v>2</v>
      </c>
      <c r="E173" s="736"/>
      <c r="F173" s="1056" t="s">
        <v>6862</v>
      </c>
      <c r="G173" s="1188"/>
      <c r="H173" s="1098"/>
      <c r="I173" s="893"/>
      <c r="J173" s="893"/>
      <c r="K173" s="960"/>
      <c r="L173" s="960"/>
      <c r="M173" s="960"/>
      <c r="N173" s="963"/>
      <c r="O173" s="963"/>
      <c r="P173" s="963"/>
      <c r="Q173" s="963"/>
      <c r="R173" s="963"/>
      <c r="S173" s="963"/>
      <c r="T173" s="963"/>
      <c r="U173" s="963"/>
      <c r="V173" s="963"/>
      <c r="W173" s="963"/>
      <c r="X173" s="963"/>
      <c r="Y173" s="963"/>
      <c r="Z173" s="963"/>
    </row>
    <row r="174" spans="1:26" ht="48">
      <c r="A174" s="693" t="s">
        <v>608</v>
      </c>
      <c r="B174" s="475" t="s">
        <v>609</v>
      </c>
      <c r="C174" s="735" t="s">
        <v>610</v>
      </c>
      <c r="D174" s="696">
        <v>2</v>
      </c>
      <c r="E174" s="737" t="s">
        <v>611</v>
      </c>
      <c r="F174" s="769" t="s">
        <v>612</v>
      </c>
      <c r="G174" s="1188"/>
      <c r="H174" s="1098"/>
      <c r="I174" s="893"/>
      <c r="J174" s="893"/>
      <c r="K174" s="960"/>
      <c r="L174" s="960"/>
      <c r="M174" s="960"/>
      <c r="N174" s="963"/>
      <c r="O174" s="963"/>
      <c r="P174" s="963"/>
      <c r="Q174" s="963"/>
      <c r="R174" s="963"/>
      <c r="S174" s="963"/>
      <c r="T174" s="963"/>
      <c r="U174" s="963"/>
      <c r="V174" s="963"/>
      <c r="W174" s="963"/>
      <c r="X174" s="963"/>
      <c r="Y174" s="963"/>
      <c r="Z174" s="963"/>
    </row>
    <row r="175" spans="1:26" ht="72" hidden="1" customHeight="1">
      <c r="A175" s="334" t="s">
        <v>613</v>
      </c>
      <c r="B175" s="179" t="s">
        <v>1988</v>
      </c>
      <c r="C175" s="179" t="s">
        <v>615</v>
      </c>
      <c r="D175" s="471"/>
      <c r="E175" s="141"/>
      <c r="F175" s="179" t="s">
        <v>616</v>
      </c>
      <c r="G175" s="472"/>
      <c r="H175" s="461"/>
      <c r="I175" s="105"/>
      <c r="J175" s="105"/>
      <c r="K175" s="106"/>
      <c r="L175" s="106"/>
      <c r="M175" s="106"/>
      <c r="N175" s="106"/>
      <c r="O175" s="106"/>
      <c r="P175" s="106"/>
      <c r="Q175" s="106"/>
      <c r="R175" s="106"/>
      <c r="S175" s="106"/>
      <c r="T175" s="106"/>
      <c r="U175" s="106"/>
      <c r="V175" s="106"/>
      <c r="W175" s="106"/>
      <c r="X175" s="106"/>
      <c r="Y175" s="106"/>
      <c r="Z175" s="106"/>
    </row>
    <row r="176" spans="1:26" ht="100.5" hidden="1" customHeight="1">
      <c r="A176" s="334" t="s">
        <v>617</v>
      </c>
      <c r="B176" s="179" t="s">
        <v>618</v>
      </c>
      <c r="C176" s="179" t="s">
        <v>619</v>
      </c>
      <c r="D176" s="471"/>
      <c r="E176" s="141"/>
      <c r="F176" s="179" t="s">
        <v>620</v>
      </c>
      <c r="G176" s="472"/>
      <c r="H176" s="461"/>
      <c r="I176" s="105"/>
      <c r="J176" s="105"/>
      <c r="K176" s="106"/>
      <c r="L176" s="106"/>
      <c r="M176" s="106"/>
      <c r="N176" s="106"/>
      <c r="O176" s="106"/>
      <c r="P176" s="106"/>
      <c r="Q176" s="106"/>
      <c r="R176" s="106"/>
      <c r="S176" s="106"/>
      <c r="T176" s="106"/>
      <c r="U176" s="106"/>
      <c r="V176" s="106"/>
      <c r="W176" s="106"/>
      <c r="X176" s="106"/>
      <c r="Y176" s="106"/>
      <c r="Z176" s="106"/>
    </row>
    <row r="177" spans="1:26" ht="86.25" hidden="1" customHeight="1">
      <c r="A177" s="334" t="s">
        <v>621</v>
      </c>
      <c r="B177" s="179" t="s">
        <v>622</v>
      </c>
      <c r="C177" s="179" t="s">
        <v>623</v>
      </c>
      <c r="D177" s="471"/>
      <c r="E177" s="141"/>
      <c r="F177" s="179" t="s">
        <v>624</v>
      </c>
      <c r="G177" s="472"/>
      <c r="H177" s="461"/>
      <c r="I177" s="105"/>
      <c r="J177" s="105"/>
      <c r="K177" s="106"/>
      <c r="L177" s="106"/>
      <c r="M177" s="106"/>
      <c r="N177" s="106"/>
      <c r="O177" s="106"/>
      <c r="P177" s="106"/>
      <c r="Q177" s="106"/>
      <c r="R177" s="106"/>
      <c r="S177" s="106"/>
      <c r="T177" s="106"/>
      <c r="U177" s="106"/>
      <c r="V177" s="106"/>
      <c r="W177" s="106"/>
      <c r="X177" s="106"/>
      <c r="Y177" s="106"/>
      <c r="Z177" s="106"/>
    </row>
    <row r="178" spans="1:26" ht="42.75" hidden="1" customHeight="1">
      <c r="A178" s="334" t="s">
        <v>625</v>
      </c>
      <c r="B178" s="179" t="s">
        <v>626</v>
      </c>
      <c r="C178" s="179" t="s">
        <v>627</v>
      </c>
      <c r="D178" s="473"/>
      <c r="E178" s="106"/>
      <c r="F178" s="179" t="s">
        <v>628</v>
      </c>
      <c r="G178" s="472"/>
      <c r="H178" s="461"/>
      <c r="I178" s="105"/>
      <c r="J178" s="105"/>
      <c r="K178" s="106"/>
      <c r="L178" s="106"/>
      <c r="M178" s="106"/>
      <c r="N178" s="106"/>
      <c r="O178" s="106"/>
      <c r="P178" s="106"/>
      <c r="Q178" s="106"/>
      <c r="R178" s="106"/>
      <c r="S178" s="106"/>
      <c r="T178" s="106"/>
      <c r="U178" s="106"/>
      <c r="V178" s="106"/>
      <c r="W178" s="106"/>
      <c r="X178" s="106"/>
      <c r="Y178" s="106"/>
      <c r="Z178" s="106"/>
    </row>
    <row r="179" spans="1:26" ht="21">
      <c r="A179" s="1212"/>
      <c r="B179" s="1790" t="s">
        <v>631</v>
      </c>
      <c r="C179" s="1576"/>
      <c r="D179" s="1576"/>
      <c r="E179" s="1576"/>
      <c r="F179" s="1576"/>
      <c r="G179" s="1577"/>
      <c r="H179" s="1038"/>
      <c r="I179" s="893">
        <f t="shared" ref="I179:J179" si="3">I180+I202+I208+I214+I221+I235+I245</f>
        <v>130</v>
      </c>
      <c r="J179" s="893">
        <f t="shared" si="3"/>
        <v>130</v>
      </c>
      <c r="K179" s="960"/>
      <c r="L179" s="960"/>
      <c r="M179" s="960"/>
      <c r="N179" s="963"/>
      <c r="O179" s="963"/>
      <c r="P179" s="963"/>
      <c r="Q179" s="963"/>
      <c r="R179" s="963"/>
      <c r="S179" s="963"/>
      <c r="T179" s="963"/>
      <c r="U179" s="963"/>
      <c r="V179" s="963"/>
      <c r="W179" s="963"/>
      <c r="X179" s="963"/>
      <c r="Y179" s="963"/>
      <c r="Z179" s="963"/>
    </row>
    <row r="180" spans="1:26" ht="19">
      <c r="A180" s="815" t="s">
        <v>224</v>
      </c>
      <c r="B180" s="1606" t="s">
        <v>67</v>
      </c>
      <c r="C180" s="1570"/>
      <c r="D180" s="1570"/>
      <c r="E180" s="1570"/>
      <c r="F180" s="1570"/>
      <c r="G180" s="1573"/>
      <c r="H180" s="816"/>
      <c r="I180" s="893">
        <f>SUM(D181:D201)</f>
        <v>42</v>
      </c>
      <c r="J180" s="893">
        <f>COUNT(D181:D201)*2</f>
        <v>42</v>
      </c>
      <c r="K180" s="960"/>
      <c r="L180" s="960"/>
      <c r="M180" s="960"/>
      <c r="N180" s="963"/>
      <c r="O180" s="963"/>
      <c r="P180" s="963"/>
      <c r="Q180" s="963"/>
      <c r="R180" s="963"/>
      <c r="S180" s="963"/>
      <c r="T180" s="963"/>
      <c r="U180" s="963"/>
      <c r="V180" s="963"/>
      <c r="W180" s="963"/>
      <c r="X180" s="963"/>
      <c r="Y180" s="963"/>
      <c r="Z180" s="963"/>
    </row>
    <row r="181" spans="1:26" ht="34">
      <c r="A181" s="815" t="s">
        <v>1989</v>
      </c>
      <c r="B181" s="467" t="s">
        <v>633</v>
      </c>
      <c r="C181" s="475" t="s">
        <v>3245</v>
      </c>
      <c r="D181" s="696">
        <v>2</v>
      </c>
      <c r="E181" s="696" t="s">
        <v>469</v>
      </c>
      <c r="F181" s="471" t="s">
        <v>3246</v>
      </c>
      <c r="G181" s="1061"/>
      <c r="H181" s="893"/>
      <c r="I181" s="893"/>
      <c r="J181" s="893"/>
      <c r="K181" s="960"/>
      <c r="L181" s="960"/>
      <c r="M181" s="960"/>
      <c r="N181" s="963"/>
      <c r="O181" s="963"/>
      <c r="P181" s="963"/>
      <c r="Q181" s="963"/>
      <c r="R181" s="963"/>
      <c r="S181" s="963"/>
      <c r="T181" s="963"/>
      <c r="U181" s="963"/>
      <c r="V181" s="963"/>
      <c r="W181" s="963"/>
      <c r="X181" s="963"/>
      <c r="Y181" s="963"/>
      <c r="Z181" s="963"/>
    </row>
    <row r="182" spans="1:26" ht="32">
      <c r="A182" s="815" t="s">
        <v>1994</v>
      </c>
      <c r="B182" s="161" t="s">
        <v>638</v>
      </c>
      <c r="C182" s="475" t="s">
        <v>3247</v>
      </c>
      <c r="D182" s="696">
        <v>2</v>
      </c>
      <c r="E182" s="696" t="s">
        <v>469</v>
      </c>
      <c r="F182" s="471" t="s">
        <v>3248</v>
      </c>
      <c r="G182" s="1061"/>
      <c r="H182" s="893"/>
      <c r="I182" s="893"/>
      <c r="J182" s="893"/>
      <c r="K182" s="960"/>
      <c r="L182" s="960"/>
      <c r="M182" s="960"/>
      <c r="N182" s="963"/>
      <c r="O182" s="963"/>
      <c r="P182" s="963"/>
      <c r="Q182" s="963"/>
      <c r="R182" s="963"/>
      <c r="S182" s="963"/>
      <c r="T182" s="963"/>
      <c r="U182" s="963"/>
      <c r="V182" s="963"/>
      <c r="W182" s="963"/>
      <c r="X182" s="963"/>
      <c r="Y182" s="963"/>
      <c r="Z182" s="963"/>
    </row>
    <row r="183" spans="1:26" ht="32">
      <c r="A183" s="815"/>
      <c r="B183" s="161"/>
      <c r="C183" s="475" t="s">
        <v>3249</v>
      </c>
      <c r="D183" s="696">
        <v>2</v>
      </c>
      <c r="E183" s="696" t="s">
        <v>469</v>
      </c>
      <c r="F183" s="475"/>
      <c r="G183" s="1061"/>
      <c r="H183" s="893"/>
      <c r="I183" s="893"/>
      <c r="J183" s="893"/>
      <c r="K183" s="960"/>
      <c r="L183" s="960"/>
      <c r="M183" s="960"/>
      <c r="N183" s="963"/>
      <c r="O183" s="963"/>
      <c r="P183" s="963"/>
      <c r="Q183" s="963"/>
      <c r="R183" s="963"/>
      <c r="S183" s="963"/>
      <c r="T183" s="963"/>
      <c r="U183" s="963"/>
      <c r="V183" s="963"/>
      <c r="W183" s="963"/>
      <c r="X183" s="963"/>
      <c r="Y183" s="963"/>
      <c r="Z183" s="963"/>
    </row>
    <row r="184" spans="1:26" ht="16">
      <c r="A184" s="815"/>
      <c r="B184" s="161"/>
      <c r="C184" s="475" t="s">
        <v>3250</v>
      </c>
      <c r="D184" s="696">
        <v>2</v>
      </c>
      <c r="E184" s="696" t="s">
        <v>469</v>
      </c>
      <c r="F184" s="475"/>
      <c r="G184" s="1061"/>
      <c r="H184" s="893"/>
      <c r="I184" s="893"/>
      <c r="J184" s="893"/>
      <c r="K184" s="960"/>
      <c r="L184" s="960"/>
      <c r="M184" s="960"/>
      <c r="N184" s="963"/>
      <c r="O184" s="963"/>
      <c r="P184" s="963"/>
      <c r="Q184" s="963"/>
      <c r="R184" s="963"/>
      <c r="S184" s="963"/>
      <c r="T184" s="963"/>
      <c r="U184" s="963"/>
      <c r="V184" s="963"/>
      <c r="W184" s="963"/>
      <c r="X184" s="963"/>
      <c r="Y184" s="963"/>
      <c r="Z184" s="963"/>
    </row>
    <row r="185" spans="1:26" ht="16">
      <c r="A185" s="815"/>
      <c r="B185" s="161"/>
      <c r="C185" s="267" t="s">
        <v>3251</v>
      </c>
      <c r="D185" s="696">
        <v>2</v>
      </c>
      <c r="E185" s="696" t="s">
        <v>469</v>
      </c>
      <c r="F185" s="475"/>
      <c r="G185" s="1061"/>
      <c r="H185" s="893"/>
      <c r="I185" s="893"/>
      <c r="J185" s="893"/>
      <c r="K185" s="960"/>
      <c r="L185" s="960"/>
      <c r="M185" s="960"/>
      <c r="N185" s="963"/>
      <c r="O185" s="963"/>
      <c r="P185" s="963"/>
      <c r="Q185" s="963"/>
      <c r="R185" s="963"/>
      <c r="S185" s="963"/>
      <c r="T185" s="963"/>
      <c r="U185" s="963"/>
      <c r="V185" s="963"/>
      <c r="W185" s="963"/>
      <c r="X185" s="963"/>
      <c r="Y185" s="963"/>
      <c r="Z185" s="963"/>
    </row>
    <row r="186" spans="1:26" ht="16">
      <c r="A186" s="815"/>
      <c r="B186" s="161"/>
      <c r="C186" s="475" t="s">
        <v>3252</v>
      </c>
      <c r="D186" s="696">
        <v>2</v>
      </c>
      <c r="E186" s="696" t="s">
        <v>469</v>
      </c>
      <c r="F186" s="475"/>
      <c r="G186" s="1061"/>
      <c r="H186" s="893"/>
      <c r="I186" s="893"/>
      <c r="J186" s="893"/>
      <c r="K186" s="960"/>
      <c r="L186" s="960"/>
      <c r="M186" s="960"/>
      <c r="N186" s="963"/>
      <c r="O186" s="963"/>
      <c r="P186" s="963"/>
      <c r="Q186" s="963"/>
      <c r="R186" s="963"/>
      <c r="S186" s="963"/>
      <c r="T186" s="963"/>
      <c r="U186" s="963"/>
      <c r="V186" s="963"/>
      <c r="W186" s="963"/>
      <c r="X186" s="963"/>
      <c r="Y186" s="963"/>
      <c r="Z186" s="963"/>
    </row>
    <row r="187" spans="1:26" ht="16">
      <c r="A187" s="815"/>
      <c r="B187" s="161"/>
      <c r="C187" s="475" t="s">
        <v>3253</v>
      </c>
      <c r="D187" s="696">
        <v>2</v>
      </c>
      <c r="E187" s="696" t="s">
        <v>469</v>
      </c>
      <c r="F187" s="475"/>
      <c r="G187" s="1061"/>
      <c r="H187" s="893"/>
      <c r="I187" s="893"/>
      <c r="J187" s="893"/>
      <c r="K187" s="960"/>
      <c r="L187" s="960"/>
      <c r="M187" s="960"/>
      <c r="N187" s="963"/>
      <c r="O187" s="963"/>
      <c r="P187" s="963"/>
      <c r="Q187" s="963"/>
      <c r="R187" s="963"/>
      <c r="S187" s="963"/>
      <c r="T187" s="963"/>
      <c r="U187" s="963"/>
      <c r="V187" s="963"/>
      <c r="W187" s="963"/>
      <c r="X187" s="963"/>
      <c r="Y187" s="963"/>
      <c r="Z187" s="963"/>
    </row>
    <row r="188" spans="1:26" ht="32">
      <c r="A188" s="815"/>
      <c r="B188" s="161"/>
      <c r="C188" s="475" t="s">
        <v>3254</v>
      </c>
      <c r="D188" s="696">
        <v>2</v>
      </c>
      <c r="E188" s="696" t="s">
        <v>469</v>
      </c>
      <c r="F188" s="475"/>
      <c r="G188" s="1061"/>
      <c r="H188" s="893"/>
      <c r="I188" s="893"/>
      <c r="J188" s="893"/>
      <c r="K188" s="960"/>
      <c r="L188" s="960"/>
      <c r="M188" s="960"/>
      <c r="N188" s="963"/>
      <c r="O188" s="963"/>
      <c r="P188" s="963"/>
      <c r="Q188" s="963"/>
      <c r="R188" s="963"/>
      <c r="S188" s="963"/>
      <c r="T188" s="963"/>
      <c r="U188" s="963"/>
      <c r="V188" s="963"/>
      <c r="W188" s="963"/>
      <c r="X188" s="963"/>
      <c r="Y188" s="963"/>
      <c r="Z188" s="963"/>
    </row>
    <row r="189" spans="1:26" ht="34">
      <c r="A189" s="815" t="s">
        <v>2002</v>
      </c>
      <c r="B189" s="467" t="s">
        <v>643</v>
      </c>
      <c r="C189" s="475" t="s">
        <v>3255</v>
      </c>
      <c r="D189" s="696">
        <v>2</v>
      </c>
      <c r="E189" s="696" t="s">
        <v>469</v>
      </c>
      <c r="F189" s="475"/>
      <c r="G189" s="1061"/>
      <c r="H189" s="893"/>
      <c r="I189" s="893"/>
      <c r="J189" s="893"/>
      <c r="K189" s="960"/>
      <c r="L189" s="960"/>
      <c r="M189" s="960"/>
      <c r="N189" s="963"/>
      <c r="O189" s="963"/>
      <c r="P189" s="963"/>
      <c r="Q189" s="963"/>
      <c r="R189" s="963"/>
      <c r="S189" s="963"/>
      <c r="T189" s="963"/>
      <c r="U189" s="963"/>
      <c r="V189" s="963"/>
      <c r="W189" s="963"/>
      <c r="X189" s="963"/>
      <c r="Y189" s="963"/>
      <c r="Z189" s="963"/>
    </row>
    <row r="190" spans="1:26" ht="16">
      <c r="A190" s="815"/>
      <c r="B190" s="467"/>
      <c r="C190" s="475" t="s">
        <v>3256</v>
      </c>
      <c r="D190" s="696">
        <v>2</v>
      </c>
      <c r="E190" s="696" t="s">
        <v>469</v>
      </c>
      <c r="F190" s="475"/>
      <c r="G190" s="1061"/>
      <c r="H190" s="893"/>
      <c r="I190" s="893"/>
      <c r="J190" s="893"/>
      <c r="K190" s="960"/>
      <c r="L190" s="960"/>
      <c r="M190" s="960"/>
      <c r="N190" s="963"/>
      <c r="O190" s="963"/>
      <c r="P190" s="963"/>
      <c r="Q190" s="963"/>
      <c r="R190" s="963"/>
      <c r="S190" s="963"/>
      <c r="T190" s="963"/>
      <c r="U190" s="963"/>
      <c r="V190" s="963"/>
      <c r="W190" s="963"/>
      <c r="X190" s="963"/>
      <c r="Y190" s="963"/>
      <c r="Z190" s="963"/>
    </row>
    <row r="191" spans="1:26" ht="16">
      <c r="A191" s="815"/>
      <c r="B191" s="467"/>
      <c r="C191" s="475" t="s">
        <v>3257</v>
      </c>
      <c r="D191" s="696">
        <v>2</v>
      </c>
      <c r="E191" s="696" t="s">
        <v>469</v>
      </c>
      <c r="F191" s="475"/>
      <c r="G191" s="1061"/>
      <c r="H191" s="893"/>
      <c r="I191" s="893"/>
      <c r="J191" s="893"/>
      <c r="K191" s="960"/>
      <c r="L191" s="960"/>
      <c r="M191" s="960"/>
      <c r="N191" s="963"/>
      <c r="O191" s="963"/>
      <c r="P191" s="963"/>
      <c r="Q191" s="963"/>
      <c r="R191" s="963"/>
      <c r="S191" s="963"/>
      <c r="T191" s="963"/>
      <c r="U191" s="963"/>
      <c r="V191" s="963"/>
      <c r="W191" s="963"/>
      <c r="X191" s="963"/>
      <c r="Y191" s="963"/>
      <c r="Z191" s="963"/>
    </row>
    <row r="192" spans="1:26" ht="16">
      <c r="A192" s="815"/>
      <c r="B192" s="161"/>
      <c r="C192" s="769" t="s">
        <v>3258</v>
      </c>
      <c r="D192" s="696">
        <v>2</v>
      </c>
      <c r="E192" s="736" t="s">
        <v>469</v>
      </c>
      <c r="F192" s="769"/>
      <c r="G192" s="1061"/>
      <c r="H192" s="893"/>
      <c r="I192" s="893"/>
      <c r="J192" s="893"/>
      <c r="K192" s="960"/>
      <c r="L192" s="960"/>
      <c r="M192" s="960"/>
      <c r="N192" s="963"/>
      <c r="O192" s="963"/>
      <c r="P192" s="963"/>
      <c r="Q192" s="963"/>
      <c r="R192" s="963"/>
      <c r="S192" s="963"/>
      <c r="T192" s="963"/>
      <c r="U192" s="963"/>
      <c r="V192" s="963"/>
      <c r="W192" s="963"/>
      <c r="X192" s="963"/>
      <c r="Y192" s="963"/>
      <c r="Z192" s="963"/>
    </row>
    <row r="193" spans="1:26" ht="16">
      <c r="A193" s="815"/>
      <c r="B193" s="161"/>
      <c r="C193" s="769" t="s">
        <v>3259</v>
      </c>
      <c r="D193" s="696">
        <v>2</v>
      </c>
      <c r="E193" s="736" t="s">
        <v>469</v>
      </c>
      <c r="F193" s="769" t="s">
        <v>3260</v>
      </c>
      <c r="G193" s="1061"/>
      <c r="H193" s="893"/>
      <c r="I193" s="893"/>
      <c r="J193" s="893"/>
      <c r="K193" s="960"/>
      <c r="L193" s="960"/>
      <c r="M193" s="960"/>
      <c r="N193" s="963"/>
      <c r="O193" s="963"/>
      <c r="P193" s="963"/>
      <c r="Q193" s="963"/>
      <c r="R193" s="963"/>
      <c r="S193" s="963"/>
      <c r="T193" s="963"/>
      <c r="U193" s="963"/>
      <c r="V193" s="963"/>
      <c r="W193" s="963"/>
      <c r="X193" s="963"/>
      <c r="Y193" s="963"/>
      <c r="Z193" s="963"/>
    </row>
    <row r="194" spans="1:26" ht="16">
      <c r="A194" s="815"/>
      <c r="B194" s="161"/>
      <c r="C194" s="1062" t="s">
        <v>6863</v>
      </c>
      <c r="D194" s="696">
        <v>2</v>
      </c>
      <c r="E194" s="736" t="s">
        <v>469</v>
      </c>
      <c r="F194" s="1219"/>
      <c r="G194" s="1061"/>
      <c r="H194" s="893"/>
      <c r="I194" s="893"/>
      <c r="J194" s="893"/>
      <c r="K194" s="960"/>
      <c r="L194" s="960"/>
      <c r="M194" s="960"/>
      <c r="N194" s="963"/>
      <c r="O194" s="963"/>
      <c r="P194" s="963"/>
      <c r="Q194" s="963"/>
      <c r="R194" s="963"/>
      <c r="S194" s="963"/>
      <c r="T194" s="963"/>
      <c r="U194" s="963"/>
      <c r="V194" s="963"/>
      <c r="W194" s="963"/>
      <c r="X194" s="963"/>
      <c r="Y194" s="963"/>
      <c r="Z194" s="963"/>
    </row>
    <row r="195" spans="1:26" ht="64">
      <c r="A195" s="815" t="s">
        <v>2010</v>
      </c>
      <c r="B195" s="467" t="s">
        <v>661</v>
      </c>
      <c r="C195" s="475" t="s">
        <v>3262</v>
      </c>
      <c r="D195" s="696">
        <v>2</v>
      </c>
      <c r="E195" s="696" t="s">
        <v>469</v>
      </c>
      <c r="F195" s="475" t="s">
        <v>3263</v>
      </c>
      <c r="G195" s="1061"/>
      <c r="H195" s="893"/>
      <c r="I195" s="893"/>
      <c r="J195" s="893"/>
      <c r="K195" s="960"/>
      <c r="L195" s="960"/>
      <c r="M195" s="960"/>
      <c r="N195" s="963"/>
      <c r="O195" s="963"/>
      <c r="P195" s="963"/>
      <c r="Q195" s="963"/>
      <c r="R195" s="963"/>
      <c r="S195" s="963"/>
      <c r="T195" s="963"/>
      <c r="U195" s="963"/>
      <c r="V195" s="963"/>
      <c r="W195" s="963"/>
      <c r="X195" s="963"/>
      <c r="Y195" s="963"/>
      <c r="Z195" s="963"/>
    </row>
    <row r="196" spans="1:26" ht="32">
      <c r="A196" s="815"/>
      <c r="B196" s="467"/>
      <c r="C196" s="475" t="s">
        <v>3264</v>
      </c>
      <c r="D196" s="696">
        <v>2</v>
      </c>
      <c r="E196" s="696" t="s">
        <v>469</v>
      </c>
      <c r="F196" s="475" t="s">
        <v>3265</v>
      </c>
      <c r="G196" s="1061"/>
      <c r="H196" s="893"/>
      <c r="I196" s="893"/>
      <c r="J196" s="893"/>
      <c r="K196" s="960"/>
      <c r="L196" s="960"/>
      <c r="M196" s="960"/>
      <c r="N196" s="963"/>
      <c r="O196" s="963"/>
      <c r="P196" s="963"/>
      <c r="Q196" s="963"/>
      <c r="R196" s="963"/>
      <c r="S196" s="963"/>
      <c r="T196" s="963"/>
      <c r="U196" s="963"/>
      <c r="V196" s="963"/>
      <c r="W196" s="963"/>
      <c r="X196" s="963"/>
      <c r="Y196" s="963"/>
      <c r="Z196" s="963"/>
    </row>
    <row r="197" spans="1:26" ht="34">
      <c r="A197" s="815" t="s">
        <v>2012</v>
      </c>
      <c r="B197" s="467" t="s">
        <v>665</v>
      </c>
      <c r="C197" s="475" t="s">
        <v>2013</v>
      </c>
      <c r="D197" s="696">
        <v>2</v>
      </c>
      <c r="E197" s="696" t="s">
        <v>469</v>
      </c>
      <c r="F197" s="1052"/>
      <c r="G197" s="1061"/>
      <c r="H197" s="893"/>
      <c r="I197" s="893"/>
      <c r="J197" s="893"/>
      <c r="K197" s="960"/>
      <c r="L197" s="960"/>
      <c r="M197" s="960"/>
      <c r="N197" s="963"/>
      <c r="O197" s="963"/>
      <c r="P197" s="963"/>
      <c r="Q197" s="963"/>
      <c r="R197" s="963"/>
      <c r="S197" s="963"/>
      <c r="T197" s="963"/>
      <c r="U197" s="963"/>
      <c r="V197" s="963"/>
      <c r="W197" s="963"/>
      <c r="X197" s="963"/>
      <c r="Y197" s="963"/>
      <c r="Z197" s="963"/>
    </row>
    <row r="198" spans="1:26" ht="32">
      <c r="A198" s="815" t="s">
        <v>2014</v>
      </c>
      <c r="B198" s="161" t="s">
        <v>669</v>
      </c>
      <c r="C198" s="735" t="s">
        <v>6864</v>
      </c>
      <c r="D198" s="696">
        <v>2</v>
      </c>
      <c r="E198" s="736" t="s">
        <v>469</v>
      </c>
      <c r="F198" s="769" t="s">
        <v>6865</v>
      </c>
      <c r="G198" s="1061"/>
      <c r="H198" s="893"/>
      <c r="I198" s="893"/>
      <c r="J198" s="893"/>
      <c r="K198" s="960"/>
      <c r="L198" s="960"/>
      <c r="M198" s="960"/>
      <c r="N198" s="963"/>
      <c r="O198" s="963"/>
      <c r="P198" s="963"/>
      <c r="Q198" s="963"/>
      <c r="R198" s="963"/>
      <c r="S198" s="963"/>
      <c r="T198" s="963"/>
      <c r="U198" s="963"/>
      <c r="V198" s="963"/>
      <c r="W198" s="963"/>
      <c r="X198" s="963"/>
      <c r="Y198" s="963"/>
      <c r="Z198" s="963"/>
    </row>
    <row r="199" spans="1:26" ht="16">
      <c r="A199" s="815"/>
      <c r="B199" s="467"/>
      <c r="C199" s="475" t="s">
        <v>6866</v>
      </c>
      <c r="D199" s="696">
        <v>2</v>
      </c>
      <c r="E199" s="696" t="s">
        <v>469</v>
      </c>
      <c r="F199" s="1052"/>
      <c r="G199" s="1061"/>
      <c r="H199" s="893"/>
      <c r="I199" s="893"/>
      <c r="J199" s="893"/>
      <c r="K199" s="960"/>
      <c r="L199" s="960"/>
      <c r="M199" s="960"/>
      <c r="N199" s="963"/>
      <c r="O199" s="963"/>
      <c r="P199" s="963"/>
      <c r="Q199" s="963"/>
      <c r="R199" s="963"/>
      <c r="S199" s="963"/>
      <c r="T199" s="963"/>
      <c r="U199" s="963"/>
      <c r="V199" s="963"/>
      <c r="W199" s="963"/>
      <c r="X199" s="963"/>
      <c r="Y199" s="963"/>
      <c r="Z199" s="963"/>
    </row>
    <row r="200" spans="1:26" ht="68">
      <c r="A200" s="815" t="s">
        <v>2017</v>
      </c>
      <c r="B200" s="467" t="s">
        <v>674</v>
      </c>
      <c r="C200" s="475" t="s">
        <v>6867</v>
      </c>
      <c r="D200" s="696">
        <v>2</v>
      </c>
      <c r="E200" s="696" t="s">
        <v>469</v>
      </c>
      <c r="F200" s="1052"/>
      <c r="G200" s="1061"/>
      <c r="H200" s="893"/>
      <c r="I200" s="893"/>
      <c r="J200" s="893"/>
      <c r="K200" s="960"/>
      <c r="L200" s="960"/>
      <c r="M200" s="960"/>
      <c r="N200" s="963"/>
      <c r="O200" s="963"/>
      <c r="P200" s="963"/>
      <c r="Q200" s="963"/>
      <c r="R200" s="963"/>
      <c r="S200" s="963"/>
      <c r="T200" s="963"/>
      <c r="U200" s="963"/>
      <c r="V200" s="963"/>
      <c r="W200" s="963"/>
      <c r="X200" s="963"/>
      <c r="Y200" s="963"/>
      <c r="Z200" s="963"/>
    </row>
    <row r="201" spans="1:26" ht="32">
      <c r="A201" s="815"/>
      <c r="B201" s="1045"/>
      <c r="C201" s="475" t="s">
        <v>5323</v>
      </c>
      <c r="D201" s="696">
        <v>2</v>
      </c>
      <c r="E201" s="696" t="s">
        <v>469</v>
      </c>
      <c r="F201" s="1052"/>
      <c r="G201" s="1061"/>
      <c r="H201" s="893"/>
      <c r="I201" s="893"/>
      <c r="J201" s="893"/>
      <c r="K201" s="960"/>
      <c r="L201" s="960"/>
      <c r="M201" s="960"/>
      <c r="N201" s="963"/>
      <c r="O201" s="963"/>
      <c r="P201" s="963"/>
      <c r="Q201" s="963"/>
      <c r="R201" s="963"/>
      <c r="S201" s="963"/>
      <c r="T201" s="963"/>
      <c r="U201" s="963"/>
      <c r="V201" s="963"/>
      <c r="W201" s="963"/>
      <c r="X201" s="963"/>
      <c r="Y201" s="963"/>
      <c r="Z201" s="963"/>
    </row>
    <row r="202" spans="1:26" ht="19">
      <c r="A202" s="815" t="s">
        <v>225</v>
      </c>
      <c r="B202" s="1606" t="s">
        <v>69</v>
      </c>
      <c r="C202" s="1570"/>
      <c r="D202" s="1570"/>
      <c r="E202" s="1570"/>
      <c r="F202" s="1570"/>
      <c r="G202" s="1573"/>
      <c r="H202" s="816"/>
      <c r="I202" s="893">
        <f>SUM(D203:D207)</f>
        <v>8</v>
      </c>
      <c r="J202" s="893">
        <f>COUNT(D203:D207)*2</f>
        <v>8</v>
      </c>
      <c r="K202" s="960"/>
      <c r="L202" s="960"/>
      <c r="M202" s="960"/>
      <c r="N202" s="963"/>
      <c r="O202" s="963"/>
      <c r="P202" s="963"/>
      <c r="Q202" s="963"/>
      <c r="R202" s="963"/>
      <c r="S202" s="963"/>
      <c r="T202" s="963"/>
      <c r="U202" s="963"/>
      <c r="V202" s="963"/>
      <c r="W202" s="963"/>
      <c r="X202" s="963"/>
      <c r="Y202" s="963"/>
      <c r="Z202" s="963"/>
    </row>
    <row r="203" spans="1:26" ht="48">
      <c r="A203" s="693" t="s">
        <v>681</v>
      </c>
      <c r="B203" s="161" t="s">
        <v>682</v>
      </c>
      <c r="C203" s="471" t="s">
        <v>683</v>
      </c>
      <c r="D203" s="696">
        <v>2</v>
      </c>
      <c r="E203" s="696" t="s">
        <v>469</v>
      </c>
      <c r="F203" s="471" t="s">
        <v>684</v>
      </c>
      <c r="G203" s="1061"/>
      <c r="H203" s="893"/>
      <c r="I203" s="893"/>
      <c r="J203" s="893"/>
      <c r="K203" s="960"/>
      <c r="L203" s="960"/>
      <c r="M203" s="960"/>
      <c r="N203" s="963"/>
      <c r="O203" s="963"/>
      <c r="P203" s="963"/>
      <c r="Q203" s="963"/>
      <c r="R203" s="963"/>
      <c r="S203" s="963"/>
      <c r="T203" s="963"/>
      <c r="U203" s="963"/>
      <c r="V203" s="963"/>
      <c r="W203" s="963"/>
      <c r="X203" s="963"/>
      <c r="Y203" s="963"/>
      <c r="Z203" s="963"/>
    </row>
    <row r="204" spans="1:26" ht="62.25" hidden="1" customHeight="1">
      <c r="A204" s="310" t="s">
        <v>685</v>
      </c>
      <c r="B204" s="491" t="s">
        <v>686</v>
      </c>
      <c r="C204" s="141"/>
      <c r="D204" s="141"/>
      <c r="E204" s="141"/>
      <c r="F204" s="141"/>
      <c r="G204" s="141"/>
      <c r="H204" s="106"/>
      <c r="I204" s="105"/>
      <c r="J204" s="105"/>
      <c r="K204" s="106"/>
      <c r="L204" s="106"/>
      <c r="M204" s="106"/>
      <c r="N204" s="106"/>
      <c r="O204" s="106"/>
      <c r="P204" s="106"/>
      <c r="Q204" s="106"/>
      <c r="R204" s="106"/>
      <c r="S204" s="106"/>
      <c r="T204" s="106"/>
      <c r="U204" s="106"/>
      <c r="V204" s="106"/>
      <c r="W204" s="106"/>
      <c r="X204" s="106"/>
      <c r="Y204" s="106"/>
      <c r="Z204" s="106"/>
    </row>
    <row r="205" spans="1:26" ht="34">
      <c r="A205" s="815" t="s">
        <v>2022</v>
      </c>
      <c r="B205" s="161" t="s">
        <v>688</v>
      </c>
      <c r="C205" s="475" t="s">
        <v>3273</v>
      </c>
      <c r="D205" s="696">
        <v>2</v>
      </c>
      <c r="E205" s="696" t="s">
        <v>469</v>
      </c>
      <c r="F205" s="475" t="s">
        <v>4685</v>
      </c>
      <c r="G205" s="1061"/>
      <c r="H205" s="893"/>
      <c r="I205" s="893"/>
      <c r="J205" s="893"/>
      <c r="K205" s="960"/>
      <c r="L205" s="960"/>
      <c r="M205" s="960"/>
      <c r="N205" s="963"/>
      <c r="O205" s="963"/>
      <c r="P205" s="963"/>
      <c r="Q205" s="963"/>
      <c r="R205" s="963"/>
      <c r="S205" s="963"/>
      <c r="T205" s="963"/>
      <c r="U205" s="963"/>
      <c r="V205" s="963"/>
      <c r="W205" s="963"/>
      <c r="X205" s="963"/>
      <c r="Y205" s="963"/>
      <c r="Z205" s="963"/>
    </row>
    <row r="206" spans="1:26" ht="34">
      <c r="A206" s="815" t="s">
        <v>2024</v>
      </c>
      <c r="B206" s="164" t="s">
        <v>691</v>
      </c>
      <c r="C206" s="769" t="s">
        <v>5695</v>
      </c>
      <c r="D206" s="696">
        <v>2</v>
      </c>
      <c r="E206" s="696" t="s">
        <v>469</v>
      </c>
      <c r="F206" s="1052"/>
      <c r="G206" s="1061"/>
      <c r="H206" s="893"/>
      <c r="I206" s="893"/>
      <c r="J206" s="893"/>
      <c r="K206" s="960"/>
      <c r="L206" s="960"/>
      <c r="M206" s="960"/>
      <c r="N206" s="963"/>
      <c r="O206" s="963"/>
      <c r="P206" s="963"/>
      <c r="Q206" s="963"/>
      <c r="R206" s="963"/>
      <c r="S206" s="963"/>
      <c r="T206" s="963"/>
      <c r="U206" s="963"/>
      <c r="V206" s="963"/>
      <c r="W206" s="963"/>
      <c r="X206" s="963"/>
      <c r="Y206" s="963"/>
      <c r="Z206" s="963"/>
    </row>
    <row r="207" spans="1:26" ht="16">
      <c r="A207" s="815"/>
      <c r="B207" s="1050"/>
      <c r="C207" s="475" t="s">
        <v>693</v>
      </c>
      <c r="D207" s="696">
        <v>2</v>
      </c>
      <c r="E207" s="696" t="s">
        <v>469</v>
      </c>
      <c r="F207" s="1052"/>
      <c r="G207" s="1061"/>
      <c r="H207" s="893"/>
      <c r="I207" s="893"/>
      <c r="J207" s="893"/>
      <c r="K207" s="960"/>
      <c r="L207" s="960"/>
      <c r="M207" s="960"/>
      <c r="N207" s="963"/>
      <c r="O207" s="963"/>
      <c r="P207" s="963"/>
      <c r="Q207" s="963"/>
      <c r="R207" s="963"/>
      <c r="S207" s="963"/>
      <c r="T207" s="963"/>
      <c r="U207" s="963"/>
      <c r="V207" s="963"/>
      <c r="W207" s="963"/>
      <c r="X207" s="963"/>
      <c r="Y207" s="963"/>
      <c r="Z207" s="963"/>
    </row>
    <row r="208" spans="1:26" ht="19">
      <c r="A208" s="815" t="s">
        <v>226</v>
      </c>
      <c r="B208" s="1606" t="s">
        <v>71</v>
      </c>
      <c r="C208" s="1570"/>
      <c r="D208" s="1570"/>
      <c r="E208" s="1570"/>
      <c r="F208" s="1570"/>
      <c r="G208" s="1573"/>
      <c r="H208" s="816"/>
      <c r="I208" s="893">
        <f>SUM(D209:D213)</f>
        <v>10</v>
      </c>
      <c r="J208" s="893">
        <f>COUNT(D209:E213)*2</f>
        <v>10</v>
      </c>
      <c r="K208" s="960"/>
      <c r="L208" s="960"/>
      <c r="M208" s="960"/>
      <c r="N208" s="963"/>
      <c r="O208" s="963"/>
      <c r="P208" s="963"/>
      <c r="Q208" s="963"/>
      <c r="R208" s="963"/>
      <c r="S208" s="963"/>
      <c r="T208" s="963"/>
      <c r="U208" s="963"/>
      <c r="V208" s="963"/>
      <c r="W208" s="963"/>
      <c r="X208" s="963"/>
      <c r="Y208" s="963"/>
      <c r="Z208" s="963"/>
    </row>
    <row r="209" spans="1:26" ht="32">
      <c r="A209" s="815" t="s">
        <v>2026</v>
      </c>
      <c r="B209" s="161" t="s">
        <v>695</v>
      </c>
      <c r="C209" s="475" t="s">
        <v>6868</v>
      </c>
      <c r="D209" s="696">
        <v>2</v>
      </c>
      <c r="E209" s="696" t="s">
        <v>506</v>
      </c>
      <c r="F209" s="1052"/>
      <c r="G209" s="1061"/>
      <c r="H209" s="893"/>
      <c r="I209" s="893"/>
      <c r="J209" s="893"/>
      <c r="K209" s="960"/>
      <c r="L209" s="960"/>
      <c r="M209" s="960"/>
      <c r="N209" s="963"/>
      <c r="O209" s="963"/>
      <c r="P209" s="963"/>
      <c r="Q209" s="963"/>
      <c r="R209" s="963"/>
      <c r="S209" s="963"/>
      <c r="T209" s="963"/>
      <c r="U209" s="963"/>
      <c r="V209" s="963"/>
      <c r="W209" s="963"/>
      <c r="X209" s="963"/>
      <c r="Y209" s="963"/>
      <c r="Z209" s="963"/>
    </row>
    <row r="210" spans="1:26" ht="32">
      <c r="A210" s="815"/>
      <c r="B210" s="159"/>
      <c r="C210" s="475" t="s">
        <v>697</v>
      </c>
      <c r="D210" s="696">
        <v>2</v>
      </c>
      <c r="E210" s="696" t="s">
        <v>469</v>
      </c>
      <c r="F210" s="1052"/>
      <c r="G210" s="1061"/>
      <c r="H210" s="893"/>
      <c r="I210" s="893"/>
      <c r="J210" s="893"/>
      <c r="K210" s="960"/>
      <c r="L210" s="960"/>
      <c r="M210" s="960"/>
      <c r="N210" s="963"/>
      <c r="O210" s="963"/>
      <c r="P210" s="963"/>
      <c r="Q210" s="963"/>
      <c r="R210" s="963"/>
      <c r="S210" s="963"/>
      <c r="T210" s="963"/>
      <c r="U210" s="963"/>
      <c r="V210" s="963"/>
      <c r="W210" s="963"/>
      <c r="X210" s="963"/>
      <c r="Y210" s="963"/>
      <c r="Z210" s="963"/>
    </row>
    <row r="211" spans="1:26" ht="32">
      <c r="A211" s="815" t="s">
        <v>2028</v>
      </c>
      <c r="B211" s="159" t="s">
        <v>699</v>
      </c>
      <c r="C211" s="475" t="s">
        <v>6869</v>
      </c>
      <c r="D211" s="696">
        <v>2</v>
      </c>
      <c r="E211" s="696" t="s">
        <v>469</v>
      </c>
      <c r="F211" s="1052"/>
      <c r="G211" s="1061"/>
      <c r="H211" s="893"/>
      <c r="I211" s="893"/>
      <c r="J211" s="893"/>
      <c r="K211" s="960"/>
      <c r="L211" s="960"/>
      <c r="M211" s="960"/>
      <c r="N211" s="963"/>
      <c r="O211" s="963"/>
      <c r="P211" s="963"/>
      <c r="Q211" s="963"/>
      <c r="R211" s="963"/>
      <c r="S211" s="963"/>
      <c r="T211" s="963"/>
      <c r="U211" s="963"/>
      <c r="V211" s="963"/>
      <c r="W211" s="963"/>
      <c r="X211" s="963"/>
      <c r="Y211" s="963"/>
      <c r="Z211" s="963"/>
    </row>
    <row r="212" spans="1:26" ht="48">
      <c r="A212" s="815"/>
      <c r="B212" s="159"/>
      <c r="C212" s="475" t="s">
        <v>701</v>
      </c>
      <c r="D212" s="696">
        <v>2</v>
      </c>
      <c r="E212" s="696" t="s">
        <v>504</v>
      </c>
      <c r="F212" s="1052"/>
      <c r="G212" s="1061"/>
      <c r="H212" s="893"/>
      <c r="I212" s="893"/>
      <c r="J212" s="893"/>
      <c r="K212" s="960"/>
      <c r="L212" s="960"/>
      <c r="M212" s="960"/>
      <c r="N212" s="963"/>
      <c r="O212" s="963"/>
      <c r="P212" s="963"/>
      <c r="Q212" s="963"/>
      <c r="R212" s="963"/>
      <c r="S212" s="963"/>
      <c r="T212" s="963"/>
      <c r="U212" s="963"/>
      <c r="V212" s="963"/>
      <c r="W212" s="963"/>
      <c r="X212" s="963"/>
      <c r="Y212" s="963"/>
      <c r="Z212" s="963"/>
    </row>
    <row r="213" spans="1:26" ht="51">
      <c r="A213" s="815" t="s">
        <v>2030</v>
      </c>
      <c r="B213" s="161" t="s">
        <v>703</v>
      </c>
      <c r="C213" s="471" t="s">
        <v>704</v>
      </c>
      <c r="D213" s="696">
        <v>2</v>
      </c>
      <c r="E213" s="696" t="s">
        <v>369</v>
      </c>
      <c r="F213" s="1052"/>
      <c r="G213" s="1061"/>
      <c r="H213" s="893"/>
      <c r="I213" s="893"/>
      <c r="J213" s="893"/>
      <c r="K213" s="960"/>
      <c r="L213" s="960"/>
      <c r="M213" s="960"/>
      <c r="N213" s="963"/>
      <c r="O213" s="963"/>
      <c r="P213" s="963"/>
      <c r="Q213" s="963"/>
      <c r="R213" s="963"/>
      <c r="S213" s="963"/>
      <c r="T213" s="963"/>
      <c r="U213" s="963"/>
      <c r="V213" s="963"/>
      <c r="W213" s="963"/>
      <c r="X213" s="963"/>
      <c r="Y213" s="963"/>
      <c r="Z213" s="963"/>
    </row>
    <row r="214" spans="1:26" ht="19">
      <c r="A214" s="815" t="s">
        <v>227</v>
      </c>
      <c r="B214" s="1606" t="s">
        <v>73</v>
      </c>
      <c r="C214" s="1570"/>
      <c r="D214" s="1570"/>
      <c r="E214" s="1570"/>
      <c r="F214" s="1570"/>
      <c r="G214" s="1573"/>
      <c r="H214" s="816"/>
      <c r="I214" s="893">
        <f>SUM(D215:D220)</f>
        <v>12</v>
      </c>
      <c r="J214" s="893">
        <f>COUNT(D215:D220)*2</f>
        <v>12</v>
      </c>
      <c r="K214" s="960"/>
      <c r="L214" s="960"/>
      <c r="M214" s="960"/>
      <c r="N214" s="963"/>
      <c r="O214" s="963"/>
      <c r="P214" s="963"/>
      <c r="Q214" s="963"/>
      <c r="R214" s="963"/>
      <c r="S214" s="963"/>
      <c r="T214" s="963"/>
      <c r="U214" s="963"/>
      <c r="V214" s="963"/>
      <c r="W214" s="963"/>
      <c r="X214" s="963"/>
      <c r="Y214" s="963"/>
      <c r="Z214" s="963"/>
    </row>
    <row r="215" spans="1:26" ht="34">
      <c r="A215" s="815" t="s">
        <v>2031</v>
      </c>
      <c r="B215" s="467" t="s">
        <v>706</v>
      </c>
      <c r="C215" s="475" t="s">
        <v>6870</v>
      </c>
      <c r="D215" s="696">
        <v>2</v>
      </c>
      <c r="E215" s="696" t="s">
        <v>504</v>
      </c>
      <c r="F215" s="963"/>
      <c r="G215" s="1061"/>
      <c r="H215" s="893"/>
      <c r="I215" s="893"/>
      <c r="J215" s="893"/>
      <c r="K215" s="960"/>
      <c r="L215" s="960"/>
      <c r="M215" s="960"/>
      <c r="N215" s="963"/>
      <c r="O215" s="963"/>
      <c r="P215" s="963"/>
      <c r="Q215" s="963"/>
      <c r="R215" s="963"/>
      <c r="S215" s="963"/>
      <c r="T215" s="963"/>
      <c r="U215" s="963"/>
      <c r="V215" s="963"/>
      <c r="W215" s="963"/>
      <c r="X215" s="963"/>
      <c r="Y215" s="963"/>
      <c r="Z215" s="963"/>
    </row>
    <row r="216" spans="1:26" ht="34">
      <c r="A216" s="815" t="s">
        <v>2034</v>
      </c>
      <c r="B216" s="467" t="s">
        <v>710</v>
      </c>
      <c r="C216" s="475" t="s">
        <v>3279</v>
      </c>
      <c r="D216" s="696">
        <v>2</v>
      </c>
      <c r="E216" s="696" t="s">
        <v>504</v>
      </c>
      <c r="F216" s="475"/>
      <c r="G216" s="1061"/>
      <c r="H216" s="893"/>
      <c r="I216" s="893"/>
      <c r="J216" s="893"/>
      <c r="K216" s="960"/>
      <c r="L216" s="960"/>
      <c r="M216" s="960"/>
      <c r="N216" s="963"/>
      <c r="O216" s="963"/>
      <c r="P216" s="963"/>
      <c r="Q216" s="963"/>
      <c r="R216" s="963"/>
      <c r="S216" s="963"/>
      <c r="T216" s="963"/>
      <c r="U216" s="963"/>
      <c r="V216" s="963"/>
      <c r="W216" s="963"/>
      <c r="X216" s="963"/>
      <c r="Y216" s="963"/>
      <c r="Z216" s="963"/>
    </row>
    <row r="217" spans="1:26" ht="34">
      <c r="A217" s="815" t="s">
        <v>2037</v>
      </c>
      <c r="B217" s="467" t="s">
        <v>713</v>
      </c>
      <c r="C217" s="475" t="s">
        <v>714</v>
      </c>
      <c r="D217" s="696">
        <v>2</v>
      </c>
      <c r="E217" s="696" t="s">
        <v>715</v>
      </c>
      <c r="F217" s="475" t="s">
        <v>6871</v>
      </c>
      <c r="G217" s="1061"/>
      <c r="H217" s="893"/>
      <c r="I217" s="893"/>
      <c r="J217" s="893"/>
      <c r="K217" s="960"/>
      <c r="L217" s="960"/>
      <c r="M217" s="960"/>
      <c r="N217" s="963"/>
      <c r="O217" s="963"/>
      <c r="P217" s="963"/>
      <c r="Q217" s="963"/>
      <c r="R217" s="963"/>
      <c r="S217" s="963"/>
      <c r="T217" s="963"/>
      <c r="U217" s="963"/>
      <c r="V217" s="963"/>
      <c r="W217" s="963"/>
      <c r="X217" s="963"/>
      <c r="Y217" s="963"/>
      <c r="Z217" s="963"/>
    </row>
    <row r="218" spans="1:26" ht="34">
      <c r="A218" s="815" t="s">
        <v>2040</v>
      </c>
      <c r="B218" s="467" t="s">
        <v>718</v>
      </c>
      <c r="C218" s="475" t="s">
        <v>6872</v>
      </c>
      <c r="D218" s="696">
        <v>2</v>
      </c>
      <c r="E218" s="696" t="s">
        <v>2830</v>
      </c>
      <c r="F218" s="475"/>
      <c r="G218" s="1061"/>
      <c r="H218" s="893"/>
      <c r="I218" s="893"/>
      <c r="J218" s="893"/>
      <c r="K218" s="960"/>
      <c r="L218" s="960"/>
      <c r="M218" s="960"/>
      <c r="N218" s="963"/>
      <c r="O218" s="963"/>
      <c r="P218" s="963"/>
      <c r="Q218" s="963"/>
      <c r="R218" s="963"/>
      <c r="S218" s="963"/>
      <c r="T218" s="963"/>
      <c r="U218" s="963"/>
      <c r="V218" s="963"/>
      <c r="W218" s="963"/>
      <c r="X218" s="963"/>
      <c r="Y218" s="963"/>
      <c r="Z218" s="963"/>
    </row>
    <row r="219" spans="1:26" ht="17">
      <c r="A219" s="815" t="s">
        <v>2053</v>
      </c>
      <c r="B219" s="467" t="s">
        <v>721</v>
      </c>
      <c r="C219" s="475" t="s">
        <v>6873</v>
      </c>
      <c r="D219" s="696">
        <v>2</v>
      </c>
      <c r="E219" s="696" t="s">
        <v>369</v>
      </c>
      <c r="F219" s="475"/>
      <c r="G219" s="1061"/>
      <c r="H219" s="893"/>
      <c r="I219" s="893"/>
      <c r="J219" s="893"/>
      <c r="K219" s="960"/>
      <c r="L219" s="960"/>
      <c r="M219" s="960"/>
      <c r="N219" s="963"/>
      <c r="O219" s="963"/>
      <c r="P219" s="963"/>
      <c r="Q219" s="963"/>
      <c r="R219" s="963"/>
      <c r="S219" s="963"/>
      <c r="T219" s="963"/>
      <c r="U219" s="963"/>
      <c r="V219" s="963"/>
      <c r="W219" s="963"/>
      <c r="X219" s="963"/>
      <c r="Y219" s="963"/>
      <c r="Z219" s="963"/>
    </row>
    <row r="220" spans="1:26" ht="16">
      <c r="A220" s="815"/>
      <c r="B220" s="467"/>
      <c r="C220" s="475" t="s">
        <v>3286</v>
      </c>
      <c r="D220" s="696">
        <v>2</v>
      </c>
      <c r="E220" s="696" t="s">
        <v>599</v>
      </c>
      <c r="F220" s="475"/>
      <c r="G220" s="1061"/>
      <c r="H220" s="893"/>
      <c r="I220" s="893"/>
      <c r="J220" s="893"/>
      <c r="K220" s="960"/>
      <c r="L220" s="960"/>
      <c r="M220" s="960"/>
      <c r="N220" s="963"/>
      <c r="O220" s="963"/>
      <c r="P220" s="963"/>
      <c r="Q220" s="963"/>
      <c r="R220" s="963"/>
      <c r="S220" s="963"/>
      <c r="T220" s="963"/>
      <c r="U220" s="963"/>
      <c r="V220" s="963"/>
      <c r="W220" s="963"/>
      <c r="X220" s="963"/>
      <c r="Y220" s="963"/>
      <c r="Z220" s="963"/>
    </row>
    <row r="221" spans="1:26" ht="19">
      <c r="A221" s="815" t="s">
        <v>228</v>
      </c>
      <c r="B221" s="1606" t="s">
        <v>229</v>
      </c>
      <c r="C221" s="1570"/>
      <c r="D221" s="1570"/>
      <c r="E221" s="1570"/>
      <c r="F221" s="1570"/>
      <c r="G221" s="1573"/>
      <c r="H221" s="816"/>
      <c r="I221" s="893">
        <f>SUM(D222:D234)</f>
        <v>26</v>
      </c>
      <c r="J221" s="893">
        <f>COUNT(D222:D234)*2</f>
        <v>26</v>
      </c>
      <c r="K221" s="960"/>
      <c r="L221" s="960"/>
      <c r="M221" s="960"/>
      <c r="N221" s="963"/>
      <c r="O221" s="963"/>
      <c r="P221" s="963"/>
      <c r="Q221" s="963"/>
      <c r="R221" s="963"/>
      <c r="S221" s="963"/>
      <c r="T221" s="963"/>
      <c r="U221" s="963"/>
      <c r="V221" s="963"/>
      <c r="W221" s="963"/>
      <c r="X221" s="963"/>
      <c r="Y221" s="963"/>
      <c r="Z221" s="963"/>
    </row>
    <row r="222" spans="1:26" ht="34">
      <c r="A222" s="815" t="s">
        <v>2058</v>
      </c>
      <c r="B222" s="161" t="s">
        <v>728</v>
      </c>
      <c r="C222" s="769" t="s">
        <v>6874</v>
      </c>
      <c r="D222" s="696">
        <v>2</v>
      </c>
      <c r="E222" s="736" t="s">
        <v>504</v>
      </c>
      <c r="F222" s="769" t="s">
        <v>6875</v>
      </c>
      <c r="G222" s="1061"/>
      <c r="H222" s="893"/>
      <c r="I222" s="893"/>
      <c r="J222" s="893"/>
      <c r="K222" s="960"/>
      <c r="L222" s="960"/>
      <c r="M222" s="960"/>
      <c r="N222" s="963"/>
      <c r="O222" s="963"/>
      <c r="P222" s="963"/>
      <c r="Q222" s="963"/>
      <c r="R222" s="963"/>
      <c r="S222" s="963"/>
      <c r="T222" s="963"/>
      <c r="U222" s="963"/>
      <c r="V222" s="963"/>
      <c r="W222" s="963"/>
      <c r="X222" s="963"/>
      <c r="Y222" s="963"/>
      <c r="Z222" s="963"/>
    </row>
    <row r="223" spans="1:26" ht="32">
      <c r="A223" s="815"/>
      <c r="B223" s="161"/>
      <c r="C223" s="769" t="s">
        <v>6876</v>
      </c>
      <c r="D223" s="696">
        <v>2</v>
      </c>
      <c r="E223" s="736" t="s">
        <v>504</v>
      </c>
      <c r="F223" s="769" t="s">
        <v>6875</v>
      </c>
      <c r="G223" s="1061"/>
      <c r="H223" s="893"/>
      <c r="I223" s="893"/>
      <c r="J223" s="893"/>
      <c r="K223" s="960"/>
      <c r="L223" s="960"/>
      <c r="M223" s="960"/>
      <c r="N223" s="963"/>
      <c r="O223" s="963"/>
      <c r="P223" s="963"/>
      <c r="Q223" s="963"/>
      <c r="R223" s="963"/>
      <c r="S223" s="963"/>
      <c r="T223" s="963"/>
      <c r="U223" s="963"/>
      <c r="V223" s="963"/>
      <c r="W223" s="963"/>
      <c r="X223" s="963"/>
      <c r="Y223" s="963"/>
      <c r="Z223" s="963"/>
    </row>
    <row r="224" spans="1:26" ht="32">
      <c r="A224" s="815"/>
      <c r="B224" s="161"/>
      <c r="C224" s="769" t="s">
        <v>6877</v>
      </c>
      <c r="D224" s="696">
        <v>2</v>
      </c>
      <c r="E224" s="736" t="s">
        <v>504</v>
      </c>
      <c r="F224" s="769" t="s">
        <v>6875</v>
      </c>
      <c r="G224" s="1061"/>
      <c r="H224" s="893"/>
      <c r="I224" s="893"/>
      <c r="J224" s="893"/>
      <c r="K224" s="960"/>
      <c r="L224" s="960"/>
      <c r="M224" s="960"/>
      <c r="N224" s="963"/>
      <c r="O224" s="963"/>
      <c r="P224" s="963"/>
      <c r="Q224" s="963"/>
      <c r="R224" s="963"/>
      <c r="S224" s="963"/>
      <c r="T224" s="963"/>
      <c r="U224" s="963"/>
      <c r="V224" s="963"/>
      <c r="W224" s="963"/>
      <c r="X224" s="963"/>
      <c r="Y224" s="963"/>
      <c r="Z224" s="963"/>
    </row>
    <row r="225" spans="1:26" ht="32">
      <c r="A225" s="815"/>
      <c r="B225" s="161"/>
      <c r="C225" s="769" t="s">
        <v>6878</v>
      </c>
      <c r="D225" s="696">
        <v>2</v>
      </c>
      <c r="E225" s="736" t="s">
        <v>504</v>
      </c>
      <c r="F225" s="769" t="s">
        <v>6875</v>
      </c>
      <c r="G225" s="1061"/>
      <c r="H225" s="893"/>
      <c r="I225" s="893"/>
      <c r="J225" s="893"/>
      <c r="K225" s="960"/>
      <c r="L225" s="960"/>
      <c r="M225" s="960"/>
      <c r="N225" s="963"/>
      <c r="O225" s="963"/>
      <c r="P225" s="963"/>
      <c r="Q225" s="963"/>
      <c r="R225" s="963"/>
      <c r="S225" s="963"/>
      <c r="T225" s="963"/>
      <c r="U225" s="963"/>
      <c r="V225" s="963"/>
      <c r="W225" s="963"/>
      <c r="X225" s="963"/>
      <c r="Y225" s="963"/>
      <c r="Z225" s="963"/>
    </row>
    <row r="226" spans="1:26" ht="32">
      <c r="A226" s="815"/>
      <c r="B226" s="161"/>
      <c r="C226" s="769" t="s">
        <v>6879</v>
      </c>
      <c r="D226" s="696">
        <v>2</v>
      </c>
      <c r="E226" s="736" t="s">
        <v>504</v>
      </c>
      <c r="F226" s="769" t="s">
        <v>6875</v>
      </c>
      <c r="G226" s="1061"/>
      <c r="H226" s="893"/>
      <c r="I226" s="893"/>
      <c r="J226" s="893"/>
      <c r="K226" s="960"/>
      <c r="L226" s="960"/>
      <c r="M226" s="960"/>
      <c r="N226" s="963"/>
      <c r="O226" s="963"/>
      <c r="P226" s="963"/>
      <c r="Q226" s="963"/>
      <c r="R226" s="963"/>
      <c r="S226" s="963"/>
      <c r="T226" s="963"/>
      <c r="U226" s="963"/>
      <c r="V226" s="963"/>
      <c r="W226" s="963"/>
      <c r="X226" s="963"/>
      <c r="Y226" s="963"/>
      <c r="Z226" s="963"/>
    </row>
    <row r="227" spans="1:26" ht="32">
      <c r="A227" s="815"/>
      <c r="B227" s="161"/>
      <c r="C227" s="769" t="s">
        <v>6880</v>
      </c>
      <c r="D227" s="696">
        <v>2</v>
      </c>
      <c r="E227" s="736" t="s">
        <v>504</v>
      </c>
      <c r="F227" s="769" t="s">
        <v>6875</v>
      </c>
      <c r="G227" s="1061"/>
      <c r="H227" s="893"/>
      <c r="I227" s="893"/>
      <c r="J227" s="893"/>
      <c r="K227" s="960"/>
      <c r="L227" s="960"/>
      <c r="M227" s="960"/>
      <c r="N227" s="963"/>
      <c r="O227" s="963"/>
      <c r="P227" s="963"/>
      <c r="Q227" s="963"/>
      <c r="R227" s="963"/>
      <c r="S227" s="963"/>
      <c r="T227" s="963"/>
      <c r="U227" s="963"/>
      <c r="V227" s="963"/>
      <c r="W227" s="963"/>
      <c r="X227" s="963"/>
      <c r="Y227" s="963"/>
      <c r="Z227" s="963"/>
    </row>
    <row r="228" spans="1:26" ht="16">
      <c r="A228" s="815"/>
      <c r="B228" s="161"/>
      <c r="C228" s="769" t="s">
        <v>6881</v>
      </c>
      <c r="D228" s="696">
        <v>2</v>
      </c>
      <c r="E228" s="736" t="s">
        <v>504</v>
      </c>
      <c r="F228" s="769" t="s">
        <v>6875</v>
      </c>
      <c r="G228" s="1061"/>
      <c r="H228" s="893"/>
      <c r="I228" s="893"/>
      <c r="J228" s="893"/>
      <c r="K228" s="960"/>
      <c r="L228" s="960"/>
      <c r="M228" s="960"/>
      <c r="N228" s="963"/>
      <c r="O228" s="963"/>
      <c r="P228" s="963"/>
      <c r="Q228" s="963"/>
      <c r="R228" s="963"/>
      <c r="S228" s="963"/>
      <c r="T228" s="963"/>
      <c r="U228" s="963"/>
      <c r="V228" s="963"/>
      <c r="W228" s="963"/>
      <c r="X228" s="963"/>
      <c r="Y228" s="963"/>
      <c r="Z228" s="963"/>
    </row>
    <row r="229" spans="1:26" ht="16">
      <c r="A229" s="815"/>
      <c r="B229" s="161"/>
      <c r="C229" s="769" t="s">
        <v>6882</v>
      </c>
      <c r="D229" s="696">
        <v>2</v>
      </c>
      <c r="E229" s="736" t="s">
        <v>504</v>
      </c>
      <c r="F229" s="769" t="s">
        <v>6875</v>
      </c>
      <c r="G229" s="1061"/>
      <c r="H229" s="893"/>
      <c r="I229" s="893"/>
      <c r="J229" s="893"/>
      <c r="K229" s="960"/>
      <c r="L229" s="960"/>
      <c r="M229" s="960"/>
      <c r="N229" s="963"/>
      <c r="O229" s="963"/>
      <c r="P229" s="963"/>
      <c r="Q229" s="963"/>
      <c r="R229" s="963"/>
      <c r="S229" s="963"/>
      <c r="T229" s="963"/>
      <c r="U229" s="963"/>
      <c r="V229" s="963"/>
      <c r="W229" s="963"/>
      <c r="X229" s="963"/>
      <c r="Y229" s="963"/>
      <c r="Z229" s="963"/>
    </row>
    <row r="230" spans="1:26" ht="16">
      <c r="A230" s="815"/>
      <c r="B230" s="161"/>
      <c r="C230" s="769" t="s">
        <v>742</v>
      </c>
      <c r="D230" s="696">
        <v>2</v>
      </c>
      <c r="E230" s="736" t="s">
        <v>504</v>
      </c>
      <c r="F230" s="735" t="s">
        <v>743</v>
      </c>
      <c r="G230" s="1061"/>
      <c r="H230" s="893"/>
      <c r="I230" s="893"/>
      <c r="J230" s="893"/>
      <c r="K230" s="960"/>
      <c r="L230" s="960"/>
      <c r="M230" s="960"/>
      <c r="N230" s="963"/>
      <c r="O230" s="963"/>
      <c r="P230" s="963"/>
      <c r="Q230" s="963"/>
      <c r="R230" s="963"/>
      <c r="S230" s="963"/>
      <c r="T230" s="963"/>
      <c r="U230" s="963"/>
      <c r="V230" s="963"/>
      <c r="W230" s="963"/>
      <c r="X230" s="963"/>
      <c r="Y230" s="963"/>
      <c r="Z230" s="963"/>
    </row>
    <row r="231" spans="1:26" ht="34">
      <c r="A231" s="815" t="s">
        <v>2064</v>
      </c>
      <c r="B231" s="161" t="s">
        <v>749</v>
      </c>
      <c r="C231" s="769" t="s">
        <v>6883</v>
      </c>
      <c r="D231" s="696">
        <v>2</v>
      </c>
      <c r="E231" s="736" t="s">
        <v>504</v>
      </c>
      <c r="F231" s="769" t="s">
        <v>6875</v>
      </c>
      <c r="G231" s="1061"/>
      <c r="H231" s="893"/>
      <c r="I231" s="893"/>
      <c r="J231" s="893"/>
      <c r="K231" s="960"/>
      <c r="L231" s="960"/>
      <c r="M231" s="960"/>
      <c r="N231" s="963"/>
      <c r="O231" s="963"/>
      <c r="P231" s="963"/>
      <c r="Q231" s="963"/>
      <c r="R231" s="963"/>
      <c r="S231" s="963"/>
      <c r="T231" s="963"/>
      <c r="U231" s="963"/>
      <c r="V231" s="963"/>
      <c r="W231" s="963"/>
      <c r="X231" s="963"/>
      <c r="Y231" s="963"/>
      <c r="Z231" s="963"/>
    </row>
    <row r="232" spans="1:26" ht="16">
      <c r="A232" s="815"/>
      <c r="B232" s="161"/>
      <c r="C232" s="769" t="s">
        <v>3302</v>
      </c>
      <c r="D232" s="696">
        <v>2</v>
      </c>
      <c r="E232" s="736" t="s">
        <v>504</v>
      </c>
      <c r="F232" s="769"/>
      <c r="G232" s="1061"/>
      <c r="H232" s="893"/>
      <c r="I232" s="893"/>
      <c r="J232" s="893"/>
      <c r="K232" s="960"/>
      <c r="L232" s="960"/>
      <c r="M232" s="960"/>
      <c r="N232" s="963"/>
      <c r="O232" s="963"/>
      <c r="P232" s="963"/>
      <c r="Q232" s="963"/>
      <c r="R232" s="963"/>
      <c r="S232" s="963"/>
      <c r="T232" s="963"/>
      <c r="U232" s="963"/>
      <c r="V232" s="963"/>
      <c r="W232" s="963"/>
      <c r="X232" s="963"/>
      <c r="Y232" s="963"/>
      <c r="Z232" s="963"/>
    </row>
    <row r="233" spans="1:26" ht="16">
      <c r="A233" s="815"/>
      <c r="B233" s="161"/>
      <c r="C233" s="769" t="s">
        <v>1469</v>
      </c>
      <c r="D233" s="696">
        <v>2</v>
      </c>
      <c r="E233" s="736" t="s">
        <v>504</v>
      </c>
      <c r="F233" s="769" t="s">
        <v>6875</v>
      </c>
      <c r="G233" s="1061"/>
      <c r="H233" s="893"/>
      <c r="I233" s="893"/>
      <c r="J233" s="893"/>
      <c r="K233" s="960"/>
      <c r="L233" s="960"/>
      <c r="M233" s="960"/>
      <c r="N233" s="963"/>
      <c r="O233" s="963"/>
      <c r="P233" s="963"/>
      <c r="Q233" s="963"/>
      <c r="R233" s="963"/>
      <c r="S233" s="963"/>
      <c r="T233" s="963"/>
      <c r="U233" s="963"/>
      <c r="V233" s="963"/>
      <c r="W233" s="963"/>
      <c r="X233" s="963"/>
      <c r="Y233" s="963"/>
      <c r="Z233" s="963"/>
    </row>
    <row r="234" spans="1:26" ht="34">
      <c r="A234" s="815" t="s">
        <v>2070</v>
      </c>
      <c r="B234" s="161" t="s">
        <v>756</v>
      </c>
      <c r="C234" s="475" t="s">
        <v>6884</v>
      </c>
      <c r="D234" s="696">
        <v>2</v>
      </c>
      <c r="E234" s="696" t="s">
        <v>504</v>
      </c>
      <c r="F234" s="1052"/>
      <c r="G234" s="1061"/>
      <c r="H234" s="893"/>
      <c r="I234" s="893"/>
      <c r="J234" s="893"/>
      <c r="K234" s="960"/>
      <c r="L234" s="960"/>
      <c r="M234" s="960"/>
      <c r="N234" s="963"/>
      <c r="O234" s="963"/>
      <c r="P234" s="963"/>
      <c r="Q234" s="963"/>
      <c r="R234" s="963"/>
      <c r="S234" s="963"/>
      <c r="T234" s="963"/>
      <c r="U234" s="963"/>
      <c r="V234" s="963"/>
      <c r="W234" s="963"/>
      <c r="X234" s="963"/>
      <c r="Y234" s="963"/>
      <c r="Z234" s="963"/>
    </row>
    <row r="235" spans="1:26" ht="19">
      <c r="A235" s="815" t="s">
        <v>230</v>
      </c>
      <c r="B235" s="1606" t="s">
        <v>77</v>
      </c>
      <c r="C235" s="1570"/>
      <c r="D235" s="1570"/>
      <c r="E235" s="1570"/>
      <c r="F235" s="1570"/>
      <c r="G235" s="1573"/>
      <c r="H235" s="816"/>
      <c r="I235" s="893">
        <f>SUM(D236:D244)</f>
        <v>18</v>
      </c>
      <c r="J235" s="893">
        <f>COUNT(D236:D244)*2</f>
        <v>18</v>
      </c>
      <c r="K235" s="960"/>
      <c r="L235" s="960"/>
      <c r="M235" s="960"/>
      <c r="N235" s="963"/>
      <c r="O235" s="963"/>
      <c r="P235" s="963"/>
      <c r="Q235" s="963"/>
      <c r="R235" s="963"/>
      <c r="S235" s="963"/>
      <c r="T235" s="963"/>
      <c r="U235" s="963"/>
      <c r="V235" s="963"/>
      <c r="W235" s="963"/>
      <c r="X235" s="963"/>
      <c r="Y235" s="963"/>
      <c r="Z235" s="963"/>
    </row>
    <row r="236" spans="1:26" ht="34">
      <c r="A236" s="815" t="s">
        <v>2073</v>
      </c>
      <c r="B236" s="467" t="s">
        <v>759</v>
      </c>
      <c r="C236" s="467" t="s">
        <v>760</v>
      </c>
      <c r="D236" s="696">
        <v>2</v>
      </c>
      <c r="E236" s="696" t="s">
        <v>469</v>
      </c>
      <c r="F236" s="475" t="s">
        <v>6885</v>
      </c>
      <c r="G236" s="1061"/>
      <c r="H236" s="893"/>
      <c r="I236" s="893"/>
      <c r="J236" s="893"/>
      <c r="K236" s="960"/>
      <c r="L236" s="960"/>
      <c r="M236" s="960"/>
      <c r="N236" s="963"/>
      <c r="O236" s="963"/>
      <c r="P236" s="963"/>
      <c r="Q236" s="963"/>
      <c r="R236" s="963"/>
      <c r="S236" s="963"/>
      <c r="T236" s="963"/>
      <c r="U236" s="963"/>
      <c r="V236" s="963"/>
      <c r="W236" s="963"/>
      <c r="X236" s="963"/>
      <c r="Y236" s="963"/>
      <c r="Z236" s="963"/>
    </row>
    <row r="237" spans="1:26" ht="51">
      <c r="A237" s="815" t="s">
        <v>2075</v>
      </c>
      <c r="B237" s="467" t="s">
        <v>764</v>
      </c>
      <c r="C237" s="467" t="s">
        <v>6886</v>
      </c>
      <c r="D237" s="696">
        <v>2</v>
      </c>
      <c r="E237" s="696" t="s">
        <v>469</v>
      </c>
      <c r="F237" s="475"/>
      <c r="G237" s="1061"/>
      <c r="H237" s="893"/>
      <c r="I237" s="893"/>
      <c r="J237" s="893"/>
      <c r="K237" s="960"/>
      <c r="L237" s="960"/>
      <c r="M237" s="960"/>
      <c r="N237" s="963"/>
      <c r="O237" s="963"/>
      <c r="P237" s="963"/>
      <c r="Q237" s="963"/>
      <c r="R237" s="963"/>
      <c r="S237" s="963"/>
      <c r="T237" s="963"/>
      <c r="U237" s="963"/>
      <c r="V237" s="963"/>
      <c r="W237" s="963"/>
      <c r="X237" s="963"/>
      <c r="Y237" s="963"/>
      <c r="Z237" s="963"/>
    </row>
    <row r="238" spans="1:26" ht="51">
      <c r="A238" s="693" t="s">
        <v>2088</v>
      </c>
      <c r="B238" s="467" t="s">
        <v>769</v>
      </c>
      <c r="C238" s="1220" t="s">
        <v>3311</v>
      </c>
      <c r="D238" s="696">
        <v>2</v>
      </c>
      <c r="E238" s="696" t="s">
        <v>469</v>
      </c>
      <c r="F238" s="475" t="s">
        <v>5367</v>
      </c>
      <c r="G238" s="1061"/>
      <c r="H238" s="893"/>
      <c r="I238" s="893"/>
      <c r="J238" s="893"/>
      <c r="K238" s="960"/>
      <c r="L238" s="960"/>
      <c r="M238" s="960"/>
      <c r="N238" s="963"/>
      <c r="O238" s="963"/>
      <c r="P238" s="963"/>
      <c r="Q238" s="963"/>
      <c r="R238" s="963"/>
      <c r="S238" s="963"/>
      <c r="T238" s="963"/>
      <c r="U238" s="963"/>
      <c r="V238" s="963"/>
      <c r="W238" s="963"/>
      <c r="X238" s="963"/>
      <c r="Y238" s="963"/>
      <c r="Z238" s="963"/>
    </row>
    <row r="239" spans="1:26" ht="51">
      <c r="A239" s="815" t="s">
        <v>2091</v>
      </c>
      <c r="B239" s="467" t="s">
        <v>773</v>
      </c>
      <c r="C239" s="467" t="s">
        <v>774</v>
      </c>
      <c r="D239" s="696">
        <v>2</v>
      </c>
      <c r="E239" s="696" t="s">
        <v>469</v>
      </c>
      <c r="F239" s="475" t="s">
        <v>6887</v>
      </c>
      <c r="G239" s="1061"/>
      <c r="H239" s="893"/>
      <c r="I239" s="893"/>
      <c r="J239" s="893"/>
      <c r="K239" s="960"/>
      <c r="L239" s="960"/>
      <c r="M239" s="960"/>
      <c r="N239" s="963"/>
      <c r="O239" s="963"/>
      <c r="P239" s="963"/>
      <c r="Q239" s="963"/>
      <c r="R239" s="963"/>
      <c r="S239" s="963"/>
      <c r="T239" s="963"/>
      <c r="U239" s="963"/>
      <c r="V239" s="963"/>
      <c r="W239" s="963"/>
      <c r="X239" s="963"/>
      <c r="Y239" s="963"/>
      <c r="Z239" s="963"/>
    </row>
    <row r="240" spans="1:26" ht="32">
      <c r="A240" s="693" t="s">
        <v>2092</v>
      </c>
      <c r="B240" s="467" t="s">
        <v>778</v>
      </c>
      <c r="C240" s="467" t="s">
        <v>779</v>
      </c>
      <c r="D240" s="696">
        <v>2</v>
      </c>
      <c r="E240" s="696" t="s">
        <v>469</v>
      </c>
      <c r="F240" s="471" t="s">
        <v>780</v>
      </c>
      <c r="G240" s="1061"/>
      <c r="H240" s="893"/>
      <c r="I240" s="893"/>
      <c r="J240" s="893"/>
      <c r="K240" s="960"/>
      <c r="L240" s="960"/>
      <c r="M240" s="960"/>
      <c r="N240" s="963"/>
      <c r="O240" s="963"/>
      <c r="P240" s="963"/>
      <c r="Q240" s="963"/>
      <c r="R240" s="963"/>
      <c r="S240" s="963"/>
      <c r="T240" s="963"/>
      <c r="U240" s="963"/>
      <c r="V240" s="963"/>
      <c r="W240" s="963"/>
      <c r="X240" s="963"/>
      <c r="Y240" s="963"/>
      <c r="Z240" s="963"/>
    </row>
    <row r="241" spans="1:26" ht="34">
      <c r="A241" s="693" t="s">
        <v>781</v>
      </c>
      <c r="B241" s="467" t="s">
        <v>782</v>
      </c>
      <c r="C241" s="467" t="s">
        <v>2095</v>
      </c>
      <c r="D241" s="696">
        <v>2</v>
      </c>
      <c r="E241" s="696" t="s">
        <v>469</v>
      </c>
      <c r="F241" s="471" t="s">
        <v>2096</v>
      </c>
      <c r="G241" s="1061"/>
      <c r="H241" s="893"/>
      <c r="I241" s="893"/>
      <c r="J241" s="893"/>
      <c r="K241" s="960"/>
      <c r="L241" s="960"/>
      <c r="M241" s="960"/>
      <c r="N241" s="963"/>
      <c r="O241" s="963"/>
      <c r="P241" s="963"/>
      <c r="Q241" s="963"/>
      <c r="R241" s="963"/>
      <c r="S241" s="963"/>
      <c r="T241" s="963"/>
      <c r="U241" s="963"/>
      <c r="V241" s="963"/>
      <c r="W241" s="963"/>
      <c r="X241" s="963"/>
      <c r="Y241" s="963"/>
      <c r="Z241" s="963"/>
    </row>
    <row r="242" spans="1:26" ht="34">
      <c r="A242" s="815" t="s">
        <v>2099</v>
      </c>
      <c r="B242" s="467" t="s">
        <v>786</v>
      </c>
      <c r="C242" s="475" t="s">
        <v>3317</v>
      </c>
      <c r="D242" s="696">
        <v>2</v>
      </c>
      <c r="E242" s="696" t="s">
        <v>469</v>
      </c>
      <c r="F242" s="475" t="s">
        <v>3318</v>
      </c>
      <c r="G242" s="1061"/>
      <c r="H242" s="893"/>
      <c r="I242" s="893"/>
      <c r="J242" s="893"/>
      <c r="K242" s="960"/>
      <c r="L242" s="960"/>
      <c r="M242" s="960"/>
      <c r="N242" s="963"/>
      <c r="O242" s="963"/>
      <c r="P242" s="963"/>
      <c r="Q242" s="963"/>
      <c r="R242" s="963"/>
      <c r="S242" s="963"/>
      <c r="T242" s="963"/>
      <c r="U242" s="963"/>
      <c r="V242" s="963"/>
      <c r="W242" s="963"/>
      <c r="X242" s="963"/>
      <c r="Y242" s="963"/>
      <c r="Z242" s="963"/>
    </row>
    <row r="243" spans="1:26" ht="32">
      <c r="A243" s="815"/>
      <c r="B243" s="1052"/>
      <c r="C243" s="1052" t="s">
        <v>3319</v>
      </c>
      <c r="D243" s="696">
        <v>2</v>
      </c>
      <c r="E243" s="696" t="s">
        <v>469</v>
      </c>
      <c r="F243" s="1073" t="s">
        <v>6888</v>
      </c>
      <c r="G243" s="1061"/>
      <c r="H243" s="893"/>
      <c r="I243" s="893"/>
      <c r="J243" s="893"/>
      <c r="K243" s="960"/>
      <c r="L243" s="960"/>
      <c r="M243" s="960"/>
      <c r="N243" s="963"/>
      <c r="O243" s="963"/>
      <c r="P243" s="963"/>
      <c r="Q243" s="963"/>
      <c r="R243" s="963"/>
      <c r="S243" s="963"/>
      <c r="T243" s="963"/>
      <c r="U243" s="963"/>
      <c r="V243" s="963"/>
      <c r="W243" s="963"/>
      <c r="X243" s="963"/>
      <c r="Y243" s="963"/>
      <c r="Z243" s="963"/>
    </row>
    <row r="244" spans="1:26" ht="32">
      <c r="A244" s="815"/>
      <c r="B244" s="1052"/>
      <c r="C244" s="475" t="s">
        <v>3321</v>
      </c>
      <c r="D244" s="696">
        <v>2</v>
      </c>
      <c r="E244" s="696" t="s">
        <v>469</v>
      </c>
      <c r="F244" s="475" t="s">
        <v>3322</v>
      </c>
      <c r="G244" s="1061"/>
      <c r="H244" s="893"/>
      <c r="I244" s="893"/>
      <c r="J244" s="893"/>
      <c r="K244" s="960"/>
      <c r="L244" s="960"/>
      <c r="M244" s="960"/>
      <c r="N244" s="963"/>
      <c r="O244" s="963"/>
      <c r="P244" s="963"/>
      <c r="Q244" s="963"/>
      <c r="R244" s="963"/>
      <c r="S244" s="963"/>
      <c r="T244" s="963"/>
      <c r="U244" s="963"/>
      <c r="V244" s="963"/>
      <c r="W244" s="963"/>
      <c r="X244" s="963"/>
      <c r="Y244" s="963"/>
      <c r="Z244" s="963"/>
    </row>
    <row r="245" spans="1:26" ht="16">
      <c r="A245" s="935" t="s">
        <v>78</v>
      </c>
      <c r="B245" s="1738" t="s">
        <v>793</v>
      </c>
      <c r="C245" s="1570"/>
      <c r="D245" s="1570"/>
      <c r="E245" s="1570"/>
      <c r="F245" s="1570"/>
      <c r="G245" s="1573"/>
      <c r="H245" s="1087"/>
      <c r="I245" s="893">
        <f>SUM(D246:D259)</f>
        <v>14</v>
      </c>
      <c r="J245" s="893">
        <f>COUNT(D246:D259)*2</f>
        <v>14</v>
      </c>
      <c r="K245" s="960"/>
      <c r="L245" s="960"/>
      <c r="M245" s="960"/>
      <c r="N245" s="963"/>
      <c r="O245" s="963"/>
      <c r="P245" s="963"/>
      <c r="Q245" s="963"/>
      <c r="R245" s="963"/>
      <c r="S245" s="963"/>
      <c r="T245" s="963"/>
      <c r="U245" s="963"/>
      <c r="V245" s="963"/>
      <c r="W245" s="963"/>
      <c r="X245" s="963"/>
      <c r="Y245" s="963"/>
      <c r="Z245" s="963"/>
    </row>
    <row r="246" spans="1:26" ht="80">
      <c r="A246" s="935" t="s">
        <v>794</v>
      </c>
      <c r="B246" s="475" t="s">
        <v>795</v>
      </c>
      <c r="C246" s="475" t="s">
        <v>796</v>
      </c>
      <c r="D246" s="696">
        <v>2</v>
      </c>
      <c r="E246" s="696" t="s">
        <v>611</v>
      </c>
      <c r="F246" s="475" t="s">
        <v>797</v>
      </c>
      <c r="G246" s="1188"/>
      <c r="H246" s="1098"/>
      <c r="I246" s="893"/>
      <c r="J246" s="893"/>
      <c r="K246" s="960"/>
      <c r="L246" s="960"/>
      <c r="M246" s="960"/>
      <c r="N246" s="963"/>
      <c r="O246" s="963"/>
      <c r="P246" s="963"/>
      <c r="Q246" s="963"/>
      <c r="R246" s="963"/>
      <c r="S246" s="963"/>
      <c r="T246" s="963"/>
      <c r="U246" s="963"/>
      <c r="V246" s="963"/>
      <c r="W246" s="963"/>
      <c r="X246" s="963"/>
      <c r="Y246" s="963"/>
      <c r="Z246" s="963"/>
    </row>
    <row r="247" spans="1:26" ht="48">
      <c r="A247" s="935" t="s">
        <v>798</v>
      </c>
      <c r="B247" s="475" t="s">
        <v>799</v>
      </c>
      <c r="C247" s="475" t="s">
        <v>800</v>
      </c>
      <c r="D247" s="696">
        <v>2</v>
      </c>
      <c r="E247" s="696" t="s">
        <v>611</v>
      </c>
      <c r="F247" s="475" t="s">
        <v>801</v>
      </c>
      <c r="G247" s="1188"/>
      <c r="H247" s="1098"/>
      <c r="I247" s="893"/>
      <c r="J247" s="893"/>
      <c r="K247" s="960"/>
      <c r="L247" s="960"/>
      <c r="M247" s="960"/>
      <c r="N247" s="963"/>
      <c r="O247" s="963"/>
      <c r="P247" s="963"/>
      <c r="Q247" s="963"/>
      <c r="R247" s="963"/>
      <c r="S247" s="963"/>
      <c r="T247" s="963"/>
      <c r="U247" s="963"/>
      <c r="V247" s="963"/>
      <c r="W247" s="963"/>
      <c r="X247" s="963"/>
      <c r="Y247" s="963"/>
      <c r="Z247" s="963"/>
    </row>
    <row r="248" spans="1:26" ht="42.75" hidden="1" customHeight="1">
      <c r="A248" s="189" t="s">
        <v>802</v>
      </c>
      <c r="B248" s="179" t="s">
        <v>803</v>
      </c>
      <c r="C248" s="179" t="s">
        <v>804</v>
      </c>
      <c r="D248" s="471"/>
      <c r="E248" s="141"/>
      <c r="F248" s="179" t="s">
        <v>805</v>
      </c>
      <c r="G248" s="472"/>
      <c r="H248" s="461"/>
      <c r="I248" s="105"/>
      <c r="J248" s="105"/>
      <c r="K248" s="106"/>
      <c r="L248" s="106"/>
      <c r="M248" s="106"/>
      <c r="N248" s="106"/>
      <c r="O248" s="106"/>
      <c r="P248" s="106"/>
      <c r="Q248" s="106"/>
      <c r="R248" s="106"/>
      <c r="S248" s="106"/>
      <c r="T248" s="106"/>
      <c r="U248" s="106"/>
      <c r="V248" s="106"/>
      <c r="W248" s="106"/>
      <c r="X248" s="106"/>
      <c r="Y248" s="106"/>
      <c r="Z248" s="106"/>
    </row>
    <row r="249" spans="1:26" ht="72" hidden="1" customHeight="1">
      <c r="A249" s="189" t="s">
        <v>806</v>
      </c>
      <c r="B249" s="179" t="s">
        <v>807</v>
      </c>
      <c r="C249" s="179" t="s">
        <v>808</v>
      </c>
      <c r="D249" s="471"/>
      <c r="E249" s="141"/>
      <c r="F249" s="179" t="s">
        <v>809</v>
      </c>
      <c r="G249" s="472"/>
      <c r="H249" s="461"/>
      <c r="I249" s="105"/>
      <c r="J249" s="105"/>
      <c r="K249" s="106"/>
      <c r="L249" s="106"/>
      <c r="M249" s="106"/>
      <c r="N249" s="106"/>
      <c r="O249" s="106"/>
      <c r="P249" s="106"/>
      <c r="Q249" s="106"/>
      <c r="R249" s="106"/>
      <c r="S249" s="106"/>
      <c r="T249" s="106"/>
      <c r="U249" s="106"/>
      <c r="V249" s="106"/>
      <c r="W249" s="106"/>
      <c r="X249" s="106"/>
      <c r="Y249" s="106"/>
      <c r="Z249" s="106"/>
    </row>
    <row r="250" spans="1:26" ht="57" hidden="1" customHeight="1">
      <c r="A250" s="189" t="s">
        <v>810</v>
      </c>
      <c r="B250" s="191" t="s">
        <v>811</v>
      </c>
      <c r="C250" s="191" t="s">
        <v>812</v>
      </c>
      <c r="D250" s="471"/>
      <c r="E250" s="141"/>
      <c r="F250" s="179" t="s">
        <v>813</v>
      </c>
      <c r="G250" s="472"/>
      <c r="H250" s="461"/>
      <c r="I250" s="105"/>
      <c r="J250" s="105"/>
      <c r="K250" s="106"/>
      <c r="L250" s="106"/>
      <c r="M250" s="106"/>
      <c r="N250" s="106"/>
      <c r="O250" s="106"/>
      <c r="P250" s="106"/>
      <c r="Q250" s="106"/>
      <c r="R250" s="106"/>
      <c r="S250" s="106"/>
      <c r="T250" s="106"/>
      <c r="U250" s="106"/>
      <c r="V250" s="106"/>
      <c r="W250" s="106"/>
      <c r="X250" s="106"/>
      <c r="Y250" s="106"/>
      <c r="Z250" s="106"/>
    </row>
    <row r="251" spans="1:26" ht="72" hidden="1" customHeight="1">
      <c r="A251" s="189" t="s">
        <v>814</v>
      </c>
      <c r="B251" s="179" t="s">
        <v>815</v>
      </c>
      <c r="C251" s="179" t="s">
        <v>816</v>
      </c>
      <c r="D251" s="471"/>
      <c r="E251" s="141"/>
      <c r="F251" s="179" t="s">
        <v>817</v>
      </c>
      <c r="G251" s="472"/>
      <c r="H251" s="461"/>
      <c r="I251" s="105"/>
      <c r="J251" s="105"/>
      <c r="K251" s="106"/>
      <c r="L251" s="106"/>
      <c r="M251" s="106"/>
      <c r="N251" s="106"/>
      <c r="O251" s="106"/>
      <c r="P251" s="106"/>
      <c r="Q251" s="106"/>
      <c r="R251" s="106"/>
      <c r="S251" s="106"/>
      <c r="T251" s="106"/>
      <c r="U251" s="106"/>
      <c r="V251" s="106"/>
      <c r="W251" s="106"/>
      <c r="X251" s="106"/>
      <c r="Y251" s="106"/>
      <c r="Z251" s="106"/>
    </row>
    <row r="252" spans="1:26" ht="100.5" hidden="1" customHeight="1">
      <c r="A252" s="189" t="s">
        <v>818</v>
      </c>
      <c r="B252" s="179" t="s">
        <v>819</v>
      </c>
      <c r="C252" s="179" t="s">
        <v>820</v>
      </c>
      <c r="D252" s="471"/>
      <c r="E252" s="141"/>
      <c r="F252" s="179" t="s">
        <v>821</v>
      </c>
      <c r="G252" s="472"/>
      <c r="H252" s="461"/>
      <c r="I252" s="105"/>
      <c r="J252" s="105"/>
      <c r="K252" s="106"/>
      <c r="L252" s="106"/>
      <c r="M252" s="106"/>
      <c r="N252" s="106"/>
      <c r="O252" s="106"/>
      <c r="P252" s="106"/>
      <c r="Q252" s="106"/>
      <c r="R252" s="106"/>
      <c r="S252" s="106"/>
      <c r="T252" s="106"/>
      <c r="U252" s="106"/>
      <c r="V252" s="106"/>
      <c r="W252" s="106"/>
      <c r="X252" s="106"/>
      <c r="Y252" s="106"/>
      <c r="Z252" s="106"/>
    </row>
    <row r="253" spans="1:26" ht="86.25" hidden="1" customHeight="1">
      <c r="A253" s="189" t="s">
        <v>822</v>
      </c>
      <c r="B253" s="179" t="s">
        <v>823</v>
      </c>
      <c r="C253" s="179" t="s">
        <v>824</v>
      </c>
      <c r="D253" s="471"/>
      <c r="E253" s="141"/>
      <c r="F253" s="179" t="s">
        <v>825</v>
      </c>
      <c r="G253" s="472"/>
      <c r="H253" s="461"/>
      <c r="I253" s="105"/>
      <c r="J253" s="105"/>
      <c r="K253" s="106"/>
      <c r="L253" s="106"/>
      <c r="M253" s="106"/>
      <c r="N253" s="106"/>
      <c r="O253" s="106"/>
      <c r="P253" s="106"/>
      <c r="Q253" s="106"/>
      <c r="R253" s="106"/>
      <c r="S253" s="106"/>
      <c r="T253" s="106"/>
      <c r="U253" s="106"/>
      <c r="V253" s="106"/>
      <c r="W253" s="106"/>
      <c r="X253" s="106"/>
      <c r="Y253" s="106"/>
      <c r="Z253" s="106"/>
    </row>
    <row r="254" spans="1:26" ht="32">
      <c r="A254" s="693" t="s">
        <v>826</v>
      </c>
      <c r="B254" s="475" t="s">
        <v>827</v>
      </c>
      <c r="C254" s="735" t="s">
        <v>830</v>
      </c>
      <c r="D254" s="696">
        <v>2</v>
      </c>
      <c r="E254" s="737" t="s">
        <v>599</v>
      </c>
      <c r="F254" s="735" t="s">
        <v>831</v>
      </c>
      <c r="G254" s="1061"/>
      <c r="H254" s="893"/>
      <c r="I254" s="893"/>
      <c r="J254" s="893"/>
      <c r="K254" s="960"/>
      <c r="L254" s="960"/>
      <c r="M254" s="960"/>
      <c r="N254" s="963"/>
      <c r="O254" s="963"/>
      <c r="P254" s="963"/>
      <c r="Q254" s="963"/>
      <c r="R254" s="963"/>
      <c r="S254" s="963"/>
      <c r="T254" s="963"/>
      <c r="U254" s="963"/>
      <c r="V254" s="963"/>
      <c r="W254" s="963"/>
      <c r="X254" s="963"/>
      <c r="Y254" s="963"/>
      <c r="Z254" s="963"/>
    </row>
    <row r="255" spans="1:26" ht="16">
      <c r="A255" s="815"/>
      <c r="B255" s="1052"/>
      <c r="C255" s="475" t="s">
        <v>833</v>
      </c>
      <c r="D255" s="696">
        <v>2</v>
      </c>
      <c r="E255" s="180" t="s">
        <v>599</v>
      </c>
      <c r="F255" s="475"/>
      <c r="G255" s="1061"/>
      <c r="H255" s="893"/>
      <c r="I255" s="893"/>
      <c r="J255" s="893"/>
      <c r="K255" s="960"/>
      <c r="L255" s="960"/>
      <c r="M255" s="960"/>
      <c r="N255" s="963"/>
      <c r="O255" s="963"/>
      <c r="P255" s="963"/>
      <c r="Q255" s="963"/>
      <c r="R255" s="963"/>
      <c r="S255" s="963"/>
      <c r="T255" s="963"/>
      <c r="U255" s="963"/>
      <c r="V255" s="963"/>
      <c r="W255" s="963"/>
      <c r="X255" s="963"/>
      <c r="Y255" s="963"/>
      <c r="Z255" s="963"/>
    </row>
    <row r="256" spans="1:26" ht="16">
      <c r="A256" s="815"/>
      <c r="B256" s="1056"/>
      <c r="C256" s="475" t="s">
        <v>6889</v>
      </c>
      <c r="D256" s="696">
        <v>2</v>
      </c>
      <c r="E256" s="180" t="s">
        <v>599</v>
      </c>
      <c r="F256" s="475"/>
      <c r="G256" s="1061"/>
      <c r="H256" s="893"/>
      <c r="I256" s="893"/>
      <c r="J256" s="893"/>
      <c r="K256" s="960"/>
      <c r="L256" s="960"/>
      <c r="M256" s="960"/>
      <c r="N256" s="963"/>
      <c r="O256" s="963"/>
      <c r="P256" s="963"/>
      <c r="Q256" s="963"/>
      <c r="R256" s="963"/>
      <c r="S256" s="963"/>
      <c r="T256" s="963"/>
      <c r="U256" s="963"/>
      <c r="V256" s="963"/>
      <c r="W256" s="963"/>
      <c r="X256" s="963"/>
      <c r="Y256" s="963"/>
      <c r="Z256" s="963"/>
    </row>
    <row r="257" spans="1:26" ht="32">
      <c r="A257" s="815"/>
      <c r="B257" s="1056"/>
      <c r="C257" s="475" t="s">
        <v>832</v>
      </c>
      <c r="D257" s="696">
        <v>2</v>
      </c>
      <c r="E257" s="696" t="s">
        <v>369</v>
      </c>
      <c r="F257" s="475" t="s">
        <v>5761</v>
      </c>
      <c r="G257" s="1061"/>
      <c r="H257" s="893"/>
      <c r="I257" s="893"/>
      <c r="J257" s="893"/>
      <c r="K257" s="960"/>
      <c r="L257" s="960"/>
      <c r="M257" s="960"/>
      <c r="N257" s="963"/>
      <c r="O257" s="963"/>
      <c r="P257" s="963"/>
      <c r="Q257" s="963"/>
      <c r="R257" s="963"/>
      <c r="S257" s="963"/>
      <c r="T257" s="963"/>
      <c r="U257" s="963"/>
      <c r="V257" s="963"/>
      <c r="W257" s="963"/>
      <c r="X257" s="963"/>
      <c r="Y257" s="963"/>
      <c r="Z257" s="963"/>
    </row>
    <row r="258" spans="1:26" ht="64">
      <c r="A258" s="935" t="s">
        <v>834</v>
      </c>
      <c r="B258" s="475" t="s">
        <v>835</v>
      </c>
      <c r="C258" s="475" t="s">
        <v>6890</v>
      </c>
      <c r="D258" s="696">
        <v>2</v>
      </c>
      <c r="E258" s="696" t="s">
        <v>369</v>
      </c>
      <c r="F258" s="475" t="s">
        <v>837</v>
      </c>
      <c r="G258" s="1061"/>
      <c r="H258" s="893"/>
      <c r="I258" s="893"/>
      <c r="J258" s="893"/>
      <c r="K258" s="960"/>
      <c r="L258" s="960"/>
      <c r="M258" s="960"/>
      <c r="N258" s="963"/>
      <c r="O258" s="963"/>
      <c r="P258" s="963"/>
      <c r="Q258" s="963"/>
      <c r="R258" s="963"/>
      <c r="S258" s="963"/>
      <c r="T258" s="963"/>
      <c r="U258" s="963"/>
      <c r="V258" s="963"/>
      <c r="W258" s="963"/>
      <c r="X258" s="963"/>
      <c r="Y258" s="963"/>
      <c r="Z258" s="963"/>
    </row>
    <row r="259" spans="1:26" ht="57" hidden="1" customHeight="1">
      <c r="A259" s="189" t="s">
        <v>840</v>
      </c>
      <c r="B259" s="179" t="s">
        <v>841</v>
      </c>
      <c r="C259" s="179" t="s">
        <v>842</v>
      </c>
      <c r="D259" s="471"/>
      <c r="E259" s="141"/>
      <c r="F259" s="179" t="s">
        <v>843</v>
      </c>
      <c r="G259" s="472"/>
      <c r="H259" s="461"/>
      <c r="I259" s="105"/>
      <c r="J259" s="105"/>
      <c r="K259" s="106"/>
      <c r="L259" s="106"/>
      <c r="M259" s="106"/>
      <c r="N259" s="106"/>
      <c r="O259" s="106"/>
      <c r="P259" s="106"/>
      <c r="Q259" s="106"/>
      <c r="R259" s="106"/>
      <c r="S259" s="106"/>
      <c r="T259" s="106"/>
      <c r="U259" s="106"/>
      <c r="V259" s="106"/>
      <c r="W259" s="106"/>
      <c r="X259" s="106"/>
      <c r="Y259" s="106"/>
      <c r="Z259" s="106"/>
    </row>
    <row r="260" spans="1:26" ht="19">
      <c r="A260" s="1221"/>
      <c r="B260" s="1791" t="s">
        <v>844</v>
      </c>
      <c r="C260" s="1576"/>
      <c r="D260" s="1576"/>
      <c r="E260" s="1576"/>
      <c r="F260" s="1576"/>
      <c r="G260" s="1577"/>
      <c r="H260" s="1178"/>
      <c r="I260" s="893">
        <f t="shared" ref="I260:J260" si="4">I261+I266+I280+I291+I303+I307+I312+I329+I335+I319+I322+I325</f>
        <v>106</v>
      </c>
      <c r="J260" s="893">
        <f t="shared" si="4"/>
        <v>106</v>
      </c>
      <c r="K260" s="960"/>
      <c r="L260" s="960"/>
      <c r="M260" s="960"/>
      <c r="N260" s="963"/>
      <c r="O260" s="963"/>
      <c r="P260" s="963"/>
      <c r="Q260" s="963"/>
      <c r="R260" s="963"/>
      <c r="S260" s="963"/>
      <c r="T260" s="963"/>
      <c r="U260" s="963"/>
      <c r="V260" s="963"/>
      <c r="W260" s="963"/>
      <c r="X260" s="963"/>
      <c r="Y260" s="963"/>
      <c r="Z260" s="963"/>
    </row>
    <row r="261" spans="1:26" ht="19">
      <c r="A261" s="821" t="s">
        <v>231</v>
      </c>
      <c r="B261" s="1606" t="s">
        <v>82</v>
      </c>
      <c r="C261" s="1570"/>
      <c r="D261" s="1570"/>
      <c r="E261" s="1570"/>
      <c r="F261" s="1570"/>
      <c r="G261" s="1573"/>
      <c r="H261" s="816"/>
      <c r="I261" s="893">
        <f>SUM(D262:D265)</f>
        <v>6</v>
      </c>
      <c r="J261" s="893">
        <f>COUNT(D262:D265)*2</f>
        <v>6</v>
      </c>
      <c r="K261" s="960"/>
      <c r="L261" s="960"/>
      <c r="M261" s="960"/>
      <c r="N261" s="963"/>
      <c r="O261" s="963"/>
      <c r="P261" s="963"/>
      <c r="Q261" s="963"/>
      <c r="R261" s="963"/>
      <c r="S261" s="963"/>
      <c r="T261" s="963"/>
      <c r="U261" s="963"/>
      <c r="V261" s="963"/>
      <c r="W261" s="963"/>
      <c r="X261" s="963"/>
      <c r="Y261" s="963"/>
      <c r="Z261" s="963"/>
    </row>
    <row r="262" spans="1:26" ht="64">
      <c r="A262" s="821" t="s">
        <v>2110</v>
      </c>
      <c r="B262" s="161" t="s">
        <v>846</v>
      </c>
      <c r="C262" s="735" t="s">
        <v>847</v>
      </c>
      <c r="D262" s="696">
        <v>2</v>
      </c>
      <c r="E262" s="736" t="s">
        <v>599</v>
      </c>
      <c r="F262" s="735" t="s">
        <v>848</v>
      </c>
      <c r="G262" s="1061"/>
      <c r="H262" s="893"/>
      <c r="I262" s="893"/>
      <c r="J262" s="893"/>
      <c r="K262" s="960"/>
      <c r="L262" s="960"/>
      <c r="M262" s="960"/>
      <c r="N262" s="963"/>
      <c r="O262" s="963"/>
      <c r="P262" s="963"/>
      <c r="Q262" s="963"/>
      <c r="R262" s="963"/>
      <c r="S262" s="963"/>
      <c r="T262" s="963"/>
      <c r="U262" s="963"/>
      <c r="V262" s="963"/>
      <c r="W262" s="963"/>
      <c r="X262" s="963"/>
      <c r="Y262" s="963"/>
      <c r="Z262" s="963"/>
    </row>
    <row r="263" spans="1:26" ht="64">
      <c r="A263" s="821"/>
      <c r="B263" s="161"/>
      <c r="C263" s="769" t="s">
        <v>3328</v>
      </c>
      <c r="D263" s="696">
        <v>2</v>
      </c>
      <c r="E263" s="736" t="s">
        <v>599</v>
      </c>
      <c r="F263" s="735" t="s">
        <v>850</v>
      </c>
      <c r="G263" s="1061"/>
      <c r="H263" s="893"/>
      <c r="I263" s="893"/>
      <c r="J263" s="893"/>
      <c r="K263" s="960"/>
      <c r="L263" s="960"/>
      <c r="M263" s="960"/>
      <c r="N263" s="963"/>
      <c r="O263" s="963"/>
      <c r="P263" s="963"/>
      <c r="Q263" s="963"/>
      <c r="R263" s="963"/>
      <c r="S263" s="963"/>
      <c r="T263" s="963"/>
      <c r="U263" s="963"/>
      <c r="V263" s="963"/>
      <c r="W263" s="963"/>
      <c r="X263" s="963"/>
      <c r="Y263" s="963"/>
      <c r="Z263" s="963"/>
    </row>
    <row r="264" spans="1:26" ht="34">
      <c r="A264" s="815" t="s">
        <v>2111</v>
      </c>
      <c r="B264" s="467" t="s">
        <v>855</v>
      </c>
      <c r="C264" s="471" t="s">
        <v>3329</v>
      </c>
      <c r="D264" s="696">
        <v>2</v>
      </c>
      <c r="E264" s="696" t="s">
        <v>857</v>
      </c>
      <c r="F264" s="475" t="s">
        <v>3330</v>
      </c>
      <c r="G264" s="1061"/>
      <c r="H264" s="893"/>
      <c r="I264" s="893"/>
      <c r="J264" s="893"/>
      <c r="K264" s="960"/>
      <c r="L264" s="960"/>
      <c r="M264" s="960"/>
      <c r="N264" s="963"/>
      <c r="O264" s="963"/>
      <c r="P264" s="963"/>
      <c r="Q264" s="963"/>
      <c r="R264" s="963"/>
      <c r="S264" s="963"/>
      <c r="T264" s="963"/>
      <c r="U264" s="963"/>
      <c r="V264" s="963"/>
      <c r="W264" s="963"/>
      <c r="X264" s="963"/>
      <c r="Y264" s="963"/>
      <c r="Z264" s="963"/>
    </row>
    <row r="265" spans="1:26" ht="46.5" hidden="1" customHeight="1">
      <c r="A265" s="581" t="s">
        <v>2113</v>
      </c>
      <c r="B265" s="122" t="s">
        <v>859</v>
      </c>
      <c r="C265" s="179"/>
      <c r="D265" s="141"/>
      <c r="E265" s="141"/>
      <c r="F265" s="141"/>
      <c r="G265" s="141"/>
      <c r="H265" s="106"/>
      <c r="I265" s="105"/>
      <c r="J265" s="105"/>
      <c r="K265" s="106"/>
      <c r="L265" s="106"/>
      <c r="M265" s="106"/>
      <c r="N265" s="106"/>
      <c r="O265" s="106"/>
      <c r="P265" s="106"/>
      <c r="Q265" s="106"/>
      <c r="R265" s="106"/>
      <c r="S265" s="106"/>
      <c r="T265" s="106"/>
      <c r="U265" s="106"/>
      <c r="V265" s="106"/>
      <c r="W265" s="106"/>
      <c r="X265" s="106"/>
      <c r="Y265" s="106"/>
      <c r="Z265" s="106"/>
    </row>
    <row r="266" spans="1:26" ht="19">
      <c r="A266" s="821" t="s">
        <v>232</v>
      </c>
      <c r="B266" s="1606" t="s">
        <v>233</v>
      </c>
      <c r="C266" s="1570"/>
      <c r="D266" s="1570"/>
      <c r="E266" s="1570"/>
      <c r="F266" s="1570"/>
      <c r="G266" s="1573"/>
      <c r="H266" s="816"/>
      <c r="I266" s="893">
        <f>SUM(D267:D279)</f>
        <v>24</v>
      </c>
      <c r="J266" s="893">
        <f>COUNT(D267:D279)*2</f>
        <v>24</v>
      </c>
      <c r="K266" s="960"/>
      <c r="L266" s="960"/>
      <c r="M266" s="960"/>
      <c r="N266" s="963"/>
      <c r="O266" s="963"/>
      <c r="P266" s="963"/>
      <c r="Q266" s="963"/>
      <c r="R266" s="963"/>
      <c r="S266" s="963"/>
      <c r="T266" s="963"/>
      <c r="U266" s="963"/>
      <c r="V266" s="963"/>
      <c r="W266" s="963"/>
      <c r="X266" s="963"/>
      <c r="Y266" s="963"/>
      <c r="Z266" s="963"/>
    </row>
    <row r="267" spans="1:26" ht="34">
      <c r="A267" s="815" t="s">
        <v>861</v>
      </c>
      <c r="B267" s="161" t="s">
        <v>862</v>
      </c>
      <c r="C267" s="769" t="s">
        <v>6667</v>
      </c>
      <c r="D267" s="696">
        <v>2</v>
      </c>
      <c r="E267" s="736" t="s">
        <v>599</v>
      </c>
      <c r="F267" s="769" t="s">
        <v>864</v>
      </c>
      <c r="G267" s="1061"/>
      <c r="H267" s="893"/>
      <c r="I267" s="893"/>
      <c r="J267" s="893"/>
      <c r="K267" s="960"/>
      <c r="L267" s="960"/>
      <c r="M267" s="960"/>
      <c r="N267" s="963"/>
      <c r="O267" s="963"/>
      <c r="P267" s="963"/>
      <c r="Q267" s="963"/>
      <c r="R267" s="963"/>
      <c r="S267" s="963"/>
      <c r="T267" s="963"/>
      <c r="U267" s="963"/>
      <c r="V267" s="963"/>
      <c r="W267" s="963"/>
      <c r="X267" s="963"/>
      <c r="Y267" s="963"/>
      <c r="Z267" s="963"/>
    </row>
    <row r="268" spans="1:26" ht="46.5" hidden="1" customHeight="1">
      <c r="A268" s="1222" t="s">
        <v>865</v>
      </c>
      <c r="B268" s="161" t="s">
        <v>866</v>
      </c>
      <c r="C268" s="963"/>
      <c r="D268" s="780"/>
      <c r="E268" s="780"/>
      <c r="F268" s="963"/>
      <c r="G268" s="1061"/>
      <c r="H268" s="960"/>
      <c r="I268" s="960"/>
      <c r="J268" s="960"/>
      <c r="K268" s="960"/>
      <c r="L268" s="960"/>
      <c r="M268" s="960"/>
      <c r="N268" s="963"/>
      <c r="O268" s="963"/>
      <c r="P268" s="963"/>
      <c r="Q268" s="963"/>
      <c r="R268" s="963"/>
      <c r="S268" s="963"/>
      <c r="T268" s="963"/>
      <c r="U268" s="963"/>
      <c r="V268" s="963"/>
      <c r="W268" s="963"/>
      <c r="X268" s="963"/>
      <c r="Y268" s="963"/>
      <c r="Z268" s="963"/>
    </row>
    <row r="269" spans="1:26" ht="34">
      <c r="A269" s="815" t="s">
        <v>2118</v>
      </c>
      <c r="B269" s="161" t="s">
        <v>868</v>
      </c>
      <c r="C269" s="475" t="s">
        <v>869</v>
      </c>
      <c r="D269" s="696">
        <v>2</v>
      </c>
      <c r="E269" s="696" t="s">
        <v>469</v>
      </c>
      <c r="F269" s="471" t="s">
        <v>6073</v>
      </c>
      <c r="G269" s="1061"/>
      <c r="H269" s="893"/>
      <c r="I269" s="893"/>
      <c r="J269" s="893"/>
      <c r="K269" s="960"/>
      <c r="L269" s="960"/>
      <c r="M269" s="960"/>
      <c r="N269" s="963"/>
      <c r="O269" s="963"/>
      <c r="P269" s="963"/>
      <c r="Q269" s="963"/>
      <c r="R269" s="963"/>
      <c r="S269" s="963"/>
      <c r="T269" s="963"/>
      <c r="U269" s="963"/>
      <c r="V269" s="963"/>
      <c r="W269" s="963"/>
      <c r="X269" s="963"/>
      <c r="Y269" s="963"/>
      <c r="Z269" s="963"/>
    </row>
    <row r="270" spans="1:26" ht="16">
      <c r="A270" s="815"/>
      <c r="B270" s="161"/>
      <c r="C270" s="769" t="s">
        <v>871</v>
      </c>
      <c r="D270" s="696">
        <v>2</v>
      </c>
      <c r="E270" s="736" t="s">
        <v>469</v>
      </c>
      <c r="F270" s="1056"/>
      <c r="G270" s="1061"/>
      <c r="H270" s="893"/>
      <c r="I270" s="893"/>
      <c r="J270" s="893"/>
      <c r="K270" s="960"/>
      <c r="L270" s="960"/>
      <c r="M270" s="960"/>
      <c r="N270" s="963"/>
      <c r="O270" s="963"/>
      <c r="P270" s="963"/>
      <c r="Q270" s="963"/>
      <c r="R270" s="963"/>
      <c r="S270" s="963"/>
      <c r="T270" s="963"/>
      <c r="U270" s="963"/>
      <c r="V270" s="963"/>
      <c r="W270" s="963"/>
      <c r="X270" s="963"/>
      <c r="Y270" s="963"/>
      <c r="Z270" s="963"/>
    </row>
    <row r="271" spans="1:26" ht="48">
      <c r="A271" s="815" t="s">
        <v>2122</v>
      </c>
      <c r="B271" s="161" t="s">
        <v>873</v>
      </c>
      <c r="C271" s="735" t="s">
        <v>3335</v>
      </c>
      <c r="D271" s="696">
        <v>2</v>
      </c>
      <c r="E271" s="736" t="s">
        <v>504</v>
      </c>
      <c r="F271" s="735" t="s">
        <v>6891</v>
      </c>
      <c r="G271" s="1061"/>
      <c r="H271" s="893"/>
      <c r="I271" s="893"/>
      <c r="J271" s="893"/>
      <c r="K271" s="960"/>
      <c r="L271" s="960"/>
      <c r="M271" s="960"/>
      <c r="N271" s="963"/>
      <c r="O271" s="963"/>
      <c r="P271" s="963"/>
      <c r="Q271" s="963"/>
      <c r="R271" s="963"/>
      <c r="S271" s="963"/>
      <c r="T271" s="963"/>
      <c r="U271" s="963"/>
      <c r="V271" s="963"/>
      <c r="W271" s="963"/>
      <c r="X271" s="963"/>
      <c r="Y271" s="963"/>
      <c r="Z271" s="963"/>
    </row>
    <row r="272" spans="1:26" ht="16">
      <c r="A272" s="815"/>
      <c r="B272" s="161"/>
      <c r="C272" s="1021" t="s">
        <v>4770</v>
      </c>
      <c r="D272" s="696">
        <v>2</v>
      </c>
      <c r="E272" s="736" t="s">
        <v>504</v>
      </c>
      <c r="F272" s="1056"/>
      <c r="G272" s="1061"/>
      <c r="H272" s="893"/>
      <c r="I272" s="893"/>
      <c r="J272" s="893"/>
      <c r="K272" s="960"/>
      <c r="L272" s="960"/>
      <c r="M272" s="960"/>
      <c r="N272" s="963"/>
      <c r="O272" s="963"/>
      <c r="P272" s="963"/>
      <c r="Q272" s="963"/>
      <c r="R272" s="963"/>
      <c r="S272" s="963"/>
      <c r="T272" s="963"/>
      <c r="U272" s="963"/>
      <c r="V272" s="963"/>
      <c r="W272" s="963"/>
      <c r="X272" s="963"/>
      <c r="Y272" s="963"/>
      <c r="Z272" s="963"/>
    </row>
    <row r="273" spans="1:26" ht="32">
      <c r="A273" s="815"/>
      <c r="B273" s="161"/>
      <c r="C273" s="1062" t="s">
        <v>876</v>
      </c>
      <c r="D273" s="696">
        <v>2</v>
      </c>
      <c r="E273" s="736" t="s">
        <v>877</v>
      </c>
      <c r="F273" s="735" t="s">
        <v>6892</v>
      </c>
      <c r="G273" s="1061"/>
      <c r="H273" s="893"/>
      <c r="I273" s="893"/>
      <c r="J273" s="893"/>
      <c r="K273" s="960"/>
      <c r="L273" s="960"/>
      <c r="M273" s="960"/>
      <c r="N273" s="963"/>
      <c r="O273" s="963"/>
      <c r="P273" s="963"/>
      <c r="Q273" s="963"/>
      <c r="R273" s="963"/>
      <c r="S273" s="963"/>
      <c r="T273" s="963"/>
      <c r="U273" s="963"/>
      <c r="V273" s="963"/>
      <c r="W273" s="963"/>
      <c r="X273" s="963"/>
      <c r="Y273" s="963"/>
      <c r="Z273" s="963"/>
    </row>
    <row r="274" spans="1:26" ht="48">
      <c r="A274" s="815" t="s">
        <v>2128</v>
      </c>
      <c r="B274" s="161" t="s">
        <v>880</v>
      </c>
      <c r="C274" s="735" t="s">
        <v>2780</v>
      </c>
      <c r="D274" s="696">
        <v>2</v>
      </c>
      <c r="E274" s="3" t="s">
        <v>599</v>
      </c>
      <c r="F274" s="735" t="s">
        <v>5774</v>
      </c>
      <c r="G274" s="1061"/>
      <c r="H274" s="893"/>
      <c r="I274" s="893"/>
      <c r="J274" s="893"/>
      <c r="K274" s="960"/>
      <c r="L274" s="960"/>
      <c r="M274" s="960"/>
      <c r="N274" s="963"/>
      <c r="O274" s="963"/>
      <c r="P274" s="963"/>
      <c r="Q274" s="963"/>
      <c r="R274" s="963"/>
      <c r="S274" s="963"/>
      <c r="T274" s="963"/>
      <c r="U274" s="963"/>
      <c r="V274" s="963"/>
      <c r="W274" s="963"/>
      <c r="X274" s="963"/>
      <c r="Y274" s="963"/>
      <c r="Z274" s="963"/>
    </row>
    <row r="275" spans="1:26" ht="32">
      <c r="A275" s="815"/>
      <c r="B275" s="161"/>
      <c r="C275" s="735" t="s">
        <v>2130</v>
      </c>
      <c r="D275" s="696">
        <v>2</v>
      </c>
      <c r="E275" s="736" t="s">
        <v>611</v>
      </c>
      <c r="F275" s="735" t="s">
        <v>6410</v>
      </c>
      <c r="G275" s="1061"/>
      <c r="H275" s="893"/>
      <c r="I275" s="893"/>
      <c r="J275" s="893"/>
      <c r="K275" s="960"/>
      <c r="L275" s="960"/>
      <c r="M275" s="960"/>
      <c r="N275" s="963"/>
      <c r="O275" s="963"/>
      <c r="P275" s="963"/>
      <c r="Q275" s="963"/>
      <c r="R275" s="963"/>
      <c r="S275" s="963"/>
      <c r="T275" s="963"/>
      <c r="U275" s="963"/>
      <c r="V275" s="963"/>
      <c r="W275" s="963"/>
      <c r="X275" s="963"/>
      <c r="Y275" s="963"/>
      <c r="Z275" s="963"/>
    </row>
    <row r="276" spans="1:26" ht="32">
      <c r="A276" s="815" t="s">
        <v>2132</v>
      </c>
      <c r="B276" s="735" t="s">
        <v>888</v>
      </c>
      <c r="C276" s="735" t="s">
        <v>6411</v>
      </c>
      <c r="D276" s="696">
        <v>2</v>
      </c>
      <c r="E276" s="736" t="s">
        <v>599</v>
      </c>
      <c r="F276" s="1056"/>
      <c r="G276" s="1061"/>
      <c r="H276" s="893"/>
      <c r="I276" s="893"/>
      <c r="J276" s="893"/>
      <c r="K276" s="960"/>
      <c r="L276" s="960"/>
      <c r="M276" s="960"/>
      <c r="N276" s="963"/>
      <c r="O276" s="963"/>
      <c r="P276" s="963"/>
      <c r="Q276" s="963"/>
      <c r="R276" s="963"/>
      <c r="S276" s="963"/>
      <c r="T276" s="963"/>
      <c r="U276" s="963"/>
      <c r="V276" s="963"/>
      <c r="W276" s="963"/>
      <c r="X276" s="963"/>
      <c r="Y276" s="963"/>
      <c r="Z276" s="963"/>
    </row>
    <row r="277" spans="1:26" ht="16">
      <c r="A277" s="815"/>
      <c r="B277" s="735"/>
      <c r="C277" s="735" t="s">
        <v>892</v>
      </c>
      <c r="D277" s="696">
        <v>2</v>
      </c>
      <c r="E277" s="736" t="s">
        <v>891</v>
      </c>
      <c r="F277" s="1056" t="s">
        <v>6672</v>
      </c>
      <c r="G277" s="1061"/>
      <c r="H277" s="893"/>
      <c r="I277" s="893"/>
      <c r="J277" s="893"/>
      <c r="K277" s="960"/>
      <c r="L277" s="960"/>
      <c r="M277" s="960"/>
      <c r="N277" s="963"/>
      <c r="O277" s="963"/>
      <c r="P277" s="963"/>
      <c r="Q277" s="963"/>
      <c r="R277" s="963"/>
      <c r="S277" s="963"/>
      <c r="T277" s="963"/>
      <c r="U277" s="963"/>
      <c r="V277" s="963"/>
      <c r="W277" s="963"/>
      <c r="X277" s="963"/>
      <c r="Y277" s="963"/>
      <c r="Z277" s="963"/>
    </row>
    <row r="278" spans="1:26" ht="48">
      <c r="A278" s="815" t="s">
        <v>2135</v>
      </c>
      <c r="B278" s="161" t="s">
        <v>895</v>
      </c>
      <c r="C278" s="769" t="s">
        <v>6414</v>
      </c>
      <c r="D278" s="696">
        <v>2</v>
      </c>
      <c r="E278" s="736" t="s">
        <v>504</v>
      </c>
      <c r="F278" s="735" t="s">
        <v>6415</v>
      </c>
      <c r="G278" s="1061"/>
      <c r="H278" s="893"/>
      <c r="I278" s="893"/>
      <c r="J278" s="893"/>
      <c r="K278" s="960"/>
      <c r="L278" s="960"/>
      <c r="M278" s="960"/>
      <c r="N278" s="963"/>
      <c r="O278" s="963"/>
      <c r="P278" s="963"/>
      <c r="Q278" s="963"/>
      <c r="R278" s="963"/>
      <c r="S278" s="963"/>
      <c r="T278" s="963"/>
      <c r="U278" s="963"/>
      <c r="V278" s="963"/>
      <c r="W278" s="963"/>
      <c r="X278" s="963"/>
      <c r="Y278" s="963"/>
      <c r="Z278" s="963"/>
    </row>
    <row r="279" spans="1:26" ht="48">
      <c r="A279" s="815" t="s">
        <v>2140</v>
      </c>
      <c r="B279" s="467" t="s">
        <v>899</v>
      </c>
      <c r="C279" s="735" t="s">
        <v>6673</v>
      </c>
      <c r="D279" s="696">
        <v>2</v>
      </c>
      <c r="E279" s="736" t="s">
        <v>506</v>
      </c>
      <c r="F279" s="769" t="s">
        <v>6893</v>
      </c>
      <c r="G279" s="1061"/>
      <c r="H279" s="893"/>
      <c r="I279" s="893"/>
      <c r="J279" s="893"/>
      <c r="K279" s="960"/>
      <c r="L279" s="960"/>
      <c r="M279" s="960"/>
      <c r="N279" s="963"/>
      <c r="O279" s="963"/>
      <c r="P279" s="963"/>
      <c r="Q279" s="963"/>
      <c r="R279" s="963"/>
      <c r="S279" s="963"/>
      <c r="T279" s="963"/>
      <c r="U279" s="963"/>
      <c r="V279" s="963"/>
      <c r="W279" s="963"/>
      <c r="X279" s="963"/>
      <c r="Y279" s="963"/>
      <c r="Z279" s="963"/>
    </row>
    <row r="280" spans="1:26" ht="19">
      <c r="A280" s="821" t="s">
        <v>234</v>
      </c>
      <c r="B280" s="1606" t="s">
        <v>86</v>
      </c>
      <c r="C280" s="1570"/>
      <c r="D280" s="1570"/>
      <c r="E280" s="1570"/>
      <c r="F280" s="1570"/>
      <c r="G280" s="1573"/>
      <c r="H280" s="816"/>
      <c r="I280" s="893">
        <f>SUM(D281:D290)</f>
        <v>20</v>
      </c>
      <c r="J280" s="893">
        <f>COUNT(D281:D290)*2</f>
        <v>20</v>
      </c>
      <c r="K280" s="960"/>
      <c r="L280" s="960"/>
      <c r="M280" s="960"/>
      <c r="N280" s="963"/>
      <c r="O280" s="963"/>
      <c r="P280" s="963"/>
      <c r="Q280" s="963"/>
      <c r="R280" s="963"/>
      <c r="S280" s="963"/>
      <c r="T280" s="963"/>
      <c r="U280" s="963"/>
      <c r="V280" s="963"/>
      <c r="W280" s="963"/>
      <c r="X280" s="963"/>
      <c r="Y280" s="963"/>
      <c r="Z280" s="963"/>
    </row>
    <row r="281" spans="1:26" ht="34">
      <c r="A281" s="815" t="s">
        <v>2142</v>
      </c>
      <c r="B281" s="467" t="s">
        <v>902</v>
      </c>
      <c r="C281" s="476" t="s">
        <v>3345</v>
      </c>
      <c r="D281" s="696">
        <v>2</v>
      </c>
      <c r="E281" s="696" t="s">
        <v>469</v>
      </c>
      <c r="F281" s="963"/>
      <c r="G281" s="1061"/>
      <c r="H281" s="893"/>
      <c r="I281" s="893"/>
      <c r="J281" s="893"/>
      <c r="K281" s="960"/>
      <c r="L281" s="960"/>
      <c r="M281" s="960"/>
      <c r="N281" s="963"/>
      <c r="O281" s="963"/>
      <c r="P281" s="963"/>
      <c r="Q281" s="963"/>
      <c r="R281" s="963"/>
      <c r="S281" s="963"/>
      <c r="T281" s="963"/>
      <c r="U281" s="963"/>
      <c r="V281" s="963"/>
      <c r="W281" s="963"/>
      <c r="X281" s="963"/>
      <c r="Y281" s="963"/>
      <c r="Z281" s="963"/>
    </row>
    <row r="282" spans="1:26" ht="16">
      <c r="A282" s="815"/>
      <c r="B282" s="467"/>
      <c r="C282" s="1047" t="s">
        <v>3346</v>
      </c>
      <c r="D282" s="696">
        <v>2</v>
      </c>
      <c r="E282" s="736" t="s">
        <v>469</v>
      </c>
      <c r="F282" s="735" t="s">
        <v>6894</v>
      </c>
      <c r="G282" s="1061"/>
      <c r="H282" s="893"/>
      <c r="I282" s="893"/>
      <c r="J282" s="893"/>
      <c r="K282" s="960"/>
      <c r="L282" s="960"/>
      <c r="M282" s="960"/>
      <c r="N282" s="963"/>
      <c r="O282" s="963"/>
      <c r="P282" s="963"/>
      <c r="Q282" s="963"/>
      <c r="R282" s="963"/>
      <c r="S282" s="963"/>
      <c r="T282" s="963"/>
      <c r="U282" s="963"/>
      <c r="V282" s="963"/>
      <c r="W282" s="963"/>
      <c r="X282" s="963"/>
      <c r="Y282" s="963"/>
      <c r="Z282" s="963"/>
    </row>
    <row r="283" spans="1:26" ht="34">
      <c r="A283" s="815" t="s">
        <v>2147</v>
      </c>
      <c r="B283" s="467" t="s">
        <v>907</v>
      </c>
      <c r="C283" s="475" t="s">
        <v>3348</v>
      </c>
      <c r="D283" s="696">
        <v>2</v>
      </c>
      <c r="E283" s="696" t="s">
        <v>535</v>
      </c>
      <c r="F283" s="1052"/>
      <c r="G283" s="1061"/>
      <c r="H283" s="893"/>
      <c r="I283" s="893"/>
      <c r="J283" s="893"/>
      <c r="K283" s="960"/>
      <c r="L283" s="960"/>
      <c r="M283" s="960"/>
      <c r="N283" s="963"/>
      <c r="O283" s="963"/>
      <c r="P283" s="963"/>
      <c r="Q283" s="963"/>
      <c r="R283" s="963"/>
      <c r="S283" s="963"/>
      <c r="T283" s="963"/>
      <c r="U283" s="963"/>
      <c r="V283" s="963"/>
      <c r="W283" s="963"/>
      <c r="X283" s="963"/>
      <c r="Y283" s="963"/>
      <c r="Z283" s="963"/>
    </row>
    <row r="284" spans="1:26" ht="32">
      <c r="A284" s="815"/>
      <c r="B284" s="467"/>
      <c r="C284" s="475" t="s">
        <v>3349</v>
      </c>
      <c r="D284" s="696">
        <v>2</v>
      </c>
      <c r="E284" s="696" t="s">
        <v>469</v>
      </c>
      <c r="F284" s="1052"/>
      <c r="G284" s="1061"/>
      <c r="H284" s="893"/>
      <c r="I284" s="893"/>
      <c r="J284" s="893"/>
      <c r="K284" s="960"/>
      <c r="L284" s="960"/>
      <c r="M284" s="960"/>
      <c r="N284" s="963"/>
      <c r="O284" s="963"/>
      <c r="P284" s="963"/>
      <c r="Q284" s="963"/>
      <c r="R284" s="963"/>
      <c r="S284" s="963"/>
      <c r="T284" s="963"/>
      <c r="U284" s="963"/>
      <c r="V284" s="963"/>
      <c r="W284" s="963"/>
      <c r="X284" s="963"/>
      <c r="Y284" s="963"/>
      <c r="Z284" s="963"/>
    </row>
    <row r="285" spans="1:26" ht="16">
      <c r="A285" s="815"/>
      <c r="B285" s="467"/>
      <c r="C285" s="475" t="s">
        <v>6895</v>
      </c>
      <c r="D285" s="696">
        <v>2</v>
      </c>
      <c r="E285" s="696" t="s">
        <v>506</v>
      </c>
      <c r="F285" s="1052"/>
      <c r="G285" s="1061"/>
      <c r="H285" s="893"/>
      <c r="I285" s="893"/>
      <c r="J285" s="893"/>
      <c r="K285" s="960"/>
      <c r="L285" s="960"/>
      <c r="M285" s="960"/>
      <c r="N285" s="963"/>
      <c r="O285" s="963"/>
      <c r="P285" s="963"/>
      <c r="Q285" s="963"/>
      <c r="R285" s="963"/>
      <c r="S285" s="963"/>
      <c r="T285" s="963"/>
      <c r="U285" s="963"/>
      <c r="V285" s="963"/>
      <c r="W285" s="963"/>
      <c r="X285" s="963"/>
      <c r="Y285" s="963"/>
      <c r="Z285" s="963"/>
    </row>
    <row r="286" spans="1:26" ht="34">
      <c r="A286" s="815" t="s">
        <v>909</v>
      </c>
      <c r="B286" s="467" t="s">
        <v>910</v>
      </c>
      <c r="C286" s="471" t="s">
        <v>911</v>
      </c>
      <c r="D286" s="696">
        <v>2</v>
      </c>
      <c r="E286" s="696" t="s">
        <v>912</v>
      </c>
      <c r="F286" s="471" t="s">
        <v>6896</v>
      </c>
      <c r="G286" s="1061"/>
      <c r="H286" s="893"/>
      <c r="I286" s="893"/>
      <c r="J286" s="893"/>
      <c r="K286" s="960"/>
      <c r="L286" s="960"/>
      <c r="M286" s="960"/>
      <c r="N286" s="963"/>
      <c r="O286" s="963"/>
      <c r="P286" s="963"/>
      <c r="Q286" s="963"/>
      <c r="R286" s="963"/>
      <c r="S286" s="963"/>
      <c r="T286" s="963"/>
      <c r="U286" s="963"/>
      <c r="V286" s="963"/>
      <c r="W286" s="963"/>
      <c r="X286" s="963"/>
      <c r="Y286" s="963"/>
      <c r="Z286" s="963"/>
    </row>
    <row r="287" spans="1:26" ht="32">
      <c r="A287" s="815"/>
      <c r="B287" s="467"/>
      <c r="C287" s="471" t="s">
        <v>914</v>
      </c>
      <c r="D287" s="696">
        <v>2</v>
      </c>
      <c r="E287" s="696" t="s">
        <v>387</v>
      </c>
      <c r="F287" s="471" t="s">
        <v>913</v>
      </c>
      <c r="G287" s="1061"/>
      <c r="H287" s="893"/>
      <c r="I287" s="893"/>
      <c r="J287" s="893"/>
      <c r="K287" s="960"/>
      <c r="L287" s="960"/>
      <c r="M287" s="960"/>
      <c r="N287" s="963"/>
      <c r="O287" s="963"/>
      <c r="P287" s="963"/>
      <c r="Q287" s="963"/>
      <c r="R287" s="963"/>
      <c r="S287" s="963"/>
      <c r="T287" s="963"/>
      <c r="U287" s="963"/>
      <c r="V287" s="963"/>
      <c r="W287" s="963"/>
      <c r="X287" s="963"/>
      <c r="Y287" s="963"/>
      <c r="Z287" s="963"/>
    </row>
    <row r="288" spans="1:26" ht="34">
      <c r="A288" s="815" t="s">
        <v>2153</v>
      </c>
      <c r="B288" s="467" t="s">
        <v>916</v>
      </c>
      <c r="C288" s="475" t="s">
        <v>6897</v>
      </c>
      <c r="D288" s="696">
        <v>2</v>
      </c>
      <c r="E288" s="780" t="s">
        <v>891</v>
      </c>
      <c r="F288" s="1052"/>
      <c r="G288" s="1061"/>
      <c r="H288" s="893"/>
      <c r="I288" s="893"/>
      <c r="J288" s="893"/>
      <c r="K288" s="960"/>
      <c r="L288" s="960"/>
      <c r="M288" s="960"/>
      <c r="N288" s="963"/>
      <c r="O288" s="963"/>
      <c r="P288" s="963"/>
      <c r="Q288" s="963"/>
      <c r="R288" s="963"/>
      <c r="S288" s="963"/>
      <c r="T288" s="963"/>
      <c r="U288" s="963"/>
      <c r="V288" s="963"/>
      <c r="W288" s="963"/>
      <c r="X288" s="963"/>
      <c r="Y288" s="963"/>
      <c r="Z288" s="963"/>
    </row>
    <row r="289" spans="1:26" ht="32">
      <c r="A289" s="815"/>
      <c r="B289" s="161"/>
      <c r="C289" s="769" t="s">
        <v>6683</v>
      </c>
      <c r="D289" s="696">
        <v>2</v>
      </c>
      <c r="E289" s="736" t="s">
        <v>469</v>
      </c>
      <c r="F289" s="735" t="s">
        <v>6684</v>
      </c>
      <c r="G289" s="1061"/>
      <c r="H289" s="893"/>
      <c r="I289" s="893"/>
      <c r="J289" s="893"/>
      <c r="K289" s="960"/>
      <c r="L289" s="960"/>
      <c r="M289" s="960"/>
      <c r="N289" s="963"/>
      <c r="O289" s="963"/>
      <c r="P289" s="963"/>
      <c r="Q289" s="963"/>
      <c r="R289" s="963"/>
      <c r="S289" s="963"/>
      <c r="T289" s="963"/>
      <c r="U289" s="963"/>
      <c r="V289" s="963"/>
      <c r="W289" s="963"/>
      <c r="X289" s="963"/>
      <c r="Y289" s="963"/>
      <c r="Z289" s="963"/>
    </row>
    <row r="290" spans="1:26" ht="32">
      <c r="A290" s="815" t="s">
        <v>920</v>
      </c>
      <c r="B290" s="735" t="s">
        <v>921</v>
      </c>
      <c r="C290" s="735" t="s">
        <v>5797</v>
      </c>
      <c r="D290" s="696">
        <v>2</v>
      </c>
      <c r="E290" s="736" t="s">
        <v>549</v>
      </c>
      <c r="F290" s="1056"/>
      <c r="G290" s="1061"/>
      <c r="H290" s="893"/>
      <c r="I290" s="893"/>
      <c r="J290" s="893"/>
      <c r="K290" s="960"/>
      <c r="L290" s="960"/>
      <c r="M290" s="960"/>
      <c r="N290" s="963"/>
      <c r="O290" s="963"/>
      <c r="P290" s="963"/>
      <c r="Q290" s="963"/>
      <c r="R290" s="963"/>
      <c r="S290" s="963"/>
      <c r="T290" s="963"/>
      <c r="U290" s="963"/>
      <c r="V290" s="963"/>
      <c r="W290" s="963"/>
      <c r="X290" s="963"/>
      <c r="Y290" s="963"/>
      <c r="Z290" s="963"/>
    </row>
    <row r="291" spans="1:26" ht="19">
      <c r="A291" s="821" t="s">
        <v>235</v>
      </c>
      <c r="B291" s="1606" t="s">
        <v>88</v>
      </c>
      <c r="C291" s="1570"/>
      <c r="D291" s="1570"/>
      <c r="E291" s="1570"/>
      <c r="F291" s="1570"/>
      <c r="G291" s="1573"/>
      <c r="H291" s="816"/>
      <c r="I291" s="893">
        <f>SUM(D292:D302)</f>
        <v>20</v>
      </c>
      <c r="J291" s="893">
        <f>COUNT(D292:D302)*2</f>
        <v>20</v>
      </c>
      <c r="K291" s="960"/>
      <c r="L291" s="960"/>
      <c r="M291" s="960"/>
      <c r="N291" s="963"/>
      <c r="O291" s="963"/>
      <c r="P291" s="963"/>
      <c r="Q291" s="963"/>
      <c r="R291" s="963"/>
      <c r="S291" s="963"/>
      <c r="T291" s="963"/>
      <c r="U291" s="963"/>
      <c r="V291" s="963"/>
      <c r="W291" s="963"/>
      <c r="X291" s="963"/>
      <c r="Y291" s="963"/>
      <c r="Z291" s="963"/>
    </row>
    <row r="292" spans="1:26" ht="34">
      <c r="A292" s="815" t="s">
        <v>923</v>
      </c>
      <c r="B292" s="161" t="s">
        <v>924</v>
      </c>
      <c r="C292" s="475" t="s">
        <v>925</v>
      </c>
      <c r="D292" s="696">
        <v>2</v>
      </c>
      <c r="E292" s="696" t="s">
        <v>469</v>
      </c>
      <c r="F292" s="1052"/>
      <c r="G292" s="1061"/>
      <c r="H292" s="893"/>
      <c r="I292" s="893"/>
      <c r="J292" s="893"/>
      <c r="K292" s="960"/>
      <c r="L292" s="960"/>
      <c r="M292" s="960"/>
      <c r="N292" s="963"/>
      <c r="O292" s="963"/>
      <c r="P292" s="963"/>
      <c r="Q292" s="963"/>
      <c r="R292" s="963"/>
      <c r="S292" s="963"/>
      <c r="T292" s="963"/>
      <c r="U292" s="963"/>
      <c r="V292" s="963"/>
      <c r="W292" s="963"/>
      <c r="X292" s="963"/>
      <c r="Y292" s="963"/>
      <c r="Z292" s="963"/>
    </row>
    <row r="293" spans="1:26" ht="16">
      <c r="A293" s="815"/>
      <c r="B293" s="161"/>
      <c r="C293" s="475" t="s">
        <v>926</v>
      </c>
      <c r="D293" s="696">
        <v>2</v>
      </c>
      <c r="E293" s="696" t="s">
        <v>469</v>
      </c>
      <c r="F293" s="1052"/>
      <c r="G293" s="1061"/>
      <c r="H293" s="893"/>
      <c r="I293" s="893"/>
      <c r="J293" s="893"/>
      <c r="K293" s="960"/>
      <c r="L293" s="960"/>
      <c r="M293" s="960"/>
      <c r="N293" s="963"/>
      <c r="O293" s="963"/>
      <c r="P293" s="963"/>
      <c r="Q293" s="963"/>
      <c r="R293" s="963"/>
      <c r="S293" s="963"/>
      <c r="T293" s="963"/>
      <c r="U293" s="963"/>
      <c r="V293" s="963"/>
      <c r="W293" s="963"/>
      <c r="X293" s="963"/>
      <c r="Y293" s="963"/>
      <c r="Z293" s="963"/>
    </row>
    <row r="294" spans="1:26" ht="32">
      <c r="A294" s="815" t="s">
        <v>2155</v>
      </c>
      <c r="B294" s="467" t="s">
        <v>928</v>
      </c>
      <c r="C294" s="475" t="s">
        <v>929</v>
      </c>
      <c r="D294" s="696">
        <v>2</v>
      </c>
      <c r="E294" s="696" t="s">
        <v>469</v>
      </c>
      <c r="F294" s="475" t="s">
        <v>930</v>
      </c>
      <c r="G294" s="1061"/>
      <c r="H294" s="893"/>
      <c r="I294" s="893"/>
      <c r="J294" s="893"/>
      <c r="K294" s="960"/>
      <c r="L294" s="960"/>
      <c r="M294" s="960"/>
      <c r="N294" s="963"/>
      <c r="O294" s="963"/>
      <c r="P294" s="963"/>
      <c r="Q294" s="963"/>
      <c r="R294" s="963"/>
      <c r="S294" s="963"/>
      <c r="T294" s="963"/>
      <c r="U294" s="963"/>
      <c r="V294" s="963"/>
      <c r="W294" s="963"/>
      <c r="X294" s="963"/>
      <c r="Y294" s="963"/>
      <c r="Z294" s="963"/>
    </row>
    <row r="295" spans="1:26" ht="16">
      <c r="A295" s="815"/>
      <c r="B295" s="467"/>
      <c r="C295" s="471" t="s">
        <v>931</v>
      </c>
      <c r="D295" s="696">
        <v>2</v>
      </c>
      <c r="E295" s="696" t="s">
        <v>469</v>
      </c>
      <c r="F295" s="471"/>
      <c r="G295" s="1061"/>
      <c r="H295" s="893"/>
      <c r="I295" s="893"/>
      <c r="J295" s="893"/>
      <c r="K295" s="960"/>
      <c r="L295" s="960"/>
      <c r="M295" s="960"/>
      <c r="N295" s="963"/>
      <c r="O295" s="963"/>
      <c r="P295" s="963"/>
      <c r="Q295" s="963"/>
      <c r="R295" s="963"/>
      <c r="S295" s="963"/>
      <c r="T295" s="963"/>
      <c r="U295" s="963"/>
      <c r="V295" s="963"/>
      <c r="W295" s="963"/>
      <c r="X295" s="963"/>
      <c r="Y295" s="963"/>
      <c r="Z295" s="963"/>
    </row>
    <row r="296" spans="1:26" ht="32">
      <c r="A296" s="815"/>
      <c r="B296" s="467"/>
      <c r="C296" s="471" t="s">
        <v>932</v>
      </c>
      <c r="D296" s="696">
        <v>2</v>
      </c>
      <c r="E296" s="696" t="s">
        <v>469</v>
      </c>
      <c r="F296" s="471"/>
      <c r="G296" s="1061"/>
      <c r="H296" s="893"/>
      <c r="I296" s="893"/>
      <c r="J296" s="893"/>
      <c r="K296" s="960"/>
      <c r="L296" s="960"/>
      <c r="M296" s="960"/>
      <c r="N296" s="963"/>
      <c r="O296" s="963"/>
      <c r="P296" s="963"/>
      <c r="Q296" s="963"/>
      <c r="R296" s="963"/>
      <c r="S296" s="963"/>
      <c r="T296" s="963"/>
      <c r="U296" s="963"/>
      <c r="V296" s="963"/>
      <c r="W296" s="963"/>
      <c r="X296" s="963"/>
      <c r="Y296" s="963"/>
      <c r="Z296" s="963"/>
    </row>
    <row r="297" spans="1:26" ht="32">
      <c r="A297" s="815" t="s">
        <v>2156</v>
      </c>
      <c r="B297" s="467" t="s">
        <v>934</v>
      </c>
      <c r="C297" s="1063" t="s">
        <v>935</v>
      </c>
      <c r="D297" s="696">
        <v>2</v>
      </c>
      <c r="E297" s="696" t="s">
        <v>469</v>
      </c>
      <c r="F297" s="1052"/>
      <c r="G297" s="1061"/>
      <c r="H297" s="893"/>
      <c r="I297" s="893"/>
      <c r="J297" s="893"/>
      <c r="K297" s="960"/>
      <c r="L297" s="960"/>
      <c r="M297" s="960"/>
      <c r="N297" s="963"/>
      <c r="O297" s="963"/>
      <c r="P297" s="963"/>
      <c r="Q297" s="963"/>
      <c r="R297" s="963"/>
      <c r="S297" s="963"/>
      <c r="T297" s="963"/>
      <c r="U297" s="963"/>
      <c r="V297" s="963"/>
      <c r="W297" s="963"/>
      <c r="X297" s="963"/>
      <c r="Y297" s="963"/>
      <c r="Z297" s="963"/>
    </row>
    <row r="298" spans="1:26" ht="16">
      <c r="A298" s="815"/>
      <c r="B298" s="467"/>
      <c r="C298" s="475" t="s">
        <v>936</v>
      </c>
      <c r="D298" s="696">
        <v>2</v>
      </c>
      <c r="E298" s="696" t="s">
        <v>469</v>
      </c>
      <c r="F298" s="1052"/>
      <c r="G298" s="1061"/>
      <c r="H298" s="893"/>
      <c r="I298" s="893"/>
      <c r="J298" s="893"/>
      <c r="K298" s="960"/>
      <c r="L298" s="960"/>
      <c r="M298" s="960"/>
      <c r="N298" s="963"/>
      <c r="O298" s="963"/>
      <c r="P298" s="963"/>
      <c r="Q298" s="963"/>
      <c r="R298" s="963"/>
      <c r="S298" s="963"/>
      <c r="T298" s="963"/>
      <c r="U298" s="963"/>
      <c r="V298" s="963"/>
      <c r="W298" s="963"/>
      <c r="X298" s="963"/>
      <c r="Y298" s="963"/>
      <c r="Z298" s="963"/>
    </row>
    <row r="299" spans="1:26" ht="16">
      <c r="A299" s="815"/>
      <c r="B299" s="161"/>
      <c r="C299" s="475" t="s">
        <v>937</v>
      </c>
      <c r="D299" s="696">
        <v>2</v>
      </c>
      <c r="E299" s="696" t="s">
        <v>469</v>
      </c>
      <c r="F299" s="1052" t="s">
        <v>938</v>
      </c>
      <c r="G299" s="1061"/>
      <c r="H299" s="893"/>
      <c r="I299" s="893"/>
      <c r="J299" s="893"/>
      <c r="K299" s="960"/>
      <c r="L299" s="960"/>
      <c r="M299" s="960"/>
      <c r="N299" s="963"/>
      <c r="O299" s="963"/>
      <c r="P299" s="963"/>
      <c r="Q299" s="963"/>
      <c r="R299" s="963"/>
      <c r="S299" s="963"/>
      <c r="T299" s="963"/>
      <c r="U299" s="963"/>
      <c r="V299" s="963"/>
      <c r="W299" s="963"/>
      <c r="X299" s="963"/>
      <c r="Y299" s="963"/>
      <c r="Z299" s="963"/>
    </row>
    <row r="300" spans="1:26" ht="30.75" hidden="1" customHeight="1">
      <c r="A300" s="310" t="s">
        <v>939</v>
      </c>
      <c r="B300" s="122" t="s">
        <v>940</v>
      </c>
      <c r="C300" s="106"/>
      <c r="D300" s="141"/>
      <c r="E300" s="141"/>
      <c r="F300" s="141"/>
      <c r="G300" s="141"/>
      <c r="H300" s="106"/>
      <c r="I300" s="105"/>
      <c r="J300" s="105"/>
      <c r="K300" s="106"/>
      <c r="L300" s="106"/>
      <c r="M300" s="106"/>
      <c r="N300" s="106"/>
      <c r="O300" s="106"/>
      <c r="P300" s="106"/>
      <c r="Q300" s="106"/>
      <c r="R300" s="106"/>
      <c r="S300" s="106"/>
      <c r="T300" s="106"/>
      <c r="U300" s="106"/>
      <c r="V300" s="106"/>
      <c r="W300" s="106"/>
      <c r="X300" s="106"/>
      <c r="Y300" s="106"/>
      <c r="Z300" s="106"/>
    </row>
    <row r="301" spans="1:26" ht="34">
      <c r="A301" s="815" t="s">
        <v>2157</v>
      </c>
      <c r="B301" s="467" t="s">
        <v>942</v>
      </c>
      <c r="C301" s="475" t="s">
        <v>3354</v>
      </c>
      <c r="D301" s="696">
        <v>2</v>
      </c>
      <c r="E301" s="696" t="s">
        <v>469</v>
      </c>
      <c r="F301" s="1052"/>
      <c r="G301" s="1061"/>
      <c r="H301" s="893"/>
      <c r="I301" s="893"/>
      <c r="J301" s="893"/>
      <c r="K301" s="960"/>
      <c r="L301" s="960"/>
      <c r="M301" s="960"/>
      <c r="N301" s="963"/>
      <c r="O301" s="963"/>
      <c r="P301" s="963"/>
      <c r="Q301" s="963"/>
      <c r="R301" s="963"/>
      <c r="S301" s="963"/>
      <c r="T301" s="963"/>
      <c r="U301" s="963"/>
      <c r="V301" s="963"/>
      <c r="W301" s="963"/>
      <c r="X301" s="963"/>
      <c r="Y301" s="963"/>
      <c r="Z301" s="963"/>
    </row>
    <row r="302" spans="1:26" ht="34">
      <c r="A302" s="815" t="s">
        <v>944</v>
      </c>
      <c r="B302" s="467" t="s">
        <v>945</v>
      </c>
      <c r="C302" s="475" t="s">
        <v>946</v>
      </c>
      <c r="D302" s="696">
        <v>2</v>
      </c>
      <c r="E302" s="696" t="s">
        <v>469</v>
      </c>
      <c r="F302" s="1052"/>
      <c r="G302" s="1061"/>
      <c r="H302" s="893"/>
      <c r="I302" s="893"/>
      <c r="J302" s="893"/>
      <c r="K302" s="960"/>
      <c r="L302" s="960"/>
      <c r="M302" s="960"/>
      <c r="N302" s="963"/>
      <c r="O302" s="963"/>
      <c r="P302" s="963"/>
      <c r="Q302" s="963"/>
      <c r="R302" s="963"/>
      <c r="S302" s="963"/>
      <c r="T302" s="963"/>
      <c r="U302" s="963"/>
      <c r="V302" s="963"/>
      <c r="W302" s="963"/>
      <c r="X302" s="963"/>
      <c r="Y302" s="963"/>
      <c r="Z302" s="963"/>
    </row>
    <row r="303" spans="1:26" ht="19">
      <c r="A303" s="821" t="s">
        <v>236</v>
      </c>
      <c r="B303" s="1606" t="s">
        <v>90</v>
      </c>
      <c r="C303" s="1570"/>
      <c r="D303" s="1570"/>
      <c r="E303" s="1570"/>
      <c r="F303" s="1570"/>
      <c r="G303" s="1573"/>
      <c r="H303" s="816"/>
      <c r="I303" s="893">
        <f>SUM(D304:D306)</f>
        <v>4</v>
      </c>
      <c r="J303" s="893">
        <f>COUNT(D304:D306)*2</f>
        <v>4</v>
      </c>
      <c r="K303" s="960"/>
      <c r="L303" s="960"/>
      <c r="M303" s="960"/>
      <c r="N303" s="963"/>
      <c r="O303" s="963"/>
      <c r="P303" s="963"/>
      <c r="Q303" s="963"/>
      <c r="R303" s="963"/>
      <c r="S303" s="963"/>
      <c r="T303" s="963"/>
      <c r="U303" s="963"/>
      <c r="V303" s="963"/>
      <c r="W303" s="963"/>
      <c r="X303" s="963"/>
      <c r="Y303" s="963"/>
      <c r="Z303" s="963"/>
    </row>
    <row r="304" spans="1:26" ht="51">
      <c r="A304" s="815" t="s">
        <v>2159</v>
      </c>
      <c r="B304" s="467" t="s">
        <v>948</v>
      </c>
      <c r="C304" s="471" t="s">
        <v>949</v>
      </c>
      <c r="D304" s="696">
        <v>2</v>
      </c>
      <c r="E304" s="696" t="s">
        <v>506</v>
      </c>
      <c r="F304" s="1052"/>
      <c r="G304" s="1061"/>
      <c r="H304" s="893"/>
      <c r="I304" s="893"/>
      <c r="J304" s="893"/>
      <c r="K304" s="960"/>
      <c r="L304" s="960"/>
      <c r="M304" s="960"/>
      <c r="N304" s="963"/>
      <c r="O304" s="963"/>
      <c r="P304" s="963"/>
      <c r="Q304" s="963"/>
      <c r="R304" s="963"/>
      <c r="S304" s="963"/>
      <c r="T304" s="963"/>
      <c r="U304" s="963"/>
      <c r="V304" s="963"/>
      <c r="W304" s="963"/>
      <c r="X304" s="963"/>
      <c r="Y304" s="963"/>
      <c r="Z304" s="963"/>
    </row>
    <row r="305" spans="1:26" ht="34">
      <c r="A305" s="815" t="s">
        <v>2160</v>
      </c>
      <c r="B305" s="467" t="s">
        <v>951</v>
      </c>
      <c r="C305" s="475" t="s">
        <v>4289</v>
      </c>
      <c r="D305" s="696">
        <v>2</v>
      </c>
      <c r="E305" s="696" t="s">
        <v>506</v>
      </c>
      <c r="F305" s="1052"/>
      <c r="G305" s="1061"/>
      <c r="H305" s="893"/>
      <c r="I305" s="893"/>
      <c r="J305" s="893"/>
      <c r="K305" s="960"/>
      <c r="L305" s="960"/>
      <c r="M305" s="960"/>
      <c r="N305" s="963"/>
      <c r="O305" s="963"/>
      <c r="P305" s="963"/>
      <c r="Q305" s="963"/>
      <c r="R305" s="963"/>
      <c r="S305" s="963"/>
      <c r="T305" s="963"/>
      <c r="U305" s="963"/>
      <c r="V305" s="963"/>
      <c r="W305" s="963"/>
      <c r="X305" s="963"/>
      <c r="Y305" s="963"/>
      <c r="Z305" s="963"/>
    </row>
    <row r="306" spans="1:26" ht="42.75" hidden="1" customHeight="1">
      <c r="A306" s="310" t="s">
        <v>2162</v>
      </c>
      <c r="B306" s="492" t="s">
        <v>956</v>
      </c>
      <c r="C306" s="141"/>
      <c r="D306" s="141"/>
      <c r="E306" s="141"/>
      <c r="F306" s="141"/>
      <c r="G306" s="141"/>
      <c r="H306" s="106"/>
      <c r="I306" s="105"/>
      <c r="J306" s="105"/>
      <c r="K306" s="106"/>
      <c r="L306" s="106"/>
      <c r="M306" s="106"/>
      <c r="N306" s="106"/>
      <c r="O306" s="106"/>
      <c r="P306" s="106"/>
      <c r="Q306" s="106"/>
      <c r="R306" s="106"/>
      <c r="S306" s="106"/>
      <c r="T306" s="106"/>
      <c r="U306" s="106"/>
      <c r="V306" s="106"/>
      <c r="W306" s="106"/>
      <c r="X306" s="106"/>
      <c r="Y306" s="106"/>
      <c r="Z306" s="106"/>
    </row>
    <row r="307" spans="1:26" ht="19">
      <c r="A307" s="821" t="s">
        <v>91</v>
      </c>
      <c r="B307" s="1606" t="s">
        <v>92</v>
      </c>
      <c r="C307" s="1570"/>
      <c r="D307" s="1570"/>
      <c r="E307" s="1570"/>
      <c r="F307" s="1570"/>
      <c r="G307" s="1573"/>
      <c r="H307" s="816"/>
      <c r="I307" s="893">
        <f>SUM(D308:D311)</f>
        <v>8</v>
      </c>
      <c r="J307" s="893">
        <f>COUNT(D308:D311)*2</f>
        <v>8</v>
      </c>
      <c r="K307" s="960"/>
      <c r="L307" s="960"/>
      <c r="M307" s="960"/>
      <c r="N307" s="963"/>
      <c r="O307" s="963"/>
      <c r="P307" s="963"/>
      <c r="Q307" s="963"/>
      <c r="R307" s="963"/>
      <c r="S307" s="963"/>
      <c r="T307" s="963"/>
      <c r="U307" s="963"/>
      <c r="V307" s="963"/>
      <c r="W307" s="963"/>
      <c r="X307" s="963"/>
      <c r="Y307" s="963"/>
      <c r="Z307" s="963"/>
    </row>
    <row r="308" spans="1:26" ht="34">
      <c r="A308" s="821" t="s">
        <v>960</v>
      </c>
      <c r="B308" s="467" t="s">
        <v>961</v>
      </c>
      <c r="C308" s="471" t="s">
        <v>2163</v>
      </c>
      <c r="D308" s="696">
        <v>2</v>
      </c>
      <c r="E308" s="696" t="s">
        <v>611</v>
      </c>
      <c r="F308" s="475"/>
      <c r="G308" s="1061"/>
      <c r="H308" s="893"/>
      <c r="I308" s="893"/>
      <c r="J308" s="893"/>
      <c r="K308" s="960"/>
      <c r="L308" s="960"/>
      <c r="M308" s="960"/>
      <c r="N308" s="963"/>
      <c r="O308" s="963"/>
      <c r="P308" s="963"/>
      <c r="Q308" s="963"/>
      <c r="R308" s="963"/>
      <c r="S308" s="963"/>
      <c r="T308" s="963"/>
      <c r="U308" s="963"/>
      <c r="V308" s="963"/>
      <c r="W308" s="963"/>
      <c r="X308" s="963"/>
      <c r="Y308" s="963"/>
      <c r="Z308" s="963"/>
    </row>
    <row r="309" spans="1:26" ht="34">
      <c r="A309" s="821" t="s">
        <v>962</v>
      </c>
      <c r="B309" s="467" t="s">
        <v>963</v>
      </c>
      <c r="C309" s="475" t="s">
        <v>3359</v>
      </c>
      <c r="D309" s="696">
        <v>2</v>
      </c>
      <c r="E309" s="696" t="s">
        <v>504</v>
      </c>
      <c r="F309" s="475" t="s">
        <v>3360</v>
      </c>
      <c r="G309" s="1061"/>
      <c r="H309" s="893"/>
      <c r="I309" s="893"/>
      <c r="J309" s="893"/>
      <c r="K309" s="960"/>
      <c r="L309" s="960"/>
      <c r="M309" s="960"/>
      <c r="N309" s="963"/>
      <c r="O309" s="963"/>
      <c r="P309" s="963"/>
      <c r="Q309" s="963"/>
      <c r="R309" s="963"/>
      <c r="S309" s="963"/>
      <c r="T309" s="963"/>
      <c r="U309" s="963"/>
      <c r="V309" s="963"/>
      <c r="W309" s="963"/>
      <c r="X309" s="963"/>
      <c r="Y309" s="963"/>
      <c r="Z309" s="963"/>
    </row>
    <row r="310" spans="1:26" ht="32">
      <c r="A310" s="821"/>
      <c r="B310" s="467"/>
      <c r="C310" s="475" t="s">
        <v>3361</v>
      </c>
      <c r="D310" s="696">
        <v>2</v>
      </c>
      <c r="E310" s="696" t="s">
        <v>561</v>
      </c>
      <c r="F310" s="475" t="s">
        <v>3362</v>
      </c>
      <c r="G310" s="1061"/>
      <c r="H310" s="893"/>
      <c r="I310" s="893"/>
      <c r="J310" s="893"/>
      <c r="K310" s="960"/>
      <c r="L310" s="960"/>
      <c r="M310" s="960"/>
      <c r="N310" s="963"/>
      <c r="O310" s="963"/>
      <c r="P310" s="963"/>
      <c r="Q310" s="963"/>
      <c r="R310" s="963"/>
      <c r="S310" s="963"/>
      <c r="T310" s="963"/>
      <c r="U310" s="963"/>
      <c r="V310" s="963"/>
      <c r="W310" s="963"/>
      <c r="X310" s="963"/>
      <c r="Y310" s="963"/>
      <c r="Z310" s="963"/>
    </row>
    <row r="311" spans="1:26" ht="48">
      <c r="A311" s="821" t="s">
        <v>964</v>
      </c>
      <c r="B311" s="471" t="s">
        <v>965</v>
      </c>
      <c r="C311" s="475" t="s">
        <v>3363</v>
      </c>
      <c r="D311" s="696">
        <v>2</v>
      </c>
      <c r="E311" s="696" t="s">
        <v>611</v>
      </c>
      <c r="F311" s="475" t="s">
        <v>3364</v>
      </c>
      <c r="G311" s="1061"/>
      <c r="H311" s="893"/>
      <c r="I311" s="893"/>
      <c r="J311" s="893"/>
      <c r="K311" s="960"/>
      <c r="L311" s="960"/>
      <c r="M311" s="960"/>
      <c r="N311" s="963"/>
      <c r="O311" s="963"/>
      <c r="P311" s="963"/>
      <c r="Q311" s="963"/>
      <c r="R311" s="963"/>
      <c r="S311" s="963"/>
      <c r="T311" s="963"/>
      <c r="U311" s="963"/>
      <c r="V311" s="963"/>
      <c r="W311" s="963"/>
      <c r="X311" s="963"/>
      <c r="Y311" s="963"/>
      <c r="Z311" s="963"/>
    </row>
    <row r="312" spans="1:26" ht="19">
      <c r="A312" s="821" t="s">
        <v>238</v>
      </c>
      <c r="B312" s="1606" t="s">
        <v>94</v>
      </c>
      <c r="C312" s="1570"/>
      <c r="D312" s="1570"/>
      <c r="E312" s="1570"/>
      <c r="F312" s="1570"/>
      <c r="G312" s="1573"/>
      <c r="H312" s="816"/>
      <c r="I312" s="893">
        <f>SUM(D313:D318)</f>
        <v>12</v>
      </c>
      <c r="J312" s="893">
        <f>COUNT(D313:D318)*2</f>
        <v>12</v>
      </c>
      <c r="K312" s="960"/>
      <c r="L312" s="960"/>
      <c r="M312" s="960"/>
      <c r="N312" s="963"/>
      <c r="O312" s="963"/>
      <c r="P312" s="963"/>
      <c r="Q312" s="963"/>
      <c r="R312" s="963"/>
      <c r="S312" s="963"/>
      <c r="T312" s="963"/>
      <c r="U312" s="963"/>
      <c r="V312" s="963"/>
      <c r="W312" s="963"/>
      <c r="X312" s="963"/>
      <c r="Y312" s="963"/>
      <c r="Z312" s="963"/>
    </row>
    <row r="313" spans="1:26" ht="17">
      <c r="A313" s="815" t="s">
        <v>2164</v>
      </c>
      <c r="B313" s="467" t="s">
        <v>2165</v>
      </c>
      <c r="C313" s="475" t="s">
        <v>3365</v>
      </c>
      <c r="D313" s="696">
        <v>2</v>
      </c>
      <c r="E313" s="696" t="s">
        <v>504</v>
      </c>
      <c r="F313" s="1052"/>
      <c r="G313" s="1061"/>
      <c r="H313" s="893"/>
      <c r="I313" s="893"/>
      <c r="J313" s="893"/>
      <c r="K313" s="960"/>
      <c r="L313" s="960"/>
      <c r="M313" s="960"/>
      <c r="N313" s="963"/>
      <c r="O313" s="963"/>
      <c r="P313" s="963"/>
      <c r="Q313" s="963"/>
      <c r="R313" s="963"/>
      <c r="S313" s="963"/>
      <c r="T313" s="963"/>
      <c r="U313" s="963"/>
      <c r="V313" s="963"/>
      <c r="W313" s="963"/>
      <c r="X313" s="963"/>
      <c r="Y313" s="963"/>
      <c r="Z313" s="963"/>
    </row>
    <row r="314" spans="1:26" ht="32">
      <c r="A314" s="815"/>
      <c r="B314" s="467"/>
      <c r="C314" s="475" t="s">
        <v>3366</v>
      </c>
      <c r="D314" s="696">
        <v>2</v>
      </c>
      <c r="E314" s="696" t="s">
        <v>504</v>
      </c>
      <c r="F314" s="1052"/>
      <c r="G314" s="1061"/>
      <c r="H314" s="893"/>
      <c r="I314" s="893"/>
      <c r="J314" s="893"/>
      <c r="K314" s="960"/>
      <c r="L314" s="960"/>
      <c r="M314" s="960"/>
      <c r="N314" s="963"/>
      <c r="O314" s="963"/>
      <c r="P314" s="963"/>
      <c r="Q314" s="963"/>
      <c r="R314" s="963"/>
      <c r="S314" s="963"/>
      <c r="T314" s="963"/>
      <c r="U314" s="963"/>
      <c r="V314" s="963"/>
      <c r="W314" s="963"/>
      <c r="X314" s="963"/>
      <c r="Y314" s="963"/>
      <c r="Z314" s="963"/>
    </row>
    <row r="315" spans="1:26" ht="32">
      <c r="A315" s="815"/>
      <c r="B315" s="467"/>
      <c r="C315" s="475" t="s">
        <v>3367</v>
      </c>
      <c r="D315" s="696">
        <v>2</v>
      </c>
      <c r="E315" s="696" t="s">
        <v>504</v>
      </c>
      <c r="F315" s="1052"/>
      <c r="G315" s="1061"/>
      <c r="H315" s="893"/>
      <c r="I315" s="893"/>
      <c r="J315" s="893"/>
      <c r="K315" s="960"/>
      <c r="L315" s="960"/>
      <c r="M315" s="960"/>
      <c r="N315" s="963"/>
      <c r="O315" s="963"/>
      <c r="P315" s="963"/>
      <c r="Q315" s="963"/>
      <c r="R315" s="963"/>
      <c r="S315" s="963"/>
      <c r="T315" s="963"/>
      <c r="U315" s="963"/>
      <c r="V315" s="963"/>
      <c r="W315" s="963"/>
      <c r="X315" s="963"/>
      <c r="Y315" s="963"/>
      <c r="Z315" s="963"/>
    </row>
    <row r="316" spans="1:26" ht="34">
      <c r="A316" s="815" t="s">
        <v>2167</v>
      </c>
      <c r="B316" s="467" t="s">
        <v>970</v>
      </c>
      <c r="C316" s="475" t="s">
        <v>3368</v>
      </c>
      <c r="D316" s="696">
        <v>2</v>
      </c>
      <c r="E316" s="696" t="s">
        <v>504</v>
      </c>
      <c r="F316" s="1052"/>
      <c r="G316" s="1061"/>
      <c r="H316" s="893"/>
      <c r="I316" s="893"/>
      <c r="J316" s="893"/>
      <c r="K316" s="960"/>
      <c r="L316" s="960"/>
      <c r="M316" s="960"/>
      <c r="N316" s="963"/>
      <c r="O316" s="963"/>
      <c r="P316" s="963"/>
      <c r="Q316" s="963"/>
      <c r="R316" s="963"/>
      <c r="S316" s="963"/>
      <c r="T316" s="963"/>
      <c r="U316" s="963"/>
      <c r="V316" s="963"/>
      <c r="W316" s="963"/>
      <c r="X316" s="963"/>
      <c r="Y316" s="963"/>
      <c r="Z316" s="963"/>
    </row>
    <row r="317" spans="1:26" ht="32">
      <c r="A317" s="693" t="s">
        <v>972</v>
      </c>
      <c r="B317" s="471" t="s">
        <v>973</v>
      </c>
      <c r="C317" s="475" t="s">
        <v>974</v>
      </c>
      <c r="D317" s="696">
        <v>2</v>
      </c>
      <c r="E317" s="696" t="s">
        <v>599</v>
      </c>
      <c r="F317" s="1052"/>
      <c r="G317" s="1061"/>
      <c r="H317" s="893"/>
      <c r="I317" s="893"/>
      <c r="J317" s="893"/>
      <c r="K317" s="960"/>
      <c r="L317" s="960"/>
      <c r="M317" s="960"/>
      <c r="N317" s="963"/>
      <c r="O317" s="963"/>
      <c r="P317" s="963"/>
      <c r="Q317" s="963"/>
      <c r="R317" s="963"/>
      <c r="S317" s="963"/>
      <c r="T317" s="963"/>
      <c r="U317" s="963"/>
      <c r="V317" s="963"/>
      <c r="W317" s="963"/>
      <c r="X317" s="963"/>
      <c r="Y317" s="963"/>
      <c r="Z317" s="963"/>
    </row>
    <row r="318" spans="1:26" ht="48">
      <c r="A318" s="693"/>
      <c r="B318" s="735"/>
      <c r="C318" s="769" t="s">
        <v>4808</v>
      </c>
      <c r="D318" s="696">
        <v>2</v>
      </c>
      <c r="E318" s="736" t="s">
        <v>469</v>
      </c>
      <c r="F318" s="735" t="s">
        <v>4809</v>
      </c>
      <c r="G318" s="1061"/>
      <c r="H318" s="893"/>
      <c r="I318" s="893"/>
      <c r="J318" s="893"/>
      <c r="K318" s="960"/>
      <c r="L318" s="960"/>
      <c r="M318" s="960"/>
      <c r="N318" s="963"/>
      <c r="O318" s="963"/>
      <c r="P318" s="963"/>
      <c r="Q318" s="963"/>
      <c r="R318" s="963"/>
      <c r="S318" s="963"/>
      <c r="T318" s="963"/>
      <c r="U318" s="963"/>
      <c r="V318" s="963"/>
      <c r="W318" s="963"/>
      <c r="X318" s="963"/>
      <c r="Y318" s="963"/>
      <c r="Z318" s="963"/>
    </row>
    <row r="319" spans="1:26" ht="39.75" hidden="1" customHeight="1">
      <c r="A319" s="601" t="s">
        <v>95</v>
      </c>
      <c r="B319" s="324" t="s">
        <v>96</v>
      </c>
      <c r="C319" s="456"/>
      <c r="D319" s="456"/>
      <c r="E319" s="456"/>
      <c r="F319" s="456"/>
      <c r="G319" s="457"/>
      <c r="H319" s="458"/>
      <c r="I319" s="105">
        <f>SUM(D320:D321)</f>
        <v>0</v>
      </c>
      <c r="J319" s="105">
        <f>COUNT(D320:D321)*2</f>
        <v>0</v>
      </c>
      <c r="K319" s="106"/>
      <c r="L319" s="106"/>
      <c r="M319" s="106"/>
      <c r="N319" s="106"/>
      <c r="O319" s="106"/>
      <c r="P319" s="106"/>
      <c r="Q319" s="106"/>
      <c r="R319" s="106"/>
      <c r="S319" s="106"/>
      <c r="T319" s="106"/>
      <c r="U319" s="106"/>
      <c r="V319" s="106"/>
      <c r="W319" s="106"/>
      <c r="X319" s="106"/>
      <c r="Y319" s="106"/>
      <c r="Z319" s="106"/>
    </row>
    <row r="320" spans="1:26" ht="46.5" hidden="1" customHeight="1">
      <c r="A320" s="310" t="s">
        <v>975</v>
      </c>
      <c r="B320" s="122" t="s">
        <v>976</v>
      </c>
      <c r="C320" s="141"/>
      <c r="D320" s="141"/>
      <c r="E320" s="141"/>
      <c r="F320" s="141"/>
      <c r="G320" s="141"/>
      <c r="H320" s="106"/>
      <c r="I320" s="105"/>
      <c r="J320" s="105"/>
      <c r="K320" s="106"/>
      <c r="L320" s="106"/>
      <c r="M320" s="106"/>
      <c r="N320" s="106"/>
      <c r="O320" s="106"/>
      <c r="P320" s="106"/>
      <c r="Q320" s="106"/>
      <c r="R320" s="106"/>
      <c r="S320" s="106"/>
      <c r="T320" s="106"/>
      <c r="U320" s="106"/>
      <c r="V320" s="106"/>
      <c r="W320" s="106"/>
      <c r="X320" s="106"/>
      <c r="Y320" s="106"/>
      <c r="Z320" s="106"/>
    </row>
    <row r="321" spans="1:26" ht="46.5" hidden="1" customHeight="1">
      <c r="A321" s="310" t="s">
        <v>977</v>
      </c>
      <c r="B321" s="122" t="s">
        <v>978</v>
      </c>
      <c r="C321" s="143"/>
      <c r="D321" s="141"/>
      <c r="E321" s="141"/>
      <c r="F321" s="141"/>
      <c r="G321" s="141"/>
      <c r="H321" s="106"/>
      <c r="I321" s="105"/>
      <c r="J321" s="105"/>
      <c r="K321" s="106"/>
      <c r="L321" s="106"/>
      <c r="M321" s="106"/>
      <c r="N321" s="106"/>
      <c r="O321" s="106"/>
      <c r="P321" s="106"/>
      <c r="Q321" s="106"/>
      <c r="R321" s="106"/>
      <c r="S321" s="106"/>
      <c r="T321" s="106"/>
      <c r="U321" s="106"/>
      <c r="V321" s="106"/>
      <c r="W321" s="106"/>
      <c r="X321" s="106"/>
      <c r="Y321" s="106"/>
      <c r="Z321" s="106"/>
    </row>
    <row r="322" spans="1:26" ht="39.75" hidden="1" customHeight="1">
      <c r="A322" s="602" t="s">
        <v>97</v>
      </c>
      <c r="B322" s="354" t="s">
        <v>98</v>
      </c>
      <c r="C322" s="1223"/>
      <c r="D322" s="1223"/>
      <c r="E322" s="1223"/>
      <c r="F322" s="1223"/>
      <c r="G322" s="1224"/>
      <c r="H322" s="458"/>
      <c r="I322" s="105">
        <f>SUM(D323:D324)</f>
        <v>0</v>
      </c>
      <c r="J322" s="105">
        <f>COUNT(D323:D324)*2</f>
        <v>0</v>
      </c>
      <c r="K322" s="106"/>
      <c r="L322" s="106"/>
      <c r="M322" s="106"/>
      <c r="N322" s="106"/>
      <c r="O322" s="106"/>
      <c r="P322" s="106"/>
      <c r="Q322" s="106"/>
      <c r="R322" s="106"/>
      <c r="S322" s="106"/>
      <c r="T322" s="106"/>
      <c r="U322" s="106"/>
      <c r="V322" s="106"/>
      <c r="W322" s="106"/>
      <c r="X322" s="106"/>
      <c r="Y322" s="106"/>
      <c r="Z322" s="106"/>
    </row>
    <row r="323" spans="1:26" ht="46.5" hidden="1" customHeight="1">
      <c r="A323" s="310" t="s">
        <v>979</v>
      </c>
      <c r="B323" s="122" t="s">
        <v>980</v>
      </c>
      <c r="C323" s="141"/>
      <c r="D323" s="141"/>
      <c r="E323" s="141"/>
      <c r="F323" s="141"/>
      <c r="G323" s="141"/>
      <c r="H323" s="106"/>
      <c r="I323" s="105"/>
      <c r="J323" s="105"/>
      <c r="K323" s="106"/>
      <c r="L323" s="106"/>
      <c r="M323" s="106"/>
      <c r="N323" s="106"/>
      <c r="O323" s="106"/>
      <c r="P323" s="106"/>
      <c r="Q323" s="106"/>
      <c r="R323" s="106"/>
      <c r="S323" s="106"/>
      <c r="T323" s="106"/>
      <c r="U323" s="106"/>
      <c r="V323" s="106"/>
      <c r="W323" s="106"/>
      <c r="X323" s="106"/>
      <c r="Y323" s="106"/>
      <c r="Z323" s="106"/>
    </row>
    <row r="324" spans="1:26" ht="46.5" hidden="1" customHeight="1">
      <c r="A324" s="310" t="s">
        <v>981</v>
      </c>
      <c r="B324" s="122" t="s">
        <v>982</v>
      </c>
      <c r="C324" s="141"/>
      <c r="D324" s="141"/>
      <c r="E324" s="141"/>
      <c r="F324" s="141"/>
      <c r="G324" s="141"/>
      <c r="H324" s="106"/>
      <c r="I324" s="105"/>
      <c r="J324" s="105"/>
      <c r="K324" s="106"/>
      <c r="L324" s="106"/>
      <c r="M324" s="106"/>
      <c r="N324" s="106"/>
      <c r="O324" s="106"/>
      <c r="P324" s="106"/>
      <c r="Q324" s="106"/>
      <c r="R324" s="106"/>
      <c r="S324" s="106"/>
      <c r="T324" s="106"/>
      <c r="U324" s="106"/>
      <c r="V324" s="106"/>
      <c r="W324" s="106"/>
      <c r="X324" s="106"/>
      <c r="Y324" s="106"/>
      <c r="Z324" s="106"/>
    </row>
    <row r="325" spans="1:26" ht="39.75" hidden="1" customHeight="1">
      <c r="A325" s="601" t="s">
        <v>2168</v>
      </c>
      <c r="B325" s="324" t="s">
        <v>2820</v>
      </c>
      <c r="C325" s="456"/>
      <c r="D325" s="456"/>
      <c r="E325" s="456"/>
      <c r="F325" s="456"/>
      <c r="G325" s="457"/>
      <c r="H325" s="458"/>
      <c r="I325" s="105">
        <f>SUM(D326:D328)</f>
        <v>0</v>
      </c>
      <c r="J325" s="105">
        <f>COUNT(D326:D328)*2</f>
        <v>0</v>
      </c>
      <c r="K325" s="106"/>
      <c r="L325" s="106"/>
      <c r="M325" s="106"/>
      <c r="N325" s="106"/>
      <c r="O325" s="106"/>
      <c r="P325" s="106"/>
      <c r="Q325" s="106"/>
      <c r="R325" s="106"/>
      <c r="S325" s="106"/>
      <c r="T325" s="106"/>
      <c r="U325" s="106"/>
      <c r="V325" s="106"/>
      <c r="W325" s="106"/>
      <c r="X325" s="106"/>
      <c r="Y325" s="106"/>
      <c r="Z325" s="106"/>
    </row>
    <row r="326" spans="1:26" ht="62.25" hidden="1" customHeight="1">
      <c r="A326" s="310" t="s">
        <v>2169</v>
      </c>
      <c r="B326" s="122" t="s">
        <v>984</v>
      </c>
      <c r="C326" s="141"/>
      <c r="D326" s="141"/>
      <c r="E326" s="141"/>
      <c r="F326" s="141"/>
      <c r="G326" s="141"/>
      <c r="H326" s="106"/>
      <c r="I326" s="105"/>
      <c r="J326" s="105"/>
      <c r="K326" s="106"/>
      <c r="L326" s="106"/>
      <c r="M326" s="106"/>
      <c r="N326" s="106"/>
      <c r="O326" s="106"/>
      <c r="P326" s="106"/>
      <c r="Q326" s="106"/>
      <c r="R326" s="106"/>
      <c r="S326" s="106"/>
      <c r="T326" s="106"/>
      <c r="U326" s="106"/>
      <c r="V326" s="106"/>
      <c r="W326" s="106"/>
      <c r="X326" s="106"/>
      <c r="Y326" s="106"/>
      <c r="Z326" s="106"/>
    </row>
    <row r="327" spans="1:26" ht="62.25" hidden="1" customHeight="1">
      <c r="A327" s="310" t="s">
        <v>986</v>
      </c>
      <c r="B327" s="122" t="s">
        <v>987</v>
      </c>
      <c r="C327" s="141"/>
      <c r="D327" s="141"/>
      <c r="E327" s="141"/>
      <c r="F327" s="141"/>
      <c r="G327" s="141"/>
      <c r="H327" s="106"/>
      <c r="I327" s="105"/>
      <c r="J327" s="105"/>
      <c r="K327" s="106"/>
      <c r="L327" s="106"/>
      <c r="M327" s="106"/>
      <c r="N327" s="106"/>
      <c r="O327" s="106"/>
      <c r="P327" s="106"/>
      <c r="Q327" s="106"/>
      <c r="R327" s="106"/>
      <c r="S327" s="106"/>
      <c r="T327" s="106"/>
      <c r="U327" s="106"/>
      <c r="V327" s="106"/>
      <c r="W327" s="106"/>
      <c r="X327" s="106"/>
      <c r="Y327" s="106"/>
      <c r="Z327" s="106"/>
    </row>
    <row r="328" spans="1:26" ht="46.5" hidden="1" customHeight="1">
      <c r="A328" s="310" t="s">
        <v>2170</v>
      </c>
      <c r="B328" s="491" t="s">
        <v>989</v>
      </c>
      <c r="C328" s="141"/>
      <c r="D328" s="141"/>
      <c r="E328" s="141"/>
      <c r="F328" s="141"/>
      <c r="G328" s="141"/>
      <c r="H328" s="106"/>
      <c r="I328" s="105"/>
      <c r="J328" s="105"/>
      <c r="K328" s="106"/>
      <c r="L328" s="106"/>
      <c r="M328" s="106"/>
      <c r="N328" s="106"/>
      <c r="O328" s="106"/>
      <c r="P328" s="106"/>
      <c r="Q328" s="106"/>
      <c r="R328" s="106"/>
      <c r="S328" s="106"/>
      <c r="T328" s="106"/>
      <c r="U328" s="106"/>
      <c r="V328" s="106"/>
      <c r="W328" s="106"/>
      <c r="X328" s="106"/>
      <c r="Y328" s="106"/>
      <c r="Z328" s="106"/>
    </row>
    <row r="329" spans="1:26" ht="19">
      <c r="A329" s="821" t="s">
        <v>239</v>
      </c>
      <c r="B329" s="1606" t="s">
        <v>240</v>
      </c>
      <c r="C329" s="1570"/>
      <c r="D329" s="1570"/>
      <c r="E329" s="1570"/>
      <c r="F329" s="1570"/>
      <c r="G329" s="1573"/>
      <c r="H329" s="816"/>
      <c r="I329" s="893">
        <f>SUM(D330:D334)</f>
        <v>10</v>
      </c>
      <c r="J329" s="893">
        <f>COUNT(D330:D334)*2</f>
        <v>10</v>
      </c>
      <c r="K329" s="960"/>
      <c r="L329" s="960"/>
      <c r="M329" s="960"/>
      <c r="N329" s="963"/>
      <c r="O329" s="963"/>
      <c r="P329" s="963"/>
      <c r="Q329" s="963"/>
      <c r="R329" s="963"/>
      <c r="S329" s="963"/>
      <c r="T329" s="963"/>
      <c r="U329" s="963"/>
      <c r="V329" s="963"/>
      <c r="W329" s="963"/>
      <c r="X329" s="963"/>
      <c r="Y329" s="963"/>
      <c r="Z329" s="963"/>
    </row>
    <row r="330" spans="1:26" ht="34">
      <c r="A330" s="815" t="s">
        <v>2171</v>
      </c>
      <c r="B330" s="161" t="s">
        <v>992</v>
      </c>
      <c r="C330" s="467" t="s">
        <v>4314</v>
      </c>
      <c r="D330" s="696">
        <v>2</v>
      </c>
      <c r="E330" s="696" t="s">
        <v>877</v>
      </c>
      <c r="F330" s="471" t="s">
        <v>4315</v>
      </c>
      <c r="G330" s="1061"/>
      <c r="H330" s="893"/>
      <c r="I330" s="893"/>
      <c r="J330" s="893"/>
      <c r="K330" s="960"/>
      <c r="L330" s="960"/>
      <c r="M330" s="960"/>
      <c r="N330" s="963"/>
      <c r="O330" s="963"/>
      <c r="P330" s="963"/>
      <c r="Q330" s="963"/>
      <c r="R330" s="963"/>
      <c r="S330" s="963"/>
      <c r="T330" s="963"/>
      <c r="U330" s="963"/>
      <c r="V330" s="963"/>
      <c r="W330" s="963"/>
      <c r="X330" s="963"/>
      <c r="Y330" s="963"/>
      <c r="Z330" s="963"/>
    </row>
    <row r="331" spans="1:26" ht="17">
      <c r="A331" s="815"/>
      <c r="B331" s="467"/>
      <c r="C331" s="467" t="s">
        <v>3369</v>
      </c>
      <c r="D331" s="696">
        <v>2</v>
      </c>
      <c r="E331" s="696" t="s">
        <v>549</v>
      </c>
      <c r="F331" s="471"/>
      <c r="G331" s="1061"/>
      <c r="H331" s="893"/>
      <c r="I331" s="893"/>
      <c r="J331" s="893"/>
      <c r="K331" s="960"/>
      <c r="L331" s="960"/>
      <c r="M331" s="960"/>
      <c r="N331" s="963"/>
      <c r="O331" s="963"/>
      <c r="P331" s="963"/>
      <c r="Q331" s="963"/>
      <c r="R331" s="963"/>
      <c r="S331" s="963"/>
      <c r="T331" s="963"/>
      <c r="U331" s="963"/>
      <c r="V331" s="963"/>
      <c r="W331" s="963"/>
      <c r="X331" s="963"/>
      <c r="Y331" s="963"/>
      <c r="Z331" s="963"/>
    </row>
    <row r="332" spans="1:26" ht="34">
      <c r="A332" s="815" t="s">
        <v>2172</v>
      </c>
      <c r="B332" s="467" t="s">
        <v>995</v>
      </c>
      <c r="C332" s="471" t="s">
        <v>996</v>
      </c>
      <c r="D332" s="696">
        <v>2</v>
      </c>
      <c r="E332" s="696" t="s">
        <v>611</v>
      </c>
      <c r="F332" s="471" t="s">
        <v>997</v>
      </c>
      <c r="G332" s="1061"/>
      <c r="H332" s="893"/>
      <c r="I332" s="893"/>
      <c r="J332" s="893"/>
      <c r="K332" s="960"/>
      <c r="L332" s="960"/>
      <c r="M332" s="960"/>
      <c r="N332" s="963"/>
      <c r="O332" s="963"/>
      <c r="P332" s="963"/>
      <c r="Q332" s="963"/>
      <c r="R332" s="963"/>
      <c r="S332" s="963"/>
      <c r="T332" s="963"/>
      <c r="U332" s="963"/>
      <c r="V332" s="963"/>
      <c r="W332" s="963"/>
      <c r="X332" s="963"/>
      <c r="Y332" s="963"/>
      <c r="Z332" s="963"/>
    </row>
    <row r="333" spans="1:26" ht="16">
      <c r="A333" s="815"/>
      <c r="B333" s="467"/>
      <c r="C333" s="471" t="s">
        <v>998</v>
      </c>
      <c r="D333" s="696">
        <v>2</v>
      </c>
      <c r="E333" s="696" t="s">
        <v>549</v>
      </c>
      <c r="F333" s="1052"/>
      <c r="G333" s="1061"/>
      <c r="H333" s="893"/>
      <c r="I333" s="893"/>
      <c r="J333" s="893"/>
      <c r="K333" s="960"/>
      <c r="L333" s="960"/>
      <c r="M333" s="960"/>
      <c r="N333" s="963"/>
      <c r="O333" s="963"/>
      <c r="P333" s="963"/>
      <c r="Q333" s="963"/>
      <c r="R333" s="963"/>
      <c r="S333" s="963"/>
      <c r="T333" s="963"/>
      <c r="U333" s="963"/>
      <c r="V333" s="963"/>
      <c r="W333" s="963"/>
      <c r="X333" s="963"/>
      <c r="Y333" s="963"/>
      <c r="Z333" s="963"/>
    </row>
    <row r="334" spans="1:26" ht="51">
      <c r="A334" s="815" t="s">
        <v>2173</v>
      </c>
      <c r="B334" s="467" t="s">
        <v>1000</v>
      </c>
      <c r="C334" s="475" t="s">
        <v>1001</v>
      </c>
      <c r="D334" s="696">
        <v>2</v>
      </c>
      <c r="E334" s="696" t="s">
        <v>469</v>
      </c>
      <c r="F334" s="475"/>
      <c r="G334" s="1061"/>
      <c r="H334" s="893"/>
      <c r="I334" s="893"/>
      <c r="J334" s="893"/>
      <c r="K334" s="960"/>
      <c r="L334" s="960"/>
      <c r="M334" s="960"/>
      <c r="N334" s="963"/>
      <c r="O334" s="963"/>
      <c r="P334" s="963"/>
      <c r="Q334" s="963"/>
      <c r="R334" s="963"/>
      <c r="S334" s="963"/>
      <c r="T334" s="963"/>
      <c r="U334" s="963"/>
      <c r="V334" s="963"/>
      <c r="W334" s="963"/>
      <c r="X334" s="963"/>
      <c r="Y334" s="963"/>
      <c r="Z334" s="963"/>
    </row>
    <row r="335" spans="1:26" ht="19">
      <c r="A335" s="693" t="s">
        <v>103</v>
      </c>
      <c r="B335" s="1606" t="s">
        <v>3370</v>
      </c>
      <c r="C335" s="1570"/>
      <c r="D335" s="1570"/>
      <c r="E335" s="1570"/>
      <c r="F335" s="1570"/>
      <c r="G335" s="1573"/>
      <c r="H335" s="816"/>
      <c r="I335" s="893">
        <f>SUM(D336:D337)</f>
        <v>2</v>
      </c>
      <c r="J335" s="893">
        <f>COUNT(D336:D337)*2</f>
        <v>2</v>
      </c>
      <c r="K335" s="960"/>
      <c r="L335" s="960"/>
      <c r="M335" s="960"/>
      <c r="N335" s="963"/>
      <c r="O335" s="963"/>
      <c r="P335" s="963"/>
      <c r="Q335" s="963"/>
      <c r="R335" s="963"/>
      <c r="S335" s="963"/>
      <c r="T335" s="963"/>
      <c r="U335" s="963"/>
      <c r="V335" s="963"/>
      <c r="W335" s="963"/>
      <c r="X335" s="963"/>
      <c r="Y335" s="963"/>
      <c r="Z335" s="963"/>
    </row>
    <row r="336" spans="1:26" ht="48">
      <c r="A336" s="693" t="s">
        <v>1002</v>
      </c>
      <c r="B336" s="471" t="s">
        <v>1003</v>
      </c>
      <c r="C336" s="475" t="s">
        <v>1004</v>
      </c>
      <c r="D336" s="696">
        <v>2</v>
      </c>
      <c r="E336" s="696" t="s">
        <v>599</v>
      </c>
      <c r="F336" s="471" t="s">
        <v>1005</v>
      </c>
      <c r="G336" s="1061"/>
      <c r="H336" s="893"/>
      <c r="I336" s="893"/>
      <c r="J336" s="893"/>
      <c r="K336" s="960"/>
      <c r="L336" s="960"/>
      <c r="M336" s="960"/>
      <c r="N336" s="963"/>
      <c r="O336" s="963"/>
      <c r="P336" s="963"/>
      <c r="Q336" s="963"/>
      <c r="R336" s="963"/>
      <c r="S336" s="963"/>
      <c r="T336" s="963"/>
      <c r="U336" s="963"/>
      <c r="V336" s="963"/>
      <c r="W336" s="963"/>
      <c r="X336" s="963"/>
      <c r="Y336" s="963"/>
      <c r="Z336" s="963"/>
    </row>
    <row r="337" spans="1:26" ht="28.5" hidden="1" customHeight="1">
      <c r="A337" s="310" t="s">
        <v>1006</v>
      </c>
      <c r="B337" s="207" t="s">
        <v>1007</v>
      </c>
      <c r="C337" s="141"/>
      <c r="D337" s="141"/>
      <c r="E337" s="141"/>
      <c r="F337" s="141"/>
      <c r="G337" s="141"/>
      <c r="H337" s="106"/>
      <c r="I337" s="105"/>
      <c r="J337" s="105"/>
      <c r="K337" s="106"/>
      <c r="L337" s="106"/>
      <c r="M337" s="106"/>
      <c r="N337" s="106"/>
      <c r="O337" s="106"/>
      <c r="P337" s="106"/>
      <c r="Q337" s="106"/>
      <c r="R337" s="106"/>
      <c r="S337" s="106"/>
      <c r="T337" s="106"/>
      <c r="U337" s="106"/>
      <c r="V337" s="106"/>
      <c r="W337" s="106"/>
      <c r="X337" s="106"/>
      <c r="Y337" s="106"/>
      <c r="Z337" s="106"/>
    </row>
    <row r="338" spans="1:26" ht="21">
      <c r="A338" s="1212"/>
      <c r="B338" s="1779" t="s">
        <v>1008</v>
      </c>
      <c r="C338" s="1570"/>
      <c r="D338" s="1570"/>
      <c r="E338" s="1570"/>
      <c r="F338" s="1570"/>
      <c r="G338" s="1573"/>
      <c r="H338" s="1038"/>
      <c r="I338" s="893">
        <f t="shared" ref="I338:J338" si="5">I339+I347+I362+I373+I383+I386+I396+I408+I417+I430+I437+I441+I456+I465+I522+I426+I460+I472+I479+I491+I498+I509+I516</f>
        <v>202</v>
      </c>
      <c r="J338" s="893">
        <f t="shared" si="5"/>
        <v>202</v>
      </c>
      <c r="K338" s="960"/>
      <c r="L338" s="960"/>
      <c r="M338" s="960"/>
      <c r="N338" s="963"/>
      <c r="O338" s="963"/>
      <c r="P338" s="963"/>
      <c r="Q338" s="963"/>
      <c r="R338" s="963"/>
      <c r="S338" s="963"/>
      <c r="T338" s="963"/>
      <c r="U338" s="963"/>
      <c r="V338" s="963"/>
      <c r="W338" s="963"/>
      <c r="X338" s="963"/>
      <c r="Y338" s="963"/>
      <c r="Z338" s="963"/>
    </row>
    <row r="339" spans="1:26" ht="19">
      <c r="A339" s="821" t="s">
        <v>241</v>
      </c>
      <c r="B339" s="1606" t="s">
        <v>107</v>
      </c>
      <c r="C339" s="1570"/>
      <c r="D339" s="1570"/>
      <c r="E339" s="1570"/>
      <c r="F339" s="1570"/>
      <c r="G339" s="1573"/>
      <c r="H339" s="816"/>
      <c r="I339" s="893">
        <f>SUM(D340:D346)</f>
        <v>12</v>
      </c>
      <c r="J339" s="893">
        <f>COUNT(D340:D346)*2</f>
        <v>12</v>
      </c>
      <c r="K339" s="960"/>
      <c r="L339" s="960"/>
      <c r="M339" s="960"/>
      <c r="N339" s="963"/>
      <c r="O339" s="963"/>
      <c r="P339" s="963"/>
      <c r="Q339" s="963"/>
      <c r="R339" s="963"/>
      <c r="S339" s="963"/>
      <c r="T339" s="963"/>
      <c r="U339" s="963"/>
      <c r="V339" s="963"/>
      <c r="W339" s="963"/>
      <c r="X339" s="963"/>
      <c r="Y339" s="963"/>
      <c r="Z339" s="963"/>
    </row>
    <row r="340" spans="1:26" ht="34">
      <c r="A340" s="815" t="s">
        <v>2175</v>
      </c>
      <c r="B340" s="467" t="s">
        <v>1010</v>
      </c>
      <c r="C340" s="471" t="s">
        <v>1011</v>
      </c>
      <c r="D340" s="696">
        <v>2</v>
      </c>
      <c r="E340" s="845" t="s">
        <v>877</v>
      </c>
      <c r="F340" s="963"/>
      <c r="G340" s="1061"/>
      <c r="H340" s="893"/>
      <c r="I340" s="893"/>
      <c r="J340" s="893"/>
      <c r="K340" s="960"/>
      <c r="L340" s="960"/>
      <c r="M340" s="960"/>
      <c r="N340" s="963"/>
      <c r="O340" s="963"/>
      <c r="P340" s="963"/>
      <c r="Q340" s="963"/>
      <c r="R340" s="963"/>
      <c r="S340" s="963"/>
      <c r="T340" s="963"/>
      <c r="U340" s="963"/>
      <c r="V340" s="963"/>
      <c r="W340" s="963"/>
      <c r="X340" s="963"/>
      <c r="Y340" s="963"/>
      <c r="Z340" s="963"/>
    </row>
    <row r="341" spans="1:26" ht="32">
      <c r="A341" s="815"/>
      <c r="B341" s="467"/>
      <c r="C341" s="471" t="s">
        <v>1012</v>
      </c>
      <c r="D341" s="696">
        <v>2</v>
      </c>
      <c r="E341" s="845" t="s">
        <v>877</v>
      </c>
      <c r="F341" s="471" t="s">
        <v>3371</v>
      </c>
      <c r="G341" s="1061"/>
      <c r="H341" s="893"/>
      <c r="I341" s="893"/>
      <c r="J341" s="893"/>
      <c r="K341" s="960"/>
      <c r="L341" s="960"/>
      <c r="M341" s="960"/>
      <c r="N341" s="963"/>
      <c r="O341" s="963"/>
      <c r="P341" s="963"/>
      <c r="Q341" s="963"/>
      <c r="R341" s="963"/>
      <c r="S341" s="963"/>
      <c r="T341" s="963"/>
      <c r="U341" s="963"/>
      <c r="V341" s="963"/>
      <c r="W341" s="963"/>
      <c r="X341" s="963"/>
      <c r="Y341" s="963"/>
      <c r="Z341" s="963"/>
    </row>
    <row r="342" spans="1:26" ht="30.75" hidden="1" customHeight="1">
      <c r="A342" s="310" t="s">
        <v>1014</v>
      </c>
      <c r="B342" s="122" t="s">
        <v>1015</v>
      </c>
      <c r="C342" s="122"/>
      <c r="D342" s="141"/>
      <c r="E342" s="141"/>
      <c r="F342" s="141"/>
      <c r="G342" s="141"/>
      <c r="H342" s="106"/>
      <c r="I342" s="105"/>
      <c r="J342" s="105"/>
      <c r="K342" s="106"/>
      <c r="L342" s="106"/>
      <c r="M342" s="106"/>
      <c r="N342" s="106"/>
      <c r="O342" s="106"/>
      <c r="P342" s="106"/>
      <c r="Q342" s="106"/>
      <c r="R342" s="106"/>
      <c r="S342" s="106"/>
      <c r="T342" s="106"/>
      <c r="U342" s="106"/>
      <c r="V342" s="106"/>
      <c r="W342" s="106"/>
      <c r="X342" s="106"/>
      <c r="Y342" s="106"/>
      <c r="Z342" s="106"/>
    </row>
    <row r="343" spans="1:26" ht="34">
      <c r="A343" s="815" t="s">
        <v>2192</v>
      </c>
      <c r="B343" s="467" t="s">
        <v>1017</v>
      </c>
      <c r="C343" s="475" t="s">
        <v>4815</v>
      </c>
      <c r="D343" s="696">
        <v>2</v>
      </c>
      <c r="E343" s="1225" t="s">
        <v>2786</v>
      </c>
      <c r="F343" s="1052"/>
      <c r="G343" s="1061"/>
      <c r="H343" s="893"/>
      <c r="I343" s="893"/>
      <c r="J343" s="893"/>
      <c r="K343" s="960"/>
      <c r="L343" s="960"/>
      <c r="M343" s="960"/>
      <c r="N343" s="963"/>
      <c r="O343" s="963"/>
      <c r="P343" s="963"/>
      <c r="Q343" s="963"/>
      <c r="R343" s="963"/>
      <c r="S343" s="963"/>
      <c r="T343" s="963"/>
      <c r="U343" s="963"/>
      <c r="V343" s="963"/>
      <c r="W343" s="963"/>
      <c r="X343" s="963"/>
      <c r="Y343" s="963"/>
      <c r="Z343" s="963"/>
    </row>
    <row r="344" spans="1:26" ht="32">
      <c r="A344" s="815"/>
      <c r="B344" s="467"/>
      <c r="C344" s="471" t="s">
        <v>1021</v>
      </c>
      <c r="D344" s="696">
        <v>2</v>
      </c>
      <c r="E344" s="1225" t="s">
        <v>2786</v>
      </c>
      <c r="F344" s="1052"/>
      <c r="G344" s="1061"/>
      <c r="H344" s="893"/>
      <c r="I344" s="893"/>
      <c r="J344" s="893"/>
      <c r="K344" s="960"/>
      <c r="L344" s="960"/>
      <c r="M344" s="960"/>
      <c r="N344" s="963"/>
      <c r="O344" s="963"/>
      <c r="P344" s="963"/>
      <c r="Q344" s="963"/>
      <c r="R344" s="963"/>
      <c r="S344" s="963"/>
      <c r="T344" s="963"/>
      <c r="U344" s="963"/>
      <c r="V344" s="963"/>
      <c r="W344" s="963"/>
      <c r="X344" s="963"/>
      <c r="Y344" s="963"/>
      <c r="Z344" s="963"/>
    </row>
    <row r="345" spans="1:26" ht="16">
      <c r="A345" s="815"/>
      <c r="B345" s="467"/>
      <c r="C345" s="471" t="s">
        <v>1023</v>
      </c>
      <c r="D345" s="696">
        <v>2</v>
      </c>
      <c r="E345" s="780" t="s">
        <v>877</v>
      </c>
      <c r="F345" s="1052"/>
      <c r="G345" s="1061"/>
      <c r="H345" s="893"/>
      <c r="I345" s="893"/>
      <c r="J345" s="893"/>
      <c r="K345" s="960"/>
      <c r="L345" s="960"/>
      <c r="M345" s="960"/>
      <c r="N345" s="963"/>
      <c r="O345" s="963"/>
      <c r="P345" s="963"/>
      <c r="Q345" s="963"/>
      <c r="R345" s="963"/>
      <c r="S345" s="963"/>
      <c r="T345" s="963"/>
      <c r="U345" s="963"/>
      <c r="V345" s="963"/>
      <c r="W345" s="963"/>
      <c r="X345" s="963"/>
      <c r="Y345" s="963"/>
      <c r="Z345" s="963"/>
    </row>
    <row r="346" spans="1:26" ht="51">
      <c r="A346" s="815" t="s">
        <v>2195</v>
      </c>
      <c r="B346" s="467" t="s">
        <v>1029</v>
      </c>
      <c r="C346" s="475" t="s">
        <v>3373</v>
      </c>
      <c r="D346" s="696">
        <v>2</v>
      </c>
      <c r="E346" s="845" t="s">
        <v>506</v>
      </c>
      <c r="F346" s="1052"/>
      <c r="G346" s="1061"/>
      <c r="H346" s="893"/>
      <c r="I346" s="893"/>
      <c r="J346" s="893"/>
      <c r="K346" s="960"/>
      <c r="L346" s="960"/>
      <c r="M346" s="960"/>
      <c r="N346" s="963"/>
      <c r="O346" s="963"/>
      <c r="P346" s="963"/>
      <c r="Q346" s="963"/>
      <c r="R346" s="963"/>
      <c r="S346" s="963"/>
      <c r="T346" s="963"/>
      <c r="U346" s="963"/>
      <c r="V346" s="963"/>
      <c r="W346" s="963"/>
      <c r="X346" s="963"/>
      <c r="Y346" s="963"/>
      <c r="Z346" s="963"/>
    </row>
    <row r="347" spans="1:26" ht="19">
      <c r="A347" s="821" t="s">
        <v>242</v>
      </c>
      <c r="B347" s="1606" t="s">
        <v>109</v>
      </c>
      <c r="C347" s="1570"/>
      <c r="D347" s="1570"/>
      <c r="E347" s="1570"/>
      <c r="F347" s="1570"/>
      <c r="G347" s="1573"/>
      <c r="H347" s="816"/>
      <c r="I347" s="893">
        <f>SUM(D348:D361)</f>
        <v>28</v>
      </c>
      <c r="J347" s="893">
        <f>COUNT(D348:D361)*2</f>
        <v>28</v>
      </c>
      <c r="K347" s="960"/>
      <c r="L347" s="960"/>
      <c r="M347" s="960"/>
      <c r="N347" s="963"/>
      <c r="O347" s="963"/>
      <c r="P347" s="963"/>
      <c r="Q347" s="963"/>
      <c r="R347" s="963"/>
      <c r="S347" s="963"/>
      <c r="T347" s="963"/>
      <c r="U347" s="963"/>
      <c r="V347" s="963"/>
      <c r="W347" s="963"/>
      <c r="X347" s="963"/>
      <c r="Y347" s="963"/>
      <c r="Z347" s="963"/>
    </row>
    <row r="348" spans="1:26" ht="64">
      <c r="A348" s="815" t="s">
        <v>2196</v>
      </c>
      <c r="B348" s="467" t="s">
        <v>1032</v>
      </c>
      <c r="C348" s="475" t="s">
        <v>4817</v>
      </c>
      <c r="D348" s="696">
        <v>2</v>
      </c>
      <c r="E348" s="737" t="s">
        <v>611</v>
      </c>
      <c r="F348" s="471" t="s">
        <v>3375</v>
      </c>
      <c r="G348" s="1061"/>
      <c r="H348" s="893"/>
      <c r="I348" s="893"/>
      <c r="J348" s="893"/>
      <c r="K348" s="960"/>
      <c r="L348" s="960"/>
      <c r="M348" s="960"/>
      <c r="N348" s="963"/>
      <c r="O348" s="963"/>
      <c r="P348" s="963"/>
      <c r="Q348" s="963"/>
      <c r="R348" s="963"/>
      <c r="S348" s="963"/>
      <c r="T348" s="963"/>
      <c r="U348" s="963"/>
      <c r="V348" s="963"/>
      <c r="W348" s="963"/>
      <c r="X348" s="963"/>
      <c r="Y348" s="963"/>
      <c r="Z348" s="963"/>
    </row>
    <row r="349" spans="1:26" ht="16">
      <c r="A349" s="815"/>
      <c r="B349" s="467"/>
      <c r="C349" s="475" t="s">
        <v>2182</v>
      </c>
      <c r="D349" s="696">
        <v>2</v>
      </c>
      <c r="E349" s="696" t="s">
        <v>877</v>
      </c>
      <c r="F349" s="1052"/>
      <c r="G349" s="1061"/>
      <c r="H349" s="893"/>
      <c r="I349" s="893"/>
      <c r="J349" s="893"/>
      <c r="K349" s="960"/>
      <c r="L349" s="960"/>
      <c r="M349" s="960"/>
      <c r="N349" s="963"/>
      <c r="O349" s="963"/>
      <c r="P349" s="963"/>
      <c r="Q349" s="963"/>
      <c r="R349" s="963"/>
      <c r="S349" s="963"/>
      <c r="T349" s="963"/>
      <c r="U349" s="963"/>
      <c r="V349" s="963"/>
      <c r="W349" s="963"/>
      <c r="X349" s="963"/>
      <c r="Y349" s="963"/>
      <c r="Z349" s="963"/>
    </row>
    <row r="350" spans="1:26" ht="32">
      <c r="A350" s="815"/>
      <c r="B350" s="467"/>
      <c r="C350" s="475" t="s">
        <v>2184</v>
      </c>
      <c r="D350" s="696">
        <v>2</v>
      </c>
      <c r="E350" s="696" t="s">
        <v>877</v>
      </c>
      <c r="F350" s="1052"/>
      <c r="G350" s="1061"/>
      <c r="H350" s="893"/>
      <c r="I350" s="893"/>
      <c r="J350" s="893"/>
      <c r="K350" s="960"/>
      <c r="L350" s="960"/>
      <c r="M350" s="960"/>
      <c r="N350" s="963"/>
      <c r="O350" s="963"/>
      <c r="P350" s="963"/>
      <c r="Q350" s="963"/>
      <c r="R350" s="963"/>
      <c r="S350" s="963"/>
      <c r="T350" s="963"/>
      <c r="U350" s="963"/>
      <c r="V350" s="963"/>
      <c r="W350" s="963"/>
      <c r="X350" s="963"/>
      <c r="Y350" s="963"/>
      <c r="Z350" s="963"/>
    </row>
    <row r="351" spans="1:26" ht="16">
      <c r="A351" s="815"/>
      <c r="B351" s="467"/>
      <c r="C351" s="267" t="s">
        <v>2186</v>
      </c>
      <c r="D351" s="696">
        <v>2</v>
      </c>
      <c r="E351" s="696" t="s">
        <v>877</v>
      </c>
      <c r="F351" s="1052"/>
      <c r="G351" s="1061"/>
      <c r="H351" s="893"/>
      <c r="I351" s="893"/>
      <c r="J351" s="893"/>
      <c r="K351" s="960"/>
      <c r="L351" s="960"/>
      <c r="M351" s="960"/>
      <c r="N351" s="963"/>
      <c r="O351" s="963"/>
      <c r="P351" s="963"/>
      <c r="Q351" s="963"/>
      <c r="R351" s="963"/>
      <c r="S351" s="963"/>
      <c r="T351" s="963"/>
      <c r="U351" s="963"/>
      <c r="V351" s="963"/>
      <c r="W351" s="963"/>
      <c r="X351" s="963"/>
      <c r="Y351" s="963"/>
      <c r="Z351" s="963"/>
    </row>
    <row r="352" spans="1:26" ht="32">
      <c r="A352" s="815"/>
      <c r="B352" s="467"/>
      <c r="C352" s="475" t="s">
        <v>1035</v>
      </c>
      <c r="D352" s="696">
        <v>2</v>
      </c>
      <c r="E352" s="780" t="s">
        <v>611</v>
      </c>
      <c r="F352" s="1052"/>
      <c r="G352" s="1061"/>
      <c r="H352" s="893"/>
      <c r="I352" s="893"/>
      <c r="J352" s="893"/>
      <c r="K352" s="960"/>
      <c r="L352" s="960"/>
      <c r="M352" s="960"/>
      <c r="N352" s="963"/>
      <c r="O352" s="963"/>
      <c r="P352" s="963"/>
      <c r="Q352" s="963"/>
      <c r="R352" s="963"/>
      <c r="S352" s="963"/>
      <c r="T352" s="963"/>
      <c r="U352" s="963"/>
      <c r="V352" s="963"/>
      <c r="W352" s="963"/>
      <c r="X352" s="963"/>
      <c r="Y352" s="963"/>
      <c r="Z352" s="963"/>
    </row>
    <row r="353" spans="1:26" ht="32">
      <c r="A353" s="815"/>
      <c r="B353" s="467"/>
      <c r="C353" s="475" t="s">
        <v>1036</v>
      </c>
      <c r="D353" s="696">
        <v>2</v>
      </c>
      <c r="E353" s="696" t="s">
        <v>877</v>
      </c>
      <c r="F353" s="1052"/>
      <c r="G353" s="1061"/>
      <c r="H353" s="893"/>
      <c r="I353" s="893"/>
      <c r="J353" s="893"/>
      <c r="K353" s="960"/>
      <c r="L353" s="960"/>
      <c r="M353" s="960"/>
      <c r="N353" s="963"/>
      <c r="O353" s="963"/>
      <c r="P353" s="963"/>
      <c r="Q353" s="963"/>
      <c r="R353" s="963"/>
      <c r="S353" s="963"/>
      <c r="T353" s="963"/>
      <c r="U353" s="963"/>
      <c r="V353" s="963"/>
      <c r="W353" s="963"/>
      <c r="X353" s="963"/>
      <c r="Y353" s="963"/>
      <c r="Z353" s="963"/>
    </row>
    <row r="354" spans="1:26" ht="34">
      <c r="A354" s="815" t="s">
        <v>2198</v>
      </c>
      <c r="B354" s="467" t="s">
        <v>1038</v>
      </c>
      <c r="C354" s="475" t="s">
        <v>3380</v>
      </c>
      <c r="D354" s="696">
        <v>2</v>
      </c>
      <c r="E354" s="780" t="s">
        <v>1099</v>
      </c>
      <c r="F354" s="1052"/>
      <c r="G354" s="1061"/>
      <c r="H354" s="893"/>
      <c r="I354" s="893"/>
      <c r="J354" s="893"/>
      <c r="K354" s="960"/>
      <c r="L354" s="960"/>
      <c r="M354" s="960"/>
      <c r="N354" s="963"/>
      <c r="O354" s="963"/>
      <c r="P354" s="963"/>
      <c r="Q354" s="963"/>
      <c r="R354" s="963"/>
      <c r="S354" s="963"/>
      <c r="T354" s="963"/>
      <c r="U354" s="963"/>
      <c r="V354" s="963"/>
      <c r="W354" s="963"/>
      <c r="X354" s="963"/>
      <c r="Y354" s="963"/>
      <c r="Z354" s="963"/>
    </row>
    <row r="355" spans="1:26" ht="32">
      <c r="A355" s="815"/>
      <c r="B355" s="467"/>
      <c r="C355" s="475" t="s">
        <v>3381</v>
      </c>
      <c r="D355" s="696">
        <v>2</v>
      </c>
      <c r="E355" s="696" t="s">
        <v>1099</v>
      </c>
      <c r="F355" s="1052"/>
      <c r="G355" s="1061"/>
      <c r="H355" s="893"/>
      <c r="I355" s="893"/>
      <c r="J355" s="893"/>
      <c r="K355" s="960"/>
      <c r="L355" s="960"/>
      <c r="M355" s="960"/>
      <c r="N355" s="963"/>
      <c r="O355" s="963"/>
      <c r="P355" s="963"/>
      <c r="Q355" s="963"/>
      <c r="R355" s="963"/>
      <c r="S355" s="963"/>
      <c r="T355" s="963"/>
      <c r="U355" s="963"/>
      <c r="V355" s="963"/>
      <c r="W355" s="963"/>
      <c r="X355" s="963"/>
      <c r="Y355" s="963"/>
      <c r="Z355" s="963"/>
    </row>
    <row r="356" spans="1:26" ht="48">
      <c r="A356" s="815"/>
      <c r="B356" s="1165"/>
      <c r="C356" s="267" t="s">
        <v>1040</v>
      </c>
      <c r="D356" s="696">
        <v>2</v>
      </c>
      <c r="E356" s="846" t="s">
        <v>599</v>
      </c>
      <c r="F356" s="267" t="s">
        <v>6898</v>
      </c>
      <c r="G356" s="1191"/>
      <c r="H356" s="893"/>
      <c r="I356" s="893"/>
      <c r="J356" s="893"/>
      <c r="K356" s="960"/>
      <c r="L356" s="960"/>
      <c r="M356" s="960"/>
      <c r="N356" s="963"/>
      <c r="O356" s="963"/>
      <c r="P356" s="963"/>
      <c r="Q356" s="963"/>
      <c r="R356" s="963"/>
      <c r="S356" s="963"/>
      <c r="T356" s="963"/>
      <c r="U356" s="963"/>
      <c r="V356" s="963"/>
      <c r="W356" s="963"/>
      <c r="X356" s="963"/>
      <c r="Y356" s="963"/>
      <c r="Z356" s="963"/>
    </row>
    <row r="357" spans="1:26" ht="32">
      <c r="A357" s="815"/>
      <c r="B357" s="1165"/>
      <c r="C357" s="475" t="s">
        <v>1042</v>
      </c>
      <c r="D357" s="696">
        <v>2</v>
      </c>
      <c r="E357" s="696" t="s">
        <v>599</v>
      </c>
      <c r="F357" s="476" t="s">
        <v>1043</v>
      </c>
      <c r="G357" s="1191"/>
      <c r="H357" s="893"/>
      <c r="I357" s="893"/>
      <c r="J357" s="893"/>
      <c r="K357" s="960"/>
      <c r="L357" s="960"/>
      <c r="M357" s="960"/>
      <c r="N357" s="963"/>
      <c r="O357" s="963"/>
      <c r="P357" s="963"/>
      <c r="Q357" s="963"/>
      <c r="R357" s="963"/>
      <c r="S357" s="963"/>
      <c r="T357" s="963"/>
      <c r="U357" s="963"/>
      <c r="V357" s="963"/>
      <c r="W357" s="963"/>
      <c r="X357" s="963"/>
      <c r="Y357" s="963"/>
      <c r="Z357" s="963"/>
    </row>
    <row r="358" spans="1:26" ht="64">
      <c r="A358" s="821" t="s">
        <v>1044</v>
      </c>
      <c r="B358" s="475" t="s">
        <v>1045</v>
      </c>
      <c r="C358" s="471" t="s">
        <v>1046</v>
      </c>
      <c r="D358" s="696">
        <v>2</v>
      </c>
      <c r="E358" s="696" t="s">
        <v>599</v>
      </c>
      <c r="F358" s="471" t="s">
        <v>1047</v>
      </c>
      <c r="G358" s="1191"/>
      <c r="H358" s="893"/>
      <c r="I358" s="893"/>
      <c r="J358" s="893"/>
      <c r="K358" s="960"/>
      <c r="L358" s="960"/>
      <c r="M358" s="960"/>
      <c r="N358" s="963"/>
      <c r="O358" s="963"/>
      <c r="P358" s="963"/>
      <c r="Q358" s="963"/>
      <c r="R358" s="963"/>
      <c r="S358" s="963"/>
      <c r="T358" s="963"/>
      <c r="U358" s="963"/>
      <c r="V358" s="963"/>
      <c r="W358" s="963"/>
      <c r="X358" s="963"/>
      <c r="Y358" s="963"/>
      <c r="Z358" s="963"/>
    </row>
    <row r="359" spans="1:26" ht="112">
      <c r="A359" s="1226"/>
      <c r="B359" s="1227"/>
      <c r="C359" s="1073" t="s">
        <v>1048</v>
      </c>
      <c r="D359" s="696">
        <v>2</v>
      </c>
      <c r="E359" s="833" t="s">
        <v>877</v>
      </c>
      <c r="F359" s="1228" t="s">
        <v>1049</v>
      </c>
      <c r="G359" s="1191"/>
      <c r="H359" s="893"/>
      <c r="I359" s="893"/>
      <c r="J359" s="893"/>
      <c r="K359" s="960"/>
      <c r="L359" s="960"/>
      <c r="M359" s="960"/>
      <c r="N359" s="963"/>
      <c r="O359" s="963"/>
      <c r="P359" s="963"/>
      <c r="Q359" s="963"/>
      <c r="R359" s="963"/>
      <c r="S359" s="963"/>
      <c r="T359" s="963"/>
      <c r="U359" s="963"/>
      <c r="V359" s="963"/>
      <c r="W359" s="963"/>
      <c r="X359" s="963"/>
      <c r="Y359" s="963"/>
      <c r="Z359" s="963"/>
    </row>
    <row r="360" spans="1:26" ht="48">
      <c r="A360" s="1226"/>
      <c r="B360" s="1227"/>
      <c r="C360" s="471" t="s">
        <v>1050</v>
      </c>
      <c r="D360" s="696">
        <v>2</v>
      </c>
      <c r="E360" s="696" t="s">
        <v>877</v>
      </c>
      <c r="F360" s="983" t="s">
        <v>1051</v>
      </c>
      <c r="G360" s="1191"/>
      <c r="H360" s="893"/>
      <c r="I360" s="893"/>
      <c r="J360" s="893"/>
      <c r="K360" s="960"/>
      <c r="L360" s="960"/>
      <c r="M360" s="960"/>
      <c r="N360" s="963"/>
      <c r="O360" s="963"/>
      <c r="P360" s="963"/>
      <c r="Q360" s="963"/>
      <c r="R360" s="963"/>
      <c r="S360" s="963"/>
      <c r="T360" s="963"/>
      <c r="U360" s="963"/>
      <c r="V360" s="963"/>
      <c r="W360" s="963"/>
      <c r="X360" s="963"/>
      <c r="Y360" s="963"/>
      <c r="Z360" s="963"/>
    </row>
    <row r="361" spans="1:26" ht="32">
      <c r="A361" s="1226"/>
      <c r="B361" s="1229"/>
      <c r="C361" s="1063" t="s">
        <v>1052</v>
      </c>
      <c r="D361" s="696">
        <v>2</v>
      </c>
      <c r="E361" s="696" t="s">
        <v>599</v>
      </c>
      <c r="F361" s="471" t="s">
        <v>1053</v>
      </c>
      <c r="G361" s="1191"/>
      <c r="H361" s="893"/>
      <c r="I361" s="893"/>
      <c r="J361" s="893"/>
      <c r="K361" s="960"/>
      <c r="L361" s="960"/>
      <c r="M361" s="960"/>
      <c r="N361" s="963"/>
      <c r="O361" s="963"/>
      <c r="P361" s="963"/>
      <c r="Q361" s="963"/>
      <c r="R361" s="963"/>
      <c r="S361" s="963"/>
      <c r="T361" s="963"/>
      <c r="U361" s="963"/>
      <c r="V361" s="963"/>
      <c r="W361" s="963"/>
      <c r="X361" s="963"/>
      <c r="Y361" s="963"/>
      <c r="Z361" s="963"/>
    </row>
    <row r="362" spans="1:26" ht="19">
      <c r="A362" s="821" t="s">
        <v>244</v>
      </c>
      <c r="B362" s="1606" t="s">
        <v>245</v>
      </c>
      <c r="C362" s="1570"/>
      <c r="D362" s="1570"/>
      <c r="E362" s="1570"/>
      <c r="F362" s="1570"/>
      <c r="G362" s="1573"/>
      <c r="H362" s="816"/>
      <c r="I362" s="893">
        <f>SUM(D363:D372)</f>
        <v>18</v>
      </c>
      <c r="J362" s="893">
        <f>COUNT(D363:D372)*2</f>
        <v>18</v>
      </c>
      <c r="K362" s="960"/>
      <c r="L362" s="960"/>
      <c r="M362" s="960"/>
      <c r="N362" s="963"/>
      <c r="O362" s="963"/>
      <c r="P362" s="963"/>
      <c r="Q362" s="963"/>
      <c r="R362" s="963"/>
      <c r="S362" s="963"/>
      <c r="T362" s="963"/>
      <c r="U362" s="963"/>
      <c r="V362" s="963"/>
      <c r="W362" s="963"/>
      <c r="X362" s="963"/>
      <c r="Y362" s="963"/>
      <c r="Z362" s="963"/>
    </row>
    <row r="363" spans="1:26" ht="51">
      <c r="A363" s="815" t="s">
        <v>2201</v>
      </c>
      <c r="B363" s="467" t="s">
        <v>2843</v>
      </c>
      <c r="C363" s="475" t="s">
        <v>6899</v>
      </c>
      <c r="D363" s="696">
        <v>2</v>
      </c>
      <c r="E363" s="180" t="s">
        <v>599</v>
      </c>
      <c r="F363" s="1052"/>
      <c r="G363" s="1061"/>
      <c r="H363" s="893"/>
      <c r="I363" s="893"/>
      <c r="J363" s="893"/>
      <c r="K363" s="960"/>
      <c r="L363" s="960"/>
      <c r="M363" s="960"/>
      <c r="N363" s="963"/>
      <c r="O363" s="963"/>
      <c r="P363" s="963"/>
      <c r="Q363" s="963"/>
      <c r="R363" s="963"/>
      <c r="S363" s="963"/>
      <c r="T363" s="963"/>
      <c r="U363" s="963"/>
      <c r="V363" s="963"/>
      <c r="W363" s="963"/>
      <c r="X363" s="963"/>
      <c r="Y363" s="963"/>
      <c r="Z363" s="963"/>
    </row>
    <row r="364" spans="1:26" ht="34">
      <c r="A364" s="815"/>
      <c r="B364" s="467"/>
      <c r="C364" s="467" t="s">
        <v>2846</v>
      </c>
      <c r="D364" s="696">
        <v>2</v>
      </c>
      <c r="E364" s="180" t="s">
        <v>611</v>
      </c>
      <c r="F364" s="1052"/>
      <c r="G364" s="1061"/>
      <c r="H364" s="893"/>
      <c r="I364" s="893"/>
      <c r="J364" s="893"/>
      <c r="K364" s="960"/>
      <c r="L364" s="960"/>
      <c r="M364" s="960"/>
      <c r="N364" s="963"/>
      <c r="O364" s="963"/>
      <c r="P364" s="963"/>
      <c r="Q364" s="963"/>
      <c r="R364" s="963"/>
      <c r="S364" s="963"/>
      <c r="T364" s="963"/>
      <c r="U364" s="963"/>
      <c r="V364" s="963"/>
      <c r="W364" s="963"/>
      <c r="X364" s="963"/>
      <c r="Y364" s="963"/>
      <c r="Z364" s="963"/>
    </row>
    <row r="365" spans="1:26" ht="48">
      <c r="A365" s="815" t="s">
        <v>2203</v>
      </c>
      <c r="B365" s="471" t="s">
        <v>2848</v>
      </c>
      <c r="C365" s="475" t="s">
        <v>1061</v>
      </c>
      <c r="D365" s="696">
        <v>2</v>
      </c>
      <c r="E365" s="180" t="s">
        <v>611</v>
      </c>
      <c r="F365" s="1052"/>
      <c r="G365" s="1061"/>
      <c r="H365" s="893"/>
      <c r="I365" s="893"/>
      <c r="J365" s="893"/>
      <c r="K365" s="960"/>
      <c r="L365" s="960"/>
      <c r="M365" s="960"/>
      <c r="N365" s="963"/>
      <c r="O365" s="963"/>
      <c r="P365" s="963"/>
      <c r="Q365" s="963"/>
      <c r="R365" s="963"/>
      <c r="S365" s="963"/>
      <c r="T365" s="963"/>
      <c r="U365" s="963"/>
      <c r="V365" s="963"/>
      <c r="W365" s="963"/>
      <c r="X365" s="963"/>
      <c r="Y365" s="963"/>
      <c r="Z365" s="963"/>
    </row>
    <row r="366" spans="1:26" ht="16">
      <c r="A366" s="1230"/>
      <c r="B366" s="467"/>
      <c r="C366" s="475" t="s">
        <v>1064</v>
      </c>
      <c r="D366" s="696">
        <v>2</v>
      </c>
      <c r="E366" s="180" t="s">
        <v>611</v>
      </c>
      <c r="F366" s="1052"/>
      <c r="G366" s="1061"/>
      <c r="H366" s="893"/>
      <c r="I366" s="893"/>
      <c r="J366" s="893"/>
      <c r="K366" s="960"/>
      <c r="L366" s="960"/>
      <c r="M366" s="960"/>
      <c r="N366" s="963"/>
      <c r="O366" s="963"/>
      <c r="P366" s="963"/>
      <c r="Q366" s="963"/>
      <c r="R366" s="963"/>
      <c r="S366" s="963"/>
      <c r="T366" s="963"/>
      <c r="U366" s="963"/>
      <c r="V366" s="963"/>
      <c r="W366" s="963"/>
      <c r="X366" s="963"/>
      <c r="Y366" s="963"/>
      <c r="Z366" s="963"/>
    </row>
    <row r="367" spans="1:26" ht="16">
      <c r="A367" s="1230"/>
      <c r="B367" s="467"/>
      <c r="C367" s="475" t="s">
        <v>1065</v>
      </c>
      <c r="D367" s="696">
        <v>2</v>
      </c>
      <c r="E367" s="180" t="s">
        <v>599</v>
      </c>
      <c r="F367" s="1052"/>
      <c r="G367" s="1061"/>
      <c r="H367" s="893"/>
      <c r="I367" s="893"/>
      <c r="J367" s="893"/>
      <c r="K367" s="960"/>
      <c r="L367" s="960"/>
      <c r="M367" s="960"/>
      <c r="N367" s="963"/>
      <c r="O367" s="963"/>
      <c r="P367" s="963"/>
      <c r="Q367" s="963"/>
      <c r="R367" s="963"/>
      <c r="S367" s="963"/>
      <c r="T367" s="963"/>
      <c r="U367" s="963"/>
      <c r="V367" s="963"/>
      <c r="W367" s="963"/>
      <c r="X367" s="963"/>
      <c r="Y367" s="963"/>
      <c r="Z367" s="963"/>
    </row>
    <row r="368" spans="1:26" ht="16">
      <c r="A368" s="1230"/>
      <c r="B368" s="1052"/>
      <c r="C368" s="475" t="s">
        <v>1066</v>
      </c>
      <c r="D368" s="696">
        <v>2</v>
      </c>
      <c r="E368" s="180" t="s">
        <v>877</v>
      </c>
      <c r="F368" s="1052"/>
      <c r="G368" s="1061"/>
      <c r="H368" s="893"/>
      <c r="I368" s="893"/>
      <c r="J368" s="893"/>
      <c r="K368" s="960"/>
      <c r="L368" s="960"/>
      <c r="M368" s="960"/>
      <c r="N368" s="963"/>
      <c r="O368" s="963"/>
      <c r="P368" s="963"/>
      <c r="Q368" s="963"/>
      <c r="R368" s="963"/>
      <c r="S368" s="963"/>
      <c r="T368" s="963"/>
      <c r="U368" s="963"/>
      <c r="V368" s="963"/>
      <c r="W368" s="963"/>
      <c r="X368" s="963"/>
      <c r="Y368" s="963"/>
      <c r="Z368" s="963"/>
    </row>
    <row r="369" spans="1:26" ht="34">
      <c r="A369" s="1230"/>
      <c r="B369" s="1052"/>
      <c r="C369" s="467" t="s">
        <v>1067</v>
      </c>
      <c r="D369" s="696">
        <v>2</v>
      </c>
      <c r="E369" s="850" t="s">
        <v>599</v>
      </c>
      <c r="F369" s="471" t="s">
        <v>3384</v>
      </c>
      <c r="G369" s="1061"/>
      <c r="H369" s="893"/>
      <c r="I369" s="893"/>
      <c r="J369" s="893"/>
      <c r="K369" s="960"/>
      <c r="L369" s="960"/>
      <c r="M369" s="960"/>
      <c r="N369" s="963"/>
      <c r="O369" s="963"/>
      <c r="P369" s="963"/>
      <c r="Q369" s="963"/>
      <c r="R369" s="963"/>
      <c r="S369" s="963"/>
      <c r="T369" s="963"/>
      <c r="U369" s="963"/>
      <c r="V369" s="963"/>
      <c r="W369" s="963"/>
      <c r="X369" s="963"/>
      <c r="Y369" s="963"/>
      <c r="Z369" s="963"/>
    </row>
    <row r="370" spans="1:26" ht="17">
      <c r="A370" s="1230"/>
      <c r="B370" s="1052"/>
      <c r="C370" s="467" t="s">
        <v>2207</v>
      </c>
      <c r="D370" s="696">
        <v>2</v>
      </c>
      <c r="E370" s="780" t="s">
        <v>877</v>
      </c>
      <c r="F370" s="471"/>
      <c r="G370" s="1061"/>
      <c r="H370" s="893"/>
      <c r="I370" s="893"/>
      <c r="J370" s="893"/>
      <c r="K370" s="960"/>
      <c r="L370" s="960"/>
      <c r="M370" s="960"/>
      <c r="N370" s="963"/>
      <c r="O370" s="963"/>
      <c r="P370" s="963"/>
      <c r="Q370" s="963"/>
      <c r="R370" s="963"/>
      <c r="S370" s="963"/>
      <c r="T370" s="963"/>
      <c r="U370" s="963"/>
      <c r="V370" s="963"/>
      <c r="W370" s="963"/>
      <c r="X370" s="963"/>
      <c r="Y370" s="963"/>
      <c r="Z370" s="963"/>
    </row>
    <row r="371" spans="1:26" ht="34">
      <c r="A371" s="815" t="s">
        <v>2209</v>
      </c>
      <c r="B371" s="467" t="s">
        <v>1071</v>
      </c>
      <c r="C371" s="475" t="s">
        <v>3386</v>
      </c>
      <c r="D371" s="696">
        <v>2</v>
      </c>
      <c r="E371" s="696" t="s">
        <v>611</v>
      </c>
      <c r="F371" s="1052"/>
      <c r="G371" s="1061"/>
      <c r="H371" s="893"/>
      <c r="I371" s="893"/>
      <c r="J371" s="893"/>
      <c r="K371" s="960"/>
      <c r="L371" s="960"/>
      <c r="M371" s="960"/>
      <c r="N371" s="963"/>
      <c r="O371" s="963"/>
      <c r="P371" s="963"/>
      <c r="Q371" s="963"/>
      <c r="R371" s="963"/>
      <c r="S371" s="963"/>
      <c r="T371" s="963"/>
      <c r="U371" s="963"/>
      <c r="V371" s="963"/>
      <c r="W371" s="963"/>
      <c r="X371" s="963"/>
      <c r="Y371" s="963"/>
      <c r="Z371" s="963"/>
    </row>
    <row r="372" spans="1:26" ht="46.5" hidden="1" customHeight="1">
      <c r="A372" s="310" t="s">
        <v>1073</v>
      </c>
      <c r="B372" s="122" t="s">
        <v>2864</v>
      </c>
      <c r="C372" s="141"/>
      <c r="D372" s="141"/>
      <c r="E372" s="141"/>
      <c r="F372" s="141"/>
      <c r="G372" s="141"/>
      <c r="H372" s="106"/>
      <c r="I372" s="105"/>
      <c r="J372" s="105"/>
      <c r="K372" s="106"/>
      <c r="L372" s="106"/>
      <c r="M372" s="106"/>
      <c r="N372" s="106"/>
      <c r="O372" s="106"/>
      <c r="P372" s="106"/>
      <c r="Q372" s="106"/>
      <c r="R372" s="106"/>
      <c r="S372" s="106"/>
      <c r="T372" s="106"/>
      <c r="U372" s="106"/>
      <c r="V372" s="106"/>
      <c r="W372" s="106"/>
      <c r="X372" s="106"/>
      <c r="Y372" s="106"/>
      <c r="Z372" s="106"/>
    </row>
    <row r="373" spans="1:26" ht="19">
      <c r="A373" s="821" t="s">
        <v>246</v>
      </c>
      <c r="B373" s="1606" t="s">
        <v>113</v>
      </c>
      <c r="C373" s="1570"/>
      <c r="D373" s="1570"/>
      <c r="E373" s="1570"/>
      <c r="F373" s="1570"/>
      <c r="G373" s="1573"/>
      <c r="H373" s="816"/>
      <c r="I373" s="893">
        <f>SUM(D374:D382)</f>
        <v>18</v>
      </c>
      <c r="J373" s="893">
        <f>COUNT(D374:D382)*2</f>
        <v>18</v>
      </c>
      <c r="K373" s="960"/>
      <c r="L373" s="960"/>
      <c r="M373" s="960"/>
      <c r="N373" s="963"/>
      <c r="O373" s="963"/>
      <c r="P373" s="963"/>
      <c r="Q373" s="963"/>
      <c r="R373" s="963"/>
      <c r="S373" s="963"/>
      <c r="T373" s="963"/>
      <c r="U373" s="963"/>
      <c r="V373" s="963"/>
      <c r="W373" s="963"/>
      <c r="X373" s="963"/>
      <c r="Y373" s="963"/>
      <c r="Z373" s="963"/>
    </row>
    <row r="374" spans="1:26" ht="34">
      <c r="A374" s="815" t="s">
        <v>2213</v>
      </c>
      <c r="B374" s="467" t="s">
        <v>1076</v>
      </c>
      <c r="C374" s="471" t="s">
        <v>5816</v>
      </c>
      <c r="D374" s="696">
        <v>2</v>
      </c>
      <c r="E374" s="696" t="s">
        <v>506</v>
      </c>
      <c r="F374" s="471" t="s">
        <v>1078</v>
      </c>
      <c r="G374" s="1061"/>
      <c r="H374" s="893"/>
      <c r="I374" s="893"/>
      <c r="J374" s="893"/>
      <c r="K374" s="960"/>
      <c r="L374" s="960"/>
      <c r="M374" s="960"/>
      <c r="N374" s="963"/>
      <c r="O374" s="963"/>
      <c r="P374" s="963"/>
      <c r="Q374" s="963"/>
      <c r="R374" s="963"/>
      <c r="S374" s="963"/>
      <c r="T374" s="963"/>
      <c r="U374" s="963"/>
      <c r="V374" s="963"/>
      <c r="W374" s="963"/>
      <c r="X374" s="963"/>
      <c r="Y374" s="963"/>
      <c r="Z374" s="963"/>
    </row>
    <row r="375" spans="1:26" ht="48">
      <c r="A375" s="815" t="s">
        <v>2214</v>
      </c>
      <c r="B375" s="471" t="s">
        <v>1080</v>
      </c>
      <c r="C375" s="467" t="s">
        <v>1081</v>
      </c>
      <c r="D375" s="696">
        <v>2</v>
      </c>
      <c r="E375" s="696" t="s">
        <v>877</v>
      </c>
      <c r="F375" s="471" t="s">
        <v>1082</v>
      </c>
      <c r="G375" s="1061"/>
      <c r="H375" s="893"/>
      <c r="I375" s="893"/>
      <c r="J375" s="893"/>
      <c r="K375" s="960"/>
      <c r="L375" s="960"/>
      <c r="M375" s="960"/>
      <c r="N375" s="963"/>
      <c r="O375" s="963"/>
      <c r="P375" s="963"/>
      <c r="Q375" s="963"/>
      <c r="R375" s="963"/>
      <c r="S375" s="963"/>
      <c r="T375" s="963"/>
      <c r="U375" s="963"/>
      <c r="V375" s="963"/>
      <c r="W375" s="963"/>
      <c r="X375" s="963"/>
      <c r="Y375" s="963"/>
      <c r="Z375" s="963"/>
    </row>
    <row r="376" spans="1:26" ht="80">
      <c r="A376" s="815"/>
      <c r="B376" s="735"/>
      <c r="C376" s="161" t="s">
        <v>3388</v>
      </c>
      <c r="D376" s="696">
        <v>2</v>
      </c>
      <c r="E376" s="736" t="s">
        <v>599</v>
      </c>
      <c r="F376" s="735" t="s">
        <v>1084</v>
      </c>
      <c r="G376" s="1061"/>
      <c r="H376" s="893"/>
      <c r="I376" s="893"/>
      <c r="J376" s="893"/>
      <c r="K376" s="960"/>
      <c r="L376" s="960"/>
      <c r="M376" s="960"/>
      <c r="N376" s="963"/>
      <c r="O376" s="963"/>
      <c r="P376" s="963"/>
      <c r="Q376" s="963"/>
      <c r="R376" s="963"/>
      <c r="S376" s="963"/>
      <c r="T376" s="963"/>
      <c r="U376" s="963"/>
      <c r="V376" s="963"/>
      <c r="W376" s="963"/>
      <c r="X376" s="963"/>
      <c r="Y376" s="963"/>
      <c r="Z376" s="963"/>
    </row>
    <row r="377" spans="1:26" ht="34">
      <c r="A377" s="815" t="s">
        <v>2215</v>
      </c>
      <c r="B377" s="467" t="s">
        <v>1086</v>
      </c>
      <c r="C377" s="471" t="s">
        <v>1087</v>
      </c>
      <c r="D377" s="696">
        <v>2</v>
      </c>
      <c r="E377" s="696" t="s">
        <v>599</v>
      </c>
      <c r="F377" s="1052"/>
      <c r="G377" s="1061"/>
      <c r="H377" s="893"/>
      <c r="I377" s="893"/>
      <c r="J377" s="893"/>
      <c r="K377" s="960"/>
      <c r="L377" s="960"/>
      <c r="M377" s="960"/>
      <c r="N377" s="963"/>
      <c r="O377" s="963"/>
      <c r="P377" s="963"/>
      <c r="Q377" s="963"/>
      <c r="R377" s="963"/>
      <c r="S377" s="963"/>
      <c r="T377" s="963"/>
      <c r="U377" s="963"/>
      <c r="V377" s="963"/>
      <c r="W377" s="963"/>
      <c r="X377" s="963"/>
      <c r="Y377" s="963"/>
      <c r="Z377" s="963"/>
    </row>
    <row r="378" spans="1:26" ht="16">
      <c r="A378" s="815"/>
      <c r="B378" s="963"/>
      <c r="C378" s="471" t="s">
        <v>1088</v>
      </c>
      <c r="D378" s="696">
        <v>2</v>
      </c>
      <c r="E378" s="696" t="s">
        <v>877</v>
      </c>
      <c r="F378" s="1052"/>
      <c r="G378" s="1061"/>
      <c r="H378" s="893"/>
      <c r="I378" s="893"/>
      <c r="J378" s="893"/>
      <c r="K378" s="960"/>
      <c r="L378" s="960"/>
      <c r="M378" s="960"/>
      <c r="N378" s="963"/>
      <c r="O378" s="963"/>
      <c r="P378" s="963"/>
      <c r="Q378" s="963"/>
      <c r="R378" s="963"/>
      <c r="S378" s="963"/>
      <c r="T378" s="963"/>
      <c r="U378" s="963"/>
      <c r="V378" s="963"/>
      <c r="W378" s="963"/>
      <c r="X378" s="963"/>
      <c r="Y378" s="963"/>
      <c r="Z378" s="963"/>
    </row>
    <row r="379" spans="1:26" ht="16">
      <c r="A379" s="815"/>
      <c r="B379" s="963"/>
      <c r="C379" s="471" t="s">
        <v>1089</v>
      </c>
      <c r="D379" s="696">
        <v>2</v>
      </c>
      <c r="E379" s="696" t="s">
        <v>599</v>
      </c>
      <c r="F379" s="1052"/>
      <c r="G379" s="1061"/>
      <c r="H379" s="893"/>
      <c r="I379" s="893"/>
      <c r="J379" s="893"/>
      <c r="K379" s="960"/>
      <c r="L379" s="960"/>
      <c r="M379" s="960"/>
      <c r="N379" s="963"/>
      <c r="O379" s="963"/>
      <c r="P379" s="963"/>
      <c r="Q379" s="963"/>
      <c r="R379" s="963"/>
      <c r="S379" s="963"/>
      <c r="T379" s="963"/>
      <c r="U379" s="963"/>
      <c r="V379" s="963"/>
      <c r="W379" s="963"/>
      <c r="X379" s="963"/>
      <c r="Y379" s="963"/>
      <c r="Z379" s="963"/>
    </row>
    <row r="380" spans="1:26" ht="32">
      <c r="A380" s="815" t="s">
        <v>2216</v>
      </c>
      <c r="B380" s="467" t="s">
        <v>1091</v>
      </c>
      <c r="C380" s="471" t="s">
        <v>1092</v>
      </c>
      <c r="D380" s="696">
        <v>2</v>
      </c>
      <c r="E380" s="696" t="s">
        <v>611</v>
      </c>
      <c r="F380" s="471" t="s">
        <v>1093</v>
      </c>
      <c r="G380" s="1061"/>
      <c r="H380" s="893"/>
      <c r="I380" s="893"/>
      <c r="J380" s="893"/>
      <c r="K380" s="960"/>
      <c r="L380" s="960"/>
      <c r="M380" s="960"/>
      <c r="N380" s="963"/>
      <c r="O380" s="963"/>
      <c r="P380" s="963"/>
      <c r="Q380" s="963"/>
      <c r="R380" s="963"/>
      <c r="S380" s="963"/>
      <c r="T380" s="963"/>
      <c r="U380" s="963"/>
      <c r="V380" s="963"/>
      <c r="W380" s="963"/>
      <c r="X380" s="963"/>
      <c r="Y380" s="963"/>
      <c r="Z380" s="963"/>
    </row>
    <row r="381" spans="1:26" ht="34">
      <c r="A381" s="815" t="s">
        <v>2217</v>
      </c>
      <c r="B381" s="467" t="s">
        <v>1095</v>
      </c>
      <c r="C381" s="1166" t="s">
        <v>1096</v>
      </c>
      <c r="D381" s="696">
        <v>2</v>
      </c>
      <c r="E381" s="696" t="s">
        <v>611</v>
      </c>
      <c r="F381" s="471" t="s">
        <v>1097</v>
      </c>
      <c r="G381" s="1061"/>
      <c r="H381" s="893"/>
      <c r="I381" s="893"/>
      <c r="J381" s="893"/>
      <c r="K381" s="960"/>
      <c r="L381" s="960"/>
      <c r="M381" s="960"/>
      <c r="N381" s="963"/>
      <c r="O381" s="963"/>
      <c r="P381" s="963"/>
      <c r="Q381" s="963"/>
      <c r="R381" s="963"/>
      <c r="S381" s="963"/>
      <c r="T381" s="963"/>
      <c r="U381" s="963"/>
      <c r="V381" s="963"/>
      <c r="W381" s="963"/>
      <c r="X381" s="963"/>
      <c r="Y381" s="963"/>
      <c r="Z381" s="963"/>
    </row>
    <row r="382" spans="1:26" ht="17">
      <c r="A382" s="815"/>
      <c r="B382" s="467"/>
      <c r="C382" s="467" t="s">
        <v>1098</v>
      </c>
      <c r="D382" s="696">
        <v>2</v>
      </c>
      <c r="E382" s="696" t="s">
        <v>611</v>
      </c>
      <c r="F382" s="471"/>
      <c r="G382" s="1061"/>
      <c r="H382" s="893"/>
      <c r="I382" s="893"/>
      <c r="J382" s="893"/>
      <c r="K382" s="960"/>
      <c r="L382" s="960"/>
      <c r="M382" s="960"/>
      <c r="N382" s="963"/>
      <c r="O382" s="963"/>
      <c r="P382" s="963"/>
      <c r="Q382" s="963"/>
      <c r="R382" s="963"/>
      <c r="S382" s="963"/>
      <c r="T382" s="963"/>
      <c r="U382" s="963"/>
      <c r="V382" s="963"/>
      <c r="W382" s="963"/>
      <c r="X382" s="963"/>
      <c r="Y382" s="963"/>
      <c r="Z382" s="963"/>
    </row>
    <row r="383" spans="1:26" ht="19">
      <c r="A383" s="821" t="s">
        <v>247</v>
      </c>
      <c r="B383" s="1606" t="s">
        <v>248</v>
      </c>
      <c r="C383" s="1570"/>
      <c r="D383" s="1570"/>
      <c r="E383" s="1570"/>
      <c r="F383" s="1570"/>
      <c r="G383" s="1573"/>
      <c r="H383" s="816"/>
      <c r="I383" s="893">
        <f>SUM(D384:D385)</f>
        <v>4</v>
      </c>
      <c r="J383" s="893">
        <f>COUNT(D384:D385)*2</f>
        <v>4</v>
      </c>
      <c r="K383" s="960"/>
      <c r="L383" s="960"/>
      <c r="M383" s="960"/>
      <c r="N383" s="963"/>
      <c r="O383" s="963"/>
      <c r="P383" s="963"/>
      <c r="Q383" s="963"/>
      <c r="R383" s="963"/>
      <c r="S383" s="963"/>
      <c r="T383" s="963"/>
      <c r="U383" s="963"/>
      <c r="V383" s="963"/>
      <c r="W383" s="963"/>
      <c r="X383" s="963"/>
      <c r="Y383" s="963"/>
      <c r="Z383" s="963"/>
    </row>
    <row r="384" spans="1:26" ht="32">
      <c r="A384" s="693" t="s">
        <v>2218</v>
      </c>
      <c r="B384" s="471" t="s">
        <v>1102</v>
      </c>
      <c r="C384" s="986" t="s">
        <v>1103</v>
      </c>
      <c r="D384" s="696">
        <v>2</v>
      </c>
      <c r="E384" s="696" t="s">
        <v>506</v>
      </c>
      <c r="F384" s="471" t="s">
        <v>1104</v>
      </c>
      <c r="G384" s="1061"/>
      <c r="H384" s="893"/>
      <c r="I384" s="893"/>
      <c r="J384" s="893"/>
      <c r="K384" s="960"/>
      <c r="L384" s="960"/>
      <c r="M384" s="960"/>
      <c r="N384" s="963"/>
      <c r="O384" s="963"/>
      <c r="P384" s="963"/>
      <c r="Q384" s="963"/>
      <c r="R384" s="963"/>
      <c r="S384" s="963"/>
      <c r="T384" s="963"/>
      <c r="U384" s="963"/>
      <c r="V384" s="963"/>
      <c r="W384" s="963"/>
      <c r="X384" s="963"/>
      <c r="Y384" s="963"/>
      <c r="Z384" s="963"/>
    </row>
    <row r="385" spans="1:26" ht="32">
      <c r="A385" s="815" t="s">
        <v>2219</v>
      </c>
      <c r="B385" s="471" t="s">
        <v>1106</v>
      </c>
      <c r="C385" s="471" t="s">
        <v>4349</v>
      </c>
      <c r="D385" s="696">
        <v>2</v>
      </c>
      <c r="E385" s="696" t="s">
        <v>506</v>
      </c>
      <c r="F385" s="471"/>
      <c r="G385" s="1061"/>
      <c r="H385" s="893"/>
      <c r="I385" s="893"/>
      <c r="J385" s="893"/>
      <c r="K385" s="960"/>
      <c r="L385" s="960"/>
      <c r="M385" s="960"/>
      <c r="N385" s="963"/>
      <c r="O385" s="963"/>
      <c r="P385" s="963"/>
      <c r="Q385" s="963"/>
      <c r="R385" s="963"/>
      <c r="S385" s="963"/>
      <c r="T385" s="963"/>
      <c r="U385" s="963"/>
      <c r="V385" s="963"/>
      <c r="W385" s="963"/>
      <c r="X385" s="963"/>
      <c r="Y385" s="963"/>
      <c r="Z385" s="963"/>
    </row>
    <row r="386" spans="1:26" ht="19">
      <c r="A386" s="821" t="s">
        <v>249</v>
      </c>
      <c r="B386" s="1606" t="s">
        <v>117</v>
      </c>
      <c r="C386" s="1570"/>
      <c r="D386" s="1570"/>
      <c r="E386" s="1570"/>
      <c r="F386" s="1570"/>
      <c r="G386" s="1573"/>
      <c r="H386" s="816"/>
      <c r="I386" s="893">
        <f>SUM(D387:D395)</f>
        <v>18</v>
      </c>
      <c r="J386" s="893">
        <f>COUNT(D387:D395)*2</f>
        <v>18</v>
      </c>
      <c r="K386" s="960"/>
      <c r="L386" s="960"/>
      <c r="M386" s="960"/>
      <c r="N386" s="963"/>
      <c r="O386" s="963"/>
      <c r="P386" s="963"/>
      <c r="Q386" s="963"/>
      <c r="R386" s="963"/>
      <c r="S386" s="963"/>
      <c r="T386" s="963"/>
      <c r="U386" s="963"/>
      <c r="V386" s="963"/>
      <c r="W386" s="963"/>
      <c r="X386" s="963"/>
      <c r="Y386" s="963"/>
      <c r="Z386" s="963"/>
    </row>
    <row r="387" spans="1:26" ht="32">
      <c r="A387" s="815" t="s">
        <v>2221</v>
      </c>
      <c r="B387" s="471" t="s">
        <v>2872</v>
      </c>
      <c r="C387" s="475" t="s">
        <v>3390</v>
      </c>
      <c r="D387" s="696">
        <v>2</v>
      </c>
      <c r="E387" s="696" t="s">
        <v>877</v>
      </c>
      <c r="F387" s="1052"/>
      <c r="G387" s="1061"/>
      <c r="H387" s="893"/>
      <c r="I387" s="893"/>
      <c r="J387" s="893"/>
      <c r="K387" s="960"/>
      <c r="L387" s="960"/>
      <c r="M387" s="960"/>
      <c r="N387" s="963"/>
      <c r="O387" s="963"/>
      <c r="P387" s="963"/>
      <c r="Q387" s="963"/>
      <c r="R387" s="963"/>
      <c r="S387" s="963"/>
      <c r="T387" s="963"/>
      <c r="U387" s="963"/>
      <c r="V387" s="963"/>
      <c r="W387" s="963"/>
      <c r="X387" s="963"/>
      <c r="Y387" s="963"/>
      <c r="Z387" s="963"/>
    </row>
    <row r="388" spans="1:26" ht="32">
      <c r="A388" s="815" t="s">
        <v>2226</v>
      </c>
      <c r="B388" s="471" t="s">
        <v>1113</v>
      </c>
      <c r="C388" s="471" t="s">
        <v>1114</v>
      </c>
      <c r="D388" s="696">
        <v>2</v>
      </c>
      <c r="E388" s="696" t="s">
        <v>877</v>
      </c>
      <c r="F388" s="475"/>
      <c r="G388" s="1061"/>
      <c r="H388" s="893"/>
      <c r="I388" s="893"/>
      <c r="J388" s="893"/>
      <c r="K388" s="960"/>
      <c r="L388" s="960"/>
      <c r="M388" s="960"/>
      <c r="N388" s="963"/>
      <c r="O388" s="963"/>
      <c r="P388" s="963"/>
      <c r="Q388" s="963"/>
      <c r="R388" s="963"/>
      <c r="S388" s="963"/>
      <c r="T388" s="963"/>
      <c r="U388" s="963"/>
      <c r="V388" s="963"/>
      <c r="W388" s="963"/>
      <c r="X388" s="963"/>
      <c r="Y388" s="963"/>
      <c r="Z388" s="963"/>
    </row>
    <row r="389" spans="1:26" ht="32">
      <c r="A389" s="815"/>
      <c r="B389" s="471"/>
      <c r="C389" s="471" t="s">
        <v>1115</v>
      </c>
      <c r="D389" s="696">
        <v>2</v>
      </c>
      <c r="E389" s="696" t="s">
        <v>599</v>
      </c>
      <c r="F389" s="475" t="s">
        <v>1116</v>
      </c>
      <c r="G389" s="1061"/>
      <c r="H389" s="893"/>
      <c r="I389" s="893"/>
      <c r="J389" s="893"/>
      <c r="K389" s="960"/>
      <c r="L389" s="960"/>
      <c r="M389" s="960"/>
      <c r="N389" s="963"/>
      <c r="O389" s="963"/>
      <c r="P389" s="963"/>
      <c r="Q389" s="963"/>
      <c r="R389" s="963"/>
      <c r="S389" s="963"/>
      <c r="T389" s="963"/>
      <c r="U389" s="963"/>
      <c r="V389" s="963"/>
      <c r="W389" s="963"/>
      <c r="X389" s="963"/>
      <c r="Y389" s="963"/>
      <c r="Z389" s="963"/>
    </row>
    <row r="390" spans="1:26" ht="16">
      <c r="A390" s="815"/>
      <c r="B390" s="471"/>
      <c r="C390" s="471" t="s">
        <v>3391</v>
      </c>
      <c r="D390" s="696">
        <v>2</v>
      </c>
      <c r="E390" s="696" t="s">
        <v>387</v>
      </c>
      <c r="F390" s="475"/>
      <c r="G390" s="1061"/>
      <c r="H390" s="893"/>
      <c r="I390" s="893"/>
      <c r="J390" s="893"/>
      <c r="K390" s="960"/>
      <c r="L390" s="960"/>
      <c r="M390" s="960"/>
      <c r="N390" s="963"/>
      <c r="O390" s="963"/>
      <c r="P390" s="963"/>
      <c r="Q390" s="963"/>
      <c r="R390" s="963"/>
      <c r="S390" s="963"/>
      <c r="T390" s="963"/>
      <c r="U390" s="963"/>
      <c r="V390" s="963"/>
      <c r="W390" s="963"/>
      <c r="X390" s="963"/>
      <c r="Y390" s="963"/>
      <c r="Z390" s="963"/>
    </row>
    <row r="391" spans="1:26" ht="64">
      <c r="A391" s="815" t="s">
        <v>1118</v>
      </c>
      <c r="B391" s="471" t="s">
        <v>1119</v>
      </c>
      <c r="C391" s="471" t="s">
        <v>1120</v>
      </c>
      <c r="D391" s="696">
        <v>2</v>
      </c>
      <c r="E391" s="180" t="s">
        <v>1099</v>
      </c>
      <c r="F391" s="471" t="s">
        <v>6900</v>
      </c>
      <c r="G391" s="1191"/>
      <c r="H391" s="893"/>
      <c r="I391" s="893"/>
      <c r="J391" s="893"/>
      <c r="K391" s="960"/>
      <c r="L391" s="960"/>
      <c r="M391" s="960"/>
      <c r="N391" s="963"/>
      <c r="O391" s="963"/>
      <c r="P391" s="963"/>
      <c r="Q391" s="963"/>
      <c r="R391" s="963"/>
      <c r="S391" s="963"/>
      <c r="T391" s="963"/>
      <c r="U391" s="963"/>
      <c r="V391" s="963"/>
      <c r="W391" s="963"/>
      <c r="X391" s="963"/>
      <c r="Y391" s="963"/>
      <c r="Z391" s="963"/>
    </row>
    <row r="392" spans="1:26" ht="128">
      <c r="A392" s="815"/>
      <c r="B392" s="471"/>
      <c r="C392" s="471" t="s">
        <v>2231</v>
      </c>
      <c r="D392" s="696">
        <v>2</v>
      </c>
      <c r="E392" s="180" t="s">
        <v>599</v>
      </c>
      <c r="F392" s="471" t="s">
        <v>6901</v>
      </c>
      <c r="G392" s="1191"/>
      <c r="H392" s="893"/>
      <c r="I392" s="893"/>
      <c r="J392" s="893"/>
      <c r="K392" s="960"/>
      <c r="L392" s="960"/>
      <c r="M392" s="960"/>
      <c r="N392" s="963"/>
      <c r="O392" s="963"/>
      <c r="P392" s="963"/>
      <c r="Q392" s="963"/>
      <c r="R392" s="963"/>
      <c r="S392" s="963"/>
      <c r="T392" s="963"/>
      <c r="U392" s="963"/>
      <c r="V392" s="963"/>
      <c r="W392" s="963"/>
      <c r="X392" s="963"/>
      <c r="Y392" s="963"/>
      <c r="Z392" s="963"/>
    </row>
    <row r="393" spans="1:26" ht="80">
      <c r="A393" s="815"/>
      <c r="B393" s="471"/>
      <c r="C393" s="471" t="s">
        <v>2233</v>
      </c>
      <c r="D393" s="696">
        <v>2</v>
      </c>
      <c r="E393" s="180" t="s">
        <v>599</v>
      </c>
      <c r="F393" s="471" t="s">
        <v>6902</v>
      </c>
      <c r="G393" s="1191"/>
      <c r="H393" s="893"/>
      <c r="I393" s="893"/>
      <c r="J393" s="893"/>
      <c r="K393" s="960"/>
      <c r="L393" s="960"/>
      <c r="M393" s="960"/>
      <c r="N393" s="963"/>
      <c r="O393" s="963"/>
      <c r="P393" s="963"/>
      <c r="Q393" s="963"/>
      <c r="R393" s="963"/>
      <c r="S393" s="963"/>
      <c r="T393" s="963"/>
      <c r="U393" s="963"/>
      <c r="V393" s="963"/>
      <c r="W393" s="963"/>
      <c r="X393" s="963"/>
      <c r="Y393" s="963"/>
      <c r="Z393" s="963"/>
    </row>
    <row r="394" spans="1:26" ht="112">
      <c r="A394" s="815"/>
      <c r="B394" s="471"/>
      <c r="C394" s="471" t="s">
        <v>3393</v>
      </c>
      <c r="D394" s="696">
        <v>2</v>
      </c>
      <c r="E394" s="180" t="s">
        <v>599</v>
      </c>
      <c r="F394" s="471" t="s">
        <v>3394</v>
      </c>
      <c r="G394" s="1191"/>
      <c r="H394" s="893"/>
      <c r="I394" s="893"/>
      <c r="J394" s="893"/>
      <c r="K394" s="960"/>
      <c r="L394" s="960"/>
      <c r="M394" s="960"/>
      <c r="N394" s="963"/>
      <c r="O394" s="963"/>
      <c r="P394" s="963"/>
      <c r="Q394" s="963"/>
      <c r="R394" s="963"/>
      <c r="S394" s="963"/>
      <c r="T394" s="963"/>
      <c r="U394" s="963"/>
      <c r="V394" s="963"/>
      <c r="W394" s="963"/>
      <c r="X394" s="963"/>
      <c r="Y394" s="963"/>
      <c r="Z394" s="963"/>
    </row>
    <row r="395" spans="1:26" ht="80">
      <c r="A395" s="815"/>
      <c r="B395" s="471"/>
      <c r="C395" s="471" t="s">
        <v>2235</v>
      </c>
      <c r="D395" s="696">
        <v>2</v>
      </c>
      <c r="E395" s="180" t="s">
        <v>561</v>
      </c>
      <c r="F395" s="471" t="s">
        <v>3395</v>
      </c>
      <c r="G395" s="1191"/>
      <c r="H395" s="893"/>
      <c r="I395" s="893"/>
      <c r="J395" s="893"/>
      <c r="K395" s="960"/>
      <c r="L395" s="960"/>
      <c r="M395" s="960"/>
      <c r="N395" s="963"/>
      <c r="O395" s="963"/>
      <c r="P395" s="963"/>
      <c r="Q395" s="963"/>
      <c r="R395" s="963"/>
      <c r="S395" s="963"/>
      <c r="T395" s="963"/>
      <c r="U395" s="963"/>
      <c r="V395" s="963"/>
      <c r="W395" s="963"/>
      <c r="X395" s="963"/>
      <c r="Y395" s="963"/>
      <c r="Z395" s="963"/>
    </row>
    <row r="396" spans="1:26" ht="19">
      <c r="A396" s="821" t="s">
        <v>250</v>
      </c>
      <c r="B396" s="1606" t="s">
        <v>251</v>
      </c>
      <c r="C396" s="1570"/>
      <c r="D396" s="1570"/>
      <c r="E396" s="1570"/>
      <c r="F396" s="1570"/>
      <c r="G396" s="1573"/>
      <c r="H396" s="816"/>
      <c r="I396" s="893">
        <f>SUM(D397:D407)</f>
        <v>22</v>
      </c>
      <c r="J396" s="893">
        <f>COUNT(D397:D407)*2</f>
        <v>22</v>
      </c>
      <c r="K396" s="960"/>
      <c r="L396" s="960"/>
      <c r="M396" s="960"/>
      <c r="N396" s="963"/>
      <c r="O396" s="963"/>
      <c r="P396" s="963"/>
      <c r="Q396" s="963"/>
      <c r="R396" s="963"/>
      <c r="S396" s="963"/>
      <c r="T396" s="963"/>
      <c r="U396" s="963"/>
      <c r="V396" s="963"/>
      <c r="W396" s="963"/>
      <c r="X396" s="963"/>
      <c r="Y396" s="963"/>
      <c r="Z396" s="963"/>
    </row>
    <row r="397" spans="1:26" ht="48">
      <c r="A397" s="815" t="s">
        <v>2238</v>
      </c>
      <c r="B397" s="467" t="s">
        <v>2879</v>
      </c>
      <c r="C397" s="471" t="s">
        <v>1124</v>
      </c>
      <c r="D397" s="696">
        <v>2</v>
      </c>
      <c r="E397" s="696" t="s">
        <v>387</v>
      </c>
      <c r="F397" s="471" t="s">
        <v>6903</v>
      </c>
      <c r="G397" s="1061"/>
      <c r="H397" s="893"/>
      <c r="I397" s="893"/>
      <c r="J397" s="893"/>
      <c r="K397" s="960"/>
      <c r="L397" s="960"/>
      <c r="M397" s="960"/>
      <c r="N397" s="963"/>
      <c r="O397" s="963"/>
      <c r="P397" s="963"/>
      <c r="Q397" s="963"/>
      <c r="R397" s="963"/>
      <c r="S397" s="963"/>
      <c r="T397" s="963"/>
      <c r="U397" s="963"/>
      <c r="V397" s="963"/>
      <c r="W397" s="963"/>
      <c r="X397" s="963"/>
      <c r="Y397" s="963"/>
      <c r="Z397" s="963"/>
    </row>
    <row r="398" spans="1:26" ht="32">
      <c r="A398" s="815"/>
      <c r="B398" s="1231"/>
      <c r="C398" s="471" t="s">
        <v>1126</v>
      </c>
      <c r="D398" s="696">
        <v>2</v>
      </c>
      <c r="E398" s="696" t="s">
        <v>599</v>
      </c>
      <c r="F398" s="471" t="s">
        <v>1127</v>
      </c>
      <c r="G398" s="1061"/>
      <c r="H398" s="893"/>
      <c r="I398" s="893"/>
      <c r="J398" s="893"/>
      <c r="K398" s="960"/>
      <c r="L398" s="960"/>
      <c r="M398" s="960"/>
      <c r="N398" s="963"/>
      <c r="O398" s="963"/>
      <c r="P398" s="963"/>
      <c r="Q398" s="963"/>
      <c r="R398" s="963"/>
      <c r="S398" s="963"/>
      <c r="T398" s="963"/>
      <c r="U398" s="963"/>
      <c r="V398" s="963"/>
      <c r="W398" s="963"/>
      <c r="X398" s="963"/>
      <c r="Y398" s="963"/>
      <c r="Z398" s="963"/>
    </row>
    <row r="399" spans="1:26" ht="48">
      <c r="A399" s="815"/>
      <c r="B399" s="1231"/>
      <c r="C399" s="471" t="s">
        <v>1128</v>
      </c>
      <c r="D399" s="696">
        <v>2</v>
      </c>
      <c r="E399" s="696" t="s">
        <v>599</v>
      </c>
      <c r="F399" s="471" t="s">
        <v>1129</v>
      </c>
      <c r="G399" s="1061"/>
      <c r="H399" s="893"/>
      <c r="I399" s="893"/>
      <c r="J399" s="893"/>
      <c r="K399" s="960"/>
      <c r="L399" s="960"/>
      <c r="M399" s="960"/>
      <c r="N399" s="963"/>
      <c r="O399" s="963"/>
      <c r="P399" s="963"/>
      <c r="Q399" s="963"/>
      <c r="R399" s="963"/>
      <c r="S399" s="963"/>
      <c r="T399" s="963"/>
      <c r="U399" s="963"/>
      <c r="V399" s="963"/>
      <c r="W399" s="963"/>
      <c r="X399" s="963"/>
      <c r="Y399" s="963"/>
      <c r="Z399" s="963"/>
    </row>
    <row r="400" spans="1:26" ht="34">
      <c r="A400" s="815" t="s">
        <v>2240</v>
      </c>
      <c r="B400" s="467" t="s">
        <v>1131</v>
      </c>
      <c r="C400" s="467" t="s">
        <v>1132</v>
      </c>
      <c r="D400" s="696">
        <v>2</v>
      </c>
      <c r="E400" s="696" t="s">
        <v>877</v>
      </c>
      <c r="F400" s="1052"/>
      <c r="G400" s="1061"/>
      <c r="H400" s="893"/>
      <c r="I400" s="893"/>
      <c r="J400" s="893"/>
      <c r="K400" s="960"/>
      <c r="L400" s="960"/>
      <c r="M400" s="960"/>
      <c r="N400" s="963"/>
      <c r="O400" s="963"/>
      <c r="P400" s="963"/>
      <c r="Q400" s="963"/>
      <c r="R400" s="963"/>
      <c r="S400" s="963"/>
      <c r="T400" s="963"/>
      <c r="U400" s="963"/>
      <c r="V400" s="963"/>
      <c r="W400" s="963"/>
      <c r="X400" s="963"/>
      <c r="Y400" s="963"/>
      <c r="Z400" s="963"/>
    </row>
    <row r="401" spans="1:26" ht="32">
      <c r="A401" s="815"/>
      <c r="B401" s="467"/>
      <c r="C401" s="471" t="s">
        <v>1133</v>
      </c>
      <c r="D401" s="696">
        <v>2</v>
      </c>
      <c r="E401" s="696" t="s">
        <v>611</v>
      </c>
      <c r="F401" s="1052"/>
      <c r="G401" s="1061"/>
      <c r="H401" s="893"/>
      <c r="I401" s="893"/>
      <c r="J401" s="893"/>
      <c r="K401" s="960"/>
      <c r="L401" s="960"/>
      <c r="M401" s="960"/>
      <c r="N401" s="963"/>
      <c r="O401" s="963"/>
      <c r="P401" s="963"/>
      <c r="Q401" s="963"/>
      <c r="R401" s="963"/>
      <c r="S401" s="963"/>
      <c r="T401" s="963"/>
      <c r="U401" s="963"/>
      <c r="V401" s="963"/>
      <c r="W401" s="963"/>
      <c r="X401" s="963"/>
      <c r="Y401" s="963"/>
      <c r="Z401" s="963"/>
    </row>
    <row r="402" spans="1:26" ht="34">
      <c r="A402" s="815" t="s">
        <v>2241</v>
      </c>
      <c r="B402" s="467" t="s">
        <v>1135</v>
      </c>
      <c r="C402" s="1070" t="s">
        <v>1136</v>
      </c>
      <c r="D402" s="696">
        <v>2</v>
      </c>
      <c r="E402" s="696" t="s">
        <v>506</v>
      </c>
      <c r="F402" s="471"/>
      <c r="G402" s="1061"/>
      <c r="H402" s="893"/>
      <c r="I402" s="893"/>
      <c r="J402" s="893"/>
      <c r="K402" s="960"/>
      <c r="L402" s="960"/>
      <c r="M402" s="960"/>
      <c r="N402" s="963"/>
      <c r="O402" s="963"/>
      <c r="P402" s="963"/>
      <c r="Q402" s="963"/>
      <c r="R402" s="963"/>
      <c r="S402" s="963"/>
      <c r="T402" s="963"/>
      <c r="U402" s="963"/>
      <c r="V402" s="963"/>
      <c r="W402" s="963"/>
      <c r="X402" s="963"/>
      <c r="Y402" s="963"/>
      <c r="Z402" s="963"/>
    </row>
    <row r="403" spans="1:26" ht="32">
      <c r="A403" s="815"/>
      <c r="B403" s="467"/>
      <c r="C403" s="471" t="s">
        <v>1137</v>
      </c>
      <c r="D403" s="696">
        <v>2</v>
      </c>
      <c r="E403" s="696" t="s">
        <v>469</v>
      </c>
      <c r="F403" s="471" t="s">
        <v>2245</v>
      </c>
      <c r="G403" s="1061"/>
      <c r="H403" s="893"/>
      <c r="I403" s="893"/>
      <c r="J403" s="893"/>
      <c r="K403" s="960"/>
      <c r="L403" s="960"/>
      <c r="M403" s="960"/>
      <c r="N403" s="963"/>
      <c r="O403" s="963"/>
      <c r="P403" s="963"/>
      <c r="Q403" s="963"/>
      <c r="R403" s="963"/>
      <c r="S403" s="963"/>
      <c r="T403" s="963"/>
      <c r="U403" s="963"/>
      <c r="V403" s="963"/>
      <c r="W403" s="963"/>
      <c r="X403" s="963"/>
      <c r="Y403" s="963"/>
      <c r="Z403" s="963"/>
    </row>
    <row r="404" spans="1:26" ht="32">
      <c r="A404" s="815"/>
      <c r="B404" s="161"/>
      <c r="C404" s="735" t="s">
        <v>1139</v>
      </c>
      <c r="D404" s="696">
        <v>2</v>
      </c>
      <c r="E404" s="736" t="s">
        <v>469</v>
      </c>
      <c r="F404" s="735" t="s">
        <v>1140</v>
      </c>
      <c r="G404" s="1061"/>
      <c r="H404" s="893"/>
      <c r="I404" s="893"/>
      <c r="J404" s="893"/>
      <c r="K404" s="960"/>
      <c r="L404" s="960"/>
      <c r="M404" s="960"/>
      <c r="N404" s="963"/>
      <c r="O404" s="963"/>
      <c r="P404" s="963"/>
      <c r="Q404" s="963"/>
      <c r="R404" s="963"/>
      <c r="S404" s="963"/>
      <c r="T404" s="963"/>
      <c r="U404" s="963"/>
      <c r="V404" s="963"/>
      <c r="W404" s="963"/>
      <c r="X404" s="963"/>
      <c r="Y404" s="963"/>
      <c r="Z404" s="963"/>
    </row>
    <row r="405" spans="1:26" ht="32">
      <c r="A405" s="815"/>
      <c r="B405" s="161"/>
      <c r="C405" s="735" t="s">
        <v>1141</v>
      </c>
      <c r="D405" s="696">
        <v>2</v>
      </c>
      <c r="E405" s="736" t="s">
        <v>611</v>
      </c>
      <c r="F405" s="735" t="s">
        <v>1142</v>
      </c>
      <c r="G405" s="1061"/>
      <c r="H405" s="893"/>
      <c r="I405" s="893"/>
      <c r="J405" s="893"/>
      <c r="K405" s="960"/>
      <c r="L405" s="960"/>
      <c r="M405" s="960"/>
      <c r="N405" s="963"/>
      <c r="O405" s="963"/>
      <c r="P405" s="963"/>
      <c r="Q405" s="963"/>
      <c r="R405" s="963"/>
      <c r="S405" s="963"/>
      <c r="T405" s="963"/>
      <c r="U405" s="963"/>
      <c r="V405" s="963"/>
      <c r="W405" s="963"/>
      <c r="X405" s="963"/>
      <c r="Y405" s="963"/>
      <c r="Z405" s="963"/>
    </row>
    <row r="406" spans="1:26" ht="48">
      <c r="A406" s="815" t="s">
        <v>2247</v>
      </c>
      <c r="B406" s="467" t="s">
        <v>1144</v>
      </c>
      <c r="C406" s="475" t="s">
        <v>2886</v>
      </c>
      <c r="D406" s="696">
        <v>2</v>
      </c>
      <c r="E406" s="696" t="s">
        <v>599</v>
      </c>
      <c r="F406" s="471" t="s">
        <v>5822</v>
      </c>
      <c r="G406" s="1061"/>
      <c r="H406" s="893"/>
      <c r="I406" s="893"/>
      <c r="J406" s="893"/>
      <c r="K406" s="960"/>
      <c r="L406" s="960"/>
      <c r="M406" s="960"/>
      <c r="N406" s="963"/>
      <c r="O406" s="963"/>
      <c r="P406" s="963"/>
      <c r="Q406" s="963"/>
      <c r="R406" s="963"/>
      <c r="S406" s="963"/>
      <c r="T406" s="963"/>
      <c r="U406" s="963"/>
      <c r="V406" s="963"/>
      <c r="W406" s="963"/>
      <c r="X406" s="963"/>
      <c r="Y406" s="963"/>
      <c r="Z406" s="963"/>
    </row>
    <row r="407" spans="1:26" ht="32">
      <c r="A407" s="815" t="s">
        <v>2248</v>
      </c>
      <c r="B407" s="467" t="s">
        <v>1147</v>
      </c>
      <c r="C407" s="471" t="s">
        <v>1148</v>
      </c>
      <c r="D407" s="696">
        <v>2</v>
      </c>
      <c r="E407" s="696"/>
      <c r="F407" s="1052"/>
      <c r="G407" s="1061"/>
      <c r="H407" s="893"/>
      <c r="I407" s="893"/>
      <c r="J407" s="893"/>
      <c r="K407" s="960"/>
      <c r="L407" s="960"/>
      <c r="M407" s="960"/>
      <c r="N407" s="963"/>
      <c r="O407" s="963"/>
      <c r="P407" s="963"/>
      <c r="Q407" s="963"/>
      <c r="R407" s="963"/>
      <c r="S407" s="963"/>
      <c r="T407" s="963"/>
      <c r="U407" s="963"/>
      <c r="V407" s="963"/>
      <c r="W407" s="963"/>
      <c r="X407" s="963"/>
      <c r="Y407" s="963"/>
      <c r="Z407" s="963"/>
    </row>
    <row r="408" spans="1:26" ht="19">
      <c r="A408" s="821" t="s">
        <v>252</v>
      </c>
      <c r="B408" s="1606" t="s">
        <v>253</v>
      </c>
      <c r="C408" s="1570"/>
      <c r="D408" s="1570"/>
      <c r="E408" s="1570"/>
      <c r="F408" s="1570"/>
      <c r="G408" s="1573"/>
      <c r="H408" s="816"/>
      <c r="I408" s="893">
        <f>SUM(D409:D416)</f>
        <v>16</v>
      </c>
      <c r="J408" s="893">
        <f>COUNT(D409:D416)*2</f>
        <v>16</v>
      </c>
      <c r="K408" s="960"/>
      <c r="L408" s="960"/>
      <c r="M408" s="960"/>
      <c r="N408" s="963"/>
      <c r="O408" s="963"/>
      <c r="P408" s="963"/>
      <c r="Q408" s="963"/>
      <c r="R408" s="963"/>
      <c r="S408" s="963"/>
      <c r="T408" s="963"/>
      <c r="U408" s="963"/>
      <c r="V408" s="963"/>
      <c r="W408" s="963"/>
      <c r="X408" s="963"/>
      <c r="Y408" s="963"/>
      <c r="Z408" s="963"/>
    </row>
    <row r="409" spans="1:26" ht="34">
      <c r="A409" s="815" t="s">
        <v>2250</v>
      </c>
      <c r="B409" s="467" t="s">
        <v>1151</v>
      </c>
      <c r="C409" s="475" t="s">
        <v>3398</v>
      </c>
      <c r="D409" s="696">
        <v>2</v>
      </c>
      <c r="E409" s="696" t="s">
        <v>877</v>
      </c>
      <c r="F409" s="180" t="s">
        <v>2252</v>
      </c>
      <c r="G409" s="1061"/>
      <c r="H409" s="893"/>
      <c r="I409" s="893"/>
      <c r="J409" s="893"/>
      <c r="K409" s="960"/>
      <c r="L409" s="960"/>
      <c r="M409" s="960"/>
      <c r="N409" s="963"/>
      <c r="O409" s="963"/>
      <c r="P409" s="963"/>
      <c r="Q409" s="963"/>
      <c r="R409" s="963"/>
      <c r="S409" s="963"/>
      <c r="T409" s="963"/>
      <c r="U409" s="963"/>
      <c r="V409" s="963"/>
      <c r="W409" s="963"/>
      <c r="X409" s="963"/>
      <c r="Y409" s="963"/>
      <c r="Z409" s="963"/>
    </row>
    <row r="410" spans="1:26" ht="34">
      <c r="A410" s="815" t="s">
        <v>2253</v>
      </c>
      <c r="B410" s="467" t="s">
        <v>1155</v>
      </c>
      <c r="C410" s="471" t="s">
        <v>1156</v>
      </c>
      <c r="D410" s="696">
        <v>2</v>
      </c>
      <c r="E410" s="696" t="s">
        <v>877</v>
      </c>
      <c r="F410" s="180" t="s">
        <v>6904</v>
      </c>
      <c r="G410" s="1061"/>
      <c r="H410" s="893"/>
      <c r="I410" s="893"/>
      <c r="J410" s="893"/>
      <c r="K410" s="960"/>
      <c r="L410" s="960"/>
      <c r="M410" s="960"/>
      <c r="N410" s="963"/>
      <c r="O410" s="963"/>
      <c r="P410" s="963"/>
      <c r="Q410" s="963"/>
      <c r="R410" s="963"/>
      <c r="S410" s="963"/>
      <c r="T410" s="963"/>
      <c r="U410" s="963"/>
      <c r="V410" s="963"/>
      <c r="W410" s="963"/>
      <c r="X410" s="963"/>
      <c r="Y410" s="963"/>
      <c r="Z410" s="963"/>
    </row>
    <row r="411" spans="1:26" ht="34">
      <c r="A411" s="815" t="s">
        <v>2255</v>
      </c>
      <c r="B411" s="467" t="s">
        <v>1159</v>
      </c>
      <c r="C411" s="471" t="s">
        <v>1160</v>
      </c>
      <c r="D411" s="696">
        <v>2</v>
      </c>
      <c r="E411" s="696" t="s">
        <v>877</v>
      </c>
      <c r="F411" s="180" t="s">
        <v>6905</v>
      </c>
      <c r="G411" s="1061"/>
      <c r="H411" s="893"/>
      <c r="I411" s="893"/>
      <c r="J411" s="893"/>
      <c r="K411" s="960"/>
      <c r="L411" s="960"/>
      <c r="M411" s="960"/>
      <c r="N411" s="963"/>
      <c r="O411" s="963"/>
      <c r="P411" s="963"/>
      <c r="Q411" s="963"/>
      <c r="R411" s="963"/>
      <c r="S411" s="963"/>
      <c r="T411" s="963"/>
      <c r="U411" s="963"/>
      <c r="V411" s="963"/>
      <c r="W411" s="963"/>
      <c r="X411" s="963"/>
      <c r="Y411" s="963"/>
      <c r="Z411" s="963"/>
    </row>
    <row r="412" spans="1:26" ht="34">
      <c r="A412" s="815" t="s">
        <v>2256</v>
      </c>
      <c r="B412" s="161" t="s">
        <v>1163</v>
      </c>
      <c r="C412" s="471" t="s">
        <v>1164</v>
      </c>
      <c r="D412" s="696">
        <v>2</v>
      </c>
      <c r="E412" s="696" t="s">
        <v>877</v>
      </c>
      <c r="F412" s="180" t="s">
        <v>6906</v>
      </c>
      <c r="G412" s="1061"/>
      <c r="H412" s="893"/>
      <c r="I412" s="893"/>
      <c r="J412" s="893"/>
      <c r="K412" s="960"/>
      <c r="L412" s="960"/>
      <c r="M412" s="960"/>
      <c r="N412" s="963"/>
      <c r="O412" s="963"/>
      <c r="P412" s="963"/>
      <c r="Q412" s="963"/>
      <c r="R412" s="963"/>
      <c r="S412" s="963"/>
      <c r="T412" s="963"/>
      <c r="U412" s="963"/>
      <c r="V412" s="963"/>
      <c r="W412" s="963"/>
      <c r="X412" s="963"/>
      <c r="Y412" s="963"/>
      <c r="Z412" s="963"/>
    </row>
    <row r="413" spans="1:26" ht="34">
      <c r="A413" s="815" t="s">
        <v>2258</v>
      </c>
      <c r="B413" s="467" t="s">
        <v>1167</v>
      </c>
      <c r="C413" s="475" t="s">
        <v>3402</v>
      </c>
      <c r="D413" s="696">
        <v>2</v>
      </c>
      <c r="E413" s="696" t="s">
        <v>496</v>
      </c>
      <c r="F413" s="475" t="s">
        <v>3403</v>
      </c>
      <c r="G413" s="1061"/>
      <c r="H413" s="893"/>
      <c r="I413" s="893"/>
      <c r="J413" s="893"/>
      <c r="K413" s="960"/>
      <c r="L413" s="960"/>
      <c r="M413" s="960"/>
      <c r="N413" s="963"/>
      <c r="O413" s="963"/>
      <c r="P413" s="963"/>
      <c r="Q413" s="963"/>
      <c r="R413" s="963"/>
      <c r="S413" s="963"/>
      <c r="T413" s="963"/>
      <c r="U413" s="963"/>
      <c r="V413" s="963"/>
      <c r="W413" s="963"/>
      <c r="X413" s="963"/>
      <c r="Y413" s="963"/>
      <c r="Z413" s="963"/>
    </row>
    <row r="414" spans="1:26" ht="80">
      <c r="A414" s="815" t="s">
        <v>2260</v>
      </c>
      <c r="B414" s="467" t="s">
        <v>1171</v>
      </c>
      <c r="C414" s="475" t="s">
        <v>2897</v>
      </c>
      <c r="D414" s="696">
        <v>2</v>
      </c>
      <c r="E414" s="696" t="s">
        <v>877</v>
      </c>
      <c r="F414" s="475" t="s">
        <v>6723</v>
      </c>
      <c r="G414" s="1061"/>
      <c r="H414" s="893"/>
      <c r="I414" s="893"/>
      <c r="J414" s="893"/>
      <c r="K414" s="960"/>
      <c r="L414" s="960"/>
      <c r="M414" s="960"/>
      <c r="N414" s="963"/>
      <c r="O414" s="963"/>
      <c r="P414" s="963"/>
      <c r="Q414" s="963"/>
      <c r="R414" s="963"/>
      <c r="S414" s="963"/>
      <c r="T414" s="963"/>
      <c r="U414" s="963"/>
      <c r="V414" s="963"/>
      <c r="W414" s="963"/>
      <c r="X414" s="963"/>
      <c r="Y414" s="963"/>
      <c r="Z414" s="963"/>
    </row>
    <row r="415" spans="1:26" ht="16">
      <c r="A415" s="815"/>
      <c r="B415" s="467"/>
      <c r="C415" s="475" t="s">
        <v>1174</v>
      </c>
      <c r="D415" s="696">
        <v>2</v>
      </c>
      <c r="E415" s="696" t="s">
        <v>877</v>
      </c>
      <c r="F415" s="1052"/>
      <c r="G415" s="1061"/>
      <c r="H415" s="893"/>
      <c r="I415" s="893"/>
      <c r="J415" s="893"/>
      <c r="K415" s="960"/>
      <c r="L415" s="960"/>
      <c r="M415" s="960"/>
      <c r="N415" s="963"/>
      <c r="O415" s="963"/>
      <c r="P415" s="963"/>
      <c r="Q415" s="963"/>
      <c r="R415" s="963"/>
      <c r="S415" s="963"/>
      <c r="T415" s="963"/>
      <c r="U415" s="963"/>
      <c r="V415" s="963"/>
      <c r="W415" s="963"/>
      <c r="X415" s="963"/>
      <c r="Y415" s="963"/>
      <c r="Z415" s="963"/>
    </row>
    <row r="416" spans="1:26" ht="34">
      <c r="A416" s="693" t="s">
        <v>2263</v>
      </c>
      <c r="B416" s="467" t="s">
        <v>1177</v>
      </c>
      <c r="C416" s="1073" t="s">
        <v>3405</v>
      </c>
      <c r="D416" s="696">
        <v>2</v>
      </c>
      <c r="E416" s="696" t="s">
        <v>469</v>
      </c>
      <c r="F416" s="1052"/>
      <c r="G416" s="1061"/>
      <c r="H416" s="893"/>
      <c r="I416" s="893"/>
      <c r="J416" s="893"/>
      <c r="K416" s="960"/>
      <c r="L416" s="960"/>
      <c r="M416" s="960"/>
      <c r="N416" s="963"/>
      <c r="O416" s="963"/>
      <c r="P416" s="963"/>
      <c r="Q416" s="963"/>
      <c r="R416" s="963"/>
      <c r="S416" s="963"/>
      <c r="T416" s="963"/>
      <c r="U416" s="963"/>
      <c r="V416" s="963"/>
      <c r="W416" s="963"/>
      <c r="X416" s="963"/>
      <c r="Y416" s="963"/>
      <c r="Z416" s="963"/>
    </row>
    <row r="417" spans="1:26" ht="19">
      <c r="A417" s="821" t="s">
        <v>2265</v>
      </c>
      <c r="B417" s="1606" t="s">
        <v>123</v>
      </c>
      <c r="C417" s="1570"/>
      <c r="D417" s="1570"/>
      <c r="E417" s="1570"/>
      <c r="F417" s="1570"/>
      <c r="G417" s="1573"/>
      <c r="H417" s="816"/>
      <c r="I417" s="893">
        <f>SUM(D418:D425)</f>
        <v>16</v>
      </c>
      <c r="J417" s="893">
        <f>COUNT(D418:D425)*2</f>
        <v>16</v>
      </c>
      <c r="K417" s="960"/>
      <c r="L417" s="960"/>
      <c r="M417" s="960"/>
      <c r="N417" s="963"/>
      <c r="O417" s="963"/>
      <c r="P417" s="963"/>
      <c r="Q417" s="963"/>
      <c r="R417" s="963"/>
      <c r="S417" s="963"/>
      <c r="T417" s="963"/>
      <c r="U417" s="963"/>
      <c r="V417" s="963"/>
      <c r="W417" s="963"/>
      <c r="X417" s="963"/>
      <c r="Y417" s="963"/>
      <c r="Z417" s="963"/>
    </row>
    <row r="418" spans="1:26" ht="17">
      <c r="A418" s="815" t="s">
        <v>2266</v>
      </c>
      <c r="B418" s="467" t="s">
        <v>1180</v>
      </c>
      <c r="C418" s="471" t="s">
        <v>3406</v>
      </c>
      <c r="D418" s="696">
        <v>2</v>
      </c>
      <c r="E418" s="696" t="s">
        <v>599</v>
      </c>
      <c r="F418" s="1052"/>
      <c r="G418" s="1061"/>
      <c r="H418" s="893"/>
      <c r="I418" s="893"/>
      <c r="J418" s="893"/>
      <c r="K418" s="960"/>
      <c r="L418" s="960"/>
      <c r="M418" s="960"/>
      <c r="N418" s="963"/>
      <c r="O418" s="963"/>
      <c r="P418" s="963"/>
      <c r="Q418" s="963"/>
      <c r="R418" s="963"/>
      <c r="S418" s="963"/>
      <c r="T418" s="963"/>
      <c r="U418" s="963"/>
      <c r="V418" s="963"/>
      <c r="W418" s="963"/>
      <c r="X418" s="963"/>
      <c r="Y418" s="963"/>
      <c r="Z418" s="963"/>
    </row>
    <row r="419" spans="1:26" ht="32">
      <c r="A419" s="815"/>
      <c r="B419" s="161"/>
      <c r="C419" s="1047" t="s">
        <v>3409</v>
      </c>
      <c r="D419" s="696">
        <v>2</v>
      </c>
      <c r="E419" s="737" t="s">
        <v>599</v>
      </c>
      <c r="F419" s="735" t="s">
        <v>3410</v>
      </c>
      <c r="G419" s="1061"/>
      <c r="H419" s="893"/>
      <c r="I419" s="893"/>
      <c r="J419" s="893"/>
      <c r="K419" s="960"/>
      <c r="L419" s="960"/>
      <c r="M419" s="960"/>
      <c r="N419" s="963"/>
      <c r="O419" s="963"/>
      <c r="P419" s="963"/>
      <c r="Q419" s="963"/>
      <c r="R419" s="963"/>
      <c r="S419" s="963"/>
      <c r="T419" s="963"/>
      <c r="U419" s="963"/>
      <c r="V419" s="963"/>
      <c r="W419" s="963"/>
      <c r="X419" s="963"/>
      <c r="Y419" s="963"/>
      <c r="Z419" s="963"/>
    </row>
    <row r="420" spans="1:26" ht="16">
      <c r="A420" s="815"/>
      <c r="B420" s="467"/>
      <c r="C420" s="476" t="s">
        <v>1184</v>
      </c>
      <c r="D420" s="696">
        <v>2</v>
      </c>
      <c r="E420" s="696" t="s">
        <v>561</v>
      </c>
      <c r="F420" s="1052"/>
      <c r="G420" s="1061"/>
      <c r="H420" s="893"/>
      <c r="I420" s="893"/>
      <c r="J420" s="893"/>
      <c r="K420" s="960"/>
      <c r="L420" s="960"/>
      <c r="M420" s="960"/>
      <c r="N420" s="963"/>
      <c r="O420" s="963"/>
      <c r="P420" s="963"/>
      <c r="Q420" s="963"/>
      <c r="R420" s="963"/>
      <c r="S420" s="963"/>
      <c r="T420" s="963"/>
      <c r="U420" s="963"/>
      <c r="V420" s="963"/>
      <c r="W420" s="963"/>
      <c r="X420" s="963"/>
      <c r="Y420" s="963"/>
      <c r="Z420" s="963"/>
    </row>
    <row r="421" spans="1:26" ht="34">
      <c r="A421" s="815" t="s">
        <v>2267</v>
      </c>
      <c r="B421" s="467" t="s">
        <v>1187</v>
      </c>
      <c r="C421" s="471" t="s">
        <v>1188</v>
      </c>
      <c r="D421" s="696">
        <v>2</v>
      </c>
      <c r="E421" s="696" t="s">
        <v>1189</v>
      </c>
      <c r="F421" s="471" t="s">
        <v>1190</v>
      </c>
      <c r="G421" s="1061"/>
      <c r="H421" s="893"/>
      <c r="I421" s="893"/>
      <c r="J421" s="893"/>
      <c r="K421" s="960"/>
      <c r="L421" s="960"/>
      <c r="M421" s="960"/>
      <c r="N421" s="963"/>
      <c r="O421" s="963"/>
      <c r="P421" s="963"/>
      <c r="Q421" s="963"/>
      <c r="R421" s="963"/>
      <c r="S421" s="963"/>
      <c r="T421" s="963"/>
      <c r="U421" s="963"/>
      <c r="V421" s="963"/>
      <c r="W421" s="963"/>
      <c r="X421" s="963"/>
      <c r="Y421" s="963"/>
      <c r="Z421" s="963"/>
    </row>
    <row r="422" spans="1:26" ht="32">
      <c r="A422" s="815"/>
      <c r="B422" s="467"/>
      <c r="C422" s="475" t="s">
        <v>1191</v>
      </c>
      <c r="D422" s="696">
        <v>2</v>
      </c>
      <c r="E422" s="696" t="s">
        <v>877</v>
      </c>
      <c r="F422" s="475"/>
      <c r="G422" s="1061"/>
      <c r="H422" s="893"/>
      <c r="I422" s="893"/>
      <c r="J422" s="893"/>
      <c r="K422" s="960"/>
      <c r="L422" s="960"/>
      <c r="M422" s="960"/>
      <c r="N422" s="963"/>
      <c r="O422" s="963"/>
      <c r="P422" s="963"/>
      <c r="Q422" s="963"/>
      <c r="R422" s="963"/>
      <c r="S422" s="963"/>
      <c r="T422" s="963"/>
      <c r="U422" s="963"/>
      <c r="V422" s="963"/>
      <c r="W422" s="963"/>
      <c r="X422" s="963"/>
      <c r="Y422" s="963"/>
      <c r="Z422" s="963"/>
    </row>
    <row r="423" spans="1:26" ht="32">
      <c r="A423" s="815"/>
      <c r="B423" s="467"/>
      <c r="C423" s="471" t="s">
        <v>1192</v>
      </c>
      <c r="D423" s="696">
        <v>2</v>
      </c>
      <c r="E423" s="696" t="s">
        <v>599</v>
      </c>
      <c r="F423" s="471"/>
      <c r="G423" s="1061"/>
      <c r="H423" s="893"/>
      <c r="I423" s="893"/>
      <c r="J423" s="893"/>
      <c r="K423" s="960"/>
      <c r="L423" s="960"/>
      <c r="M423" s="960"/>
      <c r="N423" s="963"/>
      <c r="O423" s="963"/>
      <c r="P423" s="963"/>
      <c r="Q423" s="963"/>
      <c r="R423" s="963"/>
      <c r="S423" s="963"/>
      <c r="T423" s="963"/>
      <c r="U423" s="963"/>
      <c r="V423" s="963"/>
      <c r="W423" s="963"/>
      <c r="X423" s="963"/>
      <c r="Y423" s="963"/>
      <c r="Z423" s="963"/>
    </row>
    <row r="424" spans="1:26" ht="64">
      <c r="A424" s="815" t="s">
        <v>2268</v>
      </c>
      <c r="B424" s="161" t="s">
        <v>1194</v>
      </c>
      <c r="C424" s="769" t="s">
        <v>3412</v>
      </c>
      <c r="D424" s="696">
        <v>2</v>
      </c>
      <c r="E424" s="736" t="s">
        <v>1149</v>
      </c>
      <c r="F424" s="769" t="s">
        <v>3413</v>
      </c>
      <c r="G424" s="1061"/>
      <c r="H424" s="893"/>
      <c r="I424" s="893"/>
      <c r="J424" s="893"/>
      <c r="K424" s="960"/>
      <c r="L424" s="960"/>
      <c r="M424" s="960"/>
      <c r="N424" s="963"/>
      <c r="O424" s="963"/>
      <c r="P424" s="963"/>
      <c r="Q424" s="963"/>
      <c r="R424" s="963"/>
      <c r="S424" s="963"/>
      <c r="T424" s="963"/>
      <c r="U424" s="963"/>
      <c r="V424" s="963"/>
      <c r="W424" s="963"/>
      <c r="X424" s="963"/>
      <c r="Y424" s="963"/>
      <c r="Z424" s="963"/>
    </row>
    <row r="425" spans="1:26" ht="16">
      <c r="A425" s="815"/>
      <c r="B425" s="467"/>
      <c r="C425" s="475" t="s">
        <v>3415</v>
      </c>
      <c r="D425" s="696">
        <v>2</v>
      </c>
      <c r="E425" s="696" t="s">
        <v>561</v>
      </c>
      <c r="F425" s="1052"/>
      <c r="G425" s="1061"/>
      <c r="H425" s="893"/>
      <c r="I425" s="893"/>
      <c r="J425" s="893"/>
      <c r="K425" s="960"/>
      <c r="L425" s="960"/>
      <c r="M425" s="960"/>
      <c r="N425" s="963"/>
      <c r="O425" s="963"/>
      <c r="P425" s="963"/>
      <c r="Q425" s="963"/>
      <c r="R425" s="963"/>
      <c r="S425" s="963"/>
      <c r="T425" s="963"/>
      <c r="U425" s="963"/>
      <c r="V425" s="963"/>
      <c r="W425" s="963"/>
      <c r="X425" s="963"/>
      <c r="Y425" s="963"/>
      <c r="Z425" s="963"/>
    </row>
    <row r="426" spans="1:26" ht="39.75" hidden="1" customHeight="1">
      <c r="A426" s="601" t="s">
        <v>2269</v>
      </c>
      <c r="B426" s="324" t="s">
        <v>125</v>
      </c>
      <c r="C426" s="456"/>
      <c r="D426" s="456"/>
      <c r="E426" s="456"/>
      <c r="F426" s="456"/>
      <c r="G426" s="457"/>
      <c r="H426" s="458"/>
      <c r="I426" s="105">
        <f>SUM(D427:D429)</f>
        <v>0</v>
      </c>
      <c r="J426" s="105">
        <f>COUNT(D427:D429)*2</f>
        <v>0</v>
      </c>
      <c r="K426" s="106"/>
      <c r="L426" s="106"/>
      <c r="M426" s="106"/>
      <c r="N426" s="106"/>
      <c r="O426" s="106"/>
      <c r="P426" s="106"/>
      <c r="Q426" s="106"/>
      <c r="R426" s="106"/>
      <c r="S426" s="106"/>
      <c r="T426" s="106"/>
      <c r="U426" s="106"/>
      <c r="V426" s="106"/>
      <c r="W426" s="106"/>
      <c r="X426" s="106"/>
      <c r="Y426" s="106"/>
      <c r="Z426" s="106"/>
    </row>
    <row r="427" spans="1:26" ht="57" hidden="1" customHeight="1">
      <c r="A427" s="310" t="s">
        <v>2270</v>
      </c>
      <c r="B427" s="150" t="s">
        <v>1197</v>
      </c>
      <c r="C427" s="141"/>
      <c r="D427" s="141"/>
      <c r="E427" s="141"/>
      <c r="F427" s="141"/>
      <c r="G427" s="141"/>
      <c r="H427" s="106"/>
      <c r="I427" s="105"/>
      <c r="J427" s="105"/>
      <c r="K427" s="106"/>
      <c r="L427" s="106"/>
      <c r="M427" s="106"/>
      <c r="N427" s="106"/>
      <c r="O427" s="106"/>
      <c r="P427" s="106"/>
      <c r="Q427" s="106"/>
      <c r="R427" s="106"/>
      <c r="S427" s="106"/>
      <c r="T427" s="106"/>
      <c r="U427" s="106"/>
      <c r="V427" s="106"/>
      <c r="W427" s="106"/>
      <c r="X427" s="106"/>
      <c r="Y427" s="106"/>
      <c r="Z427" s="106"/>
    </row>
    <row r="428" spans="1:26" ht="42.75" hidden="1" customHeight="1">
      <c r="A428" s="310" t="s">
        <v>1198</v>
      </c>
      <c r="B428" s="150" t="s">
        <v>1199</v>
      </c>
      <c r="C428" s="141"/>
      <c r="D428" s="141"/>
      <c r="E428" s="141"/>
      <c r="F428" s="141"/>
      <c r="G428" s="141"/>
      <c r="H428" s="106"/>
      <c r="I428" s="105"/>
      <c r="J428" s="105"/>
      <c r="K428" s="106"/>
      <c r="L428" s="106"/>
      <c r="M428" s="106"/>
      <c r="N428" s="106"/>
      <c r="O428" s="106"/>
      <c r="P428" s="106"/>
      <c r="Q428" s="106"/>
      <c r="R428" s="106"/>
      <c r="S428" s="106"/>
      <c r="T428" s="106"/>
      <c r="U428" s="106"/>
      <c r="V428" s="106"/>
      <c r="W428" s="106"/>
      <c r="X428" s="106"/>
      <c r="Y428" s="106"/>
      <c r="Z428" s="106"/>
    </row>
    <row r="429" spans="1:26" ht="78" hidden="1" customHeight="1">
      <c r="A429" s="310" t="s">
        <v>2271</v>
      </c>
      <c r="B429" s="122" t="s">
        <v>3416</v>
      </c>
      <c r="C429" s="141"/>
      <c r="D429" s="141"/>
      <c r="E429" s="141"/>
      <c r="F429" s="141"/>
      <c r="G429" s="141"/>
      <c r="H429" s="106"/>
      <c r="I429" s="105"/>
      <c r="J429" s="105"/>
      <c r="K429" s="106"/>
      <c r="L429" s="106"/>
      <c r="M429" s="106"/>
      <c r="N429" s="106"/>
      <c r="O429" s="106"/>
      <c r="P429" s="106"/>
      <c r="Q429" s="106"/>
      <c r="R429" s="106"/>
      <c r="S429" s="106"/>
      <c r="T429" s="106"/>
      <c r="U429" s="106"/>
      <c r="V429" s="106"/>
      <c r="W429" s="106"/>
      <c r="X429" s="106"/>
      <c r="Y429" s="106"/>
      <c r="Z429" s="106"/>
    </row>
    <row r="430" spans="1:26" ht="19">
      <c r="A430" s="821" t="s">
        <v>254</v>
      </c>
      <c r="B430" s="1606" t="s">
        <v>127</v>
      </c>
      <c r="C430" s="1570"/>
      <c r="D430" s="1570"/>
      <c r="E430" s="1570"/>
      <c r="F430" s="1570"/>
      <c r="G430" s="1573"/>
      <c r="H430" s="816"/>
      <c r="I430" s="893">
        <f>SUM(D431:D436)</f>
        <v>4</v>
      </c>
      <c r="J430" s="893">
        <f>COUNT(D431:D436)*2</f>
        <v>4</v>
      </c>
      <c r="K430" s="960"/>
      <c r="L430" s="960"/>
      <c r="M430" s="960"/>
      <c r="N430" s="963"/>
      <c r="O430" s="963"/>
      <c r="P430" s="963"/>
      <c r="Q430" s="963"/>
      <c r="R430" s="963"/>
      <c r="S430" s="963"/>
      <c r="T430" s="963"/>
      <c r="U430" s="963"/>
      <c r="V430" s="963"/>
      <c r="W430" s="963"/>
      <c r="X430" s="963"/>
      <c r="Y430" s="963"/>
      <c r="Z430" s="963"/>
    </row>
    <row r="431" spans="1:26" ht="30.75" hidden="1" customHeight="1">
      <c r="A431" s="310" t="s">
        <v>2273</v>
      </c>
      <c r="B431" s="122" t="s">
        <v>1203</v>
      </c>
      <c r="C431" s="141"/>
      <c r="D431" s="141"/>
      <c r="E431" s="141"/>
      <c r="F431" s="141"/>
      <c r="G431" s="141"/>
      <c r="H431" s="106"/>
      <c r="I431" s="105"/>
      <c r="J431" s="105"/>
      <c r="K431" s="106"/>
      <c r="L431" s="106"/>
      <c r="M431" s="106"/>
      <c r="N431" s="106"/>
      <c r="O431" s="106"/>
      <c r="P431" s="106"/>
      <c r="Q431" s="106"/>
      <c r="R431" s="106"/>
      <c r="S431" s="106"/>
      <c r="T431" s="106"/>
      <c r="U431" s="106"/>
      <c r="V431" s="106"/>
      <c r="W431" s="106"/>
      <c r="X431" s="106"/>
      <c r="Y431" s="106"/>
      <c r="Z431" s="106"/>
    </row>
    <row r="432" spans="1:26" ht="30.75" hidden="1" customHeight="1">
      <c r="A432" s="310" t="s">
        <v>2274</v>
      </c>
      <c r="B432" s="122" t="s">
        <v>1210</v>
      </c>
      <c r="C432" s="141"/>
      <c r="D432" s="141"/>
      <c r="E432" s="141"/>
      <c r="F432" s="141"/>
      <c r="G432" s="141"/>
      <c r="H432" s="106"/>
      <c r="I432" s="105"/>
      <c r="J432" s="105"/>
      <c r="K432" s="106"/>
      <c r="L432" s="106"/>
      <c r="M432" s="106"/>
      <c r="N432" s="106"/>
      <c r="O432" s="106"/>
      <c r="P432" s="106"/>
      <c r="Q432" s="106"/>
      <c r="R432" s="106"/>
      <c r="S432" s="106"/>
      <c r="T432" s="106"/>
      <c r="U432" s="106"/>
      <c r="V432" s="106"/>
      <c r="W432" s="106"/>
      <c r="X432" s="106"/>
      <c r="Y432" s="106"/>
      <c r="Z432" s="106"/>
    </row>
    <row r="433" spans="1:26" ht="17">
      <c r="A433" s="815" t="s">
        <v>2275</v>
      </c>
      <c r="B433" s="467" t="s">
        <v>1216</v>
      </c>
      <c r="C433" s="471" t="s">
        <v>1222</v>
      </c>
      <c r="D433" s="696">
        <v>2</v>
      </c>
      <c r="E433" s="780" t="s">
        <v>599</v>
      </c>
      <c r="F433" s="1052"/>
      <c r="G433" s="1061"/>
      <c r="H433" s="893"/>
      <c r="I433" s="893"/>
      <c r="J433" s="893"/>
      <c r="K433" s="960"/>
      <c r="L433" s="960"/>
      <c r="M433" s="960"/>
      <c r="N433" s="963"/>
      <c r="O433" s="963"/>
      <c r="P433" s="963"/>
      <c r="Q433" s="963"/>
      <c r="R433" s="963"/>
      <c r="S433" s="963"/>
      <c r="T433" s="963"/>
      <c r="U433" s="963"/>
      <c r="V433" s="963"/>
      <c r="W433" s="963"/>
      <c r="X433" s="963"/>
      <c r="Y433" s="963"/>
      <c r="Z433" s="963"/>
    </row>
    <row r="434" spans="1:26" ht="16">
      <c r="A434" s="815"/>
      <c r="B434" s="467"/>
      <c r="C434" s="471" t="s">
        <v>1221</v>
      </c>
      <c r="D434" s="696">
        <v>2</v>
      </c>
      <c r="E434" s="696" t="s">
        <v>599</v>
      </c>
      <c r="F434" s="1052"/>
      <c r="G434" s="1061"/>
      <c r="H434" s="893"/>
      <c r="I434" s="893"/>
      <c r="J434" s="893"/>
      <c r="K434" s="960"/>
      <c r="L434" s="960"/>
      <c r="M434" s="960"/>
      <c r="N434" s="963"/>
      <c r="O434" s="963"/>
      <c r="P434" s="963"/>
      <c r="Q434" s="963"/>
      <c r="R434" s="963"/>
      <c r="S434" s="963"/>
      <c r="T434" s="963"/>
      <c r="U434" s="963"/>
      <c r="V434" s="963"/>
      <c r="W434" s="963"/>
      <c r="X434" s="963"/>
      <c r="Y434" s="963"/>
      <c r="Z434" s="963"/>
    </row>
    <row r="435" spans="1:26" ht="78" hidden="1" customHeight="1">
      <c r="A435" s="310" t="s">
        <v>2276</v>
      </c>
      <c r="B435" s="491" t="s">
        <v>1224</v>
      </c>
      <c r="C435" s="141"/>
      <c r="D435" s="141"/>
      <c r="E435" s="141"/>
      <c r="F435" s="141"/>
      <c r="G435" s="141"/>
      <c r="H435" s="106"/>
      <c r="I435" s="105"/>
      <c r="J435" s="105"/>
      <c r="K435" s="106"/>
      <c r="L435" s="106"/>
      <c r="M435" s="106"/>
      <c r="N435" s="106"/>
      <c r="O435" s="106"/>
      <c r="P435" s="106"/>
      <c r="Q435" s="106"/>
      <c r="R435" s="106"/>
      <c r="S435" s="106"/>
      <c r="T435" s="106"/>
      <c r="U435" s="106"/>
      <c r="V435" s="106"/>
      <c r="W435" s="106"/>
      <c r="X435" s="106"/>
      <c r="Y435" s="106"/>
      <c r="Z435" s="106"/>
    </row>
    <row r="436" spans="1:26" ht="30.75" hidden="1" customHeight="1">
      <c r="A436" s="310" t="s">
        <v>2277</v>
      </c>
      <c r="B436" s="122" t="s">
        <v>1235</v>
      </c>
      <c r="C436" s="141"/>
      <c r="D436" s="141"/>
      <c r="E436" s="141"/>
      <c r="F436" s="141"/>
      <c r="G436" s="141"/>
      <c r="H436" s="106"/>
      <c r="I436" s="105"/>
      <c r="J436" s="105"/>
      <c r="K436" s="106"/>
      <c r="L436" s="106"/>
      <c r="M436" s="106"/>
      <c r="N436" s="106"/>
      <c r="O436" s="106"/>
      <c r="P436" s="106"/>
      <c r="Q436" s="106"/>
      <c r="R436" s="106"/>
      <c r="S436" s="106"/>
      <c r="T436" s="106"/>
      <c r="U436" s="106"/>
      <c r="V436" s="106"/>
      <c r="W436" s="106"/>
      <c r="X436" s="106"/>
      <c r="Y436" s="106"/>
      <c r="Z436" s="106"/>
    </row>
    <row r="437" spans="1:26" ht="19">
      <c r="A437" s="821" t="s">
        <v>255</v>
      </c>
      <c r="B437" s="1606" t="s">
        <v>129</v>
      </c>
      <c r="C437" s="1570"/>
      <c r="D437" s="1570"/>
      <c r="E437" s="1570"/>
      <c r="F437" s="1570"/>
      <c r="G437" s="1573"/>
      <c r="H437" s="816"/>
      <c r="I437" s="893">
        <f>SUM(D438:D440)</f>
        <v>4</v>
      </c>
      <c r="J437" s="893">
        <f>COUNT(D438:D440)*2</f>
        <v>4</v>
      </c>
      <c r="K437" s="960"/>
      <c r="L437" s="960"/>
      <c r="M437" s="960"/>
      <c r="N437" s="963"/>
      <c r="O437" s="963"/>
      <c r="P437" s="963"/>
      <c r="Q437" s="963"/>
      <c r="R437" s="963"/>
      <c r="S437" s="963"/>
      <c r="T437" s="963"/>
      <c r="U437" s="963"/>
      <c r="V437" s="963"/>
      <c r="W437" s="963"/>
      <c r="X437" s="963"/>
      <c r="Y437" s="963"/>
      <c r="Z437" s="963"/>
    </row>
    <row r="438" spans="1:26" ht="34">
      <c r="A438" s="815" t="s">
        <v>2278</v>
      </c>
      <c r="B438" s="467" t="s">
        <v>1244</v>
      </c>
      <c r="C438" s="471" t="s">
        <v>1245</v>
      </c>
      <c r="D438" s="696">
        <v>2</v>
      </c>
      <c r="E438" s="696" t="s">
        <v>469</v>
      </c>
      <c r="F438" s="1052"/>
      <c r="G438" s="1061"/>
      <c r="H438" s="893"/>
      <c r="I438" s="893"/>
      <c r="J438" s="893"/>
      <c r="K438" s="960"/>
      <c r="L438" s="960"/>
      <c r="M438" s="960"/>
      <c r="N438" s="963"/>
      <c r="O438" s="963"/>
      <c r="P438" s="963"/>
      <c r="Q438" s="963"/>
      <c r="R438" s="963"/>
      <c r="S438" s="963"/>
      <c r="T438" s="963"/>
      <c r="U438" s="963"/>
      <c r="V438" s="963"/>
      <c r="W438" s="963"/>
      <c r="X438" s="963"/>
      <c r="Y438" s="963"/>
      <c r="Z438" s="963"/>
    </row>
    <row r="439" spans="1:26" ht="30.75" hidden="1" customHeight="1">
      <c r="A439" s="310" t="s">
        <v>1246</v>
      </c>
      <c r="B439" s="122" t="s">
        <v>1247</v>
      </c>
      <c r="C439" s="141"/>
      <c r="D439" s="141"/>
      <c r="E439" s="141"/>
      <c r="F439" s="141"/>
      <c r="G439" s="141"/>
      <c r="H439" s="106"/>
      <c r="I439" s="105"/>
      <c r="J439" s="105"/>
      <c r="K439" s="106"/>
      <c r="L439" s="106"/>
      <c r="M439" s="106"/>
      <c r="N439" s="106"/>
      <c r="O439" s="106"/>
      <c r="P439" s="106"/>
      <c r="Q439" s="106"/>
      <c r="R439" s="106"/>
      <c r="S439" s="106"/>
      <c r="T439" s="106"/>
      <c r="U439" s="106"/>
      <c r="V439" s="106"/>
      <c r="W439" s="106"/>
      <c r="X439" s="106"/>
      <c r="Y439" s="106"/>
      <c r="Z439" s="106"/>
    </row>
    <row r="440" spans="1:26" ht="34">
      <c r="A440" s="815" t="s">
        <v>2279</v>
      </c>
      <c r="B440" s="467" t="s">
        <v>1249</v>
      </c>
      <c r="C440" s="475" t="s">
        <v>1250</v>
      </c>
      <c r="D440" s="696">
        <v>2</v>
      </c>
      <c r="E440" s="696" t="s">
        <v>599</v>
      </c>
      <c r="F440" s="1052"/>
      <c r="G440" s="1061"/>
      <c r="H440" s="893"/>
      <c r="I440" s="893"/>
      <c r="J440" s="893"/>
      <c r="K440" s="960"/>
      <c r="L440" s="960"/>
      <c r="M440" s="960"/>
      <c r="N440" s="963"/>
      <c r="O440" s="963"/>
      <c r="P440" s="963"/>
      <c r="Q440" s="963"/>
      <c r="R440" s="963"/>
      <c r="S440" s="963"/>
      <c r="T440" s="963"/>
      <c r="U440" s="963"/>
      <c r="V440" s="963"/>
      <c r="W440" s="963"/>
      <c r="X440" s="963"/>
      <c r="Y440" s="963"/>
      <c r="Z440" s="963"/>
    </row>
    <row r="441" spans="1:26" ht="19">
      <c r="A441" s="821" t="s">
        <v>256</v>
      </c>
      <c r="B441" s="1606" t="s">
        <v>131</v>
      </c>
      <c r="C441" s="1570"/>
      <c r="D441" s="1570"/>
      <c r="E441" s="1570"/>
      <c r="F441" s="1570"/>
      <c r="G441" s="1573"/>
      <c r="H441" s="816"/>
      <c r="I441" s="893">
        <f>SUM(D442:D455)</f>
        <v>12</v>
      </c>
      <c r="J441" s="893">
        <f>COUNT(D442:D455)*2</f>
        <v>12</v>
      </c>
      <c r="K441" s="960"/>
      <c r="L441" s="960"/>
      <c r="M441" s="960"/>
      <c r="N441" s="963"/>
      <c r="O441" s="963"/>
      <c r="P441" s="963"/>
      <c r="Q441" s="963"/>
      <c r="R441" s="963"/>
      <c r="S441" s="963"/>
      <c r="T441" s="963"/>
      <c r="U441" s="963"/>
      <c r="V441" s="963"/>
      <c r="W441" s="963"/>
      <c r="X441" s="963"/>
      <c r="Y441" s="963"/>
      <c r="Z441" s="963"/>
    </row>
    <row r="442" spans="1:26" ht="46.5" hidden="1" customHeight="1">
      <c r="A442" s="310" t="s">
        <v>1251</v>
      </c>
      <c r="B442" s="122" t="s">
        <v>1252</v>
      </c>
      <c r="C442" s="141"/>
      <c r="D442" s="141"/>
      <c r="E442" s="141"/>
      <c r="F442" s="141"/>
      <c r="G442" s="141"/>
      <c r="H442" s="106"/>
      <c r="I442" s="105"/>
      <c r="J442" s="105"/>
      <c r="K442" s="106"/>
      <c r="L442" s="106"/>
      <c r="M442" s="106"/>
      <c r="N442" s="106"/>
      <c r="O442" s="106"/>
      <c r="P442" s="106"/>
      <c r="Q442" s="106"/>
      <c r="R442" s="106"/>
      <c r="S442" s="106"/>
      <c r="T442" s="106"/>
      <c r="U442" s="106"/>
      <c r="V442" s="106"/>
      <c r="W442" s="106"/>
      <c r="X442" s="106"/>
      <c r="Y442" s="106"/>
      <c r="Z442" s="106"/>
    </row>
    <row r="443" spans="1:26" ht="30.75" hidden="1" customHeight="1">
      <c r="A443" s="310" t="s">
        <v>1253</v>
      </c>
      <c r="B443" s="122" t="s">
        <v>1254</v>
      </c>
      <c r="C443" s="141"/>
      <c r="D443" s="141"/>
      <c r="E443" s="141"/>
      <c r="F443" s="141"/>
      <c r="G443" s="141"/>
      <c r="H443" s="106"/>
      <c r="I443" s="105"/>
      <c r="J443" s="105"/>
      <c r="K443" s="106"/>
      <c r="L443" s="106"/>
      <c r="M443" s="106"/>
      <c r="N443" s="106"/>
      <c r="O443" s="106"/>
      <c r="P443" s="106"/>
      <c r="Q443" s="106"/>
      <c r="R443" s="106"/>
      <c r="S443" s="106"/>
      <c r="T443" s="106"/>
      <c r="U443" s="106"/>
      <c r="V443" s="106"/>
      <c r="W443" s="106"/>
      <c r="X443" s="106"/>
      <c r="Y443" s="106"/>
      <c r="Z443" s="106"/>
    </row>
    <row r="444" spans="1:26" ht="30.75" hidden="1" customHeight="1">
      <c r="A444" s="310" t="s">
        <v>1255</v>
      </c>
      <c r="B444" s="122" t="s">
        <v>1256</v>
      </c>
      <c r="C444" s="141"/>
      <c r="D444" s="141"/>
      <c r="E444" s="141"/>
      <c r="F444" s="141"/>
      <c r="G444" s="141"/>
      <c r="H444" s="106"/>
      <c r="I444" s="105"/>
      <c r="J444" s="105"/>
      <c r="K444" s="106"/>
      <c r="L444" s="106"/>
      <c r="M444" s="106"/>
      <c r="N444" s="106"/>
      <c r="O444" s="106"/>
      <c r="P444" s="106"/>
      <c r="Q444" s="106"/>
      <c r="R444" s="106"/>
      <c r="S444" s="106"/>
      <c r="T444" s="106"/>
      <c r="U444" s="106"/>
      <c r="V444" s="106"/>
      <c r="W444" s="106"/>
      <c r="X444" s="106"/>
      <c r="Y444" s="106"/>
      <c r="Z444" s="106"/>
    </row>
    <row r="445" spans="1:26" ht="46.5" hidden="1" customHeight="1">
      <c r="A445" s="310" t="s">
        <v>1257</v>
      </c>
      <c r="B445" s="122" t="s">
        <v>1258</v>
      </c>
      <c r="C445" s="141"/>
      <c r="D445" s="141"/>
      <c r="E445" s="141"/>
      <c r="F445" s="141"/>
      <c r="G445" s="141"/>
      <c r="H445" s="106"/>
      <c r="I445" s="105"/>
      <c r="J445" s="105"/>
      <c r="K445" s="106"/>
      <c r="L445" s="106"/>
      <c r="M445" s="106"/>
      <c r="N445" s="106"/>
      <c r="O445" s="106"/>
      <c r="P445" s="106"/>
      <c r="Q445" s="106"/>
      <c r="R445" s="106"/>
      <c r="S445" s="106"/>
      <c r="T445" s="106"/>
      <c r="U445" s="106"/>
      <c r="V445" s="106"/>
      <c r="W445" s="106"/>
      <c r="X445" s="106"/>
      <c r="Y445" s="106"/>
      <c r="Z445" s="106"/>
    </row>
    <row r="446" spans="1:26" ht="46.5" hidden="1" customHeight="1">
      <c r="A446" s="310" t="s">
        <v>2281</v>
      </c>
      <c r="B446" s="122" t="s">
        <v>1260</v>
      </c>
      <c r="C446" s="141"/>
      <c r="D446" s="141"/>
      <c r="E446" s="141"/>
      <c r="F446" s="141"/>
      <c r="G446" s="141"/>
      <c r="H446" s="106"/>
      <c r="I446" s="105"/>
      <c r="J446" s="105"/>
      <c r="K446" s="106"/>
      <c r="L446" s="106"/>
      <c r="M446" s="106"/>
      <c r="N446" s="106"/>
      <c r="O446" s="106"/>
      <c r="P446" s="106"/>
      <c r="Q446" s="106"/>
      <c r="R446" s="106"/>
      <c r="S446" s="106"/>
      <c r="T446" s="106"/>
      <c r="U446" s="106"/>
      <c r="V446" s="106"/>
      <c r="W446" s="106"/>
      <c r="X446" s="106"/>
      <c r="Y446" s="106"/>
      <c r="Z446" s="106"/>
    </row>
    <row r="447" spans="1:26" ht="30.75" hidden="1" customHeight="1">
      <c r="A447" s="310" t="s">
        <v>1261</v>
      </c>
      <c r="B447" s="122" t="s">
        <v>1262</v>
      </c>
      <c r="C447" s="141"/>
      <c r="D447" s="141"/>
      <c r="E447" s="141"/>
      <c r="F447" s="141"/>
      <c r="G447" s="141"/>
      <c r="H447" s="106"/>
      <c r="I447" s="105"/>
      <c r="J447" s="105"/>
      <c r="K447" s="106"/>
      <c r="L447" s="106"/>
      <c r="M447" s="106"/>
      <c r="N447" s="106"/>
      <c r="O447" s="106"/>
      <c r="P447" s="106"/>
      <c r="Q447" s="106"/>
      <c r="R447" s="106"/>
      <c r="S447" s="106"/>
      <c r="T447" s="106"/>
      <c r="U447" s="106"/>
      <c r="V447" s="106"/>
      <c r="W447" s="106"/>
      <c r="X447" s="106"/>
      <c r="Y447" s="106"/>
      <c r="Z447" s="106"/>
    </row>
    <row r="448" spans="1:26" ht="30.75" hidden="1" customHeight="1">
      <c r="A448" s="310" t="s">
        <v>1263</v>
      </c>
      <c r="B448" s="122" t="s">
        <v>1264</v>
      </c>
      <c r="C448" s="141"/>
      <c r="D448" s="141"/>
      <c r="E448" s="141"/>
      <c r="F448" s="141"/>
      <c r="G448" s="141"/>
      <c r="H448" s="106"/>
      <c r="I448" s="105"/>
      <c r="J448" s="105"/>
      <c r="K448" s="106"/>
      <c r="L448" s="106"/>
      <c r="M448" s="106"/>
      <c r="N448" s="106"/>
      <c r="O448" s="106"/>
      <c r="P448" s="106"/>
      <c r="Q448" s="106"/>
      <c r="R448" s="106"/>
      <c r="S448" s="106"/>
      <c r="T448" s="106"/>
      <c r="U448" s="106"/>
      <c r="V448" s="106"/>
      <c r="W448" s="106"/>
      <c r="X448" s="106"/>
      <c r="Y448" s="106"/>
      <c r="Z448" s="106"/>
    </row>
    <row r="449" spans="1:26" ht="30.75" hidden="1" customHeight="1">
      <c r="A449" s="310" t="s">
        <v>1265</v>
      </c>
      <c r="B449" s="122" t="s">
        <v>1266</v>
      </c>
      <c r="C449" s="141"/>
      <c r="D449" s="141"/>
      <c r="E449" s="141"/>
      <c r="F449" s="141"/>
      <c r="G449" s="141"/>
      <c r="H449" s="106"/>
      <c r="I449" s="105"/>
      <c r="J449" s="105"/>
      <c r="K449" s="106"/>
      <c r="L449" s="106"/>
      <c r="M449" s="106"/>
      <c r="N449" s="106"/>
      <c r="O449" s="106"/>
      <c r="P449" s="106"/>
      <c r="Q449" s="106"/>
      <c r="R449" s="106"/>
      <c r="S449" s="106"/>
      <c r="T449" s="106"/>
      <c r="U449" s="106"/>
      <c r="V449" s="106"/>
      <c r="W449" s="106"/>
      <c r="X449" s="106"/>
      <c r="Y449" s="106"/>
      <c r="Z449" s="106"/>
    </row>
    <row r="450" spans="1:26" ht="34">
      <c r="A450" s="815" t="s">
        <v>1268</v>
      </c>
      <c r="B450" s="467" t="s">
        <v>1269</v>
      </c>
      <c r="C450" s="475" t="s">
        <v>1270</v>
      </c>
      <c r="D450" s="696">
        <v>2</v>
      </c>
      <c r="E450" s="696" t="s">
        <v>877</v>
      </c>
      <c r="F450" s="1052"/>
      <c r="G450" s="1061"/>
      <c r="H450" s="893"/>
      <c r="I450" s="893"/>
      <c r="J450" s="893"/>
      <c r="K450" s="960"/>
      <c r="L450" s="960"/>
      <c r="M450" s="960"/>
      <c r="N450" s="963"/>
      <c r="O450" s="963"/>
      <c r="P450" s="963"/>
      <c r="Q450" s="963"/>
      <c r="R450" s="963"/>
      <c r="S450" s="963"/>
      <c r="T450" s="963"/>
      <c r="U450" s="963"/>
      <c r="V450" s="963"/>
      <c r="W450" s="963"/>
      <c r="X450" s="963"/>
      <c r="Y450" s="963"/>
      <c r="Z450" s="963"/>
    </row>
    <row r="451" spans="1:26" ht="16">
      <c r="A451" s="815"/>
      <c r="B451" s="467"/>
      <c r="C451" s="475" t="s">
        <v>1271</v>
      </c>
      <c r="D451" s="696">
        <v>2</v>
      </c>
      <c r="E451" s="696" t="s">
        <v>387</v>
      </c>
      <c r="F451" s="1052"/>
      <c r="G451" s="1061"/>
      <c r="H451" s="893"/>
      <c r="I451" s="893"/>
      <c r="J451" s="893"/>
      <c r="K451" s="960"/>
      <c r="L451" s="960"/>
      <c r="M451" s="960"/>
      <c r="N451" s="963"/>
      <c r="O451" s="963"/>
      <c r="P451" s="963"/>
      <c r="Q451" s="963"/>
      <c r="R451" s="963"/>
      <c r="S451" s="963"/>
      <c r="T451" s="963"/>
      <c r="U451" s="963"/>
      <c r="V451" s="963"/>
      <c r="W451" s="963"/>
      <c r="X451" s="963"/>
      <c r="Y451" s="963"/>
      <c r="Z451" s="963"/>
    </row>
    <row r="452" spans="1:26" ht="32">
      <c r="A452" s="815"/>
      <c r="B452" s="467"/>
      <c r="C452" s="475" t="s">
        <v>3417</v>
      </c>
      <c r="D452" s="696">
        <v>2</v>
      </c>
      <c r="E452" s="696" t="s">
        <v>877</v>
      </c>
      <c r="F452" s="1052"/>
      <c r="G452" s="1061"/>
      <c r="H452" s="893"/>
      <c r="I452" s="893"/>
      <c r="J452" s="893"/>
      <c r="K452" s="960"/>
      <c r="L452" s="960"/>
      <c r="M452" s="960"/>
      <c r="N452" s="963"/>
      <c r="O452" s="963"/>
      <c r="P452" s="963"/>
      <c r="Q452" s="963"/>
      <c r="R452" s="963"/>
      <c r="S452" s="963"/>
      <c r="T452" s="963"/>
      <c r="U452" s="963"/>
      <c r="V452" s="963"/>
      <c r="W452" s="963"/>
      <c r="X452" s="963"/>
      <c r="Y452" s="963"/>
      <c r="Z452" s="963"/>
    </row>
    <row r="453" spans="1:26" ht="32">
      <c r="A453" s="815"/>
      <c r="B453" s="467"/>
      <c r="C453" s="475" t="s">
        <v>1273</v>
      </c>
      <c r="D453" s="696">
        <v>2</v>
      </c>
      <c r="E453" s="696" t="s">
        <v>599</v>
      </c>
      <c r="F453" s="1052"/>
      <c r="G453" s="1061"/>
      <c r="H453" s="893"/>
      <c r="I453" s="893"/>
      <c r="J453" s="893"/>
      <c r="K453" s="960"/>
      <c r="L453" s="960"/>
      <c r="M453" s="960"/>
      <c r="N453" s="963"/>
      <c r="O453" s="963"/>
      <c r="P453" s="963"/>
      <c r="Q453" s="963"/>
      <c r="R453" s="963"/>
      <c r="S453" s="963"/>
      <c r="T453" s="963"/>
      <c r="U453" s="963"/>
      <c r="V453" s="963"/>
      <c r="W453" s="963"/>
      <c r="X453" s="963"/>
      <c r="Y453" s="963"/>
      <c r="Z453" s="963"/>
    </row>
    <row r="454" spans="1:26" ht="16">
      <c r="A454" s="815"/>
      <c r="B454" s="963"/>
      <c r="C454" s="475" t="s">
        <v>3418</v>
      </c>
      <c r="D454" s="696">
        <v>2</v>
      </c>
      <c r="E454" s="696" t="s">
        <v>877</v>
      </c>
      <c r="F454" s="1052"/>
      <c r="G454" s="1061"/>
      <c r="H454" s="893"/>
      <c r="I454" s="893"/>
      <c r="J454" s="893"/>
      <c r="K454" s="960"/>
      <c r="L454" s="960"/>
      <c r="M454" s="960"/>
      <c r="N454" s="963"/>
      <c r="O454" s="963"/>
      <c r="P454" s="963"/>
      <c r="Q454" s="963"/>
      <c r="R454" s="963"/>
      <c r="S454" s="963"/>
      <c r="T454" s="963"/>
      <c r="U454" s="963"/>
      <c r="V454" s="963"/>
      <c r="W454" s="963"/>
      <c r="X454" s="963"/>
      <c r="Y454" s="963"/>
      <c r="Z454" s="963"/>
    </row>
    <row r="455" spans="1:26" ht="34">
      <c r="A455" s="815" t="s">
        <v>1275</v>
      </c>
      <c r="B455" s="467" t="s">
        <v>1276</v>
      </c>
      <c r="C455" s="475" t="s">
        <v>1277</v>
      </c>
      <c r="D455" s="696">
        <v>2</v>
      </c>
      <c r="E455" s="696" t="s">
        <v>877</v>
      </c>
      <c r="F455" s="1052"/>
      <c r="G455" s="1061"/>
      <c r="H455" s="893"/>
      <c r="I455" s="893"/>
      <c r="J455" s="893"/>
      <c r="K455" s="960"/>
      <c r="L455" s="960"/>
      <c r="M455" s="960"/>
      <c r="N455" s="963"/>
      <c r="O455" s="963"/>
      <c r="P455" s="963"/>
      <c r="Q455" s="963"/>
      <c r="R455" s="963"/>
      <c r="S455" s="963"/>
      <c r="T455" s="963"/>
      <c r="U455" s="963"/>
      <c r="V455" s="963"/>
      <c r="W455" s="963"/>
      <c r="X455" s="963"/>
      <c r="Y455" s="963"/>
      <c r="Z455" s="963"/>
    </row>
    <row r="456" spans="1:26" ht="19">
      <c r="A456" s="821" t="s">
        <v>132</v>
      </c>
      <c r="B456" s="1606" t="s">
        <v>2907</v>
      </c>
      <c r="C456" s="1570"/>
      <c r="D456" s="1570"/>
      <c r="E456" s="1570"/>
      <c r="F456" s="1570"/>
      <c r="G456" s="1573"/>
      <c r="H456" s="816"/>
      <c r="I456" s="893">
        <f>SUM(D457:D459)</f>
        <v>2</v>
      </c>
      <c r="J456" s="893">
        <f>COUNT(D457:D459)*2</f>
        <v>2</v>
      </c>
      <c r="K456" s="960"/>
      <c r="L456" s="960"/>
      <c r="M456" s="960"/>
      <c r="N456" s="963"/>
      <c r="O456" s="963"/>
      <c r="P456" s="963"/>
      <c r="Q456" s="963"/>
      <c r="R456" s="963"/>
      <c r="S456" s="963"/>
      <c r="T456" s="963"/>
      <c r="U456" s="963"/>
      <c r="V456" s="963"/>
      <c r="W456" s="963"/>
      <c r="X456" s="963"/>
      <c r="Y456" s="963"/>
      <c r="Z456" s="963"/>
    </row>
    <row r="457" spans="1:26" ht="34">
      <c r="A457" s="815" t="s">
        <v>1278</v>
      </c>
      <c r="B457" s="467" t="s">
        <v>2908</v>
      </c>
      <c r="C457" s="475" t="s">
        <v>3419</v>
      </c>
      <c r="D457" s="696">
        <v>2</v>
      </c>
      <c r="E457" s="696" t="s">
        <v>599</v>
      </c>
      <c r="F457" s="1052"/>
      <c r="G457" s="1061"/>
      <c r="H457" s="893"/>
      <c r="I457" s="893"/>
      <c r="J457" s="893"/>
      <c r="K457" s="960"/>
      <c r="L457" s="960"/>
      <c r="M457" s="960"/>
      <c r="N457" s="963"/>
      <c r="O457" s="963"/>
      <c r="P457" s="963"/>
      <c r="Q457" s="963"/>
      <c r="R457" s="963"/>
      <c r="S457" s="963"/>
      <c r="T457" s="963"/>
      <c r="U457" s="963"/>
      <c r="V457" s="963"/>
      <c r="W457" s="963"/>
      <c r="X457" s="963"/>
      <c r="Y457" s="963"/>
      <c r="Z457" s="963"/>
    </row>
    <row r="458" spans="1:26" ht="62.25" hidden="1" customHeight="1">
      <c r="A458" s="581" t="s">
        <v>1280</v>
      </c>
      <c r="B458" s="122" t="s">
        <v>2909</v>
      </c>
      <c r="C458" s="141"/>
      <c r="D458" s="141"/>
      <c r="E458" s="141"/>
      <c r="F458" s="141"/>
      <c r="G458" s="141"/>
      <c r="H458" s="106"/>
      <c r="I458" s="105"/>
      <c r="J458" s="105"/>
      <c r="K458" s="106"/>
      <c r="L458" s="106"/>
      <c r="M458" s="106"/>
      <c r="N458" s="106"/>
      <c r="O458" s="106"/>
      <c r="P458" s="106"/>
      <c r="Q458" s="106"/>
      <c r="R458" s="106"/>
      <c r="S458" s="106"/>
      <c r="T458" s="106"/>
      <c r="U458" s="106"/>
      <c r="V458" s="106"/>
      <c r="W458" s="106"/>
      <c r="X458" s="106"/>
      <c r="Y458" s="106"/>
      <c r="Z458" s="106"/>
    </row>
    <row r="459" spans="1:26" ht="46.5" hidden="1" customHeight="1">
      <c r="A459" s="581" t="s">
        <v>1282</v>
      </c>
      <c r="B459" s="122" t="s">
        <v>2910</v>
      </c>
      <c r="C459" s="141"/>
      <c r="D459" s="141"/>
      <c r="E459" s="141"/>
      <c r="F459" s="141"/>
      <c r="G459" s="141"/>
      <c r="H459" s="106"/>
      <c r="I459" s="105"/>
      <c r="J459" s="105"/>
      <c r="K459" s="106"/>
      <c r="L459" s="106"/>
      <c r="M459" s="106"/>
      <c r="N459" s="106"/>
      <c r="O459" s="106"/>
      <c r="P459" s="106"/>
      <c r="Q459" s="106"/>
      <c r="R459" s="106"/>
      <c r="S459" s="106"/>
      <c r="T459" s="106"/>
      <c r="U459" s="106"/>
      <c r="V459" s="106"/>
      <c r="W459" s="106"/>
      <c r="X459" s="106"/>
      <c r="Y459" s="106"/>
      <c r="Z459" s="106"/>
    </row>
    <row r="460" spans="1:26" ht="39.75" hidden="1" customHeight="1">
      <c r="A460" s="607" t="s">
        <v>257</v>
      </c>
      <c r="B460" s="324" t="s">
        <v>2911</v>
      </c>
      <c r="C460" s="456"/>
      <c r="D460" s="456"/>
      <c r="E460" s="456"/>
      <c r="F460" s="456"/>
      <c r="G460" s="457"/>
      <c r="H460" s="458"/>
      <c r="I460" s="105">
        <f>SUM(D461:D464)</f>
        <v>0</v>
      </c>
      <c r="J460" s="105">
        <f>COUNT(D461:D464)*2</f>
        <v>0</v>
      </c>
      <c r="K460" s="106"/>
      <c r="L460" s="106"/>
      <c r="M460" s="106"/>
      <c r="N460" s="106"/>
      <c r="O460" s="106"/>
      <c r="P460" s="106"/>
      <c r="Q460" s="106"/>
      <c r="R460" s="106"/>
      <c r="S460" s="106"/>
      <c r="T460" s="106"/>
      <c r="U460" s="106"/>
      <c r="V460" s="106"/>
      <c r="W460" s="106"/>
      <c r="X460" s="106"/>
      <c r="Y460" s="106"/>
      <c r="Z460" s="106"/>
    </row>
    <row r="461" spans="1:26" ht="30.75" hidden="1" customHeight="1">
      <c r="A461" s="581" t="s">
        <v>2282</v>
      </c>
      <c r="B461" s="122" t="s">
        <v>2912</v>
      </c>
      <c r="C461" s="141"/>
      <c r="D461" s="141"/>
      <c r="E461" s="141"/>
      <c r="F461" s="141"/>
      <c r="G461" s="141"/>
      <c r="H461" s="106"/>
      <c r="I461" s="105"/>
      <c r="J461" s="105"/>
      <c r="K461" s="106"/>
      <c r="L461" s="106"/>
      <c r="M461" s="106"/>
      <c r="N461" s="106"/>
      <c r="O461" s="106"/>
      <c r="P461" s="106"/>
      <c r="Q461" s="106"/>
      <c r="R461" s="106"/>
      <c r="S461" s="106"/>
      <c r="T461" s="106"/>
      <c r="U461" s="106"/>
      <c r="V461" s="106"/>
      <c r="W461" s="106"/>
      <c r="X461" s="106"/>
      <c r="Y461" s="106"/>
      <c r="Z461" s="106"/>
    </row>
    <row r="462" spans="1:26" ht="46.5" hidden="1" customHeight="1">
      <c r="A462" s="581" t="s">
        <v>1291</v>
      </c>
      <c r="B462" s="122" t="s">
        <v>2913</v>
      </c>
      <c r="C462" s="141"/>
      <c r="D462" s="141"/>
      <c r="E462" s="141"/>
      <c r="F462" s="141"/>
      <c r="G462" s="141"/>
      <c r="H462" s="106"/>
      <c r="I462" s="105"/>
      <c r="J462" s="105"/>
      <c r="K462" s="106"/>
      <c r="L462" s="106"/>
      <c r="M462" s="106"/>
      <c r="N462" s="106"/>
      <c r="O462" s="106"/>
      <c r="P462" s="106"/>
      <c r="Q462" s="106"/>
      <c r="R462" s="106"/>
      <c r="S462" s="106"/>
      <c r="T462" s="106"/>
      <c r="U462" s="106"/>
      <c r="V462" s="106"/>
      <c r="W462" s="106"/>
      <c r="X462" s="106"/>
      <c r="Y462" s="106"/>
      <c r="Z462" s="106"/>
    </row>
    <row r="463" spans="1:26" ht="30.75" hidden="1" customHeight="1">
      <c r="A463" s="581" t="s">
        <v>1293</v>
      </c>
      <c r="B463" s="122" t="s">
        <v>2914</v>
      </c>
      <c r="C463" s="141"/>
      <c r="D463" s="141"/>
      <c r="E463" s="141"/>
      <c r="F463" s="141"/>
      <c r="G463" s="141"/>
      <c r="H463" s="106"/>
      <c r="I463" s="105"/>
      <c r="J463" s="105"/>
      <c r="K463" s="106"/>
      <c r="L463" s="106"/>
      <c r="M463" s="106"/>
      <c r="N463" s="106"/>
      <c r="O463" s="106"/>
      <c r="P463" s="106"/>
      <c r="Q463" s="106"/>
      <c r="R463" s="106"/>
      <c r="S463" s="106"/>
      <c r="T463" s="106"/>
      <c r="U463" s="106"/>
      <c r="V463" s="106"/>
      <c r="W463" s="106"/>
      <c r="X463" s="106"/>
      <c r="Y463" s="106"/>
      <c r="Z463" s="106"/>
    </row>
    <row r="464" spans="1:26" ht="46.5" hidden="1" customHeight="1">
      <c r="A464" s="581" t="s">
        <v>1295</v>
      </c>
      <c r="B464" s="122" t="s">
        <v>2915</v>
      </c>
      <c r="C464" s="141"/>
      <c r="D464" s="141"/>
      <c r="E464" s="141"/>
      <c r="F464" s="141"/>
      <c r="G464" s="141"/>
      <c r="H464" s="106"/>
      <c r="I464" s="105"/>
      <c r="J464" s="105"/>
      <c r="K464" s="106"/>
      <c r="L464" s="106"/>
      <c r="M464" s="106"/>
      <c r="N464" s="106"/>
      <c r="O464" s="106"/>
      <c r="P464" s="106"/>
      <c r="Q464" s="106"/>
      <c r="R464" s="106"/>
      <c r="S464" s="106"/>
      <c r="T464" s="106"/>
      <c r="U464" s="106"/>
      <c r="V464" s="106"/>
      <c r="W464" s="106"/>
      <c r="X464" s="106"/>
      <c r="Y464" s="106"/>
      <c r="Z464" s="106"/>
    </row>
    <row r="465" spans="1:26" ht="19">
      <c r="A465" s="821" t="s">
        <v>259</v>
      </c>
      <c r="B465" s="1606" t="s">
        <v>137</v>
      </c>
      <c r="C465" s="1570"/>
      <c r="D465" s="1570"/>
      <c r="E465" s="1570"/>
      <c r="F465" s="1570"/>
      <c r="G465" s="1573"/>
      <c r="H465" s="816"/>
      <c r="I465" s="893">
        <f>SUM(D466:D470)</f>
        <v>8</v>
      </c>
      <c r="J465" s="893">
        <f>COUNT(D466:D470)*2</f>
        <v>8</v>
      </c>
      <c r="K465" s="960"/>
      <c r="L465" s="960"/>
      <c r="M465" s="960"/>
      <c r="N465" s="963"/>
      <c r="O465" s="963"/>
      <c r="P465" s="963"/>
      <c r="Q465" s="963"/>
      <c r="R465" s="963"/>
      <c r="S465" s="963"/>
      <c r="T465" s="963"/>
      <c r="U465" s="963"/>
      <c r="V465" s="963"/>
      <c r="W465" s="963"/>
      <c r="X465" s="963"/>
      <c r="Y465" s="963"/>
      <c r="Z465" s="963"/>
    </row>
    <row r="466" spans="1:26" ht="34">
      <c r="A466" s="815" t="s">
        <v>2283</v>
      </c>
      <c r="B466" s="467" t="s">
        <v>1298</v>
      </c>
      <c r="C466" s="467" t="s">
        <v>6907</v>
      </c>
      <c r="D466" s="696">
        <v>2</v>
      </c>
      <c r="E466" s="696" t="s">
        <v>549</v>
      </c>
      <c r="F466" s="476"/>
      <c r="G466" s="1061"/>
      <c r="H466" s="893"/>
      <c r="I466" s="893"/>
      <c r="J466" s="893"/>
      <c r="K466" s="960"/>
      <c r="L466" s="960"/>
      <c r="M466" s="960"/>
      <c r="N466" s="963"/>
      <c r="O466" s="963"/>
      <c r="P466" s="963"/>
      <c r="Q466" s="963"/>
      <c r="R466" s="963"/>
      <c r="S466" s="963"/>
      <c r="T466" s="963"/>
      <c r="U466" s="963"/>
      <c r="V466" s="963"/>
      <c r="W466" s="963"/>
      <c r="X466" s="963"/>
      <c r="Y466" s="963"/>
      <c r="Z466" s="963"/>
    </row>
    <row r="467" spans="1:26" ht="16">
      <c r="A467" s="815"/>
      <c r="B467" s="467"/>
      <c r="C467" s="471" t="s">
        <v>1300</v>
      </c>
      <c r="D467" s="696">
        <v>2</v>
      </c>
      <c r="E467" s="696" t="s">
        <v>877</v>
      </c>
      <c r="F467" s="476"/>
      <c r="G467" s="1061"/>
      <c r="H467" s="893"/>
      <c r="I467" s="893"/>
      <c r="J467" s="893"/>
      <c r="K467" s="960"/>
      <c r="L467" s="960"/>
      <c r="M467" s="960"/>
      <c r="N467" s="963"/>
      <c r="O467" s="963"/>
      <c r="P467" s="963"/>
      <c r="Q467" s="963"/>
      <c r="R467" s="963"/>
      <c r="S467" s="963"/>
      <c r="T467" s="963"/>
      <c r="U467" s="963"/>
      <c r="V467" s="963"/>
      <c r="W467" s="963"/>
      <c r="X467" s="963"/>
      <c r="Y467" s="963"/>
      <c r="Z467" s="963"/>
    </row>
    <row r="468" spans="1:26" ht="34">
      <c r="A468" s="693" t="s">
        <v>2284</v>
      </c>
      <c r="B468" s="467" t="s">
        <v>1302</v>
      </c>
      <c r="C468" s="475" t="s">
        <v>3420</v>
      </c>
      <c r="D468" s="696">
        <v>2</v>
      </c>
      <c r="E468" s="696" t="s">
        <v>599</v>
      </c>
      <c r="F468" s="1052"/>
      <c r="G468" s="1061"/>
      <c r="H468" s="893"/>
      <c r="I468" s="893"/>
      <c r="J468" s="893"/>
      <c r="K468" s="960"/>
      <c r="L468" s="960"/>
      <c r="M468" s="960"/>
      <c r="N468" s="963"/>
      <c r="O468" s="963"/>
      <c r="P468" s="963"/>
      <c r="Q468" s="963"/>
      <c r="R468" s="963"/>
      <c r="S468" s="963"/>
      <c r="T468" s="963"/>
      <c r="U468" s="963"/>
      <c r="V468" s="963"/>
      <c r="W468" s="963"/>
      <c r="X468" s="963"/>
      <c r="Y468" s="963"/>
      <c r="Z468" s="963"/>
    </row>
    <row r="469" spans="1:26" ht="32">
      <c r="A469" s="693"/>
      <c r="B469" s="467"/>
      <c r="C469" s="475" t="s">
        <v>3422</v>
      </c>
      <c r="D469" s="696">
        <v>2</v>
      </c>
      <c r="E469" s="696" t="s">
        <v>877</v>
      </c>
      <c r="F469" s="1052"/>
      <c r="G469" s="1061"/>
      <c r="H469" s="893"/>
      <c r="I469" s="893"/>
      <c r="J469" s="893"/>
      <c r="K469" s="960"/>
      <c r="L469" s="960"/>
      <c r="M469" s="960"/>
      <c r="N469" s="963"/>
      <c r="O469" s="963"/>
      <c r="P469" s="963"/>
      <c r="Q469" s="963"/>
      <c r="R469" s="963"/>
      <c r="S469" s="963"/>
      <c r="T469" s="963"/>
      <c r="U469" s="963"/>
      <c r="V469" s="963"/>
      <c r="W469" s="963"/>
      <c r="X469" s="963"/>
      <c r="Y469" s="963"/>
      <c r="Z469" s="963"/>
    </row>
    <row r="470" spans="1:26" ht="78" hidden="1" customHeight="1">
      <c r="A470" s="310" t="s">
        <v>1309</v>
      </c>
      <c r="B470" s="122" t="s">
        <v>1310</v>
      </c>
      <c r="C470" s="141"/>
      <c r="D470" s="141"/>
      <c r="E470" s="141"/>
      <c r="F470" s="141"/>
      <c r="G470" s="141"/>
      <c r="H470" s="106"/>
      <c r="I470" s="105"/>
      <c r="J470" s="105"/>
      <c r="K470" s="106"/>
      <c r="L470" s="106"/>
      <c r="M470" s="106"/>
      <c r="N470" s="106"/>
      <c r="O470" s="106"/>
      <c r="P470" s="106"/>
      <c r="Q470" s="106"/>
      <c r="R470" s="106"/>
      <c r="S470" s="106"/>
      <c r="T470" s="106"/>
      <c r="U470" s="106"/>
      <c r="V470" s="106"/>
      <c r="W470" s="106"/>
      <c r="X470" s="106"/>
      <c r="Y470" s="106"/>
      <c r="Z470" s="106"/>
    </row>
    <row r="471" spans="1:26" ht="15" hidden="1" customHeight="1">
      <c r="A471" s="310"/>
      <c r="B471" s="742" t="s">
        <v>2285</v>
      </c>
      <c r="C471" s="325"/>
      <c r="D471" s="325"/>
      <c r="E471" s="325"/>
      <c r="F471" s="325"/>
      <c r="G471" s="325"/>
      <c r="I471" s="105"/>
      <c r="J471" s="105"/>
      <c r="K471" s="106"/>
      <c r="L471" s="106"/>
      <c r="M471" s="106"/>
      <c r="N471" s="106"/>
      <c r="O471" s="106"/>
      <c r="P471" s="106"/>
      <c r="Q471" s="106"/>
      <c r="R471" s="106"/>
      <c r="S471" s="106"/>
      <c r="T471" s="106"/>
      <c r="U471" s="106"/>
      <c r="V471" s="106"/>
      <c r="W471" s="106"/>
      <c r="X471" s="106"/>
      <c r="Y471" s="106"/>
      <c r="Z471" s="106"/>
    </row>
    <row r="472" spans="1:26" ht="39.75" hidden="1" customHeight="1">
      <c r="A472" s="607" t="s">
        <v>138</v>
      </c>
      <c r="B472" s="324" t="s">
        <v>2921</v>
      </c>
      <c r="C472" s="456"/>
      <c r="D472" s="456"/>
      <c r="E472" s="456"/>
      <c r="F472" s="456"/>
      <c r="G472" s="457"/>
      <c r="H472" s="458"/>
      <c r="I472" s="105">
        <f>SUM(D473:D478)</f>
        <v>0</v>
      </c>
      <c r="J472" s="105">
        <f>COUNT(D473:D478)*2</f>
        <v>0</v>
      </c>
      <c r="K472" s="106"/>
      <c r="L472" s="106"/>
      <c r="M472" s="106"/>
      <c r="N472" s="106"/>
      <c r="O472" s="106"/>
      <c r="P472" s="106"/>
      <c r="Q472" s="106"/>
      <c r="R472" s="106"/>
      <c r="S472" s="106"/>
      <c r="T472" s="106"/>
      <c r="U472" s="106"/>
      <c r="V472" s="106"/>
      <c r="W472" s="106"/>
      <c r="X472" s="106"/>
      <c r="Y472" s="106"/>
      <c r="Z472" s="106"/>
    </row>
    <row r="473" spans="1:26" ht="46.5" hidden="1" customHeight="1">
      <c r="A473" s="581" t="s">
        <v>1312</v>
      </c>
      <c r="B473" s="122" t="s">
        <v>1313</v>
      </c>
      <c r="C473" s="122"/>
      <c r="D473" s="141"/>
      <c r="E473" s="141"/>
      <c r="F473" s="141"/>
      <c r="G473" s="141"/>
      <c r="H473" s="106"/>
      <c r="I473" s="105"/>
      <c r="J473" s="105"/>
      <c r="K473" s="106"/>
      <c r="L473" s="106"/>
      <c r="M473" s="106"/>
      <c r="N473" s="106"/>
      <c r="O473" s="106"/>
      <c r="P473" s="106"/>
      <c r="Q473" s="106"/>
      <c r="R473" s="106"/>
      <c r="S473" s="106"/>
      <c r="T473" s="106"/>
      <c r="U473" s="106"/>
      <c r="V473" s="106"/>
      <c r="W473" s="106"/>
      <c r="X473" s="106"/>
      <c r="Y473" s="106"/>
      <c r="Z473" s="106"/>
    </row>
    <row r="474" spans="1:26" ht="78" hidden="1" customHeight="1">
      <c r="A474" s="310" t="s">
        <v>1314</v>
      </c>
      <c r="B474" s="122" t="s">
        <v>2922</v>
      </c>
      <c r="C474" s="141"/>
      <c r="D474" s="141"/>
      <c r="E474" s="141"/>
      <c r="F474" s="141"/>
      <c r="G474" s="141"/>
      <c r="H474" s="106"/>
      <c r="I474" s="105"/>
      <c r="J474" s="105"/>
      <c r="K474" s="106"/>
      <c r="L474" s="106"/>
      <c r="M474" s="106"/>
      <c r="N474" s="106"/>
      <c r="O474" s="106"/>
      <c r="P474" s="106"/>
      <c r="Q474" s="106"/>
      <c r="R474" s="106"/>
      <c r="S474" s="106"/>
      <c r="T474" s="106"/>
      <c r="U474" s="106"/>
      <c r="V474" s="106"/>
      <c r="W474" s="106"/>
      <c r="X474" s="106"/>
      <c r="Y474" s="106"/>
      <c r="Z474" s="106"/>
    </row>
    <row r="475" spans="1:26" ht="62.25" hidden="1" customHeight="1">
      <c r="A475" s="310" t="s">
        <v>1316</v>
      </c>
      <c r="B475" s="122" t="s">
        <v>2923</v>
      </c>
      <c r="C475" s="141"/>
      <c r="D475" s="141"/>
      <c r="E475" s="141"/>
      <c r="F475" s="141"/>
      <c r="G475" s="141"/>
      <c r="H475" s="106"/>
      <c r="I475" s="105"/>
      <c r="J475" s="105"/>
      <c r="K475" s="106"/>
      <c r="L475" s="106"/>
      <c r="M475" s="106"/>
      <c r="N475" s="106"/>
      <c r="O475" s="106"/>
      <c r="P475" s="106"/>
      <c r="Q475" s="106"/>
      <c r="R475" s="106"/>
      <c r="S475" s="106"/>
      <c r="T475" s="106"/>
      <c r="U475" s="106"/>
      <c r="V475" s="106"/>
      <c r="W475" s="106"/>
      <c r="X475" s="106"/>
      <c r="Y475" s="106"/>
      <c r="Z475" s="106"/>
    </row>
    <row r="476" spans="1:26" ht="78" hidden="1" customHeight="1">
      <c r="A476" s="581" t="s">
        <v>1318</v>
      </c>
      <c r="B476" s="122" t="s">
        <v>1319</v>
      </c>
      <c r="C476" s="141"/>
      <c r="D476" s="141"/>
      <c r="E476" s="141"/>
      <c r="F476" s="141"/>
      <c r="G476" s="141"/>
      <c r="H476" s="106"/>
      <c r="I476" s="105"/>
      <c r="J476" s="105"/>
      <c r="K476" s="106"/>
      <c r="L476" s="106"/>
      <c r="M476" s="106"/>
      <c r="N476" s="106"/>
      <c r="O476" s="106"/>
      <c r="P476" s="106"/>
      <c r="Q476" s="106"/>
      <c r="R476" s="106"/>
      <c r="S476" s="106"/>
      <c r="T476" s="106"/>
      <c r="U476" s="106"/>
      <c r="V476" s="106"/>
      <c r="W476" s="106"/>
      <c r="X476" s="106"/>
      <c r="Y476" s="106"/>
      <c r="Z476" s="106"/>
    </row>
    <row r="477" spans="1:26" ht="62.25" hidden="1" customHeight="1">
      <c r="A477" s="581" t="s">
        <v>1320</v>
      </c>
      <c r="B477" s="122" t="s">
        <v>1321</v>
      </c>
      <c r="C477" s="150"/>
      <c r="D477" s="141"/>
      <c r="E477" s="141"/>
      <c r="F477" s="179"/>
      <c r="G477" s="141"/>
      <c r="H477" s="106"/>
      <c r="I477" s="105"/>
      <c r="J477" s="105"/>
      <c r="K477" s="106"/>
      <c r="L477" s="106"/>
      <c r="M477" s="106"/>
      <c r="N477" s="106"/>
      <c r="O477" s="106"/>
      <c r="P477" s="106"/>
      <c r="Q477" s="106"/>
      <c r="R477" s="106"/>
      <c r="S477" s="106"/>
      <c r="T477" s="106"/>
      <c r="U477" s="106"/>
      <c r="V477" s="106"/>
      <c r="W477" s="106"/>
      <c r="X477" s="106"/>
      <c r="Y477" s="106"/>
      <c r="Z477" s="106"/>
    </row>
    <row r="478" spans="1:26" ht="42.75" hidden="1" customHeight="1">
      <c r="A478" s="310" t="s">
        <v>1322</v>
      </c>
      <c r="B478" s="150" t="s">
        <v>1323</v>
      </c>
      <c r="C478" s="141"/>
      <c r="D478" s="141"/>
      <c r="E478" s="141"/>
      <c r="F478" s="141"/>
      <c r="G478" s="141"/>
      <c r="H478" s="106"/>
      <c r="I478" s="105"/>
      <c r="J478" s="105"/>
      <c r="K478" s="106"/>
      <c r="L478" s="106"/>
      <c r="M478" s="106"/>
      <c r="N478" s="106"/>
      <c r="O478" s="106"/>
      <c r="P478" s="106"/>
      <c r="Q478" s="106"/>
      <c r="R478" s="106"/>
      <c r="S478" s="106"/>
      <c r="T478" s="106"/>
      <c r="U478" s="106"/>
      <c r="V478" s="106"/>
      <c r="W478" s="106"/>
      <c r="X478" s="106"/>
      <c r="Y478" s="106"/>
      <c r="Z478" s="106"/>
    </row>
    <row r="479" spans="1:26" ht="39.75" hidden="1" customHeight="1">
      <c r="A479" s="607" t="s">
        <v>140</v>
      </c>
      <c r="B479" s="324" t="s">
        <v>260</v>
      </c>
      <c r="C479" s="456"/>
      <c r="D479" s="456"/>
      <c r="E479" s="456"/>
      <c r="F479" s="456"/>
      <c r="G479" s="457"/>
      <c r="H479" s="458"/>
      <c r="I479" s="105">
        <f>SUM(D480:D490)</f>
        <v>0</v>
      </c>
      <c r="J479" s="105">
        <f>COUNT(D480:D490)*2</f>
        <v>0</v>
      </c>
      <c r="K479" s="106"/>
      <c r="L479" s="106"/>
      <c r="M479" s="106"/>
      <c r="N479" s="106"/>
      <c r="O479" s="106"/>
      <c r="P479" s="106"/>
      <c r="Q479" s="106"/>
      <c r="R479" s="106"/>
      <c r="S479" s="106"/>
      <c r="T479" s="106"/>
      <c r="U479" s="106"/>
      <c r="V479" s="106"/>
      <c r="W479" s="106"/>
      <c r="X479" s="106"/>
      <c r="Y479" s="106"/>
      <c r="Z479" s="106"/>
    </row>
    <row r="480" spans="1:26" ht="39.75" hidden="1" customHeight="1">
      <c r="A480" s="310" t="s">
        <v>1324</v>
      </c>
      <c r="B480" s="150" t="s">
        <v>1325</v>
      </c>
      <c r="C480" s="141"/>
      <c r="D480" s="141"/>
      <c r="E480" s="141"/>
      <c r="F480" s="141"/>
      <c r="G480" s="460"/>
      <c r="H480" s="461"/>
      <c r="I480" s="105"/>
      <c r="J480" s="105"/>
      <c r="K480" s="106"/>
      <c r="L480" s="106"/>
      <c r="M480" s="106"/>
      <c r="N480" s="106"/>
      <c r="O480" s="106"/>
      <c r="P480" s="106"/>
      <c r="Q480" s="106"/>
      <c r="R480" s="106"/>
      <c r="S480" s="106"/>
      <c r="T480" s="106"/>
      <c r="U480" s="106"/>
      <c r="V480" s="106"/>
      <c r="W480" s="106"/>
      <c r="X480" s="106"/>
      <c r="Y480" s="106"/>
      <c r="Z480" s="106"/>
    </row>
    <row r="481" spans="1:26" ht="39.75" hidden="1" customHeight="1">
      <c r="A481" s="310" t="s">
        <v>1326</v>
      </c>
      <c r="B481" s="150" t="s">
        <v>1327</v>
      </c>
      <c r="C481" s="141"/>
      <c r="D481" s="141"/>
      <c r="E481" s="141"/>
      <c r="F481" s="141"/>
      <c r="G481" s="460"/>
      <c r="H481" s="461"/>
      <c r="I481" s="105"/>
      <c r="J481" s="105"/>
      <c r="K481" s="106"/>
      <c r="L481" s="106"/>
      <c r="M481" s="106"/>
      <c r="N481" s="106"/>
      <c r="O481" s="106"/>
      <c r="P481" s="106"/>
      <c r="Q481" s="106"/>
      <c r="R481" s="106"/>
      <c r="S481" s="106"/>
      <c r="T481" s="106"/>
      <c r="U481" s="106"/>
      <c r="V481" s="106"/>
      <c r="W481" s="106"/>
      <c r="X481" s="106"/>
      <c r="Y481" s="106"/>
      <c r="Z481" s="106"/>
    </row>
    <row r="482" spans="1:26" ht="39.75" hidden="1" customHeight="1">
      <c r="A482" s="310" t="s">
        <v>1328</v>
      </c>
      <c r="B482" s="211" t="s">
        <v>1329</v>
      </c>
      <c r="C482" s="141"/>
      <c r="D482" s="141"/>
      <c r="E482" s="141"/>
      <c r="F482" s="141"/>
      <c r="G482" s="460"/>
      <c r="H482" s="461"/>
      <c r="I482" s="105"/>
      <c r="J482" s="105"/>
      <c r="K482" s="106"/>
      <c r="L482" s="106"/>
      <c r="M482" s="106"/>
      <c r="N482" s="106"/>
      <c r="O482" s="106"/>
      <c r="P482" s="106"/>
      <c r="Q482" s="106"/>
      <c r="R482" s="106"/>
      <c r="S482" s="106"/>
      <c r="T482" s="106"/>
      <c r="U482" s="106"/>
      <c r="V482" s="106"/>
      <c r="W482" s="106"/>
      <c r="X482" s="106"/>
      <c r="Y482" s="106"/>
      <c r="Z482" s="106"/>
    </row>
    <row r="483" spans="1:26" ht="39.75" hidden="1" customHeight="1">
      <c r="A483" s="310" t="s">
        <v>1330</v>
      </c>
      <c r="B483" s="150" t="s">
        <v>1331</v>
      </c>
      <c r="C483" s="141"/>
      <c r="D483" s="141"/>
      <c r="E483" s="141"/>
      <c r="F483" s="141"/>
      <c r="G483" s="460"/>
      <c r="H483" s="461"/>
      <c r="I483" s="105"/>
      <c r="J483" s="105"/>
      <c r="K483" s="106"/>
      <c r="L483" s="106"/>
      <c r="M483" s="106"/>
      <c r="N483" s="106"/>
      <c r="O483" s="106"/>
      <c r="P483" s="106"/>
      <c r="Q483" s="106"/>
      <c r="R483" s="106"/>
      <c r="S483" s="106"/>
      <c r="T483" s="106"/>
      <c r="U483" s="106"/>
      <c r="V483" s="106"/>
      <c r="W483" s="106"/>
      <c r="X483" s="106"/>
      <c r="Y483" s="106"/>
      <c r="Z483" s="106"/>
    </row>
    <row r="484" spans="1:26" ht="39.75" hidden="1" customHeight="1">
      <c r="A484" s="310" t="s">
        <v>1332</v>
      </c>
      <c r="B484" s="150" t="s">
        <v>1333</v>
      </c>
      <c r="C484" s="141"/>
      <c r="D484" s="141"/>
      <c r="E484" s="141"/>
      <c r="F484" s="141"/>
      <c r="G484" s="460"/>
      <c r="H484" s="461"/>
      <c r="I484" s="105"/>
      <c r="J484" s="105"/>
      <c r="K484" s="106"/>
      <c r="L484" s="106"/>
      <c r="M484" s="106"/>
      <c r="N484" s="106"/>
      <c r="O484" s="106"/>
      <c r="P484" s="106"/>
      <c r="Q484" s="106"/>
      <c r="R484" s="106"/>
      <c r="S484" s="106"/>
      <c r="T484" s="106"/>
      <c r="U484" s="106"/>
      <c r="V484" s="106"/>
      <c r="W484" s="106"/>
      <c r="X484" s="106"/>
      <c r="Y484" s="106"/>
      <c r="Z484" s="106"/>
    </row>
    <row r="485" spans="1:26" ht="39.75" hidden="1" customHeight="1">
      <c r="A485" s="310" t="s">
        <v>1334</v>
      </c>
      <c r="B485" s="150" t="s">
        <v>1335</v>
      </c>
      <c r="C485" s="141"/>
      <c r="D485" s="141"/>
      <c r="E485" s="141"/>
      <c r="F485" s="141"/>
      <c r="G485" s="460"/>
      <c r="H485" s="461"/>
      <c r="I485" s="105"/>
      <c r="J485" s="105"/>
      <c r="K485" s="106"/>
      <c r="L485" s="106"/>
      <c r="M485" s="106"/>
      <c r="N485" s="106"/>
      <c r="O485" s="106"/>
      <c r="P485" s="106"/>
      <c r="Q485" s="106"/>
      <c r="R485" s="106"/>
      <c r="S485" s="106"/>
      <c r="T485" s="106"/>
      <c r="U485" s="106"/>
      <c r="V485" s="106"/>
      <c r="W485" s="106"/>
      <c r="X485" s="106"/>
      <c r="Y485" s="106"/>
      <c r="Z485" s="106"/>
    </row>
    <row r="486" spans="1:26" ht="39.75" hidden="1" customHeight="1">
      <c r="A486" s="310" t="s">
        <v>1336</v>
      </c>
      <c r="B486" s="150" t="s">
        <v>1337</v>
      </c>
      <c r="C486" s="141"/>
      <c r="D486" s="141"/>
      <c r="E486" s="141"/>
      <c r="F486" s="141"/>
      <c r="G486" s="460"/>
      <c r="H486" s="461"/>
      <c r="I486" s="105"/>
      <c r="J486" s="105"/>
      <c r="K486" s="106"/>
      <c r="L486" s="106"/>
      <c r="M486" s="106"/>
      <c r="N486" s="106"/>
      <c r="O486" s="106"/>
      <c r="P486" s="106"/>
      <c r="Q486" s="106"/>
      <c r="R486" s="106"/>
      <c r="S486" s="106"/>
      <c r="T486" s="106"/>
      <c r="U486" s="106"/>
      <c r="V486" s="106"/>
      <c r="W486" s="106"/>
      <c r="X486" s="106"/>
      <c r="Y486" s="106"/>
      <c r="Z486" s="106"/>
    </row>
    <row r="487" spans="1:26" ht="39.75" hidden="1" customHeight="1">
      <c r="A487" s="310" t="s">
        <v>1338</v>
      </c>
      <c r="B487" s="150" t="s">
        <v>1339</v>
      </c>
      <c r="C487" s="141"/>
      <c r="D487" s="141"/>
      <c r="E487" s="141"/>
      <c r="F487" s="141"/>
      <c r="G487" s="460"/>
      <c r="H487" s="461"/>
      <c r="I487" s="105"/>
      <c r="J487" s="105"/>
      <c r="K487" s="106"/>
      <c r="L487" s="106"/>
      <c r="M487" s="106"/>
      <c r="N487" s="106"/>
      <c r="O487" s="106"/>
      <c r="P487" s="106"/>
      <c r="Q487" s="106"/>
      <c r="R487" s="106"/>
      <c r="S487" s="106"/>
      <c r="T487" s="106"/>
      <c r="U487" s="106"/>
      <c r="V487" s="106"/>
      <c r="W487" s="106"/>
      <c r="X487" s="106"/>
      <c r="Y487" s="106"/>
      <c r="Z487" s="106"/>
    </row>
    <row r="488" spans="1:26" ht="28.5" hidden="1" customHeight="1">
      <c r="A488" s="310" t="s">
        <v>1340</v>
      </c>
      <c r="B488" s="150" t="s">
        <v>1341</v>
      </c>
      <c r="C488" s="141"/>
      <c r="D488" s="141"/>
      <c r="E488" s="141"/>
      <c r="F488" s="141"/>
      <c r="G488" s="460"/>
      <c r="H488" s="461"/>
      <c r="I488" s="105"/>
      <c r="J488" s="105"/>
      <c r="K488" s="106"/>
      <c r="L488" s="106"/>
      <c r="M488" s="106"/>
      <c r="N488" s="106"/>
      <c r="O488" s="106"/>
      <c r="P488" s="106"/>
      <c r="Q488" s="106"/>
      <c r="R488" s="106"/>
      <c r="S488" s="106"/>
      <c r="T488" s="106"/>
      <c r="U488" s="106"/>
      <c r="V488" s="106"/>
      <c r="W488" s="106"/>
      <c r="X488" s="106"/>
      <c r="Y488" s="106"/>
      <c r="Z488" s="106"/>
    </row>
    <row r="489" spans="1:26" ht="42.75" hidden="1" customHeight="1">
      <c r="A489" s="310" t="s">
        <v>1342</v>
      </c>
      <c r="B489" s="150" t="s">
        <v>1343</v>
      </c>
      <c r="C489" s="141"/>
      <c r="D489" s="141"/>
      <c r="E489" s="141"/>
      <c r="F489" s="141"/>
      <c r="G489" s="460"/>
      <c r="H489" s="461"/>
      <c r="I489" s="105"/>
      <c r="J489" s="105"/>
      <c r="K489" s="106"/>
      <c r="L489" s="106"/>
      <c r="M489" s="106"/>
      <c r="N489" s="106"/>
      <c r="O489" s="106"/>
      <c r="P489" s="106"/>
      <c r="Q489" s="106"/>
      <c r="R489" s="106"/>
      <c r="S489" s="106"/>
      <c r="T489" s="106"/>
      <c r="U489" s="106"/>
      <c r="V489" s="106"/>
      <c r="W489" s="106"/>
      <c r="X489" s="106"/>
      <c r="Y489" s="106"/>
      <c r="Z489" s="106"/>
    </row>
    <row r="490" spans="1:26" ht="57" hidden="1" customHeight="1">
      <c r="A490" s="310" t="s">
        <v>1344</v>
      </c>
      <c r="B490" s="150" t="s">
        <v>1345</v>
      </c>
      <c r="C490" s="141"/>
      <c r="D490" s="141"/>
      <c r="E490" s="141"/>
      <c r="F490" s="141"/>
      <c r="G490" s="460"/>
      <c r="H490" s="461"/>
      <c r="I490" s="105"/>
      <c r="J490" s="105"/>
      <c r="K490" s="106"/>
      <c r="L490" s="106"/>
      <c r="M490" s="106"/>
      <c r="N490" s="106"/>
      <c r="O490" s="106"/>
      <c r="P490" s="106"/>
      <c r="Q490" s="106"/>
      <c r="R490" s="106"/>
      <c r="S490" s="106"/>
      <c r="T490" s="106"/>
      <c r="U490" s="106"/>
      <c r="V490" s="106"/>
      <c r="W490" s="106"/>
      <c r="X490" s="106"/>
      <c r="Y490" s="106"/>
      <c r="Z490" s="106"/>
    </row>
    <row r="491" spans="1:26" ht="39.75" hidden="1" customHeight="1">
      <c r="A491" s="607" t="s">
        <v>142</v>
      </c>
      <c r="B491" s="324" t="s">
        <v>261</v>
      </c>
      <c r="C491" s="456"/>
      <c r="D491" s="456"/>
      <c r="E491" s="456"/>
      <c r="F491" s="456"/>
      <c r="G491" s="457"/>
      <c r="H491" s="458"/>
      <c r="I491" s="105">
        <f>SUM(D492:D497)</f>
        <v>0</v>
      </c>
      <c r="J491" s="105">
        <f>COUNT(D492:D497)*2</f>
        <v>0</v>
      </c>
      <c r="K491" s="106"/>
      <c r="L491" s="106"/>
      <c r="M491" s="106"/>
      <c r="N491" s="106"/>
      <c r="O491" s="106"/>
      <c r="P491" s="106"/>
      <c r="Q491" s="106"/>
      <c r="R491" s="106"/>
      <c r="S491" s="106"/>
      <c r="T491" s="106"/>
      <c r="U491" s="106"/>
      <c r="V491" s="106"/>
      <c r="W491" s="106"/>
      <c r="X491" s="106"/>
      <c r="Y491" s="106"/>
      <c r="Z491" s="106"/>
    </row>
    <row r="492" spans="1:26" ht="42" hidden="1" customHeight="1">
      <c r="A492" s="310" t="s">
        <v>1346</v>
      </c>
      <c r="B492" s="150" t="s">
        <v>1347</v>
      </c>
      <c r="C492" s="141"/>
      <c r="D492" s="141"/>
      <c r="E492" s="141"/>
      <c r="F492" s="141"/>
      <c r="G492" s="460"/>
      <c r="H492" s="461"/>
      <c r="I492" s="105"/>
      <c r="J492" s="105"/>
      <c r="K492" s="106"/>
      <c r="L492" s="106"/>
      <c r="M492" s="106"/>
      <c r="N492" s="106"/>
      <c r="O492" s="106"/>
      <c r="P492" s="106"/>
      <c r="Q492" s="106"/>
      <c r="R492" s="106"/>
      <c r="S492" s="106"/>
      <c r="T492" s="106"/>
      <c r="U492" s="106"/>
      <c r="V492" s="106"/>
      <c r="W492" s="106"/>
      <c r="X492" s="106"/>
      <c r="Y492" s="106"/>
      <c r="Z492" s="106"/>
    </row>
    <row r="493" spans="1:26" ht="57" hidden="1" customHeight="1">
      <c r="A493" s="310" t="s">
        <v>1348</v>
      </c>
      <c r="B493" s="150" t="s">
        <v>1349</v>
      </c>
      <c r="C493" s="141"/>
      <c r="D493" s="141"/>
      <c r="E493" s="141"/>
      <c r="F493" s="141"/>
      <c r="G493" s="460"/>
      <c r="H493" s="461"/>
      <c r="I493" s="105"/>
      <c r="J493" s="105"/>
      <c r="K493" s="106"/>
      <c r="L493" s="106"/>
      <c r="M493" s="106"/>
      <c r="N493" s="106"/>
      <c r="O493" s="106"/>
      <c r="P493" s="106"/>
      <c r="Q493" s="106"/>
      <c r="R493" s="106"/>
      <c r="S493" s="106"/>
      <c r="T493" s="106"/>
      <c r="U493" s="106"/>
      <c r="V493" s="106"/>
      <c r="W493" s="106"/>
      <c r="X493" s="106"/>
      <c r="Y493" s="106"/>
      <c r="Z493" s="106"/>
    </row>
    <row r="494" spans="1:26" ht="42.75" hidden="1" customHeight="1">
      <c r="A494" s="310" t="s">
        <v>1350</v>
      </c>
      <c r="B494" s="150" t="s">
        <v>1351</v>
      </c>
      <c r="C494" s="141"/>
      <c r="D494" s="141"/>
      <c r="E494" s="141"/>
      <c r="F494" s="141"/>
      <c r="G494" s="460"/>
      <c r="H494" s="461"/>
      <c r="I494" s="105"/>
      <c r="J494" s="105"/>
      <c r="K494" s="106"/>
      <c r="L494" s="106"/>
      <c r="M494" s="106"/>
      <c r="N494" s="106"/>
      <c r="O494" s="106"/>
      <c r="P494" s="106"/>
      <c r="Q494" s="106"/>
      <c r="R494" s="106"/>
      <c r="S494" s="106"/>
      <c r="T494" s="106"/>
      <c r="U494" s="106"/>
      <c r="V494" s="106"/>
      <c r="W494" s="106"/>
      <c r="X494" s="106"/>
      <c r="Y494" s="106"/>
      <c r="Z494" s="106"/>
    </row>
    <row r="495" spans="1:26" ht="57" hidden="1" customHeight="1">
      <c r="A495" s="310" t="s">
        <v>3438</v>
      </c>
      <c r="B495" s="150" t="s">
        <v>1353</v>
      </c>
      <c r="C495" s="141"/>
      <c r="D495" s="141"/>
      <c r="E495" s="141"/>
      <c r="F495" s="141"/>
      <c r="G495" s="460"/>
      <c r="H495" s="461"/>
      <c r="I495" s="105"/>
      <c r="J495" s="105"/>
      <c r="K495" s="106"/>
      <c r="L495" s="106"/>
      <c r="M495" s="106"/>
      <c r="N495" s="106"/>
      <c r="O495" s="106"/>
      <c r="P495" s="106"/>
      <c r="Q495" s="106"/>
      <c r="R495" s="106"/>
      <c r="S495" s="106"/>
      <c r="T495" s="106"/>
      <c r="U495" s="106"/>
      <c r="V495" s="106"/>
      <c r="W495" s="106"/>
      <c r="X495" s="106"/>
      <c r="Y495" s="106"/>
      <c r="Z495" s="106"/>
    </row>
    <row r="496" spans="1:26" ht="57" hidden="1" customHeight="1">
      <c r="A496" s="310" t="s">
        <v>1354</v>
      </c>
      <c r="B496" s="150" t="s">
        <v>2330</v>
      </c>
      <c r="C496" s="141"/>
      <c r="D496" s="141"/>
      <c r="E496" s="141"/>
      <c r="F496" s="141"/>
      <c r="G496" s="460"/>
      <c r="H496" s="461"/>
      <c r="I496" s="105"/>
      <c r="J496" s="105"/>
      <c r="K496" s="106"/>
      <c r="L496" s="106"/>
      <c r="M496" s="106"/>
      <c r="N496" s="106"/>
      <c r="O496" s="106"/>
      <c r="P496" s="106"/>
      <c r="Q496" s="106"/>
      <c r="R496" s="106"/>
      <c r="S496" s="106"/>
      <c r="T496" s="106"/>
      <c r="U496" s="106"/>
      <c r="V496" s="106"/>
      <c r="W496" s="106"/>
      <c r="X496" s="106"/>
      <c r="Y496" s="106"/>
      <c r="Z496" s="106"/>
    </row>
    <row r="497" spans="1:26" ht="46.5" hidden="1" customHeight="1">
      <c r="A497" s="310" t="s">
        <v>1356</v>
      </c>
      <c r="B497" s="212" t="s">
        <v>1357</v>
      </c>
      <c r="C497" s="141"/>
      <c r="D497" s="141"/>
      <c r="E497" s="141"/>
      <c r="F497" s="141"/>
      <c r="G497" s="460"/>
      <c r="H497" s="461"/>
      <c r="I497" s="105"/>
      <c r="J497" s="105"/>
      <c r="K497" s="106"/>
      <c r="L497" s="106"/>
      <c r="M497" s="106"/>
      <c r="N497" s="106"/>
      <c r="O497" s="106"/>
      <c r="P497" s="106"/>
      <c r="Q497" s="106"/>
      <c r="R497" s="106"/>
      <c r="S497" s="106"/>
      <c r="T497" s="106"/>
      <c r="U497" s="106"/>
      <c r="V497" s="106"/>
      <c r="W497" s="106"/>
      <c r="X497" s="106"/>
      <c r="Y497" s="106"/>
      <c r="Z497" s="106"/>
    </row>
    <row r="498" spans="1:26" ht="39.75" hidden="1" customHeight="1">
      <c r="A498" s="607" t="s">
        <v>144</v>
      </c>
      <c r="B498" s="324" t="s">
        <v>145</v>
      </c>
      <c r="C498" s="456"/>
      <c r="D498" s="456"/>
      <c r="E498" s="456"/>
      <c r="F498" s="456"/>
      <c r="G498" s="457"/>
      <c r="H498" s="458"/>
      <c r="I498" s="105">
        <f>SUM(D499:D508)</f>
        <v>0</v>
      </c>
      <c r="J498" s="105">
        <f>COUNT(D499:D508)*2</f>
        <v>0</v>
      </c>
      <c r="K498" s="106"/>
      <c r="L498" s="106"/>
      <c r="M498" s="106"/>
      <c r="N498" s="106"/>
      <c r="O498" s="106"/>
      <c r="P498" s="106"/>
      <c r="Q498" s="106"/>
      <c r="R498" s="106"/>
      <c r="S498" s="106"/>
      <c r="T498" s="106"/>
      <c r="U498" s="106"/>
      <c r="V498" s="106"/>
      <c r="W498" s="106"/>
      <c r="X498" s="106"/>
      <c r="Y498" s="106"/>
      <c r="Z498" s="106"/>
    </row>
    <row r="499" spans="1:26" ht="46.5" hidden="1" customHeight="1">
      <c r="A499" s="310" t="s">
        <v>1358</v>
      </c>
      <c r="B499" s="122" t="s">
        <v>1359</v>
      </c>
      <c r="C499" s="141"/>
      <c r="D499" s="141"/>
      <c r="E499" s="141"/>
      <c r="F499" s="141"/>
      <c r="G499" s="141"/>
      <c r="H499" s="106"/>
      <c r="I499" s="105"/>
      <c r="J499" s="105"/>
      <c r="K499" s="106"/>
      <c r="L499" s="106"/>
      <c r="M499" s="106"/>
      <c r="N499" s="106"/>
      <c r="O499" s="106"/>
      <c r="P499" s="106"/>
      <c r="Q499" s="106"/>
      <c r="R499" s="106"/>
      <c r="S499" s="106"/>
      <c r="T499" s="106"/>
      <c r="U499" s="106"/>
      <c r="V499" s="106"/>
      <c r="W499" s="106"/>
      <c r="X499" s="106"/>
      <c r="Y499" s="106"/>
      <c r="Z499" s="106"/>
    </row>
    <row r="500" spans="1:26" ht="57" hidden="1" customHeight="1">
      <c r="A500" s="310" t="s">
        <v>1360</v>
      </c>
      <c r="B500" s="150" t="s">
        <v>1361</v>
      </c>
      <c r="C500" s="141"/>
      <c r="D500" s="141"/>
      <c r="E500" s="141"/>
      <c r="F500" s="141"/>
      <c r="G500" s="141"/>
      <c r="H500" s="106"/>
      <c r="I500" s="105"/>
      <c r="J500" s="105"/>
      <c r="K500" s="106"/>
      <c r="L500" s="106"/>
      <c r="M500" s="106"/>
      <c r="N500" s="106"/>
      <c r="O500" s="106"/>
      <c r="P500" s="106"/>
      <c r="Q500" s="106"/>
      <c r="R500" s="106"/>
      <c r="S500" s="106"/>
      <c r="T500" s="106"/>
      <c r="U500" s="106"/>
      <c r="V500" s="106"/>
      <c r="W500" s="106"/>
      <c r="X500" s="106"/>
      <c r="Y500" s="106"/>
      <c r="Z500" s="106"/>
    </row>
    <row r="501" spans="1:26" ht="62.25" hidden="1" customHeight="1">
      <c r="A501" s="310" t="s">
        <v>1362</v>
      </c>
      <c r="B501" s="122" t="s">
        <v>1363</v>
      </c>
      <c r="C501" s="141"/>
      <c r="D501" s="141"/>
      <c r="E501" s="141"/>
      <c r="F501" s="141"/>
      <c r="G501" s="141"/>
      <c r="H501" s="106"/>
      <c r="I501" s="105"/>
      <c r="J501" s="105"/>
      <c r="K501" s="106"/>
      <c r="L501" s="106"/>
      <c r="M501" s="106"/>
      <c r="N501" s="106"/>
      <c r="O501" s="106"/>
      <c r="P501" s="106"/>
      <c r="Q501" s="106"/>
      <c r="R501" s="106"/>
      <c r="S501" s="106"/>
      <c r="T501" s="106"/>
      <c r="U501" s="106"/>
      <c r="V501" s="106"/>
      <c r="W501" s="106"/>
      <c r="X501" s="106"/>
      <c r="Y501" s="106"/>
      <c r="Z501" s="106"/>
    </row>
    <row r="502" spans="1:26" ht="46.5" hidden="1" customHeight="1">
      <c r="A502" s="310" t="s">
        <v>1364</v>
      </c>
      <c r="B502" s="122" t="s">
        <v>1365</v>
      </c>
      <c r="C502" s="141"/>
      <c r="D502" s="141"/>
      <c r="E502" s="141"/>
      <c r="F502" s="141"/>
      <c r="G502" s="141"/>
      <c r="H502" s="106"/>
      <c r="I502" s="105"/>
      <c r="J502" s="105"/>
      <c r="K502" s="106"/>
      <c r="L502" s="106"/>
      <c r="M502" s="106"/>
      <c r="N502" s="106"/>
      <c r="O502" s="106"/>
      <c r="P502" s="106"/>
      <c r="Q502" s="106"/>
      <c r="R502" s="106"/>
      <c r="S502" s="106"/>
      <c r="T502" s="106"/>
      <c r="U502" s="106"/>
      <c r="V502" s="106"/>
      <c r="W502" s="106"/>
      <c r="X502" s="106"/>
      <c r="Y502" s="106"/>
      <c r="Z502" s="106"/>
    </row>
    <row r="503" spans="1:26" ht="30.75" hidden="1" customHeight="1">
      <c r="A503" s="310" t="s">
        <v>1366</v>
      </c>
      <c r="B503" s="122" t="s">
        <v>1367</v>
      </c>
      <c r="C503" s="141"/>
      <c r="D503" s="141"/>
      <c r="E503" s="141"/>
      <c r="F503" s="141"/>
      <c r="G503" s="141"/>
      <c r="H503" s="106"/>
      <c r="I503" s="105"/>
      <c r="J503" s="105"/>
      <c r="K503" s="106"/>
      <c r="L503" s="106"/>
      <c r="M503" s="106"/>
      <c r="N503" s="106"/>
      <c r="O503" s="106"/>
      <c r="P503" s="106"/>
      <c r="Q503" s="106"/>
      <c r="R503" s="106"/>
      <c r="S503" s="106"/>
      <c r="T503" s="106"/>
      <c r="U503" s="106"/>
      <c r="V503" s="106"/>
      <c r="W503" s="106"/>
      <c r="X503" s="106"/>
      <c r="Y503" s="106"/>
      <c r="Z503" s="106"/>
    </row>
    <row r="504" spans="1:26" ht="46.5" hidden="1" customHeight="1">
      <c r="A504" s="310" t="s">
        <v>1368</v>
      </c>
      <c r="B504" s="122" t="s">
        <v>1369</v>
      </c>
      <c r="C504" s="141"/>
      <c r="D504" s="141"/>
      <c r="E504" s="141"/>
      <c r="F504" s="141"/>
      <c r="G504" s="141"/>
      <c r="H504" s="106"/>
      <c r="I504" s="105"/>
      <c r="J504" s="105"/>
      <c r="K504" s="106"/>
      <c r="L504" s="106"/>
      <c r="M504" s="106"/>
      <c r="N504" s="106"/>
      <c r="O504" s="106"/>
      <c r="P504" s="106"/>
      <c r="Q504" s="106"/>
      <c r="R504" s="106"/>
      <c r="S504" s="106"/>
      <c r="T504" s="106"/>
      <c r="U504" s="106"/>
      <c r="V504" s="106"/>
      <c r="W504" s="106"/>
      <c r="X504" s="106"/>
      <c r="Y504" s="106"/>
      <c r="Z504" s="106"/>
    </row>
    <row r="505" spans="1:26" ht="78" hidden="1" customHeight="1">
      <c r="A505" s="310" t="s">
        <v>1370</v>
      </c>
      <c r="B505" s="122" t="s">
        <v>1371</v>
      </c>
      <c r="C505" s="141"/>
      <c r="D505" s="141"/>
      <c r="E505" s="141"/>
      <c r="F505" s="141"/>
      <c r="G505" s="141"/>
      <c r="H505" s="106"/>
      <c r="I505" s="105"/>
      <c r="J505" s="105"/>
      <c r="K505" s="106"/>
      <c r="L505" s="106"/>
      <c r="M505" s="106"/>
      <c r="N505" s="106"/>
      <c r="O505" s="106"/>
      <c r="P505" s="106"/>
      <c r="Q505" s="106"/>
      <c r="R505" s="106"/>
      <c r="S505" s="106"/>
      <c r="T505" s="106"/>
      <c r="U505" s="106"/>
      <c r="V505" s="106"/>
      <c r="W505" s="106"/>
      <c r="X505" s="106"/>
      <c r="Y505" s="106"/>
      <c r="Z505" s="106"/>
    </row>
    <row r="506" spans="1:26" ht="62.25" hidden="1" customHeight="1">
      <c r="A506" s="310" t="s">
        <v>1372</v>
      </c>
      <c r="B506" s="122" t="s">
        <v>2364</v>
      </c>
      <c r="C506" s="141"/>
      <c r="D506" s="141"/>
      <c r="E506" s="141"/>
      <c r="F506" s="141"/>
      <c r="G506" s="141"/>
      <c r="H506" s="106"/>
      <c r="I506" s="105"/>
      <c r="J506" s="105"/>
      <c r="K506" s="106"/>
      <c r="L506" s="106"/>
      <c r="M506" s="106"/>
      <c r="N506" s="106"/>
      <c r="O506" s="106"/>
      <c r="P506" s="106"/>
      <c r="Q506" s="106"/>
      <c r="R506" s="106"/>
      <c r="S506" s="106"/>
      <c r="T506" s="106"/>
      <c r="U506" s="106"/>
      <c r="V506" s="106"/>
      <c r="W506" s="106"/>
      <c r="X506" s="106"/>
      <c r="Y506" s="106"/>
      <c r="Z506" s="106"/>
    </row>
    <row r="507" spans="1:26" ht="62.25" hidden="1" customHeight="1">
      <c r="A507" s="310" t="s">
        <v>1374</v>
      </c>
      <c r="B507" s="122" t="s">
        <v>1375</v>
      </c>
      <c r="C507" s="141"/>
      <c r="D507" s="141"/>
      <c r="E507" s="141"/>
      <c r="F507" s="141"/>
      <c r="G507" s="141"/>
      <c r="H507" s="106"/>
      <c r="I507" s="105"/>
      <c r="J507" s="105"/>
      <c r="K507" s="106"/>
      <c r="L507" s="106"/>
      <c r="M507" s="106"/>
      <c r="N507" s="106"/>
      <c r="O507" s="106"/>
      <c r="P507" s="106"/>
      <c r="Q507" s="106"/>
      <c r="R507" s="106"/>
      <c r="S507" s="106"/>
      <c r="T507" s="106"/>
      <c r="U507" s="106"/>
      <c r="V507" s="106"/>
      <c r="W507" s="106"/>
      <c r="X507" s="106"/>
      <c r="Y507" s="106"/>
      <c r="Z507" s="106"/>
    </row>
    <row r="508" spans="1:26" ht="46.5" hidden="1" customHeight="1">
      <c r="A508" s="310" t="s">
        <v>3939</v>
      </c>
      <c r="B508" s="122" t="s">
        <v>6908</v>
      </c>
      <c r="C508" s="141"/>
      <c r="D508" s="141"/>
      <c r="E508" s="141"/>
      <c r="F508" s="141"/>
      <c r="G508" s="141"/>
      <c r="H508" s="106"/>
      <c r="I508" s="105"/>
      <c r="J508" s="105"/>
      <c r="K508" s="106"/>
      <c r="L508" s="106"/>
      <c r="M508" s="106"/>
      <c r="N508" s="106"/>
      <c r="O508" s="106"/>
      <c r="P508" s="106"/>
      <c r="Q508" s="106"/>
      <c r="R508" s="106"/>
      <c r="S508" s="106"/>
      <c r="T508" s="106"/>
      <c r="U508" s="106"/>
      <c r="V508" s="106"/>
      <c r="W508" s="106"/>
      <c r="X508" s="106"/>
      <c r="Y508" s="106"/>
      <c r="Z508" s="106"/>
    </row>
    <row r="509" spans="1:26" ht="39.75" hidden="1" customHeight="1">
      <c r="A509" s="607" t="s">
        <v>146</v>
      </c>
      <c r="B509" s="324" t="s">
        <v>3000</v>
      </c>
      <c r="C509" s="456"/>
      <c r="D509" s="456"/>
      <c r="E509" s="456"/>
      <c r="F509" s="456"/>
      <c r="G509" s="457"/>
      <c r="H509" s="458"/>
      <c r="I509" s="105">
        <f>SUM(D510:D515)</f>
        <v>0</v>
      </c>
      <c r="J509" s="105">
        <f>COUNT(D510:D515)*2</f>
        <v>0</v>
      </c>
      <c r="K509" s="106"/>
      <c r="L509" s="106"/>
      <c r="M509" s="106"/>
      <c r="N509" s="106"/>
      <c r="O509" s="106"/>
      <c r="P509" s="106"/>
      <c r="Q509" s="106"/>
      <c r="R509" s="106"/>
      <c r="S509" s="106"/>
      <c r="T509" s="106"/>
      <c r="U509" s="106"/>
      <c r="V509" s="106"/>
      <c r="W509" s="106"/>
      <c r="X509" s="106"/>
      <c r="Y509" s="106"/>
      <c r="Z509" s="106"/>
    </row>
    <row r="510" spans="1:26" ht="46.5" hidden="1" customHeight="1">
      <c r="A510" s="310" t="s">
        <v>1378</v>
      </c>
      <c r="B510" s="122" t="s">
        <v>1379</v>
      </c>
      <c r="C510" s="141"/>
      <c r="D510" s="141"/>
      <c r="E510" s="141"/>
      <c r="F510" s="141"/>
      <c r="G510" s="141"/>
      <c r="H510" s="106"/>
      <c r="I510" s="105"/>
      <c r="J510" s="105"/>
      <c r="K510" s="106"/>
      <c r="L510" s="106"/>
      <c r="M510" s="106"/>
      <c r="N510" s="106"/>
      <c r="O510" s="106"/>
      <c r="P510" s="106"/>
      <c r="Q510" s="106"/>
      <c r="R510" s="106"/>
      <c r="S510" s="106"/>
      <c r="T510" s="106"/>
      <c r="U510" s="106"/>
      <c r="V510" s="106"/>
      <c r="W510" s="106"/>
      <c r="X510" s="106"/>
      <c r="Y510" s="106"/>
      <c r="Z510" s="106"/>
    </row>
    <row r="511" spans="1:26" ht="46.5" hidden="1" customHeight="1">
      <c r="A511" s="310" t="s">
        <v>1380</v>
      </c>
      <c r="B511" s="122" t="s">
        <v>3001</v>
      </c>
      <c r="C511" s="141"/>
      <c r="D511" s="141"/>
      <c r="E511" s="141"/>
      <c r="F511" s="141"/>
      <c r="G511" s="141"/>
      <c r="H511" s="106"/>
      <c r="I511" s="105"/>
      <c r="J511" s="105"/>
      <c r="K511" s="106"/>
      <c r="L511" s="106"/>
      <c r="M511" s="106"/>
      <c r="N511" s="106"/>
      <c r="O511" s="106"/>
      <c r="P511" s="106"/>
      <c r="Q511" s="106"/>
      <c r="R511" s="106"/>
      <c r="S511" s="106"/>
      <c r="T511" s="106"/>
      <c r="U511" s="106"/>
      <c r="V511" s="106"/>
      <c r="W511" s="106"/>
      <c r="X511" s="106"/>
      <c r="Y511" s="106"/>
      <c r="Z511" s="106"/>
    </row>
    <row r="512" spans="1:26" ht="46.5" hidden="1" customHeight="1">
      <c r="A512" s="310" t="s">
        <v>1382</v>
      </c>
      <c r="B512" s="122" t="s">
        <v>3002</v>
      </c>
      <c r="C512" s="141"/>
      <c r="D512" s="141"/>
      <c r="E512" s="141"/>
      <c r="F512" s="141"/>
      <c r="G512" s="141"/>
      <c r="H512" s="106"/>
      <c r="I512" s="105"/>
      <c r="J512" s="105"/>
      <c r="K512" s="106"/>
      <c r="L512" s="106"/>
      <c r="M512" s="106"/>
      <c r="N512" s="106"/>
      <c r="O512" s="106"/>
      <c r="P512" s="106"/>
      <c r="Q512" s="106"/>
      <c r="R512" s="106"/>
      <c r="S512" s="106"/>
      <c r="T512" s="106"/>
      <c r="U512" s="106"/>
      <c r="V512" s="106"/>
      <c r="W512" s="106"/>
      <c r="X512" s="106"/>
      <c r="Y512" s="106"/>
      <c r="Z512" s="106"/>
    </row>
    <row r="513" spans="1:26" ht="46.5" hidden="1" customHeight="1">
      <c r="A513" s="310" t="s">
        <v>1384</v>
      </c>
      <c r="B513" s="122" t="s">
        <v>3003</v>
      </c>
      <c r="C513" s="141"/>
      <c r="D513" s="141"/>
      <c r="E513" s="141"/>
      <c r="F513" s="141"/>
      <c r="G513" s="141"/>
      <c r="H513" s="106"/>
      <c r="I513" s="105"/>
      <c r="J513" s="105"/>
      <c r="K513" s="106"/>
      <c r="L513" s="106"/>
      <c r="M513" s="106"/>
      <c r="N513" s="106"/>
      <c r="O513" s="106"/>
      <c r="P513" s="106"/>
      <c r="Q513" s="106"/>
      <c r="R513" s="106"/>
      <c r="S513" s="106"/>
      <c r="T513" s="106"/>
      <c r="U513" s="106"/>
      <c r="V513" s="106"/>
      <c r="W513" s="106"/>
      <c r="X513" s="106"/>
      <c r="Y513" s="106"/>
      <c r="Z513" s="106"/>
    </row>
    <row r="514" spans="1:26" ht="46.5" hidden="1" customHeight="1">
      <c r="A514" s="310" t="s">
        <v>1386</v>
      </c>
      <c r="B514" s="122" t="s">
        <v>3004</v>
      </c>
      <c r="C514" s="141"/>
      <c r="D514" s="141"/>
      <c r="E514" s="141"/>
      <c r="F514" s="141"/>
      <c r="G514" s="141"/>
      <c r="H514" s="106"/>
      <c r="I514" s="105"/>
      <c r="J514" s="105"/>
      <c r="K514" s="106"/>
      <c r="L514" s="106"/>
      <c r="M514" s="106"/>
      <c r="N514" s="106"/>
      <c r="O514" s="106"/>
      <c r="P514" s="106"/>
      <c r="Q514" s="106"/>
      <c r="R514" s="106"/>
      <c r="S514" s="106"/>
      <c r="T514" s="106"/>
      <c r="U514" s="106"/>
      <c r="V514" s="106"/>
      <c r="W514" s="106"/>
      <c r="X514" s="106"/>
      <c r="Y514" s="106"/>
      <c r="Z514" s="106"/>
    </row>
    <row r="515" spans="1:26" ht="46.5" hidden="1" customHeight="1">
      <c r="A515" s="310" t="s">
        <v>1388</v>
      </c>
      <c r="B515" s="122" t="s">
        <v>3005</v>
      </c>
      <c r="C515" s="141"/>
      <c r="D515" s="141"/>
      <c r="E515" s="141"/>
      <c r="F515" s="141"/>
      <c r="G515" s="141"/>
      <c r="H515" s="106"/>
      <c r="I515" s="105"/>
      <c r="J515" s="105"/>
      <c r="K515" s="106"/>
      <c r="L515" s="106"/>
      <c r="M515" s="106"/>
      <c r="N515" s="106"/>
      <c r="O515" s="106"/>
      <c r="P515" s="106"/>
      <c r="Q515" s="106"/>
      <c r="R515" s="106"/>
      <c r="S515" s="106"/>
      <c r="T515" s="106"/>
      <c r="U515" s="106"/>
      <c r="V515" s="106"/>
      <c r="W515" s="106"/>
      <c r="X515" s="106"/>
      <c r="Y515" s="106"/>
      <c r="Z515" s="106"/>
    </row>
    <row r="516" spans="1:26" ht="39.75" hidden="1" customHeight="1">
      <c r="A516" s="607" t="s">
        <v>148</v>
      </c>
      <c r="B516" s="324" t="s">
        <v>3006</v>
      </c>
      <c r="C516" s="456"/>
      <c r="D516" s="456"/>
      <c r="E516" s="456"/>
      <c r="F516" s="456"/>
      <c r="G516" s="457"/>
      <c r="H516" s="458"/>
      <c r="I516" s="105">
        <f>SUM(D517:D520)</f>
        <v>0</v>
      </c>
      <c r="J516" s="105">
        <f>COUNT(D517:D520)*2</f>
        <v>0</v>
      </c>
      <c r="K516" s="106"/>
      <c r="L516" s="106"/>
      <c r="M516" s="106"/>
      <c r="N516" s="106"/>
      <c r="O516" s="106"/>
      <c r="P516" s="106"/>
      <c r="Q516" s="106"/>
      <c r="R516" s="106"/>
      <c r="S516" s="106"/>
      <c r="T516" s="106"/>
      <c r="U516" s="106"/>
      <c r="V516" s="106"/>
      <c r="W516" s="106"/>
      <c r="X516" s="106"/>
      <c r="Y516" s="106"/>
      <c r="Z516" s="106"/>
    </row>
    <row r="517" spans="1:26" ht="30.75" hidden="1" customHeight="1">
      <c r="A517" s="310" t="s">
        <v>1390</v>
      </c>
      <c r="B517" s="122" t="s">
        <v>3007</v>
      </c>
      <c r="C517" s="141"/>
      <c r="D517" s="141"/>
      <c r="E517" s="141"/>
      <c r="F517" s="141"/>
      <c r="G517" s="141"/>
      <c r="H517" s="106"/>
      <c r="I517" s="105"/>
      <c r="J517" s="105"/>
      <c r="K517" s="106"/>
      <c r="L517" s="106"/>
      <c r="M517" s="106"/>
      <c r="N517" s="106"/>
      <c r="O517" s="106"/>
      <c r="P517" s="106"/>
      <c r="Q517" s="106"/>
      <c r="R517" s="106"/>
      <c r="S517" s="106"/>
      <c r="T517" s="106"/>
      <c r="U517" s="106"/>
      <c r="V517" s="106"/>
      <c r="W517" s="106"/>
      <c r="X517" s="106"/>
      <c r="Y517" s="106"/>
      <c r="Z517" s="106"/>
    </row>
    <row r="518" spans="1:26" ht="30.75" hidden="1" customHeight="1">
      <c r="A518" s="310" t="s">
        <v>1392</v>
      </c>
      <c r="B518" s="122" t="s">
        <v>3008</v>
      </c>
      <c r="C518" s="141"/>
      <c r="D518" s="141"/>
      <c r="E518" s="141"/>
      <c r="F518" s="141"/>
      <c r="G518" s="141"/>
      <c r="H518" s="106"/>
      <c r="I518" s="105"/>
      <c r="J518" s="105"/>
      <c r="K518" s="106"/>
      <c r="L518" s="106"/>
      <c r="M518" s="106"/>
      <c r="N518" s="106"/>
      <c r="O518" s="106"/>
      <c r="P518" s="106"/>
      <c r="Q518" s="106"/>
      <c r="R518" s="106"/>
      <c r="S518" s="106"/>
      <c r="T518" s="106"/>
      <c r="U518" s="106"/>
      <c r="V518" s="106"/>
      <c r="W518" s="106"/>
      <c r="X518" s="106"/>
      <c r="Y518" s="106"/>
      <c r="Z518" s="106"/>
    </row>
    <row r="519" spans="1:26" ht="30.75" hidden="1" customHeight="1">
      <c r="A519" s="310" t="s">
        <v>1394</v>
      </c>
      <c r="B519" s="122" t="s">
        <v>3009</v>
      </c>
      <c r="C519" s="141"/>
      <c r="D519" s="141"/>
      <c r="E519" s="141"/>
      <c r="F519" s="141"/>
      <c r="G519" s="141"/>
      <c r="H519" s="106"/>
      <c r="I519" s="105"/>
      <c r="J519" s="105"/>
      <c r="K519" s="106"/>
      <c r="L519" s="106"/>
      <c r="M519" s="106"/>
      <c r="N519" s="106"/>
      <c r="O519" s="106"/>
      <c r="P519" s="106"/>
      <c r="Q519" s="106"/>
      <c r="R519" s="106"/>
      <c r="S519" s="106"/>
      <c r="T519" s="106"/>
      <c r="U519" s="106"/>
      <c r="V519" s="106"/>
      <c r="W519" s="106"/>
      <c r="X519" s="106"/>
      <c r="Y519" s="106"/>
      <c r="Z519" s="106"/>
    </row>
    <row r="520" spans="1:26" ht="30.75" hidden="1" customHeight="1">
      <c r="A520" s="310" t="s">
        <v>1396</v>
      </c>
      <c r="B520" s="122" t="s">
        <v>3010</v>
      </c>
      <c r="C520" s="141"/>
      <c r="D520" s="141"/>
      <c r="E520" s="141"/>
      <c r="F520" s="141"/>
      <c r="G520" s="141"/>
      <c r="H520" s="106"/>
      <c r="I520" s="105"/>
      <c r="J520" s="105"/>
      <c r="K520" s="106"/>
      <c r="L520" s="106"/>
      <c r="M520" s="106"/>
      <c r="N520" s="106"/>
      <c r="O520" s="106"/>
      <c r="P520" s="106"/>
      <c r="Q520" s="106"/>
      <c r="R520" s="106"/>
      <c r="S520" s="106"/>
      <c r="T520" s="106"/>
      <c r="U520" s="106"/>
      <c r="V520" s="106"/>
      <c r="W520" s="106"/>
      <c r="X520" s="106"/>
      <c r="Y520" s="106"/>
      <c r="Z520" s="106"/>
    </row>
    <row r="521" spans="1:26" ht="21">
      <c r="A521" s="693"/>
      <c r="B521" s="1773" t="s">
        <v>3445</v>
      </c>
      <c r="C521" s="1570"/>
      <c r="D521" s="1570"/>
      <c r="E521" s="1570"/>
      <c r="F521" s="1570"/>
      <c r="G521" s="1571"/>
      <c r="H521" s="1038"/>
      <c r="I521" s="893"/>
      <c r="J521" s="893"/>
      <c r="K521" s="960"/>
      <c r="L521" s="960"/>
      <c r="M521" s="960"/>
      <c r="N521" s="963"/>
      <c r="O521" s="963"/>
      <c r="P521" s="963"/>
      <c r="Q521" s="963"/>
      <c r="R521" s="963"/>
      <c r="S521" s="963"/>
      <c r="T521" s="963"/>
      <c r="U521" s="963"/>
      <c r="V521" s="963"/>
      <c r="W521" s="963"/>
      <c r="X521" s="963"/>
      <c r="Y521" s="963"/>
      <c r="Z521" s="963"/>
    </row>
    <row r="522" spans="1:26" ht="19">
      <c r="A522" s="693" t="s">
        <v>150</v>
      </c>
      <c r="B522" s="1606" t="s">
        <v>3011</v>
      </c>
      <c r="C522" s="1570"/>
      <c r="D522" s="1570"/>
      <c r="E522" s="1570"/>
      <c r="F522" s="1570"/>
      <c r="G522" s="1573"/>
      <c r="H522" s="816"/>
      <c r="I522" s="893">
        <f>SUM(D523:D539)</f>
        <v>20</v>
      </c>
      <c r="J522" s="893">
        <f>COUNT(D523:D539)*2</f>
        <v>20</v>
      </c>
      <c r="K522" s="960"/>
      <c r="L522" s="960"/>
      <c r="M522" s="960"/>
      <c r="N522" s="963"/>
      <c r="O522" s="963"/>
      <c r="P522" s="963"/>
      <c r="Q522" s="963"/>
      <c r="R522" s="963"/>
      <c r="S522" s="963"/>
      <c r="T522" s="963"/>
      <c r="U522" s="963"/>
      <c r="V522" s="963"/>
      <c r="W522" s="963"/>
      <c r="X522" s="963"/>
      <c r="Y522" s="963"/>
      <c r="Z522" s="963"/>
    </row>
    <row r="523" spans="1:26" ht="62.25" hidden="1" customHeight="1">
      <c r="A523" s="310" t="s">
        <v>1399</v>
      </c>
      <c r="B523" s="122" t="s">
        <v>410</v>
      </c>
      <c r="C523" s="141"/>
      <c r="D523" s="141"/>
      <c r="E523" s="124"/>
      <c r="F523" s="141"/>
      <c r="G523" s="141"/>
      <c r="H523" s="106"/>
      <c r="I523" s="105"/>
      <c r="J523" s="105"/>
      <c r="K523" s="105"/>
      <c r="L523" s="105"/>
      <c r="M523" s="105"/>
      <c r="N523" s="106"/>
      <c r="O523" s="106"/>
      <c r="P523" s="106"/>
      <c r="Q523" s="106"/>
      <c r="R523" s="106"/>
      <c r="S523" s="106"/>
      <c r="T523" s="106"/>
      <c r="U523" s="106"/>
      <c r="V523" s="106"/>
      <c r="W523" s="106"/>
      <c r="X523" s="106"/>
      <c r="Y523" s="106"/>
      <c r="Z523" s="106"/>
    </row>
    <row r="524" spans="1:26" ht="46.5" hidden="1" customHeight="1">
      <c r="A524" s="310" t="s">
        <v>1401</v>
      </c>
      <c r="B524" s="122" t="s">
        <v>1402</v>
      </c>
      <c r="C524" s="141"/>
      <c r="D524" s="141"/>
      <c r="E524" s="124"/>
      <c r="F524" s="141"/>
      <c r="G524" s="141"/>
      <c r="H524" s="106"/>
      <c r="I524" s="105"/>
      <c r="J524" s="105"/>
      <c r="K524" s="105"/>
      <c r="L524" s="105"/>
      <c r="M524" s="105"/>
      <c r="N524" s="106"/>
      <c r="O524" s="106"/>
      <c r="P524" s="106"/>
      <c r="Q524" s="106"/>
      <c r="R524" s="106"/>
      <c r="S524" s="106"/>
      <c r="T524" s="106"/>
      <c r="U524" s="106"/>
      <c r="V524" s="106"/>
      <c r="W524" s="106"/>
      <c r="X524" s="106"/>
      <c r="Y524" s="106"/>
      <c r="Z524" s="106"/>
    </row>
    <row r="525" spans="1:26" ht="62.25" hidden="1" customHeight="1">
      <c r="A525" s="310" t="s">
        <v>1403</v>
      </c>
      <c r="B525" s="122" t="s">
        <v>414</v>
      </c>
      <c r="C525" s="141"/>
      <c r="D525" s="141"/>
      <c r="E525" s="124"/>
      <c r="F525" s="141"/>
      <c r="G525" s="141"/>
      <c r="H525" s="106"/>
      <c r="I525" s="105"/>
      <c r="J525" s="105"/>
      <c r="K525" s="105"/>
      <c r="L525" s="105"/>
      <c r="M525" s="105"/>
      <c r="N525" s="106"/>
      <c r="O525" s="106"/>
      <c r="P525" s="106"/>
      <c r="Q525" s="106"/>
      <c r="R525" s="106"/>
      <c r="S525" s="106"/>
      <c r="T525" s="106"/>
      <c r="U525" s="106"/>
      <c r="V525" s="106"/>
      <c r="W525" s="106"/>
      <c r="X525" s="106"/>
      <c r="Y525" s="106"/>
      <c r="Z525" s="106"/>
    </row>
    <row r="526" spans="1:26" ht="46.5" hidden="1" customHeight="1">
      <c r="A526" s="310" t="s">
        <v>1405</v>
      </c>
      <c r="B526" s="122" t="s">
        <v>416</v>
      </c>
      <c r="C526" s="141"/>
      <c r="D526" s="141"/>
      <c r="E526" s="124"/>
      <c r="F526" s="141"/>
      <c r="G526" s="141"/>
      <c r="H526" s="106"/>
      <c r="I526" s="105"/>
      <c r="J526" s="105"/>
      <c r="K526" s="105"/>
      <c r="L526" s="105"/>
      <c r="M526" s="105"/>
      <c r="N526" s="106"/>
      <c r="O526" s="106"/>
      <c r="P526" s="106"/>
      <c r="Q526" s="106"/>
      <c r="R526" s="106"/>
      <c r="S526" s="106"/>
      <c r="T526" s="106"/>
      <c r="U526" s="106"/>
      <c r="V526" s="106"/>
      <c r="W526" s="106"/>
      <c r="X526" s="106"/>
      <c r="Y526" s="106"/>
      <c r="Z526" s="106"/>
    </row>
    <row r="527" spans="1:26" ht="62.25" hidden="1" customHeight="1">
      <c r="A527" s="310" t="s">
        <v>1407</v>
      </c>
      <c r="B527" s="122" t="s">
        <v>3012</v>
      </c>
      <c r="C527" s="141"/>
      <c r="D527" s="141"/>
      <c r="E527" s="124"/>
      <c r="F527" s="141"/>
      <c r="G527" s="141"/>
      <c r="H527" s="106"/>
      <c r="I527" s="105"/>
      <c r="J527" s="105"/>
      <c r="K527" s="105"/>
      <c r="L527" s="105"/>
      <c r="M527" s="105"/>
      <c r="N527" s="106"/>
      <c r="O527" s="106"/>
      <c r="P527" s="106"/>
      <c r="Q527" s="106"/>
      <c r="R527" s="106"/>
      <c r="S527" s="106"/>
      <c r="T527" s="106"/>
      <c r="U527" s="106"/>
      <c r="V527" s="106"/>
      <c r="W527" s="106"/>
      <c r="X527" s="106"/>
      <c r="Y527" s="106"/>
      <c r="Z527" s="106"/>
    </row>
    <row r="528" spans="1:26" ht="48">
      <c r="A528" s="693" t="s">
        <v>1409</v>
      </c>
      <c r="B528" s="467" t="s">
        <v>420</v>
      </c>
      <c r="C528" s="471" t="s">
        <v>6909</v>
      </c>
      <c r="D528" s="696">
        <v>2</v>
      </c>
      <c r="E528" s="696" t="s">
        <v>599</v>
      </c>
      <c r="F528" s="471" t="s">
        <v>6910</v>
      </c>
      <c r="G528" s="1061"/>
      <c r="H528" s="893"/>
      <c r="I528" s="893"/>
      <c r="J528" s="893"/>
      <c r="K528" s="960"/>
      <c r="L528" s="960"/>
      <c r="M528" s="960"/>
      <c r="N528" s="963"/>
      <c r="O528" s="963"/>
      <c r="P528" s="963"/>
      <c r="Q528" s="963"/>
      <c r="R528" s="963"/>
      <c r="S528" s="963"/>
      <c r="T528" s="963"/>
      <c r="U528" s="963"/>
      <c r="V528" s="963"/>
      <c r="W528" s="963"/>
      <c r="X528" s="963"/>
      <c r="Y528" s="963"/>
      <c r="Z528" s="963"/>
    </row>
    <row r="529" spans="1:26" ht="96">
      <c r="A529" s="693"/>
      <c r="B529" s="467"/>
      <c r="C529" s="471" t="s">
        <v>2456</v>
      </c>
      <c r="D529" s="696">
        <v>2</v>
      </c>
      <c r="E529" s="696" t="s">
        <v>599</v>
      </c>
      <c r="F529" s="471" t="s">
        <v>2457</v>
      </c>
      <c r="G529" s="1061"/>
      <c r="H529" s="893"/>
      <c r="I529" s="893"/>
      <c r="J529" s="893"/>
      <c r="K529" s="960"/>
      <c r="L529" s="960"/>
      <c r="M529" s="960"/>
      <c r="N529" s="963"/>
      <c r="O529" s="963"/>
      <c r="P529" s="963"/>
      <c r="Q529" s="963"/>
      <c r="R529" s="963"/>
      <c r="S529" s="963"/>
      <c r="T529" s="963"/>
      <c r="U529" s="963"/>
      <c r="V529" s="963"/>
      <c r="W529" s="963"/>
      <c r="X529" s="963"/>
      <c r="Y529" s="963"/>
      <c r="Z529" s="963"/>
    </row>
    <row r="530" spans="1:26" ht="51">
      <c r="A530" s="693" t="s">
        <v>1411</v>
      </c>
      <c r="B530" s="467" t="s">
        <v>422</v>
      </c>
      <c r="C530" s="471" t="s">
        <v>2458</v>
      </c>
      <c r="D530" s="696">
        <v>2</v>
      </c>
      <c r="E530" s="180" t="s">
        <v>599</v>
      </c>
      <c r="F530" s="471" t="s">
        <v>2459</v>
      </c>
      <c r="G530" s="1061"/>
      <c r="H530" s="893"/>
      <c r="I530" s="893"/>
      <c r="J530" s="893"/>
      <c r="K530" s="960"/>
      <c r="L530" s="960"/>
      <c r="M530" s="960"/>
      <c r="N530" s="963"/>
      <c r="O530" s="963"/>
      <c r="P530" s="963"/>
      <c r="Q530" s="963"/>
      <c r="R530" s="963"/>
      <c r="S530" s="963"/>
      <c r="T530" s="963"/>
      <c r="U530" s="963"/>
      <c r="V530" s="963"/>
      <c r="W530" s="963"/>
      <c r="X530" s="963"/>
      <c r="Y530" s="963"/>
      <c r="Z530" s="963"/>
    </row>
    <row r="531" spans="1:26" ht="68">
      <c r="A531" s="693" t="s">
        <v>1413</v>
      </c>
      <c r="B531" s="467" t="s">
        <v>3013</v>
      </c>
      <c r="C531" s="471" t="s">
        <v>6911</v>
      </c>
      <c r="D531" s="696">
        <v>2</v>
      </c>
      <c r="E531" s="180" t="s">
        <v>599</v>
      </c>
      <c r="F531" s="1052" t="s">
        <v>6912</v>
      </c>
      <c r="G531" s="1061"/>
      <c r="H531" s="893"/>
      <c r="I531" s="893"/>
      <c r="J531" s="893"/>
      <c r="K531" s="960"/>
      <c r="L531" s="960"/>
      <c r="M531" s="960"/>
      <c r="N531" s="963"/>
      <c r="O531" s="963"/>
      <c r="P531" s="963"/>
      <c r="Q531" s="963"/>
      <c r="R531" s="963"/>
      <c r="S531" s="963"/>
      <c r="T531" s="963"/>
      <c r="U531" s="963"/>
      <c r="V531" s="963"/>
      <c r="W531" s="963"/>
      <c r="X531" s="963"/>
      <c r="Y531" s="963"/>
      <c r="Z531" s="963"/>
    </row>
    <row r="532" spans="1:26" ht="32">
      <c r="A532" s="693"/>
      <c r="B532" s="467"/>
      <c r="C532" s="471" t="s">
        <v>6913</v>
      </c>
      <c r="D532" s="696">
        <v>2</v>
      </c>
      <c r="E532" s="180" t="s">
        <v>599</v>
      </c>
      <c r="F532" s="1052" t="s">
        <v>6912</v>
      </c>
      <c r="G532" s="1061"/>
      <c r="H532" s="893"/>
      <c r="I532" s="893"/>
      <c r="J532" s="893"/>
      <c r="K532" s="960"/>
      <c r="L532" s="960"/>
      <c r="M532" s="960"/>
      <c r="N532" s="963"/>
      <c r="O532" s="963"/>
      <c r="P532" s="963"/>
      <c r="Q532" s="963"/>
      <c r="R532" s="963"/>
      <c r="S532" s="963"/>
      <c r="T532" s="963"/>
      <c r="U532" s="963"/>
      <c r="V532" s="963"/>
      <c r="W532" s="963"/>
      <c r="X532" s="963"/>
      <c r="Y532" s="963"/>
      <c r="Z532" s="963"/>
    </row>
    <row r="533" spans="1:26" ht="32">
      <c r="A533" s="693"/>
      <c r="B533" s="467"/>
      <c r="C533" s="471" t="s">
        <v>6914</v>
      </c>
      <c r="D533" s="696">
        <v>2</v>
      </c>
      <c r="E533" s="180" t="s">
        <v>599</v>
      </c>
      <c r="F533" s="471" t="s">
        <v>6915</v>
      </c>
      <c r="G533" s="1061"/>
      <c r="H533" s="893"/>
      <c r="I533" s="893"/>
      <c r="J533" s="893"/>
      <c r="K533" s="960"/>
      <c r="L533" s="960"/>
      <c r="M533" s="960"/>
      <c r="N533" s="963"/>
      <c r="O533" s="963"/>
      <c r="P533" s="963"/>
      <c r="Q533" s="963"/>
      <c r="R533" s="963"/>
      <c r="S533" s="963"/>
      <c r="T533" s="963"/>
      <c r="U533" s="963"/>
      <c r="V533" s="963"/>
      <c r="W533" s="963"/>
      <c r="X533" s="963"/>
      <c r="Y533" s="963"/>
      <c r="Z533" s="963"/>
    </row>
    <row r="534" spans="1:26" ht="64">
      <c r="A534" s="693"/>
      <c r="B534" s="467"/>
      <c r="C534" s="475" t="s">
        <v>2466</v>
      </c>
      <c r="D534" s="696">
        <v>2</v>
      </c>
      <c r="E534" s="180" t="s">
        <v>2427</v>
      </c>
      <c r="F534" s="475" t="s">
        <v>6916</v>
      </c>
      <c r="G534" s="1061"/>
      <c r="H534" s="893"/>
      <c r="I534" s="893"/>
      <c r="J534" s="893"/>
      <c r="K534" s="960"/>
      <c r="L534" s="960"/>
      <c r="M534" s="960"/>
      <c r="N534" s="963"/>
      <c r="O534" s="963"/>
      <c r="P534" s="963"/>
      <c r="Q534" s="963"/>
      <c r="R534" s="963"/>
      <c r="S534" s="963"/>
      <c r="T534" s="963"/>
      <c r="U534" s="963"/>
      <c r="V534" s="963"/>
      <c r="W534" s="963"/>
      <c r="X534" s="963"/>
      <c r="Y534" s="963"/>
      <c r="Z534" s="963"/>
    </row>
    <row r="535" spans="1:26" ht="48">
      <c r="A535" s="693" t="s">
        <v>1417</v>
      </c>
      <c r="B535" s="467" t="s">
        <v>3014</v>
      </c>
      <c r="C535" s="475" t="s">
        <v>6917</v>
      </c>
      <c r="D535" s="696">
        <v>2</v>
      </c>
      <c r="E535" s="696" t="s">
        <v>599</v>
      </c>
      <c r="F535" s="471" t="s">
        <v>2469</v>
      </c>
      <c r="G535" s="1061"/>
      <c r="H535" s="893"/>
      <c r="I535" s="893"/>
      <c r="J535" s="893"/>
      <c r="K535" s="960"/>
      <c r="L535" s="960"/>
      <c r="M535" s="960"/>
      <c r="N535" s="963"/>
      <c r="O535" s="963"/>
      <c r="P535" s="963"/>
      <c r="Q535" s="963"/>
      <c r="R535" s="963"/>
      <c r="S535" s="963"/>
      <c r="T535" s="963"/>
      <c r="U535" s="963"/>
      <c r="V535" s="963"/>
      <c r="W535" s="963"/>
      <c r="X535" s="963"/>
      <c r="Y535" s="963"/>
      <c r="Z535" s="963"/>
    </row>
    <row r="536" spans="1:26" ht="62.25" hidden="1" customHeight="1">
      <c r="A536" s="310" t="s">
        <v>1419</v>
      </c>
      <c r="B536" s="122" t="s">
        <v>1420</v>
      </c>
      <c r="C536" s="177"/>
      <c r="D536" s="124"/>
      <c r="E536" s="124"/>
      <c r="F536" s="141"/>
      <c r="G536" s="141"/>
      <c r="H536" s="106"/>
      <c r="I536" s="105"/>
      <c r="J536" s="105"/>
      <c r="K536" s="105"/>
      <c r="L536" s="105"/>
      <c r="M536" s="105"/>
      <c r="N536" s="106"/>
      <c r="O536" s="106"/>
      <c r="P536" s="106"/>
      <c r="Q536" s="106"/>
      <c r="R536" s="106"/>
      <c r="S536" s="106"/>
      <c r="T536" s="106"/>
      <c r="U536" s="106"/>
      <c r="V536" s="106"/>
      <c r="W536" s="106"/>
      <c r="X536" s="106"/>
      <c r="Y536" s="106"/>
      <c r="Z536" s="106"/>
    </row>
    <row r="537" spans="1:26" ht="46.5" hidden="1" customHeight="1">
      <c r="A537" s="310" t="s">
        <v>1399</v>
      </c>
      <c r="B537" s="122" t="s">
        <v>2473</v>
      </c>
      <c r="C537" s="141"/>
      <c r="D537" s="106"/>
      <c r="E537" s="124"/>
      <c r="F537" s="141"/>
      <c r="G537" s="141"/>
      <c r="H537" s="106"/>
      <c r="I537" s="105"/>
      <c r="J537" s="105"/>
      <c r="K537" s="105"/>
      <c r="L537" s="105"/>
      <c r="M537" s="105"/>
      <c r="N537" s="106"/>
      <c r="O537" s="106"/>
      <c r="P537" s="106"/>
      <c r="Q537" s="106"/>
      <c r="R537" s="106"/>
      <c r="S537" s="106"/>
      <c r="T537" s="106"/>
      <c r="U537" s="106"/>
      <c r="V537" s="106"/>
      <c r="W537" s="106"/>
      <c r="X537" s="106"/>
      <c r="Y537" s="106"/>
      <c r="Z537" s="106"/>
    </row>
    <row r="538" spans="1:26" ht="96">
      <c r="A538" s="693" t="s">
        <v>2478</v>
      </c>
      <c r="B538" s="467" t="s">
        <v>4486</v>
      </c>
      <c r="C538" s="471" t="s">
        <v>6918</v>
      </c>
      <c r="D538" s="696">
        <v>2</v>
      </c>
      <c r="E538" s="696" t="s">
        <v>599</v>
      </c>
      <c r="F538" s="471" t="s">
        <v>6919</v>
      </c>
      <c r="G538" s="1061"/>
      <c r="H538" s="893"/>
      <c r="I538" s="893"/>
      <c r="J538" s="893"/>
      <c r="K538" s="960"/>
      <c r="L538" s="960"/>
      <c r="M538" s="960"/>
      <c r="N538" s="963"/>
      <c r="O538" s="963"/>
      <c r="P538" s="963"/>
      <c r="Q538" s="963"/>
      <c r="R538" s="963"/>
      <c r="S538" s="963"/>
      <c r="T538" s="963"/>
      <c r="U538" s="963"/>
      <c r="V538" s="963"/>
      <c r="W538" s="963"/>
      <c r="X538" s="963"/>
      <c r="Y538" s="963"/>
      <c r="Z538" s="963"/>
    </row>
    <row r="539" spans="1:26" ht="96">
      <c r="A539" s="693"/>
      <c r="B539" s="963"/>
      <c r="C539" s="471" t="s">
        <v>2456</v>
      </c>
      <c r="D539" s="696">
        <v>2</v>
      </c>
      <c r="E539" s="696" t="s">
        <v>599</v>
      </c>
      <c r="F539" s="471" t="s">
        <v>6920</v>
      </c>
      <c r="G539" s="1061"/>
      <c r="H539" s="893"/>
      <c r="I539" s="893"/>
      <c r="J539" s="893"/>
      <c r="K539" s="960"/>
      <c r="L539" s="960"/>
      <c r="M539" s="960"/>
      <c r="N539" s="963"/>
      <c r="O539" s="963"/>
      <c r="P539" s="963"/>
      <c r="Q539" s="963"/>
      <c r="R539" s="963"/>
      <c r="S539" s="963"/>
      <c r="T539" s="963"/>
      <c r="U539" s="963"/>
      <c r="V539" s="963"/>
      <c r="W539" s="963"/>
      <c r="X539" s="963"/>
      <c r="Y539" s="963"/>
      <c r="Z539" s="963"/>
    </row>
    <row r="540" spans="1:26" ht="21">
      <c r="A540" s="1232"/>
      <c r="B540" s="1779" t="s">
        <v>1429</v>
      </c>
      <c r="C540" s="1570"/>
      <c r="D540" s="1570"/>
      <c r="E540" s="1570"/>
      <c r="F540" s="1570"/>
      <c r="G540" s="1571"/>
      <c r="H540" s="1038"/>
      <c r="I540" s="893">
        <f t="shared" ref="I540:J540" si="6">I541+I549+I559+I564+I574+I585</f>
        <v>98</v>
      </c>
      <c r="J540" s="893">
        <f t="shared" si="6"/>
        <v>98</v>
      </c>
      <c r="K540" s="960"/>
      <c r="L540" s="960"/>
      <c r="M540" s="960"/>
      <c r="N540" s="963"/>
      <c r="O540" s="963"/>
      <c r="P540" s="963"/>
      <c r="Q540" s="963"/>
      <c r="R540" s="963"/>
      <c r="S540" s="963"/>
      <c r="T540" s="963"/>
      <c r="U540" s="963"/>
      <c r="V540" s="963"/>
      <c r="W540" s="963"/>
      <c r="X540" s="963"/>
      <c r="Y540" s="963"/>
      <c r="Z540" s="963"/>
    </row>
    <row r="541" spans="1:26" ht="19">
      <c r="A541" s="693" t="s">
        <v>262</v>
      </c>
      <c r="B541" s="1606" t="s">
        <v>3015</v>
      </c>
      <c r="C541" s="1570"/>
      <c r="D541" s="1570"/>
      <c r="E541" s="1570"/>
      <c r="F541" s="1570"/>
      <c r="G541" s="1573"/>
      <c r="H541" s="816"/>
      <c r="I541" s="893">
        <f>SUM(D542:D548)</f>
        <v>10</v>
      </c>
      <c r="J541" s="893">
        <f>COUNT(D542:D548)*2</f>
        <v>10</v>
      </c>
      <c r="K541" s="960"/>
      <c r="L541" s="960"/>
      <c r="M541" s="960"/>
      <c r="N541" s="963"/>
      <c r="O541" s="963"/>
      <c r="P541" s="963"/>
      <c r="Q541" s="963"/>
      <c r="R541" s="963"/>
      <c r="S541" s="963"/>
      <c r="T541" s="963"/>
      <c r="U541" s="963"/>
      <c r="V541" s="963"/>
      <c r="W541" s="963"/>
      <c r="X541" s="963"/>
      <c r="Y541" s="963"/>
      <c r="Z541" s="963"/>
    </row>
    <row r="542" spans="1:26" ht="30.75" hidden="1" customHeight="1">
      <c r="A542" s="369" t="s">
        <v>1430</v>
      </c>
      <c r="B542" s="122" t="s">
        <v>3016</v>
      </c>
      <c r="C542" s="125"/>
      <c r="D542" s="125"/>
      <c r="E542" s="125"/>
      <c r="F542" s="125"/>
      <c r="G542" s="125"/>
      <c r="I542" s="105"/>
      <c r="J542" s="105"/>
      <c r="K542" s="106"/>
      <c r="L542" s="106"/>
      <c r="M542" s="106"/>
      <c r="N542" s="106"/>
      <c r="O542" s="106"/>
      <c r="P542" s="106"/>
      <c r="Q542" s="106"/>
      <c r="R542" s="106"/>
      <c r="S542" s="106"/>
      <c r="T542" s="106"/>
      <c r="U542" s="106"/>
      <c r="V542" s="106"/>
      <c r="W542" s="106"/>
      <c r="X542" s="106"/>
      <c r="Y542" s="106"/>
      <c r="Z542" s="106"/>
    </row>
    <row r="543" spans="1:26" ht="62.25" hidden="1" customHeight="1">
      <c r="A543" s="369" t="s">
        <v>2481</v>
      </c>
      <c r="B543" s="122" t="s">
        <v>3017</v>
      </c>
      <c r="C543" s="141"/>
      <c r="D543" s="141"/>
      <c r="E543" s="141"/>
      <c r="F543" s="106"/>
      <c r="G543" s="125"/>
      <c r="I543" s="105"/>
      <c r="J543" s="105"/>
      <c r="K543" s="106"/>
      <c r="L543" s="106"/>
      <c r="M543" s="106"/>
      <c r="N543" s="106"/>
      <c r="O543" s="106"/>
      <c r="P543" s="106"/>
      <c r="Q543" s="106"/>
      <c r="R543" s="106"/>
      <c r="S543" s="106"/>
      <c r="T543" s="106"/>
      <c r="U543" s="106"/>
      <c r="V543" s="106"/>
      <c r="W543" s="106"/>
      <c r="X543" s="106"/>
      <c r="Y543" s="106"/>
      <c r="Z543" s="106"/>
    </row>
    <row r="544" spans="1:26" ht="34">
      <c r="A544" s="693" t="s">
        <v>1436</v>
      </c>
      <c r="B544" s="467" t="s">
        <v>3019</v>
      </c>
      <c r="C544" s="475" t="s">
        <v>3447</v>
      </c>
      <c r="D544" s="696">
        <v>2</v>
      </c>
      <c r="E544" s="696" t="s">
        <v>599</v>
      </c>
      <c r="F544" s="475" t="s">
        <v>3448</v>
      </c>
      <c r="G544" s="1061"/>
      <c r="H544" s="893"/>
      <c r="I544" s="893"/>
      <c r="J544" s="893"/>
      <c r="K544" s="960"/>
      <c r="L544" s="960"/>
      <c r="M544" s="960"/>
      <c r="N544" s="963"/>
      <c r="O544" s="963"/>
      <c r="P544" s="963"/>
      <c r="Q544" s="963"/>
      <c r="R544" s="963"/>
      <c r="S544" s="963"/>
      <c r="T544" s="963"/>
      <c r="U544" s="963"/>
      <c r="V544" s="963"/>
      <c r="W544" s="963"/>
      <c r="X544" s="963"/>
      <c r="Y544" s="963"/>
      <c r="Z544" s="963"/>
    </row>
    <row r="545" spans="1:26" ht="34">
      <c r="A545" s="693" t="s">
        <v>2482</v>
      </c>
      <c r="B545" s="467" t="s">
        <v>3020</v>
      </c>
      <c r="C545" s="471" t="s">
        <v>1440</v>
      </c>
      <c r="D545" s="696">
        <v>2</v>
      </c>
      <c r="E545" s="696" t="s">
        <v>599</v>
      </c>
      <c r="F545" s="720" t="s">
        <v>3449</v>
      </c>
      <c r="G545" s="1061"/>
      <c r="H545" s="893"/>
      <c r="I545" s="893"/>
      <c r="J545" s="893"/>
      <c r="K545" s="960"/>
      <c r="L545" s="960"/>
      <c r="M545" s="960"/>
      <c r="N545" s="963"/>
      <c r="O545" s="963"/>
      <c r="P545" s="963"/>
      <c r="Q545" s="963"/>
      <c r="R545" s="963"/>
      <c r="S545" s="963"/>
      <c r="T545" s="963"/>
      <c r="U545" s="963"/>
      <c r="V545" s="963"/>
      <c r="W545" s="963"/>
      <c r="X545" s="963"/>
      <c r="Y545" s="963"/>
      <c r="Z545" s="963"/>
    </row>
    <row r="546" spans="1:26" ht="16">
      <c r="A546" s="693"/>
      <c r="B546" s="467"/>
      <c r="C546" s="471" t="s">
        <v>1442</v>
      </c>
      <c r="D546" s="696">
        <v>2</v>
      </c>
      <c r="E546" s="696" t="s">
        <v>599</v>
      </c>
      <c r="F546" s="720"/>
      <c r="G546" s="1061"/>
      <c r="H546" s="893"/>
      <c r="I546" s="893"/>
      <c r="J546" s="893"/>
      <c r="K546" s="960"/>
      <c r="L546" s="960"/>
      <c r="M546" s="960"/>
      <c r="N546" s="963"/>
      <c r="O546" s="963"/>
      <c r="P546" s="963"/>
      <c r="Q546" s="963"/>
      <c r="R546" s="963"/>
      <c r="S546" s="963"/>
      <c r="T546" s="963"/>
      <c r="U546" s="963"/>
      <c r="V546" s="963"/>
      <c r="W546" s="963"/>
      <c r="X546" s="963"/>
      <c r="Y546" s="963"/>
      <c r="Z546" s="963"/>
    </row>
    <row r="547" spans="1:26" ht="34">
      <c r="A547" s="693" t="s">
        <v>2483</v>
      </c>
      <c r="B547" s="467" t="s">
        <v>3023</v>
      </c>
      <c r="C547" s="1041" t="s">
        <v>1445</v>
      </c>
      <c r="D547" s="696">
        <v>2</v>
      </c>
      <c r="E547" s="696" t="s">
        <v>599</v>
      </c>
      <c r="F547" s="471" t="s">
        <v>1446</v>
      </c>
      <c r="G547" s="1061"/>
      <c r="H547" s="893"/>
      <c r="I547" s="893"/>
      <c r="J547" s="893"/>
      <c r="K547" s="960"/>
      <c r="L547" s="960"/>
      <c r="M547" s="960"/>
      <c r="N547" s="963"/>
      <c r="O547" s="963"/>
      <c r="P547" s="963"/>
      <c r="Q547" s="963"/>
      <c r="R547" s="963"/>
      <c r="S547" s="963"/>
      <c r="T547" s="963"/>
      <c r="U547" s="963"/>
      <c r="V547" s="963"/>
      <c r="W547" s="963"/>
      <c r="X547" s="963"/>
      <c r="Y547" s="963"/>
      <c r="Z547" s="963"/>
    </row>
    <row r="548" spans="1:26" ht="34">
      <c r="A548" s="693" t="s">
        <v>1447</v>
      </c>
      <c r="B548" s="170" t="s">
        <v>3024</v>
      </c>
      <c r="C548" s="475" t="s">
        <v>1449</v>
      </c>
      <c r="D548" s="696">
        <v>2</v>
      </c>
      <c r="E548" s="696" t="s">
        <v>599</v>
      </c>
      <c r="F548" s="720"/>
      <c r="G548" s="1061"/>
      <c r="H548" s="893"/>
      <c r="I548" s="893"/>
      <c r="J548" s="893"/>
      <c r="K548" s="960"/>
      <c r="L548" s="960"/>
      <c r="M548" s="960"/>
      <c r="N548" s="963"/>
      <c r="O548" s="963"/>
      <c r="P548" s="963"/>
      <c r="Q548" s="963"/>
      <c r="R548" s="963"/>
      <c r="S548" s="963"/>
      <c r="T548" s="963"/>
      <c r="U548" s="963"/>
      <c r="V548" s="963"/>
      <c r="W548" s="963"/>
      <c r="X548" s="963"/>
      <c r="Y548" s="963"/>
      <c r="Z548" s="963"/>
    </row>
    <row r="549" spans="1:26" ht="19">
      <c r="A549" s="821" t="s">
        <v>263</v>
      </c>
      <c r="B549" s="1606" t="s">
        <v>3025</v>
      </c>
      <c r="C549" s="1570"/>
      <c r="D549" s="1570"/>
      <c r="E549" s="1570"/>
      <c r="F549" s="1570"/>
      <c r="G549" s="1573"/>
      <c r="H549" s="816"/>
      <c r="I549" s="893">
        <f>SUM(D550:D558)</f>
        <v>18</v>
      </c>
      <c r="J549" s="893">
        <f>COUNT(D550:D558)*2</f>
        <v>18</v>
      </c>
      <c r="K549" s="960"/>
      <c r="L549" s="960"/>
      <c r="M549" s="960"/>
      <c r="N549" s="963"/>
      <c r="O549" s="963"/>
      <c r="P549" s="963"/>
      <c r="Q549" s="963"/>
      <c r="R549" s="963"/>
      <c r="S549" s="963"/>
      <c r="T549" s="963"/>
      <c r="U549" s="963"/>
      <c r="V549" s="963"/>
      <c r="W549" s="963"/>
      <c r="X549" s="963"/>
      <c r="Y549" s="963"/>
      <c r="Z549" s="963"/>
    </row>
    <row r="550" spans="1:26" ht="32">
      <c r="A550" s="815" t="s">
        <v>2484</v>
      </c>
      <c r="B550" s="161" t="s">
        <v>1451</v>
      </c>
      <c r="C550" s="735" t="s">
        <v>1452</v>
      </c>
      <c r="D550" s="696">
        <v>2</v>
      </c>
      <c r="E550" s="736" t="s">
        <v>469</v>
      </c>
      <c r="F550" s="769" t="s">
        <v>6921</v>
      </c>
      <c r="G550" s="1197"/>
      <c r="H550" s="1023"/>
      <c r="I550" s="893"/>
      <c r="J550" s="893"/>
      <c r="K550" s="960"/>
      <c r="L550" s="960"/>
      <c r="M550" s="960"/>
      <c r="N550" s="963"/>
      <c r="O550" s="963"/>
      <c r="P550" s="963"/>
      <c r="Q550" s="963"/>
      <c r="R550" s="963"/>
      <c r="S550" s="963"/>
      <c r="T550" s="963"/>
      <c r="U550" s="963"/>
      <c r="V550" s="963"/>
      <c r="W550" s="963"/>
      <c r="X550" s="963"/>
      <c r="Y550" s="963"/>
      <c r="Z550" s="963"/>
    </row>
    <row r="551" spans="1:26" ht="16">
      <c r="A551" s="815"/>
      <c r="B551" s="467"/>
      <c r="C551" s="471" t="s">
        <v>1454</v>
      </c>
      <c r="D551" s="696">
        <v>2</v>
      </c>
      <c r="E551" s="696" t="s">
        <v>506</v>
      </c>
      <c r="F551" s="475" t="s">
        <v>1455</v>
      </c>
      <c r="G551" s="1197"/>
      <c r="H551" s="1023"/>
      <c r="I551" s="893"/>
      <c r="J551" s="893"/>
      <c r="K551" s="960"/>
      <c r="L551" s="960"/>
      <c r="M551" s="960"/>
      <c r="N551" s="963"/>
      <c r="O551" s="963"/>
      <c r="P551" s="963"/>
      <c r="Q551" s="963"/>
      <c r="R551" s="963"/>
      <c r="S551" s="963"/>
      <c r="T551" s="963"/>
      <c r="U551" s="963"/>
      <c r="V551" s="963"/>
      <c r="W551" s="963"/>
      <c r="X551" s="963"/>
      <c r="Y551" s="963"/>
      <c r="Z551" s="963"/>
    </row>
    <row r="552" spans="1:26" ht="32">
      <c r="A552" s="815"/>
      <c r="B552" s="467"/>
      <c r="C552" s="471" t="s">
        <v>1456</v>
      </c>
      <c r="D552" s="696">
        <v>2</v>
      </c>
      <c r="E552" s="696" t="s">
        <v>506</v>
      </c>
      <c r="F552" s="475" t="s">
        <v>1457</v>
      </c>
      <c r="G552" s="1197"/>
      <c r="H552" s="1023"/>
      <c r="I552" s="893"/>
      <c r="J552" s="893"/>
      <c r="K552" s="960"/>
      <c r="L552" s="960"/>
      <c r="M552" s="960"/>
      <c r="N552" s="963"/>
      <c r="O552" s="963"/>
      <c r="P552" s="963"/>
      <c r="Q552" s="963"/>
      <c r="R552" s="963"/>
      <c r="S552" s="963"/>
      <c r="T552" s="963"/>
      <c r="U552" s="963"/>
      <c r="V552" s="963"/>
      <c r="W552" s="963"/>
      <c r="X552" s="963"/>
      <c r="Y552" s="963"/>
      <c r="Z552" s="963"/>
    </row>
    <row r="553" spans="1:26" ht="16">
      <c r="A553" s="815"/>
      <c r="B553" s="467"/>
      <c r="C553" s="471" t="s">
        <v>1458</v>
      </c>
      <c r="D553" s="696">
        <v>2</v>
      </c>
      <c r="E553" s="696" t="s">
        <v>506</v>
      </c>
      <c r="F553" s="475" t="s">
        <v>1459</v>
      </c>
      <c r="G553" s="1197"/>
      <c r="H553" s="1023"/>
      <c r="I553" s="893"/>
      <c r="J553" s="893"/>
      <c r="K553" s="960"/>
      <c r="L553" s="960"/>
      <c r="M553" s="960"/>
      <c r="N553" s="963"/>
      <c r="O553" s="963"/>
      <c r="P553" s="963"/>
      <c r="Q553" s="963"/>
      <c r="R553" s="963"/>
      <c r="S553" s="963"/>
      <c r="T553" s="963"/>
      <c r="U553" s="963"/>
      <c r="V553" s="963"/>
      <c r="W553" s="963"/>
      <c r="X553" s="963"/>
      <c r="Y553" s="963"/>
      <c r="Z553" s="963"/>
    </row>
    <row r="554" spans="1:26" ht="32">
      <c r="A554" s="815"/>
      <c r="B554" s="467"/>
      <c r="C554" s="471" t="s">
        <v>1460</v>
      </c>
      <c r="D554" s="696">
        <v>2</v>
      </c>
      <c r="E554" s="696" t="s">
        <v>469</v>
      </c>
      <c r="F554" s="475" t="s">
        <v>1461</v>
      </c>
      <c r="G554" s="1197"/>
      <c r="H554" s="1023"/>
      <c r="I554" s="893"/>
      <c r="J554" s="893"/>
      <c r="K554" s="960"/>
      <c r="L554" s="960"/>
      <c r="M554" s="960"/>
      <c r="N554" s="963"/>
      <c r="O554" s="963"/>
      <c r="P554" s="963"/>
      <c r="Q554" s="963"/>
      <c r="R554" s="963"/>
      <c r="S554" s="963"/>
      <c r="T554" s="963"/>
      <c r="U554" s="963"/>
      <c r="V554" s="963"/>
      <c r="W554" s="963"/>
      <c r="X554" s="963"/>
      <c r="Y554" s="963"/>
      <c r="Z554" s="963"/>
    </row>
    <row r="555" spans="1:26" ht="51">
      <c r="A555" s="815" t="s">
        <v>2485</v>
      </c>
      <c r="B555" s="467" t="s">
        <v>3031</v>
      </c>
      <c r="C555" s="471" t="s">
        <v>1464</v>
      </c>
      <c r="D555" s="696">
        <v>2</v>
      </c>
      <c r="E555" s="696" t="s">
        <v>387</v>
      </c>
      <c r="F555" s="475" t="s">
        <v>1465</v>
      </c>
      <c r="G555" s="1197"/>
      <c r="H555" s="1023"/>
      <c r="I555" s="893"/>
      <c r="J555" s="893"/>
      <c r="K555" s="960"/>
      <c r="L555" s="960"/>
      <c r="M555" s="960"/>
      <c r="N555" s="963"/>
      <c r="O555" s="963"/>
      <c r="P555" s="963"/>
      <c r="Q555" s="963"/>
      <c r="R555" s="963"/>
      <c r="S555" s="963"/>
      <c r="T555" s="963"/>
      <c r="U555" s="963"/>
      <c r="V555" s="963"/>
      <c r="W555" s="963"/>
      <c r="X555" s="963"/>
      <c r="Y555" s="963"/>
      <c r="Z555" s="963"/>
    </row>
    <row r="556" spans="1:26" ht="16">
      <c r="A556" s="815"/>
      <c r="B556" s="467"/>
      <c r="C556" s="471" t="s">
        <v>1466</v>
      </c>
      <c r="D556" s="696">
        <v>2</v>
      </c>
      <c r="E556" s="696" t="s">
        <v>549</v>
      </c>
      <c r="F556" s="720"/>
      <c r="G556" s="1197"/>
      <c r="H556" s="1023"/>
      <c r="I556" s="893"/>
      <c r="J556" s="893"/>
      <c r="K556" s="960"/>
      <c r="L556" s="960"/>
      <c r="M556" s="960"/>
      <c r="N556" s="963"/>
      <c r="O556" s="963"/>
      <c r="P556" s="963"/>
      <c r="Q556" s="963"/>
      <c r="R556" s="963"/>
      <c r="S556" s="963"/>
      <c r="T556" s="963"/>
      <c r="U556" s="963"/>
      <c r="V556" s="963"/>
      <c r="W556" s="963"/>
      <c r="X556" s="963"/>
      <c r="Y556" s="963"/>
      <c r="Z556" s="963"/>
    </row>
    <row r="557" spans="1:26" ht="34">
      <c r="A557" s="815" t="s">
        <v>2486</v>
      </c>
      <c r="B557" s="467" t="s">
        <v>3034</v>
      </c>
      <c r="C557" s="471" t="s">
        <v>1469</v>
      </c>
      <c r="D557" s="696">
        <v>2</v>
      </c>
      <c r="E557" s="696" t="s">
        <v>469</v>
      </c>
      <c r="F557" s="720"/>
      <c r="G557" s="1197"/>
      <c r="H557" s="1023"/>
      <c r="I557" s="893"/>
      <c r="J557" s="893"/>
      <c r="K557" s="960"/>
      <c r="L557" s="960"/>
      <c r="M557" s="960"/>
      <c r="N557" s="963"/>
      <c r="O557" s="963"/>
      <c r="P557" s="963"/>
      <c r="Q557" s="963"/>
      <c r="R557" s="963"/>
      <c r="S557" s="963"/>
      <c r="T557" s="963"/>
      <c r="U557" s="963"/>
      <c r="V557" s="963"/>
      <c r="W557" s="963"/>
      <c r="X557" s="963"/>
      <c r="Y557" s="963"/>
      <c r="Z557" s="963"/>
    </row>
    <row r="558" spans="1:26" ht="32">
      <c r="A558" s="815"/>
      <c r="B558" s="467"/>
      <c r="C558" s="471" t="s">
        <v>1470</v>
      </c>
      <c r="D558" s="696">
        <v>2</v>
      </c>
      <c r="E558" s="696" t="s">
        <v>506</v>
      </c>
      <c r="F558" s="475" t="s">
        <v>1471</v>
      </c>
      <c r="G558" s="1197"/>
      <c r="H558" s="1023"/>
      <c r="I558" s="893"/>
      <c r="J558" s="893"/>
      <c r="K558" s="960"/>
      <c r="L558" s="960"/>
      <c r="M558" s="960"/>
      <c r="N558" s="963"/>
      <c r="O558" s="963"/>
      <c r="P558" s="963"/>
      <c r="Q558" s="963"/>
      <c r="R558" s="963"/>
      <c r="S558" s="963"/>
      <c r="T558" s="963"/>
      <c r="U558" s="963"/>
      <c r="V558" s="963"/>
      <c r="W558" s="963"/>
      <c r="X558" s="963"/>
      <c r="Y558" s="963"/>
      <c r="Z558" s="963"/>
    </row>
    <row r="559" spans="1:26" ht="19">
      <c r="A559" s="821" t="s">
        <v>264</v>
      </c>
      <c r="B559" s="1606" t="s">
        <v>3039</v>
      </c>
      <c r="C559" s="1570"/>
      <c r="D559" s="1570"/>
      <c r="E559" s="1570"/>
      <c r="F559" s="1570"/>
      <c r="G559" s="1573"/>
      <c r="H559" s="816"/>
      <c r="I559" s="893">
        <f>SUM(D560:D563)</f>
        <v>8</v>
      </c>
      <c r="J559" s="893">
        <f>COUNT(D560:D563)*2</f>
        <v>8</v>
      </c>
      <c r="K559" s="960"/>
      <c r="L559" s="960"/>
      <c r="M559" s="960"/>
      <c r="N559" s="963"/>
      <c r="O559" s="963"/>
      <c r="P559" s="963"/>
      <c r="Q559" s="963"/>
      <c r="R559" s="963"/>
      <c r="S559" s="963"/>
      <c r="T559" s="963"/>
      <c r="U559" s="963"/>
      <c r="V559" s="963"/>
      <c r="W559" s="963"/>
      <c r="X559" s="963"/>
      <c r="Y559" s="963"/>
      <c r="Z559" s="963"/>
    </row>
    <row r="560" spans="1:26" ht="34">
      <c r="A560" s="815" t="s">
        <v>2487</v>
      </c>
      <c r="B560" s="467" t="s">
        <v>3040</v>
      </c>
      <c r="C560" s="475" t="s">
        <v>1474</v>
      </c>
      <c r="D560" s="696">
        <v>2</v>
      </c>
      <c r="E560" s="696" t="s">
        <v>506</v>
      </c>
      <c r="F560" s="720"/>
      <c r="G560" s="1061"/>
      <c r="H560" s="893"/>
      <c r="I560" s="893"/>
      <c r="J560" s="893"/>
      <c r="K560" s="960"/>
      <c r="L560" s="960"/>
      <c r="M560" s="960"/>
      <c r="N560" s="963"/>
      <c r="O560" s="963"/>
      <c r="P560" s="963"/>
      <c r="Q560" s="963"/>
      <c r="R560" s="963"/>
      <c r="S560" s="963"/>
      <c r="T560" s="963"/>
      <c r="U560" s="963"/>
      <c r="V560" s="963"/>
      <c r="W560" s="963"/>
      <c r="X560" s="963"/>
      <c r="Y560" s="963"/>
      <c r="Z560" s="963"/>
    </row>
    <row r="561" spans="1:26" ht="16">
      <c r="A561" s="815"/>
      <c r="B561" s="538"/>
      <c r="C561" s="475" t="s">
        <v>1475</v>
      </c>
      <c r="D561" s="696">
        <v>2</v>
      </c>
      <c r="E561" s="696" t="s">
        <v>506</v>
      </c>
      <c r="F561" s="720"/>
      <c r="G561" s="1061"/>
      <c r="H561" s="893"/>
      <c r="I561" s="893"/>
      <c r="J561" s="893"/>
      <c r="K561" s="960"/>
      <c r="L561" s="960"/>
      <c r="M561" s="960"/>
      <c r="N561" s="963"/>
      <c r="O561" s="963"/>
      <c r="P561" s="963"/>
      <c r="Q561" s="963"/>
      <c r="R561" s="963"/>
      <c r="S561" s="963"/>
      <c r="T561" s="963"/>
      <c r="U561" s="963"/>
      <c r="V561" s="963"/>
      <c r="W561" s="963"/>
      <c r="X561" s="963"/>
      <c r="Y561" s="963"/>
      <c r="Z561" s="963"/>
    </row>
    <row r="562" spans="1:26" ht="34">
      <c r="A562" s="815" t="s">
        <v>2488</v>
      </c>
      <c r="B562" s="467" t="s">
        <v>3051</v>
      </c>
      <c r="C562" s="475" t="s">
        <v>1479</v>
      </c>
      <c r="D562" s="696">
        <v>2</v>
      </c>
      <c r="E562" s="696" t="s">
        <v>506</v>
      </c>
      <c r="F562" s="720"/>
      <c r="G562" s="1061"/>
      <c r="H562" s="893"/>
      <c r="I562" s="893"/>
      <c r="J562" s="893"/>
      <c r="K562" s="960"/>
      <c r="L562" s="960"/>
      <c r="M562" s="960"/>
      <c r="N562" s="963"/>
      <c r="O562" s="963"/>
      <c r="P562" s="963"/>
      <c r="Q562" s="963"/>
      <c r="R562" s="963"/>
      <c r="S562" s="963"/>
      <c r="T562" s="963"/>
      <c r="U562" s="963"/>
      <c r="V562" s="963"/>
      <c r="W562" s="963"/>
      <c r="X562" s="963"/>
      <c r="Y562" s="963"/>
      <c r="Z562" s="963"/>
    </row>
    <row r="563" spans="1:26" ht="32">
      <c r="A563" s="815"/>
      <c r="B563" s="161"/>
      <c r="C563" s="769" t="s">
        <v>1480</v>
      </c>
      <c r="D563" s="696">
        <v>2</v>
      </c>
      <c r="E563" s="736" t="s">
        <v>549</v>
      </c>
      <c r="F563" s="769" t="s">
        <v>6507</v>
      </c>
      <c r="G563" s="1061"/>
      <c r="H563" s="893"/>
      <c r="I563" s="893"/>
      <c r="J563" s="893"/>
      <c r="K563" s="960"/>
      <c r="L563" s="960"/>
      <c r="M563" s="960"/>
      <c r="N563" s="963"/>
      <c r="O563" s="963"/>
      <c r="P563" s="963"/>
      <c r="Q563" s="963"/>
      <c r="R563" s="963"/>
      <c r="S563" s="963"/>
      <c r="T563" s="963"/>
      <c r="U563" s="963"/>
      <c r="V563" s="963"/>
      <c r="W563" s="963"/>
      <c r="X563" s="963"/>
      <c r="Y563" s="963"/>
      <c r="Z563" s="963"/>
    </row>
    <row r="564" spans="1:26" ht="19">
      <c r="A564" s="821" t="s">
        <v>265</v>
      </c>
      <c r="B564" s="1606" t="s">
        <v>3053</v>
      </c>
      <c r="C564" s="1570"/>
      <c r="D564" s="1570"/>
      <c r="E564" s="1570"/>
      <c r="F564" s="1570"/>
      <c r="G564" s="1573"/>
      <c r="H564" s="816"/>
      <c r="I564" s="893">
        <f>SUM(D565:D573)</f>
        <v>18</v>
      </c>
      <c r="J564" s="893">
        <f>COUNT(D565:D573)*2</f>
        <v>18</v>
      </c>
      <c r="K564" s="960"/>
      <c r="L564" s="960"/>
      <c r="M564" s="960"/>
      <c r="N564" s="963"/>
      <c r="O564" s="963"/>
      <c r="P564" s="963"/>
      <c r="Q564" s="963"/>
      <c r="R564" s="963"/>
      <c r="S564" s="963"/>
      <c r="T564" s="963"/>
      <c r="U564" s="963"/>
      <c r="V564" s="963"/>
      <c r="W564" s="963"/>
      <c r="X564" s="963"/>
      <c r="Y564" s="963"/>
      <c r="Z564" s="963"/>
    </row>
    <row r="565" spans="1:26" ht="64">
      <c r="A565" s="815" t="s">
        <v>2490</v>
      </c>
      <c r="B565" s="471" t="s">
        <v>3054</v>
      </c>
      <c r="C565" s="475" t="s">
        <v>1484</v>
      </c>
      <c r="D565" s="696">
        <v>2</v>
      </c>
      <c r="E565" s="696" t="s">
        <v>387</v>
      </c>
      <c r="F565" s="475" t="s">
        <v>3451</v>
      </c>
      <c r="G565" s="1061"/>
      <c r="H565" s="893"/>
      <c r="I565" s="893"/>
      <c r="J565" s="893"/>
      <c r="K565" s="960"/>
      <c r="L565" s="960"/>
      <c r="M565" s="960"/>
      <c r="N565" s="963"/>
      <c r="O565" s="963"/>
      <c r="P565" s="963"/>
      <c r="Q565" s="963"/>
      <c r="R565" s="963"/>
      <c r="S565" s="963"/>
      <c r="T565" s="963"/>
      <c r="U565" s="963"/>
      <c r="V565" s="963"/>
      <c r="W565" s="963"/>
      <c r="X565" s="963"/>
      <c r="Y565" s="963"/>
      <c r="Z565" s="963"/>
    </row>
    <row r="566" spans="1:26" ht="96">
      <c r="A566" s="815"/>
      <c r="B566" s="475"/>
      <c r="C566" s="475" t="s">
        <v>2491</v>
      </c>
      <c r="D566" s="696">
        <v>2</v>
      </c>
      <c r="E566" s="696" t="s">
        <v>387</v>
      </c>
      <c r="F566" s="475" t="s">
        <v>3452</v>
      </c>
      <c r="G566" s="1061"/>
      <c r="H566" s="893"/>
      <c r="I566" s="893"/>
      <c r="J566" s="893"/>
      <c r="K566" s="960"/>
      <c r="L566" s="960"/>
      <c r="M566" s="960"/>
      <c r="N566" s="963"/>
      <c r="O566" s="963"/>
      <c r="P566" s="963"/>
      <c r="Q566" s="963"/>
      <c r="R566" s="963"/>
      <c r="S566" s="963"/>
      <c r="T566" s="963"/>
      <c r="U566" s="963"/>
      <c r="V566" s="963"/>
      <c r="W566" s="963"/>
      <c r="X566" s="963"/>
      <c r="Y566" s="963"/>
      <c r="Z566" s="963"/>
    </row>
    <row r="567" spans="1:26" ht="34.5" customHeight="1">
      <c r="A567" s="815"/>
      <c r="B567" s="475"/>
      <c r="C567" s="471" t="s">
        <v>1488</v>
      </c>
      <c r="D567" s="696">
        <v>2</v>
      </c>
      <c r="E567" s="696" t="s">
        <v>387</v>
      </c>
      <c r="F567" s="1052" t="s">
        <v>1489</v>
      </c>
      <c r="G567" s="1061"/>
      <c r="H567" s="893"/>
      <c r="I567" s="893"/>
      <c r="J567" s="893"/>
      <c r="K567" s="960"/>
      <c r="L567" s="960"/>
      <c r="M567" s="960"/>
      <c r="N567" s="963"/>
      <c r="O567" s="963"/>
      <c r="P567" s="963"/>
      <c r="Q567" s="963"/>
      <c r="R567" s="963"/>
      <c r="S567" s="963"/>
      <c r="T567" s="963"/>
      <c r="U567" s="963"/>
      <c r="V567" s="963"/>
      <c r="W567" s="963"/>
      <c r="X567" s="963"/>
      <c r="Y567" s="963"/>
      <c r="Z567" s="963"/>
    </row>
    <row r="568" spans="1:26" ht="32">
      <c r="A568" s="815"/>
      <c r="B568" s="475"/>
      <c r="C568" s="471" t="s">
        <v>1490</v>
      </c>
      <c r="D568" s="696">
        <v>2</v>
      </c>
      <c r="E568" s="696" t="s">
        <v>387</v>
      </c>
      <c r="F568" s="475" t="s">
        <v>1491</v>
      </c>
      <c r="G568" s="1061"/>
      <c r="H568" s="893"/>
      <c r="I568" s="893"/>
      <c r="J568" s="893"/>
      <c r="K568" s="960"/>
      <c r="L568" s="960"/>
      <c r="M568" s="960"/>
      <c r="N568" s="963"/>
      <c r="O568" s="963"/>
      <c r="P568" s="963"/>
      <c r="Q568" s="963"/>
      <c r="R568" s="963"/>
      <c r="S568" s="963"/>
      <c r="T568" s="963"/>
      <c r="U568" s="963"/>
      <c r="V568" s="963"/>
      <c r="W568" s="963"/>
      <c r="X568" s="963"/>
      <c r="Y568" s="963"/>
      <c r="Z568" s="963"/>
    </row>
    <row r="569" spans="1:26" ht="32">
      <c r="A569" s="815"/>
      <c r="B569" s="475"/>
      <c r="C569" s="475" t="s">
        <v>1492</v>
      </c>
      <c r="D569" s="696">
        <v>2</v>
      </c>
      <c r="E569" s="696" t="s">
        <v>387</v>
      </c>
      <c r="F569" s="475" t="s">
        <v>1493</v>
      </c>
      <c r="G569" s="1061"/>
      <c r="H569" s="893"/>
      <c r="I569" s="893"/>
      <c r="J569" s="893"/>
      <c r="K569" s="960"/>
      <c r="L569" s="960"/>
      <c r="M569" s="960"/>
      <c r="N569" s="963"/>
      <c r="O569" s="963"/>
      <c r="P569" s="963"/>
      <c r="Q569" s="963"/>
      <c r="R569" s="963"/>
      <c r="S569" s="963"/>
      <c r="T569" s="963"/>
      <c r="U569" s="963"/>
      <c r="V569" s="963"/>
      <c r="W569" s="963"/>
      <c r="X569" s="963"/>
      <c r="Y569" s="963"/>
      <c r="Z569" s="963"/>
    </row>
    <row r="570" spans="1:26" ht="16">
      <c r="A570" s="815"/>
      <c r="B570" s="475"/>
      <c r="C570" s="262" t="s">
        <v>1494</v>
      </c>
      <c r="D570" s="696">
        <v>2</v>
      </c>
      <c r="E570" s="696" t="s">
        <v>387</v>
      </c>
      <c r="F570" s="475"/>
      <c r="G570" s="1061"/>
      <c r="H570" s="893"/>
      <c r="I570" s="893"/>
      <c r="J570" s="893"/>
      <c r="K570" s="960"/>
      <c r="L570" s="960"/>
      <c r="M570" s="960"/>
      <c r="N570" s="963"/>
      <c r="O570" s="963"/>
      <c r="P570" s="963"/>
      <c r="Q570" s="963"/>
      <c r="R570" s="963"/>
      <c r="S570" s="963"/>
      <c r="T570" s="963"/>
      <c r="U570" s="963"/>
      <c r="V570" s="963"/>
      <c r="W570" s="963"/>
      <c r="X570" s="963"/>
      <c r="Y570" s="963"/>
      <c r="Z570" s="963"/>
    </row>
    <row r="571" spans="1:26" ht="48">
      <c r="A571" s="815" t="s">
        <v>2493</v>
      </c>
      <c r="B571" s="471" t="s">
        <v>3059</v>
      </c>
      <c r="C571" s="473" t="s">
        <v>1497</v>
      </c>
      <c r="D571" s="696">
        <v>2</v>
      </c>
      <c r="E571" s="846" t="s">
        <v>506</v>
      </c>
      <c r="F571" s="471" t="s">
        <v>1498</v>
      </c>
      <c r="G571" s="1061"/>
      <c r="H571" s="893"/>
      <c r="I571" s="893"/>
      <c r="J571" s="893"/>
      <c r="K571" s="960"/>
      <c r="L571" s="960"/>
      <c r="M571" s="960"/>
      <c r="N571" s="963"/>
      <c r="O571" s="963"/>
      <c r="P571" s="963"/>
      <c r="Q571" s="963"/>
      <c r="R571" s="963"/>
      <c r="S571" s="963"/>
      <c r="T571" s="963"/>
      <c r="U571" s="963"/>
      <c r="V571" s="963"/>
      <c r="W571" s="963"/>
      <c r="X571" s="963"/>
      <c r="Y571" s="963"/>
      <c r="Z571" s="963"/>
    </row>
    <row r="572" spans="1:26" ht="32">
      <c r="A572" s="815"/>
      <c r="B572" s="475"/>
      <c r="C572" s="473" t="s">
        <v>6760</v>
      </c>
      <c r="D572" s="696">
        <v>2</v>
      </c>
      <c r="E572" s="846" t="s">
        <v>506</v>
      </c>
      <c r="F572" s="471" t="s">
        <v>1500</v>
      </c>
      <c r="G572" s="1061"/>
      <c r="H572" s="893"/>
      <c r="I572" s="893"/>
      <c r="J572" s="893"/>
      <c r="K572" s="960"/>
      <c r="L572" s="960"/>
      <c r="M572" s="960"/>
      <c r="N572" s="963"/>
      <c r="O572" s="963"/>
      <c r="P572" s="963"/>
      <c r="Q572" s="963"/>
      <c r="R572" s="963"/>
      <c r="S572" s="963"/>
      <c r="T572" s="963"/>
      <c r="U572" s="963"/>
      <c r="V572" s="963"/>
      <c r="W572" s="963"/>
      <c r="X572" s="963"/>
      <c r="Y572" s="963"/>
      <c r="Z572" s="963"/>
    </row>
    <row r="573" spans="1:26" ht="16">
      <c r="A573" s="815"/>
      <c r="B573" s="475"/>
      <c r="C573" s="475" t="s">
        <v>1503</v>
      </c>
      <c r="D573" s="696">
        <v>2</v>
      </c>
      <c r="E573" s="846" t="s">
        <v>506</v>
      </c>
      <c r="F573" s="471"/>
      <c r="G573" s="1061"/>
      <c r="H573" s="893"/>
      <c r="I573" s="893"/>
      <c r="J573" s="893"/>
      <c r="K573" s="960"/>
      <c r="L573" s="960"/>
      <c r="M573" s="960"/>
      <c r="N573" s="963"/>
      <c r="O573" s="963"/>
      <c r="P573" s="963"/>
      <c r="Q573" s="963"/>
      <c r="R573" s="963"/>
      <c r="S573" s="963"/>
      <c r="T573" s="963"/>
      <c r="U573" s="963"/>
      <c r="V573" s="963"/>
      <c r="W573" s="963"/>
      <c r="X573" s="963"/>
      <c r="Y573" s="963"/>
      <c r="Z573" s="963"/>
    </row>
    <row r="574" spans="1:26" ht="19">
      <c r="A574" s="821" t="s">
        <v>266</v>
      </c>
      <c r="B574" s="1606" t="s">
        <v>164</v>
      </c>
      <c r="C574" s="1570"/>
      <c r="D574" s="1570"/>
      <c r="E574" s="1570"/>
      <c r="F574" s="1570"/>
      <c r="G574" s="1573"/>
      <c r="H574" s="816"/>
      <c r="I574" s="893">
        <f>SUM(D575:D583)</f>
        <v>16</v>
      </c>
      <c r="J574" s="893">
        <f>COUNT(D575:D583)*2</f>
        <v>16</v>
      </c>
      <c r="K574" s="960"/>
      <c r="L574" s="960"/>
      <c r="M574" s="960"/>
      <c r="N574" s="963"/>
      <c r="O574" s="963"/>
      <c r="P574" s="963"/>
      <c r="Q574" s="963"/>
      <c r="R574" s="963"/>
      <c r="S574" s="963"/>
      <c r="T574" s="963"/>
      <c r="U574" s="963"/>
      <c r="V574" s="963"/>
      <c r="W574" s="963"/>
      <c r="X574" s="963"/>
      <c r="Y574" s="963"/>
      <c r="Z574" s="963"/>
    </row>
    <row r="575" spans="1:26" ht="42.75" hidden="1" customHeight="1">
      <c r="A575" s="618" t="s">
        <v>2495</v>
      </c>
      <c r="B575" s="150" t="s">
        <v>1505</v>
      </c>
      <c r="C575" s="179"/>
      <c r="D575" s="125"/>
      <c r="E575" s="125"/>
      <c r="F575" s="125"/>
      <c r="G575" s="125"/>
      <c r="I575" s="105"/>
      <c r="J575" s="105"/>
      <c r="K575" s="106"/>
      <c r="L575" s="106"/>
      <c r="M575" s="106"/>
      <c r="N575" s="106"/>
      <c r="O575" s="106"/>
      <c r="P575" s="106"/>
      <c r="Q575" s="106"/>
      <c r="R575" s="106"/>
      <c r="S575" s="106"/>
      <c r="T575" s="106"/>
      <c r="U575" s="106"/>
      <c r="V575" s="106"/>
      <c r="W575" s="106"/>
      <c r="X575" s="106"/>
      <c r="Y575" s="106"/>
      <c r="Z575" s="106"/>
    </row>
    <row r="576" spans="1:26" ht="32">
      <c r="A576" s="815" t="s">
        <v>2499</v>
      </c>
      <c r="B576" s="471" t="s">
        <v>3066</v>
      </c>
      <c r="C576" s="471" t="s">
        <v>1509</v>
      </c>
      <c r="D576" s="696">
        <v>2</v>
      </c>
      <c r="E576" s="696" t="s">
        <v>506</v>
      </c>
      <c r="F576" s="475" t="s">
        <v>1510</v>
      </c>
      <c r="G576" s="1061"/>
      <c r="H576" s="893"/>
      <c r="I576" s="893"/>
      <c r="J576" s="893"/>
      <c r="K576" s="960"/>
      <c r="L576" s="960"/>
      <c r="M576" s="960"/>
      <c r="N576" s="963"/>
      <c r="O576" s="963"/>
      <c r="P576" s="963"/>
      <c r="Q576" s="963"/>
      <c r="R576" s="963"/>
      <c r="S576" s="963"/>
      <c r="T576" s="963"/>
      <c r="U576" s="963"/>
      <c r="V576" s="963"/>
      <c r="W576" s="963"/>
      <c r="X576" s="963"/>
      <c r="Y576" s="963"/>
      <c r="Z576" s="963"/>
    </row>
    <row r="577" spans="1:26" ht="16">
      <c r="A577" s="815"/>
      <c r="B577" s="475"/>
      <c r="C577" s="471" t="s">
        <v>1511</v>
      </c>
      <c r="D577" s="696">
        <v>2</v>
      </c>
      <c r="E577" s="696" t="s">
        <v>506</v>
      </c>
      <c r="F577" s="475" t="s">
        <v>1512</v>
      </c>
      <c r="G577" s="1061"/>
      <c r="H577" s="893"/>
      <c r="I577" s="893"/>
      <c r="J577" s="893"/>
      <c r="K577" s="960"/>
      <c r="L577" s="960"/>
      <c r="M577" s="960"/>
      <c r="N577" s="963"/>
      <c r="O577" s="963"/>
      <c r="P577" s="963"/>
      <c r="Q577" s="963"/>
      <c r="R577" s="963"/>
      <c r="S577" s="963"/>
      <c r="T577" s="963"/>
      <c r="U577" s="963"/>
      <c r="V577" s="963"/>
      <c r="W577" s="963"/>
      <c r="X577" s="963"/>
      <c r="Y577" s="963"/>
      <c r="Z577" s="963"/>
    </row>
    <row r="578" spans="1:26" ht="32">
      <c r="A578" s="815" t="s">
        <v>2500</v>
      </c>
      <c r="B578" s="471" t="s">
        <v>3069</v>
      </c>
      <c r="C578" s="471" t="s">
        <v>1515</v>
      </c>
      <c r="D578" s="696">
        <v>2</v>
      </c>
      <c r="E578" s="696" t="s">
        <v>599</v>
      </c>
      <c r="F578" s="720"/>
      <c r="G578" s="1061"/>
      <c r="H578" s="893"/>
      <c r="I578" s="893"/>
      <c r="J578" s="893"/>
      <c r="K578" s="960"/>
      <c r="L578" s="960"/>
      <c r="M578" s="960"/>
      <c r="N578" s="963"/>
      <c r="O578" s="963"/>
      <c r="P578" s="963"/>
      <c r="Q578" s="963"/>
      <c r="R578" s="963"/>
      <c r="S578" s="963"/>
      <c r="T578" s="963"/>
      <c r="U578" s="963"/>
      <c r="V578" s="963"/>
      <c r="W578" s="963"/>
      <c r="X578" s="963"/>
      <c r="Y578" s="963"/>
      <c r="Z578" s="963"/>
    </row>
    <row r="579" spans="1:26" ht="16">
      <c r="A579" s="815"/>
      <c r="B579" s="475"/>
      <c r="C579" s="471" t="s">
        <v>2501</v>
      </c>
      <c r="D579" s="696">
        <v>2</v>
      </c>
      <c r="E579" s="696" t="s">
        <v>599</v>
      </c>
      <c r="F579" s="720"/>
      <c r="G579" s="1061"/>
      <c r="H579" s="893"/>
      <c r="I579" s="893"/>
      <c r="J579" s="893"/>
      <c r="K579" s="960"/>
      <c r="L579" s="960"/>
      <c r="M579" s="960"/>
      <c r="N579" s="963"/>
      <c r="O579" s="963"/>
      <c r="P579" s="963"/>
      <c r="Q579" s="963"/>
      <c r="R579" s="963"/>
      <c r="S579" s="963"/>
      <c r="T579" s="963"/>
      <c r="U579" s="963"/>
      <c r="V579" s="963"/>
      <c r="W579" s="963"/>
      <c r="X579" s="963"/>
      <c r="Y579" s="963"/>
      <c r="Z579" s="963"/>
    </row>
    <row r="580" spans="1:26" ht="32">
      <c r="A580" s="815"/>
      <c r="B580" s="475"/>
      <c r="C580" s="471" t="s">
        <v>1517</v>
      </c>
      <c r="D580" s="696">
        <v>2</v>
      </c>
      <c r="E580" s="696" t="s">
        <v>599</v>
      </c>
      <c r="F580" s="720"/>
      <c r="G580" s="1061"/>
      <c r="H580" s="893"/>
      <c r="I580" s="893"/>
      <c r="J580" s="893"/>
      <c r="K580" s="960"/>
      <c r="L580" s="960"/>
      <c r="M580" s="960"/>
      <c r="N580" s="963"/>
      <c r="O580" s="963"/>
      <c r="P580" s="963"/>
      <c r="Q580" s="963"/>
      <c r="R580" s="963"/>
      <c r="S580" s="963"/>
      <c r="T580" s="963"/>
      <c r="U580" s="963"/>
      <c r="V580" s="963"/>
      <c r="W580" s="963"/>
      <c r="X580" s="963"/>
      <c r="Y580" s="963"/>
      <c r="Z580" s="963"/>
    </row>
    <row r="581" spans="1:26" ht="32">
      <c r="A581" s="815"/>
      <c r="B581" s="1146"/>
      <c r="C581" s="471" t="s">
        <v>1518</v>
      </c>
      <c r="D581" s="696">
        <v>2</v>
      </c>
      <c r="E581" s="696" t="s">
        <v>506</v>
      </c>
      <c r="F581" s="475" t="s">
        <v>1519</v>
      </c>
      <c r="G581" s="1061"/>
      <c r="H581" s="893"/>
      <c r="I581" s="893"/>
      <c r="J581" s="893"/>
      <c r="K581" s="960"/>
      <c r="L581" s="960"/>
      <c r="M581" s="960"/>
      <c r="N581" s="963"/>
      <c r="O581" s="963"/>
      <c r="P581" s="963"/>
      <c r="Q581" s="963"/>
      <c r="R581" s="963"/>
      <c r="S581" s="963"/>
      <c r="T581" s="963"/>
      <c r="U581" s="963"/>
      <c r="V581" s="963"/>
      <c r="W581" s="963"/>
      <c r="X581" s="963"/>
      <c r="Y581" s="963"/>
      <c r="Z581" s="963"/>
    </row>
    <row r="582" spans="1:26" ht="32">
      <c r="A582" s="815"/>
      <c r="B582" s="1146"/>
      <c r="C582" s="471" t="s">
        <v>6762</v>
      </c>
      <c r="D582" s="696">
        <v>2</v>
      </c>
      <c r="E582" s="696" t="s">
        <v>506</v>
      </c>
      <c r="F582" s="475" t="s">
        <v>1521</v>
      </c>
      <c r="G582" s="1061"/>
      <c r="H582" s="893"/>
      <c r="I582" s="893"/>
      <c r="J582" s="893"/>
      <c r="K582" s="960"/>
      <c r="L582" s="960"/>
      <c r="M582" s="960"/>
      <c r="N582" s="963"/>
      <c r="O582" s="963"/>
      <c r="P582" s="963"/>
      <c r="Q582" s="963"/>
      <c r="R582" s="963"/>
      <c r="S582" s="963"/>
      <c r="T582" s="963"/>
      <c r="U582" s="963"/>
      <c r="V582" s="963"/>
      <c r="W582" s="963"/>
      <c r="X582" s="963"/>
      <c r="Y582" s="963"/>
      <c r="Z582" s="963"/>
    </row>
    <row r="583" spans="1:26" ht="32">
      <c r="A583" s="815" t="s">
        <v>2502</v>
      </c>
      <c r="B583" s="471" t="s">
        <v>3074</v>
      </c>
      <c r="C583" s="475" t="s">
        <v>3453</v>
      </c>
      <c r="D583" s="696">
        <v>2</v>
      </c>
      <c r="E583" s="696" t="s">
        <v>506</v>
      </c>
      <c r="F583" s="720"/>
      <c r="G583" s="1061"/>
      <c r="H583" s="893"/>
      <c r="I583" s="893"/>
      <c r="J583" s="893"/>
      <c r="K583" s="960"/>
      <c r="L583" s="960"/>
      <c r="M583" s="960"/>
      <c r="N583" s="963"/>
      <c r="O583" s="963"/>
      <c r="P583" s="963"/>
      <c r="Q583" s="963"/>
      <c r="R583" s="963"/>
      <c r="S583" s="963"/>
      <c r="T583" s="963"/>
      <c r="U583" s="963"/>
      <c r="V583" s="963"/>
      <c r="W583" s="963"/>
      <c r="X583" s="963"/>
      <c r="Y583" s="963"/>
      <c r="Z583" s="963"/>
    </row>
    <row r="584" spans="1:26" ht="28.5" hidden="1" customHeight="1">
      <c r="A584" s="369" t="s">
        <v>1526</v>
      </c>
      <c r="B584" s="150" t="s">
        <v>3075</v>
      </c>
      <c r="C584" s="125"/>
      <c r="D584" s="125"/>
      <c r="E584" s="125"/>
      <c r="F584" s="125"/>
      <c r="G584" s="125"/>
      <c r="I584" s="105"/>
      <c r="J584" s="105"/>
      <c r="K584" s="106"/>
      <c r="L584" s="106"/>
      <c r="M584" s="106"/>
      <c r="N584" s="106"/>
      <c r="O584" s="106"/>
      <c r="P584" s="106"/>
      <c r="Q584" s="106"/>
      <c r="R584" s="106"/>
      <c r="S584" s="106"/>
      <c r="T584" s="106"/>
      <c r="U584" s="106"/>
      <c r="V584" s="106"/>
      <c r="W584" s="106"/>
      <c r="X584" s="106"/>
      <c r="Y584" s="106"/>
      <c r="Z584" s="106"/>
    </row>
    <row r="585" spans="1:26" ht="19">
      <c r="A585" s="821" t="s">
        <v>267</v>
      </c>
      <c r="B585" s="1606" t="s">
        <v>3076</v>
      </c>
      <c r="C585" s="1570"/>
      <c r="D585" s="1570"/>
      <c r="E585" s="1570"/>
      <c r="F585" s="1570"/>
      <c r="G585" s="1573"/>
      <c r="H585" s="816"/>
      <c r="I585" s="893">
        <f>SUM(D586:D599)</f>
        <v>28</v>
      </c>
      <c r="J585" s="893">
        <f>COUNT(D586:D599)*2</f>
        <v>28</v>
      </c>
      <c r="K585" s="960"/>
      <c r="L585" s="960"/>
      <c r="M585" s="960"/>
      <c r="N585" s="963"/>
      <c r="O585" s="963"/>
      <c r="P585" s="963"/>
      <c r="Q585" s="963"/>
      <c r="R585" s="963"/>
      <c r="S585" s="963"/>
      <c r="T585" s="963"/>
      <c r="U585" s="963"/>
      <c r="V585" s="963"/>
      <c r="W585" s="963"/>
      <c r="X585" s="963"/>
      <c r="Y585" s="963"/>
      <c r="Z585" s="963"/>
    </row>
    <row r="586" spans="1:26" ht="68">
      <c r="A586" s="815" t="s">
        <v>2503</v>
      </c>
      <c r="B586" s="467" t="s">
        <v>3077</v>
      </c>
      <c r="C586" s="475" t="s">
        <v>1530</v>
      </c>
      <c r="D586" s="696">
        <v>2</v>
      </c>
      <c r="E586" s="180" t="s">
        <v>469</v>
      </c>
      <c r="F586" s="475" t="s">
        <v>1531</v>
      </c>
      <c r="G586" s="1061"/>
      <c r="H586" s="893"/>
      <c r="I586" s="893"/>
      <c r="J586" s="893"/>
      <c r="K586" s="960"/>
      <c r="L586" s="960"/>
      <c r="M586" s="960"/>
      <c r="N586" s="963"/>
      <c r="O586" s="963"/>
      <c r="P586" s="963"/>
      <c r="Q586" s="963"/>
      <c r="R586" s="963"/>
      <c r="S586" s="963"/>
      <c r="T586" s="963"/>
      <c r="U586" s="963"/>
      <c r="V586" s="963"/>
      <c r="W586" s="963"/>
      <c r="X586" s="963"/>
      <c r="Y586" s="963"/>
      <c r="Z586" s="963"/>
    </row>
    <row r="587" spans="1:26" ht="32">
      <c r="A587" s="815"/>
      <c r="B587" s="538"/>
      <c r="C587" s="475" t="s">
        <v>1532</v>
      </c>
      <c r="D587" s="696">
        <v>2</v>
      </c>
      <c r="E587" s="180" t="s">
        <v>469</v>
      </c>
      <c r="F587" s="471"/>
      <c r="G587" s="1061"/>
      <c r="H587" s="893"/>
      <c r="I587" s="893"/>
      <c r="J587" s="893"/>
      <c r="K587" s="960"/>
      <c r="L587" s="960"/>
      <c r="M587" s="960"/>
      <c r="N587" s="963"/>
      <c r="O587" s="963"/>
      <c r="P587" s="963"/>
      <c r="Q587" s="963"/>
      <c r="R587" s="963"/>
      <c r="S587" s="963"/>
      <c r="T587" s="963"/>
      <c r="U587" s="963"/>
      <c r="V587" s="963"/>
      <c r="W587" s="963"/>
      <c r="X587" s="963"/>
      <c r="Y587" s="963"/>
      <c r="Z587" s="963"/>
    </row>
    <row r="588" spans="1:26" ht="64">
      <c r="A588" s="815"/>
      <c r="B588" s="538"/>
      <c r="C588" s="475" t="s">
        <v>1533</v>
      </c>
      <c r="D588" s="696">
        <v>2</v>
      </c>
      <c r="E588" s="180" t="s">
        <v>506</v>
      </c>
      <c r="F588" s="475" t="s">
        <v>1534</v>
      </c>
      <c r="G588" s="1061"/>
      <c r="H588" s="893"/>
      <c r="I588" s="893"/>
      <c r="J588" s="893"/>
      <c r="K588" s="960"/>
      <c r="L588" s="960"/>
      <c r="M588" s="960"/>
      <c r="N588" s="963"/>
      <c r="O588" s="963"/>
      <c r="P588" s="963"/>
      <c r="Q588" s="963"/>
      <c r="R588" s="963"/>
      <c r="S588" s="963"/>
      <c r="T588" s="963"/>
      <c r="U588" s="963"/>
      <c r="V588" s="963"/>
      <c r="W588" s="963"/>
      <c r="X588" s="963"/>
      <c r="Y588" s="963"/>
      <c r="Z588" s="963"/>
    </row>
    <row r="589" spans="1:26" ht="64">
      <c r="A589" s="815"/>
      <c r="B589" s="538"/>
      <c r="C589" s="475" t="s">
        <v>1535</v>
      </c>
      <c r="D589" s="696">
        <v>2</v>
      </c>
      <c r="E589" s="180" t="s">
        <v>469</v>
      </c>
      <c r="F589" s="475" t="s">
        <v>2505</v>
      </c>
      <c r="G589" s="1061"/>
      <c r="H589" s="893"/>
      <c r="I589" s="893"/>
      <c r="J589" s="893"/>
      <c r="K589" s="960"/>
      <c r="L589" s="960"/>
      <c r="M589" s="960"/>
      <c r="N589" s="963"/>
      <c r="O589" s="963"/>
      <c r="P589" s="963"/>
      <c r="Q589" s="963"/>
      <c r="R589" s="963"/>
      <c r="S589" s="963"/>
      <c r="T589" s="963"/>
      <c r="U589" s="963"/>
      <c r="V589" s="963"/>
      <c r="W589" s="963"/>
      <c r="X589" s="963"/>
      <c r="Y589" s="963"/>
      <c r="Z589" s="963"/>
    </row>
    <row r="590" spans="1:26" ht="32">
      <c r="A590" s="815"/>
      <c r="B590" s="538"/>
      <c r="C590" s="475" t="s">
        <v>1537</v>
      </c>
      <c r="D590" s="696">
        <v>2</v>
      </c>
      <c r="E590" s="180" t="s">
        <v>469</v>
      </c>
      <c r="F590" s="475" t="s">
        <v>1538</v>
      </c>
      <c r="G590" s="1061"/>
      <c r="H590" s="893"/>
      <c r="I590" s="893"/>
      <c r="J590" s="893"/>
      <c r="K590" s="960"/>
      <c r="L590" s="960"/>
      <c r="M590" s="960"/>
      <c r="N590" s="963"/>
      <c r="O590" s="963"/>
      <c r="P590" s="963"/>
      <c r="Q590" s="963"/>
      <c r="R590" s="963"/>
      <c r="S590" s="963"/>
      <c r="T590" s="963"/>
      <c r="U590" s="963"/>
      <c r="V590" s="963"/>
      <c r="W590" s="963"/>
      <c r="X590" s="963"/>
      <c r="Y590" s="963"/>
      <c r="Z590" s="963"/>
    </row>
    <row r="591" spans="1:26" ht="16">
      <c r="A591" s="815"/>
      <c r="B591" s="538"/>
      <c r="C591" s="471" t="s">
        <v>1539</v>
      </c>
      <c r="D591" s="696">
        <v>2</v>
      </c>
      <c r="E591" s="180"/>
      <c r="F591" s="471"/>
      <c r="G591" s="1061"/>
      <c r="H591" s="893"/>
      <c r="I591" s="893"/>
      <c r="J591" s="893"/>
      <c r="K591" s="960"/>
      <c r="L591" s="960"/>
      <c r="M591" s="960"/>
      <c r="N591" s="963"/>
      <c r="O591" s="963"/>
      <c r="P591" s="963"/>
      <c r="Q591" s="963"/>
      <c r="R591" s="963"/>
      <c r="S591" s="963"/>
      <c r="T591" s="963"/>
      <c r="U591" s="963"/>
      <c r="V591" s="963"/>
      <c r="W591" s="963"/>
      <c r="X591" s="963"/>
      <c r="Y591" s="963"/>
      <c r="Z591" s="963"/>
    </row>
    <row r="592" spans="1:26" ht="34">
      <c r="A592" s="815" t="s">
        <v>2506</v>
      </c>
      <c r="B592" s="467" t="s">
        <v>3079</v>
      </c>
      <c r="C592" s="471" t="s">
        <v>1542</v>
      </c>
      <c r="D592" s="696">
        <v>2</v>
      </c>
      <c r="E592" s="696" t="s">
        <v>469</v>
      </c>
      <c r="F592" s="475" t="s">
        <v>3454</v>
      </c>
      <c r="G592" s="1061"/>
      <c r="H592" s="893"/>
      <c r="I592" s="893"/>
      <c r="J592" s="893"/>
      <c r="K592" s="960"/>
      <c r="L592" s="960"/>
      <c r="M592" s="960"/>
      <c r="N592" s="963"/>
      <c r="O592" s="963"/>
      <c r="P592" s="963"/>
      <c r="Q592" s="963"/>
      <c r="R592" s="963"/>
      <c r="S592" s="963"/>
      <c r="T592" s="963"/>
      <c r="U592" s="963"/>
      <c r="V592" s="963"/>
      <c r="W592" s="963"/>
      <c r="X592" s="963"/>
      <c r="Y592" s="963"/>
      <c r="Z592" s="963"/>
    </row>
    <row r="593" spans="1:26" ht="96">
      <c r="A593" s="815"/>
      <c r="B593" s="538"/>
      <c r="C593" s="471" t="s">
        <v>1544</v>
      </c>
      <c r="D593" s="696">
        <v>2</v>
      </c>
      <c r="E593" s="696" t="s">
        <v>469</v>
      </c>
      <c r="F593" s="475" t="s">
        <v>1545</v>
      </c>
      <c r="G593" s="1061"/>
      <c r="H593" s="893"/>
      <c r="I593" s="893"/>
      <c r="J593" s="893"/>
      <c r="K593" s="960"/>
      <c r="L593" s="960"/>
      <c r="M593" s="960"/>
      <c r="N593" s="963"/>
      <c r="O593" s="963"/>
      <c r="P593" s="963"/>
      <c r="Q593" s="963"/>
      <c r="R593" s="963"/>
      <c r="S593" s="963"/>
      <c r="T593" s="963"/>
      <c r="U593" s="963"/>
      <c r="V593" s="963"/>
      <c r="W593" s="963"/>
      <c r="X593" s="963"/>
      <c r="Y593" s="963"/>
      <c r="Z593" s="963"/>
    </row>
    <row r="594" spans="1:26" ht="32">
      <c r="A594" s="815"/>
      <c r="B594" s="538"/>
      <c r="C594" s="471" t="s">
        <v>1546</v>
      </c>
      <c r="D594" s="696">
        <v>2</v>
      </c>
      <c r="E594" s="696" t="s">
        <v>387</v>
      </c>
      <c r="F594" s="475" t="s">
        <v>1547</v>
      </c>
      <c r="G594" s="1061"/>
      <c r="H594" s="893"/>
      <c r="I594" s="893"/>
      <c r="J594" s="893"/>
      <c r="K594" s="960"/>
      <c r="L594" s="960"/>
      <c r="M594" s="960"/>
      <c r="N594" s="963"/>
      <c r="O594" s="963"/>
      <c r="P594" s="963"/>
      <c r="Q594" s="963"/>
      <c r="R594" s="963"/>
      <c r="S594" s="963"/>
      <c r="T594" s="963"/>
      <c r="U594" s="963"/>
      <c r="V594" s="963"/>
      <c r="W594" s="963"/>
      <c r="X594" s="963"/>
      <c r="Y594" s="963"/>
      <c r="Z594" s="963"/>
    </row>
    <row r="595" spans="1:26" ht="32">
      <c r="A595" s="815"/>
      <c r="B595" s="538"/>
      <c r="C595" s="471" t="s">
        <v>1548</v>
      </c>
      <c r="D595" s="696">
        <v>2</v>
      </c>
      <c r="E595" s="696" t="s">
        <v>549</v>
      </c>
      <c r="F595" s="475" t="s">
        <v>1549</v>
      </c>
      <c r="G595" s="1061"/>
      <c r="H595" s="893"/>
      <c r="I595" s="893"/>
      <c r="J595" s="893"/>
      <c r="K595" s="960"/>
      <c r="L595" s="960"/>
      <c r="M595" s="960"/>
      <c r="N595" s="963"/>
      <c r="O595" s="963"/>
      <c r="P595" s="963"/>
      <c r="Q595" s="963"/>
      <c r="R595" s="963"/>
      <c r="S595" s="963"/>
      <c r="T595" s="963"/>
      <c r="U595" s="963"/>
      <c r="V595" s="963"/>
      <c r="W595" s="963"/>
      <c r="X595" s="963"/>
      <c r="Y595" s="963"/>
      <c r="Z595" s="963"/>
    </row>
    <row r="596" spans="1:26" ht="48">
      <c r="A596" s="815"/>
      <c r="B596" s="538"/>
      <c r="C596" s="471" t="s">
        <v>1550</v>
      </c>
      <c r="D596" s="696">
        <v>2</v>
      </c>
      <c r="E596" s="696" t="s">
        <v>469</v>
      </c>
      <c r="F596" s="471" t="s">
        <v>1551</v>
      </c>
      <c r="G596" s="1061"/>
      <c r="H596" s="893"/>
      <c r="I596" s="893"/>
      <c r="J596" s="893"/>
      <c r="K596" s="960"/>
      <c r="L596" s="960"/>
      <c r="M596" s="960"/>
      <c r="N596" s="963"/>
      <c r="O596" s="963"/>
      <c r="P596" s="963"/>
      <c r="Q596" s="963"/>
      <c r="R596" s="963"/>
      <c r="S596" s="963"/>
      <c r="T596" s="963"/>
      <c r="U596" s="963"/>
      <c r="V596" s="963"/>
      <c r="W596" s="963"/>
      <c r="X596" s="963"/>
      <c r="Y596" s="963"/>
      <c r="Z596" s="963"/>
    </row>
    <row r="597" spans="1:26" ht="34">
      <c r="A597" s="815" t="s">
        <v>2507</v>
      </c>
      <c r="B597" s="467" t="s">
        <v>3085</v>
      </c>
      <c r="C597" s="986" t="s">
        <v>1554</v>
      </c>
      <c r="D597" s="696">
        <v>2</v>
      </c>
      <c r="E597" s="182" t="s">
        <v>387</v>
      </c>
      <c r="F597" s="720"/>
      <c r="G597" s="1061"/>
      <c r="H597" s="893"/>
      <c r="I597" s="893"/>
      <c r="J597" s="893"/>
      <c r="K597" s="960"/>
      <c r="L597" s="960"/>
      <c r="M597" s="960"/>
      <c r="N597" s="963"/>
      <c r="O597" s="963"/>
      <c r="P597" s="963"/>
      <c r="Q597" s="963"/>
      <c r="R597" s="963"/>
      <c r="S597" s="963"/>
      <c r="T597" s="963"/>
      <c r="U597" s="963"/>
      <c r="V597" s="963"/>
      <c r="W597" s="963"/>
      <c r="X597" s="963"/>
      <c r="Y597" s="963"/>
      <c r="Z597" s="963"/>
    </row>
    <row r="598" spans="1:26" ht="32">
      <c r="A598" s="1233"/>
      <c r="B598" s="1052"/>
      <c r="C598" s="983" t="s">
        <v>1556</v>
      </c>
      <c r="D598" s="696">
        <v>2</v>
      </c>
      <c r="E598" s="180" t="s">
        <v>387</v>
      </c>
      <c r="F598" s="720"/>
      <c r="G598" s="1061"/>
      <c r="H598" s="893"/>
      <c r="I598" s="893"/>
      <c r="J598" s="893"/>
      <c r="K598" s="960"/>
      <c r="L598" s="960"/>
      <c r="M598" s="960"/>
      <c r="N598" s="963"/>
      <c r="O598" s="963"/>
      <c r="P598" s="963"/>
      <c r="Q598" s="963"/>
      <c r="R598" s="963"/>
      <c r="S598" s="963"/>
      <c r="T598" s="963"/>
      <c r="U598" s="963"/>
      <c r="V598" s="963"/>
      <c r="W598" s="963"/>
      <c r="X598" s="963"/>
      <c r="Y598" s="963"/>
      <c r="Z598" s="963"/>
    </row>
    <row r="599" spans="1:26" ht="272">
      <c r="A599" s="1233"/>
      <c r="B599" s="1056"/>
      <c r="C599" s="1228" t="s">
        <v>1557</v>
      </c>
      <c r="D599" s="696">
        <v>2</v>
      </c>
      <c r="E599" s="180" t="s">
        <v>599</v>
      </c>
      <c r="F599" s="475" t="s">
        <v>3455</v>
      </c>
      <c r="G599" s="1061"/>
      <c r="H599" s="893"/>
      <c r="I599" s="893"/>
      <c r="J599" s="893"/>
      <c r="K599" s="960"/>
      <c r="L599" s="960"/>
      <c r="M599" s="960"/>
      <c r="N599" s="963"/>
      <c r="O599" s="963"/>
      <c r="P599" s="963"/>
      <c r="Q599" s="963"/>
      <c r="R599" s="963"/>
      <c r="S599" s="963"/>
      <c r="T599" s="963"/>
      <c r="U599" s="963"/>
      <c r="V599" s="963"/>
      <c r="W599" s="963"/>
      <c r="X599" s="963"/>
      <c r="Y599" s="963"/>
      <c r="Z599" s="963"/>
    </row>
    <row r="600" spans="1:26" ht="21">
      <c r="A600" s="1212"/>
      <c r="B600" s="1779" t="s">
        <v>2509</v>
      </c>
      <c r="C600" s="1570"/>
      <c r="D600" s="1570"/>
      <c r="E600" s="1570"/>
      <c r="F600" s="1570"/>
      <c r="G600" s="1571"/>
      <c r="H600" s="1038"/>
      <c r="I600" s="893">
        <f t="shared" ref="I600:J600" si="7">I601+I604+I608+I616+I633+I637+I645+I656+I667</f>
        <v>106</v>
      </c>
      <c r="J600" s="893">
        <f t="shared" si="7"/>
        <v>106</v>
      </c>
      <c r="K600" s="960"/>
      <c r="L600" s="960"/>
      <c r="M600" s="960"/>
      <c r="N600" s="963"/>
      <c r="O600" s="963"/>
      <c r="P600" s="963"/>
      <c r="Q600" s="963"/>
      <c r="R600" s="963"/>
      <c r="S600" s="963"/>
      <c r="T600" s="963"/>
      <c r="U600" s="963"/>
      <c r="V600" s="963"/>
      <c r="W600" s="963"/>
      <c r="X600" s="963"/>
      <c r="Y600" s="963"/>
      <c r="Z600" s="963"/>
    </row>
    <row r="601" spans="1:26" ht="19">
      <c r="A601" s="821" t="s">
        <v>168</v>
      </c>
      <c r="B601" s="1606" t="s">
        <v>3456</v>
      </c>
      <c r="C601" s="1570"/>
      <c r="D601" s="1570"/>
      <c r="E601" s="1570"/>
      <c r="F601" s="1570"/>
      <c r="G601" s="1573"/>
      <c r="H601" s="816"/>
      <c r="I601" s="893">
        <f>SUM(D602:D603)</f>
        <v>2</v>
      </c>
      <c r="J601" s="893">
        <f>COUNT(D602:D603)*2</f>
        <v>2</v>
      </c>
      <c r="K601" s="960"/>
      <c r="L601" s="960"/>
      <c r="M601" s="960"/>
      <c r="N601" s="963"/>
      <c r="O601" s="963"/>
      <c r="P601" s="963"/>
      <c r="Q601" s="963"/>
      <c r="R601" s="963"/>
      <c r="S601" s="963"/>
      <c r="T601" s="963"/>
      <c r="U601" s="963"/>
      <c r="V601" s="963"/>
      <c r="W601" s="963"/>
      <c r="X601" s="963"/>
      <c r="Y601" s="963"/>
      <c r="Z601" s="963"/>
    </row>
    <row r="602" spans="1:26" ht="32">
      <c r="A602" s="1233" t="s">
        <v>1560</v>
      </c>
      <c r="B602" s="899" t="s">
        <v>3457</v>
      </c>
      <c r="C602" s="769" t="s">
        <v>6922</v>
      </c>
      <c r="D602" s="696">
        <v>2</v>
      </c>
      <c r="E602" s="1071" t="s">
        <v>599</v>
      </c>
      <c r="F602" s="1199" t="s">
        <v>5918</v>
      </c>
      <c r="G602" s="1061"/>
      <c r="H602" s="893"/>
      <c r="I602" s="893"/>
      <c r="J602" s="893"/>
      <c r="K602" s="960"/>
      <c r="L602" s="960"/>
      <c r="M602" s="960"/>
      <c r="N602" s="963"/>
      <c r="O602" s="963"/>
      <c r="P602" s="963"/>
      <c r="Q602" s="963"/>
      <c r="R602" s="963"/>
      <c r="S602" s="963"/>
      <c r="T602" s="963"/>
      <c r="U602" s="963"/>
      <c r="V602" s="963"/>
      <c r="W602" s="963"/>
      <c r="X602" s="963"/>
      <c r="Y602" s="963"/>
      <c r="Z602" s="963"/>
    </row>
    <row r="603" spans="1:26" ht="68.25" hidden="1" customHeight="1">
      <c r="A603" s="348" t="s">
        <v>1564</v>
      </c>
      <c r="B603" s="150" t="s">
        <v>1565</v>
      </c>
      <c r="C603" s="141"/>
      <c r="D603" s="141"/>
      <c r="E603" s="141"/>
      <c r="F603" s="141"/>
      <c r="G603" s="141"/>
      <c r="H603" s="106"/>
      <c r="I603" s="105"/>
      <c r="J603" s="105"/>
      <c r="K603" s="106"/>
      <c r="L603" s="106"/>
      <c r="M603" s="106"/>
      <c r="N603" s="106"/>
      <c r="O603" s="106"/>
      <c r="P603" s="106"/>
      <c r="Q603" s="106"/>
      <c r="R603" s="106"/>
      <c r="S603" s="106"/>
      <c r="T603" s="106"/>
      <c r="U603" s="106"/>
      <c r="V603" s="106"/>
      <c r="W603" s="106"/>
      <c r="X603" s="106"/>
      <c r="Y603" s="106"/>
      <c r="Z603" s="106"/>
    </row>
    <row r="604" spans="1:26" ht="19">
      <c r="A604" s="821" t="s">
        <v>170</v>
      </c>
      <c r="B604" s="1606" t="s">
        <v>3089</v>
      </c>
      <c r="C604" s="1570"/>
      <c r="D604" s="1570"/>
      <c r="E604" s="1570"/>
      <c r="F604" s="1570"/>
      <c r="G604" s="1573"/>
      <c r="H604" s="816"/>
      <c r="I604" s="893">
        <f>SUM(D605:D607)</f>
        <v>2</v>
      </c>
      <c r="J604" s="893">
        <f>COUNT(D605:D607)*2</f>
        <v>2</v>
      </c>
      <c r="K604" s="960"/>
      <c r="L604" s="960"/>
      <c r="M604" s="960"/>
      <c r="N604" s="963"/>
      <c r="O604" s="963"/>
      <c r="P604" s="963"/>
      <c r="Q604" s="963"/>
      <c r="R604" s="963"/>
      <c r="S604" s="963"/>
      <c r="T604" s="963"/>
      <c r="U604" s="963"/>
      <c r="V604" s="963"/>
      <c r="W604" s="963"/>
      <c r="X604" s="963"/>
      <c r="Y604" s="963"/>
      <c r="Z604" s="963"/>
    </row>
    <row r="605" spans="1:26" ht="34">
      <c r="A605" s="821" t="s">
        <v>1566</v>
      </c>
      <c r="B605" s="467" t="s">
        <v>3090</v>
      </c>
      <c r="C605" s="475" t="s">
        <v>6923</v>
      </c>
      <c r="D605" s="696">
        <v>2</v>
      </c>
      <c r="E605" s="696" t="s">
        <v>877</v>
      </c>
      <c r="F605" s="1052"/>
      <c r="G605" s="1061"/>
      <c r="H605" s="893"/>
      <c r="I605" s="893"/>
      <c r="J605" s="893"/>
      <c r="K605" s="960"/>
      <c r="L605" s="960"/>
      <c r="M605" s="960"/>
      <c r="N605" s="963"/>
      <c r="O605" s="963"/>
      <c r="P605" s="963"/>
      <c r="Q605" s="963"/>
      <c r="R605" s="963"/>
      <c r="S605" s="963"/>
      <c r="T605" s="963"/>
      <c r="U605" s="963"/>
      <c r="V605" s="963"/>
      <c r="W605" s="963"/>
      <c r="X605" s="963"/>
      <c r="Y605" s="963"/>
      <c r="Z605" s="963"/>
    </row>
    <row r="606" spans="1:26" ht="48" hidden="1" customHeight="1">
      <c r="A606" s="348" t="s">
        <v>1568</v>
      </c>
      <c r="B606" s="122" t="s">
        <v>3092</v>
      </c>
      <c r="C606" s="141"/>
      <c r="D606" s="141"/>
      <c r="E606" s="141"/>
      <c r="F606" s="141"/>
      <c r="G606" s="141"/>
      <c r="H606" s="106"/>
      <c r="I606" s="105"/>
      <c r="J606" s="105"/>
      <c r="K606" s="106"/>
      <c r="L606" s="106"/>
      <c r="M606" s="106"/>
      <c r="N606" s="106"/>
      <c r="O606" s="106"/>
      <c r="P606" s="106"/>
      <c r="Q606" s="106"/>
      <c r="R606" s="106"/>
      <c r="S606" s="106"/>
      <c r="T606" s="106"/>
      <c r="U606" s="106"/>
      <c r="V606" s="106"/>
      <c r="W606" s="106"/>
      <c r="X606" s="106"/>
      <c r="Y606" s="106"/>
      <c r="Z606" s="106"/>
    </row>
    <row r="607" spans="1:26" ht="72" hidden="1" customHeight="1">
      <c r="A607" s="348" t="s">
        <v>1570</v>
      </c>
      <c r="B607" s="122" t="s">
        <v>3094</v>
      </c>
      <c r="C607" s="141"/>
      <c r="D607" s="141"/>
      <c r="E607" s="141"/>
      <c r="F607" s="141"/>
      <c r="G607" s="141"/>
      <c r="H607" s="106"/>
      <c r="I607" s="105"/>
      <c r="J607" s="105"/>
      <c r="K607" s="106"/>
      <c r="L607" s="106"/>
      <c r="M607" s="106"/>
      <c r="N607" s="106"/>
      <c r="O607" s="106"/>
      <c r="P607" s="106"/>
      <c r="Q607" s="106"/>
      <c r="R607" s="106"/>
      <c r="S607" s="106"/>
      <c r="T607" s="106"/>
      <c r="U607" s="106"/>
      <c r="V607" s="106"/>
      <c r="W607" s="106"/>
      <c r="X607" s="106"/>
      <c r="Y607" s="106"/>
      <c r="Z607" s="106"/>
    </row>
    <row r="608" spans="1:26" ht="19">
      <c r="A608" s="821" t="s">
        <v>268</v>
      </c>
      <c r="B608" s="1606" t="s">
        <v>3096</v>
      </c>
      <c r="C608" s="1570"/>
      <c r="D608" s="1570"/>
      <c r="E608" s="1570"/>
      <c r="F608" s="1570"/>
      <c r="G608" s="1573"/>
      <c r="H608" s="816"/>
      <c r="I608" s="893">
        <f>SUM(D609:D615)</f>
        <v>14</v>
      </c>
      <c r="J608" s="893">
        <f>COUNT(D609:D615)*2</f>
        <v>14</v>
      </c>
      <c r="K608" s="960"/>
      <c r="L608" s="960"/>
      <c r="M608" s="960"/>
      <c r="N608" s="963"/>
      <c r="O608" s="963"/>
      <c r="P608" s="963"/>
      <c r="Q608" s="963"/>
      <c r="R608" s="963"/>
      <c r="S608" s="963"/>
      <c r="T608" s="963"/>
      <c r="U608" s="963"/>
      <c r="V608" s="963"/>
      <c r="W608" s="963"/>
      <c r="X608" s="963"/>
      <c r="Y608" s="963"/>
      <c r="Z608" s="963"/>
    </row>
    <row r="609" spans="1:26" ht="48">
      <c r="A609" s="821" t="s">
        <v>1573</v>
      </c>
      <c r="B609" s="161" t="s">
        <v>3097</v>
      </c>
      <c r="C609" s="769" t="s">
        <v>6514</v>
      </c>
      <c r="D609" s="696">
        <v>2</v>
      </c>
      <c r="E609" s="736" t="s">
        <v>599</v>
      </c>
      <c r="F609" s="735" t="s">
        <v>5919</v>
      </c>
      <c r="G609" s="1061"/>
      <c r="H609" s="893"/>
      <c r="I609" s="893"/>
      <c r="J609" s="893"/>
      <c r="K609" s="960"/>
      <c r="L609" s="960"/>
      <c r="M609" s="960"/>
      <c r="N609" s="963"/>
      <c r="O609" s="963"/>
      <c r="P609" s="963"/>
      <c r="Q609" s="963"/>
      <c r="R609" s="963"/>
      <c r="S609" s="963"/>
      <c r="T609" s="963"/>
      <c r="U609" s="963"/>
      <c r="V609" s="963"/>
      <c r="W609" s="963"/>
      <c r="X609" s="963"/>
      <c r="Y609" s="963"/>
      <c r="Z609" s="963"/>
    </row>
    <row r="610" spans="1:26" ht="34">
      <c r="A610" s="821" t="s">
        <v>1578</v>
      </c>
      <c r="B610" s="467" t="s">
        <v>3100</v>
      </c>
      <c r="C610" s="1052"/>
      <c r="D610" s="696">
        <v>2</v>
      </c>
      <c r="E610" s="696"/>
      <c r="F610" s="1052"/>
      <c r="G610" s="1061"/>
      <c r="H610" s="893"/>
      <c r="I610" s="893"/>
      <c r="J610" s="893"/>
      <c r="K610" s="960"/>
      <c r="L610" s="960"/>
      <c r="M610" s="960"/>
      <c r="N610" s="963"/>
      <c r="O610" s="963"/>
      <c r="P610" s="963"/>
      <c r="Q610" s="963"/>
      <c r="R610" s="963"/>
      <c r="S610" s="963"/>
      <c r="T610" s="963"/>
      <c r="U610" s="963"/>
      <c r="V610" s="963"/>
      <c r="W610" s="963"/>
      <c r="X610" s="963"/>
      <c r="Y610" s="963"/>
      <c r="Z610" s="963"/>
    </row>
    <row r="611" spans="1:26" ht="34">
      <c r="A611" s="821" t="s">
        <v>1581</v>
      </c>
      <c r="B611" s="161" t="s">
        <v>6924</v>
      </c>
      <c r="C611" s="735" t="s">
        <v>1583</v>
      </c>
      <c r="D611" s="696">
        <v>2</v>
      </c>
      <c r="E611" s="736" t="s">
        <v>611</v>
      </c>
      <c r="F611" s="735" t="s">
        <v>5920</v>
      </c>
      <c r="G611" s="1061"/>
      <c r="H611" s="893"/>
      <c r="I611" s="893"/>
      <c r="J611" s="893"/>
      <c r="K611" s="960"/>
      <c r="L611" s="960"/>
      <c r="M611" s="960"/>
      <c r="N611" s="963"/>
      <c r="O611" s="963"/>
      <c r="P611" s="963"/>
      <c r="Q611" s="963"/>
      <c r="R611" s="963"/>
      <c r="S611" s="963"/>
      <c r="T611" s="963"/>
      <c r="U611" s="963"/>
      <c r="V611" s="963"/>
      <c r="W611" s="963"/>
      <c r="X611" s="963"/>
      <c r="Y611" s="963"/>
      <c r="Z611" s="963"/>
    </row>
    <row r="612" spans="1:26" ht="32">
      <c r="A612" s="815"/>
      <c r="B612" s="1049"/>
      <c r="C612" s="475" t="s">
        <v>1585</v>
      </c>
      <c r="D612" s="696">
        <v>2</v>
      </c>
      <c r="E612" s="696" t="s">
        <v>599</v>
      </c>
      <c r="F612" s="475" t="s">
        <v>1586</v>
      </c>
      <c r="G612" s="1191"/>
      <c r="H612" s="893"/>
      <c r="I612" s="893"/>
      <c r="J612" s="893"/>
      <c r="K612" s="960"/>
      <c r="L612" s="960"/>
      <c r="M612" s="960"/>
      <c r="N612" s="963"/>
      <c r="O612" s="963"/>
      <c r="P612" s="963"/>
      <c r="Q612" s="963"/>
      <c r="R612" s="963"/>
      <c r="S612" s="963"/>
      <c r="T612" s="963"/>
      <c r="U612" s="963"/>
      <c r="V612" s="963"/>
      <c r="W612" s="963"/>
      <c r="X612" s="963"/>
      <c r="Y612" s="963"/>
      <c r="Z612" s="963"/>
    </row>
    <row r="613" spans="1:26" ht="48">
      <c r="A613" s="815"/>
      <c r="B613" s="1049"/>
      <c r="C613" s="538" t="s">
        <v>1587</v>
      </c>
      <c r="D613" s="696">
        <v>2</v>
      </c>
      <c r="E613" s="696" t="s">
        <v>877</v>
      </c>
      <c r="F613" s="475" t="s">
        <v>1588</v>
      </c>
      <c r="G613" s="1191"/>
      <c r="H613" s="893"/>
      <c r="I613" s="893"/>
      <c r="J613" s="893"/>
      <c r="K613" s="960"/>
      <c r="L613" s="960"/>
      <c r="M613" s="960"/>
      <c r="N613" s="963"/>
      <c r="O613" s="963"/>
      <c r="P613" s="963"/>
      <c r="Q613" s="963"/>
      <c r="R613" s="963"/>
      <c r="S613" s="963"/>
      <c r="T613" s="963"/>
      <c r="U613" s="963"/>
      <c r="V613" s="963"/>
      <c r="W613" s="963"/>
      <c r="X613" s="963"/>
      <c r="Y613" s="963"/>
      <c r="Z613" s="963"/>
    </row>
    <row r="614" spans="1:26" ht="34">
      <c r="A614" s="1084" t="s">
        <v>1589</v>
      </c>
      <c r="B614" s="467" t="s">
        <v>1590</v>
      </c>
      <c r="C614" s="475" t="s">
        <v>1591</v>
      </c>
      <c r="D614" s="696">
        <v>2</v>
      </c>
      <c r="E614" s="696" t="s">
        <v>877</v>
      </c>
      <c r="F614" s="475" t="s">
        <v>1592</v>
      </c>
      <c r="G614" s="1191"/>
      <c r="H614" s="893"/>
      <c r="I614" s="893"/>
      <c r="J614" s="893"/>
      <c r="K614" s="960"/>
      <c r="L614" s="960"/>
      <c r="M614" s="960"/>
      <c r="N614" s="963"/>
      <c r="O614" s="963"/>
      <c r="P614" s="963"/>
      <c r="Q614" s="963"/>
      <c r="R614" s="963"/>
      <c r="S614" s="963"/>
      <c r="T614" s="963"/>
      <c r="U614" s="963"/>
      <c r="V614" s="963"/>
      <c r="W614" s="963"/>
      <c r="X614" s="963"/>
      <c r="Y614" s="963"/>
      <c r="Z614" s="963"/>
    </row>
    <row r="615" spans="1:26" ht="48">
      <c r="A615" s="1084" t="s">
        <v>1593</v>
      </c>
      <c r="B615" s="467" t="s">
        <v>1594</v>
      </c>
      <c r="C615" s="475" t="s">
        <v>1595</v>
      </c>
      <c r="D615" s="696">
        <v>2</v>
      </c>
      <c r="E615" s="696" t="s">
        <v>599</v>
      </c>
      <c r="F615" s="475" t="s">
        <v>1596</v>
      </c>
      <c r="G615" s="1191"/>
      <c r="H615" s="893"/>
      <c r="I615" s="893"/>
      <c r="J615" s="893"/>
      <c r="K615" s="960"/>
      <c r="L615" s="960"/>
      <c r="M615" s="960"/>
      <c r="N615" s="963"/>
      <c r="O615" s="963"/>
      <c r="P615" s="963"/>
      <c r="Q615" s="963"/>
      <c r="R615" s="963"/>
      <c r="S615" s="963"/>
      <c r="T615" s="963"/>
      <c r="U615" s="963"/>
      <c r="V615" s="963"/>
      <c r="W615" s="963"/>
      <c r="X615" s="963"/>
      <c r="Y615" s="963"/>
      <c r="Z615" s="963"/>
    </row>
    <row r="616" spans="1:26" ht="19">
      <c r="A616" s="821" t="s">
        <v>269</v>
      </c>
      <c r="B616" s="1606" t="s">
        <v>3103</v>
      </c>
      <c r="C616" s="1570"/>
      <c r="D616" s="1570"/>
      <c r="E616" s="1570"/>
      <c r="F616" s="1570"/>
      <c r="G616" s="1573"/>
      <c r="H616" s="816"/>
      <c r="I616" s="893">
        <f>SUM(D617:D631)</f>
        <v>30</v>
      </c>
      <c r="J616" s="893">
        <f>COUNT(D617:D631)*2</f>
        <v>30</v>
      </c>
      <c r="K616" s="960"/>
      <c r="L616" s="960"/>
      <c r="M616" s="960"/>
      <c r="N616" s="963"/>
      <c r="O616" s="963"/>
      <c r="P616" s="963"/>
      <c r="Q616" s="963"/>
      <c r="R616" s="963"/>
      <c r="S616" s="963"/>
      <c r="T616" s="963"/>
      <c r="U616" s="963"/>
      <c r="V616" s="963"/>
      <c r="W616" s="963"/>
      <c r="X616" s="963"/>
      <c r="Y616" s="963"/>
      <c r="Z616" s="963"/>
    </row>
    <row r="617" spans="1:26" ht="34">
      <c r="A617" s="815" t="s">
        <v>2516</v>
      </c>
      <c r="B617" s="467" t="s">
        <v>1598</v>
      </c>
      <c r="C617" s="986" t="s">
        <v>1599</v>
      </c>
      <c r="D617" s="696">
        <v>2</v>
      </c>
      <c r="E617" s="696" t="s">
        <v>877</v>
      </c>
      <c r="F617" s="1052"/>
      <c r="G617" s="1061"/>
      <c r="H617" s="893"/>
      <c r="I617" s="893"/>
      <c r="J617" s="893"/>
      <c r="K617" s="960"/>
      <c r="L617" s="960"/>
      <c r="M617" s="960"/>
      <c r="N617" s="963"/>
      <c r="O617" s="963"/>
      <c r="P617" s="963"/>
      <c r="Q617" s="963"/>
      <c r="R617" s="963"/>
      <c r="S617" s="963"/>
      <c r="T617" s="963"/>
      <c r="U617" s="963"/>
      <c r="V617" s="963"/>
      <c r="W617" s="963"/>
      <c r="X617" s="963"/>
      <c r="Y617" s="963"/>
      <c r="Z617" s="963"/>
    </row>
    <row r="618" spans="1:26" ht="32">
      <c r="A618" s="815"/>
      <c r="B618" s="538"/>
      <c r="C618" s="471" t="s">
        <v>1600</v>
      </c>
      <c r="D618" s="696">
        <v>2</v>
      </c>
      <c r="E618" s="696" t="s">
        <v>504</v>
      </c>
      <c r="F618" s="1052"/>
      <c r="G618" s="1061"/>
      <c r="H618" s="893"/>
      <c r="I618" s="893"/>
      <c r="J618" s="893"/>
      <c r="K618" s="960"/>
      <c r="L618" s="960"/>
      <c r="M618" s="960"/>
      <c r="N618" s="963"/>
      <c r="O618" s="963"/>
      <c r="P618" s="963"/>
      <c r="Q618" s="963"/>
      <c r="R618" s="963"/>
      <c r="S618" s="963"/>
      <c r="T618" s="963"/>
      <c r="U618" s="963"/>
      <c r="V618" s="963"/>
      <c r="W618" s="963"/>
      <c r="X618" s="963"/>
      <c r="Y618" s="963"/>
      <c r="Z618" s="963"/>
    </row>
    <row r="619" spans="1:26" ht="16">
      <c r="A619" s="815"/>
      <c r="B619" s="538"/>
      <c r="C619" s="475" t="s">
        <v>1601</v>
      </c>
      <c r="D619" s="696">
        <v>2</v>
      </c>
      <c r="E619" s="696" t="s">
        <v>469</v>
      </c>
      <c r="F619" s="475" t="s">
        <v>6925</v>
      </c>
      <c r="G619" s="1061"/>
      <c r="H619" s="893"/>
      <c r="I619" s="893"/>
      <c r="J619" s="893"/>
      <c r="K619" s="960"/>
      <c r="L619" s="960"/>
      <c r="M619" s="960"/>
      <c r="N619" s="963"/>
      <c r="O619" s="963"/>
      <c r="P619" s="963"/>
      <c r="Q619" s="963"/>
      <c r="R619" s="963"/>
      <c r="S619" s="963"/>
      <c r="T619" s="963"/>
      <c r="U619" s="963"/>
      <c r="V619" s="963"/>
      <c r="W619" s="963"/>
      <c r="X619" s="963"/>
      <c r="Y619" s="963"/>
      <c r="Z619" s="963"/>
    </row>
    <row r="620" spans="1:26" ht="34">
      <c r="A620" s="815" t="s">
        <v>2518</v>
      </c>
      <c r="B620" s="467" t="s">
        <v>1604</v>
      </c>
      <c r="C620" s="986" t="s">
        <v>6926</v>
      </c>
      <c r="D620" s="696">
        <v>2</v>
      </c>
      <c r="E620" s="696" t="s">
        <v>877</v>
      </c>
      <c r="F620" s="1052"/>
      <c r="G620" s="1061"/>
      <c r="H620" s="893"/>
      <c r="I620" s="893"/>
      <c r="J620" s="893"/>
      <c r="K620" s="960"/>
      <c r="L620" s="960"/>
      <c r="M620" s="960"/>
      <c r="N620" s="963"/>
      <c r="O620" s="963"/>
      <c r="P620" s="963"/>
      <c r="Q620" s="963"/>
      <c r="R620" s="963"/>
      <c r="S620" s="963"/>
      <c r="T620" s="963"/>
      <c r="U620" s="963"/>
      <c r="V620" s="963"/>
      <c r="W620" s="963"/>
      <c r="X620" s="963"/>
      <c r="Y620" s="963"/>
      <c r="Z620" s="963"/>
    </row>
    <row r="621" spans="1:26" ht="32">
      <c r="A621" s="815"/>
      <c r="B621" s="467"/>
      <c r="C621" s="471" t="s">
        <v>6927</v>
      </c>
      <c r="D621" s="696">
        <v>2</v>
      </c>
      <c r="E621" s="696" t="s">
        <v>877</v>
      </c>
      <c r="F621" s="1052"/>
      <c r="G621" s="1061"/>
      <c r="H621" s="893"/>
      <c r="I621" s="893"/>
      <c r="J621" s="893"/>
      <c r="K621" s="960"/>
      <c r="L621" s="960"/>
      <c r="M621" s="960"/>
      <c r="N621" s="963"/>
      <c r="O621" s="963"/>
      <c r="P621" s="963"/>
      <c r="Q621" s="963"/>
      <c r="R621" s="963"/>
      <c r="S621" s="963"/>
      <c r="T621" s="963"/>
      <c r="U621" s="963"/>
      <c r="V621" s="963"/>
      <c r="W621" s="963"/>
      <c r="X621" s="963"/>
      <c r="Y621" s="963"/>
      <c r="Z621" s="963"/>
    </row>
    <row r="622" spans="1:26" ht="32">
      <c r="A622" s="815"/>
      <c r="B622" s="467"/>
      <c r="C622" s="471" t="s">
        <v>3463</v>
      </c>
      <c r="D622" s="696">
        <v>2</v>
      </c>
      <c r="E622" s="696" t="s">
        <v>877</v>
      </c>
      <c r="F622" s="1052"/>
      <c r="G622" s="1061"/>
      <c r="H622" s="893"/>
      <c r="I622" s="893"/>
      <c r="J622" s="893"/>
      <c r="K622" s="960"/>
      <c r="L622" s="960"/>
      <c r="M622" s="960"/>
      <c r="N622" s="963"/>
      <c r="O622" s="963"/>
      <c r="P622" s="963"/>
      <c r="Q622" s="963"/>
      <c r="R622" s="963"/>
      <c r="S622" s="963"/>
      <c r="T622" s="963"/>
      <c r="U622" s="963"/>
      <c r="V622" s="963"/>
      <c r="W622" s="963"/>
      <c r="X622" s="963"/>
      <c r="Y622" s="963"/>
      <c r="Z622" s="963"/>
    </row>
    <row r="623" spans="1:26" ht="32">
      <c r="A623" s="815"/>
      <c r="B623" s="467"/>
      <c r="C623" s="475" t="s">
        <v>3464</v>
      </c>
      <c r="D623" s="696">
        <v>2</v>
      </c>
      <c r="E623" s="696" t="s">
        <v>877</v>
      </c>
      <c r="F623" s="1052"/>
      <c r="G623" s="1061"/>
      <c r="H623" s="893"/>
      <c r="I623" s="893"/>
      <c r="J623" s="893"/>
      <c r="K623" s="960"/>
      <c r="L623" s="960"/>
      <c r="M623" s="960"/>
      <c r="N623" s="963"/>
      <c r="O623" s="963"/>
      <c r="P623" s="963"/>
      <c r="Q623" s="963"/>
      <c r="R623" s="963"/>
      <c r="S623" s="963"/>
      <c r="T623" s="963"/>
      <c r="U623" s="963"/>
      <c r="V623" s="963"/>
      <c r="W623" s="963"/>
      <c r="X623" s="963"/>
      <c r="Y623" s="963"/>
      <c r="Z623" s="963"/>
    </row>
    <row r="624" spans="1:26" ht="32">
      <c r="A624" s="815"/>
      <c r="B624" s="467"/>
      <c r="C624" s="475" t="s">
        <v>6928</v>
      </c>
      <c r="D624" s="696">
        <v>2</v>
      </c>
      <c r="E624" s="696" t="s">
        <v>877</v>
      </c>
      <c r="F624" s="1052"/>
      <c r="G624" s="1061"/>
      <c r="H624" s="893"/>
      <c r="I624" s="893"/>
      <c r="J624" s="893"/>
      <c r="K624" s="960"/>
      <c r="L624" s="960"/>
      <c r="M624" s="960"/>
      <c r="N624" s="963"/>
      <c r="O624" s="963"/>
      <c r="P624" s="963"/>
      <c r="Q624" s="963"/>
      <c r="R624" s="963"/>
      <c r="S624" s="963"/>
      <c r="T624" s="963"/>
      <c r="U624" s="963"/>
      <c r="V624" s="963"/>
      <c r="W624" s="963"/>
      <c r="X624" s="963"/>
      <c r="Y624" s="963"/>
      <c r="Z624" s="963"/>
    </row>
    <row r="625" spans="1:26" ht="32">
      <c r="A625" s="815"/>
      <c r="B625" s="467"/>
      <c r="C625" s="475" t="s">
        <v>6929</v>
      </c>
      <c r="D625" s="696">
        <v>2</v>
      </c>
      <c r="E625" s="696" t="s">
        <v>877</v>
      </c>
      <c r="F625" s="1052"/>
      <c r="G625" s="1061"/>
      <c r="H625" s="893"/>
      <c r="I625" s="893"/>
      <c r="J625" s="893"/>
      <c r="K625" s="960"/>
      <c r="L625" s="960"/>
      <c r="M625" s="960"/>
      <c r="N625" s="963"/>
      <c r="O625" s="963"/>
      <c r="P625" s="963"/>
      <c r="Q625" s="963"/>
      <c r="R625" s="963"/>
      <c r="S625" s="963"/>
      <c r="T625" s="963"/>
      <c r="U625" s="963"/>
      <c r="V625" s="963"/>
      <c r="W625" s="963"/>
      <c r="X625" s="963"/>
      <c r="Y625" s="963"/>
      <c r="Z625" s="963"/>
    </row>
    <row r="626" spans="1:26" ht="32">
      <c r="A626" s="815"/>
      <c r="B626" s="467"/>
      <c r="C626" s="475" t="s">
        <v>6930</v>
      </c>
      <c r="D626" s="696">
        <v>2</v>
      </c>
      <c r="E626" s="696" t="s">
        <v>877</v>
      </c>
      <c r="F626" s="1052"/>
      <c r="G626" s="1061"/>
      <c r="H626" s="893"/>
      <c r="I626" s="893"/>
      <c r="J626" s="893"/>
      <c r="K626" s="960"/>
      <c r="L626" s="960"/>
      <c r="M626" s="960"/>
      <c r="N626" s="963"/>
      <c r="O626" s="963"/>
      <c r="P626" s="963"/>
      <c r="Q626" s="963"/>
      <c r="R626" s="963"/>
      <c r="S626" s="963"/>
      <c r="T626" s="963"/>
      <c r="U626" s="963"/>
      <c r="V626" s="963"/>
      <c r="W626" s="963"/>
      <c r="X626" s="963"/>
      <c r="Y626" s="963"/>
      <c r="Z626" s="963"/>
    </row>
    <row r="627" spans="1:26" ht="32">
      <c r="A627" s="815"/>
      <c r="B627" s="467"/>
      <c r="C627" s="475" t="s">
        <v>3472</v>
      </c>
      <c r="D627" s="696">
        <v>2</v>
      </c>
      <c r="E627" s="696" t="s">
        <v>877</v>
      </c>
      <c r="F627" s="1052"/>
      <c r="G627" s="1061"/>
      <c r="H627" s="893"/>
      <c r="I627" s="893"/>
      <c r="J627" s="893"/>
      <c r="K627" s="960"/>
      <c r="L627" s="960"/>
      <c r="M627" s="960"/>
      <c r="N627" s="963"/>
      <c r="O627" s="963"/>
      <c r="P627" s="963"/>
      <c r="Q627" s="963"/>
      <c r="R627" s="963"/>
      <c r="S627" s="963"/>
      <c r="T627" s="963"/>
      <c r="U627" s="963"/>
      <c r="V627" s="963"/>
      <c r="W627" s="963"/>
      <c r="X627" s="963"/>
      <c r="Y627" s="963"/>
      <c r="Z627" s="963"/>
    </row>
    <row r="628" spans="1:26" ht="48">
      <c r="A628" s="815"/>
      <c r="B628" s="467"/>
      <c r="C628" s="475" t="s">
        <v>6931</v>
      </c>
      <c r="D628" s="696">
        <v>2</v>
      </c>
      <c r="E628" s="696" t="s">
        <v>877</v>
      </c>
      <c r="F628" s="1052"/>
      <c r="G628" s="1061"/>
      <c r="H628" s="893"/>
      <c r="I628" s="893"/>
      <c r="J628" s="893"/>
      <c r="K628" s="960"/>
      <c r="L628" s="960"/>
      <c r="M628" s="960"/>
      <c r="N628" s="963"/>
      <c r="O628" s="963"/>
      <c r="P628" s="963"/>
      <c r="Q628" s="963"/>
      <c r="R628" s="963"/>
      <c r="S628" s="963"/>
      <c r="T628" s="963"/>
      <c r="U628" s="963"/>
      <c r="V628" s="963"/>
      <c r="W628" s="963"/>
      <c r="X628" s="963"/>
      <c r="Y628" s="963"/>
      <c r="Z628" s="963"/>
    </row>
    <row r="629" spans="1:26" ht="32">
      <c r="A629" s="815"/>
      <c r="B629" s="467"/>
      <c r="C629" s="475" t="s">
        <v>6932</v>
      </c>
      <c r="D629" s="696">
        <v>2</v>
      </c>
      <c r="E629" s="696" t="s">
        <v>877</v>
      </c>
      <c r="F629" s="1052"/>
      <c r="G629" s="1061"/>
      <c r="H629" s="893"/>
      <c r="I629" s="893"/>
      <c r="J629" s="893"/>
      <c r="K629" s="960"/>
      <c r="L629" s="960"/>
      <c r="M629" s="960"/>
      <c r="N629" s="963"/>
      <c r="O629" s="963"/>
      <c r="P629" s="963"/>
      <c r="Q629" s="963"/>
      <c r="R629" s="963"/>
      <c r="S629" s="963"/>
      <c r="T629" s="963"/>
      <c r="U629" s="963"/>
      <c r="V629" s="963"/>
      <c r="W629" s="963"/>
      <c r="X629" s="963"/>
      <c r="Y629" s="963"/>
      <c r="Z629" s="963"/>
    </row>
    <row r="630" spans="1:26" ht="32">
      <c r="A630" s="815"/>
      <c r="B630" s="467"/>
      <c r="C630" s="475" t="s">
        <v>3477</v>
      </c>
      <c r="D630" s="696">
        <v>2</v>
      </c>
      <c r="E630" s="696" t="s">
        <v>877</v>
      </c>
      <c r="F630" s="1052"/>
      <c r="G630" s="1061"/>
      <c r="H630" s="893"/>
      <c r="I630" s="893"/>
      <c r="J630" s="893"/>
      <c r="K630" s="960"/>
      <c r="L630" s="960"/>
      <c r="M630" s="960"/>
      <c r="N630" s="963"/>
      <c r="O630" s="963"/>
      <c r="P630" s="963"/>
      <c r="Q630" s="963"/>
      <c r="R630" s="963"/>
      <c r="S630" s="963"/>
      <c r="T630" s="963"/>
      <c r="U630" s="963"/>
      <c r="V630" s="963"/>
      <c r="W630" s="963"/>
      <c r="X630" s="963"/>
      <c r="Y630" s="963"/>
      <c r="Z630" s="963"/>
    </row>
    <row r="631" spans="1:26" ht="34">
      <c r="A631" s="815" t="s">
        <v>2532</v>
      </c>
      <c r="B631" s="467" t="s">
        <v>3128</v>
      </c>
      <c r="C631" s="475" t="s">
        <v>3478</v>
      </c>
      <c r="D631" s="696">
        <v>2</v>
      </c>
      <c r="E631" s="696" t="s">
        <v>599</v>
      </c>
      <c r="F631" s="1052"/>
      <c r="G631" s="1061"/>
      <c r="H631" s="893"/>
      <c r="I631" s="893"/>
      <c r="J631" s="893"/>
      <c r="K631" s="960"/>
      <c r="L631" s="960"/>
      <c r="M631" s="960"/>
      <c r="N631" s="963"/>
      <c r="O631" s="963"/>
      <c r="P631" s="963"/>
      <c r="Q631" s="963"/>
      <c r="R631" s="963"/>
      <c r="S631" s="963"/>
      <c r="T631" s="963"/>
      <c r="U631" s="963"/>
      <c r="V631" s="963"/>
      <c r="W631" s="963"/>
      <c r="X631" s="963"/>
      <c r="Y631" s="963"/>
      <c r="Z631" s="963"/>
    </row>
    <row r="632" spans="1:26" ht="60" hidden="1" customHeight="1">
      <c r="A632" s="310" t="s">
        <v>2533</v>
      </c>
      <c r="B632" s="525" t="s">
        <v>1622</v>
      </c>
      <c r="C632" s="141"/>
      <c r="D632" s="141"/>
      <c r="E632" s="141"/>
      <c r="F632" s="141"/>
      <c r="G632" s="141"/>
      <c r="H632" s="106"/>
      <c r="I632" s="319"/>
      <c r="J632" s="319"/>
      <c r="K632" s="106"/>
      <c r="L632" s="106"/>
      <c r="M632" s="106"/>
      <c r="N632" s="106"/>
      <c r="O632" s="106"/>
      <c r="P632" s="106"/>
      <c r="Q632" s="106"/>
      <c r="R632" s="106"/>
      <c r="S632" s="106"/>
      <c r="T632" s="106"/>
      <c r="U632" s="106"/>
      <c r="V632" s="106"/>
      <c r="W632" s="106"/>
      <c r="X632" s="106"/>
      <c r="Y632" s="106"/>
      <c r="Z632" s="106"/>
    </row>
    <row r="633" spans="1:26" ht="19">
      <c r="A633" s="821" t="s">
        <v>2534</v>
      </c>
      <c r="B633" s="1606" t="s">
        <v>3131</v>
      </c>
      <c r="C633" s="1570"/>
      <c r="D633" s="1570"/>
      <c r="E633" s="1570"/>
      <c r="F633" s="1570"/>
      <c r="G633" s="1573"/>
      <c r="H633" s="816"/>
      <c r="I633" s="893">
        <f>SUM(D634:D636)</f>
        <v>6</v>
      </c>
      <c r="J633" s="893">
        <f>COUNT(D634:D636)*2</f>
        <v>6</v>
      </c>
      <c r="K633" s="960"/>
      <c r="L633" s="960"/>
      <c r="M633" s="960"/>
      <c r="N633" s="963"/>
      <c r="O633" s="963"/>
      <c r="P633" s="963"/>
      <c r="Q633" s="963"/>
      <c r="R633" s="963"/>
      <c r="S633" s="963"/>
      <c r="T633" s="963"/>
      <c r="U633" s="963"/>
      <c r="V633" s="963"/>
      <c r="W633" s="963"/>
      <c r="X633" s="963"/>
      <c r="Y633" s="963"/>
      <c r="Z633" s="963"/>
    </row>
    <row r="634" spans="1:26" ht="17">
      <c r="A634" s="815" t="s">
        <v>2535</v>
      </c>
      <c r="B634" s="467" t="s">
        <v>3132</v>
      </c>
      <c r="C634" s="475" t="s">
        <v>1626</v>
      </c>
      <c r="D634" s="696">
        <v>2</v>
      </c>
      <c r="E634" s="696" t="s">
        <v>599</v>
      </c>
      <c r="F634" s="1052"/>
      <c r="G634" s="1061"/>
      <c r="H634" s="893"/>
      <c r="I634" s="893"/>
      <c r="J634" s="893"/>
      <c r="K634" s="960"/>
      <c r="L634" s="960"/>
      <c r="M634" s="960"/>
      <c r="N634" s="963"/>
      <c r="O634" s="963"/>
      <c r="P634" s="963"/>
      <c r="Q634" s="963"/>
      <c r="R634" s="963"/>
      <c r="S634" s="963"/>
      <c r="T634" s="963"/>
      <c r="U634" s="963"/>
      <c r="V634" s="963"/>
      <c r="W634" s="963"/>
      <c r="X634" s="963"/>
      <c r="Y634" s="963"/>
      <c r="Z634" s="963"/>
    </row>
    <row r="635" spans="1:26" ht="34">
      <c r="A635" s="815" t="s">
        <v>2536</v>
      </c>
      <c r="B635" s="467" t="s">
        <v>3479</v>
      </c>
      <c r="C635" s="475" t="s">
        <v>1629</v>
      </c>
      <c r="D635" s="696">
        <v>2</v>
      </c>
      <c r="E635" s="696" t="s">
        <v>599</v>
      </c>
      <c r="F635" s="1052"/>
      <c r="G635" s="1061"/>
      <c r="H635" s="893"/>
      <c r="I635" s="893"/>
      <c r="J635" s="893"/>
      <c r="K635" s="960"/>
      <c r="L635" s="960"/>
      <c r="M635" s="960"/>
      <c r="N635" s="963"/>
      <c r="O635" s="963"/>
      <c r="P635" s="963"/>
      <c r="Q635" s="963"/>
      <c r="R635" s="963"/>
      <c r="S635" s="963"/>
      <c r="T635" s="963"/>
      <c r="U635" s="963"/>
      <c r="V635" s="963"/>
      <c r="W635" s="963"/>
      <c r="X635" s="963"/>
      <c r="Y635" s="963"/>
      <c r="Z635" s="963"/>
    </row>
    <row r="636" spans="1:26" ht="34">
      <c r="A636" s="815" t="s">
        <v>1630</v>
      </c>
      <c r="B636" s="467" t="s">
        <v>3480</v>
      </c>
      <c r="C636" s="471" t="s">
        <v>1632</v>
      </c>
      <c r="D636" s="696">
        <v>2</v>
      </c>
      <c r="E636" s="696" t="s">
        <v>599</v>
      </c>
      <c r="F636" s="1052"/>
      <c r="G636" s="1061"/>
      <c r="H636" s="893"/>
      <c r="I636" s="893"/>
      <c r="J636" s="893"/>
      <c r="K636" s="960"/>
      <c r="L636" s="960"/>
      <c r="M636" s="960"/>
      <c r="N636" s="963"/>
      <c r="O636" s="963"/>
      <c r="P636" s="963"/>
      <c r="Q636" s="963"/>
      <c r="R636" s="963"/>
      <c r="S636" s="963"/>
      <c r="T636" s="963"/>
      <c r="U636" s="963"/>
      <c r="V636" s="963"/>
      <c r="W636" s="963"/>
      <c r="X636" s="963"/>
      <c r="Y636" s="963"/>
      <c r="Z636" s="963"/>
    </row>
    <row r="637" spans="1:26" ht="19">
      <c r="A637" s="1085" t="s">
        <v>271</v>
      </c>
      <c r="B637" s="1606" t="s">
        <v>1633</v>
      </c>
      <c r="C637" s="1570"/>
      <c r="D637" s="1570"/>
      <c r="E637" s="1570"/>
      <c r="F637" s="1570"/>
      <c r="G637" s="1573"/>
      <c r="H637" s="816"/>
      <c r="I637" s="893">
        <f>SUM(D638:D644)</f>
        <v>10</v>
      </c>
      <c r="J637" s="893">
        <f>COUNT(D638:D644)*2</f>
        <v>10</v>
      </c>
      <c r="K637" s="960"/>
      <c r="L637" s="960"/>
      <c r="M637" s="960"/>
      <c r="N637" s="963"/>
      <c r="O637" s="963"/>
      <c r="P637" s="963"/>
      <c r="Q637" s="963"/>
      <c r="R637" s="963"/>
      <c r="S637" s="963"/>
      <c r="T637" s="963"/>
      <c r="U637" s="963"/>
      <c r="V637" s="963"/>
      <c r="W637" s="963"/>
      <c r="X637" s="963"/>
      <c r="Y637" s="963"/>
      <c r="Z637" s="963"/>
    </row>
    <row r="638" spans="1:26" ht="31.5" hidden="1" customHeight="1">
      <c r="A638" s="378" t="s">
        <v>1634</v>
      </c>
      <c r="B638" s="179" t="s">
        <v>1635</v>
      </c>
      <c r="C638" s="179"/>
      <c r="D638" s="162"/>
      <c r="E638" s="141"/>
      <c r="F638" s="245"/>
      <c r="G638" s="141"/>
      <c r="H638" s="106"/>
      <c r="I638" s="105"/>
      <c r="J638" s="105"/>
      <c r="K638" s="106"/>
      <c r="L638" s="106"/>
      <c r="M638" s="106"/>
      <c r="N638" s="106"/>
      <c r="O638" s="106"/>
      <c r="P638" s="106"/>
      <c r="Q638" s="106"/>
      <c r="R638" s="106"/>
      <c r="S638" s="106"/>
      <c r="T638" s="106"/>
      <c r="U638" s="106"/>
      <c r="V638" s="106"/>
      <c r="W638" s="106"/>
      <c r="X638" s="106"/>
      <c r="Y638" s="106"/>
      <c r="Z638" s="106"/>
    </row>
    <row r="639" spans="1:26" ht="28.5" hidden="1" customHeight="1">
      <c r="A639" s="378" t="s">
        <v>1638</v>
      </c>
      <c r="B639" s="179" t="s">
        <v>1639</v>
      </c>
      <c r="C639" s="179"/>
      <c r="D639" s="162"/>
      <c r="E639" s="141"/>
      <c r="F639" s="245"/>
      <c r="G639" s="141"/>
      <c r="H639" s="106"/>
      <c r="I639" s="105"/>
      <c r="J639" s="105"/>
      <c r="K639" s="106"/>
      <c r="L639" s="106"/>
      <c r="M639" s="106"/>
      <c r="N639" s="106"/>
      <c r="O639" s="106"/>
      <c r="P639" s="106"/>
      <c r="Q639" s="106"/>
      <c r="R639" s="106"/>
      <c r="S639" s="106"/>
      <c r="T639" s="106"/>
      <c r="U639" s="106"/>
      <c r="V639" s="106"/>
      <c r="W639" s="106"/>
      <c r="X639" s="106"/>
      <c r="Y639" s="106"/>
      <c r="Z639" s="106"/>
    </row>
    <row r="640" spans="1:26" ht="80">
      <c r="A640" s="1085" t="s">
        <v>1642</v>
      </c>
      <c r="B640" s="475" t="s">
        <v>1643</v>
      </c>
      <c r="C640" s="475" t="s">
        <v>1644</v>
      </c>
      <c r="D640" s="696">
        <v>2</v>
      </c>
      <c r="E640" s="696" t="s">
        <v>599</v>
      </c>
      <c r="F640" s="1055" t="s">
        <v>1645</v>
      </c>
      <c r="G640" s="1061"/>
      <c r="H640" s="893"/>
      <c r="I640" s="893"/>
      <c r="J640" s="893"/>
      <c r="K640" s="960"/>
      <c r="L640" s="960"/>
      <c r="M640" s="960"/>
      <c r="N640" s="963"/>
      <c r="O640" s="963"/>
      <c r="P640" s="963"/>
      <c r="Q640" s="963"/>
      <c r="R640" s="963"/>
      <c r="S640" s="963"/>
      <c r="T640" s="963"/>
      <c r="U640" s="963"/>
      <c r="V640" s="963"/>
      <c r="W640" s="963"/>
      <c r="X640" s="963"/>
      <c r="Y640" s="963"/>
      <c r="Z640" s="963"/>
    </row>
    <row r="641" spans="1:26" ht="80">
      <c r="A641" s="1085" t="s">
        <v>1646</v>
      </c>
      <c r="B641" s="475" t="s">
        <v>1647</v>
      </c>
      <c r="C641" s="475" t="s">
        <v>1648</v>
      </c>
      <c r="D641" s="696">
        <v>2</v>
      </c>
      <c r="E641" s="696" t="s">
        <v>599</v>
      </c>
      <c r="F641" s="1055" t="s">
        <v>1649</v>
      </c>
      <c r="G641" s="1061"/>
      <c r="H641" s="893"/>
      <c r="I641" s="893"/>
      <c r="J641" s="893"/>
      <c r="K641" s="960"/>
      <c r="L641" s="960"/>
      <c r="M641" s="960"/>
      <c r="N641" s="963"/>
      <c r="O641" s="963"/>
      <c r="P641" s="963"/>
      <c r="Q641" s="963"/>
      <c r="R641" s="963"/>
      <c r="S641" s="963"/>
      <c r="T641" s="963"/>
      <c r="U641" s="963"/>
      <c r="V641" s="963"/>
      <c r="W641" s="963"/>
      <c r="X641" s="963"/>
      <c r="Y641" s="963"/>
      <c r="Z641" s="963"/>
    </row>
    <row r="642" spans="1:26" ht="48">
      <c r="A642" s="1085" t="s">
        <v>1650</v>
      </c>
      <c r="B642" s="475" t="s">
        <v>1651</v>
      </c>
      <c r="C642" s="475" t="s">
        <v>1652</v>
      </c>
      <c r="D642" s="696">
        <v>2</v>
      </c>
      <c r="E642" s="696" t="s">
        <v>599</v>
      </c>
      <c r="F642" s="1055" t="s">
        <v>1653</v>
      </c>
      <c r="G642" s="1061"/>
      <c r="H642" s="893"/>
      <c r="I642" s="893"/>
      <c r="J642" s="893"/>
      <c r="K642" s="960"/>
      <c r="L642" s="960"/>
      <c r="M642" s="960"/>
      <c r="N642" s="963"/>
      <c r="O642" s="963"/>
      <c r="P642" s="963"/>
      <c r="Q642" s="963"/>
      <c r="R642" s="963"/>
      <c r="S642" s="963"/>
      <c r="T642" s="963"/>
      <c r="U642" s="963"/>
      <c r="V642" s="963"/>
      <c r="W642" s="963"/>
      <c r="X642" s="963"/>
      <c r="Y642" s="963"/>
      <c r="Z642" s="963"/>
    </row>
    <row r="643" spans="1:26" ht="64">
      <c r="A643" s="1085" t="s">
        <v>1654</v>
      </c>
      <c r="B643" s="475" t="s">
        <v>1655</v>
      </c>
      <c r="C643" s="475" t="s">
        <v>2537</v>
      </c>
      <c r="D643" s="696">
        <v>2</v>
      </c>
      <c r="E643" s="696" t="s">
        <v>599</v>
      </c>
      <c r="F643" s="1055" t="s">
        <v>2538</v>
      </c>
      <c r="G643" s="1061"/>
      <c r="H643" s="893"/>
      <c r="I643" s="893"/>
      <c r="J643" s="893"/>
      <c r="K643" s="960"/>
      <c r="L643" s="960"/>
      <c r="M643" s="960"/>
      <c r="N643" s="963"/>
      <c r="O643" s="963"/>
      <c r="P643" s="963"/>
      <c r="Q643" s="963"/>
      <c r="R643" s="963"/>
      <c r="S643" s="963"/>
      <c r="T643" s="963"/>
      <c r="U643" s="963"/>
      <c r="V643" s="963"/>
      <c r="W643" s="963"/>
      <c r="X643" s="963"/>
      <c r="Y643" s="963"/>
      <c r="Z643" s="963"/>
    </row>
    <row r="644" spans="1:26" ht="80">
      <c r="A644" s="1085" t="s">
        <v>1656</v>
      </c>
      <c r="B644" s="475" t="s">
        <v>1657</v>
      </c>
      <c r="C644" s="475" t="s">
        <v>1658</v>
      </c>
      <c r="D644" s="696">
        <v>2</v>
      </c>
      <c r="E644" s="696" t="s">
        <v>599</v>
      </c>
      <c r="F644" s="1055" t="s">
        <v>1659</v>
      </c>
      <c r="G644" s="1061"/>
      <c r="H644" s="893"/>
      <c r="I644" s="893"/>
      <c r="J644" s="893"/>
      <c r="K644" s="960"/>
      <c r="L644" s="960"/>
      <c r="M644" s="960"/>
      <c r="N644" s="963"/>
      <c r="O644" s="963"/>
      <c r="P644" s="963"/>
      <c r="Q644" s="963"/>
      <c r="R644" s="963"/>
      <c r="S644" s="963"/>
      <c r="T644" s="963"/>
      <c r="U644" s="963"/>
      <c r="V644" s="963"/>
      <c r="W644" s="963"/>
      <c r="X644" s="963"/>
      <c r="Y644" s="963"/>
      <c r="Z644" s="963"/>
    </row>
    <row r="645" spans="1:26" ht="19">
      <c r="A645" s="821" t="s">
        <v>272</v>
      </c>
      <c r="B645" s="1606" t="s">
        <v>3139</v>
      </c>
      <c r="C645" s="1570"/>
      <c r="D645" s="1570"/>
      <c r="E645" s="1570"/>
      <c r="F645" s="1570"/>
      <c r="G645" s="1573"/>
      <c r="H645" s="816"/>
      <c r="I645" s="893">
        <f>SUM(D646:D648)</f>
        <v>6</v>
      </c>
      <c r="J645" s="893">
        <f>COUNT(D646:D648)*2</f>
        <v>6</v>
      </c>
      <c r="K645" s="960"/>
      <c r="L645" s="960"/>
      <c r="M645" s="960"/>
      <c r="N645" s="963"/>
      <c r="O645" s="963"/>
      <c r="P645" s="963"/>
      <c r="Q645" s="963"/>
      <c r="R645" s="963"/>
      <c r="S645" s="963"/>
      <c r="T645" s="963"/>
      <c r="U645" s="963"/>
      <c r="V645" s="963"/>
      <c r="W645" s="963"/>
      <c r="X645" s="963"/>
      <c r="Y645" s="963"/>
      <c r="Z645" s="963"/>
    </row>
    <row r="646" spans="1:26" ht="34">
      <c r="A646" s="815" t="s">
        <v>2539</v>
      </c>
      <c r="B646" s="467" t="s">
        <v>3140</v>
      </c>
      <c r="C646" s="471" t="s">
        <v>1662</v>
      </c>
      <c r="D646" s="696">
        <v>2</v>
      </c>
      <c r="E646" s="696" t="s">
        <v>387</v>
      </c>
      <c r="F646" s="1052" t="s">
        <v>1663</v>
      </c>
      <c r="G646" s="1061"/>
      <c r="H646" s="893"/>
      <c r="I646" s="893"/>
      <c r="J646" s="893"/>
      <c r="K646" s="960"/>
      <c r="L646" s="960"/>
      <c r="M646" s="960"/>
      <c r="N646" s="963"/>
      <c r="O646" s="963"/>
      <c r="P646" s="963"/>
      <c r="Q646" s="963"/>
      <c r="R646" s="963"/>
      <c r="S646" s="963"/>
      <c r="T646" s="963"/>
      <c r="U646" s="963"/>
      <c r="V646" s="963"/>
      <c r="W646" s="963"/>
      <c r="X646" s="963"/>
      <c r="Y646" s="963"/>
      <c r="Z646" s="963"/>
    </row>
    <row r="647" spans="1:26" ht="16">
      <c r="A647" s="1230"/>
      <c r="B647" s="963"/>
      <c r="C647" s="471" t="s">
        <v>1664</v>
      </c>
      <c r="D647" s="696">
        <v>2</v>
      </c>
      <c r="E647" s="696" t="s">
        <v>387</v>
      </c>
      <c r="F647" s="1052" t="s">
        <v>1665</v>
      </c>
      <c r="G647" s="1061"/>
      <c r="H647" s="893"/>
      <c r="I647" s="893"/>
      <c r="J647" s="893"/>
      <c r="K647" s="960"/>
      <c r="L647" s="960"/>
      <c r="M647" s="960"/>
      <c r="N647" s="963"/>
      <c r="O647" s="963"/>
      <c r="P647" s="963"/>
      <c r="Q647" s="963"/>
      <c r="R647" s="963"/>
      <c r="S647" s="963"/>
      <c r="T647" s="963"/>
      <c r="U647" s="963"/>
      <c r="V647" s="963"/>
      <c r="W647" s="963"/>
      <c r="X647" s="963"/>
      <c r="Y647" s="963"/>
      <c r="Z647" s="963"/>
    </row>
    <row r="648" spans="1:26" ht="34">
      <c r="A648" s="815" t="s">
        <v>2540</v>
      </c>
      <c r="B648" s="467" t="s">
        <v>3141</v>
      </c>
      <c r="C648" s="1052" t="s">
        <v>1668</v>
      </c>
      <c r="D648" s="696">
        <v>2</v>
      </c>
      <c r="E648" s="833" t="s">
        <v>599</v>
      </c>
      <c r="F648" s="471" t="s">
        <v>1669</v>
      </c>
      <c r="G648" s="1061"/>
      <c r="H648" s="893"/>
      <c r="I648" s="893"/>
      <c r="J648" s="893"/>
      <c r="K648" s="960"/>
      <c r="L648" s="960"/>
      <c r="M648" s="960"/>
      <c r="N648" s="963"/>
      <c r="O648" s="963"/>
      <c r="P648" s="963"/>
      <c r="Q648" s="963"/>
      <c r="R648" s="963"/>
      <c r="S648" s="963"/>
      <c r="T648" s="963"/>
      <c r="U648" s="963"/>
      <c r="V648" s="963"/>
      <c r="W648" s="963"/>
      <c r="X648" s="963"/>
      <c r="Y648" s="963"/>
      <c r="Z648" s="963"/>
    </row>
    <row r="649" spans="1:26" ht="15" hidden="1" customHeight="1">
      <c r="A649" s="379" t="s">
        <v>1670</v>
      </c>
      <c r="B649" s="335" t="s">
        <v>183</v>
      </c>
      <c r="C649" s="336"/>
      <c r="D649" s="336"/>
      <c r="E649" s="336"/>
      <c r="F649" s="336"/>
      <c r="G649" s="469"/>
      <c r="H649" s="470"/>
      <c r="I649" s="319"/>
      <c r="J649" s="319"/>
      <c r="K649" s="106"/>
      <c r="L649" s="106"/>
      <c r="M649" s="106"/>
      <c r="N649" s="106"/>
      <c r="O649" s="106"/>
      <c r="P649" s="106"/>
      <c r="Q649" s="106"/>
      <c r="R649" s="106"/>
      <c r="S649" s="106"/>
      <c r="T649" s="106"/>
      <c r="U649" s="106"/>
      <c r="V649" s="106"/>
      <c r="W649" s="106"/>
      <c r="X649" s="106"/>
      <c r="Y649" s="106"/>
      <c r="Z649" s="106"/>
    </row>
    <row r="650" spans="1:26" ht="42.75" hidden="1" customHeight="1">
      <c r="A650" s="379" t="s">
        <v>1671</v>
      </c>
      <c r="B650" s="179" t="s">
        <v>1672</v>
      </c>
      <c r="C650" s="179"/>
      <c r="D650" s="179"/>
      <c r="E650" s="179"/>
      <c r="F650" s="179"/>
      <c r="G650" s="179"/>
      <c r="H650" s="539"/>
      <c r="I650" s="319"/>
      <c r="J650" s="319"/>
      <c r="K650" s="106"/>
      <c r="L650" s="106"/>
      <c r="M650" s="106"/>
      <c r="N650" s="106"/>
      <c r="O650" s="106"/>
      <c r="P650" s="106"/>
      <c r="Q650" s="106"/>
      <c r="R650" s="106"/>
      <c r="S650" s="106"/>
      <c r="T650" s="106"/>
      <c r="U650" s="106"/>
      <c r="V650" s="106"/>
      <c r="W650" s="106"/>
      <c r="X650" s="106"/>
      <c r="Y650" s="106"/>
      <c r="Z650" s="106"/>
    </row>
    <row r="651" spans="1:26" ht="57" hidden="1" customHeight="1">
      <c r="A651" s="379" t="s">
        <v>1673</v>
      </c>
      <c r="B651" s="179" t="s">
        <v>1674</v>
      </c>
      <c r="C651" s="179"/>
      <c r="D651" s="179"/>
      <c r="E651" s="179"/>
      <c r="F651" s="179"/>
      <c r="G651" s="179"/>
      <c r="H651" s="539"/>
      <c r="I651" s="319"/>
      <c r="J651" s="319"/>
      <c r="K651" s="106"/>
      <c r="L651" s="106"/>
      <c r="M651" s="106"/>
      <c r="N651" s="106"/>
      <c r="O651" s="106"/>
      <c r="P651" s="106"/>
      <c r="Q651" s="106"/>
      <c r="R651" s="106"/>
      <c r="S651" s="106"/>
      <c r="T651" s="106"/>
      <c r="U651" s="106"/>
      <c r="V651" s="106"/>
      <c r="W651" s="106"/>
      <c r="X651" s="106"/>
      <c r="Y651" s="106"/>
      <c r="Z651" s="106"/>
    </row>
    <row r="652" spans="1:26" ht="57" hidden="1" customHeight="1">
      <c r="A652" s="379" t="s">
        <v>1675</v>
      </c>
      <c r="B652" s="179" t="s">
        <v>1676</v>
      </c>
      <c r="C652" s="179"/>
      <c r="D652" s="179"/>
      <c r="E652" s="179"/>
      <c r="F652" s="179"/>
      <c r="G652" s="179"/>
      <c r="H652" s="539"/>
      <c r="I652" s="319"/>
      <c r="J652" s="319"/>
      <c r="K652" s="106"/>
      <c r="L652" s="106"/>
      <c r="M652" s="106"/>
      <c r="N652" s="106"/>
      <c r="O652" s="106"/>
      <c r="P652" s="106"/>
      <c r="Q652" s="106"/>
      <c r="R652" s="106"/>
      <c r="S652" s="106"/>
      <c r="T652" s="106"/>
      <c r="U652" s="106"/>
      <c r="V652" s="106"/>
      <c r="W652" s="106"/>
      <c r="X652" s="106"/>
      <c r="Y652" s="106"/>
      <c r="Z652" s="106"/>
    </row>
    <row r="653" spans="1:26" ht="72" hidden="1" customHeight="1">
      <c r="A653" s="379" t="s">
        <v>1677</v>
      </c>
      <c r="B653" s="179" t="s">
        <v>1678</v>
      </c>
      <c r="C653" s="179"/>
      <c r="D653" s="179"/>
      <c r="E653" s="179"/>
      <c r="F653" s="179"/>
      <c r="G653" s="179"/>
      <c r="H653" s="539"/>
      <c r="I653" s="319"/>
      <c r="J653" s="319"/>
      <c r="K653" s="106"/>
      <c r="L653" s="106"/>
      <c r="M653" s="106"/>
      <c r="N653" s="106"/>
      <c r="O653" s="106"/>
      <c r="P653" s="106"/>
      <c r="Q653" s="106"/>
      <c r="R653" s="106"/>
      <c r="S653" s="106"/>
      <c r="T653" s="106"/>
      <c r="U653" s="106"/>
      <c r="V653" s="106"/>
      <c r="W653" s="106"/>
      <c r="X653" s="106"/>
      <c r="Y653" s="106"/>
      <c r="Z653" s="106"/>
    </row>
    <row r="654" spans="1:26" ht="28.5" hidden="1" customHeight="1">
      <c r="A654" s="379" t="s">
        <v>1679</v>
      </c>
      <c r="B654" s="179" t="s">
        <v>1680</v>
      </c>
      <c r="C654" s="179"/>
      <c r="D654" s="179"/>
      <c r="E654" s="179"/>
      <c r="F654" s="179"/>
      <c r="G654" s="179"/>
      <c r="H654" s="539"/>
      <c r="I654" s="319"/>
      <c r="J654" s="319"/>
      <c r="K654" s="106"/>
      <c r="L654" s="106"/>
      <c r="M654" s="106"/>
      <c r="N654" s="106"/>
      <c r="O654" s="106"/>
      <c r="P654" s="106"/>
      <c r="Q654" s="106"/>
      <c r="R654" s="106"/>
      <c r="S654" s="106"/>
      <c r="T654" s="106"/>
      <c r="U654" s="106"/>
      <c r="V654" s="106"/>
      <c r="W654" s="106"/>
      <c r="X654" s="106"/>
      <c r="Y654" s="106"/>
      <c r="Z654" s="106"/>
    </row>
    <row r="655" spans="1:26" ht="28.5" hidden="1" customHeight="1">
      <c r="A655" s="379" t="s">
        <v>1681</v>
      </c>
      <c r="B655" s="179" t="s">
        <v>1682</v>
      </c>
      <c r="C655" s="179"/>
      <c r="D655" s="179"/>
      <c r="E655" s="179"/>
      <c r="F655" s="179"/>
      <c r="G655" s="179"/>
      <c r="H655" s="539"/>
      <c r="I655" s="319"/>
      <c r="J655" s="319"/>
      <c r="K655" s="106"/>
      <c r="L655" s="106"/>
      <c r="M655" s="106"/>
      <c r="N655" s="106"/>
      <c r="O655" s="106"/>
      <c r="P655" s="106"/>
      <c r="Q655" s="106"/>
      <c r="R655" s="106"/>
      <c r="S655" s="106"/>
      <c r="T655" s="106"/>
      <c r="U655" s="106"/>
      <c r="V655" s="106"/>
      <c r="W655" s="106"/>
      <c r="X655" s="106"/>
      <c r="Y655" s="106"/>
      <c r="Z655" s="106"/>
    </row>
    <row r="656" spans="1:26" ht="16">
      <c r="A656" s="815" t="s">
        <v>184</v>
      </c>
      <c r="B656" s="1738" t="s">
        <v>185</v>
      </c>
      <c r="C656" s="1570"/>
      <c r="D656" s="1570"/>
      <c r="E656" s="1570"/>
      <c r="F656" s="1570"/>
      <c r="G656" s="1573"/>
      <c r="H656" s="1087"/>
      <c r="I656" s="893">
        <f>SUM(D662:D664)</f>
        <v>6</v>
      </c>
      <c r="J656" s="893">
        <f>COUNT(D662:D664)*2</f>
        <v>6</v>
      </c>
      <c r="K656" s="960"/>
      <c r="L656" s="960"/>
      <c r="M656" s="960"/>
      <c r="N656" s="963"/>
      <c r="O656" s="963"/>
      <c r="P656" s="963"/>
      <c r="Q656" s="963"/>
      <c r="R656" s="963"/>
      <c r="S656" s="963"/>
      <c r="T656" s="963"/>
      <c r="U656" s="963"/>
      <c r="V656" s="963"/>
      <c r="W656" s="963"/>
      <c r="X656" s="963"/>
      <c r="Y656" s="963"/>
      <c r="Z656" s="963"/>
    </row>
    <row r="657" spans="1:26" ht="63.75" hidden="1" customHeight="1">
      <c r="A657" s="379" t="s">
        <v>1684</v>
      </c>
      <c r="B657" s="179" t="s">
        <v>1685</v>
      </c>
      <c r="C657" s="179"/>
      <c r="D657" s="179"/>
      <c r="E657" s="179"/>
      <c r="F657" s="179"/>
      <c r="G657" s="179"/>
      <c r="H657" s="539"/>
      <c r="I657" s="105"/>
      <c r="J657" s="105"/>
      <c r="K657" s="106"/>
      <c r="L657" s="106"/>
      <c r="M657" s="106"/>
      <c r="N657" s="106"/>
      <c r="O657" s="106"/>
      <c r="P657" s="106"/>
      <c r="Q657" s="106"/>
      <c r="R657" s="106"/>
      <c r="S657" s="106"/>
      <c r="T657" s="106"/>
      <c r="U657" s="106"/>
      <c r="V657" s="106"/>
      <c r="W657" s="106"/>
      <c r="X657" s="106"/>
      <c r="Y657" s="106"/>
      <c r="Z657" s="106"/>
    </row>
    <row r="658" spans="1:26" ht="83.25" hidden="1" customHeight="1">
      <c r="A658" s="379" t="s">
        <v>1686</v>
      </c>
      <c r="B658" s="179" t="s">
        <v>1687</v>
      </c>
      <c r="C658" s="179"/>
      <c r="D658" s="179"/>
      <c r="E658" s="179"/>
      <c r="F658" s="179"/>
      <c r="G658" s="179"/>
      <c r="H658" s="539"/>
      <c r="I658" s="105"/>
      <c r="J658" s="105"/>
      <c r="K658" s="106"/>
      <c r="L658" s="106"/>
      <c r="M658" s="106"/>
      <c r="N658" s="106"/>
      <c r="O658" s="106"/>
      <c r="P658" s="106"/>
      <c r="Q658" s="106"/>
      <c r="R658" s="106"/>
      <c r="S658" s="106"/>
      <c r="T658" s="106"/>
      <c r="U658" s="106"/>
      <c r="V658" s="106"/>
      <c r="W658" s="106"/>
      <c r="X658" s="106"/>
      <c r="Y658" s="106"/>
      <c r="Z658" s="106"/>
    </row>
    <row r="659" spans="1:26" ht="72" hidden="1" customHeight="1">
      <c r="A659" s="379" t="s">
        <v>1688</v>
      </c>
      <c r="B659" s="179" t="s">
        <v>1689</v>
      </c>
      <c r="C659" s="179"/>
      <c r="D659" s="179"/>
      <c r="E659" s="179"/>
      <c r="F659" s="179"/>
      <c r="G659" s="179"/>
      <c r="H659" s="539"/>
      <c r="I659" s="105"/>
      <c r="J659" s="105"/>
      <c r="K659" s="106"/>
      <c r="L659" s="106"/>
      <c r="M659" s="106"/>
      <c r="N659" s="106"/>
      <c r="O659" s="106"/>
      <c r="P659" s="106"/>
      <c r="Q659" s="106"/>
      <c r="R659" s="106"/>
      <c r="S659" s="106"/>
      <c r="T659" s="106"/>
      <c r="U659" s="106"/>
      <c r="V659" s="106"/>
      <c r="W659" s="106"/>
      <c r="X659" s="106"/>
      <c r="Y659" s="106"/>
      <c r="Z659" s="106"/>
    </row>
    <row r="660" spans="1:26" ht="100.5" hidden="1" customHeight="1">
      <c r="A660" s="379" t="s">
        <v>1690</v>
      </c>
      <c r="B660" s="179" t="s">
        <v>1691</v>
      </c>
      <c r="C660" s="179"/>
      <c r="D660" s="179"/>
      <c r="E660" s="179"/>
      <c r="F660" s="179"/>
      <c r="G660" s="179"/>
      <c r="H660" s="539"/>
      <c r="I660" s="105"/>
      <c r="J660" s="105"/>
      <c r="K660" s="106"/>
      <c r="L660" s="106"/>
      <c r="M660" s="106"/>
      <c r="N660" s="106"/>
      <c r="O660" s="106"/>
      <c r="P660" s="106"/>
      <c r="Q660" s="106"/>
      <c r="R660" s="106"/>
      <c r="S660" s="106"/>
      <c r="T660" s="106"/>
      <c r="U660" s="106"/>
      <c r="V660" s="106"/>
      <c r="W660" s="106"/>
      <c r="X660" s="106"/>
      <c r="Y660" s="106"/>
      <c r="Z660" s="106"/>
    </row>
    <row r="661" spans="1:26" ht="45.75" hidden="1" customHeight="1">
      <c r="A661" s="379" t="s">
        <v>1692</v>
      </c>
      <c r="B661" s="179" t="s">
        <v>1693</v>
      </c>
      <c r="C661" s="179"/>
      <c r="D661" s="179"/>
      <c r="E661" s="179"/>
      <c r="F661" s="179"/>
      <c r="G661" s="179"/>
      <c r="H661" s="539"/>
      <c r="I661" s="105"/>
      <c r="J661" s="105"/>
      <c r="K661" s="106"/>
      <c r="L661" s="106"/>
      <c r="M661" s="106"/>
      <c r="N661" s="106"/>
      <c r="O661" s="106"/>
      <c r="P661" s="106"/>
      <c r="Q661" s="106"/>
      <c r="R661" s="106"/>
      <c r="S661" s="106"/>
      <c r="T661" s="106"/>
      <c r="U661" s="106"/>
      <c r="V661" s="106"/>
      <c r="W661" s="106"/>
      <c r="X661" s="106"/>
      <c r="Y661" s="106"/>
      <c r="Z661" s="106"/>
    </row>
    <row r="662" spans="1:26" ht="48">
      <c r="A662" s="815" t="s">
        <v>1694</v>
      </c>
      <c r="B662" s="475" t="s">
        <v>2541</v>
      </c>
      <c r="C662" s="475" t="s">
        <v>1696</v>
      </c>
      <c r="D662" s="696">
        <v>2</v>
      </c>
      <c r="E662" s="833" t="s">
        <v>599</v>
      </c>
      <c r="F662" s="475" t="s">
        <v>1697</v>
      </c>
      <c r="G662" s="1079"/>
      <c r="H662" s="1080"/>
      <c r="I662" s="893"/>
      <c r="J662" s="893"/>
      <c r="K662" s="960"/>
      <c r="L662" s="960"/>
      <c r="M662" s="960"/>
      <c r="N662" s="963"/>
      <c r="O662" s="963"/>
      <c r="P662" s="963"/>
      <c r="Q662" s="963"/>
      <c r="R662" s="963"/>
      <c r="S662" s="963"/>
      <c r="T662" s="963"/>
      <c r="U662" s="963"/>
      <c r="V662" s="963"/>
      <c r="W662" s="963"/>
      <c r="X662" s="963"/>
      <c r="Y662" s="963"/>
      <c r="Z662" s="963"/>
    </row>
    <row r="663" spans="1:26" ht="48">
      <c r="A663" s="815" t="s">
        <v>1698</v>
      </c>
      <c r="B663" s="475" t="s">
        <v>1699</v>
      </c>
      <c r="C663" s="475" t="s">
        <v>1700</v>
      </c>
      <c r="D663" s="696">
        <v>2</v>
      </c>
      <c r="E663" s="833" t="s">
        <v>599</v>
      </c>
      <c r="F663" s="475" t="s">
        <v>1701</v>
      </c>
      <c r="G663" s="1200"/>
      <c r="H663" s="1080"/>
      <c r="I663" s="893"/>
      <c r="J663" s="893"/>
      <c r="K663" s="960"/>
      <c r="L663" s="960"/>
      <c r="M663" s="960"/>
      <c r="N663" s="963"/>
      <c r="O663" s="963"/>
      <c r="P663" s="963"/>
      <c r="Q663" s="963"/>
      <c r="R663" s="963"/>
      <c r="S663" s="963"/>
      <c r="T663" s="963"/>
      <c r="U663" s="963"/>
      <c r="V663" s="963"/>
      <c r="W663" s="963"/>
      <c r="X663" s="963"/>
      <c r="Y663" s="963"/>
      <c r="Z663" s="963"/>
    </row>
    <row r="664" spans="1:26" ht="32">
      <c r="A664" s="935" t="s">
        <v>2542</v>
      </c>
      <c r="B664" s="475" t="s">
        <v>1702</v>
      </c>
      <c r="C664" s="475" t="s">
        <v>1703</v>
      </c>
      <c r="D664" s="696">
        <v>2</v>
      </c>
      <c r="E664" s="180" t="s">
        <v>599</v>
      </c>
      <c r="F664" s="475" t="s">
        <v>1704</v>
      </c>
      <c r="G664" s="1200"/>
      <c r="H664" s="1080"/>
      <c r="I664" s="893"/>
      <c r="J664" s="893"/>
      <c r="K664" s="960"/>
      <c r="L664" s="960"/>
      <c r="M664" s="960"/>
      <c r="N664" s="963"/>
      <c r="O664" s="963"/>
      <c r="P664" s="963"/>
      <c r="Q664" s="963"/>
      <c r="R664" s="963"/>
      <c r="S664" s="963"/>
      <c r="T664" s="963"/>
      <c r="U664" s="963"/>
      <c r="V664" s="963"/>
      <c r="W664" s="963"/>
      <c r="X664" s="963"/>
      <c r="Y664" s="963"/>
      <c r="Z664" s="963"/>
    </row>
    <row r="665" spans="1:26" ht="28.5" hidden="1" customHeight="1">
      <c r="A665" s="310" t="s">
        <v>1705</v>
      </c>
      <c r="B665" s="179" t="s">
        <v>1706</v>
      </c>
      <c r="C665" s="898"/>
      <c r="D665" s="898"/>
      <c r="E665" s="1048"/>
      <c r="F665" s="898"/>
      <c r="G665" s="245"/>
      <c r="H665" s="539"/>
      <c r="I665" s="105"/>
      <c r="J665" s="105"/>
      <c r="K665" s="105"/>
      <c r="L665" s="105"/>
      <c r="M665" s="105"/>
      <c r="N665" s="106"/>
      <c r="O665" s="106"/>
      <c r="P665" s="106"/>
      <c r="Q665" s="106"/>
      <c r="R665" s="106"/>
      <c r="S665" s="106"/>
      <c r="T665" s="106"/>
      <c r="U665" s="106"/>
      <c r="V665" s="106"/>
      <c r="W665" s="106"/>
      <c r="X665" s="106"/>
      <c r="Y665" s="106"/>
      <c r="Z665" s="106"/>
    </row>
    <row r="666" spans="1:26" ht="57" hidden="1" customHeight="1">
      <c r="A666" s="310" t="s">
        <v>1707</v>
      </c>
      <c r="B666" s="179" t="s">
        <v>1708</v>
      </c>
      <c r="C666" s="898"/>
      <c r="D666" s="898"/>
      <c r="E666" s="1048"/>
      <c r="F666" s="898"/>
      <c r="G666" s="245"/>
      <c r="H666" s="539"/>
      <c r="I666" s="105"/>
      <c r="J666" s="105"/>
      <c r="K666" s="105"/>
      <c r="L666" s="105"/>
      <c r="M666" s="105"/>
      <c r="N666" s="106"/>
      <c r="O666" s="106"/>
      <c r="P666" s="106"/>
      <c r="Q666" s="106"/>
      <c r="R666" s="106"/>
      <c r="S666" s="106"/>
      <c r="T666" s="106"/>
      <c r="U666" s="106"/>
      <c r="V666" s="106"/>
      <c r="W666" s="106"/>
      <c r="X666" s="106"/>
      <c r="Y666" s="106"/>
      <c r="Z666" s="106"/>
    </row>
    <row r="667" spans="1:26" ht="17">
      <c r="A667" s="1169" t="s">
        <v>273</v>
      </c>
      <c r="B667" s="1738" t="s">
        <v>187</v>
      </c>
      <c r="C667" s="1570"/>
      <c r="D667" s="1570"/>
      <c r="E667" s="1570"/>
      <c r="F667" s="1570"/>
      <c r="G667" s="1571"/>
      <c r="H667" s="1087"/>
      <c r="I667" s="893">
        <f>SUM(D670:D686)</f>
        <v>30</v>
      </c>
      <c r="J667" s="893">
        <f>COUNT(D670:D686)*2</f>
        <v>30</v>
      </c>
      <c r="K667" s="960"/>
      <c r="L667" s="960"/>
      <c r="M667" s="960"/>
      <c r="N667" s="963"/>
      <c r="O667" s="963"/>
      <c r="P667" s="963"/>
      <c r="Q667" s="963"/>
      <c r="R667" s="963"/>
      <c r="S667" s="963"/>
      <c r="T667" s="963"/>
      <c r="U667" s="963"/>
      <c r="V667" s="963"/>
      <c r="W667" s="963"/>
      <c r="X667" s="963"/>
      <c r="Y667" s="963"/>
      <c r="Z667" s="963"/>
    </row>
    <row r="668" spans="1:26" ht="28.5" hidden="1" customHeight="1">
      <c r="A668" s="474" t="s">
        <v>1709</v>
      </c>
      <c r="B668" s="179" t="s">
        <v>1710</v>
      </c>
      <c r="C668" s="475"/>
      <c r="D668" s="125"/>
      <c r="E668" s="370"/>
      <c r="F668" s="475"/>
      <c r="G668" s="179"/>
      <c r="H668" s="539"/>
      <c r="I668" s="105"/>
      <c r="J668" s="105" t="s">
        <v>614</v>
      </c>
      <c r="K668" s="105"/>
      <c r="L668" s="105"/>
      <c r="M668" s="105"/>
      <c r="N668" s="106"/>
      <c r="O668" s="106"/>
      <c r="P668" s="106"/>
      <c r="Q668" s="106"/>
      <c r="R668" s="106"/>
      <c r="S668" s="106"/>
      <c r="T668" s="106"/>
      <c r="U668" s="106"/>
      <c r="V668" s="106"/>
      <c r="W668" s="106"/>
      <c r="X668" s="106"/>
      <c r="Y668" s="106"/>
      <c r="Z668" s="106"/>
    </row>
    <row r="669" spans="1:26" ht="42.75" hidden="1" customHeight="1">
      <c r="A669" s="474" t="s">
        <v>1711</v>
      </c>
      <c r="B669" s="179" t="s">
        <v>1712</v>
      </c>
      <c r="C669" s="267"/>
      <c r="D669" s="118"/>
      <c r="E669" s="263"/>
      <c r="F669" s="534"/>
      <c r="G669" s="179"/>
      <c r="H669" s="539"/>
      <c r="I669" s="105"/>
      <c r="J669" s="105"/>
      <c r="K669" s="105"/>
      <c r="L669" s="105"/>
      <c r="M669" s="105"/>
      <c r="N669" s="106"/>
      <c r="O669" s="106"/>
      <c r="P669" s="106"/>
      <c r="Q669" s="106"/>
      <c r="R669" s="106"/>
      <c r="S669" s="106"/>
      <c r="T669" s="106"/>
      <c r="U669" s="106"/>
      <c r="V669" s="106"/>
      <c r="W669" s="106"/>
      <c r="X669" s="106"/>
      <c r="Y669" s="106"/>
      <c r="Z669" s="106"/>
    </row>
    <row r="670" spans="1:26" ht="80">
      <c r="A670" s="1169" t="s">
        <v>1713</v>
      </c>
      <c r="B670" s="475" t="s">
        <v>1714</v>
      </c>
      <c r="C670" s="769" t="s">
        <v>5933</v>
      </c>
      <c r="D670" s="696">
        <v>2</v>
      </c>
      <c r="E670" s="736" t="s">
        <v>599</v>
      </c>
      <c r="F670" s="769" t="s">
        <v>1716</v>
      </c>
      <c r="G670" s="1079"/>
      <c r="H670" s="1080"/>
      <c r="I670" s="893"/>
      <c r="J670" s="893"/>
      <c r="K670" s="960"/>
      <c r="L670" s="960"/>
      <c r="M670" s="960"/>
      <c r="N670" s="963"/>
      <c r="O670" s="963"/>
      <c r="P670" s="963"/>
      <c r="Q670" s="963"/>
      <c r="R670" s="963"/>
      <c r="S670" s="963"/>
      <c r="T670" s="963"/>
      <c r="U670" s="963"/>
      <c r="V670" s="963"/>
      <c r="W670" s="963"/>
      <c r="X670" s="963"/>
      <c r="Y670" s="963"/>
      <c r="Z670" s="963"/>
    </row>
    <row r="671" spans="1:26" ht="48">
      <c r="A671" s="1169"/>
      <c r="B671" s="1234"/>
      <c r="C671" s="475" t="s">
        <v>1717</v>
      </c>
      <c r="D671" s="696">
        <v>2</v>
      </c>
      <c r="E671" s="696" t="s">
        <v>599</v>
      </c>
      <c r="F671" s="475" t="s">
        <v>1718</v>
      </c>
      <c r="G671" s="1079"/>
      <c r="H671" s="1080"/>
      <c r="I671" s="893"/>
      <c r="J671" s="893"/>
      <c r="K671" s="960"/>
      <c r="L671" s="960"/>
      <c r="M671" s="960"/>
      <c r="N671" s="963"/>
      <c r="O671" s="963"/>
      <c r="P671" s="963"/>
      <c r="Q671" s="963"/>
      <c r="R671" s="963"/>
      <c r="S671" s="963"/>
      <c r="T671" s="963"/>
      <c r="U671" s="963"/>
      <c r="V671" s="963"/>
      <c r="W671" s="963"/>
      <c r="X671" s="963"/>
      <c r="Y671" s="963"/>
      <c r="Z671" s="963"/>
    </row>
    <row r="672" spans="1:26" ht="32">
      <c r="A672" s="1169"/>
      <c r="B672" s="1234"/>
      <c r="C672" s="475" t="s">
        <v>1719</v>
      </c>
      <c r="D672" s="696">
        <v>2</v>
      </c>
      <c r="E672" s="696" t="s">
        <v>599</v>
      </c>
      <c r="F672" s="475" t="s">
        <v>1720</v>
      </c>
      <c r="G672" s="1079"/>
      <c r="H672" s="1080"/>
      <c r="I672" s="893"/>
      <c r="J672" s="893"/>
      <c r="K672" s="960"/>
      <c r="L672" s="960"/>
      <c r="M672" s="960"/>
      <c r="N672" s="963"/>
      <c r="O672" s="963"/>
      <c r="P672" s="963"/>
      <c r="Q672" s="963"/>
      <c r="R672" s="963"/>
      <c r="S672" s="963"/>
      <c r="T672" s="963"/>
      <c r="U672" s="963"/>
      <c r="V672" s="963"/>
      <c r="W672" s="963"/>
      <c r="X672" s="963"/>
      <c r="Y672" s="963"/>
      <c r="Z672" s="963"/>
    </row>
    <row r="673" spans="1:26" ht="48">
      <c r="A673" s="1169"/>
      <c r="B673" s="1234"/>
      <c r="C673" s="475" t="s">
        <v>1721</v>
      </c>
      <c r="D673" s="696">
        <v>2</v>
      </c>
      <c r="E673" s="696" t="s">
        <v>599</v>
      </c>
      <c r="F673" s="475" t="s">
        <v>1722</v>
      </c>
      <c r="G673" s="1079"/>
      <c r="H673" s="1080"/>
      <c r="I673" s="893"/>
      <c r="J673" s="893"/>
      <c r="K673" s="960"/>
      <c r="L673" s="960"/>
      <c r="M673" s="960"/>
      <c r="N673" s="963"/>
      <c r="O673" s="963"/>
      <c r="P673" s="963"/>
      <c r="Q673" s="963"/>
      <c r="R673" s="963"/>
      <c r="S673" s="963"/>
      <c r="T673" s="963"/>
      <c r="U673" s="963"/>
      <c r="V673" s="963"/>
      <c r="W673" s="963"/>
      <c r="X673" s="963"/>
      <c r="Y673" s="963"/>
      <c r="Z673" s="963"/>
    </row>
    <row r="674" spans="1:26" ht="240">
      <c r="A674" s="821" t="s">
        <v>1723</v>
      </c>
      <c r="B674" s="538" t="s">
        <v>1724</v>
      </c>
      <c r="C674" s="475" t="s">
        <v>1725</v>
      </c>
      <c r="D674" s="696">
        <v>2</v>
      </c>
      <c r="E674" s="696" t="s">
        <v>599</v>
      </c>
      <c r="F674" s="475" t="s">
        <v>1726</v>
      </c>
      <c r="G674" s="1079"/>
      <c r="H674" s="1080"/>
      <c r="I674" s="893"/>
      <c r="J674" s="893"/>
      <c r="K674" s="960"/>
      <c r="L674" s="960"/>
      <c r="M674" s="960"/>
      <c r="N674" s="963"/>
      <c r="O674" s="963"/>
      <c r="P674" s="963"/>
      <c r="Q674" s="963"/>
      <c r="R674" s="963"/>
      <c r="S674" s="963"/>
      <c r="T674" s="963"/>
      <c r="U674" s="963"/>
      <c r="V674" s="963"/>
      <c r="W674" s="963"/>
      <c r="X674" s="963"/>
      <c r="Y674" s="963"/>
      <c r="Z674" s="963"/>
    </row>
    <row r="675" spans="1:26" ht="112">
      <c r="A675" s="1226"/>
      <c r="B675" s="538"/>
      <c r="C675" s="475" t="s">
        <v>1727</v>
      </c>
      <c r="D675" s="696">
        <v>2</v>
      </c>
      <c r="E675" s="696" t="s">
        <v>599</v>
      </c>
      <c r="F675" s="475" t="s">
        <v>6785</v>
      </c>
      <c r="G675" s="1079"/>
      <c r="H675" s="1080"/>
      <c r="I675" s="893"/>
      <c r="J675" s="893"/>
      <c r="K675" s="960"/>
      <c r="L675" s="960"/>
      <c r="M675" s="960"/>
      <c r="N675" s="963"/>
      <c r="O675" s="963"/>
      <c r="P675" s="963"/>
      <c r="Q675" s="963"/>
      <c r="R675" s="963"/>
      <c r="S675" s="963"/>
      <c r="T675" s="963"/>
      <c r="U675" s="963"/>
      <c r="V675" s="963"/>
      <c r="W675" s="963"/>
      <c r="X675" s="963"/>
      <c r="Y675" s="963"/>
      <c r="Z675" s="963"/>
    </row>
    <row r="676" spans="1:26" ht="48">
      <c r="A676" s="1226"/>
      <c r="B676" s="538"/>
      <c r="C676" s="475" t="s">
        <v>3142</v>
      </c>
      <c r="D676" s="696">
        <v>2</v>
      </c>
      <c r="E676" s="696" t="s">
        <v>599</v>
      </c>
      <c r="F676" s="475" t="s">
        <v>5233</v>
      </c>
      <c r="G676" s="1079"/>
      <c r="H676" s="1080"/>
      <c r="I676" s="893"/>
      <c r="J676" s="893"/>
      <c r="K676" s="960"/>
      <c r="L676" s="960"/>
      <c r="M676" s="960"/>
      <c r="N676" s="963"/>
      <c r="O676" s="963"/>
      <c r="P676" s="963"/>
      <c r="Q676" s="963"/>
      <c r="R676" s="963"/>
      <c r="S676" s="963"/>
      <c r="T676" s="963"/>
      <c r="U676" s="963"/>
      <c r="V676" s="963"/>
      <c r="W676" s="963"/>
      <c r="X676" s="963"/>
      <c r="Y676" s="963"/>
      <c r="Z676" s="963"/>
    </row>
    <row r="677" spans="1:26" ht="48">
      <c r="A677" s="1226"/>
      <c r="B677" s="538"/>
      <c r="C677" s="475" t="s">
        <v>6786</v>
      </c>
      <c r="D677" s="696">
        <v>2</v>
      </c>
      <c r="E677" s="696" t="s">
        <v>599</v>
      </c>
      <c r="F677" s="475" t="s">
        <v>1732</v>
      </c>
      <c r="G677" s="1079"/>
      <c r="H677" s="1080"/>
      <c r="I677" s="893"/>
      <c r="J677" s="893"/>
      <c r="K677" s="960"/>
      <c r="L677" s="960"/>
      <c r="M677" s="960"/>
      <c r="N677" s="963"/>
      <c r="O677" s="963"/>
      <c r="P677" s="963"/>
      <c r="Q677" s="963"/>
      <c r="R677" s="963"/>
      <c r="S677" s="963"/>
      <c r="T677" s="963"/>
      <c r="U677" s="963"/>
      <c r="V677" s="963"/>
      <c r="W677" s="963"/>
      <c r="X677" s="963"/>
      <c r="Y677" s="963"/>
      <c r="Z677" s="963"/>
    </row>
    <row r="678" spans="1:26" ht="48">
      <c r="A678" s="1226"/>
      <c r="B678" s="538"/>
      <c r="C678" s="475" t="s">
        <v>6787</v>
      </c>
      <c r="D678" s="696">
        <v>2</v>
      </c>
      <c r="E678" s="696" t="s">
        <v>599</v>
      </c>
      <c r="F678" s="475" t="s">
        <v>1732</v>
      </c>
      <c r="G678" s="1079"/>
      <c r="H678" s="1080"/>
      <c r="I678" s="893"/>
      <c r="J678" s="893"/>
      <c r="K678" s="960"/>
      <c r="L678" s="960"/>
      <c r="M678" s="960"/>
      <c r="N678" s="963"/>
      <c r="O678" s="963"/>
      <c r="P678" s="963"/>
      <c r="Q678" s="963"/>
      <c r="R678" s="963"/>
      <c r="S678" s="963"/>
      <c r="T678" s="963"/>
      <c r="U678" s="963"/>
      <c r="V678" s="963"/>
      <c r="W678" s="963"/>
      <c r="X678" s="963"/>
      <c r="Y678" s="963"/>
      <c r="Z678" s="963"/>
    </row>
    <row r="679" spans="1:26" ht="48">
      <c r="A679" s="1226"/>
      <c r="B679" s="538"/>
      <c r="C679" s="475" t="s">
        <v>6788</v>
      </c>
      <c r="D679" s="696">
        <v>2</v>
      </c>
      <c r="E679" s="696" t="s">
        <v>599</v>
      </c>
      <c r="F679" s="475" t="s">
        <v>1732</v>
      </c>
      <c r="G679" s="1079"/>
      <c r="H679" s="1080"/>
      <c r="I679" s="893"/>
      <c r="J679" s="893"/>
      <c r="K679" s="960"/>
      <c r="L679" s="960"/>
      <c r="M679" s="960"/>
      <c r="N679" s="963"/>
      <c r="O679" s="963"/>
      <c r="P679" s="963"/>
      <c r="Q679" s="963"/>
      <c r="R679" s="963"/>
      <c r="S679" s="963"/>
      <c r="T679" s="963"/>
      <c r="U679" s="963"/>
      <c r="V679" s="963"/>
      <c r="W679" s="963"/>
      <c r="X679" s="963"/>
      <c r="Y679" s="963"/>
      <c r="Z679" s="963"/>
    </row>
    <row r="680" spans="1:26" ht="60" hidden="1" customHeight="1">
      <c r="A680" s="474" t="s">
        <v>1735</v>
      </c>
      <c r="B680" s="525" t="s">
        <v>1736</v>
      </c>
      <c r="C680" s="1079"/>
      <c r="D680" s="627"/>
      <c r="E680" s="535" t="s">
        <v>599</v>
      </c>
      <c r="F680" s="1079"/>
      <c r="G680" s="179"/>
      <c r="H680" s="539"/>
      <c r="I680" s="105"/>
      <c r="J680" s="105"/>
      <c r="K680" s="106"/>
      <c r="L680" s="106"/>
      <c r="M680" s="106"/>
      <c r="N680" s="106"/>
      <c r="O680" s="106"/>
      <c r="P680" s="106"/>
      <c r="Q680" s="106"/>
      <c r="R680" s="106"/>
      <c r="S680" s="106"/>
      <c r="T680" s="106"/>
      <c r="U680" s="106"/>
      <c r="V680" s="106"/>
      <c r="W680" s="106"/>
      <c r="X680" s="106"/>
      <c r="Y680" s="106"/>
      <c r="Z680" s="106"/>
    </row>
    <row r="681" spans="1:26" ht="60" hidden="1" customHeight="1">
      <c r="A681" s="474" t="s">
        <v>1745</v>
      </c>
      <c r="B681" s="532" t="s">
        <v>1746</v>
      </c>
      <c r="C681" s="475"/>
      <c r="D681" s="125"/>
      <c r="E681" s="125"/>
      <c r="F681" s="475"/>
      <c r="G681" s="898"/>
      <c r="H681" s="539"/>
      <c r="I681" s="105"/>
      <c r="J681" s="105"/>
      <c r="K681" s="106"/>
      <c r="L681" s="106"/>
      <c r="M681" s="106"/>
      <c r="N681" s="106"/>
      <c r="O681" s="106"/>
      <c r="P681" s="106"/>
      <c r="Q681" s="106"/>
      <c r="R681" s="106"/>
      <c r="S681" s="106"/>
      <c r="T681" s="106"/>
      <c r="U681" s="106"/>
      <c r="V681" s="106"/>
      <c r="W681" s="106"/>
      <c r="X681" s="106"/>
      <c r="Y681" s="106"/>
      <c r="Z681" s="106"/>
    </row>
    <row r="682" spans="1:26" ht="51">
      <c r="A682" s="1235" t="s">
        <v>1747</v>
      </c>
      <c r="B682" s="538" t="s">
        <v>1748</v>
      </c>
      <c r="C682" s="538" t="s">
        <v>1749</v>
      </c>
      <c r="D682" s="897">
        <v>2</v>
      </c>
      <c r="E682" s="897" t="s">
        <v>599</v>
      </c>
      <c r="F682" s="538" t="s">
        <v>1750</v>
      </c>
      <c r="G682" s="1236"/>
      <c r="H682" s="1080"/>
      <c r="I682" s="893"/>
      <c r="J682" s="893"/>
      <c r="K682" s="960"/>
      <c r="L682" s="960"/>
      <c r="M682" s="960"/>
      <c r="N682" s="963"/>
      <c r="O682" s="963"/>
      <c r="P682" s="963"/>
      <c r="Q682" s="963"/>
      <c r="R682" s="963"/>
      <c r="S682" s="963"/>
      <c r="T682" s="963"/>
      <c r="U682" s="963"/>
      <c r="V682" s="963"/>
      <c r="W682" s="963"/>
      <c r="X682" s="963"/>
      <c r="Y682" s="963"/>
      <c r="Z682" s="963"/>
    </row>
    <row r="683" spans="1:26" ht="34">
      <c r="A683" s="1226"/>
      <c r="B683" s="1217"/>
      <c r="C683" s="538" t="s">
        <v>1751</v>
      </c>
      <c r="D683" s="897">
        <v>2</v>
      </c>
      <c r="E683" s="897" t="s">
        <v>599</v>
      </c>
      <c r="F683" s="538" t="s">
        <v>1752</v>
      </c>
      <c r="G683" s="1236"/>
      <c r="H683" s="1080"/>
      <c r="I683" s="893"/>
      <c r="J683" s="893"/>
      <c r="K683" s="960"/>
      <c r="L683" s="960"/>
      <c r="M683" s="960"/>
      <c r="N683" s="963"/>
      <c r="O683" s="963"/>
      <c r="P683" s="963"/>
      <c r="Q683" s="963"/>
      <c r="R683" s="963"/>
      <c r="S683" s="963"/>
      <c r="T683" s="963"/>
      <c r="U683" s="963"/>
      <c r="V683" s="963"/>
      <c r="W683" s="963"/>
      <c r="X683" s="963"/>
      <c r="Y683" s="963"/>
      <c r="Z683" s="963"/>
    </row>
    <row r="684" spans="1:26" ht="34">
      <c r="A684" s="1226"/>
      <c r="B684" s="963"/>
      <c r="C684" s="538" t="s">
        <v>1753</v>
      </c>
      <c r="D684" s="897">
        <v>2</v>
      </c>
      <c r="E684" s="897" t="s">
        <v>599</v>
      </c>
      <c r="F684" s="538" t="s">
        <v>1754</v>
      </c>
      <c r="G684" s="1236"/>
      <c r="H684" s="1080"/>
      <c r="I684" s="893"/>
      <c r="J684" s="893"/>
      <c r="K684" s="960"/>
      <c r="L684" s="960"/>
      <c r="M684" s="960"/>
      <c r="N684" s="963"/>
      <c r="O684" s="963"/>
      <c r="P684" s="963"/>
      <c r="Q684" s="963"/>
      <c r="R684" s="963"/>
      <c r="S684" s="963"/>
      <c r="T684" s="963"/>
      <c r="U684" s="963"/>
      <c r="V684" s="963"/>
      <c r="W684" s="963"/>
      <c r="X684" s="963"/>
      <c r="Y684" s="963"/>
      <c r="Z684" s="963"/>
    </row>
    <row r="685" spans="1:26" ht="68">
      <c r="A685" s="1237"/>
      <c r="B685" s="963"/>
      <c r="C685" s="538" t="s">
        <v>1755</v>
      </c>
      <c r="D685" s="897">
        <v>2</v>
      </c>
      <c r="E685" s="897" t="s">
        <v>599</v>
      </c>
      <c r="F685" s="538" t="s">
        <v>1756</v>
      </c>
      <c r="G685" s="1236"/>
      <c r="H685" s="1080"/>
      <c r="I685" s="893"/>
      <c r="J685" s="893"/>
      <c r="K685" s="960"/>
      <c r="L685" s="960"/>
      <c r="M685" s="960"/>
      <c r="N685" s="963"/>
      <c r="O685" s="963"/>
      <c r="P685" s="963"/>
      <c r="Q685" s="963"/>
      <c r="R685" s="963"/>
      <c r="S685" s="963"/>
      <c r="T685" s="963"/>
      <c r="U685" s="963"/>
      <c r="V685" s="963"/>
      <c r="W685" s="963"/>
      <c r="X685" s="963"/>
      <c r="Y685" s="963"/>
      <c r="Z685" s="963"/>
    </row>
    <row r="686" spans="1:26" ht="51">
      <c r="A686" s="1237"/>
      <c r="B686" s="963"/>
      <c r="C686" s="538" t="s">
        <v>1757</v>
      </c>
      <c r="D686" s="897">
        <v>2</v>
      </c>
      <c r="E686" s="897" t="s">
        <v>599</v>
      </c>
      <c r="F686" s="538" t="s">
        <v>1758</v>
      </c>
      <c r="G686" s="1236"/>
      <c r="H686" s="1080"/>
      <c r="I686" s="893"/>
      <c r="J686" s="893"/>
      <c r="K686" s="960"/>
      <c r="L686" s="960"/>
      <c r="M686" s="960"/>
      <c r="N686" s="963"/>
      <c r="O686" s="963"/>
      <c r="P686" s="963"/>
      <c r="Q686" s="963"/>
      <c r="R686" s="963"/>
      <c r="S686" s="963"/>
      <c r="T686" s="963"/>
      <c r="U686" s="963"/>
      <c r="V686" s="963"/>
      <c r="W686" s="963"/>
      <c r="X686" s="963"/>
      <c r="Y686" s="963"/>
      <c r="Z686" s="963"/>
    </row>
    <row r="687" spans="1:26" ht="21">
      <c r="A687" s="1212"/>
      <c r="B687" s="1773" t="s">
        <v>1759</v>
      </c>
      <c r="C687" s="1570"/>
      <c r="D687" s="1570"/>
      <c r="E687" s="1570"/>
      <c r="F687" s="1570"/>
      <c r="G687" s="1571"/>
      <c r="H687" s="1038"/>
      <c r="I687" s="893">
        <f t="shared" ref="I687:J687" si="8">I688+I693+I701+I707</f>
        <v>30</v>
      </c>
      <c r="J687" s="893">
        <f t="shared" si="8"/>
        <v>30</v>
      </c>
      <c r="K687" s="960"/>
      <c r="L687" s="960"/>
      <c r="M687" s="960"/>
      <c r="N687" s="963"/>
      <c r="O687" s="963"/>
      <c r="P687" s="963"/>
      <c r="Q687" s="963"/>
      <c r="R687" s="963"/>
      <c r="S687" s="963"/>
      <c r="T687" s="963"/>
      <c r="U687" s="963"/>
      <c r="V687" s="963"/>
      <c r="W687" s="963"/>
      <c r="X687" s="963"/>
      <c r="Y687" s="963"/>
      <c r="Z687" s="963"/>
    </row>
    <row r="688" spans="1:26" ht="19">
      <c r="A688" s="815" t="s">
        <v>2544</v>
      </c>
      <c r="B688" s="1606" t="s">
        <v>190</v>
      </c>
      <c r="C688" s="1570"/>
      <c r="D688" s="1570"/>
      <c r="E688" s="1570"/>
      <c r="F688" s="1570"/>
      <c r="G688" s="1573"/>
      <c r="H688" s="816"/>
      <c r="I688" s="893">
        <f>SUM(D689:D692)</f>
        <v>6</v>
      </c>
      <c r="J688" s="893">
        <f>COUNT(D689:D692)*2</f>
        <v>6</v>
      </c>
      <c r="K688" s="960"/>
      <c r="L688" s="960"/>
      <c r="M688" s="960"/>
      <c r="N688" s="963"/>
      <c r="O688" s="963"/>
      <c r="P688" s="963"/>
      <c r="Q688" s="963"/>
      <c r="R688" s="963"/>
      <c r="S688" s="963"/>
      <c r="T688" s="963"/>
      <c r="U688" s="963"/>
      <c r="V688" s="963"/>
      <c r="W688" s="963"/>
      <c r="X688" s="963"/>
      <c r="Y688" s="963"/>
      <c r="Z688" s="963"/>
    </row>
    <row r="689" spans="1:26" ht="32">
      <c r="A689" s="815" t="s">
        <v>2545</v>
      </c>
      <c r="B689" s="471" t="s">
        <v>1761</v>
      </c>
      <c r="C689" s="475" t="s">
        <v>6933</v>
      </c>
      <c r="D689" s="696">
        <v>2</v>
      </c>
      <c r="E689" s="696" t="s">
        <v>877</v>
      </c>
      <c r="F689" s="720"/>
      <c r="G689" s="1061"/>
      <c r="H689" s="893"/>
      <c r="I689" s="893"/>
      <c r="J689" s="893"/>
      <c r="K689" s="960"/>
      <c r="L689" s="960"/>
      <c r="M689" s="960"/>
      <c r="N689" s="963"/>
      <c r="O689" s="963"/>
      <c r="P689" s="963"/>
      <c r="Q689" s="963"/>
      <c r="R689" s="963"/>
      <c r="S689" s="963"/>
      <c r="T689" s="963"/>
      <c r="U689" s="963"/>
      <c r="V689" s="963"/>
      <c r="W689" s="963"/>
      <c r="X689" s="963"/>
      <c r="Y689" s="963"/>
      <c r="Z689" s="963"/>
    </row>
    <row r="690" spans="1:26" ht="16">
      <c r="A690" s="815"/>
      <c r="B690" s="471"/>
      <c r="C690" s="475" t="s">
        <v>6934</v>
      </c>
      <c r="D690" s="696">
        <v>2</v>
      </c>
      <c r="E690" s="696" t="s">
        <v>877</v>
      </c>
      <c r="F690" s="720"/>
      <c r="G690" s="1061"/>
      <c r="H690" s="893"/>
      <c r="I690" s="893"/>
      <c r="J690" s="893"/>
      <c r="K690" s="960"/>
      <c r="L690" s="960"/>
      <c r="M690" s="960"/>
      <c r="N690" s="963"/>
      <c r="O690" s="963"/>
      <c r="P690" s="963"/>
      <c r="Q690" s="963"/>
      <c r="R690" s="963"/>
      <c r="S690" s="963"/>
      <c r="T690" s="963"/>
      <c r="U690" s="963"/>
      <c r="V690" s="963"/>
      <c r="W690" s="963"/>
      <c r="X690" s="963"/>
      <c r="Y690" s="963"/>
      <c r="Z690" s="963"/>
    </row>
    <row r="691" spans="1:26" ht="16">
      <c r="A691" s="815"/>
      <c r="B691" s="471"/>
      <c r="C691" s="475" t="s">
        <v>6791</v>
      </c>
      <c r="D691" s="696">
        <v>2</v>
      </c>
      <c r="E691" s="696" t="s">
        <v>877</v>
      </c>
      <c r="F691" s="720"/>
      <c r="G691" s="1061"/>
      <c r="H691" s="893"/>
      <c r="I691" s="893"/>
      <c r="J691" s="893"/>
      <c r="K691" s="960"/>
      <c r="L691" s="960"/>
      <c r="M691" s="960"/>
      <c r="N691" s="963"/>
      <c r="O691" s="963"/>
      <c r="P691" s="963"/>
      <c r="Q691" s="963"/>
      <c r="R691" s="963"/>
      <c r="S691" s="963"/>
      <c r="T691" s="963"/>
      <c r="U691" s="963"/>
      <c r="V691" s="963"/>
      <c r="W691" s="963"/>
      <c r="X691" s="963"/>
      <c r="Y691" s="963"/>
      <c r="Z691" s="963"/>
    </row>
    <row r="692" spans="1:26" ht="55.5" hidden="1" customHeight="1">
      <c r="A692" s="310" t="s">
        <v>2553</v>
      </c>
      <c r="B692" s="150" t="s">
        <v>3487</v>
      </c>
      <c r="C692" s="771" t="s">
        <v>1770</v>
      </c>
      <c r="D692" s="125"/>
      <c r="E692" s="125"/>
      <c r="F692" s="125"/>
      <c r="G692" s="125"/>
      <c r="I692" s="105"/>
      <c r="J692" s="105"/>
      <c r="K692" s="106"/>
      <c r="L692" s="106"/>
      <c r="M692" s="106"/>
      <c r="N692" s="106"/>
      <c r="O692" s="106"/>
      <c r="P692" s="106"/>
      <c r="Q692" s="106"/>
      <c r="R692" s="106"/>
      <c r="S692" s="106"/>
      <c r="T692" s="106"/>
      <c r="U692" s="106"/>
      <c r="V692" s="106"/>
      <c r="W692" s="106"/>
      <c r="X692" s="106"/>
      <c r="Y692" s="106"/>
      <c r="Z692" s="106"/>
    </row>
    <row r="693" spans="1:26" ht="19">
      <c r="A693" s="815" t="s">
        <v>2555</v>
      </c>
      <c r="B693" s="1606" t="s">
        <v>192</v>
      </c>
      <c r="C693" s="1570"/>
      <c r="D693" s="1570"/>
      <c r="E693" s="1570"/>
      <c r="F693" s="1570"/>
      <c r="G693" s="1573"/>
      <c r="H693" s="816"/>
      <c r="I693" s="893">
        <f>SUM(D694:D700)</f>
        <v>12</v>
      </c>
      <c r="J693" s="893">
        <f>COUNT(D694:D700)*2</f>
        <v>12</v>
      </c>
      <c r="K693" s="960"/>
      <c r="L693" s="960"/>
      <c r="M693" s="960"/>
      <c r="N693" s="963"/>
      <c r="O693" s="963"/>
      <c r="P693" s="963"/>
      <c r="Q693" s="963"/>
      <c r="R693" s="963"/>
      <c r="S693" s="963"/>
      <c r="T693" s="963"/>
      <c r="U693" s="963"/>
      <c r="V693" s="963"/>
      <c r="W693" s="963"/>
      <c r="X693" s="963"/>
      <c r="Y693" s="963"/>
      <c r="Z693" s="963"/>
    </row>
    <row r="694" spans="1:26" ht="16">
      <c r="A694" s="815" t="s">
        <v>2556</v>
      </c>
      <c r="B694" s="471" t="s">
        <v>1772</v>
      </c>
      <c r="C694" s="475" t="s">
        <v>3488</v>
      </c>
      <c r="D694" s="696">
        <v>2</v>
      </c>
      <c r="E694" s="696" t="s">
        <v>877</v>
      </c>
      <c r="F694" s="720"/>
      <c r="G694" s="1061"/>
      <c r="H694" s="893"/>
      <c r="I694" s="893"/>
      <c r="J694" s="893"/>
      <c r="K694" s="960"/>
      <c r="L694" s="960"/>
      <c r="M694" s="960"/>
      <c r="N694" s="963"/>
      <c r="O694" s="963"/>
      <c r="P694" s="963"/>
      <c r="Q694" s="963"/>
      <c r="R694" s="963"/>
      <c r="S694" s="963"/>
      <c r="T694" s="963"/>
      <c r="U694" s="963"/>
      <c r="V694" s="963"/>
      <c r="W694" s="963"/>
      <c r="X694" s="963"/>
      <c r="Y694" s="963"/>
      <c r="Z694" s="963"/>
    </row>
    <row r="695" spans="1:26" ht="16">
      <c r="A695" s="815"/>
      <c r="B695" s="471"/>
      <c r="C695" s="475" t="s">
        <v>3489</v>
      </c>
      <c r="D695" s="696">
        <v>2</v>
      </c>
      <c r="E695" s="696" t="s">
        <v>877</v>
      </c>
      <c r="F695" s="720"/>
      <c r="G695" s="1061"/>
      <c r="H695" s="893"/>
      <c r="I695" s="893"/>
      <c r="J695" s="893"/>
      <c r="K695" s="960"/>
      <c r="L695" s="960"/>
      <c r="M695" s="960"/>
      <c r="N695" s="963"/>
      <c r="O695" s="963"/>
      <c r="P695" s="963"/>
      <c r="Q695" s="963"/>
      <c r="R695" s="963"/>
      <c r="S695" s="963"/>
      <c r="T695" s="963"/>
      <c r="U695" s="963"/>
      <c r="V695" s="963"/>
      <c r="W695" s="963"/>
      <c r="X695" s="963"/>
      <c r="Y695" s="963"/>
      <c r="Z695" s="963"/>
    </row>
    <row r="696" spans="1:26" ht="16">
      <c r="A696" s="815"/>
      <c r="B696" s="471"/>
      <c r="C696" s="475" t="s">
        <v>3490</v>
      </c>
      <c r="D696" s="696">
        <v>2</v>
      </c>
      <c r="E696" s="696" t="s">
        <v>877</v>
      </c>
      <c r="F696" s="720"/>
      <c r="G696" s="1061"/>
      <c r="H696" s="893"/>
      <c r="I696" s="893"/>
      <c r="J696" s="893"/>
      <c r="K696" s="960"/>
      <c r="L696" s="960"/>
      <c r="M696" s="960"/>
      <c r="N696" s="963"/>
      <c r="O696" s="963"/>
      <c r="P696" s="963"/>
      <c r="Q696" s="963"/>
      <c r="R696" s="963"/>
      <c r="S696" s="963"/>
      <c r="T696" s="963"/>
      <c r="U696" s="963"/>
      <c r="V696" s="963"/>
      <c r="W696" s="963"/>
      <c r="X696" s="963"/>
      <c r="Y696" s="963"/>
      <c r="Z696" s="963"/>
    </row>
    <row r="697" spans="1:26" ht="16">
      <c r="A697" s="815"/>
      <c r="B697" s="471"/>
      <c r="C697" s="475" t="s">
        <v>3491</v>
      </c>
      <c r="D697" s="696">
        <v>2</v>
      </c>
      <c r="E697" s="696" t="s">
        <v>877</v>
      </c>
      <c r="F697" s="720"/>
      <c r="G697" s="1061"/>
      <c r="H697" s="893"/>
      <c r="I697" s="893"/>
      <c r="J697" s="893"/>
      <c r="K697" s="960"/>
      <c r="L697" s="960"/>
      <c r="M697" s="960"/>
      <c r="N697" s="963"/>
      <c r="O697" s="963"/>
      <c r="P697" s="963"/>
      <c r="Q697" s="963"/>
      <c r="R697" s="963"/>
      <c r="S697" s="963"/>
      <c r="T697" s="963"/>
      <c r="U697" s="963"/>
      <c r="V697" s="963"/>
      <c r="W697" s="963"/>
      <c r="X697" s="963"/>
      <c r="Y697" s="963"/>
      <c r="Z697" s="963"/>
    </row>
    <row r="698" spans="1:26" ht="32">
      <c r="A698" s="815"/>
      <c r="B698" s="735"/>
      <c r="C698" s="769" t="s">
        <v>6935</v>
      </c>
      <c r="D698" s="696">
        <v>2</v>
      </c>
      <c r="E698" s="736" t="s">
        <v>877</v>
      </c>
      <c r="F698" s="1021"/>
      <c r="G698" s="1061"/>
      <c r="H698" s="893"/>
      <c r="I698" s="893"/>
      <c r="J698" s="893"/>
      <c r="K698" s="960"/>
      <c r="L698" s="960"/>
      <c r="M698" s="960"/>
      <c r="N698" s="963"/>
      <c r="O698" s="963"/>
      <c r="P698" s="963"/>
      <c r="Q698" s="963"/>
      <c r="R698" s="963"/>
      <c r="S698" s="963"/>
      <c r="T698" s="963"/>
      <c r="U698" s="963"/>
      <c r="V698" s="963"/>
      <c r="W698" s="963"/>
      <c r="X698" s="963"/>
      <c r="Y698" s="963"/>
      <c r="Z698" s="963"/>
    </row>
    <row r="699" spans="1:26" ht="16">
      <c r="A699" s="815"/>
      <c r="B699" s="735"/>
      <c r="C699" s="16" t="s">
        <v>6795</v>
      </c>
      <c r="D699" s="696">
        <v>2</v>
      </c>
      <c r="E699" s="736" t="s">
        <v>877</v>
      </c>
      <c r="F699" s="1021"/>
      <c r="G699" s="1061"/>
      <c r="H699" s="893"/>
      <c r="I699" s="893"/>
      <c r="J699" s="893"/>
      <c r="K699" s="960"/>
      <c r="L699" s="960"/>
      <c r="M699" s="960"/>
      <c r="N699" s="963"/>
      <c r="O699" s="963"/>
      <c r="P699" s="963"/>
      <c r="Q699" s="963"/>
      <c r="R699" s="963"/>
      <c r="S699" s="963"/>
      <c r="T699" s="963"/>
      <c r="U699" s="963"/>
      <c r="V699" s="963"/>
      <c r="W699" s="963"/>
      <c r="X699" s="963"/>
      <c r="Y699" s="963"/>
      <c r="Z699" s="963"/>
    </row>
    <row r="700" spans="1:26" ht="60.75" hidden="1" customHeight="1">
      <c r="A700" s="310" t="s">
        <v>1781</v>
      </c>
      <c r="B700" s="150" t="s">
        <v>3492</v>
      </c>
      <c r="C700" s="125"/>
      <c r="D700" s="125"/>
      <c r="E700" s="125"/>
      <c r="F700" s="125"/>
      <c r="G700" s="125"/>
      <c r="I700" s="105"/>
      <c r="J700" s="105"/>
      <c r="K700" s="106"/>
      <c r="L700" s="106"/>
      <c r="M700" s="106"/>
      <c r="N700" s="106"/>
      <c r="O700" s="106"/>
      <c r="P700" s="106"/>
      <c r="Q700" s="106"/>
      <c r="R700" s="106"/>
      <c r="S700" s="106"/>
      <c r="T700" s="106"/>
      <c r="U700" s="106"/>
      <c r="V700" s="106"/>
      <c r="W700" s="106"/>
      <c r="X700" s="106"/>
      <c r="Y700" s="106"/>
      <c r="Z700" s="106"/>
    </row>
    <row r="701" spans="1:26" ht="19">
      <c r="A701" s="815" t="s">
        <v>276</v>
      </c>
      <c r="B701" s="1606" t="s">
        <v>194</v>
      </c>
      <c r="C701" s="1570"/>
      <c r="D701" s="1570"/>
      <c r="E701" s="1570"/>
      <c r="F701" s="1570"/>
      <c r="G701" s="1573"/>
      <c r="H701" s="816"/>
      <c r="I701" s="893">
        <f>SUM(D702:D706)</f>
        <v>8</v>
      </c>
      <c r="J701" s="893">
        <f>COUNT(D702:D706)*2</f>
        <v>8</v>
      </c>
      <c r="K701" s="960"/>
      <c r="L701" s="960"/>
      <c r="M701" s="960"/>
      <c r="N701" s="963"/>
      <c r="O701" s="963"/>
      <c r="P701" s="963"/>
      <c r="Q701" s="963"/>
      <c r="R701" s="963"/>
      <c r="S701" s="963"/>
      <c r="T701" s="963"/>
      <c r="U701" s="963"/>
      <c r="V701" s="963"/>
      <c r="W701" s="963"/>
      <c r="X701" s="963"/>
      <c r="Y701" s="963"/>
      <c r="Z701" s="963"/>
    </row>
    <row r="702" spans="1:26" ht="32">
      <c r="A702" s="815" t="s">
        <v>2569</v>
      </c>
      <c r="B702" s="471" t="s">
        <v>1784</v>
      </c>
      <c r="C702" s="475" t="s">
        <v>6936</v>
      </c>
      <c r="D702" s="696">
        <v>2</v>
      </c>
      <c r="E702" s="696" t="s">
        <v>877</v>
      </c>
      <c r="F702" s="720"/>
      <c r="G702" s="1061"/>
      <c r="H702" s="893"/>
      <c r="I702" s="893"/>
      <c r="J702" s="893"/>
      <c r="K702" s="960"/>
      <c r="L702" s="960"/>
      <c r="M702" s="960"/>
      <c r="N702" s="963"/>
      <c r="O702" s="963"/>
      <c r="P702" s="963"/>
      <c r="Q702" s="963"/>
      <c r="R702" s="963"/>
      <c r="S702" s="963"/>
      <c r="T702" s="963"/>
      <c r="U702" s="963"/>
      <c r="V702" s="963"/>
      <c r="W702" s="963"/>
      <c r="X702" s="963"/>
      <c r="Y702" s="963"/>
      <c r="Z702" s="963"/>
    </row>
    <row r="703" spans="1:26" ht="16">
      <c r="A703" s="815"/>
      <c r="B703" s="471"/>
      <c r="C703" s="475" t="s">
        <v>6937</v>
      </c>
      <c r="D703" s="696">
        <v>2</v>
      </c>
      <c r="E703" s="696" t="s">
        <v>877</v>
      </c>
      <c r="F703" s="720"/>
      <c r="G703" s="1061"/>
      <c r="H703" s="893"/>
      <c r="I703" s="893"/>
      <c r="J703" s="893"/>
      <c r="K703" s="960"/>
      <c r="L703" s="960"/>
      <c r="M703" s="960"/>
      <c r="N703" s="963"/>
      <c r="O703" s="963"/>
      <c r="P703" s="963"/>
      <c r="Q703" s="963"/>
      <c r="R703" s="963"/>
      <c r="S703" s="963"/>
      <c r="T703" s="963"/>
      <c r="U703" s="963"/>
      <c r="V703" s="963"/>
      <c r="W703" s="963"/>
      <c r="X703" s="963"/>
      <c r="Y703" s="963"/>
      <c r="Z703" s="963"/>
    </row>
    <row r="704" spans="1:26" ht="16">
      <c r="A704" s="815"/>
      <c r="B704" s="471"/>
      <c r="C704" s="475" t="s">
        <v>3499</v>
      </c>
      <c r="D704" s="696">
        <v>2</v>
      </c>
      <c r="E704" s="696" t="s">
        <v>877</v>
      </c>
      <c r="F704" s="720"/>
      <c r="G704" s="1061"/>
      <c r="H704" s="893"/>
      <c r="I704" s="893"/>
      <c r="J704" s="893"/>
      <c r="K704" s="960"/>
      <c r="L704" s="960"/>
      <c r="M704" s="960"/>
      <c r="N704" s="963"/>
      <c r="O704" s="963"/>
      <c r="P704" s="963"/>
      <c r="Q704" s="963"/>
      <c r="R704" s="963"/>
      <c r="S704" s="963"/>
      <c r="T704" s="963"/>
      <c r="U704" s="963"/>
      <c r="V704" s="963"/>
      <c r="W704" s="963"/>
      <c r="X704" s="963"/>
      <c r="Y704" s="963"/>
      <c r="Z704" s="963"/>
    </row>
    <row r="705" spans="1:26" ht="16">
      <c r="A705" s="815"/>
      <c r="B705" s="735"/>
      <c r="C705" s="769" t="s">
        <v>6938</v>
      </c>
      <c r="D705" s="696">
        <v>2</v>
      </c>
      <c r="E705" s="736" t="s">
        <v>877</v>
      </c>
      <c r="F705" s="1021"/>
      <c r="G705" s="1061"/>
      <c r="H705" s="893"/>
      <c r="I705" s="893"/>
      <c r="J705" s="893"/>
      <c r="K705" s="960"/>
      <c r="L705" s="960"/>
      <c r="M705" s="960"/>
      <c r="N705" s="963"/>
      <c r="O705" s="963"/>
      <c r="P705" s="963"/>
      <c r="Q705" s="963"/>
      <c r="R705" s="963"/>
      <c r="S705" s="963"/>
      <c r="T705" s="963"/>
      <c r="U705" s="963"/>
      <c r="V705" s="963"/>
      <c r="W705" s="963"/>
      <c r="X705" s="963"/>
      <c r="Y705" s="963"/>
      <c r="Z705" s="963"/>
    </row>
    <row r="706" spans="1:26" ht="52.5" hidden="1" customHeight="1">
      <c r="A706" s="310" t="s">
        <v>1788</v>
      </c>
      <c r="B706" s="232" t="s">
        <v>1789</v>
      </c>
      <c r="C706" s="125"/>
      <c r="D706" s="125"/>
      <c r="E706" s="125"/>
      <c r="F706" s="125"/>
      <c r="G706" s="125"/>
      <c r="I706" s="105"/>
      <c r="J706" s="105"/>
      <c r="K706" s="106"/>
      <c r="L706" s="106"/>
      <c r="M706" s="106"/>
      <c r="N706" s="106"/>
      <c r="O706" s="106"/>
      <c r="P706" s="106"/>
      <c r="Q706" s="106"/>
      <c r="R706" s="106"/>
      <c r="S706" s="106"/>
      <c r="T706" s="106"/>
      <c r="U706" s="106"/>
      <c r="V706" s="106"/>
      <c r="W706" s="106"/>
      <c r="X706" s="106"/>
      <c r="Y706" s="106"/>
      <c r="Z706" s="106"/>
    </row>
    <row r="707" spans="1:26" ht="19">
      <c r="A707" s="815" t="s">
        <v>277</v>
      </c>
      <c r="B707" s="1606" t="s">
        <v>196</v>
      </c>
      <c r="C707" s="1570"/>
      <c r="D707" s="1570"/>
      <c r="E707" s="1570"/>
      <c r="F707" s="1570"/>
      <c r="G707" s="1573"/>
      <c r="H707" s="816"/>
      <c r="I707" s="893">
        <f>SUM(D708:D710)</f>
        <v>4</v>
      </c>
      <c r="J707" s="893">
        <f>COUNT(D708:D710)*2</f>
        <v>4</v>
      </c>
      <c r="K707" s="960"/>
      <c r="L707" s="960"/>
      <c r="M707" s="960"/>
      <c r="N707" s="963"/>
      <c r="O707" s="963"/>
      <c r="P707" s="963"/>
      <c r="Q707" s="963"/>
      <c r="R707" s="963"/>
      <c r="S707" s="963"/>
      <c r="T707" s="963"/>
      <c r="U707" s="963"/>
      <c r="V707" s="963"/>
      <c r="W707" s="963"/>
      <c r="X707" s="963"/>
      <c r="Y707" s="963"/>
      <c r="Z707" s="963"/>
    </row>
    <row r="708" spans="1:26" ht="32">
      <c r="A708" s="815" t="s">
        <v>2579</v>
      </c>
      <c r="B708" s="471" t="s">
        <v>1791</v>
      </c>
      <c r="C708" s="475" t="s">
        <v>3501</v>
      </c>
      <c r="D708" s="696">
        <v>2</v>
      </c>
      <c r="E708" s="696" t="s">
        <v>877</v>
      </c>
      <c r="F708" s="720"/>
      <c r="G708" s="1061"/>
      <c r="H708" s="893"/>
      <c r="I708" s="893"/>
      <c r="J708" s="893"/>
      <c r="K708" s="960"/>
      <c r="L708" s="960"/>
      <c r="M708" s="960"/>
      <c r="N708" s="963"/>
      <c r="O708" s="963"/>
      <c r="P708" s="963"/>
      <c r="Q708" s="963"/>
      <c r="R708" s="963"/>
      <c r="S708" s="963"/>
      <c r="T708" s="963"/>
      <c r="U708" s="963"/>
      <c r="V708" s="963"/>
      <c r="W708" s="963"/>
      <c r="X708" s="963"/>
      <c r="Y708" s="963"/>
      <c r="Z708" s="963"/>
    </row>
    <row r="709" spans="1:26" ht="16">
      <c r="A709" s="815"/>
      <c r="B709" s="471"/>
      <c r="C709" s="475" t="s">
        <v>2580</v>
      </c>
      <c r="D709" s="696">
        <v>2</v>
      </c>
      <c r="E709" s="696" t="s">
        <v>877</v>
      </c>
      <c r="F709" s="720"/>
      <c r="G709" s="1061"/>
      <c r="H709" s="893"/>
      <c r="I709" s="893"/>
      <c r="J709" s="893"/>
      <c r="K709" s="960"/>
      <c r="L709" s="960"/>
      <c r="M709" s="960"/>
      <c r="N709" s="963"/>
      <c r="O709" s="963"/>
      <c r="P709" s="963"/>
      <c r="Q709" s="963"/>
      <c r="R709" s="963"/>
      <c r="S709" s="963"/>
      <c r="T709" s="963"/>
      <c r="U709" s="963"/>
      <c r="V709" s="963"/>
      <c r="W709" s="963"/>
      <c r="X709" s="963"/>
      <c r="Y709" s="963"/>
      <c r="Z709" s="963"/>
    </row>
    <row r="710" spans="1:26" ht="57.75" hidden="1" customHeight="1">
      <c r="A710" s="310" t="s">
        <v>1800</v>
      </c>
      <c r="B710" s="150" t="s">
        <v>1801</v>
      </c>
      <c r="C710" s="125"/>
      <c r="D710" s="125"/>
      <c r="E710" s="125"/>
      <c r="F710" s="125"/>
      <c r="G710" s="125"/>
      <c r="I710" s="105"/>
      <c r="J710" s="105"/>
      <c r="K710" s="106"/>
      <c r="L710" s="106"/>
      <c r="M710" s="106"/>
      <c r="N710" s="106"/>
      <c r="O710" s="106"/>
      <c r="P710" s="106"/>
      <c r="Q710" s="106"/>
      <c r="R710" s="106"/>
      <c r="S710" s="106"/>
      <c r="T710" s="106"/>
      <c r="U710" s="106"/>
      <c r="V710" s="106"/>
      <c r="W710" s="106"/>
      <c r="X710" s="106"/>
      <c r="Y710" s="106"/>
      <c r="Z710" s="106"/>
    </row>
    <row r="711" spans="1:26">
      <c r="A711" s="902"/>
      <c r="B711" s="582"/>
      <c r="C711" s="617"/>
      <c r="D711" s="617"/>
      <c r="E711" s="903"/>
      <c r="F711" s="617"/>
      <c r="G711" s="617"/>
      <c r="H711" s="617"/>
      <c r="I711" s="105"/>
      <c r="J711" s="105"/>
      <c r="K711" s="105"/>
      <c r="L711" s="105"/>
      <c r="M711" s="105"/>
      <c r="N711" s="105"/>
      <c r="O711" s="105"/>
      <c r="P711" s="105"/>
      <c r="Q711" s="105"/>
      <c r="R711" s="105"/>
      <c r="S711" s="105"/>
      <c r="T711" s="105"/>
      <c r="U711" s="105"/>
      <c r="V711" s="105"/>
      <c r="W711" s="105"/>
      <c r="X711" s="105"/>
      <c r="Y711" s="105"/>
      <c r="Z711" s="105"/>
    </row>
    <row r="712" spans="1:26">
      <c r="A712" s="902"/>
      <c r="B712" s="582"/>
      <c r="C712" s="617"/>
      <c r="D712" s="617"/>
      <c r="E712" s="903"/>
      <c r="F712" s="617"/>
      <c r="G712" s="617"/>
      <c r="H712" s="617"/>
      <c r="I712" s="105"/>
      <c r="J712" s="105"/>
      <c r="K712" s="105"/>
      <c r="L712" s="105"/>
      <c r="M712" s="105"/>
      <c r="N712" s="105"/>
      <c r="O712" s="105"/>
      <c r="P712" s="105"/>
      <c r="Q712" s="105"/>
      <c r="R712" s="105"/>
      <c r="S712" s="105"/>
      <c r="T712" s="105"/>
      <c r="U712" s="105"/>
      <c r="V712" s="105"/>
      <c r="W712" s="105"/>
      <c r="X712" s="105"/>
      <c r="Y712" s="105"/>
      <c r="Z712" s="105"/>
    </row>
    <row r="713" spans="1:26">
      <c r="A713" s="854"/>
      <c r="B713" s="698"/>
      <c r="C713" s="868"/>
      <c r="D713" s="868"/>
      <c r="E713" s="904"/>
      <c r="F713" s="868"/>
      <c r="G713" s="868"/>
      <c r="H713" s="617"/>
      <c r="I713" s="105"/>
      <c r="J713" s="105"/>
      <c r="K713" s="105"/>
      <c r="L713" s="105"/>
      <c r="M713" s="319"/>
      <c r="N713" s="319"/>
      <c r="O713" s="319"/>
      <c r="P713" s="319"/>
      <c r="Q713" s="319"/>
      <c r="R713" s="319"/>
      <c r="S713" s="319"/>
      <c r="T713" s="319"/>
      <c r="U713" s="319"/>
      <c r="V713" s="319"/>
      <c r="W713" s="319"/>
      <c r="X713" s="319"/>
      <c r="Y713" s="319"/>
      <c r="Z713" s="319"/>
    </row>
    <row r="714" spans="1:26" ht="16">
      <c r="A714" s="1238"/>
      <c r="B714" s="893"/>
      <c r="C714" s="893"/>
      <c r="D714" s="777"/>
      <c r="E714" s="777"/>
      <c r="F714" s="893"/>
      <c r="G714" s="893"/>
      <c r="H714" s="960"/>
      <c r="I714" s="960"/>
      <c r="J714" s="960"/>
      <c r="K714" s="960"/>
      <c r="L714" s="960"/>
      <c r="M714" s="893"/>
      <c r="N714" s="893"/>
      <c r="O714" s="893"/>
      <c r="P714" s="893"/>
      <c r="Q714" s="893"/>
      <c r="R714" s="893"/>
      <c r="S714" s="893"/>
      <c r="T714" s="893"/>
      <c r="U714" s="893"/>
      <c r="V714" s="893"/>
      <c r="W714" s="893"/>
      <c r="X714" s="893"/>
      <c r="Y714" s="893"/>
      <c r="Z714" s="893"/>
    </row>
    <row r="715" spans="1:26" ht="16">
      <c r="A715" s="1239"/>
      <c r="B715" s="1098" t="s">
        <v>1803</v>
      </c>
      <c r="C715" s="1098" t="s">
        <v>2588</v>
      </c>
      <c r="D715" s="1100" t="s">
        <v>4568</v>
      </c>
      <c r="E715" s="1100">
        <f>G2</f>
        <v>13</v>
      </c>
      <c r="F715" s="1098"/>
      <c r="G715" s="1098"/>
      <c r="H715" s="1102"/>
      <c r="I715" s="960"/>
      <c r="J715" s="960"/>
      <c r="K715" s="960"/>
      <c r="L715" s="960"/>
      <c r="M715" s="893"/>
      <c r="N715" s="893"/>
      <c r="O715" s="893"/>
      <c r="P715" s="893"/>
      <c r="Q715" s="893"/>
      <c r="R715" s="893"/>
      <c r="S715" s="893"/>
      <c r="T715" s="893"/>
      <c r="U715" s="893"/>
      <c r="V715" s="893"/>
      <c r="W715" s="893"/>
      <c r="X715" s="893"/>
      <c r="Y715" s="893"/>
      <c r="Z715" s="893"/>
    </row>
    <row r="716" spans="1:26" ht="16">
      <c r="A716" s="1239" t="s">
        <v>291</v>
      </c>
      <c r="B716" s="1098">
        <f>IF(E715=0,0,I42)</f>
        <v>36</v>
      </c>
      <c r="C716" s="1098">
        <f>IF(E715=0,0,J42)</f>
        <v>36</v>
      </c>
      <c r="D716" s="1151">
        <f>IF(E715=0,0,B716/C716)</f>
        <v>1</v>
      </c>
      <c r="E716" s="1100"/>
      <c r="F716" s="1098"/>
      <c r="G716" s="1098"/>
      <c r="H716" s="1102"/>
      <c r="I716" s="960"/>
      <c r="J716" s="960"/>
      <c r="K716" s="960"/>
      <c r="L716" s="960"/>
      <c r="M716" s="893"/>
      <c r="N716" s="893"/>
      <c r="O716" s="893"/>
      <c r="P716" s="893"/>
      <c r="Q716" s="893"/>
      <c r="R716" s="893"/>
      <c r="S716" s="893"/>
      <c r="T716" s="893"/>
      <c r="U716" s="893"/>
      <c r="V716" s="893"/>
      <c r="W716" s="893"/>
      <c r="X716" s="893"/>
      <c r="Y716" s="893"/>
      <c r="Z716" s="893"/>
    </row>
    <row r="717" spans="1:26" ht="16">
      <c r="A717" s="1239" t="s">
        <v>293</v>
      </c>
      <c r="B717" s="1098">
        <f>IF(E715=0,0,I107)</f>
        <v>96</v>
      </c>
      <c r="C717" s="1098">
        <f>IF(E715=0,0,J107)</f>
        <v>96</v>
      </c>
      <c r="D717" s="1151">
        <f>IF(E715=0,0,B717/C717)</f>
        <v>1</v>
      </c>
      <c r="E717" s="1100"/>
      <c r="F717" s="1098"/>
      <c r="G717" s="1098"/>
      <c r="H717" s="1102"/>
      <c r="I717" s="960"/>
      <c r="J717" s="960"/>
      <c r="K717" s="960"/>
      <c r="L717" s="960"/>
      <c r="M717" s="893"/>
      <c r="N717" s="893"/>
      <c r="O717" s="893"/>
      <c r="P717" s="893"/>
      <c r="Q717" s="893"/>
      <c r="R717" s="893"/>
      <c r="S717" s="893"/>
      <c r="T717" s="893"/>
      <c r="U717" s="893"/>
      <c r="V717" s="893"/>
      <c r="W717" s="893"/>
      <c r="X717" s="893"/>
      <c r="Y717" s="893"/>
      <c r="Z717" s="893"/>
    </row>
    <row r="718" spans="1:26" ht="16">
      <c r="A718" s="1239" t="s">
        <v>295</v>
      </c>
      <c r="B718" s="1098">
        <f>IF(E715=0,0,I179)</f>
        <v>130</v>
      </c>
      <c r="C718" s="1098">
        <f>IF(E715=0,0,J179)</f>
        <v>130</v>
      </c>
      <c r="D718" s="1151">
        <f>IF(E715=0,0,B718/C718)</f>
        <v>1</v>
      </c>
      <c r="E718" s="1100"/>
      <c r="F718" s="1098"/>
      <c r="G718" s="1098"/>
      <c r="H718" s="1102"/>
      <c r="I718" s="960"/>
      <c r="J718" s="960"/>
      <c r="K718" s="960"/>
      <c r="L718" s="960"/>
      <c r="M718" s="893"/>
      <c r="N718" s="893"/>
      <c r="O718" s="893"/>
      <c r="P718" s="893"/>
      <c r="Q718" s="893"/>
      <c r="R718" s="893"/>
      <c r="S718" s="893"/>
      <c r="T718" s="893"/>
      <c r="U718" s="893"/>
      <c r="V718" s="893"/>
      <c r="W718" s="893"/>
      <c r="X718" s="893"/>
      <c r="Y718" s="893"/>
      <c r="Z718" s="893"/>
    </row>
    <row r="719" spans="1:26" ht="16">
      <c r="A719" s="1239" t="s">
        <v>297</v>
      </c>
      <c r="B719" s="1098">
        <f>IF(E715=0,0,I260)</f>
        <v>106</v>
      </c>
      <c r="C719" s="1098">
        <f>IF(E715=0,0,J260)</f>
        <v>106</v>
      </c>
      <c r="D719" s="1151">
        <f>IF(E715=0,0,B719/C719)</f>
        <v>1</v>
      </c>
      <c r="E719" s="1100"/>
      <c r="F719" s="1098"/>
      <c r="G719" s="1098"/>
      <c r="H719" s="1102"/>
      <c r="I719" s="960"/>
      <c r="J719" s="960"/>
      <c r="K719" s="960"/>
      <c r="L719" s="960"/>
      <c r="M719" s="893"/>
      <c r="N719" s="893"/>
      <c r="O719" s="893"/>
      <c r="P719" s="893"/>
      <c r="Q719" s="893"/>
      <c r="R719" s="893"/>
      <c r="S719" s="893"/>
      <c r="T719" s="893"/>
      <c r="U719" s="893"/>
      <c r="V719" s="893"/>
      <c r="W719" s="893"/>
      <c r="X719" s="893"/>
      <c r="Y719" s="893"/>
      <c r="Z719" s="893"/>
    </row>
    <row r="720" spans="1:26" ht="16">
      <c r="A720" s="1239" t="s">
        <v>299</v>
      </c>
      <c r="B720" s="1098">
        <f>IF(E715=0,0,I338)</f>
        <v>202</v>
      </c>
      <c r="C720" s="1098">
        <f>IF(E715=0,0,J338)</f>
        <v>202</v>
      </c>
      <c r="D720" s="1151">
        <f>IF(E715=0,0,B720/C720)</f>
        <v>1</v>
      </c>
      <c r="E720" s="1100"/>
      <c r="F720" s="1098"/>
      <c r="G720" s="1098"/>
      <c r="H720" s="1102"/>
      <c r="I720" s="960"/>
      <c r="J720" s="960"/>
      <c r="K720" s="960"/>
      <c r="L720" s="960"/>
      <c r="M720" s="893"/>
      <c r="N720" s="893"/>
      <c r="O720" s="893"/>
      <c r="P720" s="893"/>
      <c r="Q720" s="893"/>
      <c r="R720" s="893"/>
      <c r="S720" s="893"/>
      <c r="T720" s="893"/>
      <c r="U720" s="893"/>
      <c r="V720" s="893"/>
      <c r="W720" s="893"/>
      <c r="X720" s="893"/>
      <c r="Y720" s="893"/>
      <c r="Z720" s="893"/>
    </row>
    <row r="721" spans="1:26" ht="16">
      <c r="A721" s="1239" t="s">
        <v>301</v>
      </c>
      <c r="B721" s="1098">
        <f>IF(E715=0,0,I540)</f>
        <v>98</v>
      </c>
      <c r="C721" s="1098">
        <f>IF(E715=0,0,J540)</f>
        <v>98</v>
      </c>
      <c r="D721" s="1151">
        <f>IF(E715=0,0,B721/C721)</f>
        <v>1</v>
      </c>
      <c r="E721" s="1100"/>
      <c r="F721" s="1098"/>
      <c r="G721" s="1098"/>
      <c r="H721" s="1102"/>
      <c r="I721" s="960"/>
      <c r="J721" s="960"/>
      <c r="K721" s="960"/>
      <c r="L721" s="960"/>
      <c r="M721" s="893"/>
      <c r="N721" s="893"/>
      <c r="O721" s="893"/>
      <c r="P721" s="893"/>
      <c r="Q721" s="893"/>
      <c r="R721" s="893"/>
      <c r="S721" s="893"/>
      <c r="T721" s="893"/>
      <c r="U721" s="893"/>
      <c r="V721" s="893"/>
      <c r="W721" s="893"/>
      <c r="X721" s="893"/>
      <c r="Y721" s="893"/>
      <c r="Z721" s="893"/>
    </row>
    <row r="722" spans="1:26" ht="16">
      <c r="A722" s="1239" t="s">
        <v>302</v>
      </c>
      <c r="B722" s="1098">
        <f>IF(E715=0,0,I600)</f>
        <v>106</v>
      </c>
      <c r="C722" s="1098">
        <f>IF(E715=0,0,J600)</f>
        <v>106</v>
      </c>
      <c r="D722" s="1151">
        <f>IF(E715=0,0,B722/C722)</f>
        <v>1</v>
      </c>
      <c r="E722" s="1100"/>
      <c r="F722" s="1098"/>
      <c r="G722" s="1098"/>
      <c r="H722" s="1102"/>
      <c r="I722" s="960"/>
      <c r="J722" s="960"/>
      <c r="K722" s="960"/>
      <c r="L722" s="960"/>
      <c r="M722" s="893"/>
      <c r="N722" s="893"/>
      <c r="O722" s="893"/>
      <c r="P722" s="893"/>
      <c r="Q722" s="893"/>
      <c r="R722" s="893"/>
      <c r="S722" s="893"/>
      <c r="T722" s="893"/>
      <c r="U722" s="893"/>
      <c r="V722" s="893"/>
      <c r="W722" s="893"/>
      <c r="X722" s="893"/>
      <c r="Y722" s="893"/>
      <c r="Z722" s="893"/>
    </row>
    <row r="723" spans="1:26" ht="16">
      <c r="A723" s="1239" t="s">
        <v>304</v>
      </c>
      <c r="B723" s="1098">
        <f>IF(E715=0,0,I687)</f>
        <v>30</v>
      </c>
      <c r="C723" s="1098">
        <f>IF(E715=0,0,J687)</f>
        <v>30</v>
      </c>
      <c r="D723" s="1151">
        <f>IF(E715=0,0,B723/C723)</f>
        <v>1</v>
      </c>
      <c r="E723" s="1100"/>
      <c r="F723" s="1098"/>
      <c r="G723" s="1098"/>
      <c r="H723" s="1102"/>
      <c r="I723" s="960"/>
      <c r="J723" s="960"/>
      <c r="K723" s="960"/>
      <c r="L723" s="960"/>
      <c r="M723" s="893"/>
      <c r="N723" s="893"/>
      <c r="O723" s="893"/>
      <c r="P723" s="893"/>
      <c r="Q723" s="893"/>
      <c r="R723" s="893"/>
      <c r="S723" s="893"/>
      <c r="T723" s="893"/>
      <c r="U723" s="893"/>
      <c r="V723" s="893"/>
      <c r="W723" s="893"/>
      <c r="X723" s="893"/>
      <c r="Y723" s="893"/>
      <c r="Z723" s="893"/>
    </row>
    <row r="724" spans="1:26" ht="16">
      <c r="A724" s="1239" t="s">
        <v>1806</v>
      </c>
      <c r="B724" s="1098">
        <f>IF(E715=0,0,SUM(B716:B723))</f>
        <v>804</v>
      </c>
      <c r="C724" s="1098">
        <f>IF(E715=0,0,SUM(C716:C723))</f>
        <v>804</v>
      </c>
      <c r="D724" s="1151">
        <f>IF(E715=0,0,B724/C724)</f>
        <v>1</v>
      </c>
      <c r="E724" s="1100"/>
      <c r="F724" s="1098"/>
      <c r="G724" s="1098"/>
      <c r="H724" s="1102"/>
      <c r="I724" s="960"/>
      <c r="J724" s="960"/>
      <c r="K724" s="960"/>
      <c r="L724" s="960"/>
      <c r="M724" s="893"/>
      <c r="N724" s="893"/>
      <c r="O724" s="893"/>
      <c r="P724" s="893"/>
      <c r="Q724" s="893"/>
      <c r="R724" s="893"/>
      <c r="S724" s="893"/>
      <c r="T724" s="893"/>
      <c r="U724" s="893"/>
      <c r="V724" s="893"/>
      <c r="W724" s="893"/>
      <c r="X724" s="893"/>
      <c r="Y724" s="893"/>
      <c r="Z724" s="893"/>
    </row>
    <row r="725" spans="1:26" ht="16">
      <c r="A725" s="1239"/>
      <c r="B725" s="1098"/>
      <c r="C725" s="1098"/>
      <c r="D725" s="1100"/>
      <c r="E725" s="1100"/>
      <c r="F725" s="1098"/>
      <c r="G725" s="1098"/>
      <c r="H725" s="1102"/>
      <c r="I725" s="960"/>
      <c r="J725" s="960"/>
      <c r="K725" s="960"/>
      <c r="L725" s="960"/>
      <c r="M725" s="893"/>
      <c r="N725" s="893"/>
      <c r="O725" s="893"/>
      <c r="P725" s="893"/>
      <c r="Q725" s="893"/>
      <c r="R725" s="893"/>
      <c r="S725" s="893"/>
      <c r="T725" s="893"/>
      <c r="U725" s="893"/>
      <c r="V725" s="893"/>
      <c r="W725" s="893"/>
      <c r="X725" s="893"/>
      <c r="Y725" s="893"/>
      <c r="Z725" s="893"/>
    </row>
    <row r="726" spans="1:26" ht="16">
      <c r="A726" s="1239"/>
      <c r="B726" s="1098"/>
      <c r="C726" s="1098"/>
      <c r="D726" s="1100"/>
      <c r="E726" s="1100"/>
      <c r="F726" s="1098"/>
      <c r="G726" s="1098"/>
      <c r="H726" s="1102"/>
      <c r="I726" s="960"/>
      <c r="J726" s="960"/>
      <c r="K726" s="960"/>
      <c r="L726" s="960"/>
      <c r="M726" s="893"/>
      <c r="N726" s="893"/>
      <c r="O726" s="893"/>
      <c r="P726" s="893"/>
      <c r="Q726" s="893"/>
      <c r="R726" s="893"/>
      <c r="S726" s="893"/>
      <c r="T726" s="893"/>
      <c r="U726" s="893"/>
      <c r="V726" s="893"/>
      <c r="W726" s="893"/>
      <c r="X726" s="893"/>
      <c r="Y726" s="893"/>
      <c r="Z726" s="893"/>
    </row>
    <row r="727" spans="1:26" ht="16">
      <c r="A727" s="1239">
        <v>0</v>
      </c>
      <c r="B727" s="1098"/>
      <c r="C727" s="1098"/>
      <c r="D727" s="1100"/>
      <c r="E727" s="1100"/>
      <c r="F727" s="1098"/>
      <c r="G727" s="1098"/>
      <c r="H727" s="1102"/>
      <c r="I727" s="960"/>
      <c r="J727" s="960"/>
      <c r="K727" s="960"/>
      <c r="L727" s="960"/>
      <c r="M727" s="893"/>
      <c r="N727" s="893"/>
      <c r="O727" s="893"/>
      <c r="P727" s="893"/>
      <c r="Q727" s="893"/>
      <c r="R727" s="893"/>
      <c r="S727" s="893"/>
      <c r="T727" s="893"/>
      <c r="U727" s="893"/>
      <c r="V727" s="893"/>
      <c r="W727" s="893"/>
      <c r="X727" s="893"/>
      <c r="Y727" s="893"/>
      <c r="Z727" s="893"/>
    </row>
    <row r="728" spans="1:26" ht="16">
      <c r="A728" s="1239">
        <v>1</v>
      </c>
      <c r="B728" s="1098"/>
      <c r="C728" s="1098"/>
      <c r="D728" s="1100"/>
      <c r="E728" s="1100"/>
      <c r="F728" s="1098"/>
      <c r="G728" s="1098"/>
      <c r="H728" s="1102"/>
      <c r="I728" s="960"/>
      <c r="J728" s="960"/>
      <c r="K728" s="960"/>
      <c r="L728" s="960"/>
      <c r="M728" s="893"/>
      <c r="N728" s="893"/>
      <c r="O728" s="893"/>
      <c r="P728" s="893"/>
      <c r="Q728" s="893"/>
      <c r="R728" s="893"/>
      <c r="S728" s="893"/>
      <c r="T728" s="893"/>
      <c r="U728" s="893"/>
      <c r="V728" s="893"/>
      <c r="W728" s="893"/>
      <c r="X728" s="893"/>
      <c r="Y728" s="893"/>
      <c r="Z728" s="893"/>
    </row>
    <row r="729" spans="1:26" ht="16">
      <c r="A729" s="1239">
        <v>2</v>
      </c>
      <c r="B729" s="1098"/>
      <c r="C729" s="1098"/>
      <c r="D729" s="1100"/>
      <c r="E729" s="1100"/>
      <c r="F729" s="1098"/>
      <c r="G729" s="1098"/>
      <c r="H729" s="1102"/>
      <c r="I729" s="960"/>
      <c r="J729" s="960"/>
      <c r="K729" s="960"/>
      <c r="L729" s="960"/>
      <c r="M729" s="893"/>
      <c r="N729" s="893"/>
      <c r="O729" s="893"/>
      <c r="P729" s="893"/>
      <c r="Q729" s="893"/>
      <c r="R729" s="893"/>
      <c r="S729" s="893"/>
      <c r="T729" s="893"/>
      <c r="U729" s="893"/>
      <c r="V729" s="893"/>
      <c r="W729" s="893"/>
      <c r="X729" s="893"/>
      <c r="Y729" s="893"/>
      <c r="Z729" s="893"/>
    </row>
    <row r="730" spans="1:26" ht="16">
      <c r="A730" s="1239"/>
      <c r="B730" s="1098"/>
      <c r="C730" s="1098"/>
      <c r="D730" s="1100"/>
      <c r="E730" s="1100"/>
      <c r="F730" s="1098"/>
      <c r="G730" s="1098"/>
      <c r="H730" s="1102"/>
      <c r="I730" s="960"/>
      <c r="J730" s="960"/>
      <c r="K730" s="960"/>
      <c r="L730" s="960"/>
      <c r="M730" s="893"/>
      <c r="N730" s="893"/>
      <c r="O730" s="893"/>
      <c r="P730" s="893"/>
      <c r="Q730" s="893"/>
      <c r="R730" s="893"/>
      <c r="S730" s="893"/>
      <c r="T730" s="893"/>
      <c r="U730" s="893"/>
      <c r="V730" s="893"/>
      <c r="W730" s="893"/>
      <c r="X730" s="893"/>
      <c r="Y730" s="893"/>
      <c r="Z730" s="893"/>
    </row>
    <row r="731" spans="1:26" ht="16">
      <c r="A731" s="1240"/>
      <c r="B731" s="960"/>
      <c r="C731" s="960"/>
      <c r="D731" s="774"/>
      <c r="E731" s="774"/>
      <c r="F731" s="960"/>
      <c r="G731" s="960"/>
      <c r="H731" s="960"/>
      <c r="I731" s="960"/>
      <c r="J731" s="960"/>
      <c r="K731" s="960"/>
      <c r="L731" s="960"/>
      <c r="M731" s="960"/>
      <c r="N731" s="960"/>
      <c r="O731" s="960"/>
      <c r="P731" s="960"/>
      <c r="Q731" s="960"/>
      <c r="R731" s="960"/>
      <c r="S731" s="960"/>
      <c r="T731" s="960"/>
      <c r="U731" s="960"/>
      <c r="V731" s="960"/>
      <c r="W731" s="960"/>
      <c r="X731" s="960"/>
      <c r="Y731" s="960"/>
      <c r="Z731" s="960"/>
    </row>
    <row r="732" spans="1:26" ht="16">
      <c r="A732" s="1238"/>
      <c r="B732" s="893"/>
      <c r="C732" s="893"/>
      <c r="D732" s="777"/>
      <c r="E732" s="777"/>
      <c r="F732" s="893"/>
      <c r="G732" s="960"/>
      <c r="H732" s="893"/>
      <c r="I732" s="893"/>
      <c r="J732" s="893"/>
      <c r="K732" s="960"/>
      <c r="L732" s="960"/>
      <c r="M732" s="960"/>
      <c r="N732" s="960"/>
      <c r="O732" s="960"/>
      <c r="P732" s="960"/>
      <c r="Q732" s="960"/>
      <c r="R732" s="960"/>
      <c r="S732" s="960"/>
      <c r="T732" s="960"/>
      <c r="U732" s="960"/>
      <c r="V732" s="960"/>
      <c r="W732" s="960"/>
      <c r="X732" s="960"/>
      <c r="Y732" s="960"/>
      <c r="Z732" s="960"/>
    </row>
    <row r="733" spans="1:26" ht="16">
      <c r="A733" s="1238"/>
      <c r="B733" s="893"/>
      <c r="C733" s="893"/>
      <c r="D733" s="777"/>
      <c r="E733" s="777"/>
      <c r="F733" s="893"/>
      <c r="G733" s="960"/>
      <c r="H733" s="893"/>
      <c r="I733" s="893"/>
      <c r="J733" s="893"/>
      <c r="K733" s="960"/>
      <c r="L733" s="960"/>
      <c r="M733" s="960"/>
      <c r="N733" s="963"/>
      <c r="O733" s="963"/>
      <c r="P733" s="963"/>
      <c r="Q733" s="963"/>
      <c r="R733" s="963"/>
      <c r="S733" s="963"/>
      <c r="T733" s="963"/>
      <c r="U733" s="963"/>
      <c r="V733" s="963"/>
      <c r="W733" s="963"/>
      <c r="X733" s="963"/>
      <c r="Y733" s="963"/>
      <c r="Z733" s="963"/>
    </row>
    <row r="734" spans="1:26" ht="16">
      <c r="A734" s="1238"/>
      <c r="B734" s="893"/>
      <c r="C734" s="893"/>
      <c r="D734" s="777"/>
      <c r="E734" s="777"/>
      <c r="F734" s="893"/>
      <c r="G734" s="960"/>
      <c r="H734" s="893"/>
      <c r="I734" s="893"/>
      <c r="J734" s="893"/>
      <c r="K734" s="960"/>
      <c r="L734" s="960"/>
      <c r="M734" s="960"/>
      <c r="N734" s="963"/>
      <c r="O734" s="963"/>
      <c r="P734" s="963"/>
      <c r="Q734" s="963"/>
      <c r="R734" s="963"/>
      <c r="S734" s="963"/>
      <c r="T734" s="963"/>
      <c r="U734" s="963"/>
      <c r="V734" s="963"/>
      <c r="W734" s="963"/>
      <c r="X734" s="963"/>
      <c r="Y734" s="963"/>
      <c r="Z734" s="963"/>
    </row>
    <row r="735" spans="1:26" ht="16">
      <c r="A735" s="1238"/>
      <c r="B735" s="893"/>
      <c r="C735" s="893"/>
      <c r="D735" s="777"/>
      <c r="E735" s="777"/>
      <c r="F735" s="893"/>
      <c r="G735" s="960"/>
      <c r="H735" s="893"/>
      <c r="I735" s="893"/>
      <c r="J735" s="893"/>
      <c r="K735" s="960"/>
      <c r="L735" s="960"/>
      <c r="M735" s="960"/>
      <c r="N735" s="963"/>
      <c r="O735" s="963"/>
      <c r="P735" s="963"/>
      <c r="Q735" s="963"/>
      <c r="R735" s="963"/>
      <c r="S735" s="963"/>
      <c r="T735" s="963"/>
      <c r="U735" s="963"/>
      <c r="V735" s="963"/>
      <c r="W735" s="963"/>
      <c r="X735" s="963"/>
      <c r="Y735" s="963"/>
      <c r="Z735" s="963"/>
    </row>
    <row r="736" spans="1:26" ht="16">
      <c r="A736" s="1238"/>
      <c r="B736" s="893"/>
      <c r="C736" s="893"/>
      <c r="D736" s="777"/>
      <c r="E736" s="777"/>
      <c r="F736" s="893"/>
      <c r="G736" s="960"/>
      <c r="H736" s="893"/>
      <c r="I736" s="893"/>
      <c r="J736" s="893"/>
      <c r="K736" s="960"/>
      <c r="L736" s="960"/>
      <c r="M736" s="960"/>
      <c r="N736" s="963"/>
      <c r="O736" s="963"/>
      <c r="P736" s="963"/>
      <c r="Q736" s="963"/>
      <c r="R736" s="963"/>
      <c r="S736" s="963"/>
      <c r="T736" s="963"/>
      <c r="U736" s="963"/>
      <c r="V736" s="963"/>
      <c r="W736" s="963"/>
      <c r="X736" s="963"/>
      <c r="Y736" s="963"/>
      <c r="Z736" s="963"/>
    </row>
    <row r="737" spans="1:26" ht="16">
      <c r="A737" s="1238"/>
      <c r="B737" s="893"/>
      <c r="C737" s="893"/>
      <c r="D737" s="777"/>
      <c r="E737" s="777"/>
      <c r="F737" s="893"/>
      <c r="G737" s="960"/>
      <c r="H737" s="893"/>
      <c r="I737" s="893"/>
      <c r="J737" s="893"/>
      <c r="K737" s="960"/>
      <c r="L737" s="960"/>
      <c r="M737" s="960"/>
      <c r="N737" s="963"/>
      <c r="O737" s="963"/>
      <c r="P737" s="963"/>
      <c r="Q737" s="963"/>
      <c r="R737" s="963"/>
      <c r="S737" s="963"/>
      <c r="T737" s="963"/>
      <c r="U737" s="963"/>
      <c r="V737" s="963"/>
      <c r="W737" s="963"/>
      <c r="X737" s="963"/>
      <c r="Y737" s="963"/>
      <c r="Z737" s="963"/>
    </row>
    <row r="738" spans="1:26" ht="16">
      <c r="A738" s="1238"/>
      <c r="B738" s="893"/>
      <c r="C738" s="893"/>
      <c r="D738" s="777"/>
      <c r="E738" s="777"/>
      <c r="F738" s="893"/>
      <c r="G738" s="960"/>
      <c r="H738" s="893"/>
      <c r="I738" s="893"/>
      <c r="J738" s="893"/>
      <c r="K738" s="960"/>
      <c r="L738" s="960"/>
      <c r="M738" s="960"/>
      <c r="N738" s="963"/>
      <c r="O738" s="963"/>
      <c r="P738" s="963"/>
      <c r="Q738" s="963"/>
      <c r="R738" s="963"/>
      <c r="S738" s="963"/>
      <c r="T738" s="963"/>
      <c r="U738" s="963"/>
      <c r="V738" s="963"/>
      <c r="W738" s="963"/>
      <c r="X738" s="963"/>
      <c r="Y738" s="963"/>
      <c r="Z738" s="963"/>
    </row>
    <row r="739" spans="1:26" ht="16">
      <c r="A739" s="1238"/>
      <c r="B739" s="893"/>
      <c r="C739" s="893"/>
      <c r="D739" s="777"/>
      <c r="E739" s="777"/>
      <c r="F739" s="893"/>
      <c r="G739" s="960"/>
      <c r="H739" s="893"/>
      <c r="I739" s="893"/>
      <c r="J739" s="893"/>
      <c r="K739" s="960"/>
      <c r="L739" s="960"/>
      <c r="M739" s="960"/>
      <c r="N739" s="963"/>
      <c r="O739" s="963"/>
      <c r="P739" s="963"/>
      <c r="Q739" s="963"/>
      <c r="R739" s="963"/>
      <c r="S739" s="963"/>
      <c r="T739" s="963"/>
      <c r="U739" s="963"/>
      <c r="V739" s="963"/>
      <c r="W739" s="963"/>
      <c r="X739" s="963"/>
      <c r="Y739" s="963"/>
      <c r="Z739" s="963"/>
    </row>
    <row r="740" spans="1:26" ht="16">
      <c r="A740" s="1238"/>
      <c r="B740" s="893"/>
      <c r="C740" s="893"/>
      <c r="D740" s="777"/>
      <c r="E740" s="777"/>
      <c r="F740" s="893"/>
      <c r="G740" s="960"/>
      <c r="H740" s="893"/>
      <c r="I740" s="893"/>
      <c r="J740" s="893"/>
      <c r="K740" s="960"/>
      <c r="L740" s="960"/>
      <c r="M740" s="960"/>
      <c r="N740" s="963"/>
      <c r="O740" s="963"/>
      <c r="P740" s="963"/>
      <c r="Q740" s="963"/>
      <c r="R740" s="963"/>
      <c r="S740" s="963"/>
      <c r="T740" s="963"/>
      <c r="U740" s="963"/>
      <c r="V740" s="963"/>
      <c r="W740" s="963"/>
      <c r="X740" s="963"/>
      <c r="Y740" s="963"/>
      <c r="Z740" s="963"/>
    </row>
    <row r="741" spans="1:26" ht="16">
      <c r="A741" s="1240"/>
      <c r="B741" s="960"/>
      <c r="C741" s="960"/>
      <c r="D741" s="774"/>
      <c r="E741" s="774"/>
      <c r="F741" s="960"/>
      <c r="G741" s="960"/>
      <c r="H741" s="893"/>
      <c r="I741" s="893"/>
      <c r="J741" s="893"/>
      <c r="K741" s="960"/>
      <c r="L741" s="960"/>
      <c r="M741" s="960"/>
      <c r="N741" s="963"/>
      <c r="O741" s="963"/>
      <c r="P741" s="963"/>
      <c r="Q741" s="963"/>
      <c r="R741" s="963"/>
      <c r="S741" s="963"/>
      <c r="T741" s="963"/>
      <c r="U741" s="963"/>
      <c r="V741" s="963"/>
      <c r="W741" s="963"/>
      <c r="X741" s="963"/>
      <c r="Y741" s="963"/>
      <c r="Z741" s="963"/>
    </row>
    <row r="742" spans="1:26" ht="16">
      <c r="A742" s="1241"/>
      <c r="B742" s="963"/>
      <c r="C742" s="963"/>
      <c r="D742" s="780"/>
      <c r="E742" s="780"/>
      <c r="F742" s="963"/>
      <c r="G742" s="960"/>
      <c r="H742" s="893"/>
      <c r="I742" s="893"/>
      <c r="J742" s="893"/>
      <c r="K742" s="960"/>
      <c r="L742" s="960"/>
      <c r="M742" s="960"/>
      <c r="N742" s="963"/>
      <c r="O742" s="963"/>
      <c r="P742" s="963"/>
      <c r="Q742" s="963"/>
      <c r="R742" s="963"/>
      <c r="S742" s="963"/>
      <c r="T742" s="963"/>
      <c r="U742" s="963"/>
      <c r="V742" s="963"/>
      <c r="W742" s="963"/>
      <c r="X742" s="963"/>
      <c r="Y742" s="963"/>
      <c r="Z742" s="963"/>
    </row>
    <row r="743" spans="1:26" ht="16">
      <c r="A743" s="1241"/>
      <c r="B743" s="963"/>
      <c r="C743" s="963"/>
      <c r="D743" s="780"/>
      <c r="E743" s="780"/>
      <c r="F743" s="963"/>
      <c r="G743" s="960"/>
      <c r="H743" s="893"/>
      <c r="I743" s="893"/>
      <c r="J743" s="893"/>
      <c r="K743" s="960"/>
      <c r="L743" s="960"/>
      <c r="M743" s="960"/>
      <c r="N743" s="963"/>
      <c r="O743" s="963"/>
      <c r="P743" s="963"/>
      <c r="Q743" s="963"/>
      <c r="R743" s="963"/>
      <c r="S743" s="963"/>
      <c r="T743" s="963"/>
      <c r="U743" s="963"/>
      <c r="V743" s="963"/>
      <c r="W743" s="963"/>
      <c r="X743" s="963"/>
      <c r="Y743" s="963"/>
      <c r="Z743" s="963"/>
    </row>
    <row r="744" spans="1:26" ht="16">
      <c r="A744" s="1241"/>
      <c r="B744" s="963"/>
      <c r="C744" s="963"/>
      <c r="D744" s="780"/>
      <c r="E744" s="780"/>
      <c r="F744" s="963"/>
      <c r="G744" s="960"/>
      <c r="H744" s="893"/>
      <c r="I744" s="893"/>
      <c r="J744" s="893"/>
      <c r="K744" s="960"/>
      <c r="L744" s="960"/>
      <c r="M744" s="960"/>
      <c r="N744" s="963"/>
      <c r="O744" s="963"/>
      <c r="P744" s="963"/>
      <c r="Q744" s="963"/>
      <c r="R744" s="963"/>
      <c r="S744" s="963"/>
      <c r="T744" s="963"/>
      <c r="U744" s="963"/>
      <c r="V744" s="963"/>
      <c r="W744" s="963"/>
      <c r="X744" s="963"/>
      <c r="Y744" s="963"/>
      <c r="Z744" s="963"/>
    </row>
    <row r="745" spans="1:26" ht="16">
      <c r="A745" s="1241"/>
      <c r="B745" s="963"/>
      <c r="C745" s="963"/>
      <c r="D745" s="780"/>
      <c r="E745" s="780"/>
      <c r="F745" s="963"/>
      <c r="G745" s="960"/>
      <c r="H745" s="893"/>
      <c r="I745" s="893"/>
      <c r="J745" s="893"/>
      <c r="K745" s="960"/>
      <c r="L745" s="960"/>
      <c r="M745" s="960"/>
      <c r="N745" s="963"/>
      <c r="O745" s="963"/>
      <c r="P745" s="963"/>
      <c r="Q745" s="963"/>
      <c r="R745" s="963"/>
      <c r="S745" s="963"/>
      <c r="T745" s="963"/>
      <c r="U745" s="963"/>
      <c r="V745" s="963"/>
      <c r="W745" s="963"/>
      <c r="X745" s="963"/>
      <c r="Y745" s="963"/>
      <c r="Z745" s="963"/>
    </row>
    <row r="746" spans="1:26" ht="16">
      <c r="A746" s="1241"/>
      <c r="B746" s="963"/>
      <c r="C746" s="963"/>
      <c r="D746" s="780"/>
      <c r="E746" s="780"/>
      <c r="F746" s="963"/>
      <c r="G746" s="960"/>
      <c r="H746" s="893"/>
      <c r="I746" s="893"/>
      <c r="J746" s="893"/>
      <c r="K746" s="960"/>
      <c r="L746" s="960"/>
      <c r="M746" s="960"/>
      <c r="N746" s="963"/>
      <c r="O746" s="963"/>
      <c r="P746" s="963"/>
      <c r="Q746" s="963"/>
      <c r="R746" s="963"/>
      <c r="S746" s="963"/>
      <c r="T746" s="963"/>
      <c r="U746" s="963"/>
      <c r="V746" s="963"/>
      <c r="W746" s="963"/>
      <c r="X746" s="963"/>
      <c r="Y746" s="963"/>
      <c r="Z746" s="963"/>
    </row>
    <row r="747" spans="1:26" ht="16">
      <c r="A747" s="1241"/>
      <c r="B747" s="963"/>
      <c r="C747" s="963"/>
      <c r="D747" s="780"/>
      <c r="E747" s="780"/>
      <c r="F747" s="963"/>
      <c r="G747" s="960"/>
      <c r="H747" s="893"/>
      <c r="I747" s="893"/>
      <c r="J747" s="893"/>
      <c r="K747" s="960"/>
      <c r="L747" s="960"/>
      <c r="M747" s="960"/>
      <c r="N747" s="963"/>
      <c r="O747" s="963"/>
      <c r="P747" s="963"/>
      <c r="Q747" s="963"/>
      <c r="R747" s="963"/>
      <c r="S747" s="963"/>
      <c r="T747" s="963"/>
      <c r="U747" s="963"/>
      <c r="V747" s="963"/>
      <c r="W747" s="963"/>
      <c r="X747" s="963"/>
      <c r="Y747" s="963"/>
      <c r="Z747" s="963"/>
    </row>
    <row r="748" spans="1:26" ht="16">
      <c r="A748" s="1241"/>
      <c r="B748" s="963"/>
      <c r="C748" s="963"/>
      <c r="D748" s="780"/>
      <c r="E748" s="780"/>
      <c r="F748" s="963"/>
      <c r="G748" s="960"/>
      <c r="H748" s="893"/>
      <c r="I748" s="893"/>
      <c r="J748" s="893"/>
      <c r="K748" s="960"/>
      <c r="L748" s="960"/>
      <c r="M748" s="960"/>
      <c r="N748" s="963"/>
      <c r="O748" s="963"/>
      <c r="P748" s="963"/>
      <c r="Q748" s="963"/>
      <c r="R748" s="963"/>
      <c r="S748" s="963"/>
      <c r="T748" s="963"/>
      <c r="U748" s="963"/>
      <c r="V748" s="963"/>
      <c r="W748" s="963"/>
      <c r="X748" s="963"/>
      <c r="Y748" s="963"/>
      <c r="Z748" s="963"/>
    </row>
    <row r="749" spans="1:26" ht="16">
      <c r="A749" s="1241"/>
      <c r="B749" s="963"/>
      <c r="C749" s="963"/>
      <c r="D749" s="780"/>
      <c r="E749" s="780"/>
      <c r="F749" s="963"/>
      <c r="G749" s="960"/>
      <c r="H749" s="893"/>
      <c r="I749" s="893"/>
      <c r="J749" s="893"/>
      <c r="K749" s="960"/>
      <c r="L749" s="960"/>
      <c r="M749" s="960"/>
      <c r="N749" s="963"/>
      <c r="O749" s="963"/>
      <c r="P749" s="963"/>
      <c r="Q749" s="963"/>
      <c r="R749" s="963"/>
      <c r="S749" s="963"/>
      <c r="T749" s="963"/>
      <c r="U749" s="963"/>
      <c r="V749" s="963"/>
      <c r="W749" s="963"/>
      <c r="X749" s="963"/>
      <c r="Y749" s="963"/>
      <c r="Z749" s="963"/>
    </row>
    <row r="750" spans="1:26" ht="16">
      <c r="A750" s="1241"/>
      <c r="B750" s="963"/>
      <c r="C750" s="963"/>
      <c r="D750" s="780"/>
      <c r="E750" s="780"/>
      <c r="F750" s="963"/>
      <c r="G750" s="960"/>
      <c r="H750" s="893"/>
      <c r="I750" s="893"/>
      <c r="J750" s="893"/>
      <c r="K750" s="960"/>
      <c r="L750" s="960"/>
      <c r="M750" s="960"/>
      <c r="N750" s="963"/>
      <c r="O750" s="963"/>
      <c r="P750" s="963"/>
      <c r="Q750" s="963"/>
      <c r="R750" s="963"/>
      <c r="S750" s="963"/>
      <c r="T750" s="963"/>
      <c r="U750" s="963"/>
      <c r="V750" s="963"/>
      <c r="W750" s="963"/>
      <c r="X750" s="963"/>
      <c r="Y750" s="963"/>
      <c r="Z750" s="963"/>
    </row>
    <row r="751" spans="1:26" ht="16">
      <c r="A751" s="1241"/>
      <c r="B751" s="963"/>
      <c r="C751" s="963"/>
      <c r="D751" s="780"/>
      <c r="E751" s="780"/>
      <c r="F751" s="963"/>
      <c r="G751" s="960"/>
      <c r="H751" s="893"/>
      <c r="I751" s="893"/>
      <c r="J751" s="893"/>
      <c r="K751" s="960"/>
      <c r="L751" s="960"/>
      <c r="M751" s="960"/>
      <c r="N751" s="963"/>
      <c r="O751" s="963"/>
      <c r="P751" s="963"/>
      <c r="Q751" s="963"/>
      <c r="R751" s="963"/>
      <c r="S751" s="963"/>
      <c r="T751" s="963"/>
      <c r="U751" s="963"/>
      <c r="V751" s="963"/>
      <c r="W751" s="963"/>
      <c r="X751" s="963"/>
      <c r="Y751" s="963"/>
      <c r="Z751" s="963"/>
    </row>
    <row r="752" spans="1:26" ht="16">
      <c r="A752" s="1241"/>
      <c r="B752" s="963"/>
      <c r="C752" s="963"/>
      <c r="D752" s="780"/>
      <c r="E752" s="780"/>
      <c r="F752" s="963"/>
      <c r="G752" s="960"/>
      <c r="H752" s="893"/>
      <c r="I752" s="893"/>
      <c r="J752" s="893"/>
      <c r="K752" s="960"/>
      <c r="L752" s="960"/>
      <c r="M752" s="960"/>
      <c r="N752" s="963"/>
      <c r="O752" s="963"/>
      <c r="P752" s="963"/>
      <c r="Q752" s="963"/>
      <c r="R752" s="963"/>
      <c r="S752" s="963"/>
      <c r="T752" s="963"/>
      <c r="U752" s="963"/>
      <c r="V752" s="963"/>
      <c r="W752" s="963"/>
      <c r="X752" s="963"/>
      <c r="Y752" s="963"/>
      <c r="Z752" s="963"/>
    </row>
    <row r="753" spans="1:26" ht="16">
      <c r="A753" s="1241"/>
      <c r="B753" s="963"/>
      <c r="C753" s="963"/>
      <c r="D753" s="780"/>
      <c r="E753" s="780"/>
      <c r="F753" s="963"/>
      <c r="G753" s="960"/>
      <c r="H753" s="893"/>
      <c r="I753" s="893"/>
      <c r="J753" s="893"/>
      <c r="K753" s="960"/>
      <c r="L753" s="960"/>
      <c r="M753" s="960"/>
      <c r="N753" s="963"/>
      <c r="O753" s="963"/>
      <c r="P753" s="963"/>
      <c r="Q753" s="963"/>
      <c r="R753" s="963"/>
      <c r="S753" s="963"/>
      <c r="T753" s="963"/>
      <c r="U753" s="963"/>
      <c r="V753" s="963"/>
      <c r="W753" s="963"/>
      <c r="X753" s="963"/>
      <c r="Y753" s="963"/>
      <c r="Z753" s="963"/>
    </row>
    <row r="754" spans="1:26" ht="16">
      <c r="A754" s="1241"/>
      <c r="B754" s="963"/>
      <c r="C754" s="963"/>
      <c r="D754" s="780"/>
      <c r="E754" s="780"/>
      <c r="F754" s="963"/>
      <c r="G754" s="960"/>
      <c r="H754" s="893"/>
      <c r="I754" s="893"/>
      <c r="J754" s="893"/>
      <c r="K754" s="960"/>
      <c r="L754" s="960"/>
      <c r="M754" s="960"/>
      <c r="N754" s="963"/>
      <c r="O754" s="963"/>
      <c r="P754" s="963"/>
      <c r="Q754" s="963"/>
      <c r="R754" s="963"/>
      <c r="S754" s="963"/>
      <c r="T754" s="963"/>
      <c r="U754" s="963"/>
      <c r="V754" s="963"/>
      <c r="W754" s="963"/>
      <c r="X754" s="963"/>
      <c r="Y754" s="963"/>
      <c r="Z754" s="963"/>
    </row>
    <row r="755" spans="1:26" ht="16">
      <c r="A755" s="1241"/>
      <c r="B755" s="963"/>
      <c r="C755" s="963"/>
      <c r="D755" s="780"/>
      <c r="E755" s="780"/>
      <c r="F755" s="963"/>
      <c r="G755" s="960"/>
      <c r="H755" s="893"/>
      <c r="I755" s="893"/>
      <c r="J755" s="893"/>
      <c r="K755" s="960"/>
      <c r="L755" s="960"/>
      <c r="M755" s="960"/>
      <c r="N755" s="963"/>
      <c r="O755" s="963"/>
      <c r="P755" s="963"/>
      <c r="Q755" s="963"/>
      <c r="R755" s="963"/>
      <c r="S755" s="963"/>
      <c r="T755" s="963"/>
      <c r="U755" s="963"/>
      <c r="V755" s="963"/>
      <c r="W755" s="963"/>
      <c r="X755" s="963"/>
      <c r="Y755" s="963"/>
      <c r="Z755" s="963"/>
    </row>
    <row r="756" spans="1:26" ht="16">
      <c r="A756" s="1241"/>
      <c r="B756" s="963"/>
      <c r="C756" s="963"/>
      <c r="D756" s="780"/>
      <c r="E756" s="780"/>
      <c r="F756" s="963"/>
      <c r="G756" s="960"/>
      <c r="H756" s="893"/>
      <c r="I756" s="893"/>
      <c r="J756" s="893"/>
      <c r="K756" s="960"/>
      <c r="L756" s="960"/>
      <c r="M756" s="960"/>
      <c r="N756" s="963"/>
      <c r="O756" s="963"/>
      <c r="P756" s="963"/>
      <c r="Q756" s="963"/>
      <c r="R756" s="963"/>
      <c r="S756" s="963"/>
      <c r="T756" s="963"/>
      <c r="U756" s="963"/>
      <c r="V756" s="963"/>
      <c r="W756" s="963"/>
      <c r="X756" s="963"/>
      <c r="Y756" s="963"/>
      <c r="Z756" s="963"/>
    </row>
    <row r="757" spans="1:26" ht="16">
      <c r="A757" s="1241"/>
      <c r="B757" s="963"/>
      <c r="C757" s="963"/>
      <c r="D757" s="780"/>
      <c r="E757" s="780"/>
      <c r="F757" s="963"/>
      <c r="G757" s="960"/>
      <c r="H757" s="893"/>
      <c r="I757" s="893"/>
      <c r="J757" s="893"/>
      <c r="K757" s="960"/>
      <c r="L757" s="960"/>
      <c r="M757" s="960"/>
      <c r="N757" s="963"/>
      <c r="O757" s="963"/>
      <c r="P757" s="963"/>
      <c r="Q757" s="963"/>
      <c r="R757" s="963"/>
      <c r="S757" s="963"/>
      <c r="T757" s="963"/>
      <c r="U757" s="963"/>
      <c r="V757" s="963"/>
      <c r="W757" s="963"/>
      <c r="X757" s="963"/>
      <c r="Y757" s="963"/>
      <c r="Z757" s="963"/>
    </row>
    <row r="758" spans="1:26" ht="16">
      <c r="A758" s="1241"/>
      <c r="B758" s="963"/>
      <c r="C758" s="963"/>
      <c r="D758" s="780"/>
      <c r="E758" s="780"/>
      <c r="F758" s="963"/>
      <c r="G758" s="960"/>
      <c r="H758" s="893"/>
      <c r="I758" s="893"/>
      <c r="J758" s="893"/>
      <c r="K758" s="960"/>
      <c r="L758" s="960"/>
      <c r="M758" s="960"/>
      <c r="N758" s="963"/>
      <c r="O758" s="963"/>
      <c r="P758" s="963"/>
      <c r="Q758" s="963"/>
      <c r="R758" s="963"/>
      <c r="S758" s="963"/>
      <c r="T758" s="963"/>
      <c r="U758" s="963"/>
      <c r="V758" s="963"/>
      <c r="W758" s="963"/>
      <c r="X758" s="963"/>
      <c r="Y758" s="963"/>
      <c r="Z758" s="963"/>
    </row>
    <row r="759" spans="1:26" ht="16">
      <c r="A759" s="1241"/>
      <c r="B759" s="963"/>
      <c r="C759" s="963"/>
      <c r="D759" s="780"/>
      <c r="E759" s="780"/>
      <c r="F759" s="963"/>
      <c r="G759" s="960"/>
      <c r="H759" s="893"/>
      <c r="I759" s="893"/>
      <c r="J759" s="893"/>
      <c r="K759" s="960"/>
      <c r="L759" s="960"/>
      <c r="M759" s="960"/>
      <c r="N759" s="963"/>
      <c r="O759" s="963"/>
      <c r="P759" s="963"/>
      <c r="Q759" s="963"/>
      <c r="R759" s="963"/>
      <c r="S759" s="963"/>
      <c r="T759" s="963"/>
      <c r="U759" s="963"/>
      <c r="V759" s="963"/>
      <c r="W759" s="963"/>
      <c r="X759" s="963"/>
      <c r="Y759" s="963"/>
      <c r="Z759" s="963"/>
    </row>
    <row r="760" spans="1:26" ht="16">
      <c r="A760" s="1241"/>
      <c r="B760" s="963"/>
      <c r="C760" s="963"/>
      <c r="D760" s="780"/>
      <c r="E760" s="780"/>
      <c r="F760" s="963"/>
      <c r="G760" s="960"/>
      <c r="H760" s="893"/>
      <c r="I760" s="893"/>
      <c r="J760" s="893"/>
      <c r="K760" s="960"/>
      <c r="L760" s="960"/>
      <c r="M760" s="960"/>
      <c r="N760" s="963"/>
      <c r="O760" s="963"/>
      <c r="P760" s="963"/>
      <c r="Q760" s="963"/>
      <c r="R760" s="963"/>
      <c r="S760" s="963"/>
      <c r="T760" s="963"/>
      <c r="U760" s="963"/>
      <c r="V760" s="963"/>
      <c r="W760" s="963"/>
      <c r="X760" s="963"/>
      <c r="Y760" s="963"/>
      <c r="Z760" s="963"/>
    </row>
    <row r="761" spans="1:26" ht="16">
      <c r="A761" s="1241"/>
      <c r="B761" s="963"/>
      <c r="C761" s="963"/>
      <c r="D761" s="780"/>
      <c r="E761" s="780"/>
      <c r="F761" s="963"/>
      <c r="G761" s="960"/>
      <c r="H761" s="893"/>
      <c r="I761" s="893"/>
      <c r="J761" s="893"/>
      <c r="K761" s="960"/>
      <c r="L761" s="960"/>
      <c r="M761" s="960"/>
      <c r="N761" s="963"/>
      <c r="O761" s="963"/>
      <c r="P761" s="963"/>
      <c r="Q761" s="963"/>
      <c r="R761" s="963"/>
      <c r="S761" s="963"/>
      <c r="T761" s="963"/>
      <c r="U761" s="963"/>
      <c r="V761" s="963"/>
      <c r="W761" s="963"/>
      <c r="X761" s="963"/>
      <c r="Y761" s="963"/>
      <c r="Z761" s="963"/>
    </row>
    <row r="762" spans="1:26" ht="16">
      <c r="A762" s="1241"/>
      <c r="B762" s="963"/>
      <c r="C762" s="963"/>
      <c r="D762" s="780"/>
      <c r="E762" s="780"/>
      <c r="F762" s="963"/>
      <c r="G762" s="960"/>
      <c r="H762" s="893"/>
      <c r="I762" s="893"/>
      <c r="J762" s="893"/>
      <c r="K762" s="960"/>
      <c r="L762" s="960"/>
      <c r="M762" s="960"/>
      <c r="N762" s="963"/>
      <c r="O762" s="963"/>
      <c r="P762" s="963"/>
      <c r="Q762" s="963"/>
      <c r="R762" s="963"/>
      <c r="S762" s="963"/>
      <c r="T762" s="963"/>
      <c r="U762" s="963"/>
      <c r="V762" s="963"/>
      <c r="W762" s="963"/>
      <c r="X762" s="963"/>
      <c r="Y762" s="963"/>
      <c r="Z762" s="963"/>
    </row>
    <row r="763" spans="1:26" ht="16">
      <c r="A763" s="1241"/>
      <c r="B763" s="963"/>
      <c r="C763" s="963"/>
      <c r="D763" s="780"/>
      <c r="E763" s="780"/>
      <c r="F763" s="963"/>
      <c r="G763" s="960"/>
      <c r="H763" s="893"/>
      <c r="I763" s="893"/>
      <c r="J763" s="893"/>
      <c r="K763" s="960"/>
      <c r="L763" s="960"/>
      <c r="M763" s="960"/>
      <c r="N763" s="963"/>
      <c r="O763" s="963"/>
      <c r="P763" s="963"/>
      <c r="Q763" s="963"/>
      <c r="R763" s="963"/>
      <c r="S763" s="963"/>
      <c r="T763" s="963"/>
      <c r="U763" s="963"/>
      <c r="V763" s="963"/>
      <c r="W763" s="963"/>
      <c r="X763" s="963"/>
      <c r="Y763" s="963"/>
      <c r="Z763" s="963"/>
    </row>
    <row r="764" spans="1:26" ht="16">
      <c r="A764" s="1241"/>
      <c r="B764" s="963"/>
      <c r="C764" s="963"/>
      <c r="D764" s="780"/>
      <c r="E764" s="780"/>
      <c r="F764" s="963"/>
      <c r="G764" s="960"/>
      <c r="H764" s="893"/>
      <c r="I764" s="893"/>
      <c r="J764" s="893"/>
      <c r="K764" s="960"/>
      <c r="L764" s="960"/>
      <c r="M764" s="960"/>
      <c r="N764" s="963"/>
      <c r="O764" s="963"/>
      <c r="P764" s="963"/>
      <c r="Q764" s="963"/>
      <c r="R764" s="963"/>
      <c r="S764" s="963"/>
      <c r="T764" s="963"/>
      <c r="U764" s="963"/>
      <c r="V764" s="963"/>
      <c r="W764" s="963"/>
      <c r="X764" s="963"/>
      <c r="Y764" s="963"/>
      <c r="Z764" s="963"/>
    </row>
    <row r="765" spans="1:26" ht="16">
      <c r="A765" s="1241"/>
      <c r="B765" s="963"/>
      <c r="C765" s="963"/>
      <c r="D765" s="780"/>
      <c r="E765" s="780"/>
      <c r="F765" s="963"/>
      <c r="G765" s="960"/>
      <c r="H765" s="893"/>
      <c r="I765" s="893"/>
      <c r="J765" s="893"/>
      <c r="K765" s="960"/>
      <c r="L765" s="960"/>
      <c r="M765" s="960"/>
      <c r="N765" s="963"/>
      <c r="O765" s="963"/>
      <c r="P765" s="963"/>
      <c r="Q765" s="963"/>
      <c r="R765" s="963"/>
      <c r="S765" s="963"/>
      <c r="T765" s="963"/>
      <c r="U765" s="963"/>
      <c r="V765" s="963"/>
      <c r="W765" s="963"/>
      <c r="X765" s="963"/>
      <c r="Y765" s="963"/>
      <c r="Z765" s="963"/>
    </row>
    <row r="766" spans="1:26" ht="16">
      <c r="A766" s="1241"/>
      <c r="B766" s="963"/>
      <c r="C766" s="963"/>
      <c r="D766" s="780"/>
      <c r="E766" s="780"/>
      <c r="F766" s="963"/>
      <c r="G766" s="960"/>
      <c r="H766" s="893"/>
      <c r="I766" s="893"/>
      <c r="J766" s="893"/>
      <c r="K766" s="960"/>
      <c r="L766" s="960"/>
      <c r="M766" s="960"/>
      <c r="N766" s="963"/>
      <c r="O766" s="963"/>
      <c r="P766" s="963"/>
      <c r="Q766" s="963"/>
      <c r="R766" s="963"/>
      <c r="S766" s="963"/>
      <c r="T766" s="963"/>
      <c r="U766" s="963"/>
      <c r="V766" s="963"/>
      <c r="W766" s="963"/>
      <c r="X766" s="963"/>
      <c r="Y766" s="963"/>
      <c r="Z766" s="963"/>
    </row>
    <row r="767" spans="1:26" ht="16">
      <c r="A767" s="1241"/>
      <c r="B767" s="963"/>
      <c r="C767" s="963"/>
      <c r="D767" s="780"/>
      <c r="E767" s="780"/>
      <c r="F767" s="963"/>
      <c r="G767" s="960"/>
      <c r="H767" s="893"/>
      <c r="I767" s="893"/>
      <c r="J767" s="893"/>
      <c r="K767" s="960"/>
      <c r="L767" s="960"/>
      <c r="M767" s="960"/>
      <c r="N767" s="963"/>
      <c r="O767" s="963"/>
      <c r="P767" s="963"/>
      <c r="Q767" s="963"/>
      <c r="R767" s="963"/>
      <c r="S767" s="963"/>
      <c r="T767" s="963"/>
      <c r="U767" s="963"/>
      <c r="V767" s="963"/>
      <c r="W767" s="963"/>
      <c r="X767" s="963"/>
      <c r="Y767" s="963"/>
      <c r="Z767" s="963"/>
    </row>
    <row r="768" spans="1:26" ht="16">
      <c r="A768" s="1241"/>
      <c r="B768" s="963"/>
      <c r="C768" s="963"/>
      <c r="D768" s="780"/>
      <c r="E768" s="780"/>
      <c r="F768" s="963"/>
      <c r="G768" s="960"/>
      <c r="H768" s="893"/>
      <c r="I768" s="893"/>
      <c r="J768" s="893"/>
      <c r="K768" s="960"/>
      <c r="L768" s="960"/>
      <c r="M768" s="960"/>
      <c r="N768" s="963"/>
      <c r="O768" s="963"/>
      <c r="P768" s="963"/>
      <c r="Q768" s="963"/>
      <c r="R768" s="963"/>
      <c r="S768" s="963"/>
      <c r="T768" s="963"/>
      <c r="U768" s="963"/>
      <c r="V768" s="963"/>
      <c r="W768" s="963"/>
      <c r="X768" s="963"/>
      <c r="Y768" s="963"/>
      <c r="Z768" s="963"/>
    </row>
    <row r="769" spans="1:26" ht="16">
      <c r="A769" s="1241"/>
      <c r="B769" s="963"/>
      <c r="C769" s="963"/>
      <c r="D769" s="780"/>
      <c r="E769" s="780"/>
      <c r="F769" s="963"/>
      <c r="G769" s="960"/>
      <c r="H769" s="893"/>
      <c r="I769" s="893"/>
      <c r="J769" s="893"/>
      <c r="K769" s="960"/>
      <c r="L769" s="960"/>
      <c r="M769" s="960"/>
      <c r="N769" s="963"/>
      <c r="O769" s="963"/>
      <c r="P769" s="963"/>
      <c r="Q769" s="963"/>
      <c r="R769" s="963"/>
      <c r="S769" s="963"/>
      <c r="T769" s="963"/>
      <c r="U769" s="963"/>
      <c r="V769" s="963"/>
      <c r="W769" s="963"/>
      <c r="X769" s="963"/>
      <c r="Y769" s="963"/>
      <c r="Z769" s="963"/>
    </row>
    <row r="770" spans="1:26" ht="16">
      <c r="A770" s="1241"/>
      <c r="B770" s="963"/>
      <c r="C770" s="963"/>
      <c r="D770" s="780"/>
      <c r="E770" s="780"/>
      <c r="F770" s="963"/>
      <c r="G770" s="960"/>
      <c r="H770" s="893"/>
      <c r="I770" s="893"/>
      <c r="J770" s="893"/>
      <c r="K770" s="960"/>
      <c r="L770" s="960"/>
      <c r="M770" s="960"/>
      <c r="N770" s="963"/>
      <c r="O770" s="963"/>
      <c r="P770" s="963"/>
      <c r="Q770" s="963"/>
      <c r="R770" s="963"/>
      <c r="S770" s="963"/>
      <c r="T770" s="963"/>
      <c r="U770" s="963"/>
      <c r="V770" s="963"/>
      <c r="W770" s="963"/>
      <c r="X770" s="963"/>
      <c r="Y770" s="963"/>
      <c r="Z770" s="963"/>
    </row>
    <row r="771" spans="1:26" ht="16">
      <c r="A771" s="1241"/>
      <c r="B771" s="963"/>
      <c r="C771" s="963"/>
      <c r="D771" s="780"/>
      <c r="E771" s="780"/>
      <c r="F771" s="963"/>
      <c r="G771" s="960"/>
      <c r="H771" s="893"/>
      <c r="I771" s="893"/>
      <c r="J771" s="893"/>
      <c r="K771" s="960"/>
      <c r="L771" s="960"/>
      <c r="M771" s="960"/>
      <c r="N771" s="963"/>
      <c r="O771" s="963"/>
      <c r="P771" s="963"/>
      <c r="Q771" s="963"/>
      <c r="R771" s="963"/>
      <c r="S771" s="963"/>
      <c r="T771" s="963"/>
      <c r="U771" s="963"/>
      <c r="V771" s="963"/>
      <c r="W771" s="963"/>
      <c r="X771" s="963"/>
      <c r="Y771" s="963"/>
      <c r="Z771" s="963"/>
    </row>
    <row r="772" spans="1:26" ht="16">
      <c r="A772" s="1241"/>
      <c r="B772" s="963"/>
      <c r="C772" s="963"/>
      <c r="D772" s="780"/>
      <c r="E772" s="780"/>
      <c r="F772" s="963"/>
      <c r="G772" s="960"/>
      <c r="H772" s="893"/>
      <c r="I772" s="893"/>
      <c r="J772" s="893"/>
      <c r="K772" s="960"/>
      <c r="L772" s="960"/>
      <c r="M772" s="960"/>
      <c r="N772" s="963"/>
      <c r="O772" s="963"/>
      <c r="P772" s="963"/>
      <c r="Q772" s="963"/>
      <c r="R772" s="963"/>
      <c r="S772" s="963"/>
      <c r="T772" s="963"/>
      <c r="U772" s="963"/>
      <c r="V772" s="963"/>
      <c r="W772" s="963"/>
      <c r="X772" s="963"/>
      <c r="Y772" s="963"/>
      <c r="Z772" s="963"/>
    </row>
    <row r="773" spans="1:26" ht="16">
      <c r="A773" s="1241"/>
      <c r="B773" s="963"/>
      <c r="C773" s="963"/>
      <c r="D773" s="780"/>
      <c r="E773" s="780"/>
      <c r="F773" s="963"/>
      <c r="G773" s="960"/>
      <c r="H773" s="893"/>
      <c r="I773" s="893"/>
      <c r="J773" s="893"/>
      <c r="K773" s="960"/>
      <c r="L773" s="960"/>
      <c r="M773" s="960"/>
      <c r="N773" s="963"/>
      <c r="O773" s="963"/>
      <c r="P773" s="963"/>
      <c r="Q773" s="963"/>
      <c r="R773" s="963"/>
      <c r="S773" s="963"/>
      <c r="T773" s="963"/>
      <c r="U773" s="963"/>
      <c r="V773" s="963"/>
      <c r="W773" s="963"/>
      <c r="X773" s="963"/>
      <c r="Y773" s="963"/>
      <c r="Z773" s="963"/>
    </row>
    <row r="774" spans="1:26" ht="16">
      <c r="A774" s="1241"/>
      <c r="B774" s="963"/>
      <c r="C774" s="963"/>
      <c r="D774" s="780"/>
      <c r="E774" s="780"/>
      <c r="F774" s="963"/>
      <c r="G774" s="960"/>
      <c r="H774" s="893"/>
      <c r="I774" s="893"/>
      <c r="J774" s="893"/>
      <c r="K774" s="960"/>
      <c r="L774" s="960"/>
      <c r="M774" s="960"/>
      <c r="N774" s="963"/>
      <c r="O774" s="963"/>
      <c r="P774" s="963"/>
      <c r="Q774" s="963"/>
      <c r="R774" s="963"/>
      <c r="S774" s="963"/>
      <c r="T774" s="963"/>
      <c r="U774" s="963"/>
      <c r="V774" s="963"/>
      <c r="W774" s="963"/>
      <c r="X774" s="963"/>
      <c r="Y774" s="963"/>
      <c r="Z774" s="963"/>
    </row>
    <row r="775" spans="1:26" ht="16">
      <c r="A775" s="1241"/>
      <c r="B775" s="963"/>
      <c r="C775" s="963"/>
      <c r="D775" s="780"/>
      <c r="E775" s="780"/>
      <c r="F775" s="963"/>
      <c r="G775" s="960"/>
      <c r="H775" s="893"/>
      <c r="I775" s="893"/>
      <c r="J775" s="893"/>
      <c r="K775" s="960"/>
      <c r="L775" s="960"/>
      <c r="M775" s="960"/>
      <c r="N775" s="963"/>
      <c r="O775" s="963"/>
      <c r="P775" s="963"/>
      <c r="Q775" s="963"/>
      <c r="R775" s="963"/>
      <c r="S775" s="963"/>
      <c r="T775" s="963"/>
      <c r="U775" s="963"/>
      <c r="V775" s="963"/>
      <c r="W775" s="963"/>
      <c r="X775" s="963"/>
      <c r="Y775" s="963"/>
      <c r="Z775" s="963"/>
    </row>
    <row r="776" spans="1:26" ht="16">
      <c r="A776" s="1241"/>
      <c r="B776" s="963"/>
      <c r="C776" s="963"/>
      <c r="D776" s="780"/>
      <c r="E776" s="780"/>
      <c r="F776" s="963"/>
      <c r="G776" s="960"/>
      <c r="H776" s="893"/>
      <c r="I776" s="893"/>
      <c r="J776" s="893"/>
      <c r="K776" s="960"/>
      <c r="L776" s="960"/>
      <c r="M776" s="960"/>
      <c r="N776" s="963"/>
      <c r="O776" s="963"/>
      <c r="P776" s="963"/>
      <c r="Q776" s="963"/>
      <c r="R776" s="963"/>
      <c r="S776" s="963"/>
      <c r="T776" s="963"/>
      <c r="U776" s="963"/>
      <c r="V776" s="963"/>
      <c r="W776" s="963"/>
      <c r="X776" s="963"/>
      <c r="Y776" s="963"/>
      <c r="Z776" s="963"/>
    </row>
    <row r="777" spans="1:26" ht="16">
      <c r="A777" s="1241"/>
      <c r="B777" s="963"/>
      <c r="C777" s="963"/>
      <c r="D777" s="780"/>
      <c r="E777" s="780"/>
      <c r="F777" s="963"/>
      <c r="G777" s="960"/>
      <c r="H777" s="893"/>
      <c r="I777" s="893"/>
      <c r="J777" s="893"/>
      <c r="K777" s="960"/>
      <c r="L777" s="960"/>
      <c r="M777" s="960"/>
      <c r="N777" s="963"/>
      <c r="O777" s="963"/>
      <c r="P777" s="963"/>
      <c r="Q777" s="963"/>
      <c r="R777" s="963"/>
      <c r="S777" s="963"/>
      <c r="T777" s="963"/>
      <c r="U777" s="963"/>
      <c r="V777" s="963"/>
      <c r="W777" s="963"/>
      <c r="X777" s="963"/>
      <c r="Y777" s="963"/>
      <c r="Z777" s="963"/>
    </row>
    <row r="778" spans="1:26" ht="16">
      <c r="A778" s="1241"/>
      <c r="B778" s="963"/>
      <c r="C778" s="963"/>
      <c r="D778" s="780"/>
      <c r="E778" s="780"/>
      <c r="F778" s="963"/>
      <c r="G778" s="960"/>
      <c r="H778" s="893"/>
      <c r="I778" s="893"/>
      <c r="J778" s="893"/>
      <c r="K778" s="960"/>
      <c r="L778" s="960"/>
      <c r="M778" s="960"/>
      <c r="N778" s="963"/>
      <c r="O778" s="963"/>
      <c r="P778" s="963"/>
      <c r="Q778" s="963"/>
      <c r="R778" s="963"/>
      <c r="S778" s="963"/>
      <c r="T778" s="963"/>
      <c r="U778" s="963"/>
      <c r="V778" s="963"/>
      <c r="W778" s="963"/>
      <c r="X778" s="963"/>
      <c r="Y778" s="963"/>
      <c r="Z778" s="963"/>
    </row>
    <row r="779" spans="1:26" ht="16">
      <c r="A779" s="1241"/>
      <c r="B779" s="963"/>
      <c r="C779" s="963"/>
      <c r="D779" s="780"/>
      <c r="E779" s="780"/>
      <c r="F779" s="963"/>
      <c r="G779" s="960"/>
      <c r="H779" s="893"/>
      <c r="I779" s="893"/>
      <c r="J779" s="893"/>
      <c r="K779" s="960"/>
      <c r="L779" s="960"/>
      <c r="M779" s="960"/>
      <c r="N779" s="963"/>
      <c r="O779" s="963"/>
      <c r="P779" s="963"/>
      <c r="Q779" s="963"/>
      <c r="R779" s="963"/>
      <c r="S779" s="963"/>
      <c r="T779" s="963"/>
      <c r="U779" s="963"/>
      <c r="V779" s="963"/>
      <c r="W779" s="963"/>
      <c r="X779" s="963"/>
      <c r="Y779" s="963"/>
      <c r="Z779" s="963"/>
    </row>
    <row r="780" spans="1:26" ht="16">
      <c r="A780" s="1241"/>
      <c r="B780" s="963"/>
      <c r="C780" s="963"/>
      <c r="D780" s="780"/>
      <c r="E780" s="780"/>
      <c r="F780" s="963"/>
      <c r="G780" s="960"/>
      <c r="H780" s="893"/>
      <c r="I780" s="893"/>
      <c r="J780" s="893"/>
      <c r="K780" s="960"/>
      <c r="L780" s="960"/>
      <c r="M780" s="960"/>
      <c r="N780" s="963"/>
      <c r="O780" s="963"/>
      <c r="P780" s="963"/>
      <c r="Q780" s="963"/>
      <c r="R780" s="963"/>
      <c r="S780" s="963"/>
      <c r="T780" s="963"/>
      <c r="U780" s="963"/>
      <c r="V780" s="963"/>
      <c r="W780" s="963"/>
      <c r="X780" s="963"/>
      <c r="Y780" s="963"/>
      <c r="Z780" s="963"/>
    </row>
    <row r="781" spans="1:26" ht="16">
      <c r="A781" s="1241"/>
      <c r="B781" s="963"/>
      <c r="C781" s="963"/>
      <c r="D781" s="780"/>
      <c r="E781" s="780"/>
      <c r="F781" s="963"/>
      <c r="G781" s="960"/>
      <c r="H781" s="893"/>
      <c r="I781" s="893"/>
      <c r="J781" s="893"/>
      <c r="K781" s="960"/>
      <c r="L781" s="960"/>
      <c r="M781" s="960"/>
      <c r="N781" s="963"/>
      <c r="O781" s="963"/>
      <c r="P781" s="963"/>
      <c r="Q781" s="963"/>
      <c r="R781" s="963"/>
      <c r="S781" s="963"/>
      <c r="T781" s="963"/>
      <c r="U781" s="963"/>
      <c r="V781" s="963"/>
      <c r="W781" s="963"/>
      <c r="X781" s="963"/>
      <c r="Y781" s="963"/>
      <c r="Z781" s="963"/>
    </row>
    <row r="782" spans="1:26" ht="16">
      <c r="A782" s="1241"/>
      <c r="B782" s="963"/>
      <c r="C782" s="963"/>
      <c r="D782" s="780"/>
      <c r="E782" s="780"/>
      <c r="F782" s="963"/>
      <c r="G782" s="960"/>
      <c r="H782" s="893"/>
      <c r="I782" s="893"/>
      <c r="J782" s="893"/>
      <c r="K782" s="960"/>
      <c r="L782" s="960"/>
      <c r="M782" s="960"/>
      <c r="N782" s="963"/>
      <c r="O782" s="963"/>
      <c r="P782" s="963"/>
      <c r="Q782" s="963"/>
      <c r="R782" s="963"/>
      <c r="S782" s="963"/>
      <c r="T782" s="963"/>
      <c r="U782" s="963"/>
      <c r="V782" s="963"/>
      <c r="W782" s="963"/>
      <c r="X782" s="963"/>
      <c r="Y782" s="963"/>
      <c r="Z782" s="963"/>
    </row>
    <row r="783" spans="1:26" ht="16">
      <c r="A783" s="1241"/>
      <c r="B783" s="963"/>
      <c r="C783" s="963"/>
      <c r="D783" s="780"/>
      <c r="E783" s="780"/>
      <c r="F783" s="963"/>
      <c r="G783" s="960"/>
      <c r="H783" s="893"/>
      <c r="I783" s="893"/>
      <c r="J783" s="893"/>
      <c r="K783" s="960"/>
      <c r="L783" s="960"/>
      <c r="M783" s="960"/>
      <c r="N783" s="963"/>
      <c r="O783" s="963"/>
      <c r="P783" s="963"/>
      <c r="Q783" s="963"/>
      <c r="R783" s="963"/>
      <c r="S783" s="963"/>
      <c r="T783" s="963"/>
      <c r="U783" s="963"/>
      <c r="V783" s="963"/>
      <c r="W783" s="963"/>
      <c r="X783" s="963"/>
      <c r="Y783" s="963"/>
      <c r="Z783" s="963"/>
    </row>
    <row r="784" spans="1:26" ht="16">
      <c r="A784" s="1241"/>
      <c r="B784" s="963"/>
      <c r="C784" s="963"/>
      <c r="D784" s="780"/>
      <c r="E784" s="780"/>
      <c r="F784" s="963"/>
      <c r="G784" s="960"/>
      <c r="H784" s="893"/>
      <c r="I784" s="893"/>
      <c r="J784" s="893"/>
      <c r="K784" s="960"/>
      <c r="L784" s="960"/>
      <c r="M784" s="960"/>
      <c r="N784" s="963"/>
      <c r="O784" s="963"/>
      <c r="P784" s="963"/>
      <c r="Q784" s="963"/>
      <c r="R784" s="963"/>
      <c r="S784" s="963"/>
      <c r="T784" s="963"/>
      <c r="U784" s="963"/>
      <c r="V784" s="963"/>
      <c r="W784" s="963"/>
      <c r="X784" s="963"/>
      <c r="Y784" s="963"/>
      <c r="Z784" s="963"/>
    </row>
    <row r="785" spans="1:26" ht="16">
      <c r="A785" s="1241"/>
      <c r="B785" s="963"/>
      <c r="C785" s="963"/>
      <c r="D785" s="780"/>
      <c r="E785" s="780"/>
      <c r="F785" s="963"/>
      <c r="G785" s="960"/>
      <c r="H785" s="893"/>
      <c r="I785" s="893"/>
      <c r="J785" s="893"/>
      <c r="K785" s="960"/>
      <c r="L785" s="960"/>
      <c r="M785" s="960"/>
      <c r="N785" s="963"/>
      <c r="O785" s="963"/>
      <c r="P785" s="963"/>
      <c r="Q785" s="963"/>
      <c r="R785" s="963"/>
      <c r="S785" s="963"/>
      <c r="T785" s="963"/>
      <c r="U785" s="963"/>
      <c r="V785" s="963"/>
      <c r="W785" s="963"/>
      <c r="X785" s="963"/>
      <c r="Y785" s="963"/>
      <c r="Z785" s="963"/>
    </row>
    <row r="786" spans="1:26" ht="16">
      <c r="A786" s="1241"/>
      <c r="B786" s="963"/>
      <c r="C786" s="963"/>
      <c r="D786" s="780"/>
      <c r="E786" s="780"/>
      <c r="F786" s="963"/>
      <c r="G786" s="960"/>
      <c r="H786" s="893"/>
      <c r="I786" s="893"/>
      <c r="J786" s="893"/>
      <c r="K786" s="960"/>
      <c r="L786" s="960"/>
      <c r="M786" s="960"/>
      <c r="N786" s="963"/>
      <c r="O786" s="963"/>
      <c r="P786" s="963"/>
      <c r="Q786" s="963"/>
      <c r="R786" s="963"/>
      <c r="S786" s="963"/>
      <c r="T786" s="963"/>
      <c r="U786" s="963"/>
      <c r="V786" s="963"/>
      <c r="W786" s="963"/>
      <c r="X786" s="963"/>
      <c r="Y786" s="963"/>
      <c r="Z786" s="963"/>
    </row>
    <row r="787" spans="1:26" ht="16">
      <c r="A787" s="1241"/>
      <c r="B787" s="963"/>
      <c r="C787" s="963"/>
      <c r="D787" s="780"/>
      <c r="E787" s="780"/>
      <c r="F787" s="963"/>
      <c r="G787" s="960"/>
      <c r="H787" s="893"/>
      <c r="I787" s="893"/>
      <c r="J787" s="893"/>
      <c r="K787" s="960"/>
      <c r="L787" s="960"/>
      <c r="M787" s="960"/>
      <c r="N787" s="963"/>
      <c r="O787" s="963"/>
      <c r="P787" s="963"/>
      <c r="Q787" s="963"/>
      <c r="R787" s="963"/>
      <c r="S787" s="963"/>
      <c r="T787" s="963"/>
      <c r="U787" s="963"/>
      <c r="V787" s="963"/>
      <c r="W787" s="963"/>
      <c r="X787" s="963"/>
      <c r="Y787" s="963"/>
      <c r="Z787" s="963"/>
    </row>
    <row r="788" spans="1:26" ht="16">
      <c r="A788" s="1241"/>
      <c r="B788" s="963"/>
      <c r="C788" s="963"/>
      <c r="D788" s="780"/>
      <c r="E788" s="780"/>
      <c r="F788" s="963"/>
      <c r="G788" s="960"/>
      <c r="H788" s="893"/>
      <c r="I788" s="893"/>
      <c r="J788" s="893"/>
      <c r="K788" s="960"/>
      <c r="L788" s="960"/>
      <c r="M788" s="960"/>
      <c r="N788" s="963"/>
      <c r="O788" s="963"/>
      <c r="P788" s="963"/>
      <c r="Q788" s="963"/>
      <c r="R788" s="963"/>
      <c r="S788" s="963"/>
      <c r="T788" s="963"/>
      <c r="U788" s="963"/>
      <c r="V788" s="963"/>
      <c r="W788" s="963"/>
      <c r="X788" s="963"/>
      <c r="Y788" s="963"/>
      <c r="Z788" s="963"/>
    </row>
    <row r="789" spans="1:26" ht="16">
      <c r="A789" s="1241"/>
      <c r="B789" s="963"/>
      <c r="C789" s="963"/>
      <c r="D789" s="780"/>
      <c r="E789" s="780"/>
      <c r="F789" s="963"/>
      <c r="G789" s="960"/>
      <c r="H789" s="893"/>
      <c r="I789" s="893"/>
      <c r="J789" s="893"/>
      <c r="K789" s="960"/>
      <c r="L789" s="960"/>
      <c r="M789" s="960"/>
      <c r="N789" s="963"/>
      <c r="O789" s="963"/>
      <c r="P789" s="963"/>
      <c r="Q789" s="963"/>
      <c r="R789" s="963"/>
      <c r="S789" s="963"/>
      <c r="T789" s="963"/>
      <c r="U789" s="963"/>
      <c r="V789" s="963"/>
      <c r="W789" s="963"/>
      <c r="X789" s="963"/>
      <c r="Y789" s="963"/>
      <c r="Z789" s="963"/>
    </row>
    <row r="790" spans="1:26" ht="16">
      <c r="A790" s="1241"/>
      <c r="B790" s="963"/>
      <c r="C790" s="963"/>
      <c r="D790" s="780"/>
      <c r="E790" s="780"/>
      <c r="F790" s="963"/>
      <c r="G790" s="960"/>
      <c r="H790" s="893"/>
      <c r="I790" s="893"/>
      <c r="J790" s="893"/>
      <c r="K790" s="960"/>
      <c r="L790" s="960"/>
      <c r="M790" s="960"/>
      <c r="N790" s="963"/>
      <c r="O790" s="963"/>
      <c r="P790" s="963"/>
      <c r="Q790" s="963"/>
      <c r="R790" s="963"/>
      <c r="S790" s="963"/>
      <c r="T790" s="963"/>
      <c r="U790" s="963"/>
      <c r="V790" s="963"/>
      <c r="W790" s="963"/>
      <c r="X790" s="963"/>
      <c r="Y790" s="963"/>
      <c r="Z790" s="963"/>
    </row>
    <row r="791" spans="1:26" ht="16">
      <c r="A791" s="1241"/>
      <c r="B791" s="963"/>
      <c r="C791" s="963"/>
      <c r="D791" s="780"/>
      <c r="E791" s="780"/>
      <c r="F791" s="963"/>
      <c r="G791" s="960"/>
      <c r="H791" s="893"/>
      <c r="I791" s="893"/>
      <c r="J791" s="893"/>
      <c r="K791" s="960"/>
      <c r="L791" s="960"/>
      <c r="M791" s="960"/>
      <c r="N791" s="963"/>
      <c r="O791" s="963"/>
      <c r="P791" s="963"/>
      <c r="Q791" s="963"/>
      <c r="R791" s="963"/>
      <c r="S791" s="963"/>
      <c r="T791" s="963"/>
      <c r="U791" s="963"/>
      <c r="V791" s="963"/>
      <c r="W791" s="963"/>
      <c r="X791" s="963"/>
      <c r="Y791" s="963"/>
      <c r="Z791" s="963"/>
    </row>
    <row r="792" spans="1:26" ht="16">
      <c r="A792" s="1241"/>
      <c r="B792" s="963"/>
      <c r="C792" s="963"/>
      <c r="D792" s="780"/>
      <c r="E792" s="780"/>
      <c r="F792" s="963"/>
      <c r="G792" s="960"/>
      <c r="H792" s="893"/>
      <c r="I792" s="893"/>
      <c r="J792" s="893"/>
      <c r="K792" s="960"/>
      <c r="L792" s="960"/>
      <c r="M792" s="960"/>
      <c r="N792" s="963"/>
      <c r="O792" s="963"/>
      <c r="P792" s="963"/>
      <c r="Q792" s="963"/>
      <c r="R792" s="963"/>
      <c r="S792" s="963"/>
      <c r="T792" s="963"/>
      <c r="U792" s="963"/>
      <c r="V792" s="963"/>
      <c r="W792" s="963"/>
      <c r="X792" s="963"/>
      <c r="Y792" s="963"/>
      <c r="Z792" s="963"/>
    </row>
    <row r="793" spans="1:26" ht="16">
      <c r="A793" s="1241"/>
      <c r="B793" s="963"/>
      <c r="C793" s="963"/>
      <c r="D793" s="780"/>
      <c r="E793" s="780"/>
      <c r="F793" s="963"/>
      <c r="G793" s="960"/>
      <c r="H793" s="893"/>
      <c r="I793" s="893"/>
      <c r="J793" s="893"/>
      <c r="K793" s="960"/>
      <c r="L793" s="960"/>
      <c r="M793" s="960"/>
      <c r="N793" s="963"/>
      <c r="O793" s="963"/>
      <c r="P793" s="963"/>
      <c r="Q793" s="963"/>
      <c r="R793" s="963"/>
      <c r="S793" s="963"/>
      <c r="T793" s="963"/>
      <c r="U793" s="963"/>
      <c r="V793" s="963"/>
      <c r="W793" s="963"/>
      <c r="X793" s="963"/>
      <c r="Y793" s="963"/>
      <c r="Z793" s="963"/>
    </row>
    <row r="794" spans="1:26" ht="16">
      <c r="A794" s="1241"/>
      <c r="B794" s="963"/>
      <c r="C794" s="963"/>
      <c r="D794" s="780"/>
      <c r="E794" s="780"/>
      <c r="F794" s="963"/>
      <c r="G794" s="960"/>
      <c r="H794" s="893"/>
      <c r="I794" s="893"/>
      <c r="J794" s="893"/>
      <c r="K794" s="960"/>
      <c r="L794" s="960"/>
      <c r="M794" s="960"/>
      <c r="N794" s="963"/>
      <c r="O794" s="963"/>
      <c r="P794" s="963"/>
      <c r="Q794" s="963"/>
      <c r="R794" s="963"/>
      <c r="S794" s="963"/>
      <c r="T794" s="963"/>
      <c r="U794" s="963"/>
      <c r="V794" s="963"/>
      <c r="W794" s="963"/>
      <c r="X794" s="963"/>
      <c r="Y794" s="963"/>
      <c r="Z794" s="963"/>
    </row>
    <row r="795" spans="1:26" ht="16">
      <c r="A795" s="1241"/>
      <c r="B795" s="963"/>
      <c r="C795" s="963"/>
      <c r="D795" s="780"/>
      <c r="E795" s="780"/>
      <c r="F795" s="963"/>
      <c r="G795" s="960"/>
      <c r="H795" s="893"/>
      <c r="I795" s="893"/>
      <c r="J795" s="893"/>
      <c r="K795" s="960"/>
      <c r="L795" s="960"/>
      <c r="M795" s="960"/>
      <c r="N795" s="963"/>
      <c r="O795" s="963"/>
      <c r="P795" s="963"/>
      <c r="Q795" s="963"/>
      <c r="R795" s="963"/>
      <c r="S795" s="963"/>
      <c r="T795" s="963"/>
      <c r="U795" s="963"/>
      <c r="V795" s="963"/>
      <c r="W795" s="963"/>
      <c r="X795" s="963"/>
      <c r="Y795" s="963"/>
      <c r="Z795" s="963"/>
    </row>
    <row r="796" spans="1:26" ht="16">
      <c r="A796" s="1241"/>
      <c r="B796" s="963"/>
      <c r="C796" s="963"/>
      <c r="D796" s="780"/>
      <c r="E796" s="780"/>
      <c r="F796" s="963"/>
      <c r="G796" s="960"/>
      <c r="H796" s="893"/>
      <c r="I796" s="893"/>
      <c r="J796" s="893"/>
      <c r="K796" s="960"/>
      <c r="L796" s="960"/>
      <c r="M796" s="960"/>
      <c r="N796" s="963"/>
      <c r="O796" s="963"/>
      <c r="P796" s="963"/>
      <c r="Q796" s="963"/>
      <c r="R796" s="963"/>
      <c r="S796" s="963"/>
      <c r="T796" s="963"/>
      <c r="U796" s="963"/>
      <c r="V796" s="963"/>
      <c r="W796" s="963"/>
      <c r="X796" s="963"/>
      <c r="Y796" s="963"/>
      <c r="Z796" s="963"/>
    </row>
    <row r="797" spans="1:26" ht="16">
      <c r="A797" s="1241"/>
      <c r="B797" s="963"/>
      <c r="C797" s="963"/>
      <c r="D797" s="780"/>
      <c r="E797" s="780"/>
      <c r="F797" s="963"/>
      <c r="G797" s="960"/>
      <c r="H797" s="893"/>
      <c r="I797" s="893"/>
      <c r="J797" s="893"/>
      <c r="K797" s="960"/>
      <c r="L797" s="960"/>
      <c r="M797" s="960"/>
      <c r="N797" s="963"/>
      <c r="O797" s="963"/>
      <c r="P797" s="963"/>
      <c r="Q797" s="963"/>
      <c r="R797" s="963"/>
      <c r="S797" s="963"/>
      <c r="T797" s="963"/>
      <c r="U797" s="963"/>
      <c r="V797" s="963"/>
      <c r="W797" s="963"/>
      <c r="X797" s="963"/>
      <c r="Y797" s="963"/>
      <c r="Z797" s="963"/>
    </row>
    <row r="798" spans="1:26" ht="16">
      <c r="A798" s="1241"/>
      <c r="B798" s="963"/>
      <c r="C798" s="963"/>
      <c r="D798" s="780"/>
      <c r="E798" s="780"/>
      <c r="F798" s="963"/>
      <c r="G798" s="960"/>
      <c r="H798" s="893"/>
      <c r="I798" s="893"/>
      <c r="J798" s="893"/>
      <c r="K798" s="960"/>
      <c r="L798" s="960"/>
      <c r="M798" s="960"/>
      <c r="N798" s="963"/>
      <c r="O798" s="963"/>
      <c r="P798" s="963"/>
      <c r="Q798" s="963"/>
      <c r="R798" s="963"/>
      <c r="S798" s="963"/>
      <c r="T798" s="963"/>
      <c r="U798" s="963"/>
      <c r="V798" s="963"/>
      <c r="W798" s="963"/>
      <c r="X798" s="963"/>
      <c r="Y798" s="963"/>
      <c r="Z798" s="963"/>
    </row>
    <row r="799" spans="1:26" ht="16">
      <c r="A799" s="1241"/>
      <c r="B799" s="963"/>
      <c r="C799" s="963"/>
      <c r="D799" s="780"/>
      <c r="E799" s="780"/>
      <c r="F799" s="963"/>
      <c r="G799" s="960"/>
      <c r="H799" s="893"/>
      <c r="I799" s="893"/>
      <c r="J799" s="893"/>
      <c r="K799" s="960"/>
      <c r="L799" s="960"/>
      <c r="M799" s="960"/>
      <c r="N799" s="963"/>
      <c r="O799" s="963"/>
      <c r="P799" s="963"/>
      <c r="Q799" s="963"/>
      <c r="R799" s="963"/>
      <c r="S799" s="963"/>
      <c r="T799" s="963"/>
      <c r="U799" s="963"/>
      <c r="V799" s="963"/>
      <c r="W799" s="963"/>
      <c r="X799" s="963"/>
      <c r="Y799" s="963"/>
      <c r="Z799" s="963"/>
    </row>
    <row r="800" spans="1:26" ht="16">
      <c r="A800" s="1241"/>
      <c r="B800" s="963"/>
      <c r="C800" s="963"/>
      <c r="D800" s="780"/>
      <c r="E800" s="780"/>
      <c r="F800" s="963"/>
      <c r="G800" s="960"/>
      <c r="H800" s="893"/>
      <c r="I800" s="893"/>
      <c r="J800" s="893"/>
      <c r="K800" s="960"/>
      <c r="L800" s="960"/>
      <c r="M800" s="960"/>
      <c r="N800" s="963"/>
      <c r="O800" s="963"/>
      <c r="P800" s="963"/>
      <c r="Q800" s="963"/>
      <c r="R800" s="963"/>
      <c r="S800" s="963"/>
      <c r="T800" s="963"/>
      <c r="U800" s="963"/>
      <c r="V800" s="963"/>
      <c r="W800" s="963"/>
      <c r="X800" s="963"/>
      <c r="Y800" s="963"/>
      <c r="Z800" s="963"/>
    </row>
    <row r="801" spans="1:26" ht="16">
      <c r="A801" s="1241"/>
      <c r="B801" s="963"/>
      <c r="C801" s="963"/>
      <c r="D801" s="780"/>
      <c r="E801" s="780"/>
      <c r="F801" s="963"/>
      <c r="G801" s="960"/>
      <c r="H801" s="893"/>
      <c r="I801" s="893"/>
      <c r="J801" s="893"/>
      <c r="K801" s="960"/>
      <c r="L801" s="960"/>
      <c r="M801" s="960"/>
      <c r="N801" s="963"/>
      <c r="O801" s="963"/>
      <c r="P801" s="963"/>
      <c r="Q801" s="963"/>
      <c r="R801" s="963"/>
      <c r="S801" s="963"/>
      <c r="T801" s="963"/>
      <c r="U801" s="963"/>
      <c r="V801" s="963"/>
      <c r="W801" s="963"/>
      <c r="X801" s="963"/>
      <c r="Y801" s="963"/>
      <c r="Z801" s="963"/>
    </row>
    <row r="802" spans="1:26" ht="16">
      <c r="A802" s="1241"/>
      <c r="B802" s="963"/>
      <c r="C802" s="963"/>
      <c r="D802" s="780"/>
      <c r="E802" s="780"/>
      <c r="F802" s="963"/>
      <c r="G802" s="960"/>
      <c r="H802" s="893"/>
      <c r="I802" s="893"/>
      <c r="J802" s="893"/>
      <c r="K802" s="960"/>
      <c r="L802" s="960"/>
      <c r="M802" s="960"/>
      <c r="N802" s="963"/>
      <c r="O802" s="963"/>
      <c r="P802" s="963"/>
      <c r="Q802" s="963"/>
      <c r="R802" s="963"/>
      <c r="S802" s="963"/>
      <c r="T802" s="963"/>
      <c r="U802" s="963"/>
      <c r="V802" s="963"/>
      <c r="W802" s="963"/>
      <c r="X802" s="963"/>
      <c r="Y802" s="963"/>
      <c r="Z802" s="963"/>
    </row>
    <row r="803" spans="1:26" ht="16">
      <c r="A803" s="1241"/>
      <c r="B803" s="963"/>
      <c r="C803" s="963"/>
      <c r="D803" s="780"/>
      <c r="E803" s="780"/>
      <c r="F803" s="963"/>
      <c r="G803" s="960"/>
      <c r="H803" s="893"/>
      <c r="I803" s="893"/>
      <c r="J803" s="893"/>
      <c r="K803" s="960"/>
      <c r="L803" s="960"/>
      <c r="M803" s="960"/>
      <c r="N803" s="963"/>
      <c r="O803" s="963"/>
      <c r="P803" s="963"/>
      <c r="Q803" s="963"/>
      <c r="R803" s="963"/>
      <c r="S803" s="963"/>
      <c r="T803" s="963"/>
      <c r="U803" s="963"/>
      <c r="V803" s="963"/>
      <c r="W803" s="963"/>
      <c r="X803" s="963"/>
      <c r="Y803" s="963"/>
      <c r="Z803" s="963"/>
    </row>
    <row r="804" spans="1:26" ht="16">
      <c r="A804" s="1241"/>
      <c r="B804" s="963"/>
      <c r="C804" s="963"/>
      <c r="D804" s="780"/>
      <c r="E804" s="780"/>
      <c r="F804" s="963"/>
      <c r="G804" s="960"/>
      <c r="H804" s="893"/>
      <c r="I804" s="893"/>
      <c r="J804" s="893"/>
      <c r="K804" s="960"/>
      <c r="L804" s="960"/>
      <c r="M804" s="960"/>
      <c r="N804" s="963"/>
      <c r="O804" s="963"/>
      <c r="P804" s="963"/>
      <c r="Q804" s="963"/>
      <c r="R804" s="963"/>
      <c r="S804" s="963"/>
      <c r="T804" s="963"/>
      <c r="U804" s="963"/>
      <c r="V804" s="963"/>
      <c r="W804" s="963"/>
      <c r="X804" s="963"/>
      <c r="Y804" s="963"/>
      <c r="Z804" s="963"/>
    </row>
    <row r="805" spans="1:26" ht="16">
      <c r="A805" s="1241"/>
      <c r="B805" s="963"/>
      <c r="C805" s="963"/>
      <c r="D805" s="780"/>
      <c r="E805" s="780"/>
      <c r="F805" s="963"/>
      <c r="G805" s="960"/>
      <c r="H805" s="893"/>
      <c r="I805" s="893"/>
      <c r="J805" s="893"/>
      <c r="K805" s="960"/>
      <c r="L805" s="960"/>
      <c r="M805" s="960"/>
      <c r="N805" s="963"/>
      <c r="O805" s="963"/>
      <c r="P805" s="963"/>
      <c r="Q805" s="963"/>
      <c r="R805" s="963"/>
      <c r="S805" s="963"/>
      <c r="T805" s="963"/>
      <c r="U805" s="963"/>
      <c r="V805" s="963"/>
      <c r="W805" s="963"/>
      <c r="X805" s="963"/>
      <c r="Y805" s="963"/>
      <c r="Z805" s="963"/>
    </row>
    <row r="806" spans="1:26" ht="16">
      <c r="A806" s="1241"/>
      <c r="B806" s="963"/>
      <c r="C806" s="963"/>
      <c r="D806" s="780"/>
      <c r="E806" s="780"/>
      <c r="F806" s="963"/>
      <c r="G806" s="960"/>
      <c r="H806" s="893"/>
      <c r="I806" s="893"/>
      <c r="J806" s="893"/>
      <c r="K806" s="960"/>
      <c r="L806" s="960"/>
      <c r="M806" s="960"/>
      <c r="N806" s="963"/>
      <c r="O806" s="963"/>
      <c r="P806" s="963"/>
      <c r="Q806" s="963"/>
      <c r="R806" s="963"/>
      <c r="S806" s="963"/>
      <c r="T806" s="963"/>
      <c r="U806" s="963"/>
      <c r="V806" s="963"/>
      <c r="W806" s="963"/>
      <c r="X806" s="963"/>
      <c r="Y806" s="963"/>
      <c r="Z806" s="963"/>
    </row>
    <row r="807" spans="1:26" ht="16">
      <c r="A807" s="1241"/>
      <c r="B807" s="963"/>
      <c r="C807" s="963"/>
      <c r="D807" s="780"/>
      <c r="E807" s="780"/>
      <c r="F807" s="963"/>
      <c r="G807" s="960"/>
      <c r="H807" s="893"/>
      <c r="I807" s="893"/>
      <c r="J807" s="893"/>
      <c r="K807" s="960"/>
      <c r="L807" s="960"/>
      <c r="M807" s="960"/>
      <c r="N807" s="963"/>
      <c r="O807" s="963"/>
      <c r="P807" s="963"/>
      <c r="Q807" s="963"/>
      <c r="R807" s="963"/>
      <c r="S807" s="963"/>
      <c r="T807" s="963"/>
      <c r="U807" s="963"/>
      <c r="V807" s="963"/>
      <c r="W807" s="963"/>
      <c r="X807" s="963"/>
      <c r="Y807" s="963"/>
      <c r="Z807" s="963"/>
    </row>
    <row r="808" spans="1:26" ht="16">
      <c r="A808" s="1241"/>
      <c r="B808" s="963"/>
      <c r="C808" s="963"/>
      <c r="D808" s="780"/>
      <c r="E808" s="780"/>
      <c r="F808" s="963"/>
      <c r="G808" s="960"/>
      <c r="H808" s="893"/>
      <c r="I808" s="893"/>
      <c r="J808" s="893"/>
      <c r="K808" s="960"/>
      <c r="L808" s="960"/>
      <c r="M808" s="960"/>
      <c r="N808" s="963"/>
      <c r="O808" s="963"/>
      <c r="P808" s="963"/>
      <c r="Q808" s="963"/>
      <c r="R808" s="963"/>
      <c r="S808" s="963"/>
      <c r="T808" s="963"/>
      <c r="U808" s="963"/>
      <c r="V808" s="963"/>
      <c r="W808" s="963"/>
      <c r="X808" s="963"/>
      <c r="Y808" s="963"/>
      <c r="Z808" s="963"/>
    </row>
    <row r="809" spans="1:26" ht="16">
      <c r="A809" s="1241"/>
      <c r="B809" s="963"/>
      <c r="C809" s="963"/>
      <c r="D809" s="780"/>
      <c r="E809" s="780"/>
      <c r="F809" s="963"/>
      <c r="G809" s="960"/>
      <c r="H809" s="893"/>
      <c r="I809" s="893"/>
      <c r="J809" s="893"/>
      <c r="K809" s="960"/>
      <c r="L809" s="960"/>
      <c r="M809" s="960"/>
      <c r="N809" s="963"/>
      <c r="O809" s="963"/>
      <c r="P809" s="963"/>
      <c r="Q809" s="963"/>
      <c r="R809" s="963"/>
      <c r="S809" s="963"/>
      <c r="T809" s="963"/>
      <c r="U809" s="963"/>
      <c r="V809" s="963"/>
      <c r="W809" s="963"/>
      <c r="X809" s="963"/>
      <c r="Y809" s="963"/>
      <c r="Z809" s="963"/>
    </row>
    <row r="810" spans="1:26" ht="16">
      <c r="A810" s="1241"/>
      <c r="B810" s="963"/>
      <c r="C810" s="963"/>
      <c r="D810" s="780"/>
      <c r="E810" s="780"/>
      <c r="F810" s="963"/>
      <c r="G810" s="960"/>
      <c r="H810" s="893"/>
      <c r="I810" s="893"/>
      <c r="J810" s="893"/>
      <c r="K810" s="960"/>
      <c r="L810" s="960"/>
      <c r="M810" s="960"/>
      <c r="N810" s="963"/>
      <c r="O810" s="963"/>
      <c r="P810" s="963"/>
      <c r="Q810" s="963"/>
      <c r="R810" s="963"/>
      <c r="S810" s="963"/>
      <c r="T810" s="963"/>
      <c r="U810" s="963"/>
      <c r="V810" s="963"/>
      <c r="W810" s="963"/>
      <c r="X810" s="963"/>
      <c r="Y810" s="963"/>
      <c r="Z810" s="963"/>
    </row>
    <row r="811" spans="1:26" ht="16">
      <c r="A811" s="1241"/>
      <c r="B811" s="963"/>
      <c r="C811" s="963"/>
      <c r="D811" s="780"/>
      <c r="E811" s="780"/>
      <c r="F811" s="963"/>
      <c r="G811" s="960"/>
      <c r="H811" s="893"/>
      <c r="I811" s="893"/>
      <c r="J811" s="893"/>
      <c r="K811" s="960"/>
      <c r="L811" s="960"/>
      <c r="M811" s="960"/>
      <c r="N811" s="963"/>
      <c r="O811" s="963"/>
      <c r="P811" s="963"/>
      <c r="Q811" s="963"/>
      <c r="R811" s="963"/>
      <c r="S811" s="963"/>
      <c r="T811" s="963"/>
      <c r="U811" s="963"/>
      <c r="V811" s="963"/>
      <c r="W811" s="963"/>
      <c r="X811" s="963"/>
      <c r="Y811" s="963"/>
      <c r="Z811" s="963"/>
    </row>
    <row r="812" spans="1:26" ht="16">
      <c r="A812" s="1241"/>
      <c r="B812" s="963"/>
      <c r="C812" s="963"/>
      <c r="D812" s="780"/>
      <c r="E812" s="780"/>
      <c r="F812" s="963"/>
      <c r="G812" s="960"/>
      <c r="H812" s="893"/>
      <c r="I812" s="893"/>
      <c r="J812" s="893"/>
      <c r="K812" s="960"/>
      <c r="L812" s="960"/>
      <c r="M812" s="960"/>
      <c r="N812" s="963"/>
      <c r="O812" s="963"/>
      <c r="P812" s="963"/>
      <c r="Q812" s="963"/>
      <c r="R812" s="963"/>
      <c r="S812" s="963"/>
      <c r="T812" s="963"/>
      <c r="U812" s="963"/>
      <c r="V812" s="963"/>
      <c r="W812" s="963"/>
      <c r="X812" s="963"/>
      <c r="Y812" s="963"/>
      <c r="Z812" s="963"/>
    </row>
    <row r="813" spans="1:26" ht="16">
      <c r="A813" s="1241"/>
      <c r="B813" s="963"/>
      <c r="C813" s="963"/>
      <c r="D813" s="780"/>
      <c r="E813" s="780"/>
      <c r="F813" s="963"/>
      <c r="G813" s="960"/>
      <c r="H813" s="893"/>
      <c r="I813" s="893"/>
      <c r="J813" s="893"/>
      <c r="K813" s="960"/>
      <c r="L813" s="960"/>
      <c r="M813" s="960"/>
      <c r="N813" s="963"/>
      <c r="O813" s="963"/>
      <c r="P813" s="963"/>
      <c r="Q813" s="963"/>
      <c r="R813" s="963"/>
      <c r="S813" s="963"/>
      <c r="T813" s="963"/>
      <c r="U813" s="963"/>
      <c r="V813" s="963"/>
      <c r="W813" s="963"/>
      <c r="X813" s="963"/>
      <c r="Y813" s="963"/>
      <c r="Z813" s="963"/>
    </row>
    <row r="814" spans="1:26" ht="16">
      <c r="A814" s="1241"/>
      <c r="B814" s="963"/>
      <c r="C814" s="963"/>
      <c r="D814" s="780"/>
      <c r="E814" s="780"/>
      <c r="F814" s="963"/>
      <c r="G814" s="960"/>
      <c r="H814" s="893"/>
      <c r="I814" s="893"/>
      <c r="J814" s="893"/>
      <c r="K814" s="960"/>
      <c r="L814" s="960"/>
      <c r="M814" s="960"/>
      <c r="N814" s="963"/>
      <c r="O814" s="963"/>
      <c r="P814" s="963"/>
      <c r="Q814" s="963"/>
      <c r="R814" s="963"/>
      <c r="S814" s="963"/>
      <c r="T814" s="963"/>
      <c r="U814" s="963"/>
      <c r="V814" s="963"/>
      <c r="W814" s="963"/>
      <c r="X814" s="963"/>
      <c r="Y814" s="963"/>
      <c r="Z814" s="963"/>
    </row>
    <row r="815" spans="1:26" ht="16">
      <c r="A815" s="1241"/>
      <c r="B815" s="963"/>
      <c r="C815" s="963"/>
      <c r="D815" s="780"/>
      <c r="E815" s="780"/>
      <c r="F815" s="963"/>
      <c r="G815" s="960"/>
      <c r="H815" s="893"/>
      <c r="I815" s="893"/>
      <c r="J815" s="893"/>
      <c r="K815" s="960"/>
      <c r="L815" s="960"/>
      <c r="M815" s="960"/>
      <c r="N815" s="963"/>
      <c r="O815" s="963"/>
      <c r="P815" s="963"/>
      <c r="Q815" s="963"/>
      <c r="R815" s="963"/>
      <c r="S815" s="963"/>
      <c r="T815" s="963"/>
      <c r="U815" s="963"/>
      <c r="V815" s="963"/>
      <c r="W815" s="963"/>
      <c r="X815" s="963"/>
      <c r="Y815" s="963"/>
      <c r="Z815" s="963"/>
    </row>
    <row r="816" spans="1:26" ht="16">
      <c r="A816" s="1241"/>
      <c r="B816" s="963"/>
      <c r="C816" s="963"/>
      <c r="D816" s="780"/>
      <c r="E816" s="780"/>
      <c r="F816" s="963"/>
      <c r="G816" s="960"/>
      <c r="H816" s="893"/>
      <c r="I816" s="893"/>
      <c r="J816" s="893"/>
      <c r="K816" s="960"/>
      <c r="L816" s="960"/>
      <c r="M816" s="960"/>
      <c r="N816" s="963"/>
      <c r="O816" s="963"/>
      <c r="P816" s="963"/>
      <c r="Q816" s="963"/>
      <c r="R816" s="963"/>
      <c r="S816" s="963"/>
      <c r="T816" s="963"/>
      <c r="U816" s="963"/>
      <c r="V816" s="963"/>
      <c r="W816" s="963"/>
      <c r="X816" s="963"/>
      <c r="Y816" s="963"/>
      <c r="Z816" s="963"/>
    </row>
    <row r="817" spans="1:26" ht="16">
      <c r="A817" s="1241"/>
      <c r="B817" s="963"/>
      <c r="C817" s="963"/>
      <c r="D817" s="780"/>
      <c r="E817" s="780"/>
      <c r="F817" s="963"/>
      <c r="G817" s="960"/>
      <c r="H817" s="893"/>
      <c r="I817" s="893"/>
      <c r="J817" s="893"/>
      <c r="K817" s="960"/>
      <c r="L817" s="960"/>
      <c r="M817" s="960"/>
      <c r="N817" s="963"/>
      <c r="O817" s="963"/>
      <c r="P817" s="963"/>
      <c r="Q817" s="963"/>
      <c r="R817" s="963"/>
      <c r="S817" s="963"/>
      <c r="T817" s="963"/>
      <c r="U817" s="963"/>
      <c r="V817" s="963"/>
      <c r="W817" s="963"/>
      <c r="X817" s="963"/>
      <c r="Y817" s="963"/>
      <c r="Z817" s="963"/>
    </row>
    <row r="818" spans="1:26" ht="16">
      <c r="A818" s="1241"/>
      <c r="B818" s="963"/>
      <c r="C818" s="963"/>
      <c r="D818" s="780"/>
      <c r="E818" s="780"/>
      <c r="F818" s="963"/>
      <c r="G818" s="960"/>
      <c r="H818" s="893"/>
      <c r="I818" s="893"/>
      <c r="J818" s="893"/>
      <c r="K818" s="960"/>
      <c r="L818" s="960"/>
      <c r="M818" s="960"/>
      <c r="N818" s="963"/>
      <c r="O818" s="963"/>
      <c r="P818" s="963"/>
      <c r="Q818" s="963"/>
      <c r="R818" s="963"/>
      <c r="S818" s="963"/>
      <c r="T818" s="963"/>
      <c r="U818" s="963"/>
      <c r="V818" s="963"/>
      <c r="W818" s="963"/>
      <c r="X818" s="963"/>
      <c r="Y818" s="963"/>
      <c r="Z818" s="963"/>
    </row>
    <row r="819" spans="1:26" ht="16">
      <c r="A819" s="1241"/>
      <c r="B819" s="963"/>
      <c r="C819" s="963"/>
      <c r="D819" s="780"/>
      <c r="E819" s="780"/>
      <c r="F819" s="963"/>
      <c r="G819" s="960"/>
      <c r="H819" s="893"/>
      <c r="I819" s="893"/>
      <c r="J819" s="893"/>
      <c r="K819" s="960"/>
      <c r="L819" s="960"/>
      <c r="M819" s="960"/>
      <c r="N819" s="963"/>
      <c r="O819" s="963"/>
      <c r="P819" s="963"/>
      <c r="Q819" s="963"/>
      <c r="R819" s="963"/>
      <c r="S819" s="963"/>
      <c r="T819" s="963"/>
      <c r="U819" s="963"/>
      <c r="V819" s="963"/>
      <c r="W819" s="963"/>
      <c r="X819" s="963"/>
      <c r="Y819" s="963"/>
      <c r="Z819" s="963"/>
    </row>
    <row r="820" spans="1:26" ht="16">
      <c r="A820" s="1241"/>
      <c r="B820" s="963"/>
      <c r="C820" s="963"/>
      <c r="D820" s="780"/>
      <c r="E820" s="780"/>
      <c r="F820" s="963"/>
      <c r="G820" s="960"/>
      <c r="H820" s="893"/>
      <c r="I820" s="893"/>
      <c r="J820" s="893"/>
      <c r="K820" s="960"/>
      <c r="L820" s="960"/>
      <c r="M820" s="960"/>
      <c r="N820" s="963"/>
      <c r="O820" s="963"/>
      <c r="P820" s="963"/>
      <c r="Q820" s="963"/>
      <c r="R820" s="963"/>
      <c r="S820" s="963"/>
      <c r="T820" s="963"/>
      <c r="U820" s="963"/>
      <c r="V820" s="963"/>
      <c r="W820" s="963"/>
      <c r="X820" s="963"/>
      <c r="Y820" s="963"/>
      <c r="Z820" s="963"/>
    </row>
    <row r="821" spans="1:26" ht="16">
      <c r="A821" s="1241"/>
      <c r="B821" s="963"/>
      <c r="C821" s="963"/>
      <c r="D821" s="780"/>
      <c r="E821" s="780"/>
      <c r="F821" s="963"/>
      <c r="G821" s="960"/>
      <c r="H821" s="893"/>
      <c r="I821" s="893"/>
      <c r="J821" s="893"/>
      <c r="K821" s="960"/>
      <c r="L821" s="960"/>
      <c r="M821" s="960"/>
      <c r="N821" s="963"/>
      <c r="O821" s="963"/>
      <c r="P821" s="963"/>
      <c r="Q821" s="963"/>
      <c r="R821" s="963"/>
      <c r="S821" s="963"/>
      <c r="T821" s="963"/>
      <c r="U821" s="963"/>
      <c r="V821" s="963"/>
      <c r="W821" s="963"/>
      <c r="X821" s="963"/>
      <c r="Y821" s="963"/>
      <c r="Z821" s="963"/>
    </row>
    <row r="822" spans="1:26" ht="16">
      <c r="A822" s="1241"/>
      <c r="B822" s="963"/>
      <c r="C822" s="963"/>
      <c r="D822" s="780"/>
      <c r="E822" s="780"/>
      <c r="F822" s="963"/>
      <c r="G822" s="960"/>
      <c r="H822" s="893"/>
      <c r="I822" s="893"/>
      <c r="J822" s="893"/>
      <c r="K822" s="960"/>
      <c r="L822" s="960"/>
      <c r="M822" s="960"/>
      <c r="N822" s="963"/>
      <c r="O822" s="963"/>
      <c r="P822" s="963"/>
      <c r="Q822" s="963"/>
      <c r="R822" s="963"/>
      <c r="S822" s="963"/>
      <c r="T822" s="963"/>
      <c r="U822" s="963"/>
      <c r="V822" s="963"/>
      <c r="W822" s="963"/>
      <c r="X822" s="963"/>
      <c r="Y822" s="963"/>
      <c r="Z822" s="963"/>
    </row>
    <row r="823" spans="1:26" ht="16">
      <c r="A823" s="1241"/>
      <c r="B823" s="963"/>
      <c r="C823" s="963"/>
      <c r="D823" s="780"/>
      <c r="E823" s="780"/>
      <c r="F823" s="963"/>
      <c r="G823" s="960"/>
      <c r="H823" s="893"/>
      <c r="I823" s="893"/>
      <c r="J823" s="893"/>
      <c r="K823" s="960"/>
      <c r="L823" s="960"/>
      <c r="M823" s="960"/>
      <c r="N823" s="963"/>
      <c r="O823" s="963"/>
      <c r="P823" s="963"/>
      <c r="Q823" s="963"/>
      <c r="R823" s="963"/>
      <c r="S823" s="963"/>
      <c r="T823" s="963"/>
      <c r="U823" s="963"/>
      <c r="V823" s="963"/>
      <c r="W823" s="963"/>
      <c r="X823" s="963"/>
      <c r="Y823" s="963"/>
      <c r="Z823" s="963"/>
    </row>
    <row r="824" spans="1:26" ht="16">
      <c r="A824" s="1241"/>
      <c r="B824" s="963"/>
      <c r="C824" s="963"/>
      <c r="D824" s="780"/>
      <c r="E824" s="780"/>
      <c r="F824" s="963"/>
      <c r="G824" s="960"/>
      <c r="H824" s="893"/>
      <c r="I824" s="893"/>
      <c r="J824" s="893"/>
      <c r="K824" s="960"/>
      <c r="L824" s="960"/>
      <c r="M824" s="960"/>
      <c r="N824" s="963"/>
      <c r="O824" s="963"/>
      <c r="P824" s="963"/>
      <c r="Q824" s="963"/>
      <c r="R824" s="963"/>
      <c r="S824" s="963"/>
      <c r="T824" s="963"/>
      <c r="U824" s="963"/>
      <c r="V824" s="963"/>
      <c r="W824" s="963"/>
      <c r="X824" s="963"/>
      <c r="Y824" s="963"/>
      <c r="Z824" s="963"/>
    </row>
    <row r="825" spans="1:26" ht="16">
      <c r="A825" s="1241"/>
      <c r="B825" s="963"/>
      <c r="C825" s="963"/>
      <c r="D825" s="780"/>
      <c r="E825" s="780"/>
      <c r="F825" s="963"/>
      <c r="G825" s="960"/>
      <c r="H825" s="893"/>
      <c r="I825" s="893"/>
      <c r="J825" s="893"/>
      <c r="K825" s="960"/>
      <c r="L825" s="960"/>
      <c r="M825" s="960"/>
      <c r="N825" s="963"/>
      <c r="O825" s="963"/>
      <c r="P825" s="963"/>
      <c r="Q825" s="963"/>
      <c r="R825" s="963"/>
      <c r="S825" s="963"/>
      <c r="T825" s="963"/>
      <c r="U825" s="963"/>
      <c r="V825" s="963"/>
      <c r="W825" s="963"/>
      <c r="X825" s="963"/>
      <c r="Y825" s="963"/>
      <c r="Z825" s="963"/>
    </row>
    <row r="826" spans="1:26" ht="16">
      <c r="A826" s="1241"/>
      <c r="B826" s="963"/>
      <c r="C826" s="963"/>
      <c r="D826" s="780"/>
      <c r="E826" s="780"/>
      <c r="F826" s="963"/>
      <c r="G826" s="960"/>
      <c r="H826" s="893"/>
      <c r="I826" s="893"/>
      <c r="J826" s="893"/>
      <c r="K826" s="960"/>
      <c r="L826" s="960"/>
      <c r="M826" s="960"/>
      <c r="N826" s="963"/>
      <c r="O826" s="963"/>
      <c r="P826" s="963"/>
      <c r="Q826" s="963"/>
      <c r="R826" s="963"/>
      <c r="S826" s="963"/>
      <c r="T826" s="963"/>
      <c r="U826" s="963"/>
      <c r="V826" s="963"/>
      <c r="W826" s="963"/>
      <c r="X826" s="963"/>
      <c r="Y826" s="963"/>
      <c r="Z826" s="963"/>
    </row>
    <row r="827" spans="1:26" ht="16">
      <c r="A827" s="1241"/>
      <c r="B827" s="963"/>
      <c r="C827" s="963"/>
      <c r="D827" s="780"/>
      <c r="E827" s="780"/>
      <c r="F827" s="963"/>
      <c r="G827" s="960"/>
      <c r="H827" s="893"/>
      <c r="I827" s="893"/>
      <c r="J827" s="893"/>
      <c r="K827" s="960"/>
      <c r="L827" s="960"/>
      <c r="M827" s="960"/>
      <c r="N827" s="963"/>
      <c r="O827" s="963"/>
      <c r="P827" s="963"/>
      <c r="Q827" s="963"/>
      <c r="R827" s="963"/>
      <c r="S827" s="963"/>
      <c r="T827" s="963"/>
      <c r="U827" s="963"/>
      <c r="V827" s="963"/>
      <c r="W827" s="963"/>
      <c r="X827" s="963"/>
      <c r="Y827" s="963"/>
      <c r="Z827" s="963"/>
    </row>
    <row r="828" spans="1:26" ht="16">
      <c r="A828" s="1241"/>
      <c r="B828" s="963"/>
      <c r="C828" s="963"/>
      <c r="D828" s="780"/>
      <c r="E828" s="780"/>
      <c r="F828" s="963"/>
      <c r="G828" s="960"/>
      <c r="H828" s="893"/>
      <c r="I828" s="893"/>
      <c r="J828" s="893"/>
      <c r="K828" s="960"/>
      <c r="L828" s="960"/>
      <c r="M828" s="960"/>
      <c r="N828" s="963"/>
      <c r="O828" s="963"/>
      <c r="P828" s="963"/>
      <c r="Q828" s="963"/>
      <c r="R828" s="963"/>
      <c r="S828" s="963"/>
      <c r="T828" s="963"/>
      <c r="U828" s="963"/>
      <c r="V828" s="963"/>
      <c r="W828" s="963"/>
      <c r="X828" s="963"/>
      <c r="Y828" s="963"/>
      <c r="Z828" s="963"/>
    </row>
    <row r="829" spans="1:26" ht="16">
      <c r="A829" s="1241"/>
      <c r="B829" s="963"/>
      <c r="C829" s="963"/>
      <c r="D829" s="780"/>
      <c r="E829" s="780"/>
      <c r="F829" s="963"/>
      <c r="G829" s="960"/>
      <c r="H829" s="893"/>
      <c r="I829" s="893"/>
      <c r="J829" s="893"/>
      <c r="K829" s="960"/>
      <c r="L829" s="960"/>
      <c r="M829" s="960"/>
      <c r="N829" s="963"/>
      <c r="O829" s="963"/>
      <c r="P829" s="963"/>
      <c r="Q829" s="963"/>
      <c r="R829" s="963"/>
      <c r="S829" s="963"/>
      <c r="T829" s="963"/>
      <c r="U829" s="963"/>
      <c r="V829" s="963"/>
      <c r="W829" s="963"/>
      <c r="X829" s="963"/>
      <c r="Y829" s="963"/>
      <c r="Z829" s="963"/>
    </row>
    <row r="830" spans="1:26" ht="16">
      <c r="A830" s="1241"/>
      <c r="B830" s="963"/>
      <c r="C830" s="963"/>
      <c r="D830" s="780"/>
      <c r="E830" s="780"/>
      <c r="F830" s="963"/>
      <c r="G830" s="960"/>
      <c r="H830" s="893"/>
      <c r="I830" s="893"/>
      <c r="J830" s="893"/>
      <c r="K830" s="960"/>
      <c r="L830" s="960"/>
      <c r="M830" s="960"/>
      <c r="N830" s="963"/>
      <c r="O830" s="963"/>
      <c r="P830" s="963"/>
      <c r="Q830" s="963"/>
      <c r="R830" s="963"/>
      <c r="S830" s="963"/>
      <c r="T830" s="963"/>
      <c r="U830" s="963"/>
      <c r="V830" s="963"/>
      <c r="W830" s="963"/>
      <c r="X830" s="963"/>
      <c r="Y830" s="963"/>
      <c r="Z830" s="963"/>
    </row>
    <row r="831" spans="1:26" ht="16">
      <c r="A831" s="1241"/>
      <c r="B831" s="963"/>
      <c r="C831" s="963"/>
      <c r="D831" s="780"/>
      <c r="E831" s="780"/>
      <c r="F831" s="963"/>
      <c r="G831" s="960"/>
      <c r="H831" s="893"/>
      <c r="I831" s="893"/>
      <c r="J831" s="893"/>
      <c r="K831" s="960"/>
      <c r="L831" s="960"/>
      <c r="M831" s="960"/>
      <c r="N831" s="963"/>
      <c r="O831" s="963"/>
      <c r="P831" s="963"/>
      <c r="Q831" s="963"/>
      <c r="R831" s="963"/>
      <c r="S831" s="963"/>
      <c r="T831" s="963"/>
      <c r="U831" s="963"/>
      <c r="V831" s="963"/>
      <c r="W831" s="963"/>
      <c r="X831" s="963"/>
      <c r="Y831" s="963"/>
      <c r="Z831" s="963"/>
    </row>
    <row r="832" spans="1:26" ht="16">
      <c r="A832" s="1241"/>
      <c r="B832" s="963"/>
      <c r="C832" s="963"/>
      <c r="D832" s="780"/>
      <c r="E832" s="780"/>
      <c r="F832" s="963"/>
      <c r="G832" s="960"/>
      <c r="H832" s="893"/>
      <c r="I832" s="893"/>
      <c r="J832" s="893"/>
      <c r="K832" s="960"/>
      <c r="L832" s="960"/>
      <c r="M832" s="960"/>
      <c r="N832" s="963"/>
      <c r="O832" s="963"/>
      <c r="P832" s="963"/>
      <c r="Q832" s="963"/>
      <c r="R832" s="963"/>
      <c r="S832" s="963"/>
      <c r="T832" s="963"/>
      <c r="U832" s="963"/>
      <c r="V832" s="963"/>
      <c r="W832" s="963"/>
      <c r="X832" s="963"/>
      <c r="Y832" s="963"/>
      <c r="Z832" s="963"/>
    </row>
    <row r="833" spans="1:26" ht="16">
      <c r="A833" s="1241"/>
      <c r="B833" s="963"/>
      <c r="C833" s="963"/>
      <c r="D833" s="780"/>
      <c r="E833" s="780"/>
      <c r="F833" s="963"/>
      <c r="G833" s="960"/>
      <c r="H833" s="893"/>
      <c r="I833" s="893"/>
      <c r="J833" s="893"/>
      <c r="K833" s="960"/>
      <c r="L833" s="960"/>
      <c r="M833" s="960"/>
      <c r="N833" s="963"/>
      <c r="O833" s="963"/>
      <c r="P833" s="963"/>
      <c r="Q833" s="963"/>
      <c r="R833" s="963"/>
      <c r="S833" s="963"/>
      <c r="T833" s="963"/>
      <c r="U833" s="963"/>
      <c r="V833" s="963"/>
      <c r="W833" s="963"/>
      <c r="X833" s="963"/>
      <c r="Y833" s="963"/>
      <c r="Z833" s="963"/>
    </row>
    <row r="834" spans="1:26" ht="16">
      <c r="A834" s="1241"/>
      <c r="B834" s="963"/>
      <c r="C834" s="963"/>
      <c r="D834" s="780"/>
      <c r="E834" s="780"/>
      <c r="F834" s="963"/>
      <c r="G834" s="960"/>
      <c r="H834" s="893"/>
      <c r="I834" s="893"/>
      <c r="J834" s="893"/>
      <c r="K834" s="960"/>
      <c r="L834" s="960"/>
      <c r="M834" s="960"/>
      <c r="N834" s="963"/>
      <c r="O834" s="963"/>
      <c r="P834" s="963"/>
      <c r="Q834" s="963"/>
      <c r="R834" s="963"/>
      <c r="S834" s="963"/>
      <c r="T834" s="963"/>
      <c r="U834" s="963"/>
      <c r="V834" s="963"/>
      <c r="W834" s="963"/>
      <c r="X834" s="963"/>
      <c r="Y834" s="963"/>
      <c r="Z834" s="963"/>
    </row>
    <row r="835" spans="1:26" ht="16">
      <c r="A835" s="1241"/>
      <c r="B835" s="963"/>
      <c r="C835" s="963"/>
      <c r="D835" s="780"/>
      <c r="E835" s="780"/>
      <c r="F835" s="963"/>
      <c r="G835" s="960"/>
      <c r="H835" s="893"/>
      <c r="I835" s="893"/>
      <c r="J835" s="893"/>
      <c r="K835" s="960"/>
      <c r="L835" s="960"/>
      <c r="M835" s="960"/>
      <c r="N835" s="963"/>
      <c r="O835" s="963"/>
      <c r="P835" s="963"/>
      <c r="Q835" s="963"/>
      <c r="R835" s="963"/>
      <c r="S835" s="963"/>
      <c r="T835" s="963"/>
      <c r="U835" s="963"/>
      <c r="V835" s="963"/>
      <c r="W835" s="963"/>
      <c r="X835" s="963"/>
      <c r="Y835" s="963"/>
      <c r="Z835" s="963"/>
    </row>
    <row r="836" spans="1:26" ht="16">
      <c r="A836" s="1241"/>
      <c r="B836" s="963"/>
      <c r="C836" s="963"/>
      <c r="D836" s="780"/>
      <c r="E836" s="780"/>
      <c r="F836" s="963"/>
      <c r="G836" s="960"/>
      <c r="H836" s="893"/>
      <c r="I836" s="893"/>
      <c r="J836" s="893"/>
      <c r="K836" s="960"/>
      <c r="L836" s="960"/>
      <c r="M836" s="960"/>
      <c r="N836" s="963"/>
      <c r="O836" s="963"/>
      <c r="P836" s="963"/>
      <c r="Q836" s="963"/>
      <c r="R836" s="963"/>
      <c r="S836" s="963"/>
      <c r="T836" s="963"/>
      <c r="U836" s="963"/>
      <c r="V836" s="963"/>
      <c r="W836" s="963"/>
      <c r="X836" s="963"/>
      <c r="Y836" s="963"/>
      <c r="Z836" s="963"/>
    </row>
    <row r="837" spans="1:26" ht="16">
      <c r="A837" s="1241"/>
      <c r="B837" s="963"/>
      <c r="C837" s="963"/>
      <c r="D837" s="780"/>
      <c r="E837" s="780"/>
      <c r="F837" s="963"/>
      <c r="G837" s="960"/>
      <c r="H837" s="893"/>
      <c r="I837" s="893"/>
      <c r="J837" s="893"/>
      <c r="K837" s="960"/>
      <c r="L837" s="960"/>
      <c r="M837" s="960"/>
      <c r="N837" s="963"/>
      <c r="O837" s="963"/>
      <c r="P837" s="963"/>
      <c r="Q837" s="963"/>
      <c r="R837" s="963"/>
      <c r="S837" s="963"/>
      <c r="T837" s="963"/>
      <c r="U837" s="963"/>
      <c r="V837" s="963"/>
      <c r="W837" s="963"/>
      <c r="X837" s="963"/>
      <c r="Y837" s="963"/>
      <c r="Z837" s="963"/>
    </row>
    <row r="838" spans="1:26" ht="16">
      <c r="A838" s="1241"/>
      <c r="B838" s="963"/>
      <c r="C838" s="963"/>
      <c r="D838" s="780"/>
      <c r="E838" s="780"/>
      <c r="F838" s="963"/>
      <c r="G838" s="960"/>
      <c r="H838" s="893"/>
      <c r="I838" s="893"/>
      <c r="J838" s="893"/>
      <c r="K838" s="960"/>
      <c r="L838" s="960"/>
      <c r="M838" s="960"/>
      <c r="N838" s="963"/>
      <c r="O838" s="963"/>
      <c r="P838" s="963"/>
      <c r="Q838" s="963"/>
      <c r="R838" s="963"/>
      <c r="S838" s="963"/>
      <c r="T838" s="963"/>
      <c r="U838" s="963"/>
      <c r="V838" s="963"/>
      <c r="W838" s="963"/>
      <c r="X838" s="963"/>
      <c r="Y838" s="963"/>
      <c r="Z838" s="963"/>
    </row>
    <row r="839" spans="1:26" ht="16">
      <c r="A839" s="1241"/>
      <c r="B839" s="963"/>
      <c r="C839" s="963"/>
      <c r="D839" s="780"/>
      <c r="E839" s="780"/>
      <c r="F839" s="963"/>
      <c r="G839" s="960"/>
      <c r="H839" s="893"/>
      <c r="I839" s="893"/>
      <c r="J839" s="893"/>
      <c r="K839" s="960"/>
      <c r="L839" s="960"/>
      <c r="M839" s="960"/>
      <c r="N839" s="963"/>
      <c r="O839" s="963"/>
      <c r="P839" s="963"/>
      <c r="Q839" s="963"/>
      <c r="R839" s="963"/>
      <c r="S839" s="963"/>
      <c r="T839" s="963"/>
      <c r="U839" s="963"/>
      <c r="V839" s="963"/>
      <c r="W839" s="963"/>
      <c r="X839" s="963"/>
      <c r="Y839" s="963"/>
      <c r="Z839" s="963"/>
    </row>
    <row r="840" spans="1:26" ht="16">
      <c r="A840" s="1241"/>
      <c r="B840" s="963"/>
      <c r="C840" s="963"/>
      <c r="D840" s="780"/>
      <c r="E840" s="780"/>
      <c r="F840" s="963"/>
      <c r="G840" s="960"/>
      <c r="H840" s="893"/>
      <c r="I840" s="893"/>
      <c r="J840" s="893"/>
      <c r="K840" s="960"/>
      <c r="L840" s="960"/>
      <c r="M840" s="960"/>
      <c r="N840" s="963"/>
      <c r="O840" s="963"/>
      <c r="P840" s="963"/>
      <c r="Q840" s="963"/>
      <c r="R840" s="963"/>
      <c r="S840" s="963"/>
      <c r="T840" s="963"/>
      <c r="U840" s="963"/>
      <c r="V840" s="963"/>
      <c r="W840" s="963"/>
      <c r="X840" s="963"/>
      <c r="Y840" s="963"/>
      <c r="Z840" s="963"/>
    </row>
    <row r="841" spans="1:26" ht="16">
      <c r="A841" s="1241"/>
      <c r="B841" s="963"/>
      <c r="C841" s="963"/>
      <c r="D841" s="780"/>
      <c r="E841" s="780"/>
      <c r="F841" s="963"/>
      <c r="G841" s="960"/>
      <c r="H841" s="893"/>
      <c r="I841" s="893"/>
      <c r="J841" s="893"/>
      <c r="K841" s="960"/>
      <c r="L841" s="960"/>
      <c r="M841" s="960"/>
      <c r="N841" s="963"/>
      <c r="O841" s="963"/>
      <c r="P841" s="963"/>
      <c r="Q841" s="963"/>
      <c r="R841" s="963"/>
      <c r="S841" s="963"/>
      <c r="T841" s="963"/>
      <c r="U841" s="963"/>
      <c r="V841" s="963"/>
      <c r="W841" s="963"/>
      <c r="X841" s="963"/>
      <c r="Y841" s="963"/>
      <c r="Z841" s="963"/>
    </row>
    <row r="842" spans="1:26" ht="16">
      <c r="A842" s="1241"/>
      <c r="B842" s="963"/>
      <c r="C842" s="963"/>
      <c r="D842" s="780"/>
      <c r="E842" s="780"/>
      <c r="F842" s="963"/>
      <c r="G842" s="960"/>
      <c r="H842" s="893"/>
      <c r="I842" s="893"/>
      <c r="J842" s="893"/>
      <c r="K842" s="960"/>
      <c r="L842" s="960"/>
      <c r="M842" s="960"/>
      <c r="N842" s="963"/>
      <c r="O842" s="963"/>
      <c r="P842" s="963"/>
      <c r="Q842" s="963"/>
      <c r="R842" s="963"/>
      <c r="S842" s="963"/>
      <c r="T842" s="963"/>
      <c r="U842" s="963"/>
      <c r="V842" s="963"/>
      <c r="W842" s="963"/>
      <c r="X842" s="963"/>
      <c r="Y842" s="963"/>
      <c r="Z842" s="963"/>
    </row>
    <row r="843" spans="1:26" ht="16">
      <c r="A843" s="1241"/>
      <c r="B843" s="963"/>
      <c r="C843" s="963"/>
      <c r="D843" s="780"/>
      <c r="E843" s="780"/>
      <c r="F843" s="963"/>
      <c r="G843" s="960"/>
      <c r="H843" s="893"/>
      <c r="I843" s="893"/>
      <c r="J843" s="893"/>
      <c r="K843" s="960"/>
      <c r="L843" s="960"/>
      <c r="M843" s="960"/>
      <c r="N843" s="963"/>
      <c r="O843" s="963"/>
      <c r="P843" s="963"/>
      <c r="Q843" s="963"/>
      <c r="R843" s="963"/>
      <c r="S843" s="963"/>
      <c r="T843" s="963"/>
      <c r="U843" s="963"/>
      <c r="V843" s="963"/>
      <c r="W843" s="963"/>
      <c r="X843" s="963"/>
      <c r="Y843" s="963"/>
      <c r="Z843" s="963"/>
    </row>
    <row r="844" spans="1:26" ht="16">
      <c r="A844" s="1241"/>
      <c r="B844" s="963"/>
      <c r="C844" s="963"/>
      <c r="D844" s="780"/>
      <c r="E844" s="780"/>
      <c r="F844" s="963"/>
      <c r="G844" s="960"/>
      <c r="H844" s="893"/>
      <c r="I844" s="893"/>
      <c r="J844" s="893"/>
      <c r="K844" s="960"/>
      <c r="L844" s="960"/>
      <c r="M844" s="960"/>
      <c r="N844" s="963"/>
      <c r="O844" s="963"/>
      <c r="P844" s="963"/>
      <c r="Q844" s="963"/>
      <c r="R844" s="963"/>
      <c r="S844" s="963"/>
      <c r="T844" s="963"/>
      <c r="U844" s="963"/>
      <c r="V844" s="963"/>
      <c r="W844" s="963"/>
      <c r="X844" s="963"/>
      <c r="Y844" s="963"/>
      <c r="Z844" s="963"/>
    </row>
    <row r="845" spans="1:26" ht="16">
      <c r="A845" s="1241"/>
      <c r="B845" s="963"/>
      <c r="C845" s="963"/>
      <c r="D845" s="780"/>
      <c r="E845" s="780"/>
      <c r="F845" s="963"/>
      <c r="G845" s="960"/>
      <c r="H845" s="893"/>
      <c r="I845" s="893"/>
      <c r="J845" s="893"/>
      <c r="K845" s="960"/>
      <c r="L845" s="960"/>
      <c r="M845" s="960"/>
      <c r="N845" s="963"/>
      <c r="O845" s="963"/>
      <c r="P845" s="963"/>
      <c r="Q845" s="963"/>
      <c r="R845" s="963"/>
      <c r="S845" s="963"/>
      <c r="T845" s="963"/>
      <c r="U845" s="963"/>
      <c r="V845" s="963"/>
      <c r="W845" s="963"/>
      <c r="X845" s="963"/>
      <c r="Y845" s="963"/>
      <c r="Z845" s="963"/>
    </row>
    <row r="846" spans="1:26" ht="16">
      <c r="A846" s="1241"/>
      <c r="B846" s="963"/>
      <c r="C846" s="963"/>
      <c r="D846" s="780"/>
      <c r="E846" s="780"/>
      <c r="F846" s="963"/>
      <c r="G846" s="960"/>
      <c r="H846" s="893"/>
      <c r="I846" s="893"/>
      <c r="J846" s="893"/>
      <c r="K846" s="960"/>
      <c r="L846" s="960"/>
      <c r="M846" s="960"/>
      <c r="N846" s="963"/>
      <c r="O846" s="963"/>
      <c r="P846" s="963"/>
      <c r="Q846" s="963"/>
      <c r="R846" s="963"/>
      <c r="S846" s="963"/>
      <c r="T846" s="963"/>
      <c r="U846" s="963"/>
      <c r="V846" s="963"/>
      <c r="W846" s="963"/>
      <c r="X846" s="963"/>
      <c r="Y846" s="963"/>
      <c r="Z846" s="963"/>
    </row>
    <row r="847" spans="1:26" ht="16">
      <c r="A847" s="1241"/>
      <c r="B847" s="963"/>
      <c r="C847" s="963"/>
      <c r="D847" s="780"/>
      <c r="E847" s="780"/>
      <c r="F847" s="963"/>
      <c r="G847" s="960"/>
      <c r="H847" s="893"/>
      <c r="I847" s="893"/>
      <c r="J847" s="893"/>
      <c r="K847" s="960"/>
      <c r="L847" s="960"/>
      <c r="M847" s="960"/>
      <c r="N847" s="963"/>
      <c r="O847" s="963"/>
      <c r="P847" s="963"/>
      <c r="Q847" s="963"/>
      <c r="R847" s="963"/>
      <c r="S847" s="963"/>
      <c r="T847" s="963"/>
      <c r="U847" s="963"/>
      <c r="V847" s="963"/>
      <c r="W847" s="963"/>
      <c r="X847" s="963"/>
      <c r="Y847" s="963"/>
      <c r="Z847" s="963"/>
    </row>
    <row r="848" spans="1:26" ht="16">
      <c r="A848" s="1241"/>
      <c r="B848" s="963"/>
      <c r="C848" s="963"/>
      <c r="D848" s="780"/>
      <c r="E848" s="780"/>
      <c r="F848" s="963"/>
      <c r="G848" s="960"/>
      <c r="H848" s="893"/>
      <c r="I848" s="893"/>
      <c r="J848" s="893"/>
      <c r="K848" s="960"/>
      <c r="L848" s="960"/>
      <c r="M848" s="960"/>
      <c r="N848" s="963"/>
      <c r="O848" s="963"/>
      <c r="P848" s="963"/>
      <c r="Q848" s="963"/>
      <c r="R848" s="963"/>
      <c r="S848" s="963"/>
      <c r="T848" s="963"/>
      <c r="U848" s="963"/>
      <c r="V848" s="963"/>
      <c r="W848" s="963"/>
      <c r="X848" s="963"/>
      <c r="Y848" s="963"/>
      <c r="Z848" s="963"/>
    </row>
    <row r="849" spans="1:26" ht="16">
      <c r="A849" s="1241"/>
      <c r="B849" s="963"/>
      <c r="C849" s="963"/>
      <c r="D849" s="780"/>
      <c r="E849" s="780"/>
      <c r="F849" s="963"/>
      <c r="G849" s="960"/>
      <c r="H849" s="893"/>
      <c r="I849" s="893"/>
      <c r="J849" s="893"/>
      <c r="K849" s="960"/>
      <c r="L849" s="960"/>
      <c r="M849" s="960"/>
      <c r="N849" s="963"/>
      <c r="O849" s="963"/>
      <c r="P849" s="963"/>
      <c r="Q849" s="963"/>
      <c r="R849" s="963"/>
      <c r="S849" s="963"/>
      <c r="T849" s="963"/>
      <c r="U849" s="963"/>
      <c r="V849" s="963"/>
      <c r="W849" s="963"/>
      <c r="X849" s="963"/>
      <c r="Y849" s="963"/>
      <c r="Z849" s="963"/>
    </row>
    <row r="850" spans="1:26" ht="16">
      <c r="A850" s="1241"/>
      <c r="B850" s="963"/>
      <c r="C850" s="963"/>
      <c r="D850" s="780"/>
      <c r="E850" s="780"/>
      <c r="F850" s="963"/>
      <c r="G850" s="960"/>
      <c r="H850" s="893"/>
      <c r="I850" s="893"/>
      <c r="J850" s="893"/>
      <c r="K850" s="960"/>
      <c r="L850" s="960"/>
      <c r="M850" s="960"/>
      <c r="N850" s="963"/>
      <c r="O850" s="963"/>
      <c r="P850" s="963"/>
      <c r="Q850" s="963"/>
      <c r="R850" s="963"/>
      <c r="S850" s="963"/>
      <c r="T850" s="963"/>
      <c r="U850" s="963"/>
      <c r="V850" s="963"/>
      <c r="W850" s="963"/>
      <c r="X850" s="963"/>
      <c r="Y850" s="963"/>
      <c r="Z850" s="963"/>
    </row>
    <row r="851" spans="1:26" ht="16">
      <c r="A851" s="1241"/>
      <c r="B851" s="963"/>
      <c r="C851" s="963"/>
      <c r="D851" s="780"/>
      <c r="E851" s="780"/>
      <c r="F851" s="963"/>
      <c r="G851" s="960"/>
      <c r="H851" s="893"/>
      <c r="I851" s="893"/>
      <c r="J851" s="893"/>
      <c r="K851" s="960"/>
      <c r="L851" s="960"/>
      <c r="M851" s="960"/>
      <c r="N851" s="963"/>
      <c r="O851" s="963"/>
      <c r="P851" s="963"/>
      <c r="Q851" s="963"/>
      <c r="R851" s="963"/>
      <c r="S851" s="963"/>
      <c r="T851" s="963"/>
      <c r="U851" s="963"/>
      <c r="V851" s="963"/>
      <c r="W851" s="963"/>
      <c r="X851" s="963"/>
      <c r="Y851" s="963"/>
      <c r="Z851" s="963"/>
    </row>
    <row r="852" spans="1:26" ht="16">
      <c r="A852" s="1241"/>
      <c r="B852" s="963"/>
      <c r="C852" s="963"/>
      <c r="D852" s="780"/>
      <c r="E852" s="780"/>
      <c r="F852" s="963"/>
      <c r="G852" s="960"/>
      <c r="H852" s="893"/>
      <c r="I852" s="893"/>
      <c r="J852" s="893"/>
      <c r="K852" s="960"/>
      <c r="L852" s="960"/>
      <c r="M852" s="960"/>
      <c r="N852" s="963"/>
      <c r="O852" s="963"/>
      <c r="P852" s="963"/>
      <c r="Q852" s="963"/>
      <c r="R852" s="963"/>
      <c r="S852" s="963"/>
      <c r="T852" s="963"/>
      <c r="U852" s="963"/>
      <c r="V852" s="963"/>
      <c r="W852" s="963"/>
      <c r="X852" s="963"/>
      <c r="Y852" s="963"/>
      <c r="Z852" s="963"/>
    </row>
    <row r="853" spans="1:26" ht="16">
      <c r="A853" s="1241"/>
      <c r="B853" s="963"/>
      <c r="C853" s="963"/>
      <c r="D853" s="780"/>
      <c r="E853" s="780"/>
      <c r="F853" s="963"/>
      <c r="G853" s="960"/>
      <c r="H853" s="893"/>
      <c r="I853" s="893"/>
      <c r="J853" s="893"/>
      <c r="K853" s="960"/>
      <c r="L853" s="960"/>
      <c r="M853" s="960"/>
      <c r="N853" s="963"/>
      <c r="O853" s="963"/>
      <c r="P853" s="963"/>
      <c r="Q853" s="963"/>
      <c r="R853" s="963"/>
      <c r="S853" s="963"/>
      <c r="T853" s="963"/>
      <c r="U853" s="963"/>
      <c r="V853" s="963"/>
      <c r="W853" s="963"/>
      <c r="X853" s="963"/>
      <c r="Y853" s="963"/>
      <c r="Z853" s="963"/>
    </row>
    <row r="854" spans="1:26" ht="16">
      <c r="A854" s="1241"/>
      <c r="B854" s="963"/>
      <c r="C854" s="963"/>
      <c r="D854" s="780"/>
      <c r="E854" s="780"/>
      <c r="F854" s="963"/>
      <c r="G854" s="960"/>
      <c r="H854" s="893"/>
      <c r="I854" s="893"/>
      <c r="J854" s="893"/>
      <c r="K854" s="960"/>
      <c r="L854" s="960"/>
      <c r="M854" s="960"/>
      <c r="N854" s="963"/>
      <c r="O854" s="963"/>
      <c r="P854" s="963"/>
      <c r="Q854" s="963"/>
      <c r="R854" s="963"/>
      <c r="S854" s="963"/>
      <c r="T854" s="963"/>
      <c r="U854" s="963"/>
      <c r="V854" s="963"/>
      <c r="W854" s="963"/>
      <c r="X854" s="963"/>
      <c r="Y854" s="963"/>
      <c r="Z854" s="963"/>
    </row>
    <row r="855" spans="1:26" ht="16">
      <c r="A855" s="1241"/>
      <c r="B855" s="963"/>
      <c r="C855" s="963"/>
      <c r="D855" s="780"/>
      <c r="E855" s="780"/>
      <c r="F855" s="963"/>
      <c r="G855" s="960"/>
      <c r="H855" s="893"/>
      <c r="I855" s="893"/>
      <c r="J855" s="893"/>
      <c r="K855" s="960"/>
      <c r="L855" s="960"/>
      <c r="M855" s="960"/>
      <c r="N855" s="963"/>
      <c r="O855" s="963"/>
      <c r="P855" s="963"/>
      <c r="Q855" s="963"/>
      <c r="R855" s="963"/>
      <c r="S855" s="963"/>
      <c r="T855" s="963"/>
      <c r="U855" s="963"/>
      <c r="V855" s="963"/>
      <c r="W855" s="963"/>
      <c r="X855" s="963"/>
      <c r="Y855" s="963"/>
      <c r="Z855" s="963"/>
    </row>
    <row r="856" spans="1:26" ht="16">
      <c r="A856" s="1241"/>
      <c r="B856" s="963"/>
      <c r="C856" s="963"/>
      <c r="D856" s="780"/>
      <c r="E856" s="780"/>
      <c r="F856" s="963"/>
      <c r="G856" s="960"/>
      <c r="H856" s="893"/>
      <c r="I856" s="893"/>
      <c r="J856" s="893"/>
      <c r="K856" s="960"/>
      <c r="L856" s="960"/>
      <c r="M856" s="960"/>
      <c r="N856" s="963"/>
      <c r="O856" s="963"/>
      <c r="P856" s="963"/>
      <c r="Q856" s="963"/>
      <c r="R856" s="963"/>
      <c r="S856" s="963"/>
      <c r="T856" s="963"/>
      <c r="U856" s="963"/>
      <c r="V856" s="963"/>
      <c r="W856" s="963"/>
      <c r="X856" s="963"/>
      <c r="Y856" s="963"/>
      <c r="Z856" s="963"/>
    </row>
    <row r="857" spans="1:26" ht="16">
      <c r="A857" s="1241"/>
      <c r="B857" s="963"/>
      <c r="C857" s="963"/>
      <c r="D857" s="780"/>
      <c r="E857" s="780"/>
      <c r="F857" s="963"/>
      <c r="G857" s="960"/>
      <c r="H857" s="893"/>
      <c r="I857" s="893"/>
      <c r="J857" s="893"/>
      <c r="K857" s="960"/>
      <c r="L857" s="960"/>
      <c r="M857" s="960"/>
      <c r="N857" s="963"/>
      <c r="O857" s="963"/>
      <c r="P857" s="963"/>
      <c r="Q857" s="963"/>
      <c r="R857" s="963"/>
      <c r="S857" s="963"/>
      <c r="T857" s="963"/>
      <c r="U857" s="963"/>
      <c r="V857" s="963"/>
      <c r="W857" s="963"/>
      <c r="X857" s="963"/>
      <c r="Y857" s="963"/>
      <c r="Z857" s="963"/>
    </row>
    <row r="858" spans="1:26" ht="16">
      <c r="A858" s="1241"/>
      <c r="B858" s="963"/>
      <c r="C858" s="963"/>
      <c r="D858" s="780"/>
      <c r="E858" s="780"/>
      <c r="F858" s="963"/>
      <c r="G858" s="960"/>
      <c r="H858" s="893"/>
      <c r="I858" s="893"/>
      <c r="J858" s="893"/>
      <c r="K858" s="960"/>
      <c r="L858" s="960"/>
      <c r="M858" s="960"/>
      <c r="N858" s="963"/>
      <c r="O858" s="963"/>
      <c r="P858" s="963"/>
      <c r="Q858" s="963"/>
      <c r="R858" s="963"/>
      <c r="S858" s="963"/>
      <c r="T858" s="963"/>
      <c r="U858" s="963"/>
      <c r="V858" s="963"/>
      <c r="W858" s="963"/>
      <c r="X858" s="963"/>
      <c r="Y858" s="963"/>
      <c r="Z858" s="963"/>
    </row>
    <row r="859" spans="1:26" ht="16">
      <c r="A859" s="1241"/>
      <c r="B859" s="963"/>
      <c r="C859" s="963"/>
      <c r="D859" s="780"/>
      <c r="E859" s="780"/>
      <c r="F859" s="963"/>
      <c r="G859" s="960"/>
      <c r="H859" s="893"/>
      <c r="I859" s="893"/>
      <c r="J859" s="893"/>
      <c r="K859" s="960"/>
      <c r="L859" s="960"/>
      <c r="M859" s="960"/>
      <c r="N859" s="963"/>
      <c r="O859" s="963"/>
      <c r="P859" s="963"/>
      <c r="Q859" s="963"/>
      <c r="R859" s="963"/>
      <c r="S859" s="963"/>
      <c r="T859" s="963"/>
      <c r="U859" s="963"/>
      <c r="V859" s="963"/>
      <c r="W859" s="963"/>
      <c r="X859" s="963"/>
      <c r="Y859" s="963"/>
      <c r="Z859" s="963"/>
    </row>
    <row r="860" spans="1:26" ht="16">
      <c r="A860" s="1241"/>
      <c r="B860" s="963"/>
      <c r="C860" s="963"/>
      <c r="D860" s="780"/>
      <c r="E860" s="780"/>
      <c r="F860" s="963"/>
      <c r="G860" s="960"/>
      <c r="H860" s="893"/>
      <c r="I860" s="893"/>
      <c r="J860" s="893"/>
      <c r="K860" s="960"/>
      <c r="L860" s="960"/>
      <c r="M860" s="960"/>
      <c r="N860" s="963"/>
      <c r="O860" s="963"/>
      <c r="P860" s="963"/>
      <c r="Q860" s="963"/>
      <c r="R860" s="963"/>
      <c r="S860" s="963"/>
      <c r="T860" s="963"/>
      <c r="U860" s="963"/>
      <c r="V860" s="963"/>
      <c r="W860" s="963"/>
      <c r="X860" s="963"/>
      <c r="Y860" s="963"/>
      <c r="Z860" s="963"/>
    </row>
    <row r="861" spans="1:26" ht="16">
      <c r="A861" s="1241"/>
      <c r="B861" s="963"/>
      <c r="C861" s="963"/>
      <c r="D861" s="780"/>
      <c r="E861" s="780"/>
      <c r="F861" s="963"/>
      <c r="G861" s="960"/>
      <c r="H861" s="893"/>
      <c r="I861" s="893"/>
      <c r="J861" s="893"/>
      <c r="K861" s="960"/>
      <c r="L861" s="960"/>
      <c r="M861" s="960"/>
      <c r="N861" s="963"/>
      <c r="O861" s="963"/>
      <c r="P861" s="963"/>
      <c r="Q861" s="963"/>
      <c r="R861" s="963"/>
      <c r="S861" s="963"/>
      <c r="T861" s="963"/>
      <c r="U861" s="963"/>
      <c r="V861" s="963"/>
      <c r="W861" s="963"/>
      <c r="X861" s="963"/>
      <c r="Y861" s="963"/>
      <c r="Z861" s="963"/>
    </row>
    <row r="862" spans="1:26" ht="16">
      <c r="A862" s="1241"/>
      <c r="B862" s="963"/>
      <c r="C862" s="963"/>
      <c r="D862" s="780"/>
      <c r="E862" s="780"/>
      <c r="F862" s="963"/>
      <c r="G862" s="960"/>
      <c r="H862" s="893"/>
      <c r="I862" s="893"/>
      <c r="J862" s="893"/>
      <c r="K862" s="960"/>
      <c r="L862" s="960"/>
      <c r="M862" s="960"/>
      <c r="N862" s="963"/>
      <c r="O862" s="963"/>
      <c r="P862" s="963"/>
      <c r="Q862" s="963"/>
      <c r="R862" s="963"/>
      <c r="S862" s="963"/>
      <c r="T862" s="963"/>
      <c r="U862" s="963"/>
      <c r="V862" s="963"/>
      <c r="W862" s="963"/>
      <c r="X862" s="963"/>
      <c r="Y862" s="963"/>
      <c r="Z862" s="963"/>
    </row>
    <row r="863" spans="1:26" ht="16">
      <c r="A863" s="1241"/>
      <c r="B863" s="963"/>
      <c r="C863" s="963"/>
      <c r="D863" s="780"/>
      <c r="E863" s="780"/>
      <c r="F863" s="963"/>
      <c r="G863" s="960"/>
      <c r="H863" s="893"/>
      <c r="I863" s="893"/>
      <c r="J863" s="893"/>
      <c r="K863" s="960"/>
      <c r="L863" s="960"/>
      <c r="M863" s="960"/>
      <c r="N863" s="963"/>
      <c r="O863" s="963"/>
      <c r="P863" s="963"/>
      <c r="Q863" s="963"/>
      <c r="R863" s="963"/>
      <c r="S863" s="963"/>
      <c r="T863" s="963"/>
      <c r="U863" s="963"/>
      <c r="V863" s="963"/>
      <c r="W863" s="963"/>
      <c r="X863" s="963"/>
      <c r="Y863" s="963"/>
      <c r="Z863" s="963"/>
    </row>
    <row r="864" spans="1:26" ht="16">
      <c r="A864" s="1241"/>
      <c r="B864" s="963"/>
      <c r="C864" s="963"/>
      <c r="D864" s="780"/>
      <c r="E864" s="780"/>
      <c r="F864" s="963"/>
      <c r="G864" s="960"/>
      <c r="H864" s="893"/>
      <c r="I864" s="893"/>
      <c r="J864" s="893"/>
      <c r="K864" s="960"/>
      <c r="L864" s="960"/>
      <c r="M864" s="960"/>
      <c r="N864" s="963"/>
      <c r="O864" s="963"/>
      <c r="P864" s="963"/>
      <c r="Q864" s="963"/>
      <c r="R864" s="963"/>
      <c r="S864" s="963"/>
      <c r="T864" s="963"/>
      <c r="U864" s="963"/>
      <c r="V864" s="963"/>
      <c r="W864" s="963"/>
      <c r="X864" s="963"/>
      <c r="Y864" s="963"/>
      <c r="Z864" s="963"/>
    </row>
    <row r="865" spans="1:26" ht="16">
      <c r="A865" s="1241"/>
      <c r="B865" s="963"/>
      <c r="C865" s="963"/>
      <c r="D865" s="780"/>
      <c r="E865" s="780"/>
      <c r="F865" s="963"/>
      <c r="G865" s="960"/>
      <c r="H865" s="893"/>
      <c r="I865" s="893"/>
      <c r="J865" s="893"/>
      <c r="K865" s="960"/>
      <c r="L865" s="960"/>
      <c r="M865" s="960"/>
      <c r="N865" s="963"/>
      <c r="O865" s="963"/>
      <c r="P865" s="963"/>
      <c r="Q865" s="963"/>
      <c r="R865" s="963"/>
      <c r="S865" s="963"/>
      <c r="T865" s="963"/>
      <c r="U865" s="963"/>
      <c r="V865" s="963"/>
      <c r="W865" s="963"/>
      <c r="X865" s="963"/>
      <c r="Y865" s="963"/>
      <c r="Z865" s="963"/>
    </row>
    <row r="866" spans="1:26" ht="16">
      <c r="A866" s="1241"/>
      <c r="B866" s="963"/>
      <c r="C866" s="963"/>
      <c r="D866" s="780"/>
      <c r="E866" s="780"/>
      <c r="F866" s="963"/>
      <c r="G866" s="960"/>
      <c r="H866" s="893"/>
      <c r="I866" s="893"/>
      <c r="J866" s="893"/>
      <c r="K866" s="960"/>
      <c r="L866" s="960"/>
      <c r="M866" s="960"/>
      <c r="N866" s="963"/>
      <c r="O866" s="963"/>
      <c r="P866" s="963"/>
      <c r="Q866" s="963"/>
      <c r="R866" s="963"/>
      <c r="S866" s="963"/>
      <c r="T866" s="963"/>
      <c r="U866" s="963"/>
      <c r="V866" s="963"/>
      <c r="W866" s="963"/>
      <c r="X866" s="963"/>
      <c r="Y866" s="963"/>
      <c r="Z866" s="963"/>
    </row>
    <row r="867" spans="1:26" ht="16">
      <c r="A867" s="1241"/>
      <c r="B867" s="963"/>
      <c r="C867" s="963"/>
      <c r="D867" s="780"/>
      <c r="E867" s="780"/>
      <c r="F867" s="963"/>
      <c r="G867" s="960"/>
      <c r="H867" s="893"/>
      <c r="I867" s="893"/>
      <c r="J867" s="893"/>
      <c r="K867" s="960"/>
      <c r="L867" s="960"/>
      <c r="M867" s="960"/>
      <c r="N867" s="963"/>
      <c r="O867" s="963"/>
      <c r="P867" s="963"/>
      <c r="Q867" s="963"/>
      <c r="R867" s="963"/>
      <c r="S867" s="963"/>
      <c r="T867" s="963"/>
      <c r="U867" s="963"/>
      <c r="V867" s="963"/>
      <c r="W867" s="963"/>
      <c r="X867" s="963"/>
      <c r="Y867" s="963"/>
      <c r="Z867" s="963"/>
    </row>
    <row r="868" spans="1:26" ht="16">
      <c r="A868" s="1241"/>
      <c r="B868" s="963"/>
      <c r="C868" s="963"/>
      <c r="D868" s="780"/>
      <c r="E868" s="780"/>
      <c r="F868" s="963"/>
      <c r="G868" s="960"/>
      <c r="H868" s="893"/>
      <c r="I868" s="893"/>
      <c r="J868" s="893"/>
      <c r="K868" s="960"/>
      <c r="L868" s="960"/>
      <c r="M868" s="960"/>
      <c r="N868" s="963"/>
      <c r="O868" s="963"/>
      <c r="P868" s="963"/>
      <c r="Q868" s="963"/>
      <c r="R868" s="963"/>
      <c r="S868" s="963"/>
      <c r="T868" s="963"/>
      <c r="U868" s="963"/>
      <c r="V868" s="963"/>
      <c r="W868" s="963"/>
      <c r="X868" s="963"/>
      <c r="Y868" s="963"/>
      <c r="Z868" s="963"/>
    </row>
    <row r="869" spans="1:26" ht="16">
      <c r="A869" s="1241"/>
      <c r="B869" s="963"/>
      <c r="C869" s="963"/>
      <c r="D869" s="780"/>
      <c r="E869" s="780"/>
      <c r="F869" s="963"/>
      <c r="G869" s="960"/>
      <c r="H869" s="893"/>
      <c r="I869" s="893"/>
      <c r="J869" s="893"/>
      <c r="K869" s="960"/>
      <c r="L869" s="960"/>
      <c r="M869" s="960"/>
      <c r="N869" s="963"/>
      <c r="O869" s="963"/>
      <c r="P869" s="963"/>
      <c r="Q869" s="963"/>
      <c r="R869" s="963"/>
      <c r="S869" s="963"/>
      <c r="T869" s="963"/>
      <c r="U869" s="963"/>
      <c r="V869" s="963"/>
      <c r="W869" s="963"/>
      <c r="X869" s="963"/>
      <c r="Y869" s="963"/>
      <c r="Z869" s="963"/>
    </row>
    <row r="870" spans="1:26" ht="16">
      <c r="A870" s="1241"/>
      <c r="B870" s="963"/>
      <c r="C870" s="963"/>
      <c r="D870" s="780"/>
      <c r="E870" s="780"/>
      <c r="F870" s="963"/>
      <c r="G870" s="960"/>
      <c r="H870" s="893"/>
      <c r="I870" s="893"/>
      <c r="J870" s="893"/>
      <c r="K870" s="960"/>
      <c r="L870" s="960"/>
      <c r="M870" s="960"/>
      <c r="N870" s="963"/>
      <c r="O870" s="963"/>
      <c r="P870" s="963"/>
      <c r="Q870" s="963"/>
      <c r="R870" s="963"/>
      <c r="S870" s="963"/>
      <c r="T870" s="963"/>
      <c r="U870" s="963"/>
      <c r="V870" s="963"/>
      <c r="W870" s="963"/>
      <c r="X870" s="963"/>
      <c r="Y870" s="963"/>
      <c r="Z870" s="963"/>
    </row>
    <row r="871" spans="1:26" ht="16">
      <c r="A871" s="1241"/>
      <c r="B871" s="963"/>
      <c r="C871" s="963"/>
      <c r="D871" s="780"/>
      <c r="E871" s="780"/>
      <c r="F871" s="963"/>
      <c r="G871" s="960"/>
      <c r="H871" s="893"/>
      <c r="I871" s="893"/>
      <c r="J871" s="893"/>
      <c r="K871" s="960"/>
      <c r="L871" s="960"/>
      <c r="M871" s="960"/>
      <c r="N871" s="963"/>
      <c r="O871" s="963"/>
      <c r="P871" s="963"/>
      <c r="Q871" s="963"/>
      <c r="R871" s="963"/>
      <c r="S871" s="963"/>
      <c r="T871" s="963"/>
      <c r="U871" s="963"/>
      <c r="V871" s="963"/>
      <c r="W871" s="963"/>
      <c r="X871" s="963"/>
      <c r="Y871" s="963"/>
      <c r="Z871" s="963"/>
    </row>
    <row r="872" spans="1:26" ht="16">
      <c r="A872" s="1241"/>
      <c r="B872" s="963"/>
      <c r="C872" s="963"/>
      <c r="D872" s="780"/>
      <c r="E872" s="780"/>
      <c r="F872" s="963"/>
      <c r="G872" s="960"/>
      <c r="H872" s="893"/>
      <c r="I872" s="893"/>
      <c r="J872" s="893"/>
      <c r="K872" s="960"/>
      <c r="L872" s="960"/>
      <c r="M872" s="960"/>
      <c r="N872" s="963"/>
      <c r="O872" s="963"/>
      <c r="P872" s="963"/>
      <c r="Q872" s="963"/>
      <c r="R872" s="963"/>
      <c r="S872" s="963"/>
      <c r="T872" s="963"/>
      <c r="U872" s="963"/>
      <c r="V872" s="963"/>
      <c r="W872" s="963"/>
      <c r="X872" s="963"/>
      <c r="Y872" s="963"/>
      <c r="Z872" s="963"/>
    </row>
    <row r="873" spans="1:26" ht="16">
      <c r="A873" s="1241"/>
      <c r="B873" s="963"/>
      <c r="C873" s="963"/>
      <c r="D873" s="780"/>
      <c r="E873" s="780"/>
      <c r="F873" s="963"/>
      <c r="G873" s="960"/>
      <c r="H873" s="893"/>
      <c r="I873" s="893"/>
      <c r="J873" s="893"/>
      <c r="K873" s="960"/>
      <c r="L873" s="960"/>
      <c r="M873" s="960"/>
      <c r="N873" s="963"/>
      <c r="O873" s="963"/>
      <c r="P873" s="963"/>
      <c r="Q873" s="963"/>
      <c r="R873" s="963"/>
      <c r="S873" s="963"/>
      <c r="T873" s="963"/>
      <c r="U873" s="963"/>
      <c r="V873" s="963"/>
      <c r="W873" s="963"/>
      <c r="X873" s="963"/>
      <c r="Y873" s="963"/>
      <c r="Z873" s="963"/>
    </row>
    <row r="874" spans="1:26" ht="16">
      <c r="A874" s="1241"/>
      <c r="B874" s="963"/>
      <c r="C874" s="963"/>
      <c r="D874" s="780"/>
      <c r="E874" s="780"/>
      <c r="F874" s="963"/>
      <c r="G874" s="960"/>
      <c r="H874" s="893"/>
      <c r="I874" s="893"/>
      <c r="J874" s="893"/>
      <c r="K874" s="960"/>
      <c r="L874" s="960"/>
      <c r="M874" s="960"/>
      <c r="N874" s="963"/>
      <c r="O874" s="963"/>
      <c r="P874" s="963"/>
      <c r="Q874" s="963"/>
      <c r="R874" s="963"/>
      <c r="S874" s="963"/>
      <c r="T874" s="963"/>
      <c r="U874" s="963"/>
      <c r="V874" s="963"/>
      <c r="W874" s="963"/>
      <c r="X874" s="963"/>
      <c r="Y874" s="963"/>
      <c r="Z874" s="963"/>
    </row>
    <row r="875" spans="1:26" ht="16">
      <c r="A875" s="1241"/>
      <c r="B875" s="963"/>
      <c r="C875" s="963"/>
      <c r="D875" s="780"/>
      <c r="E875" s="780"/>
      <c r="F875" s="963"/>
      <c r="G875" s="960"/>
      <c r="H875" s="893"/>
      <c r="I875" s="893"/>
      <c r="J875" s="893"/>
      <c r="K875" s="960"/>
      <c r="L875" s="960"/>
      <c r="M875" s="960"/>
      <c r="N875" s="963"/>
      <c r="O875" s="963"/>
      <c r="P875" s="963"/>
      <c r="Q875" s="963"/>
      <c r="R875" s="963"/>
      <c r="S875" s="963"/>
      <c r="T875" s="963"/>
      <c r="U875" s="963"/>
      <c r="V875" s="963"/>
      <c r="W875" s="963"/>
      <c r="X875" s="963"/>
      <c r="Y875" s="963"/>
      <c r="Z875" s="963"/>
    </row>
    <row r="876" spans="1:26" ht="16">
      <c r="A876" s="1241"/>
      <c r="B876" s="963"/>
      <c r="C876" s="963"/>
      <c r="D876" s="780"/>
      <c r="E876" s="780"/>
      <c r="F876" s="963"/>
      <c r="G876" s="960"/>
      <c r="H876" s="893"/>
      <c r="I876" s="893"/>
      <c r="J876" s="893"/>
      <c r="K876" s="960"/>
      <c r="L876" s="960"/>
      <c r="M876" s="960"/>
      <c r="N876" s="963"/>
      <c r="O876" s="963"/>
      <c r="P876" s="963"/>
      <c r="Q876" s="963"/>
      <c r="R876" s="963"/>
      <c r="S876" s="963"/>
      <c r="T876" s="963"/>
      <c r="U876" s="963"/>
      <c r="V876" s="963"/>
      <c r="W876" s="963"/>
      <c r="X876" s="963"/>
      <c r="Y876" s="963"/>
      <c r="Z876" s="963"/>
    </row>
    <row r="877" spans="1:26" ht="16">
      <c r="A877" s="1241"/>
      <c r="B877" s="963"/>
      <c r="C877" s="963"/>
      <c r="D877" s="780"/>
      <c r="E877" s="780"/>
      <c r="F877" s="963"/>
      <c r="G877" s="960"/>
      <c r="H877" s="893"/>
      <c r="I877" s="893"/>
      <c r="J877" s="893"/>
      <c r="K877" s="960"/>
      <c r="L877" s="960"/>
      <c r="M877" s="960"/>
      <c r="N877" s="963"/>
      <c r="O877" s="963"/>
      <c r="P877" s="963"/>
      <c r="Q877" s="963"/>
      <c r="R877" s="963"/>
      <c r="S877" s="963"/>
      <c r="T877" s="963"/>
      <c r="U877" s="963"/>
      <c r="V877" s="963"/>
      <c r="W877" s="963"/>
      <c r="X877" s="963"/>
      <c r="Y877" s="963"/>
      <c r="Z877" s="963"/>
    </row>
    <row r="878" spans="1:26" ht="16">
      <c r="A878" s="1241"/>
      <c r="B878" s="963"/>
      <c r="C878" s="963"/>
      <c r="D878" s="780"/>
      <c r="E878" s="780"/>
      <c r="F878" s="963"/>
      <c r="G878" s="960"/>
      <c r="H878" s="893"/>
      <c r="I878" s="893"/>
      <c r="J878" s="893"/>
      <c r="K878" s="960"/>
      <c r="L878" s="960"/>
      <c r="M878" s="960"/>
      <c r="N878" s="963"/>
      <c r="O878" s="963"/>
      <c r="P878" s="963"/>
      <c r="Q878" s="963"/>
      <c r="R878" s="963"/>
      <c r="S878" s="963"/>
      <c r="T878" s="963"/>
      <c r="U878" s="963"/>
      <c r="V878" s="963"/>
      <c r="W878" s="963"/>
      <c r="X878" s="963"/>
      <c r="Y878" s="963"/>
      <c r="Z878" s="963"/>
    </row>
    <row r="879" spans="1:26" ht="16">
      <c r="A879" s="1241"/>
      <c r="B879" s="963"/>
      <c r="C879" s="963"/>
      <c r="D879" s="780"/>
      <c r="E879" s="780"/>
      <c r="F879" s="963"/>
      <c r="G879" s="960"/>
      <c r="H879" s="893"/>
      <c r="I879" s="893"/>
      <c r="J879" s="893"/>
      <c r="K879" s="960"/>
      <c r="L879" s="960"/>
      <c r="M879" s="960"/>
      <c r="N879" s="963"/>
      <c r="O879" s="963"/>
      <c r="P879" s="963"/>
      <c r="Q879" s="963"/>
      <c r="R879" s="963"/>
      <c r="S879" s="963"/>
      <c r="T879" s="963"/>
      <c r="U879" s="963"/>
      <c r="V879" s="963"/>
      <c r="W879" s="963"/>
      <c r="X879" s="963"/>
      <c r="Y879" s="963"/>
      <c r="Z879" s="963"/>
    </row>
    <row r="880" spans="1:26" ht="16">
      <c r="A880" s="1241"/>
      <c r="B880" s="963"/>
      <c r="C880" s="963"/>
      <c r="D880" s="780"/>
      <c r="E880" s="780"/>
      <c r="F880" s="963"/>
      <c r="G880" s="960"/>
      <c r="H880" s="893"/>
      <c r="I880" s="893"/>
      <c r="J880" s="893"/>
      <c r="K880" s="960"/>
      <c r="L880" s="960"/>
      <c r="M880" s="960"/>
      <c r="N880" s="963"/>
      <c r="O880" s="963"/>
      <c r="P880" s="963"/>
      <c r="Q880" s="963"/>
      <c r="R880" s="963"/>
      <c r="S880" s="963"/>
      <c r="T880" s="963"/>
      <c r="U880" s="963"/>
      <c r="V880" s="963"/>
      <c r="W880" s="963"/>
      <c r="X880" s="963"/>
      <c r="Y880" s="963"/>
      <c r="Z880" s="963"/>
    </row>
    <row r="881" spans="1:26" ht="16">
      <c r="A881" s="1241"/>
      <c r="B881" s="963"/>
      <c r="C881" s="963"/>
      <c r="D881" s="780"/>
      <c r="E881" s="780"/>
      <c r="F881" s="963"/>
      <c r="G881" s="960"/>
      <c r="H881" s="893"/>
      <c r="I881" s="893"/>
      <c r="J881" s="893"/>
      <c r="K881" s="960"/>
      <c r="L881" s="960"/>
      <c r="M881" s="960"/>
      <c r="N881" s="963"/>
      <c r="O881" s="963"/>
      <c r="P881" s="963"/>
      <c r="Q881" s="963"/>
      <c r="R881" s="963"/>
      <c r="S881" s="963"/>
      <c r="T881" s="963"/>
      <c r="U881" s="963"/>
      <c r="V881" s="963"/>
      <c r="W881" s="963"/>
      <c r="X881" s="963"/>
      <c r="Y881" s="963"/>
      <c r="Z881" s="963"/>
    </row>
    <row r="882" spans="1:26" ht="16">
      <c r="A882" s="1241"/>
      <c r="B882" s="963"/>
      <c r="C882" s="963"/>
      <c r="D882" s="780"/>
      <c r="E882" s="780"/>
      <c r="F882" s="963"/>
      <c r="G882" s="960"/>
      <c r="H882" s="893"/>
      <c r="I882" s="893"/>
      <c r="J882" s="893"/>
      <c r="K882" s="960"/>
      <c r="L882" s="960"/>
      <c r="M882" s="960"/>
      <c r="N882" s="963"/>
      <c r="O882" s="963"/>
      <c r="P882" s="963"/>
      <c r="Q882" s="963"/>
      <c r="R882" s="963"/>
      <c r="S882" s="963"/>
      <c r="T882" s="963"/>
      <c r="U882" s="963"/>
      <c r="V882" s="963"/>
      <c r="W882" s="963"/>
      <c r="X882" s="963"/>
      <c r="Y882" s="963"/>
      <c r="Z882" s="963"/>
    </row>
    <row r="883" spans="1:26" ht="16">
      <c r="A883" s="1241"/>
      <c r="B883" s="963"/>
      <c r="C883" s="963"/>
      <c r="D883" s="780"/>
      <c r="E883" s="780"/>
      <c r="F883" s="963"/>
      <c r="G883" s="960"/>
      <c r="H883" s="893"/>
      <c r="I883" s="893"/>
      <c r="J883" s="893"/>
      <c r="K883" s="960"/>
      <c r="L883" s="960"/>
      <c r="M883" s="960"/>
      <c r="N883" s="963"/>
      <c r="O883" s="963"/>
      <c r="P883" s="963"/>
      <c r="Q883" s="963"/>
      <c r="R883" s="963"/>
      <c r="S883" s="963"/>
      <c r="T883" s="963"/>
      <c r="U883" s="963"/>
      <c r="V883" s="963"/>
      <c r="W883" s="963"/>
      <c r="X883" s="963"/>
      <c r="Y883" s="963"/>
      <c r="Z883" s="963"/>
    </row>
    <row r="884" spans="1:26" ht="16">
      <c r="A884" s="1241"/>
      <c r="B884" s="963"/>
      <c r="C884" s="963"/>
      <c r="D884" s="780"/>
      <c r="E884" s="780"/>
      <c r="F884" s="963"/>
      <c r="G884" s="960"/>
      <c r="H884" s="893"/>
      <c r="I884" s="893"/>
      <c r="J884" s="893"/>
      <c r="K884" s="960"/>
      <c r="L884" s="960"/>
      <c r="M884" s="960"/>
      <c r="N884" s="963"/>
      <c r="O884" s="963"/>
      <c r="P884" s="963"/>
      <c r="Q884" s="963"/>
      <c r="R884" s="963"/>
      <c r="S884" s="963"/>
      <c r="T884" s="963"/>
      <c r="U884" s="963"/>
      <c r="V884" s="963"/>
      <c r="W884" s="963"/>
      <c r="X884" s="963"/>
      <c r="Y884" s="963"/>
      <c r="Z884" s="963"/>
    </row>
    <row r="885" spans="1:26" ht="16">
      <c r="A885" s="1241"/>
      <c r="B885" s="963"/>
      <c r="C885" s="963"/>
      <c r="D885" s="780"/>
      <c r="E885" s="780"/>
      <c r="F885" s="963"/>
      <c r="G885" s="960"/>
      <c r="H885" s="893"/>
      <c r="I885" s="893"/>
      <c r="J885" s="893"/>
      <c r="K885" s="960"/>
      <c r="L885" s="960"/>
      <c r="M885" s="960"/>
      <c r="N885" s="963"/>
      <c r="O885" s="963"/>
      <c r="P885" s="963"/>
      <c r="Q885" s="963"/>
      <c r="R885" s="963"/>
      <c r="S885" s="963"/>
      <c r="T885" s="963"/>
      <c r="U885" s="963"/>
      <c r="V885" s="963"/>
      <c r="W885" s="963"/>
      <c r="X885" s="963"/>
      <c r="Y885" s="963"/>
      <c r="Z885" s="963"/>
    </row>
    <row r="886" spans="1:26" ht="16">
      <c r="A886" s="1241"/>
      <c r="B886" s="963"/>
      <c r="C886" s="963"/>
      <c r="D886" s="780"/>
      <c r="E886" s="780"/>
      <c r="F886" s="963"/>
      <c r="G886" s="960"/>
      <c r="H886" s="893"/>
      <c r="I886" s="893"/>
      <c r="J886" s="893"/>
      <c r="K886" s="960"/>
      <c r="L886" s="960"/>
      <c r="M886" s="960"/>
      <c r="N886" s="963"/>
      <c r="O886" s="963"/>
      <c r="P886" s="963"/>
      <c r="Q886" s="963"/>
      <c r="R886" s="963"/>
      <c r="S886" s="963"/>
      <c r="T886" s="963"/>
      <c r="U886" s="963"/>
      <c r="V886" s="963"/>
      <c r="W886" s="963"/>
      <c r="X886" s="963"/>
      <c r="Y886" s="963"/>
      <c r="Z886" s="963"/>
    </row>
    <row r="887" spans="1:26" ht="16">
      <c r="A887" s="1241"/>
      <c r="B887" s="963"/>
      <c r="C887" s="963"/>
      <c r="D887" s="780"/>
      <c r="E887" s="780"/>
      <c r="F887" s="963"/>
      <c r="G887" s="960"/>
      <c r="H887" s="893"/>
      <c r="I887" s="893"/>
      <c r="J887" s="893"/>
      <c r="K887" s="960"/>
      <c r="L887" s="960"/>
      <c r="M887" s="960"/>
      <c r="N887" s="963"/>
      <c r="O887" s="963"/>
      <c r="P887" s="963"/>
      <c r="Q887" s="963"/>
      <c r="R887" s="963"/>
      <c r="S887" s="963"/>
      <c r="T887" s="963"/>
      <c r="U887" s="963"/>
      <c r="V887" s="963"/>
      <c r="W887" s="963"/>
      <c r="X887" s="963"/>
      <c r="Y887" s="963"/>
      <c r="Z887" s="963"/>
    </row>
    <row r="888" spans="1:26" ht="16">
      <c r="A888" s="1241"/>
      <c r="B888" s="963"/>
      <c r="C888" s="963"/>
      <c r="D888" s="780"/>
      <c r="E888" s="780"/>
      <c r="F888" s="963"/>
      <c r="G888" s="960"/>
      <c r="H888" s="893"/>
      <c r="I888" s="893"/>
      <c r="J888" s="893"/>
      <c r="K888" s="960"/>
      <c r="L888" s="960"/>
      <c r="M888" s="960"/>
      <c r="N888" s="963"/>
      <c r="O888" s="963"/>
      <c r="P888" s="963"/>
      <c r="Q888" s="963"/>
      <c r="R888" s="963"/>
      <c r="S888" s="963"/>
      <c r="T888" s="963"/>
      <c r="U888" s="963"/>
      <c r="V888" s="963"/>
      <c r="W888" s="963"/>
      <c r="X888" s="963"/>
      <c r="Y888" s="963"/>
      <c r="Z888" s="963"/>
    </row>
    <row r="889" spans="1:26" ht="16">
      <c r="A889" s="1241"/>
      <c r="B889" s="963"/>
      <c r="C889" s="963"/>
      <c r="D889" s="780"/>
      <c r="E889" s="780"/>
      <c r="F889" s="963"/>
      <c r="G889" s="960"/>
      <c r="H889" s="893"/>
      <c r="I889" s="893"/>
      <c r="J889" s="893"/>
      <c r="K889" s="960"/>
      <c r="L889" s="960"/>
      <c r="M889" s="960"/>
      <c r="N889" s="963"/>
      <c r="O889" s="963"/>
      <c r="P889" s="963"/>
      <c r="Q889" s="963"/>
      <c r="R889" s="963"/>
      <c r="S889" s="963"/>
      <c r="T889" s="963"/>
      <c r="U889" s="963"/>
      <c r="V889" s="963"/>
      <c r="W889" s="963"/>
      <c r="X889" s="963"/>
      <c r="Y889" s="963"/>
      <c r="Z889" s="963"/>
    </row>
    <row r="890" spans="1:26" ht="16">
      <c r="A890" s="1241"/>
      <c r="B890" s="963"/>
      <c r="C890" s="963"/>
      <c r="D890" s="780"/>
      <c r="E890" s="780"/>
      <c r="F890" s="963"/>
      <c r="G890" s="960"/>
      <c r="H890" s="893"/>
      <c r="I890" s="893"/>
      <c r="J890" s="893"/>
      <c r="K890" s="960"/>
      <c r="L890" s="960"/>
      <c r="M890" s="960"/>
      <c r="N890" s="963"/>
      <c r="O890" s="963"/>
      <c r="P890" s="963"/>
      <c r="Q890" s="963"/>
      <c r="R890" s="963"/>
      <c r="S890" s="963"/>
      <c r="T890" s="963"/>
      <c r="U890" s="963"/>
      <c r="V890" s="963"/>
      <c r="W890" s="963"/>
      <c r="X890" s="963"/>
      <c r="Y890" s="963"/>
      <c r="Z890" s="963"/>
    </row>
    <row r="891" spans="1:26" ht="16">
      <c r="A891" s="1241"/>
      <c r="B891" s="963"/>
      <c r="C891" s="963"/>
      <c r="D891" s="780"/>
      <c r="E891" s="780"/>
      <c r="F891" s="963"/>
      <c r="G891" s="960"/>
      <c r="H891" s="893"/>
      <c r="I891" s="893"/>
      <c r="J891" s="893"/>
      <c r="K891" s="960"/>
      <c r="L891" s="960"/>
      <c r="M891" s="960"/>
      <c r="N891" s="963"/>
      <c r="O891" s="963"/>
      <c r="P891" s="963"/>
      <c r="Q891" s="963"/>
      <c r="R891" s="963"/>
      <c r="S891" s="963"/>
      <c r="T891" s="963"/>
      <c r="U891" s="963"/>
      <c r="V891" s="963"/>
      <c r="W891" s="963"/>
      <c r="X891" s="963"/>
      <c r="Y891" s="963"/>
      <c r="Z891" s="963"/>
    </row>
    <row r="892" spans="1:26" ht="16">
      <c r="A892" s="1241"/>
      <c r="B892" s="963"/>
      <c r="C892" s="963"/>
      <c r="D892" s="780"/>
      <c r="E892" s="780"/>
      <c r="F892" s="963"/>
      <c r="G892" s="960"/>
      <c r="H892" s="893"/>
      <c r="I892" s="893"/>
      <c r="J892" s="893"/>
      <c r="K892" s="960"/>
      <c r="L892" s="960"/>
      <c r="M892" s="960"/>
      <c r="N892" s="963"/>
      <c r="O892" s="963"/>
      <c r="P892" s="963"/>
      <c r="Q892" s="963"/>
      <c r="R892" s="963"/>
      <c r="S892" s="963"/>
      <c r="T892" s="963"/>
      <c r="U892" s="963"/>
      <c r="V892" s="963"/>
      <c r="W892" s="963"/>
      <c r="X892" s="963"/>
      <c r="Y892" s="963"/>
      <c r="Z892" s="963"/>
    </row>
    <row r="893" spans="1:26" ht="16">
      <c r="A893" s="1241"/>
      <c r="B893" s="963"/>
      <c r="C893" s="963"/>
      <c r="D893" s="780"/>
      <c r="E893" s="780"/>
      <c r="F893" s="963"/>
      <c r="G893" s="960"/>
      <c r="H893" s="893"/>
      <c r="I893" s="893"/>
      <c r="J893" s="893"/>
      <c r="K893" s="960"/>
      <c r="L893" s="960"/>
      <c r="M893" s="960"/>
      <c r="N893" s="963"/>
      <c r="O893" s="963"/>
      <c r="P893" s="963"/>
      <c r="Q893" s="963"/>
      <c r="R893" s="963"/>
      <c r="S893" s="963"/>
      <c r="T893" s="963"/>
      <c r="U893" s="963"/>
      <c r="V893" s="963"/>
      <c r="W893" s="963"/>
      <c r="X893" s="963"/>
      <c r="Y893" s="963"/>
      <c r="Z893" s="963"/>
    </row>
    <row r="894" spans="1:26" ht="16">
      <c r="A894" s="1241"/>
      <c r="B894" s="963"/>
      <c r="C894" s="963"/>
      <c r="D894" s="780"/>
      <c r="E894" s="780"/>
      <c r="F894" s="963"/>
      <c r="G894" s="960"/>
      <c r="H894" s="893"/>
      <c r="I894" s="893"/>
      <c r="J894" s="893"/>
      <c r="K894" s="960"/>
      <c r="L894" s="960"/>
      <c r="M894" s="960"/>
      <c r="N894" s="963"/>
      <c r="O894" s="963"/>
      <c r="P894" s="963"/>
      <c r="Q894" s="963"/>
      <c r="R894" s="963"/>
      <c r="S894" s="963"/>
      <c r="T894" s="963"/>
      <c r="U894" s="963"/>
      <c r="V894" s="963"/>
      <c r="W894" s="963"/>
      <c r="X894" s="963"/>
      <c r="Y894" s="963"/>
      <c r="Z894" s="963"/>
    </row>
    <row r="895" spans="1:26" ht="16">
      <c r="A895" s="1241"/>
      <c r="B895" s="963"/>
      <c r="C895" s="963"/>
      <c r="D895" s="780"/>
      <c r="E895" s="780"/>
      <c r="F895" s="963"/>
      <c r="G895" s="960"/>
      <c r="H895" s="893"/>
      <c r="I895" s="893"/>
      <c r="J895" s="893"/>
      <c r="K895" s="960"/>
      <c r="L895" s="960"/>
      <c r="M895" s="960"/>
      <c r="N895" s="963"/>
      <c r="O895" s="963"/>
      <c r="P895" s="963"/>
      <c r="Q895" s="963"/>
      <c r="R895" s="963"/>
      <c r="S895" s="963"/>
      <c r="T895" s="963"/>
      <c r="U895" s="963"/>
      <c r="V895" s="963"/>
      <c r="W895" s="963"/>
      <c r="X895" s="963"/>
      <c r="Y895" s="963"/>
      <c r="Z895" s="963"/>
    </row>
    <row r="896" spans="1:26" ht="16">
      <c r="A896" s="1241"/>
      <c r="B896" s="963"/>
      <c r="C896" s="963"/>
      <c r="D896" s="780"/>
      <c r="E896" s="780"/>
      <c r="F896" s="963"/>
      <c r="G896" s="960"/>
      <c r="H896" s="893"/>
      <c r="I896" s="893"/>
      <c r="J896" s="893"/>
      <c r="K896" s="960"/>
      <c r="L896" s="960"/>
      <c r="M896" s="960"/>
      <c r="N896" s="963"/>
      <c r="O896" s="963"/>
      <c r="P896" s="963"/>
      <c r="Q896" s="963"/>
      <c r="R896" s="963"/>
      <c r="S896" s="963"/>
      <c r="T896" s="963"/>
      <c r="U896" s="963"/>
      <c r="V896" s="963"/>
      <c r="W896" s="963"/>
      <c r="X896" s="963"/>
      <c r="Y896" s="963"/>
      <c r="Z896" s="963"/>
    </row>
    <row r="897" spans="1:26" ht="16">
      <c r="A897" s="1241"/>
      <c r="B897" s="963"/>
      <c r="C897" s="963"/>
      <c r="D897" s="780"/>
      <c r="E897" s="780"/>
      <c r="F897" s="963"/>
      <c r="G897" s="960"/>
      <c r="H897" s="893"/>
      <c r="I897" s="893"/>
      <c r="J897" s="893"/>
      <c r="K897" s="960"/>
      <c r="L897" s="960"/>
      <c r="M897" s="960"/>
      <c r="N897" s="963"/>
      <c r="O897" s="963"/>
      <c r="P897" s="963"/>
      <c r="Q897" s="963"/>
      <c r="R897" s="963"/>
      <c r="S897" s="963"/>
      <c r="T897" s="963"/>
      <c r="U897" s="963"/>
      <c r="V897" s="963"/>
      <c r="W897" s="963"/>
      <c r="X897" s="963"/>
      <c r="Y897" s="963"/>
      <c r="Z897" s="963"/>
    </row>
    <row r="898" spans="1:26" ht="16">
      <c r="A898" s="1241"/>
      <c r="B898" s="963"/>
      <c r="C898" s="963"/>
      <c r="D898" s="780"/>
      <c r="E898" s="780"/>
      <c r="F898" s="963"/>
      <c r="G898" s="960"/>
      <c r="H898" s="893"/>
      <c r="I898" s="893"/>
      <c r="J898" s="893"/>
      <c r="K898" s="960"/>
      <c r="L898" s="960"/>
      <c r="M898" s="960"/>
      <c r="N898" s="963"/>
      <c r="O898" s="963"/>
      <c r="P898" s="963"/>
      <c r="Q898" s="963"/>
      <c r="R898" s="963"/>
      <c r="S898" s="963"/>
      <c r="T898" s="963"/>
      <c r="U898" s="963"/>
      <c r="V898" s="963"/>
      <c r="W898" s="963"/>
      <c r="X898" s="963"/>
      <c r="Y898" s="963"/>
      <c r="Z898" s="963"/>
    </row>
    <row r="899" spans="1:26" ht="16">
      <c r="A899" s="1241"/>
      <c r="B899" s="963"/>
      <c r="C899" s="963"/>
      <c r="D899" s="780"/>
      <c r="E899" s="780"/>
      <c r="F899" s="963"/>
      <c r="G899" s="960"/>
      <c r="H899" s="893"/>
      <c r="I899" s="893"/>
      <c r="J899" s="893"/>
      <c r="K899" s="960"/>
      <c r="L899" s="960"/>
      <c r="M899" s="960"/>
      <c r="N899" s="963"/>
      <c r="O899" s="963"/>
      <c r="P899" s="963"/>
      <c r="Q899" s="963"/>
      <c r="R899" s="963"/>
      <c r="S899" s="963"/>
      <c r="T899" s="963"/>
      <c r="U899" s="963"/>
      <c r="V899" s="963"/>
      <c r="W899" s="963"/>
      <c r="X899" s="963"/>
      <c r="Y899" s="963"/>
      <c r="Z899" s="963"/>
    </row>
    <row r="900" spans="1:26" ht="16">
      <c r="A900" s="1241"/>
      <c r="B900" s="963"/>
      <c r="C900" s="963"/>
      <c r="D900" s="780"/>
      <c r="E900" s="780"/>
      <c r="F900" s="963"/>
      <c r="G900" s="960"/>
      <c r="H900" s="893"/>
      <c r="I900" s="893"/>
      <c r="J900" s="893"/>
      <c r="K900" s="960"/>
      <c r="L900" s="960"/>
      <c r="M900" s="960"/>
      <c r="N900" s="963"/>
      <c r="O900" s="963"/>
      <c r="P900" s="963"/>
      <c r="Q900" s="963"/>
      <c r="R900" s="963"/>
      <c r="S900" s="963"/>
      <c r="T900" s="963"/>
      <c r="U900" s="963"/>
      <c r="V900" s="963"/>
      <c r="W900" s="963"/>
      <c r="X900" s="963"/>
      <c r="Y900" s="963"/>
      <c r="Z900" s="963"/>
    </row>
    <row r="901" spans="1:26" ht="16">
      <c r="A901" s="1241"/>
      <c r="B901" s="963"/>
      <c r="C901" s="963"/>
      <c r="D901" s="780"/>
      <c r="E901" s="780"/>
      <c r="F901" s="963"/>
      <c r="G901" s="960"/>
      <c r="H901" s="893"/>
      <c r="I901" s="893"/>
      <c r="J901" s="893"/>
      <c r="K901" s="960"/>
      <c r="L901" s="960"/>
      <c r="M901" s="960"/>
      <c r="N901" s="963"/>
      <c r="O901" s="963"/>
      <c r="P901" s="963"/>
      <c r="Q901" s="963"/>
      <c r="R901" s="963"/>
      <c r="S901" s="963"/>
      <c r="T901" s="963"/>
      <c r="U901" s="963"/>
      <c r="V901" s="963"/>
      <c r="W901" s="963"/>
      <c r="X901" s="963"/>
      <c r="Y901" s="963"/>
      <c r="Z901" s="963"/>
    </row>
    <row r="902" spans="1:26" ht="16">
      <c r="A902" s="1241"/>
      <c r="B902" s="963"/>
      <c r="C902" s="963"/>
      <c r="D902" s="780"/>
      <c r="E902" s="780"/>
      <c r="F902" s="963"/>
      <c r="G902" s="960"/>
      <c r="H902" s="893"/>
      <c r="I902" s="893"/>
      <c r="J902" s="893"/>
      <c r="K902" s="960"/>
      <c r="L902" s="960"/>
      <c r="M902" s="960"/>
      <c r="N902" s="963"/>
      <c r="O902" s="963"/>
      <c r="P902" s="963"/>
      <c r="Q902" s="963"/>
      <c r="R902" s="963"/>
      <c r="S902" s="963"/>
      <c r="T902" s="963"/>
      <c r="U902" s="963"/>
      <c r="V902" s="963"/>
      <c r="W902" s="963"/>
      <c r="X902" s="963"/>
      <c r="Y902" s="963"/>
      <c r="Z902" s="963"/>
    </row>
    <row r="903" spans="1:26" ht="16">
      <c r="A903" s="1241"/>
      <c r="B903" s="963"/>
      <c r="C903" s="963"/>
      <c r="D903" s="780"/>
      <c r="E903" s="780"/>
      <c r="F903" s="963"/>
      <c r="G903" s="960"/>
      <c r="H903" s="893"/>
      <c r="I903" s="893"/>
      <c r="J903" s="893"/>
      <c r="K903" s="960"/>
      <c r="L903" s="960"/>
      <c r="M903" s="960"/>
      <c r="N903" s="963"/>
      <c r="O903" s="963"/>
      <c r="P903" s="963"/>
      <c r="Q903" s="963"/>
      <c r="R903" s="963"/>
      <c r="S903" s="963"/>
      <c r="T903" s="963"/>
      <c r="U903" s="963"/>
      <c r="V903" s="963"/>
      <c r="W903" s="963"/>
      <c r="X903" s="963"/>
      <c r="Y903" s="963"/>
      <c r="Z903" s="963"/>
    </row>
    <row r="904" spans="1:26" ht="16">
      <c r="A904" s="1241"/>
      <c r="B904" s="963"/>
      <c r="C904" s="963"/>
      <c r="D904" s="780"/>
      <c r="E904" s="780"/>
      <c r="F904" s="963"/>
      <c r="G904" s="960"/>
      <c r="H904" s="893"/>
      <c r="I904" s="893"/>
      <c r="J904" s="893"/>
      <c r="K904" s="960"/>
      <c r="L904" s="960"/>
      <c r="M904" s="960"/>
      <c r="N904" s="963"/>
      <c r="O904" s="963"/>
      <c r="P904" s="963"/>
      <c r="Q904" s="963"/>
      <c r="R904" s="963"/>
      <c r="S904" s="963"/>
      <c r="T904" s="963"/>
      <c r="U904" s="963"/>
      <c r="V904" s="963"/>
      <c r="W904" s="963"/>
      <c r="X904" s="963"/>
      <c r="Y904" s="963"/>
      <c r="Z904" s="963"/>
    </row>
    <row r="905" spans="1:26" ht="16">
      <c r="A905" s="1241"/>
      <c r="B905" s="963"/>
      <c r="C905" s="963"/>
      <c r="D905" s="780"/>
      <c r="E905" s="780"/>
      <c r="F905" s="963"/>
      <c r="G905" s="960"/>
      <c r="H905" s="893"/>
      <c r="I905" s="893"/>
      <c r="J905" s="893"/>
      <c r="K905" s="960"/>
      <c r="L905" s="960"/>
      <c r="M905" s="960"/>
      <c r="N905" s="963"/>
      <c r="O905" s="963"/>
      <c r="P905" s="963"/>
      <c r="Q905" s="963"/>
      <c r="R905" s="963"/>
      <c r="S905" s="963"/>
      <c r="T905" s="963"/>
      <c r="U905" s="963"/>
      <c r="V905" s="963"/>
      <c r="W905" s="963"/>
      <c r="X905" s="963"/>
      <c r="Y905" s="963"/>
      <c r="Z905" s="963"/>
    </row>
    <row r="906" spans="1:26" ht="16">
      <c r="A906" s="1241"/>
      <c r="B906" s="963"/>
      <c r="C906" s="963"/>
      <c r="D906" s="780"/>
      <c r="E906" s="780"/>
      <c r="F906" s="963"/>
      <c r="G906" s="960"/>
      <c r="H906" s="893"/>
      <c r="I906" s="893"/>
      <c r="J906" s="893"/>
      <c r="K906" s="960"/>
      <c r="L906" s="960"/>
      <c r="M906" s="960"/>
      <c r="N906" s="963"/>
      <c r="O906" s="963"/>
      <c r="P906" s="963"/>
      <c r="Q906" s="963"/>
      <c r="R906" s="963"/>
      <c r="S906" s="963"/>
      <c r="T906" s="963"/>
      <c r="U906" s="963"/>
      <c r="V906" s="963"/>
      <c r="W906" s="963"/>
      <c r="X906" s="963"/>
      <c r="Y906" s="963"/>
      <c r="Z906" s="963"/>
    </row>
    <row r="907" spans="1:26" ht="16">
      <c r="A907" s="1241"/>
      <c r="B907" s="963"/>
      <c r="C907" s="963"/>
      <c r="D907" s="780"/>
      <c r="E907" s="780"/>
      <c r="F907" s="963"/>
      <c r="G907" s="960"/>
      <c r="H907" s="893"/>
      <c r="I907" s="893"/>
      <c r="J907" s="893"/>
      <c r="K907" s="960"/>
      <c r="L907" s="960"/>
      <c r="M907" s="960"/>
      <c r="N907" s="963"/>
      <c r="O907" s="963"/>
      <c r="P907" s="963"/>
      <c r="Q907" s="963"/>
      <c r="R907" s="963"/>
      <c r="S907" s="963"/>
      <c r="T907" s="963"/>
      <c r="U907" s="963"/>
      <c r="V907" s="963"/>
      <c r="W907" s="963"/>
      <c r="X907" s="963"/>
      <c r="Y907" s="963"/>
      <c r="Z907" s="963"/>
    </row>
    <row r="908" spans="1:26" ht="16">
      <c r="A908" s="1241"/>
      <c r="B908" s="963"/>
      <c r="C908" s="963"/>
      <c r="D908" s="780"/>
      <c r="E908" s="780"/>
      <c r="F908" s="963"/>
      <c r="G908" s="960"/>
      <c r="H908" s="893"/>
      <c r="I908" s="893"/>
      <c r="J908" s="893"/>
      <c r="K908" s="960"/>
      <c r="L908" s="960"/>
      <c r="M908" s="960"/>
      <c r="N908" s="963"/>
      <c r="O908" s="963"/>
      <c r="P908" s="963"/>
      <c r="Q908" s="963"/>
      <c r="R908" s="963"/>
      <c r="S908" s="963"/>
      <c r="T908" s="963"/>
      <c r="U908" s="963"/>
      <c r="V908" s="963"/>
      <c r="W908" s="963"/>
      <c r="X908" s="963"/>
      <c r="Y908" s="963"/>
      <c r="Z908" s="963"/>
    </row>
    <row r="909" spans="1:26" ht="16">
      <c r="A909" s="1241"/>
      <c r="B909" s="963"/>
      <c r="C909" s="963"/>
      <c r="D909" s="780"/>
      <c r="E909" s="780"/>
      <c r="F909" s="963"/>
      <c r="G909" s="960"/>
      <c r="H909" s="893"/>
      <c r="I909" s="893"/>
      <c r="J909" s="893"/>
      <c r="K909" s="960"/>
      <c r="L909" s="960"/>
      <c r="M909" s="960"/>
      <c r="N909" s="963"/>
      <c r="O909" s="963"/>
      <c r="P909" s="963"/>
      <c r="Q909" s="963"/>
      <c r="R909" s="963"/>
      <c r="S909" s="963"/>
      <c r="T909" s="963"/>
      <c r="U909" s="963"/>
      <c r="V909" s="963"/>
      <c r="W909" s="963"/>
      <c r="X909" s="963"/>
      <c r="Y909" s="963"/>
      <c r="Z909" s="963"/>
    </row>
    <row r="910" spans="1:26" ht="16">
      <c r="A910" s="1241"/>
      <c r="B910" s="963"/>
      <c r="C910" s="963"/>
      <c r="D910" s="780"/>
      <c r="E910" s="780"/>
      <c r="F910" s="963"/>
      <c r="G910" s="960"/>
      <c r="H910" s="893"/>
      <c r="I910" s="893"/>
      <c r="J910" s="893"/>
      <c r="K910" s="960"/>
      <c r="L910" s="960"/>
      <c r="M910" s="960"/>
      <c r="N910" s="963"/>
      <c r="O910" s="963"/>
      <c r="P910" s="963"/>
      <c r="Q910" s="963"/>
      <c r="R910" s="963"/>
      <c r="S910" s="963"/>
      <c r="T910" s="963"/>
      <c r="U910" s="963"/>
      <c r="V910" s="963"/>
      <c r="W910" s="963"/>
      <c r="X910" s="963"/>
      <c r="Y910" s="963"/>
      <c r="Z910" s="963"/>
    </row>
    <row r="911" spans="1:26" ht="16">
      <c r="A911" s="1241"/>
      <c r="B911" s="963"/>
      <c r="C911" s="963"/>
      <c r="D911" s="780"/>
      <c r="E911" s="780"/>
      <c r="F911" s="963"/>
      <c r="G911" s="960"/>
      <c r="H911" s="893"/>
      <c r="I911" s="893"/>
      <c r="J911" s="893"/>
      <c r="K911" s="960"/>
      <c r="L911" s="960"/>
      <c r="M911" s="960"/>
      <c r="N911" s="963"/>
      <c r="O911" s="963"/>
      <c r="P911" s="963"/>
      <c r="Q911" s="963"/>
      <c r="R911" s="963"/>
      <c r="S911" s="963"/>
      <c r="T911" s="963"/>
      <c r="U911" s="963"/>
      <c r="V911" s="963"/>
      <c r="W911" s="963"/>
      <c r="X911" s="963"/>
      <c r="Y911" s="963"/>
      <c r="Z911" s="963"/>
    </row>
    <row r="912" spans="1:26" ht="16">
      <c r="A912" s="1241"/>
      <c r="B912" s="963"/>
      <c r="C912" s="963"/>
      <c r="D912" s="780"/>
      <c r="E912" s="780"/>
      <c r="F912" s="963"/>
      <c r="G912" s="960"/>
      <c r="H912" s="893"/>
      <c r="I912" s="893"/>
      <c r="J912" s="893"/>
      <c r="K912" s="960"/>
      <c r="L912" s="960"/>
      <c r="M912" s="960"/>
      <c r="N912" s="963"/>
      <c r="O912" s="963"/>
      <c r="P912" s="963"/>
      <c r="Q912" s="963"/>
      <c r="R912" s="963"/>
      <c r="S912" s="963"/>
      <c r="T912" s="963"/>
      <c r="U912" s="963"/>
      <c r="V912" s="963"/>
      <c r="W912" s="963"/>
      <c r="X912" s="963"/>
      <c r="Y912" s="963"/>
      <c r="Z912" s="963"/>
    </row>
    <row r="913" spans="1:26" ht="16">
      <c r="A913" s="1241"/>
      <c r="B913" s="963"/>
      <c r="C913" s="963"/>
      <c r="D913" s="780"/>
      <c r="E913" s="780"/>
      <c r="F913" s="963"/>
      <c r="G913" s="960"/>
      <c r="H913" s="893"/>
      <c r="I913" s="893"/>
      <c r="J913" s="893"/>
      <c r="K913" s="960"/>
      <c r="L913" s="960"/>
      <c r="M913" s="960"/>
      <c r="N913" s="963"/>
      <c r="O913" s="963"/>
      <c r="P913" s="963"/>
      <c r="Q913" s="963"/>
      <c r="R913" s="963"/>
      <c r="S913" s="963"/>
      <c r="T913" s="963"/>
      <c r="U913" s="963"/>
      <c r="V913" s="963"/>
      <c r="W913" s="963"/>
      <c r="X913" s="963"/>
      <c r="Y913" s="963"/>
      <c r="Z913" s="963"/>
    </row>
    <row r="914" spans="1:26" ht="16">
      <c r="A914" s="1241"/>
      <c r="B914" s="963"/>
      <c r="C914" s="963"/>
      <c r="D914" s="780"/>
      <c r="E914" s="780"/>
      <c r="F914" s="963"/>
      <c r="G914" s="960"/>
      <c r="H914" s="893"/>
      <c r="I914" s="893"/>
      <c r="J914" s="893"/>
      <c r="K914" s="960"/>
      <c r="L914" s="960"/>
      <c r="M914" s="960"/>
      <c r="N914" s="963"/>
      <c r="O914" s="963"/>
      <c r="P914" s="963"/>
      <c r="Q914" s="963"/>
      <c r="R914" s="963"/>
      <c r="S914" s="963"/>
      <c r="T914" s="963"/>
      <c r="U914" s="963"/>
      <c r="V914" s="963"/>
      <c r="W914" s="963"/>
      <c r="X914" s="963"/>
      <c r="Y914" s="963"/>
      <c r="Z914" s="963"/>
    </row>
    <row r="915" spans="1:26" ht="16">
      <c r="A915" s="1241"/>
      <c r="B915" s="963"/>
      <c r="C915" s="963"/>
      <c r="D915" s="780"/>
      <c r="E915" s="780"/>
      <c r="F915" s="963"/>
      <c r="G915" s="960"/>
      <c r="H915" s="893"/>
      <c r="I915" s="893"/>
      <c r="J915" s="893"/>
      <c r="K915" s="960"/>
      <c r="L915" s="960"/>
      <c r="M915" s="960"/>
      <c r="N915" s="963"/>
      <c r="O915" s="963"/>
      <c r="P915" s="963"/>
      <c r="Q915" s="963"/>
      <c r="R915" s="963"/>
      <c r="S915" s="963"/>
      <c r="T915" s="963"/>
      <c r="U915" s="963"/>
      <c r="V915" s="963"/>
      <c r="W915" s="963"/>
      <c r="X915" s="963"/>
      <c r="Y915" s="963"/>
      <c r="Z915" s="963"/>
    </row>
    <row r="916" spans="1:26" ht="16">
      <c r="A916" s="1241"/>
      <c r="B916" s="963"/>
      <c r="C916" s="963"/>
      <c r="D916" s="780"/>
      <c r="E916" s="780"/>
      <c r="F916" s="963"/>
      <c r="G916" s="960"/>
      <c r="H916" s="893"/>
      <c r="I916" s="893"/>
      <c r="J916" s="893"/>
      <c r="K916" s="960"/>
      <c r="L916" s="960"/>
      <c r="M916" s="960"/>
      <c r="N916" s="963"/>
      <c r="O916" s="963"/>
      <c r="P916" s="963"/>
      <c r="Q916" s="963"/>
      <c r="R916" s="963"/>
      <c r="S916" s="963"/>
      <c r="T916" s="963"/>
      <c r="U916" s="963"/>
      <c r="V916" s="963"/>
      <c r="W916" s="963"/>
      <c r="X916" s="963"/>
      <c r="Y916" s="963"/>
      <c r="Z916" s="963"/>
    </row>
    <row r="917" spans="1:26" ht="16">
      <c r="A917" s="1241"/>
      <c r="B917" s="963"/>
      <c r="C917" s="963"/>
      <c r="D917" s="780"/>
      <c r="E917" s="780"/>
      <c r="F917" s="963"/>
      <c r="G917" s="960"/>
      <c r="H917" s="893"/>
      <c r="I917" s="893"/>
      <c r="J917" s="893"/>
      <c r="K917" s="960"/>
      <c r="L917" s="960"/>
      <c r="M917" s="960"/>
      <c r="N917" s="963"/>
      <c r="O917" s="963"/>
      <c r="P917" s="963"/>
      <c r="Q917" s="963"/>
      <c r="R917" s="963"/>
      <c r="S917" s="963"/>
      <c r="T917" s="963"/>
      <c r="U917" s="963"/>
      <c r="V917" s="963"/>
      <c r="W917" s="963"/>
      <c r="X917" s="963"/>
      <c r="Y917" s="963"/>
      <c r="Z917" s="963"/>
    </row>
    <row r="918" spans="1:26" ht="16">
      <c r="A918" s="1241"/>
      <c r="B918" s="963"/>
      <c r="C918" s="963"/>
      <c r="D918" s="780"/>
      <c r="E918" s="780"/>
      <c r="F918" s="963"/>
      <c r="G918" s="960"/>
      <c r="H918" s="893"/>
      <c r="I918" s="893"/>
      <c r="J918" s="893"/>
      <c r="K918" s="960"/>
      <c r="L918" s="960"/>
      <c r="M918" s="960"/>
      <c r="N918" s="963"/>
      <c r="O918" s="963"/>
      <c r="P918" s="963"/>
      <c r="Q918" s="963"/>
      <c r="R918" s="963"/>
      <c r="S918" s="963"/>
      <c r="T918" s="963"/>
      <c r="U918" s="963"/>
      <c r="V918" s="963"/>
      <c r="W918" s="963"/>
      <c r="X918" s="963"/>
      <c r="Y918" s="963"/>
      <c r="Z918" s="963"/>
    </row>
    <row r="919" spans="1:26" ht="16">
      <c r="A919" s="1241"/>
      <c r="B919" s="963"/>
      <c r="C919" s="963"/>
      <c r="D919" s="780"/>
      <c r="E919" s="780"/>
      <c r="F919" s="963"/>
      <c r="G919" s="960"/>
      <c r="H919" s="893"/>
      <c r="I919" s="893"/>
      <c r="J919" s="893"/>
      <c r="K919" s="960"/>
      <c r="L919" s="960"/>
      <c r="M919" s="960"/>
      <c r="N919" s="963"/>
      <c r="O919" s="963"/>
      <c r="P919" s="963"/>
      <c r="Q919" s="963"/>
      <c r="R919" s="963"/>
      <c r="S919" s="963"/>
      <c r="T919" s="963"/>
      <c r="U919" s="963"/>
      <c r="V919" s="963"/>
      <c r="W919" s="963"/>
      <c r="X919" s="963"/>
      <c r="Y919" s="963"/>
      <c r="Z919" s="963"/>
    </row>
    <row r="920" spans="1:26" ht="16">
      <c r="A920" s="1241"/>
      <c r="B920" s="963"/>
      <c r="C920" s="963"/>
      <c r="D920" s="780"/>
      <c r="E920" s="780"/>
      <c r="F920" s="963"/>
      <c r="G920" s="960"/>
      <c r="H920" s="893"/>
      <c r="I920" s="893"/>
      <c r="J920" s="893"/>
      <c r="K920" s="960"/>
      <c r="L920" s="960"/>
      <c r="M920" s="960"/>
      <c r="N920" s="963"/>
      <c r="O920" s="963"/>
      <c r="P920" s="963"/>
      <c r="Q920" s="963"/>
      <c r="R920" s="963"/>
      <c r="S920" s="963"/>
      <c r="T920" s="963"/>
      <c r="U920" s="963"/>
      <c r="V920" s="963"/>
      <c r="W920" s="963"/>
      <c r="X920" s="963"/>
      <c r="Y920" s="963"/>
      <c r="Z920" s="963"/>
    </row>
    <row r="921" spans="1:26" ht="16">
      <c r="A921" s="1241"/>
      <c r="B921" s="963"/>
      <c r="C921" s="963"/>
      <c r="D921" s="780"/>
      <c r="E921" s="780"/>
      <c r="F921" s="963"/>
      <c r="G921" s="960"/>
      <c r="H921" s="893"/>
      <c r="I921" s="893"/>
      <c r="J921" s="893"/>
      <c r="K921" s="960"/>
      <c r="L921" s="960"/>
      <c r="M921" s="960"/>
      <c r="N921" s="963"/>
      <c r="O921" s="963"/>
      <c r="P921" s="963"/>
      <c r="Q921" s="963"/>
      <c r="R921" s="963"/>
      <c r="S921" s="963"/>
      <c r="T921" s="963"/>
      <c r="U921" s="963"/>
      <c r="V921" s="963"/>
      <c r="W921" s="963"/>
      <c r="X921" s="963"/>
      <c r="Y921" s="963"/>
      <c r="Z921" s="963"/>
    </row>
    <row r="922" spans="1:26" ht="16">
      <c r="A922" s="1241"/>
      <c r="B922" s="963"/>
      <c r="C922" s="963"/>
      <c r="D922" s="780"/>
      <c r="E922" s="780"/>
      <c r="F922" s="963"/>
      <c r="G922" s="960"/>
      <c r="H922" s="893"/>
      <c r="I922" s="893"/>
      <c r="J922" s="893"/>
      <c r="K922" s="960"/>
      <c r="L922" s="960"/>
      <c r="M922" s="960"/>
      <c r="N922" s="963"/>
      <c r="O922" s="963"/>
      <c r="P922" s="963"/>
      <c r="Q922" s="963"/>
      <c r="R922" s="963"/>
      <c r="S922" s="963"/>
      <c r="T922" s="963"/>
      <c r="U922" s="963"/>
      <c r="V922" s="963"/>
      <c r="W922" s="963"/>
      <c r="X922" s="963"/>
      <c r="Y922" s="963"/>
      <c r="Z922" s="963"/>
    </row>
    <row r="923" spans="1:26" ht="16">
      <c r="A923" s="1241"/>
      <c r="B923" s="963"/>
      <c r="C923" s="963"/>
      <c r="D923" s="780"/>
      <c r="E923" s="780"/>
      <c r="F923" s="963"/>
      <c r="G923" s="960"/>
      <c r="H923" s="893"/>
      <c r="I923" s="893"/>
      <c r="J923" s="893"/>
      <c r="K923" s="960"/>
      <c r="L923" s="960"/>
      <c r="M923" s="960"/>
      <c r="N923" s="963"/>
      <c r="O923" s="963"/>
      <c r="P923" s="963"/>
      <c r="Q923" s="963"/>
      <c r="R923" s="963"/>
      <c r="S923" s="963"/>
      <c r="T923" s="963"/>
      <c r="U923" s="963"/>
      <c r="V923" s="963"/>
      <c r="W923" s="963"/>
      <c r="X923" s="963"/>
      <c r="Y923" s="963"/>
      <c r="Z923" s="963"/>
    </row>
    <row r="924" spans="1:26" ht="16">
      <c r="A924" s="1241"/>
      <c r="B924" s="963"/>
      <c r="C924" s="963"/>
      <c r="D924" s="780"/>
      <c r="E924" s="780"/>
      <c r="F924" s="963"/>
      <c r="G924" s="960"/>
      <c r="H924" s="893"/>
      <c r="I924" s="893"/>
      <c r="J924" s="893"/>
      <c r="K924" s="960"/>
      <c r="L924" s="960"/>
      <c r="M924" s="960"/>
      <c r="N924" s="963"/>
      <c r="O924" s="963"/>
      <c r="P924" s="963"/>
      <c r="Q924" s="963"/>
      <c r="R924" s="963"/>
      <c r="S924" s="963"/>
      <c r="T924" s="963"/>
      <c r="U924" s="963"/>
      <c r="V924" s="963"/>
      <c r="W924" s="963"/>
      <c r="X924" s="963"/>
      <c r="Y924" s="963"/>
      <c r="Z924" s="963"/>
    </row>
    <row r="925" spans="1:26" ht="16">
      <c r="A925" s="1241"/>
      <c r="B925" s="963"/>
      <c r="C925" s="963"/>
      <c r="D925" s="780"/>
      <c r="E925" s="780"/>
      <c r="F925" s="963"/>
      <c r="G925" s="960"/>
      <c r="H925" s="893"/>
      <c r="I925" s="893"/>
      <c r="J925" s="893"/>
      <c r="K925" s="960"/>
      <c r="L925" s="960"/>
      <c r="M925" s="960"/>
      <c r="N925" s="963"/>
      <c r="O925" s="963"/>
      <c r="P925" s="963"/>
      <c r="Q925" s="963"/>
      <c r="R925" s="963"/>
      <c r="S925" s="963"/>
      <c r="T925" s="963"/>
      <c r="U925" s="963"/>
      <c r="V925" s="963"/>
      <c r="W925" s="963"/>
      <c r="X925" s="963"/>
      <c r="Y925" s="963"/>
      <c r="Z925" s="963"/>
    </row>
    <row r="926" spans="1:26" ht="16">
      <c r="A926" s="1241"/>
      <c r="B926" s="963"/>
      <c r="C926" s="963"/>
      <c r="D926" s="780"/>
      <c r="E926" s="780"/>
      <c r="F926" s="963"/>
      <c r="G926" s="960"/>
      <c r="H926" s="893"/>
      <c r="I926" s="893"/>
      <c r="J926" s="893"/>
      <c r="K926" s="960"/>
      <c r="L926" s="960"/>
      <c r="M926" s="960"/>
      <c r="N926" s="963"/>
      <c r="O926" s="963"/>
      <c r="P926" s="963"/>
      <c r="Q926" s="963"/>
      <c r="R926" s="963"/>
      <c r="S926" s="963"/>
      <c r="T926" s="963"/>
      <c r="U926" s="963"/>
      <c r="V926" s="963"/>
      <c r="W926" s="963"/>
      <c r="X926" s="963"/>
      <c r="Y926" s="963"/>
      <c r="Z926" s="963"/>
    </row>
    <row r="927" spans="1:26" ht="16">
      <c r="A927" s="1241"/>
      <c r="B927" s="963"/>
      <c r="C927" s="963"/>
      <c r="D927" s="780"/>
      <c r="E927" s="780"/>
      <c r="F927" s="963"/>
      <c r="G927" s="960"/>
      <c r="H927" s="893"/>
      <c r="I927" s="893"/>
      <c r="J927" s="893"/>
      <c r="K927" s="960"/>
      <c r="L927" s="960"/>
      <c r="M927" s="960"/>
      <c r="N927" s="963"/>
      <c r="O927" s="963"/>
      <c r="P927" s="963"/>
      <c r="Q927" s="963"/>
      <c r="R927" s="963"/>
      <c r="S927" s="963"/>
      <c r="T927" s="963"/>
      <c r="U927" s="963"/>
      <c r="V927" s="963"/>
      <c r="W927" s="963"/>
      <c r="X927" s="963"/>
      <c r="Y927" s="963"/>
      <c r="Z927" s="963"/>
    </row>
    <row r="928" spans="1:26" ht="16">
      <c r="A928" s="1241"/>
      <c r="B928" s="963"/>
      <c r="C928" s="963"/>
      <c r="D928" s="780"/>
      <c r="E928" s="780"/>
      <c r="F928" s="963"/>
      <c r="G928" s="960"/>
      <c r="H928" s="893"/>
      <c r="I928" s="893"/>
      <c r="J928" s="893"/>
      <c r="K928" s="960"/>
      <c r="L928" s="960"/>
      <c r="M928" s="960"/>
      <c r="N928" s="963"/>
      <c r="O928" s="963"/>
      <c r="P928" s="963"/>
      <c r="Q928" s="963"/>
      <c r="R928" s="963"/>
      <c r="S928" s="963"/>
      <c r="T928" s="963"/>
      <c r="U928" s="963"/>
      <c r="V928" s="963"/>
      <c r="W928" s="963"/>
      <c r="X928" s="963"/>
      <c r="Y928" s="963"/>
      <c r="Z928" s="963"/>
    </row>
    <row r="929" spans="1:26" ht="16">
      <c r="A929" s="1241"/>
      <c r="B929" s="963"/>
      <c r="C929" s="963"/>
      <c r="D929" s="780"/>
      <c r="E929" s="780"/>
      <c r="F929" s="963"/>
      <c r="G929" s="960"/>
      <c r="H929" s="893"/>
      <c r="I929" s="893"/>
      <c r="J929" s="893"/>
      <c r="K929" s="960"/>
      <c r="L929" s="960"/>
      <c r="M929" s="960"/>
      <c r="N929" s="963"/>
      <c r="O929" s="963"/>
      <c r="P929" s="963"/>
      <c r="Q929" s="963"/>
      <c r="R929" s="963"/>
      <c r="S929" s="963"/>
      <c r="T929" s="963"/>
      <c r="U929" s="963"/>
      <c r="V929" s="963"/>
      <c r="W929" s="963"/>
      <c r="X929" s="963"/>
      <c r="Y929" s="963"/>
      <c r="Z929" s="963"/>
    </row>
    <row r="930" spans="1:26" ht="16">
      <c r="A930" s="1241"/>
      <c r="B930" s="963"/>
      <c r="C930" s="963"/>
      <c r="D930" s="780"/>
      <c r="E930" s="780"/>
      <c r="F930" s="963"/>
      <c r="G930" s="960"/>
      <c r="H930" s="893"/>
      <c r="I930" s="893"/>
      <c r="J930" s="893"/>
      <c r="K930" s="960"/>
      <c r="L930" s="960"/>
      <c r="M930" s="960"/>
      <c r="N930" s="963"/>
      <c r="O930" s="963"/>
      <c r="P930" s="963"/>
      <c r="Q930" s="963"/>
      <c r="R930" s="963"/>
      <c r="S930" s="963"/>
      <c r="T930" s="963"/>
      <c r="U930" s="963"/>
      <c r="V930" s="963"/>
      <c r="W930" s="963"/>
      <c r="X930" s="963"/>
      <c r="Y930" s="963"/>
      <c r="Z930" s="963"/>
    </row>
    <row r="931" spans="1:26" ht="16">
      <c r="A931" s="1241"/>
      <c r="B931" s="963"/>
      <c r="C931" s="963"/>
      <c r="D931" s="780"/>
      <c r="E931" s="780"/>
      <c r="F931" s="963"/>
      <c r="G931" s="960"/>
      <c r="H931" s="893"/>
      <c r="I931" s="893"/>
      <c r="J931" s="893"/>
      <c r="K931" s="960"/>
      <c r="L931" s="960"/>
      <c r="M931" s="960"/>
      <c r="N931" s="963"/>
      <c r="O931" s="963"/>
      <c r="P931" s="963"/>
      <c r="Q931" s="963"/>
      <c r="R931" s="963"/>
      <c r="S931" s="963"/>
      <c r="T931" s="963"/>
      <c r="U931" s="963"/>
      <c r="V931" s="963"/>
      <c r="W931" s="963"/>
      <c r="X931" s="963"/>
      <c r="Y931" s="963"/>
      <c r="Z931" s="963"/>
    </row>
    <row r="932" spans="1:26" ht="16">
      <c r="A932" s="1241"/>
      <c r="B932" s="963"/>
      <c r="C932" s="963"/>
      <c r="D932" s="780"/>
      <c r="E932" s="780"/>
      <c r="F932" s="963"/>
      <c r="G932" s="960"/>
      <c r="H932" s="893"/>
      <c r="I932" s="893"/>
      <c r="J932" s="893"/>
      <c r="K932" s="960"/>
      <c r="L932" s="960"/>
      <c r="M932" s="960"/>
      <c r="N932" s="963"/>
      <c r="O932" s="963"/>
      <c r="P932" s="963"/>
      <c r="Q932" s="963"/>
      <c r="R932" s="963"/>
      <c r="S932" s="963"/>
      <c r="T932" s="963"/>
      <c r="U932" s="963"/>
      <c r="V932" s="963"/>
      <c r="W932" s="963"/>
      <c r="X932" s="963"/>
      <c r="Y932" s="963"/>
      <c r="Z932" s="963"/>
    </row>
    <row r="933" spans="1:26" ht="16">
      <c r="A933" s="1241"/>
      <c r="B933" s="963"/>
      <c r="C933" s="963"/>
      <c r="D933" s="780"/>
      <c r="E933" s="780"/>
      <c r="F933" s="963"/>
      <c r="G933" s="960"/>
      <c r="H933" s="893"/>
      <c r="I933" s="893"/>
      <c r="J933" s="893"/>
      <c r="K933" s="960"/>
      <c r="L933" s="960"/>
      <c r="M933" s="960"/>
      <c r="N933" s="963"/>
      <c r="O933" s="963"/>
      <c r="P933" s="963"/>
      <c r="Q933" s="963"/>
      <c r="R933" s="963"/>
      <c r="S933" s="963"/>
      <c r="T933" s="963"/>
      <c r="U933" s="963"/>
      <c r="V933" s="963"/>
      <c r="W933" s="963"/>
      <c r="X933" s="963"/>
      <c r="Y933" s="963"/>
      <c r="Z933" s="963"/>
    </row>
    <row r="934" spans="1:26" ht="16">
      <c r="A934" s="1241"/>
      <c r="B934" s="963"/>
      <c r="C934" s="963"/>
      <c r="D934" s="780"/>
      <c r="E934" s="780"/>
      <c r="F934" s="963"/>
      <c r="G934" s="960"/>
      <c r="H934" s="893"/>
      <c r="I934" s="893"/>
      <c r="J934" s="893"/>
      <c r="K934" s="960"/>
      <c r="L934" s="960"/>
      <c r="M934" s="960"/>
      <c r="N934" s="963"/>
      <c r="O934" s="963"/>
      <c r="P934" s="963"/>
      <c r="Q934" s="963"/>
      <c r="R934" s="963"/>
      <c r="S934" s="963"/>
      <c r="T934" s="963"/>
      <c r="U934" s="963"/>
      <c r="V934" s="963"/>
      <c r="W934" s="963"/>
      <c r="X934" s="963"/>
      <c r="Y934" s="963"/>
      <c r="Z934" s="963"/>
    </row>
    <row r="935" spans="1:26" ht="16">
      <c r="A935" s="1241"/>
      <c r="B935" s="963"/>
      <c r="C935" s="963"/>
      <c r="D935" s="780"/>
      <c r="E935" s="780"/>
      <c r="F935" s="963"/>
      <c r="G935" s="960"/>
      <c r="H935" s="893"/>
      <c r="I935" s="893"/>
      <c r="J935" s="893"/>
      <c r="K935" s="960"/>
      <c r="L935" s="960"/>
      <c r="M935" s="960"/>
      <c r="N935" s="963"/>
      <c r="O935" s="963"/>
      <c r="P935" s="963"/>
      <c r="Q935" s="963"/>
      <c r="R935" s="963"/>
      <c r="S935" s="963"/>
      <c r="T935" s="963"/>
      <c r="U935" s="963"/>
      <c r="V935" s="963"/>
      <c r="W935" s="963"/>
      <c r="X935" s="963"/>
      <c r="Y935" s="963"/>
      <c r="Z935" s="963"/>
    </row>
    <row r="936" spans="1:26" ht="16">
      <c r="A936" s="1241"/>
      <c r="B936" s="963"/>
      <c r="C936" s="963"/>
      <c r="D936" s="780"/>
      <c r="E936" s="780"/>
      <c r="F936" s="963"/>
      <c r="G936" s="960"/>
      <c r="H936" s="893"/>
      <c r="I936" s="893"/>
      <c r="J936" s="893"/>
      <c r="K936" s="960"/>
      <c r="L936" s="960"/>
      <c r="M936" s="960"/>
      <c r="N936" s="963"/>
      <c r="O936" s="963"/>
      <c r="P936" s="963"/>
      <c r="Q936" s="963"/>
      <c r="R936" s="963"/>
      <c r="S936" s="963"/>
      <c r="T936" s="963"/>
      <c r="U936" s="963"/>
      <c r="V936" s="963"/>
      <c r="W936" s="963"/>
      <c r="X936" s="963"/>
      <c r="Y936" s="963"/>
      <c r="Z936" s="963"/>
    </row>
    <row r="937" spans="1:26" ht="16">
      <c r="A937" s="1241"/>
      <c r="B937" s="963"/>
      <c r="C937" s="963"/>
      <c r="D937" s="780"/>
      <c r="E937" s="780"/>
      <c r="F937" s="963"/>
      <c r="G937" s="960"/>
      <c r="H937" s="893"/>
      <c r="I937" s="893"/>
      <c r="J937" s="893"/>
      <c r="K937" s="960"/>
      <c r="L937" s="960"/>
      <c r="M937" s="960"/>
      <c r="N937" s="963"/>
      <c r="O937" s="963"/>
      <c r="P937" s="963"/>
      <c r="Q937" s="963"/>
      <c r="R937" s="963"/>
      <c r="S937" s="963"/>
      <c r="T937" s="963"/>
      <c r="U937" s="963"/>
      <c r="V937" s="963"/>
      <c r="W937" s="963"/>
      <c r="X937" s="963"/>
      <c r="Y937" s="963"/>
      <c r="Z937" s="963"/>
    </row>
    <row r="938" spans="1:26" ht="16">
      <c r="A938" s="1241"/>
      <c r="B938" s="963"/>
      <c r="C938" s="963"/>
      <c r="D938" s="780"/>
      <c r="E938" s="780"/>
      <c r="F938" s="963"/>
      <c r="G938" s="960"/>
      <c r="H938" s="893"/>
      <c r="I938" s="893"/>
      <c r="J938" s="893"/>
      <c r="K938" s="960"/>
      <c r="L938" s="960"/>
      <c r="M938" s="960"/>
      <c r="N938" s="963"/>
      <c r="O938" s="963"/>
      <c r="P938" s="963"/>
      <c r="Q938" s="963"/>
      <c r="R938" s="963"/>
      <c r="S938" s="963"/>
      <c r="T938" s="963"/>
      <c r="U938" s="963"/>
      <c r="V938" s="963"/>
      <c r="W938" s="963"/>
      <c r="X938" s="963"/>
      <c r="Y938" s="963"/>
      <c r="Z938" s="963"/>
    </row>
    <row r="939" spans="1:26" ht="16">
      <c r="A939" s="1241"/>
      <c r="B939" s="963"/>
      <c r="C939" s="963"/>
      <c r="D939" s="780"/>
      <c r="E939" s="780"/>
      <c r="F939" s="963"/>
      <c r="G939" s="960"/>
      <c r="H939" s="893"/>
      <c r="I939" s="893"/>
      <c r="J939" s="893"/>
      <c r="K939" s="960"/>
      <c r="L939" s="960"/>
      <c r="M939" s="960"/>
      <c r="N939" s="963"/>
      <c r="O939" s="963"/>
      <c r="P939" s="963"/>
      <c r="Q939" s="963"/>
      <c r="R939" s="963"/>
      <c r="S939" s="963"/>
      <c r="T939" s="963"/>
      <c r="U939" s="963"/>
      <c r="V939" s="963"/>
      <c r="W939" s="963"/>
      <c r="X939" s="963"/>
      <c r="Y939" s="963"/>
      <c r="Z939" s="963"/>
    </row>
    <row r="940" spans="1:26" ht="16">
      <c r="A940" s="1241"/>
      <c r="B940" s="963"/>
      <c r="C940" s="963"/>
      <c r="D940" s="780"/>
      <c r="E940" s="780"/>
      <c r="F940" s="963"/>
      <c r="G940" s="960"/>
      <c r="H940" s="893"/>
      <c r="I940" s="893"/>
      <c r="J940" s="893"/>
      <c r="K940" s="960"/>
      <c r="L940" s="960"/>
      <c r="M940" s="960"/>
      <c r="N940" s="963"/>
      <c r="O940" s="963"/>
      <c r="P940" s="963"/>
      <c r="Q940" s="963"/>
      <c r="R940" s="963"/>
      <c r="S940" s="963"/>
      <c r="T940" s="963"/>
      <c r="U940" s="963"/>
      <c r="V940" s="963"/>
      <c r="W940" s="963"/>
      <c r="X940" s="963"/>
      <c r="Y940" s="963"/>
      <c r="Z940" s="963"/>
    </row>
    <row r="941" spans="1:26" ht="16">
      <c r="A941" s="1241"/>
      <c r="B941" s="963"/>
      <c r="C941" s="963"/>
      <c r="D941" s="780"/>
      <c r="E941" s="780"/>
      <c r="F941" s="963"/>
      <c r="G941" s="960"/>
      <c r="H941" s="893"/>
      <c r="I941" s="893"/>
      <c r="J941" s="893"/>
      <c r="K941" s="960"/>
      <c r="L941" s="960"/>
      <c r="M941" s="960"/>
      <c r="N941" s="963"/>
      <c r="O941" s="963"/>
      <c r="P941" s="963"/>
      <c r="Q941" s="963"/>
      <c r="R941" s="963"/>
      <c r="S941" s="963"/>
      <c r="T941" s="963"/>
      <c r="U941" s="963"/>
      <c r="V941" s="963"/>
      <c r="W941" s="963"/>
      <c r="X941" s="963"/>
      <c r="Y941" s="963"/>
      <c r="Z941" s="963"/>
    </row>
    <row r="942" spans="1:26" ht="16">
      <c r="A942" s="1241"/>
      <c r="B942" s="963"/>
      <c r="C942" s="963"/>
      <c r="D942" s="780"/>
      <c r="E942" s="780"/>
      <c r="F942" s="963"/>
      <c r="G942" s="960"/>
      <c r="H942" s="893"/>
      <c r="I942" s="893"/>
      <c r="J942" s="893"/>
      <c r="K942" s="960"/>
      <c r="L942" s="960"/>
      <c r="M942" s="960"/>
      <c r="N942" s="963"/>
      <c r="O942" s="963"/>
      <c r="P942" s="963"/>
      <c r="Q942" s="963"/>
      <c r="R942" s="963"/>
      <c r="S942" s="963"/>
      <c r="T942" s="963"/>
      <c r="U942" s="963"/>
      <c r="V942" s="963"/>
      <c r="W942" s="963"/>
      <c r="X942" s="963"/>
      <c r="Y942" s="963"/>
      <c r="Z942" s="963"/>
    </row>
    <row r="943" spans="1:26" ht="16">
      <c r="A943" s="1241"/>
      <c r="B943" s="963"/>
      <c r="C943" s="963"/>
      <c r="D943" s="780"/>
      <c r="E943" s="780"/>
      <c r="F943" s="963"/>
      <c r="G943" s="960"/>
      <c r="H943" s="893"/>
      <c r="I943" s="893"/>
      <c r="J943" s="893"/>
      <c r="K943" s="960"/>
      <c r="L943" s="960"/>
      <c r="M943" s="960"/>
      <c r="N943" s="963"/>
      <c r="O943" s="963"/>
      <c r="P943" s="963"/>
      <c r="Q943" s="963"/>
      <c r="R943" s="963"/>
      <c r="S943" s="963"/>
      <c r="T943" s="963"/>
      <c r="U943" s="963"/>
      <c r="V943" s="963"/>
      <c r="W943" s="963"/>
      <c r="X943" s="963"/>
      <c r="Y943" s="963"/>
      <c r="Z943" s="963"/>
    </row>
    <row r="944" spans="1:26" ht="16">
      <c r="A944" s="1241"/>
      <c r="B944" s="963"/>
      <c r="C944" s="963"/>
      <c r="D944" s="780"/>
      <c r="E944" s="780"/>
      <c r="F944" s="963"/>
      <c r="G944" s="960"/>
      <c r="H944" s="893"/>
      <c r="I944" s="893"/>
      <c r="J944" s="893"/>
      <c r="K944" s="960"/>
      <c r="L944" s="960"/>
      <c r="M944" s="960"/>
      <c r="N944" s="963"/>
      <c r="O944" s="963"/>
      <c r="P944" s="963"/>
      <c r="Q944" s="963"/>
      <c r="R944" s="963"/>
      <c r="S944" s="963"/>
      <c r="T944" s="963"/>
      <c r="U944" s="963"/>
      <c r="V944" s="963"/>
      <c r="W944" s="963"/>
      <c r="X944" s="963"/>
      <c r="Y944" s="963"/>
      <c r="Z944" s="963"/>
    </row>
    <row r="945" spans="1:26" ht="16">
      <c r="A945" s="1241"/>
      <c r="B945" s="963"/>
      <c r="C945" s="963"/>
      <c r="D945" s="780"/>
      <c r="E945" s="780"/>
      <c r="F945" s="963"/>
      <c r="G945" s="960"/>
      <c r="H945" s="893"/>
      <c r="I945" s="893"/>
      <c r="J945" s="893"/>
      <c r="K945" s="960"/>
      <c r="L945" s="960"/>
      <c r="M945" s="960"/>
      <c r="N945" s="963"/>
      <c r="O945" s="963"/>
      <c r="P945" s="963"/>
      <c r="Q945" s="963"/>
      <c r="R945" s="963"/>
      <c r="S945" s="963"/>
      <c r="T945" s="963"/>
      <c r="U945" s="963"/>
      <c r="V945" s="963"/>
      <c r="W945" s="963"/>
      <c r="X945" s="963"/>
      <c r="Y945" s="963"/>
      <c r="Z945" s="963"/>
    </row>
    <row r="946" spans="1:26" ht="16">
      <c r="A946" s="1241"/>
      <c r="B946" s="963"/>
      <c r="C946" s="963"/>
      <c r="D946" s="780"/>
      <c r="E946" s="780"/>
      <c r="F946" s="963"/>
      <c r="G946" s="960"/>
      <c r="H946" s="893"/>
      <c r="I946" s="893"/>
      <c r="J946" s="893"/>
      <c r="K946" s="960"/>
      <c r="L946" s="960"/>
      <c r="M946" s="960"/>
      <c r="N946" s="963"/>
      <c r="O946" s="963"/>
      <c r="P946" s="963"/>
      <c r="Q946" s="963"/>
      <c r="R946" s="963"/>
      <c r="S946" s="963"/>
      <c r="T946" s="963"/>
      <c r="U946" s="963"/>
      <c r="V946" s="963"/>
      <c r="W946" s="963"/>
      <c r="X946" s="963"/>
      <c r="Y946" s="963"/>
      <c r="Z946" s="963"/>
    </row>
    <row r="947" spans="1:26" ht="16">
      <c r="A947" s="1241"/>
      <c r="B947" s="963"/>
      <c r="C947" s="963"/>
      <c r="D947" s="780"/>
      <c r="E947" s="780"/>
      <c r="F947" s="963"/>
      <c r="G947" s="960"/>
      <c r="H947" s="893"/>
      <c r="I947" s="893"/>
      <c r="J947" s="893"/>
      <c r="K947" s="960"/>
      <c r="L947" s="960"/>
      <c r="M947" s="960"/>
      <c r="N947" s="963"/>
      <c r="O947" s="963"/>
      <c r="P947" s="963"/>
      <c r="Q947" s="963"/>
      <c r="R947" s="963"/>
      <c r="S947" s="963"/>
      <c r="T947" s="963"/>
      <c r="U947" s="963"/>
      <c r="V947" s="963"/>
      <c r="W947" s="963"/>
      <c r="X947" s="963"/>
      <c r="Y947" s="963"/>
      <c r="Z947" s="963"/>
    </row>
    <row r="948" spans="1:26" ht="16">
      <c r="A948" s="1241"/>
      <c r="B948" s="963"/>
      <c r="C948" s="963"/>
      <c r="D948" s="780"/>
      <c r="E948" s="780"/>
      <c r="F948" s="963"/>
      <c r="G948" s="960"/>
      <c r="H948" s="893"/>
      <c r="I948" s="893"/>
      <c r="J948" s="893"/>
      <c r="K948" s="960"/>
      <c r="L948" s="960"/>
      <c r="M948" s="960"/>
      <c r="N948" s="963"/>
      <c r="O948" s="963"/>
      <c r="P948" s="963"/>
      <c r="Q948" s="963"/>
      <c r="R948" s="963"/>
      <c r="S948" s="963"/>
      <c r="T948" s="963"/>
      <c r="U948" s="963"/>
      <c r="V948" s="963"/>
      <c r="W948" s="963"/>
      <c r="X948" s="963"/>
      <c r="Y948" s="963"/>
      <c r="Z948" s="963"/>
    </row>
    <row r="949" spans="1:26" ht="16">
      <c r="A949" s="1241"/>
      <c r="B949" s="963"/>
      <c r="C949" s="963"/>
      <c r="D949" s="780"/>
      <c r="E949" s="780"/>
      <c r="F949" s="963"/>
      <c r="G949" s="960"/>
      <c r="H949" s="893"/>
      <c r="I949" s="893"/>
      <c r="J949" s="893"/>
      <c r="K949" s="960"/>
      <c r="L949" s="960"/>
      <c r="M949" s="960"/>
      <c r="N949" s="963"/>
      <c r="O949" s="963"/>
      <c r="P949" s="963"/>
      <c r="Q949" s="963"/>
      <c r="R949" s="963"/>
      <c r="S949" s="963"/>
      <c r="T949" s="963"/>
      <c r="U949" s="963"/>
      <c r="V949" s="963"/>
      <c r="W949" s="963"/>
      <c r="X949" s="963"/>
      <c r="Y949" s="963"/>
      <c r="Z949" s="963"/>
    </row>
    <row r="950" spans="1:26" ht="16">
      <c r="A950" s="1241"/>
      <c r="B950" s="963"/>
      <c r="C950" s="963"/>
      <c r="D950" s="780"/>
      <c r="E950" s="780"/>
      <c r="F950" s="963"/>
      <c r="G950" s="960"/>
      <c r="H950" s="893"/>
      <c r="I950" s="893"/>
      <c r="J950" s="893"/>
      <c r="K950" s="960"/>
      <c r="L950" s="960"/>
      <c r="M950" s="960"/>
      <c r="N950" s="963"/>
      <c r="O950" s="963"/>
      <c r="P950" s="963"/>
      <c r="Q950" s="963"/>
      <c r="R950" s="963"/>
      <c r="S950" s="963"/>
      <c r="T950" s="963"/>
      <c r="U950" s="963"/>
      <c r="V950" s="963"/>
      <c r="W950" s="963"/>
      <c r="X950" s="963"/>
      <c r="Y950" s="963"/>
      <c r="Z950" s="963"/>
    </row>
    <row r="951" spans="1:26" ht="16">
      <c r="A951" s="1241"/>
      <c r="B951" s="963"/>
      <c r="C951" s="963"/>
      <c r="D951" s="780"/>
      <c r="E951" s="780"/>
      <c r="F951" s="963"/>
      <c r="G951" s="960"/>
      <c r="H951" s="893"/>
      <c r="I951" s="893"/>
      <c r="J951" s="893"/>
      <c r="K951" s="960"/>
      <c r="L951" s="960"/>
      <c r="M951" s="960"/>
      <c r="N951" s="963"/>
      <c r="O951" s="963"/>
      <c r="P951" s="963"/>
      <c r="Q951" s="963"/>
      <c r="R951" s="963"/>
      <c r="S951" s="963"/>
      <c r="T951" s="963"/>
      <c r="U951" s="963"/>
      <c r="V951" s="963"/>
      <c r="W951" s="963"/>
      <c r="X951" s="963"/>
      <c r="Y951" s="963"/>
      <c r="Z951" s="963"/>
    </row>
    <row r="952" spans="1:26" ht="16">
      <c r="A952" s="1241"/>
      <c r="B952" s="963"/>
      <c r="C952" s="963"/>
      <c r="D952" s="780"/>
      <c r="E952" s="780"/>
      <c r="F952" s="963"/>
      <c r="G952" s="960"/>
      <c r="H952" s="893"/>
      <c r="I952" s="893"/>
      <c r="J952" s="893"/>
      <c r="K952" s="960"/>
      <c r="L952" s="960"/>
      <c r="M952" s="960"/>
      <c r="N952" s="963"/>
      <c r="O952" s="963"/>
      <c r="P952" s="963"/>
      <c r="Q952" s="963"/>
      <c r="R952" s="963"/>
      <c r="S952" s="963"/>
      <c r="T952" s="963"/>
      <c r="U952" s="963"/>
      <c r="V952" s="963"/>
      <c r="W952" s="963"/>
      <c r="X952" s="963"/>
      <c r="Y952" s="963"/>
      <c r="Z952" s="963"/>
    </row>
    <row r="953" spans="1:26" ht="16">
      <c r="A953" s="1241"/>
      <c r="B953" s="963"/>
      <c r="C953" s="963"/>
      <c r="D953" s="780"/>
      <c r="E953" s="780"/>
      <c r="F953" s="963"/>
      <c r="G953" s="960"/>
      <c r="H953" s="893"/>
      <c r="I953" s="893"/>
      <c r="J953" s="893"/>
      <c r="K953" s="960"/>
      <c r="L953" s="960"/>
      <c r="M953" s="960"/>
      <c r="N953" s="963"/>
      <c r="O953" s="963"/>
      <c r="P953" s="963"/>
      <c r="Q953" s="963"/>
      <c r="R953" s="963"/>
      <c r="S953" s="963"/>
      <c r="T953" s="963"/>
      <c r="U953" s="963"/>
      <c r="V953" s="963"/>
      <c r="W953" s="963"/>
      <c r="X953" s="963"/>
      <c r="Y953" s="963"/>
      <c r="Z953" s="963"/>
    </row>
    <row r="954" spans="1:26" ht="16">
      <c r="A954" s="1241"/>
      <c r="B954" s="963"/>
      <c r="C954" s="963"/>
      <c r="D954" s="780"/>
      <c r="E954" s="780"/>
      <c r="F954" s="963"/>
      <c r="G954" s="960"/>
      <c r="H954" s="893"/>
      <c r="I954" s="893"/>
      <c r="J954" s="893"/>
      <c r="K954" s="960"/>
      <c r="L954" s="960"/>
      <c r="M954" s="960"/>
      <c r="N954" s="963"/>
      <c r="O954" s="963"/>
      <c r="P954" s="963"/>
      <c r="Q954" s="963"/>
      <c r="R954" s="963"/>
      <c r="S954" s="963"/>
      <c r="T954" s="963"/>
      <c r="U954" s="963"/>
      <c r="V954" s="963"/>
      <c r="W954" s="963"/>
      <c r="X954" s="963"/>
      <c r="Y954" s="963"/>
      <c r="Z954" s="963"/>
    </row>
    <row r="955" spans="1:26" ht="16">
      <c r="A955" s="1241"/>
      <c r="B955" s="963"/>
      <c r="C955" s="963"/>
      <c r="D955" s="780"/>
      <c r="E955" s="780"/>
      <c r="F955" s="963"/>
      <c r="G955" s="960"/>
      <c r="H955" s="893"/>
      <c r="I955" s="893"/>
      <c r="J955" s="893"/>
      <c r="K955" s="960"/>
      <c r="L955" s="960"/>
      <c r="M955" s="960"/>
      <c r="N955" s="963"/>
      <c r="O955" s="963"/>
      <c r="P955" s="963"/>
      <c r="Q955" s="963"/>
      <c r="R955" s="963"/>
      <c r="S955" s="963"/>
      <c r="T955" s="963"/>
      <c r="U955" s="963"/>
      <c r="V955" s="963"/>
      <c r="W955" s="963"/>
      <c r="X955" s="963"/>
      <c r="Y955" s="963"/>
      <c r="Z955" s="963"/>
    </row>
    <row r="956" spans="1:26" ht="16">
      <c r="A956" s="1241"/>
      <c r="B956" s="963"/>
      <c r="C956" s="963"/>
      <c r="D956" s="780"/>
      <c r="E956" s="780"/>
      <c r="F956" s="963"/>
      <c r="G956" s="960"/>
      <c r="H956" s="893"/>
      <c r="I956" s="893"/>
      <c r="J956" s="893"/>
      <c r="K956" s="960"/>
      <c r="L956" s="960"/>
      <c r="M956" s="960"/>
      <c r="N956" s="963"/>
      <c r="O956" s="963"/>
      <c r="P956" s="963"/>
      <c r="Q956" s="963"/>
      <c r="R956" s="963"/>
      <c r="S956" s="963"/>
      <c r="T956" s="963"/>
      <c r="U956" s="963"/>
      <c r="V956" s="963"/>
      <c r="W956" s="963"/>
      <c r="X956" s="963"/>
      <c r="Y956" s="963"/>
      <c r="Z956" s="963"/>
    </row>
    <row r="957" spans="1:26" ht="16">
      <c r="A957" s="1241"/>
      <c r="B957" s="963"/>
      <c r="C957" s="963"/>
      <c r="D957" s="780"/>
      <c r="E957" s="780"/>
      <c r="F957" s="963"/>
      <c r="G957" s="960"/>
      <c r="H957" s="893"/>
      <c r="I957" s="893"/>
      <c r="J957" s="893"/>
      <c r="K957" s="960"/>
      <c r="L957" s="960"/>
      <c r="M957" s="960"/>
      <c r="N957" s="963"/>
      <c r="O957" s="963"/>
      <c r="P957" s="963"/>
      <c r="Q957" s="963"/>
      <c r="R957" s="963"/>
      <c r="S957" s="963"/>
      <c r="T957" s="963"/>
      <c r="U957" s="963"/>
      <c r="V957" s="963"/>
      <c r="W957" s="963"/>
      <c r="X957" s="963"/>
      <c r="Y957" s="963"/>
      <c r="Z957" s="963"/>
    </row>
    <row r="958" spans="1:26" ht="16">
      <c r="A958" s="1241"/>
      <c r="B958" s="963"/>
      <c r="C958" s="963"/>
      <c r="D958" s="780"/>
      <c r="E958" s="780"/>
      <c r="F958" s="963"/>
      <c r="G958" s="960"/>
      <c r="H958" s="893"/>
      <c r="I958" s="893"/>
      <c r="J958" s="893"/>
      <c r="K958" s="960"/>
      <c r="L958" s="960"/>
      <c r="M958" s="960"/>
      <c r="N958" s="963"/>
      <c r="O958" s="963"/>
      <c r="P958" s="963"/>
      <c r="Q958" s="963"/>
      <c r="R958" s="963"/>
      <c r="S958" s="963"/>
      <c r="T958" s="963"/>
      <c r="U958" s="963"/>
      <c r="V958" s="963"/>
      <c r="W958" s="963"/>
      <c r="X958" s="963"/>
      <c r="Y958" s="963"/>
      <c r="Z958" s="963"/>
    </row>
    <row r="959" spans="1:26" ht="16">
      <c r="A959" s="1241"/>
      <c r="B959" s="963"/>
      <c r="C959" s="963"/>
      <c r="D959" s="780"/>
      <c r="E959" s="780"/>
      <c r="F959" s="963"/>
      <c r="G959" s="960"/>
      <c r="H959" s="893"/>
      <c r="I959" s="893"/>
      <c r="J959" s="893"/>
      <c r="K959" s="960"/>
      <c r="L959" s="960"/>
      <c r="M959" s="960"/>
      <c r="N959" s="963"/>
      <c r="O959" s="963"/>
      <c r="P959" s="963"/>
      <c r="Q959" s="963"/>
      <c r="R959" s="963"/>
      <c r="S959" s="963"/>
      <c r="T959" s="963"/>
      <c r="U959" s="963"/>
      <c r="V959" s="963"/>
      <c r="W959" s="963"/>
      <c r="X959" s="963"/>
      <c r="Y959" s="963"/>
      <c r="Z959" s="963"/>
    </row>
    <row r="960" spans="1:26" ht="16">
      <c r="A960" s="1241"/>
      <c r="B960" s="963"/>
      <c r="C960" s="963"/>
      <c r="D960" s="780"/>
      <c r="E960" s="780"/>
      <c r="F960" s="963"/>
      <c r="G960" s="960"/>
      <c r="H960" s="893"/>
      <c r="I960" s="893"/>
      <c r="J960" s="893"/>
      <c r="K960" s="960"/>
      <c r="L960" s="960"/>
      <c r="M960" s="960"/>
      <c r="N960" s="963"/>
      <c r="O960" s="963"/>
      <c r="P960" s="963"/>
      <c r="Q960" s="963"/>
      <c r="R960" s="963"/>
      <c r="S960" s="963"/>
      <c r="T960" s="963"/>
      <c r="U960" s="963"/>
      <c r="V960" s="963"/>
      <c r="W960" s="963"/>
      <c r="X960" s="963"/>
      <c r="Y960" s="963"/>
      <c r="Z960" s="963"/>
    </row>
    <row r="961" spans="1:26" ht="16">
      <c r="A961" s="1241"/>
      <c r="B961" s="963"/>
      <c r="C961" s="963"/>
      <c r="D961" s="780"/>
      <c r="E961" s="780"/>
      <c r="F961" s="963"/>
      <c r="G961" s="960"/>
      <c r="H961" s="893"/>
      <c r="I961" s="893"/>
      <c r="J961" s="893"/>
      <c r="K961" s="960"/>
      <c r="L961" s="960"/>
      <c r="M961" s="960"/>
      <c r="N961" s="963"/>
      <c r="O961" s="963"/>
      <c r="P961" s="963"/>
      <c r="Q961" s="963"/>
      <c r="R961" s="963"/>
      <c r="S961" s="963"/>
      <c r="T961" s="963"/>
      <c r="U961" s="963"/>
      <c r="V961" s="963"/>
      <c r="W961" s="963"/>
      <c r="X961" s="963"/>
      <c r="Y961" s="963"/>
      <c r="Z961" s="963"/>
    </row>
    <row r="962" spans="1:26" ht="16">
      <c r="A962" s="1241"/>
      <c r="B962" s="963"/>
      <c r="C962" s="963"/>
      <c r="D962" s="780"/>
      <c r="E962" s="780"/>
      <c r="F962" s="963"/>
      <c r="G962" s="960"/>
      <c r="H962" s="893"/>
      <c r="I962" s="893"/>
      <c r="J962" s="893"/>
      <c r="K962" s="960"/>
      <c r="L962" s="960"/>
      <c r="M962" s="960"/>
      <c r="N962" s="963"/>
      <c r="O962" s="963"/>
      <c r="P962" s="963"/>
      <c r="Q962" s="963"/>
      <c r="R962" s="963"/>
      <c r="S962" s="963"/>
      <c r="T962" s="963"/>
      <c r="U962" s="963"/>
      <c r="V962" s="963"/>
      <c r="W962" s="963"/>
      <c r="X962" s="963"/>
      <c r="Y962" s="963"/>
      <c r="Z962" s="963"/>
    </row>
    <row r="963" spans="1:26" ht="16">
      <c r="A963" s="1241"/>
      <c r="B963" s="963"/>
      <c r="C963" s="963"/>
      <c r="D963" s="780"/>
      <c r="E963" s="780"/>
      <c r="F963" s="963"/>
      <c r="G963" s="960"/>
      <c r="H963" s="893"/>
      <c r="I963" s="893"/>
      <c r="J963" s="893"/>
      <c r="K963" s="960"/>
      <c r="L963" s="960"/>
      <c r="M963" s="960"/>
      <c r="N963" s="963"/>
      <c r="O963" s="963"/>
      <c r="P963" s="963"/>
      <c r="Q963" s="963"/>
      <c r="R963" s="963"/>
      <c r="S963" s="963"/>
      <c r="T963" s="963"/>
      <c r="U963" s="963"/>
      <c r="V963" s="963"/>
      <c r="W963" s="963"/>
      <c r="X963" s="963"/>
      <c r="Y963" s="963"/>
      <c r="Z963" s="963"/>
    </row>
    <row r="964" spans="1:26" ht="16">
      <c r="A964" s="1241"/>
      <c r="B964" s="963"/>
      <c r="C964" s="963"/>
      <c r="D964" s="780"/>
      <c r="E964" s="780"/>
      <c r="F964" s="963"/>
      <c r="G964" s="960"/>
      <c r="H964" s="893"/>
      <c r="I964" s="893"/>
      <c r="J964" s="893"/>
      <c r="K964" s="960"/>
      <c r="L964" s="960"/>
      <c r="M964" s="960"/>
      <c r="N964" s="963"/>
      <c r="O964" s="963"/>
      <c r="P964" s="963"/>
      <c r="Q964" s="963"/>
      <c r="R964" s="963"/>
      <c r="S964" s="963"/>
      <c r="T964" s="963"/>
      <c r="U964" s="963"/>
      <c r="V964" s="963"/>
      <c r="W964" s="963"/>
      <c r="X964" s="963"/>
      <c r="Y964" s="963"/>
      <c r="Z964" s="963"/>
    </row>
    <row r="965" spans="1:26" ht="16">
      <c r="A965" s="1241"/>
      <c r="B965" s="963"/>
      <c r="C965" s="963"/>
      <c r="D965" s="780"/>
      <c r="E965" s="780"/>
      <c r="F965" s="963"/>
      <c r="G965" s="960"/>
      <c r="H965" s="893"/>
      <c r="I965" s="893"/>
      <c r="J965" s="893"/>
      <c r="K965" s="960"/>
      <c r="L965" s="960"/>
      <c r="M965" s="960"/>
      <c r="N965" s="963"/>
      <c r="O965" s="963"/>
      <c r="P965" s="963"/>
      <c r="Q965" s="963"/>
      <c r="R965" s="963"/>
      <c r="S965" s="963"/>
      <c r="T965" s="963"/>
      <c r="U965" s="963"/>
      <c r="V965" s="963"/>
      <c r="W965" s="963"/>
      <c r="X965" s="963"/>
      <c r="Y965" s="963"/>
      <c r="Z965" s="963"/>
    </row>
    <row r="966" spans="1:26" ht="16">
      <c r="A966" s="1241"/>
      <c r="B966" s="963"/>
      <c r="C966" s="963"/>
      <c r="D966" s="780"/>
      <c r="E966" s="780"/>
      <c r="F966" s="963"/>
      <c r="G966" s="960"/>
      <c r="H966" s="893"/>
      <c r="I966" s="893"/>
      <c r="J966" s="893"/>
      <c r="K966" s="960"/>
      <c r="L966" s="960"/>
      <c r="M966" s="960"/>
      <c r="N966" s="963"/>
      <c r="O966" s="963"/>
      <c r="P966" s="963"/>
      <c r="Q966" s="963"/>
      <c r="R966" s="963"/>
      <c r="S966" s="963"/>
      <c r="T966" s="963"/>
      <c r="U966" s="963"/>
      <c r="V966" s="963"/>
      <c r="W966" s="963"/>
      <c r="X966" s="963"/>
      <c r="Y966" s="963"/>
      <c r="Z966" s="963"/>
    </row>
    <row r="967" spans="1:26" ht="16">
      <c r="A967" s="1241"/>
      <c r="B967" s="963"/>
      <c r="C967" s="963"/>
      <c r="D967" s="780"/>
      <c r="E967" s="780"/>
      <c r="F967" s="963"/>
      <c r="G967" s="960"/>
      <c r="H967" s="893"/>
      <c r="I967" s="893"/>
      <c r="J967" s="893"/>
      <c r="K967" s="960"/>
      <c r="L967" s="960"/>
      <c r="M967" s="960"/>
      <c r="N967" s="963"/>
      <c r="O967" s="963"/>
      <c r="P967" s="963"/>
      <c r="Q967" s="963"/>
      <c r="R967" s="963"/>
      <c r="S967" s="963"/>
      <c r="T967" s="963"/>
      <c r="U967" s="963"/>
      <c r="V967" s="963"/>
      <c r="W967" s="963"/>
      <c r="X967" s="963"/>
      <c r="Y967" s="963"/>
      <c r="Z967" s="963"/>
    </row>
    <row r="968" spans="1:26" ht="16">
      <c r="A968" s="1241"/>
      <c r="B968" s="963"/>
      <c r="C968" s="963"/>
      <c r="D968" s="780"/>
      <c r="E968" s="780"/>
      <c r="F968" s="963"/>
      <c r="G968" s="960"/>
      <c r="H968" s="893"/>
      <c r="I968" s="893"/>
      <c r="J968" s="893"/>
      <c r="K968" s="960"/>
      <c r="L968" s="960"/>
      <c r="M968" s="960"/>
      <c r="N968" s="963"/>
      <c r="O968" s="963"/>
      <c r="P968" s="963"/>
      <c r="Q968" s="963"/>
      <c r="R968" s="963"/>
      <c r="S968" s="963"/>
      <c r="T968" s="963"/>
      <c r="U968" s="963"/>
      <c r="V968" s="963"/>
      <c r="W968" s="963"/>
      <c r="X968" s="963"/>
      <c r="Y968" s="963"/>
      <c r="Z968" s="963"/>
    </row>
    <row r="969" spans="1:26" ht="16">
      <c r="A969" s="1241"/>
      <c r="B969" s="963"/>
      <c r="C969" s="963"/>
      <c r="D969" s="780"/>
      <c r="E969" s="780"/>
      <c r="F969" s="963"/>
      <c r="G969" s="960"/>
      <c r="H969" s="893"/>
      <c r="I969" s="893"/>
      <c r="J969" s="893"/>
      <c r="K969" s="960"/>
      <c r="L969" s="960"/>
      <c r="M969" s="960"/>
      <c r="N969" s="963"/>
      <c r="O969" s="963"/>
      <c r="P969" s="963"/>
      <c r="Q969" s="963"/>
      <c r="R969" s="963"/>
      <c r="S969" s="963"/>
      <c r="T969" s="963"/>
      <c r="U969" s="963"/>
      <c r="V969" s="963"/>
      <c r="W969" s="963"/>
      <c r="X969" s="963"/>
      <c r="Y969" s="963"/>
      <c r="Z969" s="963"/>
    </row>
    <row r="970" spans="1:26" ht="16">
      <c r="A970" s="1241"/>
      <c r="B970" s="963"/>
      <c r="C970" s="963"/>
      <c r="D970" s="780"/>
      <c r="E970" s="780"/>
      <c r="F970" s="963"/>
      <c r="G970" s="960"/>
      <c r="H970" s="893"/>
      <c r="I970" s="893"/>
      <c r="J970" s="893"/>
      <c r="K970" s="960"/>
      <c r="L970" s="960"/>
      <c r="M970" s="960"/>
      <c r="N970" s="963"/>
      <c r="O970" s="963"/>
      <c r="P970" s="963"/>
      <c r="Q970" s="963"/>
      <c r="R970" s="963"/>
      <c r="S970" s="963"/>
      <c r="T970" s="963"/>
      <c r="U970" s="963"/>
      <c r="V970" s="963"/>
      <c r="W970" s="963"/>
      <c r="X970" s="963"/>
      <c r="Y970" s="963"/>
      <c r="Z970" s="963"/>
    </row>
    <row r="971" spans="1:26" ht="16">
      <c r="A971" s="1241"/>
      <c r="B971" s="963"/>
      <c r="C971" s="963"/>
      <c r="D971" s="780"/>
      <c r="E971" s="780"/>
      <c r="F971" s="963"/>
      <c r="G971" s="960"/>
      <c r="H971" s="893"/>
      <c r="I971" s="893"/>
      <c r="J971" s="893"/>
      <c r="K971" s="960"/>
      <c r="L971" s="960"/>
      <c r="M971" s="960"/>
      <c r="N971" s="963"/>
      <c r="O971" s="963"/>
      <c r="P971" s="963"/>
      <c r="Q971" s="963"/>
      <c r="R971" s="963"/>
      <c r="S971" s="963"/>
      <c r="T971" s="963"/>
      <c r="U971" s="963"/>
      <c r="V971" s="963"/>
      <c r="W971" s="963"/>
      <c r="X971" s="963"/>
      <c r="Y971" s="963"/>
      <c r="Z971" s="963"/>
    </row>
    <row r="972" spans="1:26" ht="16">
      <c r="A972" s="1241"/>
      <c r="B972" s="963"/>
      <c r="C972" s="963"/>
      <c r="D972" s="780"/>
      <c r="E972" s="780"/>
      <c r="F972" s="963"/>
      <c r="G972" s="960"/>
      <c r="H972" s="893"/>
      <c r="I972" s="893"/>
      <c r="J972" s="893"/>
      <c r="K972" s="960"/>
      <c r="L972" s="960"/>
      <c r="M972" s="960"/>
      <c r="N972" s="963"/>
      <c r="O972" s="963"/>
      <c r="P972" s="963"/>
      <c r="Q972" s="963"/>
      <c r="R972" s="963"/>
      <c r="S972" s="963"/>
      <c r="T972" s="963"/>
      <c r="U972" s="963"/>
      <c r="V972" s="963"/>
      <c r="W972" s="963"/>
      <c r="X972" s="963"/>
      <c r="Y972" s="963"/>
      <c r="Z972" s="963"/>
    </row>
    <row r="973" spans="1:26" ht="16">
      <c r="A973" s="1241"/>
      <c r="B973" s="963"/>
      <c r="C973" s="963"/>
      <c r="D973" s="780"/>
      <c r="E973" s="780"/>
      <c r="F973" s="963"/>
      <c r="G973" s="960"/>
      <c r="H973" s="893"/>
      <c r="I973" s="893"/>
      <c r="J973" s="893"/>
      <c r="K973" s="960"/>
      <c r="L973" s="960"/>
      <c r="M973" s="960"/>
      <c r="N973" s="963"/>
      <c r="O973" s="963"/>
      <c r="P973" s="963"/>
      <c r="Q973" s="963"/>
      <c r="R973" s="963"/>
      <c r="S973" s="963"/>
      <c r="T973" s="963"/>
      <c r="U973" s="963"/>
      <c r="V973" s="963"/>
      <c r="W973" s="963"/>
      <c r="X973" s="963"/>
      <c r="Y973" s="963"/>
      <c r="Z973" s="963"/>
    </row>
    <row r="974" spans="1:26" ht="16">
      <c r="A974" s="1241"/>
      <c r="B974" s="963"/>
      <c r="C974" s="963"/>
      <c r="D974" s="780"/>
      <c r="E974" s="780"/>
      <c r="F974" s="963"/>
      <c r="G974" s="960"/>
      <c r="H974" s="893"/>
      <c r="I974" s="893"/>
      <c r="J974" s="893"/>
      <c r="K974" s="960"/>
      <c r="L974" s="960"/>
      <c r="M974" s="960"/>
      <c r="N974" s="963"/>
      <c r="O974" s="963"/>
      <c r="P974" s="963"/>
      <c r="Q974" s="963"/>
      <c r="R974" s="963"/>
      <c r="S974" s="963"/>
      <c r="T974" s="963"/>
      <c r="U974" s="963"/>
      <c r="V974" s="963"/>
      <c r="W974" s="963"/>
      <c r="X974" s="963"/>
      <c r="Y974" s="963"/>
      <c r="Z974" s="963"/>
    </row>
    <row r="975" spans="1:26" ht="16">
      <c r="A975" s="1241"/>
      <c r="B975" s="963"/>
      <c r="C975" s="963"/>
      <c r="D975" s="780"/>
      <c r="E975" s="780"/>
      <c r="F975" s="963"/>
      <c r="G975" s="960"/>
      <c r="H975" s="893"/>
      <c r="I975" s="893"/>
      <c r="J975" s="893"/>
      <c r="K975" s="960"/>
      <c r="L975" s="960"/>
      <c r="M975" s="960"/>
      <c r="N975" s="963"/>
      <c r="O975" s="963"/>
      <c r="P975" s="963"/>
      <c r="Q975" s="963"/>
      <c r="R975" s="963"/>
      <c r="S975" s="963"/>
      <c r="T975" s="963"/>
      <c r="U975" s="963"/>
      <c r="V975" s="963"/>
      <c r="W975" s="963"/>
      <c r="X975" s="963"/>
      <c r="Y975" s="963"/>
      <c r="Z975" s="963"/>
    </row>
    <row r="976" spans="1:26" ht="16">
      <c r="A976" s="1241"/>
      <c r="B976" s="963"/>
      <c r="C976" s="963"/>
      <c r="D976" s="780"/>
      <c r="E976" s="780"/>
      <c r="F976" s="963"/>
      <c r="G976" s="960"/>
      <c r="H976" s="893"/>
      <c r="I976" s="893"/>
      <c r="J976" s="893"/>
      <c r="K976" s="960"/>
      <c r="L976" s="960"/>
      <c r="M976" s="960"/>
      <c r="N976" s="963"/>
      <c r="O976" s="963"/>
      <c r="P976" s="963"/>
      <c r="Q976" s="963"/>
      <c r="R976" s="963"/>
      <c r="S976" s="963"/>
      <c r="T976" s="963"/>
      <c r="U976" s="963"/>
      <c r="V976" s="963"/>
      <c r="W976" s="963"/>
      <c r="X976" s="963"/>
      <c r="Y976" s="963"/>
      <c r="Z976" s="963"/>
    </row>
    <row r="977" spans="1:26" ht="16">
      <c r="A977" s="1241"/>
      <c r="B977" s="963"/>
      <c r="C977" s="963"/>
      <c r="D977" s="780"/>
      <c r="E977" s="780"/>
      <c r="F977" s="963"/>
      <c r="G977" s="960"/>
      <c r="H977" s="893"/>
      <c r="I977" s="893"/>
      <c r="J977" s="893"/>
      <c r="K977" s="960"/>
      <c r="L977" s="960"/>
      <c r="M977" s="960"/>
      <c r="N977" s="963"/>
      <c r="O977" s="963"/>
      <c r="P977" s="963"/>
      <c r="Q977" s="963"/>
      <c r="R977" s="963"/>
      <c r="S977" s="963"/>
      <c r="T977" s="963"/>
      <c r="U977" s="963"/>
      <c r="V977" s="963"/>
      <c r="W977" s="963"/>
      <c r="X977" s="963"/>
      <c r="Y977" s="963"/>
      <c r="Z977" s="963"/>
    </row>
    <row r="978" spans="1:26" ht="16">
      <c r="A978" s="1241"/>
      <c r="B978" s="963"/>
      <c r="C978" s="963"/>
      <c r="D978" s="780"/>
      <c r="E978" s="780"/>
      <c r="F978" s="963"/>
      <c r="G978" s="960"/>
      <c r="H978" s="893"/>
      <c r="I978" s="893"/>
      <c r="J978" s="893"/>
      <c r="K978" s="960"/>
      <c r="L978" s="960"/>
      <c r="M978" s="960"/>
      <c r="N978" s="963"/>
      <c r="O978" s="963"/>
      <c r="P978" s="963"/>
      <c r="Q978" s="963"/>
      <c r="R978" s="963"/>
      <c r="S978" s="963"/>
      <c r="T978" s="963"/>
      <c r="U978" s="963"/>
      <c r="V978" s="963"/>
      <c r="W978" s="963"/>
      <c r="X978" s="963"/>
      <c r="Y978" s="963"/>
      <c r="Z978" s="963"/>
    </row>
    <row r="979" spans="1:26" ht="16">
      <c r="A979" s="1241"/>
      <c r="B979" s="963"/>
      <c r="C979" s="963"/>
      <c r="D979" s="780"/>
      <c r="E979" s="780"/>
      <c r="F979" s="963"/>
      <c r="G979" s="960"/>
      <c r="H979" s="893"/>
      <c r="I979" s="893"/>
      <c r="J979" s="893"/>
      <c r="K979" s="960"/>
      <c r="L979" s="960"/>
      <c r="M979" s="960"/>
      <c r="N979" s="963"/>
      <c r="O979" s="963"/>
      <c r="P979" s="963"/>
      <c r="Q979" s="963"/>
      <c r="R979" s="963"/>
      <c r="S979" s="963"/>
      <c r="T979" s="963"/>
      <c r="U979" s="963"/>
      <c r="V979" s="963"/>
      <c r="W979" s="963"/>
      <c r="X979" s="963"/>
      <c r="Y979" s="963"/>
      <c r="Z979" s="963"/>
    </row>
    <row r="980" spans="1:26" ht="16">
      <c r="A980" s="1241"/>
      <c r="B980" s="963"/>
      <c r="C980" s="963"/>
      <c r="D980" s="780"/>
      <c r="E980" s="780"/>
      <c r="F980" s="963"/>
      <c r="G980" s="960"/>
      <c r="H980" s="893"/>
      <c r="I980" s="893"/>
      <c r="J980" s="893"/>
      <c r="K980" s="960"/>
      <c r="L980" s="960"/>
      <c r="M980" s="960"/>
      <c r="N980" s="963"/>
      <c r="O980" s="963"/>
      <c r="P980" s="963"/>
      <c r="Q980" s="963"/>
      <c r="R980" s="963"/>
      <c r="S980" s="963"/>
      <c r="T980" s="963"/>
      <c r="U980" s="963"/>
      <c r="V980" s="963"/>
      <c r="W980" s="963"/>
      <c r="X980" s="963"/>
      <c r="Y980" s="963"/>
      <c r="Z980" s="963"/>
    </row>
    <row r="981" spans="1:26" ht="16">
      <c r="A981" s="1241"/>
      <c r="B981" s="963"/>
      <c r="C981" s="963"/>
      <c r="D981" s="780"/>
      <c r="E981" s="780"/>
      <c r="F981" s="963"/>
      <c r="G981" s="960"/>
      <c r="H981" s="893"/>
      <c r="I981" s="893"/>
      <c r="J981" s="893"/>
      <c r="K981" s="960"/>
      <c r="L981" s="960"/>
      <c r="M981" s="960"/>
      <c r="N981" s="963"/>
      <c r="O981" s="963"/>
      <c r="P981" s="963"/>
      <c r="Q981" s="963"/>
      <c r="R981" s="963"/>
      <c r="S981" s="963"/>
      <c r="T981" s="963"/>
      <c r="U981" s="963"/>
      <c r="V981" s="963"/>
      <c r="W981" s="963"/>
      <c r="X981" s="963"/>
      <c r="Y981" s="963"/>
      <c r="Z981" s="963"/>
    </row>
    <row r="982" spans="1:26" ht="16">
      <c r="A982" s="1241"/>
      <c r="B982" s="963"/>
      <c r="C982" s="963"/>
      <c r="D982" s="780"/>
      <c r="E982" s="780"/>
      <c r="F982" s="963"/>
      <c r="G982" s="960"/>
      <c r="H982" s="893"/>
      <c r="I982" s="893"/>
      <c r="J982" s="893"/>
      <c r="K982" s="960"/>
      <c r="L982" s="960"/>
      <c r="M982" s="960"/>
      <c r="N982" s="963"/>
      <c r="O982" s="963"/>
      <c r="P982" s="963"/>
      <c r="Q982" s="963"/>
      <c r="R982" s="963"/>
      <c r="S982" s="963"/>
      <c r="T982" s="963"/>
      <c r="U982" s="963"/>
      <c r="V982" s="963"/>
      <c r="W982" s="963"/>
      <c r="X982" s="963"/>
      <c r="Y982" s="963"/>
      <c r="Z982" s="963"/>
    </row>
    <row r="983" spans="1:26" ht="16">
      <c r="A983" s="1241"/>
      <c r="B983" s="963"/>
      <c r="C983" s="963"/>
      <c r="D983" s="780"/>
      <c r="E983" s="780"/>
      <c r="F983" s="963"/>
      <c r="G983" s="960"/>
      <c r="H983" s="893"/>
      <c r="I983" s="893"/>
      <c r="J983" s="893"/>
      <c r="K983" s="960"/>
      <c r="L983" s="960"/>
      <c r="M983" s="960"/>
      <c r="N983" s="963"/>
      <c r="O983" s="963"/>
      <c r="P983" s="963"/>
      <c r="Q983" s="963"/>
      <c r="R983" s="963"/>
      <c r="S983" s="963"/>
      <c r="T983" s="963"/>
      <c r="U983" s="963"/>
      <c r="V983" s="963"/>
      <c r="W983" s="963"/>
      <c r="X983" s="963"/>
      <c r="Y983" s="963"/>
      <c r="Z983" s="963"/>
    </row>
    <row r="984" spans="1:26" ht="16">
      <c r="A984" s="1241"/>
      <c r="B984" s="963"/>
      <c r="C984" s="963"/>
      <c r="D984" s="780"/>
      <c r="E984" s="780"/>
      <c r="F984" s="963"/>
      <c r="G984" s="960"/>
      <c r="H984" s="893"/>
      <c r="I984" s="893"/>
      <c r="J984" s="893"/>
      <c r="K984" s="960"/>
      <c r="L984" s="960"/>
      <c r="M984" s="960"/>
      <c r="N984" s="963"/>
      <c r="O984" s="963"/>
      <c r="P984" s="963"/>
      <c r="Q984" s="963"/>
      <c r="R984" s="963"/>
      <c r="S984" s="963"/>
      <c r="T984" s="963"/>
      <c r="U984" s="963"/>
      <c r="V984" s="963"/>
      <c r="W984" s="963"/>
      <c r="X984" s="963"/>
      <c r="Y984" s="963"/>
      <c r="Z984" s="963"/>
    </row>
    <row r="985" spans="1:26" ht="16">
      <c r="A985" s="1241"/>
      <c r="B985" s="963"/>
      <c r="C985" s="963"/>
      <c r="D985" s="780"/>
      <c r="E985" s="780"/>
      <c r="F985" s="963"/>
      <c r="G985" s="960"/>
      <c r="H985" s="893"/>
      <c r="I985" s="893"/>
      <c r="J985" s="893"/>
      <c r="K985" s="960"/>
      <c r="L985" s="960"/>
      <c r="M985" s="960"/>
      <c r="N985" s="963"/>
      <c r="O985" s="963"/>
      <c r="P985" s="963"/>
      <c r="Q985" s="963"/>
      <c r="R985" s="963"/>
      <c r="S985" s="963"/>
      <c r="T985" s="963"/>
      <c r="U985" s="963"/>
      <c r="V985" s="963"/>
      <c r="W985" s="963"/>
      <c r="X985" s="963"/>
      <c r="Y985" s="963"/>
      <c r="Z985" s="963"/>
    </row>
    <row r="986" spans="1:26" ht="16">
      <c r="A986" s="1241"/>
      <c r="B986" s="963"/>
      <c r="C986" s="963"/>
      <c r="D986" s="780"/>
      <c r="E986" s="780"/>
      <c r="F986" s="963"/>
      <c r="G986" s="960"/>
      <c r="H986" s="893"/>
      <c r="I986" s="893"/>
      <c r="J986" s="893"/>
      <c r="K986" s="960"/>
      <c r="L986" s="960"/>
      <c r="M986" s="960"/>
      <c r="N986" s="963"/>
      <c r="O986" s="963"/>
      <c r="P986" s="963"/>
      <c r="Q986" s="963"/>
      <c r="R986" s="963"/>
      <c r="S986" s="963"/>
      <c r="T986" s="963"/>
      <c r="U986" s="963"/>
      <c r="V986" s="963"/>
      <c r="W986" s="963"/>
      <c r="X986" s="963"/>
      <c r="Y986" s="963"/>
      <c r="Z986" s="963"/>
    </row>
    <row r="987" spans="1:26" ht="16">
      <c r="A987" s="1241"/>
      <c r="B987" s="963"/>
      <c r="C987" s="963"/>
      <c r="D987" s="780"/>
      <c r="E987" s="780"/>
      <c r="F987" s="963"/>
      <c r="G987" s="960"/>
      <c r="H987" s="893"/>
      <c r="I987" s="893"/>
      <c r="J987" s="893"/>
      <c r="K987" s="960"/>
      <c r="L987" s="960"/>
      <c r="M987" s="960"/>
      <c r="N987" s="963"/>
      <c r="O987" s="963"/>
      <c r="P987" s="963"/>
      <c r="Q987" s="963"/>
      <c r="R987" s="963"/>
      <c r="S987" s="963"/>
      <c r="T987" s="963"/>
      <c r="U987" s="963"/>
      <c r="V987" s="963"/>
      <c r="W987" s="963"/>
      <c r="X987" s="963"/>
      <c r="Y987" s="963"/>
      <c r="Z987" s="963"/>
    </row>
    <row r="988" spans="1:26" ht="16">
      <c r="A988" s="1241"/>
      <c r="B988" s="963"/>
      <c r="C988" s="963"/>
      <c r="D988" s="780"/>
      <c r="E988" s="780"/>
      <c r="F988" s="963"/>
      <c r="G988" s="960"/>
      <c r="H988" s="893"/>
      <c r="I988" s="893"/>
      <c r="J988" s="893"/>
      <c r="K988" s="960"/>
      <c r="L988" s="960"/>
      <c r="M988" s="960"/>
      <c r="N988" s="963"/>
      <c r="O988" s="963"/>
      <c r="P988" s="963"/>
      <c r="Q988" s="963"/>
      <c r="R988" s="963"/>
      <c r="S988" s="963"/>
      <c r="T988" s="963"/>
      <c r="U988" s="963"/>
      <c r="V988" s="963"/>
      <c r="W988" s="963"/>
      <c r="X988" s="963"/>
      <c r="Y988" s="963"/>
      <c r="Z988" s="963"/>
    </row>
    <row r="989" spans="1:26" ht="16">
      <c r="A989" s="1241"/>
      <c r="B989" s="963"/>
      <c r="C989" s="963"/>
      <c r="D989" s="780"/>
      <c r="E989" s="780"/>
      <c r="F989" s="963"/>
      <c r="G989" s="960"/>
      <c r="H989" s="893"/>
      <c r="I989" s="893"/>
      <c r="J989" s="893"/>
      <c r="K989" s="960"/>
      <c r="L989" s="960"/>
      <c r="M989" s="960"/>
      <c r="N989" s="963"/>
      <c r="O989" s="963"/>
      <c r="P989" s="963"/>
      <c r="Q989" s="963"/>
      <c r="R989" s="963"/>
      <c r="S989" s="963"/>
      <c r="T989" s="963"/>
      <c r="U989" s="963"/>
      <c r="V989" s="963"/>
      <c r="W989" s="963"/>
      <c r="X989" s="963"/>
      <c r="Y989" s="963"/>
      <c r="Z989" s="963"/>
    </row>
    <row r="990" spans="1:26" ht="16">
      <c r="A990" s="1241"/>
      <c r="B990" s="963"/>
      <c r="C990" s="963"/>
      <c r="D990" s="780"/>
      <c r="E990" s="780"/>
      <c r="F990" s="963"/>
      <c r="G990" s="960"/>
      <c r="H990" s="893"/>
      <c r="I990" s="893"/>
      <c r="J990" s="893"/>
      <c r="K990" s="960"/>
      <c r="L990" s="960"/>
      <c r="M990" s="960"/>
      <c r="N990" s="963"/>
      <c r="O990" s="963"/>
      <c r="P990" s="963"/>
      <c r="Q990" s="963"/>
      <c r="R990" s="963"/>
      <c r="S990" s="963"/>
      <c r="T990" s="963"/>
      <c r="U990" s="963"/>
      <c r="V990" s="963"/>
      <c r="W990" s="963"/>
      <c r="X990" s="963"/>
      <c r="Y990" s="963"/>
      <c r="Z990" s="963"/>
    </row>
    <row r="991" spans="1:26" ht="16">
      <c r="A991" s="1241"/>
      <c r="B991" s="963"/>
      <c r="C991" s="963"/>
      <c r="D991" s="780"/>
      <c r="E991" s="780"/>
      <c r="F991" s="963"/>
      <c r="G991" s="960"/>
      <c r="H991" s="893"/>
      <c r="I991" s="893"/>
      <c r="J991" s="893"/>
      <c r="K991" s="960"/>
      <c r="L991" s="960"/>
      <c r="M991" s="960"/>
      <c r="N991" s="963"/>
      <c r="O991" s="963"/>
      <c r="P991" s="963"/>
      <c r="Q991" s="963"/>
      <c r="R991" s="963"/>
      <c r="S991" s="963"/>
      <c r="T991" s="963"/>
      <c r="U991" s="963"/>
      <c r="V991" s="963"/>
      <c r="W991" s="963"/>
      <c r="X991" s="963"/>
      <c r="Y991" s="963"/>
      <c r="Z991" s="963"/>
    </row>
    <row r="992" spans="1:26" ht="16">
      <c r="A992" s="1241"/>
      <c r="B992" s="963"/>
      <c r="C992" s="963"/>
      <c r="D992" s="780"/>
      <c r="E992" s="780"/>
      <c r="F992" s="963"/>
      <c r="G992" s="960"/>
      <c r="H992" s="893"/>
      <c r="I992" s="893"/>
      <c r="J992" s="893"/>
      <c r="K992" s="960"/>
      <c r="L992" s="960"/>
      <c r="M992" s="960"/>
      <c r="N992" s="963"/>
      <c r="O992" s="963"/>
      <c r="P992" s="963"/>
      <c r="Q992" s="963"/>
      <c r="R992" s="963"/>
      <c r="S992" s="963"/>
      <c r="T992" s="963"/>
      <c r="U992" s="963"/>
      <c r="V992" s="963"/>
      <c r="W992" s="963"/>
      <c r="X992" s="963"/>
      <c r="Y992" s="963"/>
      <c r="Z992" s="963"/>
    </row>
    <row r="993" spans="1:26" ht="16">
      <c r="A993" s="1241"/>
      <c r="B993" s="963"/>
      <c r="C993" s="963"/>
      <c r="D993" s="780"/>
      <c r="E993" s="780"/>
      <c r="F993" s="963"/>
      <c r="G993" s="960"/>
      <c r="H993" s="893"/>
      <c r="I993" s="893"/>
      <c r="J993" s="893"/>
      <c r="K993" s="960"/>
      <c r="L993" s="960"/>
      <c r="M993" s="960"/>
      <c r="N993" s="963"/>
      <c r="O993" s="963"/>
      <c r="P993" s="963"/>
      <c r="Q993" s="963"/>
      <c r="R993" s="963"/>
      <c r="S993" s="963"/>
      <c r="T993" s="963"/>
      <c r="U993" s="963"/>
      <c r="V993" s="963"/>
      <c r="W993" s="963"/>
      <c r="X993" s="963"/>
      <c r="Y993" s="963"/>
      <c r="Z993" s="963"/>
    </row>
    <row r="994" spans="1:26" ht="16">
      <c r="A994" s="1241"/>
      <c r="B994" s="963"/>
      <c r="C994" s="963"/>
      <c r="D994" s="780"/>
      <c r="E994" s="780"/>
      <c r="F994" s="963"/>
      <c r="G994" s="960"/>
      <c r="H994" s="893"/>
      <c r="I994" s="893"/>
      <c r="J994" s="893"/>
      <c r="K994" s="960"/>
      <c r="L994" s="960"/>
      <c r="M994" s="960"/>
      <c r="N994" s="963"/>
      <c r="O994" s="963"/>
      <c r="P994" s="963"/>
      <c r="Q994" s="963"/>
      <c r="R994" s="963"/>
      <c r="S994" s="963"/>
      <c r="T994" s="963"/>
      <c r="U994" s="963"/>
      <c r="V994" s="963"/>
      <c r="W994" s="963"/>
      <c r="X994" s="963"/>
      <c r="Y994" s="963"/>
      <c r="Z994" s="963"/>
    </row>
    <row r="995" spans="1:26" ht="16">
      <c r="A995" s="1241"/>
      <c r="B995" s="963"/>
      <c r="C995" s="963"/>
      <c r="D995" s="780"/>
      <c r="E995" s="780"/>
      <c r="F995" s="963"/>
      <c r="G995" s="960"/>
      <c r="H995" s="893"/>
      <c r="I995" s="893"/>
      <c r="J995" s="893"/>
      <c r="K995" s="960"/>
      <c r="L995" s="960"/>
      <c r="M995" s="960"/>
      <c r="N995" s="963"/>
      <c r="O995" s="963"/>
      <c r="P995" s="963"/>
      <c r="Q995" s="963"/>
      <c r="R995" s="963"/>
      <c r="S995" s="963"/>
      <c r="T995" s="963"/>
      <c r="U995" s="963"/>
      <c r="V995" s="963"/>
      <c r="W995" s="963"/>
      <c r="X995" s="963"/>
      <c r="Y995" s="963"/>
      <c r="Z995" s="963"/>
    </row>
    <row r="996" spans="1:26" ht="16">
      <c r="A996" s="1241"/>
      <c r="B996" s="963"/>
      <c r="C996" s="963"/>
      <c r="D996" s="780"/>
      <c r="E996" s="780"/>
      <c r="F996" s="963"/>
      <c r="G996" s="960"/>
      <c r="H996" s="893"/>
      <c r="I996" s="893"/>
      <c r="J996" s="893"/>
      <c r="K996" s="960"/>
      <c r="L996" s="960"/>
      <c r="M996" s="960"/>
      <c r="N996" s="963"/>
      <c r="O996" s="963"/>
      <c r="P996" s="963"/>
      <c r="Q996" s="963"/>
      <c r="R996" s="963"/>
      <c r="S996" s="963"/>
      <c r="T996" s="963"/>
      <c r="U996" s="963"/>
      <c r="V996" s="963"/>
      <c r="W996" s="963"/>
      <c r="X996" s="963"/>
      <c r="Y996" s="963"/>
      <c r="Z996" s="963"/>
    </row>
    <row r="997" spans="1:26" ht="16">
      <c r="A997" s="1241"/>
      <c r="B997" s="963"/>
      <c r="C997" s="963"/>
      <c r="D997" s="780"/>
      <c r="E997" s="780"/>
      <c r="F997" s="963"/>
      <c r="G997" s="960"/>
      <c r="H997" s="893"/>
      <c r="I997" s="893"/>
      <c r="J997" s="893"/>
      <c r="K997" s="960"/>
      <c r="L997" s="960"/>
      <c r="M997" s="960"/>
      <c r="N997" s="963"/>
      <c r="O997" s="963"/>
      <c r="P997" s="963"/>
      <c r="Q997" s="963"/>
      <c r="R997" s="963"/>
      <c r="S997" s="963"/>
      <c r="T997" s="963"/>
      <c r="U997" s="963"/>
      <c r="V997" s="963"/>
      <c r="W997" s="963"/>
      <c r="X997" s="963"/>
      <c r="Y997" s="963"/>
      <c r="Z997" s="963"/>
    </row>
    <row r="998" spans="1:26" ht="16">
      <c r="A998" s="1241"/>
      <c r="B998" s="963"/>
      <c r="C998" s="963"/>
      <c r="D998" s="780"/>
      <c r="E998" s="780"/>
      <c r="F998" s="963"/>
      <c r="G998" s="960"/>
      <c r="H998" s="893"/>
      <c r="I998" s="893"/>
      <c r="J998" s="893"/>
      <c r="K998" s="960"/>
      <c r="L998" s="960"/>
      <c r="M998" s="960"/>
      <c r="N998" s="963"/>
      <c r="O998" s="963"/>
      <c r="P998" s="963"/>
      <c r="Q998" s="963"/>
      <c r="R998" s="963"/>
      <c r="S998" s="963"/>
      <c r="T998" s="963"/>
      <c r="U998" s="963"/>
      <c r="V998" s="963"/>
      <c r="W998" s="963"/>
      <c r="X998" s="963"/>
      <c r="Y998" s="963"/>
      <c r="Z998" s="963"/>
    </row>
    <row r="999" spans="1:26" ht="16">
      <c r="A999" s="1241"/>
      <c r="B999" s="963"/>
      <c r="C999" s="963"/>
      <c r="D999" s="780"/>
      <c r="E999" s="780"/>
      <c r="F999" s="963"/>
      <c r="G999" s="960"/>
      <c r="H999" s="893"/>
      <c r="I999" s="893"/>
      <c r="J999" s="893"/>
      <c r="K999" s="960"/>
      <c r="L999" s="960"/>
      <c r="M999" s="960"/>
      <c r="N999" s="963"/>
      <c r="O999" s="963"/>
      <c r="P999" s="963"/>
      <c r="Q999" s="963"/>
      <c r="R999" s="963"/>
      <c r="S999" s="963"/>
      <c r="T999" s="963"/>
      <c r="U999" s="963"/>
      <c r="V999" s="963"/>
      <c r="W999" s="963"/>
      <c r="X999" s="963"/>
      <c r="Y999" s="963"/>
      <c r="Z999" s="963"/>
    </row>
    <row r="1000" spans="1:26" ht="16">
      <c r="A1000" s="1241"/>
      <c r="B1000" s="963"/>
      <c r="C1000" s="963"/>
      <c r="D1000" s="780"/>
      <c r="E1000" s="780"/>
      <c r="F1000" s="963"/>
      <c r="G1000" s="960"/>
      <c r="H1000" s="893"/>
      <c r="I1000" s="893"/>
      <c r="J1000" s="893"/>
      <c r="K1000" s="960"/>
      <c r="L1000" s="960"/>
      <c r="M1000" s="960"/>
      <c r="N1000" s="963"/>
      <c r="O1000" s="963"/>
      <c r="P1000" s="963"/>
      <c r="Q1000" s="963"/>
      <c r="R1000" s="963"/>
      <c r="S1000" s="963"/>
      <c r="T1000" s="963"/>
      <c r="U1000" s="963"/>
      <c r="V1000" s="963"/>
      <c r="W1000" s="963"/>
      <c r="X1000" s="963"/>
      <c r="Y1000" s="963"/>
      <c r="Z1000" s="963"/>
    </row>
  </sheetData>
  <sheetProtection algorithmName="SHA-512" hashValue="oEyxbbmzzsZkfNb/7SJH6Mn0db16TQN0HWwdZPTzw21EHUlCdxezy/fiIPIUKaECqiT/8Ac3FChCuR7Me1O5Dg==" saltValue="ZcTop6Gtb2LbcrMa1lDesw==" spinCount="100000" sheet="1" objects="1" scenarios="1"/>
  <protectedRanges>
    <protectedRange sqref="G1:G1048576" name="Range2"/>
    <protectedRange sqref="D1:D1048576" name="Range1"/>
  </protectedRanges>
  <autoFilter ref="A41:G710" xr:uid="{00000000-0009-0000-0000-00000E000000}">
    <filterColumn colId="0">
      <colorFilter dxfId="7"/>
    </filterColumn>
  </autoFilter>
  <mergeCells count="103">
    <mergeCell ref="B208:G208"/>
    <mergeCell ref="B214:G214"/>
    <mergeCell ref="B221:G221"/>
    <mergeCell ref="B235:G235"/>
    <mergeCell ref="B245:G245"/>
    <mergeCell ref="B260:G260"/>
    <mergeCell ref="B261:G261"/>
    <mergeCell ref="B266:G266"/>
    <mergeCell ref="B280:G280"/>
    <mergeCell ref="B291:G291"/>
    <mergeCell ref="B303:G303"/>
    <mergeCell ref="B307:G307"/>
    <mergeCell ref="B312:G312"/>
    <mergeCell ref="B329:G329"/>
    <mergeCell ref="B335:G335"/>
    <mergeCell ref="B338:G338"/>
    <mergeCell ref="B339:G339"/>
    <mergeCell ref="B347:G347"/>
    <mergeCell ref="B362:G362"/>
    <mergeCell ref="B373:G373"/>
    <mergeCell ref="B383:G383"/>
    <mergeCell ref="B386:G386"/>
    <mergeCell ref="B396:G396"/>
    <mergeCell ref="B408:G408"/>
    <mergeCell ref="B417:G417"/>
    <mergeCell ref="B430:G430"/>
    <mergeCell ref="B437:G437"/>
    <mergeCell ref="B441:G441"/>
    <mergeCell ref="B456:G456"/>
    <mergeCell ref="B465:G465"/>
    <mergeCell ref="B521:G521"/>
    <mergeCell ref="B522:G522"/>
    <mergeCell ref="B540:G540"/>
    <mergeCell ref="B541:G541"/>
    <mergeCell ref="B549:G549"/>
    <mergeCell ref="B559:G559"/>
    <mergeCell ref="B564:G564"/>
    <mergeCell ref="B574:G574"/>
    <mergeCell ref="B585:G585"/>
    <mergeCell ref="B600:G600"/>
    <mergeCell ref="B601:G601"/>
    <mergeCell ref="B604:G604"/>
    <mergeCell ref="B687:G687"/>
    <mergeCell ref="B688:G688"/>
    <mergeCell ref="B693:G693"/>
    <mergeCell ref="B701:G701"/>
    <mergeCell ref="B707:G707"/>
    <mergeCell ref="B608:G608"/>
    <mergeCell ref="B616:G616"/>
    <mergeCell ref="B633:G633"/>
    <mergeCell ref="B637:G637"/>
    <mergeCell ref="B645:G645"/>
    <mergeCell ref="B656:G656"/>
    <mergeCell ref="B667:G667"/>
    <mergeCell ref="A1:F1"/>
    <mergeCell ref="A2:F2"/>
    <mergeCell ref="A3:F3"/>
    <mergeCell ref="A4:B4"/>
    <mergeCell ref="C4:E4"/>
    <mergeCell ref="A5:B5"/>
    <mergeCell ref="C5:E5"/>
    <mergeCell ref="A6:B6"/>
    <mergeCell ref="C6:E6"/>
    <mergeCell ref="A7:J7"/>
    <mergeCell ref="A8:C8"/>
    <mergeCell ref="D8:G8"/>
    <mergeCell ref="D9:G16"/>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A38:G40"/>
    <mergeCell ref="B42:G42"/>
    <mergeCell ref="B160:G160"/>
    <mergeCell ref="B179:G179"/>
    <mergeCell ref="B180:G180"/>
    <mergeCell ref="B202:G202"/>
    <mergeCell ref="B43:G43"/>
    <mergeCell ref="B75:G75"/>
    <mergeCell ref="B104:G104"/>
    <mergeCell ref="B107:G107"/>
    <mergeCell ref="B108:G108"/>
    <mergeCell ref="B123:G123"/>
    <mergeCell ref="B136:G136"/>
    <mergeCell ref="B146:G146"/>
    <mergeCell ref="B152:G152"/>
  </mergeCells>
  <dataValidations count="6">
    <dataValidation type="list" allowBlank="1" showErrorMessage="1" sqref="D41 D44:D74 D76:D90 D95:D102 D105:D106 D109:D122 D124:D135 D137:D145 D147:D151 D153:D159 D161:D178 D181:D201 D203:D207 D209:D213 D215:D220 D222:D234 D236:D244 D246:D259 D262:D265 D267 D269:D279 D281:D290 D292:D302 D304:D306 D308:D311 D313:D328 D330:D334 D336:D337 D340:D346 D348:D361 D363:D372 D374:D382 D384:D385 D387:D395 D397:D407 D409:D416 D418:D429 D431:D436 D438:D440 D442:D455 D457:D464 D466:D470 D472:D520 D523:D536 D538:D539 D542:D548 D550:D558 D560:D563 D565:D573 D575:D584 D586:D599 D602:D603 D605:D607 D609:D615 D617:D631 D634:D636 D640:D644 D646:D648 D657:D666 D670:D679 D689:D692 D694:D700 D702:D706 D708:D715 D725:D1000" xr:uid="{00000000-0002-0000-0E00-000000000000}">
      <formula1>$A$727:$A$729</formula1>
    </dataValidation>
    <dataValidation type="list" allowBlank="1" showErrorMessage="1" sqref="D638:D639" xr:uid="{00000000-0002-0000-0E00-000001000000}">
      <formula1>$A$778:$A$780</formula1>
    </dataValidation>
    <dataValidation type="list" allowBlank="1" showErrorMessage="1" sqref="D650:D655" xr:uid="{00000000-0002-0000-0E00-000002000000}">
      <formula1>$A$772:$A$774</formula1>
    </dataValidation>
    <dataValidation type="list" allowBlank="1" showErrorMessage="1" sqref="D680:D686" xr:uid="{00000000-0002-0000-0E00-000003000000}">
      <formula1>"0,1,2"</formula1>
    </dataValidation>
    <dataValidation type="list" allowBlank="1" showErrorMessage="1" sqref="D103" xr:uid="{00000000-0002-0000-0E00-000004000000}">
      <formula1>$A$1054:$A$1056</formula1>
    </dataValidation>
    <dataValidation type="list" allowBlank="1" showErrorMessage="1" sqref="D471" xr:uid="{00000000-0002-0000-0E00-000005000000}">
      <formula1>$A$865:$A$867</formula1>
    </dataValidation>
  </dataValidations>
  <pageMargins left="0.70866141732283472" right="0.70866141732283472" top="0.74803149606299213" bottom="0.74803149606299213" header="0" footer="0"/>
  <pageSetup paperSize="9" scale="35" orientation="portrait" r:id="rId1"/>
  <headerFooter>
    <oddHeader>&amp;LChecklist No.  11&amp;CIPD &amp;RVersion - NHSRC 3.0</oddHeader>
    <oddFooter>&amp;CPage &amp;P</oddFooter>
  </headerFooter>
  <colBreaks count="1" manualBreakCount="1">
    <brk id="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tabColor rgb="FF00B050"/>
  </sheetPr>
  <dimension ref="A1:Z1000"/>
  <sheetViews>
    <sheetView view="pageBreakPreview" topLeftCell="A3" zoomScale="91" zoomScaleNormal="91" workbookViewId="0">
      <selection activeCell="D662" sqref="D662"/>
    </sheetView>
  </sheetViews>
  <sheetFormatPr baseColWidth="10" defaultColWidth="14.5" defaultRowHeight="15" customHeight="1"/>
  <cols>
    <col min="1" max="1" width="16.6640625" customWidth="1"/>
    <col min="2" max="2" width="42.83203125" customWidth="1"/>
    <col min="3" max="3" width="36.33203125" customWidth="1"/>
    <col min="4" max="4" width="15.33203125" customWidth="1"/>
    <col min="5" max="5" width="17.5" customWidth="1"/>
    <col min="6" max="6" width="49.33203125" customWidth="1"/>
    <col min="7" max="7" width="40.5" customWidth="1"/>
    <col min="8" max="8" width="30.6640625" hidden="1" customWidth="1"/>
    <col min="9" max="9" width="8.5" hidden="1" customWidth="1"/>
    <col min="10" max="10" width="5.1640625" hidden="1" customWidth="1"/>
    <col min="11" max="11" width="9.1640625" hidden="1" customWidth="1"/>
    <col min="12" max="26" width="9.1640625" customWidth="1"/>
  </cols>
  <sheetData>
    <row r="1" spans="1:26" ht="61.5" customHeight="1">
      <c r="A1" s="1622" t="s">
        <v>278</v>
      </c>
      <c r="B1" s="1570"/>
      <c r="C1" s="1570"/>
      <c r="D1" s="1570"/>
      <c r="E1" s="1570"/>
      <c r="F1" s="1573"/>
      <c r="G1" s="70" t="s">
        <v>279</v>
      </c>
      <c r="H1" s="1242"/>
      <c r="I1" s="1242"/>
      <c r="J1" s="1242"/>
      <c r="K1" s="960"/>
      <c r="L1" s="960"/>
      <c r="M1" s="963"/>
      <c r="N1" s="963"/>
      <c r="O1" s="963"/>
      <c r="P1" s="963"/>
      <c r="Q1" s="963"/>
      <c r="R1" s="963"/>
      <c r="S1" s="963"/>
      <c r="T1" s="963"/>
      <c r="U1" s="963"/>
      <c r="V1" s="963"/>
      <c r="W1" s="963"/>
      <c r="X1" s="963"/>
      <c r="Y1" s="963"/>
      <c r="Z1" s="963"/>
    </row>
    <row r="2" spans="1:26" ht="36.75" customHeight="1">
      <c r="A2" s="1622" t="s">
        <v>6939</v>
      </c>
      <c r="B2" s="1570"/>
      <c r="C2" s="1570"/>
      <c r="D2" s="1570"/>
      <c r="E2" s="1570"/>
      <c r="F2" s="1573"/>
      <c r="G2" s="64">
        <v>14</v>
      </c>
      <c r="H2" s="1243"/>
      <c r="I2" s="893"/>
      <c r="J2" s="1173"/>
      <c r="K2" s="960"/>
      <c r="L2" s="960"/>
      <c r="M2" s="963"/>
      <c r="N2" s="963"/>
      <c r="O2" s="963"/>
      <c r="P2" s="963"/>
      <c r="Q2" s="963"/>
      <c r="R2" s="963"/>
      <c r="S2" s="963"/>
      <c r="T2" s="963"/>
      <c r="U2" s="963"/>
      <c r="V2" s="963"/>
      <c r="W2" s="963"/>
      <c r="X2" s="963"/>
      <c r="Y2" s="963"/>
      <c r="Z2" s="963"/>
    </row>
    <row r="3" spans="1:26" ht="36.75" customHeight="1">
      <c r="A3" s="1623" t="s">
        <v>281</v>
      </c>
      <c r="B3" s="1570"/>
      <c r="C3" s="1570"/>
      <c r="D3" s="1570"/>
      <c r="E3" s="1570"/>
      <c r="F3" s="1570"/>
      <c r="G3" s="1573"/>
      <c r="H3" s="1244"/>
      <c r="I3" s="1244"/>
      <c r="J3" s="1244"/>
      <c r="K3" s="960"/>
      <c r="L3" s="960"/>
      <c r="M3" s="963"/>
      <c r="N3" s="963"/>
      <c r="O3" s="963"/>
      <c r="P3" s="963"/>
      <c r="Q3" s="963"/>
      <c r="R3" s="963"/>
      <c r="S3" s="963"/>
      <c r="T3" s="963"/>
      <c r="U3" s="963"/>
      <c r="V3" s="963"/>
      <c r="W3" s="963"/>
      <c r="X3" s="963"/>
      <c r="Y3" s="963"/>
      <c r="Z3" s="963"/>
    </row>
    <row r="4" spans="1:26" ht="36.75" customHeight="1">
      <c r="A4" s="1624" t="s">
        <v>282</v>
      </c>
      <c r="B4" s="1573"/>
      <c r="C4" s="1770"/>
      <c r="D4" s="1570"/>
      <c r="E4" s="1573"/>
      <c r="F4" s="69" t="s">
        <v>283</v>
      </c>
      <c r="G4" s="1112"/>
      <c r="H4" s="1245"/>
      <c r="I4" s="1245"/>
      <c r="J4" s="1245"/>
      <c r="K4" s="960"/>
      <c r="L4" s="960"/>
      <c r="M4" s="963"/>
      <c r="N4" s="963"/>
      <c r="O4" s="963"/>
      <c r="P4" s="963"/>
      <c r="Q4" s="963"/>
      <c r="R4" s="963"/>
      <c r="S4" s="963"/>
      <c r="T4" s="963"/>
      <c r="U4" s="963"/>
      <c r="V4" s="963"/>
      <c r="W4" s="963"/>
      <c r="X4" s="963"/>
      <c r="Y4" s="963"/>
      <c r="Z4" s="963"/>
    </row>
    <row r="5" spans="1:26" ht="36.75" customHeight="1">
      <c r="A5" s="1626" t="s">
        <v>284</v>
      </c>
      <c r="B5" s="1573"/>
      <c r="C5" s="1775"/>
      <c r="D5" s="1570"/>
      <c r="E5" s="1573"/>
      <c r="F5" s="69" t="s">
        <v>2590</v>
      </c>
      <c r="G5" s="1112"/>
      <c r="H5" s="1245"/>
      <c r="I5" s="1245"/>
      <c r="J5" s="1245"/>
      <c r="K5" s="960"/>
      <c r="L5" s="960"/>
      <c r="M5" s="963"/>
      <c r="N5" s="963"/>
      <c r="O5" s="963"/>
      <c r="P5" s="963"/>
      <c r="Q5" s="963"/>
      <c r="R5" s="963"/>
      <c r="S5" s="963"/>
      <c r="T5" s="963"/>
      <c r="U5" s="963"/>
      <c r="V5" s="963"/>
      <c r="W5" s="963"/>
      <c r="X5" s="963"/>
      <c r="Y5" s="963"/>
      <c r="Z5" s="963"/>
    </row>
    <row r="6" spans="1:26" ht="46.5" customHeight="1">
      <c r="A6" s="1626" t="s">
        <v>286</v>
      </c>
      <c r="B6" s="1573"/>
      <c r="C6" s="1770"/>
      <c r="D6" s="1570"/>
      <c r="E6" s="1573"/>
      <c r="F6" s="69" t="s">
        <v>287</v>
      </c>
      <c r="G6" s="1112"/>
      <c r="H6" s="1245"/>
      <c r="I6" s="1245"/>
      <c r="J6" s="1245"/>
      <c r="K6" s="960"/>
      <c r="L6" s="960"/>
      <c r="M6" s="963"/>
      <c r="N6" s="963"/>
      <c r="O6" s="963"/>
      <c r="P6" s="963"/>
      <c r="Q6" s="963"/>
      <c r="R6" s="963"/>
      <c r="S6" s="963"/>
      <c r="T6" s="963"/>
      <c r="U6" s="963"/>
      <c r="V6" s="963"/>
      <c r="W6" s="963"/>
      <c r="X6" s="963"/>
      <c r="Y6" s="963"/>
      <c r="Z6" s="963"/>
    </row>
    <row r="7" spans="1:26" ht="36.75" customHeight="1">
      <c r="A7" s="1695" t="s">
        <v>6940</v>
      </c>
      <c r="B7" s="1581"/>
      <c r="C7" s="1581"/>
      <c r="D7" s="1581"/>
      <c r="E7" s="1581"/>
      <c r="F7" s="1581"/>
      <c r="G7" s="1581"/>
      <c r="H7" s="1581"/>
      <c r="I7" s="1581"/>
      <c r="J7" s="1696"/>
      <c r="K7" s="960"/>
      <c r="L7" s="960"/>
      <c r="M7" s="963"/>
      <c r="N7" s="963"/>
      <c r="O7" s="963"/>
      <c r="P7" s="963"/>
      <c r="Q7" s="963"/>
      <c r="R7" s="963"/>
      <c r="S7" s="963"/>
      <c r="T7" s="963"/>
      <c r="U7" s="963"/>
      <c r="V7" s="963"/>
      <c r="W7" s="963"/>
      <c r="X7" s="963"/>
      <c r="Y7" s="963"/>
      <c r="Z7" s="963"/>
    </row>
    <row r="8" spans="1:26" ht="36.75" customHeight="1">
      <c r="A8" s="1711" t="s">
        <v>289</v>
      </c>
      <c r="B8" s="1570"/>
      <c r="C8" s="1573"/>
      <c r="D8" s="1246" t="s">
        <v>6941</v>
      </c>
      <c r="E8" s="1247"/>
      <c r="F8" s="1246"/>
      <c r="G8" s="1246"/>
      <c r="H8" s="1176"/>
      <c r="I8" s="1176"/>
      <c r="J8" s="1176"/>
      <c r="K8" s="960"/>
      <c r="L8" s="960"/>
      <c r="M8" s="963"/>
      <c r="N8" s="963"/>
      <c r="O8" s="963"/>
      <c r="P8" s="963"/>
      <c r="Q8" s="963"/>
      <c r="R8" s="963"/>
      <c r="S8" s="963"/>
      <c r="T8" s="963"/>
      <c r="U8" s="963"/>
      <c r="V8" s="963"/>
      <c r="W8" s="963"/>
      <c r="X8" s="963"/>
      <c r="Y8" s="963"/>
      <c r="Z8" s="963"/>
    </row>
    <row r="9" spans="1:26" ht="36.75" customHeight="1">
      <c r="A9" s="797" t="s">
        <v>291</v>
      </c>
      <c r="B9" s="968" t="s">
        <v>292</v>
      </c>
      <c r="C9" s="799">
        <f t="shared" ref="C9:C16" si="0">D667</f>
        <v>1</v>
      </c>
      <c r="D9" s="1628">
        <f>D675</f>
        <v>1</v>
      </c>
      <c r="E9" s="1612"/>
      <c r="F9" s="1612"/>
      <c r="G9" s="1598"/>
      <c r="H9" s="1034"/>
      <c r="I9" s="1034"/>
      <c r="J9" s="1034"/>
      <c r="K9" s="960"/>
      <c r="L9" s="960"/>
      <c r="M9" s="963"/>
      <c r="N9" s="963"/>
      <c r="O9" s="963"/>
      <c r="P9" s="963"/>
      <c r="Q9" s="963"/>
      <c r="R9" s="963"/>
      <c r="S9" s="963"/>
      <c r="T9" s="963"/>
      <c r="U9" s="963"/>
      <c r="V9" s="963"/>
      <c r="W9" s="963"/>
      <c r="X9" s="963"/>
      <c r="Y9" s="963"/>
      <c r="Z9" s="963"/>
    </row>
    <row r="10" spans="1:26" ht="36.75" customHeight="1">
      <c r="A10" s="797" t="s">
        <v>293</v>
      </c>
      <c r="B10" s="968" t="s">
        <v>294</v>
      </c>
      <c r="C10" s="799">
        <f t="shared" si="0"/>
        <v>1</v>
      </c>
      <c r="D10" s="1613"/>
      <c r="E10" s="1614"/>
      <c r="F10" s="1614"/>
      <c r="G10" s="1615"/>
      <c r="H10" s="1034"/>
      <c r="I10" s="1034"/>
      <c r="J10" s="1034"/>
      <c r="K10" s="960"/>
      <c r="L10" s="960"/>
      <c r="M10" s="963"/>
      <c r="N10" s="963"/>
      <c r="O10" s="963"/>
      <c r="P10" s="963"/>
      <c r="Q10" s="963"/>
      <c r="R10" s="963"/>
      <c r="S10" s="963"/>
      <c r="T10" s="963"/>
      <c r="U10" s="963"/>
      <c r="V10" s="963"/>
      <c r="W10" s="963"/>
      <c r="X10" s="963"/>
      <c r="Y10" s="963"/>
      <c r="Z10" s="963"/>
    </row>
    <row r="11" spans="1:26" ht="36.75" customHeight="1">
      <c r="A11" s="797" t="s">
        <v>295</v>
      </c>
      <c r="B11" s="968" t="s">
        <v>296</v>
      </c>
      <c r="C11" s="799">
        <f t="shared" si="0"/>
        <v>1</v>
      </c>
      <c r="D11" s="1613"/>
      <c r="E11" s="1614"/>
      <c r="F11" s="1614"/>
      <c r="G11" s="1615"/>
      <c r="H11" s="1034"/>
      <c r="I11" s="1034"/>
      <c r="J11" s="1034"/>
      <c r="K11" s="960"/>
      <c r="L11" s="960"/>
      <c r="M11" s="963"/>
      <c r="N11" s="963"/>
      <c r="O11" s="963"/>
      <c r="P11" s="963"/>
      <c r="Q11" s="963"/>
      <c r="R11" s="963"/>
      <c r="S11" s="963"/>
      <c r="T11" s="963"/>
      <c r="U11" s="963"/>
      <c r="V11" s="963"/>
      <c r="W11" s="963"/>
      <c r="X11" s="963"/>
      <c r="Y11" s="963"/>
      <c r="Z11" s="963"/>
    </row>
    <row r="12" spans="1:26" ht="36.75" customHeight="1">
      <c r="A12" s="797" t="s">
        <v>297</v>
      </c>
      <c r="B12" s="968" t="s">
        <v>298</v>
      </c>
      <c r="C12" s="799">
        <f t="shared" si="0"/>
        <v>1</v>
      </c>
      <c r="D12" s="1613"/>
      <c r="E12" s="1614"/>
      <c r="F12" s="1614"/>
      <c r="G12" s="1615"/>
      <c r="H12" s="1034"/>
      <c r="I12" s="1034"/>
      <c r="J12" s="1034"/>
      <c r="K12" s="960"/>
      <c r="L12" s="960"/>
      <c r="M12" s="963"/>
      <c r="N12" s="963"/>
      <c r="O12" s="963"/>
      <c r="P12" s="963"/>
      <c r="Q12" s="963"/>
      <c r="R12" s="963"/>
      <c r="S12" s="963"/>
      <c r="T12" s="963"/>
      <c r="U12" s="963"/>
      <c r="V12" s="963"/>
      <c r="W12" s="963"/>
      <c r="X12" s="963"/>
      <c r="Y12" s="963"/>
      <c r="Z12" s="963"/>
    </row>
    <row r="13" spans="1:26" ht="36.75" customHeight="1">
      <c r="A13" s="797" t="s">
        <v>299</v>
      </c>
      <c r="B13" s="968" t="s">
        <v>300</v>
      </c>
      <c r="C13" s="799">
        <f t="shared" si="0"/>
        <v>1</v>
      </c>
      <c r="D13" s="1613"/>
      <c r="E13" s="1614"/>
      <c r="F13" s="1614"/>
      <c r="G13" s="1615"/>
      <c r="H13" s="1034"/>
      <c r="I13" s="1034"/>
      <c r="J13" s="1034"/>
      <c r="K13" s="960"/>
      <c r="L13" s="960"/>
      <c r="M13" s="963"/>
      <c r="N13" s="963"/>
      <c r="O13" s="963"/>
      <c r="P13" s="963"/>
      <c r="Q13" s="963"/>
      <c r="R13" s="963"/>
      <c r="S13" s="963"/>
      <c r="T13" s="963"/>
      <c r="U13" s="963"/>
      <c r="V13" s="963"/>
      <c r="W13" s="963"/>
      <c r="X13" s="963"/>
      <c r="Y13" s="963"/>
      <c r="Z13" s="963"/>
    </row>
    <row r="14" spans="1:26" ht="36.75" customHeight="1">
      <c r="A14" s="797" t="s">
        <v>301</v>
      </c>
      <c r="B14" s="968" t="s">
        <v>32</v>
      </c>
      <c r="C14" s="799">
        <f t="shared" si="0"/>
        <v>1</v>
      </c>
      <c r="D14" s="1613"/>
      <c r="E14" s="1614"/>
      <c r="F14" s="1614"/>
      <c r="G14" s="1615"/>
      <c r="H14" s="1034"/>
      <c r="I14" s="1034"/>
      <c r="J14" s="1034"/>
      <c r="K14" s="960"/>
      <c r="L14" s="960"/>
      <c r="M14" s="963"/>
      <c r="N14" s="963"/>
      <c r="O14" s="963"/>
      <c r="P14" s="963"/>
      <c r="Q14" s="963"/>
      <c r="R14" s="963"/>
      <c r="S14" s="963"/>
      <c r="T14" s="963"/>
      <c r="U14" s="963"/>
      <c r="V14" s="963"/>
      <c r="W14" s="963"/>
      <c r="X14" s="963"/>
      <c r="Y14" s="963"/>
      <c r="Z14" s="963"/>
    </row>
    <row r="15" spans="1:26" ht="36.75" customHeight="1">
      <c r="A15" s="797" t="s">
        <v>302</v>
      </c>
      <c r="B15" s="968" t="s">
        <v>303</v>
      </c>
      <c r="C15" s="799">
        <f t="shared" si="0"/>
        <v>1</v>
      </c>
      <c r="D15" s="1613"/>
      <c r="E15" s="1614"/>
      <c r="F15" s="1614"/>
      <c r="G15" s="1615"/>
      <c r="H15" s="1034"/>
      <c r="I15" s="1034"/>
      <c r="J15" s="1034"/>
      <c r="K15" s="960"/>
      <c r="L15" s="960"/>
      <c r="M15" s="963"/>
      <c r="N15" s="963"/>
      <c r="O15" s="963"/>
      <c r="P15" s="963"/>
      <c r="Q15" s="963"/>
      <c r="R15" s="963"/>
      <c r="S15" s="963"/>
      <c r="T15" s="963"/>
      <c r="U15" s="963"/>
      <c r="V15" s="963"/>
      <c r="W15" s="963"/>
      <c r="X15" s="963"/>
      <c r="Y15" s="963"/>
      <c r="Z15" s="963"/>
    </row>
    <row r="16" spans="1:26" ht="36.75" customHeight="1">
      <c r="A16" s="797" t="s">
        <v>304</v>
      </c>
      <c r="B16" s="968" t="s">
        <v>305</v>
      </c>
      <c r="C16" s="799">
        <f t="shared" si="0"/>
        <v>1</v>
      </c>
      <c r="D16" s="1599"/>
      <c r="E16" s="1616"/>
      <c r="F16" s="1616"/>
      <c r="G16" s="1600"/>
      <c r="H16" s="1034"/>
      <c r="I16" s="1034"/>
      <c r="J16" s="1034"/>
      <c r="K16" s="960"/>
      <c r="L16" s="960"/>
      <c r="M16" s="963"/>
      <c r="N16" s="963"/>
      <c r="O16" s="963"/>
      <c r="P16" s="963"/>
      <c r="Q16" s="963"/>
      <c r="R16" s="963"/>
      <c r="S16" s="963"/>
      <c r="T16" s="963"/>
      <c r="U16" s="963"/>
      <c r="V16" s="963"/>
      <c r="W16" s="963"/>
      <c r="X16" s="963"/>
      <c r="Y16" s="963"/>
      <c r="Z16" s="963"/>
    </row>
    <row r="17" spans="1:26" ht="36.75" customHeight="1">
      <c r="A17" s="1747"/>
      <c r="B17" s="1570"/>
      <c r="C17" s="1570"/>
      <c r="D17" s="1570"/>
      <c r="E17" s="1570"/>
      <c r="F17" s="1570"/>
      <c r="G17" s="1570"/>
      <c r="H17" s="1570"/>
      <c r="I17" s="1570"/>
      <c r="J17" s="1573"/>
      <c r="K17" s="960"/>
      <c r="L17" s="960"/>
      <c r="M17" s="963"/>
      <c r="N17" s="963"/>
      <c r="O17" s="963"/>
      <c r="P17" s="963"/>
      <c r="Q17" s="963"/>
      <c r="R17" s="963"/>
      <c r="S17" s="963"/>
      <c r="T17" s="963"/>
      <c r="U17" s="963"/>
      <c r="V17" s="963"/>
      <c r="W17" s="963"/>
      <c r="X17" s="963"/>
      <c r="Y17" s="963"/>
      <c r="Z17" s="963"/>
    </row>
    <row r="18" spans="1:26" ht="36.75" customHeight="1">
      <c r="A18" s="804"/>
      <c r="B18" s="1774" t="s">
        <v>306</v>
      </c>
      <c r="C18" s="1570"/>
      <c r="D18" s="1570"/>
      <c r="E18" s="1570"/>
      <c r="F18" s="1570"/>
      <c r="G18" s="1570"/>
      <c r="H18" s="1570"/>
      <c r="I18" s="1570"/>
      <c r="J18" s="1573"/>
      <c r="K18" s="960"/>
      <c r="L18" s="960"/>
      <c r="M18" s="963"/>
      <c r="N18" s="963"/>
      <c r="O18" s="963"/>
      <c r="P18" s="963"/>
      <c r="Q18" s="963"/>
      <c r="R18" s="963"/>
      <c r="S18" s="963"/>
      <c r="T18" s="963"/>
      <c r="U18" s="963"/>
      <c r="V18" s="963"/>
      <c r="W18" s="963"/>
      <c r="X18" s="963"/>
      <c r="Y18" s="963"/>
      <c r="Z18" s="963"/>
    </row>
    <row r="19" spans="1:26" ht="36.75" customHeight="1">
      <c r="A19" s="1118">
        <v>1</v>
      </c>
      <c r="B19" s="1771"/>
      <c r="C19" s="1570"/>
      <c r="D19" s="1570"/>
      <c r="E19" s="1570"/>
      <c r="F19" s="1570"/>
      <c r="G19" s="1570"/>
      <c r="H19" s="1570"/>
      <c r="I19" s="1570"/>
      <c r="J19" s="1573"/>
      <c r="K19" s="960"/>
      <c r="L19" s="960"/>
      <c r="M19" s="963"/>
      <c r="N19" s="963"/>
      <c r="O19" s="963"/>
      <c r="P19" s="963"/>
      <c r="Q19" s="963"/>
      <c r="R19" s="963"/>
      <c r="S19" s="963"/>
      <c r="T19" s="963"/>
      <c r="U19" s="963"/>
      <c r="V19" s="963"/>
      <c r="W19" s="963"/>
      <c r="X19" s="963"/>
      <c r="Y19" s="963"/>
      <c r="Z19" s="963"/>
    </row>
    <row r="20" spans="1:26" ht="36.75" customHeight="1">
      <c r="A20" s="1118">
        <v>2</v>
      </c>
      <c r="B20" s="1771"/>
      <c r="C20" s="1570"/>
      <c r="D20" s="1570"/>
      <c r="E20" s="1570"/>
      <c r="F20" s="1570"/>
      <c r="G20" s="1570"/>
      <c r="H20" s="1570"/>
      <c r="I20" s="1570"/>
      <c r="J20" s="1573"/>
      <c r="K20" s="960"/>
      <c r="L20" s="960"/>
      <c r="M20" s="963"/>
      <c r="N20" s="963"/>
      <c r="O20" s="963"/>
      <c r="P20" s="963"/>
      <c r="Q20" s="963"/>
      <c r="R20" s="963"/>
      <c r="S20" s="963"/>
      <c r="T20" s="963"/>
      <c r="U20" s="963"/>
      <c r="V20" s="963"/>
      <c r="W20" s="963"/>
      <c r="X20" s="963"/>
      <c r="Y20" s="963"/>
      <c r="Z20" s="963"/>
    </row>
    <row r="21" spans="1:26" ht="36.75" customHeight="1">
      <c r="A21" s="1118">
        <v>3</v>
      </c>
      <c r="B21" s="1771"/>
      <c r="C21" s="1570"/>
      <c r="D21" s="1570"/>
      <c r="E21" s="1570"/>
      <c r="F21" s="1570"/>
      <c r="G21" s="1570"/>
      <c r="H21" s="1570"/>
      <c r="I21" s="1570"/>
      <c r="J21" s="1573"/>
      <c r="K21" s="960"/>
      <c r="L21" s="960"/>
      <c r="M21" s="963"/>
      <c r="N21" s="963"/>
      <c r="O21" s="963"/>
      <c r="P21" s="963"/>
      <c r="Q21" s="963"/>
      <c r="R21" s="963"/>
      <c r="S21" s="963"/>
      <c r="T21" s="963"/>
      <c r="U21" s="963"/>
      <c r="V21" s="963"/>
      <c r="W21" s="963"/>
      <c r="X21" s="963"/>
      <c r="Y21" s="963"/>
      <c r="Z21" s="963"/>
    </row>
    <row r="22" spans="1:26" ht="36.75" customHeight="1">
      <c r="A22" s="1118">
        <v>4</v>
      </c>
      <c r="B22" s="1771"/>
      <c r="C22" s="1570"/>
      <c r="D22" s="1570"/>
      <c r="E22" s="1570"/>
      <c r="F22" s="1570"/>
      <c r="G22" s="1570"/>
      <c r="H22" s="1570"/>
      <c r="I22" s="1570"/>
      <c r="J22" s="1573"/>
      <c r="K22" s="960"/>
      <c r="L22" s="960"/>
      <c r="M22" s="963"/>
      <c r="N22" s="963"/>
      <c r="O22" s="963"/>
      <c r="P22" s="963"/>
      <c r="Q22" s="963"/>
      <c r="R22" s="963"/>
      <c r="S22" s="963"/>
      <c r="T22" s="963"/>
      <c r="U22" s="963"/>
      <c r="V22" s="963"/>
      <c r="W22" s="963"/>
      <c r="X22" s="963"/>
      <c r="Y22" s="963"/>
      <c r="Z22" s="963"/>
    </row>
    <row r="23" spans="1:26" ht="36.75" customHeight="1">
      <c r="A23" s="1118">
        <v>5</v>
      </c>
      <c r="B23" s="1771"/>
      <c r="C23" s="1570"/>
      <c r="D23" s="1570"/>
      <c r="E23" s="1570"/>
      <c r="F23" s="1570"/>
      <c r="G23" s="1570"/>
      <c r="H23" s="1570"/>
      <c r="I23" s="1570"/>
      <c r="J23" s="1573"/>
      <c r="K23" s="960"/>
      <c r="L23" s="960"/>
      <c r="M23" s="963"/>
      <c r="N23" s="963"/>
      <c r="O23" s="963"/>
      <c r="P23" s="963"/>
      <c r="Q23" s="963"/>
      <c r="R23" s="963"/>
      <c r="S23" s="963"/>
      <c r="T23" s="963"/>
      <c r="U23" s="963"/>
      <c r="V23" s="963"/>
      <c r="W23" s="963"/>
      <c r="X23" s="963"/>
      <c r="Y23" s="963"/>
      <c r="Z23" s="963"/>
    </row>
    <row r="24" spans="1:26" ht="36.75" customHeight="1">
      <c r="A24" s="804"/>
      <c r="B24" s="1774" t="s">
        <v>307</v>
      </c>
      <c r="C24" s="1570"/>
      <c r="D24" s="1570"/>
      <c r="E24" s="1570"/>
      <c r="F24" s="1570"/>
      <c r="G24" s="1570"/>
      <c r="H24" s="1570"/>
      <c r="I24" s="1570"/>
      <c r="J24" s="1573"/>
      <c r="K24" s="960"/>
      <c r="L24" s="960"/>
      <c r="M24" s="963"/>
      <c r="N24" s="963"/>
      <c r="O24" s="963"/>
      <c r="P24" s="963"/>
      <c r="Q24" s="963"/>
      <c r="R24" s="963"/>
      <c r="S24" s="963"/>
      <c r="T24" s="963"/>
      <c r="U24" s="963"/>
      <c r="V24" s="963"/>
      <c r="W24" s="963"/>
      <c r="X24" s="963"/>
      <c r="Y24" s="963"/>
      <c r="Z24" s="963"/>
    </row>
    <row r="25" spans="1:26" ht="36.75" customHeight="1">
      <c r="A25" s="1118">
        <v>1</v>
      </c>
      <c r="B25" s="1771"/>
      <c r="C25" s="1570"/>
      <c r="D25" s="1570"/>
      <c r="E25" s="1570"/>
      <c r="F25" s="1570"/>
      <c r="G25" s="1570"/>
      <c r="H25" s="1570"/>
      <c r="I25" s="1570"/>
      <c r="J25" s="1573"/>
      <c r="K25" s="960"/>
      <c r="L25" s="960"/>
      <c r="M25" s="963"/>
      <c r="N25" s="963"/>
      <c r="O25" s="963"/>
      <c r="P25" s="963"/>
      <c r="Q25" s="963"/>
      <c r="R25" s="963"/>
      <c r="S25" s="963"/>
      <c r="T25" s="963"/>
      <c r="U25" s="963"/>
      <c r="V25" s="963"/>
      <c r="W25" s="963"/>
      <c r="X25" s="963"/>
      <c r="Y25" s="963"/>
      <c r="Z25" s="963"/>
    </row>
    <row r="26" spans="1:26" ht="36.75" customHeight="1">
      <c r="A26" s="1118">
        <v>2</v>
      </c>
      <c r="B26" s="1771"/>
      <c r="C26" s="1570"/>
      <c r="D26" s="1570"/>
      <c r="E26" s="1570"/>
      <c r="F26" s="1570"/>
      <c r="G26" s="1570"/>
      <c r="H26" s="1570"/>
      <c r="I26" s="1570"/>
      <c r="J26" s="1573"/>
      <c r="K26" s="960"/>
      <c r="L26" s="960"/>
      <c r="M26" s="963"/>
      <c r="N26" s="963"/>
      <c r="O26" s="963"/>
      <c r="P26" s="963"/>
      <c r="Q26" s="963"/>
      <c r="R26" s="963"/>
      <c r="S26" s="963"/>
      <c r="T26" s="963"/>
      <c r="U26" s="963"/>
      <c r="V26" s="963"/>
      <c r="W26" s="963"/>
      <c r="X26" s="963"/>
      <c r="Y26" s="963"/>
      <c r="Z26" s="963"/>
    </row>
    <row r="27" spans="1:26" ht="36.75" customHeight="1">
      <c r="A27" s="1118">
        <v>3</v>
      </c>
      <c r="B27" s="1771"/>
      <c r="C27" s="1570"/>
      <c r="D27" s="1570"/>
      <c r="E27" s="1570"/>
      <c r="F27" s="1570"/>
      <c r="G27" s="1570"/>
      <c r="H27" s="1570"/>
      <c r="I27" s="1570"/>
      <c r="J27" s="1573"/>
      <c r="K27" s="960"/>
      <c r="L27" s="960"/>
      <c r="M27" s="963"/>
      <c r="N27" s="963"/>
      <c r="O27" s="963"/>
      <c r="P27" s="963"/>
      <c r="Q27" s="963"/>
      <c r="R27" s="963"/>
      <c r="S27" s="963"/>
      <c r="T27" s="963"/>
      <c r="U27" s="963"/>
      <c r="V27" s="963"/>
      <c r="W27" s="963"/>
      <c r="X27" s="963"/>
      <c r="Y27" s="963"/>
      <c r="Z27" s="963"/>
    </row>
    <row r="28" spans="1:26" ht="36.75" customHeight="1">
      <c r="A28" s="1118">
        <v>4</v>
      </c>
      <c r="B28" s="1771"/>
      <c r="C28" s="1570"/>
      <c r="D28" s="1570"/>
      <c r="E28" s="1570"/>
      <c r="F28" s="1570"/>
      <c r="G28" s="1570"/>
      <c r="H28" s="1570"/>
      <c r="I28" s="1570"/>
      <c r="J28" s="1573"/>
      <c r="K28" s="960"/>
      <c r="L28" s="960"/>
      <c r="M28" s="963"/>
      <c r="N28" s="963"/>
      <c r="O28" s="963"/>
      <c r="P28" s="963"/>
      <c r="Q28" s="963"/>
      <c r="R28" s="963"/>
      <c r="S28" s="963"/>
      <c r="T28" s="963"/>
      <c r="U28" s="963"/>
      <c r="V28" s="963"/>
      <c r="W28" s="963"/>
      <c r="X28" s="963"/>
      <c r="Y28" s="963"/>
      <c r="Z28" s="963"/>
    </row>
    <row r="29" spans="1:26" ht="36.75" customHeight="1">
      <c r="A29" s="1118">
        <v>5</v>
      </c>
      <c r="B29" s="1771"/>
      <c r="C29" s="1570"/>
      <c r="D29" s="1570"/>
      <c r="E29" s="1570"/>
      <c r="F29" s="1570"/>
      <c r="G29" s="1570"/>
      <c r="H29" s="1570"/>
      <c r="I29" s="1570"/>
      <c r="J29" s="1573"/>
      <c r="K29" s="960"/>
      <c r="L29" s="960"/>
      <c r="M29" s="963"/>
      <c r="N29" s="963"/>
      <c r="O29" s="963"/>
      <c r="P29" s="963"/>
      <c r="Q29" s="963"/>
      <c r="R29" s="963"/>
      <c r="S29" s="963"/>
      <c r="T29" s="963"/>
      <c r="U29" s="963"/>
      <c r="V29" s="963"/>
      <c r="W29" s="963"/>
      <c r="X29" s="963"/>
      <c r="Y29" s="963"/>
      <c r="Z29" s="963"/>
    </row>
    <row r="30" spans="1:26" ht="36.75" customHeight="1">
      <c r="A30" s="804"/>
      <c r="B30" s="1774" t="s">
        <v>6284</v>
      </c>
      <c r="C30" s="1570"/>
      <c r="D30" s="1570"/>
      <c r="E30" s="1570"/>
      <c r="F30" s="1570"/>
      <c r="G30" s="1570"/>
      <c r="H30" s="1570"/>
      <c r="I30" s="1570"/>
      <c r="J30" s="1573"/>
      <c r="K30" s="960"/>
      <c r="L30" s="960"/>
      <c r="M30" s="963"/>
      <c r="N30" s="963"/>
      <c r="O30" s="963"/>
      <c r="P30" s="963"/>
      <c r="Q30" s="963"/>
      <c r="R30" s="963"/>
      <c r="S30" s="963"/>
      <c r="T30" s="963"/>
      <c r="U30" s="963"/>
      <c r="V30" s="963"/>
      <c r="W30" s="963"/>
      <c r="X30" s="963"/>
      <c r="Y30" s="963"/>
      <c r="Z30" s="963"/>
    </row>
    <row r="31" spans="1:26" ht="36.75" customHeight="1">
      <c r="A31" s="1118">
        <v>1</v>
      </c>
      <c r="B31" s="1771"/>
      <c r="C31" s="1570"/>
      <c r="D31" s="1570"/>
      <c r="E31" s="1570"/>
      <c r="F31" s="1570"/>
      <c r="G31" s="1570"/>
      <c r="H31" s="1570"/>
      <c r="I31" s="1570"/>
      <c r="J31" s="1573"/>
      <c r="K31" s="960"/>
      <c r="L31" s="960"/>
      <c r="M31" s="963"/>
      <c r="N31" s="963"/>
      <c r="O31" s="963"/>
      <c r="P31" s="963"/>
      <c r="Q31" s="963"/>
      <c r="R31" s="963"/>
      <c r="S31" s="963"/>
      <c r="T31" s="963"/>
      <c r="U31" s="963"/>
      <c r="V31" s="963"/>
      <c r="W31" s="963"/>
      <c r="X31" s="963"/>
      <c r="Y31" s="963"/>
      <c r="Z31" s="963"/>
    </row>
    <row r="32" spans="1:26" ht="36.75" customHeight="1">
      <c r="A32" s="1118">
        <v>2</v>
      </c>
      <c r="B32" s="1771"/>
      <c r="C32" s="1570"/>
      <c r="D32" s="1570"/>
      <c r="E32" s="1570"/>
      <c r="F32" s="1570"/>
      <c r="G32" s="1570"/>
      <c r="H32" s="1570"/>
      <c r="I32" s="1570"/>
      <c r="J32" s="1573"/>
      <c r="K32" s="960"/>
      <c r="L32" s="960"/>
      <c r="M32" s="963"/>
      <c r="N32" s="963"/>
      <c r="O32" s="963"/>
      <c r="P32" s="963"/>
      <c r="Q32" s="963"/>
      <c r="R32" s="963"/>
      <c r="S32" s="963"/>
      <c r="T32" s="963"/>
      <c r="U32" s="963"/>
      <c r="V32" s="963"/>
      <c r="W32" s="963"/>
      <c r="X32" s="963"/>
      <c r="Y32" s="963"/>
      <c r="Z32" s="963"/>
    </row>
    <row r="33" spans="1:26" ht="36.75" customHeight="1">
      <c r="A33" s="1118">
        <v>3</v>
      </c>
      <c r="B33" s="1771"/>
      <c r="C33" s="1570"/>
      <c r="D33" s="1570"/>
      <c r="E33" s="1570"/>
      <c r="F33" s="1570"/>
      <c r="G33" s="1570"/>
      <c r="H33" s="1570"/>
      <c r="I33" s="1570"/>
      <c r="J33" s="1573"/>
      <c r="K33" s="960"/>
      <c r="L33" s="960"/>
      <c r="M33" s="963"/>
      <c r="N33" s="963"/>
      <c r="O33" s="963"/>
      <c r="P33" s="963"/>
      <c r="Q33" s="963"/>
      <c r="R33" s="963"/>
      <c r="S33" s="963"/>
      <c r="T33" s="963"/>
      <c r="U33" s="963"/>
      <c r="V33" s="963"/>
      <c r="W33" s="963"/>
      <c r="X33" s="963"/>
      <c r="Y33" s="963"/>
      <c r="Z33" s="963"/>
    </row>
    <row r="34" spans="1:26" ht="36.75" customHeight="1">
      <c r="A34" s="1118">
        <v>4</v>
      </c>
      <c r="B34" s="1771"/>
      <c r="C34" s="1570"/>
      <c r="D34" s="1570"/>
      <c r="E34" s="1570"/>
      <c r="F34" s="1570"/>
      <c r="G34" s="1570"/>
      <c r="H34" s="1570"/>
      <c r="I34" s="1570"/>
      <c r="J34" s="1573"/>
      <c r="K34" s="960"/>
      <c r="L34" s="960"/>
      <c r="M34" s="963"/>
      <c r="N34" s="963"/>
      <c r="O34" s="963"/>
      <c r="P34" s="963"/>
      <c r="Q34" s="963"/>
      <c r="R34" s="963"/>
      <c r="S34" s="963"/>
      <c r="T34" s="963"/>
      <c r="U34" s="963"/>
      <c r="V34" s="963"/>
      <c r="W34" s="963"/>
      <c r="X34" s="963"/>
      <c r="Y34" s="963"/>
      <c r="Z34" s="963"/>
    </row>
    <row r="35" spans="1:26" ht="36.75" customHeight="1">
      <c r="A35" s="1118">
        <v>5</v>
      </c>
      <c r="B35" s="1771"/>
      <c r="C35" s="1570"/>
      <c r="D35" s="1570"/>
      <c r="E35" s="1570"/>
      <c r="F35" s="1570"/>
      <c r="G35" s="1570"/>
      <c r="H35" s="1570"/>
      <c r="I35" s="1570"/>
      <c r="J35" s="1573"/>
      <c r="K35" s="960"/>
      <c r="L35" s="960"/>
      <c r="M35" s="963"/>
      <c r="N35" s="963"/>
      <c r="O35" s="963"/>
      <c r="P35" s="963"/>
      <c r="Q35" s="963"/>
      <c r="R35" s="963"/>
      <c r="S35" s="963"/>
      <c r="T35" s="963"/>
      <c r="U35" s="963"/>
      <c r="V35" s="963"/>
      <c r="W35" s="963"/>
      <c r="X35" s="963"/>
      <c r="Y35" s="963"/>
      <c r="Z35" s="963"/>
    </row>
    <row r="36" spans="1:26" ht="36.75" customHeight="1">
      <c r="A36" s="804"/>
      <c r="B36" s="1788" t="s">
        <v>309</v>
      </c>
      <c r="C36" s="1570"/>
      <c r="D36" s="1570"/>
      <c r="E36" s="1570"/>
      <c r="F36" s="1570"/>
      <c r="G36" s="1570"/>
      <c r="H36" s="1570"/>
      <c r="I36" s="1570"/>
      <c r="J36" s="1573"/>
      <c r="K36" s="960"/>
      <c r="L36" s="960"/>
      <c r="M36" s="963"/>
      <c r="N36" s="963"/>
      <c r="O36" s="963"/>
      <c r="P36" s="963"/>
      <c r="Q36" s="963"/>
      <c r="R36" s="963"/>
      <c r="S36" s="963"/>
      <c r="T36" s="963"/>
      <c r="U36" s="963"/>
      <c r="V36" s="963"/>
      <c r="W36" s="963"/>
      <c r="X36" s="963"/>
      <c r="Y36" s="963"/>
      <c r="Z36" s="963"/>
    </row>
    <row r="37" spans="1:26" ht="36.75" customHeight="1">
      <c r="A37" s="664"/>
      <c r="B37" s="1788" t="s">
        <v>310</v>
      </c>
      <c r="C37" s="1570"/>
      <c r="D37" s="1570"/>
      <c r="E37" s="1570"/>
      <c r="F37" s="1570"/>
      <c r="G37" s="1570"/>
      <c r="H37" s="1570"/>
      <c r="I37" s="1570"/>
      <c r="J37" s="1573"/>
      <c r="K37" s="960"/>
      <c r="L37" s="960"/>
      <c r="M37" s="963"/>
      <c r="N37" s="963"/>
      <c r="O37" s="963"/>
      <c r="P37" s="963"/>
      <c r="Q37" s="963"/>
      <c r="R37" s="963"/>
      <c r="S37" s="963"/>
      <c r="T37" s="963"/>
      <c r="U37" s="963"/>
      <c r="V37" s="963"/>
      <c r="W37" s="963"/>
      <c r="X37" s="963"/>
      <c r="Y37" s="963"/>
      <c r="Z37" s="963"/>
    </row>
    <row r="38" spans="1:26" ht="36.75" customHeight="1">
      <c r="A38" s="1739"/>
      <c r="B38" s="1612"/>
      <c r="C38" s="1612"/>
      <c r="D38" s="1612"/>
      <c r="E38" s="1612"/>
      <c r="F38" s="1612"/>
      <c r="G38" s="1612"/>
      <c r="H38" s="1612"/>
      <c r="I38" s="1612"/>
      <c r="J38" s="1598"/>
      <c r="K38" s="960"/>
      <c r="L38" s="960"/>
      <c r="M38" s="963"/>
      <c r="N38" s="963"/>
      <c r="O38" s="963"/>
      <c r="P38" s="963"/>
      <c r="Q38" s="963"/>
      <c r="R38" s="963"/>
      <c r="S38" s="963"/>
      <c r="T38" s="963"/>
      <c r="U38" s="963"/>
      <c r="V38" s="963"/>
      <c r="W38" s="963"/>
      <c r="X38" s="963"/>
      <c r="Y38" s="963"/>
      <c r="Z38" s="963"/>
    </row>
    <row r="39" spans="1:26" ht="36.75" customHeight="1">
      <c r="A39" s="1613"/>
      <c r="B39" s="1614"/>
      <c r="C39" s="1614"/>
      <c r="D39" s="1614"/>
      <c r="E39" s="1614"/>
      <c r="F39" s="1614"/>
      <c r="G39" s="1614"/>
      <c r="H39" s="1614"/>
      <c r="I39" s="1614"/>
      <c r="J39" s="1615"/>
      <c r="K39" s="960"/>
      <c r="L39" s="960"/>
      <c r="M39" s="963"/>
      <c r="N39" s="963"/>
      <c r="O39" s="963"/>
      <c r="P39" s="963"/>
      <c r="Q39" s="963"/>
      <c r="R39" s="963"/>
      <c r="S39" s="963"/>
      <c r="T39" s="963"/>
      <c r="U39" s="963"/>
      <c r="V39" s="963"/>
      <c r="W39" s="963"/>
      <c r="X39" s="963"/>
      <c r="Y39" s="963"/>
      <c r="Z39" s="963"/>
    </row>
    <row r="40" spans="1:26" ht="36.75" customHeight="1">
      <c r="A40" s="1599"/>
      <c r="B40" s="1616"/>
      <c r="C40" s="1616"/>
      <c r="D40" s="1616"/>
      <c r="E40" s="1616"/>
      <c r="F40" s="1616"/>
      <c r="G40" s="1616"/>
      <c r="H40" s="1616"/>
      <c r="I40" s="1616"/>
      <c r="J40" s="1600"/>
      <c r="K40" s="960"/>
      <c r="L40" s="960"/>
      <c r="M40" s="963"/>
      <c r="N40" s="963"/>
      <c r="O40" s="963"/>
      <c r="P40" s="963"/>
      <c r="Q40" s="963"/>
      <c r="R40" s="963"/>
      <c r="S40" s="963"/>
      <c r="T40" s="963"/>
      <c r="U40" s="963"/>
      <c r="V40" s="963"/>
      <c r="W40" s="963"/>
      <c r="X40" s="963"/>
      <c r="Y40" s="963"/>
      <c r="Z40" s="963"/>
    </row>
    <row r="41" spans="1:26" ht="30.75" customHeight="1">
      <c r="A41" s="1036" t="s">
        <v>311</v>
      </c>
      <c r="B41" s="1036" t="s">
        <v>4573</v>
      </c>
      <c r="C41" s="811" t="s">
        <v>313</v>
      </c>
      <c r="D41" s="1036" t="s">
        <v>314</v>
      </c>
      <c r="E41" s="811" t="s">
        <v>6942</v>
      </c>
      <c r="F41" s="1160" t="s">
        <v>1812</v>
      </c>
      <c r="G41" s="1160" t="s">
        <v>317</v>
      </c>
      <c r="H41" s="1161"/>
      <c r="I41" s="893"/>
      <c r="J41" s="893"/>
      <c r="K41" s="960"/>
      <c r="L41" s="960"/>
      <c r="M41" s="963"/>
      <c r="N41" s="963"/>
      <c r="O41" s="963"/>
      <c r="P41" s="963"/>
      <c r="Q41" s="963"/>
      <c r="R41" s="963"/>
      <c r="S41" s="963"/>
      <c r="T41" s="963"/>
      <c r="U41" s="963"/>
      <c r="V41" s="963"/>
      <c r="W41" s="963"/>
      <c r="X41" s="963"/>
      <c r="Y41" s="963"/>
      <c r="Z41" s="963"/>
    </row>
    <row r="42" spans="1:26" ht="14.25" customHeight="1">
      <c r="A42" s="1248" t="s">
        <v>6943</v>
      </c>
      <c r="B42" s="1779" t="s">
        <v>320</v>
      </c>
      <c r="C42" s="1570"/>
      <c r="D42" s="1570"/>
      <c r="E42" s="1570"/>
      <c r="F42" s="1570"/>
      <c r="G42" s="1571"/>
      <c r="H42" s="1038"/>
      <c r="I42" s="893">
        <f t="shared" ref="I42:J42" si="1">I43+I66+I72+I76+I105+I96</f>
        <v>18</v>
      </c>
      <c r="J42" s="893">
        <f t="shared" si="1"/>
        <v>18</v>
      </c>
      <c r="K42" s="960"/>
      <c r="L42" s="960"/>
      <c r="M42" s="963"/>
      <c r="N42" s="963"/>
      <c r="O42" s="963"/>
      <c r="P42" s="963"/>
      <c r="Q42" s="963"/>
      <c r="R42" s="963"/>
      <c r="S42" s="963"/>
      <c r="T42" s="963"/>
      <c r="U42" s="963"/>
      <c r="V42" s="963"/>
      <c r="W42" s="963"/>
      <c r="X42" s="963"/>
      <c r="Y42" s="963"/>
      <c r="Z42" s="963"/>
    </row>
    <row r="43" spans="1:26" ht="19">
      <c r="A43" s="693" t="s">
        <v>39</v>
      </c>
      <c r="B43" s="1736" t="s">
        <v>40</v>
      </c>
      <c r="C43" s="1570"/>
      <c r="D43" s="1570"/>
      <c r="E43" s="1570"/>
      <c r="F43" s="1570"/>
      <c r="G43" s="1573"/>
      <c r="H43" s="829"/>
      <c r="I43" s="893">
        <f>SUM(D44:D64)</f>
        <v>10</v>
      </c>
      <c r="J43" s="893">
        <f>COUNT(D44:D64)*2</f>
        <v>10</v>
      </c>
      <c r="K43" s="960"/>
      <c r="L43" s="960"/>
      <c r="M43" s="963"/>
      <c r="N43" s="963"/>
      <c r="O43" s="963"/>
      <c r="P43" s="963"/>
      <c r="Q43" s="963"/>
      <c r="R43" s="963"/>
      <c r="S43" s="963"/>
      <c r="T43" s="963"/>
      <c r="U43" s="963"/>
      <c r="V43" s="963"/>
      <c r="W43" s="963"/>
      <c r="X43" s="963"/>
      <c r="Y43" s="963"/>
      <c r="Z43" s="963"/>
    </row>
    <row r="44" spans="1:26" ht="30.75" hidden="1" customHeight="1">
      <c r="A44" s="310" t="s">
        <v>1813</v>
      </c>
      <c r="B44" s="122" t="s">
        <v>322</v>
      </c>
      <c r="C44" s="141"/>
      <c r="D44" s="141"/>
      <c r="E44" s="141"/>
      <c r="F44" s="141"/>
      <c r="G44" s="141"/>
      <c r="H44" s="106"/>
      <c r="I44" s="105"/>
      <c r="J44" s="105"/>
      <c r="K44" s="106"/>
      <c r="L44" s="106"/>
      <c r="M44" s="106"/>
      <c r="N44" s="106"/>
      <c r="O44" s="106"/>
      <c r="P44" s="106"/>
      <c r="Q44" s="106"/>
      <c r="R44" s="106"/>
      <c r="S44" s="106"/>
      <c r="T44" s="106"/>
      <c r="U44" s="106"/>
      <c r="V44" s="106"/>
      <c r="W44" s="106"/>
      <c r="X44" s="106"/>
      <c r="Y44" s="106"/>
      <c r="Z44" s="106"/>
    </row>
    <row r="45" spans="1:26" ht="30.75" hidden="1" customHeight="1">
      <c r="A45" s="310" t="s">
        <v>1816</v>
      </c>
      <c r="B45" s="122" t="s">
        <v>327</v>
      </c>
      <c r="C45" s="141"/>
      <c r="D45" s="141"/>
      <c r="E45" s="141"/>
      <c r="F45" s="141"/>
      <c r="G45" s="141"/>
      <c r="H45" s="106"/>
      <c r="I45" s="105"/>
      <c r="J45" s="105"/>
      <c r="K45" s="106"/>
      <c r="L45" s="106"/>
      <c r="M45" s="106"/>
      <c r="N45" s="106"/>
      <c r="O45" s="106"/>
      <c r="P45" s="106"/>
      <c r="Q45" s="106"/>
      <c r="R45" s="106"/>
      <c r="S45" s="106"/>
      <c r="T45" s="106"/>
      <c r="U45" s="106"/>
      <c r="V45" s="106"/>
      <c r="W45" s="106"/>
      <c r="X45" s="106"/>
      <c r="Y45" s="106"/>
      <c r="Z45" s="106"/>
    </row>
    <row r="46" spans="1:26" ht="30.75" hidden="1" customHeight="1">
      <c r="A46" s="310" t="s">
        <v>1819</v>
      </c>
      <c r="B46" s="122" t="s">
        <v>331</v>
      </c>
      <c r="C46" s="141"/>
      <c r="D46" s="141"/>
      <c r="E46" s="141"/>
      <c r="F46" s="141"/>
      <c r="G46" s="141"/>
      <c r="H46" s="106"/>
      <c r="I46" s="105"/>
      <c r="J46" s="105"/>
      <c r="K46" s="106"/>
      <c r="L46" s="106"/>
      <c r="M46" s="106"/>
      <c r="N46" s="106"/>
      <c r="O46" s="106"/>
      <c r="P46" s="106"/>
      <c r="Q46" s="106"/>
      <c r="R46" s="106"/>
      <c r="S46" s="106"/>
      <c r="T46" s="106"/>
      <c r="U46" s="106"/>
      <c r="V46" s="106"/>
      <c r="W46" s="106"/>
      <c r="X46" s="106"/>
      <c r="Y46" s="106"/>
      <c r="Z46" s="106"/>
    </row>
    <row r="47" spans="1:26" ht="15" hidden="1" customHeight="1">
      <c r="A47" s="310" t="s">
        <v>1827</v>
      </c>
      <c r="B47" s="122" t="s">
        <v>1828</v>
      </c>
      <c r="C47" s="141"/>
      <c r="D47" s="141"/>
      <c r="E47" s="141"/>
      <c r="F47" s="141"/>
      <c r="G47" s="141"/>
      <c r="H47" s="106"/>
      <c r="I47" s="105"/>
      <c r="J47" s="105"/>
      <c r="K47" s="106"/>
      <c r="L47" s="106"/>
      <c r="M47" s="106"/>
      <c r="N47" s="106"/>
      <c r="O47" s="106"/>
      <c r="P47" s="106"/>
      <c r="Q47" s="106"/>
      <c r="R47" s="106"/>
      <c r="S47" s="106"/>
      <c r="T47" s="106"/>
      <c r="U47" s="106"/>
      <c r="V47" s="106"/>
      <c r="W47" s="106"/>
      <c r="X47" s="106"/>
      <c r="Y47" s="106"/>
      <c r="Z47" s="106"/>
    </row>
    <row r="48" spans="1:26" ht="30.75" hidden="1" customHeight="1">
      <c r="A48" s="310" t="s">
        <v>1833</v>
      </c>
      <c r="B48" s="122" t="s">
        <v>337</v>
      </c>
      <c r="C48" s="141"/>
      <c r="D48" s="141"/>
      <c r="E48" s="141"/>
      <c r="F48" s="141"/>
      <c r="G48" s="141"/>
      <c r="H48" s="106"/>
      <c r="I48" s="105"/>
      <c r="J48" s="105"/>
      <c r="K48" s="106"/>
      <c r="L48" s="106"/>
      <c r="M48" s="106"/>
      <c r="N48" s="106"/>
      <c r="O48" s="106"/>
      <c r="P48" s="106"/>
      <c r="Q48" s="106"/>
      <c r="R48" s="106"/>
      <c r="S48" s="106"/>
      <c r="T48" s="106"/>
      <c r="U48" s="106"/>
      <c r="V48" s="106"/>
      <c r="W48" s="106"/>
      <c r="X48" s="106"/>
      <c r="Y48" s="106"/>
      <c r="Z48" s="106"/>
    </row>
    <row r="49" spans="1:26" ht="15" hidden="1" customHeight="1">
      <c r="A49" s="310" t="s">
        <v>1836</v>
      </c>
      <c r="B49" s="122" t="s">
        <v>341</v>
      </c>
      <c r="C49" s="141"/>
      <c r="D49" s="141"/>
      <c r="E49" s="141"/>
      <c r="F49" s="141"/>
      <c r="G49" s="141"/>
      <c r="H49" s="106"/>
      <c r="I49" s="105"/>
      <c r="J49" s="105"/>
      <c r="K49" s="106"/>
      <c r="L49" s="106"/>
      <c r="M49" s="106"/>
      <c r="N49" s="106"/>
      <c r="O49" s="106"/>
      <c r="P49" s="106"/>
      <c r="Q49" s="106"/>
      <c r="R49" s="106"/>
      <c r="S49" s="106"/>
      <c r="T49" s="106"/>
      <c r="U49" s="106"/>
      <c r="V49" s="106"/>
      <c r="W49" s="106"/>
      <c r="X49" s="106"/>
      <c r="Y49" s="106"/>
      <c r="Z49" s="106"/>
    </row>
    <row r="50" spans="1:26" ht="14.25" hidden="1" customHeight="1">
      <c r="A50" s="310" t="s">
        <v>1839</v>
      </c>
      <c r="B50" s="122" t="s">
        <v>345</v>
      </c>
      <c r="C50" s="141"/>
      <c r="D50" s="141"/>
      <c r="E50" s="141"/>
      <c r="F50" s="141"/>
      <c r="G50" s="141"/>
      <c r="H50" s="106"/>
      <c r="I50" s="105"/>
      <c r="J50" s="105"/>
      <c r="K50" s="106"/>
      <c r="L50" s="106"/>
      <c r="M50" s="106"/>
      <c r="N50" s="106"/>
      <c r="O50" s="106"/>
      <c r="P50" s="106"/>
      <c r="Q50" s="106"/>
      <c r="R50" s="106"/>
      <c r="S50" s="106"/>
      <c r="T50" s="106"/>
      <c r="U50" s="106"/>
      <c r="V50" s="106"/>
      <c r="W50" s="106"/>
      <c r="X50" s="106"/>
      <c r="Y50" s="106"/>
      <c r="Z50" s="106"/>
    </row>
    <row r="51" spans="1:26" ht="14.25" hidden="1" customHeight="1">
      <c r="A51" s="310" t="s">
        <v>348</v>
      </c>
      <c r="B51" s="122" t="s">
        <v>349</v>
      </c>
      <c r="C51" s="141"/>
      <c r="D51" s="141"/>
      <c r="E51" s="141"/>
      <c r="F51" s="141"/>
      <c r="G51" s="141"/>
      <c r="H51" s="106"/>
      <c r="I51" s="105"/>
      <c r="J51" s="105"/>
      <c r="K51" s="106"/>
      <c r="L51" s="106"/>
      <c r="M51" s="106"/>
      <c r="N51" s="106"/>
      <c r="O51" s="106"/>
      <c r="P51" s="106"/>
      <c r="Q51" s="106"/>
      <c r="R51" s="106"/>
      <c r="S51" s="106"/>
      <c r="T51" s="106"/>
      <c r="U51" s="106"/>
      <c r="V51" s="106"/>
      <c r="W51" s="106"/>
      <c r="X51" s="106"/>
      <c r="Y51" s="106"/>
      <c r="Z51" s="106"/>
    </row>
    <row r="52" spans="1:26" ht="14.25" hidden="1" customHeight="1">
      <c r="A52" s="310" t="s">
        <v>1844</v>
      </c>
      <c r="B52" s="122" t="s">
        <v>351</v>
      </c>
      <c r="C52" s="141"/>
      <c r="D52" s="141"/>
      <c r="E52" s="141"/>
      <c r="F52" s="141"/>
      <c r="G52" s="141"/>
      <c r="H52" s="106"/>
      <c r="I52" s="105"/>
      <c r="J52" s="105"/>
      <c r="K52" s="106"/>
      <c r="L52" s="106"/>
      <c r="M52" s="106"/>
      <c r="N52" s="106"/>
      <c r="O52" s="106"/>
      <c r="P52" s="106"/>
      <c r="Q52" s="106"/>
      <c r="R52" s="106"/>
      <c r="S52" s="106"/>
      <c r="T52" s="106"/>
      <c r="U52" s="106"/>
      <c r="V52" s="106"/>
      <c r="W52" s="106"/>
      <c r="X52" s="106"/>
      <c r="Y52" s="106"/>
      <c r="Z52" s="106"/>
    </row>
    <row r="53" spans="1:26" ht="14.25" hidden="1" customHeight="1">
      <c r="A53" s="310" t="s">
        <v>354</v>
      </c>
      <c r="B53" s="122" t="s">
        <v>355</v>
      </c>
      <c r="C53" s="141"/>
      <c r="D53" s="141"/>
      <c r="E53" s="141"/>
      <c r="F53" s="141"/>
      <c r="G53" s="141"/>
      <c r="H53" s="106"/>
      <c r="I53" s="105"/>
      <c r="J53" s="105"/>
      <c r="K53" s="106"/>
      <c r="L53" s="106"/>
      <c r="M53" s="106"/>
      <c r="N53" s="106"/>
      <c r="O53" s="106"/>
      <c r="P53" s="106"/>
      <c r="Q53" s="106"/>
      <c r="R53" s="106"/>
      <c r="S53" s="106"/>
      <c r="T53" s="106"/>
      <c r="U53" s="106"/>
      <c r="V53" s="106"/>
      <c r="W53" s="106"/>
      <c r="X53" s="106"/>
      <c r="Y53" s="106"/>
      <c r="Z53" s="106"/>
    </row>
    <row r="54" spans="1:26" ht="14.25" hidden="1" customHeight="1">
      <c r="A54" s="310" t="s">
        <v>356</v>
      </c>
      <c r="B54" s="122" t="s">
        <v>357</v>
      </c>
      <c r="C54" s="141"/>
      <c r="D54" s="141"/>
      <c r="E54" s="141"/>
      <c r="F54" s="141"/>
      <c r="G54" s="141"/>
      <c r="H54" s="106"/>
      <c r="I54" s="105"/>
      <c r="J54" s="105"/>
      <c r="K54" s="106"/>
      <c r="L54" s="106"/>
      <c r="M54" s="106"/>
      <c r="N54" s="106"/>
      <c r="O54" s="106"/>
      <c r="P54" s="106"/>
      <c r="Q54" s="106"/>
      <c r="R54" s="106"/>
      <c r="S54" s="106"/>
      <c r="T54" s="106"/>
      <c r="U54" s="106"/>
      <c r="V54" s="106"/>
      <c r="W54" s="106"/>
      <c r="X54" s="106"/>
      <c r="Y54" s="106"/>
      <c r="Z54" s="106"/>
    </row>
    <row r="55" spans="1:26" ht="14.25" hidden="1" customHeight="1">
      <c r="A55" s="310" t="s">
        <v>358</v>
      </c>
      <c r="B55" s="122" t="s">
        <v>359</v>
      </c>
      <c r="C55" s="141"/>
      <c r="D55" s="141"/>
      <c r="E55" s="141"/>
      <c r="F55" s="141"/>
      <c r="G55" s="141"/>
      <c r="H55" s="106"/>
      <c r="I55" s="105"/>
      <c r="J55" s="105"/>
      <c r="K55" s="106"/>
      <c r="L55" s="106"/>
      <c r="M55" s="106"/>
      <c r="N55" s="106"/>
      <c r="O55" s="106"/>
      <c r="P55" s="106"/>
      <c r="Q55" s="106"/>
      <c r="R55" s="106"/>
      <c r="S55" s="106"/>
      <c r="T55" s="106"/>
      <c r="U55" s="106"/>
      <c r="V55" s="106"/>
      <c r="W55" s="106"/>
      <c r="X55" s="106"/>
      <c r="Y55" s="106"/>
      <c r="Z55" s="106"/>
    </row>
    <row r="56" spans="1:26" ht="14.25" hidden="1" customHeight="1">
      <c r="A56" s="310" t="s">
        <v>1854</v>
      </c>
      <c r="B56" s="122" t="s">
        <v>361</v>
      </c>
      <c r="C56" s="141"/>
      <c r="D56" s="141"/>
      <c r="E56" s="141"/>
      <c r="F56" s="141"/>
      <c r="G56" s="141"/>
      <c r="H56" s="106"/>
      <c r="I56" s="105"/>
      <c r="J56" s="105"/>
      <c r="K56" s="106"/>
      <c r="L56" s="106"/>
      <c r="M56" s="106"/>
      <c r="N56" s="106"/>
      <c r="O56" s="106"/>
      <c r="P56" s="106"/>
      <c r="Q56" s="106"/>
      <c r="R56" s="106"/>
      <c r="S56" s="106"/>
      <c r="T56" s="106"/>
      <c r="U56" s="106"/>
      <c r="V56" s="106"/>
      <c r="W56" s="106"/>
      <c r="X56" s="106"/>
      <c r="Y56" s="106"/>
      <c r="Z56" s="106"/>
    </row>
    <row r="57" spans="1:26" ht="34">
      <c r="A57" s="693" t="s">
        <v>366</v>
      </c>
      <c r="B57" s="467" t="s">
        <v>367</v>
      </c>
      <c r="C57" s="471" t="s">
        <v>6944</v>
      </c>
      <c r="D57" s="696">
        <v>2</v>
      </c>
      <c r="E57" s="696" t="s">
        <v>599</v>
      </c>
      <c r="F57" s="1052"/>
      <c r="G57" s="1052"/>
      <c r="H57" s="893"/>
      <c r="I57" s="893"/>
      <c r="J57" s="893"/>
      <c r="K57" s="960"/>
      <c r="L57" s="960"/>
      <c r="M57" s="963"/>
      <c r="N57" s="963"/>
      <c r="O57" s="963"/>
      <c r="P57" s="963"/>
      <c r="Q57" s="963"/>
      <c r="R57" s="963"/>
      <c r="S57" s="963"/>
      <c r="T57" s="963"/>
      <c r="U57" s="963"/>
      <c r="V57" s="963"/>
      <c r="W57" s="963"/>
      <c r="X57" s="963"/>
      <c r="Y57" s="963"/>
      <c r="Z57" s="963"/>
    </row>
    <row r="58" spans="1:26" ht="30" hidden="1" customHeight="1">
      <c r="A58" s="310" t="s">
        <v>370</v>
      </c>
      <c r="B58" s="122" t="s">
        <v>371</v>
      </c>
      <c r="C58" s="141"/>
      <c r="D58" s="141"/>
      <c r="E58" s="141"/>
      <c r="F58" s="141"/>
      <c r="G58" s="141"/>
      <c r="H58" s="106"/>
      <c r="I58" s="105"/>
      <c r="J58" s="105"/>
      <c r="K58" s="106"/>
      <c r="L58" s="106"/>
      <c r="M58" s="106"/>
      <c r="N58" s="106"/>
      <c r="O58" s="106"/>
      <c r="P58" s="106"/>
      <c r="Q58" s="106"/>
      <c r="R58" s="106"/>
      <c r="S58" s="106"/>
      <c r="T58" s="106"/>
      <c r="U58" s="106"/>
      <c r="V58" s="106"/>
      <c r="W58" s="106"/>
      <c r="X58" s="106"/>
      <c r="Y58" s="106"/>
      <c r="Z58" s="106"/>
    </row>
    <row r="59" spans="1:26" ht="14.25" hidden="1" customHeight="1">
      <c r="A59" s="310" t="s">
        <v>1867</v>
      </c>
      <c r="B59" s="122" t="s">
        <v>373</v>
      </c>
      <c r="C59" s="141"/>
      <c r="D59" s="141"/>
      <c r="E59" s="141"/>
      <c r="F59" s="141"/>
      <c r="G59" s="141"/>
      <c r="H59" s="106"/>
      <c r="I59" s="105"/>
      <c r="J59" s="105"/>
      <c r="K59" s="106"/>
      <c r="L59" s="106"/>
      <c r="M59" s="106"/>
      <c r="N59" s="106"/>
      <c r="O59" s="106"/>
      <c r="P59" s="106"/>
      <c r="Q59" s="106"/>
      <c r="R59" s="106"/>
      <c r="S59" s="106"/>
      <c r="T59" s="106"/>
      <c r="U59" s="106"/>
      <c r="V59" s="106"/>
      <c r="W59" s="106"/>
      <c r="X59" s="106"/>
      <c r="Y59" s="106"/>
      <c r="Z59" s="106"/>
    </row>
    <row r="60" spans="1:26" ht="14.25" hidden="1" customHeight="1">
      <c r="A60" s="310" t="s">
        <v>376</v>
      </c>
      <c r="B60" s="122" t="s">
        <v>377</v>
      </c>
      <c r="C60" s="141"/>
      <c r="D60" s="141"/>
      <c r="E60" s="141"/>
      <c r="F60" s="141"/>
      <c r="G60" s="141"/>
      <c r="H60" s="106"/>
      <c r="I60" s="105"/>
      <c r="J60" s="105"/>
      <c r="K60" s="106"/>
      <c r="L60" s="106"/>
      <c r="M60" s="106"/>
      <c r="N60" s="106"/>
      <c r="O60" s="106"/>
      <c r="P60" s="106"/>
      <c r="Q60" s="106"/>
      <c r="R60" s="106"/>
      <c r="S60" s="106"/>
      <c r="T60" s="106"/>
      <c r="U60" s="106"/>
      <c r="V60" s="106"/>
      <c r="W60" s="106"/>
      <c r="X60" s="106"/>
      <c r="Y60" s="106"/>
      <c r="Z60" s="106"/>
    </row>
    <row r="61" spans="1:26" ht="34">
      <c r="A61" s="693" t="s">
        <v>6945</v>
      </c>
      <c r="B61" s="467" t="s">
        <v>1868</v>
      </c>
      <c r="C61" s="471" t="s">
        <v>6946</v>
      </c>
      <c r="D61" s="696">
        <v>2</v>
      </c>
      <c r="E61" s="696" t="s">
        <v>387</v>
      </c>
      <c r="F61" s="1052"/>
      <c r="G61" s="1052"/>
      <c r="H61" s="893"/>
      <c r="I61" s="893"/>
      <c r="J61" s="893"/>
      <c r="K61" s="960"/>
      <c r="L61" s="960"/>
      <c r="M61" s="963"/>
      <c r="N61" s="963"/>
      <c r="O61" s="963"/>
      <c r="P61" s="963"/>
      <c r="Q61" s="963"/>
      <c r="R61" s="963"/>
      <c r="S61" s="963"/>
      <c r="T61" s="963"/>
      <c r="U61" s="963"/>
      <c r="V61" s="963"/>
      <c r="W61" s="963"/>
      <c r="X61" s="963"/>
      <c r="Y61" s="963"/>
      <c r="Z61" s="963"/>
    </row>
    <row r="62" spans="1:26" ht="32">
      <c r="A62" s="693" t="s">
        <v>6943</v>
      </c>
      <c r="B62" s="161"/>
      <c r="C62" s="735" t="s">
        <v>6947</v>
      </c>
      <c r="D62" s="696">
        <v>2</v>
      </c>
      <c r="E62" s="736" t="s">
        <v>387</v>
      </c>
      <c r="F62" s="735" t="s">
        <v>6948</v>
      </c>
      <c r="G62" s="1052"/>
      <c r="H62" s="893"/>
      <c r="I62" s="893"/>
      <c r="J62" s="893"/>
      <c r="K62" s="960"/>
      <c r="L62" s="960"/>
      <c r="M62" s="963"/>
      <c r="N62" s="963"/>
      <c r="O62" s="963"/>
      <c r="P62" s="963"/>
      <c r="Q62" s="963"/>
      <c r="R62" s="963"/>
      <c r="S62" s="963"/>
      <c r="T62" s="963"/>
      <c r="U62" s="963"/>
      <c r="V62" s="963"/>
      <c r="W62" s="963"/>
      <c r="X62" s="963"/>
      <c r="Y62" s="963"/>
      <c r="Z62" s="963"/>
    </row>
    <row r="63" spans="1:26" ht="16">
      <c r="A63" s="693" t="s">
        <v>6943</v>
      </c>
      <c r="B63" s="161"/>
      <c r="C63" s="735" t="s">
        <v>6949</v>
      </c>
      <c r="D63" s="696">
        <v>2</v>
      </c>
      <c r="E63" s="736" t="s">
        <v>387</v>
      </c>
      <c r="F63" s="735" t="s">
        <v>6950</v>
      </c>
      <c r="G63" s="1052"/>
      <c r="H63" s="893"/>
      <c r="I63" s="893"/>
      <c r="J63" s="893"/>
      <c r="K63" s="960"/>
      <c r="L63" s="960"/>
      <c r="M63" s="963"/>
      <c r="N63" s="963"/>
      <c r="O63" s="963"/>
      <c r="P63" s="963"/>
      <c r="Q63" s="963"/>
      <c r="R63" s="963"/>
      <c r="S63" s="963"/>
      <c r="T63" s="963"/>
      <c r="U63" s="963"/>
      <c r="V63" s="963"/>
      <c r="W63" s="963"/>
      <c r="X63" s="963"/>
      <c r="Y63" s="963"/>
      <c r="Z63" s="963"/>
    </row>
    <row r="64" spans="1:26" ht="32">
      <c r="A64" s="693"/>
      <c r="B64" s="161"/>
      <c r="C64" s="735" t="s">
        <v>6951</v>
      </c>
      <c r="D64" s="696">
        <v>2</v>
      </c>
      <c r="E64" s="736" t="s">
        <v>387</v>
      </c>
      <c r="F64" s="735" t="s">
        <v>6952</v>
      </c>
      <c r="G64" s="1052"/>
      <c r="H64" s="893"/>
      <c r="I64" s="893"/>
      <c r="J64" s="893"/>
      <c r="K64" s="960"/>
      <c r="L64" s="960"/>
      <c r="M64" s="963"/>
      <c r="N64" s="963"/>
      <c r="O64" s="963"/>
      <c r="P64" s="963"/>
      <c r="Q64" s="963"/>
      <c r="R64" s="963"/>
      <c r="S64" s="963"/>
      <c r="T64" s="963"/>
      <c r="U64" s="963"/>
      <c r="V64" s="963"/>
      <c r="W64" s="963"/>
      <c r="X64" s="963"/>
      <c r="Y64" s="963"/>
      <c r="Z64" s="963"/>
    </row>
    <row r="65" spans="1:26" ht="14.25" hidden="1" customHeight="1">
      <c r="A65" s="121" t="s">
        <v>380</v>
      </c>
      <c r="B65" s="129" t="s">
        <v>381</v>
      </c>
      <c r="C65" s="141"/>
      <c r="D65" s="141"/>
      <c r="E65" s="141"/>
      <c r="F65" s="141"/>
      <c r="G65" s="141"/>
      <c r="H65" s="106"/>
      <c r="I65" s="105"/>
      <c r="J65" s="105"/>
      <c r="K65" s="105"/>
      <c r="L65" s="105"/>
      <c r="M65" s="106"/>
      <c r="N65" s="106"/>
      <c r="O65" s="106"/>
      <c r="P65" s="106"/>
      <c r="Q65" s="106"/>
      <c r="R65" s="106"/>
      <c r="S65" s="106"/>
      <c r="T65" s="106"/>
      <c r="U65" s="106"/>
      <c r="V65" s="106"/>
      <c r="W65" s="106"/>
      <c r="X65" s="106"/>
      <c r="Y65" s="106"/>
      <c r="Z65" s="106"/>
    </row>
    <row r="66" spans="1:26" ht="19">
      <c r="A66" s="693" t="s">
        <v>41</v>
      </c>
      <c r="B66" s="1736" t="s">
        <v>42</v>
      </c>
      <c r="C66" s="1570"/>
      <c r="D66" s="1570"/>
      <c r="E66" s="1570"/>
      <c r="F66" s="1570"/>
      <c r="G66" s="1573"/>
      <c r="H66" s="829"/>
      <c r="I66" s="893">
        <f>SUM(D67:D71)</f>
        <v>2</v>
      </c>
      <c r="J66" s="893">
        <f>COUNT(D67:D71)*2</f>
        <v>2</v>
      </c>
      <c r="K66" s="960"/>
      <c r="L66" s="960"/>
      <c r="M66" s="963"/>
      <c r="N66" s="963"/>
      <c r="O66" s="963"/>
      <c r="P66" s="963"/>
      <c r="Q66" s="963"/>
      <c r="R66" s="963"/>
      <c r="S66" s="963"/>
      <c r="T66" s="963"/>
      <c r="U66" s="963"/>
      <c r="V66" s="963"/>
      <c r="W66" s="963"/>
      <c r="X66" s="963"/>
      <c r="Y66" s="963"/>
      <c r="Z66" s="963"/>
    </row>
    <row r="67" spans="1:26" ht="14.25" hidden="1" customHeight="1">
      <c r="A67" s="310" t="s">
        <v>382</v>
      </c>
      <c r="B67" s="122" t="s">
        <v>383</v>
      </c>
      <c r="C67" s="141"/>
      <c r="D67" s="141"/>
      <c r="E67" s="141"/>
      <c r="F67" s="141"/>
      <c r="G67" s="141"/>
      <c r="H67" s="106"/>
      <c r="I67" s="105"/>
      <c r="J67" s="105"/>
      <c r="K67" s="106"/>
      <c r="L67" s="106"/>
      <c r="M67" s="106"/>
      <c r="N67" s="106"/>
      <c r="O67" s="106"/>
      <c r="P67" s="106"/>
      <c r="Q67" s="106"/>
      <c r="R67" s="106"/>
      <c r="S67" s="106"/>
      <c r="T67" s="106"/>
      <c r="U67" s="106"/>
      <c r="V67" s="106"/>
      <c r="W67" s="106"/>
      <c r="X67" s="106"/>
      <c r="Y67" s="106"/>
      <c r="Z67" s="106"/>
    </row>
    <row r="68" spans="1:26" ht="17">
      <c r="A68" s="693" t="s">
        <v>384</v>
      </c>
      <c r="B68" s="467" t="s">
        <v>385</v>
      </c>
      <c r="C68" s="471" t="s">
        <v>6953</v>
      </c>
      <c r="D68" s="696">
        <v>2</v>
      </c>
      <c r="E68" s="696" t="s">
        <v>387</v>
      </c>
      <c r="F68" s="1052"/>
      <c r="G68" s="1052"/>
      <c r="H68" s="893"/>
      <c r="I68" s="893"/>
      <c r="J68" s="893"/>
      <c r="K68" s="960"/>
      <c r="L68" s="960"/>
      <c r="M68" s="963"/>
      <c r="N68" s="963"/>
      <c r="O68" s="963"/>
      <c r="P68" s="963"/>
      <c r="Q68" s="963"/>
      <c r="R68" s="963"/>
      <c r="S68" s="963"/>
      <c r="T68" s="963"/>
      <c r="U68" s="963"/>
      <c r="V68" s="963"/>
      <c r="W68" s="963"/>
      <c r="X68" s="963"/>
      <c r="Y68" s="963"/>
      <c r="Z68" s="963"/>
    </row>
    <row r="69" spans="1:26" ht="14.25" hidden="1" customHeight="1">
      <c r="A69" s="310" t="s">
        <v>389</v>
      </c>
      <c r="B69" s="122" t="s">
        <v>390</v>
      </c>
      <c r="C69" s="141"/>
      <c r="D69" s="141"/>
      <c r="E69" s="141"/>
      <c r="F69" s="141"/>
      <c r="G69" s="141"/>
      <c r="H69" s="106"/>
      <c r="I69" s="105"/>
      <c r="J69" s="105"/>
      <c r="K69" s="106"/>
      <c r="L69" s="106"/>
      <c r="M69" s="106"/>
      <c r="N69" s="106"/>
      <c r="O69" s="106"/>
      <c r="P69" s="106"/>
      <c r="Q69" s="106"/>
      <c r="R69" s="106"/>
      <c r="S69" s="106"/>
      <c r="T69" s="106"/>
      <c r="U69" s="106"/>
      <c r="V69" s="106"/>
      <c r="W69" s="106"/>
      <c r="X69" s="106"/>
      <c r="Y69" s="106"/>
      <c r="Z69" s="106"/>
    </row>
    <row r="70" spans="1:26" ht="14.25" hidden="1" customHeight="1">
      <c r="A70" s="310" t="s">
        <v>391</v>
      </c>
      <c r="B70" s="122" t="s">
        <v>392</v>
      </c>
      <c r="C70" s="141"/>
      <c r="D70" s="141"/>
      <c r="E70" s="141"/>
      <c r="F70" s="141"/>
      <c r="G70" s="141"/>
      <c r="H70" s="106"/>
      <c r="I70" s="105"/>
      <c r="J70" s="105"/>
      <c r="K70" s="106"/>
      <c r="L70" s="106"/>
      <c r="M70" s="106"/>
      <c r="N70" s="106"/>
      <c r="O70" s="106"/>
      <c r="P70" s="106"/>
      <c r="Q70" s="106"/>
      <c r="R70" s="106"/>
      <c r="S70" s="106"/>
      <c r="T70" s="106"/>
      <c r="U70" s="106"/>
      <c r="V70" s="106"/>
      <c r="W70" s="106"/>
      <c r="X70" s="106"/>
      <c r="Y70" s="106"/>
      <c r="Z70" s="106"/>
    </row>
    <row r="71" spans="1:26" ht="14.25" hidden="1" customHeight="1">
      <c r="A71" s="310" t="s">
        <v>394</v>
      </c>
      <c r="B71" s="122" t="s">
        <v>395</v>
      </c>
      <c r="C71" s="141"/>
      <c r="D71" s="141"/>
      <c r="E71" s="141"/>
      <c r="F71" s="141"/>
      <c r="G71" s="141"/>
      <c r="H71" s="106"/>
      <c r="I71" s="105"/>
      <c r="J71" s="105"/>
      <c r="K71" s="106"/>
      <c r="L71" s="106"/>
      <c r="M71" s="106"/>
      <c r="N71" s="106"/>
      <c r="O71" s="106"/>
      <c r="P71" s="106"/>
      <c r="Q71" s="106"/>
      <c r="R71" s="106"/>
      <c r="S71" s="106"/>
      <c r="T71" s="106"/>
      <c r="U71" s="106"/>
      <c r="V71" s="106"/>
      <c r="W71" s="106"/>
      <c r="X71" s="106"/>
      <c r="Y71" s="106"/>
      <c r="Z71" s="106"/>
    </row>
    <row r="72" spans="1:26" ht="19">
      <c r="A72" s="693" t="s">
        <v>212</v>
      </c>
      <c r="B72" s="1736" t="s">
        <v>44</v>
      </c>
      <c r="C72" s="1570"/>
      <c r="D72" s="1570"/>
      <c r="E72" s="1570"/>
      <c r="F72" s="1570"/>
      <c r="G72" s="1573"/>
      <c r="H72" s="829"/>
      <c r="I72" s="893">
        <f>SUM(D73:D75)</f>
        <v>2</v>
      </c>
      <c r="J72" s="893">
        <f>COUNT(D74)*2</f>
        <v>2</v>
      </c>
      <c r="K72" s="960"/>
      <c r="L72" s="960"/>
      <c r="M72" s="963"/>
      <c r="N72" s="963"/>
      <c r="O72" s="963"/>
      <c r="P72" s="963"/>
      <c r="Q72" s="963"/>
      <c r="R72" s="963"/>
      <c r="S72" s="963"/>
      <c r="T72" s="963"/>
      <c r="U72" s="963"/>
      <c r="V72" s="963"/>
      <c r="W72" s="963"/>
      <c r="X72" s="963"/>
      <c r="Y72" s="963"/>
      <c r="Z72" s="963"/>
    </row>
    <row r="73" spans="1:26" ht="14.25" hidden="1" customHeight="1">
      <c r="A73" s="310" t="s">
        <v>1875</v>
      </c>
      <c r="B73" s="122" t="s">
        <v>397</v>
      </c>
      <c r="C73" s="141"/>
      <c r="D73" s="141"/>
      <c r="E73" s="141"/>
      <c r="F73" s="141"/>
      <c r="G73" s="141"/>
      <c r="H73" s="106"/>
      <c r="I73" s="105"/>
      <c r="J73" s="105"/>
      <c r="K73" s="106"/>
      <c r="L73" s="106"/>
      <c r="M73" s="106"/>
      <c r="N73" s="106"/>
      <c r="O73" s="106"/>
      <c r="P73" s="106"/>
      <c r="Q73" s="106"/>
      <c r="R73" s="106"/>
      <c r="S73" s="106"/>
      <c r="T73" s="106"/>
      <c r="U73" s="106"/>
      <c r="V73" s="106"/>
      <c r="W73" s="106"/>
      <c r="X73" s="106"/>
      <c r="Y73" s="106"/>
      <c r="Z73" s="106"/>
    </row>
    <row r="74" spans="1:26" ht="32">
      <c r="A74" s="693" t="s">
        <v>1876</v>
      </c>
      <c r="B74" s="467" t="s">
        <v>402</v>
      </c>
      <c r="C74" s="471" t="s">
        <v>6954</v>
      </c>
      <c r="D74" s="696">
        <v>2</v>
      </c>
      <c r="E74" s="696" t="s">
        <v>387</v>
      </c>
      <c r="F74" s="1052"/>
      <c r="G74" s="1052"/>
      <c r="H74" s="893"/>
      <c r="I74" s="893"/>
      <c r="J74" s="893"/>
      <c r="K74" s="960"/>
      <c r="L74" s="960"/>
      <c r="M74" s="963"/>
      <c r="N74" s="963"/>
      <c r="O74" s="963"/>
      <c r="P74" s="963"/>
      <c r="Q74" s="963"/>
      <c r="R74" s="963"/>
      <c r="S74" s="963"/>
      <c r="T74" s="963"/>
      <c r="U74" s="963"/>
      <c r="V74" s="963"/>
      <c r="W74" s="963"/>
      <c r="X74" s="963"/>
      <c r="Y74" s="963"/>
      <c r="Z74" s="963"/>
    </row>
    <row r="75" spans="1:26" ht="14.25" hidden="1" customHeight="1">
      <c r="A75" s="310" t="s">
        <v>1878</v>
      </c>
      <c r="B75" s="122" t="s">
        <v>406</v>
      </c>
      <c r="C75" s="141"/>
      <c r="D75" s="141"/>
      <c r="E75" s="141"/>
      <c r="F75" s="141"/>
      <c r="G75" s="141"/>
      <c r="H75" s="106"/>
      <c r="I75" s="105"/>
      <c r="J75" s="105"/>
      <c r="K75" s="106"/>
      <c r="L75" s="106"/>
      <c r="M75" s="106"/>
      <c r="N75" s="106"/>
      <c r="O75" s="106"/>
      <c r="P75" s="106"/>
      <c r="Q75" s="106"/>
      <c r="R75" s="106"/>
      <c r="S75" s="106"/>
      <c r="T75" s="106"/>
      <c r="U75" s="106"/>
      <c r="V75" s="106"/>
      <c r="W75" s="106"/>
      <c r="X75" s="106"/>
      <c r="Y75" s="106"/>
      <c r="Z75" s="106"/>
    </row>
    <row r="76" spans="1:26" ht="19">
      <c r="A76" s="693" t="s">
        <v>45</v>
      </c>
      <c r="B76" s="1736" t="s">
        <v>408</v>
      </c>
      <c r="C76" s="1570"/>
      <c r="D76" s="1570"/>
      <c r="E76" s="1570"/>
      <c r="F76" s="1570"/>
      <c r="G76" s="1573"/>
      <c r="H76" s="829"/>
      <c r="I76" s="893">
        <f>SUM(D77:D95)</f>
        <v>2</v>
      </c>
      <c r="J76" s="893">
        <f>COUNT(D77:D95)*2</f>
        <v>2</v>
      </c>
      <c r="K76" s="960"/>
      <c r="L76" s="960"/>
      <c r="M76" s="963"/>
      <c r="N76" s="963"/>
      <c r="O76" s="963"/>
      <c r="P76" s="963"/>
      <c r="Q76" s="963"/>
      <c r="R76" s="963"/>
      <c r="S76" s="963"/>
      <c r="T76" s="963"/>
      <c r="U76" s="963"/>
      <c r="V76" s="963"/>
      <c r="W76" s="963"/>
      <c r="X76" s="963"/>
      <c r="Y76" s="963"/>
      <c r="Z76" s="963"/>
    </row>
    <row r="77" spans="1:26" ht="51">
      <c r="A77" s="693" t="s">
        <v>409</v>
      </c>
      <c r="B77" s="467" t="s">
        <v>410</v>
      </c>
      <c r="C77" s="471" t="s">
        <v>6955</v>
      </c>
      <c r="D77" s="696">
        <v>2</v>
      </c>
      <c r="E77" s="696" t="s">
        <v>599</v>
      </c>
      <c r="F77" s="1052"/>
      <c r="G77" s="1052"/>
      <c r="H77" s="893"/>
      <c r="I77" s="893"/>
      <c r="J77" s="893"/>
      <c r="K77" s="960"/>
      <c r="L77" s="960"/>
      <c r="M77" s="963"/>
      <c r="N77" s="963"/>
      <c r="O77" s="963"/>
      <c r="P77" s="963"/>
      <c r="Q77" s="963"/>
      <c r="R77" s="963"/>
      <c r="S77" s="963"/>
      <c r="T77" s="963"/>
      <c r="U77" s="963"/>
      <c r="V77" s="963"/>
      <c r="W77" s="963"/>
      <c r="X77" s="963"/>
      <c r="Y77" s="963"/>
      <c r="Z77" s="963"/>
    </row>
    <row r="78" spans="1:26" ht="14.25" hidden="1" customHeight="1">
      <c r="A78" s="310" t="s">
        <v>411</v>
      </c>
      <c r="B78" s="122" t="s">
        <v>412</v>
      </c>
      <c r="C78" s="141"/>
      <c r="D78" s="141"/>
      <c r="E78" s="141"/>
      <c r="F78" s="141"/>
      <c r="G78" s="141"/>
      <c r="H78" s="106"/>
      <c r="I78" s="105"/>
      <c r="J78" s="105"/>
      <c r="K78" s="105"/>
      <c r="L78" s="105"/>
      <c r="M78" s="106"/>
      <c r="N78" s="106"/>
      <c r="O78" s="106"/>
      <c r="P78" s="106"/>
      <c r="Q78" s="106"/>
      <c r="R78" s="106"/>
      <c r="S78" s="106"/>
      <c r="T78" s="106"/>
      <c r="U78" s="106"/>
      <c r="V78" s="106"/>
      <c r="W78" s="106"/>
      <c r="X78" s="106"/>
      <c r="Y78" s="106"/>
      <c r="Z78" s="106"/>
    </row>
    <row r="79" spans="1:26" ht="14.25" hidden="1" customHeight="1">
      <c r="A79" s="310" t="s">
        <v>413</v>
      </c>
      <c r="B79" s="122" t="s">
        <v>414</v>
      </c>
      <c r="C79" s="141"/>
      <c r="D79" s="141"/>
      <c r="E79" s="141"/>
      <c r="F79" s="141"/>
      <c r="G79" s="141"/>
      <c r="H79" s="106"/>
      <c r="I79" s="105"/>
      <c r="J79" s="105"/>
      <c r="K79" s="105"/>
      <c r="L79" s="105"/>
      <c r="M79" s="106"/>
      <c r="N79" s="106"/>
      <c r="O79" s="106"/>
      <c r="P79" s="106"/>
      <c r="Q79" s="106"/>
      <c r="R79" s="106"/>
      <c r="S79" s="106"/>
      <c r="T79" s="106"/>
      <c r="U79" s="106"/>
      <c r="V79" s="106"/>
      <c r="W79" s="106"/>
      <c r="X79" s="106"/>
      <c r="Y79" s="106"/>
      <c r="Z79" s="106"/>
    </row>
    <row r="80" spans="1:26" ht="14.25" hidden="1" customHeight="1">
      <c r="A80" s="310" t="s">
        <v>415</v>
      </c>
      <c r="B80" s="122" t="s">
        <v>416</v>
      </c>
      <c r="C80" s="141"/>
      <c r="D80" s="141"/>
      <c r="E80" s="141"/>
      <c r="F80" s="141"/>
      <c r="G80" s="141"/>
      <c r="H80" s="106"/>
      <c r="I80" s="105"/>
      <c r="J80" s="105"/>
      <c r="K80" s="105"/>
      <c r="L80" s="105"/>
      <c r="M80" s="106"/>
      <c r="N80" s="106"/>
      <c r="O80" s="106"/>
      <c r="P80" s="106"/>
      <c r="Q80" s="106"/>
      <c r="R80" s="106"/>
      <c r="S80" s="106"/>
      <c r="T80" s="106"/>
      <c r="U80" s="106"/>
      <c r="V80" s="106"/>
      <c r="W80" s="106"/>
      <c r="X80" s="106"/>
      <c r="Y80" s="106"/>
      <c r="Z80" s="106"/>
    </row>
    <row r="81" spans="1:26" ht="14.25" hidden="1" customHeight="1">
      <c r="A81" s="310" t="s">
        <v>417</v>
      </c>
      <c r="B81" s="122" t="s">
        <v>4616</v>
      </c>
      <c r="C81" s="141"/>
      <c r="D81" s="141"/>
      <c r="E81" s="141"/>
      <c r="F81" s="141"/>
      <c r="G81" s="141"/>
      <c r="H81" s="106"/>
      <c r="I81" s="105"/>
      <c r="J81" s="105"/>
      <c r="K81" s="105"/>
      <c r="L81" s="105"/>
      <c r="M81" s="106"/>
      <c r="N81" s="106"/>
      <c r="O81" s="106"/>
      <c r="P81" s="106"/>
      <c r="Q81" s="106"/>
      <c r="R81" s="106"/>
      <c r="S81" s="106"/>
      <c r="T81" s="106"/>
      <c r="U81" s="106"/>
      <c r="V81" s="106"/>
      <c r="W81" s="106"/>
      <c r="X81" s="106"/>
      <c r="Y81" s="106"/>
      <c r="Z81" s="106"/>
    </row>
    <row r="82" spans="1:26" ht="14.25" hidden="1" customHeight="1">
      <c r="A82" s="310" t="s">
        <v>419</v>
      </c>
      <c r="B82" s="122" t="s">
        <v>420</v>
      </c>
      <c r="C82" s="141"/>
      <c r="D82" s="141"/>
      <c r="E82" s="141"/>
      <c r="F82" s="141"/>
      <c r="G82" s="141"/>
      <c r="H82" s="106"/>
      <c r="I82" s="105"/>
      <c r="J82" s="105"/>
      <c r="K82" s="105"/>
      <c r="L82" s="105"/>
      <c r="M82" s="106"/>
      <c r="N82" s="106"/>
      <c r="O82" s="106"/>
      <c r="P82" s="106"/>
      <c r="Q82" s="106"/>
      <c r="R82" s="106"/>
      <c r="S82" s="106"/>
      <c r="T82" s="106"/>
      <c r="U82" s="106"/>
      <c r="V82" s="106"/>
      <c r="W82" s="106"/>
      <c r="X82" s="106"/>
      <c r="Y82" s="106"/>
      <c r="Z82" s="106"/>
    </row>
    <row r="83" spans="1:26" ht="14.25" hidden="1" customHeight="1">
      <c r="A83" s="310" t="s">
        <v>421</v>
      </c>
      <c r="B83" s="122" t="s">
        <v>422</v>
      </c>
      <c r="C83" s="141"/>
      <c r="D83" s="141"/>
      <c r="E83" s="141"/>
      <c r="F83" s="141"/>
      <c r="G83" s="141"/>
      <c r="H83" s="106"/>
      <c r="I83" s="105"/>
      <c r="J83" s="105"/>
      <c r="K83" s="105"/>
      <c r="L83" s="105"/>
      <c r="M83" s="106"/>
      <c r="N83" s="106"/>
      <c r="O83" s="106"/>
      <c r="P83" s="106"/>
      <c r="Q83" s="106"/>
      <c r="R83" s="106"/>
      <c r="S83" s="106"/>
      <c r="T83" s="106"/>
      <c r="U83" s="106"/>
      <c r="V83" s="106"/>
      <c r="W83" s="106"/>
      <c r="X83" s="106"/>
      <c r="Y83" s="106"/>
      <c r="Z83" s="106"/>
    </row>
    <row r="84" spans="1:26" ht="14.25" hidden="1" customHeight="1">
      <c r="A84" s="310" t="s">
        <v>423</v>
      </c>
      <c r="B84" s="122" t="s">
        <v>424</v>
      </c>
      <c r="C84" s="141"/>
      <c r="D84" s="141"/>
      <c r="E84" s="141"/>
      <c r="F84" s="141"/>
      <c r="G84" s="141"/>
      <c r="H84" s="106"/>
      <c r="I84" s="105"/>
      <c r="J84" s="105"/>
      <c r="K84" s="105"/>
      <c r="L84" s="105"/>
      <c r="M84" s="106"/>
      <c r="N84" s="106"/>
      <c r="O84" s="106"/>
      <c r="P84" s="106"/>
      <c r="Q84" s="106"/>
      <c r="R84" s="106"/>
      <c r="S84" s="106"/>
      <c r="T84" s="106"/>
      <c r="U84" s="106"/>
      <c r="V84" s="106"/>
      <c r="W84" s="106"/>
      <c r="X84" s="106"/>
      <c r="Y84" s="106"/>
      <c r="Z84" s="106"/>
    </row>
    <row r="85" spans="1:26" ht="14.25" hidden="1" customHeight="1">
      <c r="A85" s="310" t="s">
        <v>427</v>
      </c>
      <c r="B85" s="122" t="s">
        <v>428</v>
      </c>
      <c r="C85" s="141"/>
      <c r="D85" s="141"/>
      <c r="E85" s="141"/>
      <c r="F85" s="141"/>
      <c r="G85" s="141"/>
      <c r="H85" s="106"/>
      <c r="I85" s="105"/>
      <c r="J85" s="105"/>
      <c r="K85" s="105"/>
      <c r="L85" s="105"/>
      <c r="M85" s="106"/>
      <c r="N85" s="106"/>
      <c r="O85" s="106"/>
      <c r="P85" s="106"/>
      <c r="Q85" s="106"/>
      <c r="R85" s="106"/>
      <c r="S85" s="106"/>
      <c r="T85" s="106"/>
      <c r="U85" s="106"/>
      <c r="V85" s="106"/>
      <c r="W85" s="106"/>
      <c r="X85" s="106"/>
      <c r="Y85" s="106"/>
      <c r="Z85" s="106"/>
    </row>
    <row r="86" spans="1:26" ht="14.25" hidden="1" customHeight="1">
      <c r="A86" s="310" t="s">
        <v>429</v>
      </c>
      <c r="B86" s="122" t="s">
        <v>430</v>
      </c>
      <c r="C86" s="141"/>
      <c r="D86" s="141"/>
      <c r="E86" s="141"/>
      <c r="F86" s="141"/>
      <c r="G86" s="141"/>
      <c r="H86" s="106"/>
      <c r="I86" s="105"/>
      <c r="J86" s="105"/>
      <c r="K86" s="105"/>
      <c r="L86" s="105"/>
      <c r="M86" s="106"/>
      <c r="N86" s="106"/>
      <c r="O86" s="106"/>
      <c r="P86" s="106"/>
      <c r="Q86" s="106"/>
      <c r="R86" s="106"/>
      <c r="S86" s="106"/>
      <c r="T86" s="106"/>
      <c r="U86" s="106"/>
      <c r="V86" s="106"/>
      <c r="W86" s="106"/>
      <c r="X86" s="106"/>
      <c r="Y86" s="106"/>
      <c r="Z86" s="106"/>
    </row>
    <row r="87" spans="1:26" ht="14.25" hidden="1" customHeight="1">
      <c r="A87" s="310" t="s">
        <v>431</v>
      </c>
      <c r="B87" s="150" t="s">
        <v>432</v>
      </c>
      <c r="C87" s="141"/>
      <c r="D87" s="141"/>
      <c r="E87" s="141"/>
      <c r="F87" s="141"/>
      <c r="G87" s="141"/>
      <c r="H87" s="106"/>
      <c r="I87" s="105"/>
      <c r="J87" s="105"/>
      <c r="K87" s="105"/>
      <c r="L87" s="105"/>
      <c r="M87" s="106"/>
      <c r="N87" s="106"/>
      <c r="O87" s="106"/>
      <c r="P87" s="106"/>
      <c r="Q87" s="106"/>
      <c r="R87" s="106"/>
      <c r="S87" s="106"/>
      <c r="T87" s="106"/>
      <c r="U87" s="106"/>
      <c r="V87" s="106"/>
      <c r="W87" s="106"/>
      <c r="X87" s="106"/>
      <c r="Y87" s="106"/>
      <c r="Z87" s="106"/>
    </row>
    <row r="88" spans="1:26" ht="14.25" hidden="1" customHeight="1">
      <c r="A88" s="121" t="s">
        <v>433</v>
      </c>
      <c r="B88" s="150" t="s">
        <v>434</v>
      </c>
      <c r="C88" s="141"/>
      <c r="D88" s="141"/>
      <c r="E88" s="141"/>
      <c r="F88" s="141"/>
      <c r="G88" s="141"/>
      <c r="H88" s="106"/>
      <c r="I88" s="105"/>
      <c r="J88" s="105"/>
      <c r="K88" s="105"/>
      <c r="L88" s="105"/>
      <c r="M88" s="106"/>
      <c r="N88" s="106"/>
      <c r="O88" s="106"/>
      <c r="P88" s="106"/>
      <c r="Q88" s="106"/>
      <c r="R88" s="106"/>
      <c r="S88" s="106"/>
      <c r="T88" s="106"/>
      <c r="U88" s="106"/>
      <c r="V88" s="106"/>
      <c r="W88" s="106"/>
      <c r="X88" s="106"/>
      <c r="Y88" s="106"/>
      <c r="Z88" s="106"/>
    </row>
    <row r="89" spans="1:26" ht="14.25" hidden="1" customHeight="1">
      <c r="A89" s="121" t="s">
        <v>435</v>
      </c>
      <c r="B89" s="151" t="s">
        <v>436</v>
      </c>
      <c r="C89" s="141"/>
      <c r="D89" s="141"/>
      <c r="E89" s="141"/>
      <c r="F89" s="141"/>
      <c r="G89" s="141"/>
      <c r="H89" s="106"/>
      <c r="I89" s="105"/>
      <c r="J89" s="105"/>
      <c r="K89" s="105"/>
      <c r="L89" s="105"/>
      <c r="M89" s="106"/>
      <c r="N89" s="106"/>
      <c r="O89" s="106"/>
      <c r="P89" s="106"/>
      <c r="Q89" s="106"/>
      <c r="R89" s="106"/>
      <c r="S89" s="106"/>
      <c r="T89" s="106"/>
      <c r="U89" s="106"/>
      <c r="V89" s="106"/>
      <c r="W89" s="106"/>
      <c r="X89" s="106"/>
      <c r="Y89" s="106"/>
      <c r="Z89" s="106"/>
    </row>
    <row r="90" spans="1:26" ht="14.25" hidden="1" customHeight="1">
      <c r="A90" s="121" t="s">
        <v>437</v>
      </c>
      <c r="B90" s="150" t="s">
        <v>438</v>
      </c>
      <c r="C90" s="141"/>
      <c r="D90" s="141"/>
      <c r="E90" s="141"/>
      <c r="F90" s="141"/>
      <c r="G90" s="141"/>
      <c r="H90" s="106"/>
      <c r="I90" s="105"/>
      <c r="J90" s="105"/>
      <c r="K90" s="105"/>
      <c r="L90" s="105"/>
      <c r="M90" s="106"/>
      <c r="N90" s="106"/>
      <c r="O90" s="106"/>
      <c r="P90" s="106"/>
      <c r="Q90" s="106"/>
      <c r="R90" s="106"/>
      <c r="S90" s="106"/>
      <c r="T90" s="106"/>
      <c r="U90" s="106"/>
      <c r="V90" s="106"/>
      <c r="W90" s="106"/>
      <c r="X90" s="106"/>
      <c r="Y90" s="106"/>
      <c r="Z90" s="106"/>
    </row>
    <row r="91" spans="1:26" ht="14.25" hidden="1" customHeight="1">
      <c r="A91" s="121" t="s">
        <v>439</v>
      </c>
      <c r="B91" s="122" t="s">
        <v>4118</v>
      </c>
      <c r="C91" s="141"/>
      <c r="D91" s="141"/>
      <c r="E91" s="141"/>
      <c r="F91" s="141"/>
      <c r="G91" s="141"/>
      <c r="H91" s="106"/>
      <c r="I91" s="105"/>
      <c r="J91" s="105"/>
      <c r="K91" s="105"/>
      <c r="L91" s="105"/>
      <c r="M91" s="106"/>
      <c r="N91" s="106"/>
      <c r="O91" s="106"/>
      <c r="P91" s="106"/>
      <c r="Q91" s="106"/>
      <c r="R91" s="106"/>
      <c r="S91" s="106"/>
      <c r="T91" s="106"/>
      <c r="U91" s="106"/>
      <c r="V91" s="106"/>
      <c r="W91" s="106"/>
      <c r="X91" s="106"/>
      <c r="Y91" s="106"/>
      <c r="Z91" s="106"/>
    </row>
    <row r="92" spans="1:26" ht="14.25" hidden="1" customHeight="1">
      <c r="A92" s="121" t="s">
        <v>152</v>
      </c>
      <c r="B92" s="1730" t="s">
        <v>1425</v>
      </c>
      <c r="C92" s="1570"/>
      <c r="D92" s="1570"/>
      <c r="E92" s="1570"/>
      <c r="F92" s="1570"/>
      <c r="G92" s="1573"/>
      <c r="H92" s="951"/>
      <c r="I92" s="105"/>
      <c r="J92" s="105"/>
      <c r="K92" s="105"/>
      <c r="L92" s="105"/>
      <c r="M92" s="106"/>
      <c r="N92" s="106"/>
      <c r="O92" s="106"/>
      <c r="P92" s="106"/>
      <c r="Q92" s="106"/>
      <c r="R92" s="106"/>
      <c r="S92" s="106"/>
      <c r="T92" s="106"/>
      <c r="U92" s="106"/>
      <c r="V92" s="106"/>
      <c r="W92" s="106"/>
      <c r="X92" s="106"/>
      <c r="Y92" s="106"/>
      <c r="Z92" s="106"/>
    </row>
    <row r="93" spans="1:26" ht="14.25" hidden="1" customHeight="1">
      <c r="A93" s="222" t="s">
        <v>1426</v>
      </c>
      <c r="B93" s="223"/>
      <c r="C93" s="223"/>
      <c r="D93" s="223"/>
      <c r="E93" s="223"/>
      <c r="F93" s="223"/>
      <c r="G93" s="224"/>
      <c r="H93" s="521"/>
      <c r="I93" s="105"/>
      <c r="J93" s="105"/>
      <c r="K93" s="105"/>
      <c r="L93" s="105"/>
      <c r="M93" s="106"/>
      <c r="N93" s="106"/>
      <c r="O93" s="106"/>
      <c r="P93" s="106"/>
      <c r="Q93" s="106"/>
      <c r="R93" s="106"/>
      <c r="S93" s="106"/>
      <c r="T93" s="106"/>
      <c r="U93" s="106"/>
      <c r="V93" s="106"/>
      <c r="W93" s="106"/>
      <c r="X93" s="106"/>
      <c r="Y93" s="106"/>
      <c r="Z93" s="106"/>
    </row>
    <row r="94" spans="1:26" ht="14.25" hidden="1" customHeight="1">
      <c r="A94" s="222" t="s">
        <v>1427</v>
      </c>
      <c r="B94" s="223"/>
      <c r="C94" s="223"/>
      <c r="D94" s="223"/>
      <c r="E94" s="223"/>
      <c r="F94" s="223"/>
      <c r="G94" s="224"/>
      <c r="H94" s="521"/>
      <c r="I94" s="105"/>
      <c r="J94" s="105"/>
      <c r="K94" s="105"/>
      <c r="L94" s="105"/>
      <c r="M94" s="106"/>
      <c r="N94" s="106"/>
      <c r="O94" s="106"/>
      <c r="P94" s="106"/>
      <c r="Q94" s="106"/>
      <c r="R94" s="106"/>
      <c r="S94" s="106"/>
      <c r="T94" s="106"/>
      <c r="U94" s="106"/>
      <c r="V94" s="106"/>
      <c r="W94" s="106"/>
      <c r="X94" s="106"/>
      <c r="Y94" s="106"/>
      <c r="Z94" s="106"/>
    </row>
    <row r="95" spans="1:26" ht="14.25" hidden="1" customHeight="1">
      <c r="A95" s="222" t="s">
        <v>1428</v>
      </c>
      <c r="B95" s="223"/>
      <c r="C95" s="223"/>
      <c r="D95" s="223"/>
      <c r="E95" s="223"/>
      <c r="F95" s="223"/>
      <c r="G95" s="224"/>
      <c r="H95" s="521"/>
      <c r="I95" s="105"/>
      <c r="J95" s="105"/>
      <c r="K95" s="105"/>
      <c r="L95" s="105"/>
      <c r="M95" s="106"/>
      <c r="N95" s="106"/>
      <c r="O95" s="106"/>
      <c r="P95" s="106"/>
      <c r="Q95" s="106"/>
      <c r="R95" s="106"/>
      <c r="S95" s="106"/>
      <c r="T95" s="106"/>
      <c r="U95" s="106"/>
      <c r="V95" s="106"/>
      <c r="W95" s="106"/>
      <c r="X95" s="106"/>
      <c r="Y95" s="106"/>
      <c r="Z95" s="106"/>
    </row>
    <row r="96" spans="1:26" ht="14.25" hidden="1" customHeight="1">
      <c r="A96" s="323" t="s">
        <v>1914</v>
      </c>
      <c r="B96" s="1736" t="s">
        <v>49</v>
      </c>
      <c r="C96" s="1570"/>
      <c r="D96" s="1570"/>
      <c r="E96" s="1570"/>
      <c r="F96" s="1570"/>
      <c r="G96" s="1573"/>
      <c r="H96" s="1249"/>
      <c r="I96" s="105">
        <f>SUM(D97:D104)</f>
        <v>0</v>
      </c>
      <c r="J96" s="105">
        <f>COUNT(D97:D104)*2</f>
        <v>0</v>
      </c>
      <c r="K96" s="105"/>
      <c r="L96" s="105"/>
      <c r="M96" s="106"/>
      <c r="N96" s="106"/>
      <c r="O96" s="106"/>
      <c r="P96" s="106"/>
      <c r="Q96" s="106"/>
      <c r="R96" s="106"/>
      <c r="S96" s="106"/>
      <c r="T96" s="106"/>
      <c r="U96" s="106"/>
      <c r="V96" s="106"/>
      <c r="W96" s="106"/>
      <c r="X96" s="106"/>
      <c r="Y96" s="106"/>
      <c r="Z96" s="106"/>
    </row>
    <row r="97" spans="1:26" ht="14.25" hidden="1" customHeight="1">
      <c r="A97" s="310" t="s">
        <v>441</v>
      </c>
      <c r="B97" s="122" t="s">
        <v>442</v>
      </c>
      <c r="C97" s="141"/>
      <c r="D97" s="141"/>
      <c r="E97" s="141"/>
      <c r="F97" s="141"/>
      <c r="G97" s="141"/>
      <c r="H97" s="106"/>
      <c r="I97" s="105"/>
      <c r="J97" s="105"/>
      <c r="K97" s="105"/>
      <c r="L97" s="105"/>
      <c r="M97" s="106"/>
      <c r="N97" s="106"/>
      <c r="O97" s="106"/>
      <c r="P97" s="106"/>
      <c r="Q97" s="106"/>
      <c r="R97" s="106"/>
      <c r="S97" s="106"/>
      <c r="T97" s="106"/>
      <c r="U97" s="106"/>
      <c r="V97" s="106"/>
      <c r="W97" s="106"/>
      <c r="X97" s="106"/>
      <c r="Y97" s="106"/>
      <c r="Z97" s="106"/>
    </row>
    <row r="98" spans="1:26" ht="14.25" hidden="1" customHeight="1">
      <c r="A98" s="310" t="s">
        <v>443</v>
      </c>
      <c r="B98" s="122" t="s">
        <v>444</v>
      </c>
      <c r="C98" s="141"/>
      <c r="D98" s="141"/>
      <c r="E98" s="141"/>
      <c r="F98" s="141"/>
      <c r="G98" s="141"/>
      <c r="H98" s="106"/>
      <c r="I98" s="105"/>
      <c r="J98" s="105"/>
      <c r="K98" s="105"/>
      <c r="L98" s="105"/>
      <c r="M98" s="106"/>
      <c r="N98" s="106"/>
      <c r="O98" s="106"/>
      <c r="P98" s="106"/>
      <c r="Q98" s="106"/>
      <c r="R98" s="106"/>
      <c r="S98" s="106"/>
      <c r="T98" s="106"/>
      <c r="U98" s="106"/>
      <c r="V98" s="106"/>
      <c r="W98" s="106"/>
      <c r="X98" s="106"/>
      <c r="Y98" s="106"/>
      <c r="Z98" s="106"/>
    </row>
    <row r="99" spans="1:26" ht="14.25" hidden="1" customHeight="1">
      <c r="A99" s="310" t="s">
        <v>1915</v>
      </c>
      <c r="B99" s="122" t="s">
        <v>446</v>
      </c>
      <c r="C99" s="141"/>
      <c r="D99" s="141"/>
      <c r="E99" s="141"/>
      <c r="F99" s="141"/>
      <c r="G99" s="141"/>
      <c r="H99" s="106"/>
      <c r="I99" s="105"/>
      <c r="J99" s="105"/>
      <c r="K99" s="105"/>
      <c r="L99" s="105"/>
      <c r="M99" s="106"/>
      <c r="N99" s="106"/>
      <c r="O99" s="106"/>
      <c r="P99" s="106"/>
      <c r="Q99" s="106"/>
      <c r="R99" s="106"/>
      <c r="S99" s="106"/>
      <c r="T99" s="106"/>
      <c r="U99" s="106"/>
      <c r="V99" s="106"/>
      <c r="W99" s="106"/>
      <c r="X99" s="106"/>
      <c r="Y99" s="106"/>
      <c r="Z99" s="106"/>
    </row>
    <row r="100" spans="1:26" ht="14.25" hidden="1" customHeight="1">
      <c r="A100" s="310" t="s">
        <v>448</v>
      </c>
      <c r="B100" s="122" t="s">
        <v>449</v>
      </c>
      <c r="C100" s="141"/>
      <c r="D100" s="141"/>
      <c r="E100" s="141"/>
      <c r="F100" s="141"/>
      <c r="G100" s="141"/>
      <c r="H100" s="106"/>
      <c r="I100" s="105"/>
      <c r="J100" s="105"/>
      <c r="K100" s="105"/>
      <c r="L100" s="105"/>
      <c r="M100" s="106"/>
      <c r="N100" s="106"/>
      <c r="O100" s="106"/>
      <c r="P100" s="106"/>
      <c r="Q100" s="106"/>
      <c r="R100" s="106"/>
      <c r="S100" s="106"/>
      <c r="T100" s="106"/>
      <c r="U100" s="106"/>
      <c r="V100" s="106"/>
      <c r="W100" s="106"/>
      <c r="X100" s="106"/>
      <c r="Y100" s="106"/>
      <c r="Z100" s="106"/>
    </row>
    <row r="101" spans="1:26" ht="14.25" hidden="1" customHeight="1">
      <c r="A101" s="310" t="s">
        <v>450</v>
      </c>
      <c r="B101" s="122" t="s">
        <v>451</v>
      </c>
      <c r="C101" s="141"/>
      <c r="D101" s="141"/>
      <c r="E101" s="141"/>
      <c r="F101" s="141"/>
      <c r="G101" s="141"/>
      <c r="H101" s="106"/>
      <c r="I101" s="105"/>
      <c r="J101" s="105"/>
      <c r="K101" s="105"/>
      <c r="L101" s="105"/>
      <c r="M101" s="106"/>
      <c r="N101" s="106"/>
      <c r="O101" s="106"/>
      <c r="P101" s="106"/>
      <c r="Q101" s="106"/>
      <c r="R101" s="106"/>
      <c r="S101" s="106"/>
      <c r="T101" s="106"/>
      <c r="U101" s="106"/>
      <c r="V101" s="106"/>
      <c r="W101" s="106"/>
      <c r="X101" s="106"/>
      <c r="Y101" s="106"/>
      <c r="Z101" s="106"/>
    </row>
    <row r="102" spans="1:26" ht="14.25" hidden="1" customHeight="1">
      <c r="A102" s="310" t="s">
        <v>452</v>
      </c>
      <c r="B102" s="122" t="s">
        <v>453</v>
      </c>
      <c r="C102" s="141"/>
      <c r="D102" s="141"/>
      <c r="E102" s="141"/>
      <c r="F102" s="141"/>
      <c r="G102" s="141"/>
      <c r="H102" s="106"/>
      <c r="I102" s="105"/>
      <c r="J102" s="105"/>
      <c r="K102" s="105"/>
      <c r="L102" s="105"/>
      <c r="M102" s="106"/>
      <c r="N102" s="106"/>
      <c r="O102" s="106"/>
      <c r="P102" s="106"/>
      <c r="Q102" s="106"/>
      <c r="R102" s="106"/>
      <c r="S102" s="106"/>
      <c r="T102" s="106"/>
      <c r="U102" s="106"/>
      <c r="V102" s="106"/>
      <c r="W102" s="106"/>
      <c r="X102" s="106"/>
      <c r="Y102" s="106"/>
      <c r="Z102" s="106"/>
    </row>
    <row r="103" spans="1:26" ht="14.25" hidden="1" customHeight="1">
      <c r="A103" s="310" t="s">
        <v>1916</v>
      </c>
      <c r="B103" s="122" t="s">
        <v>455</v>
      </c>
      <c r="C103" s="141"/>
      <c r="D103" s="141"/>
      <c r="E103" s="141"/>
      <c r="F103" s="141"/>
      <c r="G103" s="141"/>
      <c r="H103" s="106"/>
      <c r="I103" s="105"/>
      <c r="J103" s="105"/>
      <c r="K103" s="105"/>
      <c r="L103" s="105"/>
      <c r="M103" s="106"/>
      <c r="N103" s="106"/>
      <c r="O103" s="106"/>
      <c r="P103" s="106"/>
      <c r="Q103" s="106"/>
      <c r="R103" s="106"/>
      <c r="S103" s="106"/>
      <c r="T103" s="106"/>
      <c r="U103" s="106"/>
      <c r="V103" s="106"/>
      <c r="W103" s="106"/>
      <c r="X103" s="106"/>
      <c r="Y103" s="106"/>
      <c r="Z103" s="106"/>
    </row>
    <row r="104" spans="1:26" ht="14.25" hidden="1" customHeight="1">
      <c r="A104" s="310" t="s">
        <v>457</v>
      </c>
      <c r="B104" s="122" t="s">
        <v>458</v>
      </c>
      <c r="C104" s="150"/>
      <c r="D104" s="141"/>
      <c r="E104" s="125"/>
      <c r="F104" s="141"/>
      <c r="G104" s="460"/>
      <c r="H104" s="461"/>
      <c r="I104" s="105"/>
      <c r="J104" s="105"/>
      <c r="K104" s="105"/>
      <c r="L104" s="105"/>
      <c r="M104" s="106"/>
      <c r="N104" s="106"/>
      <c r="O104" s="106"/>
      <c r="P104" s="106"/>
      <c r="Q104" s="106"/>
      <c r="R104" s="106"/>
      <c r="S104" s="106"/>
      <c r="T104" s="106"/>
      <c r="U104" s="106"/>
      <c r="V104" s="106"/>
      <c r="W104" s="106"/>
      <c r="X104" s="106"/>
      <c r="Y104" s="106"/>
      <c r="Z104" s="106"/>
    </row>
    <row r="105" spans="1:26" ht="19">
      <c r="A105" s="693" t="s">
        <v>50</v>
      </c>
      <c r="B105" s="1736" t="s">
        <v>51</v>
      </c>
      <c r="C105" s="1570"/>
      <c r="D105" s="1570"/>
      <c r="E105" s="1570"/>
      <c r="F105" s="1570"/>
      <c r="G105" s="1573"/>
      <c r="H105" s="829"/>
      <c r="I105" s="893">
        <f>SUM(D106:D107)</f>
        <v>2</v>
      </c>
      <c r="J105" s="893">
        <f>COUNT(D106:D107)*2</f>
        <v>2</v>
      </c>
      <c r="K105" s="960"/>
      <c r="L105" s="960"/>
      <c r="M105" s="963"/>
      <c r="N105" s="963"/>
      <c r="O105" s="963"/>
      <c r="P105" s="963"/>
      <c r="Q105" s="963"/>
      <c r="R105" s="963"/>
      <c r="S105" s="963"/>
      <c r="T105" s="963"/>
      <c r="U105" s="963"/>
      <c r="V105" s="963"/>
      <c r="W105" s="963"/>
      <c r="X105" s="963"/>
      <c r="Y105" s="963"/>
      <c r="Z105" s="963"/>
    </row>
    <row r="106" spans="1:26" ht="51">
      <c r="A106" s="693" t="s">
        <v>459</v>
      </c>
      <c r="B106" s="467" t="s">
        <v>460</v>
      </c>
      <c r="C106" s="471" t="s">
        <v>6956</v>
      </c>
      <c r="D106" s="696">
        <v>2</v>
      </c>
      <c r="E106" s="696" t="s">
        <v>599</v>
      </c>
      <c r="F106" s="1052"/>
      <c r="G106" s="1052"/>
      <c r="H106" s="893"/>
      <c r="I106" s="893"/>
      <c r="J106" s="893"/>
      <c r="K106" s="960"/>
      <c r="L106" s="960"/>
      <c r="M106" s="963"/>
      <c r="N106" s="963"/>
      <c r="O106" s="963"/>
      <c r="P106" s="963"/>
      <c r="Q106" s="963"/>
      <c r="R106" s="963"/>
      <c r="S106" s="963"/>
      <c r="T106" s="963"/>
      <c r="U106" s="963"/>
      <c r="V106" s="963"/>
      <c r="W106" s="963"/>
      <c r="X106" s="963"/>
      <c r="Y106" s="963"/>
      <c r="Z106" s="963"/>
    </row>
    <row r="107" spans="1:26" ht="14.25" hidden="1" customHeight="1">
      <c r="A107" s="310" t="s">
        <v>6957</v>
      </c>
      <c r="B107" s="122" t="s">
        <v>464</v>
      </c>
      <c r="C107" s="150"/>
      <c r="D107" s="141"/>
      <c r="E107" s="141"/>
      <c r="F107" s="141"/>
      <c r="G107" s="141"/>
      <c r="H107" s="106"/>
      <c r="I107" s="105"/>
      <c r="J107" s="105"/>
      <c r="K107" s="106"/>
      <c r="L107" s="106"/>
      <c r="M107" s="106"/>
      <c r="N107" s="106"/>
      <c r="O107" s="106"/>
      <c r="P107" s="106"/>
      <c r="Q107" s="106"/>
      <c r="R107" s="106"/>
      <c r="S107" s="106"/>
      <c r="T107" s="106"/>
      <c r="U107" s="106"/>
      <c r="V107" s="106"/>
      <c r="W107" s="106"/>
      <c r="X107" s="106"/>
      <c r="Y107" s="106"/>
      <c r="Z107" s="106"/>
    </row>
    <row r="108" spans="1:26" ht="21">
      <c r="A108" s="1250" t="s">
        <v>6943</v>
      </c>
      <c r="B108" s="1773" t="s">
        <v>465</v>
      </c>
      <c r="C108" s="1570"/>
      <c r="D108" s="1570"/>
      <c r="E108" s="1570"/>
      <c r="F108" s="1570"/>
      <c r="G108" s="1573"/>
      <c r="H108" s="1038"/>
      <c r="I108" s="893">
        <f t="shared" ref="I108:J108" si="2">I109+I120+I126+I131+I138+I145</f>
        <v>40</v>
      </c>
      <c r="J108" s="893">
        <f t="shared" si="2"/>
        <v>40</v>
      </c>
      <c r="K108" s="960"/>
      <c r="L108" s="960"/>
      <c r="M108" s="963"/>
      <c r="N108" s="963"/>
      <c r="O108" s="963"/>
      <c r="P108" s="963"/>
      <c r="Q108" s="963"/>
      <c r="R108" s="963"/>
      <c r="S108" s="963"/>
      <c r="T108" s="963"/>
      <c r="U108" s="963"/>
      <c r="V108" s="963"/>
      <c r="W108" s="963"/>
      <c r="X108" s="963"/>
      <c r="Y108" s="963"/>
      <c r="Z108" s="963"/>
    </row>
    <row r="109" spans="1:26" ht="19">
      <c r="A109" s="927" t="s">
        <v>53</v>
      </c>
      <c r="B109" s="1606" t="s">
        <v>54</v>
      </c>
      <c r="C109" s="1570"/>
      <c r="D109" s="1570"/>
      <c r="E109" s="1570"/>
      <c r="F109" s="1570"/>
      <c r="G109" s="1573"/>
      <c r="H109" s="829"/>
      <c r="I109" s="893">
        <f>SUM(D110:D119)</f>
        <v>14</v>
      </c>
      <c r="J109" s="893">
        <f>COUNT(D110:D119)*2</f>
        <v>14</v>
      </c>
      <c r="K109" s="960"/>
      <c r="L109" s="960"/>
      <c r="M109" s="963"/>
      <c r="N109" s="963"/>
      <c r="O109" s="963"/>
      <c r="P109" s="963"/>
      <c r="Q109" s="963"/>
      <c r="R109" s="963"/>
      <c r="S109" s="963"/>
      <c r="T109" s="963"/>
      <c r="U109" s="963"/>
      <c r="V109" s="963"/>
      <c r="W109" s="963"/>
      <c r="X109" s="963"/>
      <c r="Y109" s="963"/>
      <c r="Z109" s="963"/>
    </row>
    <row r="110" spans="1:26" ht="34">
      <c r="A110" s="927" t="s">
        <v>466</v>
      </c>
      <c r="B110" s="161" t="s">
        <v>467</v>
      </c>
      <c r="C110" s="769" t="s">
        <v>3548</v>
      </c>
      <c r="D110" s="696">
        <v>2</v>
      </c>
      <c r="E110" s="736" t="s">
        <v>469</v>
      </c>
      <c r="F110" s="769" t="s">
        <v>6309</v>
      </c>
      <c r="G110" s="1052"/>
      <c r="H110" s="893"/>
      <c r="I110" s="893"/>
      <c r="J110" s="893"/>
      <c r="K110" s="960"/>
      <c r="L110" s="960"/>
      <c r="M110" s="963"/>
      <c r="N110" s="963"/>
      <c r="O110" s="963"/>
      <c r="P110" s="963"/>
      <c r="Q110" s="963"/>
      <c r="R110" s="963"/>
      <c r="S110" s="963"/>
      <c r="T110" s="963"/>
      <c r="U110" s="963"/>
      <c r="V110" s="963"/>
      <c r="W110" s="963"/>
      <c r="X110" s="963"/>
      <c r="Y110" s="963"/>
      <c r="Z110" s="963"/>
    </row>
    <row r="111" spans="1:26" ht="34">
      <c r="A111" s="693" t="s">
        <v>474</v>
      </c>
      <c r="B111" s="161" t="s">
        <v>475</v>
      </c>
      <c r="C111" s="986" t="s">
        <v>6835</v>
      </c>
      <c r="D111" s="696">
        <v>2</v>
      </c>
      <c r="E111" s="696" t="s">
        <v>469</v>
      </c>
      <c r="F111" s="1052"/>
      <c r="G111" s="1052"/>
      <c r="H111" s="893"/>
      <c r="I111" s="893"/>
      <c r="J111" s="893"/>
      <c r="K111" s="960"/>
      <c r="L111" s="960"/>
      <c r="M111" s="963"/>
      <c r="N111" s="963"/>
      <c r="O111" s="963"/>
      <c r="P111" s="963"/>
      <c r="Q111" s="963"/>
      <c r="R111" s="963"/>
      <c r="S111" s="963"/>
      <c r="T111" s="963"/>
      <c r="U111" s="963"/>
      <c r="V111" s="963"/>
      <c r="W111" s="963"/>
      <c r="X111" s="963"/>
      <c r="Y111" s="963"/>
      <c r="Z111" s="963"/>
    </row>
    <row r="112" spans="1:26" ht="32">
      <c r="A112" s="693" t="s">
        <v>6943</v>
      </c>
      <c r="B112" s="161"/>
      <c r="C112" s="708" t="s">
        <v>6958</v>
      </c>
      <c r="D112" s="696">
        <v>2</v>
      </c>
      <c r="E112" s="696" t="s">
        <v>469</v>
      </c>
      <c r="F112" s="1052"/>
      <c r="G112" s="1052"/>
      <c r="H112" s="893"/>
      <c r="I112" s="893"/>
      <c r="J112" s="893"/>
      <c r="K112" s="960"/>
      <c r="L112" s="960"/>
      <c r="M112" s="963"/>
      <c r="N112" s="963"/>
      <c r="O112" s="963"/>
      <c r="P112" s="963"/>
      <c r="Q112" s="963"/>
      <c r="R112" s="963"/>
      <c r="S112" s="963"/>
      <c r="T112" s="963"/>
      <c r="U112" s="963"/>
      <c r="V112" s="963"/>
      <c r="W112" s="963"/>
      <c r="X112" s="963"/>
      <c r="Y112" s="963"/>
      <c r="Z112" s="963"/>
    </row>
    <row r="113" spans="1:26" ht="32">
      <c r="A113" s="693"/>
      <c r="B113" s="161"/>
      <c r="C113" s="708" t="s">
        <v>6959</v>
      </c>
      <c r="D113" s="696">
        <v>2</v>
      </c>
      <c r="E113" s="696" t="s">
        <v>469</v>
      </c>
      <c r="F113" s="1052"/>
      <c r="G113" s="1052"/>
      <c r="H113" s="893"/>
      <c r="I113" s="893"/>
      <c r="J113" s="893"/>
      <c r="K113" s="960"/>
      <c r="L113" s="960"/>
      <c r="M113" s="963"/>
      <c r="N113" s="963"/>
      <c r="O113" s="963"/>
      <c r="P113" s="963"/>
      <c r="Q113" s="963"/>
      <c r="R113" s="963"/>
      <c r="S113" s="963"/>
      <c r="T113" s="963"/>
      <c r="U113" s="963"/>
      <c r="V113" s="963"/>
      <c r="W113" s="963"/>
      <c r="X113" s="963"/>
      <c r="Y113" s="963"/>
      <c r="Z113" s="963"/>
    </row>
    <row r="114" spans="1:26" ht="14.25" hidden="1" customHeight="1">
      <c r="A114" s="310" t="s">
        <v>480</v>
      </c>
      <c r="B114" s="161" t="s">
        <v>481</v>
      </c>
      <c r="C114" s="141"/>
      <c r="D114" s="141"/>
      <c r="E114" s="141"/>
      <c r="F114" s="141"/>
      <c r="G114" s="141"/>
      <c r="H114" s="106"/>
      <c r="I114" s="105"/>
      <c r="J114" s="105"/>
      <c r="K114" s="106"/>
      <c r="L114" s="106"/>
      <c r="M114" s="106"/>
      <c r="N114" s="106"/>
      <c r="O114" s="106"/>
      <c r="P114" s="106"/>
      <c r="Q114" s="106"/>
      <c r="R114" s="106"/>
      <c r="S114" s="106"/>
      <c r="T114" s="106"/>
      <c r="U114" s="106"/>
      <c r="V114" s="106"/>
      <c r="W114" s="106"/>
      <c r="X114" s="106"/>
      <c r="Y114" s="106"/>
      <c r="Z114" s="106"/>
    </row>
    <row r="115" spans="1:26" ht="34">
      <c r="A115" s="693" t="s">
        <v>482</v>
      </c>
      <c r="B115" s="161" t="s">
        <v>483</v>
      </c>
      <c r="C115" s="475" t="s">
        <v>6960</v>
      </c>
      <c r="D115" s="696">
        <v>2</v>
      </c>
      <c r="E115" s="696" t="s">
        <v>469</v>
      </c>
      <c r="F115" s="1052"/>
      <c r="G115" s="1052"/>
      <c r="H115" s="893"/>
      <c r="I115" s="893"/>
      <c r="J115" s="893"/>
      <c r="K115" s="960"/>
      <c r="L115" s="960"/>
      <c r="M115" s="963"/>
      <c r="N115" s="963"/>
      <c r="O115" s="963"/>
      <c r="P115" s="963"/>
      <c r="Q115" s="963"/>
      <c r="R115" s="963"/>
      <c r="S115" s="963"/>
      <c r="T115" s="963"/>
      <c r="U115" s="963"/>
      <c r="V115" s="963"/>
      <c r="W115" s="963"/>
      <c r="X115" s="963"/>
      <c r="Y115" s="963"/>
      <c r="Z115" s="963"/>
    </row>
    <row r="116" spans="1:26" ht="48">
      <c r="A116" s="693" t="s">
        <v>6961</v>
      </c>
      <c r="B116" s="161" t="s">
        <v>485</v>
      </c>
      <c r="C116" s="708" t="s">
        <v>6962</v>
      </c>
      <c r="D116" s="696">
        <v>2</v>
      </c>
      <c r="E116" s="696" t="s">
        <v>469</v>
      </c>
      <c r="F116" s="1052"/>
      <c r="G116" s="1052"/>
      <c r="H116" s="893"/>
      <c r="I116" s="893"/>
      <c r="J116" s="893"/>
      <c r="K116" s="960"/>
      <c r="L116" s="960"/>
      <c r="M116" s="963"/>
      <c r="N116" s="963"/>
      <c r="O116" s="963"/>
      <c r="P116" s="963"/>
      <c r="Q116" s="963"/>
      <c r="R116" s="963"/>
      <c r="S116" s="963"/>
      <c r="T116" s="963"/>
      <c r="U116" s="963"/>
      <c r="V116" s="963"/>
      <c r="W116" s="963"/>
      <c r="X116" s="963"/>
      <c r="Y116" s="963"/>
      <c r="Z116" s="963"/>
    </row>
    <row r="117" spans="1:26" ht="34">
      <c r="A117" s="693" t="s">
        <v>486</v>
      </c>
      <c r="B117" s="161" t="s">
        <v>487</v>
      </c>
      <c r="C117" s="983" t="s">
        <v>488</v>
      </c>
      <c r="D117" s="696">
        <v>2</v>
      </c>
      <c r="E117" s="696" t="s">
        <v>469</v>
      </c>
      <c r="F117" s="1052"/>
      <c r="G117" s="1052"/>
      <c r="H117" s="893"/>
      <c r="I117" s="893"/>
      <c r="J117" s="893"/>
      <c r="K117" s="960"/>
      <c r="L117" s="960"/>
      <c r="M117" s="963"/>
      <c r="N117" s="963"/>
      <c r="O117" s="963"/>
      <c r="P117" s="963"/>
      <c r="Q117" s="963"/>
      <c r="R117" s="963"/>
      <c r="S117" s="963"/>
      <c r="T117" s="963"/>
      <c r="U117" s="963"/>
      <c r="V117" s="963"/>
      <c r="W117" s="963"/>
      <c r="X117" s="963"/>
      <c r="Y117" s="963"/>
      <c r="Z117" s="963"/>
    </row>
    <row r="118" spans="1:26" ht="14.25" hidden="1" customHeight="1">
      <c r="A118" s="310" t="s">
        <v>1939</v>
      </c>
      <c r="B118" s="161" t="s">
        <v>490</v>
      </c>
      <c r="C118" s="141"/>
      <c r="D118" s="141"/>
      <c r="E118" s="141"/>
      <c r="F118" s="141"/>
      <c r="G118" s="141"/>
      <c r="H118" s="106"/>
      <c r="I118" s="105"/>
      <c r="J118" s="105"/>
      <c r="K118" s="106"/>
      <c r="L118" s="106"/>
      <c r="M118" s="106"/>
      <c r="N118" s="106"/>
      <c r="O118" s="106"/>
      <c r="P118" s="106"/>
      <c r="Q118" s="106"/>
      <c r="R118" s="106"/>
      <c r="S118" s="106"/>
      <c r="T118" s="106"/>
      <c r="U118" s="106"/>
      <c r="V118" s="106"/>
      <c r="W118" s="106"/>
      <c r="X118" s="106"/>
      <c r="Y118" s="106"/>
      <c r="Z118" s="106"/>
    </row>
    <row r="119" spans="1:26" ht="14.25" hidden="1" customHeight="1">
      <c r="A119" s="310" t="s">
        <v>493</v>
      </c>
      <c r="B119" s="161" t="s">
        <v>494</v>
      </c>
      <c r="C119" s="141"/>
      <c r="D119" s="141"/>
      <c r="E119" s="141"/>
      <c r="F119" s="141"/>
      <c r="G119" s="141"/>
      <c r="H119" s="106"/>
      <c r="I119" s="105"/>
      <c r="J119" s="105"/>
      <c r="K119" s="106"/>
      <c r="L119" s="106"/>
      <c r="M119" s="106"/>
      <c r="N119" s="106"/>
      <c r="O119" s="106"/>
      <c r="P119" s="106"/>
      <c r="Q119" s="106"/>
      <c r="R119" s="106"/>
      <c r="S119" s="106"/>
      <c r="T119" s="106"/>
      <c r="U119" s="106"/>
      <c r="V119" s="106"/>
      <c r="W119" s="106"/>
      <c r="X119" s="106"/>
      <c r="Y119" s="106"/>
      <c r="Z119" s="106"/>
    </row>
    <row r="120" spans="1:26" ht="19">
      <c r="A120" s="927" t="s">
        <v>55</v>
      </c>
      <c r="B120" s="1606" t="s">
        <v>6963</v>
      </c>
      <c r="C120" s="1570"/>
      <c r="D120" s="1570"/>
      <c r="E120" s="1570"/>
      <c r="F120" s="1570"/>
      <c r="G120" s="1573"/>
      <c r="H120" s="829"/>
      <c r="I120" s="893">
        <f>SUM(D121:D125)</f>
        <v>2</v>
      </c>
      <c r="J120" s="893">
        <f>COUNT(D121:D125)*2</f>
        <v>2</v>
      </c>
      <c r="K120" s="960"/>
      <c r="L120" s="960"/>
      <c r="M120" s="963"/>
      <c r="N120" s="963"/>
      <c r="O120" s="963"/>
      <c r="P120" s="963"/>
      <c r="Q120" s="963"/>
      <c r="R120" s="963"/>
      <c r="S120" s="963"/>
      <c r="T120" s="963"/>
      <c r="U120" s="963"/>
      <c r="V120" s="963"/>
      <c r="W120" s="963"/>
      <c r="X120" s="963"/>
      <c r="Y120" s="963"/>
      <c r="Z120" s="963"/>
    </row>
    <row r="121" spans="1:26" ht="14.25" hidden="1" customHeight="1">
      <c r="A121" s="310" t="s">
        <v>1943</v>
      </c>
      <c r="B121" s="467" t="s">
        <v>498</v>
      </c>
      <c r="C121" s="141"/>
      <c r="D121" s="141"/>
      <c r="E121" s="141"/>
      <c r="F121" s="141"/>
      <c r="G121" s="141"/>
      <c r="H121" s="106"/>
      <c r="I121" s="105"/>
      <c r="J121" s="105"/>
      <c r="K121" s="106"/>
      <c r="L121" s="106"/>
      <c r="M121" s="106"/>
      <c r="N121" s="106"/>
      <c r="O121" s="106"/>
      <c r="P121" s="106"/>
      <c r="Q121" s="106"/>
      <c r="R121" s="106"/>
      <c r="S121" s="106"/>
      <c r="T121" s="106"/>
      <c r="U121" s="106"/>
      <c r="V121" s="106"/>
      <c r="W121" s="106"/>
      <c r="X121" s="106"/>
      <c r="Y121" s="106"/>
      <c r="Z121" s="106"/>
    </row>
    <row r="122" spans="1:26" ht="14.25" hidden="1" customHeight="1">
      <c r="A122" s="310" t="s">
        <v>509</v>
      </c>
      <c r="B122" s="467" t="s">
        <v>510</v>
      </c>
      <c r="C122" s="141"/>
      <c r="D122" s="141"/>
      <c r="E122" s="141"/>
      <c r="F122" s="141"/>
      <c r="G122" s="141"/>
      <c r="H122" s="106"/>
      <c r="I122" s="105"/>
      <c r="J122" s="105"/>
      <c r="K122" s="106"/>
      <c r="L122" s="106"/>
      <c r="M122" s="106"/>
      <c r="N122" s="106"/>
      <c r="O122" s="106"/>
      <c r="P122" s="106"/>
      <c r="Q122" s="106"/>
      <c r="R122" s="106"/>
      <c r="S122" s="106"/>
      <c r="T122" s="106"/>
      <c r="U122" s="106"/>
      <c r="V122" s="106"/>
      <c r="W122" s="106"/>
      <c r="X122" s="106"/>
      <c r="Y122" s="106"/>
      <c r="Z122" s="106"/>
    </row>
    <row r="123" spans="1:26" ht="51">
      <c r="A123" s="927" t="s">
        <v>511</v>
      </c>
      <c r="B123" s="467" t="s">
        <v>512</v>
      </c>
      <c r="C123" s="475" t="s">
        <v>6964</v>
      </c>
      <c r="D123" s="696">
        <v>2</v>
      </c>
      <c r="E123" s="696" t="s">
        <v>469</v>
      </c>
      <c r="F123" s="471" t="s">
        <v>6965</v>
      </c>
      <c r="G123" s="1052"/>
      <c r="H123" s="893"/>
      <c r="I123" s="893"/>
      <c r="J123" s="893"/>
      <c r="K123" s="960"/>
      <c r="L123" s="960"/>
      <c r="M123" s="963"/>
      <c r="N123" s="963"/>
      <c r="O123" s="963"/>
      <c r="P123" s="963"/>
      <c r="Q123" s="963"/>
      <c r="R123" s="963"/>
      <c r="S123" s="963"/>
      <c r="T123" s="963"/>
      <c r="U123" s="963"/>
      <c r="V123" s="963"/>
      <c r="W123" s="963"/>
      <c r="X123" s="963"/>
      <c r="Y123" s="963"/>
      <c r="Z123" s="963"/>
    </row>
    <row r="124" spans="1:26" ht="14.25" hidden="1" customHeight="1">
      <c r="A124" s="310" t="s">
        <v>1953</v>
      </c>
      <c r="B124" s="467" t="s">
        <v>520</v>
      </c>
      <c r="C124" s="141"/>
      <c r="D124" s="141"/>
      <c r="E124" s="141"/>
      <c r="F124" s="141"/>
      <c r="G124" s="141"/>
      <c r="H124" s="106"/>
      <c r="I124" s="105"/>
      <c r="J124" s="105"/>
      <c r="K124" s="106"/>
      <c r="L124" s="106"/>
      <c r="M124" s="106"/>
      <c r="N124" s="106"/>
      <c r="O124" s="106"/>
      <c r="P124" s="106"/>
      <c r="Q124" s="106"/>
      <c r="R124" s="106"/>
      <c r="S124" s="106"/>
      <c r="T124" s="106"/>
      <c r="U124" s="106"/>
      <c r="V124" s="106"/>
      <c r="W124" s="106"/>
      <c r="X124" s="106"/>
      <c r="Y124" s="106"/>
      <c r="Z124" s="106"/>
    </row>
    <row r="125" spans="1:26" ht="14.25" hidden="1" customHeight="1">
      <c r="A125" s="310" t="s">
        <v>521</v>
      </c>
      <c r="B125" s="173" t="s">
        <v>522</v>
      </c>
      <c r="C125" s="141"/>
      <c r="D125" s="141"/>
      <c r="E125" s="141"/>
      <c r="F125" s="141"/>
      <c r="G125" s="141"/>
      <c r="H125" s="106"/>
      <c r="I125" s="105"/>
      <c r="J125" s="105"/>
      <c r="K125" s="106"/>
      <c r="L125" s="106"/>
      <c r="M125" s="106"/>
      <c r="N125" s="106"/>
      <c r="O125" s="106"/>
      <c r="P125" s="106"/>
      <c r="Q125" s="106"/>
      <c r="R125" s="106"/>
      <c r="S125" s="106"/>
      <c r="T125" s="106"/>
      <c r="U125" s="106"/>
      <c r="V125" s="106"/>
      <c r="W125" s="106"/>
      <c r="X125" s="106"/>
      <c r="Y125" s="106"/>
      <c r="Z125" s="106"/>
    </row>
    <row r="126" spans="1:26" ht="19">
      <c r="A126" s="927" t="s">
        <v>57</v>
      </c>
      <c r="B126" s="1606" t="s">
        <v>219</v>
      </c>
      <c r="C126" s="1570"/>
      <c r="D126" s="1570"/>
      <c r="E126" s="1570"/>
      <c r="F126" s="1570"/>
      <c r="G126" s="1573"/>
      <c r="H126" s="829"/>
      <c r="I126" s="893">
        <f>SUM(D127:D130)</f>
        <v>8</v>
      </c>
      <c r="J126" s="893">
        <f>COUNT(D127:D130)*2</f>
        <v>8</v>
      </c>
      <c r="K126" s="960"/>
      <c r="L126" s="960"/>
      <c r="M126" s="963"/>
      <c r="N126" s="963"/>
      <c r="O126" s="963"/>
      <c r="P126" s="963"/>
      <c r="Q126" s="963"/>
      <c r="R126" s="963"/>
      <c r="S126" s="963"/>
      <c r="T126" s="963"/>
      <c r="U126" s="963"/>
      <c r="V126" s="963"/>
      <c r="W126" s="963"/>
      <c r="X126" s="963"/>
      <c r="Y126" s="963"/>
      <c r="Z126" s="963"/>
    </row>
    <row r="127" spans="1:26" ht="34">
      <c r="A127" s="693" t="s">
        <v>523</v>
      </c>
      <c r="B127" s="467" t="s">
        <v>524</v>
      </c>
      <c r="C127" s="475" t="s">
        <v>6966</v>
      </c>
      <c r="D127" s="696">
        <v>2</v>
      </c>
      <c r="E127" s="696" t="s">
        <v>469</v>
      </c>
      <c r="F127" s="1052"/>
      <c r="G127" s="1052"/>
      <c r="H127" s="893"/>
      <c r="I127" s="893"/>
      <c r="J127" s="893"/>
      <c r="K127" s="960"/>
      <c r="L127" s="960"/>
      <c r="M127" s="963"/>
      <c r="N127" s="963"/>
      <c r="O127" s="963"/>
      <c r="P127" s="963"/>
      <c r="Q127" s="963"/>
      <c r="R127" s="963"/>
      <c r="S127" s="963"/>
      <c r="T127" s="963"/>
      <c r="U127" s="963"/>
      <c r="V127" s="963"/>
      <c r="W127" s="963"/>
      <c r="X127" s="963"/>
      <c r="Y127" s="963"/>
      <c r="Z127" s="963"/>
    </row>
    <row r="128" spans="1:26" ht="48">
      <c r="A128" s="693" t="s">
        <v>527</v>
      </c>
      <c r="B128" s="467" t="s">
        <v>528</v>
      </c>
      <c r="C128" s="475" t="s">
        <v>6967</v>
      </c>
      <c r="D128" s="696">
        <v>2</v>
      </c>
      <c r="E128" s="696" t="s">
        <v>324</v>
      </c>
      <c r="F128" s="475" t="s">
        <v>6968</v>
      </c>
      <c r="G128" s="1052"/>
      <c r="H128" s="893"/>
      <c r="I128" s="893"/>
      <c r="J128" s="893"/>
      <c r="K128" s="960"/>
      <c r="L128" s="960"/>
      <c r="M128" s="963"/>
      <c r="N128" s="963"/>
      <c r="O128" s="963"/>
      <c r="P128" s="963"/>
      <c r="Q128" s="963"/>
      <c r="R128" s="963"/>
      <c r="S128" s="963"/>
      <c r="T128" s="963"/>
      <c r="U128" s="963"/>
      <c r="V128" s="963"/>
      <c r="W128" s="963"/>
      <c r="X128" s="963"/>
      <c r="Y128" s="963"/>
      <c r="Z128" s="963"/>
    </row>
    <row r="129" spans="1:26" ht="51">
      <c r="A129" s="693" t="s">
        <v>1960</v>
      </c>
      <c r="B129" s="467" t="s">
        <v>533</v>
      </c>
      <c r="C129" s="471" t="s">
        <v>534</v>
      </c>
      <c r="D129" s="696">
        <v>2</v>
      </c>
      <c r="E129" s="696" t="s">
        <v>912</v>
      </c>
      <c r="F129" s="1052"/>
      <c r="G129" s="1052"/>
      <c r="H129" s="893"/>
      <c r="I129" s="893"/>
      <c r="J129" s="893"/>
      <c r="K129" s="960"/>
      <c r="L129" s="960"/>
      <c r="M129" s="963"/>
      <c r="N129" s="963"/>
      <c r="O129" s="963"/>
      <c r="P129" s="963"/>
      <c r="Q129" s="963"/>
      <c r="R129" s="963"/>
      <c r="S129" s="963"/>
      <c r="T129" s="963"/>
      <c r="U129" s="963"/>
      <c r="V129" s="963"/>
      <c r="W129" s="963"/>
      <c r="X129" s="963"/>
      <c r="Y129" s="963"/>
      <c r="Z129" s="963"/>
    </row>
    <row r="130" spans="1:26" ht="68">
      <c r="A130" s="693" t="s">
        <v>536</v>
      </c>
      <c r="B130" s="467" t="s">
        <v>537</v>
      </c>
      <c r="C130" s="475" t="s">
        <v>6969</v>
      </c>
      <c r="D130" s="696">
        <v>2</v>
      </c>
      <c r="E130" s="696" t="s">
        <v>324</v>
      </c>
      <c r="F130" s="1052"/>
      <c r="G130" s="1052"/>
      <c r="H130" s="893"/>
      <c r="I130" s="893"/>
      <c r="J130" s="893"/>
      <c r="K130" s="960"/>
      <c r="L130" s="960"/>
      <c r="M130" s="963"/>
      <c r="N130" s="963"/>
      <c r="O130" s="963"/>
      <c r="P130" s="963"/>
      <c r="Q130" s="963"/>
      <c r="R130" s="963"/>
      <c r="S130" s="963"/>
      <c r="T130" s="963"/>
      <c r="U130" s="963"/>
      <c r="V130" s="963"/>
      <c r="W130" s="963"/>
      <c r="X130" s="963"/>
      <c r="Y130" s="963"/>
      <c r="Z130" s="963"/>
    </row>
    <row r="131" spans="1:26" ht="19">
      <c r="A131" s="927" t="s">
        <v>59</v>
      </c>
      <c r="B131" s="1606" t="s">
        <v>1965</v>
      </c>
      <c r="C131" s="1570"/>
      <c r="D131" s="1570"/>
      <c r="E131" s="1570"/>
      <c r="F131" s="1570"/>
      <c r="G131" s="1573"/>
      <c r="H131" s="829"/>
      <c r="I131" s="893">
        <f>SUM(D132:D137)</f>
        <v>10</v>
      </c>
      <c r="J131" s="893">
        <f>COUNT(D132:D137)*2</f>
        <v>10</v>
      </c>
      <c r="K131" s="960"/>
      <c r="L131" s="960"/>
      <c r="M131" s="963"/>
      <c r="N131" s="963"/>
      <c r="O131" s="963"/>
      <c r="P131" s="963"/>
      <c r="Q131" s="963"/>
      <c r="R131" s="963"/>
      <c r="S131" s="963"/>
      <c r="T131" s="963"/>
      <c r="U131" s="963"/>
      <c r="V131" s="963"/>
      <c r="W131" s="963"/>
      <c r="X131" s="963"/>
      <c r="Y131" s="963"/>
      <c r="Z131" s="963"/>
    </row>
    <row r="132" spans="1:26" ht="51">
      <c r="A132" s="693" t="s">
        <v>540</v>
      </c>
      <c r="B132" s="467" t="s">
        <v>541</v>
      </c>
      <c r="C132" s="475" t="s">
        <v>6970</v>
      </c>
      <c r="D132" s="696">
        <v>2</v>
      </c>
      <c r="E132" s="696" t="s">
        <v>369</v>
      </c>
      <c r="F132" s="475" t="s">
        <v>6971</v>
      </c>
      <c r="G132" s="1052"/>
      <c r="H132" s="893"/>
      <c r="I132" s="893"/>
      <c r="J132" s="893"/>
      <c r="K132" s="960"/>
      <c r="L132" s="960"/>
      <c r="M132" s="963"/>
      <c r="N132" s="963"/>
      <c r="O132" s="963"/>
      <c r="P132" s="963"/>
      <c r="Q132" s="963"/>
      <c r="R132" s="963"/>
      <c r="S132" s="963"/>
      <c r="T132" s="963"/>
      <c r="U132" s="963"/>
      <c r="V132" s="963"/>
      <c r="W132" s="963"/>
      <c r="X132" s="963"/>
      <c r="Y132" s="963"/>
      <c r="Z132" s="963"/>
    </row>
    <row r="133" spans="1:26" ht="14.25" hidden="1" customHeight="1">
      <c r="A133" s="310" t="s">
        <v>1968</v>
      </c>
      <c r="B133" s="467" t="s">
        <v>544</v>
      </c>
      <c r="C133" s="141"/>
      <c r="D133" s="141"/>
      <c r="E133" s="141"/>
      <c r="F133" s="141"/>
      <c r="G133" s="141"/>
      <c r="H133" s="106"/>
      <c r="I133" s="105"/>
      <c r="J133" s="105"/>
      <c r="K133" s="106"/>
      <c r="L133" s="106"/>
      <c r="M133" s="106"/>
      <c r="N133" s="106"/>
      <c r="O133" s="106"/>
      <c r="P133" s="106"/>
      <c r="Q133" s="106"/>
      <c r="R133" s="106"/>
      <c r="S133" s="106"/>
      <c r="T133" s="106"/>
      <c r="U133" s="106"/>
      <c r="V133" s="106"/>
      <c r="W133" s="106"/>
      <c r="X133" s="106"/>
      <c r="Y133" s="106"/>
      <c r="Z133" s="106"/>
    </row>
    <row r="134" spans="1:26" ht="34">
      <c r="A134" s="693" t="s">
        <v>546</v>
      </c>
      <c r="B134" s="467" t="s">
        <v>547</v>
      </c>
      <c r="C134" s="475" t="s">
        <v>6972</v>
      </c>
      <c r="D134" s="696">
        <v>2</v>
      </c>
      <c r="E134" s="696" t="s">
        <v>549</v>
      </c>
      <c r="F134" s="475" t="s">
        <v>6973</v>
      </c>
      <c r="G134" s="1052"/>
      <c r="H134" s="893"/>
      <c r="I134" s="893"/>
      <c r="J134" s="893"/>
      <c r="K134" s="960"/>
      <c r="L134" s="960"/>
      <c r="M134" s="963"/>
      <c r="N134" s="963"/>
      <c r="O134" s="963"/>
      <c r="P134" s="963"/>
      <c r="Q134" s="963"/>
      <c r="R134" s="963"/>
      <c r="S134" s="963"/>
      <c r="T134" s="963"/>
      <c r="U134" s="963"/>
      <c r="V134" s="963"/>
      <c r="W134" s="963"/>
      <c r="X134" s="963"/>
      <c r="Y134" s="963"/>
      <c r="Z134" s="963"/>
    </row>
    <row r="135" spans="1:26" ht="48">
      <c r="A135" s="693" t="s">
        <v>550</v>
      </c>
      <c r="B135" s="161" t="s">
        <v>551</v>
      </c>
      <c r="C135" s="735" t="s">
        <v>6974</v>
      </c>
      <c r="D135" s="696">
        <v>2</v>
      </c>
      <c r="E135" s="736" t="s">
        <v>571</v>
      </c>
      <c r="F135" s="735" t="s">
        <v>6975</v>
      </c>
      <c r="G135" s="475"/>
      <c r="H135" s="1023"/>
      <c r="I135" s="893"/>
      <c r="J135" s="893"/>
      <c r="K135" s="960"/>
      <c r="L135" s="960"/>
      <c r="M135" s="963"/>
      <c r="N135" s="963"/>
      <c r="O135" s="963"/>
      <c r="P135" s="963"/>
      <c r="Q135" s="963"/>
      <c r="R135" s="963"/>
      <c r="S135" s="963"/>
      <c r="T135" s="963"/>
      <c r="U135" s="963"/>
      <c r="V135" s="963"/>
      <c r="W135" s="963"/>
      <c r="X135" s="963"/>
      <c r="Y135" s="963"/>
      <c r="Z135" s="963"/>
    </row>
    <row r="136" spans="1:26" ht="48">
      <c r="A136" s="693" t="s">
        <v>6943</v>
      </c>
      <c r="B136" s="161"/>
      <c r="C136" s="769" t="s">
        <v>6976</v>
      </c>
      <c r="D136" s="696">
        <v>2</v>
      </c>
      <c r="E136" s="736" t="s">
        <v>561</v>
      </c>
      <c r="F136" s="769" t="s">
        <v>6977</v>
      </c>
      <c r="G136" s="475"/>
      <c r="H136" s="1023"/>
      <c r="I136" s="893"/>
      <c r="J136" s="893"/>
      <c r="K136" s="960"/>
      <c r="L136" s="960"/>
      <c r="M136" s="963"/>
      <c r="N136" s="963"/>
      <c r="O136" s="963"/>
      <c r="P136" s="963"/>
      <c r="Q136" s="963"/>
      <c r="R136" s="963"/>
      <c r="S136" s="963"/>
      <c r="T136" s="963"/>
      <c r="U136" s="963"/>
      <c r="V136" s="963"/>
      <c r="W136" s="963"/>
      <c r="X136" s="963"/>
      <c r="Y136" s="963"/>
      <c r="Z136" s="963"/>
    </row>
    <row r="137" spans="1:26" ht="48">
      <c r="A137" s="693" t="s">
        <v>555</v>
      </c>
      <c r="B137" s="467" t="s">
        <v>556</v>
      </c>
      <c r="C137" s="475" t="s">
        <v>6978</v>
      </c>
      <c r="D137" s="696">
        <v>2</v>
      </c>
      <c r="E137" s="696" t="s">
        <v>469</v>
      </c>
      <c r="F137" s="1052"/>
      <c r="G137" s="1052"/>
      <c r="H137" s="893"/>
      <c r="I137" s="893"/>
      <c r="J137" s="893"/>
      <c r="K137" s="960"/>
      <c r="L137" s="960"/>
      <c r="M137" s="963"/>
      <c r="N137" s="963"/>
      <c r="O137" s="963"/>
      <c r="P137" s="963"/>
      <c r="Q137" s="963"/>
      <c r="R137" s="963"/>
      <c r="S137" s="963"/>
      <c r="T137" s="963"/>
      <c r="U137" s="963"/>
      <c r="V137" s="963"/>
      <c r="W137" s="963"/>
      <c r="X137" s="963"/>
      <c r="Y137" s="963"/>
      <c r="Z137" s="963"/>
    </row>
    <row r="138" spans="1:26" ht="19">
      <c r="A138" s="927" t="s">
        <v>61</v>
      </c>
      <c r="B138" s="1606" t="s">
        <v>5654</v>
      </c>
      <c r="C138" s="1570"/>
      <c r="D138" s="1570"/>
      <c r="E138" s="1570"/>
      <c r="F138" s="1570"/>
      <c r="G138" s="1573"/>
      <c r="H138" s="829"/>
      <c r="I138" s="893">
        <f>SUM(D139:D144)</f>
        <v>6</v>
      </c>
      <c r="J138" s="893">
        <f>COUNT(D139:D144)*2</f>
        <v>6</v>
      </c>
      <c r="K138" s="960"/>
      <c r="L138" s="960"/>
      <c r="M138" s="963"/>
      <c r="N138" s="963"/>
      <c r="O138" s="963"/>
      <c r="P138" s="963"/>
      <c r="Q138" s="963"/>
      <c r="R138" s="963"/>
      <c r="S138" s="963"/>
      <c r="T138" s="963"/>
      <c r="U138" s="963"/>
      <c r="V138" s="963"/>
      <c r="W138" s="963"/>
      <c r="X138" s="963"/>
      <c r="Y138" s="963"/>
      <c r="Z138" s="963"/>
    </row>
    <row r="139" spans="1:26" ht="51">
      <c r="A139" s="693" t="s">
        <v>6979</v>
      </c>
      <c r="B139" s="467" t="s">
        <v>559</v>
      </c>
      <c r="C139" s="475" t="s">
        <v>6980</v>
      </c>
      <c r="D139" s="696">
        <v>2</v>
      </c>
      <c r="E139" s="696" t="s">
        <v>561</v>
      </c>
      <c r="F139" s="1052"/>
      <c r="G139" s="1052"/>
      <c r="H139" s="893"/>
      <c r="I139" s="893"/>
      <c r="J139" s="893"/>
      <c r="K139" s="960"/>
      <c r="L139" s="960"/>
      <c r="M139" s="963"/>
      <c r="N139" s="963"/>
      <c r="O139" s="963"/>
      <c r="P139" s="963"/>
      <c r="Q139" s="963"/>
      <c r="R139" s="963"/>
      <c r="S139" s="963"/>
      <c r="T139" s="963"/>
      <c r="U139" s="963"/>
      <c r="V139" s="963"/>
      <c r="W139" s="963"/>
      <c r="X139" s="963"/>
      <c r="Y139" s="963"/>
      <c r="Z139" s="963"/>
    </row>
    <row r="140" spans="1:26" ht="34">
      <c r="A140" s="693" t="s">
        <v>1977</v>
      </c>
      <c r="B140" s="467" t="s">
        <v>563</v>
      </c>
      <c r="C140" s="471" t="s">
        <v>6981</v>
      </c>
      <c r="D140" s="696">
        <v>2</v>
      </c>
      <c r="E140" s="696" t="s">
        <v>561</v>
      </c>
      <c r="F140" s="1052"/>
      <c r="G140" s="1052"/>
      <c r="H140" s="893"/>
      <c r="I140" s="893"/>
      <c r="J140" s="893"/>
      <c r="K140" s="960"/>
      <c r="L140" s="960"/>
      <c r="M140" s="963"/>
      <c r="N140" s="963"/>
      <c r="O140" s="963"/>
      <c r="P140" s="963"/>
      <c r="Q140" s="963"/>
      <c r="R140" s="963"/>
      <c r="S140" s="963"/>
      <c r="T140" s="963"/>
      <c r="U140" s="963"/>
      <c r="V140" s="963"/>
      <c r="W140" s="963"/>
      <c r="X140" s="963"/>
      <c r="Y140" s="963"/>
      <c r="Z140" s="963"/>
    </row>
    <row r="141" spans="1:26" ht="14.25" hidden="1" customHeight="1">
      <c r="A141" s="310" t="s">
        <v>1980</v>
      </c>
      <c r="B141" s="467" t="s">
        <v>566</v>
      </c>
      <c r="C141" s="150"/>
      <c r="D141" s="141"/>
      <c r="E141" s="141"/>
      <c r="F141" s="141"/>
      <c r="G141" s="141"/>
      <c r="H141" s="106"/>
      <c r="I141" s="105"/>
      <c r="J141" s="105"/>
      <c r="K141" s="106"/>
      <c r="L141" s="106"/>
      <c r="M141" s="106"/>
      <c r="N141" s="106"/>
      <c r="O141" s="106"/>
      <c r="P141" s="106"/>
      <c r="Q141" s="106"/>
      <c r="R141" s="106"/>
      <c r="S141" s="106"/>
      <c r="T141" s="106"/>
      <c r="U141" s="106"/>
      <c r="V141" s="106"/>
      <c r="W141" s="106"/>
      <c r="X141" s="106"/>
      <c r="Y141" s="106"/>
      <c r="Z141" s="106"/>
    </row>
    <row r="142" spans="1:26" ht="51">
      <c r="A142" s="693" t="s">
        <v>568</v>
      </c>
      <c r="B142" s="467" t="s">
        <v>569</v>
      </c>
      <c r="C142" s="475" t="s">
        <v>6982</v>
      </c>
      <c r="D142" s="696">
        <v>2</v>
      </c>
      <c r="E142" s="696" t="s">
        <v>571</v>
      </c>
      <c r="F142" s="1052"/>
      <c r="G142" s="1052"/>
      <c r="H142" s="893"/>
      <c r="I142" s="893"/>
      <c r="J142" s="893"/>
      <c r="K142" s="960"/>
      <c r="L142" s="960"/>
      <c r="M142" s="963"/>
      <c r="N142" s="963"/>
      <c r="O142" s="963"/>
      <c r="P142" s="963"/>
      <c r="Q142" s="963"/>
      <c r="R142" s="963"/>
      <c r="S142" s="963"/>
      <c r="T142" s="963"/>
      <c r="U142" s="963"/>
      <c r="V142" s="963"/>
      <c r="W142" s="963"/>
      <c r="X142" s="963"/>
      <c r="Y142" s="963"/>
      <c r="Z142" s="963"/>
    </row>
    <row r="143" spans="1:26" ht="14.25" hidden="1" customHeight="1">
      <c r="A143" s="310" t="s">
        <v>1983</v>
      </c>
      <c r="B143" s="467" t="s">
        <v>573</v>
      </c>
      <c r="C143" s="141"/>
      <c r="D143" s="141"/>
      <c r="E143" s="141"/>
      <c r="F143" s="141"/>
      <c r="G143" s="141"/>
      <c r="H143" s="106"/>
      <c r="I143" s="105"/>
      <c r="J143" s="105"/>
      <c r="K143" s="106"/>
      <c r="L143" s="106"/>
      <c r="M143" s="106"/>
      <c r="N143" s="106"/>
      <c r="O143" s="106"/>
      <c r="P143" s="106"/>
      <c r="Q143" s="106"/>
      <c r="R143" s="106"/>
      <c r="S143" s="106"/>
      <c r="T143" s="106"/>
      <c r="U143" s="106"/>
      <c r="V143" s="106"/>
      <c r="W143" s="106"/>
      <c r="X143" s="106"/>
      <c r="Y143" s="106"/>
      <c r="Z143" s="106"/>
    </row>
    <row r="144" spans="1:26" ht="14.25" hidden="1" customHeight="1">
      <c r="A144" s="310" t="s">
        <v>574</v>
      </c>
      <c r="B144" s="491" t="s">
        <v>575</v>
      </c>
      <c r="C144" s="141"/>
      <c r="D144" s="141"/>
      <c r="E144" s="141"/>
      <c r="F144" s="141"/>
      <c r="G144" s="141"/>
      <c r="H144" s="106"/>
      <c r="I144" s="105"/>
      <c r="J144" s="105"/>
      <c r="K144" s="106"/>
      <c r="L144" s="106"/>
      <c r="M144" s="106"/>
      <c r="N144" s="106"/>
      <c r="O144" s="106"/>
      <c r="P144" s="106"/>
      <c r="Q144" s="106"/>
      <c r="R144" s="106"/>
      <c r="S144" s="106"/>
      <c r="T144" s="106"/>
      <c r="U144" s="106"/>
      <c r="V144" s="106"/>
      <c r="W144" s="106"/>
      <c r="X144" s="106"/>
      <c r="Y144" s="106"/>
      <c r="Z144" s="106"/>
    </row>
    <row r="145" spans="1:26" ht="14.25" hidden="1" customHeight="1">
      <c r="A145" s="334" t="s">
        <v>63</v>
      </c>
      <c r="B145" s="1731" t="s">
        <v>64</v>
      </c>
      <c r="C145" s="1570"/>
      <c r="D145" s="1570"/>
      <c r="E145" s="1570"/>
      <c r="F145" s="1570"/>
      <c r="G145" s="1573"/>
      <c r="H145" s="954"/>
      <c r="I145" s="105">
        <f>SUM(D146:D156)</f>
        <v>0</v>
      </c>
      <c r="J145" s="105">
        <f>COUNT(D146:D156)*2</f>
        <v>0</v>
      </c>
      <c r="K145" s="106"/>
      <c r="L145" s="106"/>
      <c r="M145" s="106"/>
      <c r="N145" s="106"/>
      <c r="O145" s="106"/>
      <c r="P145" s="106"/>
      <c r="Q145" s="106"/>
      <c r="R145" s="106"/>
      <c r="S145" s="106"/>
      <c r="T145" s="106"/>
      <c r="U145" s="106"/>
      <c r="V145" s="106"/>
      <c r="W145" s="106"/>
      <c r="X145" s="106"/>
      <c r="Y145" s="106"/>
      <c r="Z145" s="106"/>
    </row>
    <row r="146" spans="1:26" ht="14.25" hidden="1" customHeight="1">
      <c r="A146" s="334" t="s">
        <v>576</v>
      </c>
      <c r="B146" s="179" t="s">
        <v>577</v>
      </c>
      <c r="C146" s="179" t="s">
        <v>578</v>
      </c>
      <c r="D146" s="471"/>
      <c r="E146" s="141"/>
      <c r="F146" s="179" t="s">
        <v>579</v>
      </c>
      <c r="G146" s="472"/>
      <c r="H146" s="461"/>
      <c r="I146" s="105"/>
      <c r="J146" s="105"/>
      <c r="K146" s="106"/>
      <c r="L146" s="106"/>
      <c r="M146" s="106"/>
      <c r="N146" s="106"/>
      <c r="O146" s="106"/>
      <c r="P146" s="106"/>
      <c r="Q146" s="106"/>
      <c r="R146" s="106"/>
      <c r="S146" s="106"/>
      <c r="T146" s="106"/>
      <c r="U146" s="106"/>
      <c r="V146" s="106"/>
      <c r="W146" s="106"/>
      <c r="X146" s="106"/>
      <c r="Y146" s="106"/>
      <c r="Z146" s="106"/>
    </row>
    <row r="147" spans="1:26" ht="14.25" hidden="1" customHeight="1">
      <c r="A147" s="334" t="s">
        <v>580</v>
      </c>
      <c r="B147" s="179" t="s">
        <v>581</v>
      </c>
      <c r="C147" s="179" t="s">
        <v>582</v>
      </c>
      <c r="D147" s="471"/>
      <c r="E147" s="141"/>
      <c r="F147" s="179" t="s">
        <v>583</v>
      </c>
      <c r="G147" s="472"/>
      <c r="H147" s="461"/>
      <c r="I147" s="105"/>
      <c r="J147" s="105"/>
      <c r="K147" s="106"/>
      <c r="L147" s="106"/>
      <c r="M147" s="106"/>
      <c r="N147" s="106"/>
      <c r="O147" s="106"/>
      <c r="P147" s="106"/>
      <c r="Q147" s="106"/>
      <c r="R147" s="106"/>
      <c r="S147" s="106"/>
      <c r="T147" s="106"/>
      <c r="U147" s="106"/>
      <c r="V147" s="106"/>
      <c r="W147" s="106"/>
      <c r="X147" s="106"/>
      <c r="Y147" s="106"/>
      <c r="Z147" s="106"/>
    </row>
    <row r="148" spans="1:26" ht="14.25" hidden="1" customHeight="1">
      <c r="A148" s="334" t="s">
        <v>584</v>
      </c>
      <c r="B148" s="179" t="s">
        <v>585</v>
      </c>
      <c r="C148" s="179" t="s">
        <v>586</v>
      </c>
      <c r="D148" s="471"/>
      <c r="E148" s="141"/>
      <c r="F148" s="179" t="s">
        <v>587</v>
      </c>
      <c r="G148" s="472"/>
      <c r="H148" s="461"/>
      <c r="I148" s="105"/>
      <c r="J148" s="105"/>
      <c r="K148" s="106"/>
      <c r="L148" s="106"/>
      <c r="M148" s="106"/>
      <c r="N148" s="106"/>
      <c r="O148" s="106"/>
      <c r="P148" s="106"/>
      <c r="Q148" s="106"/>
      <c r="R148" s="106"/>
      <c r="S148" s="106"/>
      <c r="T148" s="106"/>
      <c r="U148" s="106"/>
      <c r="V148" s="106"/>
      <c r="W148" s="106"/>
      <c r="X148" s="106"/>
      <c r="Y148" s="106"/>
      <c r="Z148" s="106"/>
    </row>
    <row r="149" spans="1:26" ht="14.25" hidden="1" customHeight="1">
      <c r="A149" s="334" t="s">
        <v>588</v>
      </c>
      <c r="B149" s="179" t="s">
        <v>589</v>
      </c>
      <c r="C149" s="179" t="s">
        <v>590</v>
      </c>
      <c r="D149" s="471"/>
      <c r="E149" s="141"/>
      <c r="F149" s="179" t="s">
        <v>591</v>
      </c>
      <c r="G149" s="472"/>
      <c r="H149" s="461"/>
      <c r="I149" s="105"/>
      <c r="J149" s="105"/>
      <c r="K149" s="106"/>
      <c r="L149" s="106"/>
      <c r="M149" s="106"/>
      <c r="N149" s="106"/>
      <c r="O149" s="106"/>
      <c r="P149" s="106"/>
      <c r="Q149" s="106"/>
      <c r="R149" s="106"/>
      <c r="S149" s="106"/>
      <c r="T149" s="106"/>
      <c r="U149" s="106"/>
      <c r="V149" s="106"/>
      <c r="W149" s="106"/>
      <c r="X149" s="106"/>
      <c r="Y149" s="106"/>
      <c r="Z149" s="106"/>
    </row>
    <row r="150" spans="1:26" ht="14.25" hidden="1" customHeight="1">
      <c r="A150" s="334" t="s">
        <v>592</v>
      </c>
      <c r="B150" s="179" t="s">
        <v>593</v>
      </c>
      <c r="C150" s="179" t="s">
        <v>594</v>
      </c>
      <c r="D150" s="471"/>
      <c r="E150" s="141"/>
      <c r="F150" s="179" t="s">
        <v>595</v>
      </c>
      <c r="G150" s="472"/>
      <c r="H150" s="461"/>
      <c r="I150" s="105"/>
      <c r="J150" s="105"/>
      <c r="K150" s="106"/>
      <c r="L150" s="106"/>
      <c r="M150" s="106"/>
      <c r="N150" s="106"/>
      <c r="O150" s="106"/>
      <c r="P150" s="106"/>
      <c r="Q150" s="106"/>
      <c r="R150" s="106"/>
      <c r="S150" s="106"/>
      <c r="T150" s="106"/>
      <c r="U150" s="106"/>
      <c r="V150" s="106"/>
      <c r="W150" s="106"/>
      <c r="X150" s="106"/>
      <c r="Y150" s="106"/>
      <c r="Z150" s="106"/>
    </row>
    <row r="151" spans="1:26" ht="14.25" hidden="1" customHeight="1">
      <c r="A151" s="334" t="s">
        <v>596</v>
      </c>
      <c r="B151" s="179" t="s">
        <v>597</v>
      </c>
      <c r="C151" s="492"/>
      <c r="D151" s="141"/>
      <c r="E151" s="155"/>
      <c r="F151" s="492"/>
      <c r="G151" s="472"/>
      <c r="H151" s="461"/>
      <c r="I151" s="105"/>
      <c r="J151" s="105"/>
      <c r="K151" s="106"/>
      <c r="L151" s="106"/>
      <c r="M151" s="106"/>
      <c r="N151" s="106"/>
      <c r="O151" s="106"/>
      <c r="P151" s="106"/>
      <c r="Q151" s="106"/>
      <c r="R151" s="106"/>
      <c r="S151" s="106"/>
      <c r="T151" s="106"/>
      <c r="U151" s="106"/>
      <c r="V151" s="106"/>
      <c r="W151" s="106"/>
      <c r="X151" s="106"/>
      <c r="Y151" s="106"/>
      <c r="Z151" s="106"/>
    </row>
    <row r="152" spans="1:26" ht="14.25" hidden="1" customHeight="1">
      <c r="A152" s="334" t="s">
        <v>608</v>
      </c>
      <c r="B152" s="179" t="s">
        <v>609</v>
      </c>
      <c r="C152" s="179" t="s">
        <v>6983</v>
      </c>
      <c r="D152" s="141"/>
      <c r="E152" s="141"/>
      <c r="F152" s="141"/>
      <c r="G152" s="472"/>
      <c r="H152" s="461"/>
      <c r="I152" s="105"/>
      <c r="J152" s="105"/>
      <c r="K152" s="106"/>
      <c r="L152" s="106"/>
      <c r="M152" s="106"/>
      <c r="N152" s="106"/>
      <c r="O152" s="106"/>
      <c r="P152" s="106"/>
      <c r="Q152" s="106"/>
      <c r="R152" s="106"/>
      <c r="S152" s="106"/>
      <c r="T152" s="106"/>
      <c r="U152" s="106"/>
      <c r="V152" s="106"/>
      <c r="W152" s="106"/>
      <c r="X152" s="106"/>
      <c r="Y152" s="106"/>
      <c r="Z152" s="106"/>
    </row>
    <row r="153" spans="1:26" ht="14.25" hidden="1" customHeight="1">
      <c r="A153" s="334" t="s">
        <v>613</v>
      </c>
      <c r="B153" s="179" t="s">
        <v>1988</v>
      </c>
      <c r="C153" s="179" t="s">
        <v>615</v>
      </c>
      <c r="D153" s="471"/>
      <c r="E153" s="141"/>
      <c r="F153" s="179" t="s">
        <v>616</v>
      </c>
      <c r="G153" s="472"/>
      <c r="H153" s="461"/>
      <c r="I153" s="105"/>
      <c r="J153" s="105"/>
      <c r="K153" s="106"/>
      <c r="L153" s="106"/>
      <c r="M153" s="106"/>
      <c r="N153" s="106"/>
      <c r="O153" s="106"/>
      <c r="P153" s="106"/>
      <c r="Q153" s="106"/>
      <c r="R153" s="106"/>
      <c r="S153" s="106"/>
      <c r="T153" s="106"/>
      <c r="U153" s="106"/>
      <c r="V153" s="106"/>
      <c r="W153" s="106"/>
      <c r="X153" s="106"/>
      <c r="Y153" s="106"/>
      <c r="Z153" s="106"/>
    </row>
    <row r="154" spans="1:26" ht="14.25" hidden="1" customHeight="1">
      <c r="A154" s="334" t="s">
        <v>617</v>
      </c>
      <c r="B154" s="179" t="s">
        <v>618</v>
      </c>
      <c r="C154" s="179" t="s">
        <v>619</v>
      </c>
      <c r="D154" s="471"/>
      <c r="E154" s="141"/>
      <c r="F154" s="179" t="s">
        <v>620</v>
      </c>
      <c r="G154" s="472"/>
      <c r="H154" s="461"/>
      <c r="I154" s="105"/>
      <c r="J154" s="105"/>
      <c r="K154" s="106"/>
      <c r="L154" s="106"/>
      <c r="M154" s="106"/>
      <c r="N154" s="106"/>
      <c r="O154" s="106"/>
      <c r="P154" s="106"/>
      <c r="Q154" s="106"/>
      <c r="R154" s="106"/>
      <c r="S154" s="106"/>
      <c r="T154" s="106"/>
      <c r="U154" s="106"/>
      <c r="V154" s="106"/>
      <c r="W154" s="106"/>
      <c r="X154" s="106"/>
      <c r="Y154" s="106"/>
      <c r="Z154" s="106"/>
    </row>
    <row r="155" spans="1:26" ht="14.25" hidden="1" customHeight="1">
      <c r="A155" s="334" t="s">
        <v>621</v>
      </c>
      <c r="B155" s="179" t="s">
        <v>622</v>
      </c>
      <c r="C155" s="179" t="s">
        <v>623</v>
      </c>
      <c r="D155" s="471"/>
      <c r="E155" s="141"/>
      <c r="F155" s="179" t="s">
        <v>624</v>
      </c>
      <c r="G155" s="472"/>
      <c r="H155" s="461"/>
      <c r="I155" s="105"/>
      <c r="J155" s="105"/>
      <c r="K155" s="106"/>
      <c r="L155" s="106"/>
      <c r="M155" s="106"/>
      <c r="N155" s="106"/>
      <c r="O155" s="106"/>
      <c r="P155" s="106"/>
      <c r="Q155" s="106"/>
      <c r="R155" s="106"/>
      <c r="S155" s="106"/>
      <c r="T155" s="106"/>
      <c r="U155" s="106"/>
      <c r="V155" s="106"/>
      <c r="W155" s="106"/>
      <c r="X155" s="106"/>
      <c r="Y155" s="106"/>
      <c r="Z155" s="106"/>
    </row>
    <row r="156" spans="1:26" ht="14.25" hidden="1" customHeight="1">
      <c r="A156" s="334" t="s">
        <v>625</v>
      </c>
      <c r="B156" s="179" t="s">
        <v>626</v>
      </c>
      <c r="C156" s="179" t="s">
        <v>627</v>
      </c>
      <c r="D156" s="473"/>
      <c r="E156" s="106"/>
      <c r="F156" s="179" t="s">
        <v>628</v>
      </c>
      <c r="G156" s="472"/>
      <c r="H156" s="461"/>
      <c r="I156" s="105"/>
      <c r="J156" s="105"/>
      <c r="K156" s="106"/>
      <c r="L156" s="106"/>
      <c r="M156" s="106"/>
      <c r="N156" s="106"/>
      <c r="O156" s="106"/>
      <c r="P156" s="106"/>
      <c r="Q156" s="106"/>
      <c r="R156" s="106"/>
      <c r="S156" s="106"/>
      <c r="T156" s="106"/>
      <c r="U156" s="106"/>
      <c r="V156" s="106"/>
      <c r="W156" s="106"/>
      <c r="X156" s="106"/>
      <c r="Y156" s="106"/>
      <c r="Z156" s="106"/>
    </row>
    <row r="157" spans="1:26" ht="21">
      <c r="A157" s="1250" t="s">
        <v>6943</v>
      </c>
      <c r="B157" s="1797" t="s">
        <v>6984</v>
      </c>
      <c r="C157" s="1570"/>
      <c r="D157" s="1570"/>
      <c r="E157" s="1570"/>
      <c r="F157" s="1570"/>
      <c r="G157" s="1573"/>
      <c r="H157" s="1038"/>
      <c r="I157" s="893">
        <f t="shared" ref="I157:J157" si="3">I158+I174+I182+I189+I196+I201+I212</f>
        <v>102</v>
      </c>
      <c r="J157" s="893">
        <f t="shared" si="3"/>
        <v>102</v>
      </c>
      <c r="K157" s="960"/>
      <c r="L157" s="960"/>
      <c r="M157" s="963"/>
      <c r="N157" s="963"/>
      <c r="O157" s="963"/>
      <c r="P157" s="963"/>
      <c r="Q157" s="963"/>
      <c r="R157" s="963"/>
      <c r="S157" s="963"/>
      <c r="T157" s="963"/>
      <c r="U157" s="963"/>
      <c r="V157" s="963"/>
      <c r="W157" s="963"/>
      <c r="X157" s="963"/>
      <c r="Y157" s="963"/>
      <c r="Z157" s="963"/>
    </row>
    <row r="158" spans="1:26" ht="19">
      <c r="A158" s="693" t="s">
        <v>66</v>
      </c>
      <c r="B158" s="1606" t="s">
        <v>67</v>
      </c>
      <c r="C158" s="1570"/>
      <c r="D158" s="1570"/>
      <c r="E158" s="1570"/>
      <c r="F158" s="1570"/>
      <c r="G158" s="1573"/>
      <c r="H158" s="829"/>
      <c r="I158" s="893">
        <f>SUM(D159:D173)</f>
        <v>30</v>
      </c>
      <c r="J158" s="893">
        <f>COUNT(D159:D173)*2</f>
        <v>30</v>
      </c>
      <c r="K158" s="960"/>
      <c r="L158" s="960"/>
      <c r="M158" s="963"/>
      <c r="N158" s="963"/>
      <c r="O158" s="963"/>
      <c r="P158" s="963"/>
      <c r="Q158" s="963"/>
      <c r="R158" s="963"/>
      <c r="S158" s="963"/>
      <c r="T158" s="963"/>
      <c r="U158" s="963"/>
      <c r="V158" s="963"/>
      <c r="W158" s="963"/>
      <c r="X158" s="963"/>
      <c r="Y158" s="963"/>
      <c r="Z158" s="963"/>
    </row>
    <row r="159" spans="1:26" ht="34">
      <c r="A159" s="693" t="s">
        <v>632</v>
      </c>
      <c r="B159" s="467" t="s">
        <v>633</v>
      </c>
      <c r="C159" s="1251" t="s">
        <v>6985</v>
      </c>
      <c r="D159" s="696">
        <v>2</v>
      </c>
      <c r="E159" s="696" t="s">
        <v>469</v>
      </c>
      <c r="F159" s="471" t="s">
        <v>6986</v>
      </c>
      <c r="G159" s="1052"/>
      <c r="H159" s="893"/>
      <c r="I159" s="893"/>
      <c r="J159" s="893"/>
      <c r="K159" s="960"/>
      <c r="L159" s="960"/>
      <c r="M159" s="963"/>
      <c r="N159" s="963"/>
      <c r="O159" s="963"/>
      <c r="P159" s="963"/>
      <c r="Q159" s="963"/>
      <c r="R159" s="963"/>
      <c r="S159" s="963"/>
      <c r="T159" s="963"/>
      <c r="U159" s="963"/>
      <c r="V159" s="963"/>
      <c r="W159" s="963"/>
      <c r="X159" s="963"/>
      <c r="Y159" s="963"/>
      <c r="Z159" s="963"/>
    </row>
    <row r="160" spans="1:26" ht="16">
      <c r="A160" s="693"/>
      <c r="B160" s="467"/>
      <c r="C160" s="1251" t="s">
        <v>6987</v>
      </c>
      <c r="D160" s="696">
        <v>2</v>
      </c>
      <c r="E160" s="696" t="s">
        <v>469</v>
      </c>
      <c r="F160" s="471"/>
      <c r="G160" s="1052"/>
      <c r="H160" s="893"/>
      <c r="I160" s="893"/>
      <c r="J160" s="893"/>
      <c r="K160" s="960"/>
      <c r="L160" s="960"/>
      <c r="M160" s="963"/>
      <c r="N160" s="963"/>
      <c r="O160" s="963"/>
      <c r="P160" s="963"/>
      <c r="Q160" s="963"/>
      <c r="R160" s="963"/>
      <c r="S160" s="963"/>
      <c r="T160" s="963"/>
      <c r="U160" s="963"/>
      <c r="V160" s="963"/>
      <c r="W160" s="963"/>
      <c r="X160" s="963"/>
      <c r="Y160" s="963"/>
      <c r="Z160" s="963"/>
    </row>
    <row r="161" spans="1:26" ht="32">
      <c r="A161" s="693" t="s">
        <v>637</v>
      </c>
      <c r="B161" s="161" t="s">
        <v>638</v>
      </c>
      <c r="C161" s="471" t="s">
        <v>6988</v>
      </c>
      <c r="D161" s="696">
        <v>2</v>
      </c>
      <c r="E161" s="696" t="s">
        <v>469</v>
      </c>
      <c r="F161" s="1052"/>
      <c r="G161" s="1052"/>
      <c r="H161" s="893"/>
      <c r="I161" s="893"/>
      <c r="J161" s="893"/>
      <c r="K161" s="960"/>
      <c r="L161" s="960"/>
      <c r="M161" s="963"/>
      <c r="N161" s="963"/>
      <c r="O161" s="963"/>
      <c r="P161" s="963"/>
      <c r="Q161" s="963"/>
      <c r="R161" s="963"/>
      <c r="S161" s="963"/>
      <c r="T161" s="963"/>
      <c r="U161" s="963"/>
      <c r="V161" s="963"/>
      <c r="W161" s="963"/>
      <c r="X161" s="963"/>
      <c r="Y161" s="963"/>
      <c r="Z161" s="963"/>
    </row>
    <row r="162" spans="1:26" ht="16">
      <c r="A162" s="693"/>
      <c r="B162" s="161"/>
      <c r="C162" s="471" t="s">
        <v>6989</v>
      </c>
      <c r="D162" s="696">
        <v>2</v>
      </c>
      <c r="E162" s="696" t="s">
        <v>469</v>
      </c>
      <c r="F162" s="1052"/>
      <c r="G162" s="1052"/>
      <c r="H162" s="893"/>
      <c r="I162" s="893"/>
      <c r="J162" s="893"/>
      <c r="K162" s="960"/>
      <c r="L162" s="960"/>
      <c r="M162" s="963"/>
      <c r="N162" s="963"/>
      <c r="O162" s="963"/>
      <c r="P162" s="963"/>
      <c r="Q162" s="963"/>
      <c r="R162" s="963"/>
      <c r="S162" s="963"/>
      <c r="T162" s="963"/>
      <c r="U162" s="963"/>
      <c r="V162" s="963"/>
      <c r="W162" s="963"/>
      <c r="X162" s="963"/>
      <c r="Y162" s="963"/>
      <c r="Z162" s="963"/>
    </row>
    <row r="163" spans="1:26" ht="34">
      <c r="A163" s="693" t="s">
        <v>642</v>
      </c>
      <c r="B163" s="467" t="s">
        <v>643</v>
      </c>
      <c r="C163" s="471" t="s">
        <v>6990</v>
      </c>
      <c r="D163" s="696">
        <v>2</v>
      </c>
      <c r="E163" s="696" t="s">
        <v>469</v>
      </c>
      <c r="F163" s="1052"/>
      <c r="G163" s="1052"/>
      <c r="H163" s="893"/>
      <c r="I163" s="893"/>
      <c r="J163" s="893"/>
      <c r="K163" s="960"/>
      <c r="L163" s="960"/>
      <c r="M163" s="963"/>
      <c r="N163" s="963"/>
      <c r="O163" s="963"/>
      <c r="P163" s="963"/>
      <c r="Q163" s="963"/>
      <c r="R163" s="963"/>
      <c r="S163" s="963"/>
      <c r="T163" s="963"/>
      <c r="U163" s="963"/>
      <c r="V163" s="963"/>
      <c r="W163" s="963"/>
      <c r="X163" s="963"/>
      <c r="Y163" s="963"/>
      <c r="Z163" s="963"/>
    </row>
    <row r="164" spans="1:26" ht="16">
      <c r="A164" s="693" t="s">
        <v>6943</v>
      </c>
      <c r="B164" s="467"/>
      <c r="C164" s="471" t="s">
        <v>6991</v>
      </c>
      <c r="D164" s="696">
        <v>2</v>
      </c>
      <c r="E164" s="696" t="s">
        <v>469</v>
      </c>
      <c r="F164" s="1052"/>
      <c r="G164" s="1052"/>
      <c r="H164" s="893"/>
      <c r="I164" s="893"/>
      <c r="J164" s="893"/>
      <c r="K164" s="960"/>
      <c r="L164" s="960"/>
      <c r="M164" s="963"/>
      <c r="N164" s="963"/>
      <c r="O164" s="963"/>
      <c r="P164" s="963"/>
      <c r="Q164" s="963"/>
      <c r="R164" s="963"/>
      <c r="S164" s="963"/>
      <c r="T164" s="963"/>
      <c r="U164" s="963"/>
      <c r="V164" s="963"/>
      <c r="W164" s="963"/>
      <c r="X164" s="963"/>
      <c r="Y164" s="963"/>
      <c r="Z164" s="963"/>
    </row>
    <row r="165" spans="1:26" ht="32">
      <c r="A165" s="693" t="s">
        <v>6943</v>
      </c>
      <c r="B165" s="467"/>
      <c r="C165" s="471" t="s">
        <v>6992</v>
      </c>
      <c r="D165" s="696">
        <v>2</v>
      </c>
      <c r="E165" s="696" t="s">
        <v>469</v>
      </c>
      <c r="F165" s="1052"/>
      <c r="G165" s="1052"/>
      <c r="H165" s="893"/>
      <c r="I165" s="893"/>
      <c r="J165" s="893"/>
      <c r="K165" s="960"/>
      <c r="L165" s="960"/>
      <c r="M165" s="963"/>
      <c r="N165" s="963"/>
      <c r="O165" s="963"/>
      <c r="P165" s="963"/>
      <c r="Q165" s="963"/>
      <c r="R165" s="963"/>
      <c r="S165" s="963"/>
      <c r="T165" s="963"/>
      <c r="U165" s="963"/>
      <c r="V165" s="963"/>
      <c r="W165" s="963"/>
      <c r="X165" s="963"/>
      <c r="Y165" s="963"/>
      <c r="Z165" s="963"/>
    </row>
    <row r="166" spans="1:26" ht="16">
      <c r="A166" s="693" t="s">
        <v>6943</v>
      </c>
      <c r="B166" s="467"/>
      <c r="C166" s="471" t="s">
        <v>6993</v>
      </c>
      <c r="D166" s="696">
        <v>2</v>
      </c>
      <c r="E166" s="696" t="s">
        <v>469</v>
      </c>
      <c r="F166" s="1052"/>
      <c r="G166" s="1052"/>
      <c r="H166" s="893"/>
      <c r="I166" s="893"/>
      <c r="J166" s="893"/>
      <c r="K166" s="960"/>
      <c r="L166" s="960"/>
      <c r="M166" s="963"/>
      <c r="N166" s="963"/>
      <c r="O166" s="963"/>
      <c r="P166" s="963"/>
      <c r="Q166" s="963"/>
      <c r="R166" s="963"/>
      <c r="S166" s="963"/>
      <c r="T166" s="963"/>
      <c r="U166" s="963"/>
      <c r="V166" s="963"/>
      <c r="W166" s="963"/>
      <c r="X166" s="963"/>
      <c r="Y166" s="963"/>
      <c r="Z166" s="963"/>
    </row>
    <row r="167" spans="1:26" ht="16">
      <c r="A167" s="693" t="s">
        <v>6943</v>
      </c>
      <c r="B167" s="467"/>
      <c r="C167" s="471" t="s">
        <v>6994</v>
      </c>
      <c r="D167" s="696">
        <v>2</v>
      </c>
      <c r="E167" s="696" t="s">
        <v>469</v>
      </c>
      <c r="F167" s="1052"/>
      <c r="G167" s="1052"/>
      <c r="H167" s="893"/>
      <c r="I167" s="893"/>
      <c r="J167" s="893"/>
      <c r="K167" s="960"/>
      <c r="L167" s="960"/>
      <c r="M167" s="963"/>
      <c r="N167" s="963"/>
      <c r="O167" s="963"/>
      <c r="P167" s="963"/>
      <c r="Q167" s="963"/>
      <c r="R167" s="963"/>
      <c r="S167" s="963"/>
      <c r="T167" s="963"/>
      <c r="U167" s="963"/>
      <c r="V167" s="963"/>
      <c r="W167" s="963"/>
      <c r="X167" s="963"/>
      <c r="Y167" s="963"/>
      <c r="Z167" s="963"/>
    </row>
    <row r="168" spans="1:26" ht="16">
      <c r="A168" s="693" t="s">
        <v>6943</v>
      </c>
      <c r="B168" s="467"/>
      <c r="C168" s="471" t="s">
        <v>6995</v>
      </c>
      <c r="D168" s="696">
        <v>2</v>
      </c>
      <c r="E168" s="696" t="s">
        <v>469</v>
      </c>
      <c r="F168" s="1052"/>
      <c r="G168" s="1052"/>
      <c r="H168" s="893"/>
      <c r="I168" s="893"/>
      <c r="J168" s="893"/>
      <c r="K168" s="960"/>
      <c r="L168" s="960"/>
      <c r="M168" s="963"/>
      <c r="N168" s="963"/>
      <c r="O168" s="963"/>
      <c r="P168" s="963"/>
      <c r="Q168" s="963"/>
      <c r="R168" s="963"/>
      <c r="S168" s="963"/>
      <c r="T168" s="963"/>
      <c r="U168" s="963"/>
      <c r="V168" s="963"/>
      <c r="W168" s="963"/>
      <c r="X168" s="963"/>
      <c r="Y168" s="963"/>
      <c r="Z168" s="963"/>
    </row>
    <row r="169" spans="1:26" ht="16">
      <c r="A169" s="693" t="s">
        <v>6943</v>
      </c>
      <c r="B169" s="467"/>
      <c r="C169" s="471" t="s">
        <v>6996</v>
      </c>
      <c r="D169" s="696">
        <v>2</v>
      </c>
      <c r="E169" s="696" t="s">
        <v>469</v>
      </c>
      <c r="F169" s="1052"/>
      <c r="G169" s="1052"/>
      <c r="H169" s="893"/>
      <c r="I169" s="893"/>
      <c r="J169" s="893"/>
      <c r="K169" s="960"/>
      <c r="L169" s="960"/>
      <c r="M169" s="963"/>
      <c r="N169" s="963"/>
      <c r="O169" s="963"/>
      <c r="P169" s="963"/>
      <c r="Q169" s="963"/>
      <c r="R169" s="963"/>
      <c r="S169" s="963"/>
      <c r="T169" s="963"/>
      <c r="U169" s="963"/>
      <c r="V169" s="963"/>
      <c r="W169" s="963"/>
      <c r="X169" s="963"/>
      <c r="Y169" s="963"/>
      <c r="Z169" s="963"/>
    </row>
    <row r="170" spans="1:26" ht="34">
      <c r="A170" s="693" t="s">
        <v>2010</v>
      </c>
      <c r="B170" s="467" t="s">
        <v>661</v>
      </c>
      <c r="C170" s="475" t="s">
        <v>6997</v>
      </c>
      <c r="D170" s="696">
        <v>2</v>
      </c>
      <c r="E170" s="696" t="s">
        <v>469</v>
      </c>
      <c r="F170" s="1052"/>
      <c r="G170" s="1052"/>
      <c r="H170" s="893"/>
      <c r="I170" s="893"/>
      <c r="J170" s="893"/>
      <c r="K170" s="960"/>
      <c r="L170" s="960"/>
      <c r="M170" s="963"/>
      <c r="N170" s="963"/>
      <c r="O170" s="963"/>
      <c r="P170" s="963"/>
      <c r="Q170" s="963"/>
      <c r="R170" s="963"/>
      <c r="S170" s="963"/>
      <c r="T170" s="963"/>
      <c r="U170" s="963"/>
      <c r="V170" s="963"/>
      <c r="W170" s="963"/>
      <c r="X170" s="963"/>
      <c r="Y170" s="963"/>
      <c r="Z170" s="963"/>
    </row>
    <row r="171" spans="1:26" ht="34">
      <c r="A171" s="693" t="s">
        <v>664</v>
      </c>
      <c r="B171" s="467" t="s">
        <v>665</v>
      </c>
      <c r="C171" s="475" t="s">
        <v>2013</v>
      </c>
      <c r="D171" s="696">
        <v>2</v>
      </c>
      <c r="E171" s="696" t="s">
        <v>469</v>
      </c>
      <c r="F171" s="1052"/>
      <c r="G171" s="1052"/>
      <c r="H171" s="893"/>
      <c r="I171" s="893"/>
      <c r="J171" s="893"/>
      <c r="K171" s="960"/>
      <c r="L171" s="960"/>
      <c r="M171" s="963"/>
      <c r="N171" s="963"/>
      <c r="O171" s="963"/>
      <c r="P171" s="963"/>
      <c r="Q171" s="963"/>
      <c r="R171" s="963"/>
      <c r="S171" s="963"/>
      <c r="T171" s="963"/>
      <c r="U171" s="963"/>
      <c r="V171" s="963"/>
      <c r="W171" s="963"/>
      <c r="X171" s="963"/>
      <c r="Y171" s="963"/>
      <c r="Z171" s="963"/>
    </row>
    <row r="172" spans="1:26" ht="34">
      <c r="A172" s="693" t="s">
        <v>668</v>
      </c>
      <c r="B172" s="467" t="s">
        <v>669</v>
      </c>
      <c r="C172" s="471" t="s">
        <v>6998</v>
      </c>
      <c r="D172" s="696">
        <v>2</v>
      </c>
      <c r="E172" s="696" t="s">
        <v>469</v>
      </c>
      <c r="F172" s="1052"/>
      <c r="G172" s="1052"/>
      <c r="H172" s="893"/>
      <c r="I172" s="893"/>
      <c r="J172" s="893"/>
      <c r="K172" s="960"/>
      <c r="L172" s="960"/>
      <c r="M172" s="963"/>
      <c r="N172" s="963"/>
      <c r="O172" s="963"/>
      <c r="P172" s="963"/>
      <c r="Q172" s="963"/>
      <c r="R172" s="963"/>
      <c r="S172" s="963"/>
      <c r="T172" s="963"/>
      <c r="U172" s="963"/>
      <c r="V172" s="963"/>
      <c r="W172" s="963"/>
      <c r="X172" s="963"/>
      <c r="Y172" s="963"/>
      <c r="Z172" s="963"/>
    </row>
    <row r="173" spans="1:26" ht="68">
      <c r="A173" s="693" t="s">
        <v>673</v>
      </c>
      <c r="B173" s="467" t="s">
        <v>674</v>
      </c>
      <c r="C173" s="471" t="s">
        <v>6999</v>
      </c>
      <c r="D173" s="696">
        <v>2</v>
      </c>
      <c r="E173" s="696" t="s">
        <v>469</v>
      </c>
      <c r="F173" s="1052"/>
      <c r="G173" s="1052"/>
      <c r="H173" s="893"/>
      <c r="I173" s="893"/>
      <c r="J173" s="893"/>
      <c r="K173" s="960"/>
      <c r="L173" s="960"/>
      <c r="M173" s="963"/>
      <c r="N173" s="963"/>
      <c r="O173" s="963"/>
      <c r="P173" s="963"/>
      <c r="Q173" s="963"/>
      <c r="R173" s="963"/>
      <c r="S173" s="963"/>
      <c r="T173" s="963"/>
      <c r="U173" s="963"/>
      <c r="V173" s="963"/>
      <c r="W173" s="963"/>
      <c r="X173" s="963"/>
      <c r="Y173" s="963"/>
      <c r="Z173" s="963"/>
    </row>
    <row r="174" spans="1:26" ht="19">
      <c r="A174" s="693" t="s">
        <v>68</v>
      </c>
      <c r="B174" s="1606" t="s">
        <v>69</v>
      </c>
      <c r="C174" s="1570"/>
      <c r="D174" s="1570"/>
      <c r="E174" s="1570"/>
      <c r="F174" s="1570"/>
      <c r="G174" s="1573"/>
      <c r="H174" s="829"/>
      <c r="I174" s="893">
        <f>SUM(D175:D181)</f>
        <v>12</v>
      </c>
      <c r="J174" s="893">
        <f>COUNT(D175:D181)*2</f>
        <v>12</v>
      </c>
      <c r="K174" s="960"/>
      <c r="L174" s="960"/>
      <c r="M174" s="963"/>
      <c r="N174" s="963"/>
      <c r="O174" s="963"/>
      <c r="P174" s="963"/>
      <c r="Q174" s="963"/>
      <c r="R174" s="963"/>
      <c r="S174" s="963"/>
      <c r="T174" s="963"/>
      <c r="U174" s="963"/>
      <c r="V174" s="963"/>
      <c r="W174" s="963"/>
      <c r="X174" s="963"/>
      <c r="Y174" s="963"/>
      <c r="Z174" s="963"/>
    </row>
    <row r="175" spans="1:26" ht="48">
      <c r="A175" s="693" t="s">
        <v>681</v>
      </c>
      <c r="B175" s="161" t="s">
        <v>682</v>
      </c>
      <c r="C175" s="471" t="s">
        <v>683</v>
      </c>
      <c r="D175" s="696">
        <v>2</v>
      </c>
      <c r="E175" s="696" t="s">
        <v>469</v>
      </c>
      <c r="F175" s="471" t="s">
        <v>7000</v>
      </c>
      <c r="G175" s="1052"/>
      <c r="H175" s="893"/>
      <c r="I175" s="893"/>
      <c r="J175" s="893"/>
      <c r="K175" s="960"/>
      <c r="L175" s="960"/>
      <c r="M175" s="963"/>
      <c r="N175" s="963"/>
      <c r="O175" s="963"/>
      <c r="P175" s="963"/>
      <c r="Q175" s="963"/>
      <c r="R175" s="963"/>
      <c r="S175" s="963"/>
      <c r="T175" s="963"/>
      <c r="U175" s="963"/>
      <c r="V175" s="963"/>
      <c r="W175" s="963"/>
      <c r="X175" s="963"/>
      <c r="Y175" s="963"/>
      <c r="Z175" s="963"/>
    </row>
    <row r="176" spans="1:26" ht="14.25" hidden="1" customHeight="1">
      <c r="A176" s="310" t="s">
        <v>685</v>
      </c>
      <c r="B176" s="491" t="s">
        <v>686</v>
      </c>
      <c r="C176" s="141"/>
      <c r="D176" s="141"/>
      <c r="E176" s="141"/>
      <c r="F176" s="141"/>
      <c r="G176" s="141"/>
      <c r="H176" s="106"/>
      <c r="I176" s="105"/>
      <c r="J176" s="105"/>
      <c r="K176" s="106"/>
      <c r="L176" s="106"/>
      <c r="M176" s="106"/>
      <c r="N176" s="106"/>
      <c r="O176" s="106"/>
      <c r="P176" s="106"/>
      <c r="Q176" s="106"/>
      <c r="R176" s="106"/>
      <c r="S176" s="106"/>
      <c r="T176" s="106"/>
      <c r="U176" s="106"/>
      <c r="V176" s="106"/>
      <c r="W176" s="106"/>
      <c r="X176" s="106"/>
      <c r="Y176" s="106"/>
      <c r="Z176" s="106"/>
    </row>
    <row r="177" spans="1:26" ht="34">
      <c r="A177" s="693" t="s">
        <v>2022</v>
      </c>
      <c r="B177" s="161" t="s">
        <v>688</v>
      </c>
      <c r="C177" s="471" t="s">
        <v>7001</v>
      </c>
      <c r="D177" s="696">
        <v>2</v>
      </c>
      <c r="E177" s="696" t="s">
        <v>469</v>
      </c>
      <c r="F177" s="1052"/>
      <c r="G177" s="1052"/>
      <c r="H177" s="893"/>
      <c r="I177" s="893"/>
      <c r="J177" s="893"/>
      <c r="K177" s="960"/>
      <c r="L177" s="960"/>
      <c r="M177" s="963"/>
      <c r="N177" s="963"/>
      <c r="O177" s="963"/>
      <c r="P177" s="963"/>
      <c r="Q177" s="963"/>
      <c r="R177" s="963"/>
      <c r="S177" s="963"/>
      <c r="T177" s="963"/>
      <c r="U177" s="963"/>
      <c r="V177" s="963"/>
      <c r="W177" s="963"/>
      <c r="X177" s="963"/>
      <c r="Y177" s="963"/>
      <c r="Z177" s="963"/>
    </row>
    <row r="178" spans="1:26" ht="32">
      <c r="A178" s="693" t="s">
        <v>6943</v>
      </c>
      <c r="B178" s="161"/>
      <c r="C178" s="471" t="s">
        <v>7002</v>
      </c>
      <c r="D178" s="696">
        <v>2</v>
      </c>
      <c r="E178" s="696" t="s">
        <v>504</v>
      </c>
      <c r="F178" s="1052"/>
      <c r="G178" s="1052"/>
      <c r="H178" s="893"/>
      <c r="I178" s="893"/>
      <c r="J178" s="893"/>
      <c r="K178" s="960"/>
      <c r="L178" s="960"/>
      <c r="M178" s="963"/>
      <c r="N178" s="963"/>
      <c r="O178" s="963"/>
      <c r="P178" s="963"/>
      <c r="Q178" s="963"/>
      <c r="R178" s="963"/>
      <c r="S178" s="963"/>
      <c r="T178" s="963"/>
      <c r="U178" s="963"/>
      <c r="V178" s="963"/>
      <c r="W178" s="963"/>
      <c r="X178" s="963"/>
      <c r="Y178" s="963"/>
      <c r="Z178" s="963"/>
    </row>
    <row r="179" spans="1:26" ht="34">
      <c r="A179" s="693" t="s">
        <v>2024</v>
      </c>
      <c r="B179" s="161" t="s">
        <v>691</v>
      </c>
      <c r="C179" s="471" t="s">
        <v>7003</v>
      </c>
      <c r="D179" s="696">
        <v>2</v>
      </c>
      <c r="E179" s="696" t="s">
        <v>469</v>
      </c>
      <c r="F179" s="1052"/>
      <c r="G179" s="1052"/>
      <c r="H179" s="893"/>
      <c r="I179" s="893"/>
      <c r="J179" s="893"/>
      <c r="K179" s="960"/>
      <c r="L179" s="960"/>
      <c r="M179" s="963"/>
      <c r="N179" s="963"/>
      <c r="O179" s="963"/>
      <c r="P179" s="963"/>
      <c r="Q179" s="963"/>
      <c r="R179" s="963"/>
      <c r="S179" s="963"/>
      <c r="T179" s="963"/>
      <c r="U179" s="963"/>
      <c r="V179" s="963"/>
      <c r="W179" s="963"/>
      <c r="X179" s="963"/>
      <c r="Y179" s="963"/>
      <c r="Z179" s="963"/>
    </row>
    <row r="180" spans="1:26" ht="32">
      <c r="A180" s="693"/>
      <c r="B180" s="161"/>
      <c r="C180" s="769" t="s">
        <v>7004</v>
      </c>
      <c r="D180" s="696">
        <v>2</v>
      </c>
      <c r="E180" s="696" t="s">
        <v>469</v>
      </c>
      <c r="F180" s="1052"/>
      <c r="G180" s="1052"/>
      <c r="H180" s="893"/>
      <c r="I180" s="893"/>
      <c r="J180" s="893"/>
      <c r="K180" s="960"/>
      <c r="L180" s="960"/>
      <c r="M180" s="963"/>
      <c r="N180" s="963"/>
      <c r="O180" s="963"/>
      <c r="P180" s="963"/>
      <c r="Q180" s="963"/>
      <c r="R180" s="963"/>
      <c r="S180" s="963"/>
      <c r="T180" s="963"/>
      <c r="U180" s="963"/>
      <c r="V180" s="963"/>
      <c r="W180" s="963"/>
      <c r="X180" s="963"/>
      <c r="Y180" s="963"/>
      <c r="Z180" s="963"/>
    </row>
    <row r="181" spans="1:26" ht="16">
      <c r="A181" s="693"/>
      <c r="B181" s="161"/>
      <c r="C181" s="475" t="s">
        <v>693</v>
      </c>
      <c r="D181" s="696">
        <v>2</v>
      </c>
      <c r="E181" s="696" t="s">
        <v>469</v>
      </c>
      <c r="F181" s="1052"/>
      <c r="G181" s="1052"/>
      <c r="H181" s="893"/>
      <c r="I181" s="893"/>
      <c r="J181" s="893"/>
      <c r="K181" s="960"/>
      <c r="L181" s="960"/>
      <c r="M181" s="963"/>
      <c r="N181" s="963"/>
      <c r="O181" s="963"/>
      <c r="P181" s="963"/>
      <c r="Q181" s="963"/>
      <c r="R181" s="963"/>
      <c r="S181" s="963"/>
      <c r="T181" s="963"/>
      <c r="U181" s="963"/>
      <c r="V181" s="963"/>
      <c r="W181" s="963"/>
      <c r="X181" s="963"/>
      <c r="Y181" s="963"/>
      <c r="Z181" s="963"/>
    </row>
    <row r="182" spans="1:26" ht="19">
      <c r="A182" s="693" t="s">
        <v>70</v>
      </c>
      <c r="B182" s="1606" t="s">
        <v>71</v>
      </c>
      <c r="C182" s="1570"/>
      <c r="D182" s="1570"/>
      <c r="E182" s="1570"/>
      <c r="F182" s="1570"/>
      <c r="G182" s="1573"/>
      <c r="H182" s="829"/>
      <c r="I182" s="893">
        <f>SUM(D183:D188)</f>
        <v>12</v>
      </c>
      <c r="J182" s="893">
        <f>COUNT(D183:D188)*2</f>
        <v>12</v>
      </c>
      <c r="K182" s="960"/>
      <c r="L182" s="960"/>
      <c r="M182" s="963"/>
      <c r="N182" s="963"/>
      <c r="O182" s="963"/>
      <c r="P182" s="963"/>
      <c r="Q182" s="963"/>
      <c r="R182" s="963"/>
      <c r="S182" s="963"/>
      <c r="T182" s="963"/>
      <c r="U182" s="963"/>
      <c r="V182" s="963"/>
      <c r="W182" s="963"/>
      <c r="X182" s="963"/>
      <c r="Y182" s="963"/>
      <c r="Z182" s="963"/>
    </row>
    <row r="183" spans="1:26" ht="32">
      <c r="A183" s="693" t="s">
        <v>694</v>
      </c>
      <c r="B183" s="161" t="s">
        <v>695</v>
      </c>
      <c r="C183" s="475" t="s">
        <v>7005</v>
      </c>
      <c r="D183" s="696">
        <v>2</v>
      </c>
      <c r="E183" s="696" t="s">
        <v>506</v>
      </c>
      <c r="F183" s="1052"/>
      <c r="G183" s="1052"/>
      <c r="H183" s="893"/>
      <c r="I183" s="893"/>
      <c r="J183" s="893"/>
      <c r="K183" s="960"/>
      <c r="L183" s="960"/>
      <c r="M183" s="963"/>
      <c r="N183" s="963"/>
      <c r="O183" s="963"/>
      <c r="P183" s="963"/>
      <c r="Q183" s="963"/>
      <c r="R183" s="963"/>
      <c r="S183" s="963"/>
      <c r="T183" s="963"/>
      <c r="U183" s="963"/>
      <c r="V183" s="963"/>
      <c r="W183" s="963"/>
      <c r="X183" s="963"/>
      <c r="Y183" s="963"/>
      <c r="Z183" s="963"/>
    </row>
    <row r="184" spans="1:26" ht="32">
      <c r="A184" s="693" t="s">
        <v>6943</v>
      </c>
      <c r="B184" s="161"/>
      <c r="C184" s="475" t="s">
        <v>697</v>
      </c>
      <c r="D184" s="696">
        <v>2</v>
      </c>
      <c r="E184" s="696" t="s">
        <v>469</v>
      </c>
      <c r="F184" s="1052"/>
      <c r="G184" s="1052"/>
      <c r="H184" s="893"/>
      <c r="I184" s="893"/>
      <c r="J184" s="893"/>
      <c r="K184" s="960"/>
      <c r="L184" s="960"/>
      <c r="M184" s="963"/>
      <c r="N184" s="963"/>
      <c r="O184" s="963"/>
      <c r="P184" s="963"/>
      <c r="Q184" s="963"/>
      <c r="R184" s="963"/>
      <c r="S184" s="963"/>
      <c r="T184" s="963"/>
      <c r="U184" s="963"/>
      <c r="V184" s="963"/>
      <c r="W184" s="963"/>
      <c r="X184" s="963"/>
      <c r="Y184" s="963"/>
      <c r="Z184" s="963"/>
    </row>
    <row r="185" spans="1:26" ht="32">
      <c r="A185" s="693"/>
      <c r="B185" s="161"/>
      <c r="C185" s="471" t="s">
        <v>7006</v>
      </c>
      <c r="D185" s="696">
        <v>2</v>
      </c>
      <c r="E185" s="696" t="s">
        <v>469</v>
      </c>
      <c r="F185" s="1052"/>
      <c r="G185" s="1052"/>
      <c r="H185" s="893"/>
      <c r="I185" s="893"/>
      <c r="J185" s="893"/>
      <c r="K185" s="960"/>
      <c r="L185" s="960"/>
      <c r="M185" s="963"/>
      <c r="N185" s="963"/>
      <c r="O185" s="963"/>
      <c r="P185" s="963"/>
      <c r="Q185" s="963"/>
      <c r="R185" s="963"/>
      <c r="S185" s="963"/>
      <c r="T185" s="963"/>
      <c r="U185" s="963"/>
      <c r="V185" s="963"/>
      <c r="W185" s="963"/>
      <c r="X185" s="963"/>
      <c r="Y185" s="963"/>
      <c r="Z185" s="963"/>
    </row>
    <row r="186" spans="1:26" ht="32">
      <c r="A186" s="693" t="s">
        <v>698</v>
      </c>
      <c r="B186" s="161" t="s">
        <v>699</v>
      </c>
      <c r="C186" s="471" t="s">
        <v>7007</v>
      </c>
      <c r="D186" s="696">
        <v>2</v>
      </c>
      <c r="E186" s="696" t="s">
        <v>504</v>
      </c>
      <c r="F186" s="1052"/>
      <c r="G186" s="1052"/>
      <c r="H186" s="893"/>
      <c r="I186" s="893"/>
      <c r="J186" s="893"/>
      <c r="K186" s="960"/>
      <c r="L186" s="960"/>
      <c r="M186" s="963"/>
      <c r="N186" s="963"/>
      <c r="O186" s="963"/>
      <c r="P186" s="963"/>
      <c r="Q186" s="963"/>
      <c r="R186" s="963"/>
      <c r="S186" s="963"/>
      <c r="T186" s="963"/>
      <c r="U186" s="963"/>
      <c r="V186" s="963"/>
      <c r="W186" s="963"/>
      <c r="X186" s="963"/>
      <c r="Y186" s="963"/>
      <c r="Z186" s="963"/>
    </row>
    <row r="187" spans="1:26" ht="64">
      <c r="A187" s="693" t="s">
        <v>6943</v>
      </c>
      <c r="B187" s="161"/>
      <c r="C187" s="471" t="s">
        <v>701</v>
      </c>
      <c r="D187" s="696">
        <v>2</v>
      </c>
      <c r="E187" s="696" t="s">
        <v>504</v>
      </c>
      <c r="F187" s="1052"/>
      <c r="G187" s="1052"/>
      <c r="H187" s="893"/>
      <c r="I187" s="893"/>
      <c r="J187" s="893"/>
      <c r="K187" s="960"/>
      <c r="L187" s="960"/>
      <c r="M187" s="963"/>
      <c r="N187" s="963"/>
      <c r="O187" s="963"/>
      <c r="P187" s="963"/>
      <c r="Q187" s="963"/>
      <c r="R187" s="963"/>
      <c r="S187" s="963"/>
      <c r="T187" s="963"/>
      <c r="U187" s="963"/>
      <c r="V187" s="963"/>
      <c r="W187" s="963"/>
      <c r="X187" s="963"/>
      <c r="Y187" s="963"/>
      <c r="Z187" s="963"/>
    </row>
    <row r="188" spans="1:26" ht="51">
      <c r="A188" s="693" t="s">
        <v>702</v>
      </c>
      <c r="B188" s="161" t="s">
        <v>703</v>
      </c>
      <c r="C188" s="471" t="s">
        <v>704</v>
      </c>
      <c r="D188" s="696">
        <v>2</v>
      </c>
      <c r="E188" s="696" t="s">
        <v>369</v>
      </c>
      <c r="F188" s="1052"/>
      <c r="G188" s="1052"/>
      <c r="H188" s="893"/>
      <c r="I188" s="893"/>
      <c r="J188" s="893"/>
      <c r="K188" s="960"/>
      <c r="L188" s="960"/>
      <c r="M188" s="963"/>
      <c r="N188" s="963"/>
      <c r="O188" s="963"/>
      <c r="P188" s="963"/>
      <c r="Q188" s="963"/>
      <c r="R188" s="963"/>
      <c r="S188" s="963"/>
      <c r="T188" s="963"/>
      <c r="U188" s="963"/>
      <c r="V188" s="963"/>
      <c r="W188" s="963"/>
      <c r="X188" s="963"/>
      <c r="Y188" s="963"/>
      <c r="Z188" s="963"/>
    </row>
    <row r="189" spans="1:26" ht="19">
      <c r="A189" s="693" t="s">
        <v>72</v>
      </c>
      <c r="B189" s="1606" t="s">
        <v>73</v>
      </c>
      <c r="C189" s="1570"/>
      <c r="D189" s="1570"/>
      <c r="E189" s="1570"/>
      <c r="F189" s="1570"/>
      <c r="G189" s="1573"/>
      <c r="H189" s="829"/>
      <c r="I189" s="893">
        <f>SUM(D190:D195)</f>
        <v>10</v>
      </c>
      <c r="J189" s="893">
        <f>COUNT(D190:D195)*2</f>
        <v>10</v>
      </c>
      <c r="K189" s="960"/>
      <c r="L189" s="960"/>
      <c r="M189" s="963"/>
      <c r="N189" s="963"/>
      <c r="O189" s="963"/>
      <c r="P189" s="963"/>
      <c r="Q189" s="963"/>
      <c r="R189" s="963"/>
      <c r="S189" s="963"/>
      <c r="T189" s="963"/>
      <c r="U189" s="963"/>
      <c r="V189" s="963"/>
      <c r="W189" s="963"/>
      <c r="X189" s="963"/>
      <c r="Y189" s="963"/>
      <c r="Z189" s="963"/>
    </row>
    <row r="190" spans="1:26" ht="34">
      <c r="A190" s="693" t="s">
        <v>705</v>
      </c>
      <c r="B190" s="467" t="s">
        <v>706</v>
      </c>
      <c r="C190" s="471" t="s">
        <v>7008</v>
      </c>
      <c r="D190" s="696">
        <v>2</v>
      </c>
      <c r="E190" s="696" t="s">
        <v>504</v>
      </c>
      <c r="F190" s="471" t="s">
        <v>7009</v>
      </c>
      <c r="G190" s="1052"/>
      <c r="H190" s="893"/>
      <c r="I190" s="893"/>
      <c r="J190" s="893"/>
      <c r="K190" s="960"/>
      <c r="L190" s="960"/>
      <c r="M190" s="963"/>
      <c r="N190" s="963"/>
      <c r="O190" s="963"/>
      <c r="P190" s="963"/>
      <c r="Q190" s="963"/>
      <c r="R190" s="963"/>
      <c r="S190" s="963"/>
      <c r="T190" s="963"/>
      <c r="U190" s="963"/>
      <c r="V190" s="963"/>
      <c r="W190" s="963"/>
      <c r="X190" s="963"/>
      <c r="Y190" s="963"/>
      <c r="Z190" s="963"/>
    </row>
    <row r="191" spans="1:26" ht="14.25" hidden="1" customHeight="1">
      <c r="A191" s="310" t="s">
        <v>2034</v>
      </c>
      <c r="B191" s="122" t="s">
        <v>710</v>
      </c>
      <c r="C191" s="141"/>
      <c r="D191" s="141"/>
      <c r="E191" s="106"/>
      <c r="F191" s="141"/>
      <c r="G191" s="141"/>
      <c r="H191" s="106"/>
      <c r="I191" s="105"/>
      <c r="J191" s="105"/>
      <c r="K191" s="106"/>
      <c r="L191" s="106"/>
      <c r="M191" s="106"/>
      <c r="N191" s="106"/>
      <c r="O191" s="106"/>
      <c r="P191" s="106"/>
      <c r="Q191" s="106"/>
      <c r="R191" s="106"/>
      <c r="S191" s="106"/>
      <c r="T191" s="106"/>
      <c r="U191" s="106"/>
      <c r="V191" s="106"/>
      <c r="W191" s="106"/>
      <c r="X191" s="106"/>
      <c r="Y191" s="106"/>
      <c r="Z191" s="106"/>
    </row>
    <row r="192" spans="1:26" ht="34">
      <c r="A192" s="693" t="s">
        <v>712</v>
      </c>
      <c r="B192" s="467" t="s">
        <v>713</v>
      </c>
      <c r="C192" s="471" t="s">
        <v>7010</v>
      </c>
      <c r="D192" s="696">
        <v>2</v>
      </c>
      <c r="E192" s="696" t="s">
        <v>715</v>
      </c>
      <c r="F192" s="1052"/>
      <c r="G192" s="1052"/>
      <c r="H192" s="893"/>
      <c r="I192" s="893"/>
      <c r="J192" s="893"/>
      <c r="K192" s="960"/>
      <c r="L192" s="960"/>
      <c r="M192" s="963"/>
      <c r="N192" s="963"/>
      <c r="O192" s="963"/>
      <c r="P192" s="963"/>
      <c r="Q192" s="963"/>
      <c r="R192" s="963"/>
      <c r="S192" s="963"/>
      <c r="T192" s="963"/>
      <c r="U192" s="963"/>
      <c r="V192" s="963"/>
      <c r="W192" s="963"/>
      <c r="X192" s="963"/>
      <c r="Y192" s="963"/>
      <c r="Z192" s="963"/>
    </row>
    <row r="193" spans="1:26" ht="34">
      <c r="A193" s="693" t="s">
        <v>717</v>
      </c>
      <c r="B193" s="467" t="s">
        <v>718</v>
      </c>
      <c r="C193" s="471" t="s">
        <v>7011</v>
      </c>
      <c r="D193" s="696">
        <v>2</v>
      </c>
      <c r="E193" s="696" t="s">
        <v>369</v>
      </c>
      <c r="F193" s="1052"/>
      <c r="G193" s="1052"/>
      <c r="H193" s="893"/>
      <c r="I193" s="893"/>
      <c r="J193" s="893"/>
      <c r="K193" s="960"/>
      <c r="L193" s="960"/>
      <c r="M193" s="963"/>
      <c r="N193" s="963"/>
      <c r="O193" s="963"/>
      <c r="P193" s="963"/>
      <c r="Q193" s="963"/>
      <c r="R193" s="963"/>
      <c r="S193" s="963"/>
      <c r="T193" s="963"/>
      <c r="U193" s="963"/>
      <c r="V193" s="963"/>
      <c r="W193" s="963"/>
      <c r="X193" s="963"/>
      <c r="Y193" s="963"/>
      <c r="Z193" s="963"/>
    </row>
    <row r="194" spans="1:26" ht="17">
      <c r="A194" s="693" t="s">
        <v>720</v>
      </c>
      <c r="B194" s="467" t="s">
        <v>721</v>
      </c>
      <c r="C194" s="471" t="s">
        <v>2056</v>
      </c>
      <c r="D194" s="696">
        <v>2</v>
      </c>
      <c r="E194" s="696" t="s">
        <v>369</v>
      </c>
      <c r="F194" s="1052"/>
      <c r="G194" s="1052"/>
      <c r="H194" s="893"/>
      <c r="I194" s="893"/>
      <c r="J194" s="893"/>
      <c r="K194" s="960"/>
      <c r="L194" s="960"/>
      <c r="M194" s="963"/>
      <c r="N194" s="963"/>
      <c r="O194" s="963"/>
      <c r="P194" s="963"/>
      <c r="Q194" s="963"/>
      <c r="R194" s="963"/>
      <c r="S194" s="963"/>
      <c r="T194" s="963"/>
      <c r="U194" s="963"/>
      <c r="V194" s="963"/>
      <c r="W194" s="963"/>
      <c r="X194" s="963"/>
      <c r="Y194" s="963"/>
      <c r="Z194" s="963"/>
    </row>
    <row r="195" spans="1:26" ht="16">
      <c r="A195" s="693"/>
      <c r="B195" s="467"/>
      <c r="C195" s="471" t="s">
        <v>7012</v>
      </c>
      <c r="D195" s="696">
        <v>2</v>
      </c>
      <c r="E195" s="696" t="s">
        <v>369</v>
      </c>
      <c r="F195" s="1052"/>
      <c r="G195" s="1056"/>
      <c r="H195" s="1098"/>
      <c r="I195" s="893"/>
      <c r="J195" s="893"/>
      <c r="K195" s="960"/>
      <c r="L195" s="960"/>
      <c r="M195" s="963"/>
      <c r="N195" s="963"/>
      <c r="O195" s="963"/>
      <c r="P195" s="963"/>
      <c r="Q195" s="963"/>
      <c r="R195" s="963"/>
      <c r="S195" s="963"/>
      <c r="T195" s="963"/>
      <c r="U195" s="963"/>
      <c r="V195" s="963"/>
      <c r="W195" s="963"/>
      <c r="X195" s="963"/>
      <c r="Y195" s="963"/>
      <c r="Z195" s="963"/>
    </row>
    <row r="196" spans="1:26" ht="19">
      <c r="A196" s="693" t="s">
        <v>74</v>
      </c>
      <c r="B196" s="1606" t="s">
        <v>75</v>
      </c>
      <c r="C196" s="1570"/>
      <c r="D196" s="1570"/>
      <c r="E196" s="1570"/>
      <c r="F196" s="1570"/>
      <c r="G196" s="1573"/>
      <c r="H196" s="829"/>
      <c r="I196" s="893">
        <f>SUM(D197:D200)</f>
        <v>6</v>
      </c>
      <c r="J196" s="893">
        <f>COUNT(D197:D200)*2</f>
        <v>6</v>
      </c>
      <c r="K196" s="960"/>
      <c r="L196" s="960"/>
      <c r="M196" s="963"/>
      <c r="N196" s="963"/>
      <c r="O196" s="963"/>
      <c r="P196" s="963"/>
      <c r="Q196" s="963"/>
      <c r="R196" s="963"/>
      <c r="S196" s="963"/>
      <c r="T196" s="963"/>
      <c r="U196" s="963"/>
      <c r="V196" s="963"/>
      <c r="W196" s="963"/>
      <c r="X196" s="963"/>
      <c r="Y196" s="963"/>
      <c r="Z196" s="963"/>
    </row>
    <row r="197" spans="1:26" ht="51">
      <c r="A197" s="693" t="s">
        <v>727</v>
      </c>
      <c r="B197" s="467" t="s">
        <v>728</v>
      </c>
      <c r="C197" s="467" t="s">
        <v>7013</v>
      </c>
      <c r="D197" s="696">
        <v>2</v>
      </c>
      <c r="E197" s="696" t="s">
        <v>730</v>
      </c>
      <c r="F197" s="471" t="s">
        <v>7014</v>
      </c>
      <c r="G197" s="1052"/>
      <c r="H197" s="893"/>
      <c r="I197" s="893"/>
      <c r="J197" s="893"/>
      <c r="K197" s="960"/>
      <c r="L197" s="960"/>
      <c r="M197" s="963"/>
      <c r="N197" s="963"/>
      <c r="O197" s="963"/>
      <c r="P197" s="963"/>
      <c r="Q197" s="963"/>
      <c r="R197" s="963"/>
      <c r="S197" s="963"/>
      <c r="T197" s="963"/>
      <c r="U197" s="963"/>
      <c r="V197" s="963"/>
      <c r="W197" s="963"/>
      <c r="X197" s="963"/>
      <c r="Y197" s="963"/>
      <c r="Z197" s="963"/>
    </row>
    <row r="198" spans="1:26" ht="32">
      <c r="A198" s="693"/>
      <c r="B198" s="467"/>
      <c r="C198" s="475" t="s">
        <v>7015</v>
      </c>
      <c r="D198" s="696">
        <v>2</v>
      </c>
      <c r="E198" s="696" t="s">
        <v>730</v>
      </c>
      <c r="F198" s="475" t="s">
        <v>7016</v>
      </c>
      <c r="G198" s="1052"/>
      <c r="H198" s="893"/>
      <c r="I198" s="893"/>
      <c r="J198" s="893"/>
      <c r="K198" s="960"/>
      <c r="L198" s="960"/>
      <c r="M198" s="963"/>
      <c r="N198" s="963"/>
      <c r="O198" s="963"/>
      <c r="P198" s="963"/>
      <c r="Q198" s="963"/>
      <c r="R198" s="963"/>
      <c r="S198" s="963"/>
      <c r="T198" s="963"/>
      <c r="U198" s="963"/>
      <c r="V198" s="963"/>
      <c r="W198" s="963"/>
      <c r="X198" s="963"/>
      <c r="Y198" s="963"/>
      <c r="Z198" s="963"/>
    </row>
    <row r="199" spans="1:26" ht="48">
      <c r="A199" s="693" t="s">
        <v>748</v>
      </c>
      <c r="B199" s="467" t="s">
        <v>749</v>
      </c>
      <c r="C199" s="471" t="s">
        <v>7017</v>
      </c>
      <c r="D199" s="696">
        <v>2</v>
      </c>
      <c r="E199" s="696" t="s">
        <v>730</v>
      </c>
      <c r="F199" s="471" t="s">
        <v>7018</v>
      </c>
      <c r="G199" s="1052"/>
      <c r="H199" s="893"/>
      <c r="I199" s="893"/>
      <c r="J199" s="893"/>
      <c r="K199" s="960"/>
      <c r="L199" s="960"/>
      <c r="M199" s="963"/>
      <c r="N199" s="963"/>
      <c r="O199" s="963"/>
      <c r="P199" s="963"/>
      <c r="Q199" s="963"/>
      <c r="R199" s="963"/>
      <c r="S199" s="963"/>
      <c r="T199" s="963"/>
      <c r="U199" s="963"/>
      <c r="V199" s="963"/>
      <c r="W199" s="963"/>
      <c r="X199" s="963"/>
      <c r="Y199" s="963"/>
      <c r="Z199" s="963"/>
    </row>
    <row r="200" spans="1:26" ht="14.25" hidden="1" customHeight="1">
      <c r="A200" s="310" t="s">
        <v>755</v>
      </c>
      <c r="B200" s="491" t="s">
        <v>756</v>
      </c>
      <c r="C200" s="150"/>
      <c r="D200" s="141"/>
      <c r="E200" s="141"/>
      <c r="F200" s="141"/>
      <c r="G200" s="141"/>
      <c r="H200" s="106"/>
      <c r="I200" s="105"/>
      <c r="J200" s="105"/>
      <c r="K200" s="106"/>
      <c r="L200" s="106"/>
      <c r="M200" s="106"/>
      <c r="N200" s="106"/>
      <c r="O200" s="106"/>
      <c r="P200" s="106"/>
      <c r="Q200" s="106"/>
      <c r="R200" s="106"/>
      <c r="S200" s="106"/>
      <c r="T200" s="106"/>
      <c r="U200" s="106"/>
      <c r="V200" s="106"/>
      <c r="W200" s="106"/>
      <c r="X200" s="106"/>
      <c r="Y200" s="106"/>
      <c r="Z200" s="106"/>
    </row>
    <row r="201" spans="1:26" ht="19">
      <c r="A201" s="693" t="s">
        <v>76</v>
      </c>
      <c r="B201" s="1606" t="s">
        <v>77</v>
      </c>
      <c r="C201" s="1570"/>
      <c r="D201" s="1570"/>
      <c r="E201" s="1570"/>
      <c r="F201" s="1570"/>
      <c r="G201" s="1573"/>
      <c r="H201" s="829"/>
      <c r="I201" s="893">
        <f>SUM(D202:D211)</f>
        <v>18</v>
      </c>
      <c r="J201" s="893">
        <f>COUNT(D202:D211)*2</f>
        <v>18</v>
      </c>
      <c r="K201" s="960"/>
      <c r="L201" s="960"/>
      <c r="M201" s="963"/>
      <c r="N201" s="963"/>
      <c r="O201" s="963"/>
      <c r="P201" s="963"/>
      <c r="Q201" s="963"/>
      <c r="R201" s="963"/>
      <c r="S201" s="963"/>
      <c r="T201" s="963"/>
      <c r="U201" s="963"/>
      <c r="V201" s="963"/>
      <c r="W201" s="963"/>
      <c r="X201" s="963"/>
      <c r="Y201" s="963"/>
      <c r="Z201" s="963"/>
    </row>
    <row r="202" spans="1:26" ht="51">
      <c r="A202" s="693" t="s">
        <v>758</v>
      </c>
      <c r="B202" s="467" t="s">
        <v>759</v>
      </c>
      <c r="C202" s="467" t="s">
        <v>760</v>
      </c>
      <c r="D202" s="696">
        <v>2</v>
      </c>
      <c r="E202" s="696" t="s">
        <v>469</v>
      </c>
      <c r="F202" s="1251" t="s">
        <v>7019</v>
      </c>
      <c r="G202" s="1052"/>
      <c r="H202" s="893"/>
      <c r="I202" s="893"/>
      <c r="J202" s="893"/>
      <c r="K202" s="960"/>
      <c r="L202" s="960"/>
      <c r="M202" s="963"/>
      <c r="N202" s="963"/>
      <c r="O202" s="963"/>
      <c r="P202" s="963"/>
      <c r="Q202" s="963"/>
      <c r="R202" s="963"/>
      <c r="S202" s="963"/>
      <c r="T202" s="963"/>
      <c r="U202" s="963"/>
      <c r="V202" s="963"/>
      <c r="W202" s="963"/>
      <c r="X202" s="963"/>
      <c r="Y202" s="963"/>
      <c r="Z202" s="963"/>
    </row>
    <row r="203" spans="1:26" ht="14.25" hidden="1" customHeight="1">
      <c r="A203" s="310" t="s">
        <v>2075</v>
      </c>
      <c r="B203" s="122" t="s">
        <v>764</v>
      </c>
      <c r="C203" s="141"/>
      <c r="D203" s="141"/>
      <c r="E203" s="141"/>
      <c r="F203" s="141"/>
      <c r="G203" s="141"/>
      <c r="H203" s="106"/>
      <c r="I203" s="105"/>
      <c r="J203" s="105"/>
      <c r="K203" s="106"/>
      <c r="L203" s="106"/>
      <c r="M203" s="106"/>
      <c r="N203" s="106"/>
      <c r="O203" s="106"/>
      <c r="P203" s="106"/>
      <c r="Q203" s="106"/>
      <c r="R203" s="106"/>
      <c r="S203" s="106"/>
      <c r="T203" s="106"/>
      <c r="U203" s="106"/>
      <c r="V203" s="106"/>
      <c r="W203" s="106"/>
      <c r="X203" s="106"/>
      <c r="Y203" s="106"/>
      <c r="Z203" s="106"/>
    </row>
    <row r="204" spans="1:26" ht="51">
      <c r="A204" s="693" t="s">
        <v>768</v>
      </c>
      <c r="B204" s="467" t="s">
        <v>769</v>
      </c>
      <c r="C204" s="471" t="s">
        <v>7020</v>
      </c>
      <c r="D204" s="696">
        <v>2</v>
      </c>
      <c r="E204" s="696" t="s">
        <v>472</v>
      </c>
      <c r="F204" s="1251" t="s">
        <v>7021</v>
      </c>
      <c r="G204" s="1052"/>
      <c r="H204" s="893"/>
      <c r="I204" s="893"/>
      <c r="J204" s="893"/>
      <c r="K204" s="960"/>
      <c r="L204" s="960"/>
      <c r="M204" s="963"/>
      <c r="N204" s="963"/>
      <c r="O204" s="963"/>
      <c r="P204" s="963"/>
      <c r="Q204" s="963"/>
      <c r="R204" s="963"/>
      <c r="S204" s="963"/>
      <c r="T204" s="963"/>
      <c r="U204" s="963"/>
      <c r="V204" s="963"/>
      <c r="W204" s="963"/>
      <c r="X204" s="963"/>
      <c r="Y204" s="963"/>
      <c r="Z204" s="963"/>
    </row>
    <row r="205" spans="1:26" ht="51">
      <c r="A205" s="693" t="s">
        <v>772</v>
      </c>
      <c r="B205" s="467" t="s">
        <v>773</v>
      </c>
      <c r="C205" s="467" t="s">
        <v>774</v>
      </c>
      <c r="D205" s="696">
        <v>2</v>
      </c>
      <c r="E205" s="696" t="s">
        <v>472</v>
      </c>
      <c r="F205" s="475" t="s">
        <v>7022</v>
      </c>
      <c r="G205" s="1052"/>
      <c r="H205" s="893"/>
      <c r="I205" s="893"/>
      <c r="J205" s="893"/>
      <c r="K205" s="960"/>
      <c r="L205" s="960"/>
      <c r="M205" s="963"/>
      <c r="N205" s="963"/>
      <c r="O205" s="963"/>
      <c r="P205" s="963"/>
      <c r="Q205" s="963"/>
      <c r="R205" s="963"/>
      <c r="S205" s="963"/>
      <c r="T205" s="963"/>
      <c r="U205" s="963"/>
      <c r="V205" s="963"/>
      <c r="W205" s="963"/>
      <c r="X205" s="963"/>
      <c r="Y205" s="963"/>
      <c r="Z205" s="963"/>
    </row>
    <row r="206" spans="1:26" ht="48">
      <c r="A206" s="693" t="s">
        <v>777</v>
      </c>
      <c r="B206" s="467" t="s">
        <v>778</v>
      </c>
      <c r="C206" s="471" t="s">
        <v>7023</v>
      </c>
      <c r="D206" s="696">
        <v>2</v>
      </c>
      <c r="E206" s="696" t="s">
        <v>472</v>
      </c>
      <c r="F206" s="1251" t="s">
        <v>7024</v>
      </c>
      <c r="G206" s="1052"/>
      <c r="H206" s="893"/>
      <c r="I206" s="893"/>
      <c r="J206" s="893"/>
      <c r="K206" s="960"/>
      <c r="L206" s="960"/>
      <c r="M206" s="963"/>
      <c r="N206" s="963"/>
      <c r="O206" s="963"/>
      <c r="P206" s="963"/>
      <c r="Q206" s="963"/>
      <c r="R206" s="963"/>
      <c r="S206" s="963"/>
      <c r="T206" s="963"/>
      <c r="U206" s="963"/>
      <c r="V206" s="963"/>
      <c r="W206" s="963"/>
      <c r="X206" s="963"/>
      <c r="Y206" s="963"/>
      <c r="Z206" s="963"/>
    </row>
    <row r="207" spans="1:26" ht="34">
      <c r="A207" s="693" t="s">
        <v>7025</v>
      </c>
      <c r="B207" s="467" t="s">
        <v>782</v>
      </c>
      <c r="C207" s="467" t="s">
        <v>3315</v>
      </c>
      <c r="D207" s="696">
        <v>2</v>
      </c>
      <c r="E207" s="696" t="s">
        <v>472</v>
      </c>
      <c r="F207" s="471" t="s">
        <v>2096</v>
      </c>
      <c r="G207" s="1052"/>
      <c r="H207" s="893"/>
      <c r="I207" s="893"/>
      <c r="J207" s="893"/>
      <c r="K207" s="960"/>
      <c r="L207" s="960"/>
      <c r="M207" s="963"/>
      <c r="N207" s="963"/>
      <c r="O207" s="963"/>
      <c r="P207" s="963"/>
      <c r="Q207" s="963"/>
      <c r="R207" s="963"/>
      <c r="S207" s="963"/>
      <c r="T207" s="963"/>
      <c r="U207" s="963"/>
      <c r="V207" s="963"/>
      <c r="W207" s="963"/>
      <c r="X207" s="963"/>
      <c r="Y207" s="963"/>
      <c r="Z207" s="963"/>
    </row>
    <row r="208" spans="1:26" ht="34">
      <c r="A208" s="693" t="s">
        <v>785</v>
      </c>
      <c r="B208" s="467" t="s">
        <v>786</v>
      </c>
      <c r="C208" s="986" t="s">
        <v>7026</v>
      </c>
      <c r="D208" s="696">
        <v>2</v>
      </c>
      <c r="E208" s="696" t="s">
        <v>472</v>
      </c>
      <c r="F208" s="467" t="s">
        <v>7027</v>
      </c>
      <c r="G208" s="1052"/>
      <c r="H208" s="893"/>
      <c r="I208" s="893"/>
      <c r="J208" s="893"/>
      <c r="K208" s="960"/>
      <c r="L208" s="960"/>
      <c r="M208" s="963"/>
      <c r="N208" s="963"/>
      <c r="O208" s="963"/>
      <c r="P208" s="963"/>
      <c r="Q208" s="963"/>
      <c r="R208" s="963"/>
      <c r="S208" s="963"/>
      <c r="T208" s="963"/>
      <c r="U208" s="963"/>
      <c r="V208" s="963"/>
      <c r="W208" s="963"/>
      <c r="X208" s="963"/>
      <c r="Y208" s="963"/>
      <c r="Z208" s="963"/>
    </row>
    <row r="209" spans="1:26" ht="32">
      <c r="A209" s="1084"/>
      <c r="B209" s="467"/>
      <c r="C209" s="475" t="s">
        <v>7028</v>
      </c>
      <c r="D209" s="696">
        <v>2</v>
      </c>
      <c r="E209" s="696" t="s">
        <v>472</v>
      </c>
      <c r="F209" s="471" t="s">
        <v>7029</v>
      </c>
      <c r="G209" s="1052"/>
      <c r="H209" s="893"/>
      <c r="I209" s="893"/>
      <c r="J209" s="893"/>
      <c r="K209" s="960"/>
      <c r="L209" s="960"/>
      <c r="M209" s="963"/>
      <c r="N209" s="963"/>
      <c r="O209" s="963"/>
      <c r="P209" s="963"/>
      <c r="Q209" s="963"/>
      <c r="R209" s="963"/>
      <c r="S209" s="963"/>
      <c r="T209" s="963"/>
      <c r="U209" s="963"/>
      <c r="V209" s="963"/>
      <c r="W209" s="963"/>
      <c r="X209" s="963"/>
      <c r="Y209" s="963"/>
      <c r="Z209" s="963"/>
    </row>
    <row r="210" spans="1:26" ht="16">
      <c r="A210" s="1084"/>
      <c r="B210" s="467"/>
      <c r="C210" s="1052" t="s">
        <v>3319</v>
      </c>
      <c r="D210" s="696">
        <v>2</v>
      </c>
      <c r="E210" s="696" t="s">
        <v>472</v>
      </c>
      <c r="F210" s="1073" t="s">
        <v>7030</v>
      </c>
      <c r="G210" s="1052"/>
      <c r="H210" s="893"/>
      <c r="I210" s="893"/>
      <c r="J210" s="893"/>
      <c r="K210" s="960"/>
      <c r="L210" s="960"/>
      <c r="M210" s="963"/>
      <c r="N210" s="963"/>
      <c r="O210" s="963"/>
      <c r="P210" s="963"/>
      <c r="Q210" s="963"/>
      <c r="R210" s="963"/>
      <c r="S210" s="963"/>
      <c r="T210" s="963"/>
      <c r="U210" s="963"/>
      <c r="V210" s="963"/>
      <c r="W210" s="963"/>
      <c r="X210" s="963"/>
      <c r="Y210" s="963"/>
      <c r="Z210" s="963"/>
    </row>
    <row r="211" spans="1:26" ht="32">
      <c r="A211" s="1084"/>
      <c r="B211" s="467"/>
      <c r="C211" s="475" t="s">
        <v>3321</v>
      </c>
      <c r="D211" s="696">
        <v>2</v>
      </c>
      <c r="E211" s="696" t="s">
        <v>472</v>
      </c>
      <c r="F211" s="475" t="s">
        <v>7031</v>
      </c>
      <c r="G211" s="1052"/>
      <c r="H211" s="893"/>
      <c r="I211" s="893"/>
      <c r="J211" s="893"/>
      <c r="K211" s="960"/>
      <c r="L211" s="960"/>
      <c r="M211" s="963"/>
      <c r="N211" s="963"/>
      <c r="O211" s="963"/>
      <c r="P211" s="963"/>
      <c r="Q211" s="963"/>
      <c r="R211" s="963"/>
      <c r="S211" s="963"/>
      <c r="T211" s="963"/>
      <c r="U211" s="963"/>
      <c r="V211" s="963"/>
      <c r="W211" s="963"/>
      <c r="X211" s="963"/>
      <c r="Y211" s="963"/>
      <c r="Z211" s="963"/>
    </row>
    <row r="212" spans="1:26" ht="16">
      <c r="A212" s="935" t="s">
        <v>78</v>
      </c>
      <c r="B212" s="1738" t="s">
        <v>793</v>
      </c>
      <c r="C212" s="1570"/>
      <c r="D212" s="1570"/>
      <c r="E212" s="1570"/>
      <c r="F212" s="1570"/>
      <c r="G212" s="1573"/>
      <c r="H212" s="1252"/>
      <c r="I212" s="893">
        <f>SUM(D213:D226)</f>
        <v>14</v>
      </c>
      <c r="J212" s="893">
        <f>COUNT(D213:D226)*2</f>
        <v>14</v>
      </c>
      <c r="K212" s="960"/>
      <c r="L212" s="960"/>
      <c r="M212" s="963"/>
      <c r="N212" s="963"/>
      <c r="O212" s="963"/>
      <c r="P212" s="963"/>
      <c r="Q212" s="963"/>
      <c r="R212" s="963"/>
      <c r="S212" s="963"/>
      <c r="T212" s="963"/>
      <c r="U212" s="963"/>
      <c r="V212" s="963"/>
      <c r="W212" s="963"/>
      <c r="X212" s="963"/>
      <c r="Y212" s="963"/>
      <c r="Z212" s="963"/>
    </row>
    <row r="213" spans="1:26" ht="64">
      <c r="A213" s="935" t="s">
        <v>794</v>
      </c>
      <c r="B213" s="475" t="s">
        <v>795</v>
      </c>
      <c r="C213" s="475" t="s">
        <v>796</v>
      </c>
      <c r="D213" s="696">
        <v>2</v>
      </c>
      <c r="E213" s="696" t="s">
        <v>611</v>
      </c>
      <c r="F213" s="475" t="s">
        <v>797</v>
      </c>
      <c r="G213" s="1162"/>
      <c r="H213" s="1098"/>
      <c r="I213" s="893"/>
      <c r="J213" s="893"/>
      <c r="K213" s="960"/>
      <c r="L213" s="960"/>
      <c r="M213" s="963"/>
      <c r="N213" s="963"/>
      <c r="O213" s="963"/>
      <c r="P213" s="963"/>
      <c r="Q213" s="963"/>
      <c r="R213" s="963"/>
      <c r="S213" s="963"/>
      <c r="T213" s="963"/>
      <c r="U213" s="963"/>
      <c r="V213" s="963"/>
      <c r="W213" s="963"/>
      <c r="X213" s="963"/>
      <c r="Y213" s="963"/>
      <c r="Z213" s="963"/>
    </row>
    <row r="214" spans="1:26" ht="48">
      <c r="A214" s="935" t="s">
        <v>798</v>
      </c>
      <c r="B214" s="475" t="s">
        <v>799</v>
      </c>
      <c r="C214" s="475" t="s">
        <v>800</v>
      </c>
      <c r="D214" s="696">
        <v>2</v>
      </c>
      <c r="E214" s="696" t="s">
        <v>611</v>
      </c>
      <c r="F214" s="475" t="s">
        <v>801</v>
      </c>
      <c r="G214" s="1162"/>
      <c r="H214" s="1098"/>
      <c r="I214" s="893"/>
      <c r="J214" s="893"/>
      <c r="K214" s="960"/>
      <c r="L214" s="960"/>
      <c r="M214" s="963"/>
      <c r="N214" s="963"/>
      <c r="O214" s="963"/>
      <c r="P214" s="963"/>
      <c r="Q214" s="963"/>
      <c r="R214" s="963"/>
      <c r="S214" s="963"/>
      <c r="T214" s="963"/>
      <c r="U214" s="963"/>
      <c r="V214" s="963"/>
      <c r="W214" s="963"/>
      <c r="X214" s="963"/>
      <c r="Y214" s="963"/>
      <c r="Z214" s="963"/>
    </row>
    <row r="215" spans="1:26" ht="14.25" hidden="1" customHeight="1">
      <c r="A215" s="189" t="s">
        <v>802</v>
      </c>
      <c r="B215" s="179" t="s">
        <v>803</v>
      </c>
      <c r="C215" s="179" t="s">
        <v>804</v>
      </c>
      <c r="D215" s="471"/>
      <c r="E215" s="141"/>
      <c r="F215" s="179" t="s">
        <v>805</v>
      </c>
      <c r="G215" s="472"/>
      <c r="H215" s="461"/>
      <c r="I215" s="105"/>
      <c r="J215" s="105"/>
      <c r="K215" s="106"/>
      <c r="L215" s="106"/>
      <c r="M215" s="106"/>
      <c r="N215" s="106"/>
      <c r="O215" s="106"/>
      <c r="P215" s="106"/>
      <c r="Q215" s="106"/>
      <c r="R215" s="106"/>
      <c r="S215" s="106"/>
      <c r="T215" s="106"/>
      <c r="U215" s="106"/>
      <c r="V215" s="106"/>
      <c r="W215" s="106"/>
      <c r="X215" s="106"/>
      <c r="Y215" s="106"/>
      <c r="Z215" s="106"/>
    </row>
    <row r="216" spans="1:26" ht="14.25" hidden="1" customHeight="1">
      <c r="A216" s="189" t="s">
        <v>806</v>
      </c>
      <c r="B216" s="179" t="s">
        <v>807</v>
      </c>
      <c r="C216" s="179" t="s">
        <v>808</v>
      </c>
      <c r="D216" s="471"/>
      <c r="E216" s="141"/>
      <c r="F216" s="179" t="s">
        <v>809</v>
      </c>
      <c r="G216" s="472"/>
      <c r="H216" s="461"/>
      <c r="I216" s="105"/>
      <c r="J216" s="105"/>
      <c r="K216" s="106"/>
      <c r="L216" s="106"/>
      <c r="M216" s="106"/>
      <c r="N216" s="106"/>
      <c r="O216" s="106"/>
      <c r="P216" s="106"/>
      <c r="Q216" s="106"/>
      <c r="R216" s="106"/>
      <c r="S216" s="106"/>
      <c r="T216" s="106"/>
      <c r="U216" s="106"/>
      <c r="V216" s="106"/>
      <c r="W216" s="106"/>
      <c r="X216" s="106"/>
      <c r="Y216" s="106"/>
      <c r="Z216" s="106"/>
    </row>
    <row r="217" spans="1:26" ht="14.25" hidden="1" customHeight="1">
      <c r="A217" s="189" t="s">
        <v>810</v>
      </c>
      <c r="B217" s="191" t="s">
        <v>811</v>
      </c>
      <c r="C217" s="191" t="s">
        <v>812</v>
      </c>
      <c r="D217" s="471"/>
      <c r="E217" s="141"/>
      <c r="F217" s="179" t="s">
        <v>813</v>
      </c>
      <c r="G217" s="472"/>
      <c r="H217" s="461"/>
      <c r="I217" s="105"/>
      <c r="J217" s="105"/>
      <c r="K217" s="106"/>
      <c r="L217" s="106"/>
      <c r="M217" s="106"/>
      <c r="N217" s="106"/>
      <c r="O217" s="106"/>
      <c r="P217" s="106"/>
      <c r="Q217" s="106"/>
      <c r="R217" s="106"/>
      <c r="S217" s="106"/>
      <c r="T217" s="106"/>
      <c r="U217" s="106"/>
      <c r="V217" s="106"/>
      <c r="W217" s="106"/>
      <c r="X217" s="106"/>
      <c r="Y217" s="106"/>
      <c r="Z217" s="106"/>
    </row>
    <row r="218" spans="1:26" ht="14.25" hidden="1" customHeight="1">
      <c r="A218" s="189" t="s">
        <v>814</v>
      </c>
      <c r="B218" s="179" t="s">
        <v>815</v>
      </c>
      <c r="C218" s="179" t="s">
        <v>816</v>
      </c>
      <c r="D218" s="471"/>
      <c r="E218" s="141"/>
      <c r="F218" s="179" t="s">
        <v>817</v>
      </c>
      <c r="G218" s="472"/>
      <c r="H218" s="461"/>
      <c r="I218" s="105"/>
      <c r="J218" s="105"/>
      <c r="K218" s="106"/>
      <c r="L218" s="106"/>
      <c r="M218" s="106"/>
      <c r="N218" s="106"/>
      <c r="O218" s="106"/>
      <c r="P218" s="106"/>
      <c r="Q218" s="106"/>
      <c r="R218" s="106"/>
      <c r="S218" s="106"/>
      <c r="T218" s="106"/>
      <c r="U218" s="106"/>
      <c r="V218" s="106"/>
      <c r="W218" s="106"/>
      <c r="X218" s="106"/>
      <c r="Y218" s="106"/>
      <c r="Z218" s="106"/>
    </row>
    <row r="219" spans="1:26" ht="14.25" hidden="1" customHeight="1">
      <c r="A219" s="189" t="s">
        <v>818</v>
      </c>
      <c r="B219" s="179" t="s">
        <v>819</v>
      </c>
      <c r="C219" s="179" t="s">
        <v>820</v>
      </c>
      <c r="D219" s="471"/>
      <c r="E219" s="141"/>
      <c r="F219" s="179" t="s">
        <v>821</v>
      </c>
      <c r="G219" s="472"/>
      <c r="H219" s="461"/>
      <c r="I219" s="105"/>
      <c r="J219" s="105"/>
      <c r="K219" s="106"/>
      <c r="L219" s="106"/>
      <c r="M219" s="106"/>
      <c r="N219" s="106"/>
      <c r="O219" s="106"/>
      <c r="P219" s="106"/>
      <c r="Q219" s="106"/>
      <c r="R219" s="106"/>
      <c r="S219" s="106"/>
      <c r="T219" s="106"/>
      <c r="U219" s="106"/>
      <c r="V219" s="106"/>
      <c r="W219" s="106"/>
      <c r="X219" s="106"/>
      <c r="Y219" s="106"/>
      <c r="Z219" s="106"/>
    </row>
    <row r="220" spans="1:26" ht="14.25" hidden="1" customHeight="1">
      <c r="A220" s="189" t="s">
        <v>822</v>
      </c>
      <c r="B220" s="179" t="s">
        <v>823</v>
      </c>
      <c r="C220" s="179" t="s">
        <v>824</v>
      </c>
      <c r="D220" s="471"/>
      <c r="E220" s="141"/>
      <c r="F220" s="179" t="s">
        <v>825</v>
      </c>
      <c r="G220" s="472"/>
      <c r="H220" s="461"/>
      <c r="I220" s="105"/>
      <c r="J220" s="105"/>
      <c r="K220" s="106"/>
      <c r="L220" s="106"/>
      <c r="M220" s="106"/>
      <c r="N220" s="106"/>
      <c r="O220" s="106"/>
      <c r="P220" s="106"/>
      <c r="Q220" s="106"/>
      <c r="R220" s="106"/>
      <c r="S220" s="106"/>
      <c r="T220" s="106"/>
      <c r="U220" s="106"/>
      <c r="V220" s="106"/>
      <c r="W220" s="106"/>
      <c r="X220" s="106"/>
      <c r="Y220" s="106"/>
      <c r="Z220" s="106"/>
    </row>
    <row r="221" spans="1:26" ht="32">
      <c r="A221" s="693" t="s">
        <v>826</v>
      </c>
      <c r="B221" s="475" t="s">
        <v>827</v>
      </c>
      <c r="C221" s="735" t="s">
        <v>830</v>
      </c>
      <c r="D221" s="696">
        <v>2</v>
      </c>
      <c r="E221" s="737" t="s">
        <v>599</v>
      </c>
      <c r="F221" s="735" t="s">
        <v>831</v>
      </c>
      <c r="G221" s="1052"/>
      <c r="H221" s="893"/>
      <c r="I221" s="893"/>
      <c r="J221" s="893"/>
      <c r="K221" s="960"/>
      <c r="L221" s="960"/>
      <c r="M221" s="963"/>
      <c r="N221" s="963"/>
      <c r="O221" s="963"/>
      <c r="P221" s="963"/>
      <c r="Q221" s="963"/>
      <c r="R221" s="963"/>
      <c r="S221" s="963"/>
      <c r="T221" s="963"/>
      <c r="U221" s="963"/>
      <c r="V221" s="963"/>
      <c r="W221" s="963"/>
      <c r="X221" s="963"/>
      <c r="Y221" s="963"/>
      <c r="Z221" s="963"/>
    </row>
    <row r="222" spans="1:26" ht="16">
      <c r="A222" s="1084"/>
      <c r="B222" s="1045"/>
      <c r="C222" s="475" t="s">
        <v>833</v>
      </c>
      <c r="D222" s="696">
        <v>2</v>
      </c>
      <c r="E222" s="696" t="s">
        <v>369</v>
      </c>
      <c r="F222" s="475"/>
      <c r="G222" s="1052"/>
      <c r="H222" s="893"/>
      <c r="I222" s="893"/>
      <c r="J222" s="893"/>
      <c r="K222" s="960"/>
      <c r="L222" s="960"/>
      <c r="M222" s="963"/>
      <c r="N222" s="963"/>
      <c r="O222" s="963"/>
      <c r="P222" s="963"/>
      <c r="Q222" s="963"/>
      <c r="R222" s="963"/>
      <c r="S222" s="963"/>
      <c r="T222" s="963"/>
      <c r="U222" s="963"/>
      <c r="V222" s="963"/>
      <c r="W222" s="963"/>
      <c r="X222" s="963"/>
      <c r="Y222" s="963"/>
      <c r="Z222" s="963"/>
    </row>
    <row r="223" spans="1:26" ht="16">
      <c r="A223" s="1084"/>
      <c r="B223" s="1049"/>
      <c r="C223" s="475" t="s">
        <v>6889</v>
      </c>
      <c r="D223" s="696">
        <v>2</v>
      </c>
      <c r="E223" s="180" t="s">
        <v>599</v>
      </c>
      <c r="F223" s="475"/>
      <c r="G223" s="1130"/>
      <c r="H223" s="893"/>
      <c r="I223" s="893"/>
      <c r="J223" s="893"/>
      <c r="K223" s="960"/>
      <c r="L223" s="960"/>
      <c r="M223" s="963"/>
      <c r="N223" s="963"/>
      <c r="O223" s="963"/>
      <c r="P223" s="963"/>
      <c r="Q223" s="963"/>
      <c r="R223" s="963"/>
      <c r="S223" s="963"/>
      <c r="T223" s="963"/>
      <c r="U223" s="963"/>
      <c r="V223" s="963"/>
      <c r="W223" s="963"/>
      <c r="X223" s="963"/>
      <c r="Y223" s="963"/>
      <c r="Z223" s="963"/>
    </row>
    <row r="224" spans="1:26" ht="32">
      <c r="A224" s="1084"/>
      <c r="B224" s="1049"/>
      <c r="C224" s="475" t="s">
        <v>832</v>
      </c>
      <c r="D224" s="696">
        <v>2</v>
      </c>
      <c r="E224" s="180" t="s">
        <v>369</v>
      </c>
      <c r="F224" s="475" t="s">
        <v>5761</v>
      </c>
      <c r="G224" s="1130"/>
      <c r="H224" s="893"/>
      <c r="I224" s="893"/>
      <c r="J224" s="893"/>
      <c r="K224" s="960"/>
      <c r="L224" s="960"/>
      <c r="M224" s="963"/>
      <c r="N224" s="963"/>
      <c r="O224" s="963"/>
      <c r="P224" s="963"/>
      <c r="Q224" s="963"/>
      <c r="R224" s="963"/>
      <c r="S224" s="963"/>
      <c r="T224" s="963"/>
      <c r="U224" s="963"/>
      <c r="V224" s="963"/>
      <c r="W224" s="963"/>
      <c r="X224" s="963"/>
      <c r="Y224" s="963"/>
      <c r="Z224" s="963"/>
    </row>
    <row r="225" spans="1:26" ht="64">
      <c r="A225" s="935" t="s">
        <v>834</v>
      </c>
      <c r="B225" s="475" t="s">
        <v>835</v>
      </c>
      <c r="C225" s="471" t="s">
        <v>7032</v>
      </c>
      <c r="D225" s="696">
        <v>2</v>
      </c>
      <c r="E225" s="696" t="s">
        <v>369</v>
      </c>
      <c r="F225" s="475" t="s">
        <v>837</v>
      </c>
      <c r="G225" s="1130"/>
      <c r="H225" s="893"/>
      <c r="I225" s="893"/>
      <c r="J225" s="893"/>
      <c r="K225" s="960"/>
      <c r="L225" s="960"/>
      <c r="M225" s="963"/>
      <c r="N225" s="963"/>
      <c r="O225" s="963"/>
      <c r="P225" s="963"/>
      <c r="Q225" s="963"/>
      <c r="R225" s="963"/>
      <c r="S225" s="963"/>
      <c r="T225" s="963"/>
      <c r="U225" s="963"/>
      <c r="V225" s="963"/>
      <c r="W225" s="963"/>
      <c r="X225" s="963"/>
      <c r="Y225" s="963"/>
      <c r="Z225" s="963"/>
    </row>
    <row r="226" spans="1:26" ht="14.25" hidden="1" customHeight="1">
      <c r="A226" s="189" t="s">
        <v>840</v>
      </c>
      <c r="B226" s="179" t="s">
        <v>841</v>
      </c>
      <c r="C226" s="179" t="s">
        <v>842</v>
      </c>
      <c r="D226" s="471"/>
      <c r="E226" s="141"/>
      <c r="F226" s="179" t="s">
        <v>843</v>
      </c>
      <c r="G226" s="472"/>
      <c r="H226" s="461"/>
      <c r="I226" s="105"/>
      <c r="J226" s="105"/>
      <c r="K226" s="106"/>
      <c r="L226" s="106"/>
      <c r="M226" s="106"/>
      <c r="N226" s="106"/>
      <c r="O226" s="106"/>
      <c r="P226" s="106"/>
      <c r="Q226" s="106"/>
      <c r="R226" s="106"/>
      <c r="S226" s="106"/>
      <c r="T226" s="106"/>
      <c r="U226" s="106"/>
      <c r="V226" s="106"/>
      <c r="W226" s="106"/>
      <c r="X226" s="106"/>
      <c r="Y226" s="106"/>
      <c r="Z226" s="106"/>
    </row>
    <row r="227" spans="1:26" ht="21">
      <c r="A227" s="1253" t="s">
        <v>6943</v>
      </c>
      <c r="B227" s="1773" t="s">
        <v>844</v>
      </c>
      <c r="C227" s="1570"/>
      <c r="D227" s="1570"/>
      <c r="E227" s="1570"/>
      <c r="F227" s="1570"/>
      <c r="G227" s="1573"/>
      <c r="H227" s="1038"/>
      <c r="I227" s="893">
        <f>I228+I239+I254+I261+I273+I282+I292+I296+I302+I278+I286+I289</f>
        <v>96</v>
      </c>
      <c r="J227" s="893">
        <f>J228+J239+J254+J261+J273+J282+J292+J296+J302+J286+J289</f>
        <v>96</v>
      </c>
      <c r="K227" s="960"/>
      <c r="L227" s="960"/>
      <c r="M227" s="963"/>
      <c r="N227" s="963"/>
      <c r="O227" s="963"/>
      <c r="P227" s="963"/>
      <c r="Q227" s="963"/>
      <c r="R227" s="963"/>
      <c r="S227" s="963"/>
      <c r="T227" s="963"/>
      <c r="U227" s="963"/>
      <c r="V227" s="963"/>
      <c r="W227" s="963"/>
      <c r="X227" s="963"/>
      <c r="Y227" s="963"/>
      <c r="Z227" s="963"/>
    </row>
    <row r="228" spans="1:26" ht="19">
      <c r="A228" s="927" t="s">
        <v>81</v>
      </c>
      <c r="B228" s="1606" t="s">
        <v>82</v>
      </c>
      <c r="C228" s="1570"/>
      <c r="D228" s="1570"/>
      <c r="E228" s="1570"/>
      <c r="F228" s="1570"/>
      <c r="G228" s="1573"/>
      <c r="H228" s="829"/>
      <c r="I228" s="893">
        <f>SUM(D229:D238)</f>
        <v>20</v>
      </c>
      <c r="J228" s="893">
        <f>COUNT(D229:D238)*2</f>
        <v>20</v>
      </c>
      <c r="K228" s="960"/>
      <c r="L228" s="960"/>
      <c r="M228" s="963"/>
      <c r="N228" s="963"/>
      <c r="O228" s="963"/>
      <c r="P228" s="963"/>
      <c r="Q228" s="963"/>
      <c r="R228" s="963"/>
      <c r="S228" s="963"/>
      <c r="T228" s="963"/>
      <c r="U228" s="963"/>
      <c r="V228" s="963"/>
      <c r="W228" s="963"/>
      <c r="X228" s="963"/>
      <c r="Y228" s="963"/>
      <c r="Z228" s="963"/>
    </row>
    <row r="229" spans="1:26" ht="48">
      <c r="A229" s="927" t="s">
        <v>845</v>
      </c>
      <c r="B229" s="471" t="s">
        <v>846</v>
      </c>
      <c r="C229" s="471" t="s">
        <v>3327</v>
      </c>
      <c r="D229" s="696">
        <v>2</v>
      </c>
      <c r="E229" s="180" t="s">
        <v>599</v>
      </c>
      <c r="F229" s="471" t="s">
        <v>848</v>
      </c>
      <c r="G229" s="1052"/>
      <c r="H229" s="893"/>
      <c r="I229" s="893"/>
      <c r="J229" s="893"/>
      <c r="K229" s="960"/>
      <c r="L229" s="960"/>
      <c r="M229" s="963"/>
      <c r="N229" s="963"/>
      <c r="O229" s="963"/>
      <c r="P229" s="963"/>
      <c r="Q229" s="963"/>
      <c r="R229" s="963"/>
      <c r="S229" s="963"/>
      <c r="T229" s="963"/>
      <c r="U229" s="963"/>
      <c r="V229" s="963"/>
      <c r="W229" s="963"/>
      <c r="X229" s="963"/>
      <c r="Y229" s="963"/>
      <c r="Z229" s="963"/>
    </row>
    <row r="230" spans="1:26" ht="48">
      <c r="A230" s="927" t="s">
        <v>6943</v>
      </c>
      <c r="B230" s="471"/>
      <c r="C230" s="471" t="s">
        <v>3328</v>
      </c>
      <c r="D230" s="696">
        <v>2</v>
      </c>
      <c r="E230" s="180" t="s">
        <v>599</v>
      </c>
      <c r="F230" s="471" t="s">
        <v>850</v>
      </c>
      <c r="G230" s="1052"/>
      <c r="H230" s="893"/>
      <c r="I230" s="893"/>
      <c r="J230" s="893"/>
      <c r="K230" s="960"/>
      <c r="L230" s="960"/>
      <c r="M230" s="963"/>
      <c r="N230" s="963"/>
      <c r="O230" s="963"/>
      <c r="P230" s="963"/>
      <c r="Q230" s="963"/>
      <c r="R230" s="963"/>
      <c r="S230" s="963"/>
      <c r="T230" s="963"/>
      <c r="U230" s="963"/>
      <c r="V230" s="963"/>
      <c r="W230" s="963"/>
      <c r="X230" s="963"/>
      <c r="Y230" s="963"/>
      <c r="Z230" s="963"/>
    </row>
    <row r="231" spans="1:26" ht="48">
      <c r="A231" s="693" t="s">
        <v>6943</v>
      </c>
      <c r="B231" s="161"/>
      <c r="C231" s="471" t="s">
        <v>6663</v>
      </c>
      <c r="D231" s="696">
        <v>2</v>
      </c>
      <c r="E231" s="696" t="s">
        <v>504</v>
      </c>
      <c r="F231" s="1052"/>
      <c r="G231" s="1052"/>
      <c r="H231" s="893"/>
      <c r="I231" s="893"/>
      <c r="J231" s="893"/>
      <c r="K231" s="960"/>
      <c r="L231" s="960"/>
      <c r="M231" s="963"/>
      <c r="N231" s="963"/>
      <c r="O231" s="963"/>
      <c r="P231" s="963"/>
      <c r="Q231" s="963"/>
      <c r="R231" s="963"/>
      <c r="S231" s="963"/>
      <c r="T231" s="963"/>
      <c r="U231" s="963"/>
      <c r="V231" s="963"/>
      <c r="W231" s="963"/>
      <c r="X231" s="963"/>
      <c r="Y231" s="963"/>
      <c r="Z231" s="963"/>
    </row>
    <row r="232" spans="1:26" ht="32">
      <c r="A232" s="693"/>
      <c r="B232" s="161"/>
      <c r="C232" s="471" t="s">
        <v>852</v>
      </c>
      <c r="D232" s="696">
        <v>2</v>
      </c>
      <c r="E232" s="696" t="s">
        <v>599</v>
      </c>
      <c r="F232" s="1052"/>
      <c r="G232" s="1052"/>
      <c r="H232" s="893"/>
      <c r="I232" s="893"/>
      <c r="J232" s="893"/>
      <c r="K232" s="960"/>
      <c r="L232" s="960"/>
      <c r="M232" s="963"/>
      <c r="N232" s="963"/>
      <c r="O232" s="963"/>
      <c r="P232" s="963"/>
      <c r="Q232" s="963"/>
      <c r="R232" s="963"/>
      <c r="S232" s="963"/>
      <c r="T232" s="963"/>
      <c r="U232" s="963"/>
      <c r="V232" s="963"/>
      <c r="W232" s="963"/>
      <c r="X232" s="963"/>
      <c r="Y232" s="963"/>
      <c r="Z232" s="963"/>
    </row>
    <row r="233" spans="1:26" ht="48">
      <c r="A233" s="693"/>
      <c r="B233" s="161"/>
      <c r="C233" s="471" t="s">
        <v>6664</v>
      </c>
      <c r="D233" s="696">
        <v>2</v>
      </c>
      <c r="E233" s="696" t="s">
        <v>599</v>
      </c>
      <c r="F233" s="1052"/>
      <c r="G233" s="1052"/>
      <c r="H233" s="893"/>
      <c r="I233" s="893"/>
      <c r="J233" s="893"/>
      <c r="K233" s="960"/>
      <c r="L233" s="960"/>
      <c r="M233" s="963"/>
      <c r="N233" s="963"/>
      <c r="O233" s="963"/>
      <c r="P233" s="963"/>
      <c r="Q233" s="963"/>
      <c r="R233" s="963"/>
      <c r="S233" s="963"/>
      <c r="T233" s="963"/>
      <c r="U233" s="963"/>
      <c r="V233" s="963"/>
      <c r="W233" s="963"/>
      <c r="X233" s="963"/>
      <c r="Y233" s="963"/>
      <c r="Z233" s="963"/>
    </row>
    <row r="234" spans="1:26" ht="51">
      <c r="A234" s="693" t="s">
        <v>854</v>
      </c>
      <c r="B234" s="467" t="s">
        <v>855</v>
      </c>
      <c r="C234" s="471" t="s">
        <v>3329</v>
      </c>
      <c r="D234" s="696">
        <v>2</v>
      </c>
      <c r="E234" s="696" t="s">
        <v>857</v>
      </c>
      <c r="F234" s="471"/>
      <c r="G234" s="1052"/>
      <c r="H234" s="893"/>
      <c r="I234" s="893"/>
      <c r="J234" s="893"/>
      <c r="K234" s="960"/>
      <c r="L234" s="960"/>
      <c r="M234" s="963"/>
      <c r="N234" s="963"/>
      <c r="O234" s="963"/>
      <c r="P234" s="963"/>
      <c r="Q234" s="963"/>
      <c r="R234" s="963"/>
      <c r="S234" s="963"/>
      <c r="T234" s="963"/>
      <c r="U234" s="963"/>
      <c r="V234" s="963"/>
      <c r="W234" s="963"/>
      <c r="X234" s="963"/>
      <c r="Y234" s="963"/>
      <c r="Z234" s="963"/>
    </row>
    <row r="235" spans="1:26" ht="48">
      <c r="A235" s="693" t="s">
        <v>6943</v>
      </c>
      <c r="B235" s="467"/>
      <c r="C235" s="475" t="s">
        <v>5769</v>
      </c>
      <c r="D235" s="696">
        <v>2</v>
      </c>
      <c r="E235" s="696" t="s">
        <v>857</v>
      </c>
      <c r="F235" s="471"/>
      <c r="G235" s="1052"/>
      <c r="H235" s="893"/>
      <c r="I235" s="893"/>
      <c r="J235" s="893"/>
      <c r="K235" s="960"/>
      <c r="L235" s="960"/>
      <c r="M235" s="963"/>
      <c r="N235" s="963"/>
      <c r="O235" s="963"/>
      <c r="P235" s="963"/>
      <c r="Q235" s="963"/>
      <c r="R235" s="963"/>
      <c r="S235" s="963"/>
      <c r="T235" s="963"/>
      <c r="U235" s="963"/>
      <c r="V235" s="963"/>
      <c r="W235" s="963"/>
      <c r="X235" s="963"/>
      <c r="Y235" s="963"/>
      <c r="Z235" s="963"/>
    </row>
    <row r="236" spans="1:26" ht="32">
      <c r="A236" s="693" t="s">
        <v>6943</v>
      </c>
      <c r="B236" s="467"/>
      <c r="C236" s="471" t="s">
        <v>7033</v>
      </c>
      <c r="D236" s="696">
        <v>2</v>
      </c>
      <c r="E236" s="696" t="s">
        <v>599</v>
      </c>
      <c r="F236" s="471" t="s">
        <v>7034</v>
      </c>
      <c r="G236" s="1052"/>
      <c r="H236" s="893"/>
      <c r="I236" s="893"/>
      <c r="J236" s="893"/>
      <c r="K236" s="960"/>
      <c r="L236" s="960"/>
      <c r="M236" s="963"/>
      <c r="N236" s="963"/>
      <c r="O236" s="963"/>
      <c r="P236" s="963"/>
      <c r="Q236" s="963"/>
      <c r="R236" s="963"/>
      <c r="S236" s="963"/>
      <c r="T236" s="963"/>
      <c r="U236" s="963"/>
      <c r="V236" s="963"/>
      <c r="W236" s="963"/>
      <c r="X236" s="963"/>
      <c r="Y236" s="963"/>
      <c r="Z236" s="963"/>
    </row>
    <row r="237" spans="1:26" ht="80">
      <c r="A237" s="693" t="s">
        <v>6943</v>
      </c>
      <c r="B237" s="467"/>
      <c r="C237" s="735" t="s">
        <v>7035</v>
      </c>
      <c r="D237" s="696">
        <v>2</v>
      </c>
      <c r="E237" s="736" t="s">
        <v>599</v>
      </c>
      <c r="F237" s="735"/>
      <c r="G237" s="1052"/>
      <c r="H237" s="893"/>
      <c r="I237" s="893"/>
      <c r="J237" s="893"/>
      <c r="K237" s="960"/>
      <c r="L237" s="960"/>
      <c r="M237" s="963"/>
      <c r="N237" s="963"/>
      <c r="O237" s="963"/>
      <c r="P237" s="963"/>
      <c r="Q237" s="963"/>
      <c r="R237" s="963"/>
      <c r="S237" s="963"/>
      <c r="T237" s="963"/>
      <c r="U237" s="963"/>
      <c r="V237" s="963"/>
      <c r="W237" s="963"/>
      <c r="X237" s="963"/>
      <c r="Y237" s="963"/>
      <c r="Z237" s="963"/>
    </row>
    <row r="238" spans="1:26" ht="48">
      <c r="A238" s="693" t="s">
        <v>858</v>
      </c>
      <c r="B238" s="467" t="s">
        <v>859</v>
      </c>
      <c r="C238" s="475" t="s">
        <v>6665</v>
      </c>
      <c r="D238" s="696">
        <v>2</v>
      </c>
      <c r="E238" s="696" t="s">
        <v>506</v>
      </c>
      <c r="F238" s="1052"/>
      <c r="G238" s="1052"/>
      <c r="H238" s="893"/>
      <c r="I238" s="893"/>
      <c r="J238" s="893"/>
      <c r="K238" s="960"/>
      <c r="L238" s="960"/>
      <c r="M238" s="963"/>
      <c r="N238" s="963"/>
      <c r="O238" s="963"/>
      <c r="P238" s="963"/>
      <c r="Q238" s="963"/>
      <c r="R238" s="963"/>
      <c r="S238" s="963"/>
      <c r="T238" s="963"/>
      <c r="U238" s="963"/>
      <c r="V238" s="963"/>
      <c r="W238" s="963"/>
      <c r="X238" s="963"/>
      <c r="Y238" s="963"/>
      <c r="Z238" s="963"/>
    </row>
    <row r="239" spans="1:26" ht="19">
      <c r="A239" s="927" t="s">
        <v>83</v>
      </c>
      <c r="B239" s="1606" t="s">
        <v>233</v>
      </c>
      <c r="C239" s="1570"/>
      <c r="D239" s="1570"/>
      <c r="E239" s="1570"/>
      <c r="F239" s="1570"/>
      <c r="G239" s="1573"/>
      <c r="H239" s="829"/>
      <c r="I239" s="893">
        <f>SUM(D240:D252)</f>
        <v>24</v>
      </c>
      <c r="J239" s="893">
        <f>COUNT(D240:D252)*2</f>
        <v>24</v>
      </c>
      <c r="K239" s="960"/>
      <c r="L239" s="960"/>
      <c r="M239" s="963"/>
      <c r="N239" s="963"/>
      <c r="O239" s="963"/>
      <c r="P239" s="963"/>
      <c r="Q239" s="963"/>
      <c r="R239" s="963"/>
      <c r="S239" s="963"/>
      <c r="T239" s="963"/>
      <c r="U239" s="963"/>
      <c r="V239" s="963"/>
      <c r="W239" s="963"/>
      <c r="X239" s="963"/>
      <c r="Y239" s="963"/>
      <c r="Z239" s="963"/>
    </row>
    <row r="240" spans="1:26" ht="34">
      <c r="A240" s="693" t="s">
        <v>7036</v>
      </c>
      <c r="B240" s="467" t="s">
        <v>862</v>
      </c>
      <c r="C240" s="467" t="s">
        <v>7037</v>
      </c>
      <c r="D240" s="696">
        <v>2</v>
      </c>
      <c r="E240" s="850" t="s">
        <v>599</v>
      </c>
      <c r="F240" s="471" t="s">
        <v>7038</v>
      </c>
      <c r="G240" s="1052"/>
      <c r="H240" s="893"/>
      <c r="I240" s="893"/>
      <c r="J240" s="893"/>
      <c r="K240" s="960"/>
      <c r="L240" s="960"/>
      <c r="M240" s="963"/>
      <c r="N240" s="963"/>
      <c r="O240" s="963"/>
      <c r="P240" s="963"/>
      <c r="Q240" s="963"/>
      <c r="R240" s="963"/>
      <c r="S240" s="963"/>
      <c r="T240" s="963"/>
      <c r="U240" s="963"/>
      <c r="V240" s="963"/>
      <c r="W240" s="963"/>
      <c r="X240" s="963"/>
      <c r="Y240" s="963"/>
      <c r="Z240" s="963"/>
    </row>
    <row r="241" spans="1:26" ht="14.25" hidden="1" customHeight="1">
      <c r="A241" s="323" t="s">
        <v>865</v>
      </c>
      <c r="B241" s="161" t="s">
        <v>866</v>
      </c>
      <c r="C241" s="963"/>
      <c r="D241" s="780"/>
      <c r="E241" s="963"/>
      <c r="F241" s="963"/>
      <c r="G241" s="1052"/>
      <c r="H241" s="963"/>
      <c r="I241" s="893"/>
      <c r="J241" s="893"/>
      <c r="K241" s="963"/>
      <c r="L241" s="963"/>
      <c r="M241" s="963"/>
      <c r="N241" s="963"/>
      <c r="O241" s="963"/>
      <c r="P241" s="963"/>
      <c r="Q241" s="963"/>
      <c r="R241" s="963"/>
      <c r="S241" s="963"/>
      <c r="T241" s="963"/>
      <c r="U241" s="963"/>
      <c r="V241" s="963"/>
      <c r="W241" s="963"/>
      <c r="X241" s="963"/>
      <c r="Y241" s="963"/>
      <c r="Z241" s="963"/>
    </row>
    <row r="242" spans="1:26" ht="48">
      <c r="A242" s="693" t="s">
        <v>2118</v>
      </c>
      <c r="B242" s="467" t="s">
        <v>868</v>
      </c>
      <c r="C242" s="471" t="s">
        <v>7039</v>
      </c>
      <c r="D242" s="696">
        <v>2</v>
      </c>
      <c r="E242" s="696" t="s">
        <v>504</v>
      </c>
      <c r="F242" s="471" t="s">
        <v>7040</v>
      </c>
      <c r="G242" s="1052"/>
      <c r="H242" s="893"/>
      <c r="I242" s="893"/>
      <c r="J242" s="893"/>
      <c r="K242" s="960"/>
      <c r="L242" s="960"/>
      <c r="M242" s="963"/>
      <c r="N242" s="963"/>
      <c r="O242" s="963"/>
      <c r="P242" s="963"/>
      <c r="Q242" s="963"/>
      <c r="R242" s="963"/>
      <c r="S242" s="963"/>
      <c r="T242" s="963"/>
      <c r="U242" s="963"/>
      <c r="V242" s="963"/>
      <c r="W242" s="963"/>
      <c r="X242" s="963"/>
      <c r="Y242" s="963"/>
      <c r="Z242" s="963"/>
    </row>
    <row r="243" spans="1:26" ht="48">
      <c r="A243" s="693"/>
      <c r="B243" s="467"/>
      <c r="C243" s="471" t="s">
        <v>7041</v>
      </c>
      <c r="D243" s="696">
        <v>2</v>
      </c>
      <c r="E243" s="696" t="s">
        <v>504</v>
      </c>
      <c r="F243" s="471" t="s">
        <v>7042</v>
      </c>
      <c r="G243" s="1052"/>
      <c r="H243" s="893"/>
      <c r="I243" s="893"/>
      <c r="J243" s="893"/>
      <c r="K243" s="960"/>
      <c r="L243" s="960"/>
      <c r="M243" s="963"/>
      <c r="N243" s="963"/>
      <c r="O243" s="963"/>
      <c r="P243" s="963"/>
      <c r="Q243" s="963"/>
      <c r="R243" s="963"/>
      <c r="S243" s="963"/>
      <c r="T243" s="963"/>
      <c r="U243" s="963"/>
      <c r="V243" s="963"/>
      <c r="W243" s="963"/>
      <c r="X243" s="963"/>
      <c r="Y243" s="963"/>
      <c r="Z243" s="963"/>
    </row>
    <row r="244" spans="1:26" ht="34">
      <c r="A244" s="693" t="s">
        <v>872</v>
      </c>
      <c r="B244" s="467" t="s">
        <v>873</v>
      </c>
      <c r="C244" s="471" t="s">
        <v>7043</v>
      </c>
      <c r="D244" s="696">
        <v>2</v>
      </c>
      <c r="E244" s="696" t="s">
        <v>504</v>
      </c>
      <c r="F244" s="1052"/>
      <c r="G244" s="1052"/>
      <c r="H244" s="893"/>
      <c r="I244" s="893"/>
      <c r="J244" s="893"/>
      <c r="K244" s="960"/>
      <c r="L244" s="960"/>
      <c r="M244" s="963"/>
      <c r="N244" s="963"/>
      <c r="O244" s="963"/>
      <c r="P244" s="963"/>
      <c r="Q244" s="963"/>
      <c r="R244" s="963"/>
      <c r="S244" s="963"/>
      <c r="T244" s="963"/>
      <c r="U244" s="963"/>
      <c r="V244" s="963"/>
      <c r="W244" s="963"/>
      <c r="X244" s="963"/>
      <c r="Y244" s="963"/>
      <c r="Z244" s="963"/>
    </row>
    <row r="245" spans="1:26" ht="16">
      <c r="A245" s="693"/>
      <c r="B245" s="161"/>
      <c r="C245" s="475" t="s">
        <v>7044</v>
      </c>
      <c r="D245" s="696">
        <v>2</v>
      </c>
      <c r="E245" s="696" t="s">
        <v>504</v>
      </c>
      <c r="F245" s="1052"/>
      <c r="G245" s="1052"/>
      <c r="H245" s="893"/>
      <c r="I245" s="893"/>
      <c r="J245" s="893"/>
      <c r="K245" s="960"/>
      <c r="L245" s="960"/>
      <c r="M245" s="963"/>
      <c r="N245" s="963"/>
      <c r="O245" s="963"/>
      <c r="P245" s="963"/>
      <c r="Q245" s="963"/>
      <c r="R245" s="963"/>
      <c r="S245" s="963"/>
      <c r="T245" s="963"/>
      <c r="U245" s="963"/>
      <c r="V245" s="963"/>
      <c r="W245" s="963"/>
      <c r="X245" s="963"/>
      <c r="Y245" s="963"/>
      <c r="Z245" s="963"/>
    </row>
    <row r="246" spans="1:26" ht="32">
      <c r="A246" s="693"/>
      <c r="B246" s="161"/>
      <c r="C246" s="1062" t="s">
        <v>7045</v>
      </c>
      <c r="D246" s="696">
        <v>2</v>
      </c>
      <c r="E246" s="736" t="s">
        <v>877</v>
      </c>
      <c r="F246" s="735" t="s">
        <v>7046</v>
      </c>
      <c r="G246" s="1052"/>
      <c r="H246" s="893"/>
      <c r="I246" s="893"/>
      <c r="J246" s="893"/>
      <c r="K246" s="960"/>
      <c r="L246" s="960"/>
      <c r="M246" s="963"/>
      <c r="N246" s="963"/>
      <c r="O246" s="963"/>
      <c r="P246" s="963"/>
      <c r="Q246" s="963"/>
      <c r="R246" s="963"/>
      <c r="S246" s="963"/>
      <c r="T246" s="963"/>
      <c r="U246" s="963"/>
      <c r="V246" s="963"/>
      <c r="W246" s="963"/>
      <c r="X246" s="963"/>
      <c r="Y246" s="963"/>
      <c r="Z246" s="963"/>
    </row>
    <row r="247" spans="1:26" ht="48">
      <c r="A247" s="693" t="s">
        <v>2128</v>
      </c>
      <c r="B247" s="161" t="s">
        <v>880</v>
      </c>
      <c r="C247" s="735" t="s">
        <v>7047</v>
      </c>
      <c r="D247" s="696">
        <v>2</v>
      </c>
      <c r="E247" s="3" t="s">
        <v>599</v>
      </c>
      <c r="F247" s="735" t="s">
        <v>5774</v>
      </c>
      <c r="G247" s="1052"/>
      <c r="H247" s="893"/>
      <c r="I247" s="893"/>
      <c r="J247" s="893"/>
      <c r="K247" s="960"/>
      <c r="L247" s="960"/>
      <c r="M247" s="963"/>
      <c r="N247" s="963"/>
      <c r="O247" s="963"/>
      <c r="P247" s="963"/>
      <c r="Q247" s="963"/>
      <c r="R247" s="963"/>
      <c r="S247" s="963"/>
      <c r="T247" s="963"/>
      <c r="U247" s="963"/>
      <c r="V247" s="963"/>
      <c r="W247" s="963"/>
      <c r="X247" s="963"/>
      <c r="Y247" s="963"/>
      <c r="Z247" s="963"/>
    </row>
    <row r="248" spans="1:26" ht="32">
      <c r="A248" s="693"/>
      <c r="B248" s="161"/>
      <c r="C248" s="735" t="s">
        <v>7048</v>
      </c>
      <c r="D248" s="696">
        <v>2</v>
      </c>
      <c r="E248" s="736" t="s">
        <v>611</v>
      </c>
      <c r="F248" s="735" t="s">
        <v>6410</v>
      </c>
      <c r="G248" s="1052"/>
      <c r="H248" s="893"/>
      <c r="I248" s="893"/>
      <c r="J248" s="893"/>
      <c r="K248" s="960"/>
      <c r="L248" s="960"/>
      <c r="M248" s="963"/>
      <c r="N248" s="963"/>
      <c r="O248" s="963"/>
      <c r="P248" s="963"/>
      <c r="Q248" s="963"/>
      <c r="R248" s="963"/>
      <c r="S248" s="963"/>
      <c r="T248" s="963"/>
      <c r="U248" s="963"/>
      <c r="V248" s="963"/>
      <c r="W248" s="963"/>
      <c r="X248" s="963"/>
      <c r="Y248" s="963"/>
      <c r="Z248" s="963"/>
    </row>
    <row r="249" spans="1:26" ht="32">
      <c r="A249" s="693" t="s">
        <v>2132</v>
      </c>
      <c r="B249" s="735" t="s">
        <v>888</v>
      </c>
      <c r="C249" s="735" t="s">
        <v>7049</v>
      </c>
      <c r="D249" s="696">
        <v>2</v>
      </c>
      <c r="E249" s="736" t="s">
        <v>599</v>
      </c>
      <c r="F249" s="1056"/>
      <c r="G249" s="1052"/>
      <c r="H249" s="893"/>
      <c r="I249" s="893"/>
      <c r="J249" s="893"/>
      <c r="K249" s="960"/>
      <c r="L249" s="960"/>
      <c r="M249" s="963"/>
      <c r="N249" s="963"/>
      <c r="O249" s="963"/>
      <c r="P249" s="963"/>
      <c r="Q249" s="963"/>
      <c r="R249" s="963"/>
      <c r="S249" s="963"/>
      <c r="T249" s="963"/>
      <c r="U249" s="963"/>
      <c r="V249" s="963"/>
      <c r="W249" s="963"/>
      <c r="X249" s="963"/>
      <c r="Y249" s="963"/>
      <c r="Z249" s="963"/>
    </row>
    <row r="250" spans="1:26" ht="16">
      <c r="A250" s="693"/>
      <c r="B250" s="735"/>
      <c r="C250" s="735" t="s">
        <v>7050</v>
      </c>
      <c r="D250" s="696">
        <v>2</v>
      </c>
      <c r="E250" s="736" t="s">
        <v>891</v>
      </c>
      <c r="F250" s="1056" t="s">
        <v>7051</v>
      </c>
      <c r="G250" s="1052"/>
      <c r="H250" s="893"/>
      <c r="I250" s="893"/>
      <c r="J250" s="893"/>
      <c r="K250" s="960"/>
      <c r="L250" s="960"/>
      <c r="M250" s="963"/>
      <c r="N250" s="963"/>
      <c r="O250" s="963"/>
      <c r="P250" s="963"/>
      <c r="Q250" s="963"/>
      <c r="R250" s="963"/>
      <c r="S250" s="963"/>
      <c r="T250" s="963"/>
      <c r="U250" s="963"/>
      <c r="V250" s="963"/>
      <c r="W250" s="963"/>
      <c r="X250" s="963"/>
      <c r="Y250" s="963"/>
      <c r="Z250" s="963"/>
    </row>
    <row r="251" spans="1:26" ht="64">
      <c r="A251" s="693" t="s">
        <v>894</v>
      </c>
      <c r="B251" s="467" t="s">
        <v>895</v>
      </c>
      <c r="C251" s="769" t="s">
        <v>7052</v>
      </c>
      <c r="D251" s="696">
        <v>2</v>
      </c>
      <c r="E251" s="736" t="s">
        <v>504</v>
      </c>
      <c r="F251" s="735" t="s">
        <v>7053</v>
      </c>
      <c r="G251" s="1052"/>
      <c r="H251" s="893"/>
      <c r="I251" s="893"/>
      <c r="J251" s="893"/>
      <c r="K251" s="960"/>
      <c r="L251" s="960"/>
      <c r="M251" s="963"/>
      <c r="N251" s="963"/>
      <c r="O251" s="963"/>
      <c r="P251" s="963"/>
      <c r="Q251" s="963"/>
      <c r="R251" s="963"/>
      <c r="S251" s="963"/>
      <c r="T251" s="963"/>
      <c r="U251" s="963"/>
      <c r="V251" s="963"/>
      <c r="W251" s="963"/>
      <c r="X251" s="963"/>
      <c r="Y251" s="963"/>
      <c r="Z251" s="963"/>
    </row>
    <row r="252" spans="1:26" ht="16">
      <c r="A252" s="693" t="s">
        <v>6943</v>
      </c>
      <c r="B252" s="467"/>
      <c r="C252" s="471" t="s">
        <v>7054</v>
      </c>
      <c r="D252" s="696">
        <v>2</v>
      </c>
      <c r="E252" s="696" t="s">
        <v>599</v>
      </c>
      <c r="F252" s="1052"/>
      <c r="G252" s="1052"/>
      <c r="H252" s="893"/>
      <c r="I252" s="893"/>
      <c r="J252" s="893"/>
      <c r="K252" s="960"/>
      <c r="L252" s="960"/>
      <c r="M252" s="963"/>
      <c r="N252" s="963"/>
      <c r="O252" s="963"/>
      <c r="P252" s="963"/>
      <c r="Q252" s="963"/>
      <c r="R252" s="963"/>
      <c r="S252" s="963"/>
      <c r="T252" s="963"/>
      <c r="U252" s="963"/>
      <c r="V252" s="963"/>
      <c r="W252" s="963"/>
      <c r="X252" s="963"/>
      <c r="Y252" s="963"/>
      <c r="Z252" s="963"/>
    </row>
    <row r="253" spans="1:26" ht="14.25" hidden="1" customHeight="1">
      <c r="A253" s="310" t="s">
        <v>2140</v>
      </c>
      <c r="B253" s="122" t="s">
        <v>899</v>
      </c>
      <c r="C253" s="141"/>
      <c r="D253" s="141"/>
      <c r="E253" s="141"/>
      <c r="F253" s="141"/>
      <c r="G253" s="141"/>
      <c r="H253" s="106"/>
      <c r="I253" s="105"/>
      <c r="J253" s="105"/>
      <c r="K253" s="106"/>
      <c r="L253" s="106"/>
      <c r="M253" s="106"/>
      <c r="N253" s="106"/>
      <c r="O253" s="106"/>
      <c r="P253" s="106"/>
      <c r="Q253" s="106"/>
      <c r="R253" s="106"/>
      <c r="S253" s="106"/>
      <c r="T253" s="106"/>
      <c r="U253" s="106"/>
      <c r="V253" s="106"/>
      <c r="W253" s="106"/>
      <c r="X253" s="106"/>
      <c r="Y253" s="106"/>
      <c r="Z253" s="106"/>
    </row>
    <row r="254" spans="1:26" ht="19">
      <c r="A254" s="927" t="s">
        <v>85</v>
      </c>
      <c r="B254" s="1606" t="s">
        <v>86</v>
      </c>
      <c r="C254" s="1570"/>
      <c r="D254" s="1570"/>
      <c r="E254" s="1570"/>
      <c r="F254" s="1570"/>
      <c r="G254" s="1573"/>
      <c r="H254" s="829"/>
      <c r="I254" s="893">
        <f>SUM(D255:D260)</f>
        <v>10</v>
      </c>
      <c r="J254" s="893">
        <f>COUNT(D255:D260)*2</f>
        <v>10</v>
      </c>
      <c r="K254" s="960"/>
      <c r="L254" s="960"/>
      <c r="M254" s="963"/>
      <c r="N254" s="963"/>
      <c r="O254" s="963"/>
      <c r="P254" s="963"/>
      <c r="Q254" s="963"/>
      <c r="R254" s="963"/>
      <c r="S254" s="963"/>
      <c r="T254" s="963"/>
      <c r="U254" s="963"/>
      <c r="V254" s="963"/>
      <c r="W254" s="963"/>
      <c r="X254" s="963"/>
      <c r="Y254" s="963"/>
      <c r="Z254" s="963"/>
    </row>
    <row r="255" spans="1:26" ht="34">
      <c r="A255" s="693" t="s">
        <v>901</v>
      </c>
      <c r="B255" s="467" t="s">
        <v>902</v>
      </c>
      <c r="C255" s="471" t="s">
        <v>7055</v>
      </c>
      <c r="D255" s="696">
        <v>2</v>
      </c>
      <c r="E255" s="696" t="s">
        <v>469</v>
      </c>
      <c r="F255" s="471" t="s">
        <v>7056</v>
      </c>
      <c r="G255" s="1052"/>
      <c r="H255" s="893"/>
      <c r="I255" s="893"/>
      <c r="J255" s="893"/>
      <c r="K255" s="960"/>
      <c r="L255" s="960"/>
      <c r="M255" s="963"/>
      <c r="N255" s="963"/>
      <c r="O255" s="963"/>
      <c r="P255" s="963"/>
      <c r="Q255" s="963"/>
      <c r="R255" s="963"/>
      <c r="S255" s="963"/>
      <c r="T255" s="963"/>
      <c r="U255" s="963"/>
      <c r="V255" s="963"/>
      <c r="W255" s="963"/>
      <c r="X255" s="963"/>
      <c r="Y255" s="963"/>
      <c r="Z255" s="963"/>
    </row>
    <row r="256" spans="1:26" ht="16">
      <c r="A256" s="693"/>
      <c r="B256" s="467"/>
      <c r="C256" s="471" t="s">
        <v>7057</v>
      </c>
      <c r="D256" s="696">
        <v>2</v>
      </c>
      <c r="E256" s="696" t="s">
        <v>469</v>
      </c>
      <c r="F256" s="471"/>
      <c r="G256" s="1052"/>
      <c r="H256" s="893"/>
      <c r="I256" s="893"/>
      <c r="J256" s="893"/>
      <c r="K256" s="960"/>
      <c r="L256" s="960"/>
      <c r="M256" s="963"/>
      <c r="N256" s="963"/>
      <c r="O256" s="963"/>
      <c r="P256" s="963"/>
      <c r="Q256" s="963"/>
      <c r="R256" s="963"/>
      <c r="S256" s="963"/>
      <c r="T256" s="963"/>
      <c r="U256" s="963"/>
      <c r="V256" s="963"/>
      <c r="W256" s="963"/>
      <c r="X256" s="963"/>
      <c r="Y256" s="963"/>
      <c r="Z256" s="963"/>
    </row>
    <row r="257" spans="1:26" ht="34">
      <c r="A257" s="693" t="s">
        <v>906</v>
      </c>
      <c r="B257" s="467" t="s">
        <v>907</v>
      </c>
      <c r="C257" s="471" t="s">
        <v>7058</v>
      </c>
      <c r="D257" s="696">
        <v>2</v>
      </c>
      <c r="E257" s="696" t="s">
        <v>469</v>
      </c>
      <c r="F257" s="1052"/>
      <c r="G257" s="1052"/>
      <c r="H257" s="893"/>
      <c r="I257" s="893"/>
      <c r="J257" s="893"/>
      <c r="K257" s="960"/>
      <c r="L257" s="960"/>
      <c r="M257" s="963"/>
      <c r="N257" s="963"/>
      <c r="O257" s="963"/>
      <c r="P257" s="963"/>
      <c r="Q257" s="963"/>
      <c r="R257" s="963"/>
      <c r="S257" s="963"/>
      <c r="T257" s="963"/>
      <c r="U257" s="963"/>
      <c r="V257" s="963"/>
      <c r="W257" s="963"/>
      <c r="X257" s="963"/>
      <c r="Y257" s="963"/>
      <c r="Z257" s="963"/>
    </row>
    <row r="258" spans="1:26" ht="48">
      <c r="A258" s="693" t="s">
        <v>7059</v>
      </c>
      <c r="B258" s="467" t="s">
        <v>910</v>
      </c>
      <c r="C258" s="475" t="s">
        <v>5791</v>
      </c>
      <c r="D258" s="696">
        <v>2</v>
      </c>
      <c r="E258" s="696" t="s">
        <v>599</v>
      </c>
      <c r="F258" s="1251" t="s">
        <v>7060</v>
      </c>
      <c r="G258" s="1052"/>
      <c r="H258" s="893"/>
      <c r="I258" s="893"/>
      <c r="J258" s="893"/>
      <c r="K258" s="960"/>
      <c r="L258" s="960"/>
      <c r="M258" s="963"/>
      <c r="N258" s="963"/>
      <c r="O258" s="963"/>
      <c r="P258" s="963"/>
      <c r="Q258" s="963"/>
      <c r="R258" s="963"/>
      <c r="S258" s="963"/>
      <c r="T258" s="963"/>
      <c r="U258" s="963"/>
      <c r="V258" s="963"/>
      <c r="W258" s="963"/>
      <c r="X258" s="963"/>
      <c r="Y258" s="963"/>
      <c r="Z258" s="963"/>
    </row>
    <row r="259" spans="1:26" ht="14.25" hidden="1" customHeight="1">
      <c r="A259" s="310" t="s">
        <v>2153</v>
      </c>
      <c r="B259" s="122" t="s">
        <v>916</v>
      </c>
      <c r="C259" s="122"/>
      <c r="D259" s="141"/>
      <c r="E259" s="141"/>
      <c r="F259" s="141"/>
      <c r="G259" s="141"/>
      <c r="H259" s="106"/>
      <c r="I259" s="105"/>
      <c r="J259" s="105"/>
      <c r="K259" s="106"/>
      <c r="L259" s="106"/>
      <c r="M259" s="106"/>
      <c r="N259" s="106"/>
      <c r="O259" s="106"/>
      <c r="P259" s="106"/>
      <c r="Q259" s="106"/>
      <c r="R259" s="106"/>
      <c r="S259" s="106"/>
      <c r="T259" s="106"/>
      <c r="U259" s="106"/>
      <c r="V259" s="106"/>
      <c r="W259" s="106"/>
      <c r="X259" s="106"/>
      <c r="Y259" s="106"/>
      <c r="Z259" s="106"/>
    </row>
    <row r="260" spans="1:26" ht="32">
      <c r="A260" s="693" t="s">
        <v>920</v>
      </c>
      <c r="B260" s="735" t="s">
        <v>921</v>
      </c>
      <c r="C260" s="735" t="s">
        <v>5797</v>
      </c>
      <c r="D260" s="696">
        <v>2</v>
      </c>
      <c r="E260" s="736" t="s">
        <v>549</v>
      </c>
      <c r="F260" s="1056"/>
      <c r="G260" s="1052"/>
      <c r="H260" s="893"/>
      <c r="I260" s="893"/>
      <c r="J260" s="893"/>
      <c r="K260" s="960"/>
      <c r="L260" s="960"/>
      <c r="M260" s="963"/>
      <c r="N260" s="963"/>
      <c r="O260" s="963"/>
      <c r="P260" s="963"/>
      <c r="Q260" s="963"/>
      <c r="R260" s="963"/>
      <c r="S260" s="963"/>
      <c r="T260" s="963"/>
      <c r="U260" s="963"/>
      <c r="V260" s="963"/>
      <c r="W260" s="963"/>
      <c r="X260" s="963"/>
      <c r="Y260" s="963"/>
      <c r="Z260" s="963"/>
    </row>
    <row r="261" spans="1:26" ht="19">
      <c r="A261" s="927" t="s">
        <v>87</v>
      </c>
      <c r="B261" s="1606" t="s">
        <v>88</v>
      </c>
      <c r="C261" s="1570"/>
      <c r="D261" s="1570"/>
      <c r="E261" s="1570"/>
      <c r="F261" s="1570"/>
      <c r="G261" s="1573"/>
      <c r="H261" s="829"/>
      <c r="I261" s="893">
        <f>SUM(D262:D272)</f>
        <v>20</v>
      </c>
      <c r="J261" s="893">
        <f>COUNT(D262:D272)*2</f>
        <v>20</v>
      </c>
      <c r="K261" s="960"/>
      <c r="L261" s="960"/>
      <c r="M261" s="963"/>
      <c r="N261" s="963"/>
      <c r="O261" s="963"/>
      <c r="P261" s="963"/>
      <c r="Q261" s="963"/>
      <c r="R261" s="963"/>
      <c r="S261" s="963"/>
      <c r="T261" s="963"/>
      <c r="U261" s="963"/>
      <c r="V261" s="963"/>
      <c r="W261" s="963"/>
      <c r="X261" s="963"/>
      <c r="Y261" s="963"/>
      <c r="Z261" s="963"/>
    </row>
    <row r="262" spans="1:26" ht="34">
      <c r="A262" s="693" t="s">
        <v>923</v>
      </c>
      <c r="B262" s="161" t="s">
        <v>924</v>
      </c>
      <c r="C262" s="475" t="s">
        <v>925</v>
      </c>
      <c r="D262" s="696">
        <v>2</v>
      </c>
      <c r="E262" s="696" t="s">
        <v>469</v>
      </c>
      <c r="F262" s="1052"/>
      <c r="G262" s="1052"/>
      <c r="H262" s="893"/>
      <c r="I262" s="893"/>
      <c r="J262" s="893"/>
      <c r="K262" s="960"/>
      <c r="L262" s="960"/>
      <c r="M262" s="963"/>
      <c r="N262" s="963"/>
      <c r="O262" s="963"/>
      <c r="P262" s="963"/>
      <c r="Q262" s="963"/>
      <c r="R262" s="963"/>
      <c r="S262" s="963"/>
      <c r="T262" s="963"/>
      <c r="U262" s="963"/>
      <c r="V262" s="963"/>
      <c r="W262" s="963"/>
      <c r="X262" s="963"/>
      <c r="Y262" s="963"/>
      <c r="Z262" s="963"/>
    </row>
    <row r="263" spans="1:26" ht="32">
      <c r="A263" s="693"/>
      <c r="B263" s="161"/>
      <c r="C263" s="475" t="s">
        <v>926</v>
      </c>
      <c r="D263" s="696">
        <v>2</v>
      </c>
      <c r="E263" s="696" t="s">
        <v>469</v>
      </c>
      <c r="F263" s="1052"/>
      <c r="G263" s="1052"/>
      <c r="H263" s="893"/>
      <c r="I263" s="893"/>
      <c r="J263" s="893"/>
      <c r="K263" s="960"/>
      <c r="L263" s="960"/>
      <c r="M263" s="963"/>
      <c r="N263" s="963"/>
      <c r="O263" s="963"/>
      <c r="P263" s="963"/>
      <c r="Q263" s="963"/>
      <c r="R263" s="963"/>
      <c r="S263" s="963"/>
      <c r="T263" s="963"/>
      <c r="U263" s="963"/>
      <c r="V263" s="963"/>
      <c r="W263" s="963"/>
      <c r="X263" s="963"/>
      <c r="Y263" s="963"/>
      <c r="Z263" s="963"/>
    </row>
    <row r="264" spans="1:26" ht="32">
      <c r="A264" s="693" t="s">
        <v>927</v>
      </c>
      <c r="B264" s="467" t="s">
        <v>928</v>
      </c>
      <c r="C264" s="475" t="s">
        <v>929</v>
      </c>
      <c r="D264" s="696">
        <v>2</v>
      </c>
      <c r="E264" s="696" t="s">
        <v>469</v>
      </c>
      <c r="F264" s="475" t="s">
        <v>930</v>
      </c>
      <c r="G264" s="1052"/>
      <c r="H264" s="893"/>
      <c r="I264" s="893"/>
      <c r="J264" s="893"/>
      <c r="K264" s="960"/>
      <c r="L264" s="960"/>
      <c r="M264" s="963"/>
      <c r="N264" s="963"/>
      <c r="O264" s="963"/>
      <c r="P264" s="963"/>
      <c r="Q264" s="963"/>
      <c r="R264" s="963"/>
      <c r="S264" s="963"/>
      <c r="T264" s="963"/>
      <c r="U264" s="963"/>
      <c r="V264" s="963"/>
      <c r="W264" s="963"/>
      <c r="X264" s="963"/>
      <c r="Y264" s="963"/>
      <c r="Z264" s="963"/>
    </row>
    <row r="265" spans="1:26" ht="16">
      <c r="A265" s="693"/>
      <c r="B265" s="467"/>
      <c r="C265" s="471" t="s">
        <v>931</v>
      </c>
      <c r="D265" s="696">
        <v>2</v>
      </c>
      <c r="E265" s="696" t="s">
        <v>469</v>
      </c>
      <c r="F265" s="471"/>
      <c r="G265" s="1052"/>
      <c r="H265" s="893"/>
      <c r="I265" s="893"/>
      <c r="J265" s="893"/>
      <c r="K265" s="960"/>
      <c r="L265" s="960"/>
      <c r="M265" s="963"/>
      <c r="N265" s="963"/>
      <c r="O265" s="963"/>
      <c r="P265" s="963"/>
      <c r="Q265" s="963"/>
      <c r="R265" s="963"/>
      <c r="S265" s="963"/>
      <c r="T265" s="963"/>
      <c r="U265" s="963"/>
      <c r="V265" s="963"/>
      <c r="W265" s="963"/>
      <c r="X265" s="963"/>
      <c r="Y265" s="963"/>
      <c r="Z265" s="963"/>
    </row>
    <row r="266" spans="1:26" ht="32">
      <c r="A266" s="693"/>
      <c r="B266" s="467"/>
      <c r="C266" s="471" t="s">
        <v>932</v>
      </c>
      <c r="D266" s="696">
        <v>2</v>
      </c>
      <c r="E266" s="696" t="s">
        <v>469</v>
      </c>
      <c r="F266" s="471"/>
      <c r="G266" s="1052"/>
      <c r="H266" s="893"/>
      <c r="I266" s="893"/>
      <c r="J266" s="893"/>
      <c r="K266" s="960"/>
      <c r="L266" s="960"/>
      <c r="M266" s="963"/>
      <c r="N266" s="963"/>
      <c r="O266" s="963"/>
      <c r="P266" s="963"/>
      <c r="Q266" s="963"/>
      <c r="R266" s="963"/>
      <c r="S266" s="963"/>
      <c r="T266" s="963"/>
      <c r="U266" s="963"/>
      <c r="V266" s="963"/>
      <c r="W266" s="963"/>
      <c r="X266" s="963"/>
      <c r="Y266" s="963"/>
      <c r="Z266" s="963"/>
    </row>
    <row r="267" spans="1:26" ht="32">
      <c r="A267" s="693" t="s">
        <v>933</v>
      </c>
      <c r="B267" s="467" t="s">
        <v>934</v>
      </c>
      <c r="C267" s="1063" t="s">
        <v>935</v>
      </c>
      <c r="D267" s="696">
        <v>2</v>
      </c>
      <c r="E267" s="696" t="s">
        <v>469</v>
      </c>
      <c r="F267" s="1052"/>
      <c r="G267" s="1052"/>
      <c r="H267" s="893"/>
      <c r="I267" s="893"/>
      <c r="J267" s="893"/>
      <c r="K267" s="960"/>
      <c r="L267" s="960"/>
      <c r="M267" s="963"/>
      <c r="N267" s="963"/>
      <c r="O267" s="963"/>
      <c r="P267" s="963"/>
      <c r="Q267" s="963"/>
      <c r="R267" s="963"/>
      <c r="S267" s="963"/>
      <c r="T267" s="963"/>
      <c r="U267" s="963"/>
      <c r="V267" s="963"/>
      <c r="W267" s="963"/>
      <c r="X267" s="963"/>
      <c r="Y267" s="963"/>
      <c r="Z267" s="963"/>
    </row>
    <row r="268" spans="1:26" ht="32">
      <c r="A268" s="693"/>
      <c r="B268" s="467"/>
      <c r="C268" s="475" t="s">
        <v>936</v>
      </c>
      <c r="D268" s="696">
        <v>2</v>
      </c>
      <c r="E268" s="696" t="s">
        <v>469</v>
      </c>
      <c r="F268" s="1052"/>
      <c r="G268" s="1052"/>
      <c r="H268" s="893"/>
      <c r="I268" s="893"/>
      <c r="J268" s="893"/>
      <c r="K268" s="960"/>
      <c r="L268" s="960"/>
      <c r="M268" s="963"/>
      <c r="N268" s="963"/>
      <c r="O268" s="963"/>
      <c r="P268" s="963"/>
      <c r="Q268" s="963"/>
      <c r="R268" s="963"/>
      <c r="S268" s="963"/>
      <c r="T268" s="963"/>
      <c r="U268" s="963"/>
      <c r="V268" s="963"/>
      <c r="W268" s="963"/>
      <c r="X268" s="963"/>
      <c r="Y268" s="963"/>
      <c r="Z268" s="963"/>
    </row>
    <row r="269" spans="1:26" ht="16">
      <c r="A269" s="693"/>
      <c r="B269" s="161"/>
      <c r="C269" s="769" t="s">
        <v>937</v>
      </c>
      <c r="D269" s="696">
        <v>2</v>
      </c>
      <c r="E269" s="736" t="s">
        <v>469</v>
      </c>
      <c r="F269" s="735" t="s">
        <v>938</v>
      </c>
      <c r="G269" s="1052"/>
      <c r="H269" s="893"/>
      <c r="I269" s="893"/>
      <c r="J269" s="893"/>
      <c r="K269" s="960"/>
      <c r="L269" s="960"/>
      <c r="M269" s="963"/>
      <c r="N269" s="963"/>
      <c r="O269" s="963"/>
      <c r="P269" s="963"/>
      <c r="Q269" s="963"/>
      <c r="R269" s="963"/>
      <c r="S269" s="963"/>
      <c r="T269" s="963"/>
      <c r="U269" s="963"/>
      <c r="V269" s="963"/>
      <c r="W269" s="963"/>
      <c r="X269" s="963"/>
      <c r="Y269" s="963"/>
      <c r="Z269" s="963"/>
    </row>
    <row r="270" spans="1:26" ht="14.25" hidden="1" customHeight="1">
      <c r="A270" s="310" t="s">
        <v>939</v>
      </c>
      <c r="B270" s="122" t="s">
        <v>940</v>
      </c>
      <c r="C270" s="141"/>
      <c r="D270" s="141"/>
      <c r="E270" s="141"/>
      <c r="F270" s="141"/>
      <c r="G270" s="141"/>
      <c r="H270" s="106"/>
      <c r="I270" s="105"/>
      <c r="J270" s="105"/>
      <c r="K270" s="106"/>
      <c r="L270" s="106"/>
      <c r="M270" s="106"/>
      <c r="N270" s="106"/>
      <c r="O270" s="106"/>
      <c r="P270" s="106"/>
      <c r="Q270" s="106"/>
      <c r="R270" s="106"/>
      <c r="S270" s="106"/>
      <c r="T270" s="106"/>
      <c r="U270" s="106"/>
      <c r="V270" s="106"/>
      <c r="W270" s="106"/>
      <c r="X270" s="106"/>
      <c r="Y270" s="106"/>
      <c r="Z270" s="106"/>
    </row>
    <row r="271" spans="1:26" ht="34">
      <c r="A271" s="693" t="s">
        <v>941</v>
      </c>
      <c r="B271" s="467" t="s">
        <v>942</v>
      </c>
      <c r="C271" s="471" t="s">
        <v>7061</v>
      </c>
      <c r="D271" s="696">
        <v>2</v>
      </c>
      <c r="E271" s="696" t="s">
        <v>469</v>
      </c>
      <c r="F271" s="1052"/>
      <c r="G271" s="1052"/>
      <c r="H271" s="893"/>
      <c r="I271" s="893"/>
      <c r="J271" s="893"/>
      <c r="K271" s="960"/>
      <c r="L271" s="960"/>
      <c r="M271" s="963"/>
      <c r="N271" s="963"/>
      <c r="O271" s="963"/>
      <c r="P271" s="963"/>
      <c r="Q271" s="963"/>
      <c r="R271" s="963"/>
      <c r="S271" s="963"/>
      <c r="T271" s="963"/>
      <c r="U271" s="963"/>
      <c r="V271" s="963"/>
      <c r="W271" s="963"/>
      <c r="X271" s="963"/>
      <c r="Y271" s="963"/>
      <c r="Z271" s="963"/>
    </row>
    <row r="272" spans="1:26" ht="34">
      <c r="A272" s="693" t="s">
        <v>944</v>
      </c>
      <c r="B272" s="467" t="s">
        <v>945</v>
      </c>
      <c r="C272" s="475" t="s">
        <v>946</v>
      </c>
      <c r="D272" s="696">
        <v>2</v>
      </c>
      <c r="E272" s="696" t="s">
        <v>469</v>
      </c>
      <c r="F272" s="1052"/>
      <c r="G272" s="1052"/>
      <c r="H272" s="893"/>
      <c r="I272" s="893"/>
      <c r="J272" s="893"/>
      <c r="K272" s="960"/>
      <c r="L272" s="960"/>
      <c r="M272" s="963"/>
      <c r="N272" s="963"/>
      <c r="O272" s="963"/>
      <c r="P272" s="963"/>
      <c r="Q272" s="963"/>
      <c r="R272" s="963"/>
      <c r="S272" s="963"/>
      <c r="T272" s="963"/>
      <c r="U272" s="963"/>
      <c r="V272" s="963"/>
      <c r="W272" s="963"/>
      <c r="X272" s="963"/>
      <c r="Y272" s="963"/>
      <c r="Z272" s="963"/>
    </row>
    <row r="273" spans="1:26" ht="19">
      <c r="A273" s="927" t="s">
        <v>89</v>
      </c>
      <c r="B273" s="1606" t="s">
        <v>90</v>
      </c>
      <c r="C273" s="1570"/>
      <c r="D273" s="1570"/>
      <c r="E273" s="1570"/>
      <c r="F273" s="1570"/>
      <c r="G273" s="1573"/>
      <c r="H273" s="829"/>
      <c r="I273" s="893">
        <f>SUM(D274:D277)</f>
        <v>6</v>
      </c>
      <c r="J273" s="893">
        <f>COUNT(D274:D277)*2</f>
        <v>6</v>
      </c>
      <c r="K273" s="960"/>
      <c r="L273" s="960"/>
      <c r="M273" s="963"/>
      <c r="N273" s="963"/>
      <c r="O273" s="963"/>
      <c r="P273" s="963"/>
      <c r="Q273" s="963"/>
      <c r="R273" s="963"/>
      <c r="S273" s="963"/>
      <c r="T273" s="963"/>
      <c r="U273" s="963"/>
      <c r="V273" s="963"/>
      <c r="W273" s="963"/>
      <c r="X273" s="963"/>
      <c r="Y273" s="963"/>
      <c r="Z273" s="963"/>
    </row>
    <row r="274" spans="1:26" ht="51">
      <c r="A274" s="693" t="s">
        <v>2159</v>
      </c>
      <c r="B274" s="467" t="s">
        <v>948</v>
      </c>
      <c r="C274" s="471" t="s">
        <v>949</v>
      </c>
      <c r="D274" s="696">
        <v>2</v>
      </c>
      <c r="E274" s="696" t="s">
        <v>506</v>
      </c>
      <c r="F274" s="1052"/>
      <c r="G274" s="1052"/>
      <c r="H274" s="893"/>
      <c r="I274" s="893"/>
      <c r="J274" s="893"/>
      <c r="K274" s="960"/>
      <c r="L274" s="960"/>
      <c r="M274" s="963"/>
      <c r="N274" s="963"/>
      <c r="O274" s="963"/>
      <c r="P274" s="963"/>
      <c r="Q274" s="963"/>
      <c r="R274" s="963"/>
      <c r="S274" s="963"/>
      <c r="T274" s="963"/>
      <c r="U274" s="963"/>
      <c r="V274" s="963"/>
      <c r="W274" s="963"/>
      <c r="X274" s="963"/>
      <c r="Y274" s="963"/>
      <c r="Z274" s="963"/>
    </row>
    <row r="275" spans="1:26" ht="34">
      <c r="A275" s="693" t="s">
        <v>950</v>
      </c>
      <c r="B275" s="467" t="s">
        <v>951</v>
      </c>
      <c r="C275" s="475" t="s">
        <v>5803</v>
      </c>
      <c r="D275" s="696">
        <v>2</v>
      </c>
      <c r="E275" s="696" t="s">
        <v>506</v>
      </c>
      <c r="F275" s="1052"/>
      <c r="G275" s="1052"/>
      <c r="H275" s="893"/>
      <c r="I275" s="893"/>
      <c r="J275" s="893"/>
      <c r="K275" s="960"/>
      <c r="L275" s="960"/>
      <c r="M275" s="963"/>
      <c r="N275" s="963"/>
      <c r="O275" s="963"/>
      <c r="P275" s="963"/>
      <c r="Q275" s="963"/>
      <c r="R275" s="963"/>
      <c r="S275" s="963"/>
      <c r="T275" s="963"/>
      <c r="U275" s="963"/>
      <c r="V275" s="963"/>
      <c r="W275" s="963"/>
      <c r="X275" s="963"/>
      <c r="Y275" s="963"/>
      <c r="Z275" s="963"/>
    </row>
    <row r="276" spans="1:26" ht="16">
      <c r="A276" s="693"/>
      <c r="B276" s="467"/>
      <c r="C276" s="471" t="s">
        <v>5805</v>
      </c>
      <c r="D276" s="696">
        <v>2</v>
      </c>
      <c r="E276" s="696" t="s">
        <v>506</v>
      </c>
      <c r="F276" s="1052"/>
      <c r="G276" s="1052"/>
      <c r="H276" s="893"/>
      <c r="I276" s="893"/>
      <c r="J276" s="893"/>
      <c r="K276" s="960"/>
      <c r="L276" s="960"/>
      <c r="M276" s="963"/>
      <c r="N276" s="963"/>
      <c r="O276" s="963"/>
      <c r="P276" s="963"/>
      <c r="Q276" s="963"/>
      <c r="R276" s="963"/>
      <c r="S276" s="963"/>
      <c r="T276" s="963"/>
      <c r="U276" s="963"/>
      <c r="V276" s="963"/>
      <c r="W276" s="963"/>
      <c r="X276" s="963"/>
      <c r="Y276" s="963"/>
      <c r="Z276" s="963"/>
    </row>
    <row r="277" spans="1:26" ht="14.25" hidden="1" customHeight="1">
      <c r="A277" s="310" t="s">
        <v>2162</v>
      </c>
      <c r="B277" s="492" t="s">
        <v>956</v>
      </c>
      <c r="C277" s="141"/>
      <c r="D277" s="141"/>
      <c r="E277" s="141"/>
      <c r="F277" s="141"/>
      <c r="G277" s="141"/>
      <c r="H277" s="106"/>
      <c r="I277" s="105"/>
      <c r="J277" s="105"/>
      <c r="K277" s="106"/>
      <c r="L277" s="106"/>
      <c r="M277" s="106"/>
      <c r="N277" s="106"/>
      <c r="O277" s="106"/>
      <c r="P277" s="106"/>
      <c r="Q277" s="106"/>
      <c r="R277" s="106"/>
      <c r="S277" s="106"/>
      <c r="T277" s="106"/>
      <c r="U277" s="106"/>
      <c r="V277" s="106"/>
      <c r="W277" s="106"/>
      <c r="X277" s="106"/>
      <c r="Y277" s="106"/>
      <c r="Z277" s="106"/>
    </row>
    <row r="278" spans="1:26" ht="39.75" hidden="1" customHeight="1">
      <c r="A278" s="349" t="s">
        <v>91</v>
      </c>
      <c r="B278" s="1728" t="s">
        <v>92</v>
      </c>
      <c r="C278" s="1570"/>
      <c r="D278" s="1570"/>
      <c r="E278" s="1570"/>
      <c r="F278" s="1570"/>
      <c r="G278" s="1573"/>
      <c r="H278" s="1254"/>
      <c r="I278" s="105">
        <f>SUM(D279:D281)</f>
        <v>0</v>
      </c>
      <c r="J278" s="105">
        <f>COUNT(D279:D281)*2</f>
        <v>0</v>
      </c>
      <c r="K278" s="106"/>
      <c r="L278" s="106"/>
      <c r="M278" s="106"/>
      <c r="N278" s="106"/>
      <c r="O278" s="106"/>
      <c r="P278" s="106"/>
      <c r="Q278" s="106"/>
      <c r="R278" s="106"/>
      <c r="S278" s="106"/>
      <c r="T278" s="106"/>
      <c r="U278" s="106"/>
      <c r="V278" s="106"/>
      <c r="W278" s="106"/>
      <c r="X278" s="106"/>
      <c r="Y278" s="106"/>
      <c r="Z278" s="106"/>
    </row>
    <row r="279" spans="1:26" ht="14.25" hidden="1" customHeight="1">
      <c r="A279" s="348" t="s">
        <v>960</v>
      </c>
      <c r="B279" s="122" t="s">
        <v>961</v>
      </c>
      <c r="C279" s="141"/>
      <c r="D279" s="141"/>
      <c r="E279" s="141"/>
      <c r="F279" s="141"/>
      <c r="G279" s="141"/>
      <c r="H279" s="106"/>
      <c r="I279" s="105"/>
      <c r="J279" s="105"/>
      <c r="K279" s="106"/>
      <c r="L279" s="106"/>
      <c r="M279" s="106"/>
      <c r="N279" s="106"/>
      <c r="O279" s="106"/>
      <c r="P279" s="106"/>
      <c r="Q279" s="106"/>
      <c r="R279" s="106"/>
      <c r="S279" s="106"/>
      <c r="T279" s="106"/>
      <c r="U279" s="106"/>
      <c r="V279" s="106"/>
      <c r="W279" s="106"/>
      <c r="X279" s="106"/>
      <c r="Y279" s="106"/>
      <c r="Z279" s="106"/>
    </row>
    <row r="280" spans="1:26" ht="14.25" hidden="1" customHeight="1">
      <c r="A280" s="348" t="s">
        <v>962</v>
      </c>
      <c r="B280" s="122" t="s">
        <v>963</v>
      </c>
      <c r="C280" s="141"/>
      <c r="D280" s="141"/>
      <c r="E280" s="141"/>
      <c r="F280" s="141"/>
      <c r="G280" s="141"/>
      <c r="H280" s="106"/>
      <c r="I280" s="105"/>
      <c r="J280" s="105"/>
      <c r="K280" s="106"/>
      <c r="L280" s="106"/>
      <c r="M280" s="106"/>
      <c r="N280" s="106"/>
      <c r="O280" s="106"/>
      <c r="P280" s="106"/>
      <c r="Q280" s="106"/>
      <c r="R280" s="106"/>
      <c r="S280" s="106"/>
      <c r="T280" s="106"/>
      <c r="U280" s="106"/>
      <c r="V280" s="106"/>
      <c r="W280" s="106"/>
      <c r="X280" s="106"/>
      <c r="Y280" s="106"/>
      <c r="Z280" s="106"/>
    </row>
    <row r="281" spans="1:26" ht="14.25" hidden="1" customHeight="1">
      <c r="A281" s="348" t="s">
        <v>964</v>
      </c>
      <c r="B281" s="150" t="s">
        <v>965</v>
      </c>
      <c r="C281" s="141"/>
      <c r="D281" s="141"/>
      <c r="E281" s="141"/>
      <c r="F281" s="141"/>
      <c r="G281" s="141"/>
      <c r="H281" s="106"/>
      <c r="I281" s="105"/>
      <c r="J281" s="105"/>
      <c r="K281" s="106"/>
      <c r="L281" s="106"/>
      <c r="M281" s="106"/>
      <c r="N281" s="106"/>
      <c r="O281" s="106"/>
      <c r="P281" s="106"/>
      <c r="Q281" s="106"/>
      <c r="R281" s="106"/>
      <c r="S281" s="106"/>
      <c r="T281" s="106"/>
      <c r="U281" s="106"/>
      <c r="V281" s="106"/>
      <c r="W281" s="106"/>
      <c r="X281" s="106"/>
      <c r="Y281" s="106"/>
      <c r="Z281" s="106"/>
    </row>
    <row r="282" spans="1:26" ht="19">
      <c r="A282" s="693" t="s">
        <v>238</v>
      </c>
      <c r="B282" s="1606" t="s">
        <v>94</v>
      </c>
      <c r="C282" s="1570"/>
      <c r="D282" s="1570"/>
      <c r="E282" s="1570"/>
      <c r="F282" s="1570"/>
      <c r="G282" s="1573"/>
      <c r="H282" s="829"/>
      <c r="I282" s="893">
        <f>SUM(D283:D285)</f>
        <v>2</v>
      </c>
      <c r="J282" s="893">
        <f>COUNT(D283:D285)*2</f>
        <v>2</v>
      </c>
      <c r="K282" s="960"/>
      <c r="L282" s="960"/>
      <c r="M282" s="963"/>
      <c r="N282" s="963"/>
      <c r="O282" s="963"/>
      <c r="P282" s="963"/>
      <c r="Q282" s="963"/>
      <c r="R282" s="963"/>
      <c r="S282" s="963"/>
      <c r="T282" s="963"/>
      <c r="U282" s="963"/>
      <c r="V282" s="963"/>
      <c r="W282" s="963"/>
      <c r="X282" s="963"/>
      <c r="Y282" s="963"/>
      <c r="Z282" s="963"/>
    </row>
    <row r="283" spans="1:26" ht="17">
      <c r="A283" s="693" t="s">
        <v>2164</v>
      </c>
      <c r="B283" s="467" t="s">
        <v>2165</v>
      </c>
      <c r="C283" s="471" t="s">
        <v>7062</v>
      </c>
      <c r="D283" s="696">
        <v>2</v>
      </c>
      <c r="E283" s="696" t="s">
        <v>504</v>
      </c>
      <c r="F283" s="1052" t="s">
        <v>7063</v>
      </c>
      <c r="G283" s="1052"/>
      <c r="H283" s="893"/>
      <c r="I283" s="893"/>
      <c r="J283" s="893"/>
      <c r="K283" s="960"/>
      <c r="L283" s="960"/>
      <c r="M283" s="963"/>
      <c r="N283" s="963"/>
      <c r="O283" s="963"/>
      <c r="P283" s="963"/>
      <c r="Q283" s="963"/>
      <c r="R283" s="963"/>
      <c r="S283" s="963"/>
      <c r="T283" s="963"/>
      <c r="U283" s="963"/>
      <c r="V283" s="963"/>
      <c r="W283" s="963"/>
      <c r="X283" s="963"/>
      <c r="Y283" s="963"/>
      <c r="Z283" s="963"/>
    </row>
    <row r="284" spans="1:26" ht="14.25" hidden="1" customHeight="1">
      <c r="A284" s="310" t="s">
        <v>2167</v>
      </c>
      <c r="B284" s="122" t="s">
        <v>970</v>
      </c>
      <c r="C284" s="141"/>
      <c r="D284" s="141"/>
      <c r="E284" s="141"/>
      <c r="F284" s="106"/>
      <c r="G284" s="141"/>
      <c r="H284" s="106"/>
      <c r="I284" s="105"/>
      <c r="J284" s="105"/>
      <c r="K284" s="106"/>
      <c r="L284" s="106"/>
      <c r="M284" s="106"/>
      <c r="N284" s="106"/>
      <c r="O284" s="106"/>
      <c r="P284" s="106"/>
      <c r="Q284" s="106"/>
      <c r="R284" s="106"/>
      <c r="S284" s="106"/>
      <c r="T284" s="106"/>
      <c r="U284" s="106"/>
      <c r="V284" s="106"/>
      <c r="W284" s="106"/>
      <c r="X284" s="106"/>
      <c r="Y284" s="106"/>
      <c r="Z284" s="106"/>
    </row>
    <row r="285" spans="1:26" ht="14.25" hidden="1" customHeight="1">
      <c r="A285" s="310" t="s">
        <v>972</v>
      </c>
      <c r="B285" s="150" t="s">
        <v>973</v>
      </c>
      <c r="C285" s="141"/>
      <c r="D285" s="141"/>
      <c r="E285" s="141"/>
      <c r="F285" s="141"/>
      <c r="G285" s="141"/>
      <c r="H285" s="106"/>
      <c r="I285" s="105"/>
      <c r="J285" s="105"/>
      <c r="K285" s="106"/>
      <c r="L285" s="106"/>
      <c r="M285" s="106"/>
      <c r="N285" s="106"/>
      <c r="O285" s="106"/>
      <c r="P285" s="106"/>
      <c r="Q285" s="106"/>
      <c r="R285" s="106"/>
      <c r="S285" s="106"/>
      <c r="T285" s="106"/>
      <c r="U285" s="106"/>
      <c r="V285" s="106"/>
      <c r="W285" s="106"/>
      <c r="X285" s="106"/>
      <c r="Y285" s="106"/>
      <c r="Z285" s="106"/>
    </row>
    <row r="286" spans="1:26" ht="39.75" hidden="1" customHeight="1">
      <c r="A286" s="349" t="s">
        <v>95</v>
      </c>
      <c r="B286" s="1728" t="s">
        <v>96</v>
      </c>
      <c r="C286" s="1570"/>
      <c r="D286" s="1570"/>
      <c r="E286" s="1570"/>
      <c r="F286" s="1570"/>
      <c r="G286" s="1573"/>
      <c r="H286" s="1254"/>
      <c r="I286" s="105">
        <f>SUM(D287:D288)</f>
        <v>0</v>
      </c>
      <c r="J286" s="105">
        <f>COUNT(D287:D288)*2</f>
        <v>0</v>
      </c>
      <c r="K286" s="106"/>
      <c r="L286" s="106"/>
      <c r="M286" s="106"/>
      <c r="N286" s="106"/>
      <c r="O286" s="106"/>
      <c r="P286" s="106"/>
      <c r="Q286" s="106"/>
      <c r="R286" s="106"/>
      <c r="S286" s="106"/>
      <c r="T286" s="106"/>
      <c r="U286" s="106"/>
      <c r="V286" s="106"/>
      <c r="W286" s="106"/>
      <c r="X286" s="106"/>
      <c r="Y286" s="106"/>
      <c r="Z286" s="106"/>
    </row>
    <row r="287" spans="1:26" ht="14.25" hidden="1" customHeight="1">
      <c r="A287" s="310" t="s">
        <v>975</v>
      </c>
      <c r="B287" s="122" t="s">
        <v>976</v>
      </c>
      <c r="C287" s="141"/>
      <c r="D287" s="141"/>
      <c r="E287" s="141"/>
      <c r="F287" s="141"/>
      <c r="G287" s="141"/>
      <c r="H287" s="106"/>
      <c r="I287" s="105"/>
      <c r="J287" s="105"/>
      <c r="K287" s="106"/>
      <c r="L287" s="106"/>
      <c r="M287" s="106"/>
      <c r="N287" s="106"/>
      <c r="O287" s="106"/>
      <c r="P287" s="106"/>
      <c r="Q287" s="106"/>
      <c r="R287" s="106"/>
      <c r="S287" s="106"/>
      <c r="T287" s="106"/>
      <c r="U287" s="106"/>
      <c r="V287" s="106"/>
      <c r="W287" s="106"/>
      <c r="X287" s="106"/>
      <c r="Y287" s="106"/>
      <c r="Z287" s="106"/>
    </row>
    <row r="288" spans="1:26" ht="14.25" hidden="1" customHeight="1">
      <c r="A288" s="310" t="s">
        <v>977</v>
      </c>
      <c r="B288" s="122" t="s">
        <v>978</v>
      </c>
      <c r="C288" s="141"/>
      <c r="D288" s="141"/>
      <c r="E288" s="141"/>
      <c r="F288" s="141"/>
      <c r="G288" s="141"/>
      <c r="H288" s="106"/>
      <c r="I288" s="105"/>
      <c r="J288" s="105"/>
      <c r="K288" s="106"/>
      <c r="L288" s="106"/>
      <c r="M288" s="106"/>
      <c r="N288" s="106"/>
      <c r="O288" s="106"/>
      <c r="P288" s="106"/>
      <c r="Q288" s="106"/>
      <c r="R288" s="106"/>
      <c r="S288" s="106"/>
      <c r="T288" s="106"/>
      <c r="U288" s="106"/>
      <c r="V288" s="106"/>
      <c r="W288" s="106"/>
      <c r="X288" s="106"/>
      <c r="Y288" s="106"/>
      <c r="Z288" s="106"/>
    </row>
    <row r="289" spans="1:26" ht="39.75" hidden="1" customHeight="1">
      <c r="A289" s="349" t="s">
        <v>97</v>
      </c>
      <c r="B289" s="1728" t="s">
        <v>98</v>
      </c>
      <c r="C289" s="1570"/>
      <c r="D289" s="1570"/>
      <c r="E289" s="1570"/>
      <c r="F289" s="1570"/>
      <c r="G289" s="1573"/>
      <c r="H289" s="1254"/>
      <c r="I289" s="105">
        <f>SUM(D290:D291)</f>
        <v>0</v>
      </c>
      <c r="J289" s="105">
        <f>COUNT(D290:D291)*2</f>
        <v>0</v>
      </c>
      <c r="K289" s="106"/>
      <c r="L289" s="106"/>
      <c r="M289" s="106"/>
      <c r="N289" s="106"/>
      <c r="O289" s="106"/>
      <c r="P289" s="106"/>
      <c r="Q289" s="106"/>
      <c r="R289" s="106"/>
      <c r="S289" s="106"/>
      <c r="T289" s="106"/>
      <c r="U289" s="106"/>
      <c r="V289" s="106"/>
      <c r="W289" s="106"/>
      <c r="X289" s="106"/>
      <c r="Y289" s="106"/>
      <c r="Z289" s="106"/>
    </row>
    <row r="290" spans="1:26" ht="14.25" hidden="1" customHeight="1">
      <c r="A290" s="310" t="s">
        <v>979</v>
      </c>
      <c r="B290" s="122" t="s">
        <v>980</v>
      </c>
      <c r="C290" s="141"/>
      <c r="D290" s="141"/>
      <c r="E290" s="141"/>
      <c r="F290" s="141"/>
      <c r="G290" s="141"/>
      <c r="H290" s="106"/>
      <c r="I290" s="105"/>
      <c r="J290" s="105"/>
      <c r="K290" s="106"/>
      <c r="L290" s="106"/>
      <c r="M290" s="106"/>
      <c r="N290" s="106"/>
      <c r="O290" s="106"/>
      <c r="P290" s="106"/>
      <c r="Q290" s="106"/>
      <c r="R290" s="106"/>
      <c r="S290" s="106"/>
      <c r="T290" s="106"/>
      <c r="U290" s="106"/>
      <c r="V290" s="106"/>
      <c r="W290" s="106"/>
      <c r="X290" s="106"/>
      <c r="Y290" s="106"/>
      <c r="Z290" s="106"/>
    </row>
    <row r="291" spans="1:26" ht="14.25" hidden="1" customHeight="1">
      <c r="A291" s="310" t="s">
        <v>981</v>
      </c>
      <c r="B291" s="122" t="s">
        <v>982</v>
      </c>
      <c r="C291" s="141"/>
      <c r="D291" s="141"/>
      <c r="E291" s="141"/>
      <c r="F291" s="141"/>
      <c r="G291" s="141"/>
      <c r="H291" s="106"/>
      <c r="I291" s="105"/>
      <c r="J291" s="105"/>
      <c r="K291" s="106"/>
      <c r="L291" s="106"/>
      <c r="M291" s="106"/>
      <c r="N291" s="106"/>
      <c r="O291" s="106"/>
      <c r="P291" s="106"/>
      <c r="Q291" s="106"/>
      <c r="R291" s="106"/>
      <c r="S291" s="106"/>
      <c r="T291" s="106"/>
      <c r="U291" s="106"/>
      <c r="V291" s="106"/>
      <c r="W291" s="106"/>
      <c r="X291" s="106"/>
      <c r="Y291" s="106"/>
      <c r="Z291" s="106"/>
    </row>
    <row r="292" spans="1:26" ht="19">
      <c r="A292" s="927" t="s">
        <v>99</v>
      </c>
      <c r="B292" s="1606" t="s">
        <v>100</v>
      </c>
      <c r="C292" s="1570"/>
      <c r="D292" s="1570"/>
      <c r="E292" s="1570"/>
      <c r="F292" s="1570"/>
      <c r="G292" s="1573"/>
      <c r="H292" s="829"/>
      <c r="I292" s="893">
        <f>SUM(D293:D295)</f>
        <v>2</v>
      </c>
      <c r="J292" s="893">
        <f>COUNT(D293:D295)*2</f>
        <v>2</v>
      </c>
      <c r="K292" s="960"/>
      <c r="L292" s="960"/>
      <c r="M292" s="963"/>
      <c r="N292" s="963"/>
      <c r="O292" s="963"/>
      <c r="P292" s="963"/>
      <c r="Q292" s="963"/>
      <c r="R292" s="963"/>
      <c r="S292" s="963"/>
      <c r="T292" s="963"/>
      <c r="U292" s="963"/>
      <c r="V292" s="963"/>
      <c r="W292" s="963"/>
      <c r="X292" s="963"/>
      <c r="Y292" s="963"/>
      <c r="Z292" s="963"/>
    </row>
    <row r="293" spans="1:26" ht="51">
      <c r="A293" s="693" t="s">
        <v>983</v>
      </c>
      <c r="B293" s="467" t="s">
        <v>984</v>
      </c>
      <c r="C293" s="735" t="s">
        <v>7064</v>
      </c>
      <c r="D293" s="696">
        <v>2</v>
      </c>
      <c r="E293" s="696" t="s">
        <v>877</v>
      </c>
      <c r="F293" s="1052"/>
      <c r="G293" s="1052"/>
      <c r="H293" s="893"/>
      <c r="I293" s="893"/>
      <c r="J293" s="893"/>
      <c r="K293" s="960"/>
      <c r="L293" s="960"/>
      <c r="M293" s="963"/>
      <c r="N293" s="963"/>
      <c r="O293" s="963"/>
      <c r="P293" s="963"/>
      <c r="Q293" s="963"/>
      <c r="R293" s="963"/>
      <c r="S293" s="963"/>
      <c r="T293" s="963"/>
      <c r="U293" s="963"/>
      <c r="V293" s="963"/>
      <c r="W293" s="963"/>
      <c r="X293" s="963"/>
      <c r="Y293" s="963"/>
      <c r="Z293" s="963"/>
    </row>
    <row r="294" spans="1:26" ht="14.25" hidden="1" customHeight="1">
      <c r="A294" s="310" t="s">
        <v>986</v>
      </c>
      <c r="B294" s="122" t="s">
        <v>987</v>
      </c>
      <c r="C294" s="141"/>
      <c r="D294" s="141"/>
      <c r="E294" s="141"/>
      <c r="F294" s="141"/>
      <c r="G294" s="141"/>
      <c r="H294" s="106"/>
      <c r="I294" s="105"/>
      <c r="J294" s="105"/>
      <c r="K294" s="106"/>
      <c r="L294" s="106"/>
      <c r="M294" s="106"/>
      <c r="N294" s="106"/>
      <c r="O294" s="106"/>
      <c r="P294" s="106"/>
      <c r="Q294" s="106"/>
      <c r="R294" s="106"/>
      <c r="S294" s="106"/>
      <c r="T294" s="106"/>
      <c r="U294" s="106"/>
      <c r="V294" s="106"/>
      <c r="W294" s="106"/>
      <c r="X294" s="106"/>
      <c r="Y294" s="106"/>
      <c r="Z294" s="106"/>
    </row>
    <row r="295" spans="1:26" ht="14.25" hidden="1" customHeight="1">
      <c r="A295" s="310" t="s">
        <v>2170</v>
      </c>
      <c r="B295" s="491" t="s">
        <v>989</v>
      </c>
      <c r="C295" s="141"/>
      <c r="D295" s="141"/>
      <c r="E295" s="141"/>
      <c r="F295" s="141"/>
      <c r="G295" s="141"/>
      <c r="H295" s="106"/>
      <c r="I295" s="105"/>
      <c r="J295" s="105"/>
      <c r="K295" s="106"/>
      <c r="L295" s="106"/>
      <c r="M295" s="106"/>
      <c r="N295" s="106"/>
      <c r="O295" s="106"/>
      <c r="P295" s="106"/>
      <c r="Q295" s="106"/>
      <c r="R295" s="106"/>
      <c r="S295" s="106"/>
      <c r="T295" s="106"/>
      <c r="U295" s="106"/>
      <c r="V295" s="106"/>
      <c r="W295" s="106"/>
      <c r="X295" s="106"/>
      <c r="Y295" s="106"/>
      <c r="Z295" s="106"/>
    </row>
    <row r="296" spans="1:26" ht="19">
      <c r="A296" s="927" t="s">
        <v>101</v>
      </c>
      <c r="B296" s="1606" t="s">
        <v>102</v>
      </c>
      <c r="C296" s="1570"/>
      <c r="D296" s="1570"/>
      <c r="E296" s="1570"/>
      <c r="F296" s="1570"/>
      <c r="G296" s="1573"/>
      <c r="H296" s="829"/>
      <c r="I296" s="893">
        <f>SUM(D297:D301)</f>
        <v>10</v>
      </c>
      <c r="J296" s="893">
        <f>COUNT(D297:D301)*2</f>
        <v>10</v>
      </c>
      <c r="K296" s="960"/>
      <c r="L296" s="960"/>
      <c r="M296" s="963"/>
      <c r="N296" s="963"/>
      <c r="O296" s="963"/>
      <c r="P296" s="963"/>
      <c r="Q296" s="963"/>
      <c r="R296" s="963"/>
      <c r="S296" s="963"/>
      <c r="T296" s="963"/>
      <c r="U296" s="963"/>
      <c r="V296" s="963"/>
      <c r="W296" s="963"/>
      <c r="X296" s="963"/>
      <c r="Y296" s="963"/>
      <c r="Z296" s="963"/>
    </row>
    <row r="297" spans="1:26" ht="34">
      <c r="A297" s="927" t="s">
        <v>991</v>
      </c>
      <c r="B297" s="161" t="s">
        <v>992</v>
      </c>
      <c r="C297" s="735" t="s">
        <v>4314</v>
      </c>
      <c r="D297" s="696">
        <v>2</v>
      </c>
      <c r="E297" s="736" t="s">
        <v>877</v>
      </c>
      <c r="F297" s="1056" t="s">
        <v>4315</v>
      </c>
      <c r="G297" s="1052"/>
      <c r="H297" s="893"/>
      <c r="I297" s="893"/>
      <c r="J297" s="893"/>
      <c r="K297" s="960"/>
      <c r="L297" s="960"/>
      <c r="M297" s="963"/>
      <c r="N297" s="963"/>
      <c r="O297" s="963"/>
      <c r="P297" s="963"/>
      <c r="Q297" s="963"/>
      <c r="R297" s="963"/>
      <c r="S297" s="963"/>
      <c r="T297" s="963"/>
      <c r="U297" s="963"/>
      <c r="V297" s="963"/>
      <c r="W297" s="963"/>
      <c r="X297" s="963"/>
      <c r="Y297" s="963"/>
      <c r="Z297" s="963"/>
    </row>
    <row r="298" spans="1:26" ht="34">
      <c r="A298" s="693"/>
      <c r="B298" s="467"/>
      <c r="C298" s="467" t="s">
        <v>3369</v>
      </c>
      <c r="D298" s="696">
        <v>2</v>
      </c>
      <c r="E298" s="696" t="s">
        <v>549</v>
      </c>
      <c r="F298" s="471"/>
      <c r="G298" s="1052"/>
      <c r="H298" s="893"/>
      <c r="I298" s="893"/>
      <c r="J298" s="893"/>
      <c r="K298" s="960"/>
      <c r="L298" s="960"/>
      <c r="M298" s="963"/>
      <c r="N298" s="963"/>
      <c r="O298" s="963"/>
      <c r="P298" s="963"/>
      <c r="Q298" s="963"/>
      <c r="R298" s="963"/>
      <c r="S298" s="963"/>
      <c r="T298" s="963"/>
      <c r="U298" s="963"/>
      <c r="V298" s="963"/>
      <c r="W298" s="963"/>
      <c r="X298" s="963"/>
      <c r="Y298" s="963"/>
      <c r="Z298" s="963"/>
    </row>
    <row r="299" spans="1:26" ht="34">
      <c r="A299" s="693" t="s">
        <v>994</v>
      </c>
      <c r="B299" s="467" t="s">
        <v>995</v>
      </c>
      <c r="C299" s="471" t="s">
        <v>996</v>
      </c>
      <c r="D299" s="696">
        <v>2</v>
      </c>
      <c r="E299" s="696" t="s">
        <v>611</v>
      </c>
      <c r="F299" s="471" t="s">
        <v>997</v>
      </c>
      <c r="G299" s="1052"/>
      <c r="H299" s="893"/>
      <c r="I299" s="893"/>
      <c r="J299" s="893"/>
      <c r="K299" s="960"/>
      <c r="L299" s="960"/>
      <c r="M299" s="963"/>
      <c r="N299" s="963"/>
      <c r="O299" s="963"/>
      <c r="P299" s="963"/>
      <c r="Q299" s="963"/>
      <c r="R299" s="963"/>
      <c r="S299" s="963"/>
      <c r="T299" s="963"/>
      <c r="U299" s="963"/>
      <c r="V299" s="963"/>
      <c r="W299" s="963"/>
      <c r="X299" s="963"/>
      <c r="Y299" s="963"/>
      <c r="Z299" s="963"/>
    </row>
    <row r="300" spans="1:26" ht="16">
      <c r="A300" s="693"/>
      <c r="B300" s="467"/>
      <c r="C300" s="471" t="s">
        <v>998</v>
      </c>
      <c r="D300" s="696">
        <v>2</v>
      </c>
      <c r="E300" s="696" t="s">
        <v>549</v>
      </c>
      <c r="F300" s="1052"/>
      <c r="G300" s="1052"/>
      <c r="H300" s="893"/>
      <c r="I300" s="893"/>
      <c r="J300" s="893"/>
      <c r="K300" s="960"/>
      <c r="L300" s="960"/>
      <c r="M300" s="963"/>
      <c r="N300" s="963"/>
      <c r="O300" s="963"/>
      <c r="P300" s="963"/>
      <c r="Q300" s="963"/>
      <c r="R300" s="963"/>
      <c r="S300" s="963"/>
      <c r="T300" s="963"/>
      <c r="U300" s="963"/>
      <c r="V300" s="963"/>
      <c r="W300" s="963"/>
      <c r="X300" s="963"/>
      <c r="Y300" s="963"/>
      <c r="Z300" s="963"/>
    </row>
    <row r="301" spans="1:26" ht="51">
      <c r="A301" s="693" t="s">
        <v>999</v>
      </c>
      <c r="B301" s="467" t="s">
        <v>1000</v>
      </c>
      <c r="C301" s="475" t="s">
        <v>7065</v>
      </c>
      <c r="D301" s="696">
        <v>2</v>
      </c>
      <c r="E301" s="696" t="s">
        <v>469</v>
      </c>
      <c r="F301" s="471"/>
      <c r="G301" s="1052"/>
      <c r="H301" s="893"/>
      <c r="I301" s="893"/>
      <c r="J301" s="893"/>
      <c r="K301" s="960"/>
      <c r="L301" s="960"/>
      <c r="M301" s="963"/>
      <c r="N301" s="963"/>
      <c r="O301" s="963"/>
      <c r="P301" s="963"/>
      <c r="Q301" s="963"/>
      <c r="R301" s="963"/>
      <c r="S301" s="963"/>
      <c r="T301" s="963"/>
      <c r="U301" s="963"/>
      <c r="V301" s="963"/>
      <c r="W301" s="963"/>
      <c r="X301" s="963"/>
      <c r="Y301" s="963"/>
      <c r="Z301" s="963"/>
    </row>
    <row r="302" spans="1:26" ht="19">
      <c r="A302" s="693" t="s">
        <v>7066</v>
      </c>
      <c r="B302" s="1606" t="s">
        <v>104</v>
      </c>
      <c r="C302" s="1570"/>
      <c r="D302" s="1570"/>
      <c r="E302" s="1570"/>
      <c r="F302" s="1570"/>
      <c r="G302" s="1573"/>
      <c r="H302" s="829"/>
      <c r="I302" s="893">
        <f>SUM(D303:D304)</f>
        <v>2</v>
      </c>
      <c r="J302" s="893">
        <f>COUNT(D303:D304)*2</f>
        <v>2</v>
      </c>
      <c r="K302" s="960"/>
      <c r="L302" s="960"/>
      <c r="M302" s="963"/>
      <c r="N302" s="963"/>
      <c r="O302" s="963"/>
      <c r="P302" s="963"/>
      <c r="Q302" s="963"/>
      <c r="R302" s="963"/>
      <c r="S302" s="963"/>
      <c r="T302" s="963"/>
      <c r="U302" s="963"/>
      <c r="V302" s="963"/>
      <c r="W302" s="963"/>
      <c r="X302" s="963"/>
      <c r="Y302" s="963"/>
      <c r="Z302" s="963"/>
    </row>
    <row r="303" spans="1:26" ht="48">
      <c r="A303" s="693" t="s">
        <v>1002</v>
      </c>
      <c r="B303" s="471" t="s">
        <v>1003</v>
      </c>
      <c r="C303" s="475" t="s">
        <v>1004</v>
      </c>
      <c r="D303" s="696">
        <v>2</v>
      </c>
      <c r="E303" s="696" t="s">
        <v>599</v>
      </c>
      <c r="F303" s="471" t="s">
        <v>1005</v>
      </c>
      <c r="G303" s="1052"/>
      <c r="H303" s="893"/>
      <c r="I303" s="893"/>
      <c r="J303" s="893"/>
      <c r="K303" s="960"/>
      <c r="L303" s="960"/>
      <c r="M303" s="963"/>
      <c r="N303" s="963"/>
      <c r="O303" s="963"/>
      <c r="P303" s="963"/>
      <c r="Q303" s="963"/>
      <c r="R303" s="963"/>
      <c r="S303" s="963"/>
      <c r="T303" s="963"/>
      <c r="U303" s="963"/>
      <c r="V303" s="963"/>
      <c r="W303" s="963"/>
      <c r="X303" s="963"/>
      <c r="Y303" s="963"/>
      <c r="Z303" s="963"/>
    </row>
    <row r="304" spans="1:26" ht="14.25" hidden="1" customHeight="1">
      <c r="A304" s="310" t="s">
        <v>1006</v>
      </c>
      <c r="B304" s="207" t="s">
        <v>1007</v>
      </c>
      <c r="C304" s="141"/>
      <c r="D304" s="141"/>
      <c r="E304" s="141"/>
      <c r="F304" s="141"/>
      <c r="G304" s="141"/>
      <c r="H304" s="106"/>
      <c r="I304" s="105"/>
      <c r="J304" s="105"/>
      <c r="K304" s="106"/>
      <c r="L304" s="106"/>
      <c r="M304" s="106"/>
      <c r="N304" s="106"/>
      <c r="O304" s="106"/>
      <c r="P304" s="106"/>
      <c r="Q304" s="106"/>
      <c r="R304" s="106"/>
      <c r="S304" s="106"/>
      <c r="T304" s="106"/>
      <c r="U304" s="106"/>
      <c r="V304" s="106"/>
      <c r="W304" s="106"/>
      <c r="X304" s="106"/>
      <c r="Y304" s="106"/>
      <c r="Z304" s="106"/>
    </row>
    <row r="305" spans="1:26" ht="21">
      <c r="A305" s="1253" t="s">
        <v>6943</v>
      </c>
      <c r="B305" s="1773" t="s">
        <v>1008</v>
      </c>
      <c r="C305" s="1570"/>
      <c r="D305" s="1570"/>
      <c r="E305" s="1570"/>
      <c r="F305" s="1570"/>
      <c r="G305" s="1573"/>
      <c r="H305" s="1038"/>
      <c r="I305" s="893">
        <f>I306+I312+I316+I323+I342+I359+I367+I371+I330+I333+I336+I351+I355+I417+I421+I426+I431+I438+I450+I457+I468+I475+I481</f>
        <v>124</v>
      </c>
      <c r="J305" s="893">
        <f>J306+J312+J316+J323+J342+J359+J367+J371+J330+J333+J336+J351+J355+J417+J421+J426+J431</f>
        <v>124</v>
      </c>
      <c r="K305" s="960"/>
      <c r="L305" s="960"/>
      <c r="M305" s="963"/>
      <c r="N305" s="963"/>
      <c r="O305" s="963"/>
      <c r="P305" s="963"/>
      <c r="Q305" s="963"/>
      <c r="R305" s="963"/>
      <c r="S305" s="963"/>
      <c r="T305" s="963"/>
      <c r="U305" s="963"/>
      <c r="V305" s="963"/>
      <c r="W305" s="963"/>
      <c r="X305" s="963"/>
      <c r="Y305" s="963"/>
      <c r="Z305" s="963"/>
    </row>
    <row r="306" spans="1:26" ht="19">
      <c r="A306" s="927" t="s">
        <v>106</v>
      </c>
      <c r="B306" s="1606" t="s">
        <v>107</v>
      </c>
      <c r="C306" s="1570"/>
      <c r="D306" s="1570"/>
      <c r="E306" s="1570"/>
      <c r="F306" s="1570"/>
      <c r="G306" s="1573"/>
      <c r="H306" s="829"/>
      <c r="I306" s="893">
        <f>SUM(D307:D311)</f>
        <v>4</v>
      </c>
      <c r="J306" s="893">
        <f>COUNT(D307:D311)*2</f>
        <v>4</v>
      </c>
      <c r="K306" s="960"/>
      <c r="L306" s="960"/>
      <c r="M306" s="963"/>
      <c r="N306" s="963"/>
      <c r="O306" s="963"/>
      <c r="P306" s="963"/>
      <c r="Q306" s="963"/>
      <c r="R306" s="963"/>
      <c r="S306" s="963"/>
      <c r="T306" s="963"/>
      <c r="U306" s="963"/>
      <c r="V306" s="963"/>
      <c r="W306" s="963"/>
      <c r="X306" s="963"/>
      <c r="Y306" s="963"/>
      <c r="Z306" s="963"/>
    </row>
    <row r="307" spans="1:26" ht="34">
      <c r="A307" s="693" t="s">
        <v>1009</v>
      </c>
      <c r="B307" s="467" t="s">
        <v>1010</v>
      </c>
      <c r="C307" s="471" t="s">
        <v>7067</v>
      </c>
      <c r="D307" s="696">
        <v>2</v>
      </c>
      <c r="E307" s="696" t="s">
        <v>877</v>
      </c>
      <c r="F307" s="963"/>
      <c r="G307" s="1052"/>
      <c r="H307" s="893"/>
      <c r="I307" s="893"/>
      <c r="J307" s="893"/>
      <c r="K307" s="960"/>
      <c r="L307" s="960"/>
      <c r="M307" s="963"/>
      <c r="N307" s="963"/>
      <c r="O307" s="963"/>
      <c r="P307" s="963"/>
      <c r="Q307" s="963"/>
      <c r="R307" s="963"/>
      <c r="S307" s="963"/>
      <c r="T307" s="963"/>
      <c r="U307" s="963"/>
      <c r="V307" s="963"/>
      <c r="W307" s="963"/>
      <c r="X307" s="963"/>
      <c r="Y307" s="963"/>
      <c r="Z307" s="963"/>
    </row>
    <row r="308" spans="1:26" ht="32">
      <c r="A308" s="693"/>
      <c r="B308" s="467"/>
      <c r="C308" s="471" t="s">
        <v>7068</v>
      </c>
      <c r="D308" s="696">
        <v>2</v>
      </c>
      <c r="E308" s="696" t="s">
        <v>877</v>
      </c>
      <c r="F308" s="471" t="s">
        <v>2177</v>
      </c>
      <c r="G308" s="1052"/>
      <c r="H308" s="893"/>
      <c r="I308" s="893"/>
      <c r="J308" s="893"/>
      <c r="K308" s="960"/>
      <c r="L308" s="960"/>
      <c r="M308" s="963"/>
      <c r="N308" s="963"/>
      <c r="O308" s="963"/>
      <c r="P308" s="963"/>
      <c r="Q308" s="963"/>
      <c r="R308" s="963"/>
      <c r="S308" s="963"/>
      <c r="T308" s="963"/>
      <c r="U308" s="963"/>
      <c r="V308" s="963"/>
      <c r="W308" s="963"/>
      <c r="X308" s="963"/>
      <c r="Y308" s="963"/>
      <c r="Z308" s="963"/>
    </row>
    <row r="309" spans="1:26" ht="14.25" hidden="1" customHeight="1">
      <c r="A309" s="310" t="s">
        <v>7069</v>
      </c>
      <c r="B309" s="122" t="s">
        <v>1015</v>
      </c>
      <c r="C309" s="122"/>
      <c r="D309" s="141"/>
      <c r="E309" s="141"/>
      <c r="F309" s="141"/>
      <c r="G309" s="141"/>
      <c r="H309" s="106"/>
      <c r="I309" s="105"/>
      <c r="J309" s="105"/>
      <c r="K309" s="106"/>
      <c r="L309" s="106"/>
      <c r="M309" s="106"/>
      <c r="N309" s="106"/>
      <c r="O309" s="106"/>
      <c r="P309" s="106"/>
      <c r="Q309" s="106"/>
      <c r="R309" s="106"/>
      <c r="S309" s="106"/>
      <c r="T309" s="106"/>
      <c r="U309" s="106"/>
      <c r="V309" s="106"/>
      <c r="W309" s="106"/>
      <c r="X309" s="106"/>
      <c r="Y309" s="106"/>
      <c r="Z309" s="106"/>
    </row>
    <row r="310" spans="1:26" ht="14.25" hidden="1" customHeight="1">
      <c r="A310" s="310" t="s">
        <v>2192</v>
      </c>
      <c r="B310" s="122" t="s">
        <v>1017</v>
      </c>
      <c r="C310" s="141"/>
      <c r="D310" s="141"/>
      <c r="E310" s="141"/>
      <c r="F310" s="141"/>
      <c r="G310" s="141"/>
      <c r="H310" s="106"/>
      <c r="I310" s="105"/>
      <c r="J310" s="105"/>
      <c r="K310" s="106"/>
      <c r="L310" s="106"/>
      <c r="M310" s="106"/>
      <c r="N310" s="106"/>
      <c r="O310" s="106"/>
      <c r="P310" s="106"/>
      <c r="Q310" s="106"/>
      <c r="R310" s="106"/>
      <c r="S310" s="106"/>
      <c r="T310" s="106"/>
      <c r="U310" s="106"/>
      <c r="V310" s="106"/>
      <c r="W310" s="106"/>
      <c r="X310" s="106"/>
      <c r="Y310" s="106"/>
      <c r="Z310" s="106"/>
    </row>
    <row r="311" spans="1:26" ht="14.25" hidden="1" customHeight="1">
      <c r="A311" s="310" t="s">
        <v>2195</v>
      </c>
      <c r="B311" s="122" t="s">
        <v>1029</v>
      </c>
      <c r="C311" s="141"/>
      <c r="D311" s="141"/>
      <c r="E311" s="141"/>
      <c r="F311" s="141"/>
      <c r="G311" s="141"/>
      <c r="H311" s="106"/>
      <c r="I311" s="105"/>
      <c r="J311" s="105"/>
      <c r="K311" s="106"/>
      <c r="L311" s="106"/>
      <c r="M311" s="106"/>
      <c r="N311" s="106"/>
      <c r="O311" s="106"/>
      <c r="P311" s="106"/>
      <c r="Q311" s="106"/>
      <c r="R311" s="106"/>
      <c r="S311" s="106"/>
      <c r="T311" s="106"/>
      <c r="U311" s="106"/>
      <c r="V311" s="106"/>
      <c r="W311" s="106"/>
      <c r="X311" s="106"/>
      <c r="Y311" s="106"/>
      <c r="Z311" s="106"/>
    </row>
    <row r="312" spans="1:26" ht="19">
      <c r="A312" s="693" t="s">
        <v>242</v>
      </c>
      <c r="B312" s="1606" t="s">
        <v>109</v>
      </c>
      <c r="C312" s="1570"/>
      <c r="D312" s="1570"/>
      <c r="E312" s="1570"/>
      <c r="F312" s="1570"/>
      <c r="G312" s="1573"/>
      <c r="H312" s="829"/>
      <c r="I312" s="893">
        <f>SUM(D313:D314)</f>
        <v>2</v>
      </c>
      <c r="J312" s="893">
        <f>COUNT(D313:D314)*2</f>
        <v>2</v>
      </c>
      <c r="K312" s="960"/>
      <c r="L312" s="960"/>
      <c r="M312" s="963"/>
      <c r="N312" s="963"/>
      <c r="O312" s="963"/>
      <c r="P312" s="963"/>
      <c r="Q312" s="963"/>
      <c r="R312" s="963"/>
      <c r="S312" s="963"/>
      <c r="T312" s="963"/>
      <c r="U312" s="963"/>
      <c r="V312" s="963"/>
      <c r="W312" s="963"/>
      <c r="X312" s="963"/>
      <c r="Y312" s="963"/>
      <c r="Z312" s="963"/>
    </row>
    <row r="313" spans="1:26" ht="34">
      <c r="A313" s="693" t="s">
        <v>2196</v>
      </c>
      <c r="B313" s="467" t="s">
        <v>1032</v>
      </c>
      <c r="C313" s="475" t="s">
        <v>7070</v>
      </c>
      <c r="D313" s="696">
        <v>2</v>
      </c>
      <c r="E313" s="180" t="s">
        <v>611</v>
      </c>
      <c r="F313" s="1041" t="s">
        <v>7071</v>
      </c>
      <c r="G313" s="1052"/>
      <c r="H313" s="893"/>
      <c r="I313" s="893"/>
      <c r="J313" s="893"/>
      <c r="K313" s="960"/>
      <c r="L313" s="960"/>
      <c r="M313" s="963"/>
      <c r="N313" s="963"/>
      <c r="O313" s="963"/>
      <c r="P313" s="963"/>
      <c r="Q313" s="963"/>
      <c r="R313" s="963"/>
      <c r="S313" s="963"/>
      <c r="T313" s="963"/>
      <c r="U313" s="963"/>
      <c r="V313" s="963"/>
      <c r="W313" s="963"/>
      <c r="X313" s="963"/>
      <c r="Y313" s="963"/>
      <c r="Z313" s="963"/>
    </row>
    <row r="314" spans="1:26" ht="14.25" hidden="1" customHeight="1">
      <c r="A314" s="310" t="s">
        <v>2198</v>
      </c>
      <c r="B314" s="122" t="s">
        <v>1038</v>
      </c>
      <c r="C314" s="141"/>
      <c r="D314" s="141"/>
      <c r="E314" s="141"/>
      <c r="F314" s="141"/>
      <c r="G314" s="141"/>
      <c r="H314" s="106"/>
      <c r="I314" s="105"/>
      <c r="J314" s="105"/>
      <c r="K314" s="106"/>
      <c r="L314" s="106"/>
      <c r="M314" s="106"/>
      <c r="N314" s="106"/>
      <c r="O314" s="106"/>
      <c r="P314" s="106"/>
      <c r="Q314" s="106"/>
      <c r="R314" s="106"/>
      <c r="S314" s="106"/>
      <c r="T314" s="106"/>
      <c r="U314" s="106"/>
      <c r="V314" s="106"/>
      <c r="W314" s="106"/>
      <c r="X314" s="106"/>
      <c r="Y314" s="106"/>
      <c r="Z314" s="106"/>
    </row>
    <row r="315" spans="1:26" ht="14.25" hidden="1" customHeight="1">
      <c r="A315" s="1255" t="s">
        <v>1044</v>
      </c>
      <c r="B315" s="1256" t="s">
        <v>1045</v>
      </c>
      <c r="C315" s="988"/>
      <c r="D315" s="988"/>
      <c r="E315" s="988"/>
      <c r="F315" s="988"/>
      <c r="G315" s="609"/>
      <c r="H315" s="106"/>
      <c r="I315" s="105"/>
      <c r="J315" s="105"/>
      <c r="K315" s="106"/>
      <c r="L315" s="106"/>
      <c r="M315" s="106"/>
      <c r="N315" s="106"/>
      <c r="O315" s="106"/>
      <c r="P315" s="106"/>
      <c r="Q315" s="106"/>
      <c r="R315" s="106"/>
      <c r="S315" s="106"/>
      <c r="T315" s="106"/>
      <c r="U315" s="106"/>
      <c r="V315" s="106"/>
      <c r="W315" s="106"/>
      <c r="X315" s="106"/>
      <c r="Y315" s="106"/>
      <c r="Z315" s="106"/>
    </row>
    <row r="316" spans="1:26" ht="19">
      <c r="A316" s="927" t="s">
        <v>110</v>
      </c>
      <c r="B316" s="1606" t="s">
        <v>111</v>
      </c>
      <c r="C316" s="1570"/>
      <c r="D316" s="1570"/>
      <c r="E316" s="1570"/>
      <c r="F316" s="1570"/>
      <c r="G316" s="1573"/>
      <c r="H316" s="829"/>
      <c r="I316" s="893">
        <f>SUM(D317:D322)</f>
        <v>8</v>
      </c>
      <c r="J316" s="893">
        <f>COUNT(D317:D322)*2</f>
        <v>8</v>
      </c>
      <c r="K316" s="960"/>
      <c r="L316" s="960"/>
      <c r="M316" s="963"/>
      <c r="N316" s="963"/>
      <c r="O316" s="963"/>
      <c r="P316" s="963"/>
      <c r="Q316" s="963"/>
      <c r="R316" s="963"/>
      <c r="S316" s="963"/>
      <c r="T316" s="963"/>
      <c r="U316" s="963"/>
      <c r="V316" s="963"/>
      <c r="W316" s="963"/>
      <c r="X316" s="963"/>
      <c r="Y316" s="963"/>
      <c r="Z316" s="963"/>
    </row>
    <row r="317" spans="1:26" ht="51">
      <c r="A317" s="693" t="s">
        <v>1054</v>
      </c>
      <c r="B317" s="467" t="s">
        <v>1055</v>
      </c>
      <c r="C317" s="467" t="s">
        <v>2202</v>
      </c>
      <c r="D317" s="696">
        <v>2</v>
      </c>
      <c r="E317" s="696" t="s">
        <v>599</v>
      </c>
      <c r="F317" s="1052"/>
      <c r="G317" s="1052"/>
      <c r="H317" s="893"/>
      <c r="I317" s="893"/>
      <c r="J317" s="893"/>
      <c r="K317" s="960"/>
      <c r="L317" s="960"/>
      <c r="M317" s="963"/>
      <c r="N317" s="963"/>
      <c r="O317" s="963"/>
      <c r="P317" s="963"/>
      <c r="Q317" s="963"/>
      <c r="R317" s="963"/>
      <c r="S317" s="963"/>
      <c r="T317" s="963"/>
      <c r="U317" s="963"/>
      <c r="V317" s="963"/>
      <c r="W317" s="963"/>
      <c r="X317" s="963"/>
      <c r="Y317" s="963"/>
      <c r="Z317" s="963"/>
    </row>
    <row r="318" spans="1:26" ht="51">
      <c r="A318" s="1053" t="s">
        <v>6943</v>
      </c>
      <c r="B318" s="467"/>
      <c r="C318" s="467" t="s">
        <v>1058</v>
      </c>
      <c r="D318" s="696">
        <v>2</v>
      </c>
      <c r="E318" s="180" t="s">
        <v>599</v>
      </c>
      <c r="F318" s="1052"/>
      <c r="G318" s="1052"/>
      <c r="H318" s="893"/>
      <c r="I318" s="893"/>
      <c r="J318" s="893"/>
      <c r="K318" s="960"/>
      <c r="L318" s="960"/>
      <c r="M318" s="963"/>
      <c r="N318" s="963"/>
      <c r="O318" s="963"/>
      <c r="P318" s="963"/>
      <c r="Q318" s="963"/>
      <c r="R318" s="963"/>
      <c r="S318" s="963"/>
      <c r="T318" s="963"/>
      <c r="U318" s="963"/>
      <c r="V318" s="963"/>
      <c r="W318" s="963"/>
      <c r="X318" s="963"/>
      <c r="Y318" s="963"/>
      <c r="Z318" s="963"/>
    </row>
    <row r="319" spans="1:26" ht="51">
      <c r="A319" s="693" t="s">
        <v>1059</v>
      </c>
      <c r="B319" s="471" t="s">
        <v>1060</v>
      </c>
      <c r="C319" s="467" t="s">
        <v>7072</v>
      </c>
      <c r="D319" s="696">
        <v>2</v>
      </c>
      <c r="E319" s="180" t="s">
        <v>599</v>
      </c>
      <c r="F319" s="1052"/>
      <c r="G319" s="1052"/>
      <c r="H319" s="893"/>
      <c r="I319" s="893"/>
      <c r="J319" s="893"/>
      <c r="K319" s="960"/>
      <c r="L319" s="960"/>
      <c r="M319" s="963"/>
      <c r="N319" s="963"/>
      <c r="O319" s="963"/>
      <c r="P319" s="963"/>
      <c r="Q319" s="963"/>
      <c r="R319" s="963"/>
      <c r="S319" s="963"/>
      <c r="T319" s="963"/>
      <c r="U319" s="963"/>
      <c r="V319" s="963"/>
      <c r="W319" s="963"/>
      <c r="X319" s="963"/>
      <c r="Y319" s="963"/>
      <c r="Z319" s="963"/>
    </row>
    <row r="320" spans="1:26" ht="34">
      <c r="A320" s="1053" t="s">
        <v>6943</v>
      </c>
      <c r="B320" s="467"/>
      <c r="C320" s="467" t="s">
        <v>7073</v>
      </c>
      <c r="D320" s="696">
        <v>2</v>
      </c>
      <c r="E320" s="180" t="s">
        <v>599</v>
      </c>
      <c r="F320" s="1052"/>
      <c r="G320" s="1052"/>
      <c r="H320" s="893"/>
      <c r="I320" s="893"/>
      <c r="J320" s="893"/>
      <c r="K320" s="960"/>
      <c r="L320" s="960"/>
      <c r="M320" s="963"/>
      <c r="N320" s="963"/>
      <c r="O320" s="963"/>
      <c r="P320" s="963"/>
      <c r="Q320" s="963"/>
      <c r="R320" s="963"/>
      <c r="S320" s="963"/>
      <c r="T320" s="963"/>
      <c r="U320" s="963"/>
      <c r="V320" s="963"/>
      <c r="W320" s="963"/>
      <c r="X320" s="963"/>
      <c r="Y320" s="963"/>
      <c r="Z320" s="963"/>
    </row>
    <row r="321" spans="1:26" ht="14.25" hidden="1" customHeight="1">
      <c r="A321" s="310" t="s">
        <v>2209</v>
      </c>
      <c r="B321" s="122" t="s">
        <v>1071</v>
      </c>
      <c r="C321" s="141"/>
      <c r="D321" s="141"/>
      <c r="E321" s="141"/>
      <c r="F321" s="141"/>
      <c r="G321" s="141"/>
      <c r="H321" s="106"/>
      <c r="I321" s="105"/>
      <c r="J321" s="105"/>
      <c r="K321" s="106"/>
      <c r="L321" s="106"/>
      <c r="M321" s="106"/>
      <c r="N321" s="106"/>
      <c r="O321" s="106"/>
      <c r="P321" s="106"/>
      <c r="Q321" s="106"/>
      <c r="R321" s="106"/>
      <c r="S321" s="106"/>
      <c r="T321" s="106"/>
      <c r="U321" s="106"/>
      <c r="V321" s="106"/>
      <c r="W321" s="106"/>
      <c r="X321" s="106"/>
      <c r="Y321" s="106"/>
      <c r="Z321" s="106"/>
    </row>
    <row r="322" spans="1:26" ht="14.25" hidden="1" customHeight="1">
      <c r="A322" s="310" t="s">
        <v>1073</v>
      </c>
      <c r="B322" s="122" t="s">
        <v>1074</v>
      </c>
      <c r="C322" s="141"/>
      <c r="D322" s="141"/>
      <c r="E322" s="141"/>
      <c r="F322" s="141"/>
      <c r="G322" s="141"/>
      <c r="H322" s="106"/>
      <c r="I322" s="105"/>
      <c r="J322" s="105"/>
      <c r="K322" s="106"/>
      <c r="L322" s="106"/>
      <c r="M322" s="106"/>
      <c r="N322" s="106"/>
      <c r="O322" s="106"/>
      <c r="P322" s="106"/>
      <c r="Q322" s="106"/>
      <c r="R322" s="106"/>
      <c r="S322" s="106"/>
      <c r="T322" s="106"/>
      <c r="U322" s="106"/>
      <c r="V322" s="106"/>
      <c r="W322" s="106"/>
      <c r="X322" s="106"/>
      <c r="Y322" s="106"/>
      <c r="Z322" s="106"/>
    </row>
    <row r="323" spans="1:26" ht="19">
      <c r="A323" s="927" t="s">
        <v>112</v>
      </c>
      <c r="B323" s="1606" t="s">
        <v>113</v>
      </c>
      <c r="C323" s="1570"/>
      <c r="D323" s="1570"/>
      <c r="E323" s="1570"/>
      <c r="F323" s="1570"/>
      <c r="G323" s="1573"/>
      <c r="H323" s="829"/>
      <c r="I323" s="893">
        <f>SUM(D324:D329)</f>
        <v>4</v>
      </c>
      <c r="J323" s="893">
        <f>COUNT(D324:D329)*2</f>
        <v>4</v>
      </c>
      <c r="K323" s="960"/>
      <c r="L323" s="960"/>
      <c r="M323" s="963"/>
      <c r="N323" s="963"/>
      <c r="O323" s="963"/>
      <c r="P323" s="963"/>
      <c r="Q323" s="963"/>
      <c r="R323" s="963"/>
      <c r="S323" s="963"/>
      <c r="T323" s="963"/>
      <c r="U323" s="963"/>
      <c r="V323" s="963"/>
      <c r="W323" s="963"/>
      <c r="X323" s="963"/>
      <c r="Y323" s="963"/>
      <c r="Z323" s="963"/>
    </row>
    <row r="324" spans="1:26" ht="14.25" hidden="1" customHeight="1">
      <c r="A324" s="310" t="s">
        <v>2213</v>
      </c>
      <c r="B324" s="122" t="s">
        <v>1076</v>
      </c>
      <c r="C324" s="150"/>
      <c r="D324" s="141"/>
      <c r="E324" s="141"/>
      <c r="F324" s="150"/>
      <c r="G324" s="141"/>
      <c r="H324" s="106"/>
      <c r="I324" s="105"/>
      <c r="J324" s="105"/>
      <c r="K324" s="106"/>
      <c r="L324" s="106"/>
      <c r="M324" s="106"/>
      <c r="N324" s="106"/>
      <c r="O324" s="106"/>
      <c r="P324" s="106"/>
      <c r="Q324" s="106"/>
      <c r="R324" s="106"/>
      <c r="S324" s="106"/>
      <c r="T324" s="106"/>
      <c r="U324" s="106"/>
      <c r="V324" s="106"/>
      <c r="W324" s="106"/>
      <c r="X324" s="106"/>
      <c r="Y324" s="106"/>
      <c r="Z324" s="106"/>
    </row>
    <row r="325" spans="1:26" ht="14.25" hidden="1" customHeight="1">
      <c r="A325" s="310" t="s">
        <v>1079</v>
      </c>
      <c r="B325" s="150" t="s">
        <v>1080</v>
      </c>
      <c r="C325" s="122"/>
      <c r="D325" s="141"/>
      <c r="E325" s="141"/>
      <c r="F325" s="141"/>
      <c r="G325" s="141"/>
      <c r="H325" s="106"/>
      <c r="I325" s="105"/>
      <c r="J325" s="105"/>
      <c r="K325" s="106"/>
      <c r="L325" s="106"/>
      <c r="M325" s="106"/>
      <c r="N325" s="106"/>
      <c r="O325" s="106"/>
      <c r="P325" s="106"/>
      <c r="Q325" s="106"/>
      <c r="R325" s="106"/>
      <c r="S325" s="106"/>
      <c r="T325" s="106"/>
      <c r="U325" s="106"/>
      <c r="V325" s="106"/>
      <c r="W325" s="106"/>
      <c r="X325" s="106"/>
      <c r="Y325" s="106"/>
      <c r="Z325" s="106"/>
    </row>
    <row r="326" spans="1:26" ht="34">
      <c r="A326" s="693" t="s">
        <v>2215</v>
      </c>
      <c r="B326" s="467" t="s">
        <v>1086</v>
      </c>
      <c r="C326" s="471" t="s">
        <v>7074</v>
      </c>
      <c r="D326" s="696">
        <v>2</v>
      </c>
      <c r="E326" s="696" t="s">
        <v>611</v>
      </c>
      <c r="F326" s="1052"/>
      <c r="G326" s="1052"/>
      <c r="H326" s="893"/>
      <c r="I326" s="893"/>
      <c r="J326" s="893"/>
      <c r="K326" s="960"/>
      <c r="L326" s="960"/>
      <c r="M326" s="963"/>
      <c r="N326" s="963"/>
      <c r="O326" s="963"/>
      <c r="P326" s="963"/>
      <c r="Q326" s="963"/>
      <c r="R326" s="963"/>
      <c r="S326" s="963"/>
      <c r="T326" s="963"/>
      <c r="U326" s="963"/>
      <c r="V326" s="963"/>
      <c r="W326" s="963"/>
      <c r="X326" s="963"/>
      <c r="Y326" s="963"/>
      <c r="Z326" s="963"/>
    </row>
    <row r="327" spans="1:26" ht="16">
      <c r="A327" s="693"/>
      <c r="B327" s="467"/>
      <c r="C327" s="471" t="s">
        <v>6105</v>
      </c>
      <c r="D327" s="696">
        <v>2</v>
      </c>
      <c r="E327" s="696" t="s">
        <v>877</v>
      </c>
      <c r="F327" s="1052"/>
      <c r="G327" s="1052"/>
      <c r="H327" s="893"/>
      <c r="I327" s="893"/>
      <c r="J327" s="893"/>
      <c r="K327" s="960"/>
      <c r="L327" s="960"/>
      <c r="M327" s="963"/>
      <c r="N327" s="963"/>
      <c r="O327" s="963"/>
      <c r="P327" s="963"/>
      <c r="Q327" s="963"/>
      <c r="R327" s="963"/>
      <c r="S327" s="963"/>
      <c r="T327" s="963"/>
      <c r="U327" s="963"/>
      <c r="V327" s="963"/>
      <c r="W327" s="963"/>
      <c r="X327" s="963"/>
      <c r="Y327" s="963"/>
      <c r="Z327" s="963"/>
    </row>
    <row r="328" spans="1:26" ht="14.25" hidden="1" customHeight="1">
      <c r="A328" s="310" t="s">
        <v>2216</v>
      </c>
      <c r="B328" s="122" t="s">
        <v>1091</v>
      </c>
      <c r="C328" s="141"/>
      <c r="D328" s="141"/>
      <c r="E328" s="141"/>
      <c r="F328" s="141"/>
      <c r="G328" s="141"/>
      <c r="H328" s="106"/>
      <c r="I328" s="105"/>
      <c r="J328" s="105"/>
      <c r="K328" s="106"/>
      <c r="L328" s="106"/>
      <c r="M328" s="106"/>
      <c r="N328" s="106"/>
      <c r="O328" s="106"/>
      <c r="P328" s="106"/>
      <c r="Q328" s="106"/>
      <c r="R328" s="106"/>
      <c r="S328" s="106"/>
      <c r="T328" s="106"/>
      <c r="U328" s="106"/>
      <c r="V328" s="106"/>
      <c r="W328" s="106"/>
      <c r="X328" s="106"/>
      <c r="Y328" s="106"/>
      <c r="Z328" s="106"/>
    </row>
    <row r="329" spans="1:26" ht="14.25" hidden="1" customHeight="1">
      <c r="A329" s="310" t="s">
        <v>2217</v>
      </c>
      <c r="B329" s="122" t="s">
        <v>1095</v>
      </c>
      <c r="C329" s="141"/>
      <c r="D329" s="141"/>
      <c r="E329" s="141"/>
      <c r="F329" s="141"/>
      <c r="G329" s="141"/>
      <c r="H329" s="106"/>
      <c r="I329" s="105"/>
      <c r="J329" s="105"/>
      <c r="K329" s="106"/>
      <c r="L329" s="106"/>
      <c r="M329" s="106"/>
      <c r="N329" s="106"/>
      <c r="O329" s="106"/>
      <c r="P329" s="106"/>
      <c r="Q329" s="106"/>
      <c r="R329" s="106"/>
      <c r="S329" s="106"/>
      <c r="T329" s="106"/>
      <c r="U329" s="106"/>
      <c r="V329" s="106"/>
      <c r="W329" s="106"/>
      <c r="X329" s="106"/>
      <c r="Y329" s="106"/>
      <c r="Z329" s="106"/>
    </row>
    <row r="330" spans="1:26" ht="39.75" hidden="1" customHeight="1">
      <c r="A330" s="349" t="s">
        <v>247</v>
      </c>
      <c r="B330" s="1728" t="s">
        <v>115</v>
      </c>
      <c r="C330" s="1570"/>
      <c r="D330" s="1570"/>
      <c r="E330" s="1570"/>
      <c r="F330" s="1570"/>
      <c r="G330" s="1573"/>
      <c r="H330" s="1254"/>
      <c r="I330" s="105">
        <f>SUM(D331:D332)</f>
        <v>0</v>
      </c>
      <c r="J330" s="105">
        <f>COUNT(D331:D332)*2</f>
        <v>0</v>
      </c>
      <c r="K330" s="106"/>
      <c r="L330" s="106"/>
      <c r="M330" s="106"/>
      <c r="N330" s="106"/>
      <c r="O330" s="106"/>
      <c r="P330" s="106"/>
      <c r="Q330" s="106"/>
      <c r="R330" s="106"/>
      <c r="S330" s="106"/>
      <c r="T330" s="106"/>
      <c r="U330" s="106"/>
      <c r="V330" s="106"/>
      <c r="W330" s="106"/>
      <c r="X330" s="106"/>
      <c r="Y330" s="106"/>
      <c r="Z330" s="106"/>
    </row>
    <row r="331" spans="1:26" ht="14.25" hidden="1" customHeight="1">
      <c r="A331" s="310" t="s">
        <v>2218</v>
      </c>
      <c r="B331" s="150" t="s">
        <v>1102</v>
      </c>
      <c r="C331" s="141"/>
      <c r="D331" s="141"/>
      <c r="E331" s="141"/>
      <c r="F331" s="141"/>
      <c r="G331" s="141"/>
      <c r="H331" s="106"/>
      <c r="I331" s="105"/>
      <c r="J331" s="105"/>
      <c r="K331" s="106"/>
      <c r="L331" s="106"/>
      <c r="M331" s="106"/>
      <c r="N331" s="106"/>
      <c r="O331" s="106"/>
      <c r="P331" s="106"/>
      <c r="Q331" s="106"/>
      <c r="R331" s="106"/>
      <c r="S331" s="106"/>
      <c r="T331" s="106"/>
      <c r="U331" s="106"/>
      <c r="V331" s="106"/>
      <c r="W331" s="106"/>
      <c r="X331" s="106"/>
      <c r="Y331" s="106"/>
      <c r="Z331" s="106"/>
    </row>
    <row r="332" spans="1:26" ht="14.25" hidden="1" customHeight="1">
      <c r="A332" s="310" t="s">
        <v>2219</v>
      </c>
      <c r="B332" s="150" t="s">
        <v>1106</v>
      </c>
      <c r="C332" s="141"/>
      <c r="D332" s="141"/>
      <c r="E332" s="141"/>
      <c r="F332" s="141"/>
      <c r="G332" s="141"/>
      <c r="H332" s="106"/>
      <c r="I332" s="105"/>
      <c r="J332" s="105"/>
      <c r="K332" s="106"/>
      <c r="L332" s="106"/>
      <c r="M332" s="106"/>
      <c r="N332" s="106"/>
      <c r="O332" s="106"/>
      <c r="P332" s="106"/>
      <c r="Q332" s="106"/>
      <c r="R332" s="106"/>
      <c r="S332" s="106"/>
      <c r="T332" s="106"/>
      <c r="U332" s="106"/>
      <c r="V332" s="106"/>
      <c r="W332" s="106"/>
      <c r="X332" s="106"/>
      <c r="Y332" s="106"/>
      <c r="Z332" s="106"/>
    </row>
    <row r="333" spans="1:26" ht="39.75" hidden="1" customHeight="1">
      <c r="A333" s="323" t="s">
        <v>116</v>
      </c>
      <c r="B333" s="1728" t="s">
        <v>7075</v>
      </c>
      <c r="C333" s="1570"/>
      <c r="D333" s="1570"/>
      <c r="E333" s="1570"/>
      <c r="F333" s="1570"/>
      <c r="G333" s="1573"/>
      <c r="H333" s="1254"/>
      <c r="I333" s="105">
        <f>SUM(D334:D335)</f>
        <v>0</v>
      </c>
      <c r="J333" s="105">
        <f>COUNT(D334:D335)*2</f>
        <v>0</v>
      </c>
      <c r="K333" s="106"/>
      <c r="L333" s="106"/>
      <c r="M333" s="106"/>
      <c r="N333" s="106"/>
      <c r="O333" s="106"/>
      <c r="P333" s="106"/>
      <c r="Q333" s="106"/>
      <c r="R333" s="106"/>
      <c r="S333" s="106"/>
      <c r="T333" s="106"/>
      <c r="U333" s="106"/>
      <c r="V333" s="106"/>
      <c r="W333" s="106"/>
      <c r="X333" s="106"/>
      <c r="Y333" s="106"/>
      <c r="Z333" s="106"/>
    </row>
    <row r="334" spans="1:26" ht="14.25" hidden="1" customHeight="1">
      <c r="A334" s="310" t="s">
        <v>1108</v>
      </c>
      <c r="B334" s="150" t="s">
        <v>1109</v>
      </c>
      <c r="C334" s="122"/>
      <c r="D334" s="141"/>
      <c r="E334" s="141"/>
      <c r="F334" s="141"/>
      <c r="G334" s="141"/>
      <c r="H334" s="106"/>
      <c r="I334" s="105"/>
      <c r="J334" s="105"/>
      <c r="K334" s="106"/>
      <c r="L334" s="106"/>
      <c r="M334" s="106"/>
      <c r="N334" s="106"/>
      <c r="O334" s="106"/>
      <c r="P334" s="106"/>
      <c r="Q334" s="106"/>
      <c r="R334" s="106"/>
      <c r="S334" s="106"/>
      <c r="T334" s="106"/>
      <c r="U334" s="106"/>
      <c r="V334" s="106"/>
      <c r="W334" s="106"/>
      <c r="X334" s="106"/>
      <c r="Y334" s="106"/>
      <c r="Z334" s="106"/>
    </row>
    <row r="335" spans="1:26" ht="14.25" hidden="1" customHeight="1">
      <c r="A335" s="310" t="s">
        <v>2226</v>
      </c>
      <c r="B335" s="150" t="s">
        <v>1113</v>
      </c>
      <c r="C335" s="141"/>
      <c r="D335" s="141"/>
      <c r="E335" s="141"/>
      <c r="F335" s="141"/>
      <c r="G335" s="141"/>
      <c r="H335" s="106"/>
      <c r="I335" s="105"/>
      <c r="J335" s="105"/>
      <c r="K335" s="106"/>
      <c r="L335" s="106"/>
      <c r="M335" s="106"/>
      <c r="N335" s="106"/>
      <c r="O335" s="106"/>
      <c r="P335" s="106"/>
      <c r="Q335" s="106"/>
      <c r="R335" s="106"/>
      <c r="S335" s="106"/>
      <c r="T335" s="106"/>
      <c r="U335" s="106"/>
      <c r="V335" s="106"/>
      <c r="W335" s="106"/>
      <c r="X335" s="106"/>
      <c r="Y335" s="106"/>
      <c r="Z335" s="106"/>
    </row>
    <row r="336" spans="1:26" ht="39.75" hidden="1" customHeight="1">
      <c r="A336" s="323" t="s">
        <v>118</v>
      </c>
      <c r="B336" s="1728" t="s">
        <v>119</v>
      </c>
      <c r="C336" s="1570"/>
      <c r="D336" s="1570"/>
      <c r="E336" s="1570"/>
      <c r="F336" s="1570"/>
      <c r="G336" s="1573"/>
      <c r="H336" s="1254"/>
      <c r="I336" s="105">
        <f>SUM(D337:D341)</f>
        <v>0</v>
      </c>
      <c r="J336" s="105">
        <f>COUNT(D337:D341)*2</f>
        <v>0</v>
      </c>
      <c r="K336" s="106"/>
      <c r="L336" s="106"/>
      <c r="M336" s="106"/>
      <c r="N336" s="106"/>
      <c r="O336" s="106"/>
      <c r="P336" s="106"/>
      <c r="Q336" s="106"/>
      <c r="R336" s="106"/>
      <c r="S336" s="106"/>
      <c r="T336" s="106"/>
      <c r="U336" s="106"/>
      <c r="V336" s="106"/>
      <c r="W336" s="106"/>
      <c r="X336" s="106"/>
      <c r="Y336" s="106"/>
      <c r="Z336" s="106"/>
    </row>
    <row r="337" spans="1:26" ht="14.25" hidden="1" customHeight="1">
      <c r="A337" s="310" t="s">
        <v>2238</v>
      </c>
      <c r="B337" s="122" t="s">
        <v>3811</v>
      </c>
      <c r="C337" s="141"/>
      <c r="D337" s="141"/>
      <c r="E337" s="141"/>
      <c r="F337" s="141"/>
      <c r="G337" s="141"/>
      <c r="H337" s="106"/>
      <c r="I337" s="105"/>
      <c r="J337" s="105"/>
      <c r="K337" s="106"/>
      <c r="L337" s="106"/>
      <c r="M337" s="106"/>
      <c r="N337" s="106"/>
      <c r="O337" s="106"/>
      <c r="P337" s="106"/>
      <c r="Q337" s="106"/>
      <c r="R337" s="106"/>
      <c r="S337" s="106"/>
      <c r="T337" s="106"/>
      <c r="U337" s="106"/>
      <c r="V337" s="106"/>
      <c r="W337" s="106"/>
      <c r="X337" s="106"/>
      <c r="Y337" s="106"/>
      <c r="Z337" s="106"/>
    </row>
    <row r="338" spans="1:26" ht="14.25" hidden="1" customHeight="1">
      <c r="A338" s="310" t="s">
        <v>1130</v>
      </c>
      <c r="B338" s="122" t="s">
        <v>1131</v>
      </c>
      <c r="C338" s="122"/>
      <c r="D338" s="141"/>
      <c r="E338" s="141"/>
      <c r="F338" s="141"/>
      <c r="G338" s="141"/>
      <c r="H338" s="106"/>
      <c r="I338" s="105"/>
      <c r="J338" s="105"/>
      <c r="K338" s="106"/>
      <c r="L338" s="106"/>
      <c r="M338" s="106"/>
      <c r="N338" s="106"/>
      <c r="O338" s="106"/>
      <c r="P338" s="106"/>
      <c r="Q338" s="106"/>
      <c r="R338" s="106"/>
      <c r="S338" s="106"/>
      <c r="T338" s="106"/>
      <c r="U338" s="106"/>
      <c r="V338" s="106"/>
      <c r="W338" s="106"/>
      <c r="X338" s="106"/>
      <c r="Y338" s="106"/>
      <c r="Z338" s="106"/>
    </row>
    <row r="339" spans="1:26" ht="14.25" hidden="1" customHeight="1">
      <c r="A339" s="310" t="s">
        <v>2241</v>
      </c>
      <c r="B339" s="122" t="s">
        <v>1135</v>
      </c>
      <c r="C339" s="141"/>
      <c r="D339" s="141"/>
      <c r="E339" s="141"/>
      <c r="F339" s="141"/>
      <c r="G339" s="141"/>
      <c r="H339" s="106"/>
      <c r="I339" s="105"/>
      <c r="J339" s="105"/>
      <c r="K339" s="106"/>
      <c r="L339" s="106"/>
      <c r="M339" s="106"/>
      <c r="N339" s="106"/>
      <c r="O339" s="106"/>
      <c r="P339" s="106"/>
      <c r="Q339" s="106"/>
      <c r="R339" s="106"/>
      <c r="S339" s="106"/>
      <c r="T339" s="106"/>
      <c r="U339" s="106"/>
      <c r="V339" s="106"/>
      <c r="W339" s="106"/>
      <c r="X339" s="106"/>
      <c r="Y339" s="106"/>
      <c r="Z339" s="106"/>
    </row>
    <row r="340" spans="1:26" ht="14.25" hidden="1" customHeight="1">
      <c r="A340" s="310" t="s">
        <v>2247</v>
      </c>
      <c r="B340" s="122" t="s">
        <v>1144</v>
      </c>
      <c r="C340" s="141"/>
      <c r="D340" s="141"/>
      <c r="E340" s="141"/>
      <c r="F340" s="141"/>
      <c r="G340" s="141"/>
      <c r="H340" s="106"/>
      <c r="I340" s="105"/>
      <c r="J340" s="105"/>
      <c r="K340" s="106"/>
      <c r="L340" s="106"/>
      <c r="M340" s="106"/>
      <c r="N340" s="106"/>
      <c r="O340" s="106"/>
      <c r="P340" s="106"/>
      <c r="Q340" s="106"/>
      <c r="R340" s="106"/>
      <c r="S340" s="106"/>
      <c r="T340" s="106"/>
      <c r="U340" s="106"/>
      <c r="V340" s="106"/>
      <c r="W340" s="106"/>
      <c r="X340" s="106"/>
      <c r="Y340" s="106"/>
      <c r="Z340" s="106"/>
    </row>
    <row r="341" spans="1:26" ht="14.25" hidden="1" customHeight="1">
      <c r="A341" s="310" t="s">
        <v>2248</v>
      </c>
      <c r="B341" s="122" t="s">
        <v>1147</v>
      </c>
      <c r="C341" s="141"/>
      <c r="D341" s="141"/>
      <c r="E341" s="141"/>
      <c r="F341" s="141"/>
      <c r="G341" s="141"/>
      <c r="H341" s="106"/>
      <c r="I341" s="105"/>
      <c r="J341" s="105"/>
      <c r="K341" s="106"/>
      <c r="L341" s="106"/>
      <c r="M341" s="106"/>
      <c r="N341" s="106"/>
      <c r="O341" s="106"/>
      <c r="P341" s="106"/>
      <c r="Q341" s="106"/>
      <c r="R341" s="106"/>
      <c r="S341" s="106"/>
      <c r="T341" s="106"/>
      <c r="U341" s="106"/>
      <c r="V341" s="106"/>
      <c r="W341" s="106"/>
      <c r="X341" s="106"/>
      <c r="Y341" s="106"/>
      <c r="Z341" s="106"/>
    </row>
    <row r="342" spans="1:26" ht="19">
      <c r="A342" s="927" t="s">
        <v>120</v>
      </c>
      <c r="B342" s="1606" t="s">
        <v>121</v>
      </c>
      <c r="C342" s="1570"/>
      <c r="D342" s="1570"/>
      <c r="E342" s="1570"/>
      <c r="F342" s="1570"/>
      <c r="G342" s="1573"/>
      <c r="H342" s="829"/>
      <c r="I342" s="893">
        <f>SUM(D343:D350)</f>
        <v>10</v>
      </c>
      <c r="J342" s="893">
        <f>COUNT(D343:D350)*2</f>
        <v>10</v>
      </c>
      <c r="K342" s="960"/>
      <c r="L342" s="960"/>
      <c r="M342" s="963"/>
      <c r="N342" s="963"/>
      <c r="O342" s="963"/>
      <c r="P342" s="963"/>
      <c r="Q342" s="963"/>
      <c r="R342" s="963"/>
      <c r="S342" s="963"/>
      <c r="T342" s="963"/>
      <c r="U342" s="963"/>
      <c r="V342" s="963"/>
      <c r="W342" s="963"/>
      <c r="X342" s="963"/>
      <c r="Y342" s="963"/>
      <c r="Z342" s="963"/>
    </row>
    <row r="343" spans="1:26" ht="34">
      <c r="A343" s="693" t="s">
        <v>2250</v>
      </c>
      <c r="B343" s="467" t="s">
        <v>1151</v>
      </c>
      <c r="C343" s="471" t="s">
        <v>7076</v>
      </c>
      <c r="D343" s="696">
        <v>2</v>
      </c>
      <c r="E343" s="696" t="s">
        <v>877</v>
      </c>
      <c r="F343" s="1072" t="s">
        <v>2252</v>
      </c>
      <c r="G343" s="1052"/>
      <c r="H343" s="893"/>
      <c r="I343" s="893"/>
      <c r="J343" s="893"/>
      <c r="K343" s="960"/>
      <c r="L343" s="960"/>
      <c r="M343" s="963"/>
      <c r="N343" s="963"/>
      <c r="O343" s="963"/>
      <c r="P343" s="963"/>
      <c r="Q343" s="963"/>
      <c r="R343" s="963"/>
      <c r="S343" s="963"/>
      <c r="T343" s="963"/>
      <c r="U343" s="963"/>
      <c r="V343" s="963"/>
      <c r="W343" s="963"/>
      <c r="X343" s="963"/>
      <c r="Y343" s="963"/>
      <c r="Z343" s="963"/>
    </row>
    <row r="344" spans="1:26" ht="14.25" hidden="1" customHeight="1">
      <c r="A344" s="310" t="s">
        <v>2253</v>
      </c>
      <c r="B344" s="122" t="s">
        <v>1155</v>
      </c>
      <c r="C344" s="141"/>
      <c r="D344" s="141"/>
      <c r="E344" s="141"/>
      <c r="F344" s="141"/>
      <c r="G344" s="141"/>
      <c r="H344" s="106"/>
      <c r="I344" s="105"/>
      <c r="J344" s="105"/>
      <c r="K344" s="106"/>
      <c r="L344" s="106"/>
      <c r="M344" s="106"/>
      <c r="N344" s="106"/>
      <c r="O344" s="106"/>
      <c r="P344" s="106"/>
      <c r="Q344" s="106"/>
      <c r="R344" s="106"/>
      <c r="S344" s="106"/>
      <c r="T344" s="106"/>
      <c r="U344" s="106"/>
      <c r="V344" s="106"/>
      <c r="W344" s="106"/>
      <c r="X344" s="106"/>
      <c r="Y344" s="106"/>
      <c r="Z344" s="106"/>
    </row>
    <row r="345" spans="1:26" ht="14.25" hidden="1" customHeight="1">
      <c r="A345" s="310" t="s">
        <v>2255</v>
      </c>
      <c r="B345" s="122" t="s">
        <v>1159</v>
      </c>
      <c r="C345" s="141"/>
      <c r="D345" s="141"/>
      <c r="E345" s="141"/>
      <c r="F345" s="141"/>
      <c r="G345" s="141"/>
      <c r="H345" s="106"/>
      <c r="I345" s="105"/>
      <c r="J345" s="105"/>
      <c r="K345" s="106"/>
      <c r="L345" s="106"/>
      <c r="M345" s="106"/>
      <c r="N345" s="106"/>
      <c r="O345" s="106"/>
      <c r="P345" s="106"/>
      <c r="Q345" s="106"/>
      <c r="R345" s="106"/>
      <c r="S345" s="106"/>
      <c r="T345" s="106"/>
      <c r="U345" s="106"/>
      <c r="V345" s="106"/>
      <c r="W345" s="106"/>
      <c r="X345" s="106"/>
      <c r="Y345" s="106"/>
      <c r="Z345" s="106"/>
    </row>
    <row r="346" spans="1:26" ht="14.25" hidden="1" customHeight="1">
      <c r="A346" s="310" t="s">
        <v>2256</v>
      </c>
      <c r="B346" s="491" t="s">
        <v>1163</v>
      </c>
      <c r="C346" s="141"/>
      <c r="D346" s="141"/>
      <c r="E346" s="141"/>
      <c r="F346" s="141"/>
      <c r="G346" s="141"/>
      <c r="H346" s="106"/>
      <c r="I346" s="105"/>
      <c r="J346" s="105"/>
      <c r="K346" s="106"/>
      <c r="L346" s="106"/>
      <c r="M346" s="106"/>
      <c r="N346" s="106"/>
      <c r="O346" s="106"/>
      <c r="P346" s="106"/>
      <c r="Q346" s="106"/>
      <c r="R346" s="106"/>
      <c r="S346" s="106"/>
      <c r="T346" s="106"/>
      <c r="U346" s="106"/>
      <c r="V346" s="106"/>
      <c r="W346" s="106"/>
      <c r="X346" s="106"/>
      <c r="Y346" s="106"/>
      <c r="Z346" s="106"/>
    </row>
    <row r="347" spans="1:26" ht="34">
      <c r="A347" s="693" t="s">
        <v>2258</v>
      </c>
      <c r="B347" s="467" t="s">
        <v>1167</v>
      </c>
      <c r="C347" s="475" t="s">
        <v>5829</v>
      </c>
      <c r="D347" s="696">
        <v>2</v>
      </c>
      <c r="E347" s="696" t="s">
        <v>496</v>
      </c>
      <c r="F347" s="471" t="s">
        <v>7077</v>
      </c>
      <c r="G347" s="1052"/>
      <c r="H347" s="893"/>
      <c r="I347" s="893"/>
      <c r="J347" s="893"/>
      <c r="K347" s="960"/>
      <c r="L347" s="960"/>
      <c r="M347" s="963"/>
      <c r="N347" s="963"/>
      <c r="O347" s="963"/>
      <c r="P347" s="963"/>
      <c r="Q347" s="963"/>
      <c r="R347" s="963"/>
      <c r="S347" s="963"/>
      <c r="T347" s="963"/>
      <c r="U347" s="963"/>
      <c r="V347" s="963"/>
      <c r="W347" s="963"/>
      <c r="X347" s="963"/>
      <c r="Y347" s="963"/>
      <c r="Z347" s="963"/>
    </row>
    <row r="348" spans="1:26" ht="34">
      <c r="A348" s="693" t="s">
        <v>1170</v>
      </c>
      <c r="B348" s="467" t="s">
        <v>1171</v>
      </c>
      <c r="C348" s="471" t="s">
        <v>7078</v>
      </c>
      <c r="D348" s="696">
        <v>2</v>
      </c>
      <c r="E348" s="696" t="s">
        <v>877</v>
      </c>
      <c r="F348" s="1072" t="s">
        <v>2252</v>
      </c>
      <c r="G348" s="1052"/>
      <c r="H348" s="893"/>
      <c r="I348" s="893"/>
      <c r="J348" s="893"/>
      <c r="K348" s="960"/>
      <c r="L348" s="960"/>
      <c r="M348" s="963"/>
      <c r="N348" s="963"/>
      <c r="O348" s="963"/>
      <c r="P348" s="963"/>
      <c r="Q348" s="963"/>
      <c r="R348" s="963"/>
      <c r="S348" s="963"/>
      <c r="T348" s="963"/>
      <c r="U348" s="963"/>
      <c r="V348" s="963"/>
      <c r="W348" s="963"/>
      <c r="X348" s="963"/>
      <c r="Y348" s="963"/>
      <c r="Z348" s="963"/>
    </row>
    <row r="349" spans="1:26" ht="96">
      <c r="A349" s="693" t="s">
        <v>6943</v>
      </c>
      <c r="B349" s="467"/>
      <c r="C349" s="471" t="s">
        <v>7079</v>
      </c>
      <c r="D349" s="696">
        <v>2</v>
      </c>
      <c r="E349" s="696" t="s">
        <v>877</v>
      </c>
      <c r="F349" s="471" t="s">
        <v>7080</v>
      </c>
      <c r="G349" s="1052"/>
      <c r="H349" s="893"/>
      <c r="I349" s="893"/>
      <c r="J349" s="893"/>
      <c r="K349" s="960"/>
      <c r="L349" s="960"/>
      <c r="M349" s="963"/>
      <c r="N349" s="963"/>
      <c r="O349" s="963"/>
      <c r="P349" s="963"/>
      <c r="Q349" s="963"/>
      <c r="R349" s="963"/>
      <c r="S349" s="963"/>
      <c r="T349" s="963"/>
      <c r="U349" s="963"/>
      <c r="V349" s="963"/>
      <c r="W349" s="963"/>
      <c r="X349" s="963"/>
      <c r="Y349" s="963"/>
      <c r="Z349" s="963"/>
    </row>
    <row r="350" spans="1:26" ht="34">
      <c r="A350" s="693" t="s">
        <v>1176</v>
      </c>
      <c r="B350" s="467" t="s">
        <v>1177</v>
      </c>
      <c r="C350" s="1073" t="s">
        <v>3405</v>
      </c>
      <c r="D350" s="696">
        <v>2</v>
      </c>
      <c r="E350" s="696" t="s">
        <v>469</v>
      </c>
      <c r="F350" s="471" t="s">
        <v>7081</v>
      </c>
      <c r="G350" s="1052"/>
      <c r="H350" s="893"/>
      <c r="I350" s="893"/>
      <c r="J350" s="893"/>
      <c r="K350" s="960"/>
      <c r="L350" s="960"/>
      <c r="M350" s="963"/>
      <c r="N350" s="963"/>
      <c r="O350" s="963"/>
      <c r="P350" s="963"/>
      <c r="Q350" s="963"/>
      <c r="R350" s="963"/>
      <c r="S350" s="963"/>
      <c r="T350" s="963"/>
      <c r="U350" s="963"/>
      <c r="V350" s="963"/>
      <c r="W350" s="963"/>
      <c r="X350" s="963"/>
      <c r="Y350" s="963"/>
      <c r="Z350" s="963"/>
    </row>
    <row r="351" spans="1:26" ht="39.75" hidden="1" customHeight="1">
      <c r="A351" s="349" t="s">
        <v>2265</v>
      </c>
      <c r="B351" s="1728" t="s">
        <v>123</v>
      </c>
      <c r="C351" s="1570"/>
      <c r="D351" s="1570"/>
      <c r="E351" s="1570"/>
      <c r="F351" s="1570"/>
      <c r="G351" s="1573"/>
      <c r="H351" s="1254"/>
      <c r="I351" s="105">
        <f>SUM(D352:D354)</f>
        <v>0</v>
      </c>
      <c r="J351" s="105">
        <f>COUNT(D352:D354)*2</f>
        <v>0</v>
      </c>
      <c r="K351" s="106"/>
      <c r="L351" s="106"/>
      <c r="M351" s="106"/>
      <c r="N351" s="106"/>
      <c r="O351" s="106"/>
      <c r="P351" s="106"/>
      <c r="Q351" s="106"/>
      <c r="R351" s="106"/>
      <c r="S351" s="106"/>
      <c r="T351" s="106"/>
      <c r="U351" s="106"/>
      <c r="V351" s="106"/>
      <c r="W351" s="106"/>
      <c r="X351" s="106"/>
      <c r="Y351" s="106"/>
      <c r="Z351" s="106"/>
    </row>
    <row r="352" spans="1:26" ht="14.25" hidden="1" customHeight="1">
      <c r="A352" s="310" t="s">
        <v>2266</v>
      </c>
      <c r="B352" s="122" t="s">
        <v>1180</v>
      </c>
      <c r="C352" s="141"/>
      <c r="D352" s="141"/>
      <c r="E352" s="141"/>
      <c r="F352" s="141"/>
      <c r="G352" s="141"/>
      <c r="H352" s="106"/>
      <c r="I352" s="105"/>
      <c r="J352" s="105"/>
      <c r="K352" s="106"/>
      <c r="L352" s="106"/>
      <c r="M352" s="106"/>
      <c r="N352" s="106"/>
      <c r="O352" s="106"/>
      <c r="P352" s="106"/>
      <c r="Q352" s="106"/>
      <c r="R352" s="106"/>
      <c r="S352" s="106"/>
      <c r="T352" s="106"/>
      <c r="U352" s="106"/>
      <c r="V352" s="106"/>
      <c r="W352" s="106"/>
      <c r="X352" s="106"/>
      <c r="Y352" s="106"/>
      <c r="Z352" s="106"/>
    </row>
    <row r="353" spans="1:26" ht="14.25" hidden="1" customHeight="1">
      <c r="A353" s="310" t="s">
        <v>2267</v>
      </c>
      <c r="B353" s="122" t="s">
        <v>1187</v>
      </c>
      <c r="C353" s="141"/>
      <c r="D353" s="141"/>
      <c r="E353" s="141"/>
      <c r="F353" s="141"/>
      <c r="G353" s="141"/>
      <c r="H353" s="106"/>
      <c r="I353" s="105"/>
      <c r="J353" s="105"/>
      <c r="K353" s="106"/>
      <c r="L353" s="106"/>
      <c r="M353" s="106"/>
      <c r="N353" s="106"/>
      <c r="O353" s="106"/>
      <c r="P353" s="106"/>
      <c r="Q353" s="106"/>
      <c r="R353" s="106"/>
      <c r="S353" s="106"/>
      <c r="T353" s="106"/>
      <c r="U353" s="106"/>
      <c r="V353" s="106"/>
      <c r="W353" s="106"/>
      <c r="X353" s="106"/>
      <c r="Y353" s="106"/>
      <c r="Z353" s="106"/>
    </row>
    <row r="354" spans="1:26" ht="14.25" hidden="1" customHeight="1">
      <c r="A354" s="310" t="s">
        <v>2268</v>
      </c>
      <c r="B354" s="122" t="s">
        <v>1194</v>
      </c>
      <c r="C354" s="141"/>
      <c r="D354" s="141"/>
      <c r="E354" s="141"/>
      <c r="F354" s="141"/>
      <c r="G354" s="141"/>
      <c r="H354" s="106"/>
      <c r="I354" s="105"/>
      <c r="J354" s="105"/>
      <c r="K354" s="106"/>
      <c r="L354" s="106"/>
      <c r="M354" s="106"/>
      <c r="N354" s="106"/>
      <c r="O354" s="106"/>
      <c r="P354" s="106"/>
      <c r="Q354" s="106"/>
      <c r="R354" s="106"/>
      <c r="S354" s="106"/>
      <c r="T354" s="106"/>
      <c r="U354" s="106"/>
      <c r="V354" s="106"/>
      <c r="W354" s="106"/>
      <c r="X354" s="106"/>
      <c r="Y354" s="106"/>
      <c r="Z354" s="106"/>
    </row>
    <row r="355" spans="1:26" ht="39.75" hidden="1" customHeight="1">
      <c r="A355" s="349" t="s">
        <v>2269</v>
      </c>
      <c r="B355" s="1728" t="s">
        <v>125</v>
      </c>
      <c r="C355" s="1570"/>
      <c r="D355" s="1570"/>
      <c r="E355" s="1570"/>
      <c r="F355" s="1570"/>
      <c r="G355" s="1573"/>
      <c r="H355" s="1254"/>
      <c r="I355" s="105">
        <f>SUM(D356:D358)</f>
        <v>0</v>
      </c>
      <c r="J355" s="105">
        <f>COUNT(D356:D358)*2</f>
        <v>0</v>
      </c>
      <c r="K355" s="106"/>
      <c r="L355" s="106"/>
      <c r="M355" s="106"/>
      <c r="N355" s="106"/>
      <c r="O355" s="106"/>
      <c r="P355" s="106"/>
      <c r="Q355" s="106"/>
      <c r="R355" s="106"/>
      <c r="S355" s="106"/>
      <c r="T355" s="106"/>
      <c r="U355" s="106"/>
      <c r="V355" s="106"/>
      <c r="W355" s="106"/>
      <c r="X355" s="106"/>
      <c r="Y355" s="106"/>
      <c r="Z355" s="106"/>
    </row>
    <row r="356" spans="1:26" ht="14.25" hidden="1" customHeight="1">
      <c r="A356" s="310" t="s">
        <v>2270</v>
      </c>
      <c r="B356" s="150" t="s">
        <v>1197</v>
      </c>
      <c r="C356" s="141"/>
      <c r="D356" s="141"/>
      <c r="E356" s="141"/>
      <c r="F356" s="141"/>
      <c r="G356" s="141"/>
      <c r="H356" s="106"/>
      <c r="I356" s="105"/>
      <c r="J356" s="105"/>
      <c r="K356" s="106"/>
      <c r="L356" s="106"/>
      <c r="M356" s="106"/>
      <c r="N356" s="106"/>
      <c r="O356" s="106"/>
      <c r="P356" s="106"/>
      <c r="Q356" s="106"/>
      <c r="R356" s="106"/>
      <c r="S356" s="106"/>
      <c r="T356" s="106"/>
      <c r="U356" s="106"/>
      <c r="V356" s="106"/>
      <c r="W356" s="106"/>
      <c r="X356" s="106"/>
      <c r="Y356" s="106"/>
      <c r="Z356" s="106"/>
    </row>
    <row r="357" spans="1:26" ht="14.25" hidden="1" customHeight="1">
      <c r="A357" s="310" t="s">
        <v>1198</v>
      </c>
      <c r="B357" s="150" t="s">
        <v>1199</v>
      </c>
      <c r="C357" s="141"/>
      <c r="D357" s="141"/>
      <c r="E357" s="141"/>
      <c r="F357" s="141"/>
      <c r="G357" s="141"/>
      <c r="H357" s="106"/>
      <c r="I357" s="105"/>
      <c r="J357" s="105"/>
      <c r="K357" s="106"/>
      <c r="L357" s="106"/>
      <c r="M357" s="106"/>
      <c r="N357" s="106"/>
      <c r="O357" s="106"/>
      <c r="P357" s="106"/>
      <c r="Q357" s="106"/>
      <c r="R357" s="106"/>
      <c r="S357" s="106"/>
      <c r="T357" s="106"/>
      <c r="U357" s="106"/>
      <c r="V357" s="106"/>
      <c r="W357" s="106"/>
      <c r="X357" s="106"/>
      <c r="Y357" s="106"/>
      <c r="Z357" s="106"/>
    </row>
    <row r="358" spans="1:26" ht="14.25" hidden="1" customHeight="1">
      <c r="A358" s="310" t="s">
        <v>2271</v>
      </c>
      <c r="B358" s="122" t="s">
        <v>3416</v>
      </c>
      <c r="C358" s="141"/>
      <c r="D358" s="141"/>
      <c r="E358" s="141"/>
      <c r="F358" s="141"/>
      <c r="G358" s="141"/>
      <c r="H358" s="106"/>
      <c r="I358" s="105"/>
      <c r="J358" s="105"/>
      <c r="K358" s="106"/>
      <c r="L358" s="106"/>
      <c r="M358" s="106"/>
      <c r="N358" s="106"/>
      <c r="O358" s="106"/>
      <c r="P358" s="106"/>
      <c r="Q358" s="106"/>
      <c r="R358" s="106"/>
      <c r="S358" s="106"/>
      <c r="T358" s="106"/>
      <c r="U358" s="106"/>
      <c r="V358" s="106"/>
      <c r="W358" s="106"/>
      <c r="X358" s="106"/>
      <c r="Y358" s="106"/>
      <c r="Z358" s="106"/>
    </row>
    <row r="359" spans="1:26" ht="19">
      <c r="A359" s="927" t="s">
        <v>126</v>
      </c>
      <c r="B359" s="1606" t="s">
        <v>127</v>
      </c>
      <c r="C359" s="1570"/>
      <c r="D359" s="1570"/>
      <c r="E359" s="1570"/>
      <c r="F359" s="1570"/>
      <c r="G359" s="1573"/>
      <c r="H359" s="829"/>
      <c r="I359" s="893">
        <f>SUM(D360:D366)</f>
        <v>6</v>
      </c>
      <c r="J359" s="893">
        <f>COUNT(D360:D366)*2</f>
        <v>6</v>
      </c>
      <c r="K359" s="960"/>
      <c r="L359" s="960"/>
      <c r="M359" s="963"/>
      <c r="N359" s="963"/>
      <c r="O359" s="963"/>
      <c r="P359" s="963"/>
      <c r="Q359" s="963"/>
      <c r="R359" s="963"/>
      <c r="S359" s="963"/>
      <c r="T359" s="963"/>
      <c r="U359" s="963"/>
      <c r="V359" s="963"/>
      <c r="W359" s="963"/>
      <c r="X359" s="963"/>
      <c r="Y359" s="963"/>
      <c r="Z359" s="963"/>
    </row>
    <row r="360" spans="1:26" ht="14.25" hidden="1" customHeight="1">
      <c r="A360" s="310" t="s">
        <v>2273</v>
      </c>
      <c r="B360" s="122" t="s">
        <v>1203</v>
      </c>
      <c r="C360" s="141"/>
      <c r="D360" s="141"/>
      <c r="E360" s="141"/>
      <c r="F360" s="141"/>
      <c r="G360" s="141"/>
      <c r="H360" s="106"/>
      <c r="I360" s="105"/>
      <c r="J360" s="105"/>
      <c r="K360" s="106"/>
      <c r="L360" s="106"/>
      <c r="M360" s="106"/>
      <c r="N360" s="106"/>
      <c r="O360" s="106"/>
      <c r="P360" s="106"/>
      <c r="Q360" s="106"/>
      <c r="R360" s="106"/>
      <c r="S360" s="106"/>
      <c r="T360" s="106"/>
      <c r="U360" s="106"/>
      <c r="V360" s="106"/>
      <c r="W360" s="106"/>
      <c r="X360" s="106"/>
      <c r="Y360" s="106"/>
      <c r="Z360" s="106"/>
    </row>
    <row r="361" spans="1:26" ht="14.25" hidden="1" customHeight="1">
      <c r="A361" s="310" t="s">
        <v>2274</v>
      </c>
      <c r="B361" s="122" t="s">
        <v>1210</v>
      </c>
      <c r="C361" s="141"/>
      <c r="D361" s="141"/>
      <c r="E361" s="141"/>
      <c r="F361" s="141"/>
      <c r="G361" s="141"/>
      <c r="H361" s="106"/>
      <c r="I361" s="105"/>
      <c r="J361" s="105"/>
      <c r="K361" s="106"/>
      <c r="L361" s="106"/>
      <c r="M361" s="106"/>
      <c r="N361" s="106"/>
      <c r="O361" s="106"/>
      <c r="P361" s="106"/>
      <c r="Q361" s="106"/>
      <c r="R361" s="106"/>
      <c r="S361" s="106"/>
      <c r="T361" s="106"/>
      <c r="U361" s="106"/>
      <c r="V361" s="106"/>
      <c r="W361" s="106"/>
      <c r="X361" s="106"/>
      <c r="Y361" s="106"/>
      <c r="Z361" s="106"/>
    </row>
    <row r="362" spans="1:26" ht="34">
      <c r="A362" s="693" t="s">
        <v>1215</v>
      </c>
      <c r="B362" s="467" t="s">
        <v>1216</v>
      </c>
      <c r="C362" s="471" t="s">
        <v>7082</v>
      </c>
      <c r="D362" s="696">
        <v>2</v>
      </c>
      <c r="E362" s="696" t="s">
        <v>599</v>
      </c>
      <c r="F362" s="1052"/>
      <c r="G362" s="1052"/>
      <c r="H362" s="893"/>
      <c r="I362" s="893"/>
      <c r="J362" s="893"/>
      <c r="K362" s="960"/>
      <c r="L362" s="960"/>
      <c r="M362" s="963"/>
      <c r="N362" s="963"/>
      <c r="O362" s="963"/>
      <c r="P362" s="963"/>
      <c r="Q362" s="963"/>
      <c r="R362" s="963"/>
      <c r="S362" s="963"/>
      <c r="T362" s="963"/>
      <c r="U362" s="963"/>
      <c r="V362" s="963"/>
      <c r="W362" s="963"/>
      <c r="X362" s="963"/>
      <c r="Y362" s="963"/>
      <c r="Z362" s="963"/>
    </row>
    <row r="363" spans="1:26" ht="16">
      <c r="A363" s="693"/>
      <c r="B363" s="467"/>
      <c r="C363" s="471" t="s">
        <v>1222</v>
      </c>
      <c r="D363" s="696">
        <v>2</v>
      </c>
      <c r="E363" s="780" t="s">
        <v>599</v>
      </c>
      <c r="F363" s="1052"/>
      <c r="G363" s="1052"/>
      <c r="H363" s="893"/>
      <c r="I363" s="893"/>
      <c r="J363" s="893"/>
      <c r="K363" s="960"/>
      <c r="L363" s="960"/>
      <c r="M363" s="963"/>
      <c r="N363" s="963"/>
      <c r="O363" s="963"/>
      <c r="P363" s="963"/>
      <c r="Q363" s="963"/>
      <c r="R363" s="963"/>
      <c r="S363" s="963"/>
      <c r="T363" s="963"/>
      <c r="U363" s="963"/>
      <c r="V363" s="963"/>
      <c r="W363" s="963"/>
      <c r="X363" s="963"/>
      <c r="Y363" s="963"/>
      <c r="Z363" s="963"/>
    </row>
    <row r="364" spans="1:26" ht="32">
      <c r="A364" s="693"/>
      <c r="B364" s="467"/>
      <c r="C364" s="471" t="s">
        <v>1221</v>
      </c>
      <c r="D364" s="696">
        <v>2</v>
      </c>
      <c r="E364" s="696" t="s">
        <v>599</v>
      </c>
      <c r="F364" s="1052"/>
      <c r="G364" s="1052"/>
      <c r="H364" s="893"/>
      <c r="I364" s="893"/>
      <c r="J364" s="893"/>
      <c r="K364" s="960"/>
      <c r="L364" s="960"/>
      <c r="M364" s="963"/>
      <c r="N364" s="963"/>
      <c r="O364" s="963"/>
      <c r="P364" s="963"/>
      <c r="Q364" s="963"/>
      <c r="R364" s="963"/>
      <c r="S364" s="963"/>
      <c r="T364" s="963"/>
      <c r="U364" s="963"/>
      <c r="V364" s="963"/>
      <c r="W364" s="963"/>
      <c r="X364" s="963"/>
      <c r="Y364" s="963"/>
      <c r="Z364" s="963"/>
    </row>
    <row r="365" spans="1:26" ht="14.25" hidden="1" customHeight="1">
      <c r="A365" s="310" t="s">
        <v>2276</v>
      </c>
      <c r="B365" s="491" t="s">
        <v>1224</v>
      </c>
      <c r="C365" s="106"/>
      <c r="D365" s="141"/>
      <c r="E365" s="141"/>
      <c r="F365" s="141"/>
      <c r="G365" s="141"/>
      <c r="H365" s="106"/>
      <c r="I365" s="105"/>
      <c r="J365" s="105"/>
      <c r="K365" s="106"/>
      <c r="L365" s="106"/>
      <c r="M365" s="106"/>
      <c r="N365" s="106"/>
      <c r="O365" s="106"/>
      <c r="P365" s="106"/>
      <c r="Q365" s="106"/>
      <c r="R365" s="106"/>
      <c r="S365" s="106"/>
      <c r="T365" s="106"/>
      <c r="U365" s="106"/>
      <c r="V365" s="106"/>
      <c r="W365" s="106"/>
      <c r="X365" s="106"/>
      <c r="Y365" s="106"/>
      <c r="Z365" s="106"/>
    </row>
    <row r="366" spans="1:26" ht="14.25" hidden="1" customHeight="1">
      <c r="A366" s="310" t="s">
        <v>2277</v>
      </c>
      <c r="B366" s="122" t="s">
        <v>1235</v>
      </c>
      <c r="C366" s="141"/>
      <c r="D366" s="141"/>
      <c r="E366" s="141"/>
      <c r="F366" s="141"/>
      <c r="G366" s="141"/>
      <c r="H366" s="106"/>
      <c r="I366" s="105"/>
      <c r="J366" s="105"/>
      <c r="K366" s="106"/>
      <c r="L366" s="106"/>
      <c r="M366" s="106"/>
      <c r="N366" s="106"/>
      <c r="O366" s="106"/>
      <c r="P366" s="106"/>
      <c r="Q366" s="106"/>
      <c r="R366" s="106"/>
      <c r="S366" s="106"/>
      <c r="T366" s="106"/>
      <c r="U366" s="106"/>
      <c r="V366" s="106"/>
      <c r="W366" s="106"/>
      <c r="X366" s="106"/>
      <c r="Y366" s="106"/>
      <c r="Z366" s="106"/>
    </row>
    <row r="367" spans="1:26" ht="19">
      <c r="A367" s="693" t="s">
        <v>255</v>
      </c>
      <c r="B367" s="1606" t="s">
        <v>129</v>
      </c>
      <c r="C367" s="1570"/>
      <c r="D367" s="1570"/>
      <c r="E367" s="1570"/>
      <c r="F367" s="1570"/>
      <c r="G367" s="1573"/>
      <c r="H367" s="829"/>
      <c r="I367" s="893">
        <f>SUM(D368:D370)</f>
        <v>2</v>
      </c>
      <c r="J367" s="893">
        <f>COUNT(D368:D370)*2</f>
        <v>2</v>
      </c>
      <c r="K367" s="960"/>
      <c r="L367" s="960"/>
      <c r="M367" s="963"/>
      <c r="N367" s="963"/>
      <c r="O367" s="963"/>
      <c r="P367" s="963"/>
      <c r="Q367" s="963"/>
      <c r="R367" s="963"/>
      <c r="S367" s="963"/>
      <c r="T367" s="963"/>
      <c r="U367" s="963"/>
      <c r="V367" s="963"/>
      <c r="W367" s="963"/>
      <c r="X367" s="963"/>
      <c r="Y367" s="963"/>
      <c r="Z367" s="963"/>
    </row>
    <row r="368" spans="1:26" ht="34">
      <c r="A368" s="693" t="s">
        <v>2278</v>
      </c>
      <c r="B368" s="467" t="s">
        <v>1244</v>
      </c>
      <c r="C368" s="471" t="s">
        <v>1245</v>
      </c>
      <c r="D368" s="696">
        <v>2</v>
      </c>
      <c r="E368" s="696" t="s">
        <v>469</v>
      </c>
      <c r="F368" s="1052"/>
      <c r="G368" s="1052"/>
      <c r="H368" s="893"/>
      <c r="I368" s="893"/>
      <c r="J368" s="893"/>
      <c r="K368" s="960"/>
      <c r="L368" s="960"/>
      <c r="M368" s="963"/>
      <c r="N368" s="963"/>
      <c r="O368" s="963"/>
      <c r="P368" s="963"/>
      <c r="Q368" s="963"/>
      <c r="R368" s="963"/>
      <c r="S368" s="963"/>
      <c r="T368" s="963"/>
      <c r="U368" s="963"/>
      <c r="V368" s="963"/>
      <c r="W368" s="963"/>
      <c r="X368" s="963"/>
      <c r="Y368" s="963"/>
      <c r="Z368" s="963"/>
    </row>
    <row r="369" spans="1:26" ht="14.25" hidden="1" customHeight="1">
      <c r="A369" s="310" t="s">
        <v>1246</v>
      </c>
      <c r="B369" s="122" t="s">
        <v>1247</v>
      </c>
      <c r="C369" s="141"/>
      <c r="D369" s="141"/>
      <c r="E369" s="141"/>
      <c r="F369" s="141"/>
      <c r="G369" s="141"/>
      <c r="H369" s="106"/>
      <c r="I369" s="105"/>
      <c r="J369" s="105"/>
      <c r="K369" s="106"/>
      <c r="L369" s="106"/>
      <c r="M369" s="106"/>
      <c r="N369" s="106"/>
      <c r="O369" s="106"/>
      <c r="P369" s="106"/>
      <c r="Q369" s="106"/>
      <c r="R369" s="106"/>
      <c r="S369" s="106"/>
      <c r="T369" s="106"/>
      <c r="U369" s="106"/>
      <c r="V369" s="106"/>
      <c r="W369" s="106"/>
      <c r="X369" s="106"/>
      <c r="Y369" s="106"/>
      <c r="Z369" s="106"/>
    </row>
    <row r="370" spans="1:26" ht="14.25" hidden="1" customHeight="1">
      <c r="A370" s="310" t="s">
        <v>2279</v>
      </c>
      <c r="B370" s="122" t="s">
        <v>1249</v>
      </c>
      <c r="C370" s="141"/>
      <c r="D370" s="141"/>
      <c r="E370" s="141"/>
      <c r="F370" s="141"/>
      <c r="G370" s="141"/>
      <c r="H370" s="106"/>
      <c r="I370" s="105"/>
      <c r="J370" s="105"/>
      <c r="K370" s="106"/>
      <c r="L370" s="106"/>
      <c r="M370" s="106"/>
      <c r="N370" s="106"/>
      <c r="O370" s="106"/>
      <c r="P370" s="106"/>
      <c r="Q370" s="106"/>
      <c r="R370" s="106"/>
      <c r="S370" s="106"/>
      <c r="T370" s="106"/>
      <c r="U370" s="106"/>
      <c r="V370" s="106"/>
      <c r="W370" s="106"/>
      <c r="X370" s="106"/>
      <c r="Y370" s="106"/>
      <c r="Z370" s="106"/>
    </row>
    <row r="371" spans="1:26" ht="19">
      <c r="A371" s="927" t="s">
        <v>130</v>
      </c>
      <c r="B371" s="1606" t="s">
        <v>131</v>
      </c>
      <c r="C371" s="1570"/>
      <c r="D371" s="1570"/>
      <c r="E371" s="1570"/>
      <c r="F371" s="1570"/>
      <c r="G371" s="1573"/>
      <c r="H371" s="829"/>
      <c r="I371" s="893">
        <f>SUM(D372:D416)</f>
        <v>88</v>
      </c>
      <c r="J371" s="893">
        <f>COUNT(D372:D416)*2</f>
        <v>88</v>
      </c>
      <c r="K371" s="960"/>
      <c r="L371" s="960"/>
      <c r="M371" s="963"/>
      <c r="N371" s="963"/>
      <c r="O371" s="963"/>
      <c r="P371" s="963"/>
      <c r="Q371" s="963"/>
      <c r="R371" s="963"/>
      <c r="S371" s="963"/>
      <c r="T371" s="963"/>
      <c r="U371" s="963"/>
      <c r="V371" s="963"/>
      <c r="W371" s="963"/>
      <c r="X371" s="963"/>
      <c r="Y371" s="963"/>
      <c r="Z371" s="963"/>
    </row>
    <row r="372" spans="1:26" ht="34">
      <c r="A372" s="693" t="s">
        <v>7083</v>
      </c>
      <c r="B372" s="467" t="s">
        <v>1252</v>
      </c>
      <c r="C372" s="471" t="s">
        <v>7084</v>
      </c>
      <c r="D372" s="696">
        <v>2</v>
      </c>
      <c r="E372" s="696" t="s">
        <v>611</v>
      </c>
      <c r="F372" s="471" t="s">
        <v>7085</v>
      </c>
      <c r="G372" s="1052"/>
      <c r="H372" s="893"/>
      <c r="I372" s="893"/>
      <c r="J372" s="893"/>
      <c r="K372" s="960"/>
      <c r="L372" s="960"/>
      <c r="M372" s="963"/>
      <c r="N372" s="963"/>
      <c r="O372" s="963"/>
      <c r="P372" s="963"/>
      <c r="Q372" s="963"/>
      <c r="R372" s="963"/>
      <c r="S372" s="963"/>
      <c r="T372" s="963"/>
      <c r="U372" s="963"/>
      <c r="V372" s="963"/>
      <c r="W372" s="963"/>
      <c r="X372" s="963"/>
      <c r="Y372" s="963"/>
      <c r="Z372" s="963"/>
    </row>
    <row r="373" spans="1:26" ht="32">
      <c r="A373" s="693" t="s">
        <v>6943</v>
      </c>
      <c r="B373" s="467"/>
      <c r="C373" s="471" t="s">
        <v>7086</v>
      </c>
      <c r="D373" s="696">
        <v>2</v>
      </c>
      <c r="E373" s="696" t="s">
        <v>7087</v>
      </c>
      <c r="F373" s="963"/>
      <c r="G373" s="1052"/>
      <c r="H373" s="893"/>
      <c r="I373" s="893"/>
      <c r="J373" s="893"/>
      <c r="K373" s="960"/>
      <c r="L373" s="960"/>
      <c r="M373" s="963"/>
      <c r="N373" s="963"/>
      <c r="O373" s="963"/>
      <c r="P373" s="963"/>
      <c r="Q373" s="963"/>
      <c r="R373" s="963"/>
      <c r="S373" s="963"/>
      <c r="T373" s="963"/>
      <c r="U373" s="963"/>
      <c r="V373" s="963"/>
      <c r="W373" s="963"/>
      <c r="X373" s="963"/>
      <c r="Y373" s="963"/>
      <c r="Z373" s="963"/>
    </row>
    <row r="374" spans="1:26" ht="32">
      <c r="A374" s="693"/>
      <c r="B374" s="467"/>
      <c r="C374" s="471" t="s">
        <v>6974</v>
      </c>
      <c r="D374" s="696">
        <v>2</v>
      </c>
      <c r="E374" s="696" t="s">
        <v>1189</v>
      </c>
      <c r="F374" s="471"/>
      <c r="G374" s="1052"/>
      <c r="H374" s="893"/>
      <c r="I374" s="893"/>
      <c r="J374" s="893"/>
      <c r="K374" s="960"/>
      <c r="L374" s="960"/>
      <c r="M374" s="963"/>
      <c r="N374" s="963"/>
      <c r="O374" s="963"/>
      <c r="P374" s="963"/>
      <c r="Q374" s="963"/>
      <c r="R374" s="963"/>
      <c r="S374" s="963"/>
      <c r="T374" s="963"/>
      <c r="U374" s="963"/>
      <c r="V374" s="963"/>
      <c r="W374" s="963"/>
      <c r="X374" s="963"/>
      <c r="Y374" s="963"/>
      <c r="Z374" s="963"/>
    </row>
    <row r="375" spans="1:26" ht="32">
      <c r="A375" s="693"/>
      <c r="B375" s="467"/>
      <c r="C375" s="471" t="s">
        <v>7088</v>
      </c>
      <c r="D375" s="696">
        <v>2</v>
      </c>
      <c r="E375" s="696" t="s">
        <v>504</v>
      </c>
      <c r="F375" s="471"/>
      <c r="G375" s="1052"/>
      <c r="H375" s="893"/>
      <c r="I375" s="893"/>
      <c r="J375" s="893"/>
      <c r="K375" s="960"/>
      <c r="L375" s="960"/>
      <c r="M375" s="963"/>
      <c r="N375" s="963"/>
      <c r="O375" s="963"/>
      <c r="P375" s="963"/>
      <c r="Q375" s="963"/>
      <c r="R375" s="963"/>
      <c r="S375" s="963"/>
      <c r="T375" s="963"/>
      <c r="U375" s="963"/>
      <c r="V375" s="963"/>
      <c r="W375" s="963"/>
      <c r="X375" s="963"/>
      <c r="Y375" s="963"/>
      <c r="Z375" s="963"/>
    </row>
    <row r="376" spans="1:26" ht="48">
      <c r="A376" s="693" t="s">
        <v>7089</v>
      </c>
      <c r="B376" s="467" t="s">
        <v>1254</v>
      </c>
      <c r="C376" s="471" t="s">
        <v>7090</v>
      </c>
      <c r="D376" s="696">
        <v>2</v>
      </c>
      <c r="E376" s="696" t="s">
        <v>611</v>
      </c>
      <c r="F376" s="471" t="s">
        <v>6975</v>
      </c>
      <c r="G376" s="1052"/>
      <c r="H376" s="893"/>
      <c r="I376" s="893"/>
      <c r="J376" s="893"/>
      <c r="K376" s="960"/>
      <c r="L376" s="960"/>
      <c r="M376" s="963"/>
      <c r="N376" s="963"/>
      <c r="O376" s="963"/>
      <c r="P376" s="963"/>
      <c r="Q376" s="963"/>
      <c r="R376" s="963"/>
      <c r="S376" s="963"/>
      <c r="T376" s="963"/>
      <c r="U376" s="963"/>
      <c r="V376" s="963"/>
      <c r="W376" s="963"/>
      <c r="X376" s="963"/>
      <c r="Y376" s="963"/>
      <c r="Z376" s="963"/>
    </row>
    <row r="377" spans="1:26" ht="48">
      <c r="A377" s="693" t="s">
        <v>6943</v>
      </c>
      <c r="B377" s="467"/>
      <c r="C377" s="471" t="s">
        <v>7091</v>
      </c>
      <c r="D377" s="696">
        <v>2</v>
      </c>
      <c r="E377" s="696" t="s">
        <v>611</v>
      </c>
      <c r="F377" s="471" t="s">
        <v>7092</v>
      </c>
      <c r="G377" s="1052"/>
      <c r="H377" s="893"/>
      <c r="I377" s="893"/>
      <c r="J377" s="893"/>
      <c r="K377" s="960"/>
      <c r="L377" s="960"/>
      <c r="M377" s="963"/>
      <c r="N377" s="963"/>
      <c r="O377" s="963"/>
      <c r="P377" s="963"/>
      <c r="Q377" s="963"/>
      <c r="R377" s="963"/>
      <c r="S377" s="963"/>
      <c r="T377" s="963"/>
      <c r="U377" s="963"/>
      <c r="V377" s="963"/>
      <c r="W377" s="963"/>
      <c r="X377" s="963"/>
      <c r="Y377" s="963"/>
      <c r="Z377" s="963"/>
    </row>
    <row r="378" spans="1:26" ht="48">
      <c r="A378" s="693" t="s">
        <v>6943</v>
      </c>
      <c r="B378" s="467"/>
      <c r="C378" s="471" t="s">
        <v>7093</v>
      </c>
      <c r="D378" s="696">
        <v>2</v>
      </c>
      <c r="E378" s="696" t="s">
        <v>496</v>
      </c>
      <c r="F378" s="1052"/>
      <c r="G378" s="1052"/>
      <c r="H378" s="893"/>
      <c r="I378" s="893"/>
      <c r="J378" s="893"/>
      <c r="K378" s="960"/>
      <c r="L378" s="960"/>
      <c r="M378" s="963"/>
      <c r="N378" s="963"/>
      <c r="O378" s="963"/>
      <c r="P378" s="963"/>
      <c r="Q378" s="963"/>
      <c r="R378" s="963"/>
      <c r="S378" s="963"/>
      <c r="T378" s="963"/>
      <c r="U378" s="963"/>
      <c r="V378" s="963"/>
      <c r="W378" s="963"/>
      <c r="X378" s="963"/>
      <c r="Y378" s="963"/>
      <c r="Z378" s="963"/>
    </row>
    <row r="379" spans="1:26" ht="48">
      <c r="A379" s="693" t="s">
        <v>6943</v>
      </c>
      <c r="B379" s="467"/>
      <c r="C379" s="471" t="s">
        <v>7094</v>
      </c>
      <c r="D379" s="696">
        <v>2</v>
      </c>
      <c r="E379" s="696" t="s">
        <v>611</v>
      </c>
      <c r="F379" s="471" t="s">
        <v>7095</v>
      </c>
      <c r="G379" s="1052"/>
      <c r="H379" s="893"/>
      <c r="I379" s="893"/>
      <c r="J379" s="893"/>
      <c r="K379" s="960"/>
      <c r="L379" s="960"/>
      <c r="M379" s="963"/>
      <c r="N379" s="963"/>
      <c r="O379" s="963"/>
      <c r="P379" s="963"/>
      <c r="Q379" s="963"/>
      <c r="R379" s="963"/>
      <c r="S379" s="963"/>
      <c r="T379" s="963"/>
      <c r="U379" s="963"/>
      <c r="V379" s="963"/>
      <c r="W379" s="963"/>
      <c r="X379" s="963"/>
      <c r="Y379" s="963"/>
      <c r="Z379" s="963"/>
    </row>
    <row r="380" spans="1:26" ht="48">
      <c r="A380" s="693" t="s">
        <v>6943</v>
      </c>
      <c r="B380" s="467"/>
      <c r="C380" s="471" t="s">
        <v>7096</v>
      </c>
      <c r="D380" s="696">
        <v>2</v>
      </c>
      <c r="E380" s="696" t="s">
        <v>611</v>
      </c>
      <c r="F380" s="471"/>
      <c r="G380" s="1052"/>
      <c r="H380" s="893"/>
      <c r="I380" s="893"/>
      <c r="J380" s="893"/>
      <c r="K380" s="960"/>
      <c r="L380" s="960"/>
      <c r="M380" s="963"/>
      <c r="N380" s="963"/>
      <c r="O380" s="963"/>
      <c r="P380" s="963"/>
      <c r="Q380" s="963"/>
      <c r="R380" s="963"/>
      <c r="S380" s="963"/>
      <c r="T380" s="963"/>
      <c r="U380" s="963"/>
      <c r="V380" s="963"/>
      <c r="W380" s="963"/>
      <c r="X380" s="963"/>
      <c r="Y380" s="963"/>
      <c r="Z380" s="963"/>
    </row>
    <row r="381" spans="1:26" ht="48">
      <c r="A381" s="693" t="s">
        <v>6943</v>
      </c>
      <c r="B381" s="467"/>
      <c r="C381" s="471" t="s">
        <v>7097</v>
      </c>
      <c r="D381" s="696">
        <v>2</v>
      </c>
      <c r="E381" s="696" t="s">
        <v>611</v>
      </c>
      <c r="F381" s="1052"/>
      <c r="G381" s="1052"/>
      <c r="H381" s="893"/>
      <c r="I381" s="893"/>
      <c r="J381" s="893"/>
      <c r="K381" s="960"/>
      <c r="L381" s="960"/>
      <c r="M381" s="963"/>
      <c r="N381" s="963"/>
      <c r="O381" s="963"/>
      <c r="P381" s="963"/>
      <c r="Q381" s="963"/>
      <c r="R381" s="963"/>
      <c r="S381" s="963"/>
      <c r="T381" s="963"/>
      <c r="U381" s="963"/>
      <c r="V381" s="963"/>
      <c r="W381" s="963"/>
      <c r="X381" s="963"/>
      <c r="Y381" s="963"/>
      <c r="Z381" s="963"/>
    </row>
    <row r="382" spans="1:26" ht="34">
      <c r="A382" s="693" t="s">
        <v>7098</v>
      </c>
      <c r="B382" s="467" t="s">
        <v>1256</v>
      </c>
      <c r="C382" s="471" t="s">
        <v>7099</v>
      </c>
      <c r="D382" s="696">
        <v>2</v>
      </c>
      <c r="E382" s="696" t="s">
        <v>611</v>
      </c>
      <c r="F382" s="471" t="s">
        <v>7100</v>
      </c>
      <c r="G382" s="1052"/>
      <c r="H382" s="893"/>
      <c r="I382" s="893"/>
      <c r="J382" s="893"/>
      <c r="K382" s="960"/>
      <c r="L382" s="960"/>
      <c r="M382" s="963"/>
      <c r="N382" s="963"/>
      <c r="O382" s="963"/>
      <c r="P382" s="963"/>
      <c r="Q382" s="963"/>
      <c r="R382" s="963"/>
      <c r="S382" s="963"/>
      <c r="T382" s="963"/>
      <c r="U382" s="963"/>
      <c r="V382" s="963"/>
      <c r="W382" s="963"/>
      <c r="X382" s="963"/>
      <c r="Y382" s="963"/>
      <c r="Z382" s="963"/>
    </row>
    <row r="383" spans="1:26" ht="32">
      <c r="A383" s="693"/>
      <c r="B383" s="467"/>
      <c r="C383" s="471" t="s">
        <v>7101</v>
      </c>
      <c r="D383" s="696">
        <v>2</v>
      </c>
      <c r="E383" s="696" t="s">
        <v>611</v>
      </c>
      <c r="F383" s="471" t="s">
        <v>7102</v>
      </c>
      <c r="G383" s="1052"/>
      <c r="H383" s="893"/>
      <c r="I383" s="893"/>
      <c r="J383" s="893"/>
      <c r="K383" s="960"/>
      <c r="L383" s="960"/>
      <c r="M383" s="963"/>
      <c r="N383" s="963"/>
      <c r="O383" s="963"/>
      <c r="P383" s="963"/>
      <c r="Q383" s="963"/>
      <c r="R383" s="963"/>
      <c r="S383" s="963"/>
      <c r="T383" s="963"/>
      <c r="U383" s="963"/>
      <c r="V383" s="963"/>
      <c r="W383" s="963"/>
      <c r="X383" s="963"/>
      <c r="Y383" s="963"/>
      <c r="Z383" s="963"/>
    </row>
    <row r="384" spans="1:26" ht="48">
      <c r="A384" s="693"/>
      <c r="B384" s="467"/>
      <c r="C384" s="471" t="s">
        <v>7103</v>
      </c>
      <c r="D384" s="696">
        <v>2</v>
      </c>
      <c r="E384" s="696" t="s">
        <v>611</v>
      </c>
      <c r="F384" s="471" t="s">
        <v>7104</v>
      </c>
      <c r="G384" s="1052"/>
      <c r="H384" s="893"/>
      <c r="I384" s="893"/>
      <c r="J384" s="893"/>
      <c r="K384" s="960"/>
      <c r="L384" s="960"/>
      <c r="M384" s="963"/>
      <c r="N384" s="963"/>
      <c r="O384" s="963"/>
      <c r="P384" s="963"/>
      <c r="Q384" s="963"/>
      <c r="R384" s="963"/>
      <c r="S384" s="963"/>
      <c r="T384" s="963"/>
      <c r="U384" s="963"/>
      <c r="V384" s="963"/>
      <c r="W384" s="963"/>
      <c r="X384" s="963"/>
      <c r="Y384" s="963"/>
      <c r="Z384" s="963"/>
    </row>
    <row r="385" spans="1:26" ht="32">
      <c r="A385" s="693"/>
      <c r="B385" s="467"/>
      <c r="C385" s="471" t="s">
        <v>7105</v>
      </c>
      <c r="D385" s="696">
        <v>2</v>
      </c>
      <c r="E385" s="696" t="s">
        <v>7106</v>
      </c>
      <c r="F385" s="471" t="s">
        <v>7107</v>
      </c>
      <c r="G385" s="1052"/>
      <c r="H385" s="893"/>
      <c r="I385" s="893"/>
      <c r="J385" s="893"/>
      <c r="K385" s="960"/>
      <c r="L385" s="960"/>
      <c r="M385" s="963"/>
      <c r="N385" s="963"/>
      <c r="O385" s="963"/>
      <c r="P385" s="963"/>
      <c r="Q385" s="963"/>
      <c r="R385" s="963"/>
      <c r="S385" s="963"/>
      <c r="T385" s="963"/>
      <c r="U385" s="963"/>
      <c r="V385" s="963"/>
      <c r="W385" s="963"/>
      <c r="X385" s="963"/>
      <c r="Y385" s="963"/>
      <c r="Z385" s="963"/>
    </row>
    <row r="386" spans="1:26" ht="32">
      <c r="A386" s="693"/>
      <c r="B386" s="467"/>
      <c r="C386" s="471" t="s">
        <v>7108</v>
      </c>
      <c r="D386" s="696">
        <v>2</v>
      </c>
      <c r="E386" s="696" t="s">
        <v>7106</v>
      </c>
      <c r="F386" s="471" t="s">
        <v>7109</v>
      </c>
      <c r="G386" s="1052"/>
      <c r="H386" s="893"/>
      <c r="I386" s="893"/>
      <c r="J386" s="893"/>
      <c r="K386" s="960"/>
      <c r="L386" s="960"/>
      <c r="M386" s="963"/>
      <c r="N386" s="963"/>
      <c r="O386" s="963"/>
      <c r="P386" s="963"/>
      <c r="Q386" s="963"/>
      <c r="R386" s="963"/>
      <c r="S386" s="963"/>
      <c r="T386" s="963"/>
      <c r="U386" s="963"/>
      <c r="V386" s="963"/>
      <c r="W386" s="963"/>
      <c r="X386" s="963"/>
      <c r="Y386" s="963"/>
      <c r="Z386" s="963"/>
    </row>
    <row r="387" spans="1:26" ht="48">
      <c r="A387" s="693"/>
      <c r="B387" s="467"/>
      <c r="C387" s="471" t="s">
        <v>7110</v>
      </c>
      <c r="D387" s="696">
        <v>2</v>
      </c>
      <c r="E387" s="696" t="s">
        <v>7106</v>
      </c>
      <c r="F387" s="471" t="s">
        <v>7111</v>
      </c>
      <c r="G387" s="1052"/>
      <c r="H387" s="893"/>
      <c r="I387" s="893"/>
      <c r="J387" s="893"/>
      <c r="K387" s="960"/>
      <c r="L387" s="960"/>
      <c r="M387" s="963"/>
      <c r="N387" s="963"/>
      <c r="O387" s="963"/>
      <c r="P387" s="963"/>
      <c r="Q387" s="963"/>
      <c r="R387" s="963"/>
      <c r="S387" s="963"/>
      <c r="T387" s="963"/>
      <c r="U387" s="963"/>
      <c r="V387" s="963"/>
      <c r="W387" s="963"/>
      <c r="X387" s="963"/>
      <c r="Y387" s="963"/>
      <c r="Z387" s="963"/>
    </row>
    <row r="388" spans="1:26" ht="34">
      <c r="A388" s="693" t="s">
        <v>1257</v>
      </c>
      <c r="B388" s="467" t="s">
        <v>1258</v>
      </c>
      <c r="C388" s="471" t="s">
        <v>7112</v>
      </c>
      <c r="D388" s="696">
        <v>2</v>
      </c>
      <c r="E388" s="696" t="s">
        <v>599</v>
      </c>
      <c r="F388" s="471" t="s">
        <v>7113</v>
      </c>
      <c r="G388" s="1052"/>
      <c r="H388" s="893"/>
      <c r="I388" s="893"/>
      <c r="J388" s="893"/>
      <c r="K388" s="960"/>
      <c r="L388" s="960"/>
      <c r="M388" s="963"/>
      <c r="N388" s="963"/>
      <c r="O388" s="963"/>
      <c r="P388" s="963"/>
      <c r="Q388" s="963"/>
      <c r="R388" s="963"/>
      <c r="S388" s="963"/>
      <c r="T388" s="963"/>
      <c r="U388" s="963"/>
      <c r="V388" s="963"/>
      <c r="W388" s="963"/>
      <c r="X388" s="963"/>
      <c r="Y388" s="963"/>
      <c r="Z388" s="963"/>
    </row>
    <row r="389" spans="1:26" ht="32">
      <c r="A389" s="693"/>
      <c r="B389" s="467"/>
      <c r="C389" s="471" t="s">
        <v>7114</v>
      </c>
      <c r="D389" s="696">
        <v>2</v>
      </c>
      <c r="E389" s="696" t="s">
        <v>599</v>
      </c>
      <c r="F389" s="471" t="s">
        <v>7115</v>
      </c>
      <c r="G389" s="1052"/>
      <c r="H389" s="893"/>
      <c r="I389" s="893"/>
      <c r="J389" s="893"/>
      <c r="K389" s="960"/>
      <c r="L389" s="960"/>
      <c r="M389" s="963"/>
      <c r="N389" s="963"/>
      <c r="O389" s="963"/>
      <c r="P389" s="963"/>
      <c r="Q389" s="963"/>
      <c r="R389" s="963"/>
      <c r="S389" s="963"/>
      <c r="T389" s="963"/>
      <c r="U389" s="963"/>
      <c r="V389" s="963"/>
      <c r="W389" s="963"/>
      <c r="X389" s="963"/>
      <c r="Y389" s="963"/>
      <c r="Z389" s="963"/>
    </row>
    <row r="390" spans="1:26" ht="32">
      <c r="A390" s="693"/>
      <c r="B390" s="467"/>
      <c r="C390" s="471" t="s">
        <v>7116</v>
      </c>
      <c r="D390" s="696">
        <v>2</v>
      </c>
      <c r="E390" s="696" t="s">
        <v>599</v>
      </c>
      <c r="F390" s="471" t="s">
        <v>7117</v>
      </c>
      <c r="G390" s="1052"/>
      <c r="H390" s="893"/>
      <c r="I390" s="893"/>
      <c r="J390" s="893"/>
      <c r="K390" s="960"/>
      <c r="L390" s="960"/>
      <c r="M390" s="963"/>
      <c r="N390" s="963"/>
      <c r="O390" s="963"/>
      <c r="P390" s="963"/>
      <c r="Q390" s="963"/>
      <c r="R390" s="963"/>
      <c r="S390" s="963"/>
      <c r="T390" s="963"/>
      <c r="U390" s="963"/>
      <c r="V390" s="963"/>
      <c r="W390" s="963"/>
      <c r="X390" s="963"/>
      <c r="Y390" s="963"/>
      <c r="Z390" s="963"/>
    </row>
    <row r="391" spans="1:26" ht="32">
      <c r="A391" s="693"/>
      <c r="B391" s="467"/>
      <c r="C391" s="471" t="s">
        <v>7118</v>
      </c>
      <c r="D391" s="696">
        <v>2</v>
      </c>
      <c r="E391" s="696" t="s">
        <v>877</v>
      </c>
      <c r="F391" s="471"/>
      <c r="G391" s="1052"/>
      <c r="H391" s="893"/>
      <c r="I391" s="893"/>
      <c r="J391" s="893"/>
      <c r="K391" s="960"/>
      <c r="L391" s="960"/>
      <c r="M391" s="963"/>
      <c r="N391" s="963"/>
      <c r="O391" s="963"/>
      <c r="P391" s="963"/>
      <c r="Q391" s="963"/>
      <c r="R391" s="963"/>
      <c r="S391" s="963"/>
      <c r="T391" s="963"/>
      <c r="U391" s="963"/>
      <c r="V391" s="963"/>
      <c r="W391" s="963"/>
      <c r="X391" s="963"/>
      <c r="Y391" s="963"/>
      <c r="Z391" s="963"/>
    </row>
    <row r="392" spans="1:26" ht="48">
      <c r="A392" s="693" t="s">
        <v>1259</v>
      </c>
      <c r="B392" s="467" t="s">
        <v>1260</v>
      </c>
      <c r="C392" s="471" t="s">
        <v>7119</v>
      </c>
      <c r="D392" s="696">
        <v>2</v>
      </c>
      <c r="E392" s="696" t="s">
        <v>611</v>
      </c>
      <c r="F392" s="1052"/>
      <c r="G392" s="1052"/>
      <c r="H392" s="893"/>
      <c r="I392" s="893"/>
      <c r="J392" s="893"/>
      <c r="K392" s="960"/>
      <c r="L392" s="960"/>
      <c r="M392" s="963"/>
      <c r="N392" s="963"/>
      <c r="O392" s="963"/>
      <c r="P392" s="963"/>
      <c r="Q392" s="963"/>
      <c r="R392" s="963"/>
      <c r="S392" s="963"/>
      <c r="T392" s="963"/>
      <c r="U392" s="963"/>
      <c r="V392" s="963"/>
      <c r="W392" s="963"/>
      <c r="X392" s="963"/>
      <c r="Y392" s="963"/>
      <c r="Z392" s="963"/>
    </row>
    <row r="393" spans="1:26" ht="32">
      <c r="A393" s="693" t="s">
        <v>6943</v>
      </c>
      <c r="B393" s="467"/>
      <c r="C393" s="471" t="s">
        <v>7120</v>
      </c>
      <c r="D393" s="696">
        <v>2</v>
      </c>
      <c r="E393" s="696" t="s">
        <v>611</v>
      </c>
      <c r="F393" s="471" t="s">
        <v>7121</v>
      </c>
      <c r="G393" s="1052"/>
      <c r="H393" s="893"/>
      <c r="I393" s="893"/>
      <c r="J393" s="893"/>
      <c r="K393" s="960"/>
      <c r="L393" s="960"/>
      <c r="M393" s="963"/>
      <c r="N393" s="963"/>
      <c r="O393" s="963"/>
      <c r="P393" s="963"/>
      <c r="Q393" s="963"/>
      <c r="R393" s="963"/>
      <c r="S393" s="963"/>
      <c r="T393" s="963"/>
      <c r="U393" s="963"/>
      <c r="V393" s="963"/>
      <c r="W393" s="963"/>
      <c r="X393" s="963"/>
      <c r="Y393" s="963"/>
      <c r="Z393" s="963"/>
    </row>
    <row r="394" spans="1:26" ht="64">
      <c r="A394" s="693" t="s">
        <v>6943</v>
      </c>
      <c r="B394" s="467"/>
      <c r="C394" s="471" t="s">
        <v>7122</v>
      </c>
      <c r="D394" s="696">
        <v>2</v>
      </c>
      <c r="E394" s="696" t="s">
        <v>611</v>
      </c>
      <c r="F394" s="471" t="s">
        <v>7123</v>
      </c>
      <c r="G394" s="1052"/>
      <c r="H394" s="893"/>
      <c r="I394" s="893"/>
      <c r="J394" s="893"/>
      <c r="K394" s="960"/>
      <c r="L394" s="960"/>
      <c r="M394" s="963"/>
      <c r="N394" s="963"/>
      <c r="O394" s="963"/>
      <c r="P394" s="963"/>
      <c r="Q394" s="963"/>
      <c r="R394" s="963"/>
      <c r="S394" s="963"/>
      <c r="T394" s="963"/>
      <c r="U394" s="963"/>
      <c r="V394" s="963"/>
      <c r="W394" s="963"/>
      <c r="X394" s="963"/>
      <c r="Y394" s="963"/>
      <c r="Z394" s="963"/>
    </row>
    <row r="395" spans="1:26" ht="32">
      <c r="A395" s="693"/>
      <c r="B395" s="467"/>
      <c r="C395" s="471" t="s">
        <v>7124</v>
      </c>
      <c r="D395" s="696">
        <v>2</v>
      </c>
      <c r="E395" s="696" t="s">
        <v>611</v>
      </c>
      <c r="F395" s="471"/>
      <c r="G395" s="1052"/>
      <c r="H395" s="893"/>
      <c r="I395" s="893"/>
      <c r="J395" s="893"/>
      <c r="K395" s="960"/>
      <c r="L395" s="960"/>
      <c r="M395" s="963"/>
      <c r="N395" s="963"/>
      <c r="O395" s="963"/>
      <c r="P395" s="963"/>
      <c r="Q395" s="963"/>
      <c r="R395" s="963"/>
      <c r="S395" s="963"/>
      <c r="T395" s="963"/>
      <c r="U395" s="963"/>
      <c r="V395" s="963"/>
      <c r="W395" s="963"/>
      <c r="X395" s="963"/>
      <c r="Y395" s="963"/>
      <c r="Z395" s="963"/>
    </row>
    <row r="396" spans="1:26" ht="32">
      <c r="A396" s="693" t="s">
        <v>6943</v>
      </c>
      <c r="B396" s="467"/>
      <c r="C396" s="471" t="s">
        <v>7125</v>
      </c>
      <c r="D396" s="696">
        <v>2</v>
      </c>
      <c r="E396" s="696" t="s">
        <v>611</v>
      </c>
      <c r="F396" s="471" t="s">
        <v>7126</v>
      </c>
      <c r="G396" s="1052"/>
      <c r="H396" s="893"/>
      <c r="I396" s="893"/>
      <c r="J396" s="893"/>
      <c r="K396" s="960"/>
      <c r="L396" s="960"/>
      <c r="M396" s="963"/>
      <c r="N396" s="963"/>
      <c r="O396" s="963"/>
      <c r="P396" s="963"/>
      <c r="Q396" s="963"/>
      <c r="R396" s="963"/>
      <c r="S396" s="963"/>
      <c r="T396" s="963"/>
      <c r="U396" s="963"/>
      <c r="V396" s="963"/>
      <c r="W396" s="963"/>
      <c r="X396" s="963"/>
      <c r="Y396" s="963"/>
      <c r="Z396" s="963"/>
    </row>
    <row r="397" spans="1:26" ht="34">
      <c r="A397" s="693" t="s">
        <v>1261</v>
      </c>
      <c r="B397" s="467" t="s">
        <v>1262</v>
      </c>
      <c r="C397" s="471" t="s">
        <v>7127</v>
      </c>
      <c r="D397" s="696">
        <v>2</v>
      </c>
      <c r="E397" s="696" t="s">
        <v>469</v>
      </c>
      <c r="F397" s="1052" t="s">
        <v>7128</v>
      </c>
      <c r="G397" s="1052"/>
      <c r="H397" s="893"/>
      <c r="I397" s="893"/>
      <c r="J397" s="893"/>
      <c r="K397" s="960"/>
      <c r="L397" s="960"/>
      <c r="M397" s="963"/>
      <c r="N397" s="963"/>
      <c r="O397" s="963"/>
      <c r="P397" s="963"/>
      <c r="Q397" s="963"/>
      <c r="R397" s="963"/>
      <c r="S397" s="963"/>
      <c r="T397" s="963"/>
      <c r="U397" s="963"/>
      <c r="V397" s="963"/>
      <c r="W397" s="963"/>
      <c r="X397" s="963"/>
      <c r="Y397" s="963"/>
      <c r="Z397" s="963"/>
    </row>
    <row r="398" spans="1:26" ht="48">
      <c r="A398" s="693"/>
      <c r="B398" s="467"/>
      <c r="C398" s="986" t="s">
        <v>7129</v>
      </c>
      <c r="D398" s="696">
        <v>2</v>
      </c>
      <c r="E398" s="696" t="s">
        <v>504</v>
      </c>
      <c r="F398" s="986" t="s">
        <v>7130</v>
      </c>
      <c r="G398" s="1052"/>
      <c r="H398" s="893"/>
      <c r="I398" s="893"/>
      <c r="J398" s="893"/>
      <c r="K398" s="960"/>
      <c r="L398" s="960"/>
      <c r="M398" s="963"/>
      <c r="N398" s="963"/>
      <c r="O398" s="963"/>
      <c r="P398" s="963"/>
      <c r="Q398" s="963"/>
      <c r="R398" s="963"/>
      <c r="S398" s="963"/>
      <c r="T398" s="963"/>
      <c r="U398" s="963"/>
      <c r="V398" s="963"/>
      <c r="W398" s="963"/>
      <c r="X398" s="963"/>
      <c r="Y398" s="963"/>
      <c r="Z398" s="963"/>
    </row>
    <row r="399" spans="1:26" ht="32">
      <c r="A399" s="693"/>
      <c r="B399" s="467"/>
      <c r="C399" s="471" t="s">
        <v>7131</v>
      </c>
      <c r="D399" s="696">
        <v>2</v>
      </c>
      <c r="E399" s="696" t="s">
        <v>504</v>
      </c>
      <c r="F399" s="1052" t="s">
        <v>7132</v>
      </c>
      <c r="G399" s="1052"/>
      <c r="H399" s="893"/>
      <c r="I399" s="893"/>
      <c r="J399" s="893"/>
      <c r="K399" s="960"/>
      <c r="L399" s="960"/>
      <c r="M399" s="963"/>
      <c r="N399" s="963"/>
      <c r="O399" s="963"/>
      <c r="P399" s="963"/>
      <c r="Q399" s="963"/>
      <c r="R399" s="963"/>
      <c r="S399" s="963"/>
      <c r="T399" s="963"/>
      <c r="U399" s="963"/>
      <c r="V399" s="963"/>
      <c r="W399" s="963"/>
      <c r="X399" s="963"/>
      <c r="Y399" s="963"/>
      <c r="Z399" s="963"/>
    </row>
    <row r="400" spans="1:26" ht="32">
      <c r="A400" s="693"/>
      <c r="B400" s="467"/>
      <c r="C400" s="471" t="s">
        <v>7133</v>
      </c>
      <c r="D400" s="696">
        <v>2</v>
      </c>
      <c r="E400" s="696" t="s">
        <v>611</v>
      </c>
      <c r="F400" s="1052"/>
      <c r="G400" s="1052"/>
      <c r="H400" s="893"/>
      <c r="I400" s="893"/>
      <c r="J400" s="893"/>
      <c r="K400" s="960"/>
      <c r="L400" s="960"/>
      <c r="M400" s="963"/>
      <c r="N400" s="963"/>
      <c r="O400" s="963"/>
      <c r="P400" s="963"/>
      <c r="Q400" s="963"/>
      <c r="R400" s="963"/>
      <c r="S400" s="963"/>
      <c r="T400" s="963"/>
      <c r="U400" s="963"/>
      <c r="V400" s="963"/>
      <c r="W400" s="963"/>
      <c r="X400" s="963"/>
      <c r="Y400" s="963"/>
      <c r="Z400" s="963"/>
    </row>
    <row r="401" spans="1:26" ht="16">
      <c r="A401" s="693"/>
      <c r="B401" s="467"/>
      <c r="C401" s="471" t="s">
        <v>7134</v>
      </c>
      <c r="D401" s="696">
        <v>2</v>
      </c>
      <c r="E401" s="696" t="s">
        <v>611</v>
      </c>
      <c r="F401" s="1052"/>
      <c r="G401" s="1052"/>
      <c r="H401" s="893"/>
      <c r="I401" s="893"/>
      <c r="J401" s="893"/>
      <c r="K401" s="960"/>
      <c r="L401" s="960"/>
      <c r="M401" s="963"/>
      <c r="N401" s="963"/>
      <c r="O401" s="963"/>
      <c r="P401" s="963"/>
      <c r="Q401" s="963"/>
      <c r="R401" s="963"/>
      <c r="S401" s="963"/>
      <c r="T401" s="963"/>
      <c r="U401" s="963"/>
      <c r="V401" s="963"/>
      <c r="W401" s="963"/>
      <c r="X401" s="963"/>
      <c r="Y401" s="963"/>
      <c r="Z401" s="963"/>
    </row>
    <row r="402" spans="1:26" ht="32">
      <c r="A402" s="693"/>
      <c r="B402" s="467"/>
      <c r="C402" s="471" t="s">
        <v>7135</v>
      </c>
      <c r="D402" s="696">
        <v>2</v>
      </c>
      <c r="E402" s="696" t="s">
        <v>611</v>
      </c>
      <c r="F402" s="1052"/>
      <c r="G402" s="1052"/>
      <c r="H402" s="893"/>
      <c r="I402" s="893"/>
      <c r="J402" s="893"/>
      <c r="K402" s="960"/>
      <c r="L402" s="960"/>
      <c r="M402" s="963"/>
      <c r="N402" s="963"/>
      <c r="O402" s="963"/>
      <c r="P402" s="963"/>
      <c r="Q402" s="963"/>
      <c r="R402" s="963"/>
      <c r="S402" s="963"/>
      <c r="T402" s="963"/>
      <c r="U402" s="963"/>
      <c r="V402" s="963"/>
      <c r="W402" s="963"/>
      <c r="X402" s="963"/>
      <c r="Y402" s="963"/>
      <c r="Z402" s="963"/>
    </row>
    <row r="403" spans="1:26" ht="32">
      <c r="A403" s="693" t="s">
        <v>7136</v>
      </c>
      <c r="B403" s="467" t="s">
        <v>1264</v>
      </c>
      <c r="C403" s="471" t="s">
        <v>7137</v>
      </c>
      <c r="D403" s="696">
        <v>2</v>
      </c>
      <c r="E403" s="696" t="s">
        <v>611</v>
      </c>
      <c r="F403" s="471" t="s">
        <v>7138</v>
      </c>
      <c r="G403" s="1052"/>
      <c r="H403" s="893"/>
      <c r="I403" s="893"/>
      <c r="J403" s="893"/>
      <c r="K403" s="960"/>
      <c r="L403" s="960"/>
      <c r="M403" s="963"/>
      <c r="N403" s="963"/>
      <c r="O403" s="963"/>
      <c r="P403" s="963"/>
      <c r="Q403" s="963"/>
      <c r="R403" s="963"/>
      <c r="S403" s="963"/>
      <c r="T403" s="963"/>
      <c r="U403" s="963"/>
      <c r="V403" s="963"/>
      <c r="W403" s="963"/>
      <c r="X403" s="963"/>
      <c r="Y403" s="963"/>
      <c r="Z403" s="963"/>
    </row>
    <row r="404" spans="1:26" ht="32">
      <c r="A404" s="693"/>
      <c r="B404" s="467"/>
      <c r="C404" s="471" t="s">
        <v>7139</v>
      </c>
      <c r="D404" s="696">
        <v>2</v>
      </c>
      <c r="E404" s="696" t="s">
        <v>611</v>
      </c>
      <c r="F404" s="471" t="s">
        <v>7140</v>
      </c>
      <c r="G404" s="1052"/>
      <c r="H404" s="893"/>
      <c r="I404" s="893"/>
      <c r="J404" s="893"/>
      <c r="K404" s="960"/>
      <c r="L404" s="960"/>
      <c r="M404" s="963"/>
      <c r="N404" s="963"/>
      <c r="O404" s="963"/>
      <c r="P404" s="963"/>
      <c r="Q404" s="963"/>
      <c r="R404" s="963"/>
      <c r="S404" s="963"/>
      <c r="T404" s="963"/>
      <c r="U404" s="963"/>
      <c r="V404" s="963"/>
      <c r="W404" s="963"/>
      <c r="X404" s="963"/>
      <c r="Y404" s="963"/>
      <c r="Z404" s="963"/>
    </row>
    <row r="405" spans="1:26" ht="32">
      <c r="A405" s="693"/>
      <c r="B405" s="467"/>
      <c r="C405" s="471" t="s">
        <v>7141</v>
      </c>
      <c r="D405" s="696">
        <v>2</v>
      </c>
      <c r="E405" s="696" t="s">
        <v>611</v>
      </c>
      <c r="F405" s="471"/>
      <c r="G405" s="1052"/>
      <c r="H405" s="893"/>
      <c r="I405" s="893"/>
      <c r="J405" s="893"/>
      <c r="K405" s="960"/>
      <c r="L405" s="960"/>
      <c r="M405" s="963"/>
      <c r="N405" s="963"/>
      <c r="O405" s="963"/>
      <c r="P405" s="963"/>
      <c r="Q405" s="963"/>
      <c r="R405" s="963"/>
      <c r="S405" s="963"/>
      <c r="T405" s="963"/>
      <c r="U405" s="963"/>
      <c r="V405" s="963"/>
      <c r="W405" s="963"/>
      <c r="X405" s="963"/>
      <c r="Y405" s="963"/>
      <c r="Z405" s="963"/>
    </row>
    <row r="406" spans="1:26" ht="16">
      <c r="A406" s="693"/>
      <c r="B406" s="467"/>
      <c r="C406" s="471" t="s">
        <v>7142</v>
      </c>
      <c r="D406" s="696">
        <v>2</v>
      </c>
      <c r="E406" s="696" t="s">
        <v>611</v>
      </c>
      <c r="F406" s="471"/>
      <c r="G406" s="1052"/>
      <c r="H406" s="893"/>
      <c r="I406" s="893"/>
      <c r="J406" s="893"/>
      <c r="K406" s="960"/>
      <c r="L406" s="960"/>
      <c r="M406" s="963"/>
      <c r="N406" s="963"/>
      <c r="O406" s="963"/>
      <c r="P406" s="963"/>
      <c r="Q406" s="963"/>
      <c r="R406" s="963"/>
      <c r="S406" s="963"/>
      <c r="T406" s="963"/>
      <c r="U406" s="963"/>
      <c r="V406" s="963"/>
      <c r="W406" s="963"/>
      <c r="X406" s="963"/>
      <c r="Y406" s="963"/>
      <c r="Z406" s="963"/>
    </row>
    <row r="407" spans="1:26" ht="32">
      <c r="A407" s="693" t="s">
        <v>7143</v>
      </c>
      <c r="B407" s="467" t="s">
        <v>1266</v>
      </c>
      <c r="C407" s="471" t="s">
        <v>7137</v>
      </c>
      <c r="D407" s="696">
        <v>2</v>
      </c>
      <c r="E407" s="696" t="s">
        <v>611</v>
      </c>
      <c r="F407" s="471" t="s">
        <v>7138</v>
      </c>
      <c r="G407" s="1052"/>
      <c r="H407" s="893"/>
      <c r="I407" s="893"/>
      <c r="J407" s="893"/>
      <c r="K407" s="960"/>
      <c r="L407" s="960"/>
      <c r="M407" s="963"/>
      <c r="N407" s="963"/>
      <c r="O407" s="963"/>
      <c r="P407" s="963"/>
      <c r="Q407" s="963"/>
      <c r="R407" s="963"/>
      <c r="S407" s="963"/>
      <c r="T407" s="963"/>
      <c r="U407" s="963"/>
      <c r="V407" s="963"/>
      <c r="W407" s="963"/>
      <c r="X407" s="963"/>
      <c r="Y407" s="963"/>
      <c r="Z407" s="963"/>
    </row>
    <row r="408" spans="1:26" ht="64">
      <c r="A408" s="693" t="s">
        <v>6943</v>
      </c>
      <c r="B408" s="467"/>
      <c r="C408" s="471" t="s">
        <v>7144</v>
      </c>
      <c r="D408" s="696">
        <v>2</v>
      </c>
      <c r="E408" s="696" t="s">
        <v>611</v>
      </c>
      <c r="F408" s="471" t="s">
        <v>7145</v>
      </c>
      <c r="G408" s="1052"/>
      <c r="H408" s="893"/>
      <c r="I408" s="893"/>
      <c r="J408" s="893"/>
      <c r="K408" s="960"/>
      <c r="L408" s="960"/>
      <c r="M408" s="963"/>
      <c r="N408" s="963"/>
      <c r="O408" s="963"/>
      <c r="P408" s="963"/>
      <c r="Q408" s="963"/>
      <c r="R408" s="963"/>
      <c r="S408" s="963"/>
      <c r="T408" s="963"/>
      <c r="U408" s="963"/>
      <c r="V408" s="963"/>
      <c r="W408" s="963"/>
      <c r="X408" s="963"/>
      <c r="Y408" s="963"/>
      <c r="Z408" s="963"/>
    </row>
    <row r="409" spans="1:26" ht="48">
      <c r="A409" s="693" t="s">
        <v>6943</v>
      </c>
      <c r="B409" s="467"/>
      <c r="C409" s="471" t="s">
        <v>7146</v>
      </c>
      <c r="D409" s="696">
        <v>2</v>
      </c>
      <c r="E409" s="696" t="s">
        <v>611</v>
      </c>
      <c r="F409" s="1052"/>
      <c r="G409" s="1052"/>
      <c r="H409" s="893"/>
      <c r="I409" s="893"/>
      <c r="J409" s="893"/>
      <c r="K409" s="960"/>
      <c r="L409" s="960"/>
      <c r="M409" s="963"/>
      <c r="N409" s="963"/>
      <c r="O409" s="963"/>
      <c r="P409" s="963"/>
      <c r="Q409" s="963"/>
      <c r="R409" s="963"/>
      <c r="S409" s="963"/>
      <c r="T409" s="963"/>
      <c r="U409" s="963"/>
      <c r="V409" s="963"/>
      <c r="W409" s="963"/>
      <c r="X409" s="963"/>
      <c r="Y409" s="963"/>
      <c r="Z409" s="963"/>
    </row>
    <row r="410" spans="1:26" ht="64">
      <c r="A410" s="693" t="s">
        <v>6943</v>
      </c>
      <c r="B410" s="467"/>
      <c r="C410" s="471" t="s">
        <v>7147</v>
      </c>
      <c r="D410" s="696">
        <v>2</v>
      </c>
      <c r="E410" s="696" t="s">
        <v>611</v>
      </c>
      <c r="F410" s="1052"/>
      <c r="G410" s="1052"/>
      <c r="H410" s="893"/>
      <c r="I410" s="893"/>
      <c r="J410" s="893"/>
      <c r="K410" s="960"/>
      <c r="L410" s="960"/>
      <c r="M410" s="963"/>
      <c r="N410" s="963"/>
      <c r="O410" s="963"/>
      <c r="P410" s="963"/>
      <c r="Q410" s="963"/>
      <c r="R410" s="963"/>
      <c r="S410" s="963"/>
      <c r="T410" s="963"/>
      <c r="U410" s="963"/>
      <c r="V410" s="963"/>
      <c r="W410" s="963"/>
      <c r="X410" s="963"/>
      <c r="Y410" s="963"/>
      <c r="Z410" s="963"/>
    </row>
    <row r="411" spans="1:26" ht="32">
      <c r="A411" s="693" t="s">
        <v>6943</v>
      </c>
      <c r="B411" s="467"/>
      <c r="C411" s="471" t="s">
        <v>7148</v>
      </c>
      <c r="D411" s="696">
        <v>2</v>
      </c>
      <c r="E411" s="696" t="s">
        <v>611</v>
      </c>
      <c r="F411" s="1052"/>
      <c r="G411" s="1052"/>
      <c r="H411" s="893"/>
      <c r="I411" s="893"/>
      <c r="J411" s="893"/>
      <c r="K411" s="960"/>
      <c r="L411" s="960"/>
      <c r="M411" s="963"/>
      <c r="N411" s="963"/>
      <c r="O411" s="963"/>
      <c r="P411" s="963"/>
      <c r="Q411" s="963"/>
      <c r="R411" s="963"/>
      <c r="S411" s="963"/>
      <c r="T411" s="963"/>
      <c r="U411" s="963"/>
      <c r="V411" s="963"/>
      <c r="W411" s="963"/>
      <c r="X411" s="963"/>
      <c r="Y411" s="963"/>
      <c r="Z411" s="963"/>
    </row>
    <row r="412" spans="1:26" ht="48">
      <c r="A412" s="693" t="s">
        <v>6943</v>
      </c>
      <c r="B412" s="467"/>
      <c r="C412" s="471" t="s">
        <v>7149</v>
      </c>
      <c r="D412" s="696">
        <v>2</v>
      </c>
      <c r="E412" s="696" t="s">
        <v>611</v>
      </c>
      <c r="F412" s="471" t="s">
        <v>7150</v>
      </c>
      <c r="G412" s="1052"/>
      <c r="H412" s="893"/>
      <c r="I412" s="893"/>
      <c r="J412" s="893"/>
      <c r="K412" s="960"/>
      <c r="L412" s="960"/>
      <c r="M412" s="963"/>
      <c r="N412" s="963"/>
      <c r="O412" s="963"/>
      <c r="P412" s="963"/>
      <c r="Q412" s="963"/>
      <c r="R412" s="963"/>
      <c r="S412" s="963"/>
      <c r="T412" s="963"/>
      <c r="U412" s="963"/>
      <c r="V412" s="963"/>
      <c r="W412" s="963"/>
      <c r="X412" s="963"/>
      <c r="Y412" s="963"/>
      <c r="Z412" s="963"/>
    </row>
    <row r="413" spans="1:26" ht="32">
      <c r="A413" s="693" t="s">
        <v>6943</v>
      </c>
      <c r="B413" s="467"/>
      <c r="C413" s="471" t="s">
        <v>7151</v>
      </c>
      <c r="D413" s="696">
        <v>2</v>
      </c>
      <c r="E413" s="696" t="s">
        <v>611</v>
      </c>
      <c r="F413" s="1052"/>
      <c r="G413" s="1052"/>
      <c r="H413" s="893"/>
      <c r="I413" s="893"/>
      <c r="J413" s="893"/>
      <c r="K413" s="960"/>
      <c r="L413" s="960"/>
      <c r="M413" s="963"/>
      <c r="N413" s="963"/>
      <c r="O413" s="963"/>
      <c r="P413" s="963"/>
      <c r="Q413" s="963"/>
      <c r="R413" s="963"/>
      <c r="S413" s="963"/>
      <c r="T413" s="963"/>
      <c r="U413" s="963"/>
      <c r="V413" s="963"/>
      <c r="W413" s="963"/>
      <c r="X413" s="963"/>
      <c r="Y413" s="963"/>
      <c r="Z413" s="963"/>
    </row>
    <row r="414" spans="1:26" ht="14.25" hidden="1" customHeight="1">
      <c r="A414" s="310" t="s">
        <v>1268</v>
      </c>
      <c r="B414" s="122" t="s">
        <v>1269</v>
      </c>
      <c r="C414" s="141"/>
      <c r="D414" s="141"/>
      <c r="E414" s="141"/>
      <c r="F414" s="141"/>
      <c r="G414" s="141"/>
      <c r="H414" s="106"/>
      <c r="I414" s="105"/>
      <c r="J414" s="105"/>
      <c r="K414" s="106"/>
      <c r="L414" s="106"/>
      <c r="M414" s="106"/>
      <c r="N414" s="106"/>
      <c r="O414" s="106"/>
      <c r="P414" s="106"/>
      <c r="Q414" s="106"/>
      <c r="R414" s="106"/>
      <c r="S414" s="106"/>
      <c r="T414" s="106"/>
      <c r="U414" s="106"/>
      <c r="V414" s="106"/>
      <c r="W414" s="106"/>
      <c r="X414" s="106"/>
      <c r="Y414" s="106"/>
      <c r="Z414" s="106"/>
    </row>
    <row r="415" spans="1:26" ht="34">
      <c r="A415" s="693" t="s">
        <v>7152</v>
      </c>
      <c r="B415" s="467" t="s">
        <v>1276</v>
      </c>
      <c r="C415" s="471" t="s">
        <v>7153</v>
      </c>
      <c r="D415" s="696">
        <v>2</v>
      </c>
      <c r="E415" s="696" t="s">
        <v>611</v>
      </c>
      <c r="F415" s="1052"/>
      <c r="G415" s="1052"/>
      <c r="H415" s="893"/>
      <c r="I415" s="893"/>
      <c r="J415" s="893"/>
      <c r="K415" s="960"/>
      <c r="L415" s="960"/>
      <c r="M415" s="963"/>
      <c r="N415" s="963"/>
      <c r="O415" s="963"/>
      <c r="P415" s="963"/>
      <c r="Q415" s="963"/>
      <c r="R415" s="963"/>
      <c r="S415" s="963"/>
      <c r="T415" s="963"/>
      <c r="U415" s="963"/>
      <c r="V415" s="963"/>
      <c r="W415" s="963"/>
      <c r="X415" s="963"/>
      <c r="Y415" s="963"/>
      <c r="Z415" s="963"/>
    </row>
    <row r="416" spans="1:26" ht="48">
      <c r="A416" s="693" t="s">
        <v>6943</v>
      </c>
      <c r="B416" s="467"/>
      <c r="C416" s="471" t="s">
        <v>7154</v>
      </c>
      <c r="D416" s="696">
        <v>2</v>
      </c>
      <c r="E416" s="696" t="s">
        <v>611</v>
      </c>
      <c r="F416" s="1052"/>
      <c r="G416" s="1052"/>
      <c r="H416" s="893"/>
      <c r="I416" s="893"/>
      <c r="J416" s="893"/>
      <c r="K416" s="960"/>
      <c r="L416" s="960"/>
      <c r="M416" s="963"/>
      <c r="N416" s="963"/>
      <c r="O416" s="963"/>
      <c r="P416" s="963"/>
      <c r="Q416" s="963"/>
      <c r="R416" s="963"/>
      <c r="S416" s="963"/>
      <c r="T416" s="963"/>
      <c r="U416" s="963"/>
      <c r="V416" s="963"/>
      <c r="W416" s="963"/>
      <c r="X416" s="963"/>
      <c r="Y416" s="963"/>
      <c r="Z416" s="963"/>
    </row>
    <row r="417" spans="1:26" ht="39.75" hidden="1" customHeight="1">
      <c r="A417" s="349" t="s">
        <v>7155</v>
      </c>
      <c r="B417" s="1728" t="s">
        <v>133</v>
      </c>
      <c r="C417" s="1570"/>
      <c r="D417" s="1570"/>
      <c r="E417" s="1570"/>
      <c r="F417" s="1570"/>
      <c r="G417" s="1573"/>
      <c r="H417" s="1254"/>
      <c r="I417" s="105">
        <f>SUM(D418:D420)</f>
        <v>0</v>
      </c>
      <c r="J417" s="105">
        <f>COUNT(D418:D420)*2</f>
        <v>0</v>
      </c>
      <c r="K417" s="106"/>
      <c r="L417" s="106"/>
      <c r="M417" s="106"/>
      <c r="N417" s="106"/>
      <c r="O417" s="106"/>
      <c r="P417" s="106"/>
      <c r="Q417" s="106"/>
      <c r="R417" s="106"/>
      <c r="S417" s="106"/>
      <c r="T417" s="106"/>
      <c r="U417" s="106"/>
      <c r="V417" s="106"/>
      <c r="W417" s="106"/>
      <c r="X417" s="106"/>
      <c r="Y417" s="106"/>
      <c r="Z417" s="106"/>
    </row>
    <row r="418" spans="1:26" ht="14.25" hidden="1" customHeight="1">
      <c r="A418" s="310" t="s">
        <v>1278</v>
      </c>
      <c r="B418" s="122" t="s">
        <v>3854</v>
      </c>
      <c r="C418" s="141"/>
      <c r="D418" s="141"/>
      <c r="E418" s="141"/>
      <c r="F418" s="141"/>
      <c r="G418" s="141"/>
      <c r="H418" s="106"/>
      <c r="I418" s="105"/>
      <c r="J418" s="105"/>
      <c r="K418" s="106"/>
      <c r="L418" s="106"/>
      <c r="M418" s="106"/>
      <c r="N418" s="106"/>
      <c r="O418" s="106"/>
      <c r="P418" s="106"/>
      <c r="Q418" s="106"/>
      <c r="R418" s="106"/>
      <c r="S418" s="106"/>
      <c r="T418" s="106"/>
      <c r="U418" s="106"/>
      <c r="V418" s="106"/>
      <c r="W418" s="106"/>
      <c r="X418" s="106"/>
      <c r="Y418" s="106"/>
      <c r="Z418" s="106"/>
    </row>
    <row r="419" spans="1:26" ht="14.25" hidden="1" customHeight="1">
      <c r="A419" s="310" t="s">
        <v>1280</v>
      </c>
      <c r="B419" s="122" t="s">
        <v>3855</v>
      </c>
      <c r="C419" s="141"/>
      <c r="D419" s="141"/>
      <c r="E419" s="141"/>
      <c r="F419" s="141"/>
      <c r="G419" s="141"/>
      <c r="H419" s="106"/>
      <c r="I419" s="105"/>
      <c r="J419" s="105"/>
      <c r="K419" s="106"/>
      <c r="L419" s="106"/>
      <c r="M419" s="106"/>
      <c r="N419" s="106"/>
      <c r="O419" s="106"/>
      <c r="P419" s="106"/>
      <c r="Q419" s="106"/>
      <c r="R419" s="106"/>
      <c r="S419" s="106"/>
      <c r="T419" s="106"/>
      <c r="U419" s="106"/>
      <c r="V419" s="106"/>
      <c r="W419" s="106"/>
      <c r="X419" s="106"/>
      <c r="Y419" s="106"/>
      <c r="Z419" s="106"/>
    </row>
    <row r="420" spans="1:26" ht="14.25" hidden="1" customHeight="1">
      <c r="A420" s="310" t="s">
        <v>1282</v>
      </c>
      <c r="B420" s="122" t="s">
        <v>1283</v>
      </c>
      <c r="C420" s="141"/>
      <c r="D420" s="141"/>
      <c r="E420" s="141"/>
      <c r="F420" s="141"/>
      <c r="G420" s="141"/>
      <c r="H420" s="106"/>
      <c r="I420" s="105"/>
      <c r="J420" s="105"/>
      <c r="K420" s="106"/>
      <c r="L420" s="106"/>
      <c r="M420" s="106"/>
      <c r="N420" s="106"/>
      <c r="O420" s="106"/>
      <c r="P420" s="106"/>
      <c r="Q420" s="106"/>
      <c r="R420" s="106"/>
      <c r="S420" s="106"/>
      <c r="T420" s="106"/>
      <c r="U420" s="106"/>
      <c r="V420" s="106"/>
      <c r="W420" s="106"/>
      <c r="X420" s="106"/>
      <c r="Y420" s="106"/>
      <c r="Z420" s="106"/>
    </row>
    <row r="421" spans="1:26" ht="39.75" hidden="1" customHeight="1">
      <c r="A421" s="349" t="s">
        <v>257</v>
      </c>
      <c r="B421" s="1728" t="s">
        <v>258</v>
      </c>
      <c r="C421" s="1570"/>
      <c r="D421" s="1570"/>
      <c r="E421" s="1570"/>
      <c r="F421" s="1570"/>
      <c r="G421" s="1573"/>
      <c r="H421" s="1254"/>
      <c r="I421" s="105">
        <f>SUM(D422:D425)</f>
        <v>0</v>
      </c>
      <c r="J421" s="105">
        <f>COUNT(D422:D425)*2</f>
        <v>0</v>
      </c>
      <c r="K421" s="106"/>
      <c r="L421" s="106"/>
      <c r="M421" s="106"/>
      <c r="N421" s="106"/>
      <c r="O421" s="106"/>
      <c r="P421" s="106"/>
      <c r="Q421" s="106"/>
      <c r="R421" s="106"/>
      <c r="S421" s="106"/>
      <c r="T421" s="106"/>
      <c r="U421" s="106"/>
      <c r="V421" s="106"/>
      <c r="W421" s="106"/>
      <c r="X421" s="106"/>
      <c r="Y421" s="106"/>
      <c r="Z421" s="106"/>
    </row>
    <row r="422" spans="1:26" ht="14.25" hidden="1" customHeight="1">
      <c r="A422" s="310" t="s">
        <v>2282</v>
      </c>
      <c r="B422" s="122" t="s">
        <v>1286</v>
      </c>
      <c r="C422" s="141"/>
      <c r="D422" s="141"/>
      <c r="E422" s="141"/>
      <c r="F422" s="141"/>
      <c r="G422" s="141"/>
      <c r="H422" s="106"/>
      <c r="I422" s="105"/>
      <c r="J422" s="105"/>
      <c r="K422" s="106"/>
      <c r="L422" s="106"/>
      <c r="M422" s="106"/>
      <c r="N422" s="106"/>
      <c r="O422" s="106"/>
      <c r="P422" s="106"/>
      <c r="Q422" s="106"/>
      <c r="R422" s="106"/>
      <c r="S422" s="106"/>
      <c r="T422" s="106"/>
      <c r="U422" s="106"/>
      <c r="V422" s="106"/>
      <c r="W422" s="106"/>
      <c r="X422" s="106"/>
      <c r="Y422" s="106"/>
      <c r="Z422" s="106"/>
    </row>
    <row r="423" spans="1:26" ht="14.25" hidden="1" customHeight="1">
      <c r="A423" s="310" t="s">
        <v>1291</v>
      </c>
      <c r="B423" s="122" t="s">
        <v>1292</v>
      </c>
      <c r="C423" s="141"/>
      <c r="D423" s="141"/>
      <c r="E423" s="141"/>
      <c r="F423" s="141"/>
      <c r="G423" s="141"/>
      <c r="H423" s="106"/>
      <c r="I423" s="105"/>
      <c r="J423" s="105"/>
      <c r="K423" s="106"/>
      <c r="L423" s="106"/>
      <c r="M423" s="106"/>
      <c r="N423" s="106"/>
      <c r="O423" s="106"/>
      <c r="P423" s="106"/>
      <c r="Q423" s="106"/>
      <c r="R423" s="106"/>
      <c r="S423" s="106"/>
      <c r="T423" s="106"/>
      <c r="U423" s="106"/>
      <c r="V423" s="106"/>
      <c r="W423" s="106"/>
      <c r="X423" s="106"/>
      <c r="Y423" s="106"/>
      <c r="Z423" s="106"/>
    </row>
    <row r="424" spans="1:26" ht="14.25" hidden="1" customHeight="1">
      <c r="A424" s="310" t="s">
        <v>1293</v>
      </c>
      <c r="B424" s="122" t="s">
        <v>1294</v>
      </c>
      <c r="C424" s="141"/>
      <c r="D424" s="141"/>
      <c r="E424" s="141"/>
      <c r="F424" s="141"/>
      <c r="G424" s="141"/>
      <c r="H424" s="106"/>
      <c r="I424" s="105"/>
      <c r="J424" s="105"/>
      <c r="K424" s="106"/>
      <c r="L424" s="106"/>
      <c r="M424" s="106"/>
      <c r="N424" s="106"/>
      <c r="O424" s="106"/>
      <c r="P424" s="106"/>
      <c r="Q424" s="106"/>
      <c r="R424" s="106"/>
      <c r="S424" s="106"/>
      <c r="T424" s="106"/>
      <c r="U424" s="106"/>
      <c r="V424" s="106"/>
      <c r="W424" s="106"/>
      <c r="X424" s="106"/>
      <c r="Y424" s="106"/>
      <c r="Z424" s="106"/>
    </row>
    <row r="425" spans="1:26" ht="14.25" hidden="1" customHeight="1">
      <c r="A425" s="310" t="s">
        <v>1295</v>
      </c>
      <c r="B425" s="122" t="s">
        <v>1296</v>
      </c>
      <c r="C425" s="141"/>
      <c r="D425" s="141"/>
      <c r="E425" s="141"/>
      <c r="F425" s="141"/>
      <c r="G425" s="141"/>
      <c r="H425" s="106"/>
      <c r="I425" s="105"/>
      <c r="J425" s="105"/>
      <c r="K425" s="106"/>
      <c r="L425" s="106"/>
      <c r="M425" s="106"/>
      <c r="N425" s="106"/>
      <c r="O425" s="106"/>
      <c r="P425" s="106"/>
      <c r="Q425" s="106"/>
      <c r="R425" s="106"/>
      <c r="S425" s="106"/>
      <c r="T425" s="106"/>
      <c r="U425" s="106"/>
      <c r="V425" s="106"/>
      <c r="W425" s="106"/>
      <c r="X425" s="106"/>
      <c r="Y425" s="106"/>
      <c r="Z425" s="106"/>
    </row>
    <row r="426" spans="1:26" ht="39.75" hidden="1" customHeight="1">
      <c r="A426" s="323" t="s">
        <v>136</v>
      </c>
      <c r="B426" s="1794" t="s">
        <v>137</v>
      </c>
      <c r="C426" s="1570"/>
      <c r="D426" s="1570"/>
      <c r="E426" s="1570"/>
      <c r="F426" s="1570"/>
      <c r="G426" s="1573"/>
      <c r="H426" s="856"/>
      <c r="I426" s="105">
        <f>SUM(D427:D429)</f>
        <v>0</v>
      </c>
      <c r="J426" s="105">
        <f>COUNT(D427:D429)*2</f>
        <v>0</v>
      </c>
      <c r="K426" s="106"/>
      <c r="L426" s="106"/>
      <c r="M426" s="106"/>
      <c r="N426" s="106"/>
      <c r="O426" s="106"/>
      <c r="P426" s="106"/>
      <c r="Q426" s="106"/>
      <c r="R426" s="106"/>
      <c r="S426" s="106"/>
      <c r="T426" s="106"/>
      <c r="U426" s="106"/>
      <c r="V426" s="106"/>
      <c r="W426" s="106"/>
      <c r="X426" s="106"/>
      <c r="Y426" s="106"/>
      <c r="Z426" s="106"/>
    </row>
    <row r="427" spans="1:26" ht="14.25" hidden="1" customHeight="1">
      <c r="A427" s="310" t="s">
        <v>1297</v>
      </c>
      <c r="B427" s="122" t="s">
        <v>1298</v>
      </c>
      <c r="C427" s="122"/>
      <c r="D427" s="141"/>
      <c r="E427" s="141"/>
      <c r="F427" s="141"/>
      <c r="G427" s="141"/>
      <c r="H427" s="106"/>
      <c r="I427" s="105"/>
      <c r="J427" s="105"/>
      <c r="K427" s="106"/>
      <c r="L427" s="106"/>
      <c r="M427" s="106"/>
      <c r="N427" s="106"/>
      <c r="O427" s="106"/>
      <c r="P427" s="106"/>
      <c r="Q427" s="106"/>
      <c r="R427" s="106"/>
      <c r="S427" s="106"/>
      <c r="T427" s="106"/>
      <c r="U427" s="106"/>
      <c r="V427" s="106"/>
      <c r="W427" s="106"/>
      <c r="X427" s="106"/>
      <c r="Y427" s="106"/>
      <c r="Z427" s="106"/>
    </row>
    <row r="428" spans="1:26" ht="14.25" hidden="1" customHeight="1">
      <c r="A428" s="310" t="s">
        <v>2284</v>
      </c>
      <c r="B428" s="122" t="s">
        <v>1302</v>
      </c>
      <c r="C428" s="141"/>
      <c r="D428" s="141"/>
      <c r="E428" s="141"/>
      <c r="F428" s="141"/>
      <c r="G428" s="141"/>
      <c r="H428" s="106"/>
      <c r="I428" s="105"/>
      <c r="J428" s="105"/>
      <c r="K428" s="106"/>
      <c r="L428" s="106"/>
      <c r="M428" s="106"/>
      <c r="N428" s="106"/>
      <c r="O428" s="106"/>
      <c r="P428" s="106"/>
      <c r="Q428" s="106"/>
      <c r="R428" s="106"/>
      <c r="S428" s="106"/>
      <c r="T428" s="106"/>
      <c r="U428" s="106"/>
      <c r="V428" s="106"/>
      <c r="W428" s="106"/>
      <c r="X428" s="106"/>
      <c r="Y428" s="106"/>
      <c r="Z428" s="106"/>
    </row>
    <row r="429" spans="1:26" ht="14.25" hidden="1" customHeight="1">
      <c r="A429" s="310" t="s">
        <v>1309</v>
      </c>
      <c r="B429" s="122" t="s">
        <v>1310</v>
      </c>
      <c r="C429" s="141"/>
      <c r="D429" s="141"/>
      <c r="E429" s="141"/>
      <c r="F429" s="141"/>
      <c r="G429" s="141"/>
      <c r="H429" s="106"/>
      <c r="I429" s="105"/>
      <c r="J429" s="105"/>
      <c r="K429" s="106"/>
      <c r="L429" s="106"/>
      <c r="M429" s="106"/>
      <c r="N429" s="106"/>
      <c r="O429" s="106"/>
      <c r="P429" s="106"/>
      <c r="Q429" s="106"/>
      <c r="R429" s="106"/>
      <c r="S429" s="106"/>
      <c r="T429" s="106"/>
      <c r="U429" s="106"/>
      <c r="V429" s="106"/>
      <c r="W429" s="106"/>
      <c r="X429" s="106"/>
      <c r="Y429" s="106"/>
      <c r="Z429" s="106"/>
    </row>
    <row r="430" spans="1:26" ht="14.25" hidden="1" customHeight="1">
      <c r="A430" s="310"/>
      <c r="B430" s="1795" t="s">
        <v>2285</v>
      </c>
      <c r="C430" s="1570"/>
      <c r="D430" s="1570"/>
      <c r="E430" s="1570"/>
      <c r="F430" s="1570"/>
      <c r="G430" s="1571"/>
      <c r="I430" s="105"/>
      <c r="J430" s="105"/>
      <c r="K430" s="106"/>
      <c r="L430" s="106"/>
      <c r="M430" s="106"/>
      <c r="N430" s="106"/>
      <c r="O430" s="106"/>
      <c r="P430" s="106"/>
      <c r="Q430" s="106"/>
      <c r="R430" s="106"/>
      <c r="S430" s="106"/>
      <c r="T430" s="106"/>
      <c r="U430" s="106"/>
      <c r="V430" s="106"/>
      <c r="W430" s="106"/>
      <c r="X430" s="106"/>
      <c r="Y430" s="106"/>
      <c r="Z430" s="106"/>
    </row>
    <row r="431" spans="1:26" ht="39.75" hidden="1" customHeight="1">
      <c r="A431" s="323" t="s">
        <v>7156</v>
      </c>
      <c r="B431" s="1728" t="s">
        <v>139</v>
      </c>
      <c r="C431" s="1570"/>
      <c r="D431" s="1570"/>
      <c r="E431" s="1570"/>
      <c r="F431" s="1570"/>
      <c r="G431" s="1573"/>
      <c r="H431" s="1254"/>
      <c r="I431" s="105">
        <f>SUM(D432:D437)</f>
        <v>0</v>
      </c>
      <c r="J431" s="105">
        <f>COUNT(D432:D437)*2</f>
        <v>0</v>
      </c>
      <c r="K431" s="106"/>
      <c r="L431" s="106"/>
      <c r="M431" s="106"/>
      <c r="N431" s="106"/>
      <c r="O431" s="106"/>
      <c r="P431" s="106"/>
      <c r="Q431" s="106"/>
      <c r="R431" s="106"/>
      <c r="S431" s="106"/>
      <c r="T431" s="106"/>
      <c r="U431" s="106"/>
      <c r="V431" s="106"/>
      <c r="W431" s="106"/>
      <c r="X431" s="106"/>
      <c r="Y431" s="106"/>
      <c r="Z431" s="106"/>
    </row>
    <row r="432" spans="1:26" ht="14.25" hidden="1" customHeight="1">
      <c r="A432" s="310" t="s">
        <v>7157</v>
      </c>
      <c r="B432" s="122" t="s">
        <v>1313</v>
      </c>
      <c r="C432" s="122"/>
      <c r="D432" s="141"/>
      <c r="E432" s="141"/>
      <c r="F432" s="141"/>
      <c r="G432" s="141"/>
      <c r="H432" s="106"/>
      <c r="I432" s="105"/>
      <c r="J432" s="105"/>
      <c r="K432" s="106"/>
      <c r="L432" s="106"/>
      <c r="M432" s="106"/>
      <c r="N432" s="106"/>
      <c r="O432" s="106"/>
      <c r="P432" s="106"/>
      <c r="Q432" s="106"/>
      <c r="R432" s="106"/>
      <c r="S432" s="106"/>
      <c r="T432" s="106"/>
      <c r="U432" s="106"/>
      <c r="V432" s="106"/>
      <c r="W432" s="106"/>
      <c r="X432" s="106"/>
      <c r="Y432" s="106"/>
      <c r="Z432" s="106"/>
    </row>
    <row r="433" spans="1:26" ht="14.25" hidden="1" customHeight="1">
      <c r="A433" s="310" t="s">
        <v>1314</v>
      </c>
      <c r="B433" s="122" t="s">
        <v>1315</v>
      </c>
      <c r="C433" s="141"/>
      <c r="D433" s="141"/>
      <c r="E433" s="141"/>
      <c r="F433" s="141"/>
      <c r="G433" s="141"/>
      <c r="H433" s="106"/>
      <c r="I433" s="105"/>
      <c r="J433" s="105"/>
      <c r="K433" s="106"/>
      <c r="L433" s="106"/>
      <c r="M433" s="106"/>
      <c r="N433" s="106"/>
      <c r="O433" s="106"/>
      <c r="P433" s="106"/>
      <c r="Q433" s="106"/>
      <c r="R433" s="106"/>
      <c r="S433" s="106"/>
      <c r="T433" s="106"/>
      <c r="U433" s="106"/>
      <c r="V433" s="106"/>
      <c r="W433" s="106"/>
      <c r="X433" s="106"/>
      <c r="Y433" s="106"/>
      <c r="Z433" s="106"/>
    </row>
    <row r="434" spans="1:26" ht="14.25" hidden="1" customHeight="1">
      <c r="A434" s="310" t="s">
        <v>1316</v>
      </c>
      <c r="B434" s="122" t="s">
        <v>1317</v>
      </c>
      <c r="C434" s="141"/>
      <c r="D434" s="141"/>
      <c r="E434" s="141"/>
      <c r="F434" s="141"/>
      <c r="G434" s="141"/>
      <c r="H434" s="106"/>
      <c r="I434" s="105"/>
      <c r="J434" s="105"/>
      <c r="K434" s="106"/>
      <c r="L434" s="106"/>
      <c r="M434" s="106"/>
      <c r="N434" s="106"/>
      <c r="O434" s="106"/>
      <c r="P434" s="106"/>
      <c r="Q434" s="106"/>
      <c r="R434" s="106"/>
      <c r="S434" s="106"/>
      <c r="T434" s="106"/>
      <c r="U434" s="106"/>
      <c r="V434" s="106"/>
      <c r="W434" s="106"/>
      <c r="X434" s="106"/>
      <c r="Y434" s="106"/>
      <c r="Z434" s="106"/>
    </row>
    <row r="435" spans="1:26" ht="14.25" hidden="1" customHeight="1">
      <c r="A435" s="310" t="s">
        <v>1318</v>
      </c>
      <c r="B435" s="122" t="s">
        <v>1319</v>
      </c>
      <c r="C435" s="141"/>
      <c r="D435" s="141"/>
      <c r="E435" s="141"/>
      <c r="F435" s="141"/>
      <c r="G435" s="141"/>
      <c r="H435" s="106"/>
      <c r="I435" s="105"/>
      <c r="J435" s="105"/>
      <c r="K435" s="106"/>
      <c r="L435" s="106"/>
      <c r="M435" s="106"/>
      <c r="N435" s="106"/>
      <c r="O435" s="106"/>
      <c r="P435" s="106"/>
      <c r="Q435" s="106"/>
      <c r="R435" s="106"/>
      <c r="S435" s="106"/>
      <c r="T435" s="106"/>
      <c r="U435" s="106"/>
      <c r="V435" s="106"/>
      <c r="W435" s="106"/>
      <c r="X435" s="106"/>
      <c r="Y435" s="106"/>
      <c r="Z435" s="106"/>
    </row>
    <row r="436" spans="1:26" ht="14.25" hidden="1" customHeight="1">
      <c r="A436" s="310" t="s">
        <v>1320</v>
      </c>
      <c r="B436" s="122" t="s">
        <v>1321</v>
      </c>
      <c r="C436" s="141"/>
      <c r="D436" s="141"/>
      <c r="E436" s="141"/>
      <c r="F436" s="141"/>
      <c r="G436" s="141"/>
      <c r="H436" s="106"/>
      <c r="I436" s="105"/>
      <c r="J436" s="105"/>
      <c r="K436" s="106"/>
      <c r="L436" s="106"/>
      <c r="M436" s="106"/>
      <c r="N436" s="106"/>
      <c r="O436" s="106"/>
      <c r="P436" s="106"/>
      <c r="Q436" s="106"/>
      <c r="R436" s="106"/>
      <c r="S436" s="106"/>
      <c r="T436" s="106"/>
      <c r="U436" s="106"/>
      <c r="V436" s="106"/>
      <c r="W436" s="106"/>
      <c r="X436" s="106"/>
      <c r="Y436" s="106"/>
      <c r="Z436" s="106"/>
    </row>
    <row r="437" spans="1:26" ht="14.25" hidden="1" customHeight="1">
      <c r="A437" s="310" t="s">
        <v>1322</v>
      </c>
      <c r="B437" s="150" t="s">
        <v>1323</v>
      </c>
      <c r="C437" s="141"/>
      <c r="D437" s="141"/>
      <c r="E437" s="141"/>
      <c r="F437" s="141"/>
      <c r="G437" s="141"/>
      <c r="H437" s="106"/>
      <c r="I437" s="105"/>
      <c r="J437" s="105"/>
      <c r="K437" s="106"/>
      <c r="L437" s="106"/>
      <c r="M437" s="106"/>
      <c r="N437" s="106"/>
      <c r="O437" s="106"/>
      <c r="P437" s="106"/>
      <c r="Q437" s="106"/>
      <c r="R437" s="106"/>
      <c r="S437" s="106"/>
      <c r="T437" s="106"/>
      <c r="U437" s="106"/>
      <c r="V437" s="106"/>
      <c r="W437" s="106"/>
      <c r="X437" s="106"/>
      <c r="Y437" s="106"/>
      <c r="Z437" s="106"/>
    </row>
    <row r="438" spans="1:26" ht="39.75" hidden="1" customHeight="1">
      <c r="A438" s="349" t="s">
        <v>140</v>
      </c>
      <c r="B438" s="1728" t="s">
        <v>141</v>
      </c>
      <c r="C438" s="1570"/>
      <c r="D438" s="1570"/>
      <c r="E438" s="1570"/>
      <c r="F438" s="1570"/>
      <c r="G438" s="1573"/>
      <c r="H438" s="1254"/>
      <c r="I438" s="105">
        <f>SUM(D439:D449)</f>
        <v>0</v>
      </c>
      <c r="J438" s="105">
        <f>COUNT(D439:D449)*2</f>
        <v>0</v>
      </c>
      <c r="K438" s="106"/>
      <c r="L438" s="106"/>
      <c r="M438" s="106"/>
      <c r="N438" s="106"/>
      <c r="O438" s="106"/>
      <c r="P438" s="106"/>
      <c r="Q438" s="106"/>
      <c r="R438" s="106"/>
      <c r="S438" s="106"/>
      <c r="T438" s="106"/>
      <c r="U438" s="106"/>
      <c r="V438" s="106"/>
      <c r="W438" s="106"/>
      <c r="X438" s="106"/>
      <c r="Y438" s="106"/>
      <c r="Z438" s="106"/>
    </row>
    <row r="439" spans="1:26" ht="39.75" hidden="1" customHeight="1">
      <c r="A439" s="310" t="s">
        <v>1324</v>
      </c>
      <c r="B439" s="150" t="s">
        <v>1325</v>
      </c>
      <c r="C439" s="141"/>
      <c r="D439" s="141"/>
      <c r="E439" s="141"/>
      <c r="F439" s="141"/>
      <c r="G439" s="460"/>
      <c r="H439" s="461"/>
      <c r="I439" s="105"/>
      <c r="J439" s="105"/>
      <c r="K439" s="106"/>
      <c r="L439" s="106"/>
      <c r="M439" s="106"/>
      <c r="N439" s="106"/>
      <c r="O439" s="106"/>
      <c r="P439" s="106"/>
      <c r="Q439" s="106"/>
      <c r="R439" s="106"/>
      <c r="S439" s="106"/>
      <c r="T439" s="106"/>
      <c r="U439" s="106"/>
      <c r="V439" s="106"/>
      <c r="W439" s="106"/>
      <c r="X439" s="106"/>
      <c r="Y439" s="106"/>
      <c r="Z439" s="106"/>
    </row>
    <row r="440" spans="1:26" ht="39.75" hidden="1" customHeight="1">
      <c r="A440" s="310" t="s">
        <v>1326</v>
      </c>
      <c r="B440" s="150" t="s">
        <v>1327</v>
      </c>
      <c r="C440" s="141"/>
      <c r="D440" s="141"/>
      <c r="E440" s="141"/>
      <c r="F440" s="141"/>
      <c r="G440" s="460"/>
      <c r="H440" s="461"/>
      <c r="I440" s="105"/>
      <c r="J440" s="105"/>
      <c r="K440" s="106"/>
      <c r="L440" s="106"/>
      <c r="M440" s="106"/>
      <c r="N440" s="106"/>
      <c r="O440" s="106"/>
      <c r="P440" s="106"/>
      <c r="Q440" s="106"/>
      <c r="R440" s="106"/>
      <c r="S440" s="106"/>
      <c r="T440" s="106"/>
      <c r="U440" s="106"/>
      <c r="V440" s="106"/>
      <c r="W440" s="106"/>
      <c r="X440" s="106"/>
      <c r="Y440" s="106"/>
      <c r="Z440" s="106"/>
    </row>
    <row r="441" spans="1:26" ht="39.75" hidden="1" customHeight="1">
      <c r="A441" s="310" t="s">
        <v>1328</v>
      </c>
      <c r="B441" s="211" t="s">
        <v>1329</v>
      </c>
      <c r="C441" s="141"/>
      <c r="D441" s="141"/>
      <c r="E441" s="141"/>
      <c r="F441" s="141"/>
      <c r="G441" s="460"/>
      <c r="H441" s="461"/>
      <c r="I441" s="105"/>
      <c r="J441" s="105"/>
      <c r="K441" s="106"/>
      <c r="L441" s="106"/>
      <c r="M441" s="106"/>
      <c r="N441" s="106"/>
      <c r="O441" s="106"/>
      <c r="P441" s="106"/>
      <c r="Q441" s="106"/>
      <c r="R441" s="106"/>
      <c r="S441" s="106"/>
      <c r="T441" s="106"/>
      <c r="U441" s="106"/>
      <c r="V441" s="106"/>
      <c r="W441" s="106"/>
      <c r="X441" s="106"/>
      <c r="Y441" s="106"/>
      <c r="Z441" s="106"/>
    </row>
    <row r="442" spans="1:26" ht="39.75" hidden="1" customHeight="1">
      <c r="A442" s="310" t="s">
        <v>1330</v>
      </c>
      <c r="B442" s="150" t="s">
        <v>1331</v>
      </c>
      <c r="C442" s="141"/>
      <c r="D442" s="141"/>
      <c r="E442" s="141"/>
      <c r="F442" s="141"/>
      <c r="G442" s="460"/>
      <c r="H442" s="461"/>
      <c r="I442" s="105"/>
      <c r="J442" s="105"/>
      <c r="K442" s="106"/>
      <c r="L442" s="106"/>
      <c r="M442" s="106"/>
      <c r="N442" s="106"/>
      <c r="O442" s="106"/>
      <c r="P442" s="106"/>
      <c r="Q442" s="106"/>
      <c r="R442" s="106"/>
      <c r="S442" s="106"/>
      <c r="T442" s="106"/>
      <c r="U442" s="106"/>
      <c r="V442" s="106"/>
      <c r="W442" s="106"/>
      <c r="X442" s="106"/>
      <c r="Y442" s="106"/>
      <c r="Z442" s="106"/>
    </row>
    <row r="443" spans="1:26" ht="39.75" hidden="1" customHeight="1">
      <c r="A443" s="310" t="s">
        <v>1332</v>
      </c>
      <c r="B443" s="150" t="s">
        <v>1333</v>
      </c>
      <c r="C443" s="141"/>
      <c r="D443" s="141"/>
      <c r="E443" s="141"/>
      <c r="F443" s="141"/>
      <c r="G443" s="460"/>
      <c r="H443" s="461"/>
      <c r="I443" s="105"/>
      <c r="J443" s="105"/>
      <c r="K443" s="106"/>
      <c r="L443" s="106"/>
      <c r="M443" s="106"/>
      <c r="N443" s="106"/>
      <c r="O443" s="106"/>
      <c r="P443" s="106"/>
      <c r="Q443" s="106"/>
      <c r="R443" s="106"/>
      <c r="S443" s="106"/>
      <c r="T443" s="106"/>
      <c r="U443" s="106"/>
      <c r="V443" s="106"/>
      <c r="W443" s="106"/>
      <c r="X443" s="106"/>
      <c r="Y443" s="106"/>
      <c r="Z443" s="106"/>
    </row>
    <row r="444" spans="1:26" ht="39.75" hidden="1" customHeight="1">
      <c r="A444" s="310" t="s">
        <v>1334</v>
      </c>
      <c r="B444" s="150" t="s">
        <v>1335</v>
      </c>
      <c r="C444" s="141"/>
      <c r="D444" s="141"/>
      <c r="E444" s="141"/>
      <c r="F444" s="141"/>
      <c r="G444" s="460"/>
      <c r="H444" s="461"/>
      <c r="I444" s="105"/>
      <c r="J444" s="105"/>
      <c r="K444" s="106"/>
      <c r="L444" s="106"/>
      <c r="M444" s="106"/>
      <c r="N444" s="106"/>
      <c r="O444" s="106"/>
      <c r="P444" s="106"/>
      <c r="Q444" s="106"/>
      <c r="R444" s="106"/>
      <c r="S444" s="106"/>
      <c r="T444" s="106"/>
      <c r="U444" s="106"/>
      <c r="V444" s="106"/>
      <c r="W444" s="106"/>
      <c r="X444" s="106"/>
      <c r="Y444" s="106"/>
      <c r="Z444" s="106"/>
    </row>
    <row r="445" spans="1:26" ht="39.75" hidden="1" customHeight="1">
      <c r="A445" s="310" t="s">
        <v>1336</v>
      </c>
      <c r="B445" s="150" t="s">
        <v>1337</v>
      </c>
      <c r="C445" s="141"/>
      <c r="D445" s="141"/>
      <c r="E445" s="141"/>
      <c r="F445" s="141"/>
      <c r="G445" s="460"/>
      <c r="H445" s="461"/>
      <c r="I445" s="105"/>
      <c r="J445" s="105"/>
      <c r="K445" s="106"/>
      <c r="L445" s="106"/>
      <c r="M445" s="106"/>
      <c r="N445" s="106"/>
      <c r="O445" s="106"/>
      <c r="P445" s="106"/>
      <c r="Q445" s="106"/>
      <c r="R445" s="106"/>
      <c r="S445" s="106"/>
      <c r="T445" s="106"/>
      <c r="U445" s="106"/>
      <c r="V445" s="106"/>
      <c r="W445" s="106"/>
      <c r="X445" s="106"/>
      <c r="Y445" s="106"/>
      <c r="Z445" s="106"/>
    </row>
    <row r="446" spans="1:26" ht="39.75" hidden="1" customHeight="1">
      <c r="A446" s="310" t="s">
        <v>1338</v>
      </c>
      <c r="B446" s="150" t="s">
        <v>1339</v>
      </c>
      <c r="C446" s="141"/>
      <c r="D446" s="141"/>
      <c r="E446" s="141"/>
      <c r="F446" s="141"/>
      <c r="G446" s="460"/>
      <c r="H446" s="461"/>
      <c r="I446" s="105"/>
      <c r="J446" s="105"/>
      <c r="K446" s="106"/>
      <c r="L446" s="106"/>
      <c r="M446" s="106"/>
      <c r="N446" s="106"/>
      <c r="O446" s="106"/>
      <c r="P446" s="106"/>
      <c r="Q446" s="106"/>
      <c r="R446" s="106"/>
      <c r="S446" s="106"/>
      <c r="T446" s="106"/>
      <c r="U446" s="106"/>
      <c r="V446" s="106"/>
      <c r="W446" s="106"/>
      <c r="X446" s="106"/>
      <c r="Y446" s="106"/>
      <c r="Z446" s="106"/>
    </row>
    <row r="447" spans="1:26" ht="14.25" hidden="1" customHeight="1">
      <c r="A447" s="310" t="s">
        <v>1340</v>
      </c>
      <c r="B447" s="150" t="s">
        <v>1341</v>
      </c>
      <c r="C447" s="141"/>
      <c r="D447" s="141"/>
      <c r="E447" s="141"/>
      <c r="F447" s="141"/>
      <c r="G447" s="460"/>
      <c r="H447" s="461"/>
      <c r="I447" s="105"/>
      <c r="J447" s="105"/>
      <c r="K447" s="106"/>
      <c r="L447" s="106"/>
      <c r="M447" s="106"/>
      <c r="N447" s="106"/>
      <c r="O447" s="106"/>
      <c r="P447" s="106"/>
      <c r="Q447" s="106"/>
      <c r="R447" s="106"/>
      <c r="S447" s="106"/>
      <c r="T447" s="106"/>
      <c r="U447" s="106"/>
      <c r="V447" s="106"/>
      <c r="W447" s="106"/>
      <c r="X447" s="106"/>
      <c r="Y447" s="106"/>
      <c r="Z447" s="106"/>
    </row>
    <row r="448" spans="1:26" ht="14.25" hidden="1" customHeight="1">
      <c r="A448" s="310" t="s">
        <v>1342</v>
      </c>
      <c r="B448" s="150" t="s">
        <v>1343</v>
      </c>
      <c r="C448" s="141"/>
      <c r="D448" s="141"/>
      <c r="E448" s="141"/>
      <c r="F448" s="141"/>
      <c r="G448" s="460"/>
      <c r="H448" s="461"/>
      <c r="I448" s="105"/>
      <c r="J448" s="105"/>
      <c r="K448" s="106"/>
      <c r="L448" s="106"/>
      <c r="M448" s="106"/>
      <c r="N448" s="106"/>
      <c r="O448" s="106"/>
      <c r="P448" s="106"/>
      <c r="Q448" s="106"/>
      <c r="R448" s="106"/>
      <c r="S448" s="106"/>
      <c r="T448" s="106"/>
      <c r="U448" s="106"/>
      <c r="V448" s="106"/>
      <c r="W448" s="106"/>
      <c r="X448" s="106"/>
      <c r="Y448" s="106"/>
      <c r="Z448" s="106"/>
    </row>
    <row r="449" spans="1:26" ht="14.25" hidden="1" customHeight="1">
      <c r="A449" s="310" t="s">
        <v>1344</v>
      </c>
      <c r="B449" s="150" t="s">
        <v>1345</v>
      </c>
      <c r="C449" s="141"/>
      <c r="D449" s="141"/>
      <c r="E449" s="141"/>
      <c r="F449" s="141"/>
      <c r="G449" s="460"/>
      <c r="H449" s="461"/>
      <c r="I449" s="105"/>
      <c r="J449" s="105"/>
      <c r="K449" s="106"/>
      <c r="L449" s="106"/>
      <c r="M449" s="106"/>
      <c r="N449" s="106"/>
      <c r="O449" s="106"/>
      <c r="P449" s="106"/>
      <c r="Q449" s="106"/>
      <c r="R449" s="106"/>
      <c r="S449" s="106"/>
      <c r="T449" s="106"/>
      <c r="U449" s="106"/>
      <c r="V449" s="106"/>
      <c r="W449" s="106"/>
      <c r="X449" s="106"/>
      <c r="Y449" s="106"/>
      <c r="Z449" s="106"/>
    </row>
    <row r="450" spans="1:26" ht="39.75" hidden="1" customHeight="1">
      <c r="A450" s="349" t="s">
        <v>142</v>
      </c>
      <c r="B450" s="1728" t="s">
        <v>143</v>
      </c>
      <c r="C450" s="1570"/>
      <c r="D450" s="1570"/>
      <c r="E450" s="1570"/>
      <c r="F450" s="1570"/>
      <c r="G450" s="1573"/>
      <c r="H450" s="1254"/>
      <c r="I450" s="105">
        <f>SUM(D451:D456)</f>
        <v>0</v>
      </c>
      <c r="J450" s="105">
        <f>COUNT(D451:D456)*2</f>
        <v>0</v>
      </c>
      <c r="K450" s="106"/>
      <c r="L450" s="106"/>
      <c r="M450" s="106"/>
      <c r="N450" s="106"/>
      <c r="O450" s="106"/>
      <c r="P450" s="106"/>
      <c r="Q450" s="106"/>
      <c r="R450" s="106"/>
      <c r="S450" s="106"/>
      <c r="T450" s="106"/>
      <c r="U450" s="106"/>
      <c r="V450" s="106"/>
      <c r="W450" s="106"/>
      <c r="X450" s="106"/>
      <c r="Y450" s="106"/>
      <c r="Z450" s="106"/>
    </row>
    <row r="451" spans="1:26" ht="14.25" hidden="1" customHeight="1">
      <c r="A451" s="310" t="s">
        <v>1346</v>
      </c>
      <c r="B451" s="150" t="s">
        <v>1347</v>
      </c>
      <c r="C451" s="141"/>
      <c r="D451" s="141"/>
      <c r="E451" s="141"/>
      <c r="F451" s="141"/>
      <c r="G451" s="460"/>
      <c r="H451" s="461"/>
      <c r="I451" s="105"/>
      <c r="J451" s="105"/>
      <c r="K451" s="106"/>
      <c r="L451" s="106"/>
      <c r="M451" s="106"/>
      <c r="N451" s="106"/>
      <c r="O451" s="106"/>
      <c r="P451" s="106"/>
      <c r="Q451" s="106"/>
      <c r="R451" s="106"/>
      <c r="S451" s="106"/>
      <c r="T451" s="106"/>
      <c r="U451" s="106"/>
      <c r="V451" s="106"/>
      <c r="W451" s="106"/>
      <c r="X451" s="106"/>
      <c r="Y451" s="106"/>
      <c r="Z451" s="106"/>
    </row>
    <row r="452" spans="1:26" ht="14.25" hidden="1" customHeight="1">
      <c r="A452" s="310" t="s">
        <v>1348</v>
      </c>
      <c r="B452" s="150" t="s">
        <v>1349</v>
      </c>
      <c r="C452" s="141"/>
      <c r="D452" s="141"/>
      <c r="E452" s="141"/>
      <c r="F452" s="141"/>
      <c r="G452" s="460"/>
      <c r="H452" s="461"/>
      <c r="I452" s="105"/>
      <c r="J452" s="105"/>
      <c r="K452" s="106"/>
      <c r="L452" s="106"/>
      <c r="M452" s="106"/>
      <c r="N452" s="106"/>
      <c r="O452" s="106"/>
      <c r="P452" s="106"/>
      <c r="Q452" s="106"/>
      <c r="R452" s="106"/>
      <c r="S452" s="106"/>
      <c r="T452" s="106"/>
      <c r="U452" s="106"/>
      <c r="V452" s="106"/>
      <c r="W452" s="106"/>
      <c r="X452" s="106"/>
      <c r="Y452" s="106"/>
      <c r="Z452" s="106"/>
    </row>
    <row r="453" spans="1:26" ht="14.25" hidden="1" customHeight="1">
      <c r="A453" s="310" t="s">
        <v>1350</v>
      </c>
      <c r="B453" s="150" t="s">
        <v>1351</v>
      </c>
      <c r="C453" s="141"/>
      <c r="D453" s="141"/>
      <c r="E453" s="141"/>
      <c r="F453" s="141"/>
      <c r="G453" s="460"/>
      <c r="H453" s="461"/>
      <c r="I453" s="105"/>
      <c r="J453" s="105"/>
      <c r="K453" s="106"/>
      <c r="L453" s="106"/>
      <c r="M453" s="106"/>
      <c r="N453" s="106"/>
      <c r="O453" s="106"/>
      <c r="P453" s="106"/>
      <c r="Q453" s="106"/>
      <c r="R453" s="106"/>
      <c r="S453" s="106"/>
      <c r="T453" s="106"/>
      <c r="U453" s="106"/>
      <c r="V453" s="106"/>
      <c r="W453" s="106"/>
      <c r="X453" s="106"/>
      <c r="Y453" s="106"/>
      <c r="Z453" s="106"/>
    </row>
    <row r="454" spans="1:26" ht="14.25" hidden="1" customHeight="1">
      <c r="A454" s="310" t="s">
        <v>3438</v>
      </c>
      <c r="B454" s="150" t="s">
        <v>1353</v>
      </c>
      <c r="C454" s="141"/>
      <c r="D454" s="141"/>
      <c r="E454" s="141"/>
      <c r="F454" s="141"/>
      <c r="G454" s="460"/>
      <c r="H454" s="461"/>
      <c r="I454" s="105"/>
      <c r="J454" s="105"/>
      <c r="K454" s="106"/>
      <c r="L454" s="106"/>
      <c r="M454" s="106"/>
      <c r="N454" s="106"/>
      <c r="O454" s="106"/>
      <c r="P454" s="106"/>
      <c r="Q454" s="106"/>
      <c r="R454" s="106"/>
      <c r="S454" s="106"/>
      <c r="T454" s="106"/>
      <c r="U454" s="106"/>
      <c r="V454" s="106"/>
      <c r="W454" s="106"/>
      <c r="X454" s="106"/>
      <c r="Y454" s="106"/>
      <c r="Z454" s="106"/>
    </row>
    <row r="455" spans="1:26" ht="14.25" hidden="1" customHeight="1">
      <c r="A455" s="310" t="s">
        <v>1354</v>
      </c>
      <c r="B455" s="150" t="s">
        <v>2330</v>
      </c>
      <c r="C455" s="141"/>
      <c r="D455" s="141"/>
      <c r="E455" s="141"/>
      <c r="F455" s="141"/>
      <c r="G455" s="460"/>
      <c r="H455" s="461"/>
      <c r="I455" s="105"/>
      <c r="J455" s="105"/>
      <c r="K455" s="106"/>
      <c r="L455" s="106"/>
      <c r="M455" s="106"/>
      <c r="N455" s="106"/>
      <c r="O455" s="106"/>
      <c r="P455" s="106"/>
      <c r="Q455" s="106"/>
      <c r="R455" s="106"/>
      <c r="S455" s="106"/>
      <c r="T455" s="106"/>
      <c r="U455" s="106"/>
      <c r="V455" s="106"/>
      <c r="W455" s="106"/>
      <c r="X455" s="106"/>
      <c r="Y455" s="106"/>
      <c r="Z455" s="106"/>
    </row>
    <row r="456" spans="1:26" ht="14.25" hidden="1" customHeight="1">
      <c r="A456" s="310" t="s">
        <v>1356</v>
      </c>
      <c r="B456" s="212" t="s">
        <v>1357</v>
      </c>
      <c r="C456" s="141"/>
      <c r="D456" s="141"/>
      <c r="E456" s="141"/>
      <c r="F456" s="141"/>
      <c r="G456" s="460"/>
      <c r="H456" s="461"/>
      <c r="I456" s="105"/>
      <c r="J456" s="105"/>
      <c r="K456" s="106"/>
      <c r="L456" s="106"/>
      <c r="M456" s="106"/>
      <c r="N456" s="106"/>
      <c r="O456" s="106"/>
      <c r="P456" s="106"/>
      <c r="Q456" s="106"/>
      <c r="R456" s="106"/>
      <c r="S456" s="106"/>
      <c r="T456" s="106"/>
      <c r="U456" s="106"/>
      <c r="V456" s="106"/>
      <c r="W456" s="106"/>
      <c r="X456" s="106"/>
      <c r="Y456" s="106"/>
      <c r="Z456" s="106"/>
    </row>
    <row r="457" spans="1:26" ht="39.75" hidden="1" customHeight="1">
      <c r="A457" s="349" t="s">
        <v>144</v>
      </c>
      <c r="B457" s="1728" t="s">
        <v>145</v>
      </c>
      <c r="C457" s="1570"/>
      <c r="D457" s="1570"/>
      <c r="E457" s="1570"/>
      <c r="F457" s="1570"/>
      <c r="G457" s="1573"/>
      <c r="H457" s="1254"/>
      <c r="I457" s="105">
        <f>SUM(D458:D467)</f>
        <v>0</v>
      </c>
      <c r="J457" s="105">
        <f>COUNT(D458:D467)*2</f>
        <v>0</v>
      </c>
      <c r="K457" s="106"/>
      <c r="L457" s="106"/>
      <c r="M457" s="106"/>
      <c r="N457" s="106"/>
      <c r="O457" s="106"/>
      <c r="P457" s="106"/>
      <c r="Q457" s="106"/>
      <c r="R457" s="106"/>
      <c r="S457" s="106"/>
      <c r="T457" s="106"/>
      <c r="U457" s="106"/>
      <c r="V457" s="106"/>
      <c r="W457" s="106"/>
      <c r="X457" s="106"/>
      <c r="Y457" s="106"/>
      <c r="Z457" s="106"/>
    </row>
    <row r="458" spans="1:26" ht="14.25" hidden="1" customHeight="1">
      <c r="A458" s="310" t="s">
        <v>1358</v>
      </c>
      <c r="B458" s="122" t="s">
        <v>1359</v>
      </c>
      <c r="C458" s="141"/>
      <c r="D458" s="141"/>
      <c r="E458" s="141"/>
      <c r="F458" s="141"/>
      <c r="G458" s="141"/>
      <c r="H458" s="106"/>
      <c r="I458" s="105"/>
      <c r="J458" s="105"/>
      <c r="K458" s="106"/>
      <c r="L458" s="106"/>
      <c r="M458" s="106"/>
      <c r="N458" s="106"/>
      <c r="O458" s="106"/>
      <c r="P458" s="106"/>
      <c r="Q458" s="106"/>
      <c r="R458" s="106"/>
      <c r="S458" s="106"/>
      <c r="T458" s="106"/>
      <c r="U458" s="106"/>
      <c r="V458" s="106"/>
      <c r="W458" s="106"/>
      <c r="X458" s="106"/>
      <c r="Y458" s="106"/>
      <c r="Z458" s="106"/>
    </row>
    <row r="459" spans="1:26" ht="14.25" hidden="1" customHeight="1">
      <c r="A459" s="310" t="s">
        <v>1360</v>
      </c>
      <c r="B459" s="150" t="s">
        <v>1361</v>
      </c>
      <c r="C459" s="141"/>
      <c r="D459" s="141"/>
      <c r="E459" s="141"/>
      <c r="F459" s="141"/>
      <c r="G459" s="141"/>
      <c r="H459" s="106"/>
      <c r="I459" s="105"/>
      <c r="J459" s="105"/>
      <c r="K459" s="106"/>
      <c r="L459" s="106"/>
      <c r="M459" s="106"/>
      <c r="N459" s="106"/>
      <c r="O459" s="106"/>
      <c r="P459" s="106"/>
      <c r="Q459" s="106"/>
      <c r="R459" s="106"/>
      <c r="S459" s="106"/>
      <c r="T459" s="106"/>
      <c r="U459" s="106"/>
      <c r="V459" s="106"/>
      <c r="W459" s="106"/>
      <c r="X459" s="106"/>
      <c r="Y459" s="106"/>
      <c r="Z459" s="106"/>
    </row>
    <row r="460" spans="1:26" ht="14.25" hidden="1" customHeight="1">
      <c r="A460" s="310" t="s">
        <v>1362</v>
      </c>
      <c r="B460" s="122" t="s">
        <v>1363</v>
      </c>
      <c r="C460" s="141"/>
      <c r="D460" s="141"/>
      <c r="E460" s="141"/>
      <c r="F460" s="141"/>
      <c r="G460" s="141"/>
      <c r="H460" s="106"/>
      <c r="I460" s="105"/>
      <c r="J460" s="105"/>
      <c r="K460" s="106"/>
      <c r="L460" s="106"/>
      <c r="M460" s="106"/>
      <c r="N460" s="106"/>
      <c r="O460" s="106"/>
      <c r="P460" s="106"/>
      <c r="Q460" s="106"/>
      <c r="R460" s="106"/>
      <c r="S460" s="106"/>
      <c r="T460" s="106"/>
      <c r="U460" s="106"/>
      <c r="V460" s="106"/>
      <c r="W460" s="106"/>
      <c r="X460" s="106"/>
      <c r="Y460" s="106"/>
      <c r="Z460" s="106"/>
    </row>
    <row r="461" spans="1:26" ht="14.25" hidden="1" customHeight="1">
      <c r="A461" s="310" t="s">
        <v>1364</v>
      </c>
      <c r="B461" s="122" t="s">
        <v>1365</v>
      </c>
      <c r="C461" s="141"/>
      <c r="D461" s="141"/>
      <c r="E461" s="141"/>
      <c r="F461" s="141"/>
      <c r="G461" s="141"/>
      <c r="H461" s="106"/>
      <c r="I461" s="105"/>
      <c r="J461" s="105"/>
      <c r="K461" s="106"/>
      <c r="L461" s="106"/>
      <c r="M461" s="106"/>
      <c r="N461" s="106"/>
      <c r="O461" s="106"/>
      <c r="P461" s="106"/>
      <c r="Q461" s="106"/>
      <c r="R461" s="106"/>
      <c r="S461" s="106"/>
      <c r="T461" s="106"/>
      <c r="U461" s="106"/>
      <c r="V461" s="106"/>
      <c r="W461" s="106"/>
      <c r="X461" s="106"/>
      <c r="Y461" s="106"/>
      <c r="Z461" s="106"/>
    </row>
    <row r="462" spans="1:26" ht="14.25" hidden="1" customHeight="1">
      <c r="A462" s="310" t="s">
        <v>1366</v>
      </c>
      <c r="B462" s="122" t="s">
        <v>1367</v>
      </c>
      <c r="C462" s="141"/>
      <c r="D462" s="141"/>
      <c r="E462" s="141"/>
      <c r="F462" s="141"/>
      <c r="G462" s="141"/>
      <c r="H462" s="106"/>
      <c r="I462" s="105"/>
      <c r="J462" s="105"/>
      <c r="K462" s="106"/>
      <c r="L462" s="106"/>
      <c r="M462" s="106"/>
      <c r="N462" s="106"/>
      <c r="O462" s="106"/>
      <c r="P462" s="106"/>
      <c r="Q462" s="106"/>
      <c r="R462" s="106"/>
      <c r="S462" s="106"/>
      <c r="T462" s="106"/>
      <c r="U462" s="106"/>
      <c r="V462" s="106"/>
      <c r="W462" s="106"/>
      <c r="X462" s="106"/>
      <c r="Y462" s="106"/>
      <c r="Z462" s="106"/>
    </row>
    <row r="463" spans="1:26" ht="14.25" hidden="1" customHeight="1">
      <c r="A463" s="310" t="s">
        <v>1368</v>
      </c>
      <c r="B463" s="122" t="s">
        <v>1369</v>
      </c>
      <c r="C463" s="141"/>
      <c r="D463" s="141"/>
      <c r="E463" s="141"/>
      <c r="F463" s="141"/>
      <c r="G463" s="141"/>
      <c r="H463" s="106"/>
      <c r="I463" s="105"/>
      <c r="J463" s="105"/>
      <c r="K463" s="106"/>
      <c r="L463" s="106"/>
      <c r="M463" s="106"/>
      <c r="N463" s="106"/>
      <c r="O463" s="106"/>
      <c r="P463" s="106"/>
      <c r="Q463" s="106"/>
      <c r="R463" s="106"/>
      <c r="S463" s="106"/>
      <c r="T463" s="106"/>
      <c r="U463" s="106"/>
      <c r="V463" s="106"/>
      <c r="W463" s="106"/>
      <c r="X463" s="106"/>
      <c r="Y463" s="106"/>
      <c r="Z463" s="106"/>
    </row>
    <row r="464" spans="1:26" ht="14.25" hidden="1" customHeight="1">
      <c r="A464" s="310" t="s">
        <v>1370</v>
      </c>
      <c r="B464" s="122" t="s">
        <v>1371</v>
      </c>
      <c r="C464" s="141"/>
      <c r="D464" s="141"/>
      <c r="E464" s="141"/>
      <c r="F464" s="141"/>
      <c r="G464" s="141"/>
      <c r="H464" s="106"/>
      <c r="I464" s="105"/>
      <c r="J464" s="105"/>
      <c r="K464" s="106"/>
      <c r="L464" s="106"/>
      <c r="M464" s="106"/>
      <c r="N464" s="106"/>
      <c r="O464" s="106"/>
      <c r="P464" s="106"/>
      <c r="Q464" s="106"/>
      <c r="R464" s="106"/>
      <c r="S464" s="106"/>
      <c r="T464" s="106"/>
      <c r="U464" s="106"/>
      <c r="V464" s="106"/>
      <c r="W464" s="106"/>
      <c r="X464" s="106"/>
      <c r="Y464" s="106"/>
      <c r="Z464" s="106"/>
    </row>
    <row r="465" spans="1:26" ht="14.25" hidden="1" customHeight="1">
      <c r="A465" s="310" t="s">
        <v>1372</v>
      </c>
      <c r="B465" s="122" t="s">
        <v>2364</v>
      </c>
      <c r="C465" s="141"/>
      <c r="D465" s="141"/>
      <c r="E465" s="141"/>
      <c r="F465" s="141"/>
      <c r="G465" s="141"/>
      <c r="H465" s="106"/>
      <c r="I465" s="105"/>
      <c r="J465" s="105"/>
      <c r="K465" s="106"/>
      <c r="L465" s="106"/>
      <c r="M465" s="106"/>
      <c r="N465" s="106"/>
      <c r="O465" s="106"/>
      <c r="P465" s="106"/>
      <c r="Q465" s="106"/>
      <c r="R465" s="106"/>
      <c r="S465" s="106"/>
      <c r="T465" s="106"/>
      <c r="U465" s="106"/>
      <c r="V465" s="106"/>
      <c r="W465" s="106"/>
      <c r="X465" s="106"/>
      <c r="Y465" s="106"/>
      <c r="Z465" s="106"/>
    </row>
    <row r="466" spans="1:26" ht="14.25" hidden="1" customHeight="1">
      <c r="A466" s="310" t="s">
        <v>1374</v>
      </c>
      <c r="B466" s="122" t="s">
        <v>1375</v>
      </c>
      <c r="C466" s="141"/>
      <c r="D466" s="141"/>
      <c r="E466" s="141"/>
      <c r="F466" s="141"/>
      <c r="G466" s="141"/>
      <c r="H466" s="106"/>
      <c r="I466" s="105"/>
      <c r="J466" s="105"/>
      <c r="K466" s="106"/>
      <c r="L466" s="106"/>
      <c r="M466" s="106"/>
      <c r="N466" s="106"/>
      <c r="O466" s="106"/>
      <c r="P466" s="106"/>
      <c r="Q466" s="106"/>
      <c r="R466" s="106"/>
      <c r="S466" s="106"/>
      <c r="T466" s="106"/>
      <c r="U466" s="106"/>
      <c r="V466" s="106"/>
      <c r="W466" s="106"/>
      <c r="X466" s="106"/>
      <c r="Y466" s="106"/>
      <c r="Z466" s="106"/>
    </row>
    <row r="467" spans="1:26" ht="14.25" hidden="1" customHeight="1">
      <c r="A467" s="310" t="s">
        <v>3939</v>
      </c>
      <c r="B467" s="122" t="s">
        <v>6908</v>
      </c>
      <c r="C467" s="141"/>
      <c r="D467" s="141"/>
      <c r="E467" s="141"/>
      <c r="F467" s="141"/>
      <c r="G467" s="141"/>
      <c r="H467" s="106"/>
      <c r="I467" s="105"/>
      <c r="J467" s="105"/>
      <c r="K467" s="106"/>
      <c r="L467" s="106"/>
      <c r="M467" s="106"/>
      <c r="N467" s="106"/>
      <c r="O467" s="106"/>
      <c r="P467" s="106"/>
      <c r="Q467" s="106"/>
      <c r="R467" s="106"/>
      <c r="S467" s="106"/>
      <c r="T467" s="106"/>
      <c r="U467" s="106"/>
      <c r="V467" s="106"/>
      <c r="W467" s="106"/>
      <c r="X467" s="106"/>
      <c r="Y467" s="106"/>
      <c r="Z467" s="106"/>
    </row>
    <row r="468" spans="1:26" ht="39.75" hidden="1" customHeight="1">
      <c r="A468" s="349" t="s">
        <v>146</v>
      </c>
      <c r="B468" s="1728" t="s">
        <v>147</v>
      </c>
      <c r="C468" s="1570"/>
      <c r="D468" s="1570"/>
      <c r="E468" s="1570"/>
      <c r="F468" s="1570"/>
      <c r="G468" s="1573"/>
      <c r="H468" s="1254"/>
      <c r="I468" s="105">
        <f>SUM(D469:D474)</f>
        <v>0</v>
      </c>
      <c r="J468" s="105">
        <f>COUNT(D469:D474)*2</f>
        <v>0</v>
      </c>
      <c r="K468" s="106"/>
      <c r="L468" s="106"/>
      <c r="M468" s="106"/>
      <c r="N468" s="106"/>
      <c r="O468" s="106"/>
      <c r="P468" s="106"/>
      <c r="Q468" s="106"/>
      <c r="R468" s="106"/>
      <c r="S468" s="106"/>
      <c r="T468" s="106"/>
      <c r="U468" s="106"/>
      <c r="V468" s="106"/>
      <c r="W468" s="106"/>
      <c r="X468" s="106"/>
      <c r="Y468" s="106"/>
      <c r="Z468" s="106"/>
    </row>
    <row r="469" spans="1:26" ht="14.25" hidden="1" customHeight="1">
      <c r="A469" s="310" t="s">
        <v>1378</v>
      </c>
      <c r="B469" s="122" t="s">
        <v>1379</v>
      </c>
      <c r="C469" s="141"/>
      <c r="D469" s="141"/>
      <c r="E469" s="141"/>
      <c r="F469" s="141"/>
      <c r="G469" s="141"/>
      <c r="H469" s="106"/>
      <c r="I469" s="105"/>
      <c r="J469" s="105"/>
      <c r="K469" s="106"/>
      <c r="L469" s="106"/>
      <c r="M469" s="106"/>
      <c r="N469" s="106"/>
      <c r="O469" s="106"/>
      <c r="P469" s="106"/>
      <c r="Q469" s="106"/>
      <c r="R469" s="106"/>
      <c r="S469" s="106"/>
      <c r="T469" s="106"/>
      <c r="U469" s="106"/>
      <c r="V469" s="106"/>
      <c r="W469" s="106"/>
      <c r="X469" s="106"/>
      <c r="Y469" s="106"/>
      <c r="Z469" s="106"/>
    </row>
    <row r="470" spans="1:26" ht="14.25" hidden="1" customHeight="1">
      <c r="A470" s="310" t="s">
        <v>1380</v>
      </c>
      <c r="B470" s="122" t="s">
        <v>1381</v>
      </c>
      <c r="C470" s="141"/>
      <c r="D470" s="141"/>
      <c r="E470" s="141"/>
      <c r="F470" s="141"/>
      <c r="G470" s="141"/>
      <c r="H470" s="106"/>
      <c r="I470" s="105"/>
      <c r="J470" s="105"/>
      <c r="K470" s="106"/>
      <c r="L470" s="106"/>
      <c r="M470" s="106"/>
      <c r="N470" s="106"/>
      <c r="O470" s="106"/>
      <c r="P470" s="106"/>
      <c r="Q470" s="106"/>
      <c r="R470" s="106"/>
      <c r="S470" s="106"/>
      <c r="T470" s="106"/>
      <c r="U470" s="106"/>
      <c r="V470" s="106"/>
      <c r="W470" s="106"/>
      <c r="X470" s="106"/>
      <c r="Y470" s="106"/>
      <c r="Z470" s="106"/>
    </row>
    <row r="471" spans="1:26" ht="14.25" hidden="1" customHeight="1">
      <c r="A471" s="310" t="s">
        <v>1382</v>
      </c>
      <c r="B471" s="122" t="s">
        <v>1383</v>
      </c>
      <c r="C471" s="141"/>
      <c r="D471" s="141"/>
      <c r="E471" s="141"/>
      <c r="F471" s="141"/>
      <c r="G471" s="141"/>
      <c r="H471" s="106"/>
      <c r="I471" s="105"/>
      <c r="J471" s="105"/>
      <c r="K471" s="106"/>
      <c r="L471" s="106"/>
      <c r="M471" s="106"/>
      <c r="N471" s="106"/>
      <c r="O471" s="106"/>
      <c r="P471" s="106"/>
      <c r="Q471" s="106"/>
      <c r="R471" s="106"/>
      <c r="S471" s="106"/>
      <c r="T471" s="106"/>
      <c r="U471" s="106"/>
      <c r="V471" s="106"/>
      <c r="W471" s="106"/>
      <c r="X471" s="106"/>
      <c r="Y471" s="106"/>
      <c r="Z471" s="106"/>
    </row>
    <row r="472" spans="1:26" ht="14.25" hidden="1" customHeight="1">
      <c r="A472" s="310" t="s">
        <v>1384</v>
      </c>
      <c r="B472" s="122" t="s">
        <v>1385</v>
      </c>
      <c r="C472" s="141"/>
      <c r="D472" s="141"/>
      <c r="E472" s="141"/>
      <c r="F472" s="141"/>
      <c r="G472" s="141"/>
      <c r="H472" s="106"/>
      <c r="I472" s="105"/>
      <c r="J472" s="105"/>
      <c r="K472" s="106"/>
      <c r="L472" s="106"/>
      <c r="M472" s="106"/>
      <c r="N472" s="106"/>
      <c r="O472" s="106"/>
      <c r="P472" s="106"/>
      <c r="Q472" s="106"/>
      <c r="R472" s="106"/>
      <c r="S472" s="106"/>
      <c r="T472" s="106"/>
      <c r="U472" s="106"/>
      <c r="V472" s="106"/>
      <c r="W472" s="106"/>
      <c r="X472" s="106"/>
      <c r="Y472" s="106"/>
      <c r="Z472" s="106"/>
    </row>
    <row r="473" spans="1:26" ht="14.25" hidden="1" customHeight="1">
      <c r="A473" s="310" t="s">
        <v>1386</v>
      </c>
      <c r="B473" s="122" t="s">
        <v>1387</v>
      </c>
      <c r="C473" s="141"/>
      <c r="D473" s="141"/>
      <c r="E473" s="141"/>
      <c r="F473" s="141"/>
      <c r="G473" s="141"/>
      <c r="H473" s="106"/>
      <c r="I473" s="105"/>
      <c r="J473" s="105"/>
      <c r="K473" s="106"/>
      <c r="L473" s="106"/>
      <c r="M473" s="106"/>
      <c r="N473" s="106"/>
      <c r="O473" s="106"/>
      <c r="P473" s="106"/>
      <c r="Q473" s="106"/>
      <c r="R473" s="106"/>
      <c r="S473" s="106"/>
      <c r="T473" s="106"/>
      <c r="U473" s="106"/>
      <c r="V473" s="106"/>
      <c r="W473" s="106"/>
      <c r="X473" s="106"/>
      <c r="Y473" s="106"/>
      <c r="Z473" s="106"/>
    </row>
    <row r="474" spans="1:26" ht="14.25" hidden="1" customHeight="1">
      <c r="A474" s="310" t="s">
        <v>1388</v>
      </c>
      <c r="B474" s="122" t="s">
        <v>1389</v>
      </c>
      <c r="C474" s="141"/>
      <c r="D474" s="141"/>
      <c r="E474" s="141"/>
      <c r="F474" s="141"/>
      <c r="G474" s="141"/>
      <c r="H474" s="106"/>
      <c r="I474" s="105"/>
      <c r="J474" s="105"/>
      <c r="K474" s="106"/>
      <c r="L474" s="106"/>
      <c r="M474" s="106"/>
      <c r="N474" s="106"/>
      <c r="O474" s="106"/>
      <c r="P474" s="106"/>
      <c r="Q474" s="106"/>
      <c r="R474" s="106"/>
      <c r="S474" s="106"/>
      <c r="T474" s="106"/>
      <c r="U474" s="106"/>
      <c r="V474" s="106"/>
      <c r="W474" s="106"/>
      <c r="X474" s="106"/>
      <c r="Y474" s="106"/>
      <c r="Z474" s="106"/>
    </row>
    <row r="475" spans="1:26" ht="39.75" hidden="1" customHeight="1">
      <c r="A475" s="349" t="s">
        <v>148</v>
      </c>
      <c r="B475" s="1728" t="s">
        <v>149</v>
      </c>
      <c r="C475" s="1570"/>
      <c r="D475" s="1570"/>
      <c r="E475" s="1570"/>
      <c r="F475" s="1570"/>
      <c r="G475" s="1573"/>
      <c r="H475" s="1254"/>
      <c r="I475" s="105">
        <f>SUM(D476:D479)</f>
        <v>0</v>
      </c>
      <c r="J475" s="105">
        <f>COUNT(D476:D479)*2</f>
        <v>0</v>
      </c>
      <c r="K475" s="106"/>
      <c r="L475" s="106"/>
      <c r="M475" s="106"/>
      <c r="N475" s="106"/>
      <c r="O475" s="106"/>
      <c r="P475" s="106"/>
      <c r="Q475" s="106"/>
      <c r="R475" s="106"/>
      <c r="S475" s="106"/>
      <c r="T475" s="106"/>
      <c r="U475" s="106"/>
      <c r="V475" s="106"/>
      <c r="W475" s="106"/>
      <c r="X475" s="106"/>
      <c r="Y475" s="106"/>
      <c r="Z475" s="106"/>
    </row>
    <row r="476" spans="1:26" ht="14.25" hidden="1" customHeight="1">
      <c r="A476" s="310" t="s">
        <v>1390</v>
      </c>
      <c r="B476" s="122" t="s">
        <v>1391</v>
      </c>
      <c r="C476" s="141"/>
      <c r="D476" s="141"/>
      <c r="E476" s="141"/>
      <c r="F476" s="141"/>
      <c r="G476" s="141"/>
      <c r="H476" s="106"/>
      <c r="I476" s="105"/>
      <c r="J476" s="105"/>
      <c r="K476" s="106"/>
      <c r="L476" s="106"/>
      <c r="M476" s="106"/>
      <c r="N476" s="106"/>
      <c r="O476" s="106"/>
      <c r="P476" s="106"/>
      <c r="Q476" s="106"/>
      <c r="R476" s="106"/>
      <c r="S476" s="106"/>
      <c r="T476" s="106"/>
      <c r="U476" s="106"/>
      <c r="V476" s="106"/>
      <c r="W476" s="106"/>
      <c r="X476" s="106"/>
      <c r="Y476" s="106"/>
      <c r="Z476" s="106"/>
    </row>
    <row r="477" spans="1:26" ht="14.25" hidden="1" customHeight="1">
      <c r="A477" s="310" t="s">
        <v>1392</v>
      </c>
      <c r="B477" s="122" t="s">
        <v>1393</v>
      </c>
      <c r="C477" s="141"/>
      <c r="D477" s="141"/>
      <c r="E477" s="141"/>
      <c r="F477" s="141"/>
      <c r="G477" s="141"/>
      <c r="H477" s="106"/>
      <c r="I477" s="105"/>
      <c r="J477" s="105"/>
      <c r="K477" s="106"/>
      <c r="L477" s="106"/>
      <c r="M477" s="106"/>
      <c r="N477" s="106"/>
      <c r="O477" s="106"/>
      <c r="P477" s="106"/>
      <c r="Q477" s="106"/>
      <c r="R477" s="106"/>
      <c r="S477" s="106"/>
      <c r="T477" s="106"/>
      <c r="U477" s="106"/>
      <c r="V477" s="106"/>
      <c r="W477" s="106"/>
      <c r="X477" s="106"/>
      <c r="Y477" s="106"/>
      <c r="Z477" s="106"/>
    </row>
    <row r="478" spans="1:26" ht="14.25" hidden="1" customHeight="1">
      <c r="A478" s="310" t="s">
        <v>1394</v>
      </c>
      <c r="B478" s="122" t="s">
        <v>1395</v>
      </c>
      <c r="C478" s="141"/>
      <c r="D478" s="141"/>
      <c r="E478" s="141"/>
      <c r="F478" s="141"/>
      <c r="G478" s="141"/>
      <c r="H478" s="106"/>
      <c r="I478" s="105"/>
      <c r="J478" s="105"/>
      <c r="K478" s="106"/>
      <c r="L478" s="106"/>
      <c r="M478" s="106"/>
      <c r="N478" s="106"/>
      <c r="O478" s="106"/>
      <c r="P478" s="106"/>
      <c r="Q478" s="106"/>
      <c r="R478" s="106"/>
      <c r="S478" s="106"/>
      <c r="T478" s="106"/>
      <c r="U478" s="106"/>
      <c r="V478" s="106"/>
      <c r="W478" s="106"/>
      <c r="X478" s="106"/>
      <c r="Y478" s="106"/>
      <c r="Z478" s="106"/>
    </row>
    <row r="479" spans="1:26" ht="14.25" hidden="1" customHeight="1">
      <c r="A479" s="310" t="s">
        <v>1396</v>
      </c>
      <c r="B479" s="122" t="s">
        <v>1397</v>
      </c>
      <c r="C479" s="141"/>
      <c r="D479" s="141"/>
      <c r="E479" s="141"/>
      <c r="F479" s="141"/>
      <c r="G479" s="141"/>
      <c r="H479" s="106"/>
      <c r="I479" s="105"/>
      <c r="J479" s="105"/>
      <c r="K479" s="106"/>
      <c r="L479" s="106"/>
      <c r="M479" s="106"/>
      <c r="N479" s="106"/>
      <c r="O479" s="106"/>
      <c r="P479" s="106"/>
      <c r="Q479" s="106"/>
      <c r="R479" s="106"/>
      <c r="S479" s="106"/>
      <c r="T479" s="106"/>
      <c r="U479" s="106"/>
      <c r="V479" s="106"/>
      <c r="W479" s="106"/>
      <c r="X479" s="106"/>
      <c r="Y479" s="106"/>
      <c r="Z479" s="106"/>
    </row>
    <row r="480" spans="1:26" ht="41.25" hidden="1" customHeight="1">
      <c r="A480" s="310"/>
      <c r="B480" s="1781" t="s">
        <v>1398</v>
      </c>
      <c r="C480" s="1570"/>
      <c r="D480" s="1570"/>
      <c r="E480" s="1570"/>
      <c r="F480" s="1570"/>
      <c r="G480" s="1571"/>
      <c r="I480" s="105"/>
      <c r="J480" s="105"/>
      <c r="K480" s="106"/>
      <c r="L480" s="106"/>
      <c r="M480" s="106"/>
      <c r="N480" s="106"/>
      <c r="O480" s="106"/>
      <c r="P480" s="106"/>
      <c r="Q480" s="106"/>
      <c r="R480" s="106"/>
      <c r="S480" s="106"/>
      <c r="T480" s="106"/>
      <c r="U480" s="106"/>
      <c r="V480" s="106"/>
      <c r="W480" s="106"/>
      <c r="X480" s="106"/>
      <c r="Y480" s="106"/>
      <c r="Z480" s="106"/>
    </row>
    <row r="481" spans="1:26" ht="14.25" hidden="1" customHeight="1">
      <c r="A481" s="349" t="s">
        <v>150</v>
      </c>
      <c r="B481" s="1728" t="s">
        <v>151</v>
      </c>
      <c r="C481" s="1570"/>
      <c r="D481" s="1570"/>
      <c r="E481" s="1570"/>
      <c r="F481" s="1570"/>
      <c r="G481" s="1573"/>
      <c r="H481" s="1254"/>
      <c r="I481" s="105">
        <f>SUM(D482:D492)</f>
        <v>0</v>
      </c>
      <c r="J481" s="105">
        <f>COUNT(D482:D492)*2</f>
        <v>0</v>
      </c>
      <c r="K481" s="105"/>
      <c r="L481" s="105"/>
      <c r="M481" s="106"/>
      <c r="N481" s="106"/>
      <c r="O481" s="106"/>
      <c r="P481" s="106"/>
      <c r="Q481" s="106"/>
      <c r="R481" s="106"/>
      <c r="S481" s="106"/>
      <c r="T481" s="106"/>
      <c r="U481" s="106"/>
      <c r="V481" s="106"/>
      <c r="W481" s="106"/>
      <c r="X481" s="106"/>
      <c r="Y481" s="106"/>
      <c r="Z481" s="106"/>
    </row>
    <row r="482" spans="1:26" ht="14.25" hidden="1" customHeight="1">
      <c r="A482" s="310" t="s">
        <v>1399</v>
      </c>
      <c r="B482" s="122" t="s">
        <v>1400</v>
      </c>
      <c r="C482" s="141"/>
      <c r="D482" s="141"/>
      <c r="E482" s="141"/>
      <c r="F482" s="141"/>
      <c r="G482" s="141"/>
      <c r="H482" s="106"/>
      <c r="I482" s="105"/>
      <c r="J482" s="105"/>
      <c r="K482" s="105"/>
      <c r="L482" s="105"/>
      <c r="M482" s="106"/>
      <c r="N482" s="106"/>
      <c r="O482" s="106"/>
      <c r="P482" s="106"/>
      <c r="Q482" s="106"/>
      <c r="R482" s="106"/>
      <c r="S482" s="106"/>
      <c r="T482" s="106"/>
      <c r="U482" s="106"/>
      <c r="V482" s="106"/>
      <c r="W482" s="106"/>
      <c r="X482" s="106"/>
      <c r="Y482" s="106"/>
      <c r="Z482" s="106"/>
    </row>
    <row r="483" spans="1:26" ht="14.25" hidden="1" customHeight="1">
      <c r="A483" s="310" t="s">
        <v>1401</v>
      </c>
      <c r="B483" s="122" t="s">
        <v>4479</v>
      </c>
      <c r="C483" s="141"/>
      <c r="D483" s="141"/>
      <c r="E483" s="141"/>
      <c r="F483" s="141"/>
      <c r="G483" s="141"/>
      <c r="H483" s="106"/>
      <c r="I483" s="105"/>
      <c r="J483" s="105"/>
      <c r="K483" s="105"/>
      <c r="L483" s="105"/>
      <c r="M483" s="106"/>
      <c r="N483" s="106"/>
      <c r="O483" s="106"/>
      <c r="P483" s="106"/>
      <c r="Q483" s="106"/>
      <c r="R483" s="106"/>
      <c r="S483" s="106"/>
      <c r="T483" s="106"/>
      <c r="U483" s="106"/>
      <c r="V483" s="106"/>
      <c r="W483" s="106"/>
      <c r="X483" s="106"/>
      <c r="Y483" s="106"/>
      <c r="Z483" s="106"/>
    </row>
    <row r="484" spans="1:26" ht="14.25" hidden="1" customHeight="1">
      <c r="A484" s="310" t="s">
        <v>1403</v>
      </c>
      <c r="B484" s="122" t="s">
        <v>1404</v>
      </c>
      <c r="C484" s="141"/>
      <c r="D484" s="141"/>
      <c r="E484" s="141"/>
      <c r="F484" s="141"/>
      <c r="G484" s="141"/>
      <c r="H484" s="106"/>
      <c r="I484" s="105"/>
      <c r="J484" s="105"/>
      <c r="K484" s="105"/>
      <c r="L484" s="105"/>
      <c r="M484" s="106"/>
      <c r="N484" s="106"/>
      <c r="O484" s="106"/>
      <c r="P484" s="106"/>
      <c r="Q484" s="106"/>
      <c r="R484" s="106"/>
      <c r="S484" s="106"/>
      <c r="T484" s="106"/>
      <c r="U484" s="106"/>
      <c r="V484" s="106"/>
      <c r="W484" s="106"/>
      <c r="X484" s="106"/>
      <c r="Y484" s="106"/>
      <c r="Z484" s="106"/>
    </row>
    <row r="485" spans="1:26" ht="14.25" hidden="1" customHeight="1">
      <c r="A485" s="310" t="s">
        <v>1405</v>
      </c>
      <c r="B485" s="122" t="s">
        <v>1406</v>
      </c>
      <c r="C485" s="141"/>
      <c r="D485" s="141"/>
      <c r="E485" s="141"/>
      <c r="F485" s="141"/>
      <c r="G485" s="141"/>
      <c r="H485" s="106"/>
      <c r="I485" s="105"/>
      <c r="J485" s="105"/>
      <c r="K485" s="105"/>
      <c r="L485" s="105"/>
      <c r="M485" s="106"/>
      <c r="N485" s="106"/>
      <c r="O485" s="106"/>
      <c r="P485" s="106"/>
      <c r="Q485" s="106"/>
      <c r="R485" s="106"/>
      <c r="S485" s="106"/>
      <c r="T485" s="106"/>
      <c r="U485" s="106"/>
      <c r="V485" s="106"/>
      <c r="W485" s="106"/>
      <c r="X485" s="106"/>
      <c r="Y485" s="106"/>
      <c r="Z485" s="106"/>
    </row>
    <row r="486" spans="1:26" ht="14.25" hidden="1" customHeight="1">
      <c r="A486" s="310" t="s">
        <v>1407</v>
      </c>
      <c r="B486" s="122" t="s">
        <v>1408</v>
      </c>
      <c r="C486" s="141"/>
      <c r="D486" s="141"/>
      <c r="E486" s="141"/>
      <c r="F486" s="141"/>
      <c r="G486" s="141"/>
      <c r="H486" s="106"/>
      <c r="I486" s="105"/>
      <c r="J486" s="105"/>
      <c r="K486" s="105"/>
      <c r="L486" s="105"/>
      <c r="M486" s="106"/>
      <c r="N486" s="106"/>
      <c r="O486" s="106"/>
      <c r="P486" s="106"/>
      <c r="Q486" s="106"/>
      <c r="R486" s="106"/>
      <c r="S486" s="106"/>
      <c r="T486" s="106"/>
      <c r="U486" s="106"/>
      <c r="V486" s="106"/>
      <c r="W486" s="106"/>
      <c r="X486" s="106"/>
      <c r="Y486" s="106"/>
      <c r="Z486" s="106"/>
    </row>
    <row r="487" spans="1:26" ht="14.25" hidden="1" customHeight="1">
      <c r="A487" s="310" t="s">
        <v>1409</v>
      </c>
      <c r="B487" s="122" t="s">
        <v>1410</v>
      </c>
      <c r="C487" s="141"/>
      <c r="D487" s="141"/>
      <c r="E487" s="141"/>
      <c r="F487" s="141"/>
      <c r="G487" s="141"/>
      <c r="H487" s="106"/>
      <c r="I487" s="105"/>
      <c r="J487" s="105"/>
      <c r="K487" s="105"/>
      <c r="L487" s="105"/>
      <c r="M487" s="106"/>
      <c r="N487" s="106"/>
      <c r="O487" s="106"/>
      <c r="P487" s="106"/>
      <c r="Q487" s="106"/>
      <c r="R487" s="106"/>
      <c r="S487" s="106"/>
      <c r="T487" s="106"/>
      <c r="U487" s="106"/>
      <c r="V487" s="106"/>
      <c r="W487" s="106"/>
      <c r="X487" s="106"/>
      <c r="Y487" s="106"/>
      <c r="Z487" s="106"/>
    </row>
    <row r="488" spans="1:26" ht="14.25" hidden="1" customHeight="1">
      <c r="A488" s="310" t="s">
        <v>1411</v>
      </c>
      <c r="B488" s="122" t="s">
        <v>1412</v>
      </c>
      <c r="C488" s="141"/>
      <c r="D488" s="141"/>
      <c r="E488" s="141"/>
      <c r="F488" s="141"/>
      <c r="G488" s="141"/>
      <c r="H488" s="106"/>
      <c r="I488" s="105"/>
      <c r="J488" s="105"/>
      <c r="K488" s="105"/>
      <c r="L488" s="105"/>
      <c r="M488" s="106"/>
      <c r="N488" s="106"/>
      <c r="O488" s="106"/>
      <c r="P488" s="106"/>
      <c r="Q488" s="106"/>
      <c r="R488" s="106"/>
      <c r="S488" s="106"/>
      <c r="T488" s="106"/>
      <c r="U488" s="106"/>
      <c r="V488" s="106"/>
      <c r="W488" s="106"/>
      <c r="X488" s="106"/>
      <c r="Y488" s="106"/>
      <c r="Z488" s="106"/>
    </row>
    <row r="489" spans="1:26" ht="14.25" hidden="1" customHeight="1">
      <c r="A489" s="310" t="s">
        <v>1413</v>
      </c>
      <c r="B489" s="122" t="s">
        <v>1414</v>
      </c>
      <c r="C489" s="141"/>
      <c r="D489" s="141"/>
      <c r="E489" s="141"/>
      <c r="F489" s="141"/>
      <c r="G489" s="141"/>
      <c r="H489" s="106"/>
      <c r="I489" s="105"/>
      <c r="J489" s="105"/>
      <c r="K489" s="105"/>
      <c r="L489" s="105"/>
      <c r="M489" s="106"/>
      <c r="N489" s="106"/>
      <c r="O489" s="106"/>
      <c r="P489" s="106"/>
      <c r="Q489" s="106"/>
      <c r="R489" s="106"/>
      <c r="S489" s="106"/>
      <c r="T489" s="106"/>
      <c r="U489" s="106"/>
      <c r="V489" s="106"/>
      <c r="W489" s="106"/>
      <c r="X489" s="106"/>
      <c r="Y489" s="106"/>
      <c r="Z489" s="106"/>
    </row>
    <row r="490" spans="1:26" ht="14.25" hidden="1" customHeight="1">
      <c r="A490" s="310" t="s">
        <v>1417</v>
      </c>
      <c r="B490" s="122" t="s">
        <v>1418</v>
      </c>
      <c r="C490" s="141"/>
      <c r="D490" s="141"/>
      <c r="E490" s="141"/>
      <c r="F490" s="141"/>
      <c r="G490" s="141"/>
      <c r="H490" s="106"/>
      <c r="I490" s="105"/>
      <c r="J490" s="105"/>
      <c r="K490" s="105"/>
      <c r="L490" s="105"/>
      <c r="M490" s="106"/>
      <c r="N490" s="106"/>
      <c r="O490" s="106"/>
      <c r="P490" s="106"/>
      <c r="Q490" s="106"/>
      <c r="R490" s="106"/>
      <c r="S490" s="106"/>
      <c r="T490" s="106"/>
      <c r="U490" s="106"/>
      <c r="V490" s="106"/>
      <c r="W490" s="106"/>
      <c r="X490" s="106"/>
      <c r="Y490" s="106"/>
      <c r="Z490" s="106"/>
    </row>
    <row r="491" spans="1:26" ht="14.25" hidden="1" customHeight="1">
      <c r="A491" s="310" t="s">
        <v>1419</v>
      </c>
      <c r="B491" s="122" t="s">
        <v>1420</v>
      </c>
      <c r="C491" s="141"/>
      <c r="D491" s="141"/>
      <c r="E491" s="141"/>
      <c r="F491" s="141"/>
      <c r="G491" s="141"/>
      <c r="H491" s="106"/>
      <c r="I491" s="105"/>
      <c r="J491" s="105"/>
      <c r="K491" s="105"/>
      <c r="L491" s="105"/>
      <c r="M491" s="106"/>
      <c r="N491" s="106"/>
      <c r="O491" s="106"/>
      <c r="P491" s="106"/>
      <c r="Q491" s="106"/>
      <c r="R491" s="106"/>
      <c r="S491" s="106"/>
      <c r="T491" s="106"/>
      <c r="U491" s="106"/>
      <c r="V491" s="106"/>
      <c r="W491" s="106"/>
      <c r="X491" s="106"/>
      <c r="Y491" s="106"/>
      <c r="Z491" s="106"/>
    </row>
    <row r="492" spans="1:26" ht="14.25" hidden="1" customHeight="1">
      <c r="A492" s="310" t="s">
        <v>2472</v>
      </c>
      <c r="B492" s="122" t="s">
        <v>2473</v>
      </c>
      <c r="C492" s="141"/>
      <c r="D492" s="141"/>
      <c r="E492" s="141"/>
      <c r="F492" s="141"/>
      <c r="G492" s="141"/>
      <c r="H492" s="106"/>
      <c r="I492" s="105"/>
      <c r="J492" s="105"/>
      <c r="K492" s="105"/>
      <c r="L492" s="105"/>
      <c r="M492" s="106"/>
      <c r="N492" s="106"/>
      <c r="O492" s="106"/>
      <c r="P492" s="106"/>
      <c r="Q492" s="106"/>
      <c r="R492" s="106"/>
      <c r="S492" s="106"/>
      <c r="T492" s="106"/>
      <c r="U492" s="106"/>
      <c r="V492" s="106"/>
      <c r="W492" s="106"/>
      <c r="X492" s="106"/>
      <c r="Y492" s="106"/>
      <c r="Z492" s="106"/>
    </row>
    <row r="493" spans="1:26" ht="21">
      <c r="A493" s="1257" t="s">
        <v>6943</v>
      </c>
      <c r="B493" s="1773" t="s">
        <v>1429</v>
      </c>
      <c r="C493" s="1570"/>
      <c r="D493" s="1570"/>
      <c r="E493" s="1570"/>
      <c r="F493" s="1570"/>
      <c r="G493" s="1573"/>
      <c r="H493" s="1038"/>
      <c r="I493" s="893">
        <f t="shared" ref="I493:J493" si="4">I494+I502+I514+I520+I527+I538</f>
        <v>94</v>
      </c>
      <c r="J493" s="893">
        <f t="shared" si="4"/>
        <v>94</v>
      </c>
      <c r="K493" s="960"/>
      <c r="L493" s="960"/>
      <c r="M493" s="963"/>
      <c r="N493" s="963"/>
      <c r="O493" s="963"/>
      <c r="P493" s="963"/>
      <c r="Q493" s="963"/>
      <c r="R493" s="963"/>
      <c r="S493" s="963"/>
      <c r="T493" s="963"/>
      <c r="U493" s="963"/>
      <c r="V493" s="963"/>
      <c r="W493" s="963"/>
      <c r="X493" s="963"/>
      <c r="Y493" s="963"/>
      <c r="Z493" s="963"/>
    </row>
    <row r="494" spans="1:26" ht="19">
      <c r="A494" s="927" t="s">
        <v>155</v>
      </c>
      <c r="B494" s="1606" t="s">
        <v>156</v>
      </c>
      <c r="C494" s="1570"/>
      <c r="D494" s="1570"/>
      <c r="E494" s="1570"/>
      <c r="F494" s="1570"/>
      <c r="G494" s="1573"/>
      <c r="H494" s="829"/>
      <c r="I494" s="893">
        <f>SUM(D495:D501)</f>
        <v>8</v>
      </c>
      <c r="J494" s="893">
        <f>COUNT(D495:D501)*2</f>
        <v>8</v>
      </c>
      <c r="K494" s="960"/>
      <c r="L494" s="960"/>
      <c r="M494" s="963"/>
      <c r="N494" s="963"/>
      <c r="O494" s="963"/>
      <c r="P494" s="963"/>
      <c r="Q494" s="963"/>
      <c r="R494" s="963"/>
      <c r="S494" s="963"/>
      <c r="T494" s="963"/>
      <c r="U494" s="963"/>
      <c r="V494" s="963"/>
      <c r="W494" s="963"/>
      <c r="X494" s="963"/>
      <c r="Y494" s="963"/>
      <c r="Z494" s="963"/>
    </row>
    <row r="495" spans="1:26" ht="14.25" hidden="1" customHeight="1">
      <c r="A495" s="369" t="s">
        <v>1430</v>
      </c>
      <c r="B495" s="122" t="s">
        <v>1431</v>
      </c>
      <c r="C495" s="125"/>
      <c r="D495" s="125"/>
      <c r="E495" s="125"/>
      <c r="F495" s="125"/>
      <c r="G495" s="125"/>
      <c r="I495" s="105"/>
      <c r="J495" s="105"/>
      <c r="K495" s="106"/>
      <c r="L495" s="106"/>
      <c r="M495" s="106"/>
      <c r="N495" s="106"/>
      <c r="O495" s="106"/>
      <c r="P495" s="106"/>
      <c r="Q495" s="106"/>
      <c r="R495" s="106"/>
      <c r="S495" s="106"/>
      <c r="T495" s="106"/>
      <c r="U495" s="106"/>
      <c r="V495" s="106"/>
      <c r="W495" s="106"/>
      <c r="X495" s="106"/>
      <c r="Y495" s="106"/>
      <c r="Z495" s="106"/>
    </row>
    <row r="496" spans="1:26" ht="34">
      <c r="A496" s="979" t="s">
        <v>2481</v>
      </c>
      <c r="B496" s="467" t="s">
        <v>1433</v>
      </c>
      <c r="C496" s="475" t="s">
        <v>1434</v>
      </c>
      <c r="D496" s="696">
        <v>2</v>
      </c>
      <c r="E496" s="696" t="s">
        <v>599</v>
      </c>
      <c r="F496" s="475" t="s">
        <v>1435</v>
      </c>
      <c r="G496" s="1052"/>
      <c r="H496" s="893"/>
      <c r="I496" s="893"/>
      <c r="J496" s="893"/>
      <c r="K496" s="960"/>
      <c r="L496" s="960"/>
      <c r="M496" s="963"/>
      <c r="N496" s="963"/>
      <c r="O496" s="963"/>
      <c r="P496" s="963"/>
      <c r="Q496" s="963"/>
      <c r="R496" s="963"/>
      <c r="S496" s="963"/>
      <c r="T496" s="963"/>
      <c r="U496" s="963"/>
      <c r="V496" s="963"/>
      <c r="W496" s="963"/>
      <c r="X496" s="963"/>
      <c r="Y496" s="963"/>
      <c r="Z496" s="963"/>
    </row>
    <row r="497" spans="1:26" ht="14.25" hidden="1" customHeight="1">
      <c r="A497" s="369" t="s">
        <v>1436</v>
      </c>
      <c r="B497" s="122" t="s">
        <v>1437</v>
      </c>
      <c r="C497" s="125"/>
      <c r="D497" s="125"/>
      <c r="E497" s="125"/>
      <c r="F497" s="125"/>
      <c r="G497" s="125"/>
      <c r="I497" s="105"/>
      <c r="J497" s="105"/>
      <c r="K497" s="106"/>
      <c r="L497" s="106"/>
      <c r="M497" s="106"/>
      <c r="N497" s="106"/>
      <c r="O497" s="106"/>
      <c r="P497" s="106"/>
      <c r="Q497" s="106"/>
      <c r="R497" s="106"/>
      <c r="S497" s="106"/>
      <c r="T497" s="106"/>
      <c r="U497" s="106"/>
      <c r="V497" s="106"/>
      <c r="W497" s="106"/>
      <c r="X497" s="106"/>
      <c r="Y497" s="106"/>
      <c r="Z497" s="106"/>
    </row>
    <row r="498" spans="1:26" ht="34">
      <c r="A498" s="979" t="s">
        <v>1438</v>
      </c>
      <c r="B498" s="467" t="s">
        <v>7158</v>
      </c>
      <c r="C498" s="471" t="s">
        <v>1440</v>
      </c>
      <c r="D498" s="696">
        <v>2</v>
      </c>
      <c r="E498" s="696" t="s">
        <v>599</v>
      </c>
      <c r="F498" s="475" t="s">
        <v>7159</v>
      </c>
      <c r="G498" s="1052"/>
      <c r="H498" s="893"/>
      <c r="I498" s="893"/>
      <c r="J498" s="893"/>
      <c r="K498" s="960"/>
      <c r="L498" s="960"/>
      <c r="M498" s="963"/>
      <c r="N498" s="963"/>
      <c r="O498" s="963"/>
      <c r="P498" s="963"/>
      <c r="Q498" s="963"/>
      <c r="R498" s="963"/>
      <c r="S498" s="963"/>
      <c r="T498" s="963"/>
      <c r="U498" s="963"/>
      <c r="V498" s="963"/>
      <c r="W498" s="963"/>
      <c r="X498" s="963"/>
      <c r="Y498" s="963"/>
      <c r="Z498" s="963"/>
    </row>
    <row r="499" spans="1:26" ht="16">
      <c r="A499" s="979"/>
      <c r="B499" s="467"/>
      <c r="C499" s="471" t="s">
        <v>7160</v>
      </c>
      <c r="D499" s="696">
        <v>2</v>
      </c>
      <c r="E499" s="696" t="s">
        <v>599</v>
      </c>
      <c r="F499" s="720"/>
      <c r="G499" s="1052"/>
      <c r="H499" s="893"/>
      <c r="I499" s="893"/>
      <c r="J499" s="893"/>
      <c r="K499" s="960"/>
      <c r="L499" s="960"/>
      <c r="M499" s="963"/>
      <c r="N499" s="963"/>
      <c r="O499" s="963"/>
      <c r="P499" s="963"/>
      <c r="Q499" s="963"/>
      <c r="R499" s="963"/>
      <c r="S499" s="963"/>
      <c r="T499" s="963"/>
      <c r="U499" s="963"/>
      <c r="V499" s="963"/>
      <c r="W499" s="963"/>
      <c r="X499" s="963"/>
      <c r="Y499" s="963"/>
      <c r="Z499" s="963"/>
    </row>
    <row r="500" spans="1:26" ht="34">
      <c r="A500" s="979" t="s">
        <v>7161</v>
      </c>
      <c r="B500" s="467" t="s">
        <v>1444</v>
      </c>
      <c r="C500" s="1041" t="s">
        <v>1445</v>
      </c>
      <c r="D500" s="696">
        <v>2</v>
      </c>
      <c r="E500" s="696" t="s">
        <v>599</v>
      </c>
      <c r="F500" s="471" t="s">
        <v>1446</v>
      </c>
      <c r="G500" s="1052"/>
      <c r="H500" s="893"/>
      <c r="I500" s="893"/>
      <c r="J500" s="893"/>
      <c r="K500" s="960"/>
      <c r="L500" s="960"/>
      <c r="M500" s="963"/>
      <c r="N500" s="963"/>
      <c r="O500" s="963"/>
      <c r="P500" s="963"/>
      <c r="Q500" s="963"/>
      <c r="R500" s="963"/>
      <c r="S500" s="963"/>
      <c r="T500" s="963"/>
      <c r="U500" s="963"/>
      <c r="V500" s="963"/>
      <c r="W500" s="963"/>
      <c r="X500" s="963"/>
      <c r="Y500" s="963"/>
      <c r="Z500" s="963"/>
    </row>
    <row r="501" spans="1:26" ht="14.25" hidden="1" customHeight="1">
      <c r="A501" s="369" t="s">
        <v>1447</v>
      </c>
      <c r="B501" s="122" t="s">
        <v>1448</v>
      </c>
      <c r="C501" s="125"/>
      <c r="D501" s="125"/>
      <c r="E501" s="125"/>
      <c r="F501" s="125"/>
      <c r="G501" s="125"/>
      <c r="I501" s="105"/>
      <c r="J501" s="105"/>
      <c r="K501" s="106"/>
      <c r="L501" s="106"/>
      <c r="M501" s="106"/>
      <c r="N501" s="106"/>
      <c r="O501" s="106"/>
      <c r="P501" s="106"/>
      <c r="Q501" s="106"/>
      <c r="R501" s="106"/>
      <c r="S501" s="106"/>
      <c r="T501" s="106"/>
      <c r="U501" s="106"/>
      <c r="V501" s="106"/>
      <c r="W501" s="106"/>
      <c r="X501" s="106"/>
      <c r="Y501" s="106"/>
      <c r="Z501" s="106"/>
    </row>
    <row r="502" spans="1:26" ht="19">
      <c r="A502" s="927" t="s">
        <v>157</v>
      </c>
      <c r="B502" s="1606" t="s">
        <v>158</v>
      </c>
      <c r="C502" s="1570"/>
      <c r="D502" s="1570"/>
      <c r="E502" s="1570"/>
      <c r="F502" s="1570"/>
      <c r="G502" s="1573"/>
      <c r="H502" s="829"/>
      <c r="I502" s="893">
        <f>SUM(D503:D513)</f>
        <v>22</v>
      </c>
      <c r="J502" s="893">
        <f>COUNT(D503:D513)*2</f>
        <v>22</v>
      </c>
      <c r="K502" s="960"/>
      <c r="L502" s="960"/>
      <c r="M502" s="963"/>
      <c r="N502" s="963"/>
      <c r="O502" s="963"/>
      <c r="P502" s="963"/>
      <c r="Q502" s="963"/>
      <c r="R502" s="963"/>
      <c r="S502" s="963"/>
      <c r="T502" s="963"/>
      <c r="U502" s="963"/>
      <c r="V502" s="963"/>
      <c r="W502" s="963"/>
      <c r="X502" s="963"/>
      <c r="Y502" s="963"/>
      <c r="Z502" s="963"/>
    </row>
    <row r="503" spans="1:26" ht="34">
      <c r="A503" s="979" t="s">
        <v>1450</v>
      </c>
      <c r="B503" s="467" t="s">
        <v>1451</v>
      </c>
      <c r="C503" s="471" t="s">
        <v>1452</v>
      </c>
      <c r="D503" s="696">
        <v>2</v>
      </c>
      <c r="E503" s="696" t="s">
        <v>469</v>
      </c>
      <c r="F503" s="475" t="s">
        <v>3450</v>
      </c>
      <c r="G503" s="1052"/>
      <c r="H503" s="893"/>
      <c r="I503" s="893"/>
      <c r="J503" s="893"/>
      <c r="K503" s="960"/>
      <c r="L503" s="960"/>
      <c r="M503" s="963"/>
      <c r="N503" s="963"/>
      <c r="O503" s="963"/>
      <c r="P503" s="963"/>
      <c r="Q503" s="963"/>
      <c r="R503" s="963"/>
      <c r="S503" s="963"/>
      <c r="T503" s="963"/>
      <c r="U503" s="963"/>
      <c r="V503" s="963"/>
      <c r="W503" s="963"/>
      <c r="X503" s="963"/>
      <c r="Y503" s="963"/>
      <c r="Z503" s="963"/>
    </row>
    <row r="504" spans="1:26" ht="16">
      <c r="A504" s="979" t="s">
        <v>6943</v>
      </c>
      <c r="B504" s="467"/>
      <c r="C504" s="471" t="s">
        <v>1454</v>
      </c>
      <c r="D504" s="696">
        <v>2</v>
      </c>
      <c r="E504" s="696" t="s">
        <v>506</v>
      </c>
      <c r="F504" s="475" t="s">
        <v>1455</v>
      </c>
      <c r="G504" s="1052"/>
      <c r="H504" s="893"/>
      <c r="I504" s="893"/>
      <c r="J504" s="893"/>
      <c r="K504" s="960"/>
      <c r="L504" s="960"/>
      <c r="M504" s="963"/>
      <c r="N504" s="963"/>
      <c r="O504" s="963"/>
      <c r="P504" s="963"/>
      <c r="Q504" s="963"/>
      <c r="R504" s="963"/>
      <c r="S504" s="963"/>
      <c r="T504" s="963"/>
      <c r="U504" s="963"/>
      <c r="V504" s="963"/>
      <c r="W504" s="963"/>
      <c r="X504" s="963"/>
      <c r="Y504" s="963"/>
      <c r="Z504" s="963"/>
    </row>
    <row r="505" spans="1:26" ht="32">
      <c r="A505" s="979" t="s">
        <v>6943</v>
      </c>
      <c r="B505" s="467"/>
      <c r="C505" s="471" t="s">
        <v>1456</v>
      </c>
      <c r="D505" s="696">
        <v>2</v>
      </c>
      <c r="E505" s="696" t="s">
        <v>506</v>
      </c>
      <c r="F505" s="475" t="s">
        <v>1457</v>
      </c>
      <c r="G505" s="1052"/>
      <c r="H505" s="893"/>
      <c r="I505" s="893"/>
      <c r="J505" s="893"/>
      <c r="K505" s="960"/>
      <c r="L505" s="960"/>
      <c r="M505" s="963"/>
      <c r="N505" s="963"/>
      <c r="O505" s="963"/>
      <c r="P505" s="963"/>
      <c r="Q505" s="963"/>
      <c r="R505" s="963"/>
      <c r="S505" s="963"/>
      <c r="T505" s="963"/>
      <c r="U505" s="963"/>
      <c r="V505" s="963"/>
      <c r="W505" s="963"/>
      <c r="X505" s="963"/>
      <c r="Y505" s="963"/>
      <c r="Z505" s="963"/>
    </row>
    <row r="506" spans="1:26" ht="16">
      <c r="A506" s="979" t="s">
        <v>6943</v>
      </c>
      <c r="B506" s="467"/>
      <c r="C506" s="471" t="s">
        <v>1458</v>
      </c>
      <c r="D506" s="696">
        <v>2</v>
      </c>
      <c r="E506" s="696" t="s">
        <v>506</v>
      </c>
      <c r="F506" s="475" t="s">
        <v>1459</v>
      </c>
      <c r="G506" s="1052"/>
      <c r="H506" s="893"/>
      <c r="I506" s="893"/>
      <c r="J506" s="893"/>
      <c r="K506" s="960"/>
      <c r="L506" s="960"/>
      <c r="M506" s="963"/>
      <c r="N506" s="963"/>
      <c r="O506" s="963"/>
      <c r="P506" s="963"/>
      <c r="Q506" s="963"/>
      <c r="R506" s="963"/>
      <c r="S506" s="963"/>
      <c r="T506" s="963"/>
      <c r="U506" s="963"/>
      <c r="V506" s="963"/>
      <c r="W506" s="963"/>
      <c r="X506" s="963"/>
      <c r="Y506" s="963"/>
      <c r="Z506" s="963"/>
    </row>
    <row r="507" spans="1:26" ht="32">
      <c r="A507" s="979"/>
      <c r="B507" s="467"/>
      <c r="C507" s="471" t="s">
        <v>1460</v>
      </c>
      <c r="D507" s="696">
        <v>2</v>
      </c>
      <c r="E507" s="696" t="s">
        <v>469</v>
      </c>
      <c r="F507" s="475" t="s">
        <v>1461</v>
      </c>
      <c r="G507" s="1052"/>
      <c r="H507" s="893"/>
      <c r="I507" s="893"/>
      <c r="J507" s="893"/>
      <c r="K507" s="960"/>
      <c r="L507" s="960"/>
      <c r="M507" s="963"/>
      <c r="N507" s="963"/>
      <c r="O507" s="963"/>
      <c r="P507" s="963"/>
      <c r="Q507" s="963"/>
      <c r="R507" s="963"/>
      <c r="S507" s="963"/>
      <c r="T507" s="963"/>
      <c r="U507" s="963"/>
      <c r="V507" s="963"/>
      <c r="W507" s="963"/>
      <c r="X507" s="963"/>
      <c r="Y507" s="963"/>
      <c r="Z507" s="963"/>
    </row>
    <row r="508" spans="1:26" ht="16">
      <c r="A508" s="979"/>
      <c r="B508" s="467"/>
      <c r="C508" s="475" t="s">
        <v>5882</v>
      </c>
      <c r="D508" s="696">
        <v>2</v>
      </c>
      <c r="E508" s="696" t="s">
        <v>469</v>
      </c>
      <c r="F508" s="1052"/>
      <c r="G508" s="1052"/>
      <c r="H508" s="893"/>
      <c r="I508" s="893"/>
      <c r="J508" s="893"/>
      <c r="K508" s="960"/>
      <c r="L508" s="960"/>
      <c r="M508" s="963"/>
      <c r="N508" s="963"/>
      <c r="O508" s="963"/>
      <c r="P508" s="963"/>
      <c r="Q508" s="963"/>
      <c r="R508" s="963"/>
      <c r="S508" s="963"/>
      <c r="T508" s="963"/>
      <c r="U508" s="963"/>
      <c r="V508" s="963"/>
      <c r="W508" s="963"/>
      <c r="X508" s="963"/>
      <c r="Y508" s="963"/>
      <c r="Z508" s="963"/>
    </row>
    <row r="509" spans="1:26" ht="32">
      <c r="A509" s="979"/>
      <c r="B509" s="467"/>
      <c r="C509" s="475" t="s">
        <v>5883</v>
      </c>
      <c r="D509" s="696">
        <v>2</v>
      </c>
      <c r="E509" s="696" t="s">
        <v>469</v>
      </c>
      <c r="F509" s="475"/>
      <c r="G509" s="1052"/>
      <c r="H509" s="893"/>
      <c r="I509" s="893"/>
      <c r="J509" s="893"/>
      <c r="K509" s="960"/>
      <c r="L509" s="960"/>
      <c r="M509" s="963"/>
      <c r="N509" s="963"/>
      <c r="O509" s="963"/>
      <c r="P509" s="963"/>
      <c r="Q509" s="963"/>
      <c r="R509" s="963"/>
      <c r="S509" s="963"/>
      <c r="T509" s="963"/>
      <c r="U509" s="963"/>
      <c r="V509" s="963"/>
      <c r="W509" s="963"/>
      <c r="X509" s="963"/>
      <c r="Y509" s="963"/>
      <c r="Z509" s="963"/>
    </row>
    <row r="510" spans="1:26" ht="34">
      <c r="A510" s="979" t="s">
        <v>1462</v>
      </c>
      <c r="B510" s="467" t="s">
        <v>1463</v>
      </c>
      <c r="C510" s="471" t="s">
        <v>1464</v>
      </c>
      <c r="D510" s="696">
        <v>2</v>
      </c>
      <c r="E510" s="696" t="s">
        <v>387</v>
      </c>
      <c r="F510" s="475" t="s">
        <v>1465</v>
      </c>
      <c r="G510" s="1052"/>
      <c r="H510" s="893"/>
      <c r="I510" s="893"/>
      <c r="J510" s="893"/>
      <c r="K510" s="960"/>
      <c r="L510" s="960"/>
      <c r="M510" s="963"/>
      <c r="N510" s="963"/>
      <c r="O510" s="963"/>
      <c r="P510" s="963"/>
      <c r="Q510" s="963"/>
      <c r="R510" s="963"/>
      <c r="S510" s="963"/>
      <c r="T510" s="963"/>
      <c r="U510" s="963"/>
      <c r="V510" s="963"/>
      <c r="W510" s="963"/>
      <c r="X510" s="963"/>
      <c r="Y510" s="963"/>
      <c r="Z510" s="963"/>
    </row>
    <row r="511" spans="1:26" ht="16">
      <c r="A511" s="979" t="s">
        <v>6943</v>
      </c>
      <c r="B511" s="467"/>
      <c r="C511" s="471" t="s">
        <v>1466</v>
      </c>
      <c r="D511" s="696">
        <v>2</v>
      </c>
      <c r="E511" s="696" t="s">
        <v>549</v>
      </c>
      <c r="F511" s="720"/>
      <c r="G511" s="1052"/>
      <c r="H511" s="893"/>
      <c r="I511" s="893"/>
      <c r="J511" s="893"/>
      <c r="K511" s="960"/>
      <c r="L511" s="960"/>
      <c r="M511" s="963"/>
      <c r="N511" s="963"/>
      <c r="O511" s="963"/>
      <c r="P511" s="963"/>
      <c r="Q511" s="963"/>
      <c r="R511" s="963"/>
      <c r="S511" s="963"/>
      <c r="T511" s="963"/>
      <c r="U511" s="963"/>
      <c r="V511" s="963"/>
      <c r="W511" s="963"/>
      <c r="X511" s="963"/>
      <c r="Y511" s="963"/>
      <c r="Z511" s="963"/>
    </row>
    <row r="512" spans="1:26" ht="34">
      <c r="A512" s="979" t="s">
        <v>2486</v>
      </c>
      <c r="B512" s="467" t="s">
        <v>1468</v>
      </c>
      <c r="C512" s="471" t="s">
        <v>1469</v>
      </c>
      <c r="D512" s="696">
        <v>2</v>
      </c>
      <c r="E512" s="696" t="s">
        <v>469</v>
      </c>
      <c r="F512" s="720"/>
      <c r="G512" s="1052"/>
      <c r="H512" s="893"/>
      <c r="I512" s="893"/>
      <c r="J512" s="893"/>
      <c r="K512" s="960"/>
      <c r="L512" s="960"/>
      <c r="M512" s="963"/>
      <c r="N512" s="963"/>
      <c r="O512" s="963"/>
      <c r="P512" s="963"/>
      <c r="Q512" s="963"/>
      <c r="R512" s="963"/>
      <c r="S512" s="963"/>
      <c r="T512" s="963"/>
      <c r="U512" s="963"/>
      <c r="V512" s="963"/>
      <c r="W512" s="963"/>
      <c r="X512" s="963"/>
      <c r="Y512" s="963"/>
      <c r="Z512" s="963"/>
    </row>
    <row r="513" spans="1:26" ht="32">
      <c r="A513" s="979"/>
      <c r="B513" s="467"/>
      <c r="C513" s="471" t="s">
        <v>1470</v>
      </c>
      <c r="D513" s="696">
        <v>2</v>
      </c>
      <c r="E513" s="696" t="s">
        <v>506</v>
      </c>
      <c r="F513" s="475" t="s">
        <v>1471</v>
      </c>
      <c r="G513" s="1130"/>
      <c r="H513" s="893"/>
      <c r="I513" s="893"/>
      <c r="J513" s="893"/>
      <c r="K513" s="960"/>
      <c r="L513" s="960"/>
      <c r="M513" s="963"/>
      <c r="N513" s="963"/>
      <c r="O513" s="963"/>
      <c r="P513" s="963"/>
      <c r="Q513" s="963"/>
      <c r="R513" s="963"/>
      <c r="S513" s="963"/>
      <c r="T513" s="963"/>
      <c r="U513" s="963"/>
      <c r="V513" s="963"/>
      <c r="W513" s="963"/>
      <c r="X513" s="963"/>
      <c r="Y513" s="963"/>
      <c r="Z513" s="963"/>
    </row>
    <row r="514" spans="1:26" ht="19">
      <c r="A514" s="927" t="s">
        <v>159</v>
      </c>
      <c r="B514" s="1606" t="s">
        <v>160</v>
      </c>
      <c r="C514" s="1570"/>
      <c r="D514" s="1570"/>
      <c r="E514" s="1570"/>
      <c r="F514" s="1570"/>
      <c r="G514" s="1573"/>
      <c r="H514" s="829"/>
      <c r="I514" s="893">
        <f>SUM(D515:D519)</f>
        <v>10</v>
      </c>
      <c r="J514" s="893">
        <f>COUNT(D515:D519)*2</f>
        <v>10</v>
      </c>
      <c r="K514" s="960"/>
      <c r="L514" s="960"/>
      <c r="M514" s="963"/>
      <c r="N514" s="963"/>
      <c r="O514" s="963"/>
      <c r="P514" s="963"/>
      <c r="Q514" s="963"/>
      <c r="R514" s="963"/>
      <c r="S514" s="963"/>
      <c r="T514" s="963"/>
      <c r="U514" s="963"/>
      <c r="V514" s="963"/>
      <c r="W514" s="963"/>
      <c r="X514" s="963"/>
      <c r="Y514" s="963"/>
      <c r="Z514" s="963"/>
    </row>
    <row r="515" spans="1:26" ht="34">
      <c r="A515" s="979" t="s">
        <v>1472</v>
      </c>
      <c r="B515" s="538" t="s">
        <v>6752</v>
      </c>
      <c r="C515" s="471" t="s">
        <v>1474</v>
      </c>
      <c r="D515" s="696">
        <v>2</v>
      </c>
      <c r="E515" s="696" t="s">
        <v>506</v>
      </c>
      <c r="F515" s="471" t="s">
        <v>7162</v>
      </c>
      <c r="G515" s="720"/>
      <c r="H515" s="1023"/>
      <c r="I515" s="893"/>
      <c r="J515" s="893"/>
      <c r="K515" s="960"/>
      <c r="L515" s="960"/>
      <c r="M515" s="963"/>
      <c r="N515" s="963"/>
      <c r="O515" s="963"/>
      <c r="P515" s="963"/>
      <c r="Q515" s="963"/>
      <c r="R515" s="963"/>
      <c r="S515" s="963"/>
      <c r="T515" s="963"/>
      <c r="U515" s="963"/>
      <c r="V515" s="963"/>
      <c r="W515" s="963"/>
      <c r="X515" s="963"/>
      <c r="Y515" s="963"/>
      <c r="Z515" s="963"/>
    </row>
    <row r="516" spans="1:26" ht="16">
      <c r="A516" s="979" t="s">
        <v>6943</v>
      </c>
      <c r="B516" s="538"/>
      <c r="C516" s="471" t="s">
        <v>7163</v>
      </c>
      <c r="D516" s="696">
        <v>2</v>
      </c>
      <c r="E516" s="696" t="s">
        <v>506</v>
      </c>
      <c r="F516" s="471" t="s">
        <v>614</v>
      </c>
      <c r="G516" s="720"/>
      <c r="H516" s="1023"/>
      <c r="I516" s="893"/>
      <c r="J516" s="893"/>
      <c r="K516" s="960"/>
      <c r="L516" s="960"/>
      <c r="M516" s="963"/>
      <c r="N516" s="963"/>
      <c r="O516" s="963"/>
      <c r="P516" s="963"/>
      <c r="Q516" s="963"/>
      <c r="R516" s="963"/>
      <c r="S516" s="963"/>
      <c r="T516" s="963"/>
      <c r="U516" s="963"/>
      <c r="V516" s="963"/>
      <c r="W516" s="963"/>
      <c r="X516" s="963"/>
      <c r="Y516" s="963"/>
      <c r="Z516" s="963"/>
    </row>
    <row r="517" spans="1:26" ht="16">
      <c r="A517" s="979" t="s">
        <v>6943</v>
      </c>
      <c r="B517" s="538"/>
      <c r="C517" s="471" t="s">
        <v>1475</v>
      </c>
      <c r="D517" s="696">
        <v>2</v>
      </c>
      <c r="E517" s="696" t="s">
        <v>506</v>
      </c>
      <c r="F517" s="1052"/>
      <c r="G517" s="720"/>
      <c r="H517" s="1023"/>
      <c r="I517" s="893"/>
      <c r="J517" s="893"/>
      <c r="K517" s="960"/>
      <c r="L517" s="960"/>
      <c r="M517" s="963"/>
      <c r="N517" s="963"/>
      <c r="O517" s="963"/>
      <c r="P517" s="963"/>
      <c r="Q517" s="963"/>
      <c r="R517" s="963"/>
      <c r="S517" s="963"/>
      <c r="T517" s="963"/>
      <c r="U517" s="963"/>
      <c r="V517" s="963"/>
      <c r="W517" s="963"/>
      <c r="X517" s="963"/>
      <c r="Y517" s="963"/>
      <c r="Z517" s="963"/>
    </row>
    <row r="518" spans="1:26" ht="34">
      <c r="A518" s="979" t="s">
        <v>1477</v>
      </c>
      <c r="B518" s="467" t="s">
        <v>1478</v>
      </c>
      <c r="C518" s="475" t="s">
        <v>1479</v>
      </c>
      <c r="D518" s="696">
        <v>2</v>
      </c>
      <c r="E518" s="696" t="s">
        <v>506</v>
      </c>
      <c r="F518" s="720"/>
      <c r="G518" s="720"/>
      <c r="H518" s="1023"/>
      <c r="I518" s="893"/>
      <c r="J518" s="893"/>
      <c r="K518" s="960"/>
      <c r="L518" s="960"/>
      <c r="M518" s="963"/>
      <c r="N518" s="963"/>
      <c r="O518" s="963"/>
      <c r="P518" s="963"/>
      <c r="Q518" s="963"/>
      <c r="R518" s="963"/>
      <c r="S518" s="963"/>
      <c r="T518" s="963"/>
      <c r="U518" s="963"/>
      <c r="V518" s="963"/>
      <c r="W518" s="963"/>
      <c r="X518" s="963"/>
      <c r="Y518" s="963"/>
      <c r="Z518" s="963"/>
    </row>
    <row r="519" spans="1:26" ht="32">
      <c r="A519" s="979"/>
      <c r="B519" s="475"/>
      <c r="C519" s="475" t="s">
        <v>1480</v>
      </c>
      <c r="D519" s="696">
        <v>2</v>
      </c>
      <c r="E519" s="180" t="s">
        <v>549</v>
      </c>
      <c r="F519" s="475" t="s">
        <v>6507</v>
      </c>
      <c r="G519" s="720"/>
      <c r="H519" s="1023"/>
      <c r="I519" s="893"/>
      <c r="J519" s="893"/>
      <c r="K519" s="960"/>
      <c r="L519" s="960"/>
      <c r="M519" s="963"/>
      <c r="N519" s="963"/>
      <c r="O519" s="963"/>
      <c r="P519" s="963"/>
      <c r="Q519" s="963"/>
      <c r="R519" s="963"/>
      <c r="S519" s="963"/>
      <c r="T519" s="963"/>
      <c r="U519" s="963"/>
      <c r="V519" s="963"/>
      <c r="W519" s="963"/>
      <c r="X519" s="963"/>
      <c r="Y519" s="963"/>
      <c r="Z519" s="963"/>
    </row>
    <row r="520" spans="1:26" ht="19">
      <c r="A520" s="927" t="s">
        <v>161</v>
      </c>
      <c r="B520" s="1606" t="s">
        <v>6756</v>
      </c>
      <c r="C520" s="1570"/>
      <c r="D520" s="1570"/>
      <c r="E520" s="1570"/>
      <c r="F520" s="1570"/>
      <c r="G520" s="1573"/>
      <c r="H520" s="829"/>
      <c r="I520" s="893">
        <f>SUM(D521:D526)</f>
        <v>12</v>
      </c>
      <c r="J520" s="893">
        <f>COUNT(D521:D526)*2</f>
        <v>12</v>
      </c>
      <c r="K520" s="960"/>
      <c r="L520" s="960"/>
      <c r="M520" s="963"/>
      <c r="N520" s="963"/>
      <c r="O520" s="963"/>
      <c r="P520" s="963"/>
      <c r="Q520" s="963"/>
      <c r="R520" s="963"/>
      <c r="S520" s="963"/>
      <c r="T520" s="963"/>
      <c r="U520" s="963"/>
      <c r="V520" s="963"/>
      <c r="W520" s="963"/>
      <c r="X520" s="963"/>
      <c r="Y520" s="963"/>
      <c r="Z520" s="963"/>
    </row>
    <row r="521" spans="1:26" ht="48">
      <c r="A521" s="979" t="s">
        <v>1482</v>
      </c>
      <c r="B521" s="475" t="s">
        <v>5895</v>
      </c>
      <c r="C521" s="475" t="s">
        <v>1484</v>
      </c>
      <c r="D521" s="696">
        <v>2</v>
      </c>
      <c r="E521" s="696" t="s">
        <v>387</v>
      </c>
      <c r="F521" s="475" t="s">
        <v>7164</v>
      </c>
      <c r="G521" s="720"/>
      <c r="H521" s="1023"/>
      <c r="I521" s="893"/>
      <c r="J521" s="893"/>
      <c r="K521" s="960"/>
      <c r="L521" s="960"/>
      <c r="M521" s="963"/>
      <c r="N521" s="963"/>
      <c r="O521" s="963"/>
      <c r="P521" s="963"/>
      <c r="Q521" s="963"/>
      <c r="R521" s="963"/>
      <c r="S521" s="963"/>
      <c r="T521" s="963"/>
      <c r="U521" s="963"/>
      <c r="V521" s="963"/>
      <c r="W521" s="963"/>
      <c r="X521" s="963"/>
      <c r="Y521" s="963"/>
      <c r="Z521" s="963"/>
    </row>
    <row r="522" spans="1:26" ht="48">
      <c r="A522" s="979" t="s">
        <v>6943</v>
      </c>
      <c r="B522" s="475"/>
      <c r="C522" s="471" t="s">
        <v>7165</v>
      </c>
      <c r="D522" s="696">
        <v>2</v>
      </c>
      <c r="E522" s="696" t="s">
        <v>387</v>
      </c>
      <c r="F522" s="471" t="s">
        <v>7166</v>
      </c>
      <c r="G522" s="720"/>
      <c r="H522" s="1023"/>
      <c r="I522" s="893"/>
      <c r="J522" s="893"/>
      <c r="K522" s="960"/>
      <c r="L522" s="960"/>
      <c r="M522" s="963"/>
      <c r="N522" s="963"/>
      <c r="O522" s="963"/>
      <c r="P522" s="963"/>
      <c r="Q522" s="963"/>
      <c r="R522" s="963"/>
      <c r="S522" s="963"/>
      <c r="T522" s="963"/>
      <c r="U522" s="963"/>
      <c r="V522" s="963"/>
      <c r="W522" s="963"/>
      <c r="X522" s="963"/>
      <c r="Y522" s="963"/>
      <c r="Z522" s="963"/>
    </row>
    <row r="523" spans="1:26" ht="32">
      <c r="A523" s="979"/>
      <c r="B523" s="475"/>
      <c r="C523" s="471" t="s">
        <v>1488</v>
      </c>
      <c r="D523" s="696">
        <v>2</v>
      </c>
      <c r="E523" s="696" t="s">
        <v>387</v>
      </c>
      <c r="F523" s="1052" t="s">
        <v>1489</v>
      </c>
      <c r="G523" s="720"/>
      <c r="H523" s="1023"/>
      <c r="I523" s="893"/>
      <c r="J523" s="893"/>
      <c r="K523" s="960"/>
      <c r="L523" s="960"/>
      <c r="M523" s="963"/>
      <c r="N523" s="963"/>
      <c r="O523" s="963"/>
      <c r="P523" s="963"/>
      <c r="Q523" s="963"/>
      <c r="R523" s="963"/>
      <c r="S523" s="963"/>
      <c r="T523" s="963"/>
      <c r="U523" s="963"/>
      <c r="V523" s="963"/>
      <c r="W523" s="963"/>
      <c r="X523" s="963"/>
      <c r="Y523" s="963"/>
      <c r="Z523" s="963"/>
    </row>
    <row r="524" spans="1:26" ht="32">
      <c r="A524" s="979"/>
      <c r="B524" s="475"/>
      <c r="C524" s="471" t="s">
        <v>1490</v>
      </c>
      <c r="D524" s="696">
        <v>2</v>
      </c>
      <c r="E524" s="696" t="s">
        <v>387</v>
      </c>
      <c r="F524" s="475" t="s">
        <v>1491</v>
      </c>
      <c r="G524" s="720"/>
      <c r="H524" s="1023"/>
      <c r="I524" s="893"/>
      <c r="J524" s="893"/>
      <c r="K524" s="960"/>
      <c r="L524" s="960"/>
      <c r="M524" s="963"/>
      <c r="N524" s="963"/>
      <c r="O524" s="963"/>
      <c r="P524" s="963"/>
      <c r="Q524" s="963"/>
      <c r="R524" s="963"/>
      <c r="S524" s="963"/>
      <c r="T524" s="963"/>
      <c r="U524" s="963"/>
      <c r="V524" s="963"/>
      <c r="W524" s="963"/>
      <c r="X524" s="963"/>
      <c r="Y524" s="963"/>
      <c r="Z524" s="963"/>
    </row>
    <row r="525" spans="1:26" ht="16">
      <c r="A525" s="979"/>
      <c r="B525" s="475"/>
      <c r="C525" s="262" t="s">
        <v>1494</v>
      </c>
      <c r="D525" s="696">
        <v>2</v>
      </c>
      <c r="E525" s="696" t="s">
        <v>387</v>
      </c>
      <c r="F525" s="475"/>
      <c r="G525" s="720"/>
      <c r="H525" s="1023"/>
      <c r="I525" s="893"/>
      <c r="J525" s="893"/>
      <c r="K525" s="960"/>
      <c r="L525" s="960"/>
      <c r="M525" s="963"/>
      <c r="N525" s="963"/>
      <c r="O525" s="963"/>
      <c r="P525" s="963"/>
      <c r="Q525" s="963"/>
      <c r="R525" s="963"/>
      <c r="S525" s="963"/>
      <c r="T525" s="963"/>
      <c r="U525" s="963"/>
      <c r="V525" s="963"/>
      <c r="W525" s="963"/>
      <c r="X525" s="963"/>
      <c r="Y525" s="963"/>
      <c r="Z525" s="963"/>
    </row>
    <row r="526" spans="1:26" ht="48">
      <c r="A526" s="979" t="s">
        <v>1495</v>
      </c>
      <c r="B526" s="475" t="s">
        <v>6759</v>
      </c>
      <c r="C526" s="473" t="s">
        <v>7167</v>
      </c>
      <c r="D526" s="696">
        <v>2</v>
      </c>
      <c r="E526" s="696" t="s">
        <v>387</v>
      </c>
      <c r="F526" s="471" t="s">
        <v>7168</v>
      </c>
      <c r="G526" s="720"/>
      <c r="H526" s="1023"/>
      <c r="I526" s="893"/>
      <c r="J526" s="893"/>
      <c r="K526" s="960"/>
      <c r="L526" s="960"/>
      <c r="M526" s="963"/>
      <c r="N526" s="963"/>
      <c r="O526" s="963"/>
      <c r="P526" s="963"/>
      <c r="Q526" s="963"/>
      <c r="R526" s="963"/>
      <c r="S526" s="963"/>
      <c r="T526" s="963"/>
      <c r="U526" s="963"/>
      <c r="V526" s="963"/>
      <c r="W526" s="963"/>
      <c r="X526" s="963"/>
      <c r="Y526" s="963"/>
      <c r="Z526" s="963"/>
    </row>
    <row r="527" spans="1:26" ht="19">
      <c r="A527" s="927" t="s">
        <v>163</v>
      </c>
      <c r="B527" s="1606" t="s">
        <v>164</v>
      </c>
      <c r="C527" s="1570"/>
      <c r="D527" s="1570"/>
      <c r="E527" s="1570"/>
      <c r="F527" s="1570"/>
      <c r="G527" s="1573"/>
      <c r="H527" s="829"/>
      <c r="I527" s="893">
        <f>SUM(D528:D537)</f>
        <v>14</v>
      </c>
      <c r="J527" s="893">
        <f>COUNT(D528:D537)*2</f>
        <v>14</v>
      </c>
      <c r="K527" s="960"/>
      <c r="L527" s="960"/>
      <c r="M527" s="963"/>
      <c r="N527" s="963"/>
      <c r="O527" s="963"/>
      <c r="P527" s="963"/>
      <c r="Q527" s="963"/>
      <c r="R527" s="963"/>
      <c r="S527" s="963"/>
      <c r="T527" s="963"/>
      <c r="U527" s="963"/>
      <c r="V527" s="963"/>
      <c r="W527" s="963"/>
      <c r="X527" s="963"/>
      <c r="Y527" s="963"/>
      <c r="Z527" s="963"/>
    </row>
    <row r="528" spans="1:26" ht="14.25" hidden="1" customHeight="1">
      <c r="A528" s="369" t="s">
        <v>2495</v>
      </c>
      <c r="B528" s="150" t="s">
        <v>1505</v>
      </c>
      <c r="C528" s="125"/>
      <c r="D528" s="125"/>
      <c r="E528" s="125"/>
      <c r="F528" s="125"/>
      <c r="G528" s="125"/>
      <c r="I528" s="105"/>
      <c r="J528" s="105"/>
      <c r="K528" s="106"/>
      <c r="L528" s="106"/>
      <c r="M528" s="106"/>
      <c r="N528" s="106"/>
      <c r="O528" s="106"/>
      <c r="P528" s="106"/>
      <c r="Q528" s="106"/>
      <c r="R528" s="106"/>
      <c r="S528" s="106"/>
      <c r="T528" s="106"/>
      <c r="U528" s="106"/>
      <c r="V528" s="106"/>
      <c r="W528" s="106"/>
      <c r="X528" s="106"/>
      <c r="Y528" s="106"/>
      <c r="Z528" s="106"/>
    </row>
    <row r="529" spans="1:26" ht="32">
      <c r="A529" s="979" t="s">
        <v>1507</v>
      </c>
      <c r="B529" s="475" t="s">
        <v>1508</v>
      </c>
      <c r="C529" s="471" t="s">
        <v>1509</v>
      </c>
      <c r="D529" s="696">
        <v>2</v>
      </c>
      <c r="E529" s="696" t="s">
        <v>506</v>
      </c>
      <c r="F529" s="475" t="s">
        <v>7169</v>
      </c>
      <c r="G529" s="1052"/>
      <c r="H529" s="893"/>
      <c r="I529" s="893"/>
      <c r="J529" s="893"/>
      <c r="K529" s="960"/>
      <c r="L529" s="960"/>
      <c r="M529" s="963"/>
      <c r="N529" s="963"/>
      <c r="O529" s="963"/>
      <c r="P529" s="963"/>
      <c r="Q529" s="963"/>
      <c r="R529" s="963"/>
      <c r="S529" s="963"/>
      <c r="T529" s="963"/>
      <c r="U529" s="963"/>
      <c r="V529" s="963"/>
      <c r="W529" s="963"/>
      <c r="X529" s="963"/>
      <c r="Y529" s="963"/>
      <c r="Z529" s="963"/>
    </row>
    <row r="530" spans="1:26" ht="32">
      <c r="A530" s="979" t="s">
        <v>6943</v>
      </c>
      <c r="B530" s="475"/>
      <c r="C530" s="471" t="s">
        <v>1511</v>
      </c>
      <c r="D530" s="696">
        <v>2</v>
      </c>
      <c r="E530" s="696" t="s">
        <v>506</v>
      </c>
      <c r="F530" s="475" t="s">
        <v>1512</v>
      </c>
      <c r="G530" s="1052"/>
      <c r="H530" s="893"/>
      <c r="I530" s="893"/>
      <c r="J530" s="893"/>
      <c r="K530" s="960"/>
      <c r="L530" s="960"/>
      <c r="M530" s="963"/>
      <c r="N530" s="963"/>
      <c r="O530" s="963"/>
      <c r="P530" s="963"/>
      <c r="Q530" s="963"/>
      <c r="R530" s="963"/>
      <c r="S530" s="963"/>
      <c r="T530" s="963"/>
      <c r="U530" s="963"/>
      <c r="V530" s="963"/>
      <c r="W530" s="963"/>
      <c r="X530" s="963"/>
      <c r="Y530" s="963"/>
      <c r="Z530" s="963"/>
    </row>
    <row r="531" spans="1:26" ht="32">
      <c r="A531" s="979" t="s">
        <v>1513</v>
      </c>
      <c r="B531" s="475" t="s">
        <v>1514</v>
      </c>
      <c r="C531" s="471" t="s">
        <v>1515</v>
      </c>
      <c r="D531" s="696">
        <v>2</v>
      </c>
      <c r="E531" s="696" t="s">
        <v>599</v>
      </c>
      <c r="F531" s="720"/>
      <c r="G531" s="1052"/>
      <c r="H531" s="893"/>
      <c r="I531" s="893"/>
      <c r="J531" s="893"/>
      <c r="K531" s="960"/>
      <c r="L531" s="960"/>
      <c r="M531" s="963"/>
      <c r="N531" s="963"/>
      <c r="O531" s="963"/>
      <c r="P531" s="963"/>
      <c r="Q531" s="963"/>
      <c r="R531" s="963"/>
      <c r="S531" s="963"/>
      <c r="T531" s="963"/>
      <c r="U531" s="963"/>
      <c r="V531" s="963"/>
      <c r="W531" s="963"/>
      <c r="X531" s="963"/>
      <c r="Y531" s="963"/>
      <c r="Z531" s="963"/>
    </row>
    <row r="532" spans="1:26" ht="32">
      <c r="A532" s="979"/>
      <c r="B532" s="475"/>
      <c r="C532" s="471" t="s">
        <v>2501</v>
      </c>
      <c r="D532" s="696">
        <v>2</v>
      </c>
      <c r="E532" s="696" t="s">
        <v>599</v>
      </c>
      <c r="F532" s="720"/>
      <c r="G532" s="1052"/>
      <c r="H532" s="893"/>
      <c r="I532" s="893"/>
      <c r="J532" s="893"/>
      <c r="K532" s="960"/>
      <c r="L532" s="960"/>
      <c r="M532" s="963"/>
      <c r="N532" s="963"/>
      <c r="O532" s="963"/>
      <c r="P532" s="963"/>
      <c r="Q532" s="963"/>
      <c r="R532" s="963"/>
      <c r="S532" s="963"/>
      <c r="T532" s="963"/>
      <c r="U532" s="963"/>
      <c r="V532" s="963"/>
      <c r="W532" s="963"/>
      <c r="X532" s="963"/>
      <c r="Y532" s="963"/>
      <c r="Z532" s="963"/>
    </row>
    <row r="533" spans="1:26" ht="32">
      <c r="A533" s="979"/>
      <c r="B533" s="475"/>
      <c r="C533" s="471" t="s">
        <v>1517</v>
      </c>
      <c r="D533" s="696">
        <v>2</v>
      </c>
      <c r="E533" s="696" t="s">
        <v>599</v>
      </c>
      <c r="F533" s="720"/>
      <c r="G533" s="1052"/>
      <c r="H533" s="893"/>
      <c r="I533" s="893"/>
      <c r="J533" s="893"/>
      <c r="K533" s="960"/>
      <c r="L533" s="960"/>
      <c r="M533" s="963"/>
      <c r="N533" s="963"/>
      <c r="O533" s="963"/>
      <c r="P533" s="963"/>
      <c r="Q533" s="963"/>
      <c r="R533" s="963"/>
      <c r="S533" s="963"/>
      <c r="T533" s="963"/>
      <c r="U533" s="963"/>
      <c r="V533" s="963"/>
      <c r="W533" s="963"/>
      <c r="X533" s="963"/>
      <c r="Y533" s="963"/>
      <c r="Z533" s="963"/>
    </row>
    <row r="534" spans="1:26" ht="32">
      <c r="A534" s="979"/>
      <c r="B534" s="475"/>
      <c r="C534" s="471" t="s">
        <v>1518</v>
      </c>
      <c r="D534" s="696">
        <v>2</v>
      </c>
      <c r="E534" s="696" t="s">
        <v>506</v>
      </c>
      <c r="F534" s="475" t="s">
        <v>1519</v>
      </c>
      <c r="G534" s="1052"/>
      <c r="H534" s="893"/>
      <c r="I534" s="893"/>
      <c r="J534" s="893"/>
      <c r="K534" s="960"/>
      <c r="L534" s="960"/>
      <c r="M534" s="963"/>
      <c r="N534" s="963"/>
      <c r="O534" s="963"/>
      <c r="P534" s="963"/>
      <c r="Q534" s="963"/>
      <c r="R534" s="963"/>
      <c r="S534" s="963"/>
      <c r="T534" s="963"/>
      <c r="U534" s="963"/>
      <c r="V534" s="963"/>
      <c r="W534" s="963"/>
      <c r="X534" s="963"/>
      <c r="Y534" s="963"/>
      <c r="Z534" s="963"/>
    </row>
    <row r="535" spans="1:26" ht="32">
      <c r="A535" s="979"/>
      <c r="B535" s="475"/>
      <c r="C535" s="471" t="s">
        <v>6762</v>
      </c>
      <c r="D535" s="696">
        <v>2</v>
      </c>
      <c r="E535" s="696" t="s">
        <v>506</v>
      </c>
      <c r="F535" s="475" t="s">
        <v>1521</v>
      </c>
      <c r="G535" s="1052"/>
      <c r="H535" s="893"/>
      <c r="I535" s="893"/>
      <c r="J535" s="893"/>
      <c r="K535" s="960"/>
      <c r="L535" s="960"/>
      <c r="M535" s="963"/>
      <c r="N535" s="963"/>
      <c r="O535" s="963"/>
      <c r="P535" s="963"/>
      <c r="Q535" s="963"/>
      <c r="R535" s="963"/>
      <c r="S535" s="963"/>
      <c r="T535" s="963"/>
      <c r="U535" s="963"/>
      <c r="V535" s="963"/>
      <c r="W535" s="963"/>
      <c r="X535" s="963"/>
      <c r="Y535" s="963"/>
      <c r="Z535" s="963"/>
    </row>
    <row r="536" spans="1:26" ht="14.25" hidden="1" customHeight="1">
      <c r="A536" s="369" t="s">
        <v>2502</v>
      </c>
      <c r="B536" s="150" t="s">
        <v>1523</v>
      </c>
      <c r="C536" s="125"/>
      <c r="D536" s="125"/>
      <c r="E536" s="125"/>
      <c r="F536" s="125"/>
      <c r="G536" s="125"/>
      <c r="I536" s="105"/>
      <c r="J536" s="105"/>
      <c r="K536" s="106"/>
      <c r="L536" s="106"/>
      <c r="M536" s="106"/>
      <c r="N536" s="106"/>
      <c r="O536" s="106"/>
      <c r="P536" s="106"/>
      <c r="Q536" s="106"/>
      <c r="R536" s="106"/>
      <c r="S536" s="106"/>
      <c r="T536" s="106"/>
      <c r="U536" s="106"/>
      <c r="V536" s="106"/>
      <c r="W536" s="106"/>
      <c r="X536" s="106"/>
      <c r="Y536" s="106"/>
      <c r="Z536" s="106"/>
    </row>
    <row r="537" spans="1:26" ht="14.25" hidden="1" customHeight="1">
      <c r="A537" s="369" t="s">
        <v>1526</v>
      </c>
      <c r="B537" s="150" t="s">
        <v>1527</v>
      </c>
      <c r="C537" s="125"/>
      <c r="D537" s="125"/>
      <c r="E537" s="125"/>
      <c r="F537" s="125"/>
      <c r="G537" s="125"/>
      <c r="I537" s="105"/>
      <c r="J537" s="105"/>
      <c r="K537" s="106"/>
      <c r="L537" s="106"/>
      <c r="M537" s="106"/>
      <c r="N537" s="106"/>
      <c r="O537" s="106"/>
      <c r="P537" s="106"/>
      <c r="Q537" s="106"/>
      <c r="R537" s="106"/>
      <c r="S537" s="106"/>
      <c r="T537" s="106"/>
      <c r="U537" s="106"/>
      <c r="V537" s="106"/>
      <c r="W537" s="106"/>
      <c r="X537" s="106"/>
      <c r="Y537" s="106"/>
      <c r="Z537" s="106"/>
    </row>
    <row r="538" spans="1:26" ht="19">
      <c r="A538" s="927" t="s">
        <v>165</v>
      </c>
      <c r="B538" s="1606" t="s">
        <v>166</v>
      </c>
      <c r="C538" s="1570"/>
      <c r="D538" s="1570"/>
      <c r="E538" s="1570"/>
      <c r="F538" s="1570"/>
      <c r="G538" s="1573"/>
      <c r="H538" s="829"/>
      <c r="I538" s="893">
        <f>SUM(D539:D552)</f>
        <v>28</v>
      </c>
      <c r="J538" s="893">
        <f>COUNT(D539:D552)*2</f>
        <v>28</v>
      </c>
      <c r="K538" s="960"/>
      <c r="L538" s="960"/>
      <c r="M538" s="963"/>
      <c r="N538" s="963"/>
      <c r="O538" s="963"/>
      <c r="P538" s="963"/>
      <c r="Q538" s="963"/>
      <c r="R538" s="963"/>
      <c r="S538" s="963"/>
      <c r="T538" s="963"/>
      <c r="U538" s="963"/>
      <c r="V538" s="963"/>
      <c r="W538" s="963"/>
      <c r="X538" s="963"/>
      <c r="Y538" s="963"/>
      <c r="Z538" s="963"/>
    </row>
    <row r="539" spans="1:26" ht="34">
      <c r="A539" s="979" t="s">
        <v>1528</v>
      </c>
      <c r="B539" s="538" t="s">
        <v>2504</v>
      </c>
      <c r="C539" s="471" t="s">
        <v>1530</v>
      </c>
      <c r="D539" s="696">
        <v>2</v>
      </c>
      <c r="E539" s="696" t="s">
        <v>469</v>
      </c>
      <c r="F539" s="475" t="s">
        <v>1531</v>
      </c>
      <c r="G539" s="1052"/>
      <c r="H539" s="893"/>
      <c r="I539" s="893"/>
      <c r="J539" s="893"/>
      <c r="K539" s="960"/>
      <c r="L539" s="960"/>
      <c r="M539" s="963"/>
      <c r="N539" s="963"/>
      <c r="O539" s="963"/>
      <c r="P539" s="963"/>
      <c r="Q539" s="963"/>
      <c r="R539" s="963"/>
      <c r="S539" s="963"/>
      <c r="T539" s="963"/>
      <c r="U539" s="963"/>
      <c r="V539" s="963"/>
      <c r="W539" s="963"/>
      <c r="X539" s="963"/>
      <c r="Y539" s="963"/>
      <c r="Z539" s="963"/>
    </row>
    <row r="540" spans="1:26" ht="32">
      <c r="A540" s="979" t="s">
        <v>6943</v>
      </c>
      <c r="B540" s="538"/>
      <c r="C540" s="475" t="s">
        <v>1532</v>
      </c>
      <c r="D540" s="696">
        <v>2</v>
      </c>
      <c r="E540" s="696" t="s">
        <v>469</v>
      </c>
      <c r="F540" s="720"/>
      <c r="G540" s="1052"/>
      <c r="H540" s="893"/>
      <c r="I540" s="893"/>
      <c r="J540" s="893"/>
      <c r="K540" s="960"/>
      <c r="L540" s="960"/>
      <c r="M540" s="963"/>
      <c r="N540" s="963"/>
      <c r="O540" s="963"/>
      <c r="P540" s="963"/>
      <c r="Q540" s="963"/>
      <c r="R540" s="963"/>
      <c r="S540" s="963"/>
      <c r="T540" s="963"/>
      <c r="U540" s="963"/>
      <c r="V540" s="963"/>
      <c r="W540" s="963"/>
      <c r="X540" s="963"/>
      <c r="Y540" s="963"/>
      <c r="Z540" s="963"/>
    </row>
    <row r="541" spans="1:26" ht="32">
      <c r="A541" s="979" t="s">
        <v>6943</v>
      </c>
      <c r="B541" s="538"/>
      <c r="C541" s="471" t="s">
        <v>7170</v>
      </c>
      <c r="D541" s="696">
        <v>2</v>
      </c>
      <c r="E541" s="696" t="s">
        <v>506</v>
      </c>
      <c r="F541" s="720"/>
      <c r="G541" s="1052"/>
      <c r="H541" s="893"/>
      <c r="I541" s="893"/>
      <c r="J541" s="893"/>
      <c r="K541" s="960"/>
      <c r="L541" s="960"/>
      <c r="M541" s="963"/>
      <c r="N541" s="963"/>
      <c r="O541" s="963"/>
      <c r="P541" s="963"/>
      <c r="Q541" s="963"/>
      <c r="R541" s="963"/>
      <c r="S541" s="963"/>
      <c r="T541" s="963"/>
      <c r="U541" s="963"/>
      <c r="V541" s="963"/>
      <c r="W541" s="963"/>
      <c r="X541" s="963"/>
      <c r="Y541" s="963"/>
      <c r="Z541" s="963"/>
    </row>
    <row r="542" spans="1:26" ht="32">
      <c r="A542" s="979" t="s">
        <v>6943</v>
      </c>
      <c r="B542" s="538"/>
      <c r="C542" s="471" t="s">
        <v>1537</v>
      </c>
      <c r="D542" s="696">
        <v>2</v>
      </c>
      <c r="E542" s="696" t="s">
        <v>469</v>
      </c>
      <c r="F542" s="475" t="s">
        <v>1538</v>
      </c>
      <c r="G542" s="1052"/>
      <c r="H542" s="893"/>
      <c r="I542" s="893"/>
      <c r="J542" s="893"/>
      <c r="K542" s="960"/>
      <c r="L542" s="960"/>
      <c r="M542" s="963"/>
      <c r="N542" s="963"/>
      <c r="O542" s="963"/>
      <c r="P542" s="963"/>
      <c r="Q542" s="963"/>
      <c r="R542" s="963"/>
      <c r="S542" s="963"/>
      <c r="T542" s="963"/>
      <c r="U542" s="963"/>
      <c r="V542" s="963"/>
      <c r="W542" s="963"/>
      <c r="X542" s="963"/>
      <c r="Y542" s="963"/>
      <c r="Z542" s="963"/>
    </row>
    <row r="543" spans="1:26" ht="32">
      <c r="A543" s="979"/>
      <c r="B543" s="538"/>
      <c r="C543" s="471" t="s">
        <v>1539</v>
      </c>
      <c r="D543" s="696">
        <v>2</v>
      </c>
      <c r="E543" s="696" t="s">
        <v>469</v>
      </c>
      <c r="F543" s="720"/>
      <c r="G543" s="1052"/>
      <c r="H543" s="893"/>
      <c r="I543" s="893"/>
      <c r="J543" s="893"/>
      <c r="K543" s="960"/>
      <c r="L543" s="960"/>
      <c r="M543" s="963"/>
      <c r="N543" s="963"/>
      <c r="O543" s="963"/>
      <c r="P543" s="963"/>
      <c r="Q543" s="963"/>
      <c r="R543" s="963"/>
      <c r="S543" s="963"/>
      <c r="T543" s="963"/>
      <c r="U543" s="963"/>
      <c r="V543" s="963"/>
      <c r="W543" s="963"/>
      <c r="X543" s="963"/>
      <c r="Y543" s="963"/>
      <c r="Z543" s="963"/>
    </row>
    <row r="544" spans="1:26" ht="34">
      <c r="A544" s="979" t="s">
        <v>1540</v>
      </c>
      <c r="B544" s="538" t="s">
        <v>1541</v>
      </c>
      <c r="C544" s="471" t="s">
        <v>1542</v>
      </c>
      <c r="D544" s="696">
        <v>2</v>
      </c>
      <c r="E544" s="696" t="s">
        <v>469</v>
      </c>
      <c r="F544" s="475" t="s">
        <v>3454</v>
      </c>
      <c r="G544" s="1052"/>
      <c r="H544" s="893"/>
      <c r="I544" s="893"/>
      <c r="J544" s="893"/>
      <c r="K544" s="960"/>
      <c r="L544" s="960"/>
      <c r="M544" s="963"/>
      <c r="N544" s="963"/>
      <c r="O544" s="963"/>
      <c r="P544" s="963"/>
      <c r="Q544" s="963"/>
      <c r="R544" s="963"/>
      <c r="S544" s="963"/>
      <c r="T544" s="963"/>
      <c r="U544" s="963"/>
      <c r="V544" s="963"/>
      <c r="W544" s="963"/>
      <c r="X544" s="963"/>
      <c r="Y544" s="963"/>
      <c r="Z544" s="963"/>
    </row>
    <row r="545" spans="1:26" ht="80">
      <c r="A545" s="979" t="s">
        <v>6943</v>
      </c>
      <c r="B545" s="538"/>
      <c r="C545" s="471" t="s">
        <v>7171</v>
      </c>
      <c r="D545" s="696">
        <v>2</v>
      </c>
      <c r="E545" s="696" t="s">
        <v>469</v>
      </c>
      <c r="F545" s="475" t="s">
        <v>7172</v>
      </c>
      <c r="G545" s="1052"/>
      <c r="H545" s="893"/>
      <c r="I545" s="893"/>
      <c r="J545" s="893"/>
      <c r="K545" s="960"/>
      <c r="L545" s="960"/>
      <c r="M545" s="963"/>
      <c r="N545" s="963"/>
      <c r="O545" s="963"/>
      <c r="P545" s="963"/>
      <c r="Q545" s="963"/>
      <c r="R545" s="963"/>
      <c r="S545" s="963"/>
      <c r="T545" s="963"/>
      <c r="U545" s="963"/>
      <c r="V545" s="963"/>
      <c r="W545" s="963"/>
      <c r="X545" s="963"/>
      <c r="Y545" s="963"/>
      <c r="Z545" s="963"/>
    </row>
    <row r="546" spans="1:26" ht="16">
      <c r="A546" s="979" t="s">
        <v>6943</v>
      </c>
      <c r="B546" s="538"/>
      <c r="C546" s="471" t="s">
        <v>1546</v>
      </c>
      <c r="D546" s="696">
        <v>2</v>
      </c>
      <c r="E546" s="696" t="s">
        <v>387</v>
      </c>
      <c r="F546" s="475" t="s">
        <v>1547</v>
      </c>
      <c r="G546" s="1052"/>
      <c r="H546" s="893"/>
      <c r="I546" s="893"/>
      <c r="J546" s="893"/>
      <c r="K546" s="960"/>
      <c r="L546" s="960"/>
      <c r="M546" s="963"/>
      <c r="N546" s="963"/>
      <c r="O546" s="963"/>
      <c r="P546" s="963"/>
      <c r="Q546" s="963"/>
      <c r="R546" s="963"/>
      <c r="S546" s="963"/>
      <c r="T546" s="963"/>
      <c r="U546" s="963"/>
      <c r="V546" s="963"/>
      <c r="W546" s="963"/>
      <c r="X546" s="963"/>
      <c r="Y546" s="963"/>
      <c r="Z546" s="963"/>
    </row>
    <row r="547" spans="1:26" ht="32">
      <c r="A547" s="979" t="s">
        <v>6943</v>
      </c>
      <c r="B547" s="538"/>
      <c r="C547" s="471" t="s">
        <v>1548</v>
      </c>
      <c r="D547" s="696">
        <v>2</v>
      </c>
      <c r="E547" s="696" t="s">
        <v>549</v>
      </c>
      <c r="F547" s="475" t="s">
        <v>1549</v>
      </c>
      <c r="G547" s="1052"/>
      <c r="H547" s="893"/>
      <c r="I547" s="893"/>
      <c r="J547" s="893"/>
      <c r="K547" s="960"/>
      <c r="L547" s="960"/>
      <c r="M547" s="963"/>
      <c r="N547" s="963"/>
      <c r="O547" s="963"/>
      <c r="P547" s="963"/>
      <c r="Q547" s="963"/>
      <c r="R547" s="963"/>
      <c r="S547" s="963"/>
      <c r="T547" s="963"/>
      <c r="U547" s="963"/>
      <c r="V547" s="963"/>
      <c r="W547" s="963"/>
      <c r="X547" s="963"/>
      <c r="Y547" s="963"/>
      <c r="Z547" s="963"/>
    </row>
    <row r="548" spans="1:26" ht="34">
      <c r="A548" s="979" t="s">
        <v>1552</v>
      </c>
      <c r="B548" s="538" t="s">
        <v>1553</v>
      </c>
      <c r="C548" s="471" t="s">
        <v>1555</v>
      </c>
      <c r="D548" s="696">
        <v>2</v>
      </c>
      <c r="E548" s="833" t="s">
        <v>387</v>
      </c>
      <c r="F548" s="471"/>
      <c r="G548" s="1052"/>
      <c r="H548" s="893"/>
      <c r="I548" s="893"/>
      <c r="J548" s="893"/>
      <c r="K548" s="960"/>
      <c r="L548" s="960"/>
      <c r="M548" s="963"/>
      <c r="N548" s="963"/>
      <c r="O548" s="963"/>
      <c r="P548" s="963"/>
      <c r="Q548" s="963"/>
      <c r="R548" s="963"/>
      <c r="S548" s="963"/>
      <c r="T548" s="963"/>
      <c r="U548" s="963"/>
      <c r="V548" s="963"/>
      <c r="W548" s="963"/>
      <c r="X548" s="963"/>
      <c r="Y548" s="963"/>
      <c r="Z548" s="963"/>
    </row>
    <row r="549" spans="1:26" ht="32">
      <c r="A549" s="979" t="s">
        <v>6943</v>
      </c>
      <c r="B549" s="720"/>
      <c r="C549" s="471" t="s">
        <v>7173</v>
      </c>
      <c r="D549" s="696">
        <v>2</v>
      </c>
      <c r="E549" s="833" t="s">
        <v>387</v>
      </c>
      <c r="F549" s="720"/>
      <c r="G549" s="1052"/>
      <c r="H549" s="893"/>
      <c r="I549" s="893"/>
      <c r="J549" s="893"/>
      <c r="K549" s="960"/>
      <c r="L549" s="960"/>
      <c r="M549" s="963"/>
      <c r="N549" s="963"/>
      <c r="O549" s="963"/>
      <c r="P549" s="963"/>
      <c r="Q549" s="963"/>
      <c r="R549" s="963"/>
      <c r="S549" s="963"/>
      <c r="T549" s="963"/>
      <c r="U549" s="963"/>
      <c r="V549" s="963"/>
      <c r="W549" s="963"/>
      <c r="X549" s="963"/>
      <c r="Y549" s="963"/>
      <c r="Z549" s="963"/>
    </row>
    <row r="550" spans="1:26">
      <c r="A550" s="979" t="s">
        <v>6943</v>
      </c>
      <c r="B550" s="720"/>
      <c r="C550" s="963" t="s">
        <v>1554</v>
      </c>
      <c r="D550" s="696">
        <v>2</v>
      </c>
      <c r="E550" s="696" t="s">
        <v>549</v>
      </c>
      <c r="F550" s="720"/>
      <c r="G550" s="1052"/>
      <c r="H550" s="893"/>
      <c r="I550" s="893"/>
      <c r="J550" s="893"/>
      <c r="K550" s="960"/>
      <c r="L550" s="960"/>
      <c r="M550" s="963"/>
      <c r="N550" s="963"/>
      <c r="O550" s="963"/>
      <c r="P550" s="963"/>
      <c r="Q550" s="963"/>
      <c r="R550" s="963"/>
      <c r="S550" s="963"/>
      <c r="T550" s="963"/>
      <c r="U550" s="963"/>
      <c r="V550" s="963"/>
      <c r="W550" s="963"/>
      <c r="X550" s="963"/>
      <c r="Y550" s="963"/>
      <c r="Z550" s="963"/>
    </row>
    <row r="551" spans="1:26" ht="32">
      <c r="A551" s="979"/>
      <c r="B551" s="720"/>
      <c r="C551" s="471" t="s">
        <v>1556</v>
      </c>
      <c r="D551" s="696">
        <v>2</v>
      </c>
      <c r="E551" s="696" t="s">
        <v>387</v>
      </c>
      <c r="F551" s="720"/>
      <c r="G551" s="1052"/>
      <c r="H551" s="893"/>
      <c r="I551" s="893"/>
      <c r="J551" s="893"/>
      <c r="K551" s="960"/>
      <c r="L551" s="960"/>
      <c r="M551" s="963"/>
      <c r="N551" s="963"/>
      <c r="O551" s="963"/>
      <c r="P551" s="963"/>
      <c r="Q551" s="963"/>
      <c r="R551" s="963"/>
      <c r="S551" s="963"/>
      <c r="T551" s="963"/>
      <c r="U551" s="963"/>
      <c r="V551" s="963"/>
      <c r="W551" s="963"/>
      <c r="X551" s="963"/>
      <c r="Y551" s="963"/>
      <c r="Z551" s="963"/>
    </row>
    <row r="552" spans="1:26" ht="272">
      <c r="A552" s="979"/>
      <c r="B552" s="720"/>
      <c r="C552" s="1073" t="s">
        <v>3996</v>
      </c>
      <c r="D552" s="696">
        <v>2</v>
      </c>
      <c r="E552" s="696" t="s">
        <v>599</v>
      </c>
      <c r="F552" s="475" t="s">
        <v>7174</v>
      </c>
      <c r="G552" s="1052"/>
      <c r="H552" s="893"/>
      <c r="I552" s="893"/>
      <c r="J552" s="893"/>
      <c r="K552" s="960"/>
      <c r="L552" s="960"/>
      <c r="M552" s="963"/>
      <c r="N552" s="963"/>
      <c r="O552" s="963"/>
      <c r="P552" s="963"/>
      <c r="Q552" s="963"/>
      <c r="R552" s="963"/>
      <c r="S552" s="963"/>
      <c r="T552" s="963"/>
      <c r="U552" s="963"/>
      <c r="V552" s="963"/>
      <c r="W552" s="963"/>
      <c r="X552" s="963"/>
      <c r="Y552" s="963"/>
      <c r="Z552" s="963"/>
    </row>
    <row r="553" spans="1:26" ht="21">
      <c r="A553" s="1053" t="s">
        <v>6943</v>
      </c>
      <c r="B553" s="1796" t="s">
        <v>2509</v>
      </c>
      <c r="C553" s="1576"/>
      <c r="D553" s="1576"/>
      <c r="E553" s="1576"/>
      <c r="F553" s="1576"/>
      <c r="G553" s="1584"/>
      <c r="H553" s="1038"/>
      <c r="I553" s="893">
        <f t="shared" ref="I553:J553" si="5">I554+I557+I562+I574+I590+I594+I602+I613</f>
        <v>84</v>
      </c>
      <c r="J553" s="893">
        <f t="shared" si="5"/>
        <v>84</v>
      </c>
      <c r="K553" s="960"/>
      <c r="L553" s="960"/>
      <c r="M553" s="963"/>
      <c r="N553" s="963"/>
      <c r="O553" s="963"/>
      <c r="P553" s="963"/>
      <c r="Q553" s="963"/>
      <c r="R553" s="963"/>
      <c r="S553" s="963"/>
      <c r="T553" s="963"/>
      <c r="U553" s="963"/>
      <c r="V553" s="963"/>
      <c r="W553" s="963"/>
      <c r="X553" s="963"/>
      <c r="Y553" s="963"/>
      <c r="Z553" s="963"/>
    </row>
    <row r="554" spans="1:26" ht="19">
      <c r="A554" s="927" t="s">
        <v>7175</v>
      </c>
      <c r="B554" s="1606" t="s">
        <v>169</v>
      </c>
      <c r="C554" s="1570"/>
      <c r="D554" s="1570"/>
      <c r="E554" s="1570"/>
      <c r="F554" s="1570"/>
      <c r="G554" s="1573"/>
      <c r="H554" s="829"/>
      <c r="I554" s="893">
        <f>SUM(D555)</f>
        <v>2</v>
      </c>
      <c r="J554" s="893">
        <f>COUNT(D555)*2</f>
        <v>2</v>
      </c>
      <c r="K554" s="960"/>
      <c r="L554" s="960"/>
      <c r="M554" s="963"/>
      <c r="N554" s="963"/>
      <c r="O554" s="963"/>
      <c r="P554" s="963"/>
      <c r="Q554" s="963"/>
      <c r="R554" s="963"/>
      <c r="S554" s="963"/>
      <c r="T554" s="963"/>
      <c r="U554" s="963"/>
      <c r="V554" s="963"/>
      <c r="W554" s="963"/>
      <c r="X554" s="963"/>
      <c r="Y554" s="963"/>
      <c r="Z554" s="963"/>
    </row>
    <row r="555" spans="1:26" ht="32">
      <c r="A555" s="927" t="s">
        <v>7176</v>
      </c>
      <c r="B555" s="735" t="s">
        <v>1561</v>
      </c>
      <c r="C555" s="735" t="s">
        <v>7177</v>
      </c>
      <c r="D555" s="696">
        <v>2</v>
      </c>
      <c r="E555" s="737" t="s">
        <v>599</v>
      </c>
      <c r="F555" s="735" t="s">
        <v>5918</v>
      </c>
      <c r="G555" s="1052"/>
      <c r="H555" s="893"/>
      <c r="I555" s="893"/>
      <c r="J555" s="893"/>
      <c r="K555" s="960"/>
      <c r="L555" s="960"/>
      <c r="M555" s="963"/>
      <c r="N555" s="963"/>
      <c r="O555" s="963"/>
      <c r="P555" s="963"/>
      <c r="Q555" s="963"/>
      <c r="R555" s="963"/>
      <c r="S555" s="963"/>
      <c r="T555" s="963"/>
      <c r="U555" s="963"/>
      <c r="V555" s="963"/>
      <c r="W555" s="963"/>
      <c r="X555" s="963"/>
      <c r="Y555" s="963"/>
      <c r="Z555" s="963"/>
    </row>
    <row r="556" spans="1:26" ht="51.75" hidden="1" customHeight="1">
      <c r="A556" s="348" t="s">
        <v>1564</v>
      </c>
      <c r="B556" s="150" t="s">
        <v>1565</v>
      </c>
      <c r="C556" s="141"/>
      <c r="D556" s="141"/>
      <c r="E556" s="141"/>
      <c r="F556" s="141"/>
      <c r="G556" s="141"/>
      <c r="H556" s="106"/>
      <c r="I556" s="105"/>
      <c r="J556" s="105"/>
      <c r="K556" s="106"/>
      <c r="L556" s="106"/>
      <c r="M556" s="106"/>
      <c r="N556" s="106"/>
      <c r="O556" s="106"/>
      <c r="P556" s="106"/>
      <c r="Q556" s="106"/>
      <c r="R556" s="106"/>
      <c r="S556" s="106"/>
      <c r="T556" s="106"/>
      <c r="U556" s="106"/>
      <c r="V556" s="106"/>
      <c r="W556" s="106"/>
      <c r="X556" s="106"/>
      <c r="Y556" s="106"/>
      <c r="Z556" s="106"/>
    </row>
    <row r="557" spans="1:26" ht="19">
      <c r="A557" s="927" t="s">
        <v>170</v>
      </c>
      <c r="B557" s="1606" t="s">
        <v>171</v>
      </c>
      <c r="C557" s="1570"/>
      <c r="D557" s="1570"/>
      <c r="E557" s="1570"/>
      <c r="F557" s="1570"/>
      <c r="G557" s="1573"/>
      <c r="H557" s="829"/>
      <c r="I557" s="893">
        <f>SUM(D558:D559)</f>
        <v>4</v>
      </c>
      <c r="J557" s="893">
        <f>COUNT(D558:D561)*2</f>
        <v>4</v>
      </c>
      <c r="K557" s="960"/>
      <c r="L557" s="960"/>
      <c r="M557" s="963"/>
      <c r="N557" s="963"/>
      <c r="O557" s="963"/>
      <c r="P557" s="963"/>
      <c r="Q557" s="963"/>
      <c r="R557" s="963"/>
      <c r="S557" s="963"/>
      <c r="T557" s="963"/>
      <c r="U557" s="963"/>
      <c r="V557" s="963"/>
      <c r="W557" s="963"/>
      <c r="X557" s="963"/>
      <c r="Y557" s="963"/>
      <c r="Z557" s="963"/>
    </row>
    <row r="558" spans="1:26" ht="34">
      <c r="A558" s="927" t="s">
        <v>1566</v>
      </c>
      <c r="B558" s="538" t="s">
        <v>1567</v>
      </c>
      <c r="C558" s="475" t="s">
        <v>7178</v>
      </c>
      <c r="D558" s="696">
        <v>2</v>
      </c>
      <c r="E558" s="696" t="s">
        <v>877</v>
      </c>
      <c r="F558" s="1052"/>
      <c r="G558" s="1052"/>
      <c r="H558" s="893"/>
      <c r="I558" s="893"/>
      <c r="J558" s="893"/>
      <c r="K558" s="960"/>
      <c r="L558" s="960"/>
      <c r="M558" s="963"/>
      <c r="N558" s="963"/>
      <c r="O558" s="963"/>
      <c r="P558" s="963"/>
      <c r="Q558" s="963"/>
      <c r="R558" s="963"/>
      <c r="S558" s="963"/>
      <c r="T558" s="963"/>
      <c r="U558" s="963"/>
      <c r="V558" s="963"/>
      <c r="W558" s="963"/>
      <c r="X558" s="963"/>
      <c r="Y558" s="963"/>
      <c r="Z558" s="963"/>
    </row>
    <row r="559" spans="1:26" ht="32">
      <c r="A559" s="927"/>
      <c r="B559" s="538"/>
      <c r="C559" s="475" t="s">
        <v>7179</v>
      </c>
      <c r="D559" s="696">
        <v>2</v>
      </c>
      <c r="E559" s="696" t="s">
        <v>877</v>
      </c>
      <c r="F559" s="1052"/>
      <c r="G559" s="1052"/>
      <c r="H559" s="893"/>
      <c r="I559" s="893"/>
      <c r="J559" s="893"/>
      <c r="K559" s="960"/>
      <c r="L559" s="960"/>
      <c r="M559" s="963"/>
      <c r="N559" s="963"/>
      <c r="O559" s="963"/>
      <c r="P559" s="963"/>
      <c r="Q559" s="963"/>
      <c r="R559" s="963"/>
      <c r="S559" s="963"/>
      <c r="T559" s="963"/>
      <c r="U559" s="963"/>
      <c r="V559" s="963"/>
      <c r="W559" s="963"/>
      <c r="X559" s="963"/>
      <c r="Y559" s="963"/>
      <c r="Z559" s="963"/>
    </row>
    <row r="560" spans="1:26" ht="48.75" hidden="1" customHeight="1">
      <c r="A560" s="348" t="s">
        <v>1568</v>
      </c>
      <c r="B560" s="235" t="s">
        <v>1569</v>
      </c>
      <c r="C560" s="141"/>
      <c r="D560" s="141"/>
      <c r="E560" s="141"/>
      <c r="F560" s="141"/>
      <c r="G560" s="141"/>
      <c r="H560" s="106"/>
      <c r="I560" s="105"/>
      <c r="J560" s="105"/>
      <c r="K560" s="106"/>
      <c r="L560" s="106"/>
      <c r="M560" s="106"/>
      <c r="N560" s="106"/>
      <c r="O560" s="106"/>
      <c r="P560" s="106"/>
      <c r="Q560" s="106"/>
      <c r="R560" s="106"/>
      <c r="S560" s="106"/>
      <c r="T560" s="106"/>
      <c r="U560" s="106"/>
      <c r="V560" s="106"/>
      <c r="W560" s="106"/>
      <c r="X560" s="106"/>
      <c r="Y560" s="106"/>
      <c r="Z560" s="106"/>
    </row>
    <row r="561" spans="1:26" ht="45.75" hidden="1" customHeight="1">
      <c r="A561" s="348" t="s">
        <v>1570</v>
      </c>
      <c r="B561" s="235" t="s">
        <v>2512</v>
      </c>
      <c r="C561" s="141"/>
      <c r="D561" s="141"/>
      <c r="E561" s="141"/>
      <c r="F561" s="141"/>
      <c r="G561" s="141"/>
      <c r="H561" s="106"/>
      <c r="I561" s="105"/>
      <c r="J561" s="105"/>
      <c r="K561" s="106"/>
      <c r="L561" s="106"/>
      <c r="M561" s="106"/>
      <c r="N561" s="106"/>
      <c r="O561" s="106"/>
      <c r="P561" s="106"/>
      <c r="Q561" s="106"/>
      <c r="R561" s="106"/>
      <c r="S561" s="106"/>
      <c r="T561" s="106"/>
      <c r="U561" s="106"/>
      <c r="V561" s="106"/>
      <c r="W561" s="106"/>
      <c r="X561" s="106"/>
      <c r="Y561" s="106"/>
      <c r="Z561" s="106"/>
    </row>
    <row r="562" spans="1:26" ht="19">
      <c r="A562" s="927" t="s">
        <v>172</v>
      </c>
      <c r="B562" s="1606" t="s">
        <v>173</v>
      </c>
      <c r="C562" s="1570"/>
      <c r="D562" s="1570"/>
      <c r="E562" s="1570"/>
      <c r="F562" s="1570"/>
      <c r="G562" s="1573"/>
      <c r="H562" s="829"/>
      <c r="I562" s="893">
        <f>SUM(D563:D573)</f>
        <v>22</v>
      </c>
      <c r="J562" s="893">
        <f>COUNT(D563:D573)*2</f>
        <v>22</v>
      </c>
      <c r="K562" s="960"/>
      <c r="L562" s="960"/>
      <c r="M562" s="963"/>
      <c r="N562" s="963"/>
      <c r="O562" s="963"/>
      <c r="P562" s="963"/>
      <c r="Q562" s="963"/>
      <c r="R562" s="963"/>
      <c r="S562" s="963"/>
      <c r="T562" s="963"/>
      <c r="U562" s="963"/>
      <c r="V562" s="963"/>
      <c r="W562" s="963"/>
      <c r="X562" s="963"/>
      <c r="Y562" s="963"/>
      <c r="Z562" s="963"/>
    </row>
    <row r="563" spans="1:26" ht="34">
      <c r="A563" s="693" t="s">
        <v>7180</v>
      </c>
      <c r="B563" s="538" t="s">
        <v>1574</v>
      </c>
      <c r="C563" s="475" t="s">
        <v>7181</v>
      </c>
      <c r="D563" s="696">
        <v>2</v>
      </c>
      <c r="E563" s="696" t="s">
        <v>599</v>
      </c>
      <c r="F563" s="1052"/>
      <c r="G563" s="1052"/>
      <c r="H563" s="893"/>
      <c r="I563" s="893"/>
      <c r="J563" s="893"/>
      <c r="K563" s="960"/>
      <c r="L563" s="960"/>
      <c r="M563" s="963"/>
      <c r="N563" s="963"/>
      <c r="O563" s="963"/>
      <c r="P563" s="963"/>
      <c r="Q563" s="963"/>
      <c r="R563" s="963"/>
      <c r="S563" s="963"/>
      <c r="T563" s="963"/>
      <c r="U563" s="963"/>
      <c r="V563" s="963"/>
      <c r="W563" s="963"/>
      <c r="X563" s="963"/>
      <c r="Y563" s="963"/>
      <c r="Z563" s="963"/>
    </row>
    <row r="564" spans="1:26" ht="16">
      <c r="A564" s="693" t="s">
        <v>6943</v>
      </c>
      <c r="B564" s="538"/>
      <c r="C564" s="475" t="s">
        <v>7182</v>
      </c>
      <c r="D564" s="696">
        <v>2</v>
      </c>
      <c r="E564" s="696" t="s">
        <v>599</v>
      </c>
      <c r="F564" s="1052"/>
      <c r="G564" s="1052"/>
      <c r="H564" s="893"/>
      <c r="I564" s="893"/>
      <c r="J564" s="893"/>
      <c r="K564" s="960"/>
      <c r="L564" s="960"/>
      <c r="M564" s="963"/>
      <c r="N564" s="963"/>
      <c r="O564" s="963"/>
      <c r="P564" s="963"/>
      <c r="Q564" s="963"/>
      <c r="R564" s="963"/>
      <c r="S564" s="963"/>
      <c r="T564" s="963"/>
      <c r="U564" s="963"/>
      <c r="V564" s="963"/>
      <c r="W564" s="963"/>
      <c r="X564" s="963"/>
      <c r="Y564" s="963"/>
      <c r="Z564" s="963"/>
    </row>
    <row r="565" spans="1:26" ht="32">
      <c r="A565" s="693"/>
      <c r="B565" s="538"/>
      <c r="C565" s="475" t="s">
        <v>7183</v>
      </c>
      <c r="D565" s="696">
        <v>2</v>
      </c>
      <c r="E565" s="696" t="s">
        <v>599</v>
      </c>
      <c r="F565" s="1052"/>
      <c r="G565" s="1052"/>
      <c r="H565" s="893"/>
      <c r="I565" s="893"/>
      <c r="J565" s="893"/>
      <c r="K565" s="960"/>
      <c r="L565" s="960"/>
      <c r="M565" s="963"/>
      <c r="N565" s="963"/>
      <c r="O565" s="963"/>
      <c r="P565" s="963"/>
      <c r="Q565" s="963"/>
      <c r="R565" s="963"/>
      <c r="S565" s="963"/>
      <c r="T565" s="963"/>
      <c r="U565" s="963"/>
      <c r="V565" s="963"/>
      <c r="W565" s="963"/>
      <c r="X565" s="963"/>
      <c r="Y565" s="963"/>
      <c r="Z565" s="963"/>
    </row>
    <row r="566" spans="1:26" ht="32">
      <c r="A566" s="693"/>
      <c r="B566" s="538"/>
      <c r="C566" s="475" t="s">
        <v>7184</v>
      </c>
      <c r="D566" s="696">
        <v>2</v>
      </c>
      <c r="E566" s="696" t="s">
        <v>599</v>
      </c>
      <c r="F566" s="1052"/>
      <c r="G566" s="1052"/>
      <c r="H566" s="893"/>
      <c r="I566" s="893"/>
      <c r="J566" s="893"/>
      <c r="K566" s="960"/>
      <c r="L566" s="960"/>
      <c r="M566" s="963"/>
      <c r="N566" s="963"/>
      <c r="O566" s="963"/>
      <c r="P566" s="963"/>
      <c r="Q566" s="963"/>
      <c r="R566" s="963"/>
      <c r="S566" s="963"/>
      <c r="T566" s="963"/>
      <c r="U566" s="963"/>
      <c r="V566" s="963"/>
      <c r="W566" s="963"/>
      <c r="X566" s="963"/>
      <c r="Y566" s="963"/>
      <c r="Z566" s="963"/>
    </row>
    <row r="567" spans="1:26" ht="34">
      <c r="A567" s="693" t="s">
        <v>7185</v>
      </c>
      <c r="B567" s="538" t="s">
        <v>1579</v>
      </c>
      <c r="C567" s="475" t="s">
        <v>7186</v>
      </c>
      <c r="D567" s="696">
        <v>2</v>
      </c>
      <c r="E567" s="696" t="s">
        <v>599</v>
      </c>
      <c r="F567" s="475" t="s">
        <v>7187</v>
      </c>
      <c r="G567" s="1052"/>
      <c r="H567" s="893"/>
      <c r="I567" s="893"/>
      <c r="J567" s="893"/>
      <c r="K567" s="960"/>
      <c r="L567" s="960"/>
      <c r="M567" s="963"/>
      <c r="N567" s="963"/>
      <c r="O567" s="963"/>
      <c r="P567" s="963"/>
      <c r="Q567" s="963"/>
      <c r="R567" s="963"/>
      <c r="S567" s="963"/>
      <c r="T567" s="963"/>
      <c r="U567" s="963"/>
      <c r="V567" s="963"/>
      <c r="W567" s="963"/>
      <c r="X567" s="963"/>
      <c r="Y567" s="963"/>
      <c r="Z567" s="963"/>
    </row>
    <row r="568" spans="1:26" ht="48">
      <c r="A568" s="693" t="s">
        <v>6943</v>
      </c>
      <c r="B568" s="538"/>
      <c r="C568" s="475" t="s">
        <v>7188</v>
      </c>
      <c r="D568" s="696">
        <v>2</v>
      </c>
      <c r="E568" s="696" t="s">
        <v>599</v>
      </c>
      <c r="F568" s="475" t="s">
        <v>7189</v>
      </c>
      <c r="G568" s="1052"/>
      <c r="H568" s="893"/>
      <c r="I568" s="893"/>
      <c r="J568" s="893"/>
      <c r="K568" s="960"/>
      <c r="L568" s="960"/>
      <c r="M568" s="963"/>
      <c r="N568" s="963"/>
      <c r="O568" s="963"/>
      <c r="P568" s="963"/>
      <c r="Q568" s="963"/>
      <c r="R568" s="963"/>
      <c r="S568" s="963"/>
      <c r="T568" s="963"/>
      <c r="U568" s="963"/>
      <c r="V568" s="963"/>
      <c r="W568" s="963"/>
      <c r="X568" s="963"/>
      <c r="Y568" s="963"/>
      <c r="Z568" s="963"/>
    </row>
    <row r="569" spans="1:26" ht="34">
      <c r="A569" s="693" t="s">
        <v>1581</v>
      </c>
      <c r="B569" s="161" t="s">
        <v>1582</v>
      </c>
      <c r="C569" s="735" t="s">
        <v>1583</v>
      </c>
      <c r="D569" s="696">
        <v>2</v>
      </c>
      <c r="E569" s="736" t="s">
        <v>611</v>
      </c>
      <c r="F569" s="735" t="s">
        <v>5920</v>
      </c>
      <c r="G569" s="1052"/>
      <c r="H569" s="893"/>
      <c r="I569" s="893"/>
      <c r="J569" s="893"/>
      <c r="K569" s="960"/>
      <c r="L569" s="960"/>
      <c r="M569" s="963"/>
      <c r="N569" s="963"/>
      <c r="O569" s="963"/>
      <c r="P569" s="963"/>
      <c r="Q569" s="963"/>
      <c r="R569" s="963"/>
      <c r="S569" s="963"/>
      <c r="T569" s="963"/>
      <c r="U569" s="963"/>
      <c r="V569" s="963"/>
      <c r="W569" s="963"/>
      <c r="X569" s="963"/>
      <c r="Y569" s="963"/>
      <c r="Z569" s="963"/>
    </row>
    <row r="570" spans="1:26" ht="34">
      <c r="A570" s="1084"/>
      <c r="B570" s="467"/>
      <c r="C570" s="538" t="s">
        <v>1585</v>
      </c>
      <c r="D570" s="696">
        <v>2</v>
      </c>
      <c r="E570" s="696" t="s">
        <v>599</v>
      </c>
      <c r="F570" s="538" t="s">
        <v>1586</v>
      </c>
      <c r="G570" s="1052"/>
      <c r="H570" s="893"/>
      <c r="I570" s="893"/>
      <c r="J570" s="893"/>
      <c r="K570" s="960"/>
      <c r="L570" s="960"/>
      <c r="M570" s="963"/>
      <c r="N570" s="963"/>
      <c r="O570" s="963"/>
      <c r="P570" s="963"/>
      <c r="Q570" s="963"/>
      <c r="R570" s="963"/>
      <c r="S570" s="963"/>
      <c r="T570" s="963"/>
      <c r="U570" s="963"/>
      <c r="V570" s="963"/>
      <c r="W570" s="963"/>
      <c r="X570" s="963"/>
      <c r="Y570" s="963"/>
      <c r="Z570" s="963"/>
    </row>
    <row r="571" spans="1:26" ht="48">
      <c r="A571" s="1084"/>
      <c r="B571" s="467"/>
      <c r="C571" s="538" t="s">
        <v>1587</v>
      </c>
      <c r="D571" s="696">
        <v>2</v>
      </c>
      <c r="E571" s="696" t="s">
        <v>877</v>
      </c>
      <c r="F571" s="475" t="s">
        <v>1588</v>
      </c>
      <c r="G571" s="1130"/>
      <c r="H571" s="893"/>
      <c r="I571" s="893"/>
      <c r="J571" s="893"/>
      <c r="K571" s="960"/>
      <c r="L571" s="960"/>
      <c r="M571" s="963"/>
      <c r="N571" s="963"/>
      <c r="O571" s="963"/>
      <c r="P571" s="963"/>
      <c r="Q571" s="963"/>
      <c r="R571" s="963"/>
      <c r="S571" s="963"/>
      <c r="T571" s="963"/>
      <c r="U571" s="963"/>
      <c r="V571" s="963"/>
      <c r="W571" s="963"/>
      <c r="X571" s="963"/>
      <c r="Y571" s="963"/>
      <c r="Z571" s="963"/>
    </row>
    <row r="572" spans="1:26" ht="48">
      <c r="A572" s="1084" t="s">
        <v>1589</v>
      </c>
      <c r="B572" s="467" t="s">
        <v>1590</v>
      </c>
      <c r="C572" s="475" t="s">
        <v>1591</v>
      </c>
      <c r="D572" s="696">
        <v>2</v>
      </c>
      <c r="E572" s="696" t="s">
        <v>877</v>
      </c>
      <c r="F572" s="475" t="s">
        <v>1592</v>
      </c>
      <c r="G572" s="1130"/>
      <c r="H572" s="893"/>
      <c r="I572" s="893"/>
      <c r="J572" s="893"/>
      <c r="K572" s="960"/>
      <c r="L572" s="960"/>
      <c r="M572" s="963"/>
      <c r="N572" s="963"/>
      <c r="O572" s="963"/>
      <c r="P572" s="963"/>
      <c r="Q572" s="963"/>
      <c r="R572" s="963"/>
      <c r="S572" s="963"/>
      <c r="T572" s="963"/>
      <c r="U572" s="963"/>
      <c r="V572" s="963"/>
      <c r="W572" s="963"/>
      <c r="X572" s="963"/>
      <c r="Y572" s="963"/>
      <c r="Z572" s="963"/>
    </row>
    <row r="573" spans="1:26" ht="48">
      <c r="A573" s="1084" t="s">
        <v>1593</v>
      </c>
      <c r="B573" s="467" t="s">
        <v>1594</v>
      </c>
      <c r="C573" s="475" t="s">
        <v>1595</v>
      </c>
      <c r="D573" s="696">
        <v>2</v>
      </c>
      <c r="E573" s="696" t="s">
        <v>599</v>
      </c>
      <c r="F573" s="475" t="s">
        <v>1596</v>
      </c>
      <c r="G573" s="1130"/>
      <c r="H573" s="893"/>
      <c r="I573" s="893"/>
      <c r="J573" s="893"/>
      <c r="K573" s="960"/>
      <c r="L573" s="960"/>
      <c r="M573" s="963"/>
      <c r="N573" s="963"/>
      <c r="O573" s="963"/>
      <c r="P573" s="963"/>
      <c r="Q573" s="963"/>
      <c r="R573" s="963"/>
      <c r="S573" s="963"/>
      <c r="T573" s="963"/>
      <c r="U573" s="963"/>
      <c r="V573" s="963"/>
      <c r="W573" s="963"/>
      <c r="X573" s="963"/>
      <c r="Y573" s="963"/>
      <c r="Z573" s="963"/>
    </row>
    <row r="574" spans="1:26" ht="19">
      <c r="A574" s="927" t="s">
        <v>174</v>
      </c>
      <c r="B574" s="1606" t="s">
        <v>175</v>
      </c>
      <c r="C574" s="1570"/>
      <c r="D574" s="1570"/>
      <c r="E574" s="1570"/>
      <c r="F574" s="1570"/>
      <c r="G574" s="1573"/>
      <c r="H574" s="829"/>
      <c r="I574" s="893">
        <f>SUM(D575:D588)</f>
        <v>28</v>
      </c>
      <c r="J574" s="893">
        <f>COUNT(D575:D588)*2</f>
        <v>28</v>
      </c>
      <c r="K574" s="960"/>
      <c r="L574" s="960"/>
      <c r="M574" s="963"/>
      <c r="N574" s="963"/>
      <c r="O574" s="963"/>
      <c r="P574" s="963"/>
      <c r="Q574" s="963"/>
      <c r="R574" s="963"/>
      <c r="S574" s="963"/>
      <c r="T574" s="963"/>
      <c r="U574" s="963"/>
      <c r="V574" s="963"/>
      <c r="W574" s="963"/>
      <c r="X574" s="963"/>
      <c r="Y574" s="963"/>
      <c r="Z574" s="963"/>
    </row>
    <row r="575" spans="1:26" ht="34">
      <c r="A575" s="693" t="s">
        <v>1597</v>
      </c>
      <c r="B575" s="538" t="s">
        <v>1598</v>
      </c>
      <c r="C575" s="986" t="s">
        <v>1599</v>
      </c>
      <c r="D575" s="696">
        <v>2</v>
      </c>
      <c r="E575" s="696" t="s">
        <v>877</v>
      </c>
      <c r="F575" s="1052"/>
      <c r="G575" s="1052"/>
      <c r="H575" s="893"/>
      <c r="I575" s="893"/>
      <c r="J575" s="893"/>
      <c r="K575" s="960"/>
      <c r="L575" s="960"/>
      <c r="M575" s="963"/>
      <c r="N575" s="963"/>
      <c r="O575" s="963"/>
      <c r="P575" s="963"/>
      <c r="Q575" s="963"/>
      <c r="R575" s="963"/>
      <c r="S575" s="963"/>
      <c r="T575" s="963"/>
      <c r="U575" s="963"/>
      <c r="V575" s="963"/>
      <c r="W575" s="963"/>
      <c r="X575" s="963"/>
      <c r="Y575" s="963"/>
      <c r="Z575" s="963"/>
    </row>
    <row r="576" spans="1:26" ht="32">
      <c r="A576" s="1053" t="s">
        <v>6943</v>
      </c>
      <c r="B576" s="538"/>
      <c r="C576" s="471" t="s">
        <v>1600</v>
      </c>
      <c r="D576" s="696">
        <v>2</v>
      </c>
      <c r="E576" s="696" t="s">
        <v>504</v>
      </c>
      <c r="F576" s="1052"/>
      <c r="G576" s="1052"/>
      <c r="H576" s="893"/>
      <c r="I576" s="893"/>
      <c r="J576" s="893"/>
      <c r="K576" s="960"/>
      <c r="L576" s="960"/>
      <c r="M576" s="963"/>
      <c r="N576" s="963"/>
      <c r="O576" s="963"/>
      <c r="P576" s="963"/>
      <c r="Q576" s="963"/>
      <c r="R576" s="963"/>
      <c r="S576" s="963"/>
      <c r="T576" s="963"/>
      <c r="U576" s="963"/>
      <c r="V576" s="963"/>
      <c r="W576" s="963"/>
      <c r="X576" s="963"/>
      <c r="Y576" s="963"/>
      <c r="Z576" s="963"/>
    </row>
    <row r="577" spans="1:26" ht="32">
      <c r="A577" s="1053"/>
      <c r="B577" s="538"/>
      <c r="C577" s="475" t="s">
        <v>1601</v>
      </c>
      <c r="D577" s="696">
        <v>2</v>
      </c>
      <c r="E577" s="696" t="s">
        <v>469</v>
      </c>
      <c r="F577" s="471" t="s">
        <v>7190</v>
      </c>
      <c r="G577" s="1052"/>
      <c r="H577" s="893"/>
      <c r="I577" s="893"/>
      <c r="J577" s="893"/>
      <c r="K577" s="960"/>
      <c r="L577" s="960"/>
      <c r="M577" s="963"/>
      <c r="N577" s="963"/>
      <c r="O577" s="963"/>
      <c r="P577" s="963"/>
      <c r="Q577" s="963"/>
      <c r="R577" s="963"/>
      <c r="S577" s="963"/>
      <c r="T577" s="963"/>
      <c r="U577" s="963"/>
      <c r="V577" s="963"/>
      <c r="W577" s="963"/>
      <c r="X577" s="963"/>
      <c r="Y577" s="963"/>
      <c r="Z577" s="963"/>
    </row>
    <row r="578" spans="1:26" ht="48">
      <c r="A578" s="693" t="s">
        <v>1603</v>
      </c>
      <c r="B578" s="538" t="s">
        <v>1604</v>
      </c>
      <c r="C578" s="475" t="s">
        <v>7191</v>
      </c>
      <c r="D578" s="696">
        <v>2</v>
      </c>
      <c r="E578" s="696" t="s">
        <v>877</v>
      </c>
      <c r="F578" s="1052"/>
      <c r="G578" s="1052"/>
      <c r="H578" s="893"/>
      <c r="I578" s="893"/>
      <c r="J578" s="893"/>
      <c r="K578" s="960"/>
      <c r="L578" s="960"/>
      <c r="M578" s="963"/>
      <c r="N578" s="963"/>
      <c r="O578" s="963"/>
      <c r="P578" s="963"/>
      <c r="Q578" s="963"/>
      <c r="R578" s="963"/>
      <c r="S578" s="963"/>
      <c r="T578" s="963"/>
      <c r="U578" s="963"/>
      <c r="V578" s="963"/>
      <c r="W578" s="963"/>
      <c r="X578" s="963"/>
      <c r="Y578" s="963"/>
      <c r="Z578" s="963"/>
    </row>
    <row r="579" spans="1:26" ht="32">
      <c r="A579" s="693" t="s">
        <v>6943</v>
      </c>
      <c r="B579" s="538"/>
      <c r="C579" s="475" t="s">
        <v>7192</v>
      </c>
      <c r="D579" s="696">
        <v>2</v>
      </c>
      <c r="E579" s="696" t="s">
        <v>877</v>
      </c>
      <c r="F579" s="1052"/>
      <c r="G579" s="1052"/>
      <c r="H579" s="893"/>
      <c r="I579" s="893"/>
      <c r="J579" s="893"/>
      <c r="K579" s="960"/>
      <c r="L579" s="960"/>
      <c r="M579" s="963"/>
      <c r="N579" s="963"/>
      <c r="O579" s="963"/>
      <c r="P579" s="963"/>
      <c r="Q579" s="963"/>
      <c r="R579" s="963"/>
      <c r="S579" s="963"/>
      <c r="T579" s="963"/>
      <c r="U579" s="963"/>
      <c r="V579" s="963"/>
      <c r="W579" s="963"/>
      <c r="X579" s="963"/>
      <c r="Y579" s="963"/>
      <c r="Z579" s="963"/>
    </row>
    <row r="580" spans="1:26" ht="32">
      <c r="A580" s="693" t="s">
        <v>6943</v>
      </c>
      <c r="B580" s="538"/>
      <c r="C580" s="475" t="s">
        <v>7193</v>
      </c>
      <c r="D580" s="696">
        <v>2</v>
      </c>
      <c r="E580" s="696" t="s">
        <v>877</v>
      </c>
      <c r="F580" s="1052"/>
      <c r="G580" s="1052"/>
      <c r="H580" s="893"/>
      <c r="I580" s="893"/>
      <c r="J580" s="893"/>
      <c r="K580" s="960"/>
      <c r="L580" s="960"/>
      <c r="M580" s="963"/>
      <c r="N580" s="963"/>
      <c r="O580" s="963"/>
      <c r="P580" s="963"/>
      <c r="Q580" s="963"/>
      <c r="R580" s="963"/>
      <c r="S580" s="963"/>
      <c r="T580" s="963"/>
      <c r="U580" s="963"/>
      <c r="V580" s="963"/>
      <c r="W580" s="963"/>
      <c r="X580" s="963"/>
      <c r="Y580" s="963"/>
      <c r="Z580" s="963"/>
    </row>
    <row r="581" spans="1:26" ht="48">
      <c r="A581" s="693" t="s">
        <v>6943</v>
      </c>
      <c r="B581" s="538"/>
      <c r="C581" s="475" t="s">
        <v>7194</v>
      </c>
      <c r="D581" s="696">
        <v>2</v>
      </c>
      <c r="E581" s="696" t="s">
        <v>877</v>
      </c>
      <c r="F581" s="1052"/>
      <c r="G581" s="1052"/>
      <c r="H581" s="893"/>
      <c r="I581" s="893"/>
      <c r="J581" s="893"/>
      <c r="K581" s="960"/>
      <c r="L581" s="960"/>
      <c r="M581" s="963"/>
      <c r="N581" s="963"/>
      <c r="O581" s="963"/>
      <c r="P581" s="963"/>
      <c r="Q581" s="963"/>
      <c r="R581" s="963"/>
      <c r="S581" s="963"/>
      <c r="T581" s="963"/>
      <c r="U581" s="963"/>
      <c r="V581" s="963"/>
      <c r="W581" s="963"/>
      <c r="X581" s="963"/>
      <c r="Y581" s="963"/>
      <c r="Z581" s="963"/>
    </row>
    <row r="582" spans="1:26" ht="32">
      <c r="A582" s="693" t="s">
        <v>6943</v>
      </c>
      <c r="B582" s="538"/>
      <c r="C582" s="475" t="s">
        <v>7195</v>
      </c>
      <c r="D582" s="696">
        <v>2</v>
      </c>
      <c r="E582" s="696" t="s">
        <v>877</v>
      </c>
      <c r="F582" s="1052"/>
      <c r="G582" s="1052"/>
      <c r="H582" s="893"/>
      <c r="I582" s="893"/>
      <c r="J582" s="893"/>
      <c r="K582" s="960"/>
      <c r="L582" s="960"/>
      <c r="M582" s="963"/>
      <c r="N582" s="963"/>
      <c r="O582" s="963"/>
      <c r="P582" s="963"/>
      <c r="Q582" s="963"/>
      <c r="R582" s="963"/>
      <c r="S582" s="963"/>
      <c r="T582" s="963"/>
      <c r="U582" s="963"/>
      <c r="V582" s="963"/>
      <c r="W582" s="963"/>
      <c r="X582" s="963"/>
      <c r="Y582" s="963"/>
      <c r="Z582" s="963"/>
    </row>
    <row r="583" spans="1:26" ht="32">
      <c r="A583" s="693" t="s">
        <v>6943</v>
      </c>
      <c r="B583" s="538"/>
      <c r="C583" s="475" t="s">
        <v>7196</v>
      </c>
      <c r="D583" s="696">
        <v>2</v>
      </c>
      <c r="E583" s="696" t="s">
        <v>877</v>
      </c>
      <c r="F583" s="1052"/>
      <c r="G583" s="1052"/>
      <c r="H583" s="893"/>
      <c r="I583" s="893"/>
      <c r="J583" s="893"/>
      <c r="K583" s="960"/>
      <c r="L583" s="960"/>
      <c r="M583" s="963"/>
      <c r="N583" s="963"/>
      <c r="O583" s="963"/>
      <c r="P583" s="963"/>
      <c r="Q583" s="963"/>
      <c r="R583" s="963"/>
      <c r="S583" s="963"/>
      <c r="T583" s="963"/>
      <c r="U583" s="963"/>
      <c r="V583" s="963"/>
      <c r="W583" s="963"/>
      <c r="X583" s="963"/>
      <c r="Y583" s="963"/>
      <c r="Z583" s="963"/>
    </row>
    <row r="584" spans="1:26" ht="32">
      <c r="A584" s="693" t="s">
        <v>6943</v>
      </c>
      <c r="B584" s="538"/>
      <c r="C584" s="475" t="s">
        <v>7197</v>
      </c>
      <c r="D584" s="696">
        <v>2</v>
      </c>
      <c r="E584" s="696" t="s">
        <v>877</v>
      </c>
      <c r="F584" s="1052"/>
      <c r="G584" s="1052"/>
      <c r="H584" s="893"/>
      <c r="I584" s="893"/>
      <c r="J584" s="893"/>
      <c r="K584" s="960"/>
      <c r="L584" s="960"/>
      <c r="M584" s="963"/>
      <c r="N584" s="963"/>
      <c r="O584" s="963"/>
      <c r="P584" s="963"/>
      <c r="Q584" s="963"/>
      <c r="R584" s="963"/>
      <c r="S584" s="963"/>
      <c r="T584" s="963"/>
      <c r="U584" s="963"/>
      <c r="V584" s="963"/>
      <c r="W584" s="963"/>
      <c r="X584" s="963"/>
      <c r="Y584" s="963"/>
      <c r="Z584" s="963"/>
    </row>
    <row r="585" spans="1:26" ht="32">
      <c r="A585" s="693" t="s">
        <v>6943</v>
      </c>
      <c r="B585" s="538"/>
      <c r="C585" s="475" t="s">
        <v>7198</v>
      </c>
      <c r="D585" s="696">
        <v>2</v>
      </c>
      <c r="E585" s="696" t="s">
        <v>877</v>
      </c>
      <c r="F585" s="1052"/>
      <c r="G585" s="1052"/>
      <c r="H585" s="893"/>
      <c r="I585" s="893"/>
      <c r="J585" s="893"/>
      <c r="K585" s="960"/>
      <c r="L585" s="960"/>
      <c r="M585" s="963"/>
      <c r="N585" s="963"/>
      <c r="O585" s="963"/>
      <c r="P585" s="963"/>
      <c r="Q585" s="963"/>
      <c r="R585" s="963"/>
      <c r="S585" s="963"/>
      <c r="T585" s="963"/>
      <c r="U585" s="963"/>
      <c r="V585" s="963"/>
      <c r="W585" s="963"/>
      <c r="X585" s="963"/>
      <c r="Y585" s="963"/>
      <c r="Z585" s="963"/>
    </row>
    <row r="586" spans="1:26" ht="64">
      <c r="A586" s="693" t="s">
        <v>6943</v>
      </c>
      <c r="B586" s="538"/>
      <c r="C586" s="475" t="s">
        <v>7199</v>
      </c>
      <c r="D586" s="696">
        <v>2</v>
      </c>
      <c r="E586" s="696" t="s">
        <v>877</v>
      </c>
      <c r="F586" s="1052"/>
      <c r="G586" s="1052"/>
      <c r="H586" s="893"/>
      <c r="I586" s="893"/>
      <c r="J586" s="893"/>
      <c r="K586" s="960"/>
      <c r="L586" s="960"/>
      <c r="M586" s="963"/>
      <c r="N586" s="963"/>
      <c r="O586" s="963"/>
      <c r="P586" s="963"/>
      <c r="Q586" s="963"/>
      <c r="R586" s="963"/>
      <c r="S586" s="963"/>
      <c r="T586" s="963"/>
      <c r="U586" s="963"/>
      <c r="V586" s="963"/>
      <c r="W586" s="963"/>
      <c r="X586" s="963"/>
      <c r="Y586" s="963"/>
      <c r="Z586" s="963"/>
    </row>
    <row r="587" spans="1:26" ht="48">
      <c r="A587" s="693" t="s">
        <v>6943</v>
      </c>
      <c r="B587" s="538"/>
      <c r="C587" s="475" t="s">
        <v>7200</v>
      </c>
      <c r="D587" s="696">
        <v>2</v>
      </c>
      <c r="E587" s="696" t="s">
        <v>877</v>
      </c>
      <c r="F587" s="1052"/>
      <c r="G587" s="1052"/>
      <c r="H587" s="893"/>
      <c r="I587" s="893"/>
      <c r="J587" s="893"/>
      <c r="K587" s="960"/>
      <c r="L587" s="960"/>
      <c r="M587" s="963"/>
      <c r="N587" s="963"/>
      <c r="O587" s="963"/>
      <c r="P587" s="963"/>
      <c r="Q587" s="963"/>
      <c r="R587" s="963"/>
      <c r="S587" s="963"/>
      <c r="T587" s="963"/>
      <c r="U587" s="963"/>
      <c r="V587" s="963"/>
      <c r="W587" s="963"/>
      <c r="X587" s="963"/>
      <c r="Y587" s="963"/>
      <c r="Z587" s="963"/>
    </row>
    <row r="588" spans="1:26" ht="34">
      <c r="A588" s="693" t="s">
        <v>1618</v>
      </c>
      <c r="B588" s="538" t="s">
        <v>1619</v>
      </c>
      <c r="C588" s="475" t="s">
        <v>3478</v>
      </c>
      <c r="D588" s="696">
        <v>2</v>
      </c>
      <c r="E588" s="696" t="s">
        <v>599</v>
      </c>
      <c r="F588" s="1052"/>
      <c r="G588" s="1052"/>
      <c r="H588" s="893"/>
      <c r="I588" s="893"/>
      <c r="J588" s="893"/>
      <c r="K588" s="960"/>
      <c r="L588" s="960"/>
      <c r="M588" s="963"/>
      <c r="N588" s="963"/>
      <c r="O588" s="963"/>
      <c r="P588" s="963"/>
      <c r="Q588" s="963"/>
      <c r="R588" s="963"/>
      <c r="S588" s="963"/>
      <c r="T588" s="963"/>
      <c r="U588" s="963"/>
      <c r="V588" s="963"/>
      <c r="W588" s="963"/>
      <c r="X588" s="963"/>
      <c r="Y588" s="963"/>
      <c r="Z588" s="963"/>
    </row>
    <row r="589" spans="1:26" ht="14.25" hidden="1" customHeight="1">
      <c r="A589" s="310" t="s">
        <v>2533</v>
      </c>
      <c r="B589" s="525" t="s">
        <v>1622</v>
      </c>
      <c r="C589" s="141"/>
      <c r="D589" s="141"/>
      <c r="E589" s="141"/>
      <c r="F589" s="141"/>
      <c r="G589" s="141"/>
      <c r="H589" s="106"/>
      <c r="I589" s="319"/>
      <c r="J589" s="319"/>
      <c r="K589" s="106"/>
      <c r="L589" s="106"/>
      <c r="M589" s="106"/>
      <c r="N589" s="106"/>
      <c r="O589" s="106"/>
      <c r="P589" s="106"/>
      <c r="Q589" s="106"/>
      <c r="R589" s="106"/>
      <c r="S589" s="106"/>
      <c r="T589" s="106"/>
      <c r="U589" s="106"/>
      <c r="V589" s="106"/>
      <c r="W589" s="106"/>
      <c r="X589" s="106"/>
      <c r="Y589" s="106"/>
      <c r="Z589" s="106"/>
    </row>
    <row r="590" spans="1:26" ht="19">
      <c r="A590" s="927" t="s">
        <v>1623</v>
      </c>
      <c r="B590" s="1606" t="s">
        <v>177</v>
      </c>
      <c r="C590" s="1570"/>
      <c r="D590" s="1570"/>
      <c r="E590" s="1570"/>
      <c r="F590" s="1570"/>
      <c r="G590" s="1573"/>
      <c r="H590" s="829"/>
      <c r="I590" s="893">
        <f>SUM(D591:D593)</f>
        <v>6</v>
      </c>
      <c r="J590" s="893">
        <f>COUNT(D591:D593)*2</f>
        <v>6</v>
      </c>
      <c r="K590" s="960"/>
      <c r="L590" s="960"/>
      <c r="M590" s="963"/>
      <c r="N590" s="963"/>
      <c r="O590" s="963"/>
      <c r="P590" s="963"/>
      <c r="Q590" s="963"/>
      <c r="R590" s="963"/>
      <c r="S590" s="963"/>
      <c r="T590" s="963"/>
      <c r="U590" s="963"/>
      <c r="V590" s="963"/>
      <c r="W590" s="963"/>
      <c r="X590" s="963"/>
      <c r="Y590" s="963"/>
      <c r="Z590" s="963"/>
    </row>
    <row r="591" spans="1:26" ht="17">
      <c r="A591" s="693" t="s">
        <v>1624</v>
      </c>
      <c r="B591" s="538" t="s">
        <v>1625</v>
      </c>
      <c r="C591" s="475" t="s">
        <v>1626</v>
      </c>
      <c r="D591" s="696">
        <v>2</v>
      </c>
      <c r="E591" s="696" t="s">
        <v>599</v>
      </c>
      <c r="F591" s="1052"/>
      <c r="G591" s="1052"/>
      <c r="H591" s="893"/>
      <c r="I591" s="893"/>
      <c r="J591" s="893"/>
      <c r="K591" s="960"/>
      <c r="L591" s="960"/>
      <c r="M591" s="963"/>
      <c r="N591" s="963"/>
      <c r="O591" s="963"/>
      <c r="P591" s="963"/>
      <c r="Q591" s="963"/>
      <c r="R591" s="963"/>
      <c r="S591" s="963"/>
      <c r="T591" s="963"/>
      <c r="U591" s="963"/>
      <c r="V591" s="963"/>
      <c r="W591" s="963"/>
      <c r="X591" s="963"/>
      <c r="Y591" s="963"/>
      <c r="Z591" s="963"/>
    </row>
    <row r="592" spans="1:26" ht="34">
      <c r="A592" s="693" t="s">
        <v>1627</v>
      </c>
      <c r="B592" s="538" t="s">
        <v>1628</v>
      </c>
      <c r="C592" s="475" t="s">
        <v>1629</v>
      </c>
      <c r="D592" s="696">
        <v>2</v>
      </c>
      <c r="E592" s="696" t="s">
        <v>599</v>
      </c>
      <c r="F592" s="1052"/>
      <c r="G592" s="1052"/>
      <c r="H592" s="893"/>
      <c r="I592" s="893"/>
      <c r="J592" s="893"/>
      <c r="K592" s="960"/>
      <c r="L592" s="960"/>
      <c r="M592" s="963"/>
      <c r="N592" s="963"/>
      <c r="O592" s="963"/>
      <c r="P592" s="963"/>
      <c r="Q592" s="963"/>
      <c r="R592" s="963"/>
      <c r="S592" s="963"/>
      <c r="T592" s="963"/>
      <c r="U592" s="963"/>
      <c r="V592" s="963"/>
      <c r="W592" s="963"/>
      <c r="X592" s="963"/>
      <c r="Y592" s="963"/>
      <c r="Z592" s="963"/>
    </row>
    <row r="593" spans="1:26" ht="34">
      <c r="A593" s="693" t="s">
        <v>7201</v>
      </c>
      <c r="B593" s="538" t="s">
        <v>1631</v>
      </c>
      <c r="C593" s="471" t="s">
        <v>1632</v>
      </c>
      <c r="D593" s="696">
        <v>2</v>
      </c>
      <c r="E593" s="696" t="s">
        <v>599</v>
      </c>
      <c r="F593" s="1052"/>
      <c r="G593" s="1052"/>
      <c r="H593" s="893"/>
      <c r="I593" s="893"/>
      <c r="J593" s="893"/>
      <c r="K593" s="960"/>
      <c r="L593" s="960"/>
      <c r="M593" s="963"/>
      <c r="N593" s="963"/>
      <c r="O593" s="963"/>
      <c r="P593" s="963"/>
      <c r="Q593" s="963"/>
      <c r="R593" s="963"/>
      <c r="S593" s="963"/>
      <c r="T593" s="963"/>
      <c r="U593" s="963"/>
      <c r="V593" s="963"/>
      <c r="W593" s="963"/>
      <c r="X593" s="963"/>
      <c r="Y593" s="963"/>
      <c r="Z593" s="963"/>
    </row>
    <row r="594" spans="1:26" ht="19">
      <c r="A594" s="927" t="s">
        <v>271</v>
      </c>
      <c r="B594" s="1606" t="s">
        <v>1633</v>
      </c>
      <c r="C594" s="1698"/>
      <c r="D594" s="1698"/>
      <c r="E594" s="1698"/>
      <c r="F594" s="1698"/>
      <c r="G594" s="1699"/>
      <c r="H594" s="1258"/>
      <c r="I594" s="893">
        <f>SUM(D595:D601)</f>
        <v>10</v>
      </c>
      <c r="J594" s="893">
        <f>COUNT(D595:D601)*2</f>
        <v>10</v>
      </c>
      <c r="K594" s="960"/>
      <c r="L594" s="960"/>
      <c r="M594" s="963"/>
      <c r="N594" s="963"/>
      <c r="O594" s="963"/>
      <c r="P594" s="963"/>
      <c r="Q594" s="963"/>
      <c r="R594" s="963"/>
      <c r="S594" s="963"/>
      <c r="T594" s="963"/>
      <c r="U594" s="963"/>
      <c r="V594" s="963"/>
      <c r="W594" s="963"/>
      <c r="X594" s="963"/>
      <c r="Y594" s="963"/>
      <c r="Z594" s="963"/>
    </row>
    <row r="595" spans="1:26" ht="31.5" hidden="1" customHeight="1">
      <c r="A595" s="378" t="s">
        <v>1634</v>
      </c>
      <c r="B595" s="179" t="s">
        <v>1635</v>
      </c>
      <c r="C595" s="179"/>
      <c r="D595" s="162"/>
      <c r="E595" s="141"/>
      <c r="F595" s="245"/>
      <c r="G595" s="141"/>
      <c r="H595" s="106"/>
      <c r="I595" s="105"/>
      <c r="J595" s="105"/>
      <c r="K595" s="106"/>
      <c r="L595" s="106"/>
      <c r="M595" s="106"/>
      <c r="N595" s="106"/>
      <c r="O595" s="106"/>
      <c r="P595" s="106"/>
      <c r="Q595" s="106"/>
      <c r="R595" s="106"/>
      <c r="S595" s="106"/>
      <c r="T595" s="106"/>
      <c r="U595" s="106"/>
      <c r="V595" s="106"/>
      <c r="W595" s="106"/>
      <c r="X595" s="106"/>
      <c r="Y595" s="106"/>
      <c r="Z595" s="106"/>
    </row>
    <row r="596" spans="1:26" ht="14.25" hidden="1" customHeight="1">
      <c r="A596" s="378" t="s">
        <v>1638</v>
      </c>
      <c r="B596" s="179" t="s">
        <v>1639</v>
      </c>
      <c r="C596" s="179"/>
      <c r="D596" s="162"/>
      <c r="E596" s="141"/>
      <c r="F596" s="245"/>
      <c r="G596" s="141"/>
      <c r="H596" s="106"/>
      <c r="I596" s="105"/>
      <c r="J596" s="105"/>
      <c r="K596" s="106"/>
      <c r="L596" s="106"/>
      <c r="M596" s="106"/>
      <c r="N596" s="106"/>
      <c r="O596" s="106"/>
      <c r="P596" s="106"/>
      <c r="Q596" s="106"/>
      <c r="R596" s="106"/>
      <c r="S596" s="106"/>
      <c r="T596" s="106"/>
      <c r="U596" s="106"/>
      <c r="V596" s="106"/>
      <c r="W596" s="106"/>
      <c r="X596" s="106"/>
      <c r="Y596" s="106"/>
      <c r="Z596" s="106"/>
    </row>
    <row r="597" spans="1:26" ht="64">
      <c r="A597" s="1085" t="s">
        <v>1642</v>
      </c>
      <c r="B597" s="475" t="s">
        <v>1643</v>
      </c>
      <c r="C597" s="475" t="s">
        <v>1644</v>
      </c>
      <c r="D597" s="696">
        <v>2</v>
      </c>
      <c r="E597" s="696" t="s">
        <v>599</v>
      </c>
      <c r="F597" s="1055" t="s">
        <v>1645</v>
      </c>
      <c r="G597" s="1052"/>
      <c r="H597" s="893"/>
      <c r="I597" s="893"/>
      <c r="J597" s="893"/>
      <c r="K597" s="960"/>
      <c r="L597" s="960"/>
      <c r="M597" s="963"/>
      <c r="N597" s="963"/>
      <c r="O597" s="963"/>
      <c r="P597" s="963"/>
      <c r="Q597" s="963"/>
      <c r="R597" s="963"/>
      <c r="S597" s="963"/>
      <c r="T597" s="963"/>
      <c r="U597" s="963"/>
      <c r="V597" s="963"/>
      <c r="W597" s="963"/>
      <c r="X597" s="963"/>
      <c r="Y597" s="963"/>
      <c r="Z597" s="963"/>
    </row>
    <row r="598" spans="1:26" ht="64">
      <c r="A598" s="1085" t="s">
        <v>1646</v>
      </c>
      <c r="B598" s="475" t="s">
        <v>1647</v>
      </c>
      <c r="C598" s="475" t="s">
        <v>1648</v>
      </c>
      <c r="D598" s="696">
        <v>2</v>
      </c>
      <c r="E598" s="696" t="s">
        <v>599</v>
      </c>
      <c r="F598" s="1055" t="s">
        <v>1649</v>
      </c>
      <c r="G598" s="1052"/>
      <c r="H598" s="893"/>
      <c r="I598" s="893"/>
      <c r="J598" s="893"/>
      <c r="K598" s="960"/>
      <c r="L598" s="960"/>
      <c r="M598" s="963"/>
      <c r="N598" s="963"/>
      <c r="O598" s="963"/>
      <c r="P598" s="963"/>
      <c r="Q598" s="963"/>
      <c r="R598" s="963"/>
      <c r="S598" s="963"/>
      <c r="T598" s="963"/>
      <c r="U598" s="963"/>
      <c r="V598" s="963"/>
      <c r="W598" s="963"/>
      <c r="X598" s="963"/>
      <c r="Y598" s="963"/>
      <c r="Z598" s="963"/>
    </row>
    <row r="599" spans="1:26" ht="48">
      <c r="A599" s="1085" t="s">
        <v>1650</v>
      </c>
      <c r="B599" s="475" t="s">
        <v>1651</v>
      </c>
      <c r="C599" s="475" t="s">
        <v>1652</v>
      </c>
      <c r="D599" s="696">
        <v>2</v>
      </c>
      <c r="E599" s="696" t="s">
        <v>599</v>
      </c>
      <c r="F599" s="1055" t="s">
        <v>1653</v>
      </c>
      <c r="G599" s="1052"/>
      <c r="H599" s="893"/>
      <c r="I599" s="893"/>
      <c r="J599" s="893"/>
      <c r="K599" s="960"/>
      <c r="L599" s="960"/>
      <c r="M599" s="963"/>
      <c r="N599" s="963"/>
      <c r="O599" s="963"/>
      <c r="P599" s="963"/>
      <c r="Q599" s="963"/>
      <c r="R599" s="963"/>
      <c r="S599" s="963"/>
      <c r="T599" s="963"/>
      <c r="U599" s="963"/>
      <c r="V599" s="963"/>
      <c r="W599" s="963"/>
      <c r="X599" s="963"/>
      <c r="Y599" s="963"/>
      <c r="Z599" s="963"/>
    </row>
    <row r="600" spans="1:26" ht="64">
      <c r="A600" s="1085" t="s">
        <v>1654</v>
      </c>
      <c r="B600" s="475" t="s">
        <v>1655</v>
      </c>
      <c r="C600" s="475" t="s">
        <v>2537</v>
      </c>
      <c r="D600" s="696">
        <v>2</v>
      </c>
      <c r="E600" s="696" t="s">
        <v>599</v>
      </c>
      <c r="F600" s="1055" t="s">
        <v>2538</v>
      </c>
      <c r="G600" s="1052"/>
      <c r="H600" s="893"/>
      <c r="I600" s="893"/>
      <c r="J600" s="893"/>
      <c r="K600" s="960"/>
      <c r="L600" s="960"/>
      <c r="M600" s="963"/>
      <c r="N600" s="963"/>
      <c r="O600" s="963"/>
      <c r="P600" s="963"/>
      <c r="Q600" s="963"/>
      <c r="R600" s="963"/>
      <c r="S600" s="963"/>
      <c r="T600" s="963"/>
      <c r="U600" s="963"/>
      <c r="V600" s="963"/>
      <c r="W600" s="963"/>
      <c r="X600" s="963"/>
      <c r="Y600" s="963"/>
      <c r="Z600" s="963"/>
    </row>
    <row r="601" spans="1:26" ht="80">
      <c r="A601" s="1085" t="s">
        <v>1656</v>
      </c>
      <c r="B601" s="475" t="s">
        <v>1657</v>
      </c>
      <c r="C601" s="475" t="s">
        <v>1658</v>
      </c>
      <c r="D601" s="696">
        <v>2</v>
      </c>
      <c r="E601" s="696" t="s">
        <v>599</v>
      </c>
      <c r="F601" s="1055" t="s">
        <v>7202</v>
      </c>
      <c r="G601" s="1052"/>
      <c r="H601" s="893"/>
      <c r="I601" s="893"/>
      <c r="J601" s="893"/>
      <c r="K601" s="960"/>
      <c r="L601" s="960"/>
      <c r="M601" s="963"/>
      <c r="N601" s="963"/>
      <c r="O601" s="963"/>
      <c r="P601" s="963"/>
      <c r="Q601" s="963"/>
      <c r="R601" s="963"/>
      <c r="S601" s="963"/>
      <c r="T601" s="963"/>
      <c r="U601" s="963"/>
      <c r="V601" s="963"/>
      <c r="W601" s="963"/>
      <c r="X601" s="963"/>
      <c r="Y601" s="963"/>
      <c r="Z601" s="963"/>
    </row>
    <row r="602" spans="1:26" ht="16">
      <c r="A602" s="927" t="s">
        <v>272</v>
      </c>
      <c r="B602" s="1606" t="s">
        <v>181</v>
      </c>
      <c r="C602" s="1570"/>
      <c r="D602" s="1570"/>
      <c r="E602" s="1570"/>
      <c r="F602" s="1570"/>
      <c r="G602" s="1571"/>
      <c r="H602" s="1023"/>
      <c r="I602" s="893">
        <f>SUM(D603:D605)</f>
        <v>6</v>
      </c>
      <c r="J602" s="893">
        <f>COUNT(D603:D605)*2</f>
        <v>6</v>
      </c>
      <c r="K602" s="960"/>
      <c r="L602" s="960"/>
      <c r="M602" s="963"/>
      <c r="N602" s="963"/>
      <c r="O602" s="963"/>
      <c r="P602" s="963"/>
      <c r="Q602" s="963"/>
      <c r="R602" s="963"/>
      <c r="S602" s="963"/>
      <c r="T602" s="963"/>
      <c r="U602" s="963"/>
      <c r="V602" s="963"/>
      <c r="W602" s="963"/>
      <c r="X602" s="963"/>
      <c r="Y602" s="963"/>
      <c r="Z602" s="963"/>
    </row>
    <row r="603" spans="1:26" ht="34">
      <c r="A603" s="693" t="s">
        <v>1660</v>
      </c>
      <c r="B603" s="899" t="s">
        <v>1661</v>
      </c>
      <c r="C603" s="735" t="s">
        <v>1662</v>
      </c>
      <c r="D603" s="696">
        <v>2</v>
      </c>
      <c r="E603" s="736" t="s">
        <v>599</v>
      </c>
      <c r="F603" s="1056" t="s">
        <v>1663</v>
      </c>
      <c r="G603" s="1056"/>
      <c r="H603" s="1098"/>
      <c r="I603" s="893"/>
      <c r="J603" s="893"/>
      <c r="K603" s="960"/>
      <c r="L603" s="960"/>
      <c r="M603" s="963"/>
      <c r="N603" s="963"/>
      <c r="O603" s="963"/>
      <c r="P603" s="963"/>
      <c r="Q603" s="963"/>
      <c r="R603" s="963"/>
      <c r="S603" s="963"/>
      <c r="T603" s="963"/>
      <c r="U603" s="963"/>
      <c r="V603" s="963"/>
      <c r="W603" s="963"/>
      <c r="X603" s="963"/>
      <c r="Y603" s="963"/>
      <c r="Z603" s="963"/>
    </row>
    <row r="604" spans="1:26" ht="16">
      <c r="A604" s="1053" t="s">
        <v>6943</v>
      </c>
      <c r="B604" s="899"/>
      <c r="C604" s="735" t="s">
        <v>1664</v>
      </c>
      <c r="D604" s="696">
        <v>2</v>
      </c>
      <c r="E604" s="736" t="s">
        <v>387</v>
      </c>
      <c r="F604" s="1056" t="s">
        <v>1665</v>
      </c>
      <c r="G604" s="1056"/>
      <c r="H604" s="1098"/>
      <c r="I604" s="893"/>
      <c r="J604" s="893"/>
      <c r="K604" s="960"/>
      <c r="L604" s="960"/>
      <c r="M604" s="963"/>
      <c r="N604" s="963"/>
      <c r="O604" s="963"/>
      <c r="P604" s="963"/>
      <c r="Q604" s="963"/>
      <c r="R604" s="963"/>
      <c r="S604" s="963"/>
      <c r="T604" s="963"/>
      <c r="U604" s="963"/>
      <c r="V604" s="963"/>
      <c r="W604" s="963"/>
      <c r="X604" s="963"/>
      <c r="Y604" s="963"/>
      <c r="Z604" s="963"/>
    </row>
    <row r="605" spans="1:26" ht="34">
      <c r="A605" s="693" t="s">
        <v>1666</v>
      </c>
      <c r="B605" s="1259" t="s">
        <v>1667</v>
      </c>
      <c r="C605" s="1056" t="s">
        <v>1668</v>
      </c>
      <c r="D605" s="696">
        <v>2</v>
      </c>
      <c r="E605" s="166" t="s">
        <v>599</v>
      </c>
      <c r="F605" s="735" t="s">
        <v>1669</v>
      </c>
      <c r="G605" s="1056"/>
      <c r="H605" s="1098"/>
      <c r="I605" s="893"/>
      <c r="J605" s="893"/>
      <c r="K605" s="960"/>
      <c r="L605" s="960"/>
      <c r="M605" s="963"/>
      <c r="N605" s="963"/>
      <c r="O605" s="963"/>
      <c r="P605" s="963"/>
      <c r="Q605" s="963"/>
      <c r="R605" s="963"/>
      <c r="S605" s="963"/>
      <c r="T605" s="963"/>
      <c r="U605" s="963"/>
      <c r="V605" s="963"/>
      <c r="W605" s="963"/>
      <c r="X605" s="963"/>
      <c r="Y605" s="963"/>
      <c r="Z605" s="963"/>
    </row>
    <row r="606" spans="1:26" ht="14.25" hidden="1" customHeight="1">
      <c r="A606" s="379" t="s">
        <v>1670</v>
      </c>
      <c r="B606" s="1792" t="s">
        <v>183</v>
      </c>
      <c r="C606" s="1570"/>
      <c r="D606" s="1570"/>
      <c r="E606" s="1570"/>
      <c r="F606" s="1570"/>
      <c r="G606" s="1573"/>
      <c r="H606" s="955"/>
      <c r="I606" s="319"/>
      <c r="J606" s="319"/>
      <c r="K606" s="106"/>
      <c r="L606" s="106"/>
      <c r="M606" s="106"/>
      <c r="N606" s="106"/>
      <c r="O606" s="106"/>
      <c r="P606" s="106"/>
      <c r="Q606" s="106"/>
      <c r="R606" s="106"/>
      <c r="S606" s="106"/>
      <c r="T606" s="106"/>
      <c r="U606" s="106"/>
      <c r="V606" s="106"/>
      <c r="W606" s="106"/>
      <c r="X606" s="106"/>
      <c r="Y606" s="106"/>
      <c r="Z606" s="106"/>
    </row>
    <row r="607" spans="1:26" ht="14.25" hidden="1" customHeight="1">
      <c r="A607" s="379" t="s">
        <v>1671</v>
      </c>
      <c r="B607" s="179" t="s">
        <v>1672</v>
      </c>
      <c r="C607" s="179"/>
      <c r="D607" s="179"/>
      <c r="E607" s="179"/>
      <c r="F607" s="179"/>
      <c r="G607" s="179"/>
      <c r="H607" s="539"/>
      <c r="I607" s="319"/>
      <c r="J607" s="319"/>
      <c r="K607" s="106"/>
      <c r="L607" s="106"/>
      <c r="M607" s="106"/>
      <c r="N607" s="106"/>
      <c r="O607" s="106"/>
      <c r="P607" s="106"/>
      <c r="Q607" s="106"/>
      <c r="R607" s="106"/>
      <c r="S607" s="106"/>
      <c r="T607" s="106"/>
      <c r="U607" s="106"/>
      <c r="V607" s="106"/>
      <c r="W607" s="106"/>
      <c r="X607" s="106"/>
      <c r="Y607" s="106"/>
      <c r="Z607" s="106"/>
    </row>
    <row r="608" spans="1:26" ht="14.25" hidden="1" customHeight="1">
      <c r="A608" s="379" t="s">
        <v>1673</v>
      </c>
      <c r="B608" s="179" t="s">
        <v>1674</v>
      </c>
      <c r="C608" s="179"/>
      <c r="D608" s="179"/>
      <c r="E608" s="179"/>
      <c r="F608" s="179"/>
      <c r="G608" s="179"/>
      <c r="H608" s="539"/>
      <c r="I608" s="319"/>
      <c r="J608" s="319"/>
      <c r="K608" s="106"/>
      <c r="L608" s="106"/>
      <c r="M608" s="106"/>
      <c r="N608" s="106"/>
      <c r="O608" s="106"/>
      <c r="P608" s="106"/>
      <c r="Q608" s="106"/>
      <c r="R608" s="106"/>
      <c r="S608" s="106"/>
      <c r="T608" s="106"/>
      <c r="U608" s="106"/>
      <c r="V608" s="106"/>
      <c r="W608" s="106"/>
      <c r="X608" s="106"/>
      <c r="Y608" s="106"/>
      <c r="Z608" s="106"/>
    </row>
    <row r="609" spans="1:26" ht="14.25" hidden="1" customHeight="1">
      <c r="A609" s="379" t="s">
        <v>1675</v>
      </c>
      <c r="B609" s="179" t="s">
        <v>1676</v>
      </c>
      <c r="C609" s="179"/>
      <c r="D609" s="179"/>
      <c r="E609" s="179"/>
      <c r="F609" s="179"/>
      <c r="G609" s="179"/>
      <c r="H609" s="539"/>
      <c r="I609" s="319"/>
      <c r="J609" s="319"/>
      <c r="K609" s="106"/>
      <c r="L609" s="106"/>
      <c r="M609" s="106"/>
      <c r="N609" s="106"/>
      <c r="O609" s="106"/>
      <c r="P609" s="106"/>
      <c r="Q609" s="106"/>
      <c r="R609" s="106"/>
      <c r="S609" s="106"/>
      <c r="T609" s="106"/>
      <c r="U609" s="106"/>
      <c r="V609" s="106"/>
      <c r="W609" s="106"/>
      <c r="X609" s="106"/>
      <c r="Y609" s="106"/>
      <c r="Z609" s="106"/>
    </row>
    <row r="610" spans="1:26" ht="14.25" hidden="1" customHeight="1">
      <c r="A610" s="379" t="s">
        <v>1677</v>
      </c>
      <c r="B610" s="179" t="s">
        <v>1678</v>
      </c>
      <c r="C610" s="179"/>
      <c r="D610" s="179"/>
      <c r="E610" s="179"/>
      <c r="F610" s="179"/>
      <c r="G610" s="179"/>
      <c r="H610" s="539"/>
      <c r="I610" s="319"/>
      <c r="J610" s="319"/>
      <c r="K610" s="106"/>
      <c r="L610" s="106"/>
      <c r="M610" s="106"/>
      <c r="N610" s="106"/>
      <c r="O610" s="106"/>
      <c r="P610" s="106"/>
      <c r="Q610" s="106"/>
      <c r="R610" s="106"/>
      <c r="S610" s="106"/>
      <c r="T610" s="106"/>
      <c r="U610" s="106"/>
      <c r="V610" s="106"/>
      <c r="W610" s="106"/>
      <c r="X610" s="106"/>
      <c r="Y610" s="106"/>
      <c r="Z610" s="106"/>
    </row>
    <row r="611" spans="1:26" ht="14.25" hidden="1" customHeight="1">
      <c r="A611" s="379" t="s">
        <v>1679</v>
      </c>
      <c r="B611" s="179" t="s">
        <v>1680</v>
      </c>
      <c r="C611" s="179"/>
      <c r="D611" s="179"/>
      <c r="E611" s="179"/>
      <c r="F611" s="179"/>
      <c r="G611" s="179"/>
      <c r="H611" s="539"/>
      <c r="I611" s="319"/>
      <c r="J611" s="319"/>
      <c r="K611" s="106"/>
      <c r="L611" s="106"/>
      <c r="M611" s="106"/>
      <c r="N611" s="106"/>
      <c r="O611" s="106"/>
      <c r="P611" s="106"/>
      <c r="Q611" s="106"/>
      <c r="R611" s="106"/>
      <c r="S611" s="106"/>
      <c r="T611" s="106"/>
      <c r="U611" s="106"/>
      <c r="V611" s="106"/>
      <c r="W611" s="106"/>
      <c r="X611" s="106"/>
      <c r="Y611" s="106"/>
      <c r="Z611" s="106"/>
    </row>
    <row r="612" spans="1:26" ht="14.25" hidden="1" customHeight="1">
      <c r="A612" s="379" t="s">
        <v>1681</v>
      </c>
      <c r="B612" s="179" t="s">
        <v>1682</v>
      </c>
      <c r="C612" s="179"/>
      <c r="D612" s="179"/>
      <c r="E612" s="179"/>
      <c r="F612" s="179"/>
      <c r="G612" s="179"/>
      <c r="H612" s="539"/>
      <c r="I612" s="319"/>
      <c r="J612" s="319"/>
      <c r="K612" s="106"/>
      <c r="L612" s="106"/>
      <c r="M612" s="106"/>
      <c r="N612" s="106"/>
      <c r="O612" s="106"/>
      <c r="P612" s="106"/>
      <c r="Q612" s="106"/>
      <c r="R612" s="106"/>
      <c r="S612" s="106"/>
      <c r="T612" s="106"/>
      <c r="U612" s="106"/>
      <c r="V612" s="106"/>
      <c r="W612" s="106"/>
      <c r="X612" s="106"/>
      <c r="Y612" s="106"/>
      <c r="Z612" s="106"/>
    </row>
    <row r="613" spans="1:26" ht="17">
      <c r="A613" s="1169" t="s">
        <v>184</v>
      </c>
      <c r="B613" s="1738" t="s">
        <v>185</v>
      </c>
      <c r="C613" s="1570"/>
      <c r="D613" s="1570"/>
      <c r="E613" s="1570"/>
      <c r="F613" s="1570"/>
      <c r="G613" s="1573"/>
      <c r="H613" s="1252"/>
      <c r="I613" s="893">
        <f>SUM(D619:D621)</f>
        <v>6</v>
      </c>
      <c r="J613" s="893">
        <f>COUNT(D619:D621)*2</f>
        <v>6</v>
      </c>
      <c r="K613" s="960"/>
      <c r="L613" s="960"/>
      <c r="M613" s="963"/>
      <c r="N613" s="963"/>
      <c r="O613" s="963"/>
      <c r="P613" s="963"/>
      <c r="Q613" s="963"/>
      <c r="R613" s="963"/>
      <c r="S613" s="963"/>
      <c r="T613" s="963"/>
      <c r="U613" s="963"/>
      <c r="V613" s="963"/>
      <c r="W613" s="963"/>
      <c r="X613" s="963"/>
      <c r="Y613" s="963"/>
      <c r="Z613" s="963"/>
    </row>
    <row r="614" spans="1:26" ht="14.25" hidden="1" customHeight="1">
      <c r="A614" s="379" t="s">
        <v>1684</v>
      </c>
      <c r="B614" s="179" t="s">
        <v>1685</v>
      </c>
      <c r="C614" s="179"/>
      <c r="D614" s="179"/>
      <c r="E614" s="179"/>
      <c r="F614" s="179"/>
      <c r="G614" s="179"/>
      <c r="H614" s="539"/>
      <c r="I614" s="105"/>
      <c r="J614" s="105"/>
      <c r="K614" s="106"/>
      <c r="L614" s="106"/>
      <c r="M614" s="106"/>
      <c r="N614" s="106"/>
      <c r="O614" s="106"/>
      <c r="P614" s="106"/>
      <c r="Q614" s="106"/>
      <c r="R614" s="106"/>
      <c r="S614" s="106"/>
      <c r="T614" s="106"/>
      <c r="U614" s="106"/>
      <c r="V614" s="106"/>
      <c r="W614" s="106"/>
      <c r="X614" s="106"/>
      <c r="Y614" s="106"/>
      <c r="Z614" s="106"/>
    </row>
    <row r="615" spans="1:26" ht="14.25" hidden="1" customHeight="1">
      <c r="A615" s="379" t="s">
        <v>1686</v>
      </c>
      <c r="B615" s="179" t="s">
        <v>1687</v>
      </c>
      <c r="C615" s="179"/>
      <c r="D615" s="179"/>
      <c r="E615" s="179"/>
      <c r="F615" s="179"/>
      <c r="G615" s="179"/>
      <c r="H615" s="539"/>
      <c r="I615" s="105"/>
      <c r="J615" s="105"/>
      <c r="K615" s="106"/>
      <c r="L615" s="106"/>
      <c r="M615" s="106"/>
      <c r="N615" s="106"/>
      <c r="O615" s="106"/>
      <c r="P615" s="106"/>
      <c r="Q615" s="106"/>
      <c r="R615" s="106"/>
      <c r="S615" s="106"/>
      <c r="T615" s="106"/>
      <c r="U615" s="106"/>
      <c r="V615" s="106"/>
      <c r="W615" s="106"/>
      <c r="X615" s="106"/>
      <c r="Y615" s="106"/>
      <c r="Z615" s="106"/>
    </row>
    <row r="616" spans="1:26" ht="14.25" hidden="1" customHeight="1">
      <c r="A616" s="379" t="s">
        <v>1688</v>
      </c>
      <c r="B616" s="179" t="s">
        <v>1689</v>
      </c>
      <c r="C616" s="179"/>
      <c r="D616" s="179"/>
      <c r="E616" s="179"/>
      <c r="F616" s="179"/>
      <c r="G616" s="179"/>
      <c r="H616" s="539"/>
      <c r="I616" s="105"/>
      <c r="J616" s="105"/>
      <c r="K616" s="106"/>
      <c r="L616" s="106"/>
      <c r="M616" s="106"/>
      <c r="N616" s="106"/>
      <c r="O616" s="106"/>
      <c r="P616" s="106"/>
      <c r="Q616" s="106"/>
      <c r="R616" s="106"/>
      <c r="S616" s="106"/>
      <c r="T616" s="106"/>
      <c r="U616" s="106"/>
      <c r="V616" s="106"/>
      <c r="W616" s="106"/>
      <c r="X616" s="106"/>
      <c r="Y616" s="106"/>
      <c r="Z616" s="106"/>
    </row>
    <row r="617" spans="1:26" ht="14.25" hidden="1" customHeight="1">
      <c r="A617" s="379" t="s">
        <v>1690</v>
      </c>
      <c r="B617" s="179" t="s">
        <v>1691</v>
      </c>
      <c r="C617" s="179"/>
      <c r="D617" s="179"/>
      <c r="E617" s="179"/>
      <c r="F617" s="179"/>
      <c r="G617" s="179"/>
      <c r="H617" s="539"/>
      <c r="I617" s="105"/>
      <c r="J617" s="105"/>
      <c r="K617" s="106"/>
      <c r="L617" s="106"/>
      <c r="M617" s="106"/>
      <c r="N617" s="106"/>
      <c r="O617" s="106"/>
      <c r="P617" s="106"/>
      <c r="Q617" s="106"/>
      <c r="R617" s="106"/>
      <c r="S617" s="106"/>
      <c r="T617" s="106"/>
      <c r="U617" s="106"/>
      <c r="V617" s="106"/>
      <c r="W617" s="106"/>
      <c r="X617" s="106"/>
      <c r="Y617" s="106"/>
      <c r="Z617" s="106"/>
    </row>
    <row r="618" spans="1:26" ht="14.25" hidden="1" customHeight="1">
      <c r="A618" s="379" t="s">
        <v>1692</v>
      </c>
      <c r="B618" s="179" t="s">
        <v>1693</v>
      </c>
      <c r="C618" s="179"/>
      <c r="D618" s="179"/>
      <c r="E618" s="179"/>
      <c r="F618" s="179"/>
      <c r="G618" s="179"/>
      <c r="H618" s="539"/>
      <c r="I618" s="105"/>
      <c r="J618" s="105"/>
      <c r="K618" s="106"/>
      <c r="L618" s="106"/>
      <c r="M618" s="106"/>
      <c r="N618" s="106"/>
      <c r="O618" s="106"/>
      <c r="P618" s="106"/>
      <c r="Q618" s="106"/>
      <c r="R618" s="106"/>
      <c r="S618" s="106"/>
      <c r="T618" s="106"/>
      <c r="U618" s="106"/>
      <c r="V618" s="106"/>
      <c r="W618" s="106"/>
      <c r="X618" s="106"/>
      <c r="Y618" s="106"/>
      <c r="Z618" s="106"/>
    </row>
    <row r="619" spans="1:26" ht="48">
      <c r="A619" s="1169" t="s">
        <v>1694</v>
      </c>
      <c r="B619" s="180" t="s">
        <v>2541</v>
      </c>
      <c r="C619" s="180" t="s">
        <v>1696</v>
      </c>
      <c r="D619" s="696">
        <v>2</v>
      </c>
      <c r="E619" s="833" t="s">
        <v>599</v>
      </c>
      <c r="F619" s="180" t="s">
        <v>7203</v>
      </c>
      <c r="G619" s="475"/>
      <c r="H619" s="1023"/>
      <c r="I619" s="893"/>
      <c r="J619" s="893"/>
      <c r="K619" s="960"/>
      <c r="L619" s="960"/>
      <c r="M619" s="963"/>
      <c r="N619" s="963"/>
      <c r="O619" s="963"/>
      <c r="P619" s="963"/>
      <c r="Q619" s="963"/>
      <c r="R619" s="963"/>
      <c r="S619" s="963"/>
      <c r="T619" s="963"/>
      <c r="U619" s="963"/>
      <c r="V619" s="963"/>
      <c r="W619" s="963"/>
      <c r="X619" s="963"/>
      <c r="Y619" s="963"/>
      <c r="Z619" s="963"/>
    </row>
    <row r="620" spans="1:26" ht="48">
      <c r="A620" s="935" t="s">
        <v>1698</v>
      </c>
      <c r="B620" s="475" t="s">
        <v>1699</v>
      </c>
      <c r="C620" s="475" t="s">
        <v>1700</v>
      </c>
      <c r="D620" s="696">
        <v>2</v>
      </c>
      <c r="E620" s="180" t="s">
        <v>599</v>
      </c>
      <c r="F620" s="475" t="s">
        <v>1701</v>
      </c>
      <c r="G620" s="1055"/>
      <c r="H620" s="1023"/>
      <c r="I620" s="893"/>
      <c r="J620" s="893"/>
      <c r="K620" s="960"/>
      <c r="L620" s="960"/>
      <c r="M620" s="963"/>
      <c r="N620" s="963"/>
      <c r="O620" s="963"/>
      <c r="P620" s="963"/>
      <c r="Q620" s="963"/>
      <c r="R620" s="963"/>
      <c r="S620" s="963"/>
      <c r="T620" s="963"/>
      <c r="U620" s="963"/>
      <c r="V620" s="963"/>
      <c r="W620" s="963"/>
      <c r="X620" s="963"/>
      <c r="Y620" s="963"/>
      <c r="Z620" s="963"/>
    </row>
    <row r="621" spans="1:26" ht="32">
      <c r="A621" s="935" t="s">
        <v>2542</v>
      </c>
      <c r="B621" s="475" t="s">
        <v>7204</v>
      </c>
      <c r="C621" s="475" t="s">
        <v>1703</v>
      </c>
      <c r="D621" s="696">
        <v>2</v>
      </c>
      <c r="E621" s="180" t="s">
        <v>599</v>
      </c>
      <c r="F621" s="475" t="s">
        <v>1704</v>
      </c>
      <c r="G621" s="1055"/>
      <c r="H621" s="1023"/>
      <c r="I621" s="893"/>
      <c r="J621" s="893"/>
      <c r="K621" s="960"/>
      <c r="L621" s="960"/>
      <c r="M621" s="963"/>
      <c r="N621" s="963"/>
      <c r="O621" s="963"/>
      <c r="P621" s="963"/>
      <c r="Q621" s="963"/>
      <c r="R621" s="963"/>
      <c r="S621" s="963"/>
      <c r="T621" s="963"/>
      <c r="U621" s="963"/>
      <c r="V621" s="963"/>
      <c r="W621" s="963"/>
      <c r="X621" s="963"/>
      <c r="Y621" s="963"/>
      <c r="Z621" s="963"/>
    </row>
    <row r="622" spans="1:26" ht="14.25" hidden="1" customHeight="1">
      <c r="A622" s="310" t="s">
        <v>1705</v>
      </c>
      <c r="B622" s="179" t="s">
        <v>1706</v>
      </c>
      <c r="C622" s="898"/>
      <c r="D622" s="898"/>
      <c r="E622" s="898"/>
      <c r="F622" s="898"/>
      <c r="G622" s="245"/>
      <c r="H622" s="539"/>
      <c r="I622" s="105"/>
      <c r="J622" s="105"/>
      <c r="K622" s="105"/>
      <c r="L622" s="105"/>
      <c r="M622" s="106"/>
      <c r="N622" s="106"/>
      <c r="O622" s="106"/>
      <c r="P622" s="106"/>
      <c r="Q622" s="106"/>
      <c r="R622" s="106"/>
      <c r="S622" s="106"/>
      <c r="T622" s="106"/>
      <c r="U622" s="106"/>
      <c r="V622" s="106"/>
      <c r="W622" s="106"/>
      <c r="X622" s="106"/>
      <c r="Y622" s="106"/>
      <c r="Z622" s="106"/>
    </row>
    <row r="623" spans="1:26" ht="14.25" hidden="1" customHeight="1">
      <c r="A623" s="310" t="s">
        <v>1707</v>
      </c>
      <c r="B623" s="179" t="s">
        <v>1708</v>
      </c>
      <c r="C623" s="898"/>
      <c r="D623" s="898"/>
      <c r="E623" s="898"/>
      <c r="F623" s="898"/>
      <c r="G623" s="245"/>
      <c r="H623" s="539"/>
      <c r="I623" s="105"/>
      <c r="J623" s="105"/>
      <c r="K623" s="105"/>
      <c r="L623" s="105"/>
      <c r="M623" s="106"/>
      <c r="N623" s="106"/>
      <c r="O623" s="106"/>
      <c r="P623" s="106"/>
      <c r="Q623" s="106"/>
      <c r="R623" s="106"/>
      <c r="S623" s="106"/>
      <c r="T623" s="106"/>
      <c r="U623" s="106"/>
      <c r="V623" s="106"/>
      <c r="W623" s="106"/>
      <c r="X623" s="106"/>
      <c r="Y623" s="106"/>
      <c r="Z623" s="106"/>
    </row>
    <row r="624" spans="1:26" ht="14.25" hidden="1" customHeight="1">
      <c r="A624" s="474" t="s">
        <v>273</v>
      </c>
      <c r="B624" s="1793" t="s">
        <v>187</v>
      </c>
      <c r="C624" s="1570"/>
      <c r="D624" s="1570"/>
      <c r="E624" s="1570"/>
      <c r="F624" s="1570"/>
      <c r="G624" s="1571"/>
      <c r="H624" s="1260"/>
      <c r="I624" s="1016"/>
      <c r="J624" s="105">
        <f>COUNT(D625:D631)*2</f>
        <v>0</v>
      </c>
      <c r="K624" s="105"/>
      <c r="L624" s="105"/>
      <c r="M624" s="106"/>
      <c r="N624" s="106"/>
      <c r="O624" s="106"/>
      <c r="P624" s="106"/>
      <c r="Q624" s="106"/>
      <c r="R624" s="106"/>
      <c r="S624" s="106"/>
      <c r="T624" s="106"/>
      <c r="U624" s="106"/>
      <c r="V624" s="106"/>
      <c r="W624" s="106"/>
      <c r="X624" s="106"/>
      <c r="Y624" s="106"/>
      <c r="Z624" s="106"/>
    </row>
    <row r="625" spans="1:26" ht="14.25" hidden="1" customHeight="1">
      <c r="A625" s="474" t="s">
        <v>1709</v>
      </c>
      <c r="B625" s="532" t="s">
        <v>1710</v>
      </c>
      <c r="C625" s="388"/>
      <c r="D625" s="388"/>
      <c r="E625" s="388"/>
      <c r="F625" s="388"/>
      <c r="G625" s="388"/>
      <c r="H625" s="955"/>
      <c r="I625" s="105"/>
      <c r="J625" s="105"/>
      <c r="K625" s="105"/>
      <c r="L625" s="105"/>
      <c r="M625" s="106"/>
      <c r="N625" s="106"/>
      <c r="O625" s="106"/>
      <c r="P625" s="106"/>
      <c r="Q625" s="106"/>
      <c r="R625" s="106"/>
      <c r="S625" s="106"/>
      <c r="T625" s="106"/>
      <c r="U625" s="106"/>
      <c r="V625" s="106"/>
      <c r="W625" s="106"/>
      <c r="X625" s="106"/>
      <c r="Y625" s="106"/>
      <c r="Z625" s="106"/>
    </row>
    <row r="626" spans="1:26" ht="14.25" hidden="1" customHeight="1">
      <c r="A626" s="474" t="s">
        <v>1711</v>
      </c>
      <c r="B626" s="532" t="s">
        <v>1712</v>
      </c>
      <c r="C626" s="388"/>
      <c r="D626" s="388"/>
      <c r="E626" s="388"/>
      <c r="F626" s="388"/>
      <c r="G626" s="388"/>
      <c r="H626" s="955"/>
      <c r="I626" s="105"/>
      <c r="J626" s="105"/>
      <c r="K626" s="105"/>
      <c r="L626" s="105"/>
      <c r="M626" s="106"/>
      <c r="N626" s="106"/>
      <c r="O626" s="106"/>
      <c r="P626" s="106"/>
      <c r="Q626" s="106"/>
      <c r="R626" s="106"/>
      <c r="S626" s="106"/>
      <c r="T626" s="106"/>
      <c r="U626" s="106"/>
      <c r="V626" s="106"/>
      <c r="W626" s="106"/>
      <c r="X626" s="106"/>
      <c r="Y626" s="106"/>
      <c r="Z626" s="106"/>
    </row>
    <row r="627" spans="1:26" ht="14.25" hidden="1" customHeight="1">
      <c r="A627" s="474" t="s">
        <v>1713</v>
      </c>
      <c r="B627" s="532" t="s">
        <v>1714</v>
      </c>
      <c r="C627" s="388"/>
      <c r="D627" s="388"/>
      <c r="E627" s="388"/>
      <c r="F627" s="388"/>
      <c r="G627" s="388"/>
      <c r="H627" s="955"/>
      <c r="I627" s="105"/>
      <c r="J627" s="105"/>
      <c r="K627" s="105"/>
      <c r="L627" s="105"/>
      <c r="M627" s="106"/>
      <c r="N627" s="106"/>
      <c r="O627" s="106"/>
      <c r="P627" s="106"/>
      <c r="Q627" s="106"/>
      <c r="R627" s="106"/>
      <c r="S627" s="106"/>
      <c r="T627" s="106"/>
      <c r="U627" s="106"/>
      <c r="V627" s="106"/>
      <c r="W627" s="106"/>
      <c r="X627" s="106"/>
      <c r="Y627" s="106"/>
      <c r="Z627" s="106"/>
    </row>
    <row r="628" spans="1:26" ht="14.25" hidden="1" customHeight="1">
      <c r="A628" s="474" t="s">
        <v>1723</v>
      </c>
      <c r="B628" s="532" t="s">
        <v>1724</v>
      </c>
      <c r="C628" s="388"/>
      <c r="D628" s="388"/>
      <c r="E628" s="388"/>
      <c r="F628" s="388"/>
      <c r="G628" s="388"/>
      <c r="H628" s="955"/>
      <c r="I628" s="105"/>
      <c r="J628" s="105"/>
      <c r="K628" s="105"/>
      <c r="L628" s="105"/>
      <c r="M628" s="106"/>
      <c r="N628" s="106"/>
      <c r="O628" s="106"/>
      <c r="P628" s="106"/>
      <c r="Q628" s="106"/>
      <c r="R628" s="106"/>
      <c r="S628" s="106"/>
      <c r="T628" s="106"/>
      <c r="U628" s="106"/>
      <c r="V628" s="106"/>
      <c r="W628" s="106"/>
      <c r="X628" s="106"/>
      <c r="Y628" s="106"/>
      <c r="Z628" s="106"/>
    </row>
    <row r="629" spans="1:26" ht="14.25" hidden="1" customHeight="1">
      <c r="A629" s="474" t="s">
        <v>1735</v>
      </c>
      <c r="B629" s="532" t="s">
        <v>1736</v>
      </c>
      <c r="C629" s="179"/>
      <c r="D629" s="141"/>
      <c r="E629" s="141"/>
      <c r="F629" s="179"/>
      <c r="G629" s="141"/>
      <c r="H629" s="106"/>
      <c r="I629" s="105"/>
      <c r="J629" s="105"/>
      <c r="K629" s="105"/>
      <c r="L629" s="105"/>
      <c r="M629" s="106"/>
      <c r="N629" s="106"/>
      <c r="O629" s="106"/>
      <c r="P629" s="106"/>
      <c r="Q629" s="106"/>
      <c r="R629" s="106"/>
      <c r="S629" s="106"/>
      <c r="T629" s="106"/>
      <c r="U629" s="106"/>
      <c r="V629" s="106"/>
      <c r="W629" s="106"/>
      <c r="X629" s="106"/>
      <c r="Y629" s="106"/>
      <c r="Z629" s="106"/>
    </row>
    <row r="630" spans="1:26" ht="14.25" hidden="1" customHeight="1">
      <c r="A630" s="474" t="s">
        <v>1745</v>
      </c>
      <c r="B630" s="532" t="s">
        <v>1746</v>
      </c>
      <c r="C630" s="179"/>
      <c r="D630" s="141"/>
      <c r="E630" s="141"/>
      <c r="F630" s="179"/>
      <c r="G630" s="141"/>
      <c r="H630" s="106"/>
      <c r="I630" s="105"/>
      <c r="J630" s="105"/>
      <c r="K630" s="105"/>
      <c r="L630" s="105"/>
      <c r="M630" s="106"/>
      <c r="N630" s="106"/>
      <c r="O630" s="106"/>
      <c r="P630" s="106"/>
      <c r="Q630" s="106"/>
      <c r="R630" s="106"/>
      <c r="S630" s="106"/>
      <c r="T630" s="106"/>
      <c r="U630" s="106"/>
      <c r="V630" s="106"/>
      <c r="W630" s="106"/>
      <c r="X630" s="106"/>
      <c r="Y630" s="106"/>
      <c r="Z630" s="106"/>
    </row>
    <row r="631" spans="1:26" ht="14.25" hidden="1" customHeight="1">
      <c r="A631" s="474" t="s">
        <v>1747</v>
      </c>
      <c r="B631" s="733" t="s">
        <v>1748</v>
      </c>
      <c r="C631" s="179"/>
      <c r="D631" s="141"/>
      <c r="E631" s="141"/>
      <c r="F631" s="179"/>
      <c r="G631" s="141"/>
      <c r="H631" s="106"/>
      <c r="I631" s="105"/>
      <c r="J631" s="105"/>
      <c r="K631" s="105"/>
      <c r="L631" s="105"/>
      <c r="M631" s="106"/>
      <c r="N631" s="106"/>
      <c r="O631" s="106"/>
      <c r="P631" s="106"/>
      <c r="Q631" s="106"/>
      <c r="R631" s="106"/>
      <c r="S631" s="106"/>
      <c r="T631" s="106"/>
      <c r="U631" s="106"/>
      <c r="V631" s="106"/>
      <c r="W631" s="106"/>
      <c r="X631" s="106"/>
      <c r="Y631" s="106"/>
      <c r="Z631" s="106"/>
    </row>
    <row r="632" spans="1:26" ht="21">
      <c r="A632" s="1261" t="s">
        <v>6943</v>
      </c>
      <c r="B632" s="1773" t="s">
        <v>1759</v>
      </c>
      <c r="C632" s="1570"/>
      <c r="D632" s="1570"/>
      <c r="E632" s="1570"/>
      <c r="F632" s="1570"/>
      <c r="G632" s="1573"/>
      <c r="H632" s="1038"/>
      <c r="I632" s="893">
        <f t="shared" ref="I632:J632" si="6">I633+I642+I648+I656</f>
        <v>42</v>
      </c>
      <c r="J632" s="893">
        <f t="shared" si="6"/>
        <v>42</v>
      </c>
      <c r="K632" s="960"/>
      <c r="L632" s="960"/>
      <c r="M632" s="963"/>
      <c r="N632" s="963"/>
      <c r="O632" s="963"/>
      <c r="P632" s="963"/>
      <c r="Q632" s="963"/>
      <c r="R632" s="963"/>
      <c r="S632" s="963"/>
      <c r="T632" s="963"/>
      <c r="U632" s="963"/>
      <c r="V632" s="963"/>
      <c r="W632" s="963"/>
      <c r="X632" s="963"/>
      <c r="Y632" s="963"/>
      <c r="Z632" s="963"/>
    </row>
    <row r="633" spans="1:26" ht="19">
      <c r="A633" s="693" t="s">
        <v>189</v>
      </c>
      <c r="B633" s="1606" t="s">
        <v>190</v>
      </c>
      <c r="C633" s="1570"/>
      <c r="D633" s="1570"/>
      <c r="E633" s="1570"/>
      <c r="F633" s="1570"/>
      <c r="G633" s="1573"/>
      <c r="H633" s="829"/>
      <c r="I633" s="893">
        <f>SUM(D634:D641)</f>
        <v>14</v>
      </c>
      <c r="J633" s="893">
        <f>COUNT(D634:D641)*2</f>
        <v>14</v>
      </c>
      <c r="K633" s="960"/>
      <c r="L633" s="960"/>
      <c r="M633" s="963"/>
      <c r="N633" s="963"/>
      <c r="O633" s="963"/>
      <c r="P633" s="963"/>
      <c r="Q633" s="963"/>
      <c r="R633" s="963"/>
      <c r="S633" s="963"/>
      <c r="T633" s="963"/>
      <c r="U633" s="963"/>
      <c r="V633" s="963"/>
      <c r="W633" s="963"/>
      <c r="X633" s="963"/>
      <c r="Y633" s="963"/>
      <c r="Z633" s="963"/>
    </row>
    <row r="634" spans="1:26" ht="32">
      <c r="A634" s="693" t="s">
        <v>1760</v>
      </c>
      <c r="B634" s="471" t="s">
        <v>1761</v>
      </c>
      <c r="C634" s="471" t="s">
        <v>7205</v>
      </c>
      <c r="D634" s="696">
        <v>2</v>
      </c>
      <c r="E634" s="180" t="s">
        <v>877</v>
      </c>
      <c r="F634" s="475" t="s">
        <v>7206</v>
      </c>
      <c r="G634" s="720"/>
      <c r="H634" s="1023"/>
      <c r="I634" s="893"/>
      <c r="J634" s="893"/>
      <c r="K634" s="960"/>
      <c r="L634" s="960"/>
      <c r="M634" s="963"/>
      <c r="N634" s="963"/>
      <c r="O634" s="963"/>
      <c r="P634" s="963"/>
      <c r="Q634" s="963"/>
      <c r="R634" s="963"/>
      <c r="S634" s="963"/>
      <c r="T634" s="963"/>
      <c r="U634" s="963"/>
      <c r="V634" s="963"/>
      <c r="W634" s="963"/>
      <c r="X634" s="963"/>
      <c r="Y634" s="963"/>
      <c r="Z634" s="963"/>
    </row>
    <row r="635" spans="1:26" ht="32">
      <c r="A635" s="693" t="s">
        <v>6943</v>
      </c>
      <c r="B635" s="471"/>
      <c r="C635" s="471" t="s">
        <v>7207</v>
      </c>
      <c r="D635" s="696">
        <v>2</v>
      </c>
      <c r="E635" s="180" t="s">
        <v>877</v>
      </c>
      <c r="F635" s="475" t="s">
        <v>7208</v>
      </c>
      <c r="G635" s="720"/>
      <c r="H635" s="1023"/>
      <c r="I635" s="893"/>
      <c r="J635" s="893"/>
      <c r="K635" s="960"/>
      <c r="L635" s="960"/>
      <c r="M635" s="963"/>
      <c r="N635" s="963"/>
      <c r="O635" s="963"/>
      <c r="P635" s="963"/>
      <c r="Q635" s="963"/>
      <c r="R635" s="963"/>
      <c r="S635" s="963"/>
      <c r="T635" s="963"/>
      <c r="U635" s="963"/>
      <c r="V635" s="963"/>
      <c r="W635" s="963"/>
      <c r="X635" s="963"/>
      <c r="Y635" s="963"/>
      <c r="Z635" s="963"/>
    </row>
    <row r="636" spans="1:26" ht="32">
      <c r="A636" s="693" t="s">
        <v>6943</v>
      </c>
      <c r="B636" s="471"/>
      <c r="C636" s="708" t="s">
        <v>7209</v>
      </c>
      <c r="D636" s="696">
        <v>2</v>
      </c>
      <c r="E636" s="180" t="s">
        <v>877</v>
      </c>
      <c r="F636" s="475" t="s">
        <v>7210</v>
      </c>
      <c r="G636" s="720"/>
      <c r="H636" s="1023"/>
      <c r="I636" s="893"/>
      <c r="J636" s="893"/>
      <c r="K636" s="960"/>
      <c r="L636" s="960"/>
      <c r="M636" s="963"/>
      <c r="N636" s="963"/>
      <c r="O636" s="963"/>
      <c r="P636" s="963"/>
      <c r="Q636" s="963"/>
      <c r="R636" s="963"/>
      <c r="S636" s="963"/>
      <c r="T636" s="963"/>
      <c r="U636" s="963"/>
      <c r="V636" s="963"/>
      <c r="W636" s="963"/>
      <c r="X636" s="963"/>
      <c r="Y636" s="963"/>
      <c r="Z636" s="963"/>
    </row>
    <row r="637" spans="1:26" ht="16">
      <c r="A637" s="693" t="s">
        <v>6943</v>
      </c>
      <c r="B637" s="471"/>
      <c r="C637" s="708" t="s">
        <v>7211</v>
      </c>
      <c r="D637" s="696">
        <v>2</v>
      </c>
      <c r="E637" s="180" t="s">
        <v>877</v>
      </c>
      <c r="F637" s="720" t="s">
        <v>7212</v>
      </c>
      <c r="G637" s="720"/>
      <c r="H637" s="1023"/>
      <c r="I637" s="893"/>
      <c r="J637" s="893"/>
      <c r="K637" s="960"/>
      <c r="L637" s="960"/>
      <c r="M637" s="963"/>
      <c r="N637" s="963"/>
      <c r="O637" s="963"/>
      <c r="P637" s="963"/>
      <c r="Q637" s="963"/>
      <c r="R637" s="963"/>
      <c r="S637" s="963"/>
      <c r="T637" s="963"/>
      <c r="U637" s="963"/>
      <c r="V637" s="963"/>
      <c r="W637" s="963"/>
      <c r="X637" s="963"/>
      <c r="Y637" s="963"/>
      <c r="Z637" s="963"/>
    </row>
    <row r="638" spans="1:26" ht="16">
      <c r="A638" s="693" t="s">
        <v>6943</v>
      </c>
      <c r="B638" s="471"/>
      <c r="C638" s="708" t="s">
        <v>7213</v>
      </c>
      <c r="D638" s="696">
        <v>2</v>
      </c>
      <c r="E638" s="180" t="s">
        <v>877</v>
      </c>
      <c r="F638" s="720" t="s">
        <v>7212</v>
      </c>
      <c r="G638" s="720"/>
      <c r="H638" s="1023"/>
      <c r="I638" s="893"/>
      <c r="J638" s="893"/>
      <c r="K638" s="960"/>
      <c r="L638" s="960"/>
      <c r="M638" s="963"/>
      <c r="N638" s="963"/>
      <c r="O638" s="963"/>
      <c r="P638" s="963"/>
      <c r="Q638" s="963"/>
      <c r="R638" s="963"/>
      <c r="S638" s="963"/>
      <c r="T638" s="963"/>
      <c r="U638" s="963"/>
      <c r="V638" s="963"/>
      <c r="W638" s="963"/>
      <c r="X638" s="963"/>
      <c r="Y638" s="963"/>
      <c r="Z638" s="963"/>
    </row>
    <row r="639" spans="1:26" ht="48">
      <c r="A639" s="693" t="s">
        <v>6943</v>
      </c>
      <c r="B639" s="471"/>
      <c r="C639" s="708" t="s">
        <v>7214</v>
      </c>
      <c r="D639" s="696">
        <v>2</v>
      </c>
      <c r="E639" s="180" t="s">
        <v>877</v>
      </c>
      <c r="F639" s="720"/>
      <c r="G639" s="720"/>
      <c r="H639" s="1023"/>
      <c r="I639" s="893"/>
      <c r="J639" s="893"/>
      <c r="K639" s="960"/>
      <c r="L639" s="960"/>
      <c r="M639" s="963"/>
      <c r="N639" s="963"/>
      <c r="O639" s="963"/>
      <c r="P639" s="963"/>
      <c r="Q639" s="963"/>
      <c r="R639" s="963"/>
      <c r="S639" s="963"/>
      <c r="T639" s="963"/>
      <c r="U639" s="963"/>
      <c r="V639" s="963"/>
      <c r="W639" s="963"/>
      <c r="X639" s="963"/>
      <c r="Y639" s="963"/>
      <c r="Z639" s="963"/>
    </row>
    <row r="640" spans="1:26" ht="16">
      <c r="A640" s="693"/>
      <c r="B640" s="735"/>
      <c r="C640" s="475" t="s">
        <v>7215</v>
      </c>
      <c r="D640" s="696">
        <v>2</v>
      </c>
      <c r="E640" s="180" t="s">
        <v>877</v>
      </c>
      <c r="F640" s="475" t="s">
        <v>7216</v>
      </c>
      <c r="G640" s="720"/>
      <c r="H640" s="1023"/>
      <c r="I640" s="893"/>
      <c r="J640" s="893"/>
      <c r="K640" s="960"/>
      <c r="L640" s="960"/>
      <c r="M640" s="963"/>
      <c r="N640" s="963"/>
      <c r="O640" s="963"/>
      <c r="P640" s="963"/>
      <c r="Q640" s="963"/>
      <c r="R640" s="963"/>
      <c r="S640" s="963"/>
      <c r="T640" s="963"/>
      <c r="U640" s="963"/>
      <c r="V640" s="963"/>
      <c r="W640" s="963"/>
      <c r="X640" s="963"/>
      <c r="Y640" s="963"/>
      <c r="Z640" s="963"/>
    </row>
    <row r="641" spans="1:26" ht="55.5" hidden="1" customHeight="1">
      <c r="A641" s="310" t="s">
        <v>2553</v>
      </c>
      <c r="B641" s="492" t="s">
        <v>3487</v>
      </c>
      <c r="C641" s="125"/>
      <c r="D641" s="125"/>
      <c r="E641" s="179"/>
      <c r="F641" s="125"/>
      <c r="G641" s="125"/>
      <c r="I641" s="105"/>
      <c r="J641" s="105"/>
      <c r="K641" s="106"/>
      <c r="L641" s="106"/>
      <c r="M641" s="106"/>
      <c r="N641" s="106"/>
      <c r="O641" s="106"/>
      <c r="P641" s="106"/>
      <c r="Q641" s="106"/>
      <c r="R641" s="106"/>
      <c r="S641" s="106"/>
      <c r="T641" s="106"/>
      <c r="U641" s="106"/>
      <c r="V641" s="106"/>
      <c r="W641" s="106"/>
      <c r="X641" s="106"/>
      <c r="Y641" s="106"/>
      <c r="Z641" s="106"/>
    </row>
    <row r="642" spans="1:26" ht="19">
      <c r="A642" s="693" t="s">
        <v>191</v>
      </c>
      <c r="B642" s="1606" t="s">
        <v>192</v>
      </c>
      <c r="C642" s="1570"/>
      <c r="D642" s="1570"/>
      <c r="E642" s="1570"/>
      <c r="F642" s="1570"/>
      <c r="G642" s="1573"/>
      <c r="H642" s="829"/>
      <c r="I642" s="893">
        <f>SUM(D643:D647)</f>
        <v>8</v>
      </c>
      <c r="J642" s="893">
        <f>COUNT(D643:D647)*2</f>
        <v>8</v>
      </c>
      <c r="K642" s="960"/>
      <c r="L642" s="960"/>
      <c r="M642" s="963"/>
      <c r="N642" s="963"/>
      <c r="O642" s="963"/>
      <c r="P642" s="963"/>
      <c r="Q642" s="963"/>
      <c r="R642" s="963"/>
      <c r="S642" s="963"/>
      <c r="T642" s="963"/>
      <c r="U642" s="963"/>
      <c r="V642" s="963"/>
      <c r="W642" s="963"/>
      <c r="X642" s="963"/>
      <c r="Y642" s="963"/>
      <c r="Z642" s="963"/>
    </row>
    <row r="643" spans="1:26" ht="32">
      <c r="A643" s="693" t="s">
        <v>1771</v>
      </c>
      <c r="B643" s="471" t="s">
        <v>1772</v>
      </c>
      <c r="C643" s="471" t="s">
        <v>6792</v>
      </c>
      <c r="D643" s="696">
        <v>2</v>
      </c>
      <c r="E643" s="696" t="s">
        <v>877</v>
      </c>
      <c r="F643" s="475" t="s">
        <v>7217</v>
      </c>
      <c r="G643" s="720"/>
      <c r="H643" s="1023"/>
      <c r="I643" s="893"/>
      <c r="J643" s="893"/>
      <c r="K643" s="960"/>
      <c r="L643" s="960"/>
      <c r="M643" s="963"/>
      <c r="N643" s="963"/>
      <c r="O643" s="963"/>
      <c r="P643" s="963"/>
      <c r="Q643" s="963"/>
      <c r="R643" s="963"/>
      <c r="S643" s="963"/>
      <c r="T643" s="963"/>
      <c r="U643" s="963"/>
      <c r="V643" s="963"/>
      <c r="W643" s="963"/>
      <c r="X643" s="963"/>
      <c r="Y643" s="963"/>
      <c r="Z643" s="963"/>
    </row>
    <row r="644" spans="1:26" ht="16">
      <c r="A644" s="693" t="s">
        <v>6943</v>
      </c>
      <c r="B644" s="471"/>
      <c r="C644" s="471" t="s">
        <v>7218</v>
      </c>
      <c r="D644" s="696">
        <v>2</v>
      </c>
      <c r="E644" s="696" t="s">
        <v>877</v>
      </c>
      <c r="F644" s="475" t="s">
        <v>7219</v>
      </c>
      <c r="G644" s="720"/>
      <c r="H644" s="1023"/>
      <c r="I644" s="893"/>
      <c r="J644" s="893"/>
      <c r="K644" s="960"/>
      <c r="L644" s="960"/>
      <c r="M644" s="963"/>
      <c r="N644" s="963"/>
      <c r="O644" s="963"/>
      <c r="P644" s="963"/>
      <c r="Q644" s="963"/>
      <c r="R644" s="963"/>
      <c r="S644" s="963"/>
      <c r="T644" s="963"/>
      <c r="U644" s="963"/>
      <c r="V644" s="963"/>
      <c r="W644" s="963"/>
      <c r="X644" s="963"/>
      <c r="Y644" s="963"/>
      <c r="Z644" s="963"/>
    </row>
    <row r="645" spans="1:26" ht="16">
      <c r="A645" s="693" t="s">
        <v>6943</v>
      </c>
      <c r="B645" s="471"/>
      <c r="C645" s="708" t="s">
        <v>7220</v>
      </c>
      <c r="D645" s="696">
        <v>2</v>
      </c>
      <c r="E645" s="696" t="s">
        <v>877</v>
      </c>
      <c r="F645" s="475" t="s">
        <v>7221</v>
      </c>
      <c r="G645" s="720"/>
      <c r="H645" s="1023"/>
      <c r="I645" s="893"/>
      <c r="J645" s="893"/>
      <c r="K645" s="960"/>
      <c r="L645" s="960"/>
      <c r="M645" s="963"/>
      <c r="N645" s="963"/>
      <c r="O645" s="963"/>
      <c r="P645" s="963"/>
      <c r="Q645" s="963"/>
      <c r="R645" s="963"/>
      <c r="S645" s="963"/>
      <c r="T645" s="963"/>
      <c r="U645" s="963"/>
      <c r="V645" s="963"/>
      <c r="W645" s="963"/>
      <c r="X645" s="963"/>
      <c r="Y645" s="963"/>
      <c r="Z645" s="963"/>
    </row>
    <row r="646" spans="1:26" ht="16">
      <c r="A646" s="693" t="s">
        <v>6943</v>
      </c>
      <c r="B646" s="471"/>
      <c r="C646" s="475" t="s">
        <v>7222</v>
      </c>
      <c r="D646" s="696">
        <v>2</v>
      </c>
      <c r="E646" s="696" t="s">
        <v>877</v>
      </c>
      <c r="F646" s="475" t="s">
        <v>7223</v>
      </c>
      <c r="G646" s="720"/>
      <c r="H646" s="1023"/>
      <c r="I646" s="893"/>
      <c r="J646" s="893"/>
      <c r="K646" s="960"/>
      <c r="L646" s="960"/>
      <c r="M646" s="963"/>
      <c r="N646" s="963"/>
      <c r="O646" s="963"/>
      <c r="P646" s="963"/>
      <c r="Q646" s="963"/>
      <c r="R646" s="963"/>
      <c r="S646" s="963"/>
      <c r="T646" s="963"/>
      <c r="U646" s="963"/>
      <c r="V646" s="963"/>
      <c r="W646" s="963"/>
      <c r="X646" s="963"/>
      <c r="Y646" s="963"/>
      <c r="Z646" s="963"/>
    </row>
    <row r="647" spans="1:26" ht="41.25" hidden="1" customHeight="1">
      <c r="A647" s="310" t="s">
        <v>1781</v>
      </c>
      <c r="B647" s="492" t="s">
        <v>3492</v>
      </c>
      <c r="C647" s="125"/>
      <c r="D647" s="125"/>
      <c r="E647" s="125"/>
      <c r="F647" s="125"/>
      <c r="G647" s="125"/>
      <c r="I647" s="105"/>
      <c r="J647" s="105"/>
      <c r="K647" s="106"/>
      <c r="L647" s="106"/>
      <c r="M647" s="106"/>
      <c r="N647" s="106"/>
      <c r="O647" s="106"/>
      <c r="P647" s="106"/>
      <c r="Q647" s="106"/>
      <c r="R647" s="106"/>
      <c r="S647" s="106"/>
      <c r="T647" s="106"/>
      <c r="U647" s="106"/>
      <c r="V647" s="106"/>
      <c r="W647" s="106"/>
      <c r="X647" s="106"/>
      <c r="Y647" s="106"/>
      <c r="Z647" s="106"/>
    </row>
    <row r="648" spans="1:26" ht="19">
      <c r="A648" s="693" t="s">
        <v>193</v>
      </c>
      <c r="B648" s="1606" t="s">
        <v>194</v>
      </c>
      <c r="C648" s="1570"/>
      <c r="D648" s="1570"/>
      <c r="E648" s="1570"/>
      <c r="F648" s="1570"/>
      <c r="G648" s="1573"/>
      <c r="H648" s="829"/>
      <c r="I648" s="893">
        <f>SUM(D649:D655)</f>
        <v>12</v>
      </c>
      <c r="J648" s="893">
        <f>COUNT(D649:D655)*2</f>
        <v>12</v>
      </c>
      <c r="K648" s="960"/>
      <c r="L648" s="960"/>
      <c r="M648" s="963"/>
      <c r="N648" s="963"/>
      <c r="O648" s="963"/>
      <c r="P648" s="963"/>
      <c r="Q648" s="963"/>
      <c r="R648" s="963"/>
      <c r="S648" s="963"/>
      <c r="T648" s="963"/>
      <c r="U648" s="963"/>
      <c r="V648" s="963"/>
      <c r="W648" s="963"/>
      <c r="X648" s="963"/>
      <c r="Y648" s="963"/>
      <c r="Z648" s="963"/>
    </row>
    <row r="649" spans="1:26" ht="32">
      <c r="A649" s="693" t="s">
        <v>1783</v>
      </c>
      <c r="B649" s="471" t="s">
        <v>1784</v>
      </c>
      <c r="C649" s="1093" t="s">
        <v>7224</v>
      </c>
      <c r="D649" s="696">
        <v>2</v>
      </c>
      <c r="E649" s="696" t="s">
        <v>877</v>
      </c>
      <c r="F649" s="475" t="s">
        <v>7225</v>
      </c>
      <c r="G649" s="1052"/>
      <c r="H649" s="893"/>
      <c r="I649" s="893"/>
      <c r="J649" s="893"/>
      <c r="K649" s="960"/>
      <c r="L649" s="960"/>
      <c r="M649" s="963"/>
      <c r="N649" s="963"/>
      <c r="O649" s="963"/>
      <c r="P649" s="963"/>
      <c r="Q649" s="963"/>
      <c r="R649" s="963"/>
      <c r="S649" s="963"/>
      <c r="T649" s="963"/>
      <c r="U649" s="963"/>
      <c r="V649" s="963"/>
      <c r="W649" s="963"/>
      <c r="X649" s="963"/>
      <c r="Y649" s="963"/>
      <c r="Z649" s="963"/>
    </row>
    <row r="650" spans="1:26" ht="48">
      <c r="A650" s="693" t="s">
        <v>6943</v>
      </c>
      <c r="B650" s="471"/>
      <c r="C650" s="475" t="s">
        <v>7226</v>
      </c>
      <c r="D650" s="696">
        <v>2</v>
      </c>
      <c r="E650" s="696" t="s">
        <v>877</v>
      </c>
      <c r="F650" s="475" t="s">
        <v>7227</v>
      </c>
      <c r="G650" s="471"/>
      <c r="H650" s="893"/>
      <c r="I650" s="893"/>
      <c r="J650" s="893"/>
      <c r="K650" s="960"/>
      <c r="L650" s="960"/>
      <c r="M650" s="963"/>
      <c r="N650" s="963"/>
      <c r="O650" s="963"/>
      <c r="P650" s="963"/>
      <c r="Q650" s="963"/>
      <c r="R650" s="963"/>
      <c r="S650" s="963"/>
      <c r="T650" s="963"/>
      <c r="U650" s="963"/>
      <c r="V650" s="963"/>
      <c r="W650" s="963"/>
      <c r="X650" s="963"/>
      <c r="Y650" s="963"/>
      <c r="Z650" s="963"/>
    </row>
    <row r="651" spans="1:26" ht="16">
      <c r="A651" s="693" t="s">
        <v>6943</v>
      </c>
      <c r="B651" s="471"/>
      <c r="C651" s="475" t="s">
        <v>7228</v>
      </c>
      <c r="D651" s="696">
        <v>2</v>
      </c>
      <c r="E651" s="696" t="s">
        <v>877</v>
      </c>
      <c r="F651" s="475" t="s">
        <v>7229</v>
      </c>
      <c r="G651" s="471"/>
      <c r="H651" s="893"/>
      <c r="I651" s="893"/>
      <c r="J651" s="893"/>
      <c r="K651" s="960"/>
      <c r="L651" s="960"/>
      <c r="M651" s="963"/>
      <c r="N651" s="963"/>
      <c r="O651" s="963"/>
      <c r="P651" s="963"/>
      <c r="Q651" s="963"/>
      <c r="R651" s="963"/>
      <c r="S651" s="963"/>
      <c r="T651" s="963"/>
      <c r="U651" s="963"/>
      <c r="V651" s="963"/>
      <c r="W651" s="963"/>
      <c r="X651" s="963"/>
      <c r="Y651" s="963"/>
      <c r="Z651" s="963"/>
    </row>
    <row r="652" spans="1:26" ht="32">
      <c r="A652" s="693" t="s">
        <v>6943</v>
      </c>
      <c r="B652" s="471"/>
      <c r="C652" s="475" t="s">
        <v>7230</v>
      </c>
      <c r="D652" s="696">
        <v>2</v>
      </c>
      <c r="E652" s="696" t="s">
        <v>877</v>
      </c>
      <c r="F652" s="475" t="s">
        <v>7231</v>
      </c>
      <c r="G652" s="471"/>
      <c r="H652" s="893"/>
      <c r="I652" s="893"/>
      <c r="J652" s="893"/>
      <c r="K652" s="960"/>
      <c r="L652" s="960"/>
      <c r="M652" s="963"/>
      <c r="N652" s="963"/>
      <c r="O652" s="963"/>
      <c r="P652" s="963"/>
      <c r="Q652" s="963"/>
      <c r="R652" s="963"/>
      <c r="S652" s="963"/>
      <c r="T652" s="963"/>
      <c r="U652" s="963"/>
      <c r="V652" s="963"/>
      <c r="W652" s="963"/>
      <c r="X652" s="963"/>
      <c r="Y652" s="963"/>
      <c r="Z652" s="963"/>
    </row>
    <row r="653" spans="1:26" ht="16">
      <c r="A653" s="693"/>
      <c r="B653" s="735"/>
      <c r="C653" s="769" t="s">
        <v>7232</v>
      </c>
      <c r="D653" s="696">
        <v>2</v>
      </c>
      <c r="E653" s="736" t="s">
        <v>877</v>
      </c>
      <c r="F653" s="769" t="s">
        <v>7233</v>
      </c>
      <c r="G653" s="471"/>
      <c r="H653" s="893"/>
      <c r="I653" s="893"/>
      <c r="J653" s="893"/>
      <c r="K653" s="960"/>
      <c r="L653" s="960"/>
      <c r="M653" s="963"/>
      <c r="N653" s="963"/>
      <c r="O653" s="963"/>
      <c r="P653" s="963"/>
      <c r="Q653" s="963"/>
      <c r="R653" s="963"/>
      <c r="S653" s="963"/>
      <c r="T653" s="963"/>
      <c r="U653" s="963"/>
      <c r="V653" s="963"/>
      <c r="W653" s="963"/>
      <c r="X653" s="963"/>
      <c r="Y653" s="963"/>
      <c r="Z653" s="963"/>
    </row>
    <row r="654" spans="1:26" ht="48">
      <c r="A654" s="693" t="s">
        <v>6943</v>
      </c>
      <c r="B654" s="735"/>
      <c r="C654" s="769" t="s">
        <v>7234</v>
      </c>
      <c r="D654" s="696">
        <v>2</v>
      </c>
      <c r="E654" s="736" t="s">
        <v>877</v>
      </c>
      <c r="F654" s="769" t="s">
        <v>7227</v>
      </c>
      <c r="G654" s="471"/>
      <c r="H654" s="893"/>
      <c r="I654" s="893"/>
      <c r="J654" s="893"/>
      <c r="K654" s="960"/>
      <c r="L654" s="960"/>
      <c r="M654" s="963"/>
      <c r="N654" s="963"/>
      <c r="O654" s="963"/>
      <c r="P654" s="963"/>
      <c r="Q654" s="963"/>
      <c r="R654" s="963"/>
      <c r="S654" s="963"/>
      <c r="T654" s="963"/>
      <c r="U654" s="963"/>
      <c r="V654" s="963"/>
      <c r="W654" s="963"/>
      <c r="X654" s="963"/>
      <c r="Y654" s="963"/>
      <c r="Z654" s="963"/>
    </row>
    <row r="655" spans="1:26" ht="66" hidden="1" customHeight="1">
      <c r="A655" s="310" t="s">
        <v>1788</v>
      </c>
      <c r="B655" s="492" t="s">
        <v>3500</v>
      </c>
      <c r="C655" s="125"/>
      <c r="D655" s="125"/>
      <c r="E655" s="125"/>
      <c r="F655" s="125"/>
      <c r="G655" s="125"/>
      <c r="I655" s="105"/>
      <c r="J655" s="105"/>
      <c r="K655" s="106"/>
      <c r="L655" s="106"/>
      <c r="M655" s="106"/>
      <c r="N655" s="106"/>
      <c r="O655" s="106"/>
      <c r="P655" s="106"/>
      <c r="Q655" s="106"/>
      <c r="R655" s="106"/>
      <c r="S655" s="106"/>
      <c r="T655" s="106"/>
      <c r="U655" s="106"/>
      <c r="V655" s="106"/>
      <c r="W655" s="106"/>
      <c r="X655" s="106"/>
      <c r="Y655" s="106"/>
      <c r="Z655" s="106"/>
    </row>
    <row r="656" spans="1:26" ht="19">
      <c r="A656" s="693" t="s">
        <v>195</v>
      </c>
      <c r="B656" s="1606" t="s">
        <v>196</v>
      </c>
      <c r="C656" s="1570"/>
      <c r="D656" s="1570"/>
      <c r="E656" s="1570"/>
      <c r="F656" s="1570"/>
      <c r="G656" s="1573"/>
      <c r="H656" s="829"/>
      <c r="I656" s="893">
        <f>SUM(D657:D661)</f>
        <v>8</v>
      </c>
      <c r="J656" s="893">
        <f>COUNT(D657:D661)*2</f>
        <v>8</v>
      </c>
      <c r="K656" s="960"/>
      <c r="L656" s="960"/>
      <c r="M656" s="963"/>
      <c r="N656" s="963"/>
      <c r="O656" s="963"/>
      <c r="P656" s="963"/>
      <c r="Q656" s="963"/>
      <c r="R656" s="963"/>
      <c r="S656" s="963"/>
      <c r="T656" s="963"/>
      <c r="U656" s="963"/>
      <c r="V656" s="963"/>
      <c r="W656" s="963"/>
      <c r="X656" s="963"/>
      <c r="Y656" s="963"/>
      <c r="Z656" s="963"/>
    </row>
    <row r="657" spans="1:26" ht="32">
      <c r="A657" s="693" t="s">
        <v>1790</v>
      </c>
      <c r="B657" s="471" t="s">
        <v>1791</v>
      </c>
      <c r="C657" s="475" t="s">
        <v>7235</v>
      </c>
      <c r="D657" s="696">
        <v>2</v>
      </c>
      <c r="E657" s="696" t="s">
        <v>877</v>
      </c>
      <c r="F657" s="720"/>
      <c r="G657" s="720"/>
      <c r="H657" s="1023"/>
      <c r="I657" s="893"/>
      <c r="J657" s="893"/>
      <c r="K657" s="960"/>
      <c r="L657" s="960"/>
      <c r="M657" s="963"/>
      <c r="N657" s="963"/>
      <c r="O657" s="963"/>
      <c r="P657" s="963"/>
      <c r="Q657" s="963"/>
      <c r="R657" s="963"/>
      <c r="S657" s="963"/>
      <c r="T657" s="963"/>
      <c r="U657" s="963"/>
      <c r="V657" s="963"/>
      <c r="W657" s="963"/>
      <c r="X657" s="963"/>
      <c r="Y657" s="963"/>
      <c r="Z657" s="963"/>
    </row>
    <row r="658" spans="1:26" ht="32">
      <c r="A658" s="693" t="s">
        <v>6943</v>
      </c>
      <c r="B658" s="471"/>
      <c r="C658" s="475" t="s">
        <v>7236</v>
      </c>
      <c r="D658" s="696">
        <v>2</v>
      </c>
      <c r="E658" s="696" t="s">
        <v>877</v>
      </c>
      <c r="F658" s="720"/>
      <c r="G658" s="720"/>
      <c r="H658" s="1023"/>
      <c r="I658" s="893"/>
      <c r="J658" s="893"/>
      <c r="K658" s="960"/>
      <c r="L658" s="960"/>
      <c r="M658" s="963"/>
      <c r="N658" s="963"/>
      <c r="O658" s="963"/>
      <c r="P658" s="963"/>
      <c r="Q658" s="963"/>
      <c r="R658" s="963"/>
      <c r="S658" s="963"/>
      <c r="T658" s="963"/>
      <c r="U658" s="963"/>
      <c r="V658" s="963"/>
      <c r="W658" s="963"/>
      <c r="X658" s="963"/>
      <c r="Y658" s="963"/>
      <c r="Z658" s="963"/>
    </row>
    <row r="659" spans="1:26" ht="16">
      <c r="A659" s="693" t="s">
        <v>6943</v>
      </c>
      <c r="B659" s="471"/>
      <c r="C659" s="475" t="s">
        <v>7237</v>
      </c>
      <c r="D659" s="696">
        <v>2</v>
      </c>
      <c r="E659" s="696" t="s">
        <v>877</v>
      </c>
      <c r="F659" s="720"/>
      <c r="G659" s="720"/>
      <c r="H659" s="1023"/>
      <c r="I659" s="893"/>
      <c r="J659" s="893"/>
      <c r="K659" s="960"/>
      <c r="L659" s="960"/>
      <c r="M659" s="963"/>
      <c r="N659" s="963"/>
      <c r="O659" s="963"/>
      <c r="P659" s="963"/>
      <c r="Q659" s="963"/>
      <c r="R659" s="963"/>
      <c r="S659" s="963"/>
      <c r="T659" s="963"/>
      <c r="U659" s="963"/>
      <c r="V659" s="963"/>
      <c r="W659" s="963"/>
      <c r="X659" s="963"/>
      <c r="Y659" s="963"/>
      <c r="Z659" s="963"/>
    </row>
    <row r="660" spans="1:26" ht="32">
      <c r="A660" s="693" t="s">
        <v>6943</v>
      </c>
      <c r="B660" s="471"/>
      <c r="C660" s="708" t="s">
        <v>7238</v>
      </c>
      <c r="D660" s="696">
        <v>2</v>
      </c>
      <c r="E660" s="696" t="s">
        <v>877</v>
      </c>
      <c r="F660" s="475" t="s">
        <v>7239</v>
      </c>
      <c r="G660" s="720"/>
      <c r="H660" s="1023"/>
      <c r="I660" s="893"/>
      <c r="J660" s="893"/>
      <c r="K660" s="960"/>
      <c r="L660" s="960"/>
      <c r="M660" s="963"/>
      <c r="N660" s="963"/>
      <c r="O660" s="963"/>
      <c r="P660" s="963"/>
      <c r="Q660" s="963"/>
      <c r="R660" s="963"/>
      <c r="S660" s="963"/>
      <c r="T660" s="963"/>
      <c r="U660" s="963"/>
      <c r="V660" s="963"/>
      <c r="W660" s="963"/>
      <c r="X660" s="963"/>
      <c r="Y660" s="963"/>
      <c r="Z660" s="963"/>
    </row>
    <row r="661" spans="1:26" ht="39.75" hidden="1" customHeight="1">
      <c r="A661" s="310" t="s">
        <v>1800</v>
      </c>
      <c r="B661" s="492" t="s">
        <v>3503</v>
      </c>
      <c r="C661" s="125"/>
      <c r="D661" s="125"/>
      <c r="E661" s="125"/>
      <c r="F661" s="125"/>
      <c r="G661" s="125"/>
      <c r="I661" s="105"/>
      <c r="J661" s="105"/>
      <c r="K661" s="106"/>
      <c r="L661" s="106"/>
      <c r="M661" s="106"/>
      <c r="N661" s="106"/>
      <c r="O661" s="106"/>
      <c r="P661" s="106"/>
      <c r="Q661" s="106"/>
      <c r="R661" s="106"/>
      <c r="S661" s="106"/>
      <c r="T661" s="106"/>
      <c r="U661" s="106"/>
      <c r="V661" s="106"/>
      <c r="W661" s="106"/>
      <c r="X661" s="106"/>
      <c r="Y661" s="106"/>
      <c r="Z661" s="106"/>
    </row>
    <row r="662" spans="1:26" ht="39.75" customHeight="1">
      <c r="A662" s="902"/>
      <c r="B662" s="619"/>
      <c r="C662" s="617"/>
      <c r="D662" s="617"/>
      <c r="E662" s="903"/>
      <c r="F662" s="617"/>
      <c r="G662" s="617"/>
      <c r="H662" s="617"/>
      <c r="I662" s="105"/>
      <c r="J662" s="105"/>
      <c r="K662" s="105"/>
      <c r="L662" s="105"/>
      <c r="M662" s="105"/>
      <c r="N662" s="105"/>
      <c r="O662" s="105"/>
      <c r="P662" s="105"/>
      <c r="Q662" s="105"/>
      <c r="R662" s="105"/>
      <c r="S662" s="105"/>
      <c r="T662" s="105"/>
      <c r="U662" s="105"/>
      <c r="V662" s="105"/>
      <c r="W662" s="105"/>
      <c r="X662" s="105"/>
      <c r="Y662" s="105"/>
      <c r="Z662" s="105"/>
    </row>
    <row r="663" spans="1:26" ht="39.75" customHeight="1">
      <c r="A663" s="902"/>
      <c r="B663" s="619"/>
      <c r="C663" s="617"/>
      <c r="D663" s="617"/>
      <c r="E663" s="903"/>
      <c r="F663" s="617"/>
      <c r="G663" s="617"/>
      <c r="H663" s="617"/>
      <c r="I663" s="105"/>
      <c r="J663" s="105"/>
      <c r="K663" s="105"/>
      <c r="L663" s="105"/>
      <c r="M663" s="105"/>
      <c r="N663" s="105"/>
      <c r="O663" s="105"/>
      <c r="P663" s="105"/>
      <c r="Q663" s="105"/>
      <c r="R663" s="105"/>
      <c r="S663" s="105"/>
      <c r="T663" s="105"/>
      <c r="U663" s="105"/>
      <c r="V663" s="105"/>
      <c r="W663" s="105"/>
      <c r="X663" s="105"/>
      <c r="Y663" s="105"/>
      <c r="Z663" s="105"/>
    </row>
    <row r="664" spans="1:26" ht="14.25" customHeight="1">
      <c r="A664" s="893"/>
      <c r="B664" s="893"/>
      <c r="C664" s="893"/>
      <c r="D664" s="777"/>
      <c r="E664" s="777"/>
      <c r="F664" s="893"/>
      <c r="G664" s="893"/>
      <c r="H664" s="960"/>
      <c r="I664" s="960"/>
      <c r="J664" s="960"/>
      <c r="K664" s="960"/>
      <c r="L664" s="893"/>
      <c r="M664" s="893"/>
      <c r="N664" s="893"/>
      <c r="O664" s="893"/>
      <c r="P664" s="893"/>
      <c r="Q664" s="893"/>
      <c r="R664" s="893"/>
      <c r="S664" s="893"/>
      <c r="T664" s="893"/>
      <c r="U664" s="893"/>
      <c r="V664" s="893"/>
      <c r="W664" s="893"/>
      <c r="X664" s="893"/>
      <c r="Y664" s="893"/>
      <c r="Z664" s="893"/>
    </row>
    <row r="665" spans="1:26" ht="14.25" customHeight="1">
      <c r="A665" s="1098"/>
      <c r="B665" s="1098"/>
      <c r="C665" s="1098"/>
      <c r="D665" s="1100"/>
      <c r="E665" s="1100"/>
      <c r="F665" s="1098"/>
      <c r="G665" s="893"/>
      <c r="H665" s="960"/>
      <c r="I665" s="960"/>
      <c r="J665" s="960"/>
      <c r="K665" s="960"/>
      <c r="L665" s="893"/>
      <c r="M665" s="893"/>
      <c r="N665" s="893"/>
      <c r="O665" s="893"/>
      <c r="P665" s="893"/>
      <c r="Q665" s="893"/>
      <c r="R665" s="893"/>
      <c r="S665" s="893"/>
      <c r="T665" s="893"/>
      <c r="U665" s="893"/>
      <c r="V665" s="893"/>
      <c r="W665" s="893"/>
      <c r="X665" s="893"/>
      <c r="Y665" s="893"/>
      <c r="Z665" s="893"/>
    </row>
    <row r="666" spans="1:26" ht="14.25" customHeight="1">
      <c r="A666" s="1098"/>
      <c r="B666" s="1098" t="s">
        <v>1803</v>
      </c>
      <c r="C666" s="1098" t="s">
        <v>2588</v>
      </c>
      <c r="D666" s="1100" t="s">
        <v>4568</v>
      </c>
      <c r="E666" s="1100">
        <f>G2</f>
        <v>14</v>
      </c>
      <c r="F666" s="1098"/>
      <c r="G666" s="893"/>
      <c r="H666" s="960"/>
      <c r="I666" s="960"/>
      <c r="J666" s="960"/>
      <c r="K666" s="960"/>
      <c r="L666" s="893"/>
      <c r="M666" s="893"/>
      <c r="N666" s="893"/>
      <c r="O666" s="893"/>
      <c r="P666" s="893"/>
      <c r="Q666" s="893"/>
      <c r="R666" s="893"/>
      <c r="S666" s="893"/>
      <c r="T666" s="893"/>
      <c r="U666" s="893"/>
      <c r="V666" s="893"/>
      <c r="W666" s="893"/>
      <c r="X666" s="893"/>
      <c r="Y666" s="893"/>
      <c r="Z666" s="893"/>
    </row>
    <row r="667" spans="1:26" ht="14.25" customHeight="1">
      <c r="A667" s="1098" t="s">
        <v>291</v>
      </c>
      <c r="B667" s="1098">
        <f>IF(E666=0,0,I42)</f>
        <v>18</v>
      </c>
      <c r="C667" s="1098">
        <f>IF(E666=0,0,J42)</f>
        <v>18</v>
      </c>
      <c r="D667" s="1151">
        <f>IF(E666=0,0,B667/C667)</f>
        <v>1</v>
      </c>
      <c r="E667" s="1100"/>
      <c r="F667" s="1098"/>
      <c r="G667" s="893"/>
      <c r="H667" s="960"/>
      <c r="I667" s="960"/>
      <c r="J667" s="960"/>
      <c r="K667" s="960"/>
      <c r="L667" s="893"/>
      <c r="M667" s="893"/>
      <c r="N667" s="893"/>
      <c r="O667" s="893"/>
      <c r="P667" s="893"/>
      <c r="Q667" s="893"/>
      <c r="R667" s="893"/>
      <c r="S667" s="893"/>
      <c r="T667" s="893"/>
      <c r="U667" s="893"/>
      <c r="V667" s="893"/>
      <c r="W667" s="893"/>
      <c r="X667" s="893"/>
      <c r="Y667" s="893"/>
      <c r="Z667" s="893"/>
    </row>
    <row r="668" spans="1:26" ht="14.25" customHeight="1">
      <c r="A668" s="1098" t="s">
        <v>293</v>
      </c>
      <c r="B668" s="1098">
        <f>IF(E666=0,0,I108)</f>
        <v>40</v>
      </c>
      <c r="C668" s="1098">
        <f>IF(E666=0,0,J108)</f>
        <v>40</v>
      </c>
      <c r="D668" s="1151">
        <f>IF(E666=0,0,B59:B668/C668)</f>
        <v>1</v>
      </c>
      <c r="E668" s="1100"/>
      <c r="F668" s="1098"/>
      <c r="G668" s="893"/>
      <c r="H668" s="960"/>
      <c r="I668" s="960"/>
      <c r="J668" s="960"/>
      <c r="K668" s="960"/>
      <c r="L668" s="893"/>
      <c r="M668" s="893"/>
      <c r="N668" s="893"/>
      <c r="O668" s="893"/>
      <c r="P668" s="893"/>
      <c r="Q668" s="893"/>
      <c r="R668" s="893"/>
      <c r="S668" s="893"/>
      <c r="T668" s="893"/>
      <c r="U668" s="893"/>
      <c r="V668" s="893"/>
      <c r="W668" s="893"/>
      <c r="X668" s="893"/>
      <c r="Y668" s="893"/>
      <c r="Z668" s="893"/>
    </row>
    <row r="669" spans="1:26" ht="14.25" customHeight="1">
      <c r="A669" s="1098" t="s">
        <v>295</v>
      </c>
      <c r="B669" s="1098">
        <f>IF(E666=0,0,I157)</f>
        <v>102</v>
      </c>
      <c r="C669" s="1098">
        <f>IF(E666=0,0,J157)</f>
        <v>102</v>
      </c>
      <c r="D669" s="1151">
        <f>IF(E666=0,0,B669/C669)</f>
        <v>1</v>
      </c>
      <c r="E669" s="1100"/>
      <c r="F669" s="1098"/>
      <c r="G669" s="893"/>
      <c r="H669" s="960"/>
      <c r="I669" s="960"/>
      <c r="J669" s="960"/>
      <c r="K669" s="960"/>
      <c r="L669" s="893"/>
      <c r="M669" s="893"/>
      <c r="N669" s="893"/>
      <c r="O669" s="893"/>
      <c r="P669" s="893"/>
      <c r="Q669" s="893"/>
      <c r="R669" s="893"/>
      <c r="S669" s="893"/>
      <c r="T669" s="893"/>
      <c r="U669" s="893"/>
      <c r="V669" s="893"/>
      <c r="W669" s="893"/>
      <c r="X669" s="893"/>
      <c r="Y669" s="893"/>
      <c r="Z669" s="893"/>
    </row>
    <row r="670" spans="1:26" ht="14.25" customHeight="1">
      <c r="A670" s="1098" t="s">
        <v>297</v>
      </c>
      <c r="B670" s="1098">
        <f>IF(E666=0,0,I227)</f>
        <v>96</v>
      </c>
      <c r="C670" s="1098">
        <f>IF(E666=0,0,J227)</f>
        <v>96</v>
      </c>
      <c r="D670" s="1151">
        <f>IF(E666=0,0,B670/C670)</f>
        <v>1</v>
      </c>
      <c r="E670" s="1100"/>
      <c r="F670" s="1098"/>
      <c r="G670" s="893"/>
      <c r="H670" s="960"/>
      <c r="I670" s="960"/>
      <c r="J670" s="960"/>
      <c r="K670" s="960"/>
      <c r="L670" s="893"/>
      <c r="M670" s="893"/>
      <c r="N670" s="893"/>
      <c r="O670" s="893"/>
      <c r="P670" s="893"/>
      <c r="Q670" s="893"/>
      <c r="R670" s="893"/>
      <c r="S670" s="893"/>
      <c r="T670" s="893"/>
      <c r="U670" s="893"/>
      <c r="V670" s="893"/>
      <c r="W670" s="893"/>
      <c r="X670" s="893"/>
      <c r="Y670" s="893"/>
      <c r="Z670" s="893"/>
    </row>
    <row r="671" spans="1:26" ht="14.25" customHeight="1">
      <c r="A671" s="1098" t="s">
        <v>299</v>
      </c>
      <c r="B671" s="1098">
        <f>IF(E666=0,0,I305)</f>
        <v>124</v>
      </c>
      <c r="C671" s="1098">
        <f>IF(E666=0,0,J305)</f>
        <v>124</v>
      </c>
      <c r="D671" s="1151">
        <f>IF(E666=0,0,B671/C671)</f>
        <v>1</v>
      </c>
      <c r="E671" s="1100"/>
      <c r="F671" s="1098"/>
      <c r="G671" s="893"/>
      <c r="H671" s="960"/>
      <c r="I671" s="960"/>
      <c r="J671" s="960"/>
      <c r="K671" s="960"/>
      <c r="L671" s="893"/>
      <c r="M671" s="893"/>
      <c r="N671" s="893"/>
      <c r="O671" s="893"/>
      <c r="P671" s="893"/>
      <c r="Q671" s="893"/>
      <c r="R671" s="893"/>
      <c r="S671" s="893"/>
      <c r="T671" s="893"/>
      <c r="U671" s="893"/>
      <c r="V671" s="893"/>
      <c r="W671" s="893"/>
      <c r="X671" s="893"/>
      <c r="Y671" s="893"/>
      <c r="Z671" s="893"/>
    </row>
    <row r="672" spans="1:26" ht="14.25" customHeight="1">
      <c r="A672" s="1098" t="s">
        <v>301</v>
      </c>
      <c r="B672" s="1098">
        <f>IF(E666=0,0,I493)</f>
        <v>94</v>
      </c>
      <c r="C672" s="1098">
        <f>IF(E666=0,0,J493)</f>
        <v>94</v>
      </c>
      <c r="D672" s="1151">
        <f>IF(E666=0,0,B672/C672)</f>
        <v>1</v>
      </c>
      <c r="E672" s="1100"/>
      <c r="F672" s="1098"/>
      <c r="G672" s="893"/>
      <c r="H672" s="960"/>
      <c r="I672" s="960"/>
      <c r="J672" s="960"/>
      <c r="K672" s="960"/>
      <c r="L672" s="893"/>
      <c r="M672" s="893"/>
      <c r="N672" s="893"/>
      <c r="O672" s="893"/>
      <c r="P672" s="893"/>
      <c r="Q672" s="893"/>
      <c r="R672" s="893"/>
      <c r="S672" s="893"/>
      <c r="T672" s="893"/>
      <c r="U672" s="893"/>
      <c r="V672" s="893"/>
      <c r="W672" s="893"/>
      <c r="X672" s="893"/>
      <c r="Y672" s="893"/>
      <c r="Z672" s="893"/>
    </row>
    <row r="673" spans="1:26" ht="14.25" customHeight="1">
      <c r="A673" s="1098" t="s">
        <v>302</v>
      </c>
      <c r="B673" s="1098">
        <f>IF(E666=0,0, I553)</f>
        <v>84</v>
      </c>
      <c r="C673" s="1098">
        <f>IF(E666=0,0,J553)</f>
        <v>84</v>
      </c>
      <c r="D673" s="1151">
        <f>IF(E666=0,0,B673/C673)</f>
        <v>1</v>
      </c>
      <c r="E673" s="1100"/>
      <c r="F673" s="1098"/>
      <c r="G673" s="893"/>
      <c r="H673" s="960"/>
      <c r="I673" s="960"/>
      <c r="J673" s="960"/>
      <c r="K673" s="960"/>
      <c r="L673" s="893"/>
      <c r="M673" s="893"/>
      <c r="N673" s="893"/>
      <c r="O673" s="893"/>
      <c r="P673" s="893"/>
      <c r="Q673" s="893"/>
      <c r="R673" s="893"/>
      <c r="S673" s="893"/>
      <c r="T673" s="893"/>
      <c r="U673" s="893"/>
      <c r="V673" s="893"/>
      <c r="W673" s="893"/>
      <c r="X673" s="893"/>
      <c r="Y673" s="893"/>
      <c r="Z673" s="893"/>
    </row>
    <row r="674" spans="1:26" ht="14.25" customHeight="1">
      <c r="A674" s="1098" t="s">
        <v>304</v>
      </c>
      <c r="B674" s="1098">
        <f>IF(E666=0,0,I632)</f>
        <v>42</v>
      </c>
      <c r="C674" s="1098">
        <f>IF(E666=0,0,J632)</f>
        <v>42</v>
      </c>
      <c r="D674" s="1151">
        <f>IF(E666=0,0,B674/C674)</f>
        <v>1</v>
      </c>
      <c r="E674" s="1100"/>
      <c r="F674" s="1098"/>
      <c r="G674" s="893"/>
      <c r="H674" s="960"/>
      <c r="I674" s="960"/>
      <c r="J674" s="960"/>
      <c r="K674" s="960"/>
      <c r="L674" s="893"/>
      <c r="M674" s="893"/>
      <c r="N674" s="893"/>
      <c r="O674" s="893"/>
      <c r="P674" s="893"/>
      <c r="Q674" s="893"/>
      <c r="R674" s="893"/>
      <c r="S674" s="893"/>
      <c r="T674" s="893"/>
      <c r="U674" s="893"/>
      <c r="V674" s="893"/>
      <c r="W674" s="893"/>
      <c r="X674" s="893"/>
      <c r="Y674" s="893"/>
      <c r="Z674" s="893"/>
    </row>
    <row r="675" spans="1:26" ht="14.25" customHeight="1">
      <c r="A675" s="1098" t="s">
        <v>1806</v>
      </c>
      <c r="B675" s="1098">
        <f>IF(E666=0,0,SUM(B667:B674))</f>
        <v>600</v>
      </c>
      <c r="C675" s="1098">
        <f>IF(E666=0,0,SUM(C667:C674))</f>
        <v>600</v>
      </c>
      <c r="D675" s="1151">
        <f>IF(E666=0,0,B675/C675)</f>
        <v>1</v>
      </c>
      <c r="E675" s="1100"/>
      <c r="F675" s="1098"/>
      <c r="G675" s="893"/>
      <c r="H675" s="960"/>
      <c r="I675" s="960"/>
      <c r="J675" s="960"/>
      <c r="K675" s="960"/>
      <c r="L675" s="893"/>
      <c r="M675" s="893"/>
      <c r="N675" s="893"/>
      <c r="O675" s="893"/>
      <c r="P675" s="893"/>
      <c r="Q675" s="893"/>
      <c r="R675" s="893"/>
      <c r="S675" s="893"/>
      <c r="T675" s="893"/>
      <c r="U675" s="893"/>
      <c r="V675" s="893"/>
      <c r="W675" s="893"/>
      <c r="X675" s="893"/>
      <c r="Y675" s="893"/>
      <c r="Z675" s="893"/>
    </row>
    <row r="676" spans="1:26" ht="14.25" customHeight="1">
      <c r="A676" s="1098"/>
      <c r="B676" s="1098"/>
      <c r="C676" s="1098"/>
      <c r="D676" s="1100"/>
      <c r="E676" s="1100"/>
      <c r="F676" s="1098"/>
      <c r="G676" s="893"/>
      <c r="H676" s="960"/>
      <c r="I676" s="960"/>
      <c r="J676" s="960"/>
      <c r="K676" s="960"/>
      <c r="L676" s="893"/>
      <c r="M676" s="893"/>
      <c r="N676" s="893"/>
      <c r="O676" s="893"/>
      <c r="P676" s="893"/>
      <c r="Q676" s="893"/>
      <c r="R676" s="893"/>
      <c r="S676" s="893"/>
      <c r="T676" s="893"/>
      <c r="U676" s="893"/>
      <c r="V676" s="893"/>
      <c r="W676" s="893"/>
      <c r="X676" s="893"/>
      <c r="Y676" s="893"/>
      <c r="Z676" s="893"/>
    </row>
    <row r="677" spans="1:26" ht="14.25" customHeight="1">
      <c r="A677" s="1098"/>
      <c r="B677" s="1098"/>
      <c r="C677" s="1098"/>
      <c r="D677" s="1100"/>
      <c r="E677" s="1100"/>
      <c r="F677" s="1098"/>
      <c r="G677" s="893"/>
      <c r="H677" s="960"/>
      <c r="I677" s="960"/>
      <c r="J677" s="960"/>
      <c r="K677" s="960"/>
      <c r="L677" s="893"/>
      <c r="M677" s="893"/>
      <c r="N677" s="893"/>
      <c r="O677" s="893"/>
      <c r="P677" s="893"/>
      <c r="Q677" s="893"/>
      <c r="R677" s="893"/>
      <c r="S677" s="893"/>
      <c r="T677" s="893"/>
      <c r="U677" s="893"/>
      <c r="V677" s="893"/>
      <c r="W677" s="893"/>
      <c r="X677" s="893"/>
      <c r="Y677" s="893"/>
      <c r="Z677" s="893"/>
    </row>
    <row r="678" spans="1:26" ht="14.25" customHeight="1">
      <c r="A678" s="1098">
        <v>0</v>
      </c>
      <c r="B678" s="1098"/>
      <c r="C678" s="1098"/>
      <c r="D678" s="1100"/>
      <c r="E678" s="1100"/>
      <c r="F678" s="1098"/>
      <c r="G678" s="893"/>
      <c r="H678" s="960"/>
      <c r="I678" s="960"/>
      <c r="J678" s="960"/>
      <c r="K678" s="960"/>
      <c r="L678" s="893"/>
      <c r="M678" s="893"/>
      <c r="N678" s="893"/>
      <c r="O678" s="893"/>
      <c r="P678" s="893"/>
      <c r="Q678" s="893"/>
      <c r="R678" s="893"/>
      <c r="S678" s="893"/>
      <c r="T678" s="893"/>
      <c r="U678" s="893"/>
      <c r="V678" s="893"/>
      <c r="W678" s="893"/>
      <c r="X678" s="893"/>
      <c r="Y678" s="893"/>
      <c r="Z678" s="893"/>
    </row>
    <row r="679" spans="1:26" ht="14.25" customHeight="1">
      <c r="A679" s="1102">
        <v>1</v>
      </c>
      <c r="B679" s="1102"/>
      <c r="C679" s="1102"/>
      <c r="D679" s="1103"/>
      <c r="E679" s="1103"/>
      <c r="F679" s="1102"/>
      <c r="G679" s="960"/>
      <c r="H679" s="960"/>
      <c r="I679" s="960"/>
      <c r="J679" s="960"/>
      <c r="K679" s="960"/>
      <c r="L679" s="960"/>
      <c r="M679" s="960"/>
      <c r="N679" s="960"/>
      <c r="O679" s="960"/>
      <c r="P679" s="960"/>
      <c r="Q679" s="960"/>
      <c r="R679" s="960"/>
      <c r="S679" s="960"/>
      <c r="T679" s="960"/>
      <c r="U679" s="960"/>
      <c r="V679" s="960"/>
      <c r="W679" s="960"/>
      <c r="X679" s="960"/>
      <c r="Y679" s="960"/>
      <c r="Z679" s="960"/>
    </row>
    <row r="680" spans="1:26" ht="14.25" customHeight="1">
      <c r="A680" s="1102">
        <v>2</v>
      </c>
      <c r="B680" s="1102"/>
      <c r="C680" s="1102"/>
      <c r="D680" s="1103"/>
      <c r="E680" s="1103"/>
      <c r="F680" s="1102"/>
      <c r="G680" s="960"/>
      <c r="H680" s="960"/>
      <c r="I680" s="960"/>
      <c r="J680" s="960"/>
      <c r="K680" s="960"/>
      <c r="L680" s="960"/>
      <c r="M680" s="960"/>
      <c r="N680" s="960"/>
      <c r="O680" s="960"/>
      <c r="P680" s="960"/>
      <c r="Q680" s="960"/>
      <c r="R680" s="960"/>
      <c r="S680" s="960"/>
      <c r="T680" s="960"/>
      <c r="U680" s="960"/>
      <c r="V680" s="960"/>
      <c r="W680" s="960"/>
      <c r="X680" s="960"/>
      <c r="Y680" s="960"/>
      <c r="Z680" s="960"/>
    </row>
    <row r="681" spans="1:26" ht="14.25" customHeight="1">
      <c r="A681" s="1102"/>
      <c r="B681" s="1102"/>
      <c r="C681" s="1102"/>
      <c r="D681" s="1103"/>
      <c r="E681" s="1103"/>
      <c r="F681" s="1102"/>
      <c r="G681" s="960"/>
      <c r="H681" s="960"/>
      <c r="I681" s="960"/>
      <c r="J681" s="960"/>
      <c r="K681" s="960"/>
      <c r="L681" s="960"/>
      <c r="M681" s="960"/>
      <c r="N681" s="960"/>
      <c r="O681" s="960"/>
      <c r="P681" s="960"/>
      <c r="Q681" s="960"/>
      <c r="R681" s="960"/>
      <c r="S681" s="960"/>
      <c r="T681" s="960"/>
      <c r="U681" s="960"/>
      <c r="V681" s="960"/>
      <c r="W681" s="960"/>
      <c r="X681" s="960"/>
      <c r="Y681" s="960"/>
      <c r="Z681" s="960"/>
    </row>
    <row r="682" spans="1:26" ht="14.25" customHeight="1">
      <c r="A682" s="1102"/>
      <c r="B682" s="1102"/>
      <c r="C682" s="1102"/>
      <c r="D682" s="1103"/>
      <c r="E682" s="1103"/>
      <c r="F682" s="1102"/>
      <c r="G682" s="960"/>
      <c r="H682" s="960"/>
      <c r="I682" s="960"/>
      <c r="J682" s="960"/>
      <c r="K682" s="960"/>
      <c r="L682" s="960"/>
      <c r="M682" s="960"/>
      <c r="N682" s="960"/>
      <c r="O682" s="960"/>
      <c r="P682" s="960"/>
      <c r="Q682" s="960"/>
      <c r="R682" s="960"/>
      <c r="S682" s="960"/>
      <c r="T682" s="960"/>
      <c r="U682" s="960"/>
      <c r="V682" s="960"/>
      <c r="W682" s="960"/>
      <c r="X682" s="960"/>
      <c r="Y682" s="960"/>
      <c r="Z682" s="960"/>
    </row>
    <row r="683" spans="1:26" ht="14.25" customHeight="1">
      <c r="A683" s="960"/>
      <c r="B683" s="960"/>
      <c r="C683" s="960"/>
      <c r="D683" s="774"/>
      <c r="E683" s="774"/>
      <c r="F683" s="960"/>
      <c r="G683" s="960"/>
      <c r="H683" s="960"/>
      <c r="I683" s="960"/>
      <c r="J683" s="960"/>
      <c r="K683" s="960"/>
      <c r="L683" s="960"/>
      <c r="M683" s="960"/>
      <c r="N683" s="960"/>
      <c r="O683" s="960"/>
      <c r="P683" s="960"/>
      <c r="Q683" s="960"/>
      <c r="R683" s="960"/>
      <c r="S683" s="960"/>
      <c r="T683" s="960"/>
      <c r="U683" s="960"/>
      <c r="V683" s="960"/>
      <c r="W683" s="960"/>
      <c r="X683" s="960"/>
      <c r="Y683" s="960"/>
      <c r="Z683" s="960"/>
    </row>
    <row r="684" spans="1:26" ht="14.25" customHeight="1">
      <c r="A684" s="960"/>
      <c r="B684" s="960"/>
      <c r="C684" s="960"/>
      <c r="D684" s="774"/>
      <c r="E684" s="774"/>
      <c r="F684" s="960"/>
      <c r="G684" s="960"/>
      <c r="H684" s="960"/>
      <c r="I684" s="960"/>
      <c r="J684" s="960"/>
      <c r="K684" s="960"/>
      <c r="L684" s="960"/>
      <c r="M684" s="960"/>
      <c r="N684" s="960"/>
      <c r="O684" s="960"/>
      <c r="P684" s="960"/>
      <c r="Q684" s="960"/>
      <c r="R684" s="960"/>
      <c r="S684" s="960"/>
      <c r="T684" s="960"/>
      <c r="U684" s="960"/>
      <c r="V684" s="960"/>
      <c r="W684" s="960"/>
      <c r="X684" s="960"/>
      <c r="Y684" s="960"/>
      <c r="Z684" s="960"/>
    </row>
    <row r="685" spans="1:26" ht="14.25" customHeight="1">
      <c r="A685" s="960"/>
      <c r="B685" s="960"/>
      <c r="C685" s="960"/>
      <c r="D685" s="774"/>
      <c r="E685" s="774"/>
      <c r="F685" s="960"/>
      <c r="G685" s="960"/>
      <c r="H685" s="960"/>
      <c r="I685" s="960"/>
      <c r="J685" s="960"/>
      <c r="K685" s="960"/>
      <c r="L685" s="960"/>
      <c r="M685" s="960"/>
      <c r="N685" s="960"/>
      <c r="O685" s="960"/>
      <c r="P685" s="960"/>
      <c r="Q685" s="960"/>
      <c r="R685" s="960"/>
      <c r="S685" s="960"/>
      <c r="T685" s="960"/>
      <c r="U685" s="960"/>
      <c r="V685" s="960"/>
      <c r="W685" s="960"/>
      <c r="X685" s="960"/>
      <c r="Y685" s="960"/>
      <c r="Z685" s="960"/>
    </row>
    <row r="686" spans="1:26" ht="14.25" customHeight="1">
      <c r="A686" s="960"/>
      <c r="B686" s="960"/>
      <c r="C686" s="960"/>
      <c r="D686" s="774"/>
      <c r="E686" s="774"/>
      <c r="F686" s="960"/>
      <c r="G686" s="960"/>
      <c r="H686" s="960"/>
      <c r="I686" s="960"/>
      <c r="J686" s="960"/>
      <c r="K686" s="960"/>
      <c r="L686" s="960"/>
      <c r="M686" s="960"/>
      <c r="N686" s="960"/>
      <c r="O686" s="960"/>
      <c r="P686" s="960"/>
      <c r="Q686" s="960"/>
      <c r="R686" s="960"/>
      <c r="S686" s="960"/>
      <c r="T686" s="960"/>
      <c r="U686" s="960"/>
      <c r="V686" s="960"/>
      <c r="W686" s="960"/>
      <c r="X686" s="960"/>
      <c r="Y686" s="960"/>
      <c r="Z686" s="960"/>
    </row>
    <row r="687" spans="1:26" ht="14.25" customHeight="1">
      <c r="A687" s="960"/>
      <c r="B687" s="960"/>
      <c r="C687" s="960"/>
      <c r="D687" s="774"/>
      <c r="E687" s="774"/>
      <c r="F687" s="960"/>
      <c r="G687" s="960"/>
      <c r="H687" s="960"/>
      <c r="I687" s="960"/>
      <c r="J687" s="960"/>
      <c r="K687" s="960"/>
      <c r="L687" s="960"/>
      <c r="M687" s="960"/>
      <c r="N687" s="960"/>
      <c r="O687" s="960"/>
      <c r="P687" s="960"/>
      <c r="Q687" s="960"/>
      <c r="R687" s="960"/>
      <c r="S687" s="960"/>
      <c r="T687" s="960"/>
      <c r="U687" s="960"/>
      <c r="V687" s="960"/>
      <c r="W687" s="960"/>
      <c r="X687" s="960"/>
      <c r="Y687" s="960"/>
      <c r="Z687" s="960"/>
    </row>
    <row r="688" spans="1:26" ht="14.25" customHeight="1">
      <c r="A688" s="960"/>
      <c r="B688" s="960"/>
      <c r="C688" s="960"/>
      <c r="D688" s="774"/>
      <c r="E688" s="774"/>
      <c r="F688" s="960"/>
      <c r="G688" s="960"/>
      <c r="H688" s="960"/>
      <c r="I688" s="960"/>
      <c r="J688" s="960"/>
      <c r="K688" s="960"/>
      <c r="L688" s="960"/>
      <c r="M688" s="960"/>
      <c r="N688" s="960"/>
      <c r="O688" s="960"/>
      <c r="P688" s="960"/>
      <c r="Q688" s="960"/>
      <c r="R688" s="960"/>
      <c r="S688" s="960"/>
      <c r="T688" s="960"/>
      <c r="U688" s="960"/>
      <c r="V688" s="960"/>
      <c r="W688" s="960"/>
      <c r="X688" s="960"/>
      <c r="Y688" s="960"/>
      <c r="Z688" s="960"/>
    </row>
    <row r="689" spans="1:26" ht="14.25" customHeight="1">
      <c r="A689" s="960"/>
      <c r="B689" s="960"/>
      <c r="C689" s="960"/>
      <c r="D689" s="774"/>
      <c r="E689" s="774"/>
      <c r="F689" s="960"/>
      <c r="G689" s="960"/>
      <c r="H689" s="960"/>
      <c r="I689" s="960"/>
      <c r="J689" s="960"/>
      <c r="K689" s="960"/>
      <c r="L689" s="960"/>
      <c r="M689" s="960"/>
      <c r="N689" s="960"/>
      <c r="O689" s="960"/>
      <c r="P689" s="960"/>
      <c r="Q689" s="960"/>
      <c r="R689" s="960"/>
      <c r="S689" s="960"/>
      <c r="T689" s="960"/>
      <c r="U689" s="960"/>
      <c r="V689" s="960"/>
      <c r="W689" s="960"/>
      <c r="X689" s="960"/>
      <c r="Y689" s="960"/>
      <c r="Z689" s="960"/>
    </row>
    <row r="690" spans="1:26" ht="14.25" customHeight="1">
      <c r="A690" s="960"/>
      <c r="B690" s="960"/>
      <c r="C690" s="960"/>
      <c r="D690" s="774"/>
      <c r="E690" s="774"/>
      <c r="F690" s="960"/>
      <c r="G690" s="960"/>
      <c r="H690" s="960"/>
      <c r="I690" s="960"/>
      <c r="J690" s="960"/>
      <c r="K690" s="960"/>
      <c r="L690" s="960"/>
      <c r="M690" s="960"/>
      <c r="N690" s="960"/>
      <c r="O690" s="960"/>
      <c r="P690" s="960"/>
      <c r="Q690" s="960"/>
      <c r="R690" s="960"/>
      <c r="S690" s="960"/>
      <c r="T690" s="960"/>
      <c r="U690" s="960"/>
      <c r="V690" s="960"/>
      <c r="W690" s="960"/>
      <c r="X690" s="960"/>
      <c r="Y690" s="960"/>
      <c r="Z690" s="960"/>
    </row>
    <row r="691" spans="1:26" ht="14.25" customHeight="1">
      <c r="A691" s="960"/>
      <c r="B691" s="960"/>
      <c r="C691" s="960"/>
      <c r="D691" s="774"/>
      <c r="E691" s="774"/>
      <c r="F691" s="960"/>
      <c r="G691" s="960"/>
      <c r="H691" s="960"/>
      <c r="I691" s="960"/>
      <c r="J691" s="960"/>
      <c r="K691" s="960"/>
      <c r="L691" s="960"/>
      <c r="M691" s="960"/>
      <c r="N691" s="960"/>
      <c r="O691" s="960"/>
      <c r="P691" s="960"/>
      <c r="Q691" s="960"/>
      <c r="R691" s="960"/>
      <c r="S691" s="960"/>
      <c r="T691" s="960"/>
      <c r="U691" s="960"/>
      <c r="V691" s="960"/>
      <c r="W691" s="960"/>
      <c r="X691" s="960"/>
      <c r="Y691" s="960"/>
      <c r="Z691" s="960"/>
    </row>
    <row r="692" spans="1:26" ht="14.25" customHeight="1">
      <c r="A692" s="960"/>
      <c r="B692" s="960"/>
      <c r="C692" s="960"/>
      <c r="D692" s="774"/>
      <c r="E692" s="774"/>
      <c r="F692" s="960"/>
      <c r="G692" s="960"/>
      <c r="H692" s="960"/>
      <c r="I692" s="960"/>
      <c r="J692" s="960"/>
      <c r="K692" s="960"/>
      <c r="L692" s="960"/>
      <c r="M692" s="960"/>
      <c r="N692" s="960"/>
      <c r="O692" s="960"/>
      <c r="P692" s="960"/>
      <c r="Q692" s="960"/>
      <c r="R692" s="960"/>
      <c r="S692" s="960"/>
      <c r="T692" s="960"/>
      <c r="U692" s="960"/>
      <c r="V692" s="960"/>
      <c r="W692" s="960"/>
      <c r="X692" s="960"/>
      <c r="Y692" s="960"/>
      <c r="Z692" s="960"/>
    </row>
    <row r="693" spans="1:26" ht="14.25" customHeight="1">
      <c r="A693" s="960"/>
      <c r="B693" s="960"/>
      <c r="C693" s="960"/>
      <c r="D693" s="774"/>
      <c r="E693" s="774"/>
      <c r="F693" s="960"/>
      <c r="G693" s="960"/>
      <c r="H693" s="960"/>
      <c r="I693" s="960"/>
      <c r="J693" s="960"/>
      <c r="K693" s="960"/>
      <c r="L693" s="960"/>
      <c r="M693" s="960"/>
      <c r="N693" s="960"/>
      <c r="O693" s="960"/>
      <c r="P693" s="960"/>
      <c r="Q693" s="960"/>
      <c r="R693" s="960"/>
      <c r="S693" s="960"/>
      <c r="T693" s="960"/>
      <c r="U693" s="960"/>
      <c r="V693" s="960"/>
      <c r="W693" s="960"/>
      <c r="X693" s="960"/>
      <c r="Y693" s="960"/>
      <c r="Z693" s="960"/>
    </row>
    <row r="694" spans="1:26" ht="14.25" customHeight="1">
      <c r="A694" s="893"/>
      <c r="B694" s="893"/>
      <c r="C694" s="893"/>
      <c r="D694" s="777"/>
      <c r="E694" s="777"/>
      <c r="F694" s="893"/>
      <c r="G694" s="960"/>
      <c r="H694" s="893"/>
      <c r="I694" s="893"/>
      <c r="J694" s="893"/>
      <c r="K694" s="960"/>
      <c r="L694" s="960"/>
      <c r="M694" s="963"/>
      <c r="N694" s="963"/>
      <c r="O694" s="963"/>
      <c r="P694" s="963"/>
      <c r="Q694" s="963"/>
      <c r="R694" s="963"/>
      <c r="S694" s="963"/>
      <c r="T694" s="963"/>
      <c r="U694" s="963"/>
      <c r="V694" s="963"/>
      <c r="W694" s="963"/>
      <c r="X694" s="963"/>
      <c r="Y694" s="963"/>
      <c r="Z694" s="963"/>
    </row>
    <row r="695" spans="1:26" ht="14.25" customHeight="1">
      <c r="A695" s="893"/>
      <c r="B695" s="893"/>
      <c r="C695" s="893"/>
      <c r="D695" s="777"/>
      <c r="E695" s="777"/>
      <c r="F695" s="893"/>
      <c r="G695" s="960"/>
      <c r="H695" s="893"/>
      <c r="I695" s="893"/>
      <c r="J695" s="893"/>
      <c r="K695" s="960"/>
      <c r="L695" s="960"/>
      <c r="M695" s="963"/>
      <c r="N695" s="963"/>
      <c r="O695" s="963"/>
      <c r="P695" s="963"/>
      <c r="Q695" s="963"/>
      <c r="R695" s="963"/>
      <c r="S695" s="963"/>
      <c r="T695" s="963"/>
      <c r="U695" s="963"/>
      <c r="V695" s="963"/>
      <c r="W695" s="963"/>
      <c r="X695" s="963"/>
      <c r="Y695" s="963"/>
      <c r="Z695" s="963"/>
    </row>
    <row r="696" spans="1:26" ht="14.25" customHeight="1">
      <c r="A696" s="960"/>
      <c r="B696" s="960"/>
      <c r="C696" s="960"/>
      <c r="D696" s="774"/>
      <c r="E696" s="774"/>
      <c r="F696" s="960"/>
      <c r="G696" s="960"/>
      <c r="H696" s="893"/>
      <c r="I696" s="893"/>
      <c r="J696" s="893"/>
      <c r="K696" s="960"/>
      <c r="L696" s="960"/>
      <c r="M696" s="963"/>
      <c r="N696" s="963"/>
      <c r="O696" s="963"/>
      <c r="P696" s="963"/>
      <c r="Q696" s="963"/>
      <c r="R696" s="963"/>
      <c r="S696" s="963"/>
      <c r="T696" s="963"/>
      <c r="U696" s="963"/>
      <c r="V696" s="963"/>
      <c r="W696" s="963"/>
      <c r="X696" s="963"/>
      <c r="Y696" s="963"/>
      <c r="Z696" s="963"/>
    </row>
    <row r="697" spans="1:26" ht="14.25" customHeight="1">
      <c r="A697" s="960"/>
      <c r="B697" s="960"/>
      <c r="C697" s="960"/>
      <c r="D697" s="774"/>
      <c r="E697" s="774"/>
      <c r="F697" s="960"/>
      <c r="G697" s="960"/>
      <c r="H697" s="893"/>
      <c r="I697" s="893"/>
      <c r="J697" s="893"/>
      <c r="K697" s="960"/>
      <c r="L697" s="960"/>
      <c r="M697" s="963"/>
      <c r="N697" s="963"/>
      <c r="O697" s="963"/>
      <c r="P697" s="963"/>
      <c r="Q697" s="963"/>
      <c r="R697" s="963"/>
      <c r="S697" s="963"/>
      <c r="T697" s="963"/>
      <c r="U697" s="963"/>
      <c r="V697" s="963"/>
      <c r="W697" s="963"/>
      <c r="X697" s="963"/>
      <c r="Y697" s="963"/>
      <c r="Z697" s="963"/>
    </row>
    <row r="698" spans="1:26" ht="14.25" customHeight="1">
      <c r="A698" s="960"/>
      <c r="B698" s="960"/>
      <c r="C698" s="960"/>
      <c r="D698" s="774"/>
      <c r="E698" s="774"/>
      <c r="F698" s="960"/>
      <c r="G698" s="960"/>
      <c r="H698" s="893"/>
      <c r="I698" s="893"/>
      <c r="J698" s="893"/>
      <c r="K698" s="960"/>
      <c r="L698" s="960"/>
      <c r="M698" s="963"/>
      <c r="N698" s="963"/>
      <c r="O698" s="963"/>
      <c r="P698" s="963"/>
      <c r="Q698" s="963"/>
      <c r="R698" s="963"/>
      <c r="S698" s="963"/>
      <c r="T698" s="963"/>
      <c r="U698" s="963"/>
      <c r="V698" s="963"/>
      <c r="W698" s="963"/>
      <c r="X698" s="963"/>
      <c r="Y698" s="963"/>
      <c r="Z698" s="963"/>
    </row>
    <row r="699" spans="1:26" ht="14.25" customHeight="1">
      <c r="A699" s="960"/>
      <c r="B699" s="960"/>
      <c r="C699" s="960"/>
      <c r="D699" s="774"/>
      <c r="E699" s="774"/>
      <c r="F699" s="960"/>
      <c r="G699" s="960"/>
      <c r="H699" s="893"/>
      <c r="I699" s="893"/>
      <c r="J699" s="893"/>
      <c r="K699" s="960"/>
      <c r="L699" s="960"/>
      <c r="M699" s="963"/>
      <c r="N699" s="963"/>
      <c r="O699" s="963"/>
      <c r="P699" s="963"/>
      <c r="Q699" s="963"/>
      <c r="R699" s="963"/>
      <c r="S699" s="963"/>
      <c r="T699" s="963"/>
      <c r="U699" s="963"/>
      <c r="V699" s="963"/>
      <c r="W699" s="963"/>
      <c r="X699" s="963"/>
      <c r="Y699" s="963"/>
      <c r="Z699" s="963"/>
    </row>
    <row r="700" spans="1:26" ht="14.25" customHeight="1">
      <c r="A700" s="963"/>
      <c r="B700" s="963"/>
      <c r="C700" s="963"/>
      <c r="D700" s="780"/>
      <c r="E700" s="780"/>
      <c r="F700" s="963"/>
      <c r="G700" s="963"/>
      <c r="H700" s="893"/>
      <c r="I700" s="893"/>
      <c r="J700" s="893"/>
      <c r="K700" s="960"/>
      <c r="L700" s="960"/>
      <c r="M700" s="963"/>
      <c r="N700" s="963"/>
      <c r="O700" s="963"/>
      <c r="P700" s="963"/>
      <c r="Q700" s="963"/>
      <c r="R700" s="963"/>
      <c r="S700" s="963"/>
      <c r="T700" s="963"/>
      <c r="U700" s="963"/>
      <c r="V700" s="963"/>
      <c r="W700" s="963"/>
      <c r="X700" s="963"/>
      <c r="Y700" s="963"/>
      <c r="Z700" s="963"/>
    </row>
    <row r="701" spans="1:26" ht="14.25" customHeight="1">
      <c r="A701" s="963"/>
      <c r="B701" s="963"/>
      <c r="C701" s="963"/>
      <c r="D701" s="780"/>
      <c r="E701" s="780"/>
      <c r="F701" s="963"/>
      <c r="G701" s="963"/>
      <c r="H701" s="893"/>
      <c r="I701" s="893"/>
      <c r="J701" s="893"/>
      <c r="K701" s="960"/>
      <c r="L701" s="960"/>
      <c r="M701" s="963"/>
      <c r="N701" s="963"/>
      <c r="O701" s="963"/>
      <c r="P701" s="963"/>
      <c r="Q701" s="963"/>
      <c r="R701" s="963"/>
      <c r="S701" s="963"/>
      <c r="T701" s="963"/>
      <c r="U701" s="963"/>
      <c r="V701" s="963"/>
      <c r="W701" s="963"/>
      <c r="X701" s="963"/>
      <c r="Y701" s="963"/>
      <c r="Z701" s="963"/>
    </row>
    <row r="702" spans="1:26" ht="14.25" customHeight="1">
      <c r="A702" s="963"/>
      <c r="B702" s="963"/>
      <c r="C702" s="963"/>
      <c r="D702" s="780"/>
      <c r="E702" s="780"/>
      <c r="F702" s="963"/>
      <c r="G702" s="963"/>
      <c r="H702" s="893"/>
      <c r="I702" s="893"/>
      <c r="J702" s="893"/>
      <c r="K702" s="960"/>
      <c r="L702" s="960"/>
      <c r="M702" s="963"/>
      <c r="N702" s="963"/>
      <c r="O702" s="963"/>
      <c r="P702" s="963"/>
      <c r="Q702" s="963"/>
      <c r="R702" s="963"/>
      <c r="S702" s="963"/>
      <c r="T702" s="963"/>
      <c r="U702" s="963"/>
      <c r="V702" s="963"/>
      <c r="W702" s="963"/>
      <c r="X702" s="963"/>
      <c r="Y702" s="963"/>
      <c r="Z702" s="963"/>
    </row>
    <row r="703" spans="1:26" ht="14.25" customHeight="1">
      <c r="A703" s="963"/>
      <c r="B703" s="963"/>
      <c r="C703" s="963"/>
      <c r="D703" s="780"/>
      <c r="E703" s="780"/>
      <c r="F703" s="963"/>
      <c r="G703" s="963"/>
      <c r="H703" s="893"/>
      <c r="I703" s="893"/>
      <c r="J703" s="893"/>
      <c r="K703" s="960"/>
      <c r="L703" s="960"/>
      <c r="M703" s="963"/>
      <c r="N703" s="963"/>
      <c r="O703" s="963"/>
      <c r="P703" s="963"/>
      <c r="Q703" s="963"/>
      <c r="R703" s="963"/>
      <c r="S703" s="963"/>
      <c r="T703" s="963"/>
      <c r="U703" s="963"/>
      <c r="V703" s="963"/>
      <c r="W703" s="963"/>
      <c r="X703" s="963"/>
      <c r="Y703" s="963"/>
      <c r="Z703" s="963"/>
    </row>
    <row r="704" spans="1:26" ht="14.25" customHeight="1">
      <c r="A704" s="963"/>
      <c r="B704" s="963"/>
      <c r="C704" s="963"/>
      <c r="D704" s="780"/>
      <c r="E704" s="780"/>
      <c r="F704" s="963"/>
      <c r="G704" s="963"/>
      <c r="H704" s="893"/>
      <c r="I704" s="893"/>
      <c r="J704" s="893"/>
      <c r="K704" s="960"/>
      <c r="L704" s="960"/>
      <c r="M704" s="963"/>
      <c r="N704" s="963"/>
      <c r="O704" s="963"/>
      <c r="P704" s="963"/>
      <c r="Q704" s="963"/>
      <c r="R704" s="963"/>
      <c r="S704" s="963"/>
      <c r="T704" s="963"/>
      <c r="U704" s="963"/>
      <c r="V704" s="963"/>
      <c r="W704" s="963"/>
      <c r="X704" s="963"/>
      <c r="Y704" s="963"/>
      <c r="Z704" s="963"/>
    </row>
    <row r="705" spans="1:26" ht="14.25" customHeight="1">
      <c r="A705" s="963"/>
      <c r="B705" s="963"/>
      <c r="C705" s="963"/>
      <c r="D705" s="780"/>
      <c r="E705" s="780"/>
      <c r="F705" s="963"/>
      <c r="G705" s="963"/>
      <c r="H705" s="893"/>
      <c r="I705" s="893"/>
      <c r="J705" s="893"/>
      <c r="K705" s="960"/>
      <c r="L705" s="960"/>
      <c r="M705" s="963"/>
      <c r="N705" s="963"/>
      <c r="O705" s="963"/>
      <c r="P705" s="963"/>
      <c r="Q705" s="963"/>
      <c r="R705" s="963"/>
      <c r="S705" s="963"/>
      <c r="T705" s="963"/>
      <c r="U705" s="963"/>
      <c r="V705" s="963"/>
      <c r="W705" s="963"/>
      <c r="X705" s="963"/>
      <c r="Y705" s="963"/>
      <c r="Z705" s="963"/>
    </row>
    <row r="706" spans="1:26" ht="14.25" customHeight="1">
      <c r="A706" s="963"/>
      <c r="B706" s="963"/>
      <c r="C706" s="963"/>
      <c r="D706" s="780"/>
      <c r="E706" s="780"/>
      <c r="F706" s="963"/>
      <c r="G706" s="963"/>
      <c r="H706" s="893"/>
      <c r="I706" s="893"/>
      <c r="J706" s="893"/>
      <c r="K706" s="960"/>
      <c r="L706" s="960"/>
      <c r="M706" s="963"/>
      <c r="N706" s="963"/>
      <c r="O706" s="963"/>
      <c r="P706" s="963"/>
      <c r="Q706" s="963"/>
      <c r="R706" s="963"/>
      <c r="S706" s="963"/>
      <c r="T706" s="963"/>
      <c r="U706" s="963"/>
      <c r="V706" s="963"/>
      <c r="W706" s="963"/>
      <c r="X706" s="963"/>
      <c r="Y706" s="963"/>
      <c r="Z706" s="963"/>
    </row>
    <row r="707" spans="1:26" ht="14.25" customHeight="1">
      <c r="A707" s="963"/>
      <c r="B707" s="963"/>
      <c r="C707" s="963"/>
      <c r="D707" s="780"/>
      <c r="E707" s="780"/>
      <c r="F707" s="963"/>
      <c r="G707" s="963"/>
      <c r="H707" s="893"/>
      <c r="I707" s="893"/>
      <c r="J707" s="893"/>
      <c r="K707" s="960"/>
      <c r="L707" s="960"/>
      <c r="M707" s="963"/>
      <c r="N707" s="963"/>
      <c r="O707" s="963"/>
      <c r="P707" s="963"/>
      <c r="Q707" s="963"/>
      <c r="R707" s="963"/>
      <c r="S707" s="963"/>
      <c r="T707" s="963"/>
      <c r="U707" s="963"/>
      <c r="V707" s="963"/>
      <c r="W707" s="963"/>
      <c r="X707" s="963"/>
      <c r="Y707" s="963"/>
      <c r="Z707" s="963"/>
    </row>
    <row r="708" spans="1:26" ht="14.25" customHeight="1">
      <c r="A708" s="963"/>
      <c r="B708" s="963"/>
      <c r="C708" s="963"/>
      <c r="D708" s="780"/>
      <c r="E708" s="780"/>
      <c r="F708" s="963"/>
      <c r="G708" s="963"/>
      <c r="H708" s="893"/>
      <c r="I708" s="893"/>
      <c r="J708" s="893"/>
      <c r="K708" s="960"/>
      <c r="L708" s="960"/>
      <c r="M708" s="963"/>
      <c r="N708" s="963"/>
      <c r="O708" s="963"/>
      <c r="P708" s="963"/>
      <c r="Q708" s="963"/>
      <c r="R708" s="963"/>
      <c r="S708" s="963"/>
      <c r="T708" s="963"/>
      <c r="U708" s="963"/>
      <c r="V708" s="963"/>
      <c r="W708" s="963"/>
      <c r="X708" s="963"/>
      <c r="Y708" s="963"/>
      <c r="Z708" s="963"/>
    </row>
    <row r="709" spans="1:26" ht="14.25" customHeight="1">
      <c r="A709" s="963"/>
      <c r="B709" s="963"/>
      <c r="C709" s="963"/>
      <c r="D709" s="780"/>
      <c r="E709" s="780"/>
      <c r="F709" s="963"/>
      <c r="G709" s="963"/>
      <c r="H709" s="893"/>
      <c r="I709" s="893"/>
      <c r="J709" s="893"/>
      <c r="K709" s="960"/>
      <c r="L709" s="960"/>
      <c r="M709" s="963"/>
      <c r="N709" s="963"/>
      <c r="O709" s="963"/>
      <c r="P709" s="963"/>
      <c r="Q709" s="963"/>
      <c r="R709" s="963"/>
      <c r="S709" s="963"/>
      <c r="T709" s="963"/>
      <c r="U709" s="963"/>
      <c r="V709" s="963"/>
      <c r="W709" s="963"/>
      <c r="X709" s="963"/>
      <c r="Y709" s="963"/>
      <c r="Z709" s="963"/>
    </row>
    <row r="710" spans="1:26" ht="14.25" customHeight="1">
      <c r="A710" s="963"/>
      <c r="B710" s="963"/>
      <c r="C710" s="963"/>
      <c r="D710" s="780"/>
      <c r="E710" s="780"/>
      <c r="F710" s="963"/>
      <c r="G710" s="963"/>
      <c r="H710" s="893"/>
      <c r="I710" s="893"/>
      <c r="J710" s="893"/>
      <c r="K710" s="960"/>
      <c r="L710" s="960"/>
      <c r="M710" s="963"/>
      <c r="N710" s="963"/>
      <c r="O710" s="963"/>
      <c r="P710" s="963"/>
      <c r="Q710" s="963"/>
      <c r="R710" s="963"/>
      <c r="S710" s="963"/>
      <c r="T710" s="963"/>
      <c r="U710" s="963"/>
      <c r="V710" s="963"/>
      <c r="W710" s="963"/>
      <c r="X710" s="963"/>
      <c r="Y710" s="963"/>
      <c r="Z710" s="963"/>
    </row>
    <row r="711" spans="1:26" ht="14.25" customHeight="1">
      <c r="A711" s="963"/>
      <c r="B711" s="963"/>
      <c r="C711" s="963"/>
      <c r="D711" s="780"/>
      <c r="E711" s="780"/>
      <c r="F711" s="963"/>
      <c r="G711" s="963"/>
      <c r="H711" s="893"/>
      <c r="I711" s="893"/>
      <c r="J711" s="893"/>
      <c r="K711" s="960"/>
      <c r="L711" s="960"/>
      <c r="M711" s="963"/>
      <c r="N711" s="963"/>
      <c r="O711" s="963"/>
      <c r="P711" s="963"/>
      <c r="Q711" s="963"/>
      <c r="R711" s="963"/>
      <c r="S711" s="963"/>
      <c r="T711" s="963"/>
      <c r="U711" s="963"/>
      <c r="V711" s="963"/>
      <c r="W711" s="963"/>
      <c r="X711" s="963"/>
      <c r="Y711" s="963"/>
      <c r="Z711" s="963"/>
    </row>
    <row r="712" spans="1:26" ht="14.25" customHeight="1">
      <c r="A712" s="963"/>
      <c r="B712" s="963"/>
      <c r="C712" s="963"/>
      <c r="D712" s="780"/>
      <c r="E712" s="780"/>
      <c r="F712" s="963"/>
      <c r="G712" s="963"/>
      <c r="H712" s="893"/>
      <c r="I712" s="893"/>
      <c r="J712" s="893"/>
      <c r="K712" s="960"/>
      <c r="L712" s="960"/>
      <c r="M712" s="963"/>
      <c r="N712" s="963"/>
      <c r="O712" s="963"/>
      <c r="P712" s="963"/>
      <c r="Q712" s="963"/>
      <c r="R712" s="963"/>
      <c r="S712" s="963"/>
      <c r="T712" s="963"/>
      <c r="U712" s="963"/>
      <c r="V712" s="963"/>
      <c r="W712" s="963"/>
      <c r="X712" s="963"/>
      <c r="Y712" s="963"/>
      <c r="Z712" s="963"/>
    </row>
    <row r="713" spans="1:26" ht="14.25" customHeight="1">
      <c r="A713" s="963"/>
      <c r="B713" s="963"/>
      <c r="C713" s="963"/>
      <c r="D713" s="780"/>
      <c r="E713" s="780"/>
      <c r="F713" s="963"/>
      <c r="G713" s="963"/>
      <c r="H713" s="893"/>
      <c r="I713" s="893"/>
      <c r="J713" s="893"/>
      <c r="K713" s="960"/>
      <c r="L713" s="960"/>
      <c r="M713" s="963"/>
      <c r="N713" s="963"/>
      <c r="O713" s="963"/>
      <c r="P713" s="963"/>
      <c r="Q713" s="963"/>
      <c r="R713" s="963"/>
      <c r="S713" s="963"/>
      <c r="T713" s="963"/>
      <c r="U713" s="963"/>
      <c r="V713" s="963"/>
      <c r="W713" s="963"/>
      <c r="X713" s="963"/>
      <c r="Y713" s="963"/>
      <c r="Z713" s="963"/>
    </row>
    <row r="714" spans="1:26" ht="14.25" customHeight="1">
      <c r="A714" s="963"/>
      <c r="B714" s="963"/>
      <c r="C714" s="963"/>
      <c r="D714" s="780"/>
      <c r="E714" s="780"/>
      <c r="F714" s="963"/>
      <c r="G714" s="963"/>
      <c r="H714" s="893"/>
      <c r="I714" s="893"/>
      <c r="J714" s="893"/>
      <c r="K714" s="960"/>
      <c r="L714" s="960"/>
      <c r="M714" s="963"/>
      <c r="N714" s="963"/>
      <c r="O714" s="963"/>
      <c r="P714" s="963"/>
      <c r="Q714" s="963"/>
      <c r="R714" s="963"/>
      <c r="S714" s="963"/>
      <c r="T714" s="963"/>
      <c r="U714" s="963"/>
      <c r="V714" s="963"/>
      <c r="W714" s="963"/>
      <c r="X714" s="963"/>
      <c r="Y714" s="963"/>
      <c r="Z714" s="963"/>
    </row>
    <row r="715" spans="1:26" ht="14.25" customHeight="1">
      <c r="A715" s="963"/>
      <c r="B715" s="963"/>
      <c r="C715" s="963"/>
      <c r="D715" s="780"/>
      <c r="E715" s="780"/>
      <c r="F715" s="963"/>
      <c r="G715" s="963"/>
      <c r="H715" s="893"/>
      <c r="I715" s="893"/>
      <c r="J715" s="893"/>
      <c r="K715" s="960"/>
      <c r="L715" s="960"/>
      <c r="M715" s="963"/>
      <c r="N715" s="963"/>
      <c r="O715" s="963"/>
      <c r="P715" s="963"/>
      <c r="Q715" s="963"/>
      <c r="R715" s="963"/>
      <c r="S715" s="963"/>
      <c r="T715" s="963"/>
      <c r="U715" s="963"/>
      <c r="V715" s="963"/>
      <c r="W715" s="963"/>
      <c r="X715" s="963"/>
      <c r="Y715" s="963"/>
      <c r="Z715" s="963"/>
    </row>
    <row r="716" spans="1:26" ht="14.25" customHeight="1">
      <c r="A716" s="963"/>
      <c r="B716" s="963"/>
      <c r="C716" s="963"/>
      <c r="D716" s="780"/>
      <c r="E716" s="780"/>
      <c r="F716" s="963"/>
      <c r="G716" s="963"/>
      <c r="H716" s="893"/>
      <c r="I716" s="893"/>
      <c r="J716" s="893"/>
      <c r="K716" s="960"/>
      <c r="L716" s="960"/>
      <c r="M716" s="963"/>
      <c r="N716" s="963"/>
      <c r="O716" s="963"/>
      <c r="P716" s="963"/>
      <c r="Q716" s="963"/>
      <c r="R716" s="963"/>
      <c r="S716" s="963"/>
      <c r="T716" s="963"/>
      <c r="U716" s="963"/>
      <c r="V716" s="963"/>
      <c r="W716" s="963"/>
      <c r="X716" s="963"/>
      <c r="Y716" s="963"/>
      <c r="Z716" s="963"/>
    </row>
    <row r="717" spans="1:26" ht="14.25" customHeight="1">
      <c r="A717" s="963"/>
      <c r="B717" s="963"/>
      <c r="C717" s="963"/>
      <c r="D717" s="780"/>
      <c r="E717" s="780"/>
      <c r="F717" s="963"/>
      <c r="G717" s="963"/>
      <c r="H717" s="893"/>
      <c r="I717" s="893"/>
      <c r="J717" s="893"/>
      <c r="K717" s="960"/>
      <c r="L717" s="960"/>
      <c r="M717" s="963"/>
      <c r="N717" s="963"/>
      <c r="O717" s="963"/>
      <c r="P717" s="963"/>
      <c r="Q717" s="963"/>
      <c r="R717" s="963"/>
      <c r="S717" s="963"/>
      <c r="T717" s="963"/>
      <c r="U717" s="963"/>
      <c r="V717" s="963"/>
      <c r="W717" s="963"/>
      <c r="X717" s="963"/>
      <c r="Y717" s="963"/>
      <c r="Z717" s="963"/>
    </row>
    <row r="718" spans="1:26" ht="14.25" customHeight="1">
      <c r="A718" s="963"/>
      <c r="B718" s="963"/>
      <c r="C718" s="963"/>
      <c r="D718" s="780"/>
      <c r="E718" s="780"/>
      <c r="F718" s="963"/>
      <c r="G718" s="963"/>
      <c r="H718" s="893"/>
      <c r="I718" s="893"/>
      <c r="J718" s="893"/>
      <c r="K718" s="960"/>
      <c r="L718" s="960"/>
      <c r="M718" s="963"/>
      <c r="N718" s="963"/>
      <c r="O718" s="963"/>
      <c r="P718" s="963"/>
      <c r="Q718" s="963"/>
      <c r="R718" s="963"/>
      <c r="S718" s="963"/>
      <c r="T718" s="963"/>
      <c r="U718" s="963"/>
      <c r="V718" s="963"/>
      <c r="W718" s="963"/>
      <c r="X718" s="963"/>
      <c r="Y718" s="963"/>
      <c r="Z718" s="963"/>
    </row>
    <row r="719" spans="1:26" ht="14.25" customHeight="1">
      <c r="A719" s="963"/>
      <c r="B719" s="963"/>
      <c r="C719" s="963"/>
      <c r="D719" s="780"/>
      <c r="E719" s="780"/>
      <c r="F719" s="963"/>
      <c r="G719" s="963"/>
      <c r="H719" s="893"/>
      <c r="I719" s="893"/>
      <c r="J719" s="893"/>
      <c r="K719" s="960"/>
      <c r="L719" s="960"/>
      <c r="M719" s="963"/>
      <c r="N719" s="963"/>
      <c r="O719" s="963"/>
      <c r="P719" s="963"/>
      <c r="Q719" s="963"/>
      <c r="R719" s="963"/>
      <c r="S719" s="963"/>
      <c r="T719" s="963"/>
      <c r="U719" s="963"/>
      <c r="V719" s="963"/>
      <c r="W719" s="963"/>
      <c r="X719" s="963"/>
      <c r="Y719" s="963"/>
      <c r="Z719" s="963"/>
    </row>
    <row r="720" spans="1:26" ht="14.25" customHeight="1">
      <c r="A720" s="963"/>
      <c r="B720" s="963"/>
      <c r="C720" s="963"/>
      <c r="D720" s="780"/>
      <c r="E720" s="780"/>
      <c r="F720" s="963"/>
      <c r="G720" s="963"/>
      <c r="H720" s="893"/>
      <c r="I720" s="893"/>
      <c r="J720" s="893"/>
      <c r="K720" s="960"/>
      <c r="L720" s="960"/>
      <c r="M720" s="963"/>
      <c r="N720" s="963"/>
      <c r="O720" s="963"/>
      <c r="P720" s="963"/>
      <c r="Q720" s="963"/>
      <c r="R720" s="963"/>
      <c r="S720" s="963"/>
      <c r="T720" s="963"/>
      <c r="U720" s="963"/>
      <c r="V720" s="963"/>
      <c r="W720" s="963"/>
      <c r="X720" s="963"/>
      <c r="Y720" s="963"/>
      <c r="Z720" s="963"/>
    </row>
    <row r="721" spans="1:26" ht="14.25" customHeight="1">
      <c r="A721" s="963"/>
      <c r="B721" s="963"/>
      <c r="C721" s="963"/>
      <c r="D721" s="780"/>
      <c r="E721" s="780"/>
      <c r="F721" s="963"/>
      <c r="G721" s="963"/>
      <c r="H721" s="893"/>
      <c r="I721" s="893"/>
      <c r="J721" s="893"/>
      <c r="K721" s="960"/>
      <c r="L721" s="960"/>
      <c r="M721" s="963"/>
      <c r="N721" s="963"/>
      <c r="O721" s="963"/>
      <c r="P721" s="963"/>
      <c r="Q721" s="963"/>
      <c r="R721" s="963"/>
      <c r="S721" s="963"/>
      <c r="T721" s="963"/>
      <c r="U721" s="963"/>
      <c r="V721" s="963"/>
      <c r="W721" s="963"/>
      <c r="X721" s="963"/>
      <c r="Y721" s="963"/>
      <c r="Z721" s="963"/>
    </row>
    <row r="722" spans="1:26" ht="14.25" customHeight="1">
      <c r="A722" s="963"/>
      <c r="B722" s="963"/>
      <c r="C722" s="963"/>
      <c r="D722" s="780"/>
      <c r="E722" s="780"/>
      <c r="F722" s="963"/>
      <c r="G722" s="963"/>
      <c r="H722" s="893"/>
      <c r="I722" s="893"/>
      <c r="J722" s="893"/>
      <c r="K722" s="960"/>
      <c r="L722" s="960"/>
      <c r="M722" s="963"/>
      <c r="N722" s="963"/>
      <c r="O722" s="963"/>
      <c r="P722" s="963"/>
      <c r="Q722" s="963"/>
      <c r="R722" s="963"/>
      <c r="S722" s="963"/>
      <c r="T722" s="963"/>
      <c r="U722" s="963"/>
      <c r="V722" s="963"/>
      <c r="W722" s="963"/>
      <c r="X722" s="963"/>
      <c r="Y722" s="963"/>
      <c r="Z722" s="963"/>
    </row>
    <row r="723" spans="1:26" ht="14.25" customHeight="1">
      <c r="A723" s="963"/>
      <c r="B723" s="963"/>
      <c r="C723" s="963"/>
      <c r="D723" s="780"/>
      <c r="E723" s="780"/>
      <c r="F723" s="963"/>
      <c r="G723" s="963"/>
      <c r="H723" s="893"/>
      <c r="I723" s="893"/>
      <c r="J723" s="893"/>
      <c r="K723" s="960"/>
      <c r="L723" s="960"/>
      <c r="M723" s="963"/>
      <c r="N723" s="963"/>
      <c r="O723" s="963"/>
      <c r="P723" s="963"/>
      <c r="Q723" s="963"/>
      <c r="R723" s="963"/>
      <c r="S723" s="963"/>
      <c r="T723" s="963"/>
      <c r="U723" s="963"/>
      <c r="V723" s="963"/>
      <c r="W723" s="963"/>
      <c r="X723" s="963"/>
      <c r="Y723" s="963"/>
      <c r="Z723" s="963"/>
    </row>
    <row r="724" spans="1:26" ht="14.25" customHeight="1">
      <c r="A724" s="963"/>
      <c r="B724" s="963"/>
      <c r="C724" s="963"/>
      <c r="D724" s="780"/>
      <c r="E724" s="780"/>
      <c r="F724" s="963"/>
      <c r="G724" s="963"/>
      <c r="H724" s="893"/>
      <c r="I724" s="893"/>
      <c r="J724" s="893"/>
      <c r="K724" s="960"/>
      <c r="L724" s="960"/>
      <c r="M724" s="963"/>
      <c r="N724" s="963"/>
      <c r="O724" s="963"/>
      <c r="P724" s="963"/>
      <c r="Q724" s="963"/>
      <c r="R724" s="963"/>
      <c r="S724" s="963"/>
      <c r="T724" s="963"/>
      <c r="U724" s="963"/>
      <c r="V724" s="963"/>
      <c r="W724" s="963"/>
      <c r="X724" s="963"/>
      <c r="Y724" s="963"/>
      <c r="Z724" s="963"/>
    </row>
    <row r="725" spans="1:26" ht="14.25" customHeight="1">
      <c r="A725" s="963"/>
      <c r="B725" s="963"/>
      <c r="C725" s="963"/>
      <c r="D725" s="780"/>
      <c r="E725" s="780"/>
      <c r="F725" s="963"/>
      <c r="G725" s="963"/>
      <c r="H725" s="893"/>
      <c r="I725" s="893"/>
      <c r="J725" s="893"/>
      <c r="K725" s="960"/>
      <c r="L725" s="960"/>
      <c r="M725" s="963"/>
      <c r="N725" s="963"/>
      <c r="O725" s="963"/>
      <c r="P725" s="963"/>
      <c r="Q725" s="963"/>
      <c r="R725" s="963"/>
      <c r="S725" s="963"/>
      <c r="T725" s="963"/>
      <c r="U725" s="963"/>
      <c r="V725" s="963"/>
      <c r="W725" s="963"/>
      <c r="X725" s="963"/>
      <c r="Y725" s="963"/>
      <c r="Z725" s="963"/>
    </row>
    <row r="726" spans="1:26" ht="14.25" customHeight="1">
      <c r="A726" s="963"/>
      <c r="B726" s="963"/>
      <c r="C726" s="963"/>
      <c r="D726" s="780"/>
      <c r="E726" s="780"/>
      <c r="F726" s="963"/>
      <c r="G726" s="963"/>
      <c r="H726" s="893"/>
      <c r="I726" s="893"/>
      <c r="J726" s="893"/>
      <c r="K726" s="960"/>
      <c r="L726" s="960"/>
      <c r="M726" s="963"/>
      <c r="N726" s="963"/>
      <c r="O726" s="963"/>
      <c r="P726" s="963"/>
      <c r="Q726" s="963"/>
      <c r="R726" s="963"/>
      <c r="S726" s="963"/>
      <c r="T726" s="963"/>
      <c r="U726" s="963"/>
      <c r="V726" s="963"/>
      <c r="W726" s="963"/>
      <c r="X726" s="963"/>
      <c r="Y726" s="963"/>
      <c r="Z726" s="963"/>
    </row>
    <row r="727" spans="1:26" ht="14.25" customHeight="1">
      <c r="A727" s="963"/>
      <c r="B727" s="963"/>
      <c r="C727" s="963"/>
      <c r="D727" s="780"/>
      <c r="E727" s="780"/>
      <c r="F727" s="963"/>
      <c r="G727" s="963"/>
      <c r="H727" s="893"/>
      <c r="I727" s="893"/>
      <c r="J727" s="893"/>
      <c r="K727" s="960"/>
      <c r="L727" s="960"/>
      <c r="M727" s="963"/>
      <c r="N727" s="963"/>
      <c r="O727" s="963"/>
      <c r="P727" s="963"/>
      <c r="Q727" s="963"/>
      <c r="R727" s="963"/>
      <c r="S727" s="963"/>
      <c r="T727" s="963"/>
      <c r="U727" s="963"/>
      <c r="V727" s="963"/>
      <c r="W727" s="963"/>
      <c r="X727" s="963"/>
      <c r="Y727" s="963"/>
      <c r="Z727" s="963"/>
    </row>
    <row r="728" spans="1:26" ht="14.25" customHeight="1">
      <c r="A728" s="963"/>
      <c r="B728" s="963"/>
      <c r="C728" s="963"/>
      <c r="D728" s="780"/>
      <c r="E728" s="780"/>
      <c r="F728" s="963"/>
      <c r="G728" s="963"/>
      <c r="H728" s="893"/>
      <c r="I728" s="893"/>
      <c r="J728" s="893"/>
      <c r="K728" s="960"/>
      <c r="L728" s="960"/>
      <c r="M728" s="963"/>
      <c r="N728" s="963"/>
      <c r="O728" s="963"/>
      <c r="P728" s="963"/>
      <c r="Q728" s="963"/>
      <c r="R728" s="963"/>
      <c r="S728" s="963"/>
      <c r="T728" s="963"/>
      <c r="U728" s="963"/>
      <c r="V728" s="963"/>
      <c r="W728" s="963"/>
      <c r="X728" s="963"/>
      <c r="Y728" s="963"/>
      <c r="Z728" s="963"/>
    </row>
    <row r="729" spans="1:26" ht="14.25" customHeight="1">
      <c r="A729" s="963"/>
      <c r="B729" s="963"/>
      <c r="C729" s="963"/>
      <c r="D729" s="780"/>
      <c r="E729" s="780"/>
      <c r="F729" s="963"/>
      <c r="G729" s="963"/>
      <c r="H729" s="893"/>
      <c r="I729" s="893"/>
      <c r="J729" s="893"/>
      <c r="K729" s="960"/>
      <c r="L729" s="960"/>
      <c r="M729" s="963"/>
      <c r="N729" s="963"/>
      <c r="O729" s="963"/>
      <c r="P729" s="963"/>
      <c r="Q729" s="963"/>
      <c r="R729" s="963"/>
      <c r="S729" s="963"/>
      <c r="T729" s="963"/>
      <c r="U729" s="963"/>
      <c r="V729" s="963"/>
      <c r="W729" s="963"/>
      <c r="X729" s="963"/>
      <c r="Y729" s="963"/>
      <c r="Z729" s="963"/>
    </row>
    <row r="730" spans="1:26" ht="14.25" customHeight="1">
      <c r="A730" s="963"/>
      <c r="B730" s="963"/>
      <c r="C730" s="963"/>
      <c r="D730" s="780"/>
      <c r="E730" s="780"/>
      <c r="F730" s="963"/>
      <c r="G730" s="963"/>
      <c r="H730" s="893"/>
      <c r="I730" s="893"/>
      <c r="J730" s="893"/>
      <c r="K730" s="960"/>
      <c r="L730" s="960"/>
      <c r="M730" s="963"/>
      <c r="N730" s="963"/>
      <c r="O730" s="963"/>
      <c r="P730" s="963"/>
      <c r="Q730" s="963"/>
      <c r="R730" s="963"/>
      <c r="S730" s="963"/>
      <c r="T730" s="963"/>
      <c r="U730" s="963"/>
      <c r="V730" s="963"/>
      <c r="W730" s="963"/>
      <c r="X730" s="963"/>
      <c r="Y730" s="963"/>
      <c r="Z730" s="963"/>
    </row>
    <row r="731" spans="1:26" ht="14.25" customHeight="1">
      <c r="A731" s="963"/>
      <c r="B731" s="963"/>
      <c r="C731" s="963"/>
      <c r="D731" s="780"/>
      <c r="E731" s="780"/>
      <c r="F731" s="963"/>
      <c r="G731" s="963"/>
      <c r="H731" s="893"/>
      <c r="I731" s="893"/>
      <c r="J731" s="893"/>
      <c r="K731" s="960"/>
      <c r="L731" s="960"/>
      <c r="M731" s="963"/>
      <c r="N731" s="963"/>
      <c r="O731" s="963"/>
      <c r="P731" s="963"/>
      <c r="Q731" s="963"/>
      <c r="R731" s="963"/>
      <c r="S731" s="963"/>
      <c r="T731" s="963"/>
      <c r="U731" s="963"/>
      <c r="V731" s="963"/>
      <c r="W731" s="963"/>
      <c r="X731" s="963"/>
      <c r="Y731" s="963"/>
      <c r="Z731" s="963"/>
    </row>
    <row r="732" spans="1:26" ht="14.25" customHeight="1">
      <c r="A732" s="963"/>
      <c r="B732" s="963"/>
      <c r="C732" s="963"/>
      <c r="D732" s="780"/>
      <c r="E732" s="780"/>
      <c r="F732" s="963"/>
      <c r="G732" s="963"/>
      <c r="H732" s="893"/>
      <c r="I732" s="893"/>
      <c r="J732" s="893"/>
      <c r="K732" s="960"/>
      <c r="L732" s="960"/>
      <c r="M732" s="963"/>
      <c r="N732" s="963"/>
      <c r="O732" s="963"/>
      <c r="P732" s="963"/>
      <c r="Q732" s="963"/>
      <c r="R732" s="963"/>
      <c r="S732" s="963"/>
      <c r="T732" s="963"/>
      <c r="U732" s="963"/>
      <c r="V732" s="963"/>
      <c r="W732" s="963"/>
      <c r="X732" s="963"/>
      <c r="Y732" s="963"/>
      <c r="Z732" s="963"/>
    </row>
    <row r="733" spans="1:26" ht="14.25" customHeight="1">
      <c r="A733" s="963"/>
      <c r="B733" s="963"/>
      <c r="C733" s="963"/>
      <c r="D733" s="780"/>
      <c r="E733" s="780"/>
      <c r="F733" s="963"/>
      <c r="G733" s="963"/>
      <c r="H733" s="893"/>
      <c r="I733" s="893"/>
      <c r="J733" s="893"/>
      <c r="K733" s="960"/>
      <c r="L733" s="960"/>
      <c r="M733" s="963"/>
      <c r="N733" s="963"/>
      <c r="O733" s="963"/>
      <c r="P733" s="963"/>
      <c r="Q733" s="963"/>
      <c r="R733" s="963"/>
      <c r="S733" s="963"/>
      <c r="T733" s="963"/>
      <c r="U733" s="963"/>
      <c r="V733" s="963"/>
      <c r="W733" s="963"/>
      <c r="X733" s="963"/>
      <c r="Y733" s="963"/>
      <c r="Z733" s="963"/>
    </row>
    <row r="734" spans="1:26" ht="14.25" customHeight="1">
      <c r="A734" s="963"/>
      <c r="B734" s="963"/>
      <c r="C734" s="963"/>
      <c r="D734" s="780"/>
      <c r="E734" s="780"/>
      <c r="F734" s="963"/>
      <c r="G734" s="963"/>
      <c r="H734" s="893"/>
      <c r="I734" s="893"/>
      <c r="J734" s="893"/>
      <c r="K734" s="960"/>
      <c r="L734" s="960"/>
      <c r="M734" s="963"/>
      <c r="N734" s="963"/>
      <c r="O734" s="963"/>
      <c r="P734" s="963"/>
      <c r="Q734" s="963"/>
      <c r="R734" s="963"/>
      <c r="S734" s="963"/>
      <c r="T734" s="963"/>
      <c r="U734" s="963"/>
      <c r="V734" s="963"/>
      <c r="W734" s="963"/>
      <c r="X734" s="963"/>
      <c r="Y734" s="963"/>
      <c r="Z734" s="963"/>
    </row>
    <row r="735" spans="1:26" ht="14.25" customHeight="1">
      <c r="A735" s="963"/>
      <c r="B735" s="963"/>
      <c r="C735" s="963"/>
      <c r="D735" s="780"/>
      <c r="E735" s="780"/>
      <c r="F735" s="963"/>
      <c r="G735" s="963"/>
      <c r="H735" s="893"/>
      <c r="I735" s="893"/>
      <c r="J735" s="893"/>
      <c r="K735" s="960"/>
      <c r="L735" s="960"/>
      <c r="M735" s="963"/>
      <c r="N735" s="963"/>
      <c r="O735" s="963"/>
      <c r="P735" s="963"/>
      <c r="Q735" s="963"/>
      <c r="R735" s="963"/>
      <c r="S735" s="963"/>
      <c r="T735" s="963"/>
      <c r="U735" s="963"/>
      <c r="V735" s="963"/>
      <c r="W735" s="963"/>
      <c r="X735" s="963"/>
      <c r="Y735" s="963"/>
      <c r="Z735" s="963"/>
    </row>
    <row r="736" spans="1:26" ht="14.25" customHeight="1">
      <c r="A736" s="963"/>
      <c r="B736" s="963"/>
      <c r="C736" s="963"/>
      <c r="D736" s="780"/>
      <c r="E736" s="780"/>
      <c r="F736" s="963"/>
      <c r="G736" s="963"/>
      <c r="H736" s="893"/>
      <c r="I736" s="893"/>
      <c r="J736" s="893"/>
      <c r="K736" s="960"/>
      <c r="L736" s="960"/>
      <c r="M736" s="963"/>
      <c r="N736" s="963"/>
      <c r="O736" s="963"/>
      <c r="P736" s="963"/>
      <c r="Q736" s="963"/>
      <c r="R736" s="963"/>
      <c r="S736" s="963"/>
      <c r="T736" s="963"/>
      <c r="U736" s="963"/>
      <c r="V736" s="963"/>
      <c r="W736" s="963"/>
      <c r="X736" s="963"/>
      <c r="Y736" s="963"/>
      <c r="Z736" s="963"/>
    </row>
    <row r="737" spans="1:26" ht="14.25" customHeight="1">
      <c r="A737" s="963"/>
      <c r="B737" s="963"/>
      <c r="C737" s="963"/>
      <c r="D737" s="780"/>
      <c r="E737" s="780"/>
      <c r="F737" s="963"/>
      <c r="G737" s="963"/>
      <c r="H737" s="893"/>
      <c r="I737" s="893"/>
      <c r="J737" s="893"/>
      <c r="K737" s="960"/>
      <c r="L737" s="960"/>
      <c r="M737" s="963"/>
      <c r="N737" s="963"/>
      <c r="O737" s="963"/>
      <c r="P737" s="963"/>
      <c r="Q737" s="963"/>
      <c r="R737" s="963"/>
      <c r="S737" s="963"/>
      <c r="T737" s="963"/>
      <c r="U737" s="963"/>
      <c r="V737" s="963"/>
      <c r="W737" s="963"/>
      <c r="X737" s="963"/>
      <c r="Y737" s="963"/>
      <c r="Z737" s="963"/>
    </row>
    <row r="738" spans="1:26" ht="14.25" customHeight="1">
      <c r="A738" s="963"/>
      <c r="B738" s="963"/>
      <c r="C738" s="963"/>
      <c r="D738" s="780"/>
      <c r="E738" s="780"/>
      <c r="F738" s="963"/>
      <c r="G738" s="963"/>
      <c r="H738" s="893"/>
      <c r="I738" s="893"/>
      <c r="J738" s="893"/>
      <c r="K738" s="960"/>
      <c r="L738" s="960"/>
      <c r="M738" s="963"/>
      <c r="N738" s="963"/>
      <c r="O738" s="963"/>
      <c r="P738" s="963"/>
      <c r="Q738" s="963"/>
      <c r="R738" s="963"/>
      <c r="S738" s="963"/>
      <c r="T738" s="963"/>
      <c r="U738" s="963"/>
      <c r="V738" s="963"/>
      <c r="W738" s="963"/>
      <c r="X738" s="963"/>
      <c r="Y738" s="963"/>
      <c r="Z738" s="963"/>
    </row>
    <row r="739" spans="1:26" ht="14.25" customHeight="1">
      <c r="A739" s="963"/>
      <c r="B739" s="963"/>
      <c r="C739" s="963"/>
      <c r="D739" s="780"/>
      <c r="E739" s="780"/>
      <c r="F739" s="963"/>
      <c r="G739" s="963"/>
      <c r="H739" s="893"/>
      <c r="I739" s="893"/>
      <c r="J739" s="893"/>
      <c r="K739" s="960"/>
      <c r="L739" s="960"/>
      <c r="M739" s="963"/>
      <c r="N739" s="963"/>
      <c r="O739" s="963"/>
      <c r="P739" s="963"/>
      <c r="Q739" s="963"/>
      <c r="R739" s="963"/>
      <c r="S739" s="963"/>
      <c r="T739" s="963"/>
      <c r="U739" s="963"/>
      <c r="V739" s="963"/>
      <c r="W739" s="963"/>
      <c r="X739" s="963"/>
      <c r="Y739" s="963"/>
      <c r="Z739" s="963"/>
    </row>
    <row r="740" spans="1:26" ht="14.25" customHeight="1">
      <c r="A740" s="963"/>
      <c r="B740" s="963"/>
      <c r="C740" s="963"/>
      <c r="D740" s="780"/>
      <c r="E740" s="780"/>
      <c r="F740" s="963"/>
      <c r="G740" s="963"/>
      <c r="H740" s="893"/>
      <c r="I740" s="893"/>
      <c r="J740" s="893"/>
      <c r="K740" s="960"/>
      <c r="L740" s="960"/>
      <c r="M740" s="963"/>
      <c r="N740" s="963"/>
      <c r="O740" s="963"/>
      <c r="P740" s="963"/>
      <c r="Q740" s="963"/>
      <c r="R740" s="963"/>
      <c r="S740" s="963"/>
      <c r="T740" s="963"/>
      <c r="U740" s="963"/>
      <c r="V740" s="963"/>
      <c r="W740" s="963"/>
      <c r="X740" s="963"/>
      <c r="Y740" s="963"/>
      <c r="Z740" s="963"/>
    </row>
    <row r="741" spans="1:26" ht="14.25" customHeight="1">
      <c r="A741" s="963"/>
      <c r="B741" s="963"/>
      <c r="C741" s="963"/>
      <c r="D741" s="780"/>
      <c r="E741" s="780"/>
      <c r="F741" s="963"/>
      <c r="G741" s="963"/>
      <c r="H741" s="893"/>
      <c r="I741" s="893"/>
      <c r="J741" s="893"/>
      <c r="K741" s="960"/>
      <c r="L741" s="960"/>
      <c r="M741" s="963"/>
      <c r="N741" s="963"/>
      <c r="O741" s="963"/>
      <c r="P741" s="963"/>
      <c r="Q741" s="963"/>
      <c r="R741" s="963"/>
      <c r="S741" s="963"/>
      <c r="T741" s="963"/>
      <c r="U741" s="963"/>
      <c r="V741" s="963"/>
      <c r="W741" s="963"/>
      <c r="X741" s="963"/>
      <c r="Y741" s="963"/>
      <c r="Z741" s="963"/>
    </row>
    <row r="742" spans="1:26" ht="14.25" customHeight="1">
      <c r="A742" s="963"/>
      <c r="B742" s="963"/>
      <c r="C742" s="963"/>
      <c r="D742" s="780"/>
      <c r="E742" s="780"/>
      <c r="F742" s="963"/>
      <c r="G742" s="963"/>
      <c r="H742" s="893"/>
      <c r="I742" s="893"/>
      <c r="J742" s="893"/>
      <c r="K742" s="960"/>
      <c r="L742" s="960"/>
      <c r="M742" s="963"/>
      <c r="N742" s="963"/>
      <c r="O742" s="963"/>
      <c r="P742" s="963"/>
      <c r="Q742" s="963"/>
      <c r="R742" s="963"/>
      <c r="S742" s="963"/>
      <c r="T742" s="963"/>
      <c r="U742" s="963"/>
      <c r="V742" s="963"/>
      <c r="W742" s="963"/>
      <c r="X742" s="963"/>
      <c r="Y742" s="963"/>
      <c r="Z742" s="963"/>
    </row>
    <row r="743" spans="1:26" ht="14.25" customHeight="1">
      <c r="A743" s="963"/>
      <c r="B743" s="963"/>
      <c r="C743" s="963"/>
      <c r="D743" s="780"/>
      <c r="E743" s="780"/>
      <c r="F743" s="963"/>
      <c r="G743" s="963"/>
      <c r="H743" s="893"/>
      <c r="I743" s="893"/>
      <c r="J743" s="893"/>
      <c r="K743" s="960"/>
      <c r="L743" s="960"/>
      <c r="M743" s="963"/>
      <c r="N743" s="963"/>
      <c r="O743" s="963"/>
      <c r="P743" s="963"/>
      <c r="Q743" s="963"/>
      <c r="R743" s="963"/>
      <c r="S743" s="963"/>
      <c r="T743" s="963"/>
      <c r="U743" s="963"/>
      <c r="V743" s="963"/>
      <c r="W743" s="963"/>
      <c r="X743" s="963"/>
      <c r="Y743" s="963"/>
      <c r="Z743" s="963"/>
    </row>
    <row r="744" spans="1:26" ht="14.25" customHeight="1">
      <c r="A744" s="963"/>
      <c r="B744" s="963"/>
      <c r="C744" s="963"/>
      <c r="D744" s="780"/>
      <c r="E744" s="780"/>
      <c r="F744" s="963"/>
      <c r="G744" s="963"/>
      <c r="H744" s="893"/>
      <c r="I744" s="893"/>
      <c r="J744" s="893"/>
      <c r="K744" s="960"/>
      <c r="L744" s="960"/>
      <c r="M744" s="963"/>
      <c r="N744" s="963"/>
      <c r="O744" s="963"/>
      <c r="P744" s="963"/>
      <c r="Q744" s="963"/>
      <c r="R744" s="963"/>
      <c r="S744" s="963"/>
      <c r="T744" s="963"/>
      <c r="U744" s="963"/>
      <c r="V744" s="963"/>
      <c r="W744" s="963"/>
      <c r="X744" s="963"/>
      <c r="Y744" s="963"/>
      <c r="Z744" s="963"/>
    </row>
    <row r="745" spans="1:26" ht="14.25" customHeight="1">
      <c r="A745" s="963"/>
      <c r="B745" s="963"/>
      <c r="C745" s="963"/>
      <c r="D745" s="780"/>
      <c r="E745" s="780"/>
      <c r="F745" s="963"/>
      <c r="G745" s="963"/>
      <c r="H745" s="893"/>
      <c r="I745" s="893"/>
      <c r="J745" s="893"/>
      <c r="K745" s="960"/>
      <c r="L745" s="960"/>
      <c r="M745" s="963"/>
      <c r="N745" s="963"/>
      <c r="O745" s="963"/>
      <c r="P745" s="963"/>
      <c r="Q745" s="963"/>
      <c r="R745" s="963"/>
      <c r="S745" s="963"/>
      <c r="T745" s="963"/>
      <c r="U745" s="963"/>
      <c r="V745" s="963"/>
      <c r="W745" s="963"/>
      <c r="X745" s="963"/>
      <c r="Y745" s="963"/>
      <c r="Z745" s="963"/>
    </row>
    <row r="746" spans="1:26" ht="14.25" customHeight="1">
      <c r="A746" s="963"/>
      <c r="B746" s="963"/>
      <c r="C746" s="963"/>
      <c r="D746" s="780"/>
      <c r="E746" s="780"/>
      <c r="F746" s="963"/>
      <c r="G746" s="963"/>
      <c r="H746" s="893"/>
      <c r="I746" s="893"/>
      <c r="J746" s="893"/>
      <c r="K746" s="960"/>
      <c r="L746" s="960"/>
      <c r="M746" s="963"/>
      <c r="N746" s="963"/>
      <c r="O746" s="963"/>
      <c r="P746" s="963"/>
      <c r="Q746" s="963"/>
      <c r="R746" s="963"/>
      <c r="S746" s="963"/>
      <c r="T746" s="963"/>
      <c r="U746" s="963"/>
      <c r="V746" s="963"/>
      <c r="W746" s="963"/>
      <c r="X746" s="963"/>
      <c r="Y746" s="963"/>
      <c r="Z746" s="963"/>
    </row>
    <row r="747" spans="1:26" ht="14.25" customHeight="1">
      <c r="A747" s="963"/>
      <c r="B747" s="963"/>
      <c r="C747" s="963"/>
      <c r="D747" s="780"/>
      <c r="E747" s="780"/>
      <c r="F747" s="963"/>
      <c r="G747" s="963"/>
      <c r="H747" s="893"/>
      <c r="I747" s="893"/>
      <c r="J747" s="893"/>
      <c r="K747" s="960"/>
      <c r="L747" s="960"/>
      <c r="M747" s="963"/>
      <c r="N747" s="963"/>
      <c r="O747" s="963"/>
      <c r="P747" s="963"/>
      <c r="Q747" s="963"/>
      <c r="R747" s="963"/>
      <c r="S747" s="963"/>
      <c r="T747" s="963"/>
      <c r="U747" s="963"/>
      <c r="V747" s="963"/>
      <c r="W747" s="963"/>
      <c r="X747" s="963"/>
      <c r="Y747" s="963"/>
      <c r="Z747" s="963"/>
    </row>
    <row r="748" spans="1:26" ht="14.25" customHeight="1">
      <c r="A748" s="963"/>
      <c r="B748" s="963"/>
      <c r="C748" s="963"/>
      <c r="D748" s="780"/>
      <c r="E748" s="780"/>
      <c r="F748" s="963"/>
      <c r="G748" s="963"/>
      <c r="H748" s="893"/>
      <c r="I748" s="893"/>
      <c r="J748" s="893"/>
      <c r="K748" s="960"/>
      <c r="L748" s="960"/>
      <c r="M748" s="963"/>
      <c r="N748" s="963"/>
      <c r="O748" s="963"/>
      <c r="P748" s="963"/>
      <c r="Q748" s="963"/>
      <c r="R748" s="963"/>
      <c r="S748" s="963"/>
      <c r="T748" s="963"/>
      <c r="U748" s="963"/>
      <c r="V748" s="963"/>
      <c r="W748" s="963"/>
      <c r="X748" s="963"/>
      <c r="Y748" s="963"/>
      <c r="Z748" s="963"/>
    </row>
    <row r="749" spans="1:26" ht="14.25" customHeight="1">
      <c r="A749" s="963"/>
      <c r="B749" s="963"/>
      <c r="C749" s="963"/>
      <c r="D749" s="780"/>
      <c r="E749" s="780"/>
      <c r="F749" s="963"/>
      <c r="G749" s="963"/>
      <c r="H749" s="893"/>
      <c r="I749" s="893"/>
      <c r="J749" s="893"/>
      <c r="K749" s="960"/>
      <c r="L749" s="960"/>
      <c r="M749" s="963"/>
      <c r="N749" s="963"/>
      <c r="O749" s="963"/>
      <c r="P749" s="963"/>
      <c r="Q749" s="963"/>
      <c r="R749" s="963"/>
      <c r="S749" s="963"/>
      <c r="T749" s="963"/>
      <c r="U749" s="963"/>
      <c r="V749" s="963"/>
      <c r="W749" s="963"/>
      <c r="X749" s="963"/>
      <c r="Y749" s="963"/>
      <c r="Z749" s="963"/>
    </row>
    <row r="750" spans="1:26" ht="14.25" customHeight="1">
      <c r="A750" s="963"/>
      <c r="B750" s="963"/>
      <c r="C750" s="963"/>
      <c r="D750" s="780"/>
      <c r="E750" s="780"/>
      <c r="F750" s="963"/>
      <c r="G750" s="963"/>
      <c r="H750" s="893"/>
      <c r="I750" s="893"/>
      <c r="J750" s="893"/>
      <c r="K750" s="960"/>
      <c r="L750" s="960"/>
      <c r="M750" s="963"/>
      <c r="N750" s="963"/>
      <c r="O750" s="963"/>
      <c r="P750" s="963"/>
      <c r="Q750" s="963"/>
      <c r="R750" s="963"/>
      <c r="S750" s="963"/>
      <c r="T750" s="963"/>
      <c r="U750" s="963"/>
      <c r="V750" s="963"/>
      <c r="W750" s="963"/>
      <c r="X750" s="963"/>
      <c r="Y750" s="963"/>
      <c r="Z750" s="963"/>
    </row>
    <row r="751" spans="1:26" ht="14.25" customHeight="1">
      <c r="A751" s="963"/>
      <c r="B751" s="963"/>
      <c r="C751" s="963"/>
      <c r="D751" s="780"/>
      <c r="E751" s="780"/>
      <c r="F751" s="963"/>
      <c r="G751" s="963"/>
      <c r="H751" s="893"/>
      <c r="I751" s="893"/>
      <c r="J751" s="893"/>
      <c r="K751" s="960"/>
      <c r="L751" s="960"/>
      <c r="M751" s="963"/>
      <c r="N751" s="963"/>
      <c r="O751" s="963"/>
      <c r="P751" s="963"/>
      <c r="Q751" s="963"/>
      <c r="R751" s="963"/>
      <c r="S751" s="963"/>
      <c r="T751" s="963"/>
      <c r="U751" s="963"/>
      <c r="V751" s="963"/>
      <c r="W751" s="963"/>
      <c r="X751" s="963"/>
      <c r="Y751" s="963"/>
      <c r="Z751" s="963"/>
    </row>
    <row r="752" spans="1:26" ht="14.25" customHeight="1">
      <c r="A752" s="963"/>
      <c r="B752" s="963"/>
      <c r="C752" s="963"/>
      <c r="D752" s="780"/>
      <c r="E752" s="780"/>
      <c r="F752" s="963"/>
      <c r="G752" s="963"/>
      <c r="H752" s="893"/>
      <c r="I752" s="893"/>
      <c r="J752" s="893"/>
      <c r="K752" s="960"/>
      <c r="L752" s="960"/>
      <c r="M752" s="963"/>
      <c r="N752" s="963"/>
      <c r="O752" s="963"/>
      <c r="P752" s="963"/>
      <c r="Q752" s="963"/>
      <c r="R752" s="963"/>
      <c r="S752" s="963"/>
      <c r="T752" s="963"/>
      <c r="U752" s="963"/>
      <c r="V752" s="963"/>
      <c r="W752" s="963"/>
      <c r="X752" s="963"/>
      <c r="Y752" s="963"/>
      <c r="Z752" s="963"/>
    </row>
    <row r="753" spans="1:26" ht="14.25" customHeight="1">
      <c r="A753" s="963"/>
      <c r="B753" s="963"/>
      <c r="C753" s="963"/>
      <c r="D753" s="780"/>
      <c r="E753" s="780"/>
      <c r="F753" s="963"/>
      <c r="G753" s="963"/>
      <c r="H753" s="893"/>
      <c r="I753" s="893"/>
      <c r="J753" s="893"/>
      <c r="K753" s="960"/>
      <c r="L753" s="960"/>
      <c r="M753" s="963"/>
      <c r="N753" s="963"/>
      <c r="O753" s="963"/>
      <c r="P753" s="963"/>
      <c r="Q753" s="963"/>
      <c r="R753" s="963"/>
      <c r="S753" s="963"/>
      <c r="T753" s="963"/>
      <c r="U753" s="963"/>
      <c r="V753" s="963"/>
      <c r="W753" s="963"/>
      <c r="X753" s="963"/>
      <c r="Y753" s="963"/>
      <c r="Z753" s="963"/>
    </row>
    <row r="754" spans="1:26" ht="14.25" customHeight="1">
      <c r="A754" s="963"/>
      <c r="B754" s="963"/>
      <c r="C754" s="963"/>
      <c r="D754" s="780"/>
      <c r="E754" s="780"/>
      <c r="F754" s="963"/>
      <c r="G754" s="963"/>
      <c r="H754" s="893"/>
      <c r="I754" s="893"/>
      <c r="J754" s="893"/>
      <c r="K754" s="960"/>
      <c r="L754" s="960"/>
      <c r="M754" s="963"/>
      <c r="N754" s="963"/>
      <c r="O754" s="963"/>
      <c r="P754" s="963"/>
      <c r="Q754" s="963"/>
      <c r="R754" s="963"/>
      <c r="S754" s="963"/>
      <c r="T754" s="963"/>
      <c r="U754" s="963"/>
      <c r="V754" s="963"/>
      <c r="W754" s="963"/>
      <c r="X754" s="963"/>
      <c r="Y754" s="963"/>
      <c r="Z754" s="963"/>
    </row>
    <row r="755" spans="1:26" ht="14.25" customHeight="1">
      <c r="A755" s="963"/>
      <c r="B755" s="963"/>
      <c r="C755" s="963"/>
      <c r="D755" s="780"/>
      <c r="E755" s="780"/>
      <c r="F755" s="963"/>
      <c r="G755" s="963"/>
      <c r="H755" s="893"/>
      <c r="I755" s="893"/>
      <c r="J755" s="893"/>
      <c r="K755" s="960"/>
      <c r="L755" s="960"/>
      <c r="M755" s="963"/>
      <c r="N755" s="963"/>
      <c r="O755" s="963"/>
      <c r="P755" s="963"/>
      <c r="Q755" s="963"/>
      <c r="R755" s="963"/>
      <c r="S755" s="963"/>
      <c r="T755" s="963"/>
      <c r="U755" s="963"/>
      <c r="V755" s="963"/>
      <c r="W755" s="963"/>
      <c r="X755" s="963"/>
      <c r="Y755" s="963"/>
      <c r="Z755" s="963"/>
    </row>
    <row r="756" spans="1:26" ht="14.25" customHeight="1">
      <c r="A756" s="963"/>
      <c r="B756" s="963"/>
      <c r="C756" s="963"/>
      <c r="D756" s="780"/>
      <c r="E756" s="780"/>
      <c r="F756" s="963"/>
      <c r="G756" s="963"/>
      <c r="H756" s="893"/>
      <c r="I756" s="893"/>
      <c r="J756" s="893"/>
      <c r="K756" s="960"/>
      <c r="L756" s="960"/>
      <c r="M756" s="963"/>
      <c r="N756" s="963"/>
      <c r="O756" s="963"/>
      <c r="P756" s="963"/>
      <c r="Q756" s="963"/>
      <c r="R756" s="963"/>
      <c r="S756" s="963"/>
      <c r="T756" s="963"/>
      <c r="U756" s="963"/>
      <c r="V756" s="963"/>
      <c r="W756" s="963"/>
      <c r="X756" s="963"/>
      <c r="Y756" s="963"/>
      <c r="Z756" s="963"/>
    </row>
    <row r="757" spans="1:26" ht="14.25" customHeight="1">
      <c r="A757" s="963"/>
      <c r="B757" s="963"/>
      <c r="C757" s="963"/>
      <c r="D757" s="780"/>
      <c r="E757" s="780"/>
      <c r="F757" s="963"/>
      <c r="G757" s="963"/>
      <c r="H757" s="893"/>
      <c r="I757" s="893"/>
      <c r="J757" s="893"/>
      <c r="K757" s="960"/>
      <c r="L757" s="960"/>
      <c r="M757" s="963"/>
      <c r="N757" s="963"/>
      <c r="O757" s="963"/>
      <c r="P757" s="963"/>
      <c r="Q757" s="963"/>
      <c r="R757" s="963"/>
      <c r="S757" s="963"/>
      <c r="T757" s="963"/>
      <c r="U757" s="963"/>
      <c r="V757" s="963"/>
      <c r="W757" s="963"/>
      <c r="X757" s="963"/>
      <c r="Y757" s="963"/>
      <c r="Z757" s="963"/>
    </row>
    <row r="758" spans="1:26" ht="14.25" customHeight="1">
      <c r="A758" s="963"/>
      <c r="B758" s="963"/>
      <c r="C758" s="963"/>
      <c r="D758" s="780"/>
      <c r="E758" s="780"/>
      <c r="F758" s="963"/>
      <c r="G758" s="963"/>
      <c r="H758" s="893"/>
      <c r="I758" s="893"/>
      <c r="J758" s="893"/>
      <c r="K758" s="960"/>
      <c r="L758" s="960"/>
      <c r="M758" s="963"/>
      <c r="N758" s="963"/>
      <c r="O758" s="963"/>
      <c r="P758" s="963"/>
      <c r="Q758" s="963"/>
      <c r="R758" s="963"/>
      <c r="S758" s="963"/>
      <c r="T758" s="963"/>
      <c r="U758" s="963"/>
      <c r="V758" s="963"/>
      <c r="W758" s="963"/>
      <c r="X758" s="963"/>
      <c r="Y758" s="963"/>
      <c r="Z758" s="963"/>
    </row>
    <row r="759" spans="1:26" ht="14.25" customHeight="1">
      <c r="A759" s="963"/>
      <c r="B759" s="963"/>
      <c r="C759" s="963"/>
      <c r="D759" s="780"/>
      <c r="E759" s="780"/>
      <c r="F759" s="963"/>
      <c r="G759" s="963"/>
      <c r="H759" s="893"/>
      <c r="I759" s="893"/>
      <c r="J759" s="893"/>
      <c r="K759" s="960"/>
      <c r="L759" s="960"/>
      <c r="M759" s="963"/>
      <c r="N759" s="963"/>
      <c r="O759" s="963"/>
      <c r="P759" s="963"/>
      <c r="Q759" s="963"/>
      <c r="R759" s="963"/>
      <c r="S759" s="963"/>
      <c r="T759" s="963"/>
      <c r="U759" s="963"/>
      <c r="V759" s="963"/>
      <c r="W759" s="963"/>
      <c r="X759" s="963"/>
      <c r="Y759" s="963"/>
      <c r="Z759" s="963"/>
    </row>
    <row r="760" spans="1:26" ht="14.25" customHeight="1">
      <c r="A760" s="963"/>
      <c r="B760" s="963"/>
      <c r="C760" s="963"/>
      <c r="D760" s="780"/>
      <c r="E760" s="780"/>
      <c r="F760" s="963"/>
      <c r="G760" s="963"/>
      <c r="H760" s="893"/>
      <c r="I760" s="893"/>
      <c r="J760" s="893"/>
      <c r="K760" s="960"/>
      <c r="L760" s="960"/>
      <c r="M760" s="963"/>
      <c r="N760" s="963"/>
      <c r="O760" s="963"/>
      <c r="P760" s="963"/>
      <c r="Q760" s="963"/>
      <c r="R760" s="963"/>
      <c r="S760" s="963"/>
      <c r="T760" s="963"/>
      <c r="U760" s="963"/>
      <c r="V760" s="963"/>
      <c r="W760" s="963"/>
      <c r="X760" s="963"/>
      <c r="Y760" s="963"/>
      <c r="Z760" s="963"/>
    </row>
    <row r="761" spans="1:26" ht="14.25" customHeight="1">
      <c r="A761" s="963"/>
      <c r="B761" s="963"/>
      <c r="C761" s="963"/>
      <c r="D761" s="780"/>
      <c r="E761" s="780"/>
      <c r="F761" s="963"/>
      <c r="G761" s="963"/>
      <c r="H761" s="893"/>
      <c r="I761" s="893"/>
      <c r="J761" s="893"/>
      <c r="K761" s="960"/>
      <c r="L761" s="960"/>
      <c r="M761" s="963"/>
      <c r="N761" s="963"/>
      <c r="O761" s="963"/>
      <c r="P761" s="963"/>
      <c r="Q761" s="963"/>
      <c r="R761" s="963"/>
      <c r="S761" s="963"/>
      <c r="T761" s="963"/>
      <c r="U761" s="963"/>
      <c r="V761" s="963"/>
      <c r="W761" s="963"/>
      <c r="X761" s="963"/>
      <c r="Y761" s="963"/>
      <c r="Z761" s="963"/>
    </row>
    <row r="762" spans="1:26" ht="14.25" customHeight="1">
      <c r="A762" s="963"/>
      <c r="B762" s="963"/>
      <c r="C762" s="963"/>
      <c r="D762" s="780"/>
      <c r="E762" s="780"/>
      <c r="F762" s="963"/>
      <c r="G762" s="963"/>
      <c r="H762" s="893"/>
      <c r="I762" s="893"/>
      <c r="J762" s="893"/>
      <c r="K762" s="960"/>
      <c r="L762" s="960"/>
      <c r="M762" s="963"/>
      <c r="N762" s="963"/>
      <c r="O762" s="963"/>
      <c r="P762" s="963"/>
      <c r="Q762" s="963"/>
      <c r="R762" s="963"/>
      <c r="S762" s="963"/>
      <c r="T762" s="963"/>
      <c r="U762" s="963"/>
      <c r="V762" s="963"/>
      <c r="W762" s="963"/>
      <c r="X762" s="963"/>
      <c r="Y762" s="963"/>
      <c r="Z762" s="963"/>
    </row>
    <row r="763" spans="1:26" ht="14.25" customHeight="1">
      <c r="A763" s="963"/>
      <c r="B763" s="963"/>
      <c r="C763" s="963"/>
      <c r="D763" s="780"/>
      <c r="E763" s="780"/>
      <c r="F763" s="963"/>
      <c r="G763" s="963"/>
      <c r="H763" s="893"/>
      <c r="I763" s="893"/>
      <c r="J763" s="893"/>
      <c r="K763" s="960"/>
      <c r="L763" s="960"/>
      <c r="M763" s="963"/>
      <c r="N763" s="963"/>
      <c r="O763" s="963"/>
      <c r="P763" s="963"/>
      <c r="Q763" s="963"/>
      <c r="R763" s="963"/>
      <c r="S763" s="963"/>
      <c r="T763" s="963"/>
      <c r="U763" s="963"/>
      <c r="V763" s="963"/>
      <c r="W763" s="963"/>
      <c r="X763" s="963"/>
      <c r="Y763" s="963"/>
      <c r="Z763" s="963"/>
    </row>
    <row r="764" spans="1:26" ht="14.25" customHeight="1">
      <c r="A764" s="963"/>
      <c r="B764" s="963"/>
      <c r="C764" s="963"/>
      <c r="D764" s="780"/>
      <c r="E764" s="780"/>
      <c r="F764" s="963"/>
      <c r="G764" s="963"/>
      <c r="H764" s="893"/>
      <c r="I764" s="893"/>
      <c r="J764" s="893"/>
      <c r="K764" s="960"/>
      <c r="L764" s="960"/>
      <c r="M764" s="963"/>
      <c r="N764" s="963"/>
      <c r="O764" s="963"/>
      <c r="P764" s="963"/>
      <c r="Q764" s="963"/>
      <c r="R764" s="963"/>
      <c r="S764" s="963"/>
      <c r="T764" s="963"/>
      <c r="U764" s="963"/>
      <c r="V764" s="963"/>
      <c r="W764" s="963"/>
      <c r="X764" s="963"/>
      <c r="Y764" s="963"/>
      <c r="Z764" s="963"/>
    </row>
    <row r="765" spans="1:26" ht="14.25" customHeight="1">
      <c r="A765" s="963"/>
      <c r="B765" s="963"/>
      <c r="C765" s="963"/>
      <c r="D765" s="780"/>
      <c r="E765" s="780"/>
      <c r="F765" s="963"/>
      <c r="G765" s="963"/>
      <c r="H765" s="893"/>
      <c r="I765" s="893"/>
      <c r="J765" s="893"/>
      <c r="K765" s="960"/>
      <c r="L765" s="960"/>
      <c r="M765" s="963"/>
      <c r="N765" s="963"/>
      <c r="O765" s="963"/>
      <c r="P765" s="963"/>
      <c r="Q765" s="963"/>
      <c r="R765" s="963"/>
      <c r="S765" s="963"/>
      <c r="T765" s="963"/>
      <c r="U765" s="963"/>
      <c r="V765" s="963"/>
      <c r="W765" s="963"/>
      <c r="X765" s="963"/>
      <c r="Y765" s="963"/>
      <c r="Z765" s="963"/>
    </row>
    <row r="766" spans="1:26" ht="14.25" customHeight="1">
      <c r="A766" s="963"/>
      <c r="B766" s="963"/>
      <c r="C766" s="963"/>
      <c r="D766" s="780"/>
      <c r="E766" s="780"/>
      <c r="F766" s="963"/>
      <c r="G766" s="963"/>
      <c r="H766" s="893"/>
      <c r="I766" s="893"/>
      <c r="J766" s="893"/>
      <c r="K766" s="960"/>
      <c r="L766" s="960"/>
      <c r="M766" s="963"/>
      <c r="N766" s="963"/>
      <c r="O766" s="963"/>
      <c r="P766" s="963"/>
      <c r="Q766" s="963"/>
      <c r="R766" s="963"/>
      <c r="S766" s="963"/>
      <c r="T766" s="963"/>
      <c r="U766" s="963"/>
      <c r="V766" s="963"/>
      <c r="W766" s="963"/>
      <c r="X766" s="963"/>
      <c r="Y766" s="963"/>
      <c r="Z766" s="963"/>
    </row>
    <row r="767" spans="1:26" ht="14.25" customHeight="1">
      <c r="A767" s="963"/>
      <c r="B767" s="963"/>
      <c r="C767" s="963"/>
      <c r="D767" s="780"/>
      <c r="E767" s="780"/>
      <c r="F767" s="963"/>
      <c r="G767" s="963"/>
      <c r="H767" s="893"/>
      <c r="I767" s="893"/>
      <c r="J767" s="893"/>
      <c r="K767" s="960"/>
      <c r="L767" s="960"/>
      <c r="M767" s="963"/>
      <c r="N767" s="963"/>
      <c r="O767" s="963"/>
      <c r="P767" s="963"/>
      <c r="Q767" s="963"/>
      <c r="R767" s="963"/>
      <c r="S767" s="963"/>
      <c r="T767" s="963"/>
      <c r="U767" s="963"/>
      <c r="V767" s="963"/>
      <c r="W767" s="963"/>
      <c r="X767" s="963"/>
      <c r="Y767" s="963"/>
      <c r="Z767" s="963"/>
    </row>
    <row r="768" spans="1:26" ht="14.25" customHeight="1">
      <c r="A768" s="963"/>
      <c r="B768" s="963"/>
      <c r="C768" s="963"/>
      <c r="D768" s="780"/>
      <c r="E768" s="780"/>
      <c r="F768" s="963"/>
      <c r="G768" s="963"/>
      <c r="H768" s="893"/>
      <c r="I768" s="893"/>
      <c r="J768" s="893"/>
      <c r="K768" s="960"/>
      <c r="L768" s="960"/>
      <c r="M768" s="963"/>
      <c r="N768" s="963"/>
      <c r="O768" s="963"/>
      <c r="P768" s="963"/>
      <c r="Q768" s="963"/>
      <c r="R768" s="963"/>
      <c r="S768" s="963"/>
      <c r="T768" s="963"/>
      <c r="U768" s="963"/>
      <c r="V768" s="963"/>
      <c r="W768" s="963"/>
      <c r="X768" s="963"/>
      <c r="Y768" s="963"/>
      <c r="Z768" s="963"/>
    </row>
    <row r="769" spans="1:26" ht="14.25" customHeight="1">
      <c r="A769" s="963"/>
      <c r="B769" s="963"/>
      <c r="C769" s="963"/>
      <c r="D769" s="780"/>
      <c r="E769" s="780"/>
      <c r="F769" s="963"/>
      <c r="G769" s="963"/>
      <c r="H769" s="893"/>
      <c r="I769" s="893"/>
      <c r="J769" s="893"/>
      <c r="K769" s="960"/>
      <c r="L769" s="960"/>
      <c r="M769" s="963"/>
      <c r="N769" s="963"/>
      <c r="O769" s="963"/>
      <c r="P769" s="963"/>
      <c r="Q769" s="963"/>
      <c r="R769" s="963"/>
      <c r="S769" s="963"/>
      <c r="T769" s="963"/>
      <c r="U769" s="963"/>
      <c r="V769" s="963"/>
      <c r="W769" s="963"/>
      <c r="X769" s="963"/>
      <c r="Y769" s="963"/>
      <c r="Z769" s="963"/>
    </row>
    <row r="770" spans="1:26" ht="14.25" customHeight="1">
      <c r="A770" s="963"/>
      <c r="B770" s="963"/>
      <c r="C770" s="963"/>
      <c r="D770" s="780"/>
      <c r="E770" s="780"/>
      <c r="F770" s="963"/>
      <c r="G770" s="963"/>
      <c r="H770" s="893"/>
      <c r="I770" s="893"/>
      <c r="J770" s="893"/>
      <c r="K770" s="960"/>
      <c r="L770" s="960"/>
      <c r="M770" s="963"/>
      <c r="N770" s="963"/>
      <c r="O770" s="963"/>
      <c r="P770" s="963"/>
      <c r="Q770" s="963"/>
      <c r="R770" s="963"/>
      <c r="S770" s="963"/>
      <c r="T770" s="963"/>
      <c r="U770" s="963"/>
      <c r="V770" s="963"/>
      <c r="W770" s="963"/>
      <c r="X770" s="963"/>
      <c r="Y770" s="963"/>
      <c r="Z770" s="963"/>
    </row>
    <row r="771" spans="1:26" ht="14.25" customHeight="1">
      <c r="A771" s="963"/>
      <c r="B771" s="963"/>
      <c r="C771" s="963"/>
      <c r="D771" s="780"/>
      <c r="E771" s="780"/>
      <c r="F771" s="963"/>
      <c r="G771" s="963"/>
      <c r="H771" s="893"/>
      <c r="I771" s="893"/>
      <c r="J771" s="893"/>
      <c r="K771" s="960"/>
      <c r="L771" s="960"/>
      <c r="M771" s="963"/>
      <c r="N771" s="963"/>
      <c r="O771" s="963"/>
      <c r="P771" s="963"/>
      <c r="Q771" s="963"/>
      <c r="R771" s="963"/>
      <c r="S771" s="963"/>
      <c r="T771" s="963"/>
      <c r="U771" s="963"/>
      <c r="V771" s="963"/>
      <c r="W771" s="963"/>
      <c r="X771" s="963"/>
      <c r="Y771" s="963"/>
      <c r="Z771" s="963"/>
    </row>
    <row r="772" spans="1:26" ht="14.25" customHeight="1">
      <c r="A772" s="963"/>
      <c r="B772" s="963"/>
      <c r="C772" s="963"/>
      <c r="D772" s="780"/>
      <c r="E772" s="780"/>
      <c r="F772" s="963"/>
      <c r="G772" s="963"/>
      <c r="H772" s="893"/>
      <c r="I772" s="893"/>
      <c r="J772" s="893"/>
      <c r="K772" s="960"/>
      <c r="L772" s="960"/>
      <c r="M772" s="963"/>
      <c r="N772" s="963"/>
      <c r="O772" s="963"/>
      <c r="P772" s="963"/>
      <c r="Q772" s="963"/>
      <c r="R772" s="963"/>
      <c r="S772" s="963"/>
      <c r="T772" s="963"/>
      <c r="U772" s="963"/>
      <c r="V772" s="963"/>
      <c r="W772" s="963"/>
      <c r="X772" s="963"/>
      <c r="Y772" s="963"/>
      <c r="Z772" s="963"/>
    </row>
    <row r="773" spans="1:26" ht="14.25" customHeight="1">
      <c r="A773" s="963"/>
      <c r="B773" s="963"/>
      <c r="C773" s="963"/>
      <c r="D773" s="780"/>
      <c r="E773" s="780"/>
      <c r="F773" s="963"/>
      <c r="G773" s="963"/>
      <c r="H773" s="893"/>
      <c r="I773" s="893"/>
      <c r="J773" s="893"/>
      <c r="K773" s="960"/>
      <c r="L773" s="960"/>
      <c r="M773" s="963"/>
      <c r="N773" s="963"/>
      <c r="O773" s="963"/>
      <c r="P773" s="963"/>
      <c r="Q773" s="963"/>
      <c r="R773" s="963"/>
      <c r="S773" s="963"/>
      <c r="T773" s="963"/>
      <c r="U773" s="963"/>
      <c r="V773" s="963"/>
      <c r="W773" s="963"/>
      <c r="X773" s="963"/>
      <c r="Y773" s="963"/>
      <c r="Z773" s="963"/>
    </row>
    <row r="774" spans="1:26" ht="14.25" customHeight="1">
      <c r="A774" s="963"/>
      <c r="B774" s="963"/>
      <c r="C774" s="963"/>
      <c r="D774" s="780"/>
      <c r="E774" s="780"/>
      <c r="F774" s="963"/>
      <c r="G774" s="963"/>
      <c r="H774" s="893"/>
      <c r="I774" s="893"/>
      <c r="J774" s="893"/>
      <c r="K774" s="960"/>
      <c r="L774" s="960"/>
      <c r="M774" s="963"/>
      <c r="N774" s="963"/>
      <c r="O774" s="963"/>
      <c r="P774" s="963"/>
      <c r="Q774" s="963"/>
      <c r="R774" s="963"/>
      <c r="S774" s="963"/>
      <c r="T774" s="963"/>
      <c r="U774" s="963"/>
      <c r="V774" s="963"/>
      <c r="W774" s="963"/>
      <c r="X774" s="963"/>
      <c r="Y774" s="963"/>
      <c r="Z774" s="963"/>
    </row>
    <row r="775" spans="1:26" ht="14.25" customHeight="1">
      <c r="A775" s="963"/>
      <c r="B775" s="963"/>
      <c r="C775" s="963"/>
      <c r="D775" s="780"/>
      <c r="E775" s="780"/>
      <c r="F775" s="963"/>
      <c r="G775" s="963"/>
      <c r="H775" s="893"/>
      <c r="I775" s="893"/>
      <c r="J775" s="893"/>
      <c r="K775" s="960"/>
      <c r="L775" s="960"/>
      <c r="M775" s="963"/>
      <c r="N775" s="963"/>
      <c r="O775" s="963"/>
      <c r="P775" s="963"/>
      <c r="Q775" s="963"/>
      <c r="R775" s="963"/>
      <c r="S775" s="963"/>
      <c r="T775" s="963"/>
      <c r="U775" s="963"/>
      <c r="V775" s="963"/>
      <c r="W775" s="963"/>
      <c r="X775" s="963"/>
      <c r="Y775" s="963"/>
      <c r="Z775" s="963"/>
    </row>
    <row r="776" spans="1:26" ht="14.25" customHeight="1">
      <c r="A776" s="963"/>
      <c r="B776" s="963"/>
      <c r="C776" s="963"/>
      <c r="D776" s="780"/>
      <c r="E776" s="780"/>
      <c r="F776" s="963"/>
      <c r="G776" s="963"/>
      <c r="H776" s="893"/>
      <c r="I776" s="893"/>
      <c r="J776" s="893"/>
      <c r="K776" s="960"/>
      <c r="L776" s="960"/>
      <c r="M776" s="963"/>
      <c r="N776" s="963"/>
      <c r="O776" s="963"/>
      <c r="P776" s="963"/>
      <c r="Q776" s="963"/>
      <c r="R776" s="963"/>
      <c r="S776" s="963"/>
      <c r="T776" s="963"/>
      <c r="U776" s="963"/>
      <c r="V776" s="963"/>
      <c r="W776" s="963"/>
      <c r="X776" s="963"/>
      <c r="Y776" s="963"/>
      <c r="Z776" s="963"/>
    </row>
    <row r="777" spans="1:26" ht="14.25" customHeight="1">
      <c r="A777" s="963"/>
      <c r="B777" s="963"/>
      <c r="C777" s="963"/>
      <c r="D777" s="780"/>
      <c r="E777" s="780"/>
      <c r="F777" s="963"/>
      <c r="G777" s="963"/>
      <c r="H777" s="893"/>
      <c r="I777" s="893"/>
      <c r="J777" s="893"/>
      <c r="K777" s="960"/>
      <c r="L777" s="960"/>
      <c r="M777" s="963"/>
      <c r="N777" s="963"/>
      <c r="O777" s="963"/>
      <c r="P777" s="963"/>
      <c r="Q777" s="963"/>
      <c r="R777" s="963"/>
      <c r="S777" s="963"/>
      <c r="T777" s="963"/>
      <c r="U777" s="963"/>
      <c r="V777" s="963"/>
      <c r="W777" s="963"/>
      <c r="X777" s="963"/>
      <c r="Y777" s="963"/>
      <c r="Z777" s="963"/>
    </row>
    <row r="778" spans="1:26" ht="14.25" customHeight="1">
      <c r="A778" s="963"/>
      <c r="B778" s="963"/>
      <c r="C778" s="963"/>
      <c r="D778" s="780"/>
      <c r="E778" s="780"/>
      <c r="F778" s="963"/>
      <c r="G778" s="963"/>
      <c r="H778" s="893"/>
      <c r="I778" s="893"/>
      <c r="J778" s="893"/>
      <c r="K778" s="960"/>
      <c r="L778" s="960"/>
      <c r="M778" s="963"/>
      <c r="N778" s="963"/>
      <c r="O778" s="963"/>
      <c r="P778" s="963"/>
      <c r="Q778" s="963"/>
      <c r="R778" s="963"/>
      <c r="S778" s="963"/>
      <c r="T778" s="963"/>
      <c r="U778" s="963"/>
      <c r="V778" s="963"/>
      <c r="W778" s="963"/>
      <c r="X778" s="963"/>
      <c r="Y778" s="963"/>
      <c r="Z778" s="963"/>
    </row>
    <row r="779" spans="1:26" ht="14.25" customHeight="1">
      <c r="A779" s="963"/>
      <c r="B779" s="963"/>
      <c r="C779" s="963"/>
      <c r="D779" s="780"/>
      <c r="E779" s="780"/>
      <c r="F779" s="963"/>
      <c r="G779" s="963"/>
      <c r="H779" s="893"/>
      <c r="I779" s="893"/>
      <c r="J779" s="893"/>
      <c r="K779" s="960"/>
      <c r="L779" s="960"/>
      <c r="M779" s="963"/>
      <c r="N779" s="963"/>
      <c r="O779" s="963"/>
      <c r="P779" s="963"/>
      <c r="Q779" s="963"/>
      <c r="R779" s="963"/>
      <c r="S779" s="963"/>
      <c r="T779" s="963"/>
      <c r="U779" s="963"/>
      <c r="V779" s="963"/>
      <c r="W779" s="963"/>
      <c r="X779" s="963"/>
      <c r="Y779" s="963"/>
      <c r="Z779" s="963"/>
    </row>
    <row r="780" spans="1:26" ht="14.25" customHeight="1">
      <c r="A780" s="963"/>
      <c r="B780" s="963"/>
      <c r="C780" s="963"/>
      <c r="D780" s="780"/>
      <c r="E780" s="780"/>
      <c r="F780" s="963"/>
      <c r="G780" s="963"/>
      <c r="H780" s="893"/>
      <c r="I780" s="893"/>
      <c r="J780" s="893"/>
      <c r="K780" s="960"/>
      <c r="L780" s="960"/>
      <c r="M780" s="963"/>
      <c r="N780" s="963"/>
      <c r="O780" s="963"/>
      <c r="P780" s="963"/>
      <c r="Q780" s="963"/>
      <c r="R780" s="963"/>
      <c r="S780" s="963"/>
      <c r="T780" s="963"/>
      <c r="U780" s="963"/>
      <c r="V780" s="963"/>
      <c r="W780" s="963"/>
      <c r="X780" s="963"/>
      <c r="Y780" s="963"/>
      <c r="Z780" s="963"/>
    </row>
    <row r="781" spans="1:26" ht="14.25" customHeight="1">
      <c r="A781" s="963"/>
      <c r="B781" s="963"/>
      <c r="C781" s="963"/>
      <c r="D781" s="780"/>
      <c r="E781" s="780"/>
      <c r="F781" s="963"/>
      <c r="G781" s="963"/>
      <c r="H781" s="893"/>
      <c r="I781" s="893"/>
      <c r="J781" s="893"/>
      <c r="K781" s="960"/>
      <c r="L781" s="960"/>
      <c r="M781" s="963"/>
      <c r="N781" s="963"/>
      <c r="O781" s="963"/>
      <c r="P781" s="963"/>
      <c r="Q781" s="963"/>
      <c r="R781" s="963"/>
      <c r="S781" s="963"/>
      <c r="T781" s="963"/>
      <c r="U781" s="963"/>
      <c r="V781" s="963"/>
      <c r="W781" s="963"/>
      <c r="X781" s="963"/>
      <c r="Y781" s="963"/>
      <c r="Z781" s="963"/>
    </row>
    <row r="782" spans="1:26" ht="14.25" customHeight="1">
      <c r="A782" s="963"/>
      <c r="B782" s="963"/>
      <c r="C782" s="963"/>
      <c r="D782" s="780"/>
      <c r="E782" s="780"/>
      <c r="F782" s="963"/>
      <c r="G782" s="963"/>
      <c r="H782" s="893"/>
      <c r="I782" s="893"/>
      <c r="J782" s="893"/>
      <c r="K782" s="960"/>
      <c r="L782" s="960"/>
      <c r="M782" s="963"/>
      <c r="N782" s="963"/>
      <c r="O782" s="963"/>
      <c r="P782" s="963"/>
      <c r="Q782" s="963"/>
      <c r="R782" s="963"/>
      <c r="S782" s="963"/>
      <c r="T782" s="963"/>
      <c r="U782" s="963"/>
      <c r="V782" s="963"/>
      <c r="W782" s="963"/>
      <c r="X782" s="963"/>
      <c r="Y782" s="963"/>
      <c r="Z782" s="963"/>
    </row>
    <row r="783" spans="1:26" ht="14.25" customHeight="1">
      <c r="A783" s="963"/>
      <c r="B783" s="963"/>
      <c r="C783" s="963"/>
      <c r="D783" s="780"/>
      <c r="E783" s="780"/>
      <c r="F783" s="963"/>
      <c r="G783" s="963"/>
      <c r="H783" s="893"/>
      <c r="I783" s="893"/>
      <c r="J783" s="893"/>
      <c r="K783" s="960"/>
      <c r="L783" s="960"/>
      <c r="M783" s="963"/>
      <c r="N783" s="963"/>
      <c r="O783" s="963"/>
      <c r="P783" s="963"/>
      <c r="Q783" s="963"/>
      <c r="R783" s="963"/>
      <c r="S783" s="963"/>
      <c r="T783" s="963"/>
      <c r="U783" s="963"/>
      <c r="V783" s="963"/>
      <c r="W783" s="963"/>
      <c r="X783" s="963"/>
      <c r="Y783" s="963"/>
      <c r="Z783" s="963"/>
    </row>
    <row r="784" spans="1:26" ht="14.25" customHeight="1">
      <c r="A784" s="963"/>
      <c r="B784" s="963"/>
      <c r="C784" s="963"/>
      <c r="D784" s="780"/>
      <c r="E784" s="780"/>
      <c r="F784" s="963"/>
      <c r="G784" s="963"/>
      <c r="H784" s="893"/>
      <c r="I784" s="893"/>
      <c r="J784" s="893"/>
      <c r="K784" s="960"/>
      <c r="L784" s="960"/>
      <c r="M784" s="963"/>
      <c r="N784" s="963"/>
      <c r="O784" s="963"/>
      <c r="P784" s="963"/>
      <c r="Q784" s="963"/>
      <c r="R784" s="963"/>
      <c r="S784" s="963"/>
      <c r="T784" s="963"/>
      <c r="U784" s="963"/>
      <c r="V784" s="963"/>
      <c r="W784" s="963"/>
      <c r="X784" s="963"/>
      <c r="Y784" s="963"/>
      <c r="Z784" s="963"/>
    </row>
    <row r="785" spans="1:26" ht="14.25" customHeight="1">
      <c r="A785" s="963"/>
      <c r="B785" s="963"/>
      <c r="C785" s="963"/>
      <c r="D785" s="780"/>
      <c r="E785" s="780"/>
      <c r="F785" s="963"/>
      <c r="G785" s="963"/>
      <c r="H785" s="893"/>
      <c r="I785" s="893"/>
      <c r="J785" s="893"/>
      <c r="K785" s="960"/>
      <c r="L785" s="960"/>
      <c r="M785" s="963"/>
      <c r="N785" s="963"/>
      <c r="O785" s="963"/>
      <c r="P785" s="963"/>
      <c r="Q785" s="963"/>
      <c r="R785" s="963"/>
      <c r="S785" s="963"/>
      <c r="T785" s="963"/>
      <c r="U785" s="963"/>
      <c r="V785" s="963"/>
      <c r="W785" s="963"/>
      <c r="X785" s="963"/>
      <c r="Y785" s="963"/>
      <c r="Z785" s="963"/>
    </row>
    <row r="786" spans="1:26" ht="14.25" customHeight="1">
      <c r="A786" s="963"/>
      <c r="B786" s="963"/>
      <c r="C786" s="963"/>
      <c r="D786" s="780"/>
      <c r="E786" s="780"/>
      <c r="F786" s="963"/>
      <c r="G786" s="963"/>
      <c r="H786" s="893"/>
      <c r="I786" s="893"/>
      <c r="J786" s="893"/>
      <c r="K786" s="960"/>
      <c r="L786" s="960"/>
      <c r="M786" s="963"/>
      <c r="N786" s="963"/>
      <c r="O786" s="963"/>
      <c r="P786" s="963"/>
      <c r="Q786" s="963"/>
      <c r="R786" s="963"/>
      <c r="S786" s="963"/>
      <c r="T786" s="963"/>
      <c r="U786" s="963"/>
      <c r="V786" s="963"/>
      <c r="W786" s="963"/>
      <c r="X786" s="963"/>
      <c r="Y786" s="963"/>
      <c r="Z786" s="963"/>
    </row>
    <row r="787" spans="1:26" ht="14.25" customHeight="1">
      <c r="A787" s="963"/>
      <c r="B787" s="963"/>
      <c r="C787" s="963"/>
      <c r="D787" s="780"/>
      <c r="E787" s="780"/>
      <c r="F787" s="963"/>
      <c r="G787" s="963"/>
      <c r="H787" s="893"/>
      <c r="I787" s="893"/>
      <c r="J787" s="893"/>
      <c r="K787" s="960"/>
      <c r="L787" s="960"/>
      <c r="M787" s="963"/>
      <c r="N787" s="963"/>
      <c r="O787" s="963"/>
      <c r="P787" s="963"/>
      <c r="Q787" s="963"/>
      <c r="R787" s="963"/>
      <c r="S787" s="963"/>
      <c r="T787" s="963"/>
      <c r="U787" s="963"/>
      <c r="V787" s="963"/>
      <c r="W787" s="963"/>
      <c r="X787" s="963"/>
      <c r="Y787" s="963"/>
      <c r="Z787" s="963"/>
    </row>
    <row r="788" spans="1:26" ht="14.25" customHeight="1">
      <c r="A788" s="963"/>
      <c r="B788" s="963"/>
      <c r="C788" s="963"/>
      <c r="D788" s="780"/>
      <c r="E788" s="780"/>
      <c r="F788" s="963"/>
      <c r="G788" s="963"/>
      <c r="H788" s="893"/>
      <c r="I788" s="893"/>
      <c r="J788" s="893"/>
      <c r="K788" s="960"/>
      <c r="L788" s="960"/>
      <c r="M788" s="963"/>
      <c r="N788" s="963"/>
      <c r="O788" s="963"/>
      <c r="P788" s="963"/>
      <c r="Q788" s="963"/>
      <c r="R788" s="963"/>
      <c r="S788" s="963"/>
      <c r="T788" s="963"/>
      <c r="U788" s="963"/>
      <c r="V788" s="963"/>
      <c r="W788" s="963"/>
      <c r="X788" s="963"/>
      <c r="Y788" s="963"/>
      <c r="Z788" s="963"/>
    </row>
    <row r="789" spans="1:26" ht="14.25" customHeight="1">
      <c r="A789" s="963"/>
      <c r="B789" s="963"/>
      <c r="C789" s="963"/>
      <c r="D789" s="780"/>
      <c r="E789" s="780"/>
      <c r="F789" s="963"/>
      <c r="G789" s="963"/>
      <c r="H789" s="893"/>
      <c r="I789" s="893"/>
      <c r="J789" s="893"/>
      <c r="K789" s="960"/>
      <c r="L789" s="960"/>
      <c r="M789" s="963"/>
      <c r="N789" s="963"/>
      <c r="O789" s="963"/>
      <c r="P789" s="963"/>
      <c r="Q789" s="963"/>
      <c r="R789" s="963"/>
      <c r="S789" s="963"/>
      <c r="T789" s="963"/>
      <c r="U789" s="963"/>
      <c r="V789" s="963"/>
      <c r="W789" s="963"/>
      <c r="X789" s="963"/>
      <c r="Y789" s="963"/>
      <c r="Z789" s="963"/>
    </row>
    <row r="790" spans="1:26" ht="14.25" customHeight="1">
      <c r="A790" s="963"/>
      <c r="B790" s="963"/>
      <c r="C790" s="963"/>
      <c r="D790" s="780"/>
      <c r="E790" s="780"/>
      <c r="F790" s="963"/>
      <c r="G790" s="963"/>
      <c r="H790" s="893"/>
      <c r="I790" s="893"/>
      <c r="J790" s="893"/>
      <c r="K790" s="960"/>
      <c r="L790" s="960"/>
      <c r="M790" s="963"/>
      <c r="N790" s="963"/>
      <c r="O790" s="963"/>
      <c r="P790" s="963"/>
      <c r="Q790" s="963"/>
      <c r="R790" s="963"/>
      <c r="S790" s="963"/>
      <c r="T790" s="963"/>
      <c r="U790" s="963"/>
      <c r="V790" s="963"/>
      <c r="W790" s="963"/>
      <c r="X790" s="963"/>
      <c r="Y790" s="963"/>
      <c r="Z790" s="963"/>
    </row>
    <row r="791" spans="1:26" ht="14.25" customHeight="1">
      <c r="A791" s="963"/>
      <c r="B791" s="963"/>
      <c r="C791" s="963"/>
      <c r="D791" s="780"/>
      <c r="E791" s="780"/>
      <c r="F791" s="963"/>
      <c r="G791" s="963"/>
      <c r="H791" s="893"/>
      <c r="I791" s="893"/>
      <c r="J791" s="893"/>
      <c r="K791" s="960"/>
      <c r="L791" s="960"/>
      <c r="M791" s="963"/>
      <c r="N791" s="963"/>
      <c r="O791" s="963"/>
      <c r="P791" s="963"/>
      <c r="Q791" s="963"/>
      <c r="R791" s="963"/>
      <c r="S791" s="963"/>
      <c r="T791" s="963"/>
      <c r="U791" s="963"/>
      <c r="V791" s="963"/>
      <c r="W791" s="963"/>
      <c r="X791" s="963"/>
      <c r="Y791" s="963"/>
      <c r="Z791" s="963"/>
    </row>
    <row r="792" spans="1:26" ht="14.25" customHeight="1">
      <c r="A792" s="963"/>
      <c r="B792" s="963"/>
      <c r="C792" s="963"/>
      <c r="D792" s="780"/>
      <c r="E792" s="780"/>
      <c r="F792" s="963"/>
      <c r="G792" s="963"/>
      <c r="H792" s="893"/>
      <c r="I792" s="893"/>
      <c r="J792" s="893"/>
      <c r="K792" s="960"/>
      <c r="L792" s="960"/>
      <c r="M792" s="963"/>
      <c r="N792" s="963"/>
      <c r="O792" s="963"/>
      <c r="P792" s="963"/>
      <c r="Q792" s="963"/>
      <c r="R792" s="963"/>
      <c r="S792" s="963"/>
      <c r="T792" s="963"/>
      <c r="U792" s="963"/>
      <c r="V792" s="963"/>
      <c r="W792" s="963"/>
      <c r="X792" s="963"/>
      <c r="Y792" s="963"/>
      <c r="Z792" s="963"/>
    </row>
    <row r="793" spans="1:26" ht="14.25" customHeight="1">
      <c r="A793" s="963"/>
      <c r="B793" s="963"/>
      <c r="C793" s="963"/>
      <c r="D793" s="780"/>
      <c r="E793" s="780"/>
      <c r="F793" s="963"/>
      <c r="G793" s="963"/>
      <c r="H793" s="893"/>
      <c r="I793" s="893"/>
      <c r="J793" s="893"/>
      <c r="K793" s="960"/>
      <c r="L793" s="960"/>
      <c r="M793" s="963"/>
      <c r="N793" s="963"/>
      <c r="O793" s="963"/>
      <c r="P793" s="963"/>
      <c r="Q793" s="963"/>
      <c r="R793" s="963"/>
      <c r="S793" s="963"/>
      <c r="T793" s="963"/>
      <c r="U793" s="963"/>
      <c r="V793" s="963"/>
      <c r="W793" s="963"/>
      <c r="X793" s="963"/>
      <c r="Y793" s="963"/>
      <c r="Z793" s="963"/>
    </row>
    <row r="794" spans="1:26" ht="14.25" customHeight="1">
      <c r="A794" s="963"/>
      <c r="B794" s="963"/>
      <c r="C794" s="963"/>
      <c r="D794" s="780"/>
      <c r="E794" s="780"/>
      <c r="F794" s="963"/>
      <c r="G794" s="963"/>
      <c r="H794" s="893"/>
      <c r="I794" s="893"/>
      <c r="J794" s="893"/>
      <c r="K794" s="960"/>
      <c r="L794" s="960"/>
      <c r="M794" s="963"/>
      <c r="N794" s="963"/>
      <c r="O794" s="963"/>
      <c r="P794" s="963"/>
      <c r="Q794" s="963"/>
      <c r="R794" s="963"/>
      <c r="S794" s="963"/>
      <c r="T794" s="963"/>
      <c r="U794" s="963"/>
      <c r="V794" s="963"/>
      <c r="W794" s="963"/>
      <c r="X794" s="963"/>
      <c r="Y794" s="963"/>
      <c r="Z794" s="963"/>
    </row>
    <row r="795" spans="1:26" ht="14.25" customHeight="1">
      <c r="A795" s="963"/>
      <c r="B795" s="963"/>
      <c r="C795" s="963"/>
      <c r="D795" s="780"/>
      <c r="E795" s="780"/>
      <c r="F795" s="963"/>
      <c r="G795" s="963"/>
      <c r="H795" s="893"/>
      <c r="I795" s="893"/>
      <c r="J795" s="893"/>
      <c r="K795" s="960"/>
      <c r="L795" s="960"/>
      <c r="M795" s="963"/>
      <c r="N795" s="963"/>
      <c r="O795" s="963"/>
      <c r="P795" s="963"/>
      <c r="Q795" s="963"/>
      <c r="R795" s="963"/>
      <c r="S795" s="963"/>
      <c r="T795" s="963"/>
      <c r="U795" s="963"/>
      <c r="V795" s="963"/>
      <c r="W795" s="963"/>
      <c r="X795" s="963"/>
      <c r="Y795" s="963"/>
      <c r="Z795" s="963"/>
    </row>
    <row r="796" spans="1:26" ht="14.25" customHeight="1">
      <c r="A796" s="963"/>
      <c r="B796" s="963"/>
      <c r="C796" s="963"/>
      <c r="D796" s="780"/>
      <c r="E796" s="780"/>
      <c r="F796" s="963"/>
      <c r="G796" s="963"/>
      <c r="H796" s="893"/>
      <c r="I796" s="893"/>
      <c r="J796" s="893"/>
      <c r="K796" s="960"/>
      <c r="L796" s="960"/>
      <c r="M796" s="963"/>
      <c r="N796" s="963"/>
      <c r="O796" s="963"/>
      <c r="P796" s="963"/>
      <c r="Q796" s="963"/>
      <c r="R796" s="963"/>
      <c r="S796" s="963"/>
      <c r="T796" s="963"/>
      <c r="U796" s="963"/>
      <c r="V796" s="963"/>
      <c r="W796" s="963"/>
      <c r="X796" s="963"/>
      <c r="Y796" s="963"/>
      <c r="Z796" s="963"/>
    </row>
    <row r="797" spans="1:26" ht="14.25" customHeight="1">
      <c r="A797" s="963"/>
      <c r="B797" s="963"/>
      <c r="C797" s="963"/>
      <c r="D797" s="780"/>
      <c r="E797" s="780"/>
      <c r="F797" s="963"/>
      <c r="G797" s="963"/>
      <c r="H797" s="893"/>
      <c r="I797" s="893"/>
      <c r="J797" s="893"/>
      <c r="K797" s="960"/>
      <c r="L797" s="960"/>
      <c r="M797" s="963"/>
      <c r="N797" s="963"/>
      <c r="O797" s="963"/>
      <c r="P797" s="963"/>
      <c r="Q797" s="963"/>
      <c r="R797" s="963"/>
      <c r="S797" s="963"/>
      <c r="T797" s="963"/>
      <c r="U797" s="963"/>
      <c r="V797" s="963"/>
      <c r="W797" s="963"/>
      <c r="X797" s="963"/>
      <c r="Y797" s="963"/>
      <c r="Z797" s="963"/>
    </row>
    <row r="798" spans="1:26" ht="14.25" customHeight="1">
      <c r="A798" s="963"/>
      <c r="B798" s="963"/>
      <c r="C798" s="963"/>
      <c r="D798" s="780"/>
      <c r="E798" s="780"/>
      <c r="F798" s="963"/>
      <c r="G798" s="963"/>
      <c r="H798" s="893"/>
      <c r="I798" s="893"/>
      <c r="J798" s="893"/>
      <c r="K798" s="960"/>
      <c r="L798" s="960"/>
      <c r="M798" s="963"/>
      <c r="N798" s="963"/>
      <c r="O798" s="963"/>
      <c r="P798" s="963"/>
      <c r="Q798" s="963"/>
      <c r="R798" s="963"/>
      <c r="S798" s="963"/>
      <c r="T798" s="963"/>
      <c r="U798" s="963"/>
      <c r="V798" s="963"/>
      <c r="W798" s="963"/>
      <c r="X798" s="963"/>
      <c r="Y798" s="963"/>
      <c r="Z798" s="963"/>
    </row>
    <row r="799" spans="1:26" ht="14.25" customHeight="1">
      <c r="A799" s="963"/>
      <c r="B799" s="963"/>
      <c r="C799" s="963"/>
      <c r="D799" s="780"/>
      <c r="E799" s="780"/>
      <c r="F799" s="963"/>
      <c r="G799" s="963"/>
      <c r="H799" s="893"/>
      <c r="I799" s="893"/>
      <c r="J799" s="893"/>
      <c r="K799" s="960"/>
      <c r="L799" s="960"/>
      <c r="M799" s="963"/>
      <c r="N799" s="963"/>
      <c r="O799" s="963"/>
      <c r="P799" s="963"/>
      <c r="Q799" s="963"/>
      <c r="R799" s="963"/>
      <c r="S799" s="963"/>
      <c r="T799" s="963"/>
      <c r="U799" s="963"/>
      <c r="V799" s="963"/>
      <c r="W799" s="963"/>
      <c r="X799" s="963"/>
      <c r="Y799" s="963"/>
      <c r="Z799" s="963"/>
    </row>
    <row r="800" spans="1:26" ht="14.25" customHeight="1">
      <c r="A800" s="963"/>
      <c r="B800" s="963"/>
      <c r="C800" s="963"/>
      <c r="D800" s="780"/>
      <c r="E800" s="780"/>
      <c r="F800" s="963"/>
      <c r="G800" s="963"/>
      <c r="H800" s="893"/>
      <c r="I800" s="893"/>
      <c r="J800" s="893"/>
      <c r="K800" s="960"/>
      <c r="L800" s="960"/>
      <c r="M800" s="963"/>
      <c r="N800" s="963"/>
      <c r="O800" s="963"/>
      <c r="P800" s="963"/>
      <c r="Q800" s="963"/>
      <c r="R800" s="963"/>
      <c r="S800" s="963"/>
      <c r="T800" s="963"/>
      <c r="U800" s="963"/>
      <c r="V800" s="963"/>
      <c r="W800" s="963"/>
      <c r="X800" s="963"/>
      <c r="Y800" s="963"/>
      <c r="Z800" s="963"/>
    </row>
    <row r="801" spans="1:26" ht="14.25" customHeight="1">
      <c r="A801" s="963"/>
      <c r="B801" s="963"/>
      <c r="C801" s="963"/>
      <c r="D801" s="780"/>
      <c r="E801" s="780"/>
      <c r="F801" s="963"/>
      <c r="G801" s="963"/>
      <c r="H801" s="893"/>
      <c r="I801" s="893"/>
      <c r="J801" s="893"/>
      <c r="K801" s="960"/>
      <c r="L801" s="960"/>
      <c r="M801" s="963"/>
      <c r="N801" s="963"/>
      <c r="O801" s="963"/>
      <c r="P801" s="963"/>
      <c r="Q801" s="963"/>
      <c r="R801" s="963"/>
      <c r="S801" s="963"/>
      <c r="T801" s="963"/>
      <c r="U801" s="963"/>
      <c r="V801" s="963"/>
      <c r="W801" s="963"/>
      <c r="X801" s="963"/>
      <c r="Y801" s="963"/>
      <c r="Z801" s="963"/>
    </row>
    <row r="802" spans="1:26" ht="14.25" customHeight="1">
      <c r="A802" s="963"/>
      <c r="B802" s="963"/>
      <c r="C802" s="963"/>
      <c r="D802" s="780"/>
      <c r="E802" s="780"/>
      <c r="F802" s="963"/>
      <c r="G802" s="963"/>
      <c r="H802" s="893"/>
      <c r="I802" s="893"/>
      <c r="J802" s="893"/>
      <c r="K802" s="960"/>
      <c r="L802" s="960"/>
      <c r="M802" s="963"/>
      <c r="N802" s="963"/>
      <c r="O802" s="963"/>
      <c r="P802" s="963"/>
      <c r="Q802" s="963"/>
      <c r="R802" s="963"/>
      <c r="S802" s="963"/>
      <c r="T802" s="963"/>
      <c r="U802" s="963"/>
      <c r="V802" s="963"/>
      <c r="W802" s="963"/>
      <c r="X802" s="963"/>
      <c r="Y802" s="963"/>
      <c r="Z802" s="963"/>
    </row>
    <row r="803" spans="1:26" ht="14.25" customHeight="1">
      <c r="A803" s="963"/>
      <c r="B803" s="963"/>
      <c r="C803" s="963"/>
      <c r="D803" s="780"/>
      <c r="E803" s="780"/>
      <c r="F803" s="963"/>
      <c r="G803" s="963"/>
      <c r="H803" s="893"/>
      <c r="I803" s="893"/>
      <c r="J803" s="893"/>
      <c r="K803" s="960"/>
      <c r="L803" s="960"/>
      <c r="M803" s="963"/>
      <c r="N803" s="963"/>
      <c r="O803" s="963"/>
      <c r="P803" s="963"/>
      <c r="Q803" s="963"/>
      <c r="R803" s="963"/>
      <c r="S803" s="963"/>
      <c r="T803" s="963"/>
      <c r="U803" s="963"/>
      <c r="V803" s="963"/>
      <c r="W803" s="963"/>
      <c r="X803" s="963"/>
      <c r="Y803" s="963"/>
      <c r="Z803" s="963"/>
    </row>
    <row r="804" spans="1:26" ht="14.25" customHeight="1">
      <c r="A804" s="963"/>
      <c r="B804" s="963"/>
      <c r="C804" s="963"/>
      <c r="D804" s="780"/>
      <c r="E804" s="780"/>
      <c r="F804" s="963"/>
      <c r="G804" s="963"/>
      <c r="H804" s="893"/>
      <c r="I804" s="893"/>
      <c r="J804" s="893"/>
      <c r="K804" s="960"/>
      <c r="L804" s="960"/>
      <c r="M804" s="963"/>
      <c r="N804" s="963"/>
      <c r="O804" s="963"/>
      <c r="P804" s="963"/>
      <c r="Q804" s="963"/>
      <c r="R804" s="963"/>
      <c r="S804" s="963"/>
      <c r="T804" s="963"/>
      <c r="U804" s="963"/>
      <c r="V804" s="963"/>
      <c r="W804" s="963"/>
      <c r="X804" s="963"/>
      <c r="Y804" s="963"/>
      <c r="Z804" s="963"/>
    </row>
    <row r="805" spans="1:26" ht="14.25" customHeight="1">
      <c r="A805" s="963"/>
      <c r="B805" s="963"/>
      <c r="C805" s="963"/>
      <c r="D805" s="780"/>
      <c r="E805" s="780"/>
      <c r="F805" s="963"/>
      <c r="G805" s="963"/>
      <c r="H805" s="893"/>
      <c r="I805" s="893"/>
      <c r="J805" s="893"/>
      <c r="K805" s="960"/>
      <c r="L805" s="960"/>
      <c r="M805" s="963"/>
      <c r="N805" s="963"/>
      <c r="O805" s="963"/>
      <c r="P805" s="963"/>
      <c r="Q805" s="963"/>
      <c r="R805" s="963"/>
      <c r="S805" s="963"/>
      <c r="T805" s="963"/>
      <c r="U805" s="963"/>
      <c r="V805" s="963"/>
      <c r="W805" s="963"/>
      <c r="X805" s="963"/>
      <c r="Y805" s="963"/>
      <c r="Z805" s="963"/>
    </row>
    <row r="806" spans="1:26" ht="14.25" customHeight="1">
      <c r="A806" s="963"/>
      <c r="B806" s="963"/>
      <c r="C806" s="963"/>
      <c r="D806" s="780"/>
      <c r="E806" s="780"/>
      <c r="F806" s="963"/>
      <c r="G806" s="963"/>
      <c r="H806" s="893"/>
      <c r="I806" s="893"/>
      <c r="J806" s="893"/>
      <c r="K806" s="960"/>
      <c r="L806" s="960"/>
      <c r="M806" s="963"/>
      <c r="N806" s="963"/>
      <c r="O806" s="963"/>
      <c r="P806" s="963"/>
      <c r="Q806" s="963"/>
      <c r="R806" s="963"/>
      <c r="S806" s="963"/>
      <c r="T806" s="963"/>
      <c r="U806" s="963"/>
      <c r="V806" s="963"/>
      <c r="W806" s="963"/>
      <c r="X806" s="963"/>
      <c r="Y806" s="963"/>
      <c r="Z806" s="963"/>
    </row>
    <row r="807" spans="1:26" ht="14.25" customHeight="1">
      <c r="A807" s="963"/>
      <c r="B807" s="963"/>
      <c r="C807" s="963"/>
      <c r="D807" s="780"/>
      <c r="E807" s="780"/>
      <c r="F807" s="963"/>
      <c r="G807" s="963"/>
      <c r="H807" s="893"/>
      <c r="I807" s="893"/>
      <c r="J807" s="893"/>
      <c r="K807" s="960"/>
      <c r="L807" s="960"/>
      <c r="M807" s="963"/>
      <c r="N807" s="963"/>
      <c r="O807" s="963"/>
      <c r="P807" s="963"/>
      <c r="Q807" s="963"/>
      <c r="R807" s="963"/>
      <c r="S807" s="963"/>
      <c r="T807" s="963"/>
      <c r="U807" s="963"/>
      <c r="V807" s="963"/>
      <c r="W807" s="963"/>
      <c r="X807" s="963"/>
      <c r="Y807" s="963"/>
      <c r="Z807" s="963"/>
    </row>
    <row r="808" spans="1:26" ht="14.25" customHeight="1">
      <c r="A808" s="963"/>
      <c r="B808" s="963"/>
      <c r="C808" s="963"/>
      <c r="D808" s="780"/>
      <c r="E808" s="780"/>
      <c r="F808" s="963"/>
      <c r="G808" s="963"/>
      <c r="H808" s="893"/>
      <c r="I808" s="893"/>
      <c r="J808" s="893"/>
      <c r="K808" s="960"/>
      <c r="L808" s="960"/>
      <c r="M808" s="963"/>
      <c r="N808" s="963"/>
      <c r="O808" s="963"/>
      <c r="P808" s="963"/>
      <c r="Q808" s="963"/>
      <c r="R808" s="963"/>
      <c r="S808" s="963"/>
      <c r="T808" s="963"/>
      <c r="U808" s="963"/>
      <c r="V808" s="963"/>
      <c r="W808" s="963"/>
      <c r="X808" s="963"/>
      <c r="Y808" s="963"/>
      <c r="Z808" s="963"/>
    </row>
    <row r="809" spans="1:26" ht="14.25" customHeight="1">
      <c r="A809" s="963"/>
      <c r="B809" s="963"/>
      <c r="C809" s="963"/>
      <c r="D809" s="780"/>
      <c r="E809" s="780"/>
      <c r="F809" s="963"/>
      <c r="G809" s="963"/>
      <c r="H809" s="893"/>
      <c r="I809" s="893"/>
      <c r="J809" s="893"/>
      <c r="K809" s="960"/>
      <c r="L809" s="960"/>
      <c r="M809" s="963"/>
      <c r="N809" s="963"/>
      <c r="O809" s="963"/>
      <c r="P809" s="963"/>
      <c r="Q809" s="963"/>
      <c r="R809" s="963"/>
      <c r="S809" s="963"/>
      <c r="T809" s="963"/>
      <c r="U809" s="963"/>
      <c r="V809" s="963"/>
      <c r="W809" s="963"/>
      <c r="X809" s="963"/>
      <c r="Y809" s="963"/>
      <c r="Z809" s="963"/>
    </row>
    <row r="810" spans="1:26" ht="14.25" customHeight="1">
      <c r="A810" s="963"/>
      <c r="B810" s="963"/>
      <c r="C810" s="963"/>
      <c r="D810" s="780"/>
      <c r="E810" s="780"/>
      <c r="F810" s="963"/>
      <c r="G810" s="963"/>
      <c r="H810" s="893"/>
      <c r="I810" s="893"/>
      <c r="J810" s="893"/>
      <c r="K810" s="960"/>
      <c r="L810" s="960"/>
      <c r="M810" s="963"/>
      <c r="N810" s="963"/>
      <c r="O810" s="963"/>
      <c r="P810" s="963"/>
      <c r="Q810" s="963"/>
      <c r="R810" s="963"/>
      <c r="S810" s="963"/>
      <c r="T810" s="963"/>
      <c r="U810" s="963"/>
      <c r="V810" s="963"/>
      <c r="W810" s="963"/>
      <c r="X810" s="963"/>
      <c r="Y810" s="963"/>
      <c r="Z810" s="963"/>
    </row>
    <row r="811" spans="1:26" ht="14.25" customHeight="1">
      <c r="A811" s="963"/>
      <c r="B811" s="963"/>
      <c r="C811" s="963"/>
      <c r="D811" s="780"/>
      <c r="E811" s="780"/>
      <c r="F811" s="963"/>
      <c r="G811" s="963"/>
      <c r="H811" s="893"/>
      <c r="I811" s="893"/>
      <c r="J811" s="893"/>
      <c r="K811" s="960"/>
      <c r="L811" s="960"/>
      <c r="M811" s="963"/>
      <c r="N811" s="963"/>
      <c r="O811" s="963"/>
      <c r="P811" s="963"/>
      <c r="Q811" s="963"/>
      <c r="R811" s="963"/>
      <c r="S811" s="963"/>
      <c r="T811" s="963"/>
      <c r="U811" s="963"/>
      <c r="V811" s="963"/>
      <c r="W811" s="963"/>
      <c r="X811" s="963"/>
      <c r="Y811" s="963"/>
      <c r="Z811" s="963"/>
    </row>
    <row r="812" spans="1:26" ht="14.25" customHeight="1">
      <c r="A812" s="963"/>
      <c r="B812" s="963"/>
      <c r="C812" s="963"/>
      <c r="D812" s="780"/>
      <c r="E812" s="780"/>
      <c r="F812" s="963"/>
      <c r="G812" s="963"/>
      <c r="H812" s="893"/>
      <c r="I812" s="893"/>
      <c r="J812" s="893"/>
      <c r="K812" s="960"/>
      <c r="L812" s="960"/>
      <c r="M812" s="963"/>
      <c r="N812" s="963"/>
      <c r="O812" s="963"/>
      <c r="P812" s="963"/>
      <c r="Q812" s="963"/>
      <c r="R812" s="963"/>
      <c r="S812" s="963"/>
      <c r="T812" s="963"/>
      <c r="U812" s="963"/>
      <c r="V812" s="963"/>
      <c r="W812" s="963"/>
      <c r="X812" s="963"/>
      <c r="Y812" s="963"/>
      <c r="Z812" s="963"/>
    </row>
    <row r="813" spans="1:26" ht="14.25" customHeight="1">
      <c r="A813" s="963"/>
      <c r="B813" s="963"/>
      <c r="C813" s="963"/>
      <c r="D813" s="780"/>
      <c r="E813" s="780"/>
      <c r="F813" s="963"/>
      <c r="G813" s="963"/>
      <c r="H813" s="893"/>
      <c r="I813" s="893"/>
      <c r="J813" s="893"/>
      <c r="K813" s="960"/>
      <c r="L813" s="960"/>
      <c r="M813" s="963"/>
      <c r="N813" s="963"/>
      <c r="O813" s="963"/>
      <c r="P813" s="963"/>
      <c r="Q813" s="963"/>
      <c r="R813" s="963"/>
      <c r="S813" s="963"/>
      <c r="T813" s="963"/>
      <c r="U813" s="963"/>
      <c r="V813" s="963"/>
      <c r="W813" s="963"/>
      <c r="X813" s="963"/>
      <c r="Y813" s="963"/>
      <c r="Z813" s="963"/>
    </row>
    <row r="814" spans="1:26" ht="14.25" customHeight="1">
      <c r="A814" s="963"/>
      <c r="B814" s="963"/>
      <c r="C814" s="963"/>
      <c r="D814" s="780"/>
      <c r="E814" s="780"/>
      <c r="F814" s="963"/>
      <c r="G814" s="963"/>
      <c r="H814" s="893"/>
      <c r="I814" s="893"/>
      <c r="J814" s="893"/>
      <c r="K814" s="960"/>
      <c r="L814" s="960"/>
      <c r="M814" s="963"/>
      <c r="N814" s="963"/>
      <c r="O814" s="963"/>
      <c r="P814" s="963"/>
      <c r="Q814" s="963"/>
      <c r="R814" s="963"/>
      <c r="S814" s="963"/>
      <c r="T814" s="963"/>
      <c r="U814" s="963"/>
      <c r="V814" s="963"/>
      <c r="W814" s="963"/>
      <c r="X814" s="963"/>
      <c r="Y814" s="963"/>
      <c r="Z814" s="963"/>
    </row>
    <row r="815" spans="1:26" ht="14.25" customHeight="1">
      <c r="A815" s="963"/>
      <c r="B815" s="963"/>
      <c r="C815" s="963"/>
      <c r="D815" s="780"/>
      <c r="E815" s="780"/>
      <c r="F815" s="963"/>
      <c r="G815" s="963"/>
      <c r="H815" s="893"/>
      <c r="I815" s="893"/>
      <c r="J815" s="893"/>
      <c r="K815" s="960"/>
      <c r="L815" s="960"/>
      <c r="M815" s="963"/>
      <c r="N815" s="963"/>
      <c r="O815" s="963"/>
      <c r="P815" s="963"/>
      <c r="Q815" s="963"/>
      <c r="R815" s="963"/>
      <c r="S815" s="963"/>
      <c r="T815" s="963"/>
      <c r="U815" s="963"/>
      <c r="V815" s="963"/>
      <c r="W815" s="963"/>
      <c r="X815" s="963"/>
      <c r="Y815" s="963"/>
      <c r="Z815" s="963"/>
    </row>
    <row r="816" spans="1:26" ht="14.25" customHeight="1">
      <c r="A816" s="963"/>
      <c r="B816" s="963"/>
      <c r="C816" s="963"/>
      <c r="D816" s="780"/>
      <c r="E816" s="780"/>
      <c r="F816" s="963"/>
      <c r="G816" s="963"/>
      <c r="H816" s="893"/>
      <c r="I816" s="893"/>
      <c r="J816" s="893"/>
      <c r="K816" s="960"/>
      <c r="L816" s="960"/>
      <c r="M816" s="963"/>
      <c r="N816" s="963"/>
      <c r="O816" s="963"/>
      <c r="P816" s="963"/>
      <c r="Q816" s="963"/>
      <c r="R816" s="963"/>
      <c r="S816" s="963"/>
      <c r="T816" s="963"/>
      <c r="U816" s="963"/>
      <c r="V816" s="963"/>
      <c r="W816" s="963"/>
      <c r="X816" s="963"/>
      <c r="Y816" s="963"/>
      <c r="Z816" s="963"/>
    </row>
    <row r="817" spans="1:26" ht="14.25" customHeight="1">
      <c r="A817" s="963"/>
      <c r="B817" s="963"/>
      <c r="C817" s="963"/>
      <c r="D817" s="780"/>
      <c r="E817" s="780"/>
      <c r="F817" s="963"/>
      <c r="G817" s="963"/>
      <c r="H817" s="893"/>
      <c r="I817" s="893"/>
      <c r="J817" s="893"/>
      <c r="K817" s="960"/>
      <c r="L817" s="960"/>
      <c r="M817" s="963"/>
      <c r="N817" s="963"/>
      <c r="O817" s="963"/>
      <c r="P817" s="963"/>
      <c r="Q817" s="963"/>
      <c r="R817" s="963"/>
      <c r="S817" s="963"/>
      <c r="T817" s="963"/>
      <c r="U817" s="963"/>
      <c r="V817" s="963"/>
      <c r="W817" s="963"/>
      <c r="X817" s="963"/>
      <c r="Y817" s="963"/>
      <c r="Z817" s="963"/>
    </row>
    <row r="818" spans="1:26" ht="14.25" customHeight="1">
      <c r="A818" s="963"/>
      <c r="B818" s="963"/>
      <c r="C818" s="963"/>
      <c r="D818" s="780"/>
      <c r="E818" s="780"/>
      <c r="F818" s="963"/>
      <c r="G818" s="963"/>
      <c r="H818" s="893"/>
      <c r="I818" s="893"/>
      <c r="J818" s="893"/>
      <c r="K818" s="960"/>
      <c r="L818" s="960"/>
      <c r="M818" s="963"/>
      <c r="N818" s="963"/>
      <c r="O818" s="963"/>
      <c r="P818" s="963"/>
      <c r="Q818" s="963"/>
      <c r="R818" s="963"/>
      <c r="S818" s="963"/>
      <c r="T818" s="963"/>
      <c r="U818" s="963"/>
      <c r="V818" s="963"/>
      <c r="W818" s="963"/>
      <c r="X818" s="963"/>
      <c r="Y818" s="963"/>
      <c r="Z818" s="963"/>
    </row>
    <row r="819" spans="1:26" ht="14.25" customHeight="1">
      <c r="A819" s="963"/>
      <c r="B819" s="963"/>
      <c r="C819" s="963"/>
      <c r="D819" s="780"/>
      <c r="E819" s="780"/>
      <c r="F819" s="963"/>
      <c r="G819" s="963"/>
      <c r="H819" s="893"/>
      <c r="I819" s="893"/>
      <c r="J819" s="893"/>
      <c r="K819" s="960"/>
      <c r="L819" s="960"/>
      <c r="M819" s="963"/>
      <c r="N819" s="963"/>
      <c r="O819" s="963"/>
      <c r="P819" s="963"/>
      <c r="Q819" s="963"/>
      <c r="R819" s="963"/>
      <c r="S819" s="963"/>
      <c r="T819" s="963"/>
      <c r="U819" s="963"/>
      <c r="V819" s="963"/>
      <c r="W819" s="963"/>
      <c r="X819" s="963"/>
      <c r="Y819" s="963"/>
      <c r="Z819" s="963"/>
    </row>
    <row r="820" spans="1:26" ht="14.25" customHeight="1">
      <c r="A820" s="963"/>
      <c r="B820" s="963"/>
      <c r="C820" s="963"/>
      <c r="D820" s="780"/>
      <c r="E820" s="780"/>
      <c r="F820" s="963"/>
      <c r="G820" s="963"/>
      <c r="H820" s="893"/>
      <c r="I820" s="893"/>
      <c r="J820" s="893"/>
      <c r="K820" s="960"/>
      <c r="L820" s="960"/>
      <c r="M820" s="963"/>
      <c r="N820" s="963"/>
      <c r="O820" s="963"/>
      <c r="P820" s="963"/>
      <c r="Q820" s="963"/>
      <c r="R820" s="963"/>
      <c r="S820" s="963"/>
      <c r="T820" s="963"/>
      <c r="U820" s="963"/>
      <c r="V820" s="963"/>
      <c r="W820" s="963"/>
      <c r="X820" s="963"/>
      <c r="Y820" s="963"/>
      <c r="Z820" s="963"/>
    </row>
    <row r="821" spans="1:26" ht="14.25" customHeight="1">
      <c r="A821" s="963"/>
      <c r="B821" s="963"/>
      <c r="C821" s="963"/>
      <c r="D821" s="780"/>
      <c r="E821" s="780"/>
      <c r="F821" s="963"/>
      <c r="G821" s="963"/>
      <c r="H821" s="893"/>
      <c r="I821" s="893"/>
      <c r="J821" s="893"/>
      <c r="K821" s="960"/>
      <c r="L821" s="960"/>
      <c r="M821" s="963"/>
      <c r="N821" s="963"/>
      <c r="O821" s="963"/>
      <c r="P821" s="963"/>
      <c r="Q821" s="963"/>
      <c r="R821" s="963"/>
      <c r="S821" s="963"/>
      <c r="T821" s="963"/>
      <c r="U821" s="963"/>
      <c r="V821" s="963"/>
      <c r="W821" s="963"/>
      <c r="X821" s="963"/>
      <c r="Y821" s="963"/>
      <c r="Z821" s="963"/>
    </row>
    <row r="822" spans="1:26" ht="14.25" customHeight="1">
      <c r="A822" s="963"/>
      <c r="B822" s="963"/>
      <c r="C822" s="963"/>
      <c r="D822" s="780"/>
      <c r="E822" s="780"/>
      <c r="F822" s="963"/>
      <c r="G822" s="963"/>
      <c r="H822" s="893"/>
      <c r="I822" s="893"/>
      <c r="J822" s="893"/>
      <c r="K822" s="960"/>
      <c r="L822" s="960"/>
      <c r="M822" s="963"/>
      <c r="N822" s="963"/>
      <c r="O822" s="963"/>
      <c r="P822" s="963"/>
      <c r="Q822" s="963"/>
      <c r="R822" s="963"/>
      <c r="S822" s="963"/>
      <c r="T822" s="963"/>
      <c r="U822" s="963"/>
      <c r="V822" s="963"/>
      <c r="W822" s="963"/>
      <c r="X822" s="963"/>
      <c r="Y822" s="963"/>
      <c r="Z822" s="963"/>
    </row>
    <row r="823" spans="1:26" ht="14.25" customHeight="1">
      <c r="A823" s="963"/>
      <c r="B823" s="963"/>
      <c r="C823" s="963"/>
      <c r="D823" s="780"/>
      <c r="E823" s="780"/>
      <c r="F823" s="963"/>
      <c r="G823" s="963"/>
      <c r="H823" s="893"/>
      <c r="I823" s="893"/>
      <c r="J823" s="893"/>
      <c r="K823" s="960"/>
      <c r="L823" s="960"/>
      <c r="M823" s="963"/>
      <c r="N823" s="963"/>
      <c r="O823" s="963"/>
      <c r="P823" s="963"/>
      <c r="Q823" s="963"/>
      <c r="R823" s="963"/>
      <c r="S823" s="963"/>
      <c r="T823" s="963"/>
      <c r="U823" s="963"/>
      <c r="V823" s="963"/>
      <c r="W823" s="963"/>
      <c r="X823" s="963"/>
      <c r="Y823" s="963"/>
      <c r="Z823" s="963"/>
    </row>
    <row r="824" spans="1:26" ht="14.25" customHeight="1">
      <c r="A824" s="963"/>
      <c r="B824" s="963"/>
      <c r="C824" s="963"/>
      <c r="D824" s="780"/>
      <c r="E824" s="780"/>
      <c r="F824" s="963"/>
      <c r="G824" s="963"/>
      <c r="H824" s="893"/>
      <c r="I824" s="893"/>
      <c r="J824" s="893"/>
      <c r="K824" s="960"/>
      <c r="L824" s="960"/>
      <c r="M824" s="963"/>
      <c r="N824" s="963"/>
      <c r="O824" s="963"/>
      <c r="P824" s="963"/>
      <c r="Q824" s="963"/>
      <c r="R824" s="963"/>
      <c r="S824" s="963"/>
      <c r="T824" s="963"/>
      <c r="U824" s="963"/>
      <c r="V824" s="963"/>
      <c r="W824" s="963"/>
      <c r="X824" s="963"/>
      <c r="Y824" s="963"/>
      <c r="Z824" s="963"/>
    </row>
    <row r="825" spans="1:26" ht="14.25" customHeight="1">
      <c r="A825" s="963"/>
      <c r="B825" s="963"/>
      <c r="C825" s="963"/>
      <c r="D825" s="780"/>
      <c r="E825" s="780"/>
      <c r="F825" s="963"/>
      <c r="G825" s="963"/>
      <c r="H825" s="893"/>
      <c r="I825" s="893"/>
      <c r="J825" s="893"/>
      <c r="K825" s="960"/>
      <c r="L825" s="960"/>
      <c r="M825" s="963"/>
      <c r="N825" s="963"/>
      <c r="O825" s="963"/>
      <c r="P825" s="963"/>
      <c r="Q825" s="963"/>
      <c r="R825" s="963"/>
      <c r="S825" s="963"/>
      <c r="T825" s="963"/>
      <c r="U825" s="963"/>
      <c r="V825" s="963"/>
      <c r="W825" s="963"/>
      <c r="X825" s="963"/>
      <c r="Y825" s="963"/>
      <c r="Z825" s="963"/>
    </row>
    <row r="826" spans="1:26" ht="14.25" customHeight="1">
      <c r="A826" s="963"/>
      <c r="B826" s="963"/>
      <c r="C826" s="963"/>
      <c r="D826" s="780"/>
      <c r="E826" s="780"/>
      <c r="F826" s="963"/>
      <c r="G826" s="963"/>
      <c r="H826" s="893"/>
      <c r="I826" s="893"/>
      <c r="J826" s="893"/>
      <c r="K826" s="960"/>
      <c r="L826" s="960"/>
      <c r="M826" s="963"/>
      <c r="N826" s="963"/>
      <c r="O826" s="963"/>
      <c r="P826" s="963"/>
      <c r="Q826" s="963"/>
      <c r="R826" s="963"/>
      <c r="S826" s="963"/>
      <c r="T826" s="963"/>
      <c r="U826" s="963"/>
      <c r="V826" s="963"/>
      <c r="W826" s="963"/>
      <c r="X826" s="963"/>
      <c r="Y826" s="963"/>
      <c r="Z826" s="963"/>
    </row>
    <row r="827" spans="1:26" ht="14.25" customHeight="1">
      <c r="A827" s="963"/>
      <c r="B827" s="963"/>
      <c r="C827" s="963"/>
      <c r="D827" s="780"/>
      <c r="E827" s="780"/>
      <c r="F827" s="963"/>
      <c r="G827" s="963"/>
      <c r="H827" s="893"/>
      <c r="I827" s="893"/>
      <c r="J827" s="893"/>
      <c r="K827" s="960"/>
      <c r="L827" s="960"/>
      <c r="M827" s="963"/>
      <c r="N827" s="963"/>
      <c r="O827" s="963"/>
      <c r="P827" s="963"/>
      <c r="Q827" s="963"/>
      <c r="R827" s="963"/>
      <c r="S827" s="963"/>
      <c r="T827" s="963"/>
      <c r="U827" s="963"/>
      <c r="V827" s="963"/>
      <c r="W827" s="963"/>
      <c r="X827" s="963"/>
      <c r="Y827" s="963"/>
      <c r="Z827" s="963"/>
    </row>
    <row r="828" spans="1:26" ht="14.25" customHeight="1">
      <c r="A828" s="963"/>
      <c r="B828" s="963"/>
      <c r="C828" s="963"/>
      <c r="D828" s="780"/>
      <c r="E828" s="780"/>
      <c r="F828" s="963"/>
      <c r="G828" s="963"/>
      <c r="H828" s="893"/>
      <c r="I828" s="893"/>
      <c r="J828" s="893"/>
      <c r="K828" s="960"/>
      <c r="L828" s="960"/>
      <c r="M828" s="963"/>
      <c r="N828" s="963"/>
      <c r="O828" s="963"/>
      <c r="P828" s="963"/>
      <c r="Q828" s="963"/>
      <c r="R828" s="963"/>
      <c r="S828" s="963"/>
      <c r="T828" s="963"/>
      <c r="U828" s="963"/>
      <c r="V828" s="963"/>
      <c r="W828" s="963"/>
      <c r="X828" s="963"/>
      <c r="Y828" s="963"/>
      <c r="Z828" s="963"/>
    </row>
    <row r="829" spans="1:26" ht="14.25" customHeight="1">
      <c r="A829" s="963"/>
      <c r="B829" s="963"/>
      <c r="C829" s="963"/>
      <c r="D829" s="780"/>
      <c r="E829" s="780"/>
      <c r="F829" s="963"/>
      <c r="G829" s="963"/>
      <c r="H829" s="893"/>
      <c r="I829" s="893"/>
      <c r="J829" s="893"/>
      <c r="K829" s="960"/>
      <c r="L829" s="960"/>
      <c r="M829" s="963"/>
      <c r="N829" s="963"/>
      <c r="O829" s="963"/>
      <c r="P829" s="963"/>
      <c r="Q829" s="963"/>
      <c r="R829" s="963"/>
      <c r="S829" s="963"/>
      <c r="T829" s="963"/>
      <c r="U829" s="963"/>
      <c r="V829" s="963"/>
      <c r="W829" s="963"/>
      <c r="X829" s="963"/>
      <c r="Y829" s="963"/>
      <c r="Z829" s="963"/>
    </row>
    <row r="830" spans="1:26" ht="14.25" customHeight="1">
      <c r="A830" s="963"/>
      <c r="B830" s="963"/>
      <c r="C830" s="963"/>
      <c r="D830" s="780"/>
      <c r="E830" s="780"/>
      <c r="F830" s="963"/>
      <c r="G830" s="963"/>
      <c r="H830" s="893"/>
      <c r="I830" s="893"/>
      <c r="J830" s="893"/>
      <c r="K830" s="960"/>
      <c r="L830" s="960"/>
      <c r="M830" s="963"/>
      <c r="N830" s="963"/>
      <c r="O830" s="963"/>
      <c r="P830" s="963"/>
      <c r="Q830" s="963"/>
      <c r="R830" s="963"/>
      <c r="S830" s="963"/>
      <c r="T830" s="963"/>
      <c r="U830" s="963"/>
      <c r="V830" s="963"/>
      <c r="W830" s="963"/>
      <c r="X830" s="963"/>
      <c r="Y830" s="963"/>
      <c r="Z830" s="963"/>
    </row>
    <row r="831" spans="1:26" ht="14.25" customHeight="1">
      <c r="A831" s="963"/>
      <c r="B831" s="963"/>
      <c r="C831" s="963"/>
      <c r="D831" s="780"/>
      <c r="E831" s="780"/>
      <c r="F831" s="963"/>
      <c r="G831" s="963"/>
      <c r="H831" s="893"/>
      <c r="I831" s="893"/>
      <c r="J831" s="893"/>
      <c r="K831" s="960"/>
      <c r="L831" s="960"/>
      <c r="M831" s="963"/>
      <c r="N831" s="963"/>
      <c r="O831" s="963"/>
      <c r="P831" s="963"/>
      <c r="Q831" s="963"/>
      <c r="R831" s="963"/>
      <c r="S831" s="963"/>
      <c r="T831" s="963"/>
      <c r="U831" s="963"/>
      <c r="V831" s="963"/>
      <c r="W831" s="963"/>
      <c r="X831" s="963"/>
      <c r="Y831" s="963"/>
      <c r="Z831" s="963"/>
    </row>
    <row r="832" spans="1:26" ht="14.25" customHeight="1">
      <c r="A832" s="963"/>
      <c r="B832" s="963"/>
      <c r="C832" s="963"/>
      <c r="D832" s="780"/>
      <c r="E832" s="780"/>
      <c r="F832" s="963"/>
      <c r="G832" s="963"/>
      <c r="H832" s="893"/>
      <c r="I832" s="893"/>
      <c r="J832" s="893"/>
      <c r="K832" s="960"/>
      <c r="L832" s="960"/>
      <c r="M832" s="963"/>
      <c r="N832" s="963"/>
      <c r="O832" s="963"/>
      <c r="P832" s="963"/>
      <c r="Q832" s="963"/>
      <c r="R832" s="963"/>
      <c r="S832" s="963"/>
      <c r="T832" s="963"/>
      <c r="U832" s="963"/>
      <c r="V832" s="963"/>
      <c r="W832" s="963"/>
      <c r="X832" s="963"/>
      <c r="Y832" s="963"/>
      <c r="Z832" s="963"/>
    </row>
    <row r="833" spans="1:26" ht="14.25" customHeight="1">
      <c r="A833" s="963"/>
      <c r="B833" s="963"/>
      <c r="C833" s="963"/>
      <c r="D833" s="780"/>
      <c r="E833" s="780"/>
      <c r="F833" s="963"/>
      <c r="G833" s="963"/>
      <c r="H833" s="893"/>
      <c r="I833" s="893"/>
      <c r="J833" s="893"/>
      <c r="K833" s="960"/>
      <c r="L833" s="960"/>
      <c r="M833" s="963"/>
      <c r="N833" s="963"/>
      <c r="O833" s="963"/>
      <c r="P833" s="963"/>
      <c r="Q833" s="963"/>
      <c r="R833" s="963"/>
      <c r="S833" s="963"/>
      <c r="T833" s="963"/>
      <c r="U833" s="963"/>
      <c r="V833" s="963"/>
      <c r="W833" s="963"/>
      <c r="X833" s="963"/>
      <c r="Y833" s="963"/>
      <c r="Z833" s="963"/>
    </row>
    <row r="834" spans="1:26" ht="14.25" customHeight="1">
      <c r="A834" s="963"/>
      <c r="B834" s="963"/>
      <c r="C834" s="963"/>
      <c r="D834" s="780"/>
      <c r="E834" s="780"/>
      <c r="F834" s="963"/>
      <c r="G834" s="963"/>
      <c r="H834" s="893"/>
      <c r="I834" s="893"/>
      <c r="J834" s="893"/>
      <c r="K834" s="960"/>
      <c r="L834" s="960"/>
      <c r="M834" s="963"/>
      <c r="N834" s="963"/>
      <c r="O834" s="963"/>
      <c r="P834" s="963"/>
      <c r="Q834" s="963"/>
      <c r="R834" s="963"/>
      <c r="S834" s="963"/>
      <c r="T834" s="963"/>
      <c r="U834" s="963"/>
      <c r="V834" s="963"/>
      <c r="W834" s="963"/>
      <c r="X834" s="963"/>
      <c r="Y834" s="963"/>
      <c r="Z834" s="963"/>
    </row>
    <row r="835" spans="1:26" ht="14.25" customHeight="1">
      <c r="A835" s="963"/>
      <c r="B835" s="963"/>
      <c r="C835" s="963"/>
      <c r="D835" s="780"/>
      <c r="E835" s="780"/>
      <c r="F835" s="963"/>
      <c r="G835" s="963"/>
      <c r="H835" s="893"/>
      <c r="I835" s="893"/>
      <c r="J835" s="893"/>
      <c r="K835" s="960"/>
      <c r="L835" s="960"/>
      <c r="M835" s="963"/>
      <c r="N835" s="963"/>
      <c r="O835" s="963"/>
      <c r="P835" s="963"/>
      <c r="Q835" s="963"/>
      <c r="R835" s="963"/>
      <c r="S835" s="963"/>
      <c r="T835" s="963"/>
      <c r="U835" s="963"/>
      <c r="V835" s="963"/>
      <c r="W835" s="963"/>
      <c r="X835" s="963"/>
      <c r="Y835" s="963"/>
      <c r="Z835" s="963"/>
    </row>
    <row r="836" spans="1:26" ht="14.25" customHeight="1">
      <c r="A836" s="963"/>
      <c r="B836" s="963"/>
      <c r="C836" s="963"/>
      <c r="D836" s="780"/>
      <c r="E836" s="780"/>
      <c r="F836" s="963"/>
      <c r="G836" s="963"/>
      <c r="H836" s="893"/>
      <c r="I836" s="893"/>
      <c r="J836" s="893"/>
      <c r="K836" s="960"/>
      <c r="L836" s="960"/>
      <c r="M836" s="963"/>
      <c r="N836" s="963"/>
      <c r="O836" s="963"/>
      <c r="P836" s="963"/>
      <c r="Q836" s="963"/>
      <c r="R836" s="963"/>
      <c r="S836" s="963"/>
      <c r="T836" s="963"/>
      <c r="U836" s="963"/>
      <c r="V836" s="963"/>
      <c r="W836" s="963"/>
      <c r="X836" s="963"/>
      <c r="Y836" s="963"/>
      <c r="Z836" s="963"/>
    </row>
    <row r="837" spans="1:26" ht="14.25" customHeight="1">
      <c r="A837" s="963"/>
      <c r="B837" s="963"/>
      <c r="C837" s="963"/>
      <c r="D837" s="780"/>
      <c r="E837" s="780"/>
      <c r="F837" s="963"/>
      <c r="G837" s="963"/>
      <c r="H837" s="893"/>
      <c r="I837" s="893"/>
      <c r="J837" s="893"/>
      <c r="K837" s="960"/>
      <c r="L837" s="960"/>
      <c r="M837" s="963"/>
      <c r="N837" s="963"/>
      <c r="O837" s="963"/>
      <c r="P837" s="963"/>
      <c r="Q837" s="963"/>
      <c r="R837" s="963"/>
      <c r="S837" s="963"/>
      <c r="T837" s="963"/>
      <c r="U837" s="963"/>
      <c r="V837" s="963"/>
      <c r="W837" s="963"/>
      <c r="X837" s="963"/>
      <c r="Y837" s="963"/>
      <c r="Z837" s="963"/>
    </row>
    <row r="838" spans="1:26" ht="14.25" customHeight="1">
      <c r="A838" s="963"/>
      <c r="B838" s="963"/>
      <c r="C838" s="963"/>
      <c r="D838" s="780"/>
      <c r="E838" s="780"/>
      <c r="F838" s="963"/>
      <c r="G838" s="963"/>
      <c r="H838" s="893"/>
      <c r="I838" s="893"/>
      <c r="J838" s="893"/>
      <c r="K838" s="960"/>
      <c r="L838" s="960"/>
      <c r="M838" s="963"/>
      <c r="N838" s="963"/>
      <c r="O838" s="963"/>
      <c r="P838" s="963"/>
      <c r="Q838" s="963"/>
      <c r="R838" s="963"/>
      <c r="S838" s="963"/>
      <c r="T838" s="963"/>
      <c r="U838" s="963"/>
      <c r="V838" s="963"/>
      <c r="W838" s="963"/>
      <c r="X838" s="963"/>
      <c r="Y838" s="963"/>
      <c r="Z838" s="963"/>
    </row>
    <row r="839" spans="1:26" ht="14.25" customHeight="1">
      <c r="A839" s="963"/>
      <c r="B839" s="963"/>
      <c r="C839" s="963"/>
      <c r="D839" s="780"/>
      <c r="E839" s="780"/>
      <c r="F839" s="963"/>
      <c r="G839" s="963"/>
      <c r="H839" s="893"/>
      <c r="I839" s="893"/>
      <c r="J839" s="893"/>
      <c r="K839" s="960"/>
      <c r="L839" s="960"/>
      <c r="M839" s="963"/>
      <c r="N839" s="963"/>
      <c r="O839" s="963"/>
      <c r="P839" s="963"/>
      <c r="Q839" s="963"/>
      <c r="R839" s="963"/>
      <c r="S839" s="963"/>
      <c r="T839" s="963"/>
      <c r="U839" s="963"/>
      <c r="V839" s="963"/>
      <c r="W839" s="963"/>
      <c r="X839" s="963"/>
      <c r="Y839" s="963"/>
      <c r="Z839" s="963"/>
    </row>
    <row r="840" spans="1:26" ht="14.25" customHeight="1">
      <c r="A840" s="963"/>
      <c r="B840" s="963"/>
      <c r="C840" s="963"/>
      <c r="D840" s="780"/>
      <c r="E840" s="780"/>
      <c r="F840" s="963"/>
      <c r="G840" s="963"/>
      <c r="H840" s="893"/>
      <c r="I840" s="893"/>
      <c r="J840" s="893"/>
      <c r="K840" s="960"/>
      <c r="L840" s="960"/>
      <c r="M840" s="963"/>
      <c r="N840" s="963"/>
      <c r="O840" s="963"/>
      <c r="P840" s="963"/>
      <c r="Q840" s="963"/>
      <c r="R840" s="963"/>
      <c r="S840" s="963"/>
      <c r="T840" s="963"/>
      <c r="U840" s="963"/>
      <c r="V840" s="963"/>
      <c r="W840" s="963"/>
      <c r="X840" s="963"/>
      <c r="Y840" s="963"/>
      <c r="Z840" s="963"/>
    </row>
    <row r="841" spans="1:26" ht="14.25" customHeight="1">
      <c r="A841" s="963"/>
      <c r="B841" s="963"/>
      <c r="C841" s="963"/>
      <c r="D841" s="780"/>
      <c r="E841" s="780"/>
      <c r="F841" s="963"/>
      <c r="G841" s="963"/>
      <c r="H841" s="893"/>
      <c r="I841" s="893"/>
      <c r="J841" s="893"/>
      <c r="K841" s="960"/>
      <c r="L841" s="960"/>
      <c r="M841" s="963"/>
      <c r="N841" s="963"/>
      <c r="O841" s="963"/>
      <c r="P841" s="963"/>
      <c r="Q841" s="963"/>
      <c r="R841" s="963"/>
      <c r="S841" s="963"/>
      <c r="T841" s="963"/>
      <c r="U841" s="963"/>
      <c r="V841" s="963"/>
      <c r="W841" s="963"/>
      <c r="X841" s="963"/>
      <c r="Y841" s="963"/>
      <c r="Z841" s="963"/>
    </row>
    <row r="842" spans="1:26" ht="14.25" customHeight="1">
      <c r="A842" s="963"/>
      <c r="B842" s="963"/>
      <c r="C842" s="963"/>
      <c r="D842" s="780"/>
      <c r="E842" s="780"/>
      <c r="F842" s="963"/>
      <c r="G842" s="963"/>
      <c r="H842" s="893"/>
      <c r="I842" s="893"/>
      <c r="J842" s="893"/>
      <c r="K842" s="960"/>
      <c r="L842" s="960"/>
      <c r="M842" s="963"/>
      <c r="N842" s="963"/>
      <c r="O842" s="963"/>
      <c r="P842" s="963"/>
      <c r="Q842" s="963"/>
      <c r="R842" s="963"/>
      <c r="S842" s="963"/>
      <c r="T842" s="963"/>
      <c r="U842" s="963"/>
      <c r="V842" s="963"/>
      <c r="W842" s="963"/>
      <c r="X842" s="963"/>
      <c r="Y842" s="963"/>
      <c r="Z842" s="963"/>
    </row>
    <row r="843" spans="1:26" ht="14.25" customHeight="1">
      <c r="A843" s="963"/>
      <c r="B843" s="963"/>
      <c r="C843" s="963"/>
      <c r="D843" s="780"/>
      <c r="E843" s="780"/>
      <c r="F843" s="963"/>
      <c r="G843" s="963"/>
      <c r="H843" s="893"/>
      <c r="I843" s="893"/>
      <c r="J843" s="893"/>
      <c r="K843" s="960"/>
      <c r="L843" s="960"/>
      <c r="M843" s="963"/>
      <c r="N843" s="963"/>
      <c r="O843" s="963"/>
      <c r="P843" s="963"/>
      <c r="Q843" s="963"/>
      <c r="R843" s="963"/>
      <c r="S843" s="963"/>
      <c r="T843" s="963"/>
      <c r="U843" s="963"/>
      <c r="V843" s="963"/>
      <c r="W843" s="963"/>
      <c r="X843" s="963"/>
      <c r="Y843" s="963"/>
      <c r="Z843" s="963"/>
    </row>
    <row r="844" spans="1:26" ht="14.25" customHeight="1">
      <c r="A844" s="963"/>
      <c r="B844" s="963"/>
      <c r="C844" s="963"/>
      <c r="D844" s="780"/>
      <c r="E844" s="780"/>
      <c r="F844" s="963"/>
      <c r="G844" s="963"/>
      <c r="H844" s="893"/>
      <c r="I844" s="893"/>
      <c r="J844" s="893"/>
      <c r="K844" s="960"/>
      <c r="L844" s="960"/>
      <c r="M844" s="963"/>
      <c r="N844" s="963"/>
      <c r="O844" s="963"/>
      <c r="P844" s="963"/>
      <c r="Q844" s="963"/>
      <c r="R844" s="963"/>
      <c r="S844" s="963"/>
      <c r="T844" s="963"/>
      <c r="U844" s="963"/>
      <c r="V844" s="963"/>
      <c r="W844" s="963"/>
      <c r="X844" s="963"/>
      <c r="Y844" s="963"/>
      <c r="Z844" s="963"/>
    </row>
    <row r="845" spans="1:26" ht="14.25" customHeight="1">
      <c r="A845" s="963"/>
      <c r="B845" s="963"/>
      <c r="C845" s="963"/>
      <c r="D845" s="780"/>
      <c r="E845" s="780"/>
      <c r="F845" s="963"/>
      <c r="G845" s="963"/>
      <c r="H845" s="893"/>
      <c r="I845" s="893"/>
      <c r="J845" s="893"/>
      <c r="K845" s="960"/>
      <c r="L845" s="960"/>
      <c r="M845" s="963"/>
      <c r="N845" s="963"/>
      <c r="O845" s="963"/>
      <c r="P845" s="963"/>
      <c r="Q845" s="963"/>
      <c r="R845" s="963"/>
      <c r="S845" s="963"/>
      <c r="T845" s="963"/>
      <c r="U845" s="963"/>
      <c r="V845" s="963"/>
      <c r="W845" s="963"/>
      <c r="X845" s="963"/>
      <c r="Y845" s="963"/>
      <c r="Z845" s="963"/>
    </row>
    <row r="846" spans="1:26" ht="14.25" customHeight="1">
      <c r="A846" s="963"/>
      <c r="B846" s="963"/>
      <c r="C846" s="963"/>
      <c r="D846" s="780"/>
      <c r="E846" s="780"/>
      <c r="F846" s="963"/>
      <c r="G846" s="963"/>
      <c r="H846" s="893"/>
      <c r="I846" s="893"/>
      <c r="J846" s="893"/>
      <c r="K846" s="960"/>
      <c r="L846" s="960"/>
      <c r="M846" s="963"/>
      <c r="N846" s="963"/>
      <c r="O846" s="963"/>
      <c r="P846" s="963"/>
      <c r="Q846" s="963"/>
      <c r="R846" s="963"/>
      <c r="S846" s="963"/>
      <c r="T846" s="963"/>
      <c r="U846" s="963"/>
      <c r="V846" s="963"/>
      <c r="W846" s="963"/>
      <c r="X846" s="963"/>
      <c r="Y846" s="963"/>
      <c r="Z846" s="963"/>
    </row>
    <row r="847" spans="1:26" ht="14.25" customHeight="1">
      <c r="A847" s="963"/>
      <c r="B847" s="963"/>
      <c r="C847" s="963"/>
      <c r="D847" s="780"/>
      <c r="E847" s="780"/>
      <c r="F847" s="963"/>
      <c r="G847" s="963"/>
      <c r="H847" s="893"/>
      <c r="I847" s="893"/>
      <c r="J847" s="893"/>
      <c r="K847" s="960"/>
      <c r="L847" s="960"/>
      <c r="M847" s="963"/>
      <c r="N847" s="963"/>
      <c r="O847" s="963"/>
      <c r="P847" s="963"/>
      <c r="Q847" s="963"/>
      <c r="R847" s="963"/>
      <c r="S847" s="963"/>
      <c r="T847" s="963"/>
      <c r="U847" s="963"/>
      <c r="V847" s="963"/>
      <c r="W847" s="963"/>
      <c r="X847" s="963"/>
      <c r="Y847" s="963"/>
      <c r="Z847" s="963"/>
    </row>
    <row r="848" spans="1:26" ht="14.25" customHeight="1">
      <c r="A848" s="963"/>
      <c r="B848" s="963"/>
      <c r="C848" s="963"/>
      <c r="D848" s="780"/>
      <c r="E848" s="780"/>
      <c r="F848" s="963"/>
      <c r="G848" s="963"/>
      <c r="H848" s="893"/>
      <c r="I848" s="893"/>
      <c r="J848" s="893"/>
      <c r="K848" s="960"/>
      <c r="L848" s="960"/>
      <c r="M848" s="963"/>
      <c r="N848" s="963"/>
      <c r="O848" s="963"/>
      <c r="P848" s="963"/>
      <c r="Q848" s="963"/>
      <c r="R848" s="963"/>
      <c r="S848" s="963"/>
      <c r="T848" s="963"/>
      <c r="U848" s="963"/>
      <c r="V848" s="963"/>
      <c r="W848" s="963"/>
      <c r="X848" s="963"/>
      <c r="Y848" s="963"/>
      <c r="Z848" s="963"/>
    </row>
    <row r="849" spans="1:26" ht="14.25" customHeight="1">
      <c r="A849" s="963"/>
      <c r="B849" s="963"/>
      <c r="C849" s="963"/>
      <c r="D849" s="780"/>
      <c r="E849" s="780"/>
      <c r="F849" s="963"/>
      <c r="G849" s="963"/>
      <c r="H849" s="893"/>
      <c r="I849" s="893"/>
      <c r="J849" s="893"/>
      <c r="K849" s="960"/>
      <c r="L849" s="960"/>
      <c r="M849" s="963"/>
      <c r="N849" s="963"/>
      <c r="O849" s="963"/>
      <c r="P849" s="963"/>
      <c r="Q849" s="963"/>
      <c r="R849" s="963"/>
      <c r="S849" s="963"/>
      <c r="T849" s="963"/>
      <c r="U849" s="963"/>
      <c r="V849" s="963"/>
      <c r="W849" s="963"/>
      <c r="X849" s="963"/>
      <c r="Y849" s="963"/>
      <c r="Z849" s="963"/>
    </row>
    <row r="850" spans="1:26" ht="14.25" customHeight="1">
      <c r="A850" s="963"/>
      <c r="B850" s="963"/>
      <c r="C850" s="963"/>
      <c r="D850" s="780"/>
      <c r="E850" s="780"/>
      <c r="F850" s="963"/>
      <c r="G850" s="963"/>
      <c r="H850" s="893"/>
      <c r="I850" s="893"/>
      <c r="J850" s="893"/>
      <c r="K850" s="960"/>
      <c r="L850" s="960"/>
      <c r="M850" s="963"/>
      <c r="N850" s="963"/>
      <c r="O850" s="963"/>
      <c r="P850" s="963"/>
      <c r="Q850" s="963"/>
      <c r="R850" s="963"/>
      <c r="S850" s="963"/>
      <c r="T850" s="963"/>
      <c r="U850" s="963"/>
      <c r="V850" s="963"/>
      <c r="W850" s="963"/>
      <c r="X850" s="963"/>
      <c r="Y850" s="963"/>
      <c r="Z850" s="963"/>
    </row>
    <row r="851" spans="1:26" ht="14.25" customHeight="1">
      <c r="A851" s="963"/>
      <c r="B851" s="963"/>
      <c r="C851" s="963"/>
      <c r="D851" s="780"/>
      <c r="E851" s="780"/>
      <c r="F851" s="963"/>
      <c r="G851" s="963"/>
      <c r="H851" s="893"/>
      <c r="I851" s="893"/>
      <c r="J851" s="893"/>
      <c r="K851" s="960"/>
      <c r="L851" s="960"/>
      <c r="M851" s="963"/>
      <c r="N851" s="963"/>
      <c r="O851" s="963"/>
      <c r="P851" s="963"/>
      <c r="Q851" s="963"/>
      <c r="R851" s="963"/>
      <c r="S851" s="963"/>
      <c r="T851" s="963"/>
      <c r="U851" s="963"/>
      <c r="V851" s="963"/>
      <c r="W851" s="963"/>
      <c r="X851" s="963"/>
      <c r="Y851" s="963"/>
      <c r="Z851" s="963"/>
    </row>
    <row r="852" spans="1:26" ht="14.25" customHeight="1">
      <c r="A852" s="963"/>
      <c r="B852" s="963"/>
      <c r="C852" s="963"/>
      <c r="D852" s="780"/>
      <c r="E852" s="780"/>
      <c r="F852" s="963"/>
      <c r="G852" s="963"/>
      <c r="H852" s="893"/>
      <c r="I852" s="893"/>
      <c r="J852" s="893"/>
      <c r="K852" s="960"/>
      <c r="L852" s="960"/>
      <c r="M852" s="963"/>
      <c r="N852" s="963"/>
      <c r="O852" s="963"/>
      <c r="P852" s="963"/>
      <c r="Q852" s="963"/>
      <c r="R852" s="963"/>
      <c r="S852" s="963"/>
      <c r="T852" s="963"/>
      <c r="U852" s="963"/>
      <c r="V852" s="963"/>
      <c r="W852" s="963"/>
      <c r="X852" s="963"/>
      <c r="Y852" s="963"/>
      <c r="Z852" s="963"/>
    </row>
    <row r="853" spans="1:26" ht="14.25" customHeight="1">
      <c r="A853" s="963"/>
      <c r="B853" s="963"/>
      <c r="C853" s="963"/>
      <c r="D853" s="780"/>
      <c r="E853" s="780"/>
      <c r="F853" s="963"/>
      <c r="G853" s="963"/>
      <c r="H853" s="893"/>
      <c r="I853" s="893"/>
      <c r="J853" s="893"/>
      <c r="K853" s="960"/>
      <c r="L853" s="960"/>
      <c r="M853" s="963"/>
      <c r="N853" s="963"/>
      <c r="O853" s="963"/>
      <c r="P853" s="963"/>
      <c r="Q853" s="963"/>
      <c r="R853" s="963"/>
      <c r="S853" s="963"/>
      <c r="T853" s="963"/>
      <c r="U853" s="963"/>
      <c r="V853" s="963"/>
      <c r="W853" s="963"/>
      <c r="X853" s="963"/>
      <c r="Y853" s="963"/>
      <c r="Z853" s="963"/>
    </row>
    <row r="854" spans="1:26" ht="14.25" customHeight="1">
      <c r="A854" s="963"/>
      <c r="B854" s="963"/>
      <c r="C854" s="963"/>
      <c r="D854" s="780"/>
      <c r="E854" s="780"/>
      <c r="F854" s="963"/>
      <c r="G854" s="963"/>
      <c r="H854" s="893"/>
      <c r="I854" s="893"/>
      <c r="J854" s="893"/>
      <c r="K854" s="960"/>
      <c r="L854" s="960"/>
      <c r="M854" s="963"/>
      <c r="N854" s="963"/>
      <c r="O854" s="963"/>
      <c r="P854" s="963"/>
      <c r="Q854" s="963"/>
      <c r="R854" s="963"/>
      <c r="S854" s="963"/>
      <c r="T854" s="963"/>
      <c r="U854" s="963"/>
      <c r="V854" s="963"/>
      <c r="W854" s="963"/>
      <c r="X854" s="963"/>
      <c r="Y854" s="963"/>
      <c r="Z854" s="963"/>
    </row>
    <row r="855" spans="1:26" ht="14.25" customHeight="1">
      <c r="A855" s="963"/>
      <c r="B855" s="963"/>
      <c r="C855" s="963"/>
      <c r="D855" s="780"/>
      <c r="E855" s="780"/>
      <c r="F855" s="963"/>
      <c r="G855" s="963"/>
      <c r="H855" s="893"/>
      <c r="I855" s="893"/>
      <c r="J855" s="893"/>
      <c r="K855" s="960"/>
      <c r="L855" s="960"/>
      <c r="M855" s="963"/>
      <c r="N855" s="963"/>
      <c r="O855" s="963"/>
      <c r="P855" s="963"/>
      <c r="Q855" s="963"/>
      <c r="R855" s="963"/>
      <c r="S855" s="963"/>
      <c r="T855" s="963"/>
      <c r="U855" s="963"/>
      <c r="V855" s="963"/>
      <c r="W855" s="963"/>
      <c r="X855" s="963"/>
      <c r="Y855" s="963"/>
      <c r="Z855" s="963"/>
    </row>
    <row r="856" spans="1:26" ht="14.25" customHeight="1">
      <c r="A856" s="963"/>
      <c r="B856" s="963"/>
      <c r="C856" s="963"/>
      <c r="D856" s="780"/>
      <c r="E856" s="780"/>
      <c r="F856" s="963"/>
      <c r="G856" s="963"/>
      <c r="H856" s="893"/>
      <c r="I856" s="893"/>
      <c r="J856" s="893"/>
      <c r="K856" s="960"/>
      <c r="L856" s="960"/>
      <c r="M856" s="963"/>
      <c r="N856" s="963"/>
      <c r="O856" s="963"/>
      <c r="P856" s="963"/>
      <c r="Q856" s="963"/>
      <c r="R856" s="963"/>
      <c r="S856" s="963"/>
      <c r="T856" s="963"/>
      <c r="U856" s="963"/>
      <c r="V856" s="963"/>
      <c r="W856" s="963"/>
      <c r="X856" s="963"/>
      <c r="Y856" s="963"/>
      <c r="Z856" s="963"/>
    </row>
    <row r="857" spans="1:26" ht="14.25" customHeight="1">
      <c r="A857" s="963"/>
      <c r="B857" s="963"/>
      <c r="C857" s="963"/>
      <c r="D857" s="780"/>
      <c r="E857" s="780"/>
      <c r="F857" s="963"/>
      <c r="G857" s="963"/>
      <c r="H857" s="893"/>
      <c r="I857" s="893"/>
      <c r="J857" s="893"/>
      <c r="K857" s="960"/>
      <c r="L857" s="960"/>
      <c r="M857" s="963"/>
      <c r="N857" s="963"/>
      <c r="O857" s="963"/>
      <c r="P857" s="963"/>
      <c r="Q857" s="963"/>
      <c r="R857" s="963"/>
      <c r="S857" s="963"/>
      <c r="T857" s="963"/>
      <c r="U857" s="963"/>
      <c r="V857" s="963"/>
      <c r="W857" s="963"/>
      <c r="X857" s="963"/>
      <c r="Y857" s="963"/>
      <c r="Z857" s="963"/>
    </row>
    <row r="858" spans="1:26" ht="14.25" customHeight="1">
      <c r="A858" s="963"/>
      <c r="B858" s="963"/>
      <c r="C858" s="963"/>
      <c r="D858" s="780"/>
      <c r="E858" s="780"/>
      <c r="F858" s="963"/>
      <c r="G858" s="963"/>
      <c r="H858" s="893"/>
      <c r="I858" s="893"/>
      <c r="J858" s="893"/>
      <c r="K858" s="960"/>
      <c r="L858" s="960"/>
      <c r="M858" s="963"/>
      <c r="N858" s="963"/>
      <c r="O858" s="963"/>
      <c r="P858" s="963"/>
      <c r="Q858" s="963"/>
      <c r="R858" s="963"/>
      <c r="S858" s="963"/>
      <c r="T858" s="963"/>
      <c r="U858" s="963"/>
      <c r="V858" s="963"/>
      <c r="W858" s="963"/>
      <c r="X858" s="963"/>
      <c r="Y858" s="963"/>
      <c r="Z858" s="963"/>
    </row>
    <row r="859" spans="1:26" ht="14.25" customHeight="1">
      <c r="A859" s="963"/>
      <c r="B859" s="963"/>
      <c r="C859" s="963"/>
      <c r="D859" s="780"/>
      <c r="E859" s="780"/>
      <c r="F859" s="963"/>
      <c r="G859" s="963"/>
      <c r="H859" s="893"/>
      <c r="I859" s="893"/>
      <c r="J859" s="893"/>
      <c r="K859" s="960"/>
      <c r="L859" s="960"/>
      <c r="M859" s="963"/>
      <c r="N859" s="963"/>
      <c r="O859" s="963"/>
      <c r="P859" s="963"/>
      <c r="Q859" s="963"/>
      <c r="R859" s="963"/>
      <c r="S859" s="963"/>
      <c r="T859" s="963"/>
      <c r="U859" s="963"/>
      <c r="V859" s="963"/>
      <c r="W859" s="963"/>
      <c r="X859" s="963"/>
      <c r="Y859" s="963"/>
      <c r="Z859" s="963"/>
    </row>
    <row r="860" spans="1:26" ht="14.25" customHeight="1">
      <c r="A860" s="963"/>
      <c r="B860" s="963"/>
      <c r="C860" s="963"/>
      <c r="D860" s="780"/>
      <c r="E860" s="780"/>
      <c r="F860" s="963"/>
      <c r="G860" s="963"/>
      <c r="H860" s="893"/>
      <c r="I860" s="893"/>
      <c r="J860" s="893"/>
      <c r="K860" s="960"/>
      <c r="L860" s="960"/>
      <c r="M860" s="963"/>
      <c r="N860" s="963"/>
      <c r="O860" s="963"/>
      <c r="P860" s="963"/>
      <c r="Q860" s="963"/>
      <c r="R860" s="963"/>
      <c r="S860" s="963"/>
      <c r="T860" s="963"/>
      <c r="U860" s="963"/>
      <c r="V860" s="963"/>
      <c r="W860" s="963"/>
      <c r="X860" s="963"/>
      <c r="Y860" s="963"/>
      <c r="Z860" s="963"/>
    </row>
    <row r="861" spans="1:26" ht="14.25" customHeight="1">
      <c r="A861" s="963"/>
      <c r="B861" s="963"/>
      <c r="C861" s="963"/>
      <c r="D861" s="780"/>
      <c r="E861" s="780"/>
      <c r="F861" s="963"/>
      <c r="G861" s="963"/>
      <c r="H861" s="893"/>
      <c r="I861" s="893"/>
      <c r="J861" s="893"/>
      <c r="K861" s="960"/>
      <c r="L861" s="960"/>
      <c r="M861" s="963"/>
      <c r="N861" s="963"/>
      <c r="O861" s="963"/>
      <c r="P861" s="963"/>
      <c r="Q861" s="963"/>
      <c r="R861" s="963"/>
      <c r="S861" s="963"/>
      <c r="T861" s="963"/>
      <c r="U861" s="963"/>
      <c r="V861" s="963"/>
      <c r="W861" s="963"/>
      <c r="X861" s="963"/>
      <c r="Y861" s="963"/>
      <c r="Z861" s="963"/>
    </row>
    <row r="862" spans="1:26" ht="14.25" customHeight="1">
      <c r="A862" s="963"/>
      <c r="B862" s="963"/>
      <c r="C862" s="963"/>
      <c r="D862" s="780"/>
      <c r="E862" s="780"/>
      <c r="F862" s="963"/>
      <c r="G862" s="963"/>
      <c r="H862" s="893"/>
      <c r="I862" s="893"/>
      <c r="J862" s="893"/>
      <c r="K862" s="960"/>
      <c r="L862" s="960"/>
      <c r="M862" s="963"/>
      <c r="N862" s="963"/>
      <c r="O862" s="963"/>
      <c r="P862" s="963"/>
      <c r="Q862" s="963"/>
      <c r="R862" s="963"/>
      <c r="S862" s="963"/>
      <c r="T862" s="963"/>
      <c r="U862" s="963"/>
      <c r="V862" s="963"/>
      <c r="W862" s="963"/>
      <c r="X862" s="963"/>
      <c r="Y862" s="963"/>
      <c r="Z862" s="963"/>
    </row>
    <row r="863" spans="1:26" ht="14.25" customHeight="1">
      <c r="A863" s="963"/>
      <c r="B863" s="963"/>
      <c r="C863" s="963"/>
      <c r="D863" s="780"/>
      <c r="E863" s="780"/>
      <c r="F863" s="963"/>
      <c r="G863" s="963"/>
      <c r="H863" s="893"/>
      <c r="I863" s="893"/>
      <c r="J863" s="893"/>
      <c r="K863" s="960"/>
      <c r="L863" s="960"/>
      <c r="M863" s="963"/>
      <c r="N863" s="963"/>
      <c r="O863" s="963"/>
      <c r="P863" s="963"/>
      <c r="Q863" s="963"/>
      <c r="R863" s="963"/>
      <c r="S863" s="963"/>
      <c r="T863" s="963"/>
      <c r="U863" s="963"/>
      <c r="V863" s="963"/>
      <c r="W863" s="963"/>
      <c r="X863" s="963"/>
      <c r="Y863" s="963"/>
      <c r="Z863" s="963"/>
    </row>
    <row r="864" spans="1:26" ht="14.25" customHeight="1">
      <c r="A864" s="963"/>
      <c r="B864" s="963"/>
      <c r="C864" s="963"/>
      <c r="D864" s="780"/>
      <c r="E864" s="780"/>
      <c r="F864" s="963"/>
      <c r="G864" s="963"/>
      <c r="H864" s="893"/>
      <c r="I864" s="893"/>
      <c r="J864" s="893"/>
      <c r="K864" s="960"/>
      <c r="L864" s="960"/>
      <c r="M864" s="963"/>
      <c r="N864" s="963"/>
      <c r="O864" s="963"/>
      <c r="P864" s="963"/>
      <c r="Q864" s="963"/>
      <c r="R864" s="963"/>
      <c r="S864" s="963"/>
      <c r="T864" s="963"/>
      <c r="U864" s="963"/>
      <c r="V864" s="963"/>
      <c r="W864" s="963"/>
      <c r="X864" s="963"/>
      <c r="Y864" s="963"/>
      <c r="Z864" s="963"/>
    </row>
    <row r="865" spans="1:26" ht="14.25" customHeight="1">
      <c r="A865" s="963"/>
      <c r="B865" s="963"/>
      <c r="C865" s="963"/>
      <c r="D865" s="780"/>
      <c r="E865" s="780"/>
      <c r="F865" s="963"/>
      <c r="G865" s="963"/>
      <c r="H865" s="893"/>
      <c r="I865" s="893"/>
      <c r="J865" s="893"/>
      <c r="K865" s="960"/>
      <c r="L865" s="960"/>
      <c r="M865" s="963"/>
      <c r="N865" s="963"/>
      <c r="O865" s="963"/>
      <c r="P865" s="963"/>
      <c r="Q865" s="963"/>
      <c r="R865" s="963"/>
      <c r="S865" s="963"/>
      <c r="T865" s="963"/>
      <c r="U865" s="963"/>
      <c r="V865" s="963"/>
      <c r="W865" s="963"/>
      <c r="X865" s="963"/>
      <c r="Y865" s="963"/>
      <c r="Z865" s="963"/>
    </row>
    <row r="866" spans="1:26" ht="14.25" customHeight="1">
      <c r="A866" s="963"/>
      <c r="B866" s="963"/>
      <c r="C866" s="963"/>
      <c r="D866" s="780"/>
      <c r="E866" s="780"/>
      <c r="F866" s="963"/>
      <c r="G866" s="963"/>
      <c r="H866" s="893"/>
      <c r="I866" s="893"/>
      <c r="J866" s="893"/>
      <c r="K866" s="960"/>
      <c r="L866" s="960"/>
      <c r="M866" s="963"/>
      <c r="N866" s="963"/>
      <c r="O866" s="963"/>
      <c r="P866" s="963"/>
      <c r="Q866" s="963"/>
      <c r="R866" s="963"/>
      <c r="S866" s="963"/>
      <c r="T866" s="963"/>
      <c r="U866" s="963"/>
      <c r="V866" s="963"/>
      <c r="W866" s="963"/>
      <c r="X866" s="963"/>
      <c r="Y866" s="963"/>
      <c r="Z866" s="963"/>
    </row>
    <row r="867" spans="1:26" ht="14.25" customHeight="1">
      <c r="A867" s="963"/>
      <c r="B867" s="963"/>
      <c r="C867" s="963"/>
      <c r="D867" s="780"/>
      <c r="E867" s="780"/>
      <c r="F867" s="963"/>
      <c r="G867" s="963"/>
      <c r="H867" s="893"/>
      <c r="I867" s="893"/>
      <c r="J867" s="893"/>
      <c r="K867" s="960"/>
      <c r="L867" s="960"/>
      <c r="M867" s="963"/>
      <c r="N867" s="963"/>
      <c r="O867" s="963"/>
      <c r="P867" s="963"/>
      <c r="Q867" s="963"/>
      <c r="R867" s="963"/>
      <c r="S867" s="963"/>
      <c r="T867" s="963"/>
      <c r="U867" s="963"/>
      <c r="V867" s="963"/>
      <c r="W867" s="963"/>
      <c r="X867" s="963"/>
      <c r="Y867" s="963"/>
      <c r="Z867" s="963"/>
    </row>
    <row r="868" spans="1:26" ht="14.25" customHeight="1">
      <c r="A868" s="963"/>
      <c r="B868" s="963"/>
      <c r="C868" s="963"/>
      <c r="D868" s="780"/>
      <c r="E868" s="780"/>
      <c r="F868" s="963"/>
      <c r="G868" s="963"/>
      <c r="H868" s="893"/>
      <c r="I868" s="893"/>
      <c r="J868" s="893"/>
      <c r="K868" s="960"/>
      <c r="L868" s="960"/>
      <c r="M868" s="963"/>
      <c r="N868" s="963"/>
      <c r="O868" s="963"/>
      <c r="P868" s="963"/>
      <c r="Q868" s="963"/>
      <c r="R868" s="963"/>
      <c r="S868" s="963"/>
      <c r="T868" s="963"/>
      <c r="U868" s="963"/>
      <c r="V868" s="963"/>
      <c r="W868" s="963"/>
      <c r="X868" s="963"/>
      <c r="Y868" s="963"/>
      <c r="Z868" s="963"/>
    </row>
    <row r="869" spans="1:26" ht="14.25" customHeight="1">
      <c r="A869" s="963"/>
      <c r="B869" s="963"/>
      <c r="C869" s="963"/>
      <c r="D869" s="780"/>
      <c r="E869" s="780"/>
      <c r="F869" s="963"/>
      <c r="G869" s="963"/>
      <c r="H869" s="893"/>
      <c r="I869" s="893"/>
      <c r="J869" s="893"/>
      <c r="K869" s="960"/>
      <c r="L869" s="960"/>
      <c r="M869" s="963"/>
      <c r="N869" s="963"/>
      <c r="O869" s="963"/>
      <c r="P869" s="963"/>
      <c r="Q869" s="963"/>
      <c r="R869" s="963"/>
      <c r="S869" s="963"/>
      <c r="T869" s="963"/>
      <c r="U869" s="963"/>
      <c r="V869" s="963"/>
      <c r="W869" s="963"/>
      <c r="X869" s="963"/>
      <c r="Y869" s="963"/>
      <c r="Z869" s="963"/>
    </row>
    <row r="870" spans="1:26" ht="14.25" customHeight="1">
      <c r="A870" s="963"/>
      <c r="B870" s="963"/>
      <c r="C870" s="963"/>
      <c r="D870" s="780"/>
      <c r="E870" s="780"/>
      <c r="F870" s="963"/>
      <c r="G870" s="963"/>
      <c r="H870" s="893"/>
      <c r="I870" s="893"/>
      <c r="J870" s="893"/>
      <c r="K870" s="960"/>
      <c r="L870" s="960"/>
      <c r="M870" s="963"/>
      <c r="N870" s="963"/>
      <c r="O870" s="963"/>
      <c r="P870" s="963"/>
      <c r="Q870" s="963"/>
      <c r="R870" s="963"/>
      <c r="S870" s="963"/>
      <c r="T870" s="963"/>
      <c r="U870" s="963"/>
      <c r="V870" s="963"/>
      <c r="W870" s="963"/>
      <c r="X870" s="963"/>
      <c r="Y870" s="963"/>
      <c r="Z870" s="963"/>
    </row>
    <row r="871" spans="1:26" ht="14.25" customHeight="1">
      <c r="A871" s="963"/>
      <c r="B871" s="963"/>
      <c r="C871" s="963"/>
      <c r="D871" s="780"/>
      <c r="E871" s="780"/>
      <c r="F871" s="963"/>
      <c r="G871" s="963"/>
      <c r="H871" s="893"/>
      <c r="I871" s="893"/>
      <c r="J871" s="893"/>
      <c r="K871" s="960"/>
      <c r="L871" s="960"/>
      <c r="M871" s="963"/>
      <c r="N871" s="963"/>
      <c r="O871" s="963"/>
      <c r="P871" s="963"/>
      <c r="Q871" s="963"/>
      <c r="R871" s="963"/>
      <c r="S871" s="963"/>
      <c r="T871" s="963"/>
      <c r="U871" s="963"/>
      <c r="V871" s="963"/>
      <c r="W871" s="963"/>
      <c r="X871" s="963"/>
      <c r="Y871" s="963"/>
      <c r="Z871" s="963"/>
    </row>
    <row r="872" spans="1:26" ht="14.25" customHeight="1">
      <c r="A872" s="963"/>
      <c r="B872" s="963"/>
      <c r="C872" s="963"/>
      <c r="D872" s="780"/>
      <c r="E872" s="780"/>
      <c r="F872" s="963"/>
      <c r="G872" s="963"/>
      <c r="H872" s="893"/>
      <c r="I872" s="893"/>
      <c r="J872" s="893"/>
      <c r="K872" s="960"/>
      <c r="L872" s="960"/>
      <c r="M872" s="963"/>
      <c r="N872" s="963"/>
      <c r="O872" s="963"/>
      <c r="P872" s="963"/>
      <c r="Q872" s="963"/>
      <c r="R872" s="963"/>
      <c r="S872" s="963"/>
      <c r="T872" s="963"/>
      <c r="U872" s="963"/>
      <c r="V872" s="963"/>
      <c r="W872" s="963"/>
      <c r="X872" s="963"/>
      <c r="Y872" s="963"/>
      <c r="Z872" s="963"/>
    </row>
    <row r="873" spans="1:26" ht="14.25" customHeight="1">
      <c r="A873" s="963"/>
      <c r="B873" s="963"/>
      <c r="C873" s="963"/>
      <c r="D873" s="780"/>
      <c r="E873" s="780"/>
      <c r="F873" s="963"/>
      <c r="G873" s="963"/>
      <c r="H873" s="893"/>
      <c r="I873" s="893"/>
      <c r="J873" s="893"/>
      <c r="K873" s="960"/>
      <c r="L873" s="960"/>
      <c r="M873" s="963"/>
      <c r="N873" s="963"/>
      <c r="O873" s="963"/>
      <c r="P873" s="963"/>
      <c r="Q873" s="963"/>
      <c r="R873" s="963"/>
      <c r="S873" s="963"/>
      <c r="T873" s="963"/>
      <c r="U873" s="963"/>
      <c r="V873" s="963"/>
      <c r="W873" s="963"/>
      <c r="X873" s="963"/>
      <c r="Y873" s="963"/>
      <c r="Z873" s="963"/>
    </row>
    <row r="874" spans="1:26" ht="14.25" customHeight="1">
      <c r="A874" s="963"/>
      <c r="B874" s="963"/>
      <c r="C874" s="963"/>
      <c r="D874" s="780"/>
      <c r="E874" s="780"/>
      <c r="F874" s="963"/>
      <c r="G874" s="963"/>
      <c r="H874" s="893"/>
      <c r="I874" s="893"/>
      <c r="J874" s="893"/>
      <c r="K874" s="960"/>
      <c r="L874" s="960"/>
      <c r="M874" s="963"/>
      <c r="N874" s="963"/>
      <c r="O874" s="963"/>
      <c r="P874" s="963"/>
      <c r="Q874" s="963"/>
      <c r="R874" s="963"/>
      <c r="S874" s="963"/>
      <c r="T874" s="963"/>
      <c r="U874" s="963"/>
      <c r="V874" s="963"/>
      <c r="W874" s="963"/>
      <c r="X874" s="963"/>
      <c r="Y874" s="963"/>
      <c r="Z874" s="963"/>
    </row>
    <row r="875" spans="1:26" ht="14.25" customHeight="1">
      <c r="A875" s="963"/>
      <c r="B875" s="963"/>
      <c r="C875" s="963"/>
      <c r="D875" s="780"/>
      <c r="E875" s="780"/>
      <c r="F875" s="963"/>
      <c r="G875" s="963"/>
      <c r="H875" s="893"/>
      <c r="I875" s="893"/>
      <c r="J875" s="893"/>
      <c r="K875" s="960"/>
      <c r="L875" s="960"/>
      <c r="M875" s="963"/>
      <c r="N875" s="963"/>
      <c r="O875" s="963"/>
      <c r="P875" s="963"/>
      <c r="Q875" s="963"/>
      <c r="R875" s="963"/>
      <c r="S875" s="963"/>
      <c r="T875" s="963"/>
      <c r="U875" s="963"/>
      <c r="V875" s="963"/>
      <c r="W875" s="963"/>
      <c r="X875" s="963"/>
      <c r="Y875" s="963"/>
      <c r="Z875" s="963"/>
    </row>
    <row r="876" spans="1:26" ht="14.25" customHeight="1">
      <c r="A876" s="963"/>
      <c r="B876" s="963"/>
      <c r="C876" s="963"/>
      <c r="D876" s="780"/>
      <c r="E876" s="780"/>
      <c r="F876" s="963"/>
      <c r="G876" s="963"/>
      <c r="H876" s="893"/>
      <c r="I876" s="893"/>
      <c r="J876" s="893"/>
      <c r="K876" s="960"/>
      <c r="L876" s="960"/>
      <c r="M876" s="963"/>
      <c r="N876" s="963"/>
      <c r="O876" s="963"/>
      <c r="P876" s="963"/>
      <c r="Q876" s="963"/>
      <c r="R876" s="963"/>
      <c r="S876" s="963"/>
      <c r="T876" s="963"/>
      <c r="U876" s="963"/>
      <c r="V876" s="963"/>
      <c r="W876" s="963"/>
      <c r="X876" s="963"/>
      <c r="Y876" s="963"/>
      <c r="Z876" s="963"/>
    </row>
    <row r="877" spans="1:26" ht="14.25" customHeight="1">
      <c r="A877" s="963"/>
      <c r="B877" s="963"/>
      <c r="C877" s="963"/>
      <c r="D877" s="780"/>
      <c r="E877" s="780"/>
      <c r="F877" s="963"/>
      <c r="G877" s="963"/>
      <c r="H877" s="893"/>
      <c r="I877" s="893"/>
      <c r="J877" s="893"/>
      <c r="K877" s="960"/>
      <c r="L877" s="960"/>
      <c r="M877" s="963"/>
      <c r="N877" s="963"/>
      <c r="O877" s="963"/>
      <c r="P877" s="963"/>
      <c r="Q877" s="963"/>
      <c r="R877" s="963"/>
      <c r="S877" s="963"/>
      <c r="T877" s="963"/>
      <c r="U877" s="963"/>
      <c r="V877" s="963"/>
      <c r="W877" s="963"/>
      <c r="X877" s="963"/>
      <c r="Y877" s="963"/>
      <c r="Z877" s="963"/>
    </row>
    <row r="878" spans="1:26" ht="14.25" customHeight="1">
      <c r="A878" s="963"/>
      <c r="B878" s="963"/>
      <c r="C878" s="963"/>
      <c r="D878" s="780"/>
      <c r="E878" s="780"/>
      <c r="F878" s="963"/>
      <c r="G878" s="963"/>
      <c r="H878" s="893"/>
      <c r="I878" s="893"/>
      <c r="J878" s="893"/>
      <c r="K878" s="960"/>
      <c r="L878" s="960"/>
      <c r="M878" s="963"/>
      <c r="N878" s="963"/>
      <c r="O878" s="963"/>
      <c r="P878" s="963"/>
      <c r="Q878" s="963"/>
      <c r="R878" s="963"/>
      <c r="S878" s="963"/>
      <c r="T878" s="963"/>
      <c r="U878" s="963"/>
      <c r="V878" s="963"/>
      <c r="W878" s="963"/>
      <c r="X878" s="963"/>
      <c r="Y878" s="963"/>
      <c r="Z878" s="963"/>
    </row>
    <row r="879" spans="1:26" ht="14.25" customHeight="1">
      <c r="A879" s="963"/>
      <c r="B879" s="963"/>
      <c r="C879" s="963"/>
      <c r="D879" s="780"/>
      <c r="E879" s="780"/>
      <c r="F879" s="963"/>
      <c r="G879" s="963"/>
      <c r="H879" s="893"/>
      <c r="I879" s="893"/>
      <c r="J879" s="893"/>
      <c r="K879" s="960"/>
      <c r="L879" s="960"/>
      <c r="M879" s="963"/>
      <c r="N879" s="963"/>
      <c r="O879" s="963"/>
      <c r="P879" s="963"/>
      <c r="Q879" s="963"/>
      <c r="R879" s="963"/>
      <c r="S879" s="963"/>
      <c r="T879" s="963"/>
      <c r="U879" s="963"/>
      <c r="V879" s="963"/>
      <c r="W879" s="963"/>
      <c r="X879" s="963"/>
      <c r="Y879" s="963"/>
      <c r="Z879" s="963"/>
    </row>
    <row r="880" spans="1:26" ht="14.25" customHeight="1">
      <c r="A880" s="963"/>
      <c r="B880" s="963"/>
      <c r="C880" s="963"/>
      <c r="D880" s="780"/>
      <c r="E880" s="780"/>
      <c r="F880" s="963"/>
      <c r="G880" s="963"/>
      <c r="H880" s="893"/>
      <c r="I880" s="893"/>
      <c r="J880" s="893"/>
      <c r="K880" s="960"/>
      <c r="L880" s="960"/>
      <c r="M880" s="963"/>
      <c r="N880" s="963"/>
      <c r="O880" s="963"/>
      <c r="P880" s="963"/>
      <c r="Q880" s="963"/>
      <c r="R880" s="963"/>
      <c r="S880" s="963"/>
      <c r="T880" s="963"/>
      <c r="U880" s="963"/>
      <c r="V880" s="963"/>
      <c r="W880" s="963"/>
      <c r="X880" s="963"/>
      <c r="Y880" s="963"/>
      <c r="Z880" s="963"/>
    </row>
    <row r="881" spans="1:26" ht="14.25" customHeight="1">
      <c r="A881" s="963"/>
      <c r="B881" s="963"/>
      <c r="C881" s="963"/>
      <c r="D881" s="780"/>
      <c r="E881" s="780"/>
      <c r="F881" s="963"/>
      <c r="G881" s="963"/>
      <c r="H881" s="893"/>
      <c r="I881" s="893"/>
      <c r="J881" s="893"/>
      <c r="K881" s="960"/>
      <c r="L881" s="960"/>
      <c r="M881" s="963"/>
      <c r="N881" s="963"/>
      <c r="O881" s="963"/>
      <c r="P881" s="963"/>
      <c r="Q881" s="963"/>
      <c r="R881" s="963"/>
      <c r="S881" s="963"/>
      <c r="T881" s="963"/>
      <c r="U881" s="963"/>
      <c r="V881" s="963"/>
      <c r="W881" s="963"/>
      <c r="X881" s="963"/>
      <c r="Y881" s="963"/>
      <c r="Z881" s="963"/>
    </row>
    <row r="882" spans="1:26" ht="14.25" customHeight="1">
      <c r="A882" s="963"/>
      <c r="B882" s="963"/>
      <c r="C882" s="963"/>
      <c r="D882" s="780"/>
      <c r="E882" s="780"/>
      <c r="F882" s="963"/>
      <c r="G882" s="963"/>
      <c r="H882" s="893"/>
      <c r="I882" s="893"/>
      <c r="J882" s="893"/>
      <c r="K882" s="960"/>
      <c r="L882" s="960"/>
      <c r="M882" s="963"/>
      <c r="N882" s="963"/>
      <c r="O882" s="963"/>
      <c r="P882" s="963"/>
      <c r="Q882" s="963"/>
      <c r="R882" s="963"/>
      <c r="S882" s="963"/>
      <c r="T882" s="963"/>
      <c r="U882" s="963"/>
      <c r="V882" s="963"/>
      <c r="W882" s="963"/>
      <c r="X882" s="963"/>
      <c r="Y882" s="963"/>
      <c r="Z882" s="963"/>
    </row>
    <row r="883" spans="1:26" ht="14.25" customHeight="1">
      <c r="A883" s="963"/>
      <c r="B883" s="963"/>
      <c r="C883" s="963"/>
      <c r="D883" s="780"/>
      <c r="E883" s="780"/>
      <c r="F883" s="963"/>
      <c r="G883" s="963"/>
      <c r="H883" s="893"/>
      <c r="I883" s="893"/>
      <c r="J883" s="893"/>
      <c r="K883" s="960"/>
      <c r="L883" s="960"/>
      <c r="M883" s="963"/>
      <c r="N883" s="963"/>
      <c r="O883" s="963"/>
      <c r="P883" s="963"/>
      <c r="Q883" s="963"/>
      <c r="R883" s="963"/>
      <c r="S883" s="963"/>
      <c r="T883" s="963"/>
      <c r="U883" s="963"/>
      <c r="V883" s="963"/>
      <c r="W883" s="963"/>
      <c r="X883" s="963"/>
      <c r="Y883" s="963"/>
      <c r="Z883" s="963"/>
    </row>
    <row r="884" spans="1:26" ht="14.25" customHeight="1">
      <c r="A884" s="963"/>
      <c r="B884" s="963"/>
      <c r="C884" s="963"/>
      <c r="D884" s="780"/>
      <c r="E884" s="780"/>
      <c r="F884" s="963"/>
      <c r="G884" s="963"/>
      <c r="H884" s="893"/>
      <c r="I884" s="893"/>
      <c r="J884" s="893"/>
      <c r="K884" s="960"/>
      <c r="L884" s="960"/>
      <c r="M884" s="963"/>
      <c r="N884" s="963"/>
      <c r="O884" s="963"/>
      <c r="P884" s="963"/>
      <c r="Q884" s="963"/>
      <c r="R884" s="963"/>
      <c r="S884" s="963"/>
      <c r="T884" s="963"/>
      <c r="U884" s="963"/>
      <c r="V884" s="963"/>
      <c r="W884" s="963"/>
      <c r="X884" s="963"/>
      <c r="Y884" s="963"/>
      <c r="Z884" s="963"/>
    </row>
    <row r="885" spans="1:26" ht="14.25" customHeight="1">
      <c r="A885" s="963"/>
      <c r="B885" s="963"/>
      <c r="C885" s="963"/>
      <c r="D885" s="780"/>
      <c r="E885" s="780"/>
      <c r="F885" s="963"/>
      <c r="G885" s="963"/>
      <c r="H885" s="893"/>
      <c r="I885" s="893"/>
      <c r="J885" s="893"/>
      <c r="K885" s="960"/>
      <c r="L885" s="960"/>
      <c r="M885" s="963"/>
      <c r="N885" s="963"/>
      <c r="O885" s="963"/>
      <c r="P885" s="963"/>
      <c r="Q885" s="963"/>
      <c r="R885" s="963"/>
      <c r="S885" s="963"/>
      <c r="T885" s="963"/>
      <c r="U885" s="963"/>
      <c r="V885" s="963"/>
      <c r="W885" s="963"/>
      <c r="X885" s="963"/>
      <c r="Y885" s="963"/>
      <c r="Z885" s="963"/>
    </row>
    <row r="886" spans="1:26" ht="14.25" customHeight="1">
      <c r="A886" s="963"/>
      <c r="B886" s="963"/>
      <c r="C886" s="963"/>
      <c r="D886" s="780"/>
      <c r="E886" s="780"/>
      <c r="F886" s="963"/>
      <c r="G886" s="963"/>
      <c r="H886" s="893"/>
      <c r="I886" s="893"/>
      <c r="J886" s="893"/>
      <c r="K886" s="960"/>
      <c r="L886" s="960"/>
      <c r="M886" s="963"/>
      <c r="N886" s="963"/>
      <c r="O886" s="963"/>
      <c r="P886" s="963"/>
      <c r="Q886" s="963"/>
      <c r="R886" s="963"/>
      <c r="S886" s="963"/>
      <c r="T886" s="963"/>
      <c r="U886" s="963"/>
      <c r="V886" s="963"/>
      <c r="W886" s="963"/>
      <c r="X886" s="963"/>
      <c r="Y886" s="963"/>
      <c r="Z886" s="963"/>
    </row>
    <row r="887" spans="1:26" ht="14.25" customHeight="1">
      <c r="A887" s="963"/>
      <c r="B887" s="963"/>
      <c r="C887" s="963"/>
      <c r="D887" s="780"/>
      <c r="E887" s="780"/>
      <c r="F887" s="963"/>
      <c r="G887" s="963"/>
      <c r="H887" s="893"/>
      <c r="I887" s="893"/>
      <c r="J887" s="893"/>
      <c r="K887" s="960"/>
      <c r="L887" s="960"/>
      <c r="M887" s="963"/>
      <c r="N887" s="963"/>
      <c r="O887" s="963"/>
      <c r="P887" s="963"/>
      <c r="Q887" s="963"/>
      <c r="R887" s="963"/>
      <c r="S887" s="963"/>
      <c r="T887" s="963"/>
      <c r="U887" s="963"/>
      <c r="V887" s="963"/>
      <c r="W887" s="963"/>
      <c r="X887" s="963"/>
      <c r="Y887" s="963"/>
      <c r="Z887" s="963"/>
    </row>
    <row r="888" spans="1:26" ht="14.25" customHeight="1">
      <c r="A888" s="963"/>
      <c r="B888" s="963"/>
      <c r="C888" s="963"/>
      <c r="D888" s="780"/>
      <c r="E888" s="780"/>
      <c r="F888" s="963"/>
      <c r="G888" s="963"/>
      <c r="H888" s="893"/>
      <c r="I888" s="893"/>
      <c r="J888" s="893"/>
      <c r="K888" s="960"/>
      <c r="L888" s="960"/>
      <c r="M888" s="963"/>
      <c r="N888" s="963"/>
      <c r="O888" s="963"/>
      <c r="P888" s="963"/>
      <c r="Q888" s="963"/>
      <c r="R888" s="963"/>
      <c r="S888" s="963"/>
      <c r="T888" s="963"/>
      <c r="U888" s="963"/>
      <c r="V888" s="963"/>
      <c r="W888" s="963"/>
      <c r="X888" s="963"/>
      <c r="Y888" s="963"/>
      <c r="Z888" s="963"/>
    </row>
    <row r="889" spans="1:26" ht="14.25" customHeight="1">
      <c r="A889" s="963"/>
      <c r="B889" s="963"/>
      <c r="C889" s="963"/>
      <c r="D889" s="780"/>
      <c r="E889" s="780"/>
      <c r="F889" s="963"/>
      <c r="G889" s="963"/>
      <c r="H889" s="893"/>
      <c r="I889" s="893"/>
      <c r="J889" s="893"/>
      <c r="K889" s="960"/>
      <c r="L889" s="960"/>
      <c r="M889" s="963"/>
      <c r="N889" s="963"/>
      <c r="O889" s="963"/>
      <c r="P889" s="963"/>
      <c r="Q889" s="963"/>
      <c r="R889" s="963"/>
      <c r="S889" s="963"/>
      <c r="T889" s="963"/>
      <c r="U889" s="963"/>
      <c r="V889" s="963"/>
      <c r="W889" s="963"/>
      <c r="X889" s="963"/>
      <c r="Y889" s="963"/>
      <c r="Z889" s="963"/>
    </row>
    <row r="890" spans="1:26" ht="14.25" customHeight="1">
      <c r="A890" s="963"/>
      <c r="B890" s="963"/>
      <c r="C890" s="963"/>
      <c r="D890" s="780"/>
      <c r="E890" s="780"/>
      <c r="F890" s="963"/>
      <c r="G890" s="963"/>
      <c r="H890" s="893"/>
      <c r="I890" s="893"/>
      <c r="J890" s="893"/>
      <c r="K890" s="960"/>
      <c r="L890" s="960"/>
      <c r="M890" s="963"/>
      <c r="N890" s="963"/>
      <c r="O890" s="963"/>
      <c r="P890" s="963"/>
      <c r="Q890" s="963"/>
      <c r="R890" s="963"/>
      <c r="S890" s="963"/>
      <c r="T890" s="963"/>
      <c r="U890" s="963"/>
      <c r="V890" s="963"/>
      <c r="W890" s="963"/>
      <c r="X890" s="963"/>
      <c r="Y890" s="963"/>
      <c r="Z890" s="963"/>
    </row>
    <row r="891" spans="1:26" ht="14.25" customHeight="1">
      <c r="A891" s="963"/>
      <c r="B891" s="963"/>
      <c r="C891" s="963"/>
      <c r="D891" s="780"/>
      <c r="E891" s="780"/>
      <c r="F891" s="963"/>
      <c r="G891" s="963"/>
      <c r="H891" s="893"/>
      <c r="I891" s="893"/>
      <c r="J891" s="893"/>
      <c r="K891" s="960"/>
      <c r="L891" s="960"/>
      <c r="M891" s="963"/>
      <c r="N891" s="963"/>
      <c r="O891" s="963"/>
      <c r="P891" s="963"/>
      <c r="Q891" s="963"/>
      <c r="R891" s="963"/>
      <c r="S891" s="963"/>
      <c r="T891" s="963"/>
      <c r="U891" s="963"/>
      <c r="V891" s="963"/>
      <c r="W891" s="963"/>
      <c r="X891" s="963"/>
      <c r="Y891" s="963"/>
      <c r="Z891" s="963"/>
    </row>
    <row r="892" spans="1:26" ht="14.25" customHeight="1">
      <c r="A892" s="963"/>
      <c r="B892" s="963"/>
      <c r="C892" s="963"/>
      <c r="D892" s="780"/>
      <c r="E892" s="780"/>
      <c r="F892" s="963"/>
      <c r="G892" s="963"/>
      <c r="H892" s="893"/>
      <c r="I892" s="893"/>
      <c r="J892" s="893"/>
      <c r="K892" s="960"/>
      <c r="L892" s="960"/>
      <c r="M892" s="963"/>
      <c r="N892" s="963"/>
      <c r="O892" s="963"/>
      <c r="P892" s="963"/>
      <c r="Q892" s="963"/>
      <c r="R892" s="963"/>
      <c r="S892" s="963"/>
      <c r="T892" s="963"/>
      <c r="U892" s="963"/>
      <c r="V892" s="963"/>
      <c r="W892" s="963"/>
      <c r="X892" s="963"/>
      <c r="Y892" s="963"/>
      <c r="Z892" s="963"/>
    </row>
    <row r="893" spans="1:26" ht="14.25" customHeight="1">
      <c r="A893" s="963"/>
      <c r="B893" s="963"/>
      <c r="C893" s="963"/>
      <c r="D893" s="780"/>
      <c r="E893" s="780"/>
      <c r="F893" s="963"/>
      <c r="G893" s="963"/>
      <c r="H893" s="893"/>
      <c r="I893" s="893"/>
      <c r="J893" s="893"/>
      <c r="K893" s="960"/>
      <c r="L893" s="960"/>
      <c r="M893" s="963"/>
      <c r="N893" s="963"/>
      <c r="O893" s="963"/>
      <c r="P893" s="963"/>
      <c r="Q893" s="963"/>
      <c r="R893" s="963"/>
      <c r="S893" s="963"/>
      <c r="T893" s="963"/>
      <c r="U893" s="963"/>
      <c r="V893" s="963"/>
      <c r="W893" s="963"/>
      <c r="X893" s="963"/>
      <c r="Y893" s="963"/>
      <c r="Z893" s="963"/>
    </row>
    <row r="894" spans="1:26" ht="14.25" customHeight="1">
      <c r="A894" s="963"/>
      <c r="B894" s="963"/>
      <c r="C894" s="963"/>
      <c r="D894" s="780"/>
      <c r="E894" s="780"/>
      <c r="F894" s="963"/>
      <c r="G894" s="963"/>
      <c r="H894" s="893"/>
      <c r="I894" s="893"/>
      <c r="J894" s="893"/>
      <c r="K894" s="960"/>
      <c r="L894" s="960"/>
      <c r="M894" s="963"/>
      <c r="N894" s="963"/>
      <c r="O894" s="963"/>
      <c r="P894" s="963"/>
      <c r="Q894" s="963"/>
      <c r="R894" s="963"/>
      <c r="S894" s="963"/>
      <c r="T894" s="963"/>
      <c r="U894" s="963"/>
      <c r="V894" s="963"/>
      <c r="W894" s="963"/>
      <c r="X894" s="963"/>
      <c r="Y894" s="963"/>
      <c r="Z894" s="963"/>
    </row>
    <row r="895" spans="1:26" ht="14.25" customHeight="1">
      <c r="A895" s="963"/>
      <c r="B895" s="963"/>
      <c r="C895" s="963"/>
      <c r="D895" s="780"/>
      <c r="E895" s="780"/>
      <c r="F895" s="963"/>
      <c r="G895" s="963"/>
      <c r="H895" s="893"/>
      <c r="I895" s="893"/>
      <c r="J895" s="893"/>
      <c r="K895" s="960"/>
      <c r="L895" s="960"/>
      <c r="M895" s="963"/>
      <c r="N895" s="963"/>
      <c r="O895" s="963"/>
      <c r="P895" s="963"/>
      <c r="Q895" s="963"/>
      <c r="R895" s="963"/>
      <c r="S895" s="963"/>
      <c r="T895" s="963"/>
      <c r="U895" s="963"/>
      <c r="V895" s="963"/>
      <c r="W895" s="963"/>
      <c r="X895" s="963"/>
      <c r="Y895" s="963"/>
      <c r="Z895" s="963"/>
    </row>
    <row r="896" spans="1:26" ht="14.25" customHeight="1">
      <c r="A896" s="963"/>
      <c r="B896" s="963"/>
      <c r="C896" s="963"/>
      <c r="D896" s="780"/>
      <c r="E896" s="780"/>
      <c r="F896" s="963"/>
      <c r="G896" s="963"/>
      <c r="H896" s="893"/>
      <c r="I896" s="893"/>
      <c r="J896" s="893"/>
      <c r="K896" s="960"/>
      <c r="L896" s="960"/>
      <c r="M896" s="963"/>
      <c r="N896" s="963"/>
      <c r="O896" s="963"/>
      <c r="P896" s="963"/>
      <c r="Q896" s="963"/>
      <c r="R896" s="963"/>
      <c r="S896" s="963"/>
      <c r="T896" s="963"/>
      <c r="U896" s="963"/>
      <c r="V896" s="963"/>
      <c r="W896" s="963"/>
      <c r="X896" s="963"/>
      <c r="Y896" s="963"/>
      <c r="Z896" s="963"/>
    </row>
    <row r="897" spans="1:26" ht="14.25" customHeight="1">
      <c r="A897" s="963"/>
      <c r="B897" s="963"/>
      <c r="C897" s="963"/>
      <c r="D897" s="780"/>
      <c r="E897" s="780"/>
      <c r="F897" s="963"/>
      <c r="G897" s="963"/>
      <c r="H897" s="893"/>
      <c r="I897" s="893"/>
      <c r="J897" s="893"/>
      <c r="K897" s="960"/>
      <c r="L897" s="960"/>
      <c r="M897" s="963"/>
      <c r="N897" s="963"/>
      <c r="O897" s="963"/>
      <c r="P897" s="963"/>
      <c r="Q897" s="963"/>
      <c r="R897" s="963"/>
      <c r="S897" s="963"/>
      <c r="T897" s="963"/>
      <c r="U897" s="963"/>
      <c r="V897" s="963"/>
      <c r="W897" s="963"/>
      <c r="X897" s="963"/>
      <c r="Y897" s="963"/>
      <c r="Z897" s="963"/>
    </row>
    <row r="898" spans="1:26" ht="14.25" customHeight="1">
      <c r="A898" s="963"/>
      <c r="B898" s="963"/>
      <c r="C898" s="963"/>
      <c r="D898" s="780"/>
      <c r="E898" s="780"/>
      <c r="F898" s="963"/>
      <c r="G898" s="963"/>
      <c r="H898" s="893"/>
      <c r="I898" s="893"/>
      <c r="J898" s="893"/>
      <c r="K898" s="960"/>
      <c r="L898" s="960"/>
      <c r="M898" s="963"/>
      <c r="N898" s="963"/>
      <c r="O898" s="963"/>
      <c r="P898" s="963"/>
      <c r="Q898" s="963"/>
      <c r="R898" s="963"/>
      <c r="S898" s="963"/>
      <c r="T898" s="963"/>
      <c r="U898" s="963"/>
      <c r="V898" s="963"/>
      <c r="W898" s="963"/>
      <c r="X898" s="963"/>
      <c r="Y898" s="963"/>
      <c r="Z898" s="963"/>
    </row>
    <row r="899" spans="1:26" ht="14.25" customHeight="1">
      <c r="A899" s="963"/>
      <c r="B899" s="963"/>
      <c r="C899" s="963"/>
      <c r="D899" s="780"/>
      <c r="E899" s="780"/>
      <c r="F899" s="963"/>
      <c r="G899" s="963"/>
      <c r="H899" s="893"/>
      <c r="I899" s="893"/>
      <c r="J899" s="893"/>
      <c r="K899" s="960"/>
      <c r="L899" s="960"/>
      <c r="M899" s="963"/>
      <c r="N899" s="963"/>
      <c r="O899" s="963"/>
      <c r="P899" s="963"/>
      <c r="Q899" s="963"/>
      <c r="R899" s="963"/>
      <c r="S899" s="963"/>
      <c r="T899" s="963"/>
      <c r="U899" s="963"/>
      <c r="V899" s="963"/>
      <c r="W899" s="963"/>
      <c r="X899" s="963"/>
      <c r="Y899" s="963"/>
      <c r="Z899" s="963"/>
    </row>
    <row r="900" spans="1:26" ht="14.25" customHeight="1">
      <c r="A900" s="963"/>
      <c r="B900" s="963"/>
      <c r="C900" s="963"/>
      <c r="D900" s="780"/>
      <c r="E900" s="780"/>
      <c r="F900" s="963"/>
      <c r="G900" s="963"/>
      <c r="H900" s="893"/>
      <c r="I900" s="893"/>
      <c r="J900" s="893"/>
      <c r="K900" s="960"/>
      <c r="L900" s="960"/>
      <c r="M900" s="963"/>
      <c r="N900" s="963"/>
      <c r="O900" s="963"/>
      <c r="P900" s="963"/>
      <c r="Q900" s="963"/>
      <c r="R900" s="963"/>
      <c r="S900" s="963"/>
      <c r="T900" s="963"/>
      <c r="U900" s="963"/>
      <c r="V900" s="963"/>
      <c r="W900" s="963"/>
      <c r="X900" s="963"/>
      <c r="Y900" s="963"/>
      <c r="Z900" s="963"/>
    </row>
    <row r="901" spans="1:26" ht="14.25" customHeight="1">
      <c r="A901" s="963"/>
      <c r="B901" s="963"/>
      <c r="C901" s="963"/>
      <c r="D901" s="780"/>
      <c r="E901" s="780"/>
      <c r="F901" s="963"/>
      <c r="G901" s="963"/>
      <c r="H901" s="893"/>
      <c r="I901" s="893"/>
      <c r="J901" s="893"/>
      <c r="K901" s="960"/>
      <c r="L901" s="960"/>
      <c r="M901" s="963"/>
      <c r="N901" s="963"/>
      <c r="O901" s="963"/>
      <c r="P901" s="963"/>
      <c r="Q901" s="963"/>
      <c r="R901" s="963"/>
      <c r="S901" s="963"/>
      <c r="T901" s="963"/>
      <c r="U901" s="963"/>
      <c r="V901" s="963"/>
      <c r="W901" s="963"/>
      <c r="X901" s="963"/>
      <c r="Y901" s="963"/>
      <c r="Z901" s="963"/>
    </row>
    <row r="902" spans="1:26" ht="14.25" customHeight="1">
      <c r="A902" s="963"/>
      <c r="B902" s="963"/>
      <c r="C902" s="963"/>
      <c r="D902" s="780"/>
      <c r="E902" s="780"/>
      <c r="F902" s="963"/>
      <c r="G902" s="963"/>
      <c r="H902" s="893"/>
      <c r="I902" s="893"/>
      <c r="J902" s="893"/>
      <c r="K902" s="960"/>
      <c r="L902" s="960"/>
      <c r="M902" s="963"/>
      <c r="N902" s="963"/>
      <c r="O902" s="963"/>
      <c r="P902" s="963"/>
      <c r="Q902" s="963"/>
      <c r="R902" s="963"/>
      <c r="S902" s="963"/>
      <c r="T902" s="963"/>
      <c r="U902" s="963"/>
      <c r="V902" s="963"/>
      <c r="W902" s="963"/>
      <c r="X902" s="963"/>
      <c r="Y902" s="963"/>
      <c r="Z902" s="963"/>
    </row>
    <row r="903" spans="1:26" ht="14.25" customHeight="1">
      <c r="A903" s="963"/>
      <c r="B903" s="963"/>
      <c r="C903" s="963"/>
      <c r="D903" s="780"/>
      <c r="E903" s="780"/>
      <c r="F903" s="963"/>
      <c r="G903" s="963"/>
      <c r="H903" s="893"/>
      <c r="I903" s="893"/>
      <c r="J903" s="893"/>
      <c r="K903" s="960"/>
      <c r="L903" s="960"/>
      <c r="M903" s="963"/>
      <c r="N903" s="963"/>
      <c r="O903" s="963"/>
      <c r="P903" s="963"/>
      <c r="Q903" s="963"/>
      <c r="R903" s="963"/>
      <c r="S903" s="963"/>
      <c r="T903" s="963"/>
      <c r="U903" s="963"/>
      <c r="V903" s="963"/>
      <c r="W903" s="963"/>
      <c r="X903" s="963"/>
      <c r="Y903" s="963"/>
      <c r="Z903" s="963"/>
    </row>
    <row r="904" spans="1:26" ht="14.25" customHeight="1">
      <c r="A904" s="963"/>
      <c r="B904" s="963"/>
      <c r="C904" s="963"/>
      <c r="D904" s="780"/>
      <c r="E904" s="780"/>
      <c r="F904" s="963"/>
      <c r="G904" s="963"/>
      <c r="H904" s="893"/>
      <c r="I904" s="893"/>
      <c r="J904" s="893"/>
      <c r="K904" s="960"/>
      <c r="L904" s="960"/>
      <c r="M904" s="963"/>
      <c r="N904" s="963"/>
      <c r="O904" s="963"/>
      <c r="P904" s="963"/>
      <c r="Q904" s="963"/>
      <c r="R904" s="963"/>
      <c r="S904" s="963"/>
      <c r="T904" s="963"/>
      <c r="U904" s="963"/>
      <c r="V904" s="963"/>
      <c r="W904" s="963"/>
      <c r="X904" s="963"/>
      <c r="Y904" s="963"/>
      <c r="Z904" s="963"/>
    </row>
    <row r="905" spans="1:26" ht="14.25" customHeight="1">
      <c r="A905" s="963"/>
      <c r="B905" s="963"/>
      <c r="C905" s="963"/>
      <c r="D905" s="780"/>
      <c r="E905" s="780"/>
      <c r="F905" s="963"/>
      <c r="G905" s="963"/>
      <c r="H905" s="893"/>
      <c r="I905" s="893"/>
      <c r="J905" s="893"/>
      <c r="K905" s="960"/>
      <c r="L905" s="960"/>
      <c r="M905" s="963"/>
      <c r="N905" s="963"/>
      <c r="O905" s="963"/>
      <c r="P905" s="963"/>
      <c r="Q905" s="963"/>
      <c r="R905" s="963"/>
      <c r="S905" s="963"/>
      <c r="T905" s="963"/>
      <c r="U905" s="963"/>
      <c r="V905" s="963"/>
      <c r="W905" s="963"/>
      <c r="X905" s="963"/>
      <c r="Y905" s="963"/>
      <c r="Z905" s="963"/>
    </row>
    <row r="906" spans="1:26" ht="14.25" customHeight="1">
      <c r="A906" s="963"/>
      <c r="B906" s="963"/>
      <c r="C906" s="963"/>
      <c r="D906" s="780"/>
      <c r="E906" s="780"/>
      <c r="F906" s="963"/>
      <c r="G906" s="963"/>
      <c r="H906" s="893"/>
      <c r="I906" s="893"/>
      <c r="J906" s="893"/>
      <c r="K906" s="960"/>
      <c r="L906" s="960"/>
      <c r="M906" s="963"/>
      <c r="N906" s="963"/>
      <c r="O906" s="963"/>
      <c r="P906" s="963"/>
      <c r="Q906" s="963"/>
      <c r="R906" s="963"/>
      <c r="S906" s="963"/>
      <c r="T906" s="963"/>
      <c r="U906" s="963"/>
      <c r="V906" s="963"/>
      <c r="W906" s="963"/>
      <c r="X906" s="963"/>
      <c r="Y906" s="963"/>
      <c r="Z906" s="963"/>
    </row>
    <row r="907" spans="1:26" ht="14.25" customHeight="1">
      <c r="A907" s="963"/>
      <c r="B907" s="963"/>
      <c r="C907" s="963"/>
      <c r="D907" s="780"/>
      <c r="E907" s="780"/>
      <c r="F907" s="963"/>
      <c r="G907" s="963"/>
      <c r="H907" s="893"/>
      <c r="I907" s="893"/>
      <c r="J907" s="893"/>
      <c r="K907" s="960"/>
      <c r="L907" s="960"/>
      <c r="M907" s="963"/>
      <c r="N907" s="963"/>
      <c r="O907" s="963"/>
      <c r="P907" s="963"/>
      <c r="Q907" s="963"/>
      <c r="R907" s="963"/>
      <c r="S907" s="963"/>
      <c r="T907" s="963"/>
      <c r="U907" s="963"/>
      <c r="V907" s="963"/>
      <c r="W907" s="963"/>
      <c r="X907" s="963"/>
      <c r="Y907" s="963"/>
      <c r="Z907" s="963"/>
    </row>
    <row r="908" spans="1:26" ht="14.25" customHeight="1">
      <c r="A908" s="963"/>
      <c r="B908" s="963"/>
      <c r="C908" s="963"/>
      <c r="D908" s="780"/>
      <c r="E908" s="780"/>
      <c r="F908" s="963"/>
      <c r="G908" s="963"/>
      <c r="H908" s="893"/>
      <c r="I908" s="893"/>
      <c r="J908" s="893"/>
      <c r="K908" s="960"/>
      <c r="L908" s="960"/>
      <c r="M908" s="963"/>
      <c r="N908" s="963"/>
      <c r="O908" s="963"/>
      <c r="P908" s="963"/>
      <c r="Q908" s="963"/>
      <c r="R908" s="963"/>
      <c r="S908" s="963"/>
      <c r="T908" s="963"/>
      <c r="U908" s="963"/>
      <c r="V908" s="963"/>
      <c r="W908" s="963"/>
      <c r="X908" s="963"/>
      <c r="Y908" s="963"/>
      <c r="Z908" s="963"/>
    </row>
    <row r="909" spans="1:26" ht="14.25" customHeight="1">
      <c r="A909" s="963"/>
      <c r="B909" s="963"/>
      <c r="C909" s="963"/>
      <c r="D909" s="780"/>
      <c r="E909" s="780"/>
      <c r="F909" s="963"/>
      <c r="G909" s="963"/>
      <c r="H909" s="893"/>
      <c r="I909" s="893"/>
      <c r="J909" s="893"/>
      <c r="K909" s="960"/>
      <c r="L909" s="960"/>
      <c r="M909" s="963"/>
      <c r="N909" s="963"/>
      <c r="O909" s="963"/>
      <c r="P909" s="963"/>
      <c r="Q909" s="963"/>
      <c r="R909" s="963"/>
      <c r="S909" s="963"/>
      <c r="T909" s="963"/>
      <c r="U909" s="963"/>
      <c r="V909" s="963"/>
      <c r="W909" s="963"/>
      <c r="X909" s="963"/>
      <c r="Y909" s="963"/>
      <c r="Z909" s="963"/>
    </row>
    <row r="910" spans="1:26" ht="14.25" customHeight="1">
      <c r="A910" s="963"/>
      <c r="B910" s="963"/>
      <c r="C910" s="963"/>
      <c r="D910" s="780"/>
      <c r="E910" s="780"/>
      <c r="F910" s="963"/>
      <c r="G910" s="963"/>
      <c r="H910" s="893"/>
      <c r="I910" s="893"/>
      <c r="J910" s="893"/>
      <c r="K910" s="960"/>
      <c r="L910" s="960"/>
      <c r="M910" s="963"/>
      <c r="N910" s="963"/>
      <c r="O910" s="963"/>
      <c r="P910" s="963"/>
      <c r="Q910" s="963"/>
      <c r="R910" s="963"/>
      <c r="S910" s="963"/>
      <c r="T910" s="963"/>
      <c r="U910" s="963"/>
      <c r="V910" s="963"/>
      <c r="W910" s="963"/>
      <c r="X910" s="963"/>
      <c r="Y910" s="963"/>
      <c r="Z910" s="963"/>
    </row>
    <row r="911" spans="1:26" ht="14.25" customHeight="1">
      <c r="A911" s="963"/>
      <c r="B911" s="963"/>
      <c r="C911" s="963"/>
      <c r="D911" s="780"/>
      <c r="E911" s="780"/>
      <c r="F911" s="963"/>
      <c r="G911" s="963"/>
      <c r="H911" s="893"/>
      <c r="I911" s="893"/>
      <c r="J911" s="893"/>
      <c r="K911" s="960"/>
      <c r="L911" s="960"/>
      <c r="M911" s="963"/>
      <c r="N911" s="963"/>
      <c r="O911" s="963"/>
      <c r="P911" s="963"/>
      <c r="Q911" s="963"/>
      <c r="R911" s="963"/>
      <c r="S911" s="963"/>
      <c r="T911" s="963"/>
      <c r="U911" s="963"/>
      <c r="V911" s="963"/>
      <c r="W911" s="963"/>
      <c r="X911" s="963"/>
      <c r="Y911" s="963"/>
      <c r="Z911" s="963"/>
    </row>
    <row r="912" spans="1:26" ht="14.25" customHeight="1">
      <c r="A912" s="963"/>
      <c r="B912" s="963"/>
      <c r="C912" s="963"/>
      <c r="D912" s="780"/>
      <c r="E912" s="780"/>
      <c r="F912" s="963"/>
      <c r="G912" s="963"/>
      <c r="H912" s="893"/>
      <c r="I912" s="893"/>
      <c r="J912" s="893"/>
      <c r="K912" s="960"/>
      <c r="L912" s="960"/>
      <c r="M912" s="963"/>
      <c r="N912" s="963"/>
      <c r="O912" s="963"/>
      <c r="P912" s="963"/>
      <c r="Q912" s="963"/>
      <c r="R912" s="963"/>
      <c r="S912" s="963"/>
      <c r="T912" s="963"/>
      <c r="U912" s="963"/>
      <c r="V912" s="963"/>
      <c r="W912" s="963"/>
      <c r="X912" s="963"/>
      <c r="Y912" s="963"/>
      <c r="Z912" s="963"/>
    </row>
    <row r="913" spans="1:26" ht="14.25" customHeight="1">
      <c r="A913" s="963"/>
      <c r="B913" s="963"/>
      <c r="C913" s="963"/>
      <c r="D913" s="780"/>
      <c r="E913" s="780"/>
      <c r="F913" s="963"/>
      <c r="G913" s="963"/>
      <c r="H913" s="893"/>
      <c r="I913" s="893"/>
      <c r="J913" s="893"/>
      <c r="K913" s="960"/>
      <c r="L913" s="960"/>
      <c r="M913" s="963"/>
      <c r="N913" s="963"/>
      <c r="O913" s="963"/>
      <c r="P913" s="963"/>
      <c r="Q913" s="963"/>
      <c r="R913" s="963"/>
      <c r="S913" s="963"/>
      <c r="T913" s="963"/>
      <c r="U913" s="963"/>
      <c r="V913" s="963"/>
      <c r="W913" s="963"/>
      <c r="X913" s="963"/>
      <c r="Y913" s="963"/>
      <c r="Z913" s="963"/>
    </row>
    <row r="914" spans="1:26" ht="14.25" customHeight="1">
      <c r="A914" s="963"/>
      <c r="B914" s="963"/>
      <c r="C914" s="963"/>
      <c r="D914" s="780"/>
      <c r="E914" s="780"/>
      <c r="F914" s="963"/>
      <c r="G914" s="963"/>
      <c r="H914" s="893"/>
      <c r="I914" s="893"/>
      <c r="J914" s="893"/>
      <c r="K914" s="960"/>
      <c r="L914" s="960"/>
      <c r="M914" s="963"/>
      <c r="N914" s="963"/>
      <c r="O914" s="963"/>
      <c r="P914" s="963"/>
      <c r="Q914" s="963"/>
      <c r="R914" s="963"/>
      <c r="S914" s="963"/>
      <c r="T914" s="963"/>
      <c r="U914" s="963"/>
      <c r="V914" s="963"/>
      <c r="W914" s="963"/>
      <c r="X914" s="963"/>
      <c r="Y914" s="963"/>
      <c r="Z914" s="963"/>
    </row>
    <row r="915" spans="1:26" ht="14.25" customHeight="1">
      <c r="A915" s="963"/>
      <c r="B915" s="963"/>
      <c r="C915" s="963"/>
      <c r="D915" s="780"/>
      <c r="E915" s="780"/>
      <c r="F915" s="963"/>
      <c r="G915" s="963"/>
      <c r="H915" s="893"/>
      <c r="I915" s="893"/>
      <c r="J915" s="893"/>
      <c r="K915" s="960"/>
      <c r="L915" s="960"/>
      <c r="M915" s="963"/>
      <c r="N915" s="963"/>
      <c r="O915" s="963"/>
      <c r="P915" s="963"/>
      <c r="Q915" s="963"/>
      <c r="R915" s="963"/>
      <c r="S915" s="963"/>
      <c r="T915" s="963"/>
      <c r="U915" s="963"/>
      <c r="V915" s="963"/>
      <c r="W915" s="963"/>
      <c r="X915" s="963"/>
      <c r="Y915" s="963"/>
      <c r="Z915" s="963"/>
    </row>
    <row r="916" spans="1:26" ht="14.25" customHeight="1">
      <c r="A916" s="963"/>
      <c r="B916" s="963"/>
      <c r="C916" s="963"/>
      <c r="D916" s="780"/>
      <c r="E916" s="780"/>
      <c r="F916" s="963"/>
      <c r="G916" s="963"/>
      <c r="H916" s="893"/>
      <c r="I916" s="893"/>
      <c r="J916" s="893"/>
      <c r="K916" s="960"/>
      <c r="L916" s="960"/>
      <c r="M916" s="963"/>
      <c r="N916" s="963"/>
      <c r="O916" s="963"/>
      <c r="P916" s="963"/>
      <c r="Q916" s="963"/>
      <c r="R916" s="963"/>
      <c r="S916" s="963"/>
      <c r="T916" s="963"/>
      <c r="U916" s="963"/>
      <c r="V916" s="963"/>
      <c r="W916" s="963"/>
      <c r="X916" s="963"/>
      <c r="Y916" s="963"/>
      <c r="Z916" s="963"/>
    </row>
    <row r="917" spans="1:26" ht="14.25" customHeight="1">
      <c r="A917" s="963"/>
      <c r="B917" s="963"/>
      <c r="C917" s="963"/>
      <c r="D917" s="780"/>
      <c r="E917" s="780"/>
      <c r="F917" s="963"/>
      <c r="G917" s="963"/>
      <c r="H917" s="893"/>
      <c r="I917" s="893"/>
      <c r="J917" s="893"/>
      <c r="K917" s="960"/>
      <c r="L917" s="960"/>
      <c r="M917" s="963"/>
      <c r="N917" s="963"/>
      <c r="O917" s="963"/>
      <c r="P917" s="963"/>
      <c r="Q917" s="963"/>
      <c r="R917" s="963"/>
      <c r="S917" s="963"/>
      <c r="T917" s="963"/>
      <c r="U917" s="963"/>
      <c r="V917" s="963"/>
      <c r="W917" s="963"/>
      <c r="X917" s="963"/>
      <c r="Y917" s="963"/>
      <c r="Z917" s="963"/>
    </row>
    <row r="918" spans="1:26" ht="14.25" customHeight="1">
      <c r="A918" s="963"/>
      <c r="B918" s="963"/>
      <c r="C918" s="963"/>
      <c r="D918" s="780"/>
      <c r="E918" s="780"/>
      <c r="F918" s="963"/>
      <c r="G918" s="963"/>
      <c r="H918" s="893"/>
      <c r="I918" s="893"/>
      <c r="J918" s="893"/>
      <c r="K918" s="960"/>
      <c r="L918" s="960"/>
      <c r="M918" s="963"/>
      <c r="N918" s="963"/>
      <c r="O918" s="963"/>
      <c r="P918" s="963"/>
      <c r="Q918" s="963"/>
      <c r="R918" s="963"/>
      <c r="S918" s="963"/>
      <c r="T918" s="963"/>
      <c r="U918" s="963"/>
      <c r="V918" s="963"/>
      <c r="W918" s="963"/>
      <c r="X918" s="963"/>
      <c r="Y918" s="963"/>
      <c r="Z918" s="963"/>
    </row>
    <row r="919" spans="1:26" ht="14.25" customHeight="1">
      <c r="A919" s="963"/>
      <c r="B919" s="963"/>
      <c r="C919" s="963"/>
      <c r="D919" s="780"/>
      <c r="E919" s="780"/>
      <c r="F919" s="963"/>
      <c r="G919" s="963"/>
      <c r="H919" s="893"/>
      <c r="I919" s="893"/>
      <c r="J919" s="893"/>
      <c r="K919" s="960"/>
      <c r="L919" s="960"/>
      <c r="M919" s="963"/>
      <c r="N919" s="963"/>
      <c r="O919" s="963"/>
      <c r="P919" s="963"/>
      <c r="Q919" s="963"/>
      <c r="R919" s="963"/>
      <c r="S919" s="963"/>
      <c r="T919" s="963"/>
      <c r="U919" s="963"/>
      <c r="V919" s="963"/>
      <c r="W919" s="963"/>
      <c r="X919" s="963"/>
      <c r="Y919" s="963"/>
      <c r="Z919" s="963"/>
    </row>
    <row r="920" spans="1:26" ht="14.25" customHeight="1">
      <c r="A920" s="963"/>
      <c r="B920" s="963"/>
      <c r="C920" s="963"/>
      <c r="D920" s="780"/>
      <c r="E920" s="780"/>
      <c r="F920" s="963"/>
      <c r="G920" s="963"/>
      <c r="H920" s="893"/>
      <c r="I920" s="893"/>
      <c r="J920" s="893"/>
      <c r="K920" s="960"/>
      <c r="L920" s="960"/>
      <c r="M920" s="963"/>
      <c r="N920" s="963"/>
      <c r="O920" s="963"/>
      <c r="P920" s="963"/>
      <c r="Q920" s="963"/>
      <c r="R920" s="963"/>
      <c r="S920" s="963"/>
      <c r="T920" s="963"/>
      <c r="U920" s="963"/>
      <c r="V920" s="963"/>
      <c r="W920" s="963"/>
      <c r="X920" s="963"/>
      <c r="Y920" s="963"/>
      <c r="Z920" s="963"/>
    </row>
    <row r="921" spans="1:26" ht="14.25" customHeight="1">
      <c r="A921" s="963"/>
      <c r="B921" s="963"/>
      <c r="C921" s="963"/>
      <c r="D921" s="780"/>
      <c r="E921" s="780"/>
      <c r="F921" s="963"/>
      <c r="G921" s="963"/>
      <c r="H921" s="893"/>
      <c r="I921" s="893"/>
      <c r="J921" s="893"/>
      <c r="K921" s="960"/>
      <c r="L921" s="960"/>
      <c r="M921" s="963"/>
      <c r="N921" s="963"/>
      <c r="O921" s="963"/>
      <c r="P921" s="963"/>
      <c r="Q921" s="963"/>
      <c r="R921" s="963"/>
      <c r="S921" s="963"/>
      <c r="T921" s="963"/>
      <c r="U921" s="963"/>
      <c r="V921" s="963"/>
      <c r="W921" s="963"/>
      <c r="X921" s="963"/>
      <c r="Y921" s="963"/>
      <c r="Z921" s="963"/>
    </row>
    <row r="922" spans="1:26" ht="14.25" customHeight="1">
      <c r="A922" s="963"/>
      <c r="B922" s="963"/>
      <c r="C922" s="963"/>
      <c r="D922" s="780"/>
      <c r="E922" s="780"/>
      <c r="F922" s="963"/>
      <c r="G922" s="963"/>
      <c r="H922" s="893"/>
      <c r="I922" s="893"/>
      <c r="J922" s="893"/>
      <c r="K922" s="960"/>
      <c r="L922" s="960"/>
      <c r="M922" s="963"/>
      <c r="N922" s="963"/>
      <c r="O922" s="963"/>
      <c r="P922" s="963"/>
      <c r="Q922" s="963"/>
      <c r="R922" s="963"/>
      <c r="S922" s="963"/>
      <c r="T922" s="963"/>
      <c r="U922" s="963"/>
      <c r="V922" s="963"/>
      <c r="W922" s="963"/>
      <c r="X922" s="963"/>
      <c r="Y922" s="963"/>
      <c r="Z922" s="963"/>
    </row>
    <row r="923" spans="1:26" ht="14.25" customHeight="1">
      <c r="A923" s="963"/>
      <c r="B923" s="963"/>
      <c r="C923" s="963"/>
      <c r="D923" s="780"/>
      <c r="E923" s="780"/>
      <c r="F923" s="963"/>
      <c r="G923" s="963"/>
      <c r="H923" s="893"/>
      <c r="I923" s="893"/>
      <c r="J923" s="893"/>
      <c r="K923" s="960"/>
      <c r="L923" s="960"/>
      <c r="M923" s="963"/>
      <c r="N923" s="963"/>
      <c r="O923" s="963"/>
      <c r="P923" s="963"/>
      <c r="Q923" s="963"/>
      <c r="R923" s="963"/>
      <c r="S923" s="963"/>
      <c r="T923" s="963"/>
      <c r="U923" s="963"/>
      <c r="V923" s="963"/>
      <c r="W923" s="963"/>
      <c r="X923" s="963"/>
      <c r="Y923" s="963"/>
      <c r="Z923" s="963"/>
    </row>
    <row r="924" spans="1:26" ht="14.25" customHeight="1">
      <c r="A924" s="963"/>
      <c r="B924" s="963"/>
      <c r="C924" s="963"/>
      <c r="D924" s="780"/>
      <c r="E924" s="780"/>
      <c r="F924" s="963"/>
      <c r="G924" s="963"/>
      <c r="H924" s="893"/>
      <c r="I924" s="893"/>
      <c r="J924" s="893"/>
      <c r="K924" s="960"/>
      <c r="L924" s="960"/>
      <c r="M924" s="963"/>
      <c r="N924" s="963"/>
      <c r="O924" s="963"/>
      <c r="P924" s="963"/>
      <c r="Q924" s="963"/>
      <c r="R924" s="963"/>
      <c r="S924" s="963"/>
      <c r="T924" s="963"/>
      <c r="U924" s="963"/>
      <c r="V924" s="963"/>
      <c r="W924" s="963"/>
      <c r="X924" s="963"/>
      <c r="Y924" s="963"/>
      <c r="Z924" s="963"/>
    </row>
    <row r="925" spans="1:26" ht="14.25" customHeight="1">
      <c r="A925" s="963"/>
      <c r="B925" s="963"/>
      <c r="C925" s="963"/>
      <c r="D925" s="780"/>
      <c r="E925" s="780"/>
      <c r="F925" s="963"/>
      <c r="G925" s="963"/>
      <c r="H925" s="893"/>
      <c r="I925" s="893"/>
      <c r="J925" s="893"/>
      <c r="K925" s="960"/>
      <c r="L925" s="960"/>
      <c r="M925" s="963"/>
      <c r="N925" s="963"/>
      <c r="O925" s="963"/>
      <c r="P925" s="963"/>
      <c r="Q925" s="963"/>
      <c r="R925" s="963"/>
      <c r="S925" s="963"/>
      <c r="T925" s="963"/>
      <c r="U925" s="963"/>
      <c r="V925" s="963"/>
      <c r="W925" s="963"/>
      <c r="X925" s="963"/>
      <c r="Y925" s="963"/>
      <c r="Z925" s="963"/>
    </row>
    <row r="926" spans="1:26" ht="14.25" customHeight="1">
      <c r="A926" s="963"/>
      <c r="B926" s="963"/>
      <c r="C926" s="963"/>
      <c r="D926" s="780"/>
      <c r="E926" s="780"/>
      <c r="F926" s="963"/>
      <c r="G926" s="963"/>
      <c r="H926" s="893"/>
      <c r="I926" s="893"/>
      <c r="J926" s="893"/>
      <c r="K926" s="960"/>
      <c r="L926" s="960"/>
      <c r="M926" s="963"/>
      <c r="N926" s="963"/>
      <c r="O926" s="963"/>
      <c r="P926" s="963"/>
      <c r="Q926" s="963"/>
      <c r="R926" s="963"/>
      <c r="S926" s="963"/>
      <c r="T926" s="963"/>
      <c r="U926" s="963"/>
      <c r="V926" s="963"/>
      <c r="W926" s="963"/>
      <c r="X926" s="963"/>
      <c r="Y926" s="963"/>
      <c r="Z926" s="963"/>
    </row>
    <row r="927" spans="1:26" ht="14.25" customHeight="1">
      <c r="A927" s="963"/>
      <c r="B927" s="963"/>
      <c r="C927" s="963"/>
      <c r="D927" s="780"/>
      <c r="E927" s="780"/>
      <c r="F927" s="963"/>
      <c r="G927" s="963"/>
      <c r="H927" s="893"/>
      <c r="I927" s="893"/>
      <c r="J927" s="893"/>
      <c r="K927" s="960"/>
      <c r="L927" s="960"/>
      <c r="M927" s="963"/>
      <c r="N927" s="963"/>
      <c r="O927" s="963"/>
      <c r="P927" s="963"/>
      <c r="Q927" s="963"/>
      <c r="R927" s="963"/>
      <c r="S927" s="963"/>
      <c r="T927" s="963"/>
      <c r="U927" s="963"/>
      <c r="V927" s="963"/>
      <c r="W927" s="963"/>
      <c r="X927" s="963"/>
      <c r="Y927" s="963"/>
      <c r="Z927" s="963"/>
    </row>
    <row r="928" spans="1:26" ht="14.25" customHeight="1">
      <c r="A928" s="963"/>
      <c r="B928" s="963"/>
      <c r="C928" s="963"/>
      <c r="D928" s="780"/>
      <c r="E928" s="780"/>
      <c r="F928" s="963"/>
      <c r="G928" s="963"/>
      <c r="H928" s="893"/>
      <c r="I928" s="893"/>
      <c r="J928" s="893"/>
      <c r="K928" s="960"/>
      <c r="L928" s="960"/>
      <c r="M928" s="963"/>
      <c r="N928" s="963"/>
      <c r="O928" s="963"/>
      <c r="P928" s="963"/>
      <c r="Q928" s="963"/>
      <c r="R928" s="963"/>
      <c r="S928" s="963"/>
      <c r="T928" s="963"/>
      <c r="U928" s="963"/>
      <c r="V928" s="963"/>
      <c r="W928" s="963"/>
      <c r="X928" s="963"/>
      <c r="Y928" s="963"/>
      <c r="Z928" s="963"/>
    </row>
    <row r="929" spans="1:26" ht="14.25" customHeight="1">
      <c r="A929" s="963"/>
      <c r="B929" s="963"/>
      <c r="C929" s="963"/>
      <c r="D929" s="780"/>
      <c r="E929" s="780"/>
      <c r="F929" s="963"/>
      <c r="G929" s="963"/>
      <c r="H929" s="893"/>
      <c r="I929" s="893"/>
      <c r="J929" s="893"/>
      <c r="K929" s="960"/>
      <c r="L929" s="960"/>
      <c r="M929" s="963"/>
      <c r="N929" s="963"/>
      <c r="O929" s="963"/>
      <c r="P929" s="963"/>
      <c r="Q929" s="963"/>
      <c r="R929" s="963"/>
      <c r="S929" s="963"/>
      <c r="T929" s="963"/>
      <c r="U929" s="963"/>
      <c r="V929" s="963"/>
      <c r="W929" s="963"/>
      <c r="X929" s="963"/>
      <c r="Y929" s="963"/>
      <c r="Z929" s="963"/>
    </row>
    <row r="930" spans="1:26" ht="14.25" customHeight="1">
      <c r="A930" s="963"/>
      <c r="B930" s="963"/>
      <c r="C930" s="963"/>
      <c r="D930" s="780"/>
      <c r="E930" s="780"/>
      <c r="F930" s="963"/>
      <c r="G930" s="963"/>
      <c r="H930" s="893"/>
      <c r="I930" s="893"/>
      <c r="J930" s="893"/>
      <c r="K930" s="960"/>
      <c r="L930" s="960"/>
      <c r="M930" s="963"/>
      <c r="N930" s="963"/>
      <c r="O930" s="963"/>
      <c r="P930" s="963"/>
      <c r="Q930" s="963"/>
      <c r="R930" s="963"/>
      <c r="S930" s="963"/>
      <c r="T930" s="963"/>
      <c r="U930" s="963"/>
      <c r="V930" s="963"/>
      <c r="W930" s="963"/>
      <c r="X930" s="963"/>
      <c r="Y930" s="963"/>
      <c r="Z930" s="963"/>
    </row>
    <row r="931" spans="1:26" ht="14.25" customHeight="1">
      <c r="A931" s="963"/>
      <c r="B931" s="963"/>
      <c r="C931" s="963"/>
      <c r="D931" s="780"/>
      <c r="E931" s="780"/>
      <c r="F931" s="963"/>
      <c r="G931" s="963"/>
      <c r="H931" s="893"/>
      <c r="I931" s="893"/>
      <c r="J931" s="893"/>
      <c r="K931" s="960"/>
      <c r="L931" s="960"/>
      <c r="M931" s="963"/>
      <c r="N931" s="963"/>
      <c r="O931" s="963"/>
      <c r="P931" s="963"/>
      <c r="Q931" s="963"/>
      <c r="R931" s="963"/>
      <c r="S931" s="963"/>
      <c r="T931" s="963"/>
      <c r="U931" s="963"/>
      <c r="V931" s="963"/>
      <c r="W931" s="963"/>
      <c r="X931" s="963"/>
      <c r="Y931" s="963"/>
      <c r="Z931" s="963"/>
    </row>
    <row r="932" spans="1:26" ht="14.25" customHeight="1">
      <c r="A932" s="963"/>
      <c r="B932" s="963"/>
      <c r="C932" s="963"/>
      <c r="D932" s="780"/>
      <c r="E932" s="780"/>
      <c r="F932" s="963"/>
      <c r="G932" s="963"/>
      <c r="H932" s="893"/>
      <c r="I932" s="893"/>
      <c r="J932" s="893"/>
      <c r="K932" s="960"/>
      <c r="L932" s="960"/>
      <c r="M932" s="963"/>
      <c r="N932" s="963"/>
      <c r="O932" s="963"/>
      <c r="P932" s="963"/>
      <c r="Q932" s="963"/>
      <c r="R932" s="963"/>
      <c r="S932" s="963"/>
      <c r="T932" s="963"/>
      <c r="U932" s="963"/>
      <c r="V932" s="963"/>
      <c r="W932" s="963"/>
      <c r="X932" s="963"/>
      <c r="Y932" s="963"/>
      <c r="Z932" s="963"/>
    </row>
    <row r="933" spans="1:26" ht="14.25" customHeight="1">
      <c r="A933" s="963"/>
      <c r="B933" s="963"/>
      <c r="C933" s="963"/>
      <c r="D933" s="780"/>
      <c r="E933" s="780"/>
      <c r="F933" s="963"/>
      <c r="G933" s="963"/>
      <c r="H933" s="893"/>
      <c r="I933" s="893"/>
      <c r="J933" s="893"/>
      <c r="K933" s="960"/>
      <c r="L933" s="960"/>
      <c r="M933" s="963"/>
      <c r="N933" s="963"/>
      <c r="O933" s="963"/>
      <c r="P933" s="963"/>
      <c r="Q933" s="963"/>
      <c r="R933" s="963"/>
      <c r="S933" s="963"/>
      <c r="T933" s="963"/>
      <c r="U933" s="963"/>
      <c r="V933" s="963"/>
      <c r="W933" s="963"/>
      <c r="X933" s="963"/>
      <c r="Y933" s="963"/>
      <c r="Z933" s="963"/>
    </row>
    <row r="934" spans="1:26" ht="14.25" customHeight="1">
      <c r="A934" s="963"/>
      <c r="B934" s="963"/>
      <c r="C934" s="963"/>
      <c r="D934" s="780"/>
      <c r="E934" s="780"/>
      <c r="F934" s="963"/>
      <c r="G934" s="963"/>
      <c r="H934" s="893"/>
      <c r="I934" s="893"/>
      <c r="J934" s="893"/>
      <c r="K934" s="960"/>
      <c r="L934" s="960"/>
      <c r="M934" s="963"/>
      <c r="N934" s="963"/>
      <c r="O934" s="963"/>
      <c r="P934" s="963"/>
      <c r="Q934" s="963"/>
      <c r="R934" s="963"/>
      <c r="S934" s="963"/>
      <c r="T934" s="963"/>
      <c r="U934" s="963"/>
      <c r="V934" s="963"/>
      <c r="W934" s="963"/>
      <c r="X934" s="963"/>
      <c r="Y934" s="963"/>
      <c r="Z934" s="963"/>
    </row>
    <row r="935" spans="1:26" ht="14.25" customHeight="1">
      <c r="A935" s="963"/>
      <c r="B935" s="963"/>
      <c r="C935" s="963"/>
      <c r="D935" s="780"/>
      <c r="E935" s="780"/>
      <c r="F935" s="963"/>
      <c r="G935" s="963"/>
      <c r="H935" s="893"/>
      <c r="I935" s="893"/>
      <c r="J935" s="893"/>
      <c r="K935" s="960"/>
      <c r="L935" s="960"/>
      <c r="M935" s="963"/>
      <c r="N935" s="963"/>
      <c r="O935" s="963"/>
      <c r="P935" s="963"/>
      <c r="Q935" s="963"/>
      <c r="R935" s="963"/>
      <c r="S935" s="963"/>
      <c r="T935" s="963"/>
      <c r="U935" s="963"/>
      <c r="V935" s="963"/>
      <c r="W935" s="963"/>
      <c r="X935" s="963"/>
      <c r="Y935" s="963"/>
      <c r="Z935" s="963"/>
    </row>
    <row r="936" spans="1:26" ht="14.25" customHeight="1">
      <c r="A936" s="963"/>
      <c r="B936" s="963"/>
      <c r="C936" s="963"/>
      <c r="D936" s="780"/>
      <c r="E936" s="780"/>
      <c r="F936" s="963"/>
      <c r="G936" s="963"/>
      <c r="H936" s="893"/>
      <c r="I936" s="893"/>
      <c r="J936" s="893"/>
      <c r="K936" s="960"/>
      <c r="L936" s="960"/>
      <c r="M936" s="963"/>
      <c r="N936" s="963"/>
      <c r="O936" s="963"/>
      <c r="P936" s="963"/>
      <c r="Q936" s="963"/>
      <c r="R936" s="963"/>
      <c r="S936" s="963"/>
      <c r="T936" s="963"/>
      <c r="U936" s="963"/>
      <c r="V936" s="963"/>
      <c r="W936" s="963"/>
      <c r="X936" s="963"/>
      <c r="Y936" s="963"/>
      <c r="Z936" s="963"/>
    </row>
    <row r="937" spans="1:26" ht="14.25" customHeight="1">
      <c r="A937" s="963"/>
      <c r="B937" s="963"/>
      <c r="C937" s="963"/>
      <c r="D937" s="780"/>
      <c r="E937" s="780"/>
      <c r="F937" s="963"/>
      <c r="G937" s="963"/>
      <c r="H937" s="893"/>
      <c r="I937" s="893"/>
      <c r="J937" s="893"/>
      <c r="K937" s="960"/>
      <c r="L937" s="960"/>
      <c r="M937" s="963"/>
      <c r="N937" s="963"/>
      <c r="O937" s="963"/>
      <c r="P937" s="963"/>
      <c r="Q937" s="963"/>
      <c r="R937" s="963"/>
      <c r="S937" s="963"/>
      <c r="T937" s="963"/>
      <c r="U937" s="963"/>
      <c r="V937" s="963"/>
      <c r="W937" s="963"/>
      <c r="X937" s="963"/>
      <c r="Y937" s="963"/>
      <c r="Z937" s="963"/>
    </row>
    <row r="938" spans="1:26" ht="14.25" customHeight="1">
      <c r="A938" s="963"/>
      <c r="B938" s="963"/>
      <c r="C938" s="963"/>
      <c r="D938" s="780"/>
      <c r="E938" s="780"/>
      <c r="F938" s="963"/>
      <c r="G938" s="963"/>
      <c r="H938" s="893"/>
      <c r="I938" s="893"/>
      <c r="J938" s="893"/>
      <c r="K938" s="960"/>
      <c r="L938" s="960"/>
      <c r="M938" s="963"/>
      <c r="N938" s="963"/>
      <c r="O938" s="963"/>
      <c r="P938" s="963"/>
      <c r="Q938" s="963"/>
      <c r="R938" s="963"/>
      <c r="S938" s="963"/>
      <c r="T938" s="963"/>
      <c r="U938" s="963"/>
      <c r="V938" s="963"/>
      <c r="W938" s="963"/>
      <c r="X938" s="963"/>
      <c r="Y938" s="963"/>
      <c r="Z938" s="963"/>
    </row>
    <row r="939" spans="1:26" ht="14.25" customHeight="1">
      <c r="A939" s="963"/>
      <c r="B939" s="963"/>
      <c r="C939" s="963"/>
      <c r="D939" s="780"/>
      <c r="E939" s="780"/>
      <c r="F939" s="963"/>
      <c r="G939" s="963"/>
      <c r="H939" s="893"/>
      <c r="I939" s="893"/>
      <c r="J939" s="893"/>
      <c r="K939" s="960"/>
      <c r="L939" s="960"/>
      <c r="M939" s="963"/>
      <c r="N939" s="963"/>
      <c r="O939" s="963"/>
      <c r="P939" s="963"/>
      <c r="Q939" s="963"/>
      <c r="R939" s="963"/>
      <c r="S939" s="963"/>
      <c r="T939" s="963"/>
      <c r="U939" s="963"/>
      <c r="V939" s="963"/>
      <c r="W939" s="963"/>
      <c r="X939" s="963"/>
      <c r="Y939" s="963"/>
      <c r="Z939" s="963"/>
    </row>
    <row r="940" spans="1:26" ht="14.25" customHeight="1">
      <c r="A940" s="963"/>
      <c r="B940" s="963"/>
      <c r="C940" s="963"/>
      <c r="D940" s="780"/>
      <c r="E940" s="780"/>
      <c r="F940" s="963"/>
      <c r="G940" s="963"/>
      <c r="H940" s="893"/>
      <c r="I940" s="893"/>
      <c r="J940" s="893"/>
      <c r="K940" s="960"/>
      <c r="L940" s="960"/>
      <c r="M940" s="963"/>
      <c r="N940" s="963"/>
      <c r="O940" s="963"/>
      <c r="P940" s="963"/>
      <c r="Q940" s="963"/>
      <c r="R940" s="963"/>
      <c r="S940" s="963"/>
      <c r="T940" s="963"/>
      <c r="U940" s="963"/>
      <c r="V940" s="963"/>
      <c r="W940" s="963"/>
      <c r="X940" s="963"/>
      <c r="Y940" s="963"/>
      <c r="Z940" s="963"/>
    </row>
    <row r="941" spans="1:26" ht="14.25" customHeight="1">
      <c r="A941" s="963"/>
      <c r="B941" s="963"/>
      <c r="C941" s="963"/>
      <c r="D941" s="780"/>
      <c r="E941" s="780"/>
      <c r="F941" s="963"/>
      <c r="G941" s="963"/>
      <c r="H941" s="893"/>
      <c r="I941" s="893"/>
      <c r="J941" s="893"/>
      <c r="K941" s="960"/>
      <c r="L941" s="960"/>
      <c r="M941" s="963"/>
      <c r="N941" s="963"/>
      <c r="O941" s="963"/>
      <c r="P941" s="963"/>
      <c r="Q941" s="963"/>
      <c r="R941" s="963"/>
      <c r="S941" s="963"/>
      <c r="T941" s="963"/>
      <c r="U941" s="963"/>
      <c r="V941" s="963"/>
      <c r="W941" s="963"/>
      <c r="X941" s="963"/>
      <c r="Y941" s="963"/>
      <c r="Z941" s="963"/>
    </row>
    <row r="942" spans="1:26" ht="14.25" customHeight="1">
      <c r="A942" s="963"/>
      <c r="B942" s="963"/>
      <c r="C942" s="963"/>
      <c r="D942" s="780"/>
      <c r="E942" s="780"/>
      <c r="F942" s="963"/>
      <c r="G942" s="963"/>
      <c r="H942" s="893"/>
      <c r="I942" s="893"/>
      <c r="J942" s="893"/>
      <c r="K942" s="960"/>
      <c r="L942" s="960"/>
      <c r="M942" s="963"/>
      <c r="N942" s="963"/>
      <c r="O942" s="963"/>
      <c r="P942" s="963"/>
      <c r="Q942" s="963"/>
      <c r="R942" s="963"/>
      <c r="S942" s="963"/>
      <c r="T942" s="963"/>
      <c r="U942" s="963"/>
      <c r="V942" s="963"/>
      <c r="W942" s="963"/>
      <c r="X942" s="963"/>
      <c r="Y942" s="963"/>
      <c r="Z942" s="963"/>
    </row>
    <row r="943" spans="1:26" ht="14.25" customHeight="1">
      <c r="A943" s="963"/>
      <c r="B943" s="963"/>
      <c r="C943" s="963"/>
      <c r="D943" s="780"/>
      <c r="E943" s="780"/>
      <c r="F943" s="963"/>
      <c r="G943" s="963"/>
      <c r="H943" s="893"/>
      <c r="I943" s="893"/>
      <c r="J943" s="893"/>
      <c r="K943" s="960"/>
      <c r="L943" s="960"/>
      <c r="M943" s="963"/>
      <c r="N943" s="963"/>
      <c r="O943" s="963"/>
      <c r="P943" s="963"/>
      <c r="Q943" s="963"/>
      <c r="R943" s="963"/>
      <c r="S943" s="963"/>
      <c r="T943" s="963"/>
      <c r="U943" s="963"/>
      <c r="V943" s="963"/>
      <c r="W943" s="963"/>
      <c r="X943" s="963"/>
      <c r="Y943" s="963"/>
      <c r="Z943" s="963"/>
    </row>
    <row r="944" spans="1:26" ht="14.25" customHeight="1">
      <c r="A944" s="963"/>
      <c r="B944" s="963"/>
      <c r="C944" s="963"/>
      <c r="D944" s="780"/>
      <c r="E944" s="780"/>
      <c r="F944" s="963"/>
      <c r="G944" s="963"/>
      <c r="H944" s="893"/>
      <c r="I944" s="893"/>
      <c r="J944" s="893"/>
      <c r="K944" s="960"/>
      <c r="L944" s="960"/>
      <c r="M944" s="963"/>
      <c r="N944" s="963"/>
      <c r="O944" s="963"/>
      <c r="P944" s="963"/>
      <c r="Q944" s="963"/>
      <c r="R944" s="963"/>
      <c r="S944" s="963"/>
      <c r="T944" s="963"/>
      <c r="U944" s="963"/>
      <c r="V944" s="963"/>
      <c r="W944" s="963"/>
      <c r="X944" s="963"/>
      <c r="Y944" s="963"/>
      <c r="Z944" s="963"/>
    </row>
    <row r="945" spans="1:26" ht="14.25" customHeight="1">
      <c r="A945" s="963"/>
      <c r="B945" s="963"/>
      <c r="C945" s="963"/>
      <c r="D945" s="780"/>
      <c r="E945" s="780"/>
      <c r="F945" s="963"/>
      <c r="G945" s="963"/>
      <c r="H945" s="893"/>
      <c r="I945" s="893"/>
      <c r="J945" s="893"/>
      <c r="K945" s="960"/>
      <c r="L945" s="960"/>
      <c r="M945" s="963"/>
      <c r="N945" s="963"/>
      <c r="O945" s="963"/>
      <c r="P945" s="963"/>
      <c r="Q945" s="963"/>
      <c r="R945" s="963"/>
      <c r="S945" s="963"/>
      <c r="T945" s="963"/>
      <c r="U945" s="963"/>
      <c r="V945" s="963"/>
      <c r="W945" s="963"/>
      <c r="X945" s="963"/>
      <c r="Y945" s="963"/>
      <c r="Z945" s="963"/>
    </row>
    <row r="946" spans="1:26" ht="14.25" customHeight="1">
      <c r="A946" s="963"/>
      <c r="B946" s="963"/>
      <c r="C946" s="963"/>
      <c r="D946" s="780"/>
      <c r="E946" s="780"/>
      <c r="F946" s="963"/>
      <c r="G946" s="963"/>
      <c r="H946" s="893"/>
      <c r="I946" s="893"/>
      <c r="J946" s="893"/>
      <c r="K946" s="960"/>
      <c r="L946" s="960"/>
      <c r="M946" s="963"/>
      <c r="N946" s="963"/>
      <c r="O946" s="963"/>
      <c r="P946" s="963"/>
      <c r="Q946" s="963"/>
      <c r="R946" s="963"/>
      <c r="S946" s="963"/>
      <c r="T946" s="963"/>
      <c r="U946" s="963"/>
      <c r="V946" s="963"/>
      <c r="W946" s="963"/>
      <c r="X946" s="963"/>
      <c r="Y946" s="963"/>
      <c r="Z946" s="963"/>
    </row>
    <row r="947" spans="1:26" ht="14.25" customHeight="1">
      <c r="A947" s="963"/>
      <c r="B947" s="963"/>
      <c r="C947" s="963"/>
      <c r="D947" s="780"/>
      <c r="E947" s="780"/>
      <c r="F947" s="963"/>
      <c r="G947" s="963"/>
      <c r="H947" s="893"/>
      <c r="I947" s="893"/>
      <c r="J947" s="893"/>
      <c r="K947" s="960"/>
      <c r="L947" s="960"/>
      <c r="M947" s="963"/>
      <c r="N947" s="963"/>
      <c r="O947" s="963"/>
      <c r="P947" s="963"/>
      <c r="Q947" s="963"/>
      <c r="R947" s="963"/>
      <c r="S947" s="963"/>
      <c r="T947" s="963"/>
      <c r="U947" s="963"/>
      <c r="V947" s="963"/>
      <c r="W947" s="963"/>
      <c r="X947" s="963"/>
      <c r="Y947" s="963"/>
      <c r="Z947" s="963"/>
    </row>
    <row r="948" spans="1:26" ht="14.25" customHeight="1">
      <c r="A948" s="963"/>
      <c r="B948" s="963"/>
      <c r="C948" s="963"/>
      <c r="D948" s="780"/>
      <c r="E948" s="780"/>
      <c r="F948" s="963"/>
      <c r="G948" s="963"/>
      <c r="H948" s="893"/>
      <c r="I948" s="893"/>
      <c r="J948" s="893"/>
      <c r="K948" s="960"/>
      <c r="L948" s="960"/>
      <c r="M948" s="963"/>
      <c r="N948" s="963"/>
      <c r="O948" s="963"/>
      <c r="P948" s="963"/>
      <c r="Q948" s="963"/>
      <c r="R948" s="963"/>
      <c r="S948" s="963"/>
      <c r="T948" s="963"/>
      <c r="U948" s="963"/>
      <c r="V948" s="963"/>
      <c r="W948" s="963"/>
      <c r="X948" s="963"/>
      <c r="Y948" s="963"/>
      <c r="Z948" s="963"/>
    </row>
    <row r="949" spans="1:26" ht="14.25" customHeight="1">
      <c r="A949" s="963"/>
      <c r="B949" s="963"/>
      <c r="C949" s="963"/>
      <c r="D949" s="780"/>
      <c r="E949" s="780"/>
      <c r="F949" s="963"/>
      <c r="G949" s="963"/>
      <c r="H949" s="893"/>
      <c r="I949" s="893"/>
      <c r="J949" s="893"/>
      <c r="K949" s="960"/>
      <c r="L949" s="960"/>
      <c r="M949" s="963"/>
      <c r="N949" s="963"/>
      <c r="O949" s="963"/>
      <c r="P949" s="963"/>
      <c r="Q949" s="963"/>
      <c r="R949" s="963"/>
      <c r="S949" s="963"/>
      <c r="T949" s="963"/>
      <c r="U949" s="963"/>
      <c r="V949" s="963"/>
      <c r="W949" s="963"/>
      <c r="X949" s="963"/>
      <c r="Y949" s="963"/>
      <c r="Z949" s="963"/>
    </row>
    <row r="950" spans="1:26" ht="14.25" customHeight="1">
      <c r="A950" s="963"/>
      <c r="B950" s="963"/>
      <c r="C950" s="963"/>
      <c r="D950" s="780"/>
      <c r="E950" s="780"/>
      <c r="F950" s="963"/>
      <c r="G950" s="963"/>
      <c r="H950" s="893"/>
      <c r="I950" s="893"/>
      <c r="J950" s="893"/>
      <c r="K950" s="960"/>
      <c r="L950" s="960"/>
      <c r="M950" s="963"/>
      <c r="N950" s="963"/>
      <c r="O950" s="963"/>
      <c r="P950" s="963"/>
      <c r="Q950" s="963"/>
      <c r="R950" s="963"/>
      <c r="S950" s="963"/>
      <c r="T950" s="963"/>
      <c r="U950" s="963"/>
      <c r="V950" s="963"/>
      <c r="W950" s="963"/>
      <c r="X950" s="963"/>
      <c r="Y950" s="963"/>
      <c r="Z950" s="963"/>
    </row>
    <row r="951" spans="1:26" ht="14.25" customHeight="1">
      <c r="A951" s="963"/>
      <c r="B951" s="963"/>
      <c r="C951" s="963"/>
      <c r="D951" s="780"/>
      <c r="E951" s="780"/>
      <c r="F951" s="963"/>
      <c r="G951" s="963"/>
      <c r="H951" s="893"/>
      <c r="I951" s="893"/>
      <c r="J951" s="893"/>
      <c r="K951" s="960"/>
      <c r="L951" s="960"/>
      <c r="M951" s="963"/>
      <c r="N951" s="963"/>
      <c r="O951" s="963"/>
      <c r="P951" s="963"/>
      <c r="Q951" s="963"/>
      <c r="R951" s="963"/>
      <c r="S951" s="963"/>
      <c r="T951" s="963"/>
      <c r="U951" s="963"/>
      <c r="V951" s="963"/>
      <c r="W951" s="963"/>
      <c r="X951" s="963"/>
      <c r="Y951" s="963"/>
      <c r="Z951" s="963"/>
    </row>
    <row r="952" spans="1:26" ht="14.25" customHeight="1">
      <c r="A952" s="963"/>
      <c r="B952" s="963"/>
      <c r="C952" s="963"/>
      <c r="D952" s="780"/>
      <c r="E952" s="780"/>
      <c r="F952" s="963"/>
      <c r="G952" s="963"/>
      <c r="H952" s="893"/>
      <c r="I952" s="893"/>
      <c r="J952" s="893"/>
      <c r="K952" s="960"/>
      <c r="L952" s="960"/>
      <c r="M952" s="963"/>
      <c r="N952" s="963"/>
      <c r="O952" s="963"/>
      <c r="P952" s="963"/>
      <c r="Q952" s="963"/>
      <c r="R952" s="963"/>
      <c r="S952" s="963"/>
      <c r="T952" s="963"/>
      <c r="U952" s="963"/>
      <c r="V952" s="963"/>
      <c r="W952" s="963"/>
      <c r="X952" s="963"/>
      <c r="Y952" s="963"/>
      <c r="Z952" s="963"/>
    </row>
    <row r="953" spans="1:26" ht="14.25" customHeight="1">
      <c r="A953" s="963"/>
      <c r="B953" s="963"/>
      <c r="C953" s="963"/>
      <c r="D953" s="780"/>
      <c r="E953" s="780"/>
      <c r="F953" s="963"/>
      <c r="G953" s="963"/>
      <c r="H953" s="893"/>
      <c r="I953" s="893"/>
      <c r="J953" s="893"/>
      <c r="K953" s="960"/>
      <c r="L953" s="960"/>
      <c r="M953" s="963"/>
      <c r="N953" s="963"/>
      <c r="O953" s="963"/>
      <c r="P953" s="963"/>
      <c r="Q953" s="963"/>
      <c r="R953" s="963"/>
      <c r="S953" s="963"/>
      <c r="T953" s="963"/>
      <c r="U953" s="963"/>
      <c r="V953" s="963"/>
      <c r="W953" s="963"/>
      <c r="X953" s="963"/>
      <c r="Y953" s="963"/>
      <c r="Z953" s="963"/>
    </row>
    <row r="954" spans="1:26" ht="14.25" customHeight="1">
      <c r="A954" s="963"/>
      <c r="B954" s="963"/>
      <c r="C954" s="963"/>
      <c r="D954" s="780"/>
      <c r="E954" s="780"/>
      <c r="F954" s="963"/>
      <c r="G954" s="963"/>
      <c r="H954" s="893"/>
      <c r="I954" s="893"/>
      <c r="J954" s="893"/>
      <c r="K954" s="960"/>
      <c r="L954" s="960"/>
      <c r="M954" s="963"/>
      <c r="N954" s="963"/>
      <c r="O954" s="963"/>
      <c r="P954" s="963"/>
      <c r="Q954" s="963"/>
      <c r="R954" s="963"/>
      <c r="S954" s="963"/>
      <c r="T954" s="963"/>
      <c r="U954" s="963"/>
      <c r="V954" s="963"/>
      <c r="W954" s="963"/>
      <c r="X954" s="963"/>
      <c r="Y954" s="963"/>
      <c r="Z954" s="963"/>
    </row>
    <row r="955" spans="1:26" ht="14.25" customHeight="1">
      <c r="A955" s="963"/>
      <c r="B955" s="963"/>
      <c r="C955" s="963"/>
      <c r="D955" s="780"/>
      <c r="E955" s="780"/>
      <c r="F955" s="963"/>
      <c r="G955" s="963"/>
      <c r="H955" s="893"/>
      <c r="I955" s="893"/>
      <c r="J955" s="893"/>
      <c r="K955" s="960"/>
      <c r="L955" s="960"/>
      <c r="M955" s="963"/>
      <c r="N955" s="963"/>
      <c r="O955" s="963"/>
      <c r="P955" s="963"/>
      <c r="Q955" s="963"/>
      <c r="R955" s="963"/>
      <c r="S955" s="963"/>
      <c r="T955" s="963"/>
      <c r="U955" s="963"/>
      <c r="V955" s="963"/>
      <c r="W955" s="963"/>
      <c r="X955" s="963"/>
      <c r="Y955" s="963"/>
      <c r="Z955" s="963"/>
    </row>
    <row r="956" spans="1:26" ht="14.25" customHeight="1">
      <c r="A956" s="963"/>
      <c r="B956" s="963"/>
      <c r="C956" s="963"/>
      <c r="D956" s="780"/>
      <c r="E956" s="780"/>
      <c r="F956" s="963"/>
      <c r="G956" s="963"/>
      <c r="H956" s="893"/>
      <c r="I956" s="893"/>
      <c r="J956" s="893"/>
      <c r="K956" s="960"/>
      <c r="L956" s="960"/>
      <c r="M956" s="963"/>
      <c r="N956" s="963"/>
      <c r="O956" s="963"/>
      <c r="P956" s="963"/>
      <c r="Q956" s="963"/>
      <c r="R956" s="963"/>
      <c r="S956" s="963"/>
      <c r="T956" s="963"/>
      <c r="U956" s="963"/>
      <c r="V956" s="963"/>
      <c r="W956" s="963"/>
      <c r="X956" s="963"/>
      <c r="Y956" s="963"/>
      <c r="Z956" s="963"/>
    </row>
    <row r="957" spans="1:26" ht="14.25" customHeight="1">
      <c r="A957" s="963"/>
      <c r="B957" s="963"/>
      <c r="C957" s="963"/>
      <c r="D957" s="780"/>
      <c r="E957" s="780"/>
      <c r="F957" s="963"/>
      <c r="G957" s="963"/>
      <c r="H957" s="893"/>
      <c r="I957" s="893"/>
      <c r="J957" s="893"/>
      <c r="K957" s="960"/>
      <c r="L957" s="960"/>
      <c r="M957" s="963"/>
      <c r="N957" s="963"/>
      <c r="O957" s="963"/>
      <c r="P957" s="963"/>
      <c r="Q957" s="963"/>
      <c r="R957" s="963"/>
      <c r="S957" s="963"/>
      <c r="T957" s="963"/>
      <c r="U957" s="963"/>
      <c r="V957" s="963"/>
      <c r="W957" s="963"/>
      <c r="X957" s="963"/>
      <c r="Y957" s="963"/>
      <c r="Z957" s="963"/>
    </row>
    <row r="958" spans="1:26" ht="14.25" customHeight="1">
      <c r="A958" s="963"/>
      <c r="B958" s="963"/>
      <c r="C958" s="963"/>
      <c r="D958" s="780"/>
      <c r="E958" s="780"/>
      <c r="F958" s="963"/>
      <c r="G958" s="963"/>
      <c r="H958" s="893"/>
      <c r="I958" s="893"/>
      <c r="J958" s="893"/>
      <c r="K958" s="960"/>
      <c r="L958" s="960"/>
      <c r="M958" s="963"/>
      <c r="N958" s="963"/>
      <c r="O958" s="963"/>
      <c r="P958" s="963"/>
      <c r="Q958" s="963"/>
      <c r="R958" s="963"/>
      <c r="S958" s="963"/>
      <c r="T958" s="963"/>
      <c r="U958" s="963"/>
      <c r="V958" s="963"/>
      <c r="W958" s="963"/>
      <c r="X958" s="963"/>
      <c r="Y958" s="963"/>
      <c r="Z958" s="963"/>
    </row>
    <row r="959" spans="1:26" ht="14.25" customHeight="1">
      <c r="A959" s="963"/>
      <c r="B959" s="963"/>
      <c r="C959" s="963"/>
      <c r="D959" s="780"/>
      <c r="E959" s="780"/>
      <c r="F959" s="963"/>
      <c r="G959" s="963"/>
      <c r="H959" s="893"/>
      <c r="I959" s="893"/>
      <c r="J959" s="893"/>
      <c r="K959" s="960"/>
      <c r="L959" s="960"/>
      <c r="M959" s="963"/>
      <c r="N959" s="963"/>
      <c r="O959" s="963"/>
      <c r="P959" s="963"/>
      <c r="Q959" s="963"/>
      <c r="R959" s="963"/>
      <c r="S959" s="963"/>
      <c r="T959" s="963"/>
      <c r="U959" s="963"/>
      <c r="V959" s="963"/>
      <c r="W959" s="963"/>
      <c r="X959" s="963"/>
      <c r="Y959" s="963"/>
      <c r="Z959" s="963"/>
    </row>
    <row r="960" spans="1:26" ht="14.25" customHeight="1">
      <c r="A960" s="963"/>
      <c r="B960" s="963"/>
      <c r="C960" s="963"/>
      <c r="D960" s="780"/>
      <c r="E960" s="780"/>
      <c r="F960" s="963"/>
      <c r="G960" s="963"/>
      <c r="H960" s="893"/>
      <c r="I960" s="893"/>
      <c r="J960" s="893"/>
      <c r="K960" s="960"/>
      <c r="L960" s="960"/>
      <c r="M960" s="963"/>
      <c r="N960" s="963"/>
      <c r="O960" s="963"/>
      <c r="P960" s="963"/>
      <c r="Q960" s="963"/>
      <c r="R960" s="963"/>
      <c r="S960" s="963"/>
      <c r="T960" s="963"/>
      <c r="U960" s="963"/>
      <c r="V960" s="963"/>
      <c r="W960" s="963"/>
      <c r="X960" s="963"/>
      <c r="Y960" s="963"/>
      <c r="Z960" s="963"/>
    </row>
    <row r="961" spans="1:26" ht="14.25" customHeight="1">
      <c r="A961" s="963"/>
      <c r="B961" s="963"/>
      <c r="C961" s="963"/>
      <c r="D961" s="780"/>
      <c r="E961" s="780"/>
      <c r="F961" s="963"/>
      <c r="G961" s="963"/>
      <c r="H961" s="893"/>
      <c r="I961" s="893"/>
      <c r="J961" s="893"/>
      <c r="K961" s="960"/>
      <c r="L961" s="960"/>
      <c r="M961" s="963"/>
      <c r="N961" s="963"/>
      <c r="O961" s="963"/>
      <c r="P961" s="963"/>
      <c r="Q961" s="963"/>
      <c r="R961" s="963"/>
      <c r="S961" s="963"/>
      <c r="T961" s="963"/>
      <c r="U961" s="963"/>
      <c r="V961" s="963"/>
      <c r="W961" s="963"/>
      <c r="X961" s="963"/>
      <c r="Y961" s="963"/>
      <c r="Z961" s="963"/>
    </row>
    <row r="962" spans="1:26" ht="14.25" customHeight="1">
      <c r="A962" s="963"/>
      <c r="B962" s="963"/>
      <c r="C962" s="963"/>
      <c r="D962" s="780"/>
      <c r="E962" s="780"/>
      <c r="F962" s="963"/>
      <c r="G962" s="963"/>
      <c r="H962" s="893"/>
      <c r="I962" s="893"/>
      <c r="J962" s="893"/>
      <c r="K962" s="960"/>
      <c r="L962" s="960"/>
      <c r="M962" s="963"/>
      <c r="N962" s="963"/>
      <c r="O962" s="963"/>
      <c r="P962" s="963"/>
      <c r="Q962" s="963"/>
      <c r="R962" s="963"/>
      <c r="S962" s="963"/>
      <c r="T962" s="963"/>
      <c r="U962" s="963"/>
      <c r="V962" s="963"/>
      <c r="W962" s="963"/>
      <c r="X962" s="963"/>
      <c r="Y962" s="963"/>
      <c r="Z962" s="963"/>
    </row>
    <row r="963" spans="1:26" ht="14.25" customHeight="1">
      <c r="A963" s="963"/>
      <c r="B963" s="963"/>
      <c r="C963" s="963"/>
      <c r="D963" s="780"/>
      <c r="E963" s="780"/>
      <c r="F963" s="963"/>
      <c r="G963" s="963"/>
      <c r="H963" s="893"/>
      <c r="I963" s="893"/>
      <c r="J963" s="893"/>
      <c r="K963" s="960"/>
      <c r="L963" s="960"/>
      <c r="M963" s="963"/>
      <c r="N963" s="963"/>
      <c r="O963" s="963"/>
      <c r="P963" s="963"/>
      <c r="Q963" s="963"/>
      <c r="R963" s="963"/>
      <c r="S963" s="963"/>
      <c r="T963" s="963"/>
      <c r="U963" s="963"/>
      <c r="V963" s="963"/>
      <c r="W963" s="963"/>
      <c r="X963" s="963"/>
      <c r="Y963" s="963"/>
      <c r="Z963" s="963"/>
    </row>
    <row r="964" spans="1:26" ht="14.25" customHeight="1">
      <c r="A964" s="963"/>
      <c r="B964" s="963"/>
      <c r="C964" s="963"/>
      <c r="D964" s="780"/>
      <c r="E964" s="780"/>
      <c r="F964" s="963"/>
      <c r="G964" s="963"/>
      <c r="H964" s="893"/>
      <c r="I964" s="893"/>
      <c r="J964" s="893"/>
      <c r="K964" s="960"/>
      <c r="L964" s="960"/>
      <c r="M964" s="963"/>
      <c r="N964" s="963"/>
      <c r="O964" s="963"/>
      <c r="P964" s="963"/>
      <c r="Q964" s="963"/>
      <c r="R964" s="963"/>
      <c r="S964" s="963"/>
      <c r="T964" s="963"/>
      <c r="U964" s="963"/>
      <c r="V964" s="963"/>
      <c r="W964" s="963"/>
      <c r="X964" s="963"/>
      <c r="Y964" s="963"/>
      <c r="Z964" s="963"/>
    </row>
    <row r="965" spans="1:26" ht="14.25" customHeight="1">
      <c r="A965" s="963"/>
      <c r="B965" s="963"/>
      <c r="C965" s="963"/>
      <c r="D965" s="780"/>
      <c r="E965" s="780"/>
      <c r="F965" s="963"/>
      <c r="G965" s="963"/>
      <c r="H965" s="893"/>
      <c r="I965" s="893"/>
      <c r="J965" s="893"/>
      <c r="K965" s="960"/>
      <c r="L965" s="960"/>
      <c r="M965" s="963"/>
      <c r="N965" s="963"/>
      <c r="O965" s="963"/>
      <c r="P965" s="963"/>
      <c r="Q965" s="963"/>
      <c r="R965" s="963"/>
      <c r="S965" s="963"/>
      <c r="T965" s="963"/>
      <c r="U965" s="963"/>
      <c r="V965" s="963"/>
      <c r="W965" s="963"/>
      <c r="X965" s="963"/>
      <c r="Y965" s="963"/>
      <c r="Z965" s="963"/>
    </row>
    <row r="966" spans="1:26" ht="14.25" customHeight="1">
      <c r="A966" s="963"/>
      <c r="B966" s="963"/>
      <c r="C966" s="963"/>
      <c r="D966" s="780"/>
      <c r="E966" s="780"/>
      <c r="F966" s="963"/>
      <c r="G966" s="963"/>
      <c r="H966" s="893"/>
      <c r="I966" s="893"/>
      <c r="J966" s="893"/>
      <c r="K966" s="960"/>
      <c r="L966" s="960"/>
      <c r="M966" s="963"/>
      <c r="N966" s="963"/>
      <c r="O966" s="963"/>
      <c r="P966" s="963"/>
      <c r="Q966" s="963"/>
      <c r="R966" s="963"/>
      <c r="S966" s="963"/>
      <c r="T966" s="963"/>
      <c r="U966" s="963"/>
      <c r="V966" s="963"/>
      <c r="W966" s="963"/>
      <c r="X966" s="963"/>
      <c r="Y966" s="963"/>
      <c r="Z966" s="963"/>
    </row>
    <row r="967" spans="1:26" ht="14.25" customHeight="1">
      <c r="A967" s="963"/>
      <c r="B967" s="963"/>
      <c r="C967" s="963"/>
      <c r="D967" s="780"/>
      <c r="E967" s="780"/>
      <c r="F967" s="963"/>
      <c r="G967" s="963"/>
      <c r="H967" s="893"/>
      <c r="I967" s="893"/>
      <c r="J967" s="893"/>
      <c r="K967" s="960"/>
      <c r="L967" s="960"/>
      <c r="M967" s="963"/>
      <c r="N967" s="963"/>
      <c r="O967" s="963"/>
      <c r="P967" s="963"/>
      <c r="Q967" s="963"/>
      <c r="R967" s="963"/>
      <c r="S967" s="963"/>
      <c r="T967" s="963"/>
      <c r="U967" s="963"/>
      <c r="V967" s="963"/>
      <c r="W967" s="963"/>
      <c r="X967" s="963"/>
      <c r="Y967" s="963"/>
      <c r="Z967" s="963"/>
    </row>
    <row r="968" spans="1:26" ht="14.25" customHeight="1">
      <c r="A968" s="963"/>
      <c r="B968" s="963"/>
      <c r="C968" s="963"/>
      <c r="D968" s="780"/>
      <c r="E968" s="780"/>
      <c r="F968" s="963"/>
      <c r="G968" s="963"/>
      <c r="H968" s="893"/>
      <c r="I968" s="893"/>
      <c r="J968" s="893"/>
      <c r="K968" s="960"/>
      <c r="L968" s="960"/>
      <c r="M968" s="963"/>
      <c r="N968" s="963"/>
      <c r="O968" s="963"/>
      <c r="P968" s="963"/>
      <c r="Q968" s="963"/>
      <c r="R968" s="963"/>
      <c r="S968" s="963"/>
      <c r="T968" s="963"/>
      <c r="U968" s="963"/>
      <c r="V968" s="963"/>
      <c r="W968" s="963"/>
      <c r="X968" s="963"/>
      <c r="Y968" s="963"/>
      <c r="Z968" s="963"/>
    </row>
    <row r="969" spans="1:26" ht="14.25" customHeight="1">
      <c r="A969" s="963"/>
      <c r="B969" s="963"/>
      <c r="C969" s="963"/>
      <c r="D969" s="780"/>
      <c r="E969" s="780"/>
      <c r="F969" s="963"/>
      <c r="G969" s="963"/>
      <c r="H969" s="893"/>
      <c r="I969" s="893"/>
      <c r="J969" s="893"/>
      <c r="K969" s="960"/>
      <c r="L969" s="960"/>
      <c r="M969" s="963"/>
      <c r="N969" s="963"/>
      <c r="O969" s="963"/>
      <c r="P969" s="963"/>
      <c r="Q969" s="963"/>
      <c r="R969" s="963"/>
      <c r="S969" s="963"/>
      <c r="T969" s="963"/>
      <c r="U969" s="963"/>
      <c r="V969" s="963"/>
      <c r="W969" s="963"/>
      <c r="X969" s="963"/>
      <c r="Y969" s="963"/>
      <c r="Z969" s="963"/>
    </row>
    <row r="970" spans="1:26" ht="14.25" customHeight="1">
      <c r="A970" s="963"/>
      <c r="B970" s="963"/>
      <c r="C970" s="963"/>
      <c r="D970" s="780"/>
      <c r="E970" s="780"/>
      <c r="F970" s="963"/>
      <c r="G970" s="963"/>
      <c r="H970" s="893"/>
      <c r="I970" s="893"/>
      <c r="J970" s="893"/>
      <c r="K970" s="960"/>
      <c r="L970" s="960"/>
      <c r="M970" s="963"/>
      <c r="N970" s="963"/>
      <c r="O970" s="963"/>
      <c r="P970" s="963"/>
      <c r="Q970" s="963"/>
      <c r="R970" s="963"/>
      <c r="S970" s="963"/>
      <c r="T970" s="963"/>
      <c r="U970" s="963"/>
      <c r="V970" s="963"/>
      <c r="W970" s="963"/>
      <c r="X970" s="963"/>
      <c r="Y970" s="963"/>
      <c r="Z970" s="963"/>
    </row>
    <row r="971" spans="1:26" ht="14.25" customHeight="1">
      <c r="A971" s="963"/>
      <c r="B971" s="963"/>
      <c r="C971" s="963"/>
      <c r="D971" s="780"/>
      <c r="E971" s="780"/>
      <c r="F971" s="963"/>
      <c r="G971" s="963"/>
      <c r="H971" s="893"/>
      <c r="I971" s="893"/>
      <c r="J971" s="893"/>
      <c r="K971" s="960"/>
      <c r="L971" s="960"/>
      <c r="M971" s="963"/>
      <c r="N971" s="963"/>
      <c r="O971" s="963"/>
      <c r="P971" s="963"/>
      <c r="Q971" s="963"/>
      <c r="R971" s="963"/>
      <c r="S971" s="963"/>
      <c r="T971" s="963"/>
      <c r="U971" s="963"/>
      <c r="V971" s="963"/>
      <c r="W971" s="963"/>
      <c r="X971" s="963"/>
      <c r="Y971" s="963"/>
      <c r="Z971" s="963"/>
    </row>
    <row r="972" spans="1:26" ht="14.25" customHeight="1">
      <c r="A972" s="963"/>
      <c r="B972" s="963"/>
      <c r="C972" s="963"/>
      <c r="D972" s="780"/>
      <c r="E972" s="780"/>
      <c r="F972" s="963"/>
      <c r="G972" s="963"/>
      <c r="H972" s="893"/>
      <c r="I972" s="893"/>
      <c r="J972" s="893"/>
      <c r="K972" s="960"/>
      <c r="L972" s="960"/>
      <c r="M972" s="963"/>
      <c r="N972" s="963"/>
      <c r="O972" s="963"/>
      <c r="P972" s="963"/>
      <c r="Q972" s="963"/>
      <c r="R972" s="963"/>
      <c r="S972" s="963"/>
      <c r="T972" s="963"/>
      <c r="U972" s="963"/>
      <c r="V972" s="963"/>
      <c r="W972" s="963"/>
      <c r="X972" s="963"/>
      <c r="Y972" s="963"/>
      <c r="Z972" s="963"/>
    </row>
    <row r="973" spans="1:26" ht="14.25" customHeight="1">
      <c r="A973" s="963"/>
      <c r="B973" s="963"/>
      <c r="C973" s="963"/>
      <c r="D973" s="780"/>
      <c r="E973" s="780"/>
      <c r="F973" s="963"/>
      <c r="G973" s="963"/>
      <c r="H973" s="893"/>
      <c r="I973" s="893"/>
      <c r="J973" s="893"/>
      <c r="K973" s="960"/>
      <c r="L973" s="960"/>
      <c r="M973" s="963"/>
      <c r="N973" s="963"/>
      <c r="O973" s="963"/>
      <c r="P973" s="963"/>
      <c r="Q973" s="963"/>
      <c r="R973" s="963"/>
      <c r="S973" s="963"/>
      <c r="T973" s="963"/>
      <c r="U973" s="963"/>
      <c r="V973" s="963"/>
      <c r="W973" s="963"/>
      <c r="X973" s="963"/>
      <c r="Y973" s="963"/>
      <c r="Z973" s="963"/>
    </row>
    <row r="974" spans="1:26" ht="14.25" customHeight="1">
      <c r="A974" s="963"/>
      <c r="B974" s="963"/>
      <c r="C974" s="963"/>
      <c r="D974" s="780"/>
      <c r="E974" s="780"/>
      <c r="F974" s="963"/>
      <c r="G974" s="963"/>
      <c r="H974" s="893"/>
      <c r="I974" s="893"/>
      <c r="J974" s="893"/>
      <c r="K974" s="960"/>
      <c r="L974" s="960"/>
      <c r="M974" s="963"/>
      <c r="N974" s="963"/>
      <c r="O974" s="963"/>
      <c r="P974" s="963"/>
      <c r="Q974" s="963"/>
      <c r="R974" s="963"/>
      <c r="S974" s="963"/>
      <c r="T974" s="963"/>
      <c r="U974" s="963"/>
      <c r="V974" s="963"/>
      <c r="W974" s="963"/>
      <c r="X974" s="963"/>
      <c r="Y974" s="963"/>
      <c r="Z974" s="963"/>
    </row>
    <row r="975" spans="1:26" ht="14.25" customHeight="1">
      <c r="A975" s="963"/>
      <c r="B975" s="963"/>
      <c r="C975" s="963"/>
      <c r="D975" s="780"/>
      <c r="E975" s="780"/>
      <c r="F975" s="963"/>
      <c r="G975" s="963"/>
      <c r="H975" s="893"/>
      <c r="I975" s="893"/>
      <c r="J975" s="893"/>
      <c r="K975" s="960"/>
      <c r="L975" s="960"/>
      <c r="M975" s="963"/>
      <c r="N975" s="963"/>
      <c r="O975" s="963"/>
      <c r="P975" s="963"/>
      <c r="Q975" s="963"/>
      <c r="R975" s="963"/>
      <c r="S975" s="963"/>
      <c r="T975" s="963"/>
      <c r="U975" s="963"/>
      <c r="V975" s="963"/>
      <c r="W975" s="963"/>
      <c r="X975" s="963"/>
      <c r="Y975" s="963"/>
      <c r="Z975" s="963"/>
    </row>
    <row r="976" spans="1:26" ht="14.25" customHeight="1">
      <c r="A976" s="963"/>
      <c r="B976" s="963"/>
      <c r="C976" s="963"/>
      <c r="D976" s="780"/>
      <c r="E976" s="780"/>
      <c r="F976" s="963"/>
      <c r="G976" s="963"/>
      <c r="H976" s="893"/>
      <c r="I976" s="893"/>
      <c r="J976" s="893"/>
      <c r="K976" s="960"/>
      <c r="L976" s="960"/>
      <c r="M976" s="963"/>
      <c r="N976" s="963"/>
      <c r="O976" s="963"/>
      <c r="P976" s="963"/>
      <c r="Q976" s="963"/>
      <c r="R976" s="963"/>
      <c r="S976" s="963"/>
      <c r="T976" s="963"/>
      <c r="U976" s="963"/>
      <c r="V976" s="963"/>
      <c r="W976" s="963"/>
      <c r="X976" s="963"/>
      <c r="Y976" s="963"/>
      <c r="Z976" s="963"/>
    </row>
    <row r="977" spans="1:26" ht="14.25" customHeight="1">
      <c r="A977" s="963"/>
      <c r="B977" s="963"/>
      <c r="C977" s="963"/>
      <c r="D977" s="780"/>
      <c r="E977" s="780"/>
      <c r="F977" s="963"/>
      <c r="G977" s="963"/>
      <c r="H977" s="893"/>
      <c r="I977" s="893"/>
      <c r="J977" s="893"/>
      <c r="K977" s="960"/>
      <c r="L977" s="960"/>
      <c r="M977" s="963"/>
      <c r="N977" s="963"/>
      <c r="O977" s="963"/>
      <c r="P977" s="963"/>
      <c r="Q977" s="963"/>
      <c r="R977" s="963"/>
      <c r="S977" s="963"/>
      <c r="T977" s="963"/>
      <c r="U977" s="963"/>
      <c r="V977" s="963"/>
      <c r="W977" s="963"/>
      <c r="X977" s="963"/>
      <c r="Y977" s="963"/>
      <c r="Z977" s="963"/>
    </row>
    <row r="978" spans="1:26" ht="14.25" customHeight="1">
      <c r="A978" s="963"/>
      <c r="B978" s="963"/>
      <c r="C978" s="963"/>
      <c r="D978" s="780"/>
      <c r="E978" s="780"/>
      <c r="F978" s="963"/>
      <c r="G978" s="963"/>
      <c r="H978" s="893"/>
      <c r="I978" s="893"/>
      <c r="J978" s="893"/>
      <c r="K978" s="960"/>
      <c r="L978" s="960"/>
      <c r="M978" s="963"/>
      <c r="N978" s="963"/>
      <c r="O978" s="963"/>
      <c r="P978" s="963"/>
      <c r="Q978" s="963"/>
      <c r="R978" s="963"/>
      <c r="S978" s="963"/>
      <c r="T978" s="963"/>
      <c r="U978" s="963"/>
      <c r="V978" s="963"/>
      <c r="W978" s="963"/>
      <c r="X978" s="963"/>
      <c r="Y978" s="963"/>
      <c r="Z978" s="963"/>
    </row>
    <row r="979" spans="1:26" ht="14.25" customHeight="1">
      <c r="A979" s="963"/>
      <c r="B979" s="963"/>
      <c r="C979" s="963"/>
      <c r="D979" s="780"/>
      <c r="E979" s="780"/>
      <c r="F979" s="963"/>
      <c r="G979" s="963"/>
      <c r="H979" s="893"/>
      <c r="I979" s="893"/>
      <c r="J979" s="893"/>
      <c r="K979" s="960"/>
      <c r="L979" s="960"/>
      <c r="M979" s="963"/>
      <c r="N979" s="963"/>
      <c r="O979" s="963"/>
      <c r="P979" s="963"/>
      <c r="Q979" s="963"/>
      <c r="R979" s="963"/>
      <c r="S979" s="963"/>
      <c r="T979" s="963"/>
      <c r="U979" s="963"/>
      <c r="V979" s="963"/>
      <c r="W979" s="963"/>
      <c r="X979" s="963"/>
      <c r="Y979" s="963"/>
      <c r="Z979" s="963"/>
    </row>
    <row r="980" spans="1:26" ht="14.25" customHeight="1">
      <c r="A980" s="963"/>
      <c r="B980" s="963"/>
      <c r="C980" s="963"/>
      <c r="D980" s="780"/>
      <c r="E980" s="780"/>
      <c r="F980" s="963"/>
      <c r="G980" s="963"/>
      <c r="H980" s="893"/>
      <c r="I980" s="893"/>
      <c r="J980" s="893"/>
      <c r="K980" s="960"/>
      <c r="L980" s="960"/>
      <c r="M980" s="963"/>
      <c r="N980" s="963"/>
      <c r="O980" s="963"/>
      <c r="P980" s="963"/>
      <c r="Q980" s="963"/>
      <c r="R980" s="963"/>
      <c r="S980" s="963"/>
      <c r="T980" s="963"/>
      <c r="U980" s="963"/>
      <c r="V980" s="963"/>
      <c r="W980" s="963"/>
      <c r="X980" s="963"/>
      <c r="Y980" s="963"/>
      <c r="Z980" s="963"/>
    </row>
    <row r="981" spans="1:26" ht="14.25" customHeight="1">
      <c r="A981" s="963"/>
      <c r="B981" s="963"/>
      <c r="C981" s="963"/>
      <c r="D981" s="780"/>
      <c r="E981" s="780"/>
      <c r="F981" s="963"/>
      <c r="G981" s="963"/>
      <c r="H981" s="893"/>
      <c r="I981" s="893"/>
      <c r="J981" s="893"/>
      <c r="K981" s="960"/>
      <c r="L981" s="960"/>
      <c r="M981" s="963"/>
      <c r="N981" s="963"/>
      <c r="O981" s="963"/>
      <c r="P981" s="963"/>
      <c r="Q981" s="963"/>
      <c r="R981" s="963"/>
      <c r="S981" s="963"/>
      <c r="T981" s="963"/>
      <c r="U981" s="963"/>
      <c r="V981" s="963"/>
      <c r="W981" s="963"/>
      <c r="X981" s="963"/>
      <c r="Y981" s="963"/>
      <c r="Z981" s="963"/>
    </row>
    <row r="982" spans="1:26" ht="14.25" customHeight="1">
      <c r="A982" s="963"/>
      <c r="B982" s="963"/>
      <c r="C982" s="963"/>
      <c r="D982" s="780"/>
      <c r="E982" s="780"/>
      <c r="F982" s="963"/>
      <c r="G982" s="963"/>
      <c r="H982" s="893"/>
      <c r="I982" s="893"/>
      <c r="J982" s="893"/>
      <c r="K982" s="960"/>
      <c r="L982" s="960"/>
      <c r="M982" s="963"/>
      <c r="N982" s="963"/>
      <c r="O982" s="963"/>
      <c r="P982" s="963"/>
      <c r="Q982" s="963"/>
      <c r="R982" s="963"/>
      <c r="S982" s="963"/>
      <c r="T982" s="963"/>
      <c r="U982" s="963"/>
      <c r="V982" s="963"/>
      <c r="W982" s="963"/>
      <c r="X982" s="963"/>
      <c r="Y982" s="963"/>
      <c r="Z982" s="963"/>
    </row>
    <row r="983" spans="1:26" ht="14.25" customHeight="1">
      <c r="A983" s="963"/>
      <c r="B983" s="963"/>
      <c r="C983" s="963"/>
      <c r="D983" s="780"/>
      <c r="E983" s="780"/>
      <c r="F983" s="963"/>
      <c r="G983" s="963"/>
      <c r="H983" s="893"/>
      <c r="I983" s="893"/>
      <c r="J983" s="893"/>
      <c r="K983" s="960"/>
      <c r="L983" s="960"/>
      <c r="M983" s="963"/>
      <c r="N983" s="963"/>
      <c r="O983" s="963"/>
      <c r="P983" s="963"/>
      <c r="Q983" s="963"/>
      <c r="R983" s="963"/>
      <c r="S983" s="963"/>
      <c r="T983" s="963"/>
      <c r="U983" s="963"/>
      <c r="V983" s="963"/>
      <c r="W983" s="963"/>
      <c r="X983" s="963"/>
      <c r="Y983" s="963"/>
      <c r="Z983" s="963"/>
    </row>
    <row r="984" spans="1:26" ht="14.25" customHeight="1">
      <c r="A984" s="963"/>
      <c r="B984" s="963"/>
      <c r="C984" s="963"/>
      <c r="D984" s="780"/>
      <c r="E984" s="780"/>
      <c r="F984" s="963"/>
      <c r="G984" s="963"/>
      <c r="H984" s="893"/>
      <c r="I984" s="893"/>
      <c r="J984" s="893"/>
      <c r="K984" s="960"/>
      <c r="L984" s="960"/>
      <c r="M984" s="963"/>
      <c r="N984" s="963"/>
      <c r="O984" s="963"/>
      <c r="P984" s="963"/>
      <c r="Q984" s="963"/>
      <c r="R984" s="963"/>
      <c r="S984" s="963"/>
      <c r="T984" s="963"/>
      <c r="U984" s="963"/>
      <c r="V984" s="963"/>
      <c r="W984" s="963"/>
      <c r="X984" s="963"/>
      <c r="Y984" s="963"/>
      <c r="Z984" s="963"/>
    </row>
    <row r="985" spans="1:26" ht="14.25" customHeight="1">
      <c r="A985" s="963"/>
      <c r="B985" s="963"/>
      <c r="C985" s="963"/>
      <c r="D985" s="780"/>
      <c r="E985" s="780"/>
      <c r="F985" s="963"/>
      <c r="G985" s="963"/>
      <c r="H985" s="893"/>
      <c r="I985" s="893"/>
      <c r="J985" s="893"/>
      <c r="K985" s="960"/>
      <c r="L985" s="960"/>
      <c r="M985" s="963"/>
      <c r="N985" s="963"/>
      <c r="O985" s="963"/>
      <c r="P985" s="963"/>
      <c r="Q985" s="963"/>
      <c r="R985" s="963"/>
      <c r="S985" s="963"/>
      <c r="T985" s="963"/>
      <c r="U985" s="963"/>
      <c r="V985" s="963"/>
      <c r="W985" s="963"/>
      <c r="X985" s="963"/>
      <c r="Y985" s="963"/>
      <c r="Z985" s="963"/>
    </row>
    <row r="986" spans="1:26" ht="14.25" customHeight="1">
      <c r="A986" s="963"/>
      <c r="B986" s="963"/>
      <c r="C986" s="963"/>
      <c r="D986" s="780"/>
      <c r="E986" s="780"/>
      <c r="F986" s="963"/>
      <c r="G986" s="963"/>
      <c r="H986" s="893"/>
      <c r="I986" s="893"/>
      <c r="J986" s="893"/>
      <c r="K986" s="960"/>
      <c r="L986" s="960"/>
      <c r="M986" s="963"/>
      <c r="N986" s="963"/>
      <c r="O986" s="963"/>
      <c r="P986" s="963"/>
      <c r="Q986" s="963"/>
      <c r="R986" s="963"/>
      <c r="S986" s="963"/>
      <c r="T986" s="963"/>
      <c r="U986" s="963"/>
      <c r="V986" s="963"/>
      <c r="W986" s="963"/>
      <c r="X986" s="963"/>
      <c r="Y986" s="963"/>
      <c r="Z986" s="963"/>
    </row>
    <row r="987" spans="1:26" ht="14.25" customHeight="1">
      <c r="A987" s="963"/>
      <c r="B987" s="963"/>
      <c r="C987" s="963"/>
      <c r="D987" s="780"/>
      <c r="E987" s="780"/>
      <c r="F987" s="963"/>
      <c r="G987" s="963"/>
      <c r="H987" s="893"/>
      <c r="I987" s="893"/>
      <c r="J987" s="893"/>
      <c r="K987" s="960"/>
      <c r="L987" s="960"/>
      <c r="M987" s="963"/>
      <c r="N987" s="963"/>
      <c r="O987" s="963"/>
      <c r="P987" s="963"/>
      <c r="Q987" s="963"/>
      <c r="R987" s="963"/>
      <c r="S987" s="963"/>
      <c r="T987" s="963"/>
      <c r="U987" s="963"/>
      <c r="V987" s="963"/>
      <c r="W987" s="963"/>
      <c r="X987" s="963"/>
      <c r="Y987" s="963"/>
      <c r="Z987" s="963"/>
    </row>
    <row r="988" spans="1:26" ht="14.25" customHeight="1">
      <c r="A988" s="963"/>
      <c r="B988" s="963"/>
      <c r="C988" s="963"/>
      <c r="D988" s="780"/>
      <c r="E988" s="780"/>
      <c r="F988" s="963"/>
      <c r="G988" s="963"/>
      <c r="H988" s="893"/>
      <c r="I988" s="893"/>
      <c r="J988" s="893"/>
      <c r="K988" s="960"/>
      <c r="L988" s="960"/>
      <c r="M988" s="963"/>
      <c r="N988" s="963"/>
      <c r="O988" s="963"/>
      <c r="P988" s="963"/>
      <c r="Q988" s="963"/>
      <c r="R988" s="963"/>
      <c r="S988" s="963"/>
      <c r="T988" s="963"/>
      <c r="U988" s="963"/>
      <c r="V988" s="963"/>
      <c r="W988" s="963"/>
      <c r="X988" s="963"/>
      <c r="Y988" s="963"/>
      <c r="Z988" s="963"/>
    </row>
    <row r="989" spans="1:26" ht="14.25" customHeight="1">
      <c r="A989" s="963"/>
      <c r="B989" s="963"/>
      <c r="C989" s="963"/>
      <c r="D989" s="780"/>
      <c r="E989" s="780"/>
      <c r="F989" s="963"/>
      <c r="G989" s="963"/>
      <c r="H989" s="893"/>
      <c r="I989" s="893"/>
      <c r="J989" s="893"/>
      <c r="K989" s="960"/>
      <c r="L989" s="960"/>
      <c r="M989" s="963"/>
      <c r="N989" s="963"/>
      <c r="O989" s="963"/>
      <c r="P989" s="963"/>
      <c r="Q989" s="963"/>
      <c r="R989" s="963"/>
      <c r="S989" s="963"/>
      <c r="T989" s="963"/>
      <c r="U989" s="963"/>
      <c r="V989" s="963"/>
      <c r="W989" s="963"/>
      <c r="X989" s="963"/>
      <c r="Y989" s="963"/>
      <c r="Z989" s="963"/>
    </row>
    <row r="990" spans="1:26" ht="14.25" customHeight="1">
      <c r="A990" s="963"/>
      <c r="B990" s="963"/>
      <c r="C990" s="963"/>
      <c r="D990" s="780"/>
      <c r="E990" s="780"/>
      <c r="F990" s="963"/>
      <c r="G990" s="963"/>
      <c r="H990" s="893"/>
      <c r="I990" s="893"/>
      <c r="J990" s="893"/>
      <c r="K990" s="960"/>
      <c r="L990" s="960"/>
      <c r="M990" s="963"/>
      <c r="N990" s="963"/>
      <c r="O990" s="963"/>
      <c r="P990" s="963"/>
      <c r="Q990" s="963"/>
      <c r="R990" s="963"/>
      <c r="S990" s="963"/>
      <c r="T990" s="963"/>
      <c r="U990" s="963"/>
      <c r="V990" s="963"/>
      <c r="W990" s="963"/>
      <c r="X990" s="963"/>
      <c r="Y990" s="963"/>
      <c r="Z990" s="963"/>
    </row>
    <row r="991" spans="1:26" ht="14.25" customHeight="1">
      <c r="A991" s="963"/>
      <c r="B991" s="963"/>
      <c r="C991" s="963"/>
      <c r="D991" s="780"/>
      <c r="E991" s="780"/>
      <c r="F991" s="963"/>
      <c r="G991" s="963"/>
      <c r="H991" s="893"/>
      <c r="I991" s="893"/>
      <c r="J991" s="893"/>
      <c r="K991" s="960"/>
      <c r="L991" s="960"/>
      <c r="M991" s="963"/>
      <c r="N991" s="963"/>
      <c r="O991" s="963"/>
      <c r="P991" s="963"/>
      <c r="Q991" s="963"/>
      <c r="R991" s="963"/>
      <c r="S991" s="963"/>
      <c r="T991" s="963"/>
      <c r="U991" s="963"/>
      <c r="V991" s="963"/>
      <c r="W991" s="963"/>
      <c r="X991" s="963"/>
      <c r="Y991" s="963"/>
      <c r="Z991" s="963"/>
    </row>
    <row r="992" spans="1:26" ht="14.25" customHeight="1">
      <c r="A992" s="963"/>
      <c r="B992" s="963"/>
      <c r="C992" s="963"/>
      <c r="D992" s="780"/>
      <c r="E992" s="780"/>
      <c r="F992" s="963"/>
      <c r="G992" s="963"/>
      <c r="H992" s="893"/>
      <c r="I992" s="893"/>
      <c r="J992" s="893"/>
      <c r="K992" s="960"/>
      <c r="L992" s="960"/>
      <c r="M992" s="963"/>
      <c r="N992" s="963"/>
      <c r="O992" s="963"/>
      <c r="P992" s="963"/>
      <c r="Q992" s="963"/>
      <c r="R992" s="963"/>
      <c r="S992" s="963"/>
      <c r="T992" s="963"/>
      <c r="U992" s="963"/>
      <c r="V992" s="963"/>
      <c r="W992" s="963"/>
      <c r="X992" s="963"/>
      <c r="Y992" s="963"/>
      <c r="Z992" s="963"/>
    </row>
    <row r="993" spans="1:26" ht="14.25" customHeight="1">
      <c r="A993" s="963"/>
      <c r="B993" s="963"/>
      <c r="C993" s="963"/>
      <c r="D993" s="780"/>
      <c r="E993" s="780"/>
      <c r="F993" s="963"/>
      <c r="G993" s="963"/>
      <c r="H993" s="893"/>
      <c r="I993" s="893"/>
      <c r="J993" s="893"/>
      <c r="K993" s="960"/>
      <c r="L993" s="960"/>
      <c r="M993" s="963"/>
      <c r="N993" s="963"/>
      <c r="O993" s="963"/>
      <c r="P993" s="963"/>
      <c r="Q993" s="963"/>
      <c r="R993" s="963"/>
      <c r="S993" s="963"/>
      <c r="T993" s="963"/>
      <c r="U993" s="963"/>
      <c r="V993" s="963"/>
      <c r="W993" s="963"/>
      <c r="X993" s="963"/>
      <c r="Y993" s="963"/>
      <c r="Z993" s="963"/>
    </row>
    <row r="994" spans="1:26" ht="14.25" customHeight="1">
      <c r="A994" s="963"/>
      <c r="B994" s="963"/>
      <c r="C994" s="963"/>
      <c r="D994" s="780"/>
      <c r="E994" s="780"/>
      <c r="F994" s="963"/>
      <c r="G994" s="963"/>
      <c r="H994" s="893"/>
      <c r="I994" s="893"/>
      <c r="J994" s="893"/>
      <c r="K994" s="960"/>
      <c r="L994" s="960"/>
      <c r="M994" s="963"/>
      <c r="N994" s="963"/>
      <c r="O994" s="963"/>
      <c r="P994" s="963"/>
      <c r="Q994" s="963"/>
      <c r="R994" s="963"/>
      <c r="S994" s="963"/>
      <c r="T994" s="963"/>
      <c r="U994" s="963"/>
      <c r="V994" s="963"/>
      <c r="W994" s="963"/>
      <c r="X994" s="963"/>
      <c r="Y994" s="963"/>
      <c r="Z994" s="963"/>
    </row>
    <row r="995" spans="1:26" ht="14.25" customHeight="1">
      <c r="A995" s="963"/>
      <c r="B995" s="963"/>
      <c r="C995" s="963"/>
      <c r="D995" s="780"/>
      <c r="E995" s="780"/>
      <c r="F995" s="963"/>
      <c r="G995" s="963"/>
      <c r="H995" s="893"/>
      <c r="I995" s="893"/>
      <c r="J995" s="893"/>
      <c r="K995" s="960"/>
      <c r="L995" s="960"/>
      <c r="M995" s="963"/>
      <c r="N995" s="963"/>
      <c r="O995" s="963"/>
      <c r="P995" s="963"/>
      <c r="Q995" s="963"/>
      <c r="R995" s="963"/>
      <c r="S995" s="963"/>
      <c r="T995" s="963"/>
      <c r="U995" s="963"/>
      <c r="V995" s="963"/>
      <c r="W995" s="963"/>
      <c r="X995" s="963"/>
      <c r="Y995" s="963"/>
      <c r="Z995" s="963"/>
    </row>
    <row r="996" spans="1:26" ht="14.25" customHeight="1">
      <c r="A996" s="963"/>
      <c r="B996" s="963"/>
      <c r="C996" s="963"/>
      <c r="D996" s="780"/>
      <c r="E996" s="780"/>
      <c r="F996" s="963"/>
      <c r="G996" s="963"/>
      <c r="H996" s="893"/>
      <c r="I996" s="893"/>
      <c r="J996" s="893"/>
      <c r="K996" s="960"/>
      <c r="L996" s="960"/>
      <c r="M996" s="963"/>
      <c r="N996" s="963"/>
      <c r="O996" s="963"/>
      <c r="P996" s="963"/>
      <c r="Q996" s="963"/>
      <c r="R996" s="963"/>
      <c r="S996" s="963"/>
      <c r="T996" s="963"/>
      <c r="U996" s="963"/>
      <c r="V996" s="963"/>
      <c r="W996" s="963"/>
      <c r="X996" s="963"/>
      <c r="Y996" s="963"/>
      <c r="Z996" s="963"/>
    </row>
    <row r="997" spans="1:26" ht="14.25" customHeight="1">
      <c r="A997" s="963"/>
      <c r="B997" s="963"/>
      <c r="C997" s="963"/>
      <c r="D997" s="780"/>
      <c r="E997" s="780"/>
      <c r="F997" s="963"/>
      <c r="G997" s="963"/>
      <c r="H997" s="893"/>
      <c r="I997" s="893"/>
      <c r="J997" s="893"/>
      <c r="K997" s="960"/>
      <c r="L997" s="960"/>
      <c r="M997" s="963"/>
      <c r="N997" s="963"/>
      <c r="O997" s="963"/>
      <c r="P997" s="963"/>
      <c r="Q997" s="963"/>
      <c r="R997" s="963"/>
      <c r="S997" s="963"/>
      <c r="T997" s="963"/>
      <c r="U997" s="963"/>
      <c r="V997" s="963"/>
      <c r="W997" s="963"/>
      <c r="X997" s="963"/>
      <c r="Y997" s="963"/>
      <c r="Z997" s="963"/>
    </row>
    <row r="998" spans="1:26" ht="14.25" customHeight="1">
      <c r="A998" s="963"/>
      <c r="B998" s="963"/>
      <c r="C998" s="963"/>
      <c r="D998" s="780"/>
      <c r="E998" s="780"/>
      <c r="F998" s="963"/>
      <c r="G998" s="963"/>
      <c r="H998" s="893"/>
      <c r="I998" s="893"/>
      <c r="J998" s="893"/>
      <c r="K998" s="960"/>
      <c r="L998" s="960"/>
      <c r="M998" s="963"/>
      <c r="N998" s="963"/>
      <c r="O998" s="963"/>
      <c r="P998" s="963"/>
      <c r="Q998" s="963"/>
      <c r="R998" s="963"/>
      <c r="S998" s="963"/>
      <c r="T998" s="963"/>
      <c r="U998" s="963"/>
      <c r="V998" s="963"/>
      <c r="W998" s="963"/>
      <c r="X998" s="963"/>
      <c r="Y998" s="963"/>
      <c r="Z998" s="963"/>
    </row>
    <row r="999" spans="1:26" ht="14.25" customHeight="1">
      <c r="A999" s="963"/>
      <c r="B999" s="963"/>
      <c r="C999" s="963"/>
      <c r="D999" s="780"/>
      <c r="E999" s="780"/>
      <c r="F999" s="963"/>
      <c r="G999" s="963"/>
      <c r="H999" s="893"/>
      <c r="I999" s="893"/>
      <c r="J999" s="893"/>
      <c r="K999" s="960"/>
      <c r="L999" s="960"/>
      <c r="M999" s="963"/>
      <c r="N999" s="963"/>
      <c r="O999" s="963"/>
      <c r="P999" s="963"/>
      <c r="Q999" s="963"/>
      <c r="R999" s="963"/>
      <c r="S999" s="963"/>
      <c r="T999" s="963"/>
      <c r="U999" s="963"/>
      <c r="V999" s="963"/>
      <c r="W999" s="963"/>
      <c r="X999" s="963"/>
      <c r="Y999" s="963"/>
      <c r="Z999" s="963"/>
    </row>
    <row r="1000" spans="1:26" ht="14.25" customHeight="1">
      <c r="A1000" s="963"/>
      <c r="B1000" s="963"/>
      <c r="C1000" s="963"/>
      <c r="D1000" s="780"/>
      <c r="E1000" s="780"/>
      <c r="F1000" s="963"/>
      <c r="G1000" s="963"/>
      <c r="H1000" s="893"/>
      <c r="I1000" s="893"/>
      <c r="J1000" s="893"/>
      <c r="K1000" s="960"/>
      <c r="L1000" s="960"/>
      <c r="M1000" s="963"/>
      <c r="N1000" s="963"/>
      <c r="O1000" s="963"/>
      <c r="P1000" s="963"/>
      <c r="Q1000" s="963"/>
      <c r="R1000" s="963"/>
      <c r="S1000" s="963"/>
      <c r="T1000" s="963"/>
      <c r="U1000" s="963"/>
      <c r="V1000" s="963"/>
      <c r="W1000" s="963"/>
      <c r="X1000" s="963"/>
      <c r="Y1000" s="963"/>
      <c r="Z1000" s="963"/>
    </row>
  </sheetData>
  <sheetProtection algorithmName="SHA-512" hashValue="8dJ0DgmIvofVHo+MhsdwcaO+e63EmJJ7cBIk6kzd6WZq05WyXafty4l7EDmWp0oMjagk6Z+HfQAbSvOdqSq65Q==" saltValue="xskg5LrYlyQ3looYnQp84g==" spinCount="100000" sheet="1" objects="1" scenarios="1"/>
  <protectedRanges>
    <protectedRange sqref="G1:G1048576" name="Range2"/>
    <protectedRange sqref="D1:D1048576" name="Range1"/>
  </protectedRanges>
  <autoFilter ref="A41:G661" xr:uid="{00000000-0009-0000-0000-00000F000000}">
    <filterColumn colId="0">
      <colorFilter dxfId="6"/>
    </filterColumn>
  </autoFilter>
  <mergeCells count="119">
    <mergeCell ref="B27:J27"/>
    <mergeCell ref="B28:J28"/>
    <mergeCell ref="B29:J29"/>
    <mergeCell ref="B30:J30"/>
    <mergeCell ref="B31:J31"/>
    <mergeCell ref="B32:J32"/>
    <mergeCell ref="B92:G92"/>
    <mergeCell ref="B96:G96"/>
    <mergeCell ref="B105:G105"/>
    <mergeCell ref="B33:J33"/>
    <mergeCell ref="B34:J34"/>
    <mergeCell ref="B35:J35"/>
    <mergeCell ref="B36:J36"/>
    <mergeCell ref="B37:J37"/>
    <mergeCell ref="A38:J40"/>
    <mergeCell ref="B42:G42"/>
    <mergeCell ref="B43:G43"/>
    <mergeCell ref="B66:G66"/>
    <mergeCell ref="B72:G72"/>
    <mergeCell ref="B76:G76"/>
    <mergeCell ref="B18:J18"/>
    <mergeCell ref="B19:J19"/>
    <mergeCell ref="B20:J20"/>
    <mergeCell ref="B21:J21"/>
    <mergeCell ref="B22:J22"/>
    <mergeCell ref="B23:J23"/>
    <mergeCell ref="B24:J24"/>
    <mergeCell ref="B25:J25"/>
    <mergeCell ref="B26:J26"/>
    <mergeCell ref="A1:F1"/>
    <mergeCell ref="A2:F2"/>
    <mergeCell ref="A3:G3"/>
    <mergeCell ref="A4:B4"/>
    <mergeCell ref="C4:E4"/>
    <mergeCell ref="A5:B5"/>
    <mergeCell ref="C5:E5"/>
    <mergeCell ref="D9:G16"/>
    <mergeCell ref="A17:J17"/>
    <mergeCell ref="A6:B6"/>
    <mergeCell ref="C6:E6"/>
    <mergeCell ref="A7:J7"/>
    <mergeCell ref="A8:C8"/>
    <mergeCell ref="B196:G196"/>
    <mergeCell ref="B201:G201"/>
    <mergeCell ref="B212:G212"/>
    <mergeCell ref="B227:G227"/>
    <mergeCell ref="B228:G228"/>
    <mergeCell ref="B239:G239"/>
    <mergeCell ref="B145:G145"/>
    <mergeCell ref="B157:G157"/>
    <mergeCell ref="B158:G158"/>
    <mergeCell ref="B174:G174"/>
    <mergeCell ref="B182:G182"/>
    <mergeCell ref="B108:G108"/>
    <mergeCell ref="B109:G109"/>
    <mergeCell ref="B120:G120"/>
    <mergeCell ref="B126:G126"/>
    <mergeCell ref="B131:G131"/>
    <mergeCell ref="B138:G138"/>
    <mergeCell ref="B342:G342"/>
    <mergeCell ref="B538:G538"/>
    <mergeCell ref="B553:G553"/>
    <mergeCell ref="B254:G254"/>
    <mergeCell ref="B261:G261"/>
    <mergeCell ref="B273:G273"/>
    <mergeCell ref="B278:G278"/>
    <mergeCell ref="B282:G282"/>
    <mergeCell ref="B286:G286"/>
    <mergeCell ref="B289:G289"/>
    <mergeCell ref="B292:G292"/>
    <mergeCell ref="B296:G296"/>
    <mergeCell ref="B494:G494"/>
    <mergeCell ref="B502:G502"/>
    <mergeCell ref="B514:G514"/>
    <mergeCell ref="B520:G520"/>
    <mergeCell ref="B527:G527"/>
    <mergeCell ref="B189:G189"/>
    <mergeCell ref="B351:G351"/>
    <mergeCell ref="B355:G355"/>
    <mergeCell ref="B359:G359"/>
    <mergeCell ref="B367:G367"/>
    <mergeCell ref="B371:G371"/>
    <mergeCell ref="B417:G417"/>
    <mergeCell ref="B421:G421"/>
    <mergeCell ref="B426:G426"/>
    <mergeCell ref="B430:G430"/>
    <mergeCell ref="B302:G302"/>
    <mergeCell ref="B305:G305"/>
    <mergeCell ref="B306:G306"/>
    <mergeCell ref="B312:G312"/>
    <mergeCell ref="B316:G316"/>
    <mergeCell ref="B323:G323"/>
    <mergeCell ref="B330:G330"/>
    <mergeCell ref="B333:G333"/>
    <mergeCell ref="B336:G336"/>
    <mergeCell ref="B642:G642"/>
    <mergeCell ref="B648:G648"/>
    <mergeCell ref="B656:G656"/>
    <mergeCell ref="B431:G431"/>
    <mergeCell ref="B438:G438"/>
    <mergeCell ref="B450:G450"/>
    <mergeCell ref="B457:G457"/>
    <mergeCell ref="B468:G468"/>
    <mergeCell ref="B475:G475"/>
    <mergeCell ref="B480:G480"/>
    <mergeCell ref="B481:G481"/>
    <mergeCell ref="B493:G493"/>
    <mergeCell ref="B606:G606"/>
    <mergeCell ref="B613:G613"/>
    <mergeCell ref="B624:G624"/>
    <mergeCell ref="B632:G632"/>
    <mergeCell ref="B633:G633"/>
    <mergeCell ref="B602:G602"/>
    <mergeCell ref="B554:G554"/>
    <mergeCell ref="B557:G557"/>
    <mergeCell ref="B562:G562"/>
    <mergeCell ref="B574:G574"/>
    <mergeCell ref="B590:G590"/>
    <mergeCell ref="B594:G594"/>
  </mergeCells>
  <dataValidations count="3">
    <dataValidation type="list" allowBlank="1" showErrorMessage="1" sqref="D607:D612" xr:uid="{00000000-0002-0000-0F00-000000000000}">
      <formula1>$A$728:$A$730</formula1>
    </dataValidation>
    <dataValidation type="list" allowBlank="1" showErrorMessage="1" sqref="D104" xr:uid="{00000000-0002-0000-0F00-000001000000}">
      <formula1>$A$1050:$A$1052</formula1>
    </dataValidation>
    <dataValidation type="list" allowBlank="1" showErrorMessage="1" sqref="D41 D44:D64 D67:D71 D73:D75 D77:D91 D97:D103 D106:D107 D110:D119 D121:D125 D127:D130 D132:D137 D139:D144 D146:D156 D159:D173 D175:D181 D183:D188 D190:D195 D197:D200 D202:D211 D213:D226 D229:D238 D240 D242:D253 D255:D260 D262:D272 D274:D277 D279:D281 D283:D285 D287:D288 D290:D291 D293:D295 D297:D301 D303:D304 D307:D311 D313:D315 D317:D322 D324:D329 D331:D332 D334:D335 D337:D341 D343:D350 D352:D354 D356:D358 D360:D366 D368:D370 D372:D416 D418:D420 D422:D425 D427:D429 D432:D437 D439:D449 D451:D456 D458:D467 D469:D474 D476:D479 D482:D492 D495:D501 D503:D513 D515:D519 D521:D526 D528:D537 D539:D552 D555:D556 D558:D561 D563:D573 D575:D588 D591:D593 D595:D601 D603:D605 D614:D623 D625:D631 D634:D641 D643:D647 D649:D655 D657:D666 D676:D1000" xr:uid="{00000000-0002-0000-0F00-000002000000}">
      <formula1>$A$678:$A$680</formula1>
    </dataValidation>
  </dataValidations>
  <pageMargins left="0.70866141732283472" right="0.70866141732283472" top="0.74803149606299213" bottom="0.74803149606299213" header="0" footer="0"/>
  <pageSetup paperSize="9" scale="39" orientation="portrait" r:id="rId1"/>
  <headerFooter>
    <oddHeader>&amp;LChecklist No. 12&amp;CBlood Bank &amp;RVersion- NHSRC/3.0</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tabColor rgb="FF00B050"/>
  </sheetPr>
  <dimension ref="A1:Z1000"/>
  <sheetViews>
    <sheetView view="pageBreakPreview" zoomScale="68" zoomScaleNormal="82" workbookViewId="0">
      <selection activeCell="H70" sqref="H1:K1048576"/>
    </sheetView>
  </sheetViews>
  <sheetFormatPr baseColWidth="10" defaultColWidth="14.5" defaultRowHeight="15"/>
  <cols>
    <col min="1" max="1" width="17.6640625" customWidth="1"/>
    <col min="2" max="2" width="42.6640625" customWidth="1"/>
    <col min="3" max="3" width="37.33203125" bestFit="1" customWidth="1"/>
    <col min="4" max="4" width="13.6640625" customWidth="1"/>
    <col min="5" max="5" width="11.6640625" customWidth="1"/>
    <col min="6" max="6" width="44" customWidth="1"/>
    <col min="7" max="7" width="34.83203125" customWidth="1"/>
    <col min="8" max="8" width="19.6640625" hidden="1" customWidth="1"/>
    <col min="9" max="10" width="4.83203125" style="1500" hidden="1" customWidth="1"/>
    <col min="11" max="11" width="9.1640625" hidden="1" customWidth="1"/>
    <col min="12" max="26" width="9.1640625" customWidth="1"/>
  </cols>
  <sheetData>
    <row r="1" spans="1:26" ht="26">
      <c r="A1" s="1622" t="s">
        <v>278</v>
      </c>
      <c r="B1" s="1570"/>
      <c r="C1" s="1570"/>
      <c r="D1" s="1570"/>
      <c r="E1" s="1570"/>
      <c r="F1" s="1570"/>
      <c r="G1" s="445" t="s">
        <v>279</v>
      </c>
      <c r="H1" s="1242"/>
      <c r="I1" s="1562"/>
      <c r="J1" s="1562"/>
      <c r="K1" s="960"/>
      <c r="L1" s="960"/>
      <c r="M1" s="963"/>
      <c r="N1" s="963"/>
      <c r="O1" s="963"/>
      <c r="P1" s="963"/>
      <c r="Q1" s="963"/>
      <c r="R1" s="963"/>
      <c r="S1" s="963"/>
      <c r="T1" s="963"/>
      <c r="U1" s="963"/>
      <c r="V1" s="963"/>
      <c r="W1" s="963"/>
      <c r="X1" s="963"/>
      <c r="Y1" s="963"/>
      <c r="Z1" s="963"/>
    </row>
    <row r="2" spans="1:26" ht="34">
      <c r="A2" s="1622" t="s">
        <v>7240</v>
      </c>
      <c r="B2" s="1570"/>
      <c r="C2" s="1570"/>
      <c r="D2" s="1570"/>
      <c r="E2" s="1570"/>
      <c r="F2" s="1573"/>
      <c r="G2" s="64">
        <v>15</v>
      </c>
      <c r="H2" s="1030"/>
      <c r="I2" s="1563"/>
      <c r="J2" s="1563"/>
      <c r="K2" s="960"/>
      <c r="L2" s="960"/>
      <c r="M2" s="963"/>
      <c r="N2" s="963"/>
      <c r="O2" s="963"/>
      <c r="P2" s="963"/>
      <c r="Q2" s="963"/>
      <c r="R2" s="963"/>
      <c r="S2" s="963"/>
      <c r="T2" s="963"/>
      <c r="U2" s="963"/>
      <c r="V2" s="963"/>
      <c r="W2" s="963"/>
      <c r="X2" s="963"/>
      <c r="Y2" s="963"/>
      <c r="Z2" s="963"/>
    </row>
    <row r="3" spans="1:26" ht="26">
      <c r="A3" s="1623" t="s">
        <v>281</v>
      </c>
      <c r="B3" s="1570"/>
      <c r="C3" s="1570"/>
      <c r="D3" s="1570"/>
      <c r="E3" s="1570"/>
      <c r="F3" s="1573"/>
      <c r="G3" s="1109"/>
      <c r="H3" s="1262"/>
      <c r="I3" s="1564"/>
      <c r="J3" s="1564"/>
      <c r="K3" s="960"/>
      <c r="L3" s="960"/>
      <c r="M3" s="963"/>
      <c r="N3" s="963"/>
      <c r="O3" s="963"/>
      <c r="P3" s="963"/>
      <c r="Q3" s="963"/>
      <c r="R3" s="963"/>
      <c r="S3" s="963"/>
      <c r="T3" s="963"/>
      <c r="U3" s="963"/>
      <c r="V3" s="963"/>
      <c r="W3" s="963"/>
      <c r="X3" s="963"/>
      <c r="Y3" s="963"/>
      <c r="Z3" s="963"/>
    </row>
    <row r="4" spans="1:26" ht="29">
      <c r="A4" s="1624" t="s">
        <v>282</v>
      </c>
      <c r="B4" s="1573"/>
      <c r="C4" s="1770"/>
      <c r="D4" s="1570"/>
      <c r="E4" s="1573"/>
      <c r="F4" s="69" t="s">
        <v>283</v>
      </c>
      <c r="G4" s="1112"/>
      <c r="H4" s="1175"/>
      <c r="I4" s="1565"/>
      <c r="J4" s="1565"/>
      <c r="K4" s="960"/>
      <c r="L4" s="960"/>
      <c r="M4" s="963"/>
      <c r="N4" s="963"/>
      <c r="O4" s="963"/>
      <c r="P4" s="963"/>
      <c r="Q4" s="963"/>
      <c r="R4" s="963"/>
      <c r="S4" s="963"/>
      <c r="T4" s="963"/>
      <c r="U4" s="963"/>
      <c r="V4" s="963"/>
      <c r="W4" s="963"/>
      <c r="X4" s="963"/>
      <c r="Y4" s="963"/>
      <c r="Z4" s="963"/>
    </row>
    <row r="5" spans="1:26" ht="29">
      <c r="A5" s="1626" t="s">
        <v>284</v>
      </c>
      <c r="B5" s="1573"/>
      <c r="C5" s="1775"/>
      <c r="D5" s="1570"/>
      <c r="E5" s="1573"/>
      <c r="F5" s="69" t="s">
        <v>2590</v>
      </c>
      <c r="G5" s="1112"/>
      <c r="H5" s="1175"/>
      <c r="I5" s="1565"/>
      <c r="J5" s="1565"/>
      <c r="K5" s="960"/>
      <c r="L5" s="960"/>
      <c r="M5" s="963"/>
      <c r="N5" s="963"/>
      <c r="O5" s="963"/>
      <c r="P5" s="963"/>
      <c r="Q5" s="963"/>
      <c r="R5" s="963"/>
      <c r="S5" s="963"/>
      <c r="T5" s="963"/>
      <c r="U5" s="963"/>
      <c r="V5" s="963"/>
      <c r="W5" s="963"/>
      <c r="X5" s="963"/>
      <c r="Y5" s="963"/>
      <c r="Z5" s="963"/>
    </row>
    <row r="6" spans="1:26" ht="29">
      <c r="A6" s="1626" t="s">
        <v>286</v>
      </c>
      <c r="B6" s="1573"/>
      <c r="C6" s="1770"/>
      <c r="D6" s="1570"/>
      <c r="E6" s="1573"/>
      <c r="F6" s="69" t="s">
        <v>287</v>
      </c>
      <c r="G6" s="1112"/>
      <c r="H6" s="1175"/>
      <c r="I6" s="1565"/>
      <c r="J6" s="1565"/>
      <c r="K6" s="960"/>
      <c r="L6" s="960"/>
      <c r="M6" s="963"/>
      <c r="N6" s="963"/>
      <c r="O6" s="963"/>
      <c r="P6" s="963"/>
      <c r="Q6" s="963"/>
      <c r="R6" s="963"/>
      <c r="S6" s="963"/>
      <c r="T6" s="963"/>
      <c r="U6" s="963"/>
      <c r="V6" s="963"/>
      <c r="W6" s="963"/>
      <c r="X6" s="963"/>
      <c r="Y6" s="963"/>
      <c r="Z6" s="963"/>
    </row>
    <row r="7" spans="1:26">
      <c r="A7" s="1695" t="s">
        <v>7241</v>
      </c>
      <c r="B7" s="1581"/>
      <c r="C7" s="1581"/>
      <c r="D7" s="1581"/>
      <c r="E7" s="1581"/>
      <c r="F7" s="1581"/>
      <c r="G7" s="1581"/>
      <c r="H7" s="1581"/>
      <c r="I7" s="1806"/>
      <c r="J7" s="1807"/>
      <c r="K7" s="960"/>
      <c r="L7" s="960"/>
      <c r="M7" s="963"/>
      <c r="N7" s="963"/>
      <c r="O7" s="963"/>
      <c r="P7" s="963"/>
      <c r="Q7" s="963"/>
      <c r="R7" s="963"/>
      <c r="S7" s="963"/>
      <c r="T7" s="963"/>
      <c r="U7" s="963"/>
      <c r="V7" s="963"/>
      <c r="W7" s="963"/>
      <c r="X7" s="963"/>
      <c r="Y7" s="963"/>
      <c r="Z7" s="963"/>
    </row>
    <row r="8" spans="1:26" ht="34">
      <c r="A8" s="1711" t="s">
        <v>289</v>
      </c>
      <c r="B8" s="1570"/>
      <c r="C8" s="1573"/>
      <c r="D8" s="1789" t="s">
        <v>7242</v>
      </c>
      <c r="E8" s="1570"/>
      <c r="F8" s="1570"/>
      <c r="G8" s="1573"/>
      <c r="H8" s="1176"/>
      <c r="I8" s="1566"/>
      <c r="J8" s="1566"/>
      <c r="K8" s="960"/>
      <c r="L8" s="960"/>
      <c r="M8" s="963"/>
      <c r="N8" s="963"/>
      <c r="O8" s="963"/>
      <c r="P8" s="963"/>
      <c r="Q8" s="963"/>
      <c r="R8" s="963"/>
      <c r="S8" s="963"/>
      <c r="T8" s="963"/>
      <c r="U8" s="963"/>
      <c r="V8" s="963"/>
      <c r="W8" s="963"/>
      <c r="X8" s="963"/>
      <c r="Y8" s="963"/>
      <c r="Z8" s="963"/>
    </row>
    <row r="9" spans="1:26" ht="92">
      <c r="A9" s="797" t="s">
        <v>291</v>
      </c>
      <c r="B9" s="968" t="s">
        <v>292</v>
      </c>
      <c r="C9" s="799">
        <f t="shared" ref="C9:C16" si="0">D686</f>
        <v>1</v>
      </c>
      <c r="D9" s="1746">
        <f>D694</f>
        <v>1</v>
      </c>
      <c r="E9" s="1612"/>
      <c r="F9" s="1612"/>
      <c r="G9" s="1598"/>
      <c r="H9" s="919"/>
      <c r="I9" s="1567"/>
      <c r="J9" s="1567"/>
      <c r="K9" s="960"/>
      <c r="L9" s="960"/>
      <c r="M9" s="963"/>
      <c r="N9" s="963"/>
      <c r="O9" s="963"/>
      <c r="P9" s="963"/>
      <c r="Q9" s="963"/>
      <c r="R9" s="963"/>
      <c r="S9" s="963"/>
      <c r="T9" s="963"/>
      <c r="U9" s="963"/>
      <c r="V9" s="963"/>
      <c r="W9" s="963"/>
      <c r="X9" s="963"/>
      <c r="Y9" s="963"/>
      <c r="Z9" s="963"/>
    </row>
    <row r="10" spans="1:26" ht="92">
      <c r="A10" s="797" t="s">
        <v>293</v>
      </c>
      <c r="B10" s="968" t="s">
        <v>294</v>
      </c>
      <c r="C10" s="799">
        <f t="shared" si="0"/>
        <v>1</v>
      </c>
      <c r="D10" s="1613"/>
      <c r="E10" s="1614"/>
      <c r="F10" s="1614"/>
      <c r="G10" s="1615"/>
      <c r="H10" s="919"/>
      <c r="I10" s="1567"/>
      <c r="J10" s="1567"/>
      <c r="K10" s="960"/>
      <c r="L10" s="960"/>
      <c r="M10" s="963"/>
      <c r="N10" s="963"/>
      <c r="O10" s="963"/>
      <c r="P10" s="963"/>
      <c r="Q10" s="963"/>
      <c r="R10" s="963"/>
      <c r="S10" s="963"/>
      <c r="T10" s="963"/>
      <c r="U10" s="963"/>
      <c r="V10" s="963"/>
      <c r="W10" s="963"/>
      <c r="X10" s="963"/>
      <c r="Y10" s="963"/>
      <c r="Z10" s="963"/>
    </row>
    <row r="11" spans="1:26" ht="92">
      <c r="A11" s="797" t="s">
        <v>295</v>
      </c>
      <c r="B11" s="968" t="s">
        <v>296</v>
      </c>
      <c r="C11" s="799">
        <f t="shared" si="0"/>
        <v>1</v>
      </c>
      <c r="D11" s="1613"/>
      <c r="E11" s="1614"/>
      <c r="F11" s="1614"/>
      <c r="G11" s="1615"/>
      <c r="H11" s="919"/>
      <c r="I11" s="1567"/>
      <c r="J11" s="1567"/>
      <c r="K11" s="960"/>
      <c r="L11" s="960"/>
      <c r="M11" s="963"/>
      <c r="N11" s="963"/>
      <c r="O11" s="963"/>
      <c r="P11" s="963"/>
      <c r="Q11" s="963"/>
      <c r="R11" s="963"/>
      <c r="S11" s="963"/>
      <c r="T11" s="963"/>
      <c r="U11" s="963"/>
      <c r="V11" s="963"/>
      <c r="W11" s="963"/>
      <c r="X11" s="963"/>
      <c r="Y11" s="963"/>
      <c r="Z11" s="963"/>
    </row>
    <row r="12" spans="1:26" ht="92">
      <c r="A12" s="797" t="s">
        <v>297</v>
      </c>
      <c r="B12" s="968" t="s">
        <v>298</v>
      </c>
      <c r="C12" s="799">
        <f t="shared" si="0"/>
        <v>1</v>
      </c>
      <c r="D12" s="1613"/>
      <c r="E12" s="1614"/>
      <c r="F12" s="1614"/>
      <c r="G12" s="1615"/>
      <c r="H12" s="919"/>
      <c r="I12" s="1567"/>
      <c r="J12" s="1567"/>
      <c r="K12" s="960"/>
      <c r="L12" s="960"/>
      <c r="M12" s="963"/>
      <c r="N12" s="963"/>
      <c r="O12" s="963"/>
      <c r="P12" s="963"/>
      <c r="Q12" s="963"/>
      <c r="R12" s="963"/>
      <c r="S12" s="963"/>
      <c r="T12" s="963"/>
      <c r="U12" s="963"/>
      <c r="V12" s="963"/>
      <c r="W12" s="963"/>
      <c r="X12" s="963"/>
      <c r="Y12" s="963"/>
      <c r="Z12" s="963"/>
    </row>
    <row r="13" spans="1:26" ht="92">
      <c r="A13" s="797" t="s">
        <v>299</v>
      </c>
      <c r="B13" s="968" t="s">
        <v>300</v>
      </c>
      <c r="C13" s="799">
        <f t="shared" si="0"/>
        <v>1</v>
      </c>
      <c r="D13" s="1613"/>
      <c r="E13" s="1614"/>
      <c r="F13" s="1614"/>
      <c r="G13" s="1615"/>
      <c r="H13" s="919"/>
      <c r="I13" s="1567"/>
      <c r="J13" s="1567"/>
      <c r="K13" s="960"/>
      <c r="L13" s="960"/>
      <c r="M13" s="963"/>
      <c r="N13" s="963"/>
      <c r="O13" s="963"/>
      <c r="P13" s="963"/>
      <c r="Q13" s="963"/>
      <c r="R13" s="963"/>
      <c r="S13" s="963"/>
      <c r="T13" s="963"/>
      <c r="U13" s="963"/>
      <c r="V13" s="963"/>
      <c r="W13" s="963"/>
      <c r="X13" s="963"/>
      <c r="Y13" s="963"/>
      <c r="Z13" s="963"/>
    </row>
    <row r="14" spans="1:26" ht="92">
      <c r="A14" s="797" t="s">
        <v>301</v>
      </c>
      <c r="B14" s="968" t="s">
        <v>32</v>
      </c>
      <c r="C14" s="799">
        <f t="shared" si="0"/>
        <v>1</v>
      </c>
      <c r="D14" s="1613"/>
      <c r="E14" s="1614"/>
      <c r="F14" s="1614"/>
      <c r="G14" s="1615"/>
      <c r="H14" s="919"/>
      <c r="I14" s="1567"/>
      <c r="J14" s="1567"/>
      <c r="K14" s="960"/>
      <c r="L14" s="960"/>
      <c r="M14" s="963"/>
      <c r="N14" s="963"/>
      <c r="O14" s="963"/>
      <c r="P14" s="963"/>
      <c r="Q14" s="963"/>
      <c r="R14" s="963"/>
      <c r="S14" s="963"/>
      <c r="T14" s="963"/>
      <c r="U14" s="963"/>
      <c r="V14" s="963"/>
      <c r="W14" s="963"/>
      <c r="X14" s="963"/>
      <c r="Y14" s="963"/>
      <c r="Z14" s="963"/>
    </row>
    <row r="15" spans="1:26" ht="92">
      <c r="A15" s="797" t="s">
        <v>302</v>
      </c>
      <c r="B15" s="968" t="s">
        <v>303</v>
      </c>
      <c r="C15" s="799">
        <f t="shared" si="0"/>
        <v>1</v>
      </c>
      <c r="D15" s="1613"/>
      <c r="E15" s="1614"/>
      <c r="F15" s="1614"/>
      <c r="G15" s="1615"/>
      <c r="H15" s="919"/>
      <c r="I15" s="1567"/>
      <c r="J15" s="1567"/>
      <c r="K15" s="960"/>
      <c r="L15" s="960"/>
      <c r="M15" s="963"/>
      <c r="N15" s="963"/>
      <c r="O15" s="963"/>
      <c r="P15" s="963"/>
      <c r="Q15" s="963"/>
      <c r="R15" s="963"/>
      <c r="S15" s="963"/>
      <c r="T15" s="963"/>
      <c r="U15" s="963"/>
      <c r="V15" s="963"/>
      <c r="W15" s="963"/>
      <c r="X15" s="963"/>
      <c r="Y15" s="963"/>
      <c r="Z15" s="963"/>
    </row>
    <row r="16" spans="1:26" ht="92">
      <c r="A16" s="797" t="s">
        <v>304</v>
      </c>
      <c r="B16" s="968" t="s">
        <v>305</v>
      </c>
      <c r="C16" s="799">
        <f t="shared" si="0"/>
        <v>1</v>
      </c>
      <c r="D16" s="1599"/>
      <c r="E16" s="1616"/>
      <c r="F16" s="1616"/>
      <c r="G16" s="1600"/>
      <c r="H16" s="919"/>
      <c r="I16" s="1567"/>
      <c r="J16" s="1567"/>
      <c r="K16" s="960"/>
      <c r="L16" s="960"/>
      <c r="M16" s="963"/>
      <c r="N16" s="963"/>
      <c r="O16" s="963"/>
      <c r="P16" s="963"/>
      <c r="Q16" s="963"/>
      <c r="R16" s="963"/>
      <c r="S16" s="963"/>
      <c r="T16" s="963"/>
      <c r="U16" s="963"/>
      <c r="V16" s="963"/>
      <c r="W16" s="963"/>
      <c r="X16" s="963"/>
      <c r="Y16" s="963"/>
      <c r="Z16" s="963"/>
    </row>
    <row r="17" spans="1:26" ht="26">
      <c r="A17" s="1747"/>
      <c r="B17" s="1570"/>
      <c r="C17" s="1570"/>
      <c r="D17" s="1570"/>
      <c r="E17" s="1570"/>
      <c r="F17" s="1570"/>
      <c r="G17" s="1570"/>
      <c r="H17" s="1570"/>
      <c r="I17" s="1804"/>
      <c r="J17" s="1805"/>
      <c r="K17" s="960"/>
      <c r="L17" s="960"/>
      <c r="M17" s="963"/>
      <c r="N17" s="963"/>
      <c r="O17" s="963"/>
      <c r="P17" s="963"/>
      <c r="Q17" s="963"/>
      <c r="R17" s="963"/>
      <c r="S17" s="963"/>
      <c r="T17" s="963"/>
      <c r="U17" s="963"/>
      <c r="V17" s="963"/>
      <c r="W17" s="963"/>
      <c r="X17" s="963"/>
      <c r="Y17" s="963"/>
      <c r="Z17" s="963"/>
    </row>
    <row r="18" spans="1:26" ht="21">
      <c r="A18" s="804"/>
      <c r="B18" s="1774" t="s">
        <v>306</v>
      </c>
      <c r="C18" s="1570"/>
      <c r="D18" s="1570"/>
      <c r="E18" s="1570"/>
      <c r="F18" s="1570"/>
      <c r="G18" s="1570"/>
      <c r="H18" s="1570"/>
      <c r="I18" s="1804"/>
      <c r="J18" s="1805"/>
      <c r="K18" s="960"/>
      <c r="L18" s="960"/>
      <c r="M18" s="963"/>
      <c r="N18" s="963"/>
      <c r="O18" s="963"/>
      <c r="P18" s="963"/>
      <c r="Q18" s="963"/>
      <c r="R18" s="963"/>
      <c r="S18" s="963"/>
      <c r="T18" s="963"/>
      <c r="U18" s="963"/>
      <c r="V18" s="963"/>
      <c r="W18" s="963"/>
      <c r="X18" s="963"/>
      <c r="Y18" s="963"/>
      <c r="Z18" s="963"/>
    </row>
    <row r="19" spans="1:26" ht="21">
      <c r="A19" s="1118">
        <v>1</v>
      </c>
      <c r="B19" s="1771"/>
      <c r="C19" s="1570"/>
      <c r="D19" s="1570"/>
      <c r="E19" s="1570"/>
      <c r="F19" s="1570"/>
      <c r="G19" s="1570"/>
      <c r="H19" s="1570"/>
      <c r="I19" s="1804"/>
      <c r="J19" s="1805"/>
      <c r="K19" s="960"/>
      <c r="L19" s="960"/>
      <c r="M19" s="963"/>
      <c r="N19" s="963"/>
      <c r="O19" s="963"/>
      <c r="P19" s="963"/>
      <c r="Q19" s="963"/>
      <c r="R19" s="963"/>
      <c r="S19" s="963"/>
      <c r="T19" s="963"/>
      <c r="U19" s="963"/>
      <c r="V19" s="963"/>
      <c r="W19" s="963"/>
      <c r="X19" s="963"/>
      <c r="Y19" s="963"/>
      <c r="Z19" s="963"/>
    </row>
    <row r="20" spans="1:26" ht="21">
      <c r="A20" s="1118">
        <v>2</v>
      </c>
      <c r="B20" s="1771"/>
      <c r="C20" s="1570"/>
      <c r="D20" s="1570"/>
      <c r="E20" s="1570"/>
      <c r="F20" s="1570"/>
      <c r="G20" s="1570"/>
      <c r="H20" s="1570"/>
      <c r="I20" s="1804"/>
      <c r="J20" s="1805"/>
      <c r="K20" s="960"/>
      <c r="L20" s="960"/>
      <c r="M20" s="963"/>
      <c r="N20" s="963"/>
      <c r="O20" s="963"/>
      <c r="P20" s="963"/>
      <c r="Q20" s="963"/>
      <c r="R20" s="963"/>
      <c r="S20" s="963"/>
      <c r="T20" s="963"/>
      <c r="U20" s="963"/>
      <c r="V20" s="963"/>
      <c r="W20" s="963"/>
      <c r="X20" s="963"/>
      <c r="Y20" s="963"/>
      <c r="Z20" s="963"/>
    </row>
    <row r="21" spans="1:26" ht="21">
      <c r="A21" s="1118">
        <v>3</v>
      </c>
      <c r="B21" s="1771"/>
      <c r="C21" s="1570"/>
      <c r="D21" s="1570"/>
      <c r="E21" s="1570"/>
      <c r="F21" s="1570"/>
      <c r="G21" s="1570"/>
      <c r="H21" s="1570"/>
      <c r="I21" s="1804"/>
      <c r="J21" s="1805"/>
      <c r="K21" s="960"/>
      <c r="L21" s="960"/>
      <c r="M21" s="963"/>
      <c r="N21" s="963"/>
      <c r="O21" s="963"/>
      <c r="P21" s="963"/>
      <c r="Q21" s="963"/>
      <c r="R21" s="963"/>
      <c r="S21" s="963"/>
      <c r="T21" s="963"/>
      <c r="U21" s="963"/>
      <c r="V21" s="963"/>
      <c r="W21" s="963"/>
      <c r="X21" s="963"/>
      <c r="Y21" s="963"/>
      <c r="Z21" s="963"/>
    </row>
    <row r="22" spans="1:26" ht="21">
      <c r="A22" s="1118">
        <v>4</v>
      </c>
      <c r="B22" s="1771"/>
      <c r="C22" s="1570"/>
      <c r="D22" s="1570"/>
      <c r="E22" s="1570"/>
      <c r="F22" s="1570"/>
      <c r="G22" s="1570"/>
      <c r="H22" s="1570"/>
      <c r="I22" s="1804"/>
      <c r="J22" s="1805"/>
      <c r="K22" s="960"/>
      <c r="L22" s="960"/>
      <c r="M22" s="963"/>
      <c r="N22" s="963"/>
      <c r="O22" s="963"/>
      <c r="P22" s="963"/>
      <c r="Q22" s="963"/>
      <c r="R22" s="963"/>
      <c r="S22" s="963"/>
      <c r="T22" s="963"/>
      <c r="U22" s="963"/>
      <c r="V22" s="963"/>
      <c r="W22" s="963"/>
      <c r="X22" s="963"/>
      <c r="Y22" s="963"/>
      <c r="Z22" s="963"/>
    </row>
    <row r="23" spans="1:26" ht="21">
      <c r="A23" s="1118">
        <v>5</v>
      </c>
      <c r="B23" s="1771"/>
      <c r="C23" s="1570"/>
      <c r="D23" s="1570"/>
      <c r="E23" s="1570"/>
      <c r="F23" s="1570"/>
      <c r="G23" s="1570"/>
      <c r="H23" s="1570"/>
      <c r="I23" s="1804"/>
      <c r="J23" s="1805"/>
      <c r="K23" s="960"/>
      <c r="L23" s="960"/>
      <c r="M23" s="963"/>
      <c r="N23" s="963"/>
      <c r="O23" s="963"/>
      <c r="P23" s="963"/>
      <c r="Q23" s="963"/>
      <c r="R23" s="963"/>
      <c r="S23" s="963"/>
      <c r="T23" s="963"/>
      <c r="U23" s="963"/>
      <c r="V23" s="963"/>
      <c r="W23" s="963"/>
      <c r="X23" s="963"/>
      <c r="Y23" s="963"/>
      <c r="Z23" s="963"/>
    </row>
    <row r="24" spans="1:26" ht="21">
      <c r="A24" s="804"/>
      <c r="B24" s="1774" t="s">
        <v>307</v>
      </c>
      <c r="C24" s="1570"/>
      <c r="D24" s="1570"/>
      <c r="E24" s="1570"/>
      <c r="F24" s="1570"/>
      <c r="G24" s="1570"/>
      <c r="H24" s="1570"/>
      <c r="I24" s="1804"/>
      <c r="J24" s="1805"/>
      <c r="K24" s="960"/>
      <c r="L24" s="960"/>
      <c r="M24" s="963"/>
      <c r="N24" s="963"/>
      <c r="O24" s="963"/>
      <c r="P24" s="963"/>
      <c r="Q24" s="963"/>
      <c r="R24" s="963"/>
      <c r="S24" s="963"/>
      <c r="T24" s="963"/>
      <c r="U24" s="963"/>
      <c r="V24" s="963"/>
      <c r="W24" s="963"/>
      <c r="X24" s="963"/>
      <c r="Y24" s="963"/>
      <c r="Z24" s="963"/>
    </row>
    <row r="25" spans="1:26" ht="21">
      <c r="A25" s="1118">
        <v>1</v>
      </c>
      <c r="B25" s="1771"/>
      <c r="C25" s="1570"/>
      <c r="D25" s="1570"/>
      <c r="E25" s="1570"/>
      <c r="F25" s="1570"/>
      <c r="G25" s="1570"/>
      <c r="H25" s="1570"/>
      <c r="I25" s="1804"/>
      <c r="J25" s="1805"/>
      <c r="K25" s="960"/>
      <c r="L25" s="960"/>
      <c r="M25" s="963"/>
      <c r="N25" s="963"/>
      <c r="O25" s="963"/>
      <c r="P25" s="963"/>
      <c r="Q25" s="963"/>
      <c r="R25" s="963"/>
      <c r="S25" s="963"/>
      <c r="T25" s="963"/>
      <c r="U25" s="963"/>
      <c r="V25" s="963"/>
      <c r="W25" s="963"/>
      <c r="X25" s="963"/>
      <c r="Y25" s="963"/>
      <c r="Z25" s="963"/>
    </row>
    <row r="26" spans="1:26" ht="21">
      <c r="A26" s="1118">
        <v>2</v>
      </c>
      <c r="B26" s="1771"/>
      <c r="C26" s="1570"/>
      <c r="D26" s="1570"/>
      <c r="E26" s="1570"/>
      <c r="F26" s="1570"/>
      <c r="G26" s="1570"/>
      <c r="H26" s="1570"/>
      <c r="I26" s="1804"/>
      <c r="J26" s="1805"/>
      <c r="K26" s="960"/>
      <c r="L26" s="960"/>
      <c r="M26" s="963"/>
      <c r="N26" s="963"/>
      <c r="O26" s="963"/>
      <c r="P26" s="963"/>
      <c r="Q26" s="963"/>
      <c r="R26" s="963"/>
      <c r="S26" s="963"/>
      <c r="T26" s="963"/>
      <c r="U26" s="963"/>
      <c r="V26" s="963"/>
      <c r="W26" s="963"/>
      <c r="X26" s="963"/>
      <c r="Y26" s="963"/>
      <c r="Z26" s="963"/>
    </row>
    <row r="27" spans="1:26" ht="21">
      <c r="A27" s="1118">
        <v>3</v>
      </c>
      <c r="B27" s="1771"/>
      <c r="C27" s="1570"/>
      <c r="D27" s="1570"/>
      <c r="E27" s="1570"/>
      <c r="F27" s="1570"/>
      <c r="G27" s="1570"/>
      <c r="H27" s="1570"/>
      <c r="I27" s="1804"/>
      <c r="J27" s="1805"/>
      <c r="K27" s="960"/>
      <c r="L27" s="960"/>
      <c r="M27" s="963"/>
      <c r="N27" s="963"/>
      <c r="O27" s="963"/>
      <c r="P27" s="963"/>
      <c r="Q27" s="963"/>
      <c r="R27" s="963"/>
      <c r="S27" s="963"/>
      <c r="T27" s="963"/>
      <c r="U27" s="963"/>
      <c r="V27" s="963"/>
      <c r="W27" s="963"/>
      <c r="X27" s="963"/>
      <c r="Y27" s="963"/>
      <c r="Z27" s="963"/>
    </row>
    <row r="28" spans="1:26" ht="21">
      <c r="A28" s="1118">
        <v>4</v>
      </c>
      <c r="B28" s="1771"/>
      <c r="C28" s="1570"/>
      <c r="D28" s="1570"/>
      <c r="E28" s="1570"/>
      <c r="F28" s="1570"/>
      <c r="G28" s="1570"/>
      <c r="H28" s="1570"/>
      <c r="I28" s="1804"/>
      <c r="J28" s="1805"/>
      <c r="K28" s="960"/>
      <c r="L28" s="960"/>
      <c r="M28" s="963"/>
      <c r="N28" s="963"/>
      <c r="O28" s="963"/>
      <c r="P28" s="963"/>
      <c r="Q28" s="963"/>
      <c r="R28" s="963"/>
      <c r="S28" s="963"/>
      <c r="T28" s="963"/>
      <c r="U28" s="963"/>
      <c r="V28" s="963"/>
      <c r="W28" s="963"/>
      <c r="X28" s="963"/>
      <c r="Y28" s="963"/>
      <c r="Z28" s="963"/>
    </row>
    <row r="29" spans="1:26" ht="21">
      <c r="A29" s="1118">
        <v>5</v>
      </c>
      <c r="B29" s="1771"/>
      <c r="C29" s="1570"/>
      <c r="D29" s="1570"/>
      <c r="E29" s="1570"/>
      <c r="F29" s="1570"/>
      <c r="G29" s="1570"/>
      <c r="H29" s="1570"/>
      <c r="I29" s="1804"/>
      <c r="J29" s="1805"/>
      <c r="K29" s="960"/>
      <c r="L29" s="960"/>
      <c r="M29" s="963"/>
      <c r="N29" s="963"/>
      <c r="O29" s="963"/>
      <c r="P29" s="963"/>
      <c r="Q29" s="963"/>
      <c r="R29" s="963"/>
      <c r="S29" s="963"/>
      <c r="T29" s="963"/>
      <c r="U29" s="963"/>
      <c r="V29" s="963"/>
      <c r="W29" s="963"/>
      <c r="X29" s="963"/>
      <c r="Y29" s="963"/>
      <c r="Z29" s="963"/>
    </row>
    <row r="30" spans="1:26" ht="21">
      <c r="A30" s="804"/>
      <c r="B30" s="1774" t="s">
        <v>6284</v>
      </c>
      <c r="C30" s="1570"/>
      <c r="D30" s="1570"/>
      <c r="E30" s="1570"/>
      <c r="F30" s="1570"/>
      <c r="G30" s="1570"/>
      <c r="H30" s="1570"/>
      <c r="I30" s="1804"/>
      <c r="J30" s="1805"/>
      <c r="K30" s="960"/>
      <c r="L30" s="960"/>
      <c r="M30" s="963"/>
      <c r="N30" s="963"/>
      <c r="O30" s="963"/>
      <c r="P30" s="963"/>
      <c r="Q30" s="963"/>
      <c r="R30" s="963"/>
      <c r="S30" s="963"/>
      <c r="T30" s="963"/>
      <c r="U30" s="963"/>
      <c r="V30" s="963"/>
      <c r="W30" s="963"/>
      <c r="X30" s="963"/>
      <c r="Y30" s="963"/>
      <c r="Z30" s="963"/>
    </row>
    <row r="31" spans="1:26" ht="21">
      <c r="A31" s="1118">
        <v>1</v>
      </c>
      <c r="B31" s="1771"/>
      <c r="C31" s="1570"/>
      <c r="D31" s="1570"/>
      <c r="E31" s="1570"/>
      <c r="F31" s="1570"/>
      <c r="G31" s="1570"/>
      <c r="H31" s="1570"/>
      <c r="I31" s="1804"/>
      <c r="J31" s="1805"/>
      <c r="K31" s="960"/>
      <c r="L31" s="960"/>
      <c r="M31" s="963"/>
      <c r="N31" s="963"/>
      <c r="O31" s="963"/>
      <c r="P31" s="963"/>
      <c r="Q31" s="963"/>
      <c r="R31" s="963"/>
      <c r="S31" s="963"/>
      <c r="T31" s="963"/>
      <c r="U31" s="963"/>
      <c r="V31" s="963"/>
      <c r="W31" s="963"/>
      <c r="X31" s="963"/>
      <c r="Y31" s="963"/>
      <c r="Z31" s="963"/>
    </row>
    <row r="32" spans="1:26" ht="21">
      <c r="A32" s="1118">
        <v>2</v>
      </c>
      <c r="B32" s="1771"/>
      <c r="C32" s="1570"/>
      <c r="D32" s="1570"/>
      <c r="E32" s="1570"/>
      <c r="F32" s="1570"/>
      <c r="G32" s="1570"/>
      <c r="H32" s="1570"/>
      <c r="I32" s="1804"/>
      <c r="J32" s="1805"/>
      <c r="K32" s="960"/>
      <c r="L32" s="960"/>
      <c r="M32" s="963"/>
      <c r="N32" s="963"/>
      <c r="O32" s="963"/>
      <c r="P32" s="963"/>
      <c r="Q32" s="963"/>
      <c r="R32" s="963"/>
      <c r="S32" s="963"/>
      <c r="T32" s="963"/>
      <c r="U32" s="963"/>
      <c r="V32" s="963"/>
      <c r="W32" s="963"/>
      <c r="X32" s="963"/>
      <c r="Y32" s="963"/>
      <c r="Z32" s="963"/>
    </row>
    <row r="33" spans="1:26" ht="21">
      <c r="A33" s="1118">
        <v>3</v>
      </c>
      <c r="B33" s="1771"/>
      <c r="C33" s="1570"/>
      <c r="D33" s="1570"/>
      <c r="E33" s="1570"/>
      <c r="F33" s="1570"/>
      <c r="G33" s="1570"/>
      <c r="H33" s="1570"/>
      <c r="I33" s="1804"/>
      <c r="J33" s="1805"/>
      <c r="K33" s="960"/>
      <c r="L33" s="960"/>
      <c r="M33" s="963"/>
      <c r="N33" s="963"/>
      <c r="O33" s="963"/>
      <c r="P33" s="963"/>
      <c r="Q33" s="963"/>
      <c r="R33" s="963"/>
      <c r="S33" s="963"/>
      <c r="T33" s="963"/>
      <c r="U33" s="963"/>
      <c r="V33" s="963"/>
      <c r="W33" s="963"/>
      <c r="X33" s="963"/>
      <c r="Y33" s="963"/>
      <c r="Z33" s="963"/>
    </row>
    <row r="34" spans="1:26" ht="21">
      <c r="A34" s="1118">
        <v>4</v>
      </c>
      <c r="B34" s="1771"/>
      <c r="C34" s="1570"/>
      <c r="D34" s="1570"/>
      <c r="E34" s="1570"/>
      <c r="F34" s="1570"/>
      <c r="G34" s="1570"/>
      <c r="H34" s="1570"/>
      <c r="I34" s="1804"/>
      <c r="J34" s="1805"/>
      <c r="K34" s="960"/>
      <c r="L34" s="960"/>
      <c r="M34" s="963"/>
      <c r="N34" s="963"/>
      <c r="O34" s="963"/>
      <c r="P34" s="963"/>
      <c r="Q34" s="963"/>
      <c r="R34" s="963"/>
      <c r="S34" s="963"/>
      <c r="T34" s="963"/>
      <c r="U34" s="963"/>
      <c r="V34" s="963"/>
      <c r="W34" s="963"/>
      <c r="X34" s="963"/>
      <c r="Y34" s="963"/>
      <c r="Z34" s="963"/>
    </row>
    <row r="35" spans="1:26" ht="21">
      <c r="A35" s="1118">
        <v>5</v>
      </c>
      <c r="B35" s="1771"/>
      <c r="C35" s="1570"/>
      <c r="D35" s="1570"/>
      <c r="E35" s="1570"/>
      <c r="F35" s="1570"/>
      <c r="G35" s="1570"/>
      <c r="H35" s="1570"/>
      <c r="I35" s="1804"/>
      <c r="J35" s="1805"/>
      <c r="K35" s="960"/>
      <c r="L35" s="960"/>
      <c r="M35" s="963"/>
      <c r="N35" s="963"/>
      <c r="O35" s="963"/>
      <c r="P35" s="963"/>
      <c r="Q35" s="963"/>
      <c r="R35" s="963"/>
      <c r="S35" s="963"/>
      <c r="T35" s="963"/>
      <c r="U35" s="963"/>
      <c r="V35" s="963"/>
      <c r="W35" s="963"/>
      <c r="X35" s="963"/>
      <c r="Y35" s="963"/>
      <c r="Z35" s="963"/>
    </row>
    <row r="36" spans="1:26" ht="21">
      <c r="A36" s="664"/>
      <c r="B36" s="1788" t="s">
        <v>309</v>
      </c>
      <c r="C36" s="1570"/>
      <c r="D36" s="1570"/>
      <c r="E36" s="1570"/>
      <c r="F36" s="1570"/>
      <c r="G36" s="1570"/>
      <c r="H36" s="1570"/>
      <c r="I36" s="1804"/>
      <c r="J36" s="1805"/>
      <c r="K36" s="960"/>
      <c r="L36" s="960"/>
      <c r="M36" s="963"/>
      <c r="N36" s="963"/>
      <c r="O36" s="963"/>
      <c r="P36" s="963"/>
      <c r="Q36" s="963"/>
      <c r="R36" s="963"/>
      <c r="S36" s="963"/>
      <c r="T36" s="963"/>
      <c r="U36" s="963"/>
      <c r="V36" s="963"/>
      <c r="W36" s="963"/>
      <c r="X36" s="963"/>
      <c r="Y36" s="963"/>
      <c r="Z36" s="963"/>
    </row>
    <row r="37" spans="1:26" ht="21">
      <c r="A37" s="664"/>
      <c r="B37" s="1788" t="s">
        <v>310</v>
      </c>
      <c r="C37" s="1570"/>
      <c r="D37" s="1570"/>
      <c r="E37" s="1570"/>
      <c r="F37" s="1570"/>
      <c r="G37" s="1570"/>
      <c r="H37" s="1570"/>
      <c r="I37" s="1804"/>
      <c r="J37" s="1805"/>
      <c r="K37" s="960"/>
      <c r="L37" s="960"/>
      <c r="M37" s="963"/>
      <c r="N37" s="963"/>
      <c r="O37" s="963"/>
      <c r="P37" s="963"/>
      <c r="Q37" s="963"/>
      <c r="R37" s="963"/>
      <c r="S37" s="963"/>
      <c r="T37" s="963"/>
      <c r="U37" s="963"/>
      <c r="V37" s="963"/>
      <c r="W37" s="963"/>
      <c r="X37" s="963"/>
      <c r="Y37" s="963"/>
      <c r="Z37" s="963"/>
    </row>
    <row r="38" spans="1:26">
      <c r="A38" s="1739"/>
      <c r="B38" s="1612"/>
      <c r="C38" s="1612"/>
      <c r="D38" s="1612"/>
      <c r="E38" s="1612"/>
      <c r="F38" s="1612"/>
      <c r="G38" s="1612"/>
      <c r="H38" s="1612"/>
      <c r="I38" s="1798"/>
      <c r="J38" s="1799"/>
      <c r="K38" s="960"/>
      <c r="L38" s="960"/>
      <c r="M38" s="963"/>
      <c r="N38" s="963"/>
      <c r="O38" s="963"/>
      <c r="P38" s="963"/>
      <c r="Q38" s="963"/>
      <c r="R38" s="963"/>
      <c r="S38" s="963"/>
      <c r="T38" s="963"/>
      <c r="U38" s="963"/>
      <c r="V38" s="963"/>
      <c r="W38" s="963"/>
      <c r="X38" s="963"/>
      <c r="Y38" s="963"/>
      <c r="Z38" s="963"/>
    </row>
    <row r="39" spans="1:26">
      <c r="A39" s="1613"/>
      <c r="B39" s="1614"/>
      <c r="C39" s="1614"/>
      <c r="D39" s="1614"/>
      <c r="E39" s="1614"/>
      <c r="F39" s="1614"/>
      <c r="G39" s="1614"/>
      <c r="H39" s="1614"/>
      <c r="I39" s="1800"/>
      <c r="J39" s="1801"/>
      <c r="K39" s="960"/>
      <c r="L39" s="960"/>
      <c r="M39" s="963"/>
      <c r="N39" s="963"/>
      <c r="O39" s="963"/>
      <c r="P39" s="963"/>
      <c r="Q39" s="963"/>
      <c r="R39" s="963"/>
      <c r="S39" s="963"/>
      <c r="T39" s="963"/>
      <c r="U39" s="963"/>
      <c r="V39" s="963"/>
      <c r="W39" s="963"/>
      <c r="X39" s="963"/>
      <c r="Y39" s="963"/>
      <c r="Z39" s="963"/>
    </row>
    <row r="40" spans="1:26">
      <c r="A40" s="1599"/>
      <c r="B40" s="1616"/>
      <c r="C40" s="1616"/>
      <c r="D40" s="1616"/>
      <c r="E40" s="1616"/>
      <c r="F40" s="1616"/>
      <c r="G40" s="1616"/>
      <c r="H40" s="1616"/>
      <c r="I40" s="1802"/>
      <c r="J40" s="1803"/>
      <c r="K40" s="960"/>
      <c r="L40" s="960"/>
      <c r="M40" s="963"/>
      <c r="N40" s="963"/>
      <c r="O40" s="963"/>
      <c r="P40" s="963"/>
      <c r="Q40" s="963"/>
      <c r="R40" s="963"/>
      <c r="S40" s="963"/>
      <c r="T40" s="963"/>
      <c r="U40" s="963"/>
      <c r="V40" s="963"/>
      <c r="W40" s="963"/>
      <c r="X40" s="963"/>
      <c r="Y40" s="963"/>
      <c r="Z40" s="963"/>
    </row>
    <row r="41" spans="1:26" ht="60">
      <c r="A41" s="1263" t="s">
        <v>7243</v>
      </c>
      <c r="B41" s="1263" t="s">
        <v>4573</v>
      </c>
      <c r="C41" s="1263" t="s">
        <v>313</v>
      </c>
      <c r="D41" s="1263" t="s">
        <v>6559</v>
      </c>
      <c r="E41" s="1264" t="s">
        <v>7244</v>
      </c>
      <c r="F41" s="1264" t="s">
        <v>1812</v>
      </c>
      <c r="G41" s="1264" t="s">
        <v>317</v>
      </c>
      <c r="H41" s="1265"/>
      <c r="I41" s="1563"/>
      <c r="J41" s="1563"/>
      <c r="K41" s="960"/>
      <c r="L41" s="960"/>
      <c r="M41" s="963"/>
      <c r="N41" s="963"/>
      <c r="O41" s="963"/>
      <c r="P41" s="963"/>
      <c r="Q41" s="963"/>
      <c r="R41" s="963"/>
      <c r="S41" s="963"/>
      <c r="T41" s="963"/>
      <c r="U41" s="963"/>
      <c r="V41" s="963"/>
      <c r="W41" s="963"/>
      <c r="X41" s="963"/>
      <c r="Y41" s="963"/>
      <c r="Z41" s="963"/>
    </row>
    <row r="42" spans="1:26" ht="21">
      <c r="A42" s="821"/>
      <c r="B42" s="1773" t="s">
        <v>320</v>
      </c>
      <c r="C42" s="1570"/>
      <c r="D42" s="1570"/>
      <c r="E42" s="1570"/>
      <c r="F42" s="1570"/>
      <c r="G42" s="1571"/>
      <c r="H42" s="1038"/>
      <c r="I42" s="1563">
        <f t="shared" ref="I42:J42" si="1">I70+I80+I111+I43+I64+I102</f>
        <v>32</v>
      </c>
      <c r="J42" s="1563">
        <f t="shared" si="1"/>
        <v>32</v>
      </c>
      <c r="K42" s="960"/>
      <c r="L42" s="960"/>
      <c r="M42" s="963"/>
      <c r="N42" s="963"/>
      <c r="O42" s="963"/>
      <c r="P42" s="963"/>
      <c r="Q42" s="963"/>
      <c r="R42" s="963"/>
      <c r="S42" s="963"/>
      <c r="T42" s="963"/>
      <c r="U42" s="963"/>
      <c r="V42" s="963"/>
      <c r="W42" s="963"/>
      <c r="X42" s="963"/>
      <c r="Y42" s="963"/>
      <c r="Z42" s="963"/>
    </row>
    <row r="43" spans="1:26" ht="19">
      <c r="A43" s="821" t="s">
        <v>209</v>
      </c>
      <c r="B43" s="1606" t="s">
        <v>40</v>
      </c>
      <c r="C43" s="1570"/>
      <c r="D43" s="1570"/>
      <c r="E43" s="1570"/>
      <c r="F43" s="1570"/>
      <c r="G43" s="1573"/>
      <c r="H43" s="816"/>
      <c r="I43" s="1563">
        <f>SUM(D44:D63)</f>
        <v>4</v>
      </c>
      <c r="J43" s="1563">
        <f>COUNT(D44:D63)*2</f>
        <v>4</v>
      </c>
      <c r="K43" s="960"/>
      <c r="L43" s="960"/>
      <c r="M43" s="963"/>
      <c r="N43" s="963"/>
      <c r="O43" s="963"/>
      <c r="P43" s="963"/>
      <c r="Q43" s="963"/>
      <c r="R43" s="963"/>
      <c r="S43" s="963"/>
      <c r="T43" s="963"/>
      <c r="U43" s="963"/>
      <c r="V43" s="963"/>
      <c r="W43" s="963"/>
      <c r="X43" s="963"/>
      <c r="Y43" s="963"/>
      <c r="Z43" s="963"/>
    </row>
    <row r="44" spans="1:26" ht="30.75" hidden="1" customHeight="1">
      <c r="A44" s="1266" t="s">
        <v>1813</v>
      </c>
      <c r="B44" s="122" t="s">
        <v>322</v>
      </c>
      <c r="C44" s="141"/>
      <c r="D44" s="124"/>
      <c r="E44" s="141"/>
      <c r="F44" s="141"/>
      <c r="G44" s="141"/>
      <c r="H44" s="106"/>
      <c r="I44" s="105"/>
      <c r="J44" s="105"/>
      <c r="K44" s="105"/>
      <c r="L44" s="105"/>
      <c r="M44" s="106"/>
      <c r="N44" s="106"/>
      <c r="O44" s="106"/>
      <c r="P44" s="106"/>
      <c r="Q44" s="106"/>
      <c r="R44" s="106"/>
      <c r="S44" s="106"/>
      <c r="T44" s="106"/>
      <c r="U44" s="106"/>
      <c r="V44" s="106"/>
      <c r="W44" s="106"/>
      <c r="X44" s="106"/>
      <c r="Y44" s="106"/>
      <c r="Z44" s="106"/>
    </row>
    <row r="45" spans="1:26" ht="30.75" hidden="1" customHeight="1">
      <c r="A45" s="1266" t="s">
        <v>1816</v>
      </c>
      <c r="B45" s="122" t="s">
        <v>327</v>
      </c>
      <c r="C45" s="141"/>
      <c r="D45" s="124"/>
      <c r="E45" s="141"/>
      <c r="F45" s="141"/>
      <c r="G45" s="141"/>
      <c r="H45" s="106"/>
      <c r="I45" s="105"/>
      <c r="J45" s="105"/>
      <c r="K45" s="105"/>
      <c r="L45" s="105"/>
      <c r="M45" s="106"/>
      <c r="N45" s="106"/>
      <c r="O45" s="106"/>
      <c r="P45" s="106"/>
      <c r="Q45" s="106"/>
      <c r="R45" s="106"/>
      <c r="S45" s="106"/>
      <c r="T45" s="106"/>
      <c r="U45" s="106"/>
      <c r="V45" s="106"/>
      <c r="W45" s="106"/>
      <c r="X45" s="106"/>
      <c r="Y45" s="106"/>
      <c r="Z45" s="106"/>
    </row>
    <row r="46" spans="1:26" ht="30.75" hidden="1" customHeight="1">
      <c r="A46" s="1266" t="s">
        <v>1819</v>
      </c>
      <c r="B46" s="122" t="s">
        <v>331</v>
      </c>
      <c r="C46" s="141"/>
      <c r="D46" s="124"/>
      <c r="E46" s="141"/>
      <c r="F46" s="141"/>
      <c r="G46" s="141"/>
      <c r="H46" s="106"/>
      <c r="I46" s="105"/>
      <c r="J46" s="105"/>
      <c r="K46" s="105"/>
      <c r="L46" s="105"/>
      <c r="M46" s="106"/>
      <c r="N46" s="106"/>
      <c r="O46" s="106"/>
      <c r="P46" s="106"/>
      <c r="Q46" s="106"/>
      <c r="R46" s="106"/>
      <c r="S46" s="106"/>
      <c r="T46" s="106"/>
      <c r="U46" s="106"/>
      <c r="V46" s="106"/>
      <c r="W46" s="106"/>
      <c r="X46" s="106"/>
      <c r="Y46" s="106"/>
      <c r="Z46" s="106"/>
    </row>
    <row r="47" spans="1:26" ht="30.75" hidden="1" customHeight="1">
      <c r="A47" s="1266" t="s">
        <v>1827</v>
      </c>
      <c r="B47" s="122" t="s">
        <v>1828</v>
      </c>
      <c r="C47" s="141"/>
      <c r="D47" s="124"/>
      <c r="E47" s="141"/>
      <c r="F47" s="141"/>
      <c r="G47" s="141"/>
      <c r="H47" s="106"/>
      <c r="I47" s="105"/>
      <c r="J47" s="105"/>
      <c r="K47" s="105"/>
      <c r="L47" s="105"/>
      <c r="M47" s="106"/>
      <c r="N47" s="106"/>
      <c r="O47" s="106"/>
      <c r="P47" s="106"/>
      <c r="Q47" s="106"/>
      <c r="R47" s="106"/>
      <c r="S47" s="106"/>
      <c r="T47" s="106"/>
      <c r="U47" s="106"/>
      <c r="V47" s="106"/>
      <c r="W47" s="106"/>
      <c r="X47" s="106"/>
      <c r="Y47" s="106"/>
      <c r="Z47" s="106"/>
    </row>
    <row r="48" spans="1:26" ht="30.75" hidden="1" customHeight="1">
      <c r="A48" s="1266" t="s">
        <v>1833</v>
      </c>
      <c r="B48" s="122" t="s">
        <v>337</v>
      </c>
      <c r="C48" s="141"/>
      <c r="D48" s="124"/>
      <c r="E48" s="141"/>
      <c r="F48" s="141"/>
      <c r="G48" s="141"/>
      <c r="H48" s="106"/>
      <c r="I48" s="105"/>
      <c r="J48" s="105"/>
      <c r="K48" s="105"/>
      <c r="L48" s="105"/>
      <c r="M48" s="106"/>
      <c r="N48" s="106"/>
      <c r="O48" s="106"/>
      <c r="P48" s="106"/>
      <c r="Q48" s="106"/>
      <c r="R48" s="106"/>
      <c r="S48" s="106"/>
      <c r="T48" s="106"/>
      <c r="U48" s="106"/>
      <c r="V48" s="106"/>
      <c r="W48" s="106"/>
      <c r="X48" s="106"/>
      <c r="Y48" s="106"/>
      <c r="Z48" s="106"/>
    </row>
    <row r="49" spans="1:26" ht="30.75" hidden="1" customHeight="1">
      <c r="A49" s="1266" t="s">
        <v>1836</v>
      </c>
      <c r="B49" s="122" t="s">
        <v>341</v>
      </c>
      <c r="C49" s="141"/>
      <c r="D49" s="124"/>
      <c r="E49" s="141"/>
      <c r="F49" s="141"/>
      <c r="G49" s="141"/>
      <c r="H49" s="106"/>
      <c r="I49" s="105"/>
      <c r="J49" s="105"/>
      <c r="K49" s="105"/>
      <c r="L49" s="105"/>
      <c r="M49" s="106"/>
      <c r="N49" s="106"/>
      <c r="O49" s="106"/>
      <c r="P49" s="106"/>
      <c r="Q49" s="106"/>
      <c r="R49" s="106"/>
      <c r="S49" s="106"/>
      <c r="T49" s="106"/>
      <c r="U49" s="106"/>
      <c r="V49" s="106"/>
      <c r="W49" s="106"/>
      <c r="X49" s="106"/>
      <c r="Y49" s="106"/>
      <c r="Z49" s="106"/>
    </row>
    <row r="50" spans="1:26" ht="30.75" hidden="1" customHeight="1">
      <c r="A50" s="1266" t="s">
        <v>1839</v>
      </c>
      <c r="B50" s="122" t="s">
        <v>345</v>
      </c>
      <c r="C50" s="141"/>
      <c r="D50" s="124"/>
      <c r="E50" s="141"/>
      <c r="F50" s="141"/>
      <c r="G50" s="141"/>
      <c r="H50" s="106"/>
      <c r="I50" s="105"/>
      <c r="J50" s="105"/>
      <c r="K50" s="105"/>
      <c r="L50" s="105"/>
      <c r="M50" s="106"/>
      <c r="N50" s="106"/>
      <c r="O50" s="106"/>
      <c r="P50" s="106"/>
      <c r="Q50" s="106"/>
      <c r="R50" s="106"/>
      <c r="S50" s="106"/>
      <c r="T50" s="106"/>
      <c r="U50" s="106"/>
      <c r="V50" s="106"/>
      <c r="W50" s="106"/>
      <c r="X50" s="106"/>
      <c r="Y50" s="106"/>
      <c r="Z50" s="106"/>
    </row>
    <row r="51" spans="1:26" ht="30.75" hidden="1" customHeight="1">
      <c r="A51" s="1266" t="s">
        <v>348</v>
      </c>
      <c r="B51" s="122" t="s">
        <v>349</v>
      </c>
      <c r="C51" s="141"/>
      <c r="D51" s="124"/>
      <c r="E51" s="141"/>
      <c r="F51" s="141"/>
      <c r="G51" s="141"/>
      <c r="H51" s="106"/>
      <c r="I51" s="105"/>
      <c r="J51" s="105"/>
      <c r="K51" s="105"/>
      <c r="L51" s="105"/>
      <c r="M51" s="106"/>
      <c r="N51" s="106"/>
      <c r="O51" s="106"/>
      <c r="P51" s="106"/>
      <c r="Q51" s="106"/>
      <c r="R51" s="106"/>
      <c r="S51" s="106"/>
      <c r="T51" s="106"/>
      <c r="U51" s="106"/>
      <c r="V51" s="106"/>
      <c r="W51" s="106"/>
      <c r="X51" s="106"/>
      <c r="Y51" s="106"/>
      <c r="Z51" s="106"/>
    </row>
    <row r="52" spans="1:26" ht="30.75" hidden="1" customHeight="1">
      <c r="A52" s="1266" t="s">
        <v>1844</v>
      </c>
      <c r="B52" s="122" t="s">
        <v>351</v>
      </c>
      <c r="C52" s="141"/>
      <c r="D52" s="124"/>
      <c r="E52" s="141"/>
      <c r="F52" s="141"/>
      <c r="G52" s="141"/>
      <c r="H52" s="106"/>
      <c r="I52" s="105"/>
      <c r="J52" s="105"/>
      <c r="K52" s="105"/>
      <c r="L52" s="105"/>
      <c r="M52" s="106"/>
      <c r="N52" s="106"/>
      <c r="O52" s="106"/>
      <c r="P52" s="106"/>
      <c r="Q52" s="106"/>
      <c r="R52" s="106"/>
      <c r="S52" s="106"/>
      <c r="T52" s="106"/>
      <c r="U52" s="106"/>
      <c r="V52" s="106"/>
      <c r="W52" s="106"/>
      <c r="X52" s="106"/>
      <c r="Y52" s="106"/>
      <c r="Z52" s="106"/>
    </row>
    <row r="53" spans="1:26" ht="30.75" hidden="1" customHeight="1">
      <c r="A53" s="1266" t="s">
        <v>354</v>
      </c>
      <c r="B53" s="122" t="s">
        <v>355</v>
      </c>
      <c r="C53" s="141"/>
      <c r="D53" s="124"/>
      <c r="E53" s="141"/>
      <c r="F53" s="141"/>
      <c r="G53" s="141"/>
      <c r="H53" s="106"/>
      <c r="I53" s="105"/>
      <c r="J53" s="105"/>
      <c r="K53" s="105"/>
      <c r="L53" s="105"/>
      <c r="M53" s="106"/>
      <c r="N53" s="106"/>
      <c r="O53" s="106"/>
      <c r="P53" s="106"/>
      <c r="Q53" s="106"/>
      <c r="R53" s="106"/>
      <c r="S53" s="106"/>
      <c r="T53" s="106"/>
      <c r="U53" s="106"/>
      <c r="V53" s="106"/>
      <c r="W53" s="106"/>
      <c r="X53" s="106"/>
      <c r="Y53" s="106"/>
      <c r="Z53" s="106"/>
    </row>
    <row r="54" spans="1:26" ht="30.75" hidden="1" customHeight="1">
      <c r="A54" s="1266" t="s">
        <v>356</v>
      </c>
      <c r="B54" s="122" t="s">
        <v>357</v>
      </c>
      <c r="C54" s="141"/>
      <c r="D54" s="124"/>
      <c r="E54" s="141"/>
      <c r="F54" s="141"/>
      <c r="G54" s="141"/>
      <c r="H54" s="106"/>
      <c r="I54" s="105"/>
      <c r="J54" s="105"/>
      <c r="K54" s="105"/>
      <c r="L54" s="105"/>
      <c r="M54" s="106"/>
      <c r="N54" s="106"/>
      <c r="O54" s="106"/>
      <c r="P54" s="106"/>
      <c r="Q54" s="106"/>
      <c r="R54" s="106"/>
      <c r="S54" s="106"/>
      <c r="T54" s="106"/>
      <c r="U54" s="106"/>
      <c r="V54" s="106"/>
      <c r="W54" s="106"/>
      <c r="X54" s="106"/>
      <c r="Y54" s="106"/>
      <c r="Z54" s="106"/>
    </row>
    <row r="55" spans="1:26" ht="30.75" hidden="1" customHeight="1">
      <c r="A55" s="1266" t="s">
        <v>358</v>
      </c>
      <c r="B55" s="122" t="s">
        <v>359</v>
      </c>
      <c r="C55" s="141"/>
      <c r="D55" s="124"/>
      <c r="E55" s="141"/>
      <c r="F55" s="141"/>
      <c r="G55" s="141"/>
      <c r="H55" s="106"/>
      <c r="I55" s="105"/>
      <c r="J55" s="105"/>
      <c r="K55" s="105"/>
      <c r="L55" s="105"/>
      <c r="M55" s="106"/>
      <c r="N55" s="106"/>
      <c r="O55" s="106"/>
      <c r="P55" s="106"/>
      <c r="Q55" s="106"/>
      <c r="R55" s="106"/>
      <c r="S55" s="106"/>
      <c r="T55" s="106"/>
      <c r="U55" s="106"/>
      <c r="V55" s="106"/>
      <c r="W55" s="106"/>
      <c r="X55" s="106"/>
      <c r="Y55" s="106"/>
      <c r="Z55" s="106"/>
    </row>
    <row r="56" spans="1:26" ht="30.75" hidden="1" customHeight="1">
      <c r="A56" s="1266" t="s">
        <v>1854</v>
      </c>
      <c r="B56" s="122" t="s">
        <v>361</v>
      </c>
      <c r="C56" s="141"/>
      <c r="D56" s="124"/>
      <c r="E56" s="141"/>
      <c r="F56" s="141"/>
      <c r="G56" s="141"/>
      <c r="H56" s="106"/>
      <c r="I56" s="105"/>
      <c r="J56" s="105"/>
      <c r="K56" s="105"/>
      <c r="L56" s="105"/>
      <c r="M56" s="106"/>
      <c r="N56" s="106"/>
      <c r="O56" s="106"/>
      <c r="P56" s="106"/>
      <c r="Q56" s="106"/>
      <c r="R56" s="106"/>
      <c r="S56" s="106"/>
      <c r="T56" s="106"/>
      <c r="U56" s="106"/>
      <c r="V56" s="106"/>
      <c r="W56" s="106"/>
      <c r="X56" s="106"/>
      <c r="Y56" s="106"/>
      <c r="Z56" s="106"/>
    </row>
    <row r="57" spans="1:26" ht="34">
      <c r="A57" s="821" t="s">
        <v>1858</v>
      </c>
      <c r="B57" s="161" t="s">
        <v>367</v>
      </c>
      <c r="C57" s="769" t="s">
        <v>7245</v>
      </c>
      <c r="D57" s="736">
        <v>2</v>
      </c>
      <c r="E57" s="1056" t="s">
        <v>599</v>
      </c>
      <c r="F57" s="1056"/>
      <c r="G57" s="1052"/>
      <c r="H57" s="893"/>
      <c r="I57" s="1563"/>
      <c r="J57" s="1563"/>
      <c r="K57" s="960"/>
      <c r="L57" s="960"/>
      <c r="M57" s="963"/>
      <c r="N57" s="963"/>
      <c r="O57" s="963"/>
      <c r="P57" s="963"/>
      <c r="Q57" s="963"/>
      <c r="R57" s="963"/>
      <c r="S57" s="963"/>
      <c r="T57" s="963"/>
      <c r="U57" s="963"/>
      <c r="V57" s="963"/>
      <c r="W57" s="963"/>
      <c r="X57" s="963"/>
      <c r="Y57" s="963"/>
      <c r="Z57" s="963"/>
    </row>
    <row r="58" spans="1:26" ht="48">
      <c r="A58" s="821"/>
      <c r="B58" s="161"/>
      <c r="C58" s="769" t="s">
        <v>7246</v>
      </c>
      <c r="D58" s="736">
        <v>2</v>
      </c>
      <c r="E58" s="1056" t="s">
        <v>599</v>
      </c>
      <c r="F58" s="735" t="s">
        <v>7247</v>
      </c>
      <c r="G58" s="1052"/>
      <c r="H58" s="893"/>
      <c r="I58" s="1563"/>
      <c r="J58" s="1563"/>
      <c r="K58" s="960"/>
      <c r="L58" s="960"/>
      <c r="M58" s="963"/>
      <c r="N58" s="963"/>
      <c r="O58" s="963"/>
      <c r="P58" s="963"/>
      <c r="Q58" s="963"/>
      <c r="R58" s="963"/>
      <c r="S58" s="963"/>
      <c r="T58" s="963"/>
      <c r="U58" s="963"/>
      <c r="V58" s="963"/>
      <c r="W58" s="963"/>
      <c r="X58" s="963"/>
      <c r="Y58" s="963"/>
      <c r="Z58" s="963"/>
    </row>
    <row r="59" spans="1:26" ht="30.75" hidden="1" customHeight="1">
      <c r="A59" s="1266" t="s">
        <v>370</v>
      </c>
      <c r="B59" s="122" t="s">
        <v>371</v>
      </c>
      <c r="C59" s="141"/>
      <c r="D59" s="124"/>
      <c r="E59" s="141"/>
      <c r="F59" s="141"/>
      <c r="G59" s="141"/>
      <c r="H59" s="106"/>
      <c r="I59" s="105"/>
      <c r="J59" s="105"/>
      <c r="K59" s="105"/>
      <c r="L59" s="105"/>
      <c r="M59" s="106"/>
      <c r="N59" s="106"/>
      <c r="O59" s="106"/>
      <c r="P59" s="106"/>
      <c r="Q59" s="106"/>
      <c r="R59" s="106"/>
      <c r="S59" s="106"/>
      <c r="T59" s="106"/>
      <c r="U59" s="106"/>
      <c r="V59" s="106"/>
      <c r="W59" s="106"/>
      <c r="X59" s="106"/>
      <c r="Y59" s="106"/>
      <c r="Z59" s="106"/>
    </row>
    <row r="60" spans="1:26" ht="30.75" hidden="1" customHeight="1">
      <c r="A60" s="1266" t="s">
        <v>1867</v>
      </c>
      <c r="B60" s="122" t="s">
        <v>373</v>
      </c>
      <c r="C60" s="141"/>
      <c r="D60" s="124"/>
      <c r="E60" s="141"/>
      <c r="F60" s="141"/>
      <c r="G60" s="141"/>
      <c r="H60" s="106"/>
      <c r="I60" s="105"/>
      <c r="J60" s="105"/>
      <c r="K60" s="105"/>
      <c r="L60" s="105"/>
      <c r="M60" s="106"/>
      <c r="N60" s="106"/>
      <c r="O60" s="106"/>
      <c r="P60" s="106"/>
      <c r="Q60" s="106"/>
      <c r="R60" s="106"/>
      <c r="S60" s="106"/>
      <c r="T60" s="106"/>
      <c r="U60" s="106"/>
      <c r="V60" s="106"/>
      <c r="W60" s="106"/>
      <c r="X60" s="106"/>
      <c r="Y60" s="106"/>
      <c r="Z60" s="106"/>
    </row>
    <row r="61" spans="1:26" ht="30.75" hidden="1" customHeight="1">
      <c r="A61" s="1266" t="s">
        <v>376</v>
      </c>
      <c r="B61" s="122" t="s">
        <v>377</v>
      </c>
      <c r="C61" s="141"/>
      <c r="D61" s="124"/>
      <c r="E61" s="141"/>
      <c r="F61" s="141"/>
      <c r="G61" s="141"/>
      <c r="H61" s="106"/>
      <c r="I61" s="105"/>
      <c r="J61" s="105"/>
      <c r="K61" s="105"/>
      <c r="L61" s="105"/>
      <c r="M61" s="106"/>
      <c r="N61" s="106"/>
      <c r="O61" s="106"/>
      <c r="P61" s="106"/>
      <c r="Q61" s="106"/>
      <c r="R61" s="106"/>
      <c r="S61" s="106"/>
      <c r="T61" s="106"/>
      <c r="U61" s="106"/>
      <c r="V61" s="106"/>
      <c r="W61" s="106"/>
      <c r="X61" s="106"/>
      <c r="Y61" s="106"/>
      <c r="Z61" s="106"/>
    </row>
    <row r="62" spans="1:26" ht="30.75" hidden="1" customHeight="1">
      <c r="A62" s="1266" t="s">
        <v>378</v>
      </c>
      <c r="B62" s="122" t="s">
        <v>1868</v>
      </c>
      <c r="C62" s="141"/>
      <c r="D62" s="124"/>
      <c r="E62" s="141"/>
      <c r="F62" s="141"/>
      <c r="G62" s="141"/>
      <c r="H62" s="106"/>
      <c r="I62" s="105"/>
      <c r="J62" s="105"/>
      <c r="K62" s="105"/>
      <c r="L62" s="105"/>
      <c r="M62" s="106"/>
      <c r="N62" s="106"/>
      <c r="O62" s="106"/>
      <c r="P62" s="106"/>
      <c r="Q62" s="106"/>
      <c r="R62" s="106"/>
      <c r="S62" s="106"/>
      <c r="T62" s="106"/>
      <c r="U62" s="106"/>
      <c r="V62" s="106"/>
      <c r="W62" s="106"/>
      <c r="X62" s="106"/>
      <c r="Y62" s="106"/>
      <c r="Z62" s="106"/>
    </row>
    <row r="63" spans="1:26" ht="30.75" hidden="1" customHeight="1">
      <c r="A63" s="121" t="s">
        <v>380</v>
      </c>
      <c r="B63" s="129" t="s">
        <v>381</v>
      </c>
      <c r="C63" s="141"/>
      <c r="D63" s="106"/>
      <c r="E63" s="141"/>
      <c r="F63" s="141"/>
      <c r="G63" s="141"/>
      <c r="H63" s="106"/>
      <c r="I63" s="105"/>
      <c r="J63" s="105"/>
      <c r="K63" s="105"/>
      <c r="L63" s="105"/>
      <c r="M63" s="106"/>
      <c r="N63" s="106"/>
      <c r="O63" s="106"/>
      <c r="P63" s="106"/>
      <c r="Q63" s="106"/>
      <c r="R63" s="106"/>
      <c r="S63" s="106"/>
      <c r="T63" s="106"/>
      <c r="U63" s="106"/>
      <c r="V63" s="106"/>
      <c r="W63" s="106"/>
      <c r="X63" s="106"/>
      <c r="Y63" s="106"/>
      <c r="Z63" s="106"/>
    </row>
    <row r="64" spans="1:26" ht="14.25" hidden="1" customHeight="1">
      <c r="A64" s="1267" t="s">
        <v>41</v>
      </c>
      <c r="B64" s="1179" t="s">
        <v>42</v>
      </c>
      <c r="C64" s="1180"/>
      <c r="D64" s="1180"/>
      <c r="E64" s="1180"/>
      <c r="F64" s="1180"/>
      <c r="G64" s="1181"/>
      <c r="H64" s="1182"/>
      <c r="I64" s="105">
        <f>SUM(D65:D69)</f>
        <v>0</v>
      </c>
      <c r="J64" s="105">
        <f>COUNT(D65:D69)*2</f>
        <v>0</v>
      </c>
      <c r="K64" s="105"/>
      <c r="L64" s="105"/>
      <c r="M64" s="106"/>
      <c r="N64" s="106"/>
      <c r="O64" s="106"/>
      <c r="P64" s="106"/>
      <c r="Q64" s="106"/>
      <c r="R64" s="106"/>
      <c r="S64" s="106"/>
      <c r="T64" s="106"/>
      <c r="U64" s="106"/>
      <c r="V64" s="106"/>
      <c r="W64" s="106"/>
      <c r="X64" s="106"/>
      <c r="Y64" s="106"/>
      <c r="Z64" s="106"/>
    </row>
    <row r="65" spans="1:26" ht="30.75" hidden="1" customHeight="1">
      <c r="A65" s="1268" t="s">
        <v>7248</v>
      </c>
      <c r="B65" s="122" t="s">
        <v>383</v>
      </c>
      <c r="C65" s="141"/>
      <c r="D65" s="124"/>
      <c r="E65" s="141"/>
      <c r="F65" s="141"/>
      <c r="G65" s="141"/>
      <c r="H65" s="106"/>
      <c r="I65" s="105"/>
      <c r="J65" s="105"/>
      <c r="K65" s="105"/>
      <c r="L65" s="105"/>
      <c r="M65" s="106"/>
      <c r="N65" s="106"/>
      <c r="O65" s="106"/>
      <c r="P65" s="106"/>
      <c r="Q65" s="106"/>
      <c r="R65" s="106"/>
      <c r="S65" s="106"/>
      <c r="T65" s="106"/>
      <c r="U65" s="106"/>
      <c r="V65" s="106"/>
      <c r="W65" s="106"/>
      <c r="X65" s="106"/>
      <c r="Y65" s="106"/>
      <c r="Z65" s="106"/>
    </row>
    <row r="66" spans="1:26" ht="30.75" hidden="1" customHeight="1">
      <c r="A66" s="1268" t="s">
        <v>7249</v>
      </c>
      <c r="B66" s="122" t="s">
        <v>385</v>
      </c>
      <c r="C66" s="492"/>
      <c r="D66" s="723"/>
      <c r="E66" s="155"/>
      <c r="F66" s="383"/>
      <c r="G66" s="141"/>
      <c r="H66" s="106"/>
      <c r="I66" s="105"/>
      <c r="J66" s="105"/>
      <c r="K66" s="105"/>
      <c r="L66" s="105"/>
      <c r="M66" s="106"/>
      <c r="N66" s="106"/>
      <c r="O66" s="106"/>
      <c r="P66" s="106"/>
      <c r="Q66" s="106"/>
      <c r="R66" s="106"/>
      <c r="S66" s="106"/>
      <c r="T66" s="106"/>
      <c r="U66" s="106"/>
      <c r="V66" s="106"/>
      <c r="W66" s="106"/>
      <c r="X66" s="106"/>
      <c r="Y66" s="106"/>
      <c r="Z66" s="106"/>
    </row>
    <row r="67" spans="1:26" ht="30.75" hidden="1" customHeight="1">
      <c r="A67" s="1268" t="s">
        <v>7250</v>
      </c>
      <c r="B67" s="122" t="s">
        <v>390</v>
      </c>
      <c r="C67" s="141"/>
      <c r="D67" s="124"/>
      <c r="E67" s="141"/>
      <c r="F67" s="141"/>
      <c r="G67" s="141"/>
      <c r="H67" s="106"/>
      <c r="I67" s="105"/>
      <c r="J67" s="105"/>
      <c r="K67" s="105"/>
      <c r="L67" s="105"/>
      <c r="M67" s="106"/>
      <c r="N67" s="106"/>
      <c r="O67" s="106"/>
      <c r="P67" s="106"/>
      <c r="Q67" s="106"/>
      <c r="R67" s="106"/>
      <c r="S67" s="106"/>
      <c r="T67" s="106"/>
      <c r="U67" s="106"/>
      <c r="V67" s="106"/>
      <c r="W67" s="106"/>
      <c r="X67" s="106"/>
      <c r="Y67" s="106"/>
      <c r="Z67" s="106"/>
    </row>
    <row r="68" spans="1:26" ht="30.75" hidden="1" customHeight="1">
      <c r="A68" s="1268" t="s">
        <v>7251</v>
      </c>
      <c r="B68" s="122" t="s">
        <v>392</v>
      </c>
      <c r="C68" s="141"/>
      <c r="D68" s="124"/>
      <c r="E68" s="141"/>
      <c r="F68" s="141"/>
      <c r="G68" s="141"/>
      <c r="H68" s="106"/>
      <c r="I68" s="105"/>
      <c r="J68" s="105"/>
      <c r="K68" s="105"/>
      <c r="L68" s="105"/>
      <c r="M68" s="106"/>
      <c r="N68" s="106"/>
      <c r="O68" s="106"/>
      <c r="P68" s="106"/>
      <c r="Q68" s="106"/>
      <c r="R68" s="106"/>
      <c r="S68" s="106"/>
      <c r="T68" s="106"/>
      <c r="U68" s="106"/>
      <c r="V68" s="106"/>
      <c r="W68" s="106"/>
      <c r="X68" s="106"/>
      <c r="Y68" s="106"/>
      <c r="Z68" s="106"/>
    </row>
    <row r="69" spans="1:26" ht="30.75" hidden="1" customHeight="1">
      <c r="A69" s="1268" t="s">
        <v>7252</v>
      </c>
      <c r="B69" s="122" t="s">
        <v>395</v>
      </c>
      <c r="C69" s="141"/>
      <c r="D69" s="124"/>
      <c r="E69" s="141"/>
      <c r="F69" s="141"/>
      <c r="G69" s="141"/>
      <c r="H69" s="106"/>
      <c r="I69" s="105"/>
      <c r="J69" s="105"/>
      <c r="K69" s="105"/>
      <c r="L69" s="105"/>
      <c r="M69" s="106"/>
      <c r="N69" s="106"/>
      <c r="O69" s="106"/>
      <c r="P69" s="106"/>
      <c r="Q69" s="106"/>
      <c r="R69" s="106"/>
      <c r="S69" s="106"/>
      <c r="T69" s="106"/>
      <c r="U69" s="106"/>
      <c r="V69" s="106"/>
      <c r="W69" s="106"/>
      <c r="X69" s="106"/>
      <c r="Y69" s="106"/>
      <c r="Z69" s="106"/>
    </row>
    <row r="70" spans="1:26" ht="19">
      <c r="A70" s="1269" t="s">
        <v>212</v>
      </c>
      <c r="B70" s="1606" t="s">
        <v>44</v>
      </c>
      <c r="C70" s="1570"/>
      <c r="D70" s="1570"/>
      <c r="E70" s="1570"/>
      <c r="F70" s="1570"/>
      <c r="G70" s="1573"/>
      <c r="H70" s="816"/>
      <c r="I70" s="1563">
        <f>SUM(D71:D79)</f>
        <v>14</v>
      </c>
      <c r="J70" s="1563">
        <f>COUNT(D71:D79)*2</f>
        <v>14</v>
      </c>
      <c r="K70" s="960"/>
      <c r="L70" s="960"/>
      <c r="M70" s="963"/>
      <c r="N70" s="963"/>
      <c r="O70" s="963"/>
      <c r="P70" s="963"/>
      <c r="Q70" s="963"/>
      <c r="R70" s="963"/>
      <c r="S70" s="963"/>
      <c r="T70" s="963"/>
      <c r="U70" s="963"/>
      <c r="V70" s="963"/>
      <c r="W70" s="963"/>
      <c r="X70" s="963"/>
      <c r="Y70" s="963"/>
      <c r="Z70" s="963"/>
    </row>
    <row r="71" spans="1:26" ht="30.75" hidden="1" customHeight="1">
      <c r="A71" s="1268" t="s">
        <v>1875</v>
      </c>
      <c r="B71" s="122" t="s">
        <v>397</v>
      </c>
      <c r="C71" s="141"/>
      <c r="D71" s="124"/>
      <c r="E71" s="141"/>
      <c r="F71" s="141"/>
      <c r="G71" s="141"/>
      <c r="H71" s="106"/>
      <c r="I71" s="105"/>
      <c r="J71" s="105"/>
      <c r="K71" s="105"/>
      <c r="L71" s="105"/>
      <c r="M71" s="106"/>
      <c r="N71" s="106"/>
      <c r="O71" s="106"/>
      <c r="P71" s="106"/>
      <c r="Q71" s="106"/>
      <c r="R71" s="106"/>
      <c r="S71" s="106"/>
      <c r="T71" s="106"/>
      <c r="U71" s="106"/>
      <c r="V71" s="106"/>
      <c r="W71" s="106"/>
      <c r="X71" s="106"/>
      <c r="Y71" s="106"/>
      <c r="Z71" s="106"/>
    </row>
    <row r="72" spans="1:26" ht="17">
      <c r="A72" s="693" t="s">
        <v>1876</v>
      </c>
      <c r="B72" s="467" t="s">
        <v>402</v>
      </c>
      <c r="C72" s="475" t="s">
        <v>7253</v>
      </c>
      <c r="D72" s="736">
        <v>2</v>
      </c>
      <c r="E72" s="720" t="s">
        <v>387</v>
      </c>
      <c r="F72" s="475"/>
      <c r="G72" s="1052"/>
      <c r="H72" s="893"/>
      <c r="I72" s="1563"/>
      <c r="J72" s="1563"/>
      <c r="K72" s="960"/>
      <c r="L72" s="960"/>
      <c r="M72" s="963"/>
      <c r="N72" s="963"/>
      <c r="O72" s="963"/>
      <c r="P72" s="963"/>
      <c r="Q72" s="963"/>
      <c r="R72" s="963"/>
      <c r="S72" s="963"/>
      <c r="T72" s="963"/>
      <c r="U72" s="963"/>
      <c r="V72" s="963"/>
      <c r="W72" s="963"/>
      <c r="X72" s="963"/>
      <c r="Y72" s="963"/>
      <c r="Z72" s="963"/>
    </row>
    <row r="73" spans="1:26" ht="16">
      <c r="A73" s="693"/>
      <c r="B73" s="467"/>
      <c r="C73" s="475" t="s">
        <v>7254</v>
      </c>
      <c r="D73" s="736">
        <v>2</v>
      </c>
      <c r="E73" s="720" t="s">
        <v>387</v>
      </c>
      <c r="F73" s="475"/>
      <c r="G73" s="1052"/>
      <c r="H73" s="893"/>
      <c r="I73" s="1563"/>
      <c r="J73" s="1563"/>
      <c r="K73" s="960"/>
      <c r="L73" s="960"/>
      <c r="M73" s="963"/>
      <c r="N73" s="963"/>
      <c r="O73" s="963"/>
      <c r="P73" s="963"/>
      <c r="Q73" s="963"/>
      <c r="R73" s="963"/>
      <c r="S73" s="963"/>
      <c r="T73" s="963"/>
      <c r="U73" s="963"/>
      <c r="V73" s="963"/>
      <c r="W73" s="963"/>
      <c r="X73" s="963"/>
      <c r="Y73" s="963"/>
      <c r="Z73" s="963"/>
    </row>
    <row r="74" spans="1:26" ht="16">
      <c r="A74" s="821"/>
      <c r="B74" s="467"/>
      <c r="C74" s="475" t="s">
        <v>7255</v>
      </c>
      <c r="D74" s="736">
        <v>2</v>
      </c>
      <c r="E74" s="720" t="s">
        <v>387</v>
      </c>
      <c r="F74" s="475"/>
      <c r="G74" s="1052"/>
      <c r="H74" s="893"/>
      <c r="I74" s="1563"/>
      <c r="J74" s="1563"/>
      <c r="K74" s="960"/>
      <c r="L74" s="960"/>
      <c r="M74" s="963"/>
      <c r="N74" s="963"/>
      <c r="O74" s="963"/>
      <c r="P74" s="963"/>
      <c r="Q74" s="963"/>
      <c r="R74" s="963"/>
      <c r="S74" s="963"/>
      <c r="T74" s="963"/>
      <c r="U74" s="963"/>
      <c r="V74" s="963"/>
      <c r="W74" s="963"/>
      <c r="X74" s="963"/>
      <c r="Y74" s="963"/>
      <c r="Z74" s="963"/>
    </row>
    <row r="75" spans="1:26" ht="16">
      <c r="A75" s="821"/>
      <c r="B75" s="467"/>
      <c r="C75" s="475" t="s">
        <v>7256</v>
      </c>
      <c r="D75" s="736">
        <v>2</v>
      </c>
      <c r="E75" s="720" t="s">
        <v>387</v>
      </c>
      <c r="F75" s="475"/>
      <c r="G75" s="1052"/>
      <c r="H75" s="893"/>
      <c r="I75" s="1563"/>
      <c r="J75" s="1563"/>
      <c r="K75" s="960"/>
      <c r="L75" s="960"/>
      <c r="M75" s="963"/>
      <c r="N75" s="963"/>
      <c r="O75" s="963"/>
      <c r="P75" s="963"/>
      <c r="Q75" s="963"/>
      <c r="R75" s="963"/>
      <c r="S75" s="963"/>
      <c r="T75" s="963"/>
      <c r="U75" s="963"/>
      <c r="V75" s="963"/>
      <c r="W75" s="963"/>
      <c r="X75" s="963"/>
      <c r="Y75" s="963"/>
      <c r="Z75" s="963"/>
    </row>
    <row r="76" spans="1:26" ht="16">
      <c r="A76" s="821"/>
      <c r="B76" s="467"/>
      <c r="C76" s="475" t="s">
        <v>7257</v>
      </c>
      <c r="D76" s="736">
        <v>2</v>
      </c>
      <c r="E76" s="720" t="s">
        <v>387</v>
      </c>
      <c r="F76" s="475"/>
      <c r="G76" s="1052"/>
      <c r="H76" s="893"/>
      <c r="I76" s="1563"/>
      <c r="J76" s="1563"/>
      <c r="K76" s="960"/>
      <c r="L76" s="960"/>
      <c r="M76" s="963"/>
      <c r="N76" s="963"/>
      <c r="O76" s="963"/>
      <c r="P76" s="963"/>
      <c r="Q76" s="963"/>
      <c r="R76" s="963"/>
      <c r="S76" s="963"/>
      <c r="T76" s="963"/>
      <c r="U76" s="963"/>
      <c r="V76" s="963"/>
      <c r="W76" s="963"/>
      <c r="X76" s="963"/>
      <c r="Y76" s="963"/>
      <c r="Z76" s="963"/>
    </row>
    <row r="77" spans="1:26" ht="16">
      <c r="A77" s="821"/>
      <c r="B77" s="467"/>
      <c r="C77" s="475" t="s">
        <v>7258</v>
      </c>
      <c r="D77" s="736">
        <v>2</v>
      </c>
      <c r="E77" s="720" t="s">
        <v>387</v>
      </c>
      <c r="F77" s="475"/>
      <c r="G77" s="1052"/>
      <c r="H77" s="893"/>
      <c r="I77" s="1563"/>
      <c r="J77" s="1563"/>
      <c r="K77" s="960"/>
      <c r="L77" s="960"/>
      <c r="M77" s="963"/>
      <c r="N77" s="963"/>
      <c r="O77" s="963"/>
      <c r="P77" s="963"/>
      <c r="Q77" s="963"/>
      <c r="R77" s="963"/>
      <c r="S77" s="963"/>
      <c r="T77" s="963"/>
      <c r="U77" s="963"/>
      <c r="V77" s="963"/>
      <c r="W77" s="963"/>
      <c r="X77" s="963"/>
      <c r="Y77" s="963"/>
      <c r="Z77" s="963"/>
    </row>
    <row r="78" spans="1:26" ht="16">
      <c r="A78" s="821"/>
      <c r="B78" s="467"/>
      <c r="C78" s="475" t="s">
        <v>7259</v>
      </c>
      <c r="D78" s="736">
        <v>2</v>
      </c>
      <c r="E78" s="720" t="s">
        <v>387</v>
      </c>
      <c r="F78" s="475"/>
      <c r="G78" s="1052"/>
      <c r="H78" s="893"/>
      <c r="I78" s="1563"/>
      <c r="J78" s="1563"/>
      <c r="K78" s="960"/>
      <c r="L78" s="960"/>
      <c r="M78" s="963"/>
      <c r="N78" s="963"/>
      <c r="O78" s="963"/>
      <c r="P78" s="963"/>
      <c r="Q78" s="963"/>
      <c r="R78" s="963"/>
      <c r="S78" s="963"/>
      <c r="T78" s="963"/>
      <c r="U78" s="963"/>
      <c r="V78" s="963"/>
      <c r="W78" s="963"/>
      <c r="X78" s="963"/>
      <c r="Y78" s="963"/>
      <c r="Z78" s="963"/>
    </row>
    <row r="79" spans="1:26" ht="46.5" hidden="1" customHeight="1">
      <c r="A79" s="1268" t="s">
        <v>7260</v>
      </c>
      <c r="B79" s="122" t="s">
        <v>406</v>
      </c>
      <c r="C79" s="141"/>
      <c r="D79" s="124"/>
      <c r="E79" s="141"/>
      <c r="F79" s="141"/>
      <c r="G79" s="141"/>
      <c r="H79" s="106"/>
      <c r="I79" s="105"/>
      <c r="J79" s="105"/>
      <c r="K79" s="105"/>
      <c r="L79" s="105"/>
      <c r="M79" s="106"/>
      <c r="N79" s="106"/>
      <c r="O79" s="106"/>
      <c r="P79" s="106"/>
      <c r="Q79" s="106"/>
      <c r="R79" s="106"/>
      <c r="S79" s="106"/>
      <c r="T79" s="106"/>
      <c r="U79" s="106"/>
      <c r="V79" s="106"/>
      <c r="W79" s="106"/>
      <c r="X79" s="106"/>
      <c r="Y79" s="106"/>
      <c r="Z79" s="106"/>
    </row>
    <row r="80" spans="1:26" ht="20">
      <c r="A80" s="30" t="s">
        <v>45</v>
      </c>
      <c r="B80" s="1606" t="s">
        <v>408</v>
      </c>
      <c r="C80" s="1570"/>
      <c r="D80" s="1570"/>
      <c r="E80" s="1570"/>
      <c r="F80" s="1570"/>
      <c r="G80" s="1573"/>
      <c r="H80" s="816"/>
      <c r="I80" s="1563">
        <f>SUM(D81:D97)</f>
        <v>12</v>
      </c>
      <c r="J80" s="1563">
        <f>COUNT(D81:D97)*2</f>
        <v>12</v>
      </c>
      <c r="K80" s="960"/>
      <c r="L80" s="960"/>
      <c r="M80" s="963"/>
      <c r="N80" s="963"/>
      <c r="O80" s="963"/>
      <c r="P80" s="963"/>
      <c r="Q80" s="963"/>
      <c r="R80" s="963"/>
      <c r="S80" s="963"/>
      <c r="T80" s="963"/>
      <c r="U80" s="963"/>
      <c r="V80" s="963"/>
      <c r="W80" s="963"/>
      <c r="X80" s="963"/>
      <c r="Y80" s="963"/>
      <c r="Z80" s="963"/>
    </row>
    <row r="81" spans="1:26" ht="51">
      <c r="A81" s="821" t="s">
        <v>409</v>
      </c>
      <c r="B81" s="467" t="s">
        <v>410</v>
      </c>
      <c r="C81" s="475" t="s">
        <v>7261</v>
      </c>
      <c r="D81" s="736">
        <v>2</v>
      </c>
      <c r="E81" s="475" t="s">
        <v>387</v>
      </c>
      <c r="F81" s="720"/>
      <c r="G81" s="1052"/>
      <c r="H81" s="893"/>
      <c r="I81" s="1563"/>
      <c r="J81" s="1563"/>
      <c r="K81" s="960"/>
      <c r="L81" s="960"/>
      <c r="M81" s="963"/>
      <c r="N81" s="963"/>
      <c r="O81" s="963"/>
      <c r="P81" s="963"/>
      <c r="Q81" s="963"/>
      <c r="R81" s="963"/>
      <c r="S81" s="963"/>
      <c r="T81" s="963"/>
      <c r="U81" s="963"/>
      <c r="V81" s="963"/>
      <c r="W81" s="963"/>
      <c r="X81" s="963"/>
      <c r="Y81" s="963"/>
      <c r="Z81" s="963"/>
    </row>
    <row r="82" spans="1:26" ht="16">
      <c r="A82" s="821"/>
      <c r="B82" s="161"/>
      <c r="C82" s="769" t="s">
        <v>7262</v>
      </c>
      <c r="D82" s="736">
        <v>2</v>
      </c>
      <c r="E82" s="769" t="s">
        <v>387</v>
      </c>
      <c r="F82" s="1270"/>
      <c r="G82" s="1052"/>
      <c r="H82" s="893"/>
      <c r="I82" s="1563"/>
      <c r="J82" s="1563"/>
      <c r="K82" s="960"/>
      <c r="L82" s="960"/>
      <c r="M82" s="963"/>
      <c r="N82" s="963"/>
      <c r="O82" s="963"/>
      <c r="P82" s="963"/>
      <c r="Q82" s="963"/>
      <c r="R82" s="963"/>
      <c r="S82" s="963"/>
      <c r="T82" s="963"/>
      <c r="U82" s="963"/>
      <c r="V82" s="963"/>
      <c r="W82" s="963"/>
      <c r="X82" s="963"/>
      <c r="Y82" s="963"/>
      <c r="Z82" s="963"/>
    </row>
    <row r="83" spans="1:26" ht="51">
      <c r="A83" s="821" t="s">
        <v>411</v>
      </c>
      <c r="B83" s="467" t="s">
        <v>412</v>
      </c>
      <c r="C83" s="475" t="s">
        <v>7263</v>
      </c>
      <c r="D83" s="736">
        <v>2</v>
      </c>
      <c r="E83" s="475" t="s">
        <v>387</v>
      </c>
      <c r="F83" s="1056"/>
      <c r="G83" s="1052"/>
      <c r="H83" s="893"/>
      <c r="I83" s="1563"/>
      <c r="J83" s="1563"/>
      <c r="K83" s="960"/>
      <c r="L83" s="960"/>
      <c r="M83" s="963"/>
      <c r="N83" s="963"/>
      <c r="O83" s="963"/>
      <c r="P83" s="963"/>
      <c r="Q83" s="963"/>
      <c r="R83" s="963"/>
      <c r="S83" s="963"/>
      <c r="T83" s="963"/>
      <c r="U83" s="963"/>
      <c r="V83" s="963"/>
      <c r="W83" s="963"/>
      <c r="X83" s="963"/>
      <c r="Y83" s="963"/>
      <c r="Z83" s="963"/>
    </row>
    <row r="84" spans="1:26" ht="16">
      <c r="A84" s="821"/>
      <c r="B84" s="467"/>
      <c r="C84" s="475" t="s">
        <v>7264</v>
      </c>
      <c r="D84" s="180">
        <v>2</v>
      </c>
      <c r="E84" s="475"/>
      <c r="F84" s="1056"/>
      <c r="G84" s="1052"/>
      <c r="H84" s="893"/>
      <c r="I84" s="1563"/>
      <c r="J84" s="1563"/>
      <c r="K84" s="960"/>
      <c r="L84" s="960"/>
      <c r="M84" s="963"/>
      <c r="N84" s="963"/>
      <c r="O84" s="963"/>
      <c r="P84" s="963"/>
      <c r="Q84" s="963"/>
      <c r="R84" s="963"/>
      <c r="S84" s="963"/>
      <c r="T84" s="963"/>
      <c r="U84" s="963"/>
      <c r="V84" s="963"/>
      <c r="W84" s="963"/>
      <c r="X84" s="963"/>
      <c r="Y84" s="963"/>
      <c r="Z84" s="963"/>
    </row>
    <row r="85" spans="1:26" ht="51">
      <c r="A85" s="821" t="s">
        <v>7265</v>
      </c>
      <c r="B85" s="467" t="s">
        <v>414</v>
      </c>
      <c r="C85" s="475" t="s">
        <v>7266</v>
      </c>
      <c r="D85" s="736">
        <v>2</v>
      </c>
      <c r="E85" s="475" t="s">
        <v>387</v>
      </c>
      <c r="F85" s="1052"/>
      <c r="G85" s="1052"/>
      <c r="H85" s="893"/>
      <c r="I85" s="1563"/>
      <c r="J85" s="1563"/>
      <c r="K85" s="960"/>
      <c r="L85" s="960"/>
      <c r="M85" s="963"/>
      <c r="N85" s="963"/>
      <c r="O85" s="963"/>
      <c r="P85" s="963"/>
      <c r="Q85" s="963"/>
      <c r="R85" s="963"/>
      <c r="S85" s="963"/>
      <c r="T85" s="963"/>
      <c r="U85" s="963"/>
      <c r="V85" s="963"/>
      <c r="W85" s="963"/>
      <c r="X85" s="963"/>
      <c r="Y85" s="963"/>
      <c r="Z85" s="963"/>
    </row>
    <row r="86" spans="1:26" ht="46.5" hidden="1" customHeight="1">
      <c r="A86" s="1268" t="s">
        <v>415</v>
      </c>
      <c r="B86" s="122" t="s">
        <v>416</v>
      </c>
      <c r="C86" s="179"/>
      <c r="D86" s="124"/>
      <c r="E86" s="141"/>
      <c r="F86" s="141"/>
      <c r="G86" s="141"/>
      <c r="H86" s="106"/>
      <c r="I86" s="105"/>
      <c r="J86" s="105"/>
      <c r="K86" s="105"/>
      <c r="L86" s="105"/>
      <c r="M86" s="106"/>
      <c r="N86" s="106"/>
      <c r="O86" s="106"/>
      <c r="P86" s="106"/>
      <c r="Q86" s="106"/>
      <c r="R86" s="106"/>
      <c r="S86" s="106"/>
      <c r="T86" s="106"/>
      <c r="U86" s="106"/>
      <c r="V86" s="106"/>
      <c r="W86" s="106"/>
      <c r="X86" s="106"/>
      <c r="Y86" s="106"/>
      <c r="Z86" s="106"/>
    </row>
    <row r="87" spans="1:26" ht="62.25" hidden="1" customHeight="1">
      <c r="A87" s="1268" t="s">
        <v>417</v>
      </c>
      <c r="B87" s="122" t="s">
        <v>1892</v>
      </c>
      <c r="C87" s="141"/>
      <c r="D87" s="124"/>
      <c r="E87" s="141"/>
      <c r="F87" s="141"/>
      <c r="G87" s="141"/>
      <c r="H87" s="106"/>
      <c r="I87" s="105"/>
      <c r="J87" s="105"/>
      <c r="K87" s="105"/>
      <c r="L87" s="105"/>
      <c r="M87" s="106"/>
      <c r="N87" s="106"/>
      <c r="O87" s="106"/>
      <c r="P87" s="106"/>
      <c r="Q87" s="106"/>
      <c r="R87" s="106"/>
      <c r="S87" s="106"/>
      <c r="T87" s="106"/>
      <c r="U87" s="106"/>
      <c r="V87" s="106"/>
      <c r="W87" s="106"/>
      <c r="X87" s="106"/>
      <c r="Y87" s="106"/>
      <c r="Z87" s="106"/>
    </row>
    <row r="88" spans="1:26" ht="46.5" hidden="1" customHeight="1">
      <c r="A88" s="1268" t="s">
        <v>7267</v>
      </c>
      <c r="B88" s="122" t="s">
        <v>420</v>
      </c>
      <c r="C88" s="141"/>
      <c r="D88" s="124"/>
      <c r="E88" s="141"/>
      <c r="F88" s="141"/>
      <c r="G88" s="609"/>
      <c r="H88" s="106"/>
      <c r="I88" s="105"/>
      <c r="J88" s="105"/>
      <c r="K88" s="105"/>
      <c r="L88" s="105"/>
      <c r="M88" s="106"/>
      <c r="N88" s="106"/>
      <c r="O88" s="106"/>
      <c r="P88" s="106"/>
      <c r="Q88" s="106"/>
      <c r="R88" s="106"/>
      <c r="S88" s="106"/>
      <c r="T88" s="106"/>
      <c r="U88" s="106"/>
      <c r="V88" s="106"/>
      <c r="W88" s="106"/>
      <c r="X88" s="106"/>
      <c r="Y88" s="106"/>
      <c r="Z88" s="106"/>
    </row>
    <row r="89" spans="1:26" ht="62.25" hidden="1" customHeight="1">
      <c r="A89" s="1268" t="s">
        <v>421</v>
      </c>
      <c r="B89" s="122" t="s">
        <v>422</v>
      </c>
      <c r="C89" s="141"/>
      <c r="D89" s="124"/>
      <c r="E89" s="141"/>
      <c r="F89" s="141"/>
      <c r="G89" s="609"/>
      <c r="H89" s="106"/>
      <c r="I89" s="105"/>
      <c r="J89" s="105"/>
      <c r="K89" s="105"/>
      <c r="L89" s="105"/>
      <c r="M89" s="106"/>
      <c r="N89" s="106"/>
      <c r="O89" s="106"/>
      <c r="P89" s="106"/>
      <c r="Q89" s="106"/>
      <c r="R89" s="106"/>
      <c r="S89" s="106"/>
      <c r="T89" s="106"/>
      <c r="U89" s="106"/>
      <c r="V89" s="106"/>
      <c r="W89" s="106"/>
      <c r="X89" s="106"/>
      <c r="Y89" s="106"/>
      <c r="Z89" s="106"/>
    </row>
    <row r="90" spans="1:26" ht="68">
      <c r="A90" s="821" t="s">
        <v>423</v>
      </c>
      <c r="B90" s="467" t="s">
        <v>424</v>
      </c>
      <c r="C90" s="986" t="s">
        <v>7268</v>
      </c>
      <c r="D90" s="736">
        <v>2</v>
      </c>
      <c r="E90" s="1052" t="s">
        <v>599</v>
      </c>
      <c r="F90" s="475" t="s">
        <v>7269</v>
      </c>
      <c r="G90" s="1130"/>
      <c r="H90" s="893"/>
      <c r="I90" s="1563"/>
      <c r="J90" s="1563"/>
      <c r="K90" s="960"/>
      <c r="L90" s="960"/>
      <c r="M90" s="963"/>
      <c r="N90" s="963"/>
      <c r="O90" s="963"/>
      <c r="P90" s="963"/>
      <c r="Q90" s="963"/>
      <c r="R90" s="963"/>
      <c r="S90" s="963"/>
      <c r="T90" s="963"/>
      <c r="U90" s="963"/>
      <c r="V90" s="963"/>
      <c r="W90" s="963"/>
      <c r="X90" s="963"/>
      <c r="Y90" s="963"/>
      <c r="Z90" s="963"/>
    </row>
    <row r="91" spans="1:26" ht="62.25" hidden="1" customHeight="1">
      <c r="A91" s="1268" t="s">
        <v>7270</v>
      </c>
      <c r="B91" s="122" t="s">
        <v>428</v>
      </c>
      <c r="C91" s="141"/>
      <c r="D91" s="124"/>
      <c r="E91" s="141"/>
      <c r="F91" s="141"/>
      <c r="G91" s="609"/>
      <c r="H91" s="106"/>
      <c r="I91" s="105"/>
      <c r="J91" s="105"/>
      <c r="K91" s="105"/>
      <c r="L91" s="105"/>
      <c r="M91" s="106"/>
      <c r="N91" s="106"/>
      <c r="O91" s="106"/>
      <c r="P91" s="106"/>
      <c r="Q91" s="106"/>
      <c r="R91" s="106"/>
      <c r="S91" s="106"/>
      <c r="T91" s="106"/>
      <c r="U91" s="106"/>
      <c r="V91" s="106"/>
      <c r="W91" s="106"/>
      <c r="X91" s="106"/>
      <c r="Y91" s="106"/>
      <c r="Z91" s="106"/>
    </row>
    <row r="92" spans="1:26" ht="62.25" hidden="1" customHeight="1">
      <c r="A92" s="1268" t="s">
        <v>429</v>
      </c>
      <c r="B92" s="122" t="s">
        <v>7271</v>
      </c>
      <c r="C92" s="141"/>
      <c r="D92" s="124"/>
      <c r="E92" s="141"/>
      <c r="F92" s="141"/>
      <c r="G92" s="609"/>
      <c r="H92" s="106"/>
      <c r="I92" s="105"/>
      <c r="J92" s="105"/>
      <c r="K92" s="105"/>
      <c r="L92" s="105"/>
      <c r="M92" s="106"/>
      <c r="N92" s="106"/>
      <c r="O92" s="106"/>
      <c r="P92" s="106"/>
      <c r="Q92" s="106"/>
      <c r="R92" s="106"/>
      <c r="S92" s="106"/>
      <c r="T92" s="106"/>
      <c r="U92" s="106"/>
      <c r="V92" s="106"/>
      <c r="W92" s="106"/>
      <c r="X92" s="106"/>
      <c r="Y92" s="106"/>
      <c r="Z92" s="106"/>
    </row>
    <row r="93" spans="1:26" ht="28.5" hidden="1" customHeight="1">
      <c r="A93" s="1268" t="s">
        <v>431</v>
      </c>
      <c r="B93" s="150" t="s">
        <v>432</v>
      </c>
      <c r="C93" s="141"/>
      <c r="D93" s="124"/>
      <c r="E93" s="141"/>
      <c r="F93" s="141"/>
      <c r="G93" s="609"/>
      <c r="H93" s="106"/>
      <c r="I93" s="105"/>
      <c r="J93" s="105"/>
      <c r="K93" s="105"/>
      <c r="L93" s="105"/>
      <c r="M93" s="106"/>
      <c r="N93" s="106"/>
      <c r="O93" s="106"/>
      <c r="P93" s="106"/>
      <c r="Q93" s="106"/>
      <c r="R93" s="106"/>
      <c r="S93" s="106"/>
      <c r="T93" s="106"/>
      <c r="U93" s="106"/>
      <c r="V93" s="106"/>
      <c r="W93" s="106"/>
      <c r="X93" s="106"/>
      <c r="Y93" s="106"/>
      <c r="Z93" s="106"/>
    </row>
    <row r="94" spans="1:26" ht="28.5" hidden="1" customHeight="1">
      <c r="A94" s="121" t="s">
        <v>433</v>
      </c>
      <c r="B94" s="150" t="s">
        <v>434</v>
      </c>
      <c r="C94" s="141"/>
      <c r="D94" s="124"/>
      <c r="E94" s="141"/>
      <c r="F94" s="141"/>
      <c r="G94" s="609"/>
      <c r="H94" s="106"/>
      <c r="I94" s="105"/>
      <c r="J94" s="105"/>
      <c r="K94" s="105"/>
      <c r="L94" s="105"/>
      <c r="M94" s="106"/>
      <c r="N94" s="106"/>
      <c r="O94" s="106"/>
      <c r="P94" s="106"/>
      <c r="Q94" s="106"/>
      <c r="R94" s="106"/>
      <c r="S94" s="106"/>
      <c r="T94" s="106"/>
      <c r="U94" s="106"/>
      <c r="V94" s="106"/>
      <c r="W94" s="106"/>
      <c r="X94" s="106"/>
      <c r="Y94" s="106"/>
      <c r="Z94" s="106"/>
    </row>
    <row r="95" spans="1:26" ht="28.5" hidden="1" customHeight="1">
      <c r="A95" s="121" t="s">
        <v>435</v>
      </c>
      <c r="B95" s="151" t="s">
        <v>436</v>
      </c>
      <c r="C95" s="141"/>
      <c r="D95" s="124"/>
      <c r="E95" s="141"/>
      <c r="F95" s="141"/>
      <c r="G95" s="609"/>
      <c r="H95" s="106"/>
      <c r="I95" s="105"/>
      <c r="J95" s="105"/>
      <c r="K95" s="105"/>
      <c r="L95" s="105"/>
      <c r="M95" s="106"/>
      <c r="N95" s="106"/>
      <c r="O95" s="106"/>
      <c r="P95" s="106"/>
      <c r="Q95" s="106"/>
      <c r="R95" s="106"/>
      <c r="S95" s="106"/>
      <c r="T95" s="106"/>
      <c r="U95" s="106"/>
      <c r="V95" s="106"/>
      <c r="W95" s="106"/>
      <c r="X95" s="106"/>
      <c r="Y95" s="106"/>
      <c r="Z95" s="106"/>
    </row>
    <row r="96" spans="1:26" ht="28.5" hidden="1" customHeight="1">
      <c r="A96" s="121" t="s">
        <v>437</v>
      </c>
      <c r="B96" s="150" t="s">
        <v>438</v>
      </c>
      <c r="C96" s="141"/>
      <c r="D96" s="124"/>
      <c r="E96" s="141"/>
      <c r="F96" s="141"/>
      <c r="G96" s="609"/>
      <c r="H96" s="106"/>
      <c r="I96" s="105"/>
      <c r="J96" s="105"/>
      <c r="K96" s="105"/>
      <c r="L96" s="105"/>
      <c r="M96" s="106"/>
      <c r="N96" s="106"/>
      <c r="O96" s="106"/>
      <c r="P96" s="106"/>
      <c r="Q96" s="106"/>
      <c r="R96" s="106"/>
      <c r="S96" s="106"/>
      <c r="T96" s="106"/>
      <c r="U96" s="106"/>
      <c r="V96" s="106"/>
      <c r="W96" s="106"/>
      <c r="X96" s="106"/>
      <c r="Y96" s="106"/>
      <c r="Z96" s="106"/>
    </row>
    <row r="97" spans="1:26" ht="46.5" hidden="1" customHeight="1">
      <c r="A97" s="121" t="s">
        <v>439</v>
      </c>
      <c r="B97" s="122" t="s">
        <v>4118</v>
      </c>
      <c r="C97" s="150"/>
      <c r="D97" s="124"/>
      <c r="E97" s="141"/>
      <c r="F97" s="141"/>
      <c r="G97" s="460"/>
      <c r="H97" s="461"/>
      <c r="I97" s="105"/>
      <c r="J97" s="105"/>
      <c r="K97" s="105"/>
      <c r="L97" s="105"/>
      <c r="M97" s="106"/>
      <c r="N97" s="106"/>
      <c r="O97" s="106"/>
      <c r="P97" s="106"/>
      <c r="Q97" s="106"/>
      <c r="R97" s="106"/>
      <c r="S97" s="106"/>
      <c r="T97" s="106"/>
      <c r="U97" s="106"/>
      <c r="V97" s="106"/>
      <c r="W97" s="106"/>
      <c r="X97" s="106"/>
      <c r="Y97" s="106"/>
      <c r="Z97" s="106"/>
    </row>
    <row r="98" spans="1:26" ht="14.25" hidden="1" customHeight="1">
      <c r="A98" s="121" t="s">
        <v>152</v>
      </c>
      <c r="B98" s="517" t="s">
        <v>1425</v>
      </c>
      <c r="C98" s="518"/>
      <c r="D98" s="518"/>
      <c r="E98" s="518"/>
      <c r="F98" s="518"/>
      <c r="G98" s="519"/>
      <c r="H98" s="520"/>
      <c r="I98" s="105"/>
      <c r="J98" s="105"/>
      <c r="K98" s="105"/>
      <c r="L98" s="105"/>
      <c r="M98" s="106"/>
      <c r="N98" s="106"/>
      <c r="O98" s="106"/>
      <c r="P98" s="106"/>
      <c r="Q98" s="106"/>
      <c r="R98" s="106"/>
      <c r="S98" s="106"/>
      <c r="T98" s="106"/>
      <c r="U98" s="106"/>
      <c r="V98" s="106"/>
      <c r="W98" s="106"/>
      <c r="X98" s="106"/>
      <c r="Y98" s="106"/>
      <c r="Z98" s="106"/>
    </row>
    <row r="99" spans="1:26" ht="14.25" hidden="1" customHeight="1">
      <c r="A99" s="222" t="s">
        <v>1426</v>
      </c>
      <c r="B99" s="223"/>
      <c r="C99" s="223"/>
      <c r="D99" s="223"/>
      <c r="E99" s="223"/>
      <c r="F99" s="223"/>
      <c r="G99" s="224"/>
      <c r="H99" s="521"/>
      <c r="I99" s="105"/>
      <c r="J99" s="105"/>
      <c r="K99" s="105"/>
      <c r="L99" s="105"/>
      <c r="M99" s="106"/>
      <c r="N99" s="106"/>
      <c r="O99" s="106"/>
      <c r="P99" s="106"/>
      <c r="Q99" s="106"/>
      <c r="R99" s="106"/>
      <c r="S99" s="106"/>
      <c r="T99" s="106"/>
      <c r="U99" s="106"/>
      <c r="V99" s="106"/>
      <c r="W99" s="106"/>
      <c r="X99" s="106"/>
      <c r="Y99" s="106"/>
      <c r="Z99" s="106"/>
    </row>
    <row r="100" spans="1:26" ht="14.25" hidden="1" customHeight="1">
      <c r="A100" s="222" t="s">
        <v>1427</v>
      </c>
      <c r="B100" s="223"/>
      <c r="C100" s="223"/>
      <c r="D100" s="223"/>
      <c r="E100" s="223"/>
      <c r="F100" s="223"/>
      <c r="G100" s="224"/>
      <c r="H100" s="521"/>
      <c r="I100" s="105"/>
      <c r="J100" s="105"/>
      <c r="K100" s="105"/>
      <c r="L100" s="105"/>
      <c r="M100" s="106"/>
      <c r="N100" s="106"/>
      <c r="O100" s="106"/>
      <c r="P100" s="106"/>
      <c r="Q100" s="106"/>
      <c r="R100" s="106"/>
      <c r="S100" s="106"/>
      <c r="T100" s="106"/>
      <c r="U100" s="106"/>
      <c r="V100" s="106"/>
      <c r="W100" s="106"/>
      <c r="X100" s="106"/>
      <c r="Y100" s="106"/>
      <c r="Z100" s="106"/>
    </row>
    <row r="101" spans="1:26" ht="14.25" hidden="1" customHeight="1">
      <c r="A101" s="222" t="s">
        <v>1428</v>
      </c>
      <c r="B101" s="223"/>
      <c r="C101" s="223"/>
      <c r="D101" s="223"/>
      <c r="E101" s="223"/>
      <c r="F101" s="223"/>
      <c r="G101" s="224"/>
      <c r="H101" s="521"/>
      <c r="I101" s="105"/>
      <c r="J101" s="105"/>
      <c r="K101" s="105"/>
      <c r="L101" s="105"/>
      <c r="M101" s="106"/>
      <c r="N101" s="106"/>
      <c r="O101" s="106"/>
      <c r="P101" s="106"/>
      <c r="Q101" s="106"/>
      <c r="R101" s="106"/>
      <c r="S101" s="106"/>
      <c r="T101" s="106"/>
      <c r="U101" s="106"/>
      <c r="V101" s="106"/>
      <c r="W101" s="106"/>
      <c r="X101" s="106"/>
      <c r="Y101" s="106"/>
      <c r="Z101" s="106"/>
    </row>
    <row r="102" spans="1:26" ht="14.25" hidden="1" customHeight="1">
      <c r="A102" s="1267" t="s">
        <v>1914</v>
      </c>
      <c r="B102" s="1179" t="s">
        <v>49</v>
      </c>
      <c r="C102" s="1180"/>
      <c r="D102" s="1180"/>
      <c r="E102" s="1180"/>
      <c r="F102" s="1180"/>
      <c r="G102" s="1181"/>
      <c r="H102" s="1182"/>
      <c r="I102" s="105">
        <f>SUM(D103:D110)</f>
        <v>0</v>
      </c>
      <c r="J102" s="105">
        <f>COUNT(D103:D110)*2</f>
        <v>0</v>
      </c>
      <c r="K102" s="105"/>
      <c r="L102" s="105"/>
      <c r="M102" s="106"/>
      <c r="N102" s="106"/>
      <c r="O102" s="106"/>
      <c r="P102" s="106"/>
      <c r="Q102" s="106"/>
      <c r="R102" s="106"/>
      <c r="S102" s="106"/>
      <c r="T102" s="106"/>
      <c r="U102" s="106"/>
      <c r="V102" s="106"/>
      <c r="W102" s="106"/>
      <c r="X102" s="106"/>
      <c r="Y102" s="106"/>
      <c r="Z102" s="106"/>
    </row>
    <row r="103" spans="1:26" ht="30.75" hidden="1" customHeight="1">
      <c r="A103" s="1268" t="s">
        <v>441</v>
      </c>
      <c r="B103" s="122" t="s">
        <v>442</v>
      </c>
      <c r="C103" s="141"/>
      <c r="D103" s="124"/>
      <c r="E103" s="141"/>
      <c r="F103" s="141"/>
      <c r="G103" s="141"/>
      <c r="H103" s="106"/>
      <c r="I103" s="105"/>
      <c r="J103" s="105"/>
      <c r="K103" s="105"/>
      <c r="L103" s="105"/>
      <c r="M103" s="106"/>
      <c r="N103" s="106"/>
      <c r="O103" s="106"/>
      <c r="P103" s="106"/>
      <c r="Q103" s="106"/>
      <c r="R103" s="106"/>
      <c r="S103" s="106"/>
      <c r="T103" s="106"/>
      <c r="U103" s="106"/>
      <c r="V103" s="106"/>
      <c r="W103" s="106"/>
      <c r="X103" s="106"/>
      <c r="Y103" s="106"/>
      <c r="Z103" s="106"/>
    </row>
    <row r="104" spans="1:26" ht="30.75" hidden="1" customHeight="1">
      <c r="A104" s="1268" t="s">
        <v>443</v>
      </c>
      <c r="B104" s="122" t="s">
        <v>444</v>
      </c>
      <c r="C104" s="141"/>
      <c r="D104" s="124"/>
      <c r="E104" s="141"/>
      <c r="F104" s="141"/>
      <c r="G104" s="141"/>
      <c r="H104" s="106"/>
      <c r="I104" s="105"/>
      <c r="J104" s="105"/>
      <c r="K104" s="105"/>
      <c r="L104" s="105"/>
      <c r="M104" s="106"/>
      <c r="N104" s="106"/>
      <c r="O104" s="106"/>
      <c r="P104" s="106"/>
      <c r="Q104" s="106"/>
      <c r="R104" s="106"/>
      <c r="S104" s="106"/>
      <c r="T104" s="106"/>
      <c r="U104" s="106"/>
      <c r="V104" s="106"/>
      <c r="W104" s="106"/>
      <c r="X104" s="106"/>
      <c r="Y104" s="106"/>
      <c r="Z104" s="106"/>
    </row>
    <row r="105" spans="1:26" ht="30.75" hidden="1" customHeight="1">
      <c r="A105" s="1268" t="s">
        <v>1915</v>
      </c>
      <c r="B105" s="122" t="s">
        <v>446</v>
      </c>
      <c r="C105" s="141"/>
      <c r="D105" s="124"/>
      <c r="E105" s="141"/>
      <c r="F105" s="141"/>
      <c r="G105" s="141"/>
      <c r="H105" s="106"/>
      <c r="I105" s="105"/>
      <c r="J105" s="105"/>
      <c r="K105" s="105"/>
      <c r="L105" s="105"/>
      <c r="M105" s="106"/>
      <c r="N105" s="106"/>
      <c r="O105" s="106"/>
      <c r="P105" s="106"/>
      <c r="Q105" s="106"/>
      <c r="R105" s="106"/>
      <c r="S105" s="106"/>
      <c r="T105" s="106"/>
      <c r="U105" s="106"/>
      <c r="V105" s="106"/>
      <c r="W105" s="106"/>
      <c r="X105" s="106"/>
      <c r="Y105" s="106"/>
      <c r="Z105" s="106"/>
    </row>
    <row r="106" spans="1:26" ht="30.75" hidden="1" customHeight="1">
      <c r="A106" s="1268" t="s">
        <v>448</v>
      </c>
      <c r="B106" s="122" t="s">
        <v>449</v>
      </c>
      <c r="C106" s="141"/>
      <c r="D106" s="124"/>
      <c r="E106" s="141"/>
      <c r="F106" s="141"/>
      <c r="G106" s="141"/>
      <c r="H106" s="106"/>
      <c r="I106" s="105"/>
      <c r="J106" s="105"/>
      <c r="K106" s="105"/>
      <c r="L106" s="105"/>
      <c r="M106" s="106"/>
      <c r="N106" s="106"/>
      <c r="O106" s="106"/>
      <c r="P106" s="106"/>
      <c r="Q106" s="106"/>
      <c r="R106" s="106"/>
      <c r="S106" s="106"/>
      <c r="T106" s="106"/>
      <c r="U106" s="106"/>
      <c r="V106" s="106"/>
      <c r="W106" s="106"/>
      <c r="X106" s="106"/>
      <c r="Y106" s="106"/>
      <c r="Z106" s="106"/>
    </row>
    <row r="107" spans="1:26" ht="30.75" hidden="1" customHeight="1">
      <c r="A107" s="1268" t="s">
        <v>450</v>
      </c>
      <c r="B107" s="122" t="s">
        <v>451</v>
      </c>
      <c r="C107" s="141"/>
      <c r="D107" s="124"/>
      <c r="E107" s="141"/>
      <c r="F107" s="141"/>
      <c r="G107" s="141"/>
      <c r="H107" s="106"/>
      <c r="I107" s="105"/>
      <c r="J107" s="105"/>
      <c r="K107" s="105"/>
      <c r="L107" s="105"/>
      <c r="M107" s="106"/>
      <c r="N107" s="106"/>
      <c r="O107" s="106"/>
      <c r="P107" s="106"/>
      <c r="Q107" s="106"/>
      <c r="R107" s="106"/>
      <c r="S107" s="106"/>
      <c r="T107" s="106"/>
      <c r="U107" s="106"/>
      <c r="V107" s="106"/>
      <c r="W107" s="106"/>
      <c r="X107" s="106"/>
      <c r="Y107" s="106"/>
      <c r="Z107" s="106"/>
    </row>
    <row r="108" spans="1:26" ht="30.75" hidden="1" customHeight="1">
      <c r="A108" s="1268" t="s">
        <v>452</v>
      </c>
      <c r="B108" s="122" t="s">
        <v>453</v>
      </c>
      <c r="C108" s="141"/>
      <c r="D108" s="124"/>
      <c r="E108" s="141"/>
      <c r="F108" s="141"/>
      <c r="G108" s="141"/>
      <c r="H108" s="106"/>
      <c r="I108" s="105"/>
      <c r="J108" s="105"/>
      <c r="K108" s="105"/>
      <c r="L108" s="105"/>
      <c r="M108" s="106"/>
      <c r="N108" s="106"/>
      <c r="O108" s="106"/>
      <c r="P108" s="106"/>
      <c r="Q108" s="106"/>
      <c r="R108" s="106"/>
      <c r="S108" s="106"/>
      <c r="T108" s="106"/>
      <c r="U108" s="106"/>
      <c r="V108" s="106"/>
      <c r="W108" s="106"/>
      <c r="X108" s="106"/>
      <c r="Y108" s="106"/>
      <c r="Z108" s="106"/>
    </row>
    <row r="109" spans="1:26" ht="30.75" hidden="1" customHeight="1">
      <c r="A109" s="1268" t="s">
        <v>1916</v>
      </c>
      <c r="B109" s="122" t="s">
        <v>455</v>
      </c>
      <c r="C109" s="141"/>
      <c r="D109" s="124"/>
      <c r="E109" s="141"/>
      <c r="F109" s="141"/>
      <c r="G109" s="141"/>
      <c r="H109" s="106"/>
      <c r="I109" s="105"/>
      <c r="J109" s="105"/>
      <c r="K109" s="105"/>
      <c r="L109" s="105"/>
      <c r="M109" s="106"/>
      <c r="N109" s="106"/>
      <c r="O109" s="106"/>
      <c r="P109" s="106"/>
      <c r="Q109" s="106"/>
      <c r="R109" s="106"/>
      <c r="S109" s="106"/>
      <c r="T109" s="106"/>
      <c r="U109" s="106"/>
      <c r="V109" s="106"/>
      <c r="W109" s="106"/>
      <c r="X109" s="106"/>
      <c r="Y109" s="106"/>
      <c r="Z109" s="106"/>
    </row>
    <row r="110" spans="1:26" ht="30.75" hidden="1" customHeight="1">
      <c r="A110" s="1268" t="s">
        <v>457</v>
      </c>
      <c r="B110" s="122" t="s">
        <v>458</v>
      </c>
      <c r="C110" s="150"/>
      <c r="D110" s="124"/>
      <c r="E110" s="125"/>
      <c r="F110" s="141"/>
      <c r="G110" s="460"/>
      <c r="H110" s="461"/>
      <c r="I110" s="105"/>
      <c r="J110" s="105"/>
      <c r="K110" s="105"/>
      <c r="L110" s="105"/>
      <c r="M110" s="106"/>
      <c r="N110" s="106"/>
      <c r="O110" s="106"/>
      <c r="P110" s="106"/>
      <c r="Q110" s="106"/>
      <c r="R110" s="106"/>
      <c r="S110" s="106"/>
      <c r="T110" s="106"/>
      <c r="U110" s="106"/>
      <c r="V110" s="106"/>
      <c r="W110" s="106"/>
      <c r="X110" s="106"/>
      <c r="Y110" s="106"/>
      <c r="Z110" s="106"/>
    </row>
    <row r="111" spans="1:26" ht="20">
      <c r="A111" s="30" t="s">
        <v>1917</v>
      </c>
      <c r="B111" s="1606" t="s">
        <v>51</v>
      </c>
      <c r="C111" s="1570"/>
      <c r="D111" s="1570"/>
      <c r="E111" s="1570"/>
      <c r="F111" s="1570"/>
      <c r="G111" s="1573"/>
      <c r="H111" s="816"/>
      <c r="I111" s="1563">
        <f>SUM(D112:D113)</f>
        <v>2</v>
      </c>
      <c r="J111" s="1563">
        <f>COUNT(D112:D113)*2</f>
        <v>2</v>
      </c>
      <c r="K111" s="960"/>
      <c r="L111" s="960"/>
      <c r="M111" s="963"/>
      <c r="N111" s="963"/>
      <c r="O111" s="963"/>
      <c r="P111" s="963"/>
      <c r="Q111" s="963"/>
      <c r="R111" s="963"/>
      <c r="S111" s="963"/>
      <c r="T111" s="963"/>
      <c r="U111" s="963"/>
      <c r="V111" s="963"/>
      <c r="W111" s="963"/>
      <c r="X111" s="963"/>
      <c r="Y111" s="963"/>
      <c r="Z111" s="963"/>
    </row>
    <row r="112" spans="1:26" ht="51">
      <c r="A112" s="30" t="s">
        <v>7272</v>
      </c>
      <c r="B112" s="161" t="s">
        <v>460</v>
      </c>
      <c r="C112" s="769" t="s">
        <v>7273</v>
      </c>
      <c r="D112" s="736">
        <v>2</v>
      </c>
      <c r="E112" s="1056" t="s">
        <v>599</v>
      </c>
      <c r="F112" s="735" t="s">
        <v>7274</v>
      </c>
      <c r="G112" s="1052"/>
      <c r="H112" s="893"/>
      <c r="I112" s="1563"/>
      <c r="J112" s="1563"/>
      <c r="K112" s="960"/>
      <c r="L112" s="960"/>
      <c r="M112" s="963"/>
      <c r="N112" s="963"/>
      <c r="O112" s="963"/>
      <c r="P112" s="963"/>
      <c r="Q112" s="963"/>
      <c r="R112" s="963"/>
      <c r="S112" s="963"/>
      <c r="T112" s="963"/>
      <c r="U112" s="963"/>
      <c r="V112" s="963"/>
      <c r="W112" s="963"/>
      <c r="X112" s="963"/>
      <c r="Y112" s="963"/>
      <c r="Z112" s="963"/>
    </row>
    <row r="113" spans="1:26" ht="78" hidden="1" customHeight="1">
      <c r="A113" s="1266" t="s">
        <v>7275</v>
      </c>
      <c r="B113" s="122" t="s">
        <v>464</v>
      </c>
      <c r="C113" s="141"/>
      <c r="D113" s="124"/>
      <c r="E113" s="141"/>
      <c r="F113" s="141"/>
      <c r="G113" s="141"/>
      <c r="H113" s="106"/>
      <c r="I113" s="105"/>
      <c r="J113" s="105"/>
      <c r="K113" s="105"/>
      <c r="L113" s="105"/>
      <c r="M113" s="106"/>
      <c r="N113" s="106"/>
      <c r="O113" s="106"/>
      <c r="P113" s="106"/>
      <c r="Q113" s="106"/>
      <c r="R113" s="106"/>
      <c r="S113" s="106"/>
      <c r="T113" s="106"/>
      <c r="U113" s="106"/>
      <c r="V113" s="106"/>
      <c r="W113" s="106"/>
      <c r="X113" s="106"/>
      <c r="Y113" s="106"/>
      <c r="Z113" s="106"/>
    </row>
    <row r="114" spans="1:26" ht="21">
      <c r="A114" s="1212"/>
      <c r="B114" s="1773" t="s">
        <v>465</v>
      </c>
      <c r="C114" s="1570"/>
      <c r="D114" s="1570"/>
      <c r="E114" s="1570"/>
      <c r="F114" s="1570"/>
      <c r="G114" s="1571"/>
      <c r="H114" s="1038"/>
      <c r="I114" s="1563">
        <f t="shared" ref="I114:J114" si="2">I115+I126+I132+I137+I143+I151</f>
        <v>40</v>
      </c>
      <c r="J114" s="1563">
        <f t="shared" si="2"/>
        <v>40</v>
      </c>
      <c r="K114" s="960"/>
      <c r="L114" s="960"/>
      <c r="M114" s="963"/>
      <c r="N114" s="963"/>
      <c r="O114" s="963"/>
      <c r="P114" s="963"/>
      <c r="Q114" s="963"/>
      <c r="R114" s="963"/>
      <c r="S114" s="963"/>
      <c r="T114" s="963"/>
      <c r="U114" s="963"/>
      <c r="V114" s="963"/>
      <c r="W114" s="963"/>
      <c r="X114" s="963"/>
      <c r="Y114" s="963"/>
      <c r="Z114" s="963"/>
    </row>
    <row r="115" spans="1:26" ht="20">
      <c r="A115" s="30" t="s">
        <v>214</v>
      </c>
      <c r="B115" s="1606" t="s">
        <v>54</v>
      </c>
      <c r="C115" s="1570"/>
      <c r="D115" s="1570"/>
      <c r="E115" s="1570"/>
      <c r="F115" s="1570"/>
      <c r="G115" s="1573"/>
      <c r="H115" s="816"/>
      <c r="I115" s="1563">
        <f>SUM(D116:D125)</f>
        <v>14</v>
      </c>
      <c r="J115" s="1563">
        <f>COUNT(D116:D125)*2</f>
        <v>14</v>
      </c>
      <c r="K115" s="960"/>
      <c r="L115" s="960"/>
      <c r="M115" s="963"/>
      <c r="N115" s="963"/>
      <c r="O115" s="963"/>
      <c r="P115" s="963"/>
      <c r="Q115" s="963"/>
      <c r="R115" s="963"/>
      <c r="S115" s="963"/>
      <c r="T115" s="963"/>
      <c r="U115" s="963"/>
      <c r="V115" s="963"/>
      <c r="W115" s="963"/>
      <c r="X115" s="963"/>
      <c r="Y115" s="963"/>
      <c r="Z115" s="963"/>
    </row>
    <row r="116" spans="1:26" ht="34">
      <c r="A116" s="1091" t="s">
        <v>1921</v>
      </c>
      <c r="B116" s="161" t="s">
        <v>467</v>
      </c>
      <c r="C116" s="1047" t="s">
        <v>3548</v>
      </c>
      <c r="D116" s="736">
        <v>2</v>
      </c>
      <c r="E116" s="1056" t="s">
        <v>469</v>
      </c>
      <c r="F116" s="735" t="s">
        <v>6309</v>
      </c>
      <c r="G116" s="1052"/>
      <c r="H116" s="893"/>
      <c r="I116" s="1563"/>
      <c r="J116" s="1563"/>
      <c r="K116" s="960"/>
      <c r="L116" s="960"/>
      <c r="M116" s="963"/>
      <c r="N116" s="963"/>
      <c r="O116" s="963"/>
      <c r="P116" s="963"/>
      <c r="Q116" s="963"/>
      <c r="R116" s="963"/>
      <c r="S116" s="963"/>
      <c r="T116" s="963"/>
      <c r="U116" s="963"/>
      <c r="V116" s="963"/>
      <c r="W116" s="963"/>
      <c r="X116" s="963"/>
      <c r="Y116" s="963"/>
      <c r="Z116" s="963"/>
    </row>
    <row r="117" spans="1:26" ht="17">
      <c r="A117" s="1091"/>
      <c r="B117" s="161"/>
      <c r="C117" s="467" t="s">
        <v>6310</v>
      </c>
      <c r="D117" s="736">
        <v>2</v>
      </c>
      <c r="E117" s="1052" t="s">
        <v>469</v>
      </c>
      <c r="F117" s="1052"/>
      <c r="G117" s="1052"/>
      <c r="H117" s="893"/>
      <c r="I117" s="1563"/>
      <c r="J117" s="1563"/>
      <c r="K117" s="960"/>
      <c r="L117" s="960"/>
      <c r="M117" s="963"/>
      <c r="N117" s="963"/>
      <c r="O117" s="963"/>
      <c r="P117" s="963"/>
      <c r="Q117" s="963"/>
      <c r="R117" s="963"/>
      <c r="S117" s="963"/>
      <c r="T117" s="963"/>
      <c r="U117" s="963"/>
      <c r="V117" s="963"/>
      <c r="W117" s="963"/>
      <c r="X117" s="963"/>
      <c r="Y117" s="963"/>
      <c r="Z117" s="963"/>
    </row>
    <row r="118" spans="1:26" ht="34">
      <c r="A118" s="693" t="s">
        <v>1925</v>
      </c>
      <c r="B118" s="161" t="s">
        <v>475</v>
      </c>
      <c r="C118" s="471" t="s">
        <v>7276</v>
      </c>
      <c r="D118" s="736">
        <v>2</v>
      </c>
      <c r="E118" s="1052" t="s">
        <v>469</v>
      </c>
      <c r="F118" s="1052"/>
      <c r="G118" s="1052"/>
      <c r="H118" s="893"/>
      <c r="I118" s="1563"/>
      <c r="J118" s="1563"/>
      <c r="K118" s="960"/>
      <c r="L118" s="960"/>
      <c r="M118" s="963"/>
      <c r="N118" s="963"/>
      <c r="O118" s="963"/>
      <c r="P118" s="963"/>
      <c r="Q118" s="963"/>
      <c r="R118" s="963"/>
      <c r="S118" s="963"/>
      <c r="T118" s="963"/>
      <c r="U118" s="963"/>
      <c r="V118" s="963"/>
      <c r="W118" s="963"/>
      <c r="X118" s="963"/>
      <c r="Y118" s="963"/>
      <c r="Z118" s="963"/>
    </row>
    <row r="119" spans="1:26" ht="32">
      <c r="A119" s="693"/>
      <c r="B119" s="161"/>
      <c r="C119" s="471" t="s">
        <v>7277</v>
      </c>
      <c r="D119" s="736">
        <v>2</v>
      </c>
      <c r="E119" s="1052" t="s">
        <v>469</v>
      </c>
      <c r="F119" s="1052"/>
      <c r="G119" s="1052"/>
      <c r="H119" s="893"/>
      <c r="I119" s="1563"/>
      <c r="J119" s="1563"/>
      <c r="K119" s="960"/>
      <c r="L119" s="960"/>
      <c r="M119" s="963"/>
      <c r="N119" s="963"/>
      <c r="O119" s="963"/>
      <c r="P119" s="963"/>
      <c r="Q119" s="963"/>
      <c r="R119" s="963"/>
      <c r="S119" s="963"/>
      <c r="T119" s="963"/>
      <c r="U119" s="963"/>
      <c r="V119" s="963"/>
      <c r="W119" s="963"/>
      <c r="X119" s="963"/>
      <c r="Y119" s="963"/>
      <c r="Z119" s="963"/>
    </row>
    <row r="120" spans="1:26" ht="46.5" hidden="1" customHeight="1">
      <c r="A120" s="310" t="s">
        <v>480</v>
      </c>
      <c r="B120" s="161" t="s">
        <v>481</v>
      </c>
      <c r="C120" s="141"/>
      <c r="D120" s="124"/>
      <c r="E120" s="141"/>
      <c r="F120" s="141"/>
      <c r="G120" s="141"/>
      <c r="H120" s="106"/>
      <c r="I120" s="105"/>
      <c r="J120" s="105"/>
      <c r="K120" s="105"/>
      <c r="L120" s="105"/>
      <c r="M120" s="106"/>
      <c r="N120" s="106"/>
      <c r="O120" s="106"/>
      <c r="P120" s="106"/>
      <c r="Q120" s="106"/>
      <c r="R120" s="106"/>
      <c r="S120" s="106"/>
      <c r="T120" s="106"/>
      <c r="U120" s="106"/>
      <c r="V120" s="106"/>
      <c r="W120" s="106"/>
      <c r="X120" s="106"/>
      <c r="Y120" s="106"/>
      <c r="Z120" s="106"/>
    </row>
    <row r="121" spans="1:26" ht="34">
      <c r="A121" s="693" t="s">
        <v>1933</v>
      </c>
      <c r="B121" s="161" t="s">
        <v>483</v>
      </c>
      <c r="C121" s="983" t="s">
        <v>7278</v>
      </c>
      <c r="D121" s="736">
        <v>2</v>
      </c>
      <c r="E121" s="1052" t="s">
        <v>469</v>
      </c>
      <c r="F121" s="1052"/>
      <c r="G121" s="1052"/>
      <c r="H121" s="893"/>
      <c r="I121" s="1563"/>
      <c r="J121" s="1563"/>
      <c r="K121" s="960"/>
      <c r="L121" s="960"/>
      <c r="M121" s="963"/>
      <c r="N121" s="963"/>
      <c r="O121" s="963"/>
      <c r="P121" s="963"/>
      <c r="Q121" s="963"/>
      <c r="R121" s="963"/>
      <c r="S121" s="963"/>
      <c r="T121" s="963"/>
      <c r="U121" s="963"/>
      <c r="V121" s="963"/>
      <c r="W121" s="963"/>
      <c r="X121" s="963"/>
      <c r="Y121" s="963"/>
      <c r="Z121" s="963"/>
    </row>
    <row r="122" spans="1:26" ht="62.25" hidden="1" customHeight="1">
      <c r="A122" s="310" t="s">
        <v>1938</v>
      </c>
      <c r="B122" s="161" t="s">
        <v>485</v>
      </c>
      <c r="C122" s="162"/>
      <c r="D122" s="124"/>
      <c r="E122" s="141"/>
      <c r="F122" s="141"/>
      <c r="G122" s="141"/>
      <c r="H122" s="106"/>
      <c r="I122" s="105"/>
      <c r="J122" s="105"/>
      <c r="K122" s="105"/>
      <c r="L122" s="105"/>
      <c r="M122" s="106"/>
      <c r="N122" s="106"/>
      <c r="O122" s="106"/>
      <c r="P122" s="106"/>
      <c r="Q122" s="106"/>
      <c r="R122" s="106"/>
      <c r="S122" s="106"/>
      <c r="T122" s="106"/>
      <c r="U122" s="106"/>
      <c r="V122" s="106"/>
      <c r="W122" s="106"/>
      <c r="X122" s="106"/>
      <c r="Y122" s="106"/>
      <c r="Z122" s="106"/>
    </row>
    <row r="123" spans="1:26" ht="34">
      <c r="A123" s="693" t="s">
        <v>484</v>
      </c>
      <c r="B123" s="161" t="s">
        <v>487</v>
      </c>
      <c r="C123" s="983" t="s">
        <v>488</v>
      </c>
      <c r="D123" s="736">
        <v>2</v>
      </c>
      <c r="E123" s="1052" t="s">
        <v>469</v>
      </c>
      <c r="F123" s="1052"/>
      <c r="G123" s="1052"/>
      <c r="H123" s="893"/>
      <c r="I123" s="1563"/>
      <c r="J123" s="1563"/>
      <c r="K123" s="960"/>
      <c r="L123" s="960"/>
      <c r="M123" s="963"/>
      <c r="N123" s="963"/>
      <c r="O123" s="963"/>
      <c r="P123" s="963"/>
      <c r="Q123" s="963"/>
      <c r="R123" s="963"/>
      <c r="S123" s="963"/>
      <c r="T123" s="963"/>
      <c r="U123" s="963"/>
      <c r="V123" s="963"/>
      <c r="W123" s="963"/>
      <c r="X123" s="963"/>
      <c r="Y123" s="963"/>
      <c r="Z123" s="963"/>
    </row>
    <row r="124" spans="1:26" ht="62.25" hidden="1" customHeight="1">
      <c r="A124" s="310" t="s">
        <v>1939</v>
      </c>
      <c r="B124" s="161" t="s">
        <v>490</v>
      </c>
      <c r="C124" s="141"/>
      <c r="D124" s="124"/>
      <c r="E124" s="141"/>
      <c r="F124" s="141"/>
      <c r="G124" s="141"/>
      <c r="H124" s="106"/>
      <c r="I124" s="105"/>
      <c r="J124" s="105"/>
      <c r="K124" s="105"/>
      <c r="L124" s="105"/>
      <c r="M124" s="106"/>
      <c r="N124" s="106"/>
      <c r="O124" s="106"/>
      <c r="P124" s="106"/>
      <c r="Q124" s="106"/>
      <c r="R124" s="106"/>
      <c r="S124" s="106"/>
      <c r="T124" s="106"/>
      <c r="U124" s="106"/>
      <c r="V124" s="106"/>
      <c r="W124" s="106"/>
      <c r="X124" s="106"/>
      <c r="Y124" s="106"/>
      <c r="Z124" s="106"/>
    </row>
    <row r="125" spans="1:26" ht="34">
      <c r="A125" s="693" t="s">
        <v>493</v>
      </c>
      <c r="B125" s="161" t="s">
        <v>494</v>
      </c>
      <c r="C125" s="983" t="s">
        <v>7279</v>
      </c>
      <c r="D125" s="736">
        <v>2</v>
      </c>
      <c r="E125" s="1052" t="s">
        <v>469</v>
      </c>
      <c r="F125" s="1052"/>
      <c r="G125" s="1052"/>
      <c r="H125" s="893"/>
      <c r="I125" s="1563"/>
      <c r="J125" s="1563"/>
      <c r="K125" s="960"/>
      <c r="L125" s="960"/>
      <c r="M125" s="963"/>
      <c r="N125" s="963"/>
      <c r="O125" s="963"/>
      <c r="P125" s="963"/>
      <c r="Q125" s="963"/>
      <c r="R125" s="963"/>
      <c r="S125" s="963"/>
      <c r="T125" s="963"/>
      <c r="U125" s="963"/>
      <c r="V125" s="963"/>
      <c r="W125" s="963"/>
      <c r="X125" s="963"/>
      <c r="Y125" s="963"/>
      <c r="Z125" s="963"/>
    </row>
    <row r="126" spans="1:26" ht="20">
      <c r="A126" s="30" t="s">
        <v>216</v>
      </c>
      <c r="B126" s="1606" t="s">
        <v>7280</v>
      </c>
      <c r="C126" s="1570"/>
      <c r="D126" s="1570"/>
      <c r="E126" s="1570"/>
      <c r="F126" s="1570"/>
      <c r="G126" s="1573"/>
      <c r="H126" s="816"/>
      <c r="I126" s="1563">
        <f>SUM(D127:D131)</f>
        <v>4</v>
      </c>
      <c r="J126" s="1563">
        <f>COUNT(D127:D131)*2</f>
        <v>4</v>
      </c>
      <c r="K126" s="960"/>
      <c r="L126" s="960"/>
      <c r="M126" s="963"/>
      <c r="N126" s="963"/>
      <c r="O126" s="963"/>
      <c r="P126" s="963"/>
      <c r="Q126" s="963"/>
      <c r="R126" s="963"/>
      <c r="S126" s="963"/>
      <c r="T126" s="963"/>
      <c r="U126" s="963"/>
      <c r="V126" s="963"/>
      <c r="W126" s="963"/>
      <c r="X126" s="963"/>
      <c r="Y126" s="963"/>
      <c r="Z126" s="963"/>
    </row>
    <row r="127" spans="1:26" ht="34">
      <c r="A127" s="693" t="s">
        <v>1943</v>
      </c>
      <c r="B127" s="467" t="s">
        <v>498</v>
      </c>
      <c r="C127" s="471" t="s">
        <v>7281</v>
      </c>
      <c r="D127" s="736">
        <v>2</v>
      </c>
      <c r="E127" s="1052" t="s">
        <v>469</v>
      </c>
      <c r="F127" s="1052"/>
      <c r="G127" s="1052"/>
      <c r="H127" s="893"/>
      <c r="I127" s="1563"/>
      <c r="J127" s="1563"/>
      <c r="K127" s="960"/>
      <c r="L127" s="960"/>
      <c r="M127" s="963"/>
      <c r="N127" s="963"/>
      <c r="O127" s="963"/>
      <c r="P127" s="963"/>
      <c r="Q127" s="963"/>
      <c r="R127" s="963"/>
      <c r="S127" s="963"/>
      <c r="T127" s="963"/>
      <c r="U127" s="963"/>
      <c r="V127" s="963"/>
      <c r="W127" s="963"/>
      <c r="X127" s="963"/>
      <c r="Y127" s="963"/>
      <c r="Z127" s="963"/>
    </row>
    <row r="128" spans="1:26" ht="78" hidden="1" customHeight="1">
      <c r="A128" s="310" t="s">
        <v>509</v>
      </c>
      <c r="B128" s="467" t="s">
        <v>510</v>
      </c>
      <c r="C128" s="141"/>
      <c r="D128" s="124"/>
      <c r="E128" s="141"/>
      <c r="F128" s="141"/>
      <c r="G128" s="141"/>
      <c r="H128" s="106"/>
      <c r="I128" s="105"/>
      <c r="J128" s="105"/>
      <c r="K128" s="105"/>
      <c r="L128" s="105"/>
      <c r="M128" s="106"/>
      <c r="N128" s="106"/>
      <c r="O128" s="106"/>
      <c r="P128" s="106"/>
      <c r="Q128" s="106"/>
      <c r="R128" s="106"/>
      <c r="S128" s="106"/>
      <c r="T128" s="106"/>
      <c r="U128" s="106"/>
      <c r="V128" s="106"/>
      <c r="W128" s="106"/>
      <c r="X128" s="106"/>
      <c r="Y128" s="106"/>
      <c r="Z128" s="106"/>
    </row>
    <row r="129" spans="1:26" ht="51">
      <c r="A129" s="693" t="s">
        <v>1949</v>
      </c>
      <c r="B129" s="1271" t="s">
        <v>512</v>
      </c>
      <c r="C129" s="735" t="s">
        <v>7282</v>
      </c>
      <c r="D129" s="736">
        <v>2</v>
      </c>
      <c r="E129" s="1056" t="s">
        <v>469</v>
      </c>
      <c r="F129" s="735" t="s">
        <v>6965</v>
      </c>
      <c r="G129" s="1052"/>
      <c r="H129" s="893"/>
      <c r="I129" s="1563"/>
      <c r="J129" s="1563"/>
      <c r="K129" s="960"/>
      <c r="L129" s="960"/>
      <c r="M129" s="963"/>
      <c r="N129" s="963"/>
      <c r="O129" s="963"/>
      <c r="P129" s="963"/>
      <c r="Q129" s="963"/>
      <c r="R129" s="963"/>
      <c r="S129" s="963"/>
      <c r="T129" s="963"/>
      <c r="U129" s="963"/>
      <c r="V129" s="963"/>
      <c r="W129" s="963"/>
      <c r="X129" s="963"/>
      <c r="Y129" s="963"/>
      <c r="Z129" s="963"/>
    </row>
    <row r="130" spans="1:26" ht="46.5" hidden="1" customHeight="1">
      <c r="A130" s="310" t="s">
        <v>1953</v>
      </c>
      <c r="B130" s="467" t="s">
        <v>520</v>
      </c>
      <c r="C130" s="141"/>
      <c r="D130" s="124"/>
      <c r="E130" s="141"/>
      <c r="F130" s="141"/>
      <c r="G130" s="141"/>
      <c r="H130" s="106"/>
      <c r="I130" s="105"/>
      <c r="J130" s="105"/>
      <c r="K130" s="105"/>
      <c r="L130" s="105"/>
      <c r="M130" s="106"/>
      <c r="N130" s="106"/>
      <c r="O130" s="106"/>
      <c r="P130" s="106"/>
      <c r="Q130" s="106"/>
      <c r="R130" s="106"/>
      <c r="S130" s="106"/>
      <c r="T130" s="106"/>
      <c r="U130" s="106"/>
      <c r="V130" s="106"/>
      <c r="W130" s="106"/>
      <c r="X130" s="106"/>
      <c r="Y130" s="106"/>
      <c r="Z130" s="106"/>
    </row>
    <row r="131" spans="1:26" ht="46.5" hidden="1" customHeight="1">
      <c r="A131" s="310" t="s">
        <v>521</v>
      </c>
      <c r="B131" s="173" t="s">
        <v>522</v>
      </c>
      <c r="C131" s="141"/>
      <c r="D131" s="124"/>
      <c r="E131" s="141"/>
      <c r="F131" s="141"/>
      <c r="G131" s="141"/>
      <c r="H131" s="106"/>
      <c r="I131" s="105"/>
      <c r="J131" s="105"/>
      <c r="K131" s="105"/>
      <c r="L131" s="105"/>
      <c r="M131" s="106"/>
      <c r="N131" s="106"/>
      <c r="O131" s="106"/>
      <c r="P131" s="106"/>
      <c r="Q131" s="106"/>
      <c r="R131" s="106"/>
      <c r="S131" s="106"/>
      <c r="T131" s="106"/>
      <c r="U131" s="106"/>
      <c r="V131" s="106"/>
      <c r="W131" s="106"/>
      <c r="X131" s="106"/>
      <c r="Y131" s="106"/>
      <c r="Z131" s="106"/>
    </row>
    <row r="132" spans="1:26" ht="20">
      <c r="A132" s="30" t="s">
        <v>218</v>
      </c>
      <c r="B132" s="1606" t="s">
        <v>219</v>
      </c>
      <c r="C132" s="1570"/>
      <c r="D132" s="1570"/>
      <c r="E132" s="1570"/>
      <c r="F132" s="1570"/>
      <c r="G132" s="1573"/>
      <c r="H132" s="816"/>
      <c r="I132" s="1563">
        <f>SUM(D133:D136)</f>
        <v>6</v>
      </c>
      <c r="J132" s="1563">
        <f>COUNT(D133:D136)*2</f>
        <v>6</v>
      </c>
      <c r="K132" s="960"/>
      <c r="L132" s="960"/>
      <c r="M132" s="963"/>
      <c r="N132" s="963"/>
      <c r="O132" s="963"/>
      <c r="P132" s="963"/>
      <c r="Q132" s="963"/>
      <c r="R132" s="963"/>
      <c r="S132" s="963"/>
      <c r="T132" s="963"/>
      <c r="U132" s="963"/>
      <c r="V132" s="963"/>
      <c r="W132" s="963"/>
      <c r="X132" s="963"/>
      <c r="Y132" s="963"/>
      <c r="Z132" s="963"/>
    </row>
    <row r="133" spans="1:26" ht="30.75" hidden="1" customHeight="1">
      <c r="A133" s="310" t="s">
        <v>1954</v>
      </c>
      <c r="B133" s="467" t="s">
        <v>524</v>
      </c>
      <c r="C133" s="141"/>
      <c r="D133" s="124"/>
      <c r="E133" s="141"/>
      <c r="F133" s="141"/>
      <c r="G133" s="141"/>
      <c r="H133" s="106"/>
      <c r="I133" s="105"/>
      <c r="J133" s="105"/>
      <c r="K133" s="105"/>
      <c r="L133" s="105"/>
      <c r="M133" s="106"/>
      <c r="N133" s="106"/>
      <c r="O133" s="106"/>
      <c r="P133" s="106"/>
      <c r="Q133" s="106"/>
      <c r="R133" s="106"/>
      <c r="S133" s="106"/>
      <c r="T133" s="106"/>
      <c r="U133" s="106"/>
      <c r="V133" s="106"/>
      <c r="W133" s="106"/>
      <c r="X133" s="106"/>
      <c r="Y133" s="106"/>
      <c r="Z133" s="106"/>
    </row>
    <row r="134" spans="1:26" ht="34">
      <c r="A134" s="693" t="s">
        <v>1958</v>
      </c>
      <c r="B134" s="467" t="s">
        <v>528</v>
      </c>
      <c r="C134" s="471" t="s">
        <v>7283</v>
      </c>
      <c r="D134" s="736">
        <v>2</v>
      </c>
      <c r="E134" s="1052" t="s">
        <v>324</v>
      </c>
      <c r="F134" s="471" t="s">
        <v>7284</v>
      </c>
      <c r="G134" s="1052"/>
      <c r="H134" s="893"/>
      <c r="I134" s="1563"/>
      <c r="J134" s="1563"/>
      <c r="K134" s="960"/>
      <c r="L134" s="960"/>
      <c r="M134" s="963"/>
      <c r="N134" s="963"/>
      <c r="O134" s="963"/>
      <c r="P134" s="963"/>
      <c r="Q134" s="963"/>
      <c r="R134" s="963"/>
      <c r="S134" s="963"/>
      <c r="T134" s="963"/>
      <c r="U134" s="963"/>
      <c r="V134" s="963"/>
      <c r="W134" s="963"/>
      <c r="X134" s="963"/>
      <c r="Y134" s="963"/>
      <c r="Z134" s="963"/>
    </row>
    <row r="135" spans="1:26" ht="51">
      <c r="A135" s="693" t="s">
        <v>1960</v>
      </c>
      <c r="B135" s="467" t="s">
        <v>533</v>
      </c>
      <c r="C135" s="471" t="s">
        <v>534</v>
      </c>
      <c r="D135" s="736">
        <v>2</v>
      </c>
      <c r="E135" s="1052" t="s">
        <v>912</v>
      </c>
      <c r="F135" s="1052"/>
      <c r="G135" s="1052"/>
      <c r="H135" s="893"/>
      <c r="I135" s="1563"/>
      <c r="J135" s="1563"/>
      <c r="K135" s="960"/>
      <c r="L135" s="960"/>
      <c r="M135" s="963"/>
      <c r="N135" s="963"/>
      <c r="O135" s="963"/>
      <c r="P135" s="963"/>
      <c r="Q135" s="963"/>
      <c r="R135" s="963"/>
      <c r="S135" s="963"/>
      <c r="T135" s="963"/>
      <c r="U135" s="963"/>
      <c r="V135" s="963"/>
      <c r="W135" s="963"/>
      <c r="X135" s="963"/>
      <c r="Y135" s="963"/>
      <c r="Z135" s="963"/>
    </row>
    <row r="136" spans="1:26" ht="68">
      <c r="A136" s="693" t="s">
        <v>1962</v>
      </c>
      <c r="B136" s="467" t="s">
        <v>537</v>
      </c>
      <c r="C136" s="983" t="s">
        <v>7285</v>
      </c>
      <c r="D136" s="736">
        <v>2</v>
      </c>
      <c r="E136" s="1052" t="s">
        <v>324</v>
      </c>
      <c r="F136" s="1052"/>
      <c r="G136" s="1052"/>
      <c r="H136" s="893"/>
      <c r="I136" s="1563"/>
      <c r="J136" s="1563"/>
      <c r="K136" s="960"/>
      <c r="L136" s="960"/>
      <c r="M136" s="963"/>
      <c r="N136" s="963"/>
      <c r="O136" s="963"/>
      <c r="P136" s="963"/>
      <c r="Q136" s="963"/>
      <c r="R136" s="963"/>
      <c r="S136" s="963"/>
      <c r="T136" s="963"/>
      <c r="U136" s="963"/>
      <c r="V136" s="963"/>
      <c r="W136" s="963"/>
      <c r="X136" s="963"/>
      <c r="Y136" s="963"/>
      <c r="Z136" s="963"/>
    </row>
    <row r="137" spans="1:26" ht="20">
      <c r="A137" s="30" t="s">
        <v>220</v>
      </c>
      <c r="B137" s="1606" t="s">
        <v>1965</v>
      </c>
      <c r="C137" s="1570"/>
      <c r="D137" s="1570"/>
      <c r="E137" s="1570"/>
      <c r="F137" s="1570"/>
      <c r="G137" s="1573"/>
      <c r="H137" s="816"/>
      <c r="I137" s="1563">
        <f>SUM(D138:D142)</f>
        <v>4</v>
      </c>
      <c r="J137" s="1563">
        <f>COUNT(D138:D142)*2</f>
        <v>4</v>
      </c>
      <c r="K137" s="960"/>
      <c r="L137" s="960"/>
      <c r="M137" s="963"/>
      <c r="N137" s="963"/>
      <c r="O137" s="963"/>
      <c r="P137" s="963"/>
      <c r="Q137" s="963"/>
      <c r="R137" s="963"/>
      <c r="S137" s="963"/>
      <c r="T137" s="963"/>
      <c r="U137" s="963"/>
      <c r="V137" s="963"/>
      <c r="W137" s="963"/>
      <c r="X137" s="963"/>
      <c r="Y137" s="963"/>
      <c r="Z137" s="963"/>
    </row>
    <row r="138" spans="1:26" ht="51">
      <c r="A138" s="693" t="s">
        <v>1966</v>
      </c>
      <c r="B138" s="467" t="s">
        <v>541</v>
      </c>
      <c r="C138" s="983" t="s">
        <v>7286</v>
      </c>
      <c r="D138" s="736">
        <v>2</v>
      </c>
      <c r="E138" s="1052" t="s">
        <v>369</v>
      </c>
      <c r="F138" s="983" t="s">
        <v>7287</v>
      </c>
      <c r="G138" s="1052"/>
      <c r="H138" s="893"/>
      <c r="I138" s="1563"/>
      <c r="J138" s="1563"/>
      <c r="K138" s="960"/>
      <c r="L138" s="960"/>
      <c r="M138" s="963"/>
      <c r="N138" s="963"/>
      <c r="O138" s="963"/>
      <c r="P138" s="963"/>
      <c r="Q138" s="963"/>
      <c r="R138" s="963"/>
      <c r="S138" s="963"/>
      <c r="T138" s="963"/>
      <c r="U138" s="963"/>
      <c r="V138" s="963"/>
      <c r="W138" s="963"/>
      <c r="X138" s="963"/>
      <c r="Y138" s="963"/>
      <c r="Z138" s="963"/>
    </row>
    <row r="139" spans="1:26" ht="46.5" hidden="1" customHeight="1">
      <c r="A139" s="310" t="s">
        <v>1968</v>
      </c>
      <c r="B139" s="467" t="s">
        <v>544</v>
      </c>
      <c r="C139" s="106"/>
      <c r="D139" s="124"/>
      <c r="E139" s="141"/>
      <c r="F139" s="106"/>
      <c r="G139" s="141"/>
      <c r="H139" s="106"/>
      <c r="I139" s="105"/>
      <c r="J139" s="105"/>
      <c r="K139" s="105"/>
      <c r="L139" s="105"/>
      <c r="M139" s="106"/>
      <c r="N139" s="106"/>
      <c r="O139" s="106"/>
      <c r="P139" s="106"/>
      <c r="Q139" s="106"/>
      <c r="R139" s="106"/>
      <c r="S139" s="106"/>
      <c r="T139" s="106"/>
      <c r="U139" s="106"/>
      <c r="V139" s="106"/>
      <c r="W139" s="106"/>
      <c r="X139" s="106"/>
      <c r="Y139" s="106"/>
      <c r="Z139" s="106"/>
    </row>
    <row r="140" spans="1:26" ht="30.75" hidden="1" customHeight="1">
      <c r="A140" s="310" t="s">
        <v>1969</v>
      </c>
      <c r="B140" s="467" t="s">
        <v>547</v>
      </c>
      <c r="C140" s="162"/>
      <c r="D140" s="124"/>
      <c r="E140" s="141"/>
      <c r="F140" s="150"/>
      <c r="G140" s="141"/>
      <c r="H140" s="106"/>
      <c r="I140" s="105"/>
      <c r="J140" s="105"/>
      <c r="K140" s="105"/>
      <c r="L140" s="105"/>
      <c r="M140" s="106"/>
      <c r="N140" s="106"/>
      <c r="O140" s="106"/>
      <c r="P140" s="106"/>
      <c r="Q140" s="106"/>
      <c r="R140" s="106"/>
      <c r="S140" s="106"/>
      <c r="T140" s="106"/>
      <c r="U140" s="106"/>
      <c r="V140" s="106"/>
      <c r="W140" s="106"/>
      <c r="X140" s="106"/>
      <c r="Y140" s="106"/>
      <c r="Z140" s="106"/>
    </row>
    <row r="141" spans="1:26" ht="34">
      <c r="A141" s="693" t="s">
        <v>1970</v>
      </c>
      <c r="B141" s="467" t="s">
        <v>551</v>
      </c>
      <c r="C141" s="983" t="s">
        <v>7288</v>
      </c>
      <c r="D141" s="736">
        <v>2</v>
      </c>
      <c r="E141" s="1052" t="s">
        <v>571</v>
      </c>
      <c r="F141" s="1052"/>
      <c r="G141" s="1052"/>
      <c r="H141" s="893"/>
      <c r="I141" s="1563"/>
      <c r="J141" s="1563"/>
      <c r="K141" s="960"/>
      <c r="L141" s="960"/>
      <c r="M141" s="963"/>
      <c r="N141" s="963"/>
      <c r="O141" s="963"/>
      <c r="P141" s="963"/>
      <c r="Q141" s="963"/>
      <c r="R141" s="963"/>
      <c r="S141" s="963"/>
      <c r="T141" s="963"/>
      <c r="U141" s="963"/>
      <c r="V141" s="963"/>
      <c r="W141" s="963"/>
      <c r="X141" s="963"/>
      <c r="Y141" s="963"/>
      <c r="Z141" s="963"/>
    </row>
    <row r="142" spans="1:26" ht="46.5" hidden="1" customHeight="1">
      <c r="A142" s="310" t="s">
        <v>1973</v>
      </c>
      <c r="B142" s="122" t="s">
        <v>556</v>
      </c>
      <c r="C142" s="179"/>
      <c r="D142" s="124"/>
      <c r="E142" s="141"/>
      <c r="F142" s="141"/>
      <c r="G142" s="141"/>
      <c r="H142" s="106"/>
      <c r="I142" s="105"/>
      <c r="J142" s="105"/>
      <c r="K142" s="105"/>
      <c r="L142" s="105"/>
      <c r="M142" s="106"/>
      <c r="N142" s="106"/>
      <c r="O142" s="106"/>
      <c r="P142" s="106"/>
      <c r="Q142" s="106"/>
      <c r="R142" s="106"/>
      <c r="S142" s="106"/>
      <c r="T142" s="106"/>
      <c r="U142" s="106"/>
      <c r="V142" s="106"/>
      <c r="W142" s="106"/>
      <c r="X142" s="106"/>
      <c r="Y142" s="106"/>
      <c r="Z142" s="106"/>
    </row>
    <row r="143" spans="1:26" ht="20">
      <c r="A143" s="30" t="s">
        <v>222</v>
      </c>
      <c r="B143" s="1606" t="s">
        <v>5654</v>
      </c>
      <c r="C143" s="1570"/>
      <c r="D143" s="1570"/>
      <c r="E143" s="1570"/>
      <c r="F143" s="1570"/>
      <c r="G143" s="1573"/>
      <c r="H143" s="816"/>
      <c r="I143" s="1563">
        <f>SUM(D144:D150)</f>
        <v>12</v>
      </c>
      <c r="J143" s="1563">
        <f>COUNT(D144:D150)*2</f>
        <v>12</v>
      </c>
      <c r="K143" s="960"/>
      <c r="L143" s="960"/>
      <c r="M143" s="963"/>
      <c r="N143" s="963"/>
      <c r="O143" s="963"/>
      <c r="P143" s="963"/>
      <c r="Q143" s="963"/>
      <c r="R143" s="963"/>
      <c r="S143" s="963"/>
      <c r="T143" s="963"/>
      <c r="U143" s="963"/>
      <c r="V143" s="963"/>
      <c r="W143" s="963"/>
      <c r="X143" s="963"/>
      <c r="Y143" s="963"/>
      <c r="Z143" s="963"/>
    </row>
    <row r="144" spans="1:26" ht="51">
      <c r="A144" s="30" t="s">
        <v>558</v>
      </c>
      <c r="B144" s="161" t="s">
        <v>559</v>
      </c>
      <c r="C144" s="1069" t="s">
        <v>7289</v>
      </c>
      <c r="D144" s="736">
        <v>2</v>
      </c>
      <c r="E144" s="1056" t="s">
        <v>561</v>
      </c>
      <c r="F144" s="1056"/>
      <c r="G144" s="1052"/>
      <c r="H144" s="893"/>
      <c r="I144" s="1563"/>
      <c r="J144" s="1563"/>
      <c r="K144" s="960"/>
      <c r="L144" s="960"/>
      <c r="M144" s="963"/>
      <c r="N144" s="963"/>
      <c r="O144" s="963"/>
      <c r="P144" s="963"/>
      <c r="Q144" s="963"/>
      <c r="R144" s="963"/>
      <c r="S144" s="963"/>
      <c r="T144" s="963"/>
      <c r="U144" s="963"/>
      <c r="V144" s="963"/>
      <c r="W144" s="963"/>
      <c r="X144" s="963"/>
      <c r="Y144" s="963"/>
      <c r="Z144" s="963"/>
    </row>
    <row r="145" spans="1:26" ht="48">
      <c r="A145" s="693" t="s">
        <v>1977</v>
      </c>
      <c r="B145" s="467" t="s">
        <v>563</v>
      </c>
      <c r="C145" s="471" t="s">
        <v>7290</v>
      </c>
      <c r="D145" s="736">
        <v>2</v>
      </c>
      <c r="E145" s="1052" t="s">
        <v>561</v>
      </c>
      <c r="F145" s="1052"/>
      <c r="G145" s="1052"/>
      <c r="H145" s="893"/>
      <c r="I145" s="1563"/>
      <c r="J145" s="1563"/>
      <c r="K145" s="960"/>
      <c r="L145" s="960"/>
      <c r="M145" s="963"/>
      <c r="N145" s="963"/>
      <c r="O145" s="963"/>
      <c r="P145" s="963"/>
      <c r="Q145" s="963"/>
      <c r="R145" s="963"/>
      <c r="S145" s="963"/>
      <c r="T145" s="963"/>
      <c r="U145" s="963"/>
      <c r="V145" s="963"/>
      <c r="W145" s="963"/>
      <c r="X145" s="963"/>
      <c r="Y145" s="963"/>
      <c r="Z145" s="963"/>
    </row>
    <row r="146" spans="1:26" ht="34">
      <c r="A146" s="693" t="s">
        <v>1980</v>
      </c>
      <c r="B146" s="467" t="s">
        <v>566</v>
      </c>
      <c r="C146" s="471" t="s">
        <v>6595</v>
      </c>
      <c r="D146" s="736">
        <v>2</v>
      </c>
      <c r="E146" s="1052" t="s">
        <v>561</v>
      </c>
      <c r="F146" s="1052"/>
      <c r="G146" s="1052"/>
      <c r="H146" s="893"/>
      <c r="I146" s="1563"/>
      <c r="J146" s="1563"/>
      <c r="K146" s="960"/>
      <c r="L146" s="960"/>
      <c r="M146" s="963"/>
      <c r="N146" s="963"/>
      <c r="O146" s="963"/>
      <c r="P146" s="963"/>
      <c r="Q146" s="963"/>
      <c r="R146" s="963"/>
      <c r="S146" s="963"/>
      <c r="T146" s="963"/>
      <c r="U146" s="963"/>
      <c r="V146" s="963"/>
      <c r="W146" s="963"/>
      <c r="X146" s="963"/>
      <c r="Y146" s="963"/>
      <c r="Z146" s="963"/>
    </row>
    <row r="147" spans="1:26" ht="48">
      <c r="A147" s="693"/>
      <c r="B147" s="467"/>
      <c r="C147" s="471" t="s">
        <v>7291</v>
      </c>
      <c r="D147" s="736">
        <v>2</v>
      </c>
      <c r="E147" s="1052" t="s">
        <v>561</v>
      </c>
      <c r="F147" s="1052"/>
      <c r="G147" s="1052"/>
      <c r="H147" s="893"/>
      <c r="I147" s="1563"/>
      <c r="J147" s="1563"/>
      <c r="K147" s="960"/>
      <c r="L147" s="960"/>
      <c r="M147" s="963"/>
      <c r="N147" s="963"/>
      <c r="O147" s="963"/>
      <c r="P147" s="963"/>
      <c r="Q147" s="963"/>
      <c r="R147" s="963"/>
      <c r="S147" s="963"/>
      <c r="T147" s="963"/>
      <c r="U147" s="963"/>
      <c r="V147" s="963"/>
      <c r="W147" s="963"/>
      <c r="X147" s="963"/>
      <c r="Y147" s="963"/>
      <c r="Z147" s="963"/>
    </row>
    <row r="148" spans="1:26" ht="51">
      <c r="A148" s="693" t="s">
        <v>1981</v>
      </c>
      <c r="B148" s="467" t="s">
        <v>569</v>
      </c>
      <c r="C148" s="983" t="s">
        <v>7292</v>
      </c>
      <c r="D148" s="736">
        <v>2</v>
      </c>
      <c r="E148" s="1052" t="s">
        <v>571</v>
      </c>
      <c r="F148" s="1052"/>
      <c r="G148" s="1052"/>
      <c r="H148" s="893"/>
      <c r="I148" s="1563"/>
      <c r="J148" s="1563"/>
      <c r="K148" s="960"/>
      <c r="L148" s="960"/>
      <c r="M148" s="963"/>
      <c r="N148" s="963"/>
      <c r="O148" s="963"/>
      <c r="P148" s="963"/>
      <c r="Q148" s="963"/>
      <c r="R148" s="963"/>
      <c r="S148" s="963"/>
      <c r="T148" s="963"/>
      <c r="U148" s="963"/>
      <c r="V148" s="963"/>
      <c r="W148" s="963"/>
      <c r="X148" s="963"/>
      <c r="Y148" s="963"/>
      <c r="Z148" s="963"/>
    </row>
    <row r="149" spans="1:26" ht="51">
      <c r="A149" s="693" t="s">
        <v>1983</v>
      </c>
      <c r="B149" s="467" t="s">
        <v>573</v>
      </c>
      <c r="C149" s="983" t="s">
        <v>7293</v>
      </c>
      <c r="D149" s="736">
        <v>2</v>
      </c>
      <c r="E149" s="1052" t="s">
        <v>571</v>
      </c>
      <c r="F149" s="1052"/>
      <c r="G149" s="1052"/>
      <c r="H149" s="893"/>
      <c r="I149" s="1563"/>
      <c r="J149" s="1563"/>
      <c r="K149" s="960"/>
      <c r="L149" s="960"/>
      <c r="M149" s="963"/>
      <c r="N149" s="963"/>
      <c r="O149" s="963"/>
      <c r="P149" s="963"/>
      <c r="Q149" s="963"/>
      <c r="R149" s="963"/>
      <c r="S149" s="963"/>
      <c r="T149" s="963"/>
      <c r="U149" s="963"/>
      <c r="V149" s="963"/>
      <c r="W149" s="963"/>
      <c r="X149" s="963"/>
      <c r="Y149" s="963"/>
      <c r="Z149" s="963"/>
    </row>
    <row r="150" spans="1:26" ht="62.25" hidden="1" customHeight="1">
      <c r="A150" s="310" t="s">
        <v>574</v>
      </c>
      <c r="B150" s="491" t="s">
        <v>575</v>
      </c>
      <c r="C150" s="141"/>
      <c r="D150" s="124"/>
      <c r="E150" s="141"/>
      <c r="F150" s="141"/>
      <c r="G150" s="141"/>
      <c r="H150" s="106"/>
      <c r="I150" s="105"/>
      <c r="J150" s="105"/>
      <c r="K150" s="105"/>
      <c r="L150" s="105"/>
      <c r="M150" s="106"/>
      <c r="N150" s="106"/>
      <c r="O150" s="106"/>
      <c r="P150" s="106"/>
      <c r="Q150" s="106"/>
      <c r="R150" s="106"/>
      <c r="S150" s="106"/>
      <c r="T150" s="106"/>
      <c r="U150" s="106"/>
      <c r="V150" s="106"/>
      <c r="W150" s="106"/>
      <c r="X150" s="106"/>
      <c r="Y150" s="106"/>
      <c r="Z150" s="106"/>
    </row>
    <row r="151" spans="1:26" ht="14.25" hidden="1" customHeight="1">
      <c r="A151" s="334" t="s">
        <v>63</v>
      </c>
      <c r="B151" s="335" t="s">
        <v>64</v>
      </c>
      <c r="C151" s="336"/>
      <c r="D151" s="336"/>
      <c r="E151" s="336"/>
      <c r="F151" s="336"/>
      <c r="G151" s="469"/>
      <c r="H151" s="470"/>
      <c r="I151" s="105">
        <f>SUM(D152:D162)</f>
        <v>0</v>
      </c>
      <c r="J151" s="105">
        <f>COUNT(D152:D162)*2</f>
        <v>0</v>
      </c>
      <c r="K151" s="105"/>
      <c r="L151" s="105"/>
      <c r="M151" s="106"/>
      <c r="N151" s="106"/>
      <c r="O151" s="106"/>
      <c r="P151" s="106"/>
      <c r="Q151" s="106"/>
      <c r="R151" s="106"/>
      <c r="S151" s="106"/>
      <c r="T151" s="106"/>
      <c r="U151" s="106"/>
      <c r="V151" s="106"/>
      <c r="W151" s="106"/>
      <c r="X151" s="106"/>
      <c r="Y151" s="106"/>
      <c r="Z151" s="106"/>
    </row>
    <row r="152" spans="1:26" ht="57" hidden="1" customHeight="1">
      <c r="A152" s="334" t="s">
        <v>576</v>
      </c>
      <c r="B152" s="179" t="s">
        <v>577</v>
      </c>
      <c r="C152" s="179" t="s">
        <v>578</v>
      </c>
      <c r="D152" s="180"/>
      <c r="E152" s="141"/>
      <c r="F152" s="179" t="s">
        <v>579</v>
      </c>
      <c r="G152" s="472"/>
      <c r="H152" s="461"/>
      <c r="I152" s="105"/>
      <c r="J152" s="105"/>
      <c r="K152" s="105"/>
      <c r="L152" s="105"/>
      <c r="M152" s="106"/>
      <c r="N152" s="106"/>
      <c r="O152" s="106"/>
      <c r="P152" s="106"/>
      <c r="Q152" s="106"/>
      <c r="R152" s="106"/>
      <c r="S152" s="106"/>
      <c r="T152" s="106"/>
      <c r="U152" s="106"/>
      <c r="V152" s="106"/>
      <c r="W152" s="106"/>
      <c r="X152" s="106"/>
      <c r="Y152" s="106"/>
      <c r="Z152" s="106"/>
    </row>
    <row r="153" spans="1:26" ht="28.5" hidden="1" customHeight="1">
      <c r="A153" s="334" t="s">
        <v>580</v>
      </c>
      <c r="B153" s="179" t="s">
        <v>581</v>
      </c>
      <c r="C153" s="179" t="s">
        <v>582</v>
      </c>
      <c r="D153" s="180"/>
      <c r="E153" s="141"/>
      <c r="F153" s="179" t="s">
        <v>583</v>
      </c>
      <c r="G153" s="472"/>
      <c r="H153" s="461"/>
      <c r="I153" s="105"/>
      <c r="J153" s="105"/>
      <c r="K153" s="105"/>
      <c r="L153" s="105"/>
      <c r="M153" s="106"/>
      <c r="N153" s="106"/>
      <c r="O153" s="106"/>
      <c r="P153" s="106"/>
      <c r="Q153" s="106"/>
      <c r="R153" s="106"/>
      <c r="S153" s="106"/>
      <c r="T153" s="106"/>
      <c r="U153" s="106"/>
      <c r="V153" s="106"/>
      <c r="W153" s="106"/>
      <c r="X153" s="106"/>
      <c r="Y153" s="106"/>
      <c r="Z153" s="106"/>
    </row>
    <row r="154" spans="1:26" ht="86.25" hidden="1" customHeight="1">
      <c r="A154" s="334" t="s">
        <v>584</v>
      </c>
      <c r="B154" s="179" t="s">
        <v>585</v>
      </c>
      <c r="C154" s="179" t="s">
        <v>586</v>
      </c>
      <c r="D154" s="180"/>
      <c r="E154" s="141"/>
      <c r="F154" s="179" t="s">
        <v>587</v>
      </c>
      <c r="G154" s="472"/>
      <c r="H154" s="461"/>
      <c r="I154" s="105"/>
      <c r="J154" s="105"/>
      <c r="K154" s="105"/>
      <c r="L154" s="105"/>
      <c r="M154" s="106"/>
      <c r="N154" s="106"/>
      <c r="O154" s="106"/>
      <c r="P154" s="106"/>
      <c r="Q154" s="106"/>
      <c r="R154" s="106"/>
      <c r="S154" s="106"/>
      <c r="T154" s="106"/>
      <c r="U154" s="106"/>
      <c r="V154" s="106"/>
      <c r="W154" s="106"/>
      <c r="X154" s="106"/>
      <c r="Y154" s="106"/>
      <c r="Z154" s="106"/>
    </row>
    <row r="155" spans="1:26" ht="86.25" hidden="1" customHeight="1">
      <c r="A155" s="334" t="s">
        <v>588</v>
      </c>
      <c r="B155" s="179" t="s">
        <v>589</v>
      </c>
      <c r="C155" s="179" t="s">
        <v>590</v>
      </c>
      <c r="D155" s="180"/>
      <c r="E155" s="141"/>
      <c r="F155" s="179" t="s">
        <v>591</v>
      </c>
      <c r="G155" s="472"/>
      <c r="H155" s="461"/>
      <c r="I155" s="105"/>
      <c r="J155" s="105"/>
      <c r="K155" s="105"/>
      <c r="L155" s="105"/>
      <c r="M155" s="106"/>
      <c r="N155" s="106"/>
      <c r="O155" s="106"/>
      <c r="P155" s="106"/>
      <c r="Q155" s="106"/>
      <c r="R155" s="106"/>
      <c r="S155" s="106"/>
      <c r="T155" s="106"/>
      <c r="U155" s="106"/>
      <c r="V155" s="106"/>
      <c r="W155" s="106"/>
      <c r="X155" s="106"/>
      <c r="Y155" s="106"/>
      <c r="Z155" s="106"/>
    </row>
    <row r="156" spans="1:26" ht="100.5" hidden="1" customHeight="1">
      <c r="A156" s="334" t="s">
        <v>592</v>
      </c>
      <c r="B156" s="179" t="s">
        <v>593</v>
      </c>
      <c r="C156" s="179" t="s">
        <v>594</v>
      </c>
      <c r="D156" s="180"/>
      <c r="E156" s="141"/>
      <c r="F156" s="179" t="s">
        <v>595</v>
      </c>
      <c r="G156" s="472"/>
      <c r="H156" s="461"/>
      <c r="I156" s="105"/>
      <c r="J156" s="105"/>
      <c r="K156" s="105"/>
      <c r="L156" s="105"/>
      <c r="M156" s="106"/>
      <c r="N156" s="106"/>
      <c r="O156" s="106"/>
      <c r="P156" s="106"/>
      <c r="Q156" s="106"/>
      <c r="R156" s="106"/>
      <c r="S156" s="106"/>
      <c r="T156" s="106"/>
      <c r="U156" s="106"/>
      <c r="V156" s="106"/>
      <c r="W156" s="106"/>
      <c r="X156" s="106"/>
      <c r="Y156" s="106"/>
      <c r="Z156" s="106"/>
    </row>
    <row r="157" spans="1:26" ht="28.5" hidden="1" customHeight="1">
      <c r="A157" s="334" t="s">
        <v>596</v>
      </c>
      <c r="B157" s="179" t="s">
        <v>597</v>
      </c>
      <c r="C157" s="492"/>
      <c r="D157" s="124"/>
      <c r="E157" s="155"/>
      <c r="F157" s="492"/>
      <c r="G157" s="472"/>
      <c r="H157" s="461"/>
      <c r="I157" s="105"/>
      <c r="J157" s="105"/>
      <c r="K157" s="105"/>
      <c r="L157" s="105"/>
      <c r="M157" s="106"/>
      <c r="N157" s="106"/>
      <c r="O157" s="106"/>
      <c r="P157" s="106"/>
      <c r="Q157" s="106"/>
      <c r="R157" s="106"/>
      <c r="S157" s="106"/>
      <c r="T157" s="106"/>
      <c r="U157" s="106"/>
      <c r="V157" s="106"/>
      <c r="W157" s="106"/>
      <c r="X157" s="106"/>
      <c r="Y157" s="106"/>
      <c r="Z157" s="106"/>
    </row>
    <row r="158" spans="1:26" ht="57" hidden="1" customHeight="1">
      <c r="A158" s="334" t="s">
        <v>608</v>
      </c>
      <c r="B158" s="179" t="s">
        <v>609</v>
      </c>
      <c r="C158" s="179" t="s">
        <v>6983</v>
      </c>
      <c r="D158" s="124"/>
      <c r="E158" s="141"/>
      <c r="F158" s="141"/>
      <c r="G158" s="472"/>
      <c r="H158" s="461"/>
      <c r="I158" s="105"/>
      <c r="J158" s="105"/>
      <c r="K158" s="105"/>
      <c r="L158" s="105"/>
      <c r="M158" s="106"/>
      <c r="N158" s="106"/>
      <c r="O158" s="106"/>
      <c r="P158" s="106"/>
      <c r="Q158" s="106"/>
      <c r="R158" s="106"/>
      <c r="S158" s="106"/>
      <c r="T158" s="106"/>
      <c r="U158" s="106"/>
      <c r="V158" s="106"/>
      <c r="W158" s="106"/>
      <c r="X158" s="106"/>
      <c r="Y158" s="106"/>
      <c r="Z158" s="106"/>
    </row>
    <row r="159" spans="1:26" ht="72" hidden="1" customHeight="1">
      <c r="A159" s="334" t="s">
        <v>613</v>
      </c>
      <c r="B159" s="179" t="s">
        <v>1988</v>
      </c>
      <c r="C159" s="179" t="s">
        <v>615</v>
      </c>
      <c r="D159" s="180"/>
      <c r="E159" s="141"/>
      <c r="F159" s="179" t="s">
        <v>616</v>
      </c>
      <c r="G159" s="472"/>
      <c r="H159" s="461"/>
      <c r="I159" s="105"/>
      <c r="J159" s="105"/>
      <c r="K159" s="105"/>
      <c r="L159" s="105"/>
      <c r="M159" s="106"/>
      <c r="N159" s="106"/>
      <c r="O159" s="106"/>
      <c r="P159" s="106"/>
      <c r="Q159" s="106"/>
      <c r="R159" s="106"/>
      <c r="S159" s="106"/>
      <c r="T159" s="106"/>
      <c r="U159" s="106"/>
      <c r="V159" s="106"/>
      <c r="W159" s="106"/>
      <c r="X159" s="106"/>
      <c r="Y159" s="106"/>
      <c r="Z159" s="106"/>
    </row>
    <row r="160" spans="1:26" ht="144" hidden="1" customHeight="1">
      <c r="A160" s="334" t="s">
        <v>617</v>
      </c>
      <c r="B160" s="179" t="s">
        <v>618</v>
      </c>
      <c r="C160" s="179" t="s">
        <v>619</v>
      </c>
      <c r="D160" s="180"/>
      <c r="E160" s="141"/>
      <c r="F160" s="179" t="s">
        <v>620</v>
      </c>
      <c r="G160" s="472"/>
      <c r="H160" s="461"/>
      <c r="I160" s="105"/>
      <c r="J160" s="105"/>
      <c r="K160" s="105"/>
      <c r="L160" s="105"/>
      <c r="M160" s="106"/>
      <c r="N160" s="106"/>
      <c r="O160" s="106"/>
      <c r="P160" s="106"/>
      <c r="Q160" s="106"/>
      <c r="R160" s="106"/>
      <c r="S160" s="106"/>
      <c r="T160" s="106"/>
      <c r="U160" s="106"/>
      <c r="V160" s="106"/>
      <c r="W160" s="106"/>
      <c r="X160" s="106"/>
      <c r="Y160" s="106"/>
      <c r="Z160" s="106"/>
    </row>
    <row r="161" spans="1:26" ht="100.5" hidden="1" customHeight="1">
      <c r="A161" s="334" t="s">
        <v>621</v>
      </c>
      <c r="B161" s="179" t="s">
        <v>622</v>
      </c>
      <c r="C161" s="179" t="s">
        <v>623</v>
      </c>
      <c r="D161" s="180"/>
      <c r="E161" s="141"/>
      <c r="F161" s="179" t="s">
        <v>624</v>
      </c>
      <c r="G161" s="472"/>
      <c r="H161" s="461"/>
      <c r="I161" s="105"/>
      <c r="J161" s="105"/>
      <c r="K161" s="105"/>
      <c r="L161" s="105"/>
      <c r="M161" s="106"/>
      <c r="N161" s="106"/>
      <c r="O161" s="106"/>
      <c r="P161" s="106"/>
      <c r="Q161" s="106"/>
      <c r="R161" s="106"/>
      <c r="S161" s="106"/>
      <c r="T161" s="106"/>
      <c r="U161" s="106"/>
      <c r="V161" s="106"/>
      <c r="W161" s="106"/>
      <c r="X161" s="106"/>
      <c r="Y161" s="106"/>
      <c r="Z161" s="106"/>
    </row>
    <row r="162" spans="1:26" ht="42.75" hidden="1" customHeight="1">
      <c r="A162" s="334" t="s">
        <v>625</v>
      </c>
      <c r="B162" s="179" t="s">
        <v>626</v>
      </c>
      <c r="C162" s="179" t="s">
        <v>627</v>
      </c>
      <c r="D162" s="178"/>
      <c r="E162" s="106"/>
      <c r="F162" s="179" t="s">
        <v>628</v>
      </c>
      <c r="G162" s="472"/>
      <c r="H162" s="461"/>
      <c r="I162" s="105"/>
      <c r="J162" s="105"/>
      <c r="K162" s="105"/>
      <c r="L162" s="105"/>
      <c r="M162" s="106"/>
      <c r="N162" s="106"/>
      <c r="O162" s="106"/>
      <c r="P162" s="106"/>
      <c r="Q162" s="106"/>
      <c r="R162" s="106"/>
      <c r="S162" s="106"/>
      <c r="T162" s="106"/>
      <c r="U162" s="106"/>
      <c r="V162" s="106"/>
      <c r="W162" s="106"/>
      <c r="X162" s="106"/>
      <c r="Y162" s="106"/>
      <c r="Z162" s="106"/>
    </row>
    <row r="163" spans="1:26" ht="21">
      <c r="A163" s="1212"/>
      <c r="B163" s="1773" t="s">
        <v>631</v>
      </c>
      <c r="C163" s="1570"/>
      <c r="D163" s="1570"/>
      <c r="E163" s="1570"/>
      <c r="F163" s="1570"/>
      <c r="G163" s="1571"/>
      <c r="H163" s="1038"/>
      <c r="I163" s="1563">
        <f t="shared" ref="I163:J163" si="3">I164+I180+I188+I195+I204+I211+I227</f>
        <v>124</v>
      </c>
      <c r="J163" s="1563">
        <f t="shared" si="3"/>
        <v>124</v>
      </c>
      <c r="K163" s="960"/>
      <c r="L163" s="960"/>
      <c r="M163" s="963"/>
      <c r="N163" s="963"/>
      <c r="O163" s="963"/>
      <c r="P163" s="963"/>
      <c r="Q163" s="963"/>
      <c r="R163" s="963"/>
      <c r="S163" s="963"/>
      <c r="T163" s="963"/>
      <c r="U163" s="963"/>
      <c r="V163" s="963"/>
      <c r="W163" s="963"/>
      <c r="X163" s="963"/>
      <c r="Y163" s="963"/>
      <c r="Z163" s="963"/>
    </row>
    <row r="164" spans="1:26" ht="19">
      <c r="A164" s="1269" t="s">
        <v>224</v>
      </c>
      <c r="B164" s="1606" t="s">
        <v>67</v>
      </c>
      <c r="C164" s="1570"/>
      <c r="D164" s="1570"/>
      <c r="E164" s="1570"/>
      <c r="F164" s="1570"/>
      <c r="G164" s="1573"/>
      <c r="H164" s="816"/>
      <c r="I164" s="1563">
        <f>SUM(D165:D179)</f>
        <v>30</v>
      </c>
      <c r="J164" s="1563">
        <f>COUNT(D165:D179)*2</f>
        <v>30</v>
      </c>
      <c r="K164" s="960"/>
      <c r="L164" s="960"/>
      <c r="M164" s="963"/>
      <c r="N164" s="963"/>
      <c r="O164" s="963"/>
      <c r="P164" s="963"/>
      <c r="Q164" s="963"/>
      <c r="R164" s="963"/>
      <c r="S164" s="963"/>
      <c r="T164" s="963"/>
      <c r="U164" s="963"/>
      <c r="V164" s="963"/>
      <c r="W164" s="963"/>
      <c r="X164" s="963"/>
      <c r="Y164" s="963"/>
      <c r="Z164" s="963"/>
    </row>
    <row r="165" spans="1:26" ht="48">
      <c r="A165" s="693" t="s">
        <v>1989</v>
      </c>
      <c r="B165" s="1045" t="s">
        <v>633</v>
      </c>
      <c r="C165" s="475" t="s">
        <v>7294</v>
      </c>
      <c r="D165" s="736">
        <v>2</v>
      </c>
      <c r="E165" s="720" t="s">
        <v>469</v>
      </c>
      <c r="F165" s="471" t="s">
        <v>7295</v>
      </c>
      <c r="G165" s="1052"/>
      <c r="H165" s="893"/>
      <c r="I165" s="1563"/>
      <c r="J165" s="1563"/>
      <c r="K165" s="960"/>
      <c r="L165" s="960"/>
      <c r="M165" s="963"/>
      <c r="N165" s="963"/>
      <c r="O165" s="963"/>
      <c r="P165" s="963"/>
      <c r="Q165" s="963"/>
      <c r="R165" s="963"/>
      <c r="S165" s="963"/>
      <c r="T165" s="963"/>
      <c r="U165" s="963"/>
      <c r="V165" s="963"/>
      <c r="W165" s="963"/>
      <c r="X165" s="963"/>
      <c r="Y165" s="963"/>
      <c r="Z165" s="963"/>
    </row>
    <row r="166" spans="1:26" ht="16">
      <c r="A166" s="693"/>
      <c r="B166" s="1045"/>
      <c r="C166" s="471" t="s">
        <v>7296</v>
      </c>
      <c r="D166" s="736">
        <v>2</v>
      </c>
      <c r="E166" s="720" t="s">
        <v>469</v>
      </c>
      <c r="F166" s="471"/>
      <c r="G166" s="1052"/>
      <c r="H166" s="893"/>
      <c r="I166" s="1563"/>
      <c r="J166" s="1563"/>
      <c r="K166" s="960"/>
      <c r="L166" s="960"/>
      <c r="M166" s="963"/>
      <c r="N166" s="963"/>
      <c r="O166" s="963"/>
      <c r="P166" s="963"/>
      <c r="Q166" s="963"/>
      <c r="R166" s="963"/>
      <c r="S166" s="963"/>
      <c r="T166" s="963"/>
      <c r="U166" s="963"/>
      <c r="V166" s="963"/>
      <c r="W166" s="963"/>
      <c r="X166" s="963"/>
      <c r="Y166" s="963"/>
      <c r="Z166" s="963"/>
    </row>
    <row r="167" spans="1:26" ht="48">
      <c r="A167" s="693" t="s">
        <v>1994</v>
      </c>
      <c r="B167" s="1049" t="s">
        <v>638</v>
      </c>
      <c r="C167" s="475" t="s">
        <v>7297</v>
      </c>
      <c r="D167" s="736">
        <v>2</v>
      </c>
      <c r="E167" s="720" t="s">
        <v>469</v>
      </c>
      <c r="F167" s="1052"/>
      <c r="G167" s="1052"/>
      <c r="H167" s="893"/>
      <c r="I167" s="1563"/>
      <c r="J167" s="1563"/>
      <c r="K167" s="960"/>
      <c r="L167" s="960"/>
      <c r="M167" s="963"/>
      <c r="N167" s="963"/>
      <c r="O167" s="963"/>
      <c r="P167" s="963"/>
      <c r="Q167" s="963"/>
      <c r="R167" s="963"/>
      <c r="S167" s="963"/>
      <c r="T167" s="963"/>
      <c r="U167" s="963"/>
      <c r="V167" s="963"/>
      <c r="W167" s="963"/>
      <c r="X167" s="963"/>
      <c r="Y167" s="963"/>
      <c r="Z167" s="963"/>
    </row>
    <row r="168" spans="1:26" ht="16">
      <c r="A168" s="821"/>
      <c r="B168" s="1049"/>
      <c r="C168" s="475" t="s">
        <v>7298</v>
      </c>
      <c r="D168" s="736">
        <v>2</v>
      </c>
      <c r="E168" s="720" t="s">
        <v>469</v>
      </c>
      <c r="F168" s="1052"/>
      <c r="G168" s="1052"/>
      <c r="H168" s="893"/>
      <c r="I168" s="1563"/>
      <c r="J168" s="1563"/>
      <c r="K168" s="960"/>
      <c r="L168" s="960"/>
      <c r="M168" s="963"/>
      <c r="N168" s="963"/>
      <c r="O168" s="963"/>
      <c r="P168" s="963"/>
      <c r="Q168" s="963"/>
      <c r="R168" s="963"/>
      <c r="S168" s="963"/>
      <c r="T168" s="963"/>
      <c r="U168" s="963"/>
      <c r="V168" s="963"/>
      <c r="W168" s="963"/>
      <c r="X168" s="963"/>
      <c r="Y168" s="963"/>
      <c r="Z168" s="963"/>
    </row>
    <row r="169" spans="1:26" ht="16">
      <c r="A169" s="821"/>
      <c r="B169" s="1049"/>
      <c r="C169" s="475" t="s">
        <v>641</v>
      </c>
      <c r="D169" s="736">
        <v>2</v>
      </c>
      <c r="E169" s="720" t="s">
        <v>469</v>
      </c>
      <c r="F169" s="1052"/>
      <c r="G169" s="1052"/>
      <c r="H169" s="893"/>
      <c r="I169" s="1563"/>
      <c r="J169" s="1563"/>
      <c r="K169" s="960"/>
      <c r="L169" s="960"/>
      <c r="M169" s="963"/>
      <c r="N169" s="963"/>
      <c r="O169" s="963"/>
      <c r="P169" s="963"/>
      <c r="Q169" s="963"/>
      <c r="R169" s="963"/>
      <c r="S169" s="963"/>
      <c r="T169" s="963"/>
      <c r="U169" s="963"/>
      <c r="V169" s="963"/>
      <c r="W169" s="963"/>
      <c r="X169" s="963"/>
      <c r="Y169" s="963"/>
      <c r="Z169" s="963"/>
    </row>
    <row r="170" spans="1:26" ht="16">
      <c r="A170" s="821"/>
      <c r="B170" s="1049"/>
      <c r="C170" s="475" t="s">
        <v>7299</v>
      </c>
      <c r="D170" s="736">
        <v>2</v>
      </c>
      <c r="E170" s="720" t="s">
        <v>469</v>
      </c>
      <c r="F170" s="1052"/>
      <c r="G170" s="1052"/>
      <c r="H170" s="893"/>
      <c r="I170" s="1563"/>
      <c r="J170" s="1563"/>
      <c r="K170" s="960"/>
      <c r="L170" s="960"/>
      <c r="M170" s="963"/>
      <c r="N170" s="963"/>
      <c r="O170" s="963"/>
      <c r="P170" s="963"/>
      <c r="Q170" s="963"/>
      <c r="R170" s="963"/>
      <c r="S170" s="963"/>
      <c r="T170" s="963"/>
      <c r="U170" s="963"/>
      <c r="V170" s="963"/>
      <c r="W170" s="963"/>
      <c r="X170" s="963"/>
      <c r="Y170" s="963"/>
      <c r="Z170" s="963"/>
    </row>
    <row r="171" spans="1:26" ht="34">
      <c r="A171" s="821" t="s">
        <v>7300</v>
      </c>
      <c r="B171" s="1045" t="s">
        <v>643</v>
      </c>
      <c r="C171" s="475" t="s">
        <v>7301</v>
      </c>
      <c r="D171" s="736">
        <v>2</v>
      </c>
      <c r="E171" s="720" t="s">
        <v>469</v>
      </c>
      <c r="F171" s="1052"/>
      <c r="G171" s="1052"/>
      <c r="H171" s="893"/>
      <c r="I171" s="1563"/>
      <c r="J171" s="1563"/>
      <c r="K171" s="960"/>
      <c r="L171" s="960"/>
      <c r="M171" s="963"/>
      <c r="N171" s="963"/>
      <c r="O171" s="963"/>
      <c r="P171" s="963"/>
      <c r="Q171" s="963"/>
      <c r="R171" s="963"/>
      <c r="S171" s="963"/>
      <c r="T171" s="963"/>
      <c r="U171" s="963"/>
      <c r="V171" s="963"/>
      <c r="W171" s="963"/>
      <c r="X171" s="963"/>
      <c r="Y171" s="963"/>
      <c r="Z171" s="963"/>
    </row>
    <row r="172" spans="1:26" ht="16">
      <c r="A172" s="821"/>
      <c r="B172" s="1045"/>
      <c r="C172" s="475" t="s">
        <v>7302</v>
      </c>
      <c r="D172" s="736">
        <v>2</v>
      </c>
      <c r="E172" s="720" t="s">
        <v>469</v>
      </c>
      <c r="F172" s="1052"/>
      <c r="G172" s="1052"/>
      <c r="H172" s="893"/>
      <c r="I172" s="1563"/>
      <c r="J172" s="1563"/>
      <c r="K172" s="960"/>
      <c r="L172" s="960"/>
      <c r="M172" s="963"/>
      <c r="N172" s="963"/>
      <c r="O172" s="963"/>
      <c r="P172" s="963"/>
      <c r="Q172" s="963"/>
      <c r="R172" s="963"/>
      <c r="S172" s="963"/>
      <c r="T172" s="963"/>
      <c r="U172" s="963"/>
      <c r="V172" s="963"/>
      <c r="W172" s="963"/>
      <c r="X172" s="963"/>
      <c r="Y172" s="963"/>
      <c r="Z172" s="963"/>
    </row>
    <row r="173" spans="1:26" ht="16">
      <c r="A173" s="821"/>
      <c r="B173" s="1045"/>
      <c r="C173" s="475" t="s">
        <v>7303</v>
      </c>
      <c r="D173" s="736">
        <v>2</v>
      </c>
      <c r="E173" s="720" t="s">
        <v>469</v>
      </c>
      <c r="F173" s="1052"/>
      <c r="G173" s="1052"/>
      <c r="H173" s="893"/>
      <c r="I173" s="1563"/>
      <c r="J173" s="1563"/>
      <c r="K173" s="960"/>
      <c r="L173" s="960"/>
      <c r="M173" s="963"/>
      <c r="N173" s="963"/>
      <c r="O173" s="963"/>
      <c r="P173" s="963"/>
      <c r="Q173" s="963"/>
      <c r="R173" s="963"/>
      <c r="S173" s="963"/>
      <c r="T173" s="963"/>
      <c r="U173" s="963"/>
      <c r="V173" s="963"/>
      <c r="W173" s="963"/>
      <c r="X173" s="963"/>
      <c r="Y173" s="963"/>
      <c r="Z173" s="963"/>
    </row>
    <row r="174" spans="1:26" ht="16">
      <c r="A174" s="821"/>
      <c r="B174" s="1045"/>
      <c r="C174" s="475" t="s">
        <v>7304</v>
      </c>
      <c r="D174" s="736">
        <v>2</v>
      </c>
      <c r="E174" s="720" t="s">
        <v>469</v>
      </c>
      <c r="F174" s="1052"/>
      <c r="G174" s="1052"/>
      <c r="H174" s="893"/>
      <c r="I174" s="1563"/>
      <c r="J174" s="1563"/>
      <c r="K174" s="960"/>
      <c r="L174" s="960"/>
      <c r="M174" s="963"/>
      <c r="N174" s="963"/>
      <c r="O174" s="963"/>
      <c r="P174" s="963"/>
      <c r="Q174" s="963"/>
      <c r="R174" s="963"/>
      <c r="S174" s="963"/>
      <c r="T174" s="963"/>
      <c r="U174" s="963"/>
      <c r="V174" s="963"/>
      <c r="W174" s="963"/>
      <c r="X174" s="963"/>
      <c r="Y174" s="963"/>
      <c r="Z174" s="963"/>
    </row>
    <row r="175" spans="1:26" ht="16">
      <c r="A175" s="821"/>
      <c r="B175" s="1045"/>
      <c r="C175" s="475" t="s">
        <v>5681</v>
      </c>
      <c r="D175" s="736">
        <v>2</v>
      </c>
      <c r="E175" s="720" t="s">
        <v>469</v>
      </c>
      <c r="F175" s="1052"/>
      <c r="G175" s="1052"/>
      <c r="H175" s="893"/>
      <c r="I175" s="1563"/>
      <c r="J175" s="1563"/>
      <c r="K175" s="960"/>
      <c r="L175" s="960"/>
      <c r="M175" s="963"/>
      <c r="N175" s="963"/>
      <c r="O175" s="963"/>
      <c r="P175" s="963"/>
      <c r="Q175" s="963"/>
      <c r="R175" s="963"/>
      <c r="S175" s="963"/>
      <c r="T175" s="963"/>
      <c r="U175" s="963"/>
      <c r="V175" s="963"/>
      <c r="W175" s="963"/>
      <c r="X175" s="963"/>
      <c r="Y175" s="963"/>
      <c r="Z175" s="963"/>
    </row>
    <row r="176" spans="1:26" ht="34">
      <c r="A176" s="1235" t="s">
        <v>7305</v>
      </c>
      <c r="B176" s="1045" t="s">
        <v>661</v>
      </c>
      <c r="C176" s="475" t="s">
        <v>6997</v>
      </c>
      <c r="D176" s="736">
        <v>2</v>
      </c>
      <c r="E176" s="720" t="s">
        <v>469</v>
      </c>
      <c r="F176" s="1052"/>
      <c r="G176" s="1052"/>
      <c r="H176" s="893"/>
      <c r="I176" s="1563"/>
      <c r="J176" s="1563"/>
      <c r="K176" s="960"/>
      <c r="L176" s="960"/>
      <c r="M176" s="963"/>
      <c r="N176" s="963"/>
      <c r="O176" s="963"/>
      <c r="P176" s="963"/>
      <c r="Q176" s="963"/>
      <c r="R176" s="963"/>
      <c r="S176" s="963"/>
      <c r="T176" s="963"/>
      <c r="U176" s="963"/>
      <c r="V176" s="963"/>
      <c r="W176" s="963"/>
      <c r="X176" s="963"/>
      <c r="Y176" s="963"/>
      <c r="Z176" s="963"/>
    </row>
    <row r="177" spans="1:26" ht="34">
      <c r="A177" s="821" t="s">
        <v>7306</v>
      </c>
      <c r="B177" s="1045" t="s">
        <v>665</v>
      </c>
      <c r="C177" s="475" t="s">
        <v>2013</v>
      </c>
      <c r="D177" s="736">
        <v>2</v>
      </c>
      <c r="E177" s="720" t="s">
        <v>469</v>
      </c>
      <c r="F177" s="1052"/>
      <c r="G177" s="1052"/>
      <c r="H177" s="893"/>
      <c r="I177" s="1563"/>
      <c r="J177" s="1563"/>
      <c r="K177" s="960"/>
      <c r="L177" s="960"/>
      <c r="M177" s="963"/>
      <c r="N177" s="963"/>
      <c r="O177" s="963"/>
      <c r="P177" s="963"/>
      <c r="Q177" s="963"/>
      <c r="R177" s="963"/>
      <c r="S177" s="963"/>
      <c r="T177" s="963"/>
      <c r="U177" s="963"/>
      <c r="V177" s="963"/>
      <c r="W177" s="963"/>
      <c r="X177" s="963"/>
      <c r="Y177" s="963"/>
      <c r="Z177" s="963"/>
    </row>
    <row r="178" spans="1:26" ht="34">
      <c r="A178" s="821" t="s">
        <v>7307</v>
      </c>
      <c r="B178" s="1045" t="s">
        <v>669</v>
      </c>
      <c r="C178" s="475" t="s">
        <v>7308</v>
      </c>
      <c r="D178" s="736">
        <v>2</v>
      </c>
      <c r="E178" s="720" t="s">
        <v>469</v>
      </c>
      <c r="F178" s="1052"/>
      <c r="G178" s="1052"/>
      <c r="H178" s="893"/>
      <c r="I178" s="1563"/>
      <c r="J178" s="1563"/>
      <c r="K178" s="960"/>
      <c r="L178" s="960"/>
      <c r="M178" s="963"/>
      <c r="N178" s="963"/>
      <c r="O178" s="963"/>
      <c r="P178" s="963"/>
      <c r="Q178" s="963"/>
      <c r="R178" s="963"/>
      <c r="S178" s="963"/>
      <c r="T178" s="963"/>
      <c r="U178" s="963"/>
      <c r="V178" s="963"/>
      <c r="W178" s="963"/>
      <c r="X178" s="963"/>
      <c r="Y178" s="963"/>
      <c r="Z178" s="963"/>
    </row>
    <row r="179" spans="1:26" ht="68">
      <c r="A179" s="821" t="s">
        <v>7309</v>
      </c>
      <c r="B179" s="1045" t="s">
        <v>674</v>
      </c>
      <c r="C179" s="471" t="s">
        <v>7310</v>
      </c>
      <c r="D179" s="736">
        <v>2</v>
      </c>
      <c r="E179" s="720" t="s">
        <v>469</v>
      </c>
      <c r="F179" s="475" t="s">
        <v>7311</v>
      </c>
      <c r="G179" s="1052"/>
      <c r="H179" s="893"/>
      <c r="I179" s="1563"/>
      <c r="J179" s="1563"/>
      <c r="K179" s="960"/>
      <c r="L179" s="960"/>
      <c r="M179" s="963"/>
      <c r="N179" s="963"/>
      <c r="O179" s="963"/>
      <c r="P179" s="963"/>
      <c r="Q179" s="963"/>
      <c r="R179" s="963"/>
      <c r="S179" s="963"/>
      <c r="T179" s="963"/>
      <c r="U179" s="963"/>
      <c r="V179" s="963"/>
      <c r="W179" s="963"/>
      <c r="X179" s="963"/>
      <c r="Y179" s="963"/>
      <c r="Z179" s="963"/>
    </row>
    <row r="180" spans="1:26" ht="20">
      <c r="A180" s="1272" t="s">
        <v>7312</v>
      </c>
      <c r="B180" s="1606" t="s">
        <v>69</v>
      </c>
      <c r="C180" s="1570"/>
      <c r="D180" s="1570"/>
      <c r="E180" s="1570"/>
      <c r="F180" s="1570"/>
      <c r="G180" s="1573"/>
      <c r="H180" s="816"/>
      <c r="I180" s="1563">
        <f>SUM(D181:D187)</f>
        <v>12</v>
      </c>
      <c r="J180" s="1563">
        <f>COUNT(D181:D187)*2</f>
        <v>12</v>
      </c>
      <c r="K180" s="960"/>
      <c r="L180" s="960"/>
      <c r="M180" s="963"/>
      <c r="N180" s="963"/>
      <c r="O180" s="963"/>
      <c r="P180" s="963"/>
      <c r="Q180" s="963"/>
      <c r="R180" s="963"/>
      <c r="S180" s="963"/>
      <c r="T180" s="963"/>
      <c r="U180" s="963"/>
      <c r="V180" s="963"/>
      <c r="W180" s="963"/>
      <c r="X180" s="963"/>
      <c r="Y180" s="963"/>
      <c r="Z180" s="963"/>
    </row>
    <row r="181" spans="1:26" ht="48">
      <c r="A181" s="1235" t="s">
        <v>681</v>
      </c>
      <c r="B181" s="1049" t="s">
        <v>682</v>
      </c>
      <c r="C181" s="471" t="s">
        <v>683</v>
      </c>
      <c r="D181" s="736">
        <v>2</v>
      </c>
      <c r="E181" s="1052" t="s">
        <v>469</v>
      </c>
      <c r="F181" s="471" t="s">
        <v>7000</v>
      </c>
      <c r="G181" s="1052"/>
      <c r="H181" s="893"/>
      <c r="I181" s="1563"/>
      <c r="J181" s="1563"/>
      <c r="K181" s="960"/>
      <c r="L181" s="960"/>
      <c r="M181" s="963"/>
      <c r="N181" s="963"/>
      <c r="O181" s="963"/>
      <c r="P181" s="963"/>
      <c r="Q181" s="963"/>
      <c r="R181" s="963"/>
      <c r="S181" s="963"/>
      <c r="T181" s="963"/>
      <c r="U181" s="963"/>
      <c r="V181" s="963"/>
      <c r="W181" s="963"/>
      <c r="X181" s="963"/>
      <c r="Y181" s="963"/>
      <c r="Z181" s="963"/>
    </row>
    <row r="182" spans="1:26" ht="62.25" hidden="1" customHeight="1">
      <c r="A182" s="1266" t="s">
        <v>685</v>
      </c>
      <c r="B182" s="718" t="s">
        <v>686</v>
      </c>
      <c r="C182" s="141"/>
      <c r="D182" s="124"/>
      <c r="E182" s="141"/>
      <c r="F182" s="141"/>
      <c r="G182" s="141"/>
      <c r="H182" s="106"/>
      <c r="I182" s="105"/>
      <c r="J182" s="105"/>
      <c r="K182" s="105"/>
      <c r="L182" s="105"/>
      <c r="M182" s="106"/>
      <c r="N182" s="106"/>
      <c r="O182" s="106"/>
      <c r="P182" s="106"/>
      <c r="Q182" s="106"/>
      <c r="R182" s="106"/>
      <c r="S182" s="106"/>
      <c r="T182" s="106"/>
      <c r="U182" s="106"/>
      <c r="V182" s="106"/>
      <c r="W182" s="106"/>
      <c r="X182" s="106"/>
      <c r="Y182" s="106"/>
      <c r="Z182" s="106"/>
    </row>
    <row r="183" spans="1:26" ht="34">
      <c r="A183" s="821" t="s">
        <v>2022</v>
      </c>
      <c r="B183" s="1049" t="s">
        <v>688</v>
      </c>
      <c r="C183" s="983" t="s">
        <v>7313</v>
      </c>
      <c r="D183" s="736">
        <v>2</v>
      </c>
      <c r="E183" s="1052" t="s">
        <v>469</v>
      </c>
      <c r="F183" s="1052"/>
      <c r="G183" s="1052"/>
      <c r="H183" s="893"/>
      <c r="I183" s="1563"/>
      <c r="J183" s="1563"/>
      <c r="K183" s="960"/>
      <c r="L183" s="960"/>
      <c r="M183" s="963"/>
      <c r="N183" s="963"/>
      <c r="O183" s="963"/>
      <c r="P183" s="963"/>
      <c r="Q183" s="963"/>
      <c r="R183" s="963"/>
      <c r="S183" s="963"/>
      <c r="T183" s="963"/>
      <c r="U183" s="963"/>
      <c r="V183" s="963"/>
      <c r="W183" s="963"/>
      <c r="X183" s="963"/>
      <c r="Y183" s="963"/>
      <c r="Z183" s="963"/>
    </row>
    <row r="184" spans="1:26" ht="32">
      <c r="A184" s="1273"/>
      <c r="B184" s="1050"/>
      <c r="C184" s="1073" t="s">
        <v>7002</v>
      </c>
      <c r="D184" s="736">
        <v>2</v>
      </c>
      <c r="E184" s="1052" t="s">
        <v>504</v>
      </c>
      <c r="F184" s="1052"/>
      <c r="G184" s="1052"/>
      <c r="H184" s="893"/>
      <c r="I184" s="1563"/>
      <c r="J184" s="1563"/>
      <c r="K184" s="960"/>
      <c r="L184" s="960"/>
      <c r="M184" s="963"/>
      <c r="N184" s="963"/>
      <c r="O184" s="963"/>
      <c r="P184" s="963"/>
      <c r="Q184" s="963"/>
      <c r="R184" s="963"/>
      <c r="S184" s="963"/>
      <c r="T184" s="963"/>
      <c r="U184" s="963"/>
      <c r="V184" s="963"/>
      <c r="W184" s="963"/>
      <c r="X184" s="963"/>
      <c r="Y184" s="963"/>
      <c r="Z184" s="963"/>
    </row>
    <row r="185" spans="1:26" ht="34">
      <c r="A185" s="821" t="s">
        <v>7314</v>
      </c>
      <c r="B185" s="1050" t="s">
        <v>691</v>
      </c>
      <c r="C185" s="471" t="s">
        <v>7003</v>
      </c>
      <c r="D185" s="736">
        <v>2</v>
      </c>
      <c r="E185" s="1052" t="s">
        <v>469</v>
      </c>
      <c r="F185" s="1052"/>
      <c r="G185" s="1052"/>
      <c r="H185" s="893"/>
      <c r="I185" s="1563"/>
      <c r="J185" s="1563"/>
      <c r="K185" s="960"/>
      <c r="L185" s="960"/>
      <c r="M185" s="963"/>
      <c r="N185" s="963"/>
      <c r="O185" s="963"/>
      <c r="P185" s="963"/>
      <c r="Q185" s="963"/>
      <c r="R185" s="963"/>
      <c r="S185" s="963"/>
      <c r="T185" s="963"/>
      <c r="U185" s="963"/>
      <c r="V185" s="963"/>
      <c r="W185" s="963"/>
      <c r="X185" s="963"/>
      <c r="Y185" s="963"/>
      <c r="Z185" s="963"/>
    </row>
    <row r="186" spans="1:26" ht="32">
      <c r="A186" s="821"/>
      <c r="B186" s="161"/>
      <c r="C186" s="769" t="s">
        <v>7315</v>
      </c>
      <c r="D186" s="736">
        <v>2</v>
      </c>
      <c r="E186" s="1052" t="s">
        <v>469</v>
      </c>
      <c r="F186" s="1052"/>
      <c r="G186" s="1052"/>
      <c r="H186" s="893"/>
      <c r="I186" s="1563"/>
      <c r="J186" s="1563"/>
      <c r="K186" s="960"/>
      <c r="L186" s="960"/>
      <c r="M186" s="963"/>
      <c r="N186" s="963"/>
      <c r="O186" s="963"/>
      <c r="P186" s="963"/>
      <c r="Q186" s="963"/>
      <c r="R186" s="963"/>
      <c r="S186" s="963"/>
      <c r="T186" s="963"/>
      <c r="U186" s="963"/>
      <c r="V186" s="963"/>
      <c r="W186" s="963"/>
      <c r="X186" s="963"/>
      <c r="Y186" s="963"/>
      <c r="Z186" s="963"/>
    </row>
    <row r="187" spans="1:26" ht="16">
      <c r="A187" s="821"/>
      <c r="B187" s="161"/>
      <c r="C187" s="475" t="s">
        <v>693</v>
      </c>
      <c r="D187" s="736">
        <v>2</v>
      </c>
      <c r="E187" s="1052" t="s">
        <v>469</v>
      </c>
      <c r="F187" s="1052"/>
      <c r="G187" s="1052"/>
      <c r="H187" s="893"/>
      <c r="I187" s="1563"/>
      <c r="J187" s="1563"/>
      <c r="K187" s="960"/>
      <c r="L187" s="960"/>
      <c r="M187" s="963"/>
      <c r="N187" s="963"/>
      <c r="O187" s="963"/>
      <c r="P187" s="963"/>
      <c r="Q187" s="963"/>
      <c r="R187" s="963"/>
      <c r="S187" s="963"/>
      <c r="T187" s="963"/>
      <c r="U187" s="963"/>
      <c r="V187" s="963"/>
      <c r="W187" s="963"/>
      <c r="X187" s="963"/>
      <c r="Y187" s="963"/>
      <c r="Z187" s="963"/>
    </row>
    <row r="188" spans="1:26" ht="20">
      <c r="A188" s="30" t="s">
        <v>226</v>
      </c>
      <c r="B188" s="1606" t="s">
        <v>71</v>
      </c>
      <c r="C188" s="1570"/>
      <c r="D188" s="1570"/>
      <c r="E188" s="1570"/>
      <c r="F188" s="1570"/>
      <c r="G188" s="1573"/>
      <c r="H188" s="816"/>
      <c r="I188" s="1563">
        <f>SUM(D189:D194)</f>
        <v>12</v>
      </c>
      <c r="J188" s="1563">
        <f>COUNT(D189:D194)*2</f>
        <v>12</v>
      </c>
      <c r="K188" s="960"/>
      <c r="L188" s="960"/>
      <c r="M188" s="963"/>
      <c r="N188" s="963"/>
      <c r="O188" s="963"/>
      <c r="P188" s="963"/>
      <c r="Q188" s="963"/>
      <c r="R188" s="963"/>
      <c r="S188" s="963"/>
      <c r="T188" s="963"/>
      <c r="U188" s="963"/>
      <c r="V188" s="963"/>
      <c r="W188" s="963"/>
      <c r="X188" s="963"/>
      <c r="Y188" s="963"/>
      <c r="Z188" s="963"/>
    </row>
    <row r="189" spans="1:26" ht="32">
      <c r="A189" s="821" t="s">
        <v>2026</v>
      </c>
      <c r="B189" s="1049" t="s">
        <v>695</v>
      </c>
      <c r="C189" s="471" t="s">
        <v>7316</v>
      </c>
      <c r="D189" s="736">
        <v>2</v>
      </c>
      <c r="E189" s="1052" t="s">
        <v>506</v>
      </c>
      <c r="F189" s="1052"/>
      <c r="G189" s="1052"/>
      <c r="H189" s="893"/>
      <c r="I189" s="1563"/>
      <c r="J189" s="1563"/>
      <c r="K189" s="960"/>
      <c r="L189" s="960"/>
      <c r="M189" s="963"/>
      <c r="N189" s="963"/>
      <c r="O189" s="963"/>
      <c r="P189" s="963"/>
      <c r="Q189" s="963"/>
      <c r="R189" s="963"/>
      <c r="S189" s="963"/>
      <c r="T189" s="963"/>
      <c r="U189" s="963"/>
      <c r="V189" s="963"/>
      <c r="W189" s="963"/>
      <c r="X189" s="963"/>
      <c r="Y189" s="963"/>
      <c r="Z189" s="963"/>
    </row>
    <row r="190" spans="1:26" ht="48">
      <c r="A190" s="821"/>
      <c r="B190" s="1051"/>
      <c r="C190" s="475" t="s">
        <v>7317</v>
      </c>
      <c r="D190" s="736">
        <v>2</v>
      </c>
      <c r="E190" s="1052" t="s">
        <v>469</v>
      </c>
      <c r="F190" s="1052"/>
      <c r="G190" s="1052"/>
      <c r="H190" s="893"/>
      <c r="I190" s="1563"/>
      <c r="J190" s="1563"/>
      <c r="K190" s="960"/>
      <c r="L190" s="960"/>
      <c r="M190" s="963"/>
      <c r="N190" s="963"/>
      <c r="O190" s="963"/>
      <c r="P190" s="963"/>
      <c r="Q190" s="963"/>
      <c r="R190" s="963"/>
      <c r="S190" s="963"/>
      <c r="T190" s="963"/>
      <c r="U190" s="963"/>
      <c r="V190" s="963"/>
      <c r="W190" s="963"/>
      <c r="X190" s="963"/>
      <c r="Y190" s="963"/>
      <c r="Z190" s="963"/>
    </row>
    <row r="191" spans="1:26" ht="32">
      <c r="A191" s="821"/>
      <c r="B191" s="1051"/>
      <c r="C191" s="475" t="s">
        <v>697</v>
      </c>
      <c r="D191" s="736">
        <v>2</v>
      </c>
      <c r="E191" s="1052" t="s">
        <v>469</v>
      </c>
      <c r="F191" s="1052"/>
      <c r="G191" s="1052"/>
      <c r="H191" s="893"/>
      <c r="I191" s="1563"/>
      <c r="J191" s="1563"/>
      <c r="K191" s="960"/>
      <c r="L191" s="960"/>
      <c r="M191" s="963"/>
      <c r="N191" s="963"/>
      <c r="O191" s="963"/>
      <c r="P191" s="963"/>
      <c r="Q191" s="963"/>
      <c r="R191" s="963"/>
      <c r="S191" s="963"/>
      <c r="T191" s="963"/>
      <c r="U191" s="963"/>
      <c r="V191" s="963"/>
      <c r="W191" s="963"/>
      <c r="X191" s="963"/>
      <c r="Y191" s="963"/>
      <c r="Z191" s="963"/>
    </row>
    <row r="192" spans="1:26" ht="32">
      <c r="A192" s="821" t="s">
        <v>2028</v>
      </c>
      <c r="B192" s="1051" t="s">
        <v>699</v>
      </c>
      <c r="C192" s="471" t="s">
        <v>7318</v>
      </c>
      <c r="D192" s="736">
        <v>2</v>
      </c>
      <c r="E192" s="1052" t="s">
        <v>504</v>
      </c>
      <c r="F192" s="1052"/>
      <c r="G192" s="1052"/>
      <c r="H192" s="893"/>
      <c r="I192" s="1563"/>
      <c r="J192" s="1563"/>
      <c r="K192" s="960"/>
      <c r="L192" s="960"/>
      <c r="M192" s="963"/>
      <c r="N192" s="963"/>
      <c r="O192" s="963"/>
      <c r="P192" s="963"/>
      <c r="Q192" s="963"/>
      <c r="R192" s="963"/>
      <c r="S192" s="963"/>
      <c r="T192" s="963"/>
      <c r="U192" s="963"/>
      <c r="V192" s="963"/>
      <c r="W192" s="963"/>
      <c r="X192" s="963"/>
      <c r="Y192" s="963"/>
      <c r="Z192" s="963"/>
    </row>
    <row r="193" spans="1:26" ht="48">
      <c r="A193" s="821"/>
      <c r="B193" s="1051"/>
      <c r="C193" s="471" t="s">
        <v>701</v>
      </c>
      <c r="D193" s="736">
        <v>2</v>
      </c>
      <c r="E193" s="1052" t="s">
        <v>504</v>
      </c>
      <c r="F193" s="1052"/>
      <c r="G193" s="1052"/>
      <c r="H193" s="893"/>
      <c r="I193" s="1563"/>
      <c r="J193" s="1563"/>
      <c r="K193" s="960"/>
      <c r="L193" s="960"/>
      <c r="M193" s="963"/>
      <c r="N193" s="963"/>
      <c r="O193" s="963"/>
      <c r="P193" s="963"/>
      <c r="Q193" s="963"/>
      <c r="R193" s="963"/>
      <c r="S193" s="963"/>
      <c r="T193" s="963"/>
      <c r="U193" s="963"/>
      <c r="V193" s="963"/>
      <c r="W193" s="963"/>
      <c r="X193" s="963"/>
      <c r="Y193" s="963"/>
      <c r="Z193" s="963"/>
    </row>
    <row r="194" spans="1:26" ht="51">
      <c r="A194" s="1274" t="s">
        <v>2030</v>
      </c>
      <c r="B194" s="1049" t="s">
        <v>703</v>
      </c>
      <c r="C194" s="471" t="s">
        <v>704</v>
      </c>
      <c r="D194" s="736">
        <v>2</v>
      </c>
      <c r="E194" s="1052" t="s">
        <v>369</v>
      </c>
      <c r="F194" s="1052"/>
      <c r="G194" s="1052"/>
      <c r="H194" s="893"/>
      <c r="I194" s="1563"/>
      <c r="J194" s="1563"/>
      <c r="K194" s="960"/>
      <c r="L194" s="960"/>
      <c r="M194" s="963"/>
      <c r="N194" s="963"/>
      <c r="O194" s="963"/>
      <c r="P194" s="963"/>
      <c r="Q194" s="963"/>
      <c r="R194" s="963"/>
      <c r="S194" s="963"/>
      <c r="T194" s="963"/>
      <c r="U194" s="963"/>
      <c r="V194" s="963"/>
      <c r="W194" s="963"/>
      <c r="X194" s="963"/>
      <c r="Y194" s="963"/>
      <c r="Z194" s="963"/>
    </row>
    <row r="195" spans="1:26" ht="20">
      <c r="A195" s="30" t="s">
        <v>227</v>
      </c>
      <c r="B195" s="1606" t="s">
        <v>73</v>
      </c>
      <c r="C195" s="1570"/>
      <c r="D195" s="1570"/>
      <c r="E195" s="1570"/>
      <c r="F195" s="1570"/>
      <c r="G195" s="1573"/>
      <c r="H195" s="816"/>
      <c r="I195" s="1563">
        <f>SUM(D196:D203)</f>
        <v>12</v>
      </c>
      <c r="J195" s="1563">
        <f>COUNT(D196:D203)*2</f>
        <v>12</v>
      </c>
      <c r="K195" s="960"/>
      <c r="L195" s="960"/>
      <c r="M195" s="963"/>
      <c r="N195" s="963"/>
      <c r="O195" s="963"/>
      <c r="P195" s="963"/>
      <c r="Q195" s="963"/>
      <c r="R195" s="963"/>
      <c r="S195" s="963"/>
      <c r="T195" s="963"/>
      <c r="U195" s="963"/>
      <c r="V195" s="963"/>
      <c r="W195" s="963"/>
      <c r="X195" s="963"/>
      <c r="Y195" s="963"/>
      <c r="Z195" s="963"/>
    </row>
    <row r="196" spans="1:26" ht="34">
      <c r="A196" s="821" t="s">
        <v>2031</v>
      </c>
      <c r="B196" s="1045" t="s">
        <v>706</v>
      </c>
      <c r="C196" s="475" t="s">
        <v>7319</v>
      </c>
      <c r="D196" s="736">
        <v>2</v>
      </c>
      <c r="E196" s="720" t="s">
        <v>504</v>
      </c>
      <c r="F196" s="475" t="s">
        <v>7320</v>
      </c>
      <c r="G196" s="1052"/>
      <c r="H196" s="893"/>
      <c r="I196" s="1563"/>
      <c r="J196" s="1563"/>
      <c r="K196" s="960"/>
      <c r="L196" s="960"/>
      <c r="M196" s="963"/>
      <c r="N196" s="963"/>
      <c r="O196" s="963"/>
      <c r="P196" s="963"/>
      <c r="Q196" s="963"/>
      <c r="R196" s="963"/>
      <c r="S196" s="963"/>
      <c r="T196" s="963"/>
      <c r="U196" s="963"/>
      <c r="V196" s="963"/>
      <c r="W196" s="963"/>
      <c r="X196" s="963"/>
      <c r="Y196" s="963"/>
      <c r="Z196" s="963"/>
    </row>
    <row r="197" spans="1:26" ht="16">
      <c r="A197" s="821"/>
      <c r="B197" s="1045"/>
      <c r="C197" s="475" t="s">
        <v>7321</v>
      </c>
      <c r="D197" s="736">
        <v>2</v>
      </c>
      <c r="E197" s="1052" t="s">
        <v>504</v>
      </c>
      <c r="F197" s="475" t="s">
        <v>7322</v>
      </c>
      <c r="G197" s="1052"/>
      <c r="H197" s="893"/>
      <c r="I197" s="1563"/>
      <c r="J197" s="1563"/>
      <c r="K197" s="960"/>
      <c r="L197" s="960"/>
      <c r="M197" s="963"/>
      <c r="N197" s="963"/>
      <c r="O197" s="963"/>
      <c r="P197" s="963"/>
      <c r="Q197" s="963"/>
      <c r="R197" s="963"/>
      <c r="S197" s="963"/>
      <c r="T197" s="963"/>
      <c r="U197" s="963"/>
      <c r="V197" s="963"/>
      <c r="W197" s="963"/>
      <c r="X197" s="963"/>
      <c r="Y197" s="963"/>
      <c r="Z197" s="963"/>
    </row>
    <row r="198" spans="1:26" ht="46.5" hidden="1" customHeight="1">
      <c r="A198" s="1266" t="s">
        <v>2034</v>
      </c>
      <c r="B198" s="700" t="s">
        <v>710</v>
      </c>
      <c r="C198" s="141"/>
      <c r="D198" s="124"/>
      <c r="E198" s="141"/>
      <c r="F198" s="141"/>
      <c r="G198" s="141"/>
      <c r="H198" s="106"/>
      <c r="I198" s="105"/>
      <c r="J198" s="105"/>
      <c r="K198" s="105"/>
      <c r="L198" s="105"/>
      <c r="M198" s="106"/>
      <c r="N198" s="106"/>
      <c r="O198" s="106"/>
      <c r="P198" s="106"/>
      <c r="Q198" s="106"/>
      <c r="R198" s="106"/>
      <c r="S198" s="106"/>
      <c r="T198" s="106"/>
      <c r="U198" s="106"/>
      <c r="V198" s="106"/>
      <c r="W198" s="106"/>
      <c r="X198" s="106"/>
      <c r="Y198" s="106"/>
      <c r="Z198" s="106"/>
    </row>
    <row r="199" spans="1:26" ht="46.5" hidden="1" customHeight="1">
      <c r="A199" s="1266" t="s">
        <v>2037</v>
      </c>
      <c r="B199" s="700" t="s">
        <v>713</v>
      </c>
      <c r="C199" s="141"/>
      <c r="D199" s="124"/>
      <c r="E199" s="141"/>
      <c r="F199" s="141"/>
      <c r="G199" s="141"/>
      <c r="H199" s="106"/>
      <c r="I199" s="105"/>
      <c r="J199" s="105"/>
      <c r="K199" s="105"/>
      <c r="L199" s="105"/>
      <c r="M199" s="106"/>
      <c r="N199" s="106"/>
      <c r="O199" s="106"/>
      <c r="P199" s="106"/>
      <c r="Q199" s="106"/>
      <c r="R199" s="106"/>
      <c r="S199" s="106"/>
      <c r="T199" s="106"/>
      <c r="U199" s="106"/>
      <c r="V199" s="106"/>
      <c r="W199" s="106"/>
      <c r="X199" s="106"/>
      <c r="Y199" s="106"/>
      <c r="Z199" s="106"/>
    </row>
    <row r="200" spans="1:26" ht="34">
      <c r="A200" s="821" t="s">
        <v>2040</v>
      </c>
      <c r="B200" s="1045" t="s">
        <v>718</v>
      </c>
      <c r="C200" s="475" t="s">
        <v>7323</v>
      </c>
      <c r="D200" s="736">
        <v>2</v>
      </c>
      <c r="E200" s="1052" t="s">
        <v>369</v>
      </c>
      <c r="F200" s="1275" t="s">
        <v>7324</v>
      </c>
      <c r="G200" s="1052"/>
      <c r="H200" s="893"/>
      <c r="I200" s="1563"/>
      <c r="J200" s="1563"/>
      <c r="K200" s="960"/>
      <c r="L200" s="960"/>
      <c r="M200" s="963"/>
      <c r="N200" s="963"/>
      <c r="O200" s="963"/>
      <c r="P200" s="963"/>
      <c r="Q200" s="963"/>
      <c r="R200" s="963"/>
      <c r="S200" s="963"/>
      <c r="T200" s="963"/>
      <c r="U200" s="963"/>
      <c r="V200" s="963"/>
      <c r="W200" s="963"/>
      <c r="X200" s="963"/>
      <c r="Y200" s="963"/>
      <c r="Z200" s="963"/>
    </row>
    <row r="201" spans="1:26" ht="17">
      <c r="A201" s="821" t="s">
        <v>2053</v>
      </c>
      <c r="B201" s="1045" t="s">
        <v>721</v>
      </c>
      <c r="C201" s="471" t="s">
        <v>7325</v>
      </c>
      <c r="D201" s="736">
        <v>2</v>
      </c>
      <c r="E201" s="1052" t="s">
        <v>369</v>
      </c>
      <c r="F201" s="1052" t="s">
        <v>7326</v>
      </c>
      <c r="G201" s="1052"/>
      <c r="H201" s="893"/>
      <c r="I201" s="1563"/>
      <c r="J201" s="1563"/>
      <c r="K201" s="960"/>
      <c r="L201" s="960"/>
      <c r="M201" s="963"/>
      <c r="N201" s="963"/>
      <c r="O201" s="963"/>
      <c r="P201" s="963"/>
      <c r="Q201" s="963"/>
      <c r="R201" s="963"/>
      <c r="S201" s="963"/>
      <c r="T201" s="963"/>
      <c r="U201" s="963"/>
      <c r="V201" s="963"/>
      <c r="W201" s="963"/>
      <c r="X201" s="963"/>
      <c r="Y201" s="963"/>
      <c r="Z201" s="963"/>
    </row>
    <row r="202" spans="1:26" ht="16">
      <c r="A202" s="1235"/>
      <c r="B202" s="1045"/>
      <c r="C202" s="471" t="s">
        <v>2056</v>
      </c>
      <c r="D202" s="736">
        <v>2</v>
      </c>
      <c r="E202" s="1052" t="s">
        <v>369</v>
      </c>
      <c r="F202" s="1052"/>
      <c r="G202" s="1052"/>
      <c r="H202" s="893"/>
      <c r="I202" s="1563"/>
      <c r="J202" s="1563"/>
      <c r="K202" s="960"/>
      <c r="L202" s="960"/>
      <c r="M202" s="963"/>
      <c r="N202" s="963"/>
      <c r="O202" s="963"/>
      <c r="P202" s="963"/>
      <c r="Q202" s="963"/>
      <c r="R202" s="963"/>
      <c r="S202" s="963"/>
      <c r="T202" s="963"/>
      <c r="U202" s="963"/>
      <c r="V202" s="963"/>
      <c r="W202" s="963"/>
      <c r="X202" s="963"/>
      <c r="Y202" s="963"/>
      <c r="Z202" s="963"/>
    </row>
    <row r="203" spans="1:26" ht="16">
      <c r="A203" s="1235"/>
      <c r="B203" s="1045"/>
      <c r="C203" s="471" t="s">
        <v>7012</v>
      </c>
      <c r="D203" s="736">
        <v>2</v>
      </c>
      <c r="E203" s="1052" t="s">
        <v>369</v>
      </c>
      <c r="F203" s="1052"/>
      <c r="G203" s="1052"/>
      <c r="H203" s="893"/>
      <c r="I203" s="1563"/>
      <c r="J203" s="1563"/>
      <c r="K203" s="960"/>
      <c r="L203" s="960"/>
      <c r="M203" s="963"/>
      <c r="N203" s="963"/>
      <c r="O203" s="963"/>
      <c r="P203" s="963"/>
      <c r="Q203" s="963"/>
      <c r="R203" s="963"/>
      <c r="S203" s="963"/>
      <c r="T203" s="963"/>
      <c r="U203" s="963"/>
      <c r="V203" s="963"/>
      <c r="W203" s="963"/>
      <c r="X203" s="963"/>
      <c r="Y203" s="963"/>
      <c r="Z203" s="963"/>
    </row>
    <row r="204" spans="1:26" ht="20">
      <c r="A204" s="30" t="s">
        <v>7327</v>
      </c>
      <c r="B204" s="1606" t="s">
        <v>75</v>
      </c>
      <c r="C204" s="1570"/>
      <c r="D204" s="1570"/>
      <c r="E204" s="1570"/>
      <c r="F204" s="1570"/>
      <c r="G204" s="1573"/>
      <c r="H204" s="816"/>
      <c r="I204" s="1563">
        <f>SUM(D205:D210)</f>
        <v>10</v>
      </c>
      <c r="J204" s="1563">
        <f>COUNT(D205:D210)*2</f>
        <v>10</v>
      </c>
      <c r="K204" s="960"/>
      <c r="L204" s="960"/>
      <c r="M204" s="963"/>
      <c r="N204" s="963"/>
      <c r="O204" s="963"/>
      <c r="P204" s="963"/>
      <c r="Q204" s="963"/>
      <c r="R204" s="963"/>
      <c r="S204" s="963"/>
      <c r="T204" s="963"/>
      <c r="U204" s="963"/>
      <c r="V204" s="963"/>
      <c r="W204" s="963"/>
      <c r="X204" s="963"/>
      <c r="Y204" s="963"/>
      <c r="Z204" s="963"/>
    </row>
    <row r="205" spans="1:26" ht="46.5" hidden="1" customHeight="1">
      <c r="A205" s="1266" t="s">
        <v>2058</v>
      </c>
      <c r="B205" s="700" t="s">
        <v>728</v>
      </c>
      <c r="C205" s="141"/>
      <c r="D205" s="124"/>
      <c r="E205" s="141"/>
      <c r="F205" s="141"/>
      <c r="G205" s="141"/>
      <c r="H205" s="106"/>
      <c r="I205" s="105"/>
      <c r="J205" s="105"/>
      <c r="K205" s="105"/>
      <c r="L205" s="105"/>
      <c r="M205" s="106"/>
      <c r="N205" s="106"/>
      <c r="O205" s="106"/>
      <c r="P205" s="106"/>
      <c r="Q205" s="106"/>
      <c r="R205" s="106"/>
      <c r="S205" s="106"/>
      <c r="T205" s="106"/>
      <c r="U205" s="106"/>
      <c r="V205" s="106"/>
      <c r="W205" s="106"/>
      <c r="X205" s="106"/>
      <c r="Y205" s="106"/>
      <c r="Z205" s="106"/>
    </row>
    <row r="206" spans="1:26" ht="34">
      <c r="A206" s="821" t="s">
        <v>2064</v>
      </c>
      <c r="B206" s="1045" t="s">
        <v>749</v>
      </c>
      <c r="C206" s="475" t="s">
        <v>7328</v>
      </c>
      <c r="D206" s="736">
        <v>2</v>
      </c>
      <c r="E206" s="1052" t="s">
        <v>730</v>
      </c>
      <c r="F206" s="475" t="s">
        <v>7329</v>
      </c>
      <c r="G206" s="1052"/>
      <c r="H206" s="893"/>
      <c r="I206" s="1563"/>
      <c r="J206" s="1563"/>
      <c r="K206" s="960"/>
      <c r="L206" s="960"/>
      <c r="M206" s="963"/>
      <c r="N206" s="963"/>
      <c r="O206" s="963"/>
      <c r="P206" s="963"/>
      <c r="Q206" s="963"/>
      <c r="R206" s="963"/>
      <c r="S206" s="963"/>
      <c r="T206" s="963"/>
      <c r="U206" s="963"/>
      <c r="V206" s="963"/>
      <c r="W206" s="963"/>
      <c r="X206" s="963"/>
      <c r="Y206" s="963"/>
      <c r="Z206" s="963"/>
    </row>
    <row r="207" spans="1:26" ht="16">
      <c r="A207" s="821"/>
      <c r="B207" s="1045"/>
      <c r="C207" s="475" t="s">
        <v>7330</v>
      </c>
      <c r="D207" s="736">
        <v>2</v>
      </c>
      <c r="E207" s="1052" t="s">
        <v>730</v>
      </c>
      <c r="F207" s="475" t="s">
        <v>7331</v>
      </c>
      <c r="G207" s="1052"/>
      <c r="H207" s="893"/>
      <c r="I207" s="1563"/>
      <c r="J207" s="1563"/>
      <c r="K207" s="960"/>
      <c r="L207" s="960"/>
      <c r="M207" s="963"/>
      <c r="N207" s="963"/>
      <c r="O207" s="963"/>
      <c r="P207" s="963"/>
      <c r="Q207" s="963"/>
      <c r="R207" s="963"/>
      <c r="S207" s="963"/>
      <c r="T207" s="963"/>
      <c r="U207" s="963"/>
      <c r="V207" s="963"/>
      <c r="W207" s="963"/>
      <c r="X207" s="963"/>
      <c r="Y207" s="963"/>
      <c r="Z207" s="963"/>
    </row>
    <row r="208" spans="1:26" ht="16">
      <c r="A208" s="821"/>
      <c r="B208" s="1045"/>
      <c r="C208" s="475" t="s">
        <v>7332</v>
      </c>
      <c r="D208" s="736">
        <v>2</v>
      </c>
      <c r="E208" s="1052" t="s">
        <v>730</v>
      </c>
      <c r="F208" s="475" t="s">
        <v>7333</v>
      </c>
      <c r="G208" s="1052"/>
      <c r="H208" s="893"/>
      <c r="I208" s="1563"/>
      <c r="J208" s="1563"/>
      <c r="K208" s="960"/>
      <c r="L208" s="960"/>
      <c r="M208" s="963"/>
      <c r="N208" s="963"/>
      <c r="O208" s="963"/>
      <c r="P208" s="963"/>
      <c r="Q208" s="963"/>
      <c r="R208" s="963"/>
      <c r="S208" s="963"/>
      <c r="T208" s="963"/>
      <c r="U208" s="963"/>
      <c r="V208" s="963"/>
      <c r="W208" s="963"/>
      <c r="X208" s="963"/>
      <c r="Y208" s="963"/>
      <c r="Z208" s="963"/>
    </row>
    <row r="209" spans="1:26" ht="32">
      <c r="A209" s="821"/>
      <c r="B209" s="1045"/>
      <c r="C209" s="475" t="s">
        <v>7015</v>
      </c>
      <c r="D209" s="736">
        <v>2</v>
      </c>
      <c r="E209" s="1052" t="s">
        <v>730</v>
      </c>
      <c r="F209" s="475" t="s">
        <v>7016</v>
      </c>
      <c r="G209" s="1052"/>
      <c r="H209" s="893"/>
      <c r="I209" s="1563"/>
      <c r="J209" s="1563"/>
      <c r="K209" s="960"/>
      <c r="L209" s="960"/>
      <c r="M209" s="963"/>
      <c r="N209" s="963"/>
      <c r="O209" s="963"/>
      <c r="P209" s="963"/>
      <c r="Q209" s="963"/>
      <c r="R209" s="963"/>
      <c r="S209" s="963"/>
      <c r="T209" s="963"/>
      <c r="U209" s="963"/>
      <c r="V209" s="963"/>
      <c r="W209" s="963"/>
      <c r="X209" s="963"/>
      <c r="Y209" s="963"/>
      <c r="Z209" s="963"/>
    </row>
    <row r="210" spans="1:26" ht="34">
      <c r="A210" s="1235" t="s">
        <v>2070</v>
      </c>
      <c r="B210" s="1049" t="s">
        <v>756</v>
      </c>
      <c r="C210" s="471" t="s">
        <v>2723</v>
      </c>
      <c r="D210" s="736">
        <v>2</v>
      </c>
      <c r="E210" s="1052" t="s">
        <v>730</v>
      </c>
      <c r="F210" s="1052"/>
      <c r="G210" s="1052"/>
      <c r="H210" s="893"/>
      <c r="I210" s="1563"/>
      <c r="J210" s="1563"/>
      <c r="K210" s="960"/>
      <c r="L210" s="960"/>
      <c r="M210" s="963"/>
      <c r="N210" s="963"/>
      <c r="O210" s="963"/>
      <c r="P210" s="963"/>
      <c r="Q210" s="963"/>
      <c r="R210" s="963"/>
      <c r="S210" s="963"/>
      <c r="T210" s="963"/>
      <c r="U210" s="963"/>
      <c r="V210" s="963"/>
      <c r="W210" s="963"/>
      <c r="X210" s="963"/>
      <c r="Y210" s="963"/>
      <c r="Z210" s="963"/>
    </row>
    <row r="211" spans="1:26" ht="20">
      <c r="A211" s="30" t="s">
        <v>7334</v>
      </c>
      <c r="B211" s="1606" t="s">
        <v>77</v>
      </c>
      <c r="C211" s="1570"/>
      <c r="D211" s="1570"/>
      <c r="E211" s="1570"/>
      <c r="F211" s="1570"/>
      <c r="G211" s="1573"/>
      <c r="H211" s="816"/>
      <c r="I211" s="1563">
        <f>SUM(D212:D226)</f>
        <v>26</v>
      </c>
      <c r="J211" s="1563">
        <f>COUNT(D212:D226)*2</f>
        <v>26</v>
      </c>
      <c r="K211" s="960"/>
      <c r="L211" s="960"/>
      <c r="M211" s="963"/>
      <c r="N211" s="963"/>
      <c r="O211" s="963"/>
      <c r="P211" s="963"/>
      <c r="Q211" s="963"/>
      <c r="R211" s="963"/>
      <c r="S211" s="963"/>
      <c r="T211" s="963"/>
      <c r="U211" s="963"/>
      <c r="V211" s="963"/>
      <c r="W211" s="963"/>
      <c r="X211" s="963"/>
      <c r="Y211" s="963"/>
      <c r="Z211" s="963"/>
    </row>
    <row r="212" spans="1:26" ht="51">
      <c r="A212" s="1235" t="s">
        <v>7335</v>
      </c>
      <c r="B212" s="1045" t="s">
        <v>759</v>
      </c>
      <c r="C212" s="467" t="s">
        <v>760</v>
      </c>
      <c r="D212" s="736">
        <v>2</v>
      </c>
      <c r="E212" s="1052" t="s">
        <v>469</v>
      </c>
      <c r="F212" s="471" t="s">
        <v>7336</v>
      </c>
      <c r="G212" s="1052"/>
      <c r="H212" s="893"/>
      <c r="I212" s="1563"/>
      <c r="J212" s="1563"/>
      <c r="K212" s="960"/>
      <c r="L212" s="960"/>
      <c r="M212" s="963"/>
      <c r="N212" s="963"/>
      <c r="O212" s="963"/>
      <c r="P212" s="963"/>
      <c r="Q212" s="963"/>
      <c r="R212" s="963"/>
      <c r="S212" s="963"/>
      <c r="T212" s="963"/>
      <c r="U212" s="963"/>
      <c r="V212" s="963"/>
      <c r="W212" s="963"/>
      <c r="X212" s="963"/>
      <c r="Y212" s="963"/>
      <c r="Z212" s="963"/>
    </row>
    <row r="213" spans="1:26" ht="62.25" hidden="1" customHeight="1">
      <c r="A213" s="1266" t="s">
        <v>7337</v>
      </c>
      <c r="B213" s="700" t="s">
        <v>764</v>
      </c>
      <c r="C213" s="141"/>
      <c r="D213" s="124"/>
      <c r="E213" s="141"/>
      <c r="F213" s="141"/>
      <c r="G213" s="141"/>
      <c r="H213" s="106"/>
      <c r="I213" s="105"/>
      <c r="J213" s="105"/>
      <c r="K213" s="105"/>
      <c r="L213" s="105"/>
      <c r="M213" s="106"/>
      <c r="N213" s="106"/>
      <c r="O213" s="106"/>
      <c r="P213" s="106"/>
      <c r="Q213" s="106"/>
      <c r="R213" s="106"/>
      <c r="S213" s="106"/>
      <c r="T213" s="106"/>
      <c r="U213" s="106"/>
      <c r="V213" s="106"/>
      <c r="W213" s="106"/>
      <c r="X213" s="106"/>
      <c r="Y213" s="106"/>
      <c r="Z213" s="106"/>
    </row>
    <row r="214" spans="1:26" ht="51">
      <c r="A214" s="821" t="s">
        <v>7338</v>
      </c>
      <c r="B214" s="1045" t="s">
        <v>769</v>
      </c>
      <c r="C214" s="467" t="s">
        <v>7339</v>
      </c>
      <c r="D214" s="736">
        <v>2</v>
      </c>
      <c r="E214" s="720" t="s">
        <v>469</v>
      </c>
      <c r="F214" s="475" t="s">
        <v>7340</v>
      </c>
      <c r="G214" s="1052"/>
      <c r="H214" s="893"/>
      <c r="I214" s="1563"/>
      <c r="J214" s="1563"/>
      <c r="K214" s="960"/>
      <c r="L214" s="960"/>
      <c r="M214" s="963"/>
      <c r="N214" s="963"/>
      <c r="O214" s="963"/>
      <c r="P214" s="963"/>
      <c r="Q214" s="963"/>
      <c r="R214" s="963"/>
      <c r="S214" s="963"/>
      <c r="T214" s="963"/>
      <c r="U214" s="963"/>
      <c r="V214" s="963"/>
      <c r="W214" s="963"/>
      <c r="X214" s="963"/>
      <c r="Y214" s="963"/>
      <c r="Z214" s="963"/>
    </row>
    <row r="215" spans="1:26" ht="34">
      <c r="A215" s="821"/>
      <c r="B215" s="1045"/>
      <c r="C215" s="467" t="s">
        <v>7341</v>
      </c>
      <c r="D215" s="736">
        <v>2</v>
      </c>
      <c r="E215" s="720" t="s">
        <v>469</v>
      </c>
      <c r="F215" s="475" t="s">
        <v>7342</v>
      </c>
      <c r="G215" s="1052"/>
      <c r="H215" s="893"/>
      <c r="I215" s="1563"/>
      <c r="J215" s="1563"/>
      <c r="K215" s="960"/>
      <c r="L215" s="960"/>
      <c r="M215" s="963"/>
      <c r="N215" s="963"/>
      <c r="O215" s="963"/>
      <c r="P215" s="963"/>
      <c r="Q215" s="963"/>
      <c r="R215" s="963"/>
      <c r="S215" s="963"/>
      <c r="T215" s="963"/>
      <c r="U215" s="963"/>
      <c r="V215" s="963"/>
      <c r="W215" s="963"/>
      <c r="X215" s="963"/>
      <c r="Y215" s="963"/>
      <c r="Z215" s="963"/>
    </row>
    <row r="216" spans="1:26" ht="34">
      <c r="A216" s="821"/>
      <c r="B216" s="1045"/>
      <c r="C216" s="467" t="s">
        <v>7343</v>
      </c>
      <c r="D216" s="736">
        <v>2</v>
      </c>
      <c r="E216" s="720" t="s">
        <v>469</v>
      </c>
      <c r="F216" s="475" t="s">
        <v>7344</v>
      </c>
      <c r="G216" s="1052"/>
      <c r="H216" s="893"/>
      <c r="I216" s="1563"/>
      <c r="J216" s="1563"/>
      <c r="K216" s="960"/>
      <c r="L216" s="960"/>
      <c r="M216" s="963"/>
      <c r="N216" s="963"/>
      <c r="O216" s="963"/>
      <c r="P216" s="963"/>
      <c r="Q216" s="963"/>
      <c r="R216" s="963"/>
      <c r="S216" s="963"/>
      <c r="T216" s="963"/>
      <c r="U216" s="963"/>
      <c r="V216" s="963"/>
      <c r="W216" s="963"/>
      <c r="X216" s="963"/>
      <c r="Y216" s="963"/>
      <c r="Z216" s="963"/>
    </row>
    <row r="217" spans="1:26" ht="34">
      <c r="A217" s="821"/>
      <c r="B217" s="1045"/>
      <c r="C217" s="467" t="s">
        <v>7345</v>
      </c>
      <c r="D217" s="736">
        <v>2</v>
      </c>
      <c r="E217" s="720" t="s">
        <v>469</v>
      </c>
      <c r="F217" s="475" t="s">
        <v>7346</v>
      </c>
      <c r="G217" s="1052"/>
      <c r="H217" s="893"/>
      <c r="I217" s="1563"/>
      <c r="J217" s="1563"/>
      <c r="K217" s="960"/>
      <c r="L217" s="960"/>
      <c r="M217" s="963"/>
      <c r="N217" s="963"/>
      <c r="O217" s="963"/>
      <c r="P217" s="963"/>
      <c r="Q217" s="963"/>
      <c r="R217" s="963"/>
      <c r="S217" s="963"/>
      <c r="T217" s="963"/>
      <c r="U217" s="963"/>
      <c r="V217" s="963"/>
      <c r="W217" s="963"/>
      <c r="X217" s="963"/>
      <c r="Y217" s="963"/>
      <c r="Z217" s="963"/>
    </row>
    <row r="218" spans="1:26" ht="34">
      <c r="A218" s="821"/>
      <c r="B218" s="1045"/>
      <c r="C218" s="467" t="s">
        <v>7347</v>
      </c>
      <c r="D218" s="736">
        <v>2</v>
      </c>
      <c r="E218" s="720" t="s">
        <v>469</v>
      </c>
      <c r="F218" s="475" t="s">
        <v>7348</v>
      </c>
      <c r="G218" s="1052"/>
      <c r="H218" s="893"/>
      <c r="I218" s="1563"/>
      <c r="J218" s="1563"/>
      <c r="K218" s="960"/>
      <c r="L218" s="960"/>
      <c r="M218" s="963"/>
      <c r="N218" s="963"/>
      <c r="O218" s="963"/>
      <c r="P218" s="963"/>
      <c r="Q218" s="963"/>
      <c r="R218" s="963"/>
      <c r="S218" s="963"/>
      <c r="T218" s="963"/>
      <c r="U218" s="963"/>
      <c r="V218" s="963"/>
      <c r="W218" s="963"/>
      <c r="X218" s="963"/>
      <c r="Y218" s="963"/>
      <c r="Z218" s="963"/>
    </row>
    <row r="219" spans="1:26" ht="34">
      <c r="A219" s="821"/>
      <c r="B219" s="1045"/>
      <c r="C219" s="467" t="s">
        <v>7349</v>
      </c>
      <c r="D219" s="736">
        <v>2</v>
      </c>
      <c r="E219" s="720" t="s">
        <v>469</v>
      </c>
      <c r="F219" s="720" t="s">
        <v>7350</v>
      </c>
      <c r="G219" s="1052"/>
      <c r="H219" s="893"/>
      <c r="I219" s="1563"/>
      <c r="J219" s="1563"/>
      <c r="K219" s="960"/>
      <c r="L219" s="960"/>
      <c r="M219" s="963"/>
      <c r="N219" s="963"/>
      <c r="O219" s="963"/>
      <c r="P219" s="963"/>
      <c r="Q219" s="963"/>
      <c r="R219" s="963"/>
      <c r="S219" s="963"/>
      <c r="T219" s="963"/>
      <c r="U219" s="963"/>
      <c r="V219" s="963"/>
      <c r="W219" s="963"/>
      <c r="X219" s="963"/>
      <c r="Y219" s="963"/>
      <c r="Z219" s="963"/>
    </row>
    <row r="220" spans="1:26" ht="34">
      <c r="A220" s="821"/>
      <c r="B220" s="1045"/>
      <c r="C220" s="467" t="s">
        <v>7351</v>
      </c>
      <c r="D220" s="736">
        <v>2</v>
      </c>
      <c r="E220" s="720" t="s">
        <v>469</v>
      </c>
      <c r="F220" s="475" t="s">
        <v>7352</v>
      </c>
      <c r="G220" s="1052"/>
      <c r="H220" s="893"/>
      <c r="I220" s="1563"/>
      <c r="J220" s="1563"/>
      <c r="K220" s="960"/>
      <c r="L220" s="960"/>
      <c r="M220" s="963"/>
      <c r="N220" s="963"/>
      <c r="O220" s="963"/>
      <c r="P220" s="963"/>
      <c r="Q220" s="963"/>
      <c r="R220" s="963"/>
      <c r="S220" s="963"/>
      <c r="T220" s="963"/>
      <c r="U220" s="963"/>
      <c r="V220" s="963"/>
      <c r="W220" s="963"/>
      <c r="X220" s="963"/>
      <c r="Y220" s="963"/>
      <c r="Z220" s="963"/>
    </row>
    <row r="221" spans="1:26" ht="34">
      <c r="A221" s="821"/>
      <c r="B221" s="1045"/>
      <c r="C221" s="467" t="s">
        <v>7353</v>
      </c>
      <c r="D221" s="736">
        <v>2</v>
      </c>
      <c r="E221" s="720" t="s">
        <v>469</v>
      </c>
      <c r="F221" s="475" t="s">
        <v>7354</v>
      </c>
      <c r="G221" s="1052"/>
      <c r="H221" s="893"/>
      <c r="I221" s="1563"/>
      <c r="J221" s="1563"/>
      <c r="K221" s="960"/>
      <c r="L221" s="960"/>
      <c r="M221" s="963"/>
      <c r="N221" s="963"/>
      <c r="O221" s="963"/>
      <c r="P221" s="963"/>
      <c r="Q221" s="963"/>
      <c r="R221" s="963"/>
      <c r="S221" s="963"/>
      <c r="T221" s="963"/>
      <c r="U221" s="963"/>
      <c r="V221" s="963"/>
      <c r="W221" s="963"/>
      <c r="X221" s="963"/>
      <c r="Y221" s="963"/>
      <c r="Z221" s="963"/>
    </row>
    <row r="222" spans="1:26" ht="78" hidden="1" customHeight="1">
      <c r="A222" s="1266" t="s">
        <v>7355</v>
      </c>
      <c r="B222" s="700" t="s">
        <v>773</v>
      </c>
      <c r="C222" s="141"/>
      <c r="D222" s="124"/>
      <c r="E222" s="141"/>
      <c r="F222" s="141"/>
      <c r="G222" s="141"/>
      <c r="H222" s="106"/>
      <c r="I222" s="105"/>
      <c r="J222" s="105"/>
      <c r="K222" s="105"/>
      <c r="L222" s="105"/>
      <c r="M222" s="106"/>
      <c r="N222" s="106"/>
      <c r="O222" s="106"/>
      <c r="P222" s="106"/>
      <c r="Q222" s="106"/>
      <c r="R222" s="106"/>
      <c r="S222" s="106"/>
      <c r="T222" s="106"/>
      <c r="U222" s="106"/>
      <c r="V222" s="106"/>
      <c r="W222" s="106"/>
      <c r="X222" s="106"/>
      <c r="Y222" s="106"/>
      <c r="Z222" s="106"/>
    </row>
    <row r="223" spans="1:26" ht="32">
      <c r="A223" s="1235" t="s">
        <v>7356</v>
      </c>
      <c r="B223" s="1045" t="s">
        <v>778</v>
      </c>
      <c r="C223" s="471" t="s">
        <v>7357</v>
      </c>
      <c r="D223" s="736">
        <v>2</v>
      </c>
      <c r="E223" s="1052" t="s">
        <v>469</v>
      </c>
      <c r="F223" s="1052" t="s">
        <v>7358</v>
      </c>
      <c r="G223" s="1052"/>
      <c r="H223" s="893"/>
      <c r="I223" s="1563"/>
      <c r="J223" s="1563"/>
      <c r="K223" s="960"/>
      <c r="L223" s="960"/>
      <c r="M223" s="963"/>
      <c r="N223" s="963"/>
      <c r="O223" s="963"/>
      <c r="P223" s="963"/>
      <c r="Q223" s="963"/>
      <c r="R223" s="963"/>
      <c r="S223" s="963"/>
      <c r="T223" s="963"/>
      <c r="U223" s="963"/>
      <c r="V223" s="963"/>
      <c r="W223" s="963"/>
      <c r="X223" s="963"/>
      <c r="Y223" s="963"/>
      <c r="Z223" s="963"/>
    </row>
    <row r="224" spans="1:26" ht="34">
      <c r="A224" s="1235" t="s">
        <v>781</v>
      </c>
      <c r="B224" s="1045" t="s">
        <v>782</v>
      </c>
      <c r="C224" s="467" t="s">
        <v>3315</v>
      </c>
      <c r="D224" s="736">
        <v>2</v>
      </c>
      <c r="E224" s="1052" t="s">
        <v>469</v>
      </c>
      <c r="F224" s="471" t="s">
        <v>2096</v>
      </c>
      <c r="G224" s="1052"/>
      <c r="H224" s="893"/>
      <c r="I224" s="1563"/>
      <c r="J224" s="1563"/>
      <c r="K224" s="960"/>
      <c r="L224" s="960"/>
      <c r="M224" s="963"/>
      <c r="N224" s="963"/>
      <c r="O224" s="963"/>
      <c r="P224" s="963"/>
      <c r="Q224" s="963"/>
      <c r="R224" s="963"/>
      <c r="S224" s="963"/>
      <c r="T224" s="963"/>
      <c r="U224" s="963"/>
      <c r="V224" s="963"/>
      <c r="W224" s="963"/>
      <c r="X224" s="963"/>
      <c r="Y224" s="963"/>
      <c r="Z224" s="963"/>
    </row>
    <row r="225" spans="1:26" ht="34">
      <c r="A225" s="821" t="s">
        <v>7359</v>
      </c>
      <c r="B225" s="1045" t="s">
        <v>786</v>
      </c>
      <c r="C225" s="475" t="s">
        <v>7360</v>
      </c>
      <c r="D225" s="736">
        <v>2</v>
      </c>
      <c r="E225" s="1052" t="s">
        <v>469</v>
      </c>
      <c r="F225" s="1073" t="s">
        <v>7361</v>
      </c>
      <c r="G225" s="475"/>
      <c r="H225" s="1080"/>
      <c r="I225" s="1563"/>
      <c r="J225" s="1563"/>
      <c r="K225" s="960"/>
      <c r="L225" s="960"/>
      <c r="M225" s="963"/>
      <c r="N225" s="963"/>
      <c r="O225" s="963"/>
      <c r="P225" s="963"/>
      <c r="Q225" s="963"/>
      <c r="R225" s="963"/>
      <c r="S225" s="963"/>
      <c r="T225" s="963"/>
      <c r="U225" s="963"/>
      <c r="V225" s="963"/>
      <c r="W225" s="963"/>
      <c r="X225" s="963"/>
      <c r="Y225" s="963"/>
      <c r="Z225" s="963"/>
    </row>
    <row r="226" spans="1:26" ht="32">
      <c r="A226" s="1053"/>
      <c r="B226" s="1052"/>
      <c r="C226" s="475" t="s">
        <v>7362</v>
      </c>
      <c r="D226" s="736">
        <v>2</v>
      </c>
      <c r="E226" s="1052" t="s">
        <v>469</v>
      </c>
      <c r="F226" s="475" t="s">
        <v>7363</v>
      </c>
      <c r="G226" s="1052"/>
      <c r="H226" s="893"/>
      <c r="I226" s="1563"/>
      <c r="J226" s="1563"/>
      <c r="K226" s="960"/>
      <c r="L226" s="960"/>
      <c r="M226" s="963"/>
      <c r="N226" s="963"/>
      <c r="O226" s="963"/>
      <c r="P226" s="963"/>
      <c r="Q226" s="963"/>
      <c r="R226" s="963"/>
      <c r="S226" s="963"/>
      <c r="T226" s="963"/>
      <c r="U226" s="963"/>
      <c r="V226" s="963"/>
      <c r="W226" s="963"/>
      <c r="X226" s="963"/>
      <c r="Y226" s="963"/>
      <c r="Z226" s="963"/>
    </row>
    <row r="227" spans="1:26" ht="19">
      <c r="A227" s="935" t="s">
        <v>78</v>
      </c>
      <c r="B227" s="1606" t="s">
        <v>793</v>
      </c>
      <c r="C227" s="1570"/>
      <c r="D227" s="1570"/>
      <c r="E227" s="1570"/>
      <c r="F227" s="1570"/>
      <c r="G227" s="1573"/>
      <c r="H227" s="816"/>
      <c r="I227" s="1563">
        <f>SUM(D228:D245)</f>
        <v>22</v>
      </c>
      <c r="J227" s="1563">
        <f>COUNT(D228:D245)*2</f>
        <v>22</v>
      </c>
      <c r="K227" s="960"/>
      <c r="L227" s="960"/>
      <c r="M227" s="963"/>
      <c r="N227" s="963"/>
      <c r="O227" s="963"/>
      <c r="P227" s="963"/>
      <c r="Q227" s="963"/>
      <c r="R227" s="963"/>
      <c r="S227" s="963"/>
      <c r="T227" s="963"/>
      <c r="U227" s="963"/>
      <c r="V227" s="963"/>
      <c r="W227" s="963"/>
      <c r="X227" s="963"/>
      <c r="Y227" s="963"/>
      <c r="Z227" s="963"/>
    </row>
    <row r="228" spans="1:26" ht="80">
      <c r="A228" s="935" t="s">
        <v>794</v>
      </c>
      <c r="B228" s="475" t="s">
        <v>795</v>
      </c>
      <c r="C228" s="475" t="s">
        <v>796</v>
      </c>
      <c r="D228" s="736">
        <v>2</v>
      </c>
      <c r="E228" s="1052" t="s">
        <v>599</v>
      </c>
      <c r="F228" s="475" t="s">
        <v>797</v>
      </c>
      <c r="G228" s="1162"/>
      <c r="H228" s="1098"/>
      <c r="I228" s="1563"/>
      <c r="J228" s="1563"/>
      <c r="K228" s="960"/>
      <c r="L228" s="960"/>
      <c r="M228" s="963"/>
      <c r="N228" s="963"/>
      <c r="O228" s="963"/>
      <c r="P228" s="963"/>
      <c r="Q228" s="963"/>
      <c r="R228" s="963"/>
      <c r="S228" s="963"/>
      <c r="T228" s="963"/>
      <c r="U228" s="963"/>
      <c r="V228" s="963"/>
      <c r="W228" s="963"/>
      <c r="X228" s="963"/>
      <c r="Y228" s="963"/>
      <c r="Z228" s="963"/>
    </row>
    <row r="229" spans="1:26" ht="48">
      <c r="A229" s="935" t="s">
        <v>798</v>
      </c>
      <c r="B229" s="475" t="s">
        <v>799</v>
      </c>
      <c r="C229" s="475" t="s">
        <v>800</v>
      </c>
      <c r="D229" s="736">
        <v>2</v>
      </c>
      <c r="E229" s="1052" t="s">
        <v>599</v>
      </c>
      <c r="F229" s="475" t="s">
        <v>801</v>
      </c>
      <c r="G229" s="1162"/>
      <c r="H229" s="1098"/>
      <c r="I229" s="1563"/>
      <c r="J229" s="1563"/>
      <c r="K229" s="960"/>
      <c r="L229" s="960"/>
      <c r="M229" s="963"/>
      <c r="N229" s="963"/>
      <c r="O229" s="963"/>
      <c r="P229" s="963"/>
      <c r="Q229" s="963"/>
      <c r="R229" s="963"/>
      <c r="S229" s="963"/>
      <c r="T229" s="963"/>
      <c r="U229" s="963"/>
      <c r="V229" s="963"/>
      <c r="W229" s="963"/>
      <c r="X229" s="963"/>
      <c r="Y229" s="963"/>
      <c r="Z229" s="963"/>
    </row>
    <row r="230" spans="1:26" ht="57" hidden="1" customHeight="1">
      <c r="A230" s="189" t="s">
        <v>802</v>
      </c>
      <c r="B230" s="179" t="s">
        <v>803</v>
      </c>
      <c r="C230" s="179" t="s">
        <v>804</v>
      </c>
      <c r="D230" s="180"/>
      <c r="E230" s="141"/>
      <c r="F230" s="179" t="s">
        <v>805</v>
      </c>
      <c r="G230" s="472"/>
      <c r="H230" s="461"/>
      <c r="I230" s="105"/>
      <c r="J230" s="105"/>
      <c r="K230" s="105"/>
      <c r="L230" s="105"/>
      <c r="M230" s="106"/>
      <c r="N230" s="106"/>
      <c r="O230" s="106"/>
      <c r="P230" s="106"/>
      <c r="Q230" s="106"/>
      <c r="R230" s="106"/>
      <c r="S230" s="106"/>
      <c r="T230" s="106"/>
      <c r="U230" s="106"/>
      <c r="V230" s="106"/>
      <c r="W230" s="106"/>
      <c r="X230" s="106"/>
      <c r="Y230" s="106"/>
      <c r="Z230" s="106"/>
    </row>
    <row r="231" spans="1:26" ht="86.25" hidden="1" customHeight="1">
      <c r="A231" s="189" t="s">
        <v>806</v>
      </c>
      <c r="B231" s="179" t="s">
        <v>807</v>
      </c>
      <c r="C231" s="179" t="s">
        <v>808</v>
      </c>
      <c r="D231" s="180"/>
      <c r="E231" s="141"/>
      <c r="F231" s="179" t="s">
        <v>809</v>
      </c>
      <c r="G231" s="472"/>
      <c r="H231" s="461"/>
      <c r="I231" s="105"/>
      <c r="J231" s="105"/>
      <c r="K231" s="105"/>
      <c r="L231" s="105"/>
      <c r="M231" s="106"/>
      <c r="N231" s="106"/>
      <c r="O231" s="106"/>
      <c r="P231" s="106"/>
      <c r="Q231" s="106"/>
      <c r="R231" s="106"/>
      <c r="S231" s="106"/>
      <c r="T231" s="106"/>
      <c r="U231" s="106"/>
      <c r="V231" s="106"/>
      <c r="W231" s="106"/>
      <c r="X231" s="106"/>
      <c r="Y231" s="106"/>
      <c r="Z231" s="106"/>
    </row>
    <row r="232" spans="1:26" ht="72" hidden="1" customHeight="1">
      <c r="A232" s="189" t="s">
        <v>810</v>
      </c>
      <c r="B232" s="191" t="s">
        <v>811</v>
      </c>
      <c r="C232" s="191" t="s">
        <v>812</v>
      </c>
      <c r="D232" s="180"/>
      <c r="E232" s="141"/>
      <c r="F232" s="179" t="s">
        <v>813</v>
      </c>
      <c r="G232" s="472"/>
      <c r="H232" s="461"/>
      <c r="I232" s="105"/>
      <c r="J232" s="105"/>
      <c r="K232" s="105"/>
      <c r="L232" s="105"/>
      <c r="M232" s="106"/>
      <c r="N232" s="106"/>
      <c r="O232" s="106"/>
      <c r="P232" s="106"/>
      <c r="Q232" s="106"/>
      <c r="R232" s="106"/>
      <c r="S232" s="106"/>
      <c r="T232" s="106"/>
      <c r="U232" s="106"/>
      <c r="V232" s="106"/>
      <c r="W232" s="106"/>
      <c r="X232" s="106"/>
      <c r="Y232" s="106"/>
      <c r="Z232" s="106"/>
    </row>
    <row r="233" spans="1:26" ht="86.25" hidden="1" customHeight="1">
      <c r="A233" s="189" t="s">
        <v>814</v>
      </c>
      <c r="B233" s="179" t="s">
        <v>815</v>
      </c>
      <c r="C233" s="179" t="s">
        <v>816</v>
      </c>
      <c r="D233" s="180"/>
      <c r="E233" s="141"/>
      <c r="F233" s="179" t="s">
        <v>817</v>
      </c>
      <c r="G233" s="472"/>
      <c r="H233" s="461"/>
      <c r="I233" s="105"/>
      <c r="J233" s="105"/>
      <c r="K233" s="105"/>
      <c r="L233" s="105"/>
      <c r="M233" s="106"/>
      <c r="N233" s="106"/>
      <c r="O233" s="106"/>
      <c r="P233" s="106"/>
      <c r="Q233" s="106"/>
      <c r="R233" s="106"/>
      <c r="S233" s="106"/>
      <c r="T233" s="106"/>
      <c r="U233" s="106"/>
      <c r="V233" s="106"/>
      <c r="W233" s="106"/>
      <c r="X233" s="106"/>
      <c r="Y233" s="106"/>
      <c r="Z233" s="106"/>
    </row>
    <row r="234" spans="1:26" ht="144" hidden="1" customHeight="1">
      <c r="A234" s="189" t="s">
        <v>818</v>
      </c>
      <c r="B234" s="179" t="s">
        <v>819</v>
      </c>
      <c r="C234" s="179" t="s">
        <v>820</v>
      </c>
      <c r="D234" s="180"/>
      <c r="E234" s="141"/>
      <c r="F234" s="179" t="s">
        <v>821</v>
      </c>
      <c r="G234" s="472"/>
      <c r="H234" s="461"/>
      <c r="I234" s="105"/>
      <c r="J234" s="105"/>
      <c r="K234" s="105"/>
      <c r="L234" s="105"/>
      <c r="M234" s="106"/>
      <c r="N234" s="106"/>
      <c r="O234" s="106"/>
      <c r="P234" s="106"/>
      <c r="Q234" s="106"/>
      <c r="R234" s="106"/>
      <c r="S234" s="106"/>
      <c r="T234" s="106"/>
      <c r="U234" s="106"/>
      <c r="V234" s="106"/>
      <c r="W234" s="106"/>
      <c r="X234" s="106"/>
      <c r="Y234" s="106"/>
      <c r="Z234" s="106"/>
    </row>
    <row r="235" spans="1:26" ht="114.75" hidden="1" customHeight="1">
      <c r="A235" s="189" t="s">
        <v>822</v>
      </c>
      <c r="B235" s="179" t="s">
        <v>823</v>
      </c>
      <c r="C235" s="179" t="s">
        <v>824</v>
      </c>
      <c r="D235" s="180"/>
      <c r="E235" s="141"/>
      <c r="F235" s="179" t="s">
        <v>825</v>
      </c>
      <c r="G235" s="472"/>
      <c r="H235" s="461"/>
      <c r="I235" s="105"/>
      <c r="J235" s="105"/>
      <c r="K235" s="105"/>
      <c r="L235" s="105"/>
      <c r="M235" s="106"/>
      <c r="N235" s="106"/>
      <c r="O235" s="106"/>
      <c r="P235" s="106"/>
      <c r="Q235" s="106"/>
      <c r="R235" s="106"/>
      <c r="S235" s="106"/>
      <c r="T235" s="106"/>
      <c r="U235" s="106"/>
      <c r="V235" s="106"/>
      <c r="W235" s="106"/>
      <c r="X235" s="106"/>
      <c r="Y235" s="106"/>
      <c r="Z235" s="106"/>
    </row>
    <row r="236" spans="1:26" ht="32">
      <c r="A236" s="693" t="s">
        <v>826</v>
      </c>
      <c r="B236" s="475" t="s">
        <v>827</v>
      </c>
      <c r="C236" s="475" t="s">
        <v>7364</v>
      </c>
      <c r="D236" s="736">
        <v>2</v>
      </c>
      <c r="E236" s="1052" t="s">
        <v>369</v>
      </c>
      <c r="F236" s="475"/>
      <c r="G236" s="1162"/>
      <c r="H236" s="1098"/>
      <c r="I236" s="1563"/>
      <c r="J236" s="1563"/>
      <c r="K236" s="960"/>
      <c r="L236" s="960"/>
      <c r="M236" s="963"/>
      <c r="N236" s="963"/>
      <c r="O236" s="963"/>
      <c r="P236" s="963"/>
      <c r="Q236" s="963"/>
      <c r="R236" s="963"/>
      <c r="S236" s="963"/>
      <c r="T236" s="963"/>
      <c r="U236" s="963"/>
      <c r="V236" s="963"/>
      <c r="W236" s="963"/>
      <c r="X236" s="963"/>
      <c r="Y236" s="963"/>
      <c r="Z236" s="963"/>
    </row>
    <row r="237" spans="1:26" ht="32">
      <c r="A237" s="1053"/>
      <c r="B237" s="475"/>
      <c r="C237" s="475" t="s">
        <v>830</v>
      </c>
      <c r="D237" s="736">
        <v>2</v>
      </c>
      <c r="E237" s="1052" t="s">
        <v>599</v>
      </c>
      <c r="F237" s="475" t="s">
        <v>831</v>
      </c>
      <c r="G237" s="1162"/>
      <c r="H237" s="1098"/>
      <c r="I237" s="1563"/>
      <c r="J237" s="1563"/>
      <c r="K237" s="960"/>
      <c r="L237" s="960"/>
      <c r="M237" s="963"/>
      <c r="N237" s="963"/>
      <c r="O237" s="963"/>
      <c r="P237" s="963"/>
      <c r="Q237" s="963"/>
      <c r="R237" s="963"/>
      <c r="S237" s="963"/>
      <c r="T237" s="963"/>
      <c r="U237" s="963"/>
      <c r="V237" s="963"/>
      <c r="W237" s="963"/>
      <c r="X237" s="963"/>
      <c r="Y237" s="963"/>
      <c r="Z237" s="963"/>
    </row>
    <row r="238" spans="1:26" ht="32">
      <c r="A238" s="1053"/>
      <c r="B238" s="475"/>
      <c r="C238" s="475" t="s">
        <v>7365</v>
      </c>
      <c r="D238" s="736">
        <v>2</v>
      </c>
      <c r="E238" s="1052" t="s">
        <v>369</v>
      </c>
      <c r="F238" s="475"/>
      <c r="G238" s="1162"/>
      <c r="H238" s="1098"/>
      <c r="I238" s="1563"/>
      <c r="J238" s="1563"/>
      <c r="K238" s="960"/>
      <c r="L238" s="960"/>
      <c r="M238" s="963"/>
      <c r="N238" s="963"/>
      <c r="O238" s="963"/>
      <c r="P238" s="963"/>
      <c r="Q238" s="963"/>
      <c r="R238" s="963"/>
      <c r="S238" s="963"/>
      <c r="T238" s="963"/>
      <c r="U238" s="963"/>
      <c r="V238" s="963"/>
      <c r="W238" s="963"/>
      <c r="X238" s="963"/>
      <c r="Y238" s="963"/>
      <c r="Z238" s="963"/>
    </row>
    <row r="239" spans="1:26" ht="16">
      <c r="A239" s="1053"/>
      <c r="B239" s="475"/>
      <c r="C239" s="475" t="s">
        <v>7366</v>
      </c>
      <c r="D239" s="736">
        <v>2</v>
      </c>
      <c r="E239" s="1052" t="s">
        <v>369</v>
      </c>
      <c r="F239" s="475"/>
      <c r="G239" s="1162"/>
      <c r="H239" s="1098"/>
      <c r="I239" s="1563"/>
      <c r="J239" s="1563"/>
      <c r="K239" s="960"/>
      <c r="L239" s="960"/>
      <c r="M239" s="963"/>
      <c r="N239" s="963"/>
      <c r="O239" s="963"/>
      <c r="P239" s="963"/>
      <c r="Q239" s="963"/>
      <c r="R239" s="963"/>
      <c r="S239" s="963"/>
      <c r="T239" s="963"/>
      <c r="U239" s="963"/>
      <c r="V239" s="963"/>
      <c r="W239" s="963"/>
      <c r="X239" s="963"/>
      <c r="Y239" s="963"/>
      <c r="Z239" s="963"/>
    </row>
    <row r="240" spans="1:26" ht="16">
      <c r="A240" s="1053"/>
      <c r="B240" s="769"/>
      <c r="C240" s="769" t="s">
        <v>833</v>
      </c>
      <c r="D240" s="736">
        <v>2</v>
      </c>
      <c r="E240" s="1056" t="s">
        <v>369</v>
      </c>
      <c r="F240" s="769"/>
      <c r="G240" s="1162"/>
      <c r="H240" s="1098"/>
      <c r="I240" s="1563"/>
      <c r="J240" s="1563"/>
      <c r="K240" s="960"/>
      <c r="L240" s="960"/>
      <c r="M240" s="963"/>
      <c r="N240" s="963"/>
      <c r="O240" s="963"/>
      <c r="P240" s="963"/>
      <c r="Q240" s="963"/>
      <c r="R240" s="963"/>
      <c r="S240" s="963"/>
      <c r="T240" s="963"/>
      <c r="U240" s="963"/>
      <c r="V240" s="963"/>
      <c r="W240" s="963"/>
      <c r="X240" s="963"/>
      <c r="Y240" s="963"/>
      <c r="Z240" s="963"/>
    </row>
    <row r="241" spans="1:26" ht="16">
      <c r="A241" s="1053"/>
      <c r="B241" s="769"/>
      <c r="C241" s="769" t="s">
        <v>6889</v>
      </c>
      <c r="D241" s="736">
        <v>2</v>
      </c>
      <c r="E241" s="1056" t="s">
        <v>599</v>
      </c>
      <c r="F241" s="769"/>
      <c r="G241" s="1162"/>
      <c r="H241" s="1098"/>
      <c r="I241" s="1563"/>
      <c r="J241" s="1563"/>
      <c r="K241" s="960"/>
      <c r="L241" s="960"/>
      <c r="M241" s="963"/>
      <c r="N241" s="963"/>
      <c r="O241" s="963"/>
      <c r="P241" s="963"/>
      <c r="Q241" s="963"/>
      <c r="R241" s="963"/>
      <c r="S241" s="963"/>
      <c r="T241" s="963"/>
      <c r="U241" s="963"/>
      <c r="V241" s="963"/>
      <c r="W241" s="963"/>
      <c r="X241" s="963"/>
      <c r="Y241" s="963"/>
      <c r="Z241" s="963"/>
    </row>
    <row r="242" spans="1:26" ht="32">
      <c r="A242" s="1053"/>
      <c r="B242" s="769"/>
      <c r="C242" s="475" t="s">
        <v>832</v>
      </c>
      <c r="D242" s="736">
        <v>2</v>
      </c>
      <c r="E242" s="1052" t="s">
        <v>369</v>
      </c>
      <c r="F242" s="475" t="s">
        <v>5761</v>
      </c>
      <c r="G242" s="1162"/>
      <c r="H242" s="1098"/>
      <c r="I242" s="1563"/>
      <c r="J242" s="1563"/>
      <c r="K242" s="960"/>
      <c r="L242" s="960"/>
      <c r="M242" s="963"/>
      <c r="N242" s="963"/>
      <c r="O242" s="963"/>
      <c r="P242" s="963"/>
      <c r="Q242" s="963"/>
      <c r="R242" s="963"/>
      <c r="S242" s="963"/>
      <c r="T242" s="963"/>
      <c r="U242" s="963"/>
      <c r="V242" s="963"/>
      <c r="W242" s="963"/>
      <c r="X242" s="963"/>
      <c r="Y242" s="963"/>
      <c r="Z242" s="963"/>
    </row>
    <row r="243" spans="1:26" ht="64">
      <c r="A243" s="935" t="s">
        <v>834</v>
      </c>
      <c r="B243" s="475" t="s">
        <v>835</v>
      </c>
      <c r="C243" s="475" t="s">
        <v>7367</v>
      </c>
      <c r="D243" s="736">
        <v>2</v>
      </c>
      <c r="E243" s="1052" t="s">
        <v>369</v>
      </c>
      <c r="F243" s="475" t="s">
        <v>837</v>
      </c>
      <c r="G243" s="1162"/>
      <c r="H243" s="1098"/>
      <c r="I243" s="1563"/>
      <c r="J243" s="1563"/>
      <c r="K243" s="960"/>
      <c r="L243" s="960"/>
      <c r="M243" s="963"/>
      <c r="N243" s="963"/>
      <c r="O243" s="963"/>
      <c r="P243" s="963"/>
      <c r="Q243" s="963"/>
      <c r="R243" s="963"/>
      <c r="S243" s="963"/>
      <c r="T243" s="963"/>
      <c r="U243" s="963"/>
      <c r="V243" s="963"/>
      <c r="W243" s="963"/>
      <c r="X243" s="963"/>
      <c r="Y243" s="963"/>
      <c r="Z243" s="963"/>
    </row>
    <row r="244" spans="1:26" ht="64">
      <c r="A244" s="1053"/>
      <c r="B244" s="1052"/>
      <c r="C244" s="475" t="s">
        <v>7368</v>
      </c>
      <c r="D244" s="736">
        <v>2</v>
      </c>
      <c r="E244" s="1052" t="s">
        <v>369</v>
      </c>
      <c r="F244" s="475" t="s">
        <v>837</v>
      </c>
      <c r="G244" s="1052"/>
      <c r="H244" s="893"/>
      <c r="I244" s="1563"/>
      <c r="J244" s="1563"/>
      <c r="K244" s="960"/>
      <c r="L244" s="960"/>
      <c r="M244" s="963"/>
      <c r="N244" s="963"/>
      <c r="O244" s="963"/>
      <c r="P244" s="963"/>
      <c r="Q244" s="963"/>
      <c r="R244" s="963"/>
      <c r="S244" s="963"/>
      <c r="T244" s="963"/>
      <c r="U244" s="963"/>
      <c r="V244" s="963"/>
      <c r="W244" s="963"/>
      <c r="X244" s="963"/>
      <c r="Y244" s="963"/>
      <c r="Z244" s="963"/>
    </row>
    <row r="245" spans="1:26" ht="72" hidden="1" customHeight="1">
      <c r="A245" s="189" t="s">
        <v>840</v>
      </c>
      <c r="B245" s="179" t="s">
        <v>841</v>
      </c>
      <c r="C245" s="179" t="s">
        <v>842</v>
      </c>
      <c r="D245" s="180"/>
      <c r="E245" s="141"/>
      <c r="F245" s="179" t="s">
        <v>843</v>
      </c>
      <c r="G245" s="141"/>
      <c r="H245" s="106"/>
      <c r="I245" s="105"/>
      <c r="J245" s="105"/>
      <c r="K245" s="105"/>
      <c r="L245" s="105"/>
      <c r="M245" s="106"/>
      <c r="N245" s="106"/>
      <c r="O245" s="106"/>
      <c r="P245" s="106"/>
      <c r="Q245" s="106"/>
      <c r="R245" s="106"/>
      <c r="S245" s="106"/>
      <c r="T245" s="106"/>
      <c r="U245" s="106"/>
      <c r="V245" s="106"/>
      <c r="W245" s="106"/>
      <c r="X245" s="106"/>
      <c r="Y245" s="106"/>
      <c r="Z245" s="106"/>
    </row>
    <row r="246" spans="1:26" ht="21">
      <c r="A246" s="1212"/>
      <c r="B246" s="1773" t="s">
        <v>844</v>
      </c>
      <c r="C246" s="1570"/>
      <c r="D246" s="1570"/>
      <c r="E246" s="1570"/>
      <c r="F246" s="1570"/>
      <c r="G246" s="1571"/>
      <c r="H246" s="1038"/>
      <c r="I246" s="1563">
        <f t="shared" ref="I246:J246" si="4">I247+I259+I273+I283+I294+I312+I316+I322+I298+I302+I306+I309</f>
        <v>96</v>
      </c>
      <c r="J246" s="1563">
        <f t="shared" si="4"/>
        <v>96</v>
      </c>
      <c r="K246" s="960"/>
      <c r="L246" s="960"/>
      <c r="M246" s="963"/>
      <c r="N246" s="963"/>
      <c r="O246" s="963"/>
      <c r="P246" s="963"/>
      <c r="Q246" s="963"/>
      <c r="R246" s="963"/>
      <c r="S246" s="963"/>
      <c r="T246" s="963"/>
      <c r="U246" s="963"/>
      <c r="V246" s="963"/>
      <c r="W246" s="963"/>
      <c r="X246" s="963"/>
      <c r="Y246" s="963"/>
      <c r="Z246" s="963"/>
    </row>
    <row r="247" spans="1:26" ht="20">
      <c r="A247" s="30" t="s">
        <v>231</v>
      </c>
      <c r="B247" s="1606" t="s">
        <v>82</v>
      </c>
      <c r="C247" s="1570"/>
      <c r="D247" s="1570"/>
      <c r="E247" s="1570"/>
      <c r="F247" s="1570"/>
      <c r="G247" s="1573"/>
      <c r="H247" s="816"/>
      <c r="I247" s="1563">
        <f>SUM(D248:D258)</f>
        <v>22</v>
      </c>
      <c r="J247" s="1563">
        <f>COUNT(D248:D258)*2</f>
        <v>22</v>
      </c>
      <c r="K247" s="960"/>
      <c r="L247" s="960"/>
      <c r="M247" s="963"/>
      <c r="N247" s="963"/>
      <c r="O247" s="963"/>
      <c r="P247" s="963"/>
      <c r="Q247" s="963"/>
      <c r="R247" s="963"/>
      <c r="S247" s="963"/>
      <c r="T247" s="963"/>
      <c r="U247" s="963"/>
      <c r="V247" s="963"/>
      <c r="W247" s="963"/>
      <c r="X247" s="963"/>
      <c r="Y247" s="963"/>
      <c r="Z247" s="963"/>
    </row>
    <row r="248" spans="1:26" ht="64">
      <c r="A248" s="30" t="s">
        <v>7369</v>
      </c>
      <c r="B248" s="161" t="s">
        <v>846</v>
      </c>
      <c r="C248" s="475" t="s">
        <v>3327</v>
      </c>
      <c r="D248" s="736">
        <v>2</v>
      </c>
      <c r="E248" s="1052" t="s">
        <v>599</v>
      </c>
      <c r="F248" s="475" t="s">
        <v>848</v>
      </c>
      <c r="G248" s="1052"/>
      <c r="H248" s="893"/>
      <c r="I248" s="1563"/>
      <c r="J248" s="1563"/>
      <c r="K248" s="960"/>
      <c r="L248" s="960"/>
      <c r="M248" s="963"/>
      <c r="N248" s="963"/>
      <c r="O248" s="963"/>
      <c r="P248" s="963"/>
      <c r="Q248" s="963"/>
      <c r="R248" s="963"/>
      <c r="S248" s="963"/>
      <c r="T248" s="963"/>
      <c r="U248" s="963"/>
      <c r="V248" s="963"/>
      <c r="W248" s="963"/>
      <c r="X248" s="963"/>
      <c r="Y248" s="963"/>
      <c r="Z248" s="963"/>
    </row>
    <row r="249" spans="1:26" ht="64">
      <c r="A249" s="30"/>
      <c r="B249" s="161"/>
      <c r="C249" s="475" t="s">
        <v>3328</v>
      </c>
      <c r="D249" s="736">
        <v>2</v>
      </c>
      <c r="E249" s="1052" t="s">
        <v>599</v>
      </c>
      <c r="F249" s="475" t="s">
        <v>850</v>
      </c>
      <c r="G249" s="1052"/>
      <c r="H249" s="893"/>
      <c r="I249" s="1563"/>
      <c r="J249" s="1563"/>
      <c r="K249" s="960"/>
      <c r="L249" s="960"/>
      <c r="M249" s="963"/>
      <c r="N249" s="963"/>
      <c r="O249" s="963"/>
      <c r="P249" s="963"/>
      <c r="Q249" s="963"/>
      <c r="R249" s="963"/>
      <c r="S249" s="963"/>
      <c r="T249" s="963"/>
      <c r="U249" s="963"/>
      <c r="V249" s="963"/>
      <c r="W249" s="963"/>
      <c r="X249" s="963"/>
      <c r="Y249" s="963"/>
      <c r="Z249" s="963"/>
    </row>
    <row r="250" spans="1:26" ht="48">
      <c r="A250" s="821"/>
      <c r="B250" s="161"/>
      <c r="C250" s="471" t="s">
        <v>6663</v>
      </c>
      <c r="D250" s="736">
        <v>2</v>
      </c>
      <c r="E250" s="720" t="s">
        <v>504</v>
      </c>
      <c r="F250" s="471"/>
      <c r="G250" s="1052"/>
      <c r="H250" s="893"/>
      <c r="I250" s="1563"/>
      <c r="J250" s="1563"/>
      <c r="K250" s="960"/>
      <c r="L250" s="960"/>
      <c r="M250" s="963"/>
      <c r="N250" s="963"/>
      <c r="O250" s="963"/>
      <c r="P250" s="963"/>
      <c r="Q250" s="963"/>
      <c r="R250" s="963"/>
      <c r="S250" s="963"/>
      <c r="T250" s="963"/>
      <c r="U250" s="963"/>
      <c r="V250" s="963"/>
      <c r="W250" s="963"/>
      <c r="X250" s="963"/>
      <c r="Y250" s="963"/>
      <c r="Z250" s="963"/>
    </row>
    <row r="251" spans="1:26" ht="32">
      <c r="A251" s="821"/>
      <c r="B251" s="161"/>
      <c r="C251" s="471" t="s">
        <v>852</v>
      </c>
      <c r="D251" s="736">
        <v>2</v>
      </c>
      <c r="E251" s="1052" t="s">
        <v>599</v>
      </c>
      <c r="F251" s="471"/>
      <c r="G251" s="1052"/>
      <c r="H251" s="893"/>
      <c r="I251" s="1563"/>
      <c r="J251" s="1563"/>
      <c r="K251" s="960"/>
      <c r="L251" s="960"/>
      <c r="M251" s="963"/>
      <c r="N251" s="963"/>
      <c r="O251" s="963"/>
      <c r="P251" s="963"/>
      <c r="Q251" s="963"/>
      <c r="R251" s="963"/>
      <c r="S251" s="963"/>
      <c r="T251" s="963"/>
      <c r="U251" s="963"/>
      <c r="V251" s="963"/>
      <c r="W251" s="963"/>
      <c r="X251" s="963"/>
      <c r="Y251" s="963"/>
      <c r="Z251" s="963"/>
    </row>
    <row r="252" spans="1:26" ht="48">
      <c r="A252" s="821"/>
      <c r="B252" s="161"/>
      <c r="C252" s="471" t="s">
        <v>6664</v>
      </c>
      <c r="D252" s="736">
        <v>2</v>
      </c>
      <c r="E252" s="1052" t="s">
        <v>599</v>
      </c>
      <c r="F252" s="471"/>
      <c r="G252" s="1052"/>
      <c r="H252" s="893"/>
      <c r="I252" s="1563"/>
      <c r="J252" s="1563"/>
      <c r="K252" s="960"/>
      <c r="L252" s="960"/>
      <c r="M252" s="963"/>
      <c r="N252" s="963"/>
      <c r="O252" s="963"/>
      <c r="P252" s="963"/>
      <c r="Q252" s="963"/>
      <c r="R252" s="963"/>
      <c r="S252" s="963"/>
      <c r="T252" s="963"/>
      <c r="U252" s="963"/>
      <c r="V252" s="963"/>
      <c r="W252" s="963"/>
      <c r="X252" s="963"/>
      <c r="Y252" s="963"/>
      <c r="Z252" s="963"/>
    </row>
    <row r="253" spans="1:26" ht="51">
      <c r="A253" s="821" t="s">
        <v>2111</v>
      </c>
      <c r="B253" s="467" t="s">
        <v>855</v>
      </c>
      <c r="C253" s="471" t="s">
        <v>3329</v>
      </c>
      <c r="D253" s="736">
        <v>2</v>
      </c>
      <c r="E253" s="1052" t="s">
        <v>857</v>
      </c>
      <c r="F253" s="1052"/>
      <c r="G253" s="1052"/>
      <c r="H253" s="893"/>
      <c r="I253" s="1563"/>
      <c r="J253" s="1563"/>
      <c r="K253" s="960"/>
      <c r="L253" s="960"/>
      <c r="M253" s="963"/>
      <c r="N253" s="963"/>
      <c r="O253" s="963"/>
      <c r="P253" s="963"/>
      <c r="Q253" s="963"/>
      <c r="R253" s="963"/>
      <c r="S253" s="963"/>
      <c r="T253" s="963"/>
      <c r="U253" s="963"/>
      <c r="V253" s="963"/>
      <c r="W253" s="963"/>
      <c r="X253" s="963"/>
      <c r="Y253" s="963"/>
      <c r="Z253" s="963"/>
    </row>
    <row r="254" spans="1:26" ht="48">
      <c r="A254" s="821"/>
      <c r="B254" s="467"/>
      <c r="C254" s="475" t="s">
        <v>5769</v>
      </c>
      <c r="D254" s="736">
        <v>2</v>
      </c>
      <c r="E254" s="1052" t="s">
        <v>857</v>
      </c>
      <c r="F254" s="1052"/>
      <c r="G254" s="1052"/>
      <c r="H254" s="893"/>
      <c r="I254" s="1563"/>
      <c r="J254" s="1563"/>
      <c r="K254" s="960"/>
      <c r="L254" s="960"/>
      <c r="M254" s="963"/>
      <c r="N254" s="963"/>
      <c r="O254" s="963"/>
      <c r="P254" s="963"/>
      <c r="Q254" s="963"/>
      <c r="R254" s="963"/>
      <c r="S254" s="963"/>
      <c r="T254" s="963"/>
      <c r="U254" s="963"/>
      <c r="V254" s="963"/>
      <c r="W254" s="963"/>
      <c r="X254" s="963"/>
      <c r="Y254" s="963"/>
      <c r="Z254" s="963"/>
    </row>
    <row r="255" spans="1:26" ht="32">
      <c r="A255" s="821"/>
      <c r="B255" s="467"/>
      <c r="C255" s="471" t="s">
        <v>7370</v>
      </c>
      <c r="D255" s="736">
        <v>2</v>
      </c>
      <c r="E255" s="1052" t="s">
        <v>599</v>
      </c>
      <c r="F255" s="1052"/>
      <c r="G255" s="1052"/>
      <c r="H255" s="893"/>
      <c r="I255" s="1563"/>
      <c r="J255" s="1563"/>
      <c r="K255" s="960"/>
      <c r="L255" s="960"/>
      <c r="M255" s="963"/>
      <c r="N255" s="963"/>
      <c r="O255" s="963"/>
      <c r="P255" s="963"/>
      <c r="Q255" s="963"/>
      <c r="R255" s="963"/>
      <c r="S255" s="963"/>
      <c r="T255" s="963"/>
      <c r="U255" s="963"/>
      <c r="V255" s="963"/>
      <c r="W255" s="963"/>
      <c r="X255" s="963"/>
      <c r="Y255" s="963"/>
      <c r="Z255" s="963"/>
    </row>
    <row r="256" spans="1:26" ht="32">
      <c r="A256" s="821"/>
      <c r="B256" s="467"/>
      <c r="C256" s="471" t="s">
        <v>7371</v>
      </c>
      <c r="D256" s="736">
        <v>2</v>
      </c>
      <c r="E256" s="1052" t="s">
        <v>599</v>
      </c>
      <c r="F256" s="1052"/>
      <c r="G256" s="1052"/>
      <c r="H256" s="893"/>
      <c r="I256" s="1563"/>
      <c r="J256" s="1563"/>
      <c r="K256" s="960"/>
      <c r="L256" s="960"/>
      <c r="M256" s="963"/>
      <c r="N256" s="963"/>
      <c r="O256" s="963"/>
      <c r="P256" s="963"/>
      <c r="Q256" s="963"/>
      <c r="R256" s="963"/>
      <c r="S256" s="963"/>
      <c r="T256" s="963"/>
      <c r="U256" s="963"/>
      <c r="V256" s="963"/>
      <c r="W256" s="963"/>
      <c r="X256" s="963"/>
      <c r="Y256" s="963"/>
      <c r="Z256" s="963"/>
    </row>
    <row r="257" spans="1:26" ht="80">
      <c r="A257" s="821"/>
      <c r="B257" s="467"/>
      <c r="C257" s="471" t="s">
        <v>7035</v>
      </c>
      <c r="D257" s="736">
        <v>2</v>
      </c>
      <c r="E257" s="1052" t="s">
        <v>599</v>
      </c>
      <c r="F257" s="1052"/>
      <c r="G257" s="1052"/>
      <c r="H257" s="893"/>
      <c r="I257" s="1563"/>
      <c r="J257" s="1563"/>
      <c r="K257" s="960"/>
      <c r="L257" s="960"/>
      <c r="M257" s="963"/>
      <c r="N257" s="963"/>
      <c r="O257" s="963"/>
      <c r="P257" s="963"/>
      <c r="Q257" s="963"/>
      <c r="R257" s="963"/>
      <c r="S257" s="963"/>
      <c r="T257" s="963"/>
      <c r="U257" s="963"/>
      <c r="V257" s="963"/>
      <c r="W257" s="963"/>
      <c r="X257" s="963"/>
      <c r="Y257" s="963"/>
      <c r="Z257" s="963"/>
    </row>
    <row r="258" spans="1:26" ht="48">
      <c r="A258" s="821" t="s">
        <v>2113</v>
      </c>
      <c r="B258" s="467" t="s">
        <v>859</v>
      </c>
      <c r="C258" s="475" t="s">
        <v>6665</v>
      </c>
      <c r="D258" s="736">
        <v>2</v>
      </c>
      <c r="E258" s="1052" t="s">
        <v>506</v>
      </c>
      <c r="F258" s="1052"/>
      <c r="G258" s="1052"/>
      <c r="H258" s="893"/>
      <c r="I258" s="1563"/>
      <c r="J258" s="1563"/>
      <c r="K258" s="960"/>
      <c r="L258" s="960"/>
      <c r="M258" s="963"/>
      <c r="N258" s="963"/>
      <c r="O258" s="963"/>
      <c r="P258" s="963"/>
      <c r="Q258" s="963"/>
      <c r="R258" s="963"/>
      <c r="S258" s="963"/>
      <c r="T258" s="963"/>
      <c r="U258" s="963"/>
      <c r="V258" s="963"/>
      <c r="W258" s="963"/>
      <c r="X258" s="963"/>
      <c r="Y258" s="963"/>
      <c r="Z258" s="963"/>
    </row>
    <row r="259" spans="1:26" ht="20">
      <c r="A259" s="30" t="s">
        <v>232</v>
      </c>
      <c r="B259" s="1606" t="s">
        <v>233</v>
      </c>
      <c r="C259" s="1570"/>
      <c r="D259" s="1570"/>
      <c r="E259" s="1570"/>
      <c r="F259" s="1570"/>
      <c r="G259" s="1573"/>
      <c r="H259" s="816"/>
      <c r="I259" s="1563">
        <f>SUM(D260:D272)</f>
        <v>22</v>
      </c>
      <c r="J259" s="1563">
        <f>COUNT(D260:D272)*2</f>
        <v>22</v>
      </c>
      <c r="K259" s="960"/>
      <c r="L259" s="960"/>
      <c r="M259" s="963"/>
      <c r="N259" s="963"/>
      <c r="O259" s="963"/>
      <c r="P259" s="963"/>
      <c r="Q259" s="963"/>
      <c r="R259" s="963"/>
      <c r="S259" s="963"/>
      <c r="T259" s="963"/>
      <c r="U259" s="963"/>
      <c r="V259" s="963"/>
      <c r="W259" s="963"/>
      <c r="X259" s="963"/>
      <c r="Y259" s="963"/>
      <c r="Z259" s="963"/>
    </row>
    <row r="260" spans="1:26" ht="34">
      <c r="A260" s="821" t="s">
        <v>861</v>
      </c>
      <c r="B260" s="467" t="s">
        <v>862</v>
      </c>
      <c r="C260" s="475" t="s">
        <v>7037</v>
      </c>
      <c r="D260" s="736">
        <v>2</v>
      </c>
      <c r="E260" s="1052" t="s">
        <v>599</v>
      </c>
      <c r="F260" s="475" t="s">
        <v>7372</v>
      </c>
      <c r="G260" s="1052"/>
      <c r="H260" s="893"/>
      <c r="I260" s="1563"/>
      <c r="J260" s="1563"/>
      <c r="K260" s="960"/>
      <c r="L260" s="960"/>
      <c r="M260" s="963"/>
      <c r="N260" s="963"/>
      <c r="O260" s="963"/>
      <c r="P260" s="963"/>
      <c r="Q260" s="963"/>
      <c r="R260" s="963"/>
      <c r="S260" s="963"/>
      <c r="T260" s="963"/>
      <c r="U260" s="963"/>
      <c r="V260" s="963"/>
      <c r="W260" s="963"/>
      <c r="X260" s="963"/>
      <c r="Y260" s="963"/>
      <c r="Z260" s="963"/>
    </row>
    <row r="261" spans="1:26" ht="14.25" hidden="1" customHeight="1">
      <c r="A261" s="607" t="s">
        <v>865</v>
      </c>
      <c r="B261" s="161" t="s">
        <v>866</v>
      </c>
      <c r="C261" s="963"/>
      <c r="D261" s="780"/>
      <c r="E261" s="963"/>
      <c r="F261" s="963"/>
      <c r="G261" s="1052"/>
      <c r="H261" s="963"/>
      <c r="I261" s="893"/>
      <c r="J261" s="893"/>
      <c r="K261" s="960"/>
      <c r="L261" s="960"/>
      <c r="M261" s="963"/>
      <c r="N261" s="963"/>
      <c r="O261" s="963"/>
      <c r="P261" s="963"/>
      <c r="Q261" s="963"/>
      <c r="R261" s="963"/>
      <c r="S261" s="963"/>
      <c r="T261" s="963"/>
      <c r="U261" s="963"/>
      <c r="V261" s="963"/>
      <c r="W261" s="963"/>
      <c r="X261" s="963"/>
      <c r="Y261" s="963"/>
      <c r="Z261" s="963"/>
    </row>
    <row r="262" spans="1:26" ht="34">
      <c r="A262" s="1235" t="s">
        <v>2118</v>
      </c>
      <c r="B262" s="467" t="s">
        <v>868</v>
      </c>
      <c r="C262" s="471" t="s">
        <v>7373</v>
      </c>
      <c r="D262" s="736">
        <v>2</v>
      </c>
      <c r="E262" s="720" t="s">
        <v>504</v>
      </c>
      <c r="F262" s="471" t="s">
        <v>7374</v>
      </c>
      <c r="G262" s="1052"/>
      <c r="H262" s="893"/>
      <c r="I262" s="1563"/>
      <c r="J262" s="1563"/>
      <c r="K262" s="960"/>
      <c r="L262" s="960"/>
      <c r="M262" s="963"/>
      <c r="N262" s="963"/>
      <c r="O262" s="963"/>
      <c r="P262" s="963"/>
      <c r="Q262" s="963"/>
      <c r="R262" s="963"/>
      <c r="S262" s="963"/>
      <c r="T262" s="963"/>
      <c r="U262" s="963"/>
      <c r="V262" s="963"/>
      <c r="W262" s="963"/>
      <c r="X262" s="963"/>
      <c r="Y262" s="963"/>
      <c r="Z262" s="963"/>
    </row>
    <row r="263" spans="1:26" ht="48">
      <c r="A263" s="1235"/>
      <c r="B263" s="467"/>
      <c r="C263" s="471" t="s">
        <v>7041</v>
      </c>
      <c r="D263" s="736">
        <v>2</v>
      </c>
      <c r="E263" s="720" t="s">
        <v>504</v>
      </c>
      <c r="F263" s="471" t="s">
        <v>7042</v>
      </c>
      <c r="G263" s="1052"/>
      <c r="H263" s="893"/>
      <c r="I263" s="1563"/>
      <c r="J263" s="1563"/>
      <c r="K263" s="960"/>
      <c r="L263" s="960"/>
      <c r="M263" s="963"/>
      <c r="N263" s="963"/>
      <c r="O263" s="963"/>
      <c r="P263" s="963"/>
      <c r="Q263" s="963"/>
      <c r="R263" s="963"/>
      <c r="S263" s="963"/>
      <c r="T263" s="963"/>
      <c r="U263" s="963"/>
      <c r="V263" s="963"/>
      <c r="W263" s="963"/>
      <c r="X263" s="963"/>
      <c r="Y263" s="963"/>
      <c r="Z263" s="963"/>
    </row>
    <row r="264" spans="1:26" ht="34">
      <c r="A264" s="821" t="s">
        <v>2122</v>
      </c>
      <c r="B264" s="467" t="s">
        <v>873</v>
      </c>
      <c r="C264" s="720" t="s">
        <v>7375</v>
      </c>
      <c r="D264" s="736">
        <v>2</v>
      </c>
      <c r="E264" s="1052" t="s">
        <v>504</v>
      </c>
      <c r="F264" s="1052"/>
      <c r="G264" s="1052"/>
      <c r="H264" s="893"/>
      <c r="I264" s="1563"/>
      <c r="J264" s="1563"/>
      <c r="K264" s="960"/>
      <c r="L264" s="960"/>
      <c r="M264" s="963"/>
      <c r="N264" s="963"/>
      <c r="O264" s="963"/>
      <c r="P264" s="963"/>
      <c r="Q264" s="963"/>
      <c r="R264" s="963"/>
      <c r="S264" s="963"/>
      <c r="T264" s="963"/>
      <c r="U264" s="963"/>
      <c r="V264" s="963"/>
      <c r="W264" s="963"/>
      <c r="X264" s="963"/>
      <c r="Y264" s="963"/>
      <c r="Z264" s="963"/>
    </row>
    <row r="265" spans="1:26" ht="32">
      <c r="A265" s="821"/>
      <c r="B265" s="467"/>
      <c r="C265" s="267" t="s">
        <v>7376</v>
      </c>
      <c r="D265" s="736">
        <v>2</v>
      </c>
      <c r="E265" s="720" t="s">
        <v>877</v>
      </c>
      <c r="F265" s="471" t="s">
        <v>7046</v>
      </c>
      <c r="G265" s="1052"/>
      <c r="H265" s="893"/>
      <c r="I265" s="1563"/>
      <c r="J265" s="1563"/>
      <c r="K265" s="960"/>
      <c r="L265" s="960"/>
      <c r="M265" s="963"/>
      <c r="N265" s="963"/>
      <c r="O265" s="963"/>
      <c r="P265" s="963"/>
      <c r="Q265" s="963"/>
      <c r="R265" s="963"/>
      <c r="S265" s="963"/>
      <c r="T265" s="963"/>
      <c r="U265" s="963"/>
      <c r="V265" s="963"/>
      <c r="W265" s="963"/>
      <c r="X265" s="963"/>
      <c r="Y265" s="963"/>
      <c r="Z265" s="963"/>
    </row>
    <row r="266" spans="1:26" ht="48">
      <c r="A266" s="821" t="s">
        <v>2128</v>
      </c>
      <c r="B266" s="161" t="s">
        <v>880</v>
      </c>
      <c r="C266" s="471" t="s">
        <v>7047</v>
      </c>
      <c r="D266" s="736">
        <v>2</v>
      </c>
      <c r="E266" s="963" t="s">
        <v>599</v>
      </c>
      <c r="F266" s="735" t="s">
        <v>5774</v>
      </c>
      <c r="G266" s="1052"/>
      <c r="H266" s="893"/>
      <c r="I266" s="1563"/>
      <c r="J266" s="1563"/>
      <c r="K266" s="960"/>
      <c r="L266" s="960"/>
      <c r="M266" s="963"/>
      <c r="N266" s="963"/>
      <c r="O266" s="963"/>
      <c r="P266" s="963"/>
      <c r="Q266" s="963"/>
      <c r="R266" s="963"/>
      <c r="S266" s="963"/>
      <c r="T266" s="963"/>
      <c r="U266" s="963"/>
      <c r="V266" s="963"/>
      <c r="W266" s="963"/>
      <c r="X266" s="963"/>
      <c r="Y266" s="963"/>
      <c r="Z266" s="963"/>
    </row>
    <row r="267" spans="1:26" ht="32">
      <c r="A267" s="821"/>
      <c r="B267" s="161"/>
      <c r="C267" s="471" t="s">
        <v>7048</v>
      </c>
      <c r="D267" s="736">
        <v>2</v>
      </c>
      <c r="E267" s="1052" t="s">
        <v>611</v>
      </c>
      <c r="F267" s="471" t="s">
        <v>6410</v>
      </c>
      <c r="G267" s="1052"/>
      <c r="H267" s="893"/>
      <c r="I267" s="1563"/>
      <c r="J267" s="1563"/>
      <c r="K267" s="960"/>
      <c r="L267" s="960"/>
      <c r="M267" s="963"/>
      <c r="N267" s="963"/>
      <c r="O267" s="963"/>
      <c r="P267" s="963"/>
      <c r="Q267" s="963"/>
      <c r="R267" s="963"/>
      <c r="S267" s="963"/>
      <c r="T267" s="963"/>
      <c r="U267" s="963"/>
      <c r="V267" s="963"/>
      <c r="W267" s="963"/>
      <c r="X267" s="963"/>
      <c r="Y267" s="963"/>
      <c r="Z267" s="963"/>
    </row>
    <row r="268" spans="1:26" ht="32">
      <c r="A268" s="821" t="s">
        <v>2132</v>
      </c>
      <c r="B268" s="471" t="s">
        <v>888</v>
      </c>
      <c r="C268" s="471" t="s">
        <v>7377</v>
      </c>
      <c r="D268" s="736">
        <v>2</v>
      </c>
      <c r="E268" s="1052" t="s">
        <v>599</v>
      </c>
      <c r="F268" s="1052"/>
      <c r="G268" s="1052"/>
      <c r="H268" s="893"/>
      <c r="I268" s="1563"/>
      <c r="J268" s="1563"/>
      <c r="K268" s="960"/>
      <c r="L268" s="960"/>
      <c r="M268" s="963"/>
      <c r="N268" s="963"/>
      <c r="O268" s="963"/>
      <c r="P268" s="963"/>
      <c r="Q268" s="963"/>
      <c r="R268" s="963"/>
      <c r="S268" s="963"/>
      <c r="T268" s="963"/>
      <c r="U268" s="963"/>
      <c r="V268" s="963"/>
      <c r="W268" s="963"/>
      <c r="X268" s="963"/>
      <c r="Y268" s="963"/>
      <c r="Z268" s="963"/>
    </row>
    <row r="269" spans="1:26" ht="16">
      <c r="A269" s="821"/>
      <c r="B269" s="471"/>
      <c r="C269" s="471" t="s">
        <v>7378</v>
      </c>
      <c r="D269" s="736">
        <v>2</v>
      </c>
      <c r="E269" s="1052" t="s">
        <v>891</v>
      </c>
      <c r="F269" s="963" t="s">
        <v>7379</v>
      </c>
      <c r="G269" s="1052"/>
      <c r="H269" s="893"/>
      <c r="I269" s="1563"/>
      <c r="J269" s="1563"/>
      <c r="K269" s="960"/>
      <c r="L269" s="960"/>
      <c r="M269" s="963"/>
      <c r="N269" s="963"/>
      <c r="O269" s="963"/>
      <c r="P269" s="963"/>
      <c r="Q269" s="963"/>
      <c r="R269" s="963"/>
      <c r="S269" s="963"/>
      <c r="T269" s="963"/>
      <c r="U269" s="963"/>
      <c r="V269" s="963"/>
      <c r="W269" s="963"/>
      <c r="X269" s="963"/>
      <c r="Y269" s="963"/>
      <c r="Z269" s="963"/>
    </row>
    <row r="270" spans="1:26" ht="64">
      <c r="A270" s="821" t="s">
        <v>2135</v>
      </c>
      <c r="B270" s="467" t="s">
        <v>895</v>
      </c>
      <c r="C270" s="475" t="s">
        <v>6414</v>
      </c>
      <c r="D270" s="736">
        <v>2</v>
      </c>
      <c r="E270" s="1052" t="s">
        <v>504</v>
      </c>
      <c r="F270" s="471" t="s">
        <v>7380</v>
      </c>
      <c r="G270" s="1052"/>
      <c r="H270" s="893"/>
      <c r="I270" s="1563"/>
      <c r="J270" s="1563"/>
      <c r="K270" s="960"/>
      <c r="L270" s="960"/>
      <c r="M270" s="963"/>
      <c r="N270" s="963"/>
      <c r="O270" s="963"/>
      <c r="P270" s="963"/>
      <c r="Q270" s="963"/>
      <c r="R270" s="963"/>
      <c r="S270" s="963"/>
      <c r="T270" s="963"/>
      <c r="U270" s="963"/>
      <c r="V270" s="963"/>
      <c r="W270" s="963"/>
      <c r="X270" s="963"/>
      <c r="Y270" s="963"/>
      <c r="Z270" s="963"/>
    </row>
    <row r="271" spans="1:26" ht="16">
      <c r="A271" s="821"/>
      <c r="B271" s="467"/>
      <c r="C271" s="471" t="s">
        <v>7054</v>
      </c>
      <c r="D271" s="736">
        <v>2</v>
      </c>
      <c r="E271" s="1052" t="s">
        <v>599</v>
      </c>
      <c r="F271" s="1052"/>
      <c r="G271" s="1052"/>
      <c r="H271" s="893"/>
      <c r="I271" s="1563"/>
      <c r="J271" s="1563"/>
      <c r="K271" s="960"/>
      <c r="L271" s="960"/>
      <c r="M271" s="963"/>
      <c r="N271" s="963"/>
      <c r="O271" s="963"/>
      <c r="P271" s="963"/>
      <c r="Q271" s="963"/>
      <c r="R271" s="963"/>
      <c r="S271" s="963"/>
      <c r="T271" s="963"/>
      <c r="U271" s="963"/>
      <c r="V271" s="963"/>
      <c r="W271" s="963"/>
      <c r="X271" s="963"/>
      <c r="Y271" s="963"/>
      <c r="Z271" s="963"/>
    </row>
    <row r="272" spans="1:26" ht="44.25" hidden="1" customHeight="1">
      <c r="A272" s="1276" t="s">
        <v>2140</v>
      </c>
      <c r="B272" s="467" t="s">
        <v>899</v>
      </c>
      <c r="C272" s="1052"/>
      <c r="D272" s="696"/>
      <c r="E272" s="1052"/>
      <c r="F272" s="1052"/>
      <c r="G272" s="1052"/>
      <c r="H272" s="963"/>
      <c r="I272" s="960"/>
      <c r="J272" s="960"/>
      <c r="K272" s="960"/>
      <c r="L272" s="960"/>
      <c r="M272" s="963"/>
      <c r="N272" s="963"/>
      <c r="O272" s="963"/>
      <c r="P272" s="963"/>
      <c r="Q272" s="963"/>
      <c r="R272" s="963"/>
      <c r="S272" s="963"/>
      <c r="T272" s="963"/>
      <c r="U272" s="963"/>
      <c r="V272" s="963"/>
      <c r="W272" s="963"/>
      <c r="X272" s="963"/>
      <c r="Y272" s="963"/>
      <c r="Z272" s="963"/>
    </row>
    <row r="273" spans="1:26" ht="20">
      <c r="A273" s="30" t="s">
        <v>234</v>
      </c>
      <c r="B273" s="1606" t="s">
        <v>86</v>
      </c>
      <c r="C273" s="1570"/>
      <c r="D273" s="1570"/>
      <c r="E273" s="1570"/>
      <c r="F273" s="1570"/>
      <c r="G273" s="1573"/>
      <c r="H273" s="816"/>
      <c r="I273" s="1563">
        <f>SUM(D274:D282)</f>
        <v>16</v>
      </c>
      <c r="J273" s="1563">
        <f>COUNT(D274:D282)*2</f>
        <v>16</v>
      </c>
      <c r="K273" s="960"/>
      <c r="L273" s="960"/>
      <c r="M273" s="963"/>
      <c r="N273" s="963"/>
      <c r="O273" s="963"/>
      <c r="P273" s="963"/>
      <c r="Q273" s="963"/>
      <c r="R273" s="963"/>
      <c r="S273" s="963"/>
      <c r="T273" s="963"/>
      <c r="U273" s="963"/>
      <c r="V273" s="963"/>
      <c r="W273" s="963"/>
      <c r="X273" s="963"/>
      <c r="Y273" s="963"/>
      <c r="Z273" s="963"/>
    </row>
    <row r="274" spans="1:26" ht="34">
      <c r="A274" s="693" t="s">
        <v>2142</v>
      </c>
      <c r="B274" s="467" t="s">
        <v>902</v>
      </c>
      <c r="C274" s="983" t="s">
        <v>7381</v>
      </c>
      <c r="D274" s="736">
        <v>2</v>
      </c>
      <c r="E274" s="1052" t="s">
        <v>469</v>
      </c>
      <c r="F274" s="1052"/>
      <c r="G274" s="1052"/>
      <c r="H274" s="893"/>
      <c r="I274" s="1563"/>
      <c r="J274" s="1563"/>
      <c r="K274" s="960"/>
      <c r="L274" s="960"/>
      <c r="M274" s="963"/>
      <c r="N274" s="963"/>
      <c r="O274" s="963"/>
      <c r="P274" s="963"/>
      <c r="Q274" s="963"/>
      <c r="R274" s="963"/>
      <c r="S274" s="963"/>
      <c r="T274" s="963"/>
      <c r="U274" s="963"/>
      <c r="V274" s="963"/>
      <c r="W274" s="963"/>
      <c r="X274" s="963"/>
      <c r="Y274" s="963"/>
      <c r="Z274" s="963"/>
    </row>
    <row r="275" spans="1:26" ht="16">
      <c r="A275" s="693"/>
      <c r="B275" s="161"/>
      <c r="C275" s="1069" t="s">
        <v>7382</v>
      </c>
      <c r="D275" s="736">
        <v>2</v>
      </c>
      <c r="E275" s="1056" t="s">
        <v>469</v>
      </c>
      <c r="F275" s="1056" t="s">
        <v>7383</v>
      </c>
      <c r="G275" s="1052"/>
      <c r="H275" s="893"/>
      <c r="I275" s="1563"/>
      <c r="J275" s="1563"/>
      <c r="K275" s="960"/>
      <c r="L275" s="960"/>
      <c r="M275" s="963"/>
      <c r="N275" s="963"/>
      <c r="O275" s="963"/>
      <c r="P275" s="963"/>
      <c r="Q275" s="963"/>
      <c r="R275" s="963"/>
      <c r="S275" s="963"/>
      <c r="T275" s="963"/>
      <c r="U275" s="963"/>
      <c r="V275" s="963"/>
      <c r="W275" s="963"/>
      <c r="X275" s="963"/>
      <c r="Y275" s="963"/>
      <c r="Z275" s="963"/>
    </row>
    <row r="276" spans="1:26" ht="34">
      <c r="A276" s="693" t="s">
        <v>2147</v>
      </c>
      <c r="B276" s="467" t="s">
        <v>907</v>
      </c>
      <c r="C276" s="471" t="s">
        <v>7384</v>
      </c>
      <c r="D276" s="736">
        <v>2</v>
      </c>
      <c r="E276" s="1052" t="s">
        <v>469</v>
      </c>
      <c r="F276" s="1052"/>
      <c r="G276" s="1052"/>
      <c r="H276" s="893"/>
      <c r="I276" s="1563"/>
      <c r="J276" s="1563"/>
      <c r="K276" s="960"/>
      <c r="L276" s="960"/>
      <c r="M276" s="963"/>
      <c r="N276" s="963"/>
      <c r="O276" s="963"/>
      <c r="P276" s="963"/>
      <c r="Q276" s="963"/>
      <c r="R276" s="963"/>
      <c r="S276" s="963"/>
      <c r="T276" s="963"/>
      <c r="U276" s="963"/>
      <c r="V276" s="963"/>
      <c r="W276" s="963"/>
      <c r="X276" s="963"/>
      <c r="Y276" s="963"/>
      <c r="Z276" s="963"/>
    </row>
    <row r="277" spans="1:26" ht="34">
      <c r="A277" s="693" t="s">
        <v>909</v>
      </c>
      <c r="B277" s="467" t="s">
        <v>910</v>
      </c>
      <c r="C277" s="471" t="s">
        <v>7385</v>
      </c>
      <c r="D277" s="736">
        <v>2</v>
      </c>
      <c r="E277" s="720" t="s">
        <v>599</v>
      </c>
      <c r="F277" s="471" t="s">
        <v>913</v>
      </c>
      <c r="G277" s="1052"/>
      <c r="H277" s="893"/>
      <c r="I277" s="1563"/>
      <c r="J277" s="1563"/>
      <c r="K277" s="960"/>
      <c r="L277" s="960"/>
      <c r="M277" s="963"/>
      <c r="N277" s="963"/>
      <c r="O277" s="963"/>
      <c r="P277" s="963"/>
      <c r="Q277" s="963"/>
      <c r="R277" s="963"/>
      <c r="S277" s="963"/>
      <c r="T277" s="963"/>
      <c r="U277" s="963"/>
      <c r="V277" s="963"/>
      <c r="W277" s="963"/>
      <c r="X277" s="963"/>
      <c r="Y277" s="963"/>
      <c r="Z277" s="963"/>
    </row>
    <row r="278" spans="1:26" ht="32">
      <c r="A278" s="821"/>
      <c r="B278" s="467"/>
      <c r="C278" s="471" t="s">
        <v>7386</v>
      </c>
      <c r="D278" s="736">
        <v>2</v>
      </c>
      <c r="E278" s="720" t="s">
        <v>599</v>
      </c>
      <c r="F278" s="471" t="s">
        <v>913</v>
      </c>
      <c r="G278" s="1052"/>
      <c r="H278" s="893"/>
      <c r="I278" s="1563"/>
      <c r="J278" s="1563"/>
      <c r="K278" s="960"/>
      <c r="L278" s="960"/>
      <c r="M278" s="963"/>
      <c r="N278" s="963"/>
      <c r="O278" s="963"/>
      <c r="P278" s="963"/>
      <c r="Q278" s="963"/>
      <c r="R278" s="963"/>
      <c r="S278" s="963"/>
      <c r="T278" s="963"/>
      <c r="U278" s="963"/>
      <c r="V278" s="963"/>
      <c r="W278" s="963"/>
      <c r="X278" s="963"/>
      <c r="Y278" s="963"/>
      <c r="Z278" s="963"/>
    </row>
    <row r="279" spans="1:26" ht="32">
      <c r="A279" s="821"/>
      <c r="B279" s="467"/>
      <c r="C279" s="471" t="s">
        <v>7387</v>
      </c>
      <c r="D279" s="736">
        <v>2</v>
      </c>
      <c r="E279" s="1052" t="s">
        <v>469</v>
      </c>
      <c r="F279" s="1052"/>
      <c r="G279" s="1052"/>
      <c r="H279" s="893"/>
      <c r="I279" s="1563"/>
      <c r="J279" s="1563"/>
      <c r="K279" s="960"/>
      <c r="L279" s="960"/>
      <c r="M279" s="963"/>
      <c r="N279" s="963"/>
      <c r="O279" s="963"/>
      <c r="P279" s="963"/>
      <c r="Q279" s="963"/>
      <c r="R279" s="963"/>
      <c r="S279" s="963"/>
      <c r="T279" s="963"/>
      <c r="U279" s="963"/>
      <c r="V279" s="963"/>
      <c r="W279" s="963"/>
      <c r="X279" s="963"/>
      <c r="Y279" s="963"/>
      <c r="Z279" s="963"/>
    </row>
    <row r="280" spans="1:26" ht="16">
      <c r="A280" s="821"/>
      <c r="B280" s="467"/>
      <c r="C280" s="471" t="s">
        <v>7388</v>
      </c>
      <c r="D280" s="736">
        <v>2</v>
      </c>
      <c r="E280" s="1052" t="s">
        <v>469</v>
      </c>
      <c r="F280" s="1052"/>
      <c r="G280" s="1052"/>
      <c r="H280" s="893"/>
      <c r="I280" s="1563"/>
      <c r="J280" s="1563"/>
      <c r="K280" s="960"/>
      <c r="L280" s="960"/>
      <c r="M280" s="963"/>
      <c r="N280" s="963"/>
      <c r="O280" s="963"/>
      <c r="P280" s="963"/>
      <c r="Q280" s="963"/>
      <c r="R280" s="963"/>
      <c r="S280" s="963"/>
      <c r="T280" s="963"/>
      <c r="U280" s="963"/>
      <c r="V280" s="963"/>
      <c r="W280" s="963"/>
      <c r="X280" s="963"/>
      <c r="Y280" s="963"/>
      <c r="Z280" s="963"/>
    </row>
    <row r="281" spans="1:26" ht="30.75" hidden="1" customHeight="1">
      <c r="A281" s="310" t="s">
        <v>2153</v>
      </c>
      <c r="B281" s="122" t="s">
        <v>916</v>
      </c>
      <c r="C281" s="122"/>
      <c r="D281" s="124"/>
      <c r="E281" s="141"/>
      <c r="F281" s="141"/>
      <c r="G281" s="141"/>
      <c r="H281" s="106"/>
      <c r="I281" s="105"/>
      <c r="J281" s="105"/>
      <c r="K281" s="105"/>
      <c r="L281" s="105"/>
      <c r="M281" s="106"/>
      <c r="N281" s="106"/>
      <c r="O281" s="106"/>
      <c r="P281" s="106"/>
      <c r="Q281" s="106"/>
      <c r="R281" s="106"/>
      <c r="S281" s="106"/>
      <c r="T281" s="106"/>
      <c r="U281" s="106"/>
      <c r="V281" s="106"/>
      <c r="W281" s="106"/>
      <c r="X281" s="106"/>
      <c r="Y281" s="106"/>
      <c r="Z281" s="106"/>
    </row>
    <row r="282" spans="1:26" ht="32">
      <c r="A282" s="821" t="s">
        <v>920</v>
      </c>
      <c r="B282" s="735" t="s">
        <v>921</v>
      </c>
      <c r="C282" s="735" t="s">
        <v>5797</v>
      </c>
      <c r="D282" s="736">
        <v>2</v>
      </c>
      <c r="E282" s="1056" t="s">
        <v>549</v>
      </c>
      <c r="F282" s="1056"/>
      <c r="G282" s="1052"/>
      <c r="H282" s="893"/>
      <c r="I282" s="1563"/>
      <c r="J282" s="1563"/>
      <c r="K282" s="960"/>
      <c r="L282" s="960"/>
      <c r="M282" s="963"/>
      <c r="N282" s="963"/>
      <c r="O282" s="963"/>
      <c r="P282" s="963"/>
      <c r="Q282" s="963"/>
      <c r="R282" s="963"/>
      <c r="S282" s="963"/>
      <c r="T282" s="963"/>
      <c r="U282" s="963"/>
      <c r="V282" s="963"/>
      <c r="W282" s="963"/>
      <c r="X282" s="963"/>
      <c r="Y282" s="963"/>
      <c r="Z282" s="963"/>
    </row>
    <row r="283" spans="1:26" ht="20">
      <c r="A283" s="30" t="s">
        <v>235</v>
      </c>
      <c r="B283" s="1606" t="s">
        <v>88</v>
      </c>
      <c r="C283" s="1570"/>
      <c r="D283" s="1570"/>
      <c r="E283" s="1570"/>
      <c r="F283" s="1570"/>
      <c r="G283" s="1573"/>
      <c r="H283" s="816"/>
      <c r="I283" s="1563">
        <f>SUM(D284:D293)</f>
        <v>18</v>
      </c>
      <c r="J283" s="1563">
        <f>COUNT(D284:D293)*2</f>
        <v>18</v>
      </c>
      <c r="K283" s="960"/>
      <c r="L283" s="960"/>
      <c r="M283" s="963"/>
      <c r="N283" s="963"/>
      <c r="O283" s="963"/>
      <c r="P283" s="963"/>
      <c r="Q283" s="963"/>
      <c r="R283" s="963"/>
      <c r="S283" s="963"/>
      <c r="T283" s="963"/>
      <c r="U283" s="963"/>
      <c r="V283" s="963"/>
      <c r="W283" s="963"/>
      <c r="X283" s="963"/>
      <c r="Y283" s="963"/>
      <c r="Z283" s="963"/>
    </row>
    <row r="284" spans="1:26" ht="34">
      <c r="A284" s="693" t="s">
        <v>923</v>
      </c>
      <c r="B284" s="161" t="s">
        <v>924</v>
      </c>
      <c r="C284" s="475" t="s">
        <v>925</v>
      </c>
      <c r="D284" s="736">
        <v>2</v>
      </c>
      <c r="E284" s="1052" t="s">
        <v>469</v>
      </c>
      <c r="F284" s="1052"/>
      <c r="G284" s="1052"/>
      <c r="H284" s="893"/>
      <c r="I284" s="1563"/>
      <c r="J284" s="1563"/>
      <c r="K284" s="960"/>
      <c r="L284" s="960"/>
      <c r="M284" s="963"/>
      <c r="N284" s="963"/>
      <c r="O284" s="963"/>
      <c r="P284" s="963"/>
      <c r="Q284" s="963"/>
      <c r="R284" s="963"/>
      <c r="S284" s="963"/>
      <c r="T284" s="963"/>
      <c r="U284" s="963"/>
      <c r="V284" s="963"/>
      <c r="W284" s="963"/>
      <c r="X284" s="963"/>
      <c r="Y284" s="963"/>
      <c r="Z284" s="963"/>
    </row>
    <row r="285" spans="1:26" ht="32">
      <c r="A285" s="693"/>
      <c r="B285" s="161"/>
      <c r="C285" s="475" t="s">
        <v>926</v>
      </c>
      <c r="D285" s="736">
        <v>2</v>
      </c>
      <c r="E285" s="1052" t="s">
        <v>469</v>
      </c>
      <c r="F285" s="1052"/>
      <c r="G285" s="1052"/>
      <c r="H285" s="893"/>
      <c r="I285" s="1563"/>
      <c r="J285" s="1563"/>
      <c r="K285" s="960"/>
      <c r="L285" s="960"/>
      <c r="M285" s="963"/>
      <c r="N285" s="963"/>
      <c r="O285" s="963"/>
      <c r="P285" s="963"/>
      <c r="Q285" s="963"/>
      <c r="R285" s="963"/>
      <c r="S285" s="963"/>
      <c r="T285" s="963"/>
      <c r="U285" s="963"/>
      <c r="V285" s="963"/>
      <c r="W285" s="963"/>
      <c r="X285" s="963"/>
      <c r="Y285" s="963"/>
      <c r="Z285" s="963"/>
    </row>
    <row r="286" spans="1:26" ht="32">
      <c r="A286" s="693" t="s">
        <v>2155</v>
      </c>
      <c r="B286" s="467" t="s">
        <v>928</v>
      </c>
      <c r="C286" s="475" t="s">
        <v>929</v>
      </c>
      <c r="D286" s="736">
        <v>2</v>
      </c>
      <c r="E286" s="1052" t="s">
        <v>469</v>
      </c>
      <c r="F286" s="475" t="s">
        <v>930</v>
      </c>
      <c r="G286" s="1052"/>
      <c r="H286" s="893"/>
      <c r="I286" s="1563"/>
      <c r="J286" s="1563"/>
      <c r="K286" s="960"/>
      <c r="L286" s="960"/>
      <c r="M286" s="963"/>
      <c r="N286" s="963"/>
      <c r="O286" s="963"/>
      <c r="P286" s="963"/>
      <c r="Q286" s="963"/>
      <c r="R286" s="963"/>
      <c r="S286" s="963"/>
      <c r="T286" s="963"/>
      <c r="U286" s="963"/>
      <c r="V286" s="963"/>
      <c r="W286" s="963"/>
      <c r="X286" s="963"/>
      <c r="Y286" s="963"/>
      <c r="Z286" s="963"/>
    </row>
    <row r="287" spans="1:26" ht="16">
      <c r="A287" s="693"/>
      <c r="B287" s="467"/>
      <c r="C287" s="471" t="s">
        <v>931</v>
      </c>
      <c r="D287" s="736">
        <v>2</v>
      </c>
      <c r="E287" s="1052" t="s">
        <v>469</v>
      </c>
      <c r="F287" s="471"/>
      <c r="G287" s="1052"/>
      <c r="H287" s="893"/>
      <c r="I287" s="1563"/>
      <c r="J287" s="1563"/>
      <c r="K287" s="960"/>
      <c r="L287" s="960"/>
      <c r="M287" s="963"/>
      <c r="N287" s="963"/>
      <c r="O287" s="963"/>
      <c r="P287" s="963"/>
      <c r="Q287" s="963"/>
      <c r="R287" s="963"/>
      <c r="S287" s="963"/>
      <c r="T287" s="963"/>
      <c r="U287" s="963"/>
      <c r="V287" s="963"/>
      <c r="W287" s="963"/>
      <c r="X287" s="963"/>
      <c r="Y287" s="963"/>
      <c r="Z287" s="963"/>
    </row>
    <row r="288" spans="1:26" ht="32">
      <c r="A288" s="693"/>
      <c r="B288" s="467"/>
      <c r="C288" s="471" t="s">
        <v>932</v>
      </c>
      <c r="D288" s="736">
        <v>2</v>
      </c>
      <c r="E288" s="1052" t="s">
        <v>469</v>
      </c>
      <c r="F288" s="471"/>
      <c r="G288" s="1052"/>
      <c r="H288" s="893"/>
      <c r="I288" s="1563"/>
      <c r="J288" s="1563"/>
      <c r="K288" s="960"/>
      <c r="L288" s="960"/>
      <c r="M288" s="963"/>
      <c r="N288" s="963"/>
      <c r="O288" s="963"/>
      <c r="P288" s="963"/>
      <c r="Q288" s="963"/>
      <c r="R288" s="963"/>
      <c r="S288" s="963"/>
      <c r="T288" s="963"/>
      <c r="U288" s="963"/>
      <c r="V288" s="963"/>
      <c r="W288" s="963"/>
      <c r="X288" s="963"/>
      <c r="Y288" s="963"/>
      <c r="Z288" s="963"/>
    </row>
    <row r="289" spans="1:26" ht="32">
      <c r="A289" s="693" t="s">
        <v>2156</v>
      </c>
      <c r="B289" s="467" t="s">
        <v>934</v>
      </c>
      <c r="C289" s="1063" t="s">
        <v>935</v>
      </c>
      <c r="D289" s="736">
        <v>2</v>
      </c>
      <c r="E289" s="1052" t="s">
        <v>469</v>
      </c>
      <c r="F289" s="1052"/>
      <c r="G289" s="1052"/>
      <c r="H289" s="893"/>
      <c r="I289" s="1563"/>
      <c r="J289" s="1563"/>
      <c r="K289" s="960"/>
      <c r="L289" s="960"/>
      <c r="M289" s="963"/>
      <c r="N289" s="963"/>
      <c r="O289" s="963"/>
      <c r="P289" s="963"/>
      <c r="Q289" s="963"/>
      <c r="R289" s="963"/>
      <c r="S289" s="963"/>
      <c r="T289" s="963"/>
      <c r="U289" s="963"/>
      <c r="V289" s="963"/>
      <c r="W289" s="963"/>
      <c r="X289" s="963"/>
      <c r="Y289" s="963"/>
      <c r="Z289" s="963"/>
    </row>
    <row r="290" spans="1:26" ht="32">
      <c r="A290" s="693"/>
      <c r="B290" s="467"/>
      <c r="C290" s="475" t="s">
        <v>936</v>
      </c>
      <c r="D290" s="736">
        <v>2</v>
      </c>
      <c r="E290" s="1052" t="s">
        <v>469</v>
      </c>
      <c r="F290" s="1052"/>
      <c r="G290" s="1052"/>
      <c r="H290" s="893"/>
      <c r="I290" s="1563"/>
      <c r="J290" s="1563"/>
      <c r="K290" s="960"/>
      <c r="L290" s="960"/>
      <c r="M290" s="963"/>
      <c r="N290" s="963"/>
      <c r="O290" s="963"/>
      <c r="P290" s="963"/>
      <c r="Q290" s="963"/>
      <c r="R290" s="963"/>
      <c r="S290" s="963"/>
      <c r="T290" s="963"/>
      <c r="U290" s="963"/>
      <c r="V290" s="963"/>
      <c r="W290" s="963"/>
      <c r="X290" s="963"/>
      <c r="Y290" s="963"/>
      <c r="Z290" s="963"/>
    </row>
    <row r="291" spans="1:26" ht="30.75" hidden="1" customHeight="1">
      <c r="A291" s="310" t="s">
        <v>939</v>
      </c>
      <c r="B291" s="122" t="s">
        <v>940</v>
      </c>
      <c r="C291" s="141"/>
      <c r="D291" s="124"/>
      <c r="E291" s="141"/>
      <c r="F291" s="141"/>
      <c r="G291" s="141"/>
      <c r="H291" s="106"/>
      <c r="I291" s="105"/>
      <c r="J291" s="105"/>
      <c r="K291" s="105"/>
      <c r="L291" s="105"/>
      <c r="M291" s="106"/>
      <c r="N291" s="106"/>
      <c r="O291" s="106"/>
      <c r="P291" s="106"/>
      <c r="Q291" s="106"/>
      <c r="R291" s="106"/>
      <c r="S291" s="106"/>
      <c r="T291" s="106"/>
      <c r="U291" s="106"/>
      <c r="V291" s="106"/>
      <c r="W291" s="106"/>
      <c r="X291" s="106"/>
      <c r="Y291" s="106"/>
      <c r="Z291" s="106"/>
    </row>
    <row r="292" spans="1:26" ht="34">
      <c r="A292" s="693" t="s">
        <v>2157</v>
      </c>
      <c r="B292" s="467" t="s">
        <v>942</v>
      </c>
      <c r="C292" s="471" t="s">
        <v>7061</v>
      </c>
      <c r="D292" s="736">
        <v>2</v>
      </c>
      <c r="E292" s="1052" t="s">
        <v>469</v>
      </c>
      <c r="F292" s="1052"/>
      <c r="G292" s="1052"/>
      <c r="H292" s="893"/>
      <c r="I292" s="1563"/>
      <c r="J292" s="1563"/>
      <c r="K292" s="960"/>
      <c r="L292" s="960"/>
      <c r="M292" s="963"/>
      <c r="N292" s="963"/>
      <c r="O292" s="963"/>
      <c r="P292" s="963"/>
      <c r="Q292" s="963"/>
      <c r="R292" s="963"/>
      <c r="S292" s="963"/>
      <c r="T292" s="963"/>
      <c r="U292" s="963"/>
      <c r="V292" s="963"/>
      <c r="W292" s="963"/>
      <c r="X292" s="963"/>
      <c r="Y292" s="963"/>
      <c r="Z292" s="963"/>
    </row>
    <row r="293" spans="1:26" ht="34">
      <c r="A293" s="693" t="s">
        <v>944</v>
      </c>
      <c r="B293" s="467" t="s">
        <v>945</v>
      </c>
      <c r="C293" s="475" t="s">
        <v>946</v>
      </c>
      <c r="D293" s="736">
        <v>2</v>
      </c>
      <c r="E293" s="1052" t="s">
        <v>469</v>
      </c>
      <c r="F293" s="1052"/>
      <c r="G293" s="1052"/>
      <c r="H293" s="893"/>
      <c r="I293" s="1563"/>
      <c r="J293" s="1563"/>
      <c r="K293" s="960"/>
      <c r="L293" s="960"/>
      <c r="M293" s="963"/>
      <c r="N293" s="963"/>
      <c r="O293" s="963"/>
      <c r="P293" s="963"/>
      <c r="Q293" s="963"/>
      <c r="R293" s="963"/>
      <c r="S293" s="963"/>
      <c r="T293" s="963"/>
      <c r="U293" s="963"/>
      <c r="V293" s="963"/>
      <c r="W293" s="963"/>
      <c r="X293" s="963"/>
      <c r="Y293" s="963"/>
      <c r="Z293" s="963"/>
    </row>
    <row r="294" spans="1:26" ht="20">
      <c r="A294" s="30" t="s">
        <v>236</v>
      </c>
      <c r="B294" s="1606" t="s">
        <v>90</v>
      </c>
      <c r="C294" s="1570"/>
      <c r="D294" s="1570"/>
      <c r="E294" s="1570"/>
      <c r="F294" s="1570"/>
      <c r="G294" s="1573"/>
      <c r="H294" s="816"/>
      <c r="I294" s="1563">
        <f>SUM(D295:D297)</f>
        <v>4</v>
      </c>
      <c r="J294" s="1563">
        <f>COUNT(D295:D297)*2</f>
        <v>4</v>
      </c>
      <c r="K294" s="960"/>
      <c r="L294" s="960"/>
      <c r="M294" s="963"/>
      <c r="N294" s="963"/>
      <c r="O294" s="963"/>
      <c r="P294" s="963"/>
      <c r="Q294" s="963"/>
      <c r="R294" s="963"/>
      <c r="S294" s="963"/>
      <c r="T294" s="963"/>
      <c r="U294" s="963"/>
      <c r="V294" s="963"/>
      <c r="W294" s="963"/>
      <c r="X294" s="963"/>
      <c r="Y294" s="963"/>
      <c r="Z294" s="963"/>
    </row>
    <row r="295" spans="1:26" ht="51">
      <c r="A295" s="693" t="s">
        <v>2159</v>
      </c>
      <c r="B295" s="467" t="s">
        <v>948</v>
      </c>
      <c r="C295" s="471" t="s">
        <v>949</v>
      </c>
      <c r="D295" s="736">
        <v>2</v>
      </c>
      <c r="E295" s="1052" t="s">
        <v>506</v>
      </c>
      <c r="F295" s="471" t="s">
        <v>7389</v>
      </c>
      <c r="G295" s="1052"/>
      <c r="H295" s="893"/>
      <c r="I295" s="1563"/>
      <c r="J295" s="1563"/>
      <c r="K295" s="960"/>
      <c r="L295" s="960"/>
      <c r="M295" s="963"/>
      <c r="N295" s="963"/>
      <c r="O295" s="963"/>
      <c r="P295" s="963"/>
      <c r="Q295" s="963"/>
      <c r="R295" s="963"/>
      <c r="S295" s="963"/>
      <c r="T295" s="963"/>
      <c r="U295" s="963"/>
      <c r="V295" s="963"/>
      <c r="W295" s="963"/>
      <c r="X295" s="963"/>
      <c r="Y295" s="963"/>
      <c r="Z295" s="963"/>
    </row>
    <row r="296" spans="1:26" ht="34">
      <c r="A296" s="693" t="s">
        <v>2160</v>
      </c>
      <c r="B296" s="467" t="s">
        <v>951</v>
      </c>
      <c r="C296" s="471" t="s">
        <v>7390</v>
      </c>
      <c r="D296" s="736">
        <v>2</v>
      </c>
      <c r="E296" s="1052" t="s">
        <v>506</v>
      </c>
      <c r="F296" s="1052"/>
      <c r="G296" s="1052"/>
      <c r="H296" s="893"/>
      <c r="I296" s="1563"/>
      <c r="J296" s="1563"/>
      <c r="K296" s="960"/>
      <c r="L296" s="960"/>
      <c r="M296" s="963"/>
      <c r="N296" s="963"/>
      <c r="O296" s="963"/>
      <c r="P296" s="963"/>
      <c r="Q296" s="963"/>
      <c r="R296" s="963"/>
      <c r="S296" s="963"/>
      <c r="T296" s="963"/>
      <c r="U296" s="963"/>
      <c r="V296" s="963"/>
      <c r="W296" s="963"/>
      <c r="X296" s="963"/>
      <c r="Y296" s="963"/>
      <c r="Z296" s="963"/>
    </row>
    <row r="297" spans="1:26" ht="42.75" hidden="1" customHeight="1">
      <c r="A297" s="310" t="s">
        <v>2162</v>
      </c>
      <c r="B297" s="492" t="s">
        <v>956</v>
      </c>
      <c r="C297" s="141"/>
      <c r="D297" s="124"/>
      <c r="E297" s="141"/>
      <c r="F297" s="141"/>
      <c r="G297" s="141"/>
      <c r="H297" s="106"/>
      <c r="I297" s="105"/>
      <c r="J297" s="105"/>
      <c r="K297" s="105"/>
      <c r="L297" s="105"/>
      <c r="M297" s="106"/>
      <c r="N297" s="106"/>
      <c r="O297" s="106"/>
      <c r="P297" s="106"/>
      <c r="Q297" s="106"/>
      <c r="R297" s="106"/>
      <c r="S297" s="106"/>
      <c r="T297" s="106"/>
      <c r="U297" s="106"/>
      <c r="V297" s="106"/>
      <c r="W297" s="106"/>
      <c r="X297" s="106"/>
      <c r="Y297" s="106"/>
      <c r="Z297" s="106"/>
    </row>
    <row r="298" spans="1:26" ht="39.75" hidden="1" customHeight="1">
      <c r="A298" s="1267" t="s">
        <v>91</v>
      </c>
      <c r="B298" s="1179" t="s">
        <v>92</v>
      </c>
      <c r="C298" s="1180"/>
      <c r="D298" s="1180"/>
      <c r="E298" s="1180"/>
      <c r="F298" s="1180"/>
      <c r="G298" s="1181"/>
      <c r="H298" s="1182"/>
      <c r="I298" s="105">
        <f>SUM(D299:D301)</f>
        <v>0</v>
      </c>
      <c r="J298" s="105">
        <f>COUNT(D299:D301)*2</f>
        <v>0</v>
      </c>
      <c r="K298" s="105"/>
      <c r="L298" s="105"/>
      <c r="M298" s="106"/>
      <c r="N298" s="106"/>
      <c r="O298" s="106"/>
      <c r="P298" s="106"/>
      <c r="Q298" s="106"/>
      <c r="R298" s="106"/>
      <c r="S298" s="106"/>
      <c r="T298" s="106"/>
      <c r="U298" s="106"/>
      <c r="V298" s="106"/>
      <c r="W298" s="106"/>
      <c r="X298" s="106"/>
      <c r="Y298" s="106"/>
      <c r="Z298" s="106"/>
    </row>
    <row r="299" spans="1:26" ht="46.5" hidden="1" customHeight="1">
      <c r="A299" s="348" t="s">
        <v>960</v>
      </c>
      <c r="B299" s="122" t="s">
        <v>961</v>
      </c>
      <c r="C299" s="141"/>
      <c r="D299" s="124"/>
      <c r="E299" s="141"/>
      <c r="F299" s="141"/>
      <c r="G299" s="141"/>
      <c r="H299" s="106"/>
      <c r="I299" s="105"/>
      <c r="J299" s="105"/>
      <c r="K299" s="105"/>
      <c r="L299" s="105"/>
      <c r="M299" s="106"/>
      <c r="N299" s="106"/>
      <c r="O299" s="106"/>
      <c r="P299" s="106"/>
      <c r="Q299" s="106"/>
      <c r="R299" s="106"/>
      <c r="S299" s="106"/>
      <c r="T299" s="106"/>
      <c r="U299" s="106"/>
      <c r="V299" s="106"/>
      <c r="W299" s="106"/>
      <c r="X299" s="106"/>
      <c r="Y299" s="106"/>
      <c r="Z299" s="106"/>
    </row>
    <row r="300" spans="1:26" ht="46.5" hidden="1" customHeight="1">
      <c r="A300" s="348" t="s">
        <v>962</v>
      </c>
      <c r="B300" s="122" t="s">
        <v>963</v>
      </c>
      <c r="C300" s="141"/>
      <c r="D300" s="124"/>
      <c r="E300" s="141"/>
      <c r="F300" s="141"/>
      <c r="G300" s="141"/>
      <c r="H300" s="106"/>
      <c r="I300" s="105"/>
      <c r="J300" s="105"/>
      <c r="K300" s="105"/>
      <c r="L300" s="105"/>
      <c r="M300" s="106"/>
      <c r="N300" s="106"/>
      <c r="O300" s="106"/>
      <c r="P300" s="106"/>
      <c r="Q300" s="106"/>
      <c r="R300" s="106"/>
      <c r="S300" s="106"/>
      <c r="T300" s="106"/>
      <c r="U300" s="106"/>
      <c r="V300" s="106"/>
      <c r="W300" s="106"/>
      <c r="X300" s="106"/>
      <c r="Y300" s="106"/>
      <c r="Z300" s="106"/>
    </row>
    <row r="301" spans="1:26" ht="57" hidden="1" customHeight="1">
      <c r="A301" s="348" t="s">
        <v>964</v>
      </c>
      <c r="B301" s="150" t="s">
        <v>965</v>
      </c>
      <c r="C301" s="141"/>
      <c r="D301" s="124"/>
      <c r="E301" s="141"/>
      <c r="F301" s="141"/>
      <c r="G301" s="141"/>
      <c r="H301" s="106"/>
      <c r="I301" s="105"/>
      <c r="J301" s="105"/>
      <c r="K301" s="105"/>
      <c r="L301" s="105"/>
      <c r="M301" s="106"/>
      <c r="N301" s="106"/>
      <c r="O301" s="106"/>
      <c r="P301" s="106"/>
      <c r="Q301" s="106"/>
      <c r="R301" s="106"/>
      <c r="S301" s="106"/>
      <c r="T301" s="106"/>
      <c r="U301" s="106"/>
      <c r="V301" s="106"/>
      <c r="W301" s="106"/>
      <c r="X301" s="106"/>
      <c r="Y301" s="106"/>
      <c r="Z301" s="106"/>
    </row>
    <row r="302" spans="1:26" ht="39.75" hidden="1" customHeight="1">
      <c r="A302" s="1267" t="s">
        <v>238</v>
      </c>
      <c r="B302" s="1179" t="s">
        <v>94</v>
      </c>
      <c r="C302" s="1180"/>
      <c r="D302" s="1180"/>
      <c r="E302" s="1180"/>
      <c r="F302" s="1180"/>
      <c r="G302" s="1181"/>
      <c r="H302" s="1182"/>
      <c r="I302" s="105">
        <f>SUM(D303:D305)</f>
        <v>0</v>
      </c>
      <c r="J302" s="105">
        <f>COUNT(D303:D305)*2</f>
        <v>0</v>
      </c>
      <c r="K302" s="105"/>
      <c r="L302" s="105"/>
      <c r="M302" s="106"/>
      <c r="N302" s="106"/>
      <c r="O302" s="106"/>
      <c r="P302" s="106"/>
      <c r="Q302" s="106"/>
      <c r="R302" s="106"/>
      <c r="S302" s="106"/>
      <c r="T302" s="106"/>
      <c r="U302" s="106"/>
      <c r="V302" s="106"/>
      <c r="W302" s="106"/>
      <c r="X302" s="106"/>
      <c r="Y302" s="106"/>
      <c r="Z302" s="106"/>
    </row>
    <row r="303" spans="1:26" ht="30.75" hidden="1" customHeight="1">
      <c r="A303" s="310" t="s">
        <v>2164</v>
      </c>
      <c r="B303" s="122" t="s">
        <v>2165</v>
      </c>
      <c r="C303" s="141"/>
      <c r="D303" s="124"/>
      <c r="E303" s="141"/>
      <c r="F303" s="141"/>
      <c r="G303" s="141"/>
      <c r="H303" s="106"/>
      <c r="I303" s="105"/>
      <c r="J303" s="105"/>
      <c r="K303" s="105"/>
      <c r="L303" s="105"/>
      <c r="M303" s="106"/>
      <c r="N303" s="106"/>
      <c r="O303" s="106"/>
      <c r="P303" s="106"/>
      <c r="Q303" s="106"/>
      <c r="R303" s="106"/>
      <c r="S303" s="106"/>
      <c r="T303" s="106"/>
      <c r="U303" s="106"/>
      <c r="V303" s="106"/>
      <c r="W303" s="106"/>
      <c r="X303" s="106"/>
      <c r="Y303" s="106"/>
      <c r="Z303" s="106"/>
    </row>
    <row r="304" spans="1:26" ht="46.5" hidden="1" customHeight="1">
      <c r="A304" s="310" t="s">
        <v>2167</v>
      </c>
      <c r="B304" s="122" t="s">
        <v>970</v>
      </c>
      <c r="C304" s="141"/>
      <c r="D304" s="124"/>
      <c r="E304" s="141"/>
      <c r="F304" s="141"/>
      <c r="G304" s="141"/>
      <c r="H304" s="106"/>
      <c r="I304" s="105"/>
      <c r="J304" s="105"/>
      <c r="K304" s="105"/>
      <c r="L304" s="105"/>
      <c r="M304" s="106"/>
      <c r="N304" s="106"/>
      <c r="O304" s="106"/>
      <c r="P304" s="106"/>
      <c r="Q304" s="106"/>
      <c r="R304" s="106"/>
      <c r="S304" s="106"/>
      <c r="T304" s="106"/>
      <c r="U304" s="106"/>
      <c r="V304" s="106"/>
      <c r="W304" s="106"/>
      <c r="X304" s="106"/>
      <c r="Y304" s="106"/>
      <c r="Z304" s="106"/>
    </row>
    <row r="305" spans="1:26" ht="42.75" hidden="1" customHeight="1">
      <c r="A305" s="310" t="s">
        <v>972</v>
      </c>
      <c r="B305" s="150" t="s">
        <v>973</v>
      </c>
      <c r="C305" s="141"/>
      <c r="D305" s="124"/>
      <c r="E305" s="141"/>
      <c r="F305" s="141"/>
      <c r="G305" s="141"/>
      <c r="H305" s="106"/>
      <c r="I305" s="105"/>
      <c r="J305" s="105"/>
      <c r="K305" s="105"/>
      <c r="L305" s="105"/>
      <c r="M305" s="106"/>
      <c r="N305" s="106"/>
      <c r="O305" s="106"/>
      <c r="P305" s="106"/>
      <c r="Q305" s="106"/>
      <c r="R305" s="106"/>
      <c r="S305" s="106"/>
      <c r="T305" s="106"/>
      <c r="U305" s="106"/>
      <c r="V305" s="106"/>
      <c r="W305" s="106"/>
      <c r="X305" s="106"/>
      <c r="Y305" s="106"/>
      <c r="Z305" s="106"/>
    </row>
    <row r="306" spans="1:26" ht="39.75" hidden="1" customHeight="1">
      <c r="A306" s="1267" t="s">
        <v>95</v>
      </c>
      <c r="B306" s="1179" t="s">
        <v>96</v>
      </c>
      <c r="C306" s="1180"/>
      <c r="D306" s="1180"/>
      <c r="E306" s="1180"/>
      <c r="F306" s="1180"/>
      <c r="G306" s="1181"/>
      <c r="H306" s="1182"/>
      <c r="I306" s="105">
        <f>SUM(D307:D308)</f>
        <v>0</v>
      </c>
      <c r="J306" s="105">
        <f>COUNT(D307:D308)*2</f>
        <v>0</v>
      </c>
      <c r="K306" s="105"/>
      <c r="L306" s="105"/>
      <c r="M306" s="106"/>
      <c r="N306" s="106"/>
      <c r="O306" s="106"/>
      <c r="P306" s="106"/>
      <c r="Q306" s="106"/>
      <c r="R306" s="106"/>
      <c r="S306" s="106"/>
      <c r="T306" s="106"/>
      <c r="U306" s="106"/>
      <c r="V306" s="106"/>
      <c r="W306" s="106"/>
      <c r="X306" s="106"/>
      <c r="Y306" s="106"/>
      <c r="Z306" s="106"/>
    </row>
    <row r="307" spans="1:26" ht="46.5" hidden="1" customHeight="1">
      <c r="A307" s="310" t="s">
        <v>975</v>
      </c>
      <c r="B307" s="122" t="s">
        <v>976</v>
      </c>
      <c r="C307" s="141"/>
      <c r="D307" s="124"/>
      <c r="E307" s="141"/>
      <c r="F307" s="141"/>
      <c r="G307" s="141"/>
      <c r="H307" s="106"/>
      <c r="I307" s="105"/>
      <c r="J307" s="105"/>
      <c r="K307" s="105"/>
      <c r="L307" s="105"/>
      <c r="M307" s="106"/>
      <c r="N307" s="106"/>
      <c r="O307" s="106"/>
      <c r="P307" s="106"/>
      <c r="Q307" s="106"/>
      <c r="R307" s="106"/>
      <c r="S307" s="106"/>
      <c r="T307" s="106"/>
      <c r="U307" s="106"/>
      <c r="V307" s="106"/>
      <c r="W307" s="106"/>
      <c r="X307" s="106"/>
      <c r="Y307" s="106"/>
      <c r="Z307" s="106"/>
    </row>
    <row r="308" spans="1:26" ht="46.5" hidden="1" customHeight="1">
      <c r="A308" s="310" t="s">
        <v>977</v>
      </c>
      <c r="B308" s="122" t="s">
        <v>978</v>
      </c>
      <c r="C308" s="141"/>
      <c r="D308" s="124"/>
      <c r="E308" s="141"/>
      <c r="F308" s="141"/>
      <c r="G308" s="141"/>
      <c r="H308" s="106"/>
      <c r="I308" s="105"/>
      <c r="J308" s="105"/>
      <c r="K308" s="105"/>
      <c r="L308" s="105"/>
      <c r="M308" s="106"/>
      <c r="N308" s="106"/>
      <c r="O308" s="106"/>
      <c r="P308" s="106"/>
      <c r="Q308" s="106"/>
      <c r="R308" s="106"/>
      <c r="S308" s="106"/>
      <c r="T308" s="106"/>
      <c r="U308" s="106"/>
      <c r="V308" s="106"/>
      <c r="W308" s="106"/>
      <c r="X308" s="106"/>
      <c r="Y308" s="106"/>
      <c r="Z308" s="106"/>
    </row>
    <row r="309" spans="1:26" ht="39.75" hidden="1" customHeight="1">
      <c r="A309" s="1277" t="s">
        <v>97</v>
      </c>
      <c r="B309" s="1179" t="s">
        <v>98</v>
      </c>
      <c r="C309" s="1180"/>
      <c r="D309" s="1180"/>
      <c r="E309" s="1180"/>
      <c r="F309" s="1180"/>
      <c r="G309" s="1181"/>
      <c r="H309" s="1182"/>
      <c r="I309" s="105">
        <f>SUM(D310:D311)</f>
        <v>0</v>
      </c>
      <c r="J309" s="105">
        <f>COUNT(D310:D311)*2</f>
        <v>0</v>
      </c>
      <c r="K309" s="105"/>
      <c r="L309" s="105"/>
      <c r="M309" s="106"/>
      <c r="N309" s="106"/>
      <c r="O309" s="106"/>
      <c r="P309" s="106"/>
      <c r="Q309" s="106"/>
      <c r="R309" s="106"/>
      <c r="S309" s="106"/>
      <c r="T309" s="106"/>
      <c r="U309" s="106"/>
      <c r="V309" s="106"/>
      <c r="W309" s="106"/>
      <c r="X309" s="106"/>
      <c r="Y309" s="106"/>
      <c r="Z309" s="106"/>
    </row>
    <row r="310" spans="1:26" ht="30.75" hidden="1" customHeight="1">
      <c r="A310" s="1277" t="s">
        <v>979</v>
      </c>
      <c r="B310" s="122" t="s">
        <v>980</v>
      </c>
      <c r="C310" s="141"/>
      <c r="D310" s="124"/>
      <c r="E310" s="141"/>
      <c r="F310" s="141"/>
      <c r="G310" s="141"/>
      <c r="H310" s="106"/>
      <c r="I310" s="105"/>
      <c r="J310" s="105"/>
      <c r="K310" s="105"/>
      <c r="L310" s="105"/>
      <c r="M310" s="106"/>
      <c r="N310" s="106"/>
      <c r="O310" s="106"/>
      <c r="P310" s="106"/>
      <c r="Q310" s="106"/>
      <c r="R310" s="106"/>
      <c r="S310" s="106"/>
      <c r="T310" s="106"/>
      <c r="U310" s="106"/>
      <c r="V310" s="106"/>
      <c r="W310" s="106"/>
      <c r="X310" s="106"/>
      <c r="Y310" s="106"/>
      <c r="Z310" s="106"/>
    </row>
    <row r="311" spans="1:26" ht="46.5" hidden="1" customHeight="1">
      <c r="A311" s="1277" t="s">
        <v>981</v>
      </c>
      <c r="B311" s="122" t="s">
        <v>982</v>
      </c>
      <c r="C311" s="141"/>
      <c r="D311" s="124"/>
      <c r="E311" s="141"/>
      <c r="F311" s="141"/>
      <c r="G311" s="141"/>
      <c r="H311" s="106"/>
      <c r="I311" s="105"/>
      <c r="J311" s="105"/>
      <c r="K311" s="105"/>
      <c r="L311" s="105"/>
      <c r="M311" s="106"/>
      <c r="N311" s="106"/>
      <c r="O311" s="106"/>
      <c r="P311" s="106"/>
      <c r="Q311" s="106"/>
      <c r="R311" s="106"/>
      <c r="S311" s="106"/>
      <c r="T311" s="106"/>
      <c r="U311" s="106"/>
      <c r="V311" s="106"/>
      <c r="W311" s="106"/>
      <c r="X311" s="106"/>
      <c r="Y311" s="106"/>
      <c r="Z311" s="106"/>
    </row>
    <row r="312" spans="1:26" ht="20">
      <c r="A312" s="30" t="s">
        <v>2168</v>
      </c>
      <c r="B312" s="1606" t="s">
        <v>100</v>
      </c>
      <c r="C312" s="1570"/>
      <c r="D312" s="1570"/>
      <c r="E312" s="1570"/>
      <c r="F312" s="1570"/>
      <c r="G312" s="1573"/>
      <c r="H312" s="816"/>
      <c r="I312" s="1563">
        <f>SUM(D313:D315)</f>
        <v>2</v>
      </c>
      <c r="J312" s="1563">
        <f>COUNT(D313:D315)*2</f>
        <v>2</v>
      </c>
      <c r="K312" s="960"/>
      <c r="L312" s="960"/>
      <c r="M312" s="963"/>
      <c r="N312" s="963"/>
      <c r="O312" s="963"/>
      <c r="P312" s="963"/>
      <c r="Q312" s="963"/>
      <c r="R312" s="963"/>
      <c r="S312" s="963"/>
      <c r="T312" s="963"/>
      <c r="U312" s="963"/>
      <c r="V312" s="963"/>
      <c r="W312" s="963"/>
      <c r="X312" s="963"/>
      <c r="Y312" s="963"/>
      <c r="Z312" s="963"/>
    </row>
    <row r="313" spans="1:26" ht="62.25" hidden="1" customHeight="1">
      <c r="A313" s="310" t="s">
        <v>2169</v>
      </c>
      <c r="B313" s="122" t="s">
        <v>984</v>
      </c>
      <c r="C313" s="141"/>
      <c r="D313" s="124"/>
      <c r="E313" s="141"/>
      <c r="F313" s="141"/>
      <c r="G313" s="141"/>
      <c r="H313" s="106"/>
      <c r="I313" s="105"/>
      <c r="J313" s="105"/>
      <c r="K313" s="105"/>
      <c r="L313" s="105"/>
      <c r="M313" s="106"/>
      <c r="N313" s="106"/>
      <c r="O313" s="106"/>
      <c r="P313" s="106"/>
      <c r="Q313" s="106"/>
      <c r="R313" s="106"/>
      <c r="S313" s="106"/>
      <c r="T313" s="106"/>
      <c r="U313" s="106"/>
      <c r="V313" s="106"/>
      <c r="W313" s="106"/>
      <c r="X313" s="106"/>
      <c r="Y313" s="106"/>
      <c r="Z313" s="106"/>
    </row>
    <row r="314" spans="1:26" ht="62.25" hidden="1" customHeight="1">
      <c r="A314" s="310" t="s">
        <v>986</v>
      </c>
      <c r="B314" s="122" t="s">
        <v>987</v>
      </c>
      <c r="C314" s="141"/>
      <c r="D314" s="124"/>
      <c r="E314" s="141"/>
      <c r="F314" s="141"/>
      <c r="G314" s="141"/>
      <c r="H314" s="106"/>
      <c r="I314" s="105"/>
      <c r="J314" s="105"/>
      <c r="K314" s="105"/>
      <c r="L314" s="105"/>
      <c r="M314" s="106"/>
      <c r="N314" s="106"/>
      <c r="O314" s="106"/>
      <c r="P314" s="106"/>
      <c r="Q314" s="106"/>
      <c r="R314" s="106"/>
      <c r="S314" s="106"/>
      <c r="T314" s="106"/>
      <c r="U314" s="106"/>
      <c r="V314" s="106"/>
      <c r="W314" s="106"/>
      <c r="X314" s="106"/>
      <c r="Y314" s="106"/>
      <c r="Z314" s="106"/>
    </row>
    <row r="315" spans="1:26" ht="34">
      <c r="A315" s="693" t="s">
        <v>2170</v>
      </c>
      <c r="B315" s="161" t="s">
        <v>989</v>
      </c>
      <c r="C315" s="471" t="s">
        <v>7391</v>
      </c>
      <c r="D315" s="736">
        <v>2</v>
      </c>
      <c r="E315" s="1052" t="s">
        <v>611</v>
      </c>
      <c r="F315" s="1052"/>
      <c r="G315" s="1052"/>
      <c r="H315" s="893"/>
      <c r="I315" s="1563"/>
      <c r="J315" s="1563"/>
      <c r="K315" s="960"/>
      <c r="L315" s="960"/>
      <c r="M315" s="963"/>
      <c r="N315" s="963"/>
      <c r="O315" s="963"/>
      <c r="P315" s="963"/>
      <c r="Q315" s="963"/>
      <c r="R315" s="963"/>
      <c r="S315" s="963"/>
      <c r="T315" s="963"/>
      <c r="U315" s="963"/>
      <c r="V315" s="963"/>
      <c r="W315" s="963"/>
      <c r="X315" s="963"/>
      <c r="Y315" s="963"/>
      <c r="Z315" s="963"/>
    </row>
    <row r="316" spans="1:26" ht="20">
      <c r="A316" s="30" t="s">
        <v>239</v>
      </c>
      <c r="B316" s="1606" t="s">
        <v>102</v>
      </c>
      <c r="C316" s="1570"/>
      <c r="D316" s="1570"/>
      <c r="E316" s="1570"/>
      <c r="F316" s="1570"/>
      <c r="G316" s="1573"/>
      <c r="H316" s="816"/>
      <c r="I316" s="1563">
        <f>SUM(D317:D321)</f>
        <v>10</v>
      </c>
      <c r="J316" s="1563">
        <f>COUNT(D317:D321)*2</f>
        <v>10</v>
      </c>
      <c r="K316" s="960"/>
      <c r="L316" s="960"/>
      <c r="M316" s="963"/>
      <c r="N316" s="963"/>
      <c r="O316" s="963"/>
      <c r="P316" s="963"/>
      <c r="Q316" s="963"/>
      <c r="R316" s="963"/>
      <c r="S316" s="963"/>
      <c r="T316" s="963"/>
      <c r="U316" s="963"/>
      <c r="V316" s="963"/>
      <c r="W316" s="963"/>
      <c r="X316" s="963"/>
      <c r="Y316" s="963"/>
      <c r="Z316" s="963"/>
    </row>
    <row r="317" spans="1:26" ht="34">
      <c r="A317" s="693" t="s">
        <v>2171</v>
      </c>
      <c r="B317" s="467" t="s">
        <v>992</v>
      </c>
      <c r="C317" s="735" t="s">
        <v>4314</v>
      </c>
      <c r="D317" s="736">
        <v>2</v>
      </c>
      <c r="E317" s="1056" t="s">
        <v>877</v>
      </c>
      <c r="F317" s="1056" t="s">
        <v>4315</v>
      </c>
      <c r="G317" s="1052"/>
      <c r="H317" s="893"/>
      <c r="I317" s="1563"/>
      <c r="J317" s="1563"/>
      <c r="K317" s="960"/>
      <c r="L317" s="960"/>
      <c r="M317" s="963"/>
      <c r="N317" s="963"/>
      <c r="O317" s="963"/>
      <c r="P317" s="963"/>
      <c r="Q317" s="963"/>
      <c r="R317" s="963"/>
      <c r="S317" s="963"/>
      <c r="T317" s="963"/>
      <c r="U317" s="963"/>
      <c r="V317" s="963"/>
      <c r="W317" s="963"/>
      <c r="X317" s="963"/>
      <c r="Y317" s="963"/>
      <c r="Z317" s="963"/>
    </row>
    <row r="318" spans="1:26" ht="34">
      <c r="A318" s="693"/>
      <c r="B318" s="467"/>
      <c r="C318" s="467" t="s">
        <v>3369</v>
      </c>
      <c r="D318" s="736">
        <v>2</v>
      </c>
      <c r="E318" s="1052" t="s">
        <v>549</v>
      </c>
      <c r="F318" s="471"/>
      <c r="G318" s="1052"/>
      <c r="H318" s="893"/>
      <c r="I318" s="1563"/>
      <c r="J318" s="1563"/>
      <c r="K318" s="960"/>
      <c r="L318" s="960"/>
      <c r="M318" s="963"/>
      <c r="N318" s="963"/>
      <c r="O318" s="963"/>
      <c r="P318" s="963"/>
      <c r="Q318" s="963"/>
      <c r="R318" s="963"/>
      <c r="S318" s="963"/>
      <c r="T318" s="963"/>
      <c r="U318" s="963"/>
      <c r="V318" s="963"/>
      <c r="W318" s="963"/>
      <c r="X318" s="963"/>
      <c r="Y318" s="963"/>
      <c r="Z318" s="963"/>
    </row>
    <row r="319" spans="1:26" ht="34">
      <c r="A319" s="693" t="s">
        <v>2172</v>
      </c>
      <c r="B319" s="467" t="s">
        <v>995</v>
      </c>
      <c r="C319" s="471" t="s">
        <v>996</v>
      </c>
      <c r="D319" s="736">
        <v>2</v>
      </c>
      <c r="E319" s="1052" t="s">
        <v>611</v>
      </c>
      <c r="F319" s="471" t="s">
        <v>997</v>
      </c>
      <c r="G319" s="1052"/>
      <c r="H319" s="893"/>
      <c r="I319" s="1563"/>
      <c r="J319" s="1563"/>
      <c r="K319" s="960"/>
      <c r="L319" s="960"/>
      <c r="M319" s="963"/>
      <c r="N319" s="963"/>
      <c r="O319" s="963"/>
      <c r="P319" s="963"/>
      <c r="Q319" s="963"/>
      <c r="R319" s="963"/>
      <c r="S319" s="963"/>
      <c r="T319" s="963"/>
      <c r="U319" s="963"/>
      <c r="V319" s="963"/>
      <c r="W319" s="963"/>
      <c r="X319" s="963"/>
      <c r="Y319" s="963"/>
      <c r="Z319" s="963"/>
    </row>
    <row r="320" spans="1:26" ht="16">
      <c r="A320" s="693"/>
      <c r="B320" s="467"/>
      <c r="C320" s="471" t="s">
        <v>998</v>
      </c>
      <c r="D320" s="736">
        <v>2</v>
      </c>
      <c r="E320" s="1052" t="s">
        <v>549</v>
      </c>
      <c r="F320" s="1052"/>
      <c r="G320" s="1052"/>
      <c r="H320" s="893"/>
      <c r="I320" s="1563"/>
      <c r="J320" s="1563"/>
      <c r="K320" s="960"/>
      <c r="L320" s="960"/>
      <c r="M320" s="963"/>
      <c r="N320" s="963"/>
      <c r="O320" s="963"/>
      <c r="P320" s="963"/>
      <c r="Q320" s="963"/>
      <c r="R320" s="963"/>
      <c r="S320" s="963"/>
      <c r="T320" s="963"/>
      <c r="U320" s="963"/>
      <c r="V320" s="963"/>
      <c r="W320" s="963"/>
      <c r="X320" s="963"/>
      <c r="Y320" s="963"/>
      <c r="Z320" s="963"/>
    </row>
    <row r="321" spans="1:26" ht="51">
      <c r="A321" s="693" t="s">
        <v>2173</v>
      </c>
      <c r="B321" s="467" t="s">
        <v>1000</v>
      </c>
      <c r="C321" s="475" t="s">
        <v>7065</v>
      </c>
      <c r="D321" s="736">
        <v>2</v>
      </c>
      <c r="E321" s="1052" t="s">
        <v>469</v>
      </c>
      <c r="F321" s="963"/>
      <c r="G321" s="1052"/>
      <c r="H321" s="893"/>
      <c r="I321" s="1563"/>
      <c r="J321" s="1563"/>
      <c r="K321" s="960"/>
      <c r="L321" s="960"/>
      <c r="M321" s="963"/>
      <c r="N321" s="963"/>
      <c r="O321" s="963"/>
      <c r="P321" s="963"/>
      <c r="Q321" s="963"/>
      <c r="R321" s="963"/>
      <c r="S321" s="963"/>
      <c r="T321" s="963"/>
      <c r="U321" s="963"/>
      <c r="V321" s="963"/>
      <c r="W321" s="963"/>
      <c r="X321" s="963"/>
      <c r="Y321" s="963"/>
      <c r="Z321" s="963"/>
    </row>
    <row r="322" spans="1:26" ht="20">
      <c r="A322" s="30" t="s">
        <v>103</v>
      </c>
      <c r="B322" s="1606" t="s">
        <v>104</v>
      </c>
      <c r="C322" s="1570"/>
      <c r="D322" s="1570"/>
      <c r="E322" s="1570"/>
      <c r="F322" s="1570"/>
      <c r="G322" s="1573"/>
      <c r="H322" s="816"/>
      <c r="I322" s="1563">
        <f>SUM(D323:D324)</f>
        <v>2</v>
      </c>
      <c r="J322" s="1563">
        <f>COUNT(D323:D324)*2</f>
        <v>2</v>
      </c>
      <c r="K322" s="960"/>
      <c r="L322" s="960"/>
      <c r="M322" s="963"/>
      <c r="N322" s="963"/>
      <c r="O322" s="963"/>
      <c r="P322" s="963"/>
      <c r="Q322" s="963"/>
      <c r="R322" s="963"/>
      <c r="S322" s="963"/>
      <c r="T322" s="963"/>
      <c r="U322" s="963"/>
      <c r="V322" s="963"/>
      <c r="W322" s="963"/>
      <c r="X322" s="963"/>
      <c r="Y322" s="963"/>
      <c r="Z322" s="963"/>
    </row>
    <row r="323" spans="1:26" ht="48">
      <c r="A323" s="693" t="s">
        <v>1002</v>
      </c>
      <c r="B323" s="471" t="s">
        <v>1003</v>
      </c>
      <c r="C323" s="475" t="s">
        <v>1004</v>
      </c>
      <c r="D323" s="736">
        <v>2</v>
      </c>
      <c r="E323" s="1052" t="s">
        <v>599</v>
      </c>
      <c r="F323" s="471" t="s">
        <v>1005</v>
      </c>
      <c r="G323" s="1052"/>
      <c r="H323" s="893"/>
      <c r="I323" s="1563"/>
      <c r="J323" s="1563"/>
      <c r="K323" s="960"/>
      <c r="L323" s="960"/>
      <c r="M323" s="963"/>
      <c r="N323" s="963"/>
      <c r="O323" s="963"/>
      <c r="P323" s="963"/>
      <c r="Q323" s="963"/>
      <c r="R323" s="963"/>
      <c r="S323" s="963"/>
      <c r="T323" s="963"/>
      <c r="U323" s="963"/>
      <c r="V323" s="963"/>
      <c r="W323" s="963"/>
      <c r="X323" s="963"/>
      <c r="Y323" s="963"/>
      <c r="Z323" s="963"/>
    </row>
    <row r="324" spans="1:26" ht="28.5" hidden="1" customHeight="1">
      <c r="A324" s="310" t="s">
        <v>1006</v>
      </c>
      <c r="B324" s="207" t="s">
        <v>1007</v>
      </c>
      <c r="C324" s="150"/>
      <c r="D324" s="124"/>
      <c r="E324" s="141"/>
      <c r="F324" s="141"/>
      <c r="G324" s="141"/>
      <c r="H324" s="106"/>
      <c r="I324" s="105"/>
      <c r="J324" s="105"/>
      <c r="K324" s="105"/>
      <c r="L324" s="105"/>
      <c r="M324" s="106"/>
      <c r="N324" s="106"/>
      <c r="O324" s="106"/>
      <c r="P324" s="106"/>
      <c r="Q324" s="106"/>
      <c r="R324" s="106"/>
      <c r="S324" s="106"/>
      <c r="T324" s="106"/>
      <c r="U324" s="106"/>
      <c r="V324" s="106"/>
      <c r="W324" s="106"/>
      <c r="X324" s="106"/>
      <c r="Y324" s="106"/>
      <c r="Z324" s="106"/>
    </row>
    <row r="325" spans="1:26" ht="21">
      <c r="A325" s="1278"/>
      <c r="B325" s="1773" t="s">
        <v>1008</v>
      </c>
      <c r="C325" s="1570"/>
      <c r="D325" s="1570"/>
      <c r="E325" s="1570"/>
      <c r="F325" s="1570"/>
      <c r="G325" s="1573"/>
      <c r="H325" s="1038"/>
      <c r="I325" s="1563">
        <f t="shared" ref="I325:J325" si="5">I326+I336+I342+I361+I378+I385+I477+I332+I349+I352+I355+I370+I374+I401+I412+I416+I421+I426+I433+I445+I452+I463+I470</f>
        <v>58</v>
      </c>
      <c r="J325" s="1563">
        <f t="shared" si="5"/>
        <v>58</v>
      </c>
      <c r="K325" s="960"/>
      <c r="L325" s="960"/>
      <c r="M325" s="963"/>
      <c r="N325" s="963"/>
      <c r="O325" s="963"/>
      <c r="P325" s="963"/>
      <c r="Q325" s="963"/>
      <c r="R325" s="963"/>
      <c r="S325" s="963"/>
      <c r="T325" s="963"/>
      <c r="U325" s="963"/>
      <c r="V325" s="963"/>
      <c r="W325" s="963"/>
      <c r="X325" s="963"/>
      <c r="Y325" s="963"/>
      <c r="Z325" s="963"/>
    </row>
    <row r="326" spans="1:26" ht="20">
      <c r="A326" s="30" t="s">
        <v>241</v>
      </c>
      <c r="B326" s="1606" t="s">
        <v>107</v>
      </c>
      <c r="C326" s="1570"/>
      <c r="D326" s="1570"/>
      <c r="E326" s="1570"/>
      <c r="F326" s="1570"/>
      <c r="G326" s="1573"/>
      <c r="H326" s="816"/>
      <c r="I326" s="1563">
        <f>SUM(D327:D331)</f>
        <v>4</v>
      </c>
      <c r="J326" s="1563">
        <f>COUNT(D327:D331)*2</f>
        <v>4</v>
      </c>
      <c r="K326" s="960"/>
      <c r="L326" s="960"/>
      <c r="M326" s="963"/>
      <c r="N326" s="963"/>
      <c r="O326" s="963"/>
      <c r="P326" s="963"/>
      <c r="Q326" s="963"/>
      <c r="R326" s="963"/>
      <c r="S326" s="963"/>
      <c r="T326" s="963"/>
      <c r="U326" s="963"/>
      <c r="V326" s="963"/>
      <c r="W326" s="963"/>
      <c r="X326" s="963"/>
      <c r="Y326" s="963"/>
      <c r="Z326" s="963"/>
    </row>
    <row r="327" spans="1:26" ht="34">
      <c r="A327" s="693" t="s">
        <v>2175</v>
      </c>
      <c r="B327" s="467" t="s">
        <v>1010</v>
      </c>
      <c r="C327" s="471" t="s">
        <v>7392</v>
      </c>
      <c r="D327" s="736">
        <v>2</v>
      </c>
      <c r="E327" s="1052" t="s">
        <v>877</v>
      </c>
      <c r="F327" s="963"/>
      <c r="G327" s="1052"/>
      <c r="H327" s="893"/>
      <c r="I327" s="1563"/>
      <c r="J327" s="1563"/>
      <c r="K327" s="960"/>
      <c r="L327" s="960"/>
      <c r="M327" s="963"/>
      <c r="N327" s="963"/>
      <c r="O327" s="963"/>
      <c r="P327" s="963"/>
      <c r="Q327" s="963"/>
      <c r="R327" s="963"/>
      <c r="S327" s="963"/>
      <c r="T327" s="963"/>
      <c r="U327" s="963"/>
      <c r="V327" s="963"/>
      <c r="W327" s="963"/>
      <c r="X327" s="963"/>
      <c r="Y327" s="963"/>
      <c r="Z327" s="963"/>
    </row>
    <row r="328" spans="1:26" ht="32">
      <c r="A328" s="821"/>
      <c r="B328" s="467"/>
      <c r="C328" s="471" t="s">
        <v>7393</v>
      </c>
      <c r="D328" s="736">
        <v>2</v>
      </c>
      <c r="E328" s="1052" t="s">
        <v>877</v>
      </c>
      <c r="F328" s="471" t="s">
        <v>3371</v>
      </c>
      <c r="G328" s="1052"/>
      <c r="H328" s="893"/>
      <c r="I328" s="1563"/>
      <c r="J328" s="1563"/>
      <c r="K328" s="960"/>
      <c r="L328" s="960"/>
      <c r="M328" s="963"/>
      <c r="N328" s="963"/>
      <c r="O328" s="963"/>
      <c r="P328" s="963"/>
      <c r="Q328" s="963"/>
      <c r="R328" s="963"/>
      <c r="S328" s="963"/>
      <c r="T328" s="963"/>
      <c r="U328" s="963"/>
      <c r="V328" s="963"/>
      <c r="W328" s="963"/>
      <c r="X328" s="963"/>
      <c r="Y328" s="963"/>
      <c r="Z328" s="963"/>
    </row>
    <row r="329" spans="1:26" ht="30.75" hidden="1" customHeight="1">
      <c r="A329" s="310" t="s">
        <v>1014</v>
      </c>
      <c r="B329" s="122" t="s">
        <v>1015</v>
      </c>
      <c r="C329" s="122"/>
      <c r="D329" s="124"/>
      <c r="E329" s="141"/>
      <c r="F329" s="141"/>
      <c r="G329" s="141"/>
      <c r="H329" s="106"/>
      <c r="I329" s="105"/>
      <c r="J329" s="105"/>
      <c r="K329" s="105"/>
      <c r="L329" s="105"/>
      <c r="M329" s="106"/>
      <c r="N329" s="106"/>
      <c r="O329" s="106"/>
      <c r="P329" s="106"/>
      <c r="Q329" s="106"/>
      <c r="R329" s="106"/>
      <c r="S329" s="106"/>
      <c r="T329" s="106"/>
      <c r="U329" s="106"/>
      <c r="V329" s="106"/>
      <c r="W329" s="106"/>
      <c r="X329" s="106"/>
      <c r="Y329" s="106"/>
      <c r="Z329" s="106"/>
    </row>
    <row r="330" spans="1:26" ht="30.75" hidden="1" customHeight="1">
      <c r="A330" s="310" t="s">
        <v>2192</v>
      </c>
      <c r="B330" s="122" t="s">
        <v>1017</v>
      </c>
      <c r="C330" s="141"/>
      <c r="D330" s="124"/>
      <c r="E330" s="141"/>
      <c r="F330" s="141"/>
      <c r="G330" s="141"/>
      <c r="H330" s="106"/>
      <c r="I330" s="105"/>
      <c r="J330" s="105"/>
      <c r="K330" s="105"/>
      <c r="L330" s="105"/>
      <c r="M330" s="106"/>
      <c r="N330" s="106"/>
      <c r="O330" s="106"/>
      <c r="P330" s="106"/>
      <c r="Q330" s="106"/>
      <c r="R330" s="106"/>
      <c r="S330" s="106"/>
      <c r="T330" s="106"/>
      <c r="U330" s="106"/>
      <c r="V330" s="106"/>
      <c r="W330" s="106"/>
      <c r="X330" s="106"/>
      <c r="Y330" s="106"/>
      <c r="Z330" s="106"/>
    </row>
    <row r="331" spans="1:26" ht="62.25" hidden="1" customHeight="1">
      <c r="A331" s="310" t="s">
        <v>2195</v>
      </c>
      <c r="B331" s="122" t="s">
        <v>1029</v>
      </c>
      <c r="C331" s="141"/>
      <c r="D331" s="124"/>
      <c r="E331" s="141"/>
      <c r="F331" s="141"/>
      <c r="G331" s="141"/>
      <c r="H331" s="106"/>
      <c r="I331" s="105"/>
      <c r="J331" s="105"/>
      <c r="K331" s="105"/>
      <c r="L331" s="105"/>
      <c r="M331" s="106"/>
      <c r="N331" s="106"/>
      <c r="O331" s="106"/>
      <c r="P331" s="106"/>
      <c r="Q331" s="106"/>
      <c r="R331" s="106"/>
      <c r="S331" s="106"/>
      <c r="T331" s="106"/>
      <c r="U331" s="106"/>
      <c r="V331" s="106"/>
      <c r="W331" s="106"/>
      <c r="X331" s="106"/>
      <c r="Y331" s="106"/>
      <c r="Z331" s="106"/>
    </row>
    <row r="332" spans="1:26" ht="39.75" hidden="1" customHeight="1">
      <c r="A332" s="1267" t="s">
        <v>242</v>
      </c>
      <c r="B332" s="1179" t="s">
        <v>7394</v>
      </c>
      <c r="C332" s="1180"/>
      <c r="D332" s="1180"/>
      <c r="E332" s="1180"/>
      <c r="F332" s="1180"/>
      <c r="G332" s="1181"/>
      <c r="H332" s="1182"/>
      <c r="I332" s="105">
        <f>SUM(D333:D334)</f>
        <v>0</v>
      </c>
      <c r="J332" s="105">
        <f>COUNT(D333:D334)*2</f>
        <v>0</v>
      </c>
      <c r="K332" s="105"/>
      <c r="L332" s="105"/>
      <c r="M332" s="106"/>
      <c r="N332" s="106"/>
      <c r="O332" s="106"/>
      <c r="P332" s="106"/>
      <c r="Q332" s="106"/>
      <c r="R332" s="106"/>
      <c r="S332" s="106"/>
      <c r="T332" s="106"/>
      <c r="U332" s="106"/>
      <c r="V332" s="106"/>
      <c r="W332" s="106"/>
      <c r="X332" s="106"/>
      <c r="Y332" s="106"/>
      <c r="Z332" s="106"/>
    </row>
    <row r="333" spans="1:26" ht="46.5" hidden="1" customHeight="1">
      <c r="A333" s="310" t="s">
        <v>2196</v>
      </c>
      <c r="B333" s="122" t="s">
        <v>1032</v>
      </c>
      <c r="C333" s="141"/>
      <c r="D333" s="124"/>
      <c r="E333" s="141"/>
      <c r="F333" s="141"/>
      <c r="G333" s="141"/>
      <c r="H333" s="106"/>
      <c r="I333" s="105"/>
      <c r="J333" s="105"/>
      <c r="K333" s="105"/>
      <c r="L333" s="105"/>
      <c r="M333" s="106"/>
      <c r="N333" s="106"/>
      <c r="O333" s="106"/>
      <c r="P333" s="106"/>
      <c r="Q333" s="106"/>
      <c r="R333" s="106"/>
      <c r="S333" s="106"/>
      <c r="T333" s="106"/>
      <c r="U333" s="106"/>
      <c r="V333" s="106"/>
      <c r="W333" s="106"/>
      <c r="X333" s="106"/>
      <c r="Y333" s="106"/>
      <c r="Z333" s="106"/>
    </row>
    <row r="334" spans="1:26" ht="46.5" hidden="1" customHeight="1">
      <c r="A334" s="310" t="s">
        <v>2198</v>
      </c>
      <c r="B334" s="122" t="s">
        <v>1038</v>
      </c>
      <c r="C334" s="141"/>
      <c r="D334" s="124"/>
      <c r="E334" s="141"/>
      <c r="F334" s="141"/>
      <c r="G334" s="141"/>
      <c r="H334" s="106"/>
      <c r="I334" s="105"/>
      <c r="J334" s="105"/>
      <c r="K334" s="105"/>
      <c r="L334" s="105"/>
      <c r="M334" s="106"/>
      <c r="N334" s="106"/>
      <c r="O334" s="106"/>
      <c r="P334" s="106"/>
      <c r="Q334" s="106"/>
      <c r="R334" s="106"/>
      <c r="S334" s="106"/>
      <c r="T334" s="106"/>
      <c r="U334" s="106"/>
      <c r="V334" s="106"/>
      <c r="W334" s="106"/>
      <c r="X334" s="106"/>
      <c r="Y334" s="106"/>
      <c r="Z334" s="106"/>
    </row>
    <row r="335" spans="1:26" ht="75" hidden="1" customHeight="1">
      <c r="A335" s="310" t="s">
        <v>1044</v>
      </c>
      <c r="B335" s="1256" t="s">
        <v>1045</v>
      </c>
      <c r="C335" s="988"/>
      <c r="D335" s="1279"/>
      <c r="E335" s="988"/>
      <c r="F335" s="988"/>
      <c r="G335" s="609"/>
      <c r="H335" s="106"/>
      <c r="I335" s="105"/>
      <c r="J335" s="105"/>
      <c r="K335" s="105"/>
      <c r="L335" s="105"/>
      <c r="M335" s="106"/>
      <c r="N335" s="106"/>
      <c r="O335" s="106"/>
      <c r="P335" s="106"/>
      <c r="Q335" s="106"/>
      <c r="R335" s="106"/>
      <c r="S335" s="106"/>
      <c r="T335" s="106"/>
      <c r="U335" s="106"/>
      <c r="V335" s="106"/>
      <c r="W335" s="106"/>
      <c r="X335" s="106"/>
      <c r="Y335" s="106"/>
      <c r="Z335" s="106"/>
    </row>
    <row r="336" spans="1:26" ht="20">
      <c r="A336" s="30" t="s">
        <v>244</v>
      </c>
      <c r="B336" s="1606" t="s">
        <v>111</v>
      </c>
      <c r="C336" s="1570"/>
      <c r="D336" s="1570"/>
      <c r="E336" s="1570"/>
      <c r="F336" s="1570"/>
      <c r="G336" s="1573"/>
      <c r="H336" s="816"/>
      <c r="I336" s="1563">
        <f>SUM(D337:D341)</f>
        <v>4</v>
      </c>
      <c r="J336" s="1563">
        <f>COUNT(D337:D341)*2</f>
        <v>4</v>
      </c>
      <c r="K336" s="960"/>
      <c r="L336" s="960"/>
      <c r="M336" s="963"/>
      <c r="N336" s="963"/>
      <c r="O336" s="963"/>
      <c r="P336" s="963"/>
      <c r="Q336" s="963"/>
      <c r="R336" s="963"/>
      <c r="S336" s="963"/>
      <c r="T336" s="963"/>
      <c r="U336" s="963"/>
      <c r="V336" s="963"/>
      <c r="W336" s="963"/>
      <c r="X336" s="963"/>
      <c r="Y336" s="963"/>
      <c r="Z336" s="963"/>
    </row>
    <row r="337" spans="1:26" ht="62.25" hidden="1" customHeight="1">
      <c r="A337" s="310" t="s">
        <v>2201</v>
      </c>
      <c r="B337" s="122" t="s">
        <v>1055</v>
      </c>
      <c r="C337" s="122"/>
      <c r="D337" s="124"/>
      <c r="E337" s="141"/>
      <c r="F337" s="141"/>
      <c r="G337" s="141"/>
      <c r="H337" s="106"/>
      <c r="I337" s="105"/>
      <c r="J337" s="105"/>
      <c r="K337" s="105"/>
      <c r="L337" s="105"/>
      <c r="M337" s="106"/>
      <c r="N337" s="106"/>
      <c r="O337" s="106"/>
      <c r="P337" s="106"/>
      <c r="Q337" s="106"/>
      <c r="R337" s="106"/>
      <c r="S337" s="106"/>
      <c r="T337" s="106"/>
      <c r="U337" s="106"/>
      <c r="V337" s="106"/>
      <c r="W337" s="106"/>
      <c r="X337" s="106"/>
      <c r="Y337" s="106"/>
      <c r="Z337" s="106"/>
    </row>
    <row r="338" spans="1:26" ht="48">
      <c r="A338" s="693" t="s">
        <v>2203</v>
      </c>
      <c r="B338" s="471" t="s">
        <v>1060</v>
      </c>
      <c r="C338" s="471" t="s">
        <v>7395</v>
      </c>
      <c r="D338" s="736">
        <v>2</v>
      </c>
      <c r="E338" s="1052" t="s">
        <v>611</v>
      </c>
      <c r="F338" s="1052"/>
      <c r="G338" s="1052"/>
      <c r="H338" s="893"/>
      <c r="I338" s="1563"/>
      <c r="J338" s="1563"/>
      <c r="K338" s="960"/>
      <c r="L338" s="960"/>
      <c r="M338" s="963"/>
      <c r="N338" s="963"/>
      <c r="O338" s="963"/>
      <c r="P338" s="963"/>
      <c r="Q338" s="963"/>
      <c r="R338" s="963"/>
      <c r="S338" s="963"/>
      <c r="T338" s="963"/>
      <c r="U338" s="963"/>
      <c r="V338" s="963"/>
      <c r="W338" s="963"/>
      <c r="X338" s="963"/>
      <c r="Y338" s="963"/>
      <c r="Z338" s="963"/>
    </row>
    <row r="339" spans="1:26" ht="32">
      <c r="A339" s="821"/>
      <c r="B339" s="467"/>
      <c r="C339" s="471" t="s">
        <v>7396</v>
      </c>
      <c r="D339" s="736">
        <v>2</v>
      </c>
      <c r="E339" s="1052" t="s">
        <v>611</v>
      </c>
      <c r="F339" s="471" t="s">
        <v>7397</v>
      </c>
      <c r="G339" s="1052"/>
      <c r="H339" s="893"/>
      <c r="I339" s="1563"/>
      <c r="J339" s="1563"/>
      <c r="K339" s="960"/>
      <c r="L339" s="960"/>
      <c r="M339" s="963"/>
      <c r="N339" s="963"/>
      <c r="O339" s="963"/>
      <c r="P339" s="963"/>
      <c r="Q339" s="963"/>
      <c r="R339" s="963"/>
      <c r="S339" s="963"/>
      <c r="T339" s="963"/>
      <c r="U339" s="963"/>
      <c r="V339" s="963"/>
      <c r="W339" s="963"/>
      <c r="X339" s="963"/>
      <c r="Y339" s="963"/>
      <c r="Z339" s="963"/>
    </row>
    <row r="340" spans="1:26" ht="30.75" hidden="1" customHeight="1">
      <c r="A340" s="310" t="s">
        <v>2209</v>
      </c>
      <c r="B340" s="122" t="s">
        <v>1071</v>
      </c>
      <c r="C340" s="141"/>
      <c r="D340" s="124"/>
      <c r="E340" s="141"/>
      <c r="F340" s="141"/>
      <c r="G340" s="141"/>
      <c r="H340" s="106"/>
      <c r="I340" s="105"/>
      <c r="J340" s="105"/>
      <c r="K340" s="105"/>
      <c r="L340" s="105"/>
      <c r="M340" s="106"/>
      <c r="N340" s="106"/>
      <c r="O340" s="106"/>
      <c r="P340" s="106"/>
      <c r="Q340" s="106"/>
      <c r="R340" s="106"/>
      <c r="S340" s="106"/>
      <c r="T340" s="106"/>
      <c r="U340" s="106"/>
      <c r="V340" s="106"/>
      <c r="W340" s="106"/>
      <c r="X340" s="106"/>
      <c r="Y340" s="106"/>
      <c r="Z340" s="106"/>
    </row>
    <row r="341" spans="1:26" ht="46.5" hidden="1" customHeight="1">
      <c r="A341" s="310" t="s">
        <v>1073</v>
      </c>
      <c r="B341" s="122" t="s">
        <v>1074</v>
      </c>
      <c r="C341" s="141"/>
      <c r="D341" s="124"/>
      <c r="E341" s="141"/>
      <c r="F341" s="141"/>
      <c r="G341" s="141"/>
      <c r="H341" s="106"/>
      <c r="I341" s="105"/>
      <c r="J341" s="105"/>
      <c r="K341" s="105"/>
      <c r="L341" s="105"/>
      <c r="M341" s="106"/>
      <c r="N341" s="106"/>
      <c r="O341" s="106"/>
      <c r="P341" s="106"/>
      <c r="Q341" s="106"/>
      <c r="R341" s="106"/>
      <c r="S341" s="106"/>
      <c r="T341" s="106"/>
      <c r="U341" s="106"/>
      <c r="V341" s="106"/>
      <c r="W341" s="106"/>
      <c r="X341" s="106"/>
      <c r="Y341" s="106"/>
      <c r="Z341" s="106"/>
    </row>
    <row r="342" spans="1:26" ht="20">
      <c r="A342" s="30" t="s">
        <v>246</v>
      </c>
      <c r="B342" s="1606" t="s">
        <v>113</v>
      </c>
      <c r="C342" s="1570"/>
      <c r="D342" s="1570"/>
      <c r="E342" s="1570"/>
      <c r="F342" s="1570"/>
      <c r="G342" s="1573"/>
      <c r="H342" s="816"/>
      <c r="I342" s="1563">
        <f>SUM(D343:D348)</f>
        <v>4</v>
      </c>
      <c r="J342" s="1563">
        <f>COUNT(D343:D348)*2</f>
        <v>4</v>
      </c>
      <c r="K342" s="960"/>
      <c r="L342" s="960"/>
      <c r="M342" s="963"/>
      <c r="N342" s="963"/>
      <c r="O342" s="963"/>
      <c r="P342" s="963"/>
      <c r="Q342" s="963"/>
      <c r="R342" s="963"/>
      <c r="S342" s="963"/>
      <c r="T342" s="963"/>
      <c r="U342" s="963"/>
      <c r="V342" s="963"/>
      <c r="W342" s="963"/>
      <c r="X342" s="963"/>
      <c r="Y342" s="963"/>
      <c r="Z342" s="963"/>
    </row>
    <row r="343" spans="1:26" ht="46.5" hidden="1" customHeight="1">
      <c r="A343" s="310" t="s">
        <v>2213</v>
      </c>
      <c r="B343" s="122" t="s">
        <v>1076</v>
      </c>
      <c r="C343" s="141"/>
      <c r="D343" s="124"/>
      <c r="E343" s="141"/>
      <c r="F343" s="141"/>
      <c r="G343" s="141"/>
      <c r="H343" s="106"/>
      <c r="I343" s="105"/>
      <c r="J343" s="105"/>
      <c r="K343" s="105"/>
      <c r="L343" s="105"/>
      <c r="M343" s="106"/>
      <c r="N343" s="106"/>
      <c r="O343" s="106"/>
      <c r="P343" s="106"/>
      <c r="Q343" s="106"/>
      <c r="R343" s="106"/>
      <c r="S343" s="106"/>
      <c r="T343" s="106"/>
      <c r="U343" s="106"/>
      <c r="V343" s="106"/>
      <c r="W343" s="106"/>
      <c r="X343" s="106"/>
      <c r="Y343" s="106"/>
      <c r="Z343" s="106"/>
    </row>
    <row r="344" spans="1:26" ht="57" hidden="1" customHeight="1">
      <c r="A344" s="310" t="s">
        <v>2214</v>
      </c>
      <c r="B344" s="150" t="s">
        <v>1080</v>
      </c>
      <c r="C344" s="141"/>
      <c r="D344" s="124"/>
      <c r="E344" s="141"/>
      <c r="F344" s="141"/>
      <c r="G344" s="141"/>
      <c r="H344" s="106"/>
      <c r="I344" s="105"/>
      <c r="J344" s="105"/>
      <c r="K344" s="105"/>
      <c r="L344" s="105"/>
      <c r="M344" s="106"/>
      <c r="N344" s="106"/>
      <c r="O344" s="106"/>
      <c r="P344" s="106"/>
      <c r="Q344" s="106"/>
      <c r="R344" s="106"/>
      <c r="S344" s="106"/>
      <c r="T344" s="106"/>
      <c r="U344" s="106"/>
      <c r="V344" s="106"/>
      <c r="W344" s="106"/>
      <c r="X344" s="106"/>
      <c r="Y344" s="106"/>
      <c r="Z344" s="106"/>
    </row>
    <row r="345" spans="1:26" ht="34">
      <c r="A345" s="693" t="s">
        <v>2215</v>
      </c>
      <c r="B345" s="467" t="s">
        <v>1086</v>
      </c>
      <c r="C345" s="471" t="s">
        <v>7074</v>
      </c>
      <c r="D345" s="736">
        <v>2</v>
      </c>
      <c r="E345" s="1052" t="s">
        <v>611</v>
      </c>
      <c r="F345" s="1052"/>
      <c r="G345" s="1052"/>
      <c r="H345" s="893"/>
      <c r="I345" s="1563"/>
      <c r="J345" s="1563"/>
      <c r="K345" s="960"/>
      <c r="L345" s="960"/>
      <c r="M345" s="963"/>
      <c r="N345" s="963"/>
      <c r="O345" s="963"/>
      <c r="P345" s="963"/>
      <c r="Q345" s="963"/>
      <c r="R345" s="963"/>
      <c r="S345" s="963"/>
      <c r="T345" s="963"/>
      <c r="U345" s="963"/>
      <c r="V345" s="963"/>
      <c r="W345" s="963"/>
      <c r="X345" s="963"/>
      <c r="Y345" s="963"/>
      <c r="Z345" s="963"/>
    </row>
    <row r="346" spans="1:26" ht="16">
      <c r="A346" s="693"/>
      <c r="B346" s="467"/>
      <c r="C346" s="471" t="s">
        <v>6105</v>
      </c>
      <c r="D346" s="736">
        <v>2</v>
      </c>
      <c r="E346" s="1052" t="s">
        <v>877</v>
      </c>
      <c r="F346" s="1052"/>
      <c r="G346" s="1052"/>
      <c r="H346" s="893"/>
      <c r="I346" s="1563"/>
      <c r="J346" s="1563"/>
      <c r="K346" s="960"/>
      <c r="L346" s="960"/>
      <c r="M346" s="963"/>
      <c r="N346" s="963"/>
      <c r="O346" s="963"/>
      <c r="P346" s="963"/>
      <c r="Q346" s="963"/>
      <c r="R346" s="963"/>
      <c r="S346" s="963"/>
      <c r="T346" s="963"/>
      <c r="U346" s="963"/>
      <c r="V346" s="963"/>
      <c r="W346" s="963"/>
      <c r="X346" s="963"/>
      <c r="Y346" s="963"/>
      <c r="Z346" s="963"/>
    </row>
    <row r="347" spans="1:26" ht="15" hidden="1" customHeight="1">
      <c r="A347" s="310" t="s">
        <v>2216</v>
      </c>
      <c r="B347" s="122" t="s">
        <v>1091</v>
      </c>
      <c r="C347" s="141"/>
      <c r="D347" s="124"/>
      <c r="E347" s="141"/>
      <c r="F347" s="141"/>
      <c r="G347" s="141"/>
      <c r="H347" s="106"/>
      <c r="I347" s="105"/>
      <c r="J347" s="105"/>
      <c r="K347" s="105"/>
      <c r="L347" s="105"/>
      <c r="M347" s="106"/>
      <c r="N347" s="106"/>
      <c r="O347" s="106"/>
      <c r="P347" s="106"/>
      <c r="Q347" s="106"/>
      <c r="R347" s="106"/>
      <c r="S347" s="106"/>
      <c r="T347" s="106"/>
      <c r="U347" s="106"/>
      <c r="V347" s="106"/>
      <c r="W347" s="106"/>
      <c r="X347" s="106"/>
      <c r="Y347" s="106"/>
      <c r="Z347" s="106"/>
    </row>
    <row r="348" spans="1:26" ht="30.75" hidden="1" customHeight="1">
      <c r="A348" s="310" t="s">
        <v>2217</v>
      </c>
      <c r="B348" s="122" t="s">
        <v>1095</v>
      </c>
      <c r="C348" s="141"/>
      <c r="D348" s="124"/>
      <c r="E348" s="141"/>
      <c r="F348" s="141"/>
      <c r="G348" s="141"/>
      <c r="H348" s="106"/>
      <c r="I348" s="105"/>
      <c r="J348" s="105"/>
      <c r="K348" s="105"/>
      <c r="L348" s="105"/>
      <c r="M348" s="106"/>
      <c r="N348" s="106"/>
      <c r="O348" s="106"/>
      <c r="P348" s="106"/>
      <c r="Q348" s="106"/>
      <c r="R348" s="106"/>
      <c r="S348" s="106"/>
      <c r="T348" s="106"/>
      <c r="U348" s="106"/>
      <c r="V348" s="106"/>
      <c r="W348" s="106"/>
      <c r="X348" s="106"/>
      <c r="Y348" s="106"/>
      <c r="Z348" s="106"/>
    </row>
    <row r="349" spans="1:26" ht="39.75" hidden="1" customHeight="1">
      <c r="A349" s="1267" t="s">
        <v>247</v>
      </c>
      <c r="B349" s="1179" t="s">
        <v>115</v>
      </c>
      <c r="C349" s="1180"/>
      <c r="D349" s="1180"/>
      <c r="E349" s="1180"/>
      <c r="F349" s="1180"/>
      <c r="G349" s="1181"/>
      <c r="H349" s="1182"/>
      <c r="I349" s="105">
        <f>SUM(D350:D351)</f>
        <v>0</v>
      </c>
      <c r="J349" s="105">
        <f>COUNT(D350:D351)*2</f>
        <v>0</v>
      </c>
      <c r="K349" s="105"/>
      <c r="L349" s="105"/>
      <c r="M349" s="106"/>
      <c r="N349" s="106"/>
      <c r="O349" s="106"/>
      <c r="P349" s="106"/>
      <c r="Q349" s="106"/>
      <c r="R349" s="106"/>
      <c r="S349" s="106"/>
      <c r="T349" s="106"/>
      <c r="U349" s="106"/>
      <c r="V349" s="106"/>
      <c r="W349" s="106"/>
      <c r="X349" s="106"/>
      <c r="Y349" s="106"/>
      <c r="Z349" s="106"/>
    </row>
    <row r="350" spans="1:26" ht="28.5" hidden="1" customHeight="1">
      <c r="A350" s="310" t="s">
        <v>2218</v>
      </c>
      <c r="B350" s="150" t="s">
        <v>1102</v>
      </c>
      <c r="C350" s="141"/>
      <c r="D350" s="124"/>
      <c r="E350" s="141"/>
      <c r="F350" s="141"/>
      <c r="G350" s="141"/>
      <c r="H350" s="106"/>
      <c r="I350" s="105"/>
      <c r="J350" s="105"/>
      <c r="K350" s="105"/>
      <c r="L350" s="105"/>
      <c r="M350" s="106"/>
      <c r="N350" s="106"/>
      <c r="O350" s="106"/>
      <c r="P350" s="106"/>
      <c r="Q350" s="106"/>
      <c r="R350" s="106"/>
      <c r="S350" s="106"/>
      <c r="T350" s="106"/>
      <c r="U350" s="106"/>
      <c r="V350" s="106"/>
      <c r="W350" s="106"/>
      <c r="X350" s="106"/>
      <c r="Y350" s="106"/>
      <c r="Z350" s="106"/>
    </row>
    <row r="351" spans="1:26" ht="42.75" hidden="1" customHeight="1">
      <c r="A351" s="310" t="s">
        <v>2219</v>
      </c>
      <c r="B351" s="150" t="s">
        <v>1106</v>
      </c>
      <c r="C351" s="141"/>
      <c r="D351" s="124"/>
      <c r="E351" s="141"/>
      <c r="F351" s="141"/>
      <c r="G351" s="141"/>
      <c r="H351" s="106"/>
      <c r="I351" s="105"/>
      <c r="J351" s="105"/>
      <c r="K351" s="105"/>
      <c r="L351" s="105"/>
      <c r="M351" s="106"/>
      <c r="N351" s="106"/>
      <c r="O351" s="106"/>
      <c r="P351" s="106"/>
      <c r="Q351" s="106"/>
      <c r="R351" s="106"/>
      <c r="S351" s="106"/>
      <c r="T351" s="106"/>
      <c r="U351" s="106"/>
      <c r="V351" s="106"/>
      <c r="W351" s="106"/>
      <c r="X351" s="106"/>
      <c r="Y351" s="106"/>
      <c r="Z351" s="106"/>
    </row>
    <row r="352" spans="1:26" ht="39.75" hidden="1" customHeight="1">
      <c r="A352" s="981" t="s">
        <v>249</v>
      </c>
      <c r="B352" s="1179" t="s">
        <v>7075</v>
      </c>
      <c r="C352" s="1180"/>
      <c r="D352" s="1180"/>
      <c r="E352" s="1180"/>
      <c r="F352" s="1180"/>
      <c r="G352" s="1181"/>
      <c r="H352" s="1182"/>
      <c r="I352" s="105">
        <f>SUM(D353:D354)</f>
        <v>0</v>
      </c>
      <c r="J352" s="105">
        <f>COUNT(D353:D354)*2</f>
        <v>0</v>
      </c>
      <c r="K352" s="105"/>
      <c r="L352" s="105"/>
      <c r="M352" s="106"/>
      <c r="N352" s="106"/>
      <c r="O352" s="106"/>
      <c r="P352" s="106"/>
      <c r="Q352" s="106"/>
      <c r="R352" s="106"/>
      <c r="S352" s="106"/>
      <c r="T352" s="106"/>
      <c r="U352" s="106"/>
      <c r="V352" s="106"/>
      <c r="W352" s="106"/>
      <c r="X352" s="106"/>
      <c r="Y352" s="106"/>
      <c r="Z352" s="106"/>
    </row>
    <row r="353" spans="1:26" ht="28.5" hidden="1" customHeight="1">
      <c r="A353" s="310" t="s">
        <v>2221</v>
      </c>
      <c r="B353" s="150" t="s">
        <v>1109</v>
      </c>
      <c r="C353" s="150"/>
      <c r="D353" s="124"/>
      <c r="E353" s="141"/>
      <c r="F353" s="141"/>
      <c r="G353" s="141"/>
      <c r="H353" s="106"/>
      <c r="I353" s="105"/>
      <c r="J353" s="105"/>
      <c r="K353" s="105"/>
      <c r="L353" s="105"/>
      <c r="M353" s="106"/>
      <c r="N353" s="106"/>
      <c r="O353" s="106"/>
      <c r="P353" s="106"/>
      <c r="Q353" s="106"/>
      <c r="R353" s="106"/>
      <c r="S353" s="106"/>
      <c r="T353" s="106"/>
      <c r="U353" s="106"/>
      <c r="V353" s="106"/>
      <c r="W353" s="106"/>
      <c r="X353" s="106"/>
      <c r="Y353" s="106"/>
      <c r="Z353" s="106"/>
    </row>
    <row r="354" spans="1:26" ht="28.5" hidden="1" customHeight="1">
      <c r="A354" s="310" t="s">
        <v>2226</v>
      </c>
      <c r="B354" s="150" t="s">
        <v>1113</v>
      </c>
      <c r="C354" s="150"/>
      <c r="D354" s="124"/>
      <c r="E354" s="141"/>
      <c r="F354" s="150"/>
      <c r="G354" s="141"/>
      <c r="H354" s="106"/>
      <c r="I354" s="105"/>
      <c r="J354" s="105"/>
      <c r="K354" s="105"/>
      <c r="L354" s="105"/>
      <c r="M354" s="106"/>
      <c r="N354" s="106"/>
      <c r="O354" s="106"/>
      <c r="P354" s="106"/>
      <c r="Q354" s="106"/>
      <c r="R354" s="106"/>
      <c r="S354" s="106"/>
      <c r="T354" s="106"/>
      <c r="U354" s="106"/>
      <c r="V354" s="106"/>
      <c r="W354" s="106"/>
      <c r="X354" s="106"/>
      <c r="Y354" s="106"/>
      <c r="Z354" s="106"/>
    </row>
    <row r="355" spans="1:26" ht="39.75" hidden="1" customHeight="1">
      <c r="A355" s="1267" t="s">
        <v>250</v>
      </c>
      <c r="B355" s="1179" t="s">
        <v>119</v>
      </c>
      <c r="C355" s="1180"/>
      <c r="D355" s="1180"/>
      <c r="E355" s="1180"/>
      <c r="F355" s="1180"/>
      <c r="G355" s="1181"/>
      <c r="H355" s="1182"/>
      <c r="I355" s="105">
        <f>SUM(D356:D360)</f>
        <v>0</v>
      </c>
      <c r="J355" s="105">
        <f>COUNT(D356:D360)*2</f>
        <v>0</v>
      </c>
      <c r="K355" s="105"/>
      <c r="L355" s="105"/>
      <c r="M355" s="106"/>
      <c r="N355" s="106"/>
      <c r="O355" s="106"/>
      <c r="P355" s="106"/>
      <c r="Q355" s="106"/>
      <c r="R355" s="106"/>
      <c r="S355" s="106"/>
      <c r="T355" s="106"/>
      <c r="U355" s="106"/>
      <c r="V355" s="106"/>
      <c r="W355" s="106"/>
      <c r="X355" s="106"/>
      <c r="Y355" s="106"/>
      <c r="Z355" s="106"/>
    </row>
    <row r="356" spans="1:26" ht="46.5" hidden="1" customHeight="1">
      <c r="A356" s="310" t="s">
        <v>2238</v>
      </c>
      <c r="B356" s="122" t="s">
        <v>3811</v>
      </c>
      <c r="C356" s="141"/>
      <c r="D356" s="124"/>
      <c r="E356" s="141"/>
      <c r="F356" s="141"/>
      <c r="G356" s="141"/>
      <c r="H356" s="106"/>
      <c r="I356" s="105"/>
      <c r="J356" s="105"/>
      <c r="K356" s="105"/>
      <c r="L356" s="105"/>
      <c r="M356" s="106"/>
      <c r="N356" s="106"/>
      <c r="O356" s="106"/>
      <c r="P356" s="106"/>
      <c r="Q356" s="106"/>
      <c r="R356" s="106"/>
      <c r="S356" s="106"/>
      <c r="T356" s="106"/>
      <c r="U356" s="106"/>
      <c r="V356" s="106"/>
      <c r="W356" s="106"/>
      <c r="X356" s="106"/>
      <c r="Y356" s="106"/>
      <c r="Z356" s="106"/>
    </row>
    <row r="357" spans="1:26" ht="30.75" hidden="1" customHeight="1">
      <c r="A357" s="310" t="s">
        <v>2240</v>
      </c>
      <c r="B357" s="122" t="s">
        <v>1131</v>
      </c>
      <c r="C357" s="122"/>
      <c r="D357" s="124"/>
      <c r="E357" s="141"/>
      <c r="F357" s="141"/>
      <c r="G357" s="141"/>
      <c r="H357" s="106"/>
      <c r="I357" s="105"/>
      <c r="J357" s="105"/>
      <c r="K357" s="105"/>
      <c r="L357" s="105"/>
      <c r="M357" s="106"/>
      <c r="N357" s="106"/>
      <c r="O357" s="106"/>
      <c r="P357" s="106"/>
      <c r="Q357" s="106"/>
      <c r="R357" s="106"/>
      <c r="S357" s="106"/>
      <c r="T357" s="106"/>
      <c r="U357" s="106"/>
      <c r="V357" s="106"/>
      <c r="W357" s="106"/>
      <c r="X357" s="106"/>
      <c r="Y357" s="106"/>
      <c r="Z357" s="106"/>
    </row>
    <row r="358" spans="1:26" ht="46.5" hidden="1" customHeight="1">
      <c r="A358" s="310" t="s">
        <v>2241</v>
      </c>
      <c r="B358" s="122" t="s">
        <v>1135</v>
      </c>
      <c r="C358" s="141"/>
      <c r="D358" s="124"/>
      <c r="E358" s="141"/>
      <c r="F358" s="141"/>
      <c r="G358" s="141"/>
      <c r="H358" s="106"/>
      <c r="I358" s="105"/>
      <c r="J358" s="105"/>
      <c r="K358" s="105"/>
      <c r="L358" s="105"/>
      <c r="M358" s="106"/>
      <c r="N358" s="106"/>
      <c r="O358" s="106"/>
      <c r="P358" s="106"/>
      <c r="Q358" s="106"/>
      <c r="R358" s="106"/>
      <c r="S358" s="106"/>
      <c r="T358" s="106"/>
      <c r="U358" s="106"/>
      <c r="V358" s="106"/>
      <c r="W358" s="106"/>
      <c r="X358" s="106"/>
      <c r="Y358" s="106"/>
      <c r="Z358" s="106"/>
    </row>
    <row r="359" spans="1:26" ht="46.5" hidden="1" customHeight="1">
      <c r="A359" s="310" t="s">
        <v>2247</v>
      </c>
      <c r="B359" s="122" t="s">
        <v>1144</v>
      </c>
      <c r="C359" s="141"/>
      <c r="D359" s="124"/>
      <c r="E359" s="141"/>
      <c r="F359" s="141"/>
      <c r="G359" s="141"/>
      <c r="H359" s="106"/>
      <c r="I359" s="105"/>
      <c r="J359" s="105"/>
      <c r="K359" s="105"/>
      <c r="L359" s="105"/>
      <c r="M359" s="106"/>
      <c r="N359" s="106"/>
      <c r="O359" s="106"/>
      <c r="P359" s="106"/>
      <c r="Q359" s="106"/>
      <c r="R359" s="106"/>
      <c r="S359" s="106"/>
      <c r="T359" s="106"/>
      <c r="U359" s="106"/>
      <c r="V359" s="106"/>
      <c r="W359" s="106"/>
      <c r="X359" s="106"/>
      <c r="Y359" s="106"/>
      <c r="Z359" s="106"/>
    </row>
    <row r="360" spans="1:26" ht="30.75" hidden="1" customHeight="1">
      <c r="A360" s="310" t="s">
        <v>2248</v>
      </c>
      <c r="B360" s="122" t="s">
        <v>1147</v>
      </c>
      <c r="C360" s="141"/>
      <c r="D360" s="124"/>
      <c r="E360" s="141"/>
      <c r="F360" s="141"/>
      <c r="G360" s="141"/>
      <c r="H360" s="106"/>
      <c r="I360" s="105"/>
      <c r="J360" s="105"/>
      <c r="K360" s="105"/>
      <c r="L360" s="105"/>
      <c r="M360" s="106"/>
      <c r="N360" s="106"/>
      <c r="O360" s="106"/>
      <c r="P360" s="106"/>
      <c r="Q360" s="106"/>
      <c r="R360" s="106"/>
      <c r="S360" s="106"/>
      <c r="T360" s="106"/>
      <c r="U360" s="106"/>
      <c r="V360" s="106"/>
      <c r="W360" s="106"/>
      <c r="X360" s="106"/>
      <c r="Y360" s="106"/>
      <c r="Z360" s="106"/>
    </row>
    <row r="361" spans="1:26" ht="20">
      <c r="A361" s="30" t="s">
        <v>252</v>
      </c>
      <c r="B361" s="1606" t="s">
        <v>121</v>
      </c>
      <c r="C361" s="1570"/>
      <c r="D361" s="1570"/>
      <c r="E361" s="1570"/>
      <c r="F361" s="1570"/>
      <c r="G361" s="1573"/>
      <c r="H361" s="816"/>
      <c r="I361" s="1563">
        <f>SUM(D362:D369)</f>
        <v>8</v>
      </c>
      <c r="J361" s="1563">
        <f>COUNT(D362:D369)*2</f>
        <v>8</v>
      </c>
      <c r="K361" s="960"/>
      <c r="L361" s="960"/>
      <c r="M361" s="963"/>
      <c r="N361" s="963"/>
      <c r="O361" s="963"/>
      <c r="P361" s="963"/>
      <c r="Q361" s="963"/>
      <c r="R361" s="963"/>
      <c r="S361" s="963"/>
      <c r="T361" s="963"/>
      <c r="U361" s="963"/>
      <c r="V361" s="963"/>
      <c r="W361" s="963"/>
      <c r="X361" s="963"/>
      <c r="Y361" s="963"/>
      <c r="Z361" s="963"/>
    </row>
    <row r="362" spans="1:26" ht="46.5" hidden="1" customHeight="1">
      <c r="A362" s="310" t="s">
        <v>2250</v>
      </c>
      <c r="B362" s="122" t="s">
        <v>1151</v>
      </c>
      <c r="C362" s="141"/>
      <c r="D362" s="124"/>
      <c r="E362" s="141"/>
      <c r="F362" s="141"/>
      <c r="G362" s="141"/>
      <c r="H362" s="106"/>
      <c r="I362" s="105"/>
      <c r="J362" s="105"/>
      <c r="K362" s="105"/>
      <c r="L362" s="105"/>
      <c r="M362" s="106"/>
      <c r="N362" s="106"/>
      <c r="O362" s="106"/>
      <c r="P362" s="106"/>
      <c r="Q362" s="106"/>
      <c r="R362" s="106"/>
      <c r="S362" s="106"/>
      <c r="T362" s="106"/>
      <c r="U362" s="106"/>
      <c r="V362" s="106"/>
      <c r="W362" s="106"/>
      <c r="X362" s="106"/>
      <c r="Y362" s="106"/>
      <c r="Z362" s="106"/>
    </row>
    <row r="363" spans="1:26" ht="46.5" hidden="1" customHeight="1">
      <c r="A363" s="310" t="s">
        <v>2253</v>
      </c>
      <c r="B363" s="122" t="s">
        <v>1155</v>
      </c>
      <c r="C363" s="141"/>
      <c r="D363" s="124"/>
      <c r="E363" s="141"/>
      <c r="F363" s="141"/>
      <c r="G363" s="141"/>
      <c r="H363" s="106"/>
      <c r="I363" s="105"/>
      <c r="J363" s="105"/>
      <c r="K363" s="105"/>
      <c r="L363" s="105"/>
      <c r="M363" s="106"/>
      <c r="N363" s="106"/>
      <c r="O363" s="106"/>
      <c r="P363" s="106"/>
      <c r="Q363" s="106"/>
      <c r="R363" s="106"/>
      <c r="S363" s="106"/>
      <c r="T363" s="106"/>
      <c r="U363" s="106"/>
      <c r="V363" s="106"/>
      <c r="W363" s="106"/>
      <c r="X363" s="106"/>
      <c r="Y363" s="106"/>
      <c r="Z363" s="106"/>
    </row>
    <row r="364" spans="1:26" ht="30.75" hidden="1" customHeight="1">
      <c r="A364" s="310" t="s">
        <v>2255</v>
      </c>
      <c r="B364" s="122" t="s">
        <v>1159</v>
      </c>
      <c r="C364" s="141"/>
      <c r="D364" s="124"/>
      <c r="E364" s="141"/>
      <c r="F364" s="141"/>
      <c r="G364" s="141"/>
      <c r="H364" s="106"/>
      <c r="I364" s="105"/>
      <c r="J364" s="105"/>
      <c r="K364" s="105"/>
      <c r="L364" s="105"/>
      <c r="M364" s="106"/>
      <c r="N364" s="106"/>
      <c r="O364" s="106"/>
      <c r="P364" s="106"/>
      <c r="Q364" s="106"/>
      <c r="R364" s="106"/>
      <c r="S364" s="106"/>
      <c r="T364" s="106"/>
      <c r="U364" s="106"/>
      <c r="V364" s="106"/>
      <c r="W364" s="106"/>
      <c r="X364" s="106"/>
      <c r="Y364" s="106"/>
      <c r="Z364" s="106"/>
    </row>
    <row r="365" spans="1:26" ht="30.75" hidden="1" customHeight="1">
      <c r="A365" s="310" t="s">
        <v>2256</v>
      </c>
      <c r="B365" s="491" t="s">
        <v>1163</v>
      </c>
      <c r="C365" s="141"/>
      <c r="D365" s="124"/>
      <c r="E365" s="141"/>
      <c r="F365" s="141"/>
      <c r="G365" s="141"/>
      <c r="H365" s="106"/>
      <c r="I365" s="105"/>
      <c r="J365" s="105"/>
      <c r="K365" s="105"/>
      <c r="L365" s="105"/>
      <c r="M365" s="106"/>
      <c r="N365" s="106"/>
      <c r="O365" s="106"/>
      <c r="P365" s="106"/>
      <c r="Q365" s="106"/>
      <c r="R365" s="106"/>
      <c r="S365" s="106"/>
      <c r="T365" s="106"/>
      <c r="U365" s="106"/>
      <c r="V365" s="106"/>
      <c r="W365" s="106"/>
      <c r="X365" s="106"/>
      <c r="Y365" s="106"/>
      <c r="Z365" s="106"/>
    </row>
    <row r="366" spans="1:26" ht="34">
      <c r="A366" s="693" t="s">
        <v>2258</v>
      </c>
      <c r="B366" s="467" t="s">
        <v>1167</v>
      </c>
      <c r="C366" s="475" t="s">
        <v>5829</v>
      </c>
      <c r="D366" s="736">
        <v>2</v>
      </c>
      <c r="E366" s="1052" t="s">
        <v>496</v>
      </c>
      <c r="F366" s="471" t="s">
        <v>7398</v>
      </c>
      <c r="G366" s="1052"/>
      <c r="H366" s="893"/>
      <c r="I366" s="1563"/>
      <c r="J366" s="1563"/>
      <c r="K366" s="960"/>
      <c r="L366" s="960"/>
      <c r="M366" s="963"/>
      <c r="N366" s="963"/>
      <c r="O366" s="963"/>
      <c r="P366" s="963"/>
      <c r="Q366" s="963"/>
      <c r="R366" s="963"/>
      <c r="S366" s="963"/>
      <c r="T366" s="963"/>
      <c r="U366" s="963"/>
      <c r="V366" s="963"/>
      <c r="W366" s="963"/>
      <c r="X366" s="963"/>
      <c r="Y366" s="963"/>
      <c r="Z366" s="963"/>
    </row>
    <row r="367" spans="1:26" ht="34">
      <c r="A367" s="693" t="s">
        <v>2260</v>
      </c>
      <c r="B367" s="467" t="s">
        <v>1171</v>
      </c>
      <c r="C367" s="471" t="s">
        <v>7399</v>
      </c>
      <c r="D367" s="736">
        <v>2</v>
      </c>
      <c r="E367" s="1052" t="s">
        <v>877</v>
      </c>
      <c r="F367" s="963"/>
      <c r="G367" s="1052"/>
      <c r="H367" s="893"/>
      <c r="I367" s="1563"/>
      <c r="J367" s="1563"/>
      <c r="K367" s="960"/>
      <c r="L367" s="960"/>
      <c r="M367" s="963"/>
      <c r="N367" s="963"/>
      <c r="O367" s="963"/>
      <c r="P367" s="963"/>
      <c r="Q367" s="963"/>
      <c r="R367" s="963"/>
      <c r="S367" s="963"/>
      <c r="T367" s="963"/>
      <c r="U367" s="963"/>
      <c r="V367" s="963"/>
      <c r="W367" s="963"/>
      <c r="X367" s="963"/>
      <c r="Y367" s="963"/>
      <c r="Z367" s="963"/>
    </row>
    <row r="368" spans="1:26" ht="32">
      <c r="A368" s="693"/>
      <c r="B368" s="467"/>
      <c r="C368" s="471" t="s">
        <v>7400</v>
      </c>
      <c r="D368" s="736">
        <v>2</v>
      </c>
      <c r="E368" s="1052" t="s">
        <v>877</v>
      </c>
      <c r="F368" s="471" t="s">
        <v>7401</v>
      </c>
      <c r="G368" s="1052"/>
      <c r="H368" s="893"/>
      <c r="I368" s="1563"/>
      <c r="J368" s="1563"/>
      <c r="K368" s="960"/>
      <c r="L368" s="960"/>
      <c r="M368" s="963"/>
      <c r="N368" s="963"/>
      <c r="O368" s="963"/>
      <c r="P368" s="963"/>
      <c r="Q368" s="963"/>
      <c r="R368" s="963"/>
      <c r="S368" s="963"/>
      <c r="T368" s="963"/>
      <c r="U368" s="963"/>
      <c r="V368" s="963"/>
      <c r="W368" s="963"/>
      <c r="X368" s="963"/>
      <c r="Y368" s="963"/>
      <c r="Z368" s="963"/>
    </row>
    <row r="369" spans="1:26" ht="34">
      <c r="A369" s="693" t="s">
        <v>2263</v>
      </c>
      <c r="B369" s="467" t="s">
        <v>1177</v>
      </c>
      <c r="C369" s="471" t="s">
        <v>7402</v>
      </c>
      <c r="D369" s="736">
        <v>2</v>
      </c>
      <c r="E369" s="1052" t="s">
        <v>469</v>
      </c>
      <c r="F369" s="1052"/>
      <c r="G369" s="1052"/>
      <c r="H369" s="893"/>
      <c r="I369" s="1563"/>
      <c r="J369" s="1563"/>
      <c r="K369" s="960"/>
      <c r="L369" s="960"/>
      <c r="M369" s="963"/>
      <c r="N369" s="963"/>
      <c r="O369" s="963"/>
      <c r="P369" s="963"/>
      <c r="Q369" s="963"/>
      <c r="R369" s="963"/>
      <c r="S369" s="963"/>
      <c r="T369" s="963"/>
      <c r="U369" s="963"/>
      <c r="V369" s="963"/>
      <c r="W369" s="963"/>
      <c r="X369" s="963"/>
      <c r="Y369" s="963"/>
      <c r="Z369" s="963"/>
    </row>
    <row r="370" spans="1:26" ht="39.75" hidden="1" customHeight="1">
      <c r="A370" s="1267" t="s">
        <v>2265</v>
      </c>
      <c r="B370" s="1179" t="s">
        <v>123</v>
      </c>
      <c r="C370" s="1180"/>
      <c r="D370" s="1180"/>
      <c r="E370" s="1180"/>
      <c r="F370" s="1180"/>
      <c r="G370" s="1181"/>
      <c r="H370" s="1182"/>
      <c r="I370" s="105">
        <f>SUM(D371:D373)</f>
        <v>0</v>
      </c>
      <c r="J370" s="105">
        <f>COUNT(D371:D373)*2</f>
        <v>0</v>
      </c>
      <c r="K370" s="105"/>
      <c r="L370" s="105"/>
      <c r="M370" s="106"/>
      <c r="N370" s="106"/>
      <c r="O370" s="106"/>
      <c r="P370" s="106"/>
      <c r="Q370" s="106"/>
      <c r="R370" s="106"/>
      <c r="S370" s="106"/>
      <c r="T370" s="106"/>
      <c r="U370" s="106"/>
      <c r="V370" s="106"/>
      <c r="W370" s="106"/>
      <c r="X370" s="106"/>
      <c r="Y370" s="106"/>
      <c r="Z370" s="106"/>
    </row>
    <row r="371" spans="1:26" ht="30.75" hidden="1" customHeight="1">
      <c r="A371" s="310" t="s">
        <v>2266</v>
      </c>
      <c r="B371" s="122" t="s">
        <v>1180</v>
      </c>
      <c r="C371" s="141"/>
      <c r="D371" s="124"/>
      <c r="E371" s="141"/>
      <c r="F371" s="141"/>
      <c r="G371" s="141"/>
      <c r="H371" s="106"/>
      <c r="I371" s="105"/>
      <c r="J371" s="105"/>
      <c r="K371" s="105"/>
      <c r="L371" s="105"/>
      <c r="M371" s="106"/>
      <c r="N371" s="106"/>
      <c r="O371" s="106"/>
      <c r="P371" s="106"/>
      <c r="Q371" s="106"/>
      <c r="R371" s="106"/>
      <c r="S371" s="106"/>
      <c r="T371" s="106"/>
      <c r="U371" s="106"/>
      <c r="V371" s="106"/>
      <c r="W371" s="106"/>
      <c r="X371" s="106"/>
      <c r="Y371" s="106"/>
      <c r="Z371" s="106"/>
    </row>
    <row r="372" spans="1:26" ht="46.5" hidden="1" customHeight="1">
      <c r="A372" s="310" t="s">
        <v>2267</v>
      </c>
      <c r="B372" s="122" t="s">
        <v>1187</v>
      </c>
      <c r="C372" s="141"/>
      <c r="D372" s="124"/>
      <c r="E372" s="141"/>
      <c r="F372" s="141"/>
      <c r="G372" s="141"/>
      <c r="H372" s="106"/>
      <c r="I372" s="105"/>
      <c r="J372" s="105"/>
      <c r="K372" s="105"/>
      <c r="L372" s="105"/>
      <c r="M372" s="106"/>
      <c r="N372" s="106"/>
      <c r="O372" s="106"/>
      <c r="P372" s="106"/>
      <c r="Q372" s="106"/>
      <c r="R372" s="106"/>
      <c r="S372" s="106"/>
      <c r="T372" s="106"/>
      <c r="U372" s="106"/>
      <c r="V372" s="106"/>
      <c r="W372" s="106"/>
      <c r="X372" s="106"/>
      <c r="Y372" s="106"/>
      <c r="Z372" s="106"/>
    </row>
    <row r="373" spans="1:26" ht="46.5" hidden="1" customHeight="1">
      <c r="A373" s="310" t="s">
        <v>2268</v>
      </c>
      <c r="B373" s="122" t="s">
        <v>1194</v>
      </c>
      <c r="C373" s="141"/>
      <c r="D373" s="124"/>
      <c r="E373" s="141"/>
      <c r="F373" s="141"/>
      <c r="G373" s="141"/>
      <c r="H373" s="106"/>
      <c r="I373" s="105"/>
      <c r="J373" s="105"/>
      <c r="K373" s="105"/>
      <c r="L373" s="105"/>
      <c r="M373" s="106"/>
      <c r="N373" s="106"/>
      <c r="O373" s="106"/>
      <c r="P373" s="106"/>
      <c r="Q373" s="106"/>
      <c r="R373" s="106"/>
      <c r="S373" s="106"/>
      <c r="T373" s="106"/>
      <c r="U373" s="106"/>
      <c r="V373" s="106"/>
      <c r="W373" s="106"/>
      <c r="X373" s="106"/>
      <c r="Y373" s="106"/>
      <c r="Z373" s="106"/>
    </row>
    <row r="374" spans="1:26" ht="39.75" hidden="1" customHeight="1">
      <c r="A374" s="1267" t="s">
        <v>2269</v>
      </c>
      <c r="B374" s="1179" t="s">
        <v>125</v>
      </c>
      <c r="C374" s="1180"/>
      <c r="D374" s="1180"/>
      <c r="E374" s="1180"/>
      <c r="F374" s="1180"/>
      <c r="G374" s="1181"/>
      <c r="H374" s="1182"/>
      <c r="I374" s="105">
        <f>SUM(D375:D377)</f>
        <v>0</v>
      </c>
      <c r="J374" s="105">
        <f>COUNT(D375:D377)*2</f>
        <v>0</v>
      </c>
      <c r="K374" s="105"/>
      <c r="L374" s="105"/>
      <c r="M374" s="106"/>
      <c r="N374" s="106"/>
      <c r="O374" s="106"/>
      <c r="P374" s="106"/>
      <c r="Q374" s="106"/>
      <c r="R374" s="106"/>
      <c r="S374" s="106"/>
      <c r="T374" s="106"/>
      <c r="U374" s="106"/>
      <c r="V374" s="106"/>
      <c r="W374" s="106"/>
      <c r="X374" s="106"/>
      <c r="Y374" s="106"/>
      <c r="Z374" s="106"/>
    </row>
    <row r="375" spans="1:26" ht="57" hidden="1" customHeight="1">
      <c r="A375" s="310" t="s">
        <v>2270</v>
      </c>
      <c r="B375" s="150" t="s">
        <v>1197</v>
      </c>
      <c r="C375" s="141"/>
      <c r="D375" s="124"/>
      <c r="E375" s="141"/>
      <c r="F375" s="141"/>
      <c r="G375" s="141"/>
      <c r="H375" s="106"/>
      <c r="I375" s="105"/>
      <c r="J375" s="105"/>
      <c r="K375" s="105"/>
      <c r="L375" s="105"/>
      <c r="M375" s="106"/>
      <c r="N375" s="106"/>
      <c r="O375" s="106"/>
      <c r="P375" s="106"/>
      <c r="Q375" s="106"/>
      <c r="R375" s="106"/>
      <c r="S375" s="106"/>
      <c r="T375" s="106"/>
      <c r="U375" s="106"/>
      <c r="V375" s="106"/>
      <c r="W375" s="106"/>
      <c r="X375" s="106"/>
      <c r="Y375" s="106"/>
      <c r="Z375" s="106"/>
    </row>
    <row r="376" spans="1:26" ht="42.75" hidden="1" customHeight="1">
      <c r="A376" s="310" t="s">
        <v>1198</v>
      </c>
      <c r="B376" s="150" t="s">
        <v>1199</v>
      </c>
      <c r="C376" s="141"/>
      <c r="D376" s="124"/>
      <c r="E376" s="141"/>
      <c r="F376" s="141"/>
      <c r="G376" s="141"/>
      <c r="H376" s="106"/>
      <c r="I376" s="105"/>
      <c r="J376" s="105"/>
      <c r="K376" s="105"/>
      <c r="L376" s="105"/>
      <c r="M376" s="106"/>
      <c r="N376" s="106"/>
      <c r="O376" s="106"/>
      <c r="P376" s="106"/>
      <c r="Q376" s="106"/>
      <c r="R376" s="106"/>
      <c r="S376" s="106"/>
      <c r="T376" s="106"/>
      <c r="U376" s="106"/>
      <c r="V376" s="106"/>
      <c r="W376" s="106"/>
      <c r="X376" s="106"/>
      <c r="Y376" s="106"/>
      <c r="Z376" s="106"/>
    </row>
    <row r="377" spans="1:26" ht="78" hidden="1" customHeight="1">
      <c r="A377" s="310" t="s">
        <v>2271</v>
      </c>
      <c r="B377" s="122" t="s">
        <v>3416</v>
      </c>
      <c r="C377" s="141"/>
      <c r="D377" s="124"/>
      <c r="E377" s="141"/>
      <c r="F377" s="141"/>
      <c r="G377" s="141"/>
      <c r="H377" s="106"/>
      <c r="I377" s="105"/>
      <c r="J377" s="105"/>
      <c r="K377" s="105"/>
      <c r="L377" s="105"/>
      <c r="M377" s="106"/>
      <c r="N377" s="106"/>
      <c r="O377" s="106"/>
      <c r="P377" s="106"/>
      <c r="Q377" s="106"/>
      <c r="R377" s="106"/>
      <c r="S377" s="106"/>
      <c r="T377" s="106"/>
      <c r="U377" s="106"/>
      <c r="V377" s="106"/>
      <c r="W377" s="106"/>
      <c r="X377" s="106"/>
      <c r="Y377" s="106"/>
      <c r="Z377" s="106"/>
    </row>
    <row r="378" spans="1:26" ht="20">
      <c r="A378" s="30" t="s">
        <v>254</v>
      </c>
      <c r="B378" s="1606" t="s">
        <v>127</v>
      </c>
      <c r="C378" s="1570"/>
      <c r="D378" s="1570"/>
      <c r="E378" s="1570"/>
      <c r="F378" s="1570"/>
      <c r="G378" s="1573"/>
      <c r="H378" s="816"/>
      <c r="I378" s="1563">
        <f>SUM(D379:D384)</f>
        <v>6</v>
      </c>
      <c r="J378" s="1563">
        <f>COUNT(D379:D384)*2</f>
        <v>6</v>
      </c>
      <c r="K378" s="960"/>
      <c r="L378" s="960"/>
      <c r="M378" s="963"/>
      <c r="N378" s="963"/>
      <c r="O378" s="963"/>
      <c r="P378" s="963"/>
      <c r="Q378" s="963"/>
      <c r="R378" s="963"/>
      <c r="S378" s="963"/>
      <c r="T378" s="963"/>
      <c r="U378" s="963"/>
      <c r="V378" s="963"/>
      <c r="W378" s="963"/>
      <c r="X378" s="963"/>
      <c r="Y378" s="963"/>
      <c r="Z378" s="963"/>
    </row>
    <row r="379" spans="1:26" ht="30.75" hidden="1" customHeight="1">
      <c r="A379" s="310" t="s">
        <v>2273</v>
      </c>
      <c r="B379" s="122" t="s">
        <v>1203</v>
      </c>
      <c r="C379" s="141"/>
      <c r="D379" s="124"/>
      <c r="E379" s="141"/>
      <c r="F379" s="141"/>
      <c r="G379" s="141"/>
      <c r="H379" s="106"/>
      <c r="I379" s="105"/>
      <c r="J379" s="105"/>
      <c r="K379" s="105"/>
      <c r="L379" s="105"/>
      <c r="M379" s="106"/>
      <c r="N379" s="106"/>
      <c r="O379" s="106"/>
      <c r="P379" s="106"/>
      <c r="Q379" s="106"/>
      <c r="R379" s="106"/>
      <c r="S379" s="106"/>
      <c r="T379" s="106"/>
      <c r="U379" s="106"/>
      <c r="V379" s="106"/>
      <c r="W379" s="106"/>
      <c r="X379" s="106"/>
      <c r="Y379" s="106"/>
      <c r="Z379" s="106"/>
    </row>
    <row r="380" spans="1:26" ht="30.75" hidden="1" customHeight="1">
      <c r="A380" s="310" t="s">
        <v>2274</v>
      </c>
      <c r="B380" s="122" t="s">
        <v>1210</v>
      </c>
      <c r="C380" s="141"/>
      <c r="D380" s="124"/>
      <c r="E380" s="106"/>
      <c r="F380" s="141"/>
      <c r="G380" s="141"/>
      <c r="H380" s="106"/>
      <c r="I380" s="105"/>
      <c r="J380" s="105"/>
      <c r="K380" s="105"/>
      <c r="L380" s="105"/>
      <c r="M380" s="106"/>
      <c r="N380" s="106"/>
      <c r="O380" s="106"/>
      <c r="P380" s="106"/>
      <c r="Q380" s="106"/>
      <c r="R380" s="106"/>
      <c r="S380" s="106"/>
      <c r="T380" s="106"/>
      <c r="U380" s="106"/>
      <c r="V380" s="106"/>
      <c r="W380" s="106"/>
      <c r="X380" s="106"/>
      <c r="Y380" s="106"/>
      <c r="Z380" s="106"/>
    </row>
    <row r="381" spans="1:26" ht="34">
      <c r="A381" s="693" t="s">
        <v>2275</v>
      </c>
      <c r="B381" s="467" t="s">
        <v>1216</v>
      </c>
      <c r="C381" s="471" t="s">
        <v>1222</v>
      </c>
      <c r="D381" s="736">
        <v>2</v>
      </c>
      <c r="E381" s="1052" t="s">
        <v>599</v>
      </c>
      <c r="F381" s="1052"/>
      <c r="G381" s="1052"/>
      <c r="H381" s="893"/>
      <c r="I381" s="1563"/>
      <c r="J381" s="1563"/>
      <c r="K381" s="960"/>
      <c r="L381" s="960"/>
      <c r="M381" s="963"/>
      <c r="N381" s="963"/>
      <c r="O381" s="963"/>
      <c r="P381" s="963"/>
      <c r="Q381" s="963"/>
      <c r="R381" s="963"/>
      <c r="S381" s="963"/>
      <c r="T381" s="963"/>
      <c r="U381" s="963"/>
      <c r="V381" s="963"/>
      <c r="W381" s="963"/>
      <c r="X381" s="963"/>
      <c r="Y381" s="963"/>
      <c r="Z381" s="963"/>
    </row>
    <row r="382" spans="1:26" ht="32">
      <c r="A382" s="693"/>
      <c r="B382" s="467"/>
      <c r="C382" s="471" t="s">
        <v>1221</v>
      </c>
      <c r="D382" s="736">
        <v>2</v>
      </c>
      <c r="E382" s="1052" t="s">
        <v>599</v>
      </c>
      <c r="F382" s="1052"/>
      <c r="G382" s="1052"/>
      <c r="H382" s="893"/>
      <c r="I382" s="1563"/>
      <c r="J382" s="1563"/>
      <c r="K382" s="960"/>
      <c r="L382" s="960"/>
      <c r="M382" s="963"/>
      <c r="N382" s="963"/>
      <c r="O382" s="963"/>
      <c r="P382" s="963"/>
      <c r="Q382" s="963"/>
      <c r="R382" s="963"/>
      <c r="S382" s="963"/>
      <c r="T382" s="963"/>
      <c r="U382" s="963"/>
      <c r="V382" s="963"/>
      <c r="W382" s="963"/>
      <c r="X382" s="963"/>
      <c r="Y382" s="963"/>
      <c r="Z382" s="963"/>
    </row>
    <row r="383" spans="1:26" ht="78" hidden="1" customHeight="1">
      <c r="A383" s="310" t="s">
        <v>2276</v>
      </c>
      <c r="B383" s="491" t="s">
        <v>1224</v>
      </c>
      <c r="C383" s="141"/>
      <c r="D383" s="124"/>
      <c r="E383" s="141"/>
      <c r="F383" s="141"/>
      <c r="G383" s="141"/>
      <c r="H383" s="106"/>
      <c r="I383" s="105"/>
      <c r="J383" s="105"/>
      <c r="K383" s="105"/>
      <c r="L383" s="105"/>
      <c r="M383" s="106"/>
      <c r="N383" s="106"/>
      <c r="O383" s="106"/>
      <c r="P383" s="106"/>
      <c r="Q383" s="106"/>
      <c r="R383" s="106"/>
      <c r="S383" s="106"/>
      <c r="T383" s="106"/>
      <c r="U383" s="106"/>
      <c r="V383" s="106"/>
      <c r="W383" s="106"/>
      <c r="X383" s="106"/>
      <c r="Y383" s="106"/>
      <c r="Z383" s="106"/>
    </row>
    <row r="384" spans="1:26" ht="34">
      <c r="A384" s="693" t="s">
        <v>2277</v>
      </c>
      <c r="B384" s="467" t="s">
        <v>1235</v>
      </c>
      <c r="C384" s="471" t="s">
        <v>7403</v>
      </c>
      <c r="D384" s="736">
        <v>2</v>
      </c>
      <c r="E384" s="1052" t="s">
        <v>599</v>
      </c>
      <c r="F384" s="471" t="s">
        <v>7404</v>
      </c>
      <c r="G384" s="1052"/>
      <c r="H384" s="893"/>
      <c r="I384" s="1563"/>
      <c r="J384" s="1563"/>
      <c r="K384" s="960"/>
      <c r="L384" s="960"/>
      <c r="M384" s="963"/>
      <c r="N384" s="963"/>
      <c r="O384" s="963"/>
      <c r="P384" s="963"/>
      <c r="Q384" s="963"/>
      <c r="R384" s="963"/>
      <c r="S384" s="963"/>
      <c r="T384" s="963"/>
      <c r="U384" s="963"/>
      <c r="V384" s="963"/>
      <c r="W384" s="963"/>
      <c r="X384" s="963"/>
      <c r="Y384" s="963"/>
      <c r="Z384" s="963"/>
    </row>
    <row r="385" spans="1:26" ht="20">
      <c r="A385" s="30" t="s">
        <v>255</v>
      </c>
      <c r="B385" s="1606" t="s">
        <v>129</v>
      </c>
      <c r="C385" s="1570"/>
      <c r="D385" s="1570"/>
      <c r="E385" s="1570"/>
      <c r="F385" s="1570"/>
      <c r="G385" s="1573"/>
      <c r="H385" s="816"/>
      <c r="I385" s="1563">
        <f>SUM(D386:D400)</f>
        <v>30</v>
      </c>
      <c r="J385" s="1563">
        <f>COUNT(D386:D400)*2</f>
        <v>30</v>
      </c>
      <c r="K385" s="960"/>
      <c r="L385" s="960"/>
      <c r="M385" s="963"/>
      <c r="N385" s="963"/>
      <c r="O385" s="963"/>
      <c r="P385" s="963"/>
      <c r="Q385" s="963"/>
      <c r="R385" s="963"/>
      <c r="S385" s="963"/>
      <c r="T385" s="963"/>
      <c r="U385" s="963"/>
      <c r="V385" s="963"/>
      <c r="W385" s="963"/>
      <c r="X385" s="963"/>
      <c r="Y385" s="963"/>
      <c r="Z385" s="963"/>
    </row>
    <row r="386" spans="1:26" ht="80">
      <c r="A386" s="693" t="s">
        <v>2278</v>
      </c>
      <c r="B386" s="467" t="s">
        <v>1244</v>
      </c>
      <c r="C386" s="471" t="s">
        <v>7405</v>
      </c>
      <c r="D386" s="736">
        <v>2</v>
      </c>
      <c r="E386" s="1052" t="s">
        <v>496</v>
      </c>
      <c r="F386" s="471" t="s">
        <v>7406</v>
      </c>
      <c r="G386" s="1052"/>
      <c r="H386" s="893"/>
      <c r="I386" s="1563"/>
      <c r="J386" s="1563"/>
      <c r="K386" s="960"/>
      <c r="L386" s="960"/>
      <c r="M386" s="963"/>
      <c r="N386" s="963"/>
      <c r="O386" s="963"/>
      <c r="P386" s="963"/>
      <c r="Q386" s="963"/>
      <c r="R386" s="963"/>
      <c r="S386" s="963"/>
      <c r="T386" s="963"/>
      <c r="U386" s="963"/>
      <c r="V386" s="963"/>
      <c r="W386" s="963"/>
      <c r="X386" s="963"/>
      <c r="Y386" s="963"/>
      <c r="Z386" s="963"/>
    </row>
    <row r="387" spans="1:26" ht="48">
      <c r="A387" s="821"/>
      <c r="B387" s="467"/>
      <c r="C387" s="471" t="s">
        <v>7407</v>
      </c>
      <c r="D387" s="736">
        <v>2</v>
      </c>
      <c r="E387" s="1052" t="s">
        <v>611</v>
      </c>
      <c r="F387" s="735"/>
      <c r="G387" s="1056"/>
      <c r="H387" s="1098"/>
      <c r="I387" s="1563"/>
      <c r="J387" s="1563"/>
      <c r="K387" s="960"/>
      <c r="L387" s="960"/>
      <c r="M387" s="963"/>
      <c r="N387" s="963"/>
      <c r="O387" s="963"/>
      <c r="P387" s="963"/>
      <c r="Q387" s="963"/>
      <c r="R387" s="963"/>
      <c r="S387" s="963"/>
      <c r="T387" s="963"/>
      <c r="U387" s="963"/>
      <c r="V387" s="963"/>
      <c r="W387" s="963"/>
      <c r="X387" s="963"/>
      <c r="Y387" s="963"/>
      <c r="Z387" s="963"/>
    </row>
    <row r="388" spans="1:26" ht="32">
      <c r="A388" s="821"/>
      <c r="B388" s="467"/>
      <c r="C388" s="471" t="s">
        <v>7408</v>
      </c>
      <c r="D388" s="736">
        <v>2</v>
      </c>
      <c r="E388" s="1052" t="s">
        <v>611</v>
      </c>
      <c r="F388" s="1052"/>
      <c r="G388" s="1052"/>
      <c r="H388" s="893"/>
      <c r="I388" s="1563"/>
      <c r="J388" s="1563"/>
      <c r="K388" s="960"/>
      <c r="L388" s="960"/>
      <c r="M388" s="963"/>
      <c r="N388" s="963"/>
      <c r="O388" s="963"/>
      <c r="P388" s="963"/>
      <c r="Q388" s="963"/>
      <c r="R388" s="963"/>
      <c r="S388" s="963"/>
      <c r="T388" s="963"/>
      <c r="U388" s="963"/>
      <c r="V388" s="963"/>
      <c r="W388" s="963"/>
      <c r="X388" s="963"/>
      <c r="Y388" s="963"/>
      <c r="Z388" s="963"/>
    </row>
    <row r="389" spans="1:26" ht="32">
      <c r="A389" s="821"/>
      <c r="B389" s="467"/>
      <c r="C389" s="471" t="s">
        <v>7409</v>
      </c>
      <c r="D389" s="736">
        <v>2</v>
      </c>
      <c r="E389" s="1052" t="s">
        <v>611</v>
      </c>
      <c r="F389" s="1052"/>
      <c r="G389" s="1052"/>
      <c r="H389" s="893"/>
      <c r="I389" s="1563"/>
      <c r="J389" s="1563"/>
      <c r="K389" s="960"/>
      <c r="L389" s="960"/>
      <c r="M389" s="963"/>
      <c r="N389" s="963"/>
      <c r="O389" s="963"/>
      <c r="P389" s="963"/>
      <c r="Q389" s="963"/>
      <c r="R389" s="963"/>
      <c r="S389" s="963"/>
      <c r="T389" s="963"/>
      <c r="U389" s="963"/>
      <c r="V389" s="963"/>
      <c r="W389" s="963"/>
      <c r="X389" s="963"/>
      <c r="Y389" s="963"/>
      <c r="Z389" s="963"/>
    </row>
    <row r="390" spans="1:26" ht="32">
      <c r="A390" s="821"/>
      <c r="B390" s="467"/>
      <c r="C390" s="471" t="s">
        <v>7410</v>
      </c>
      <c r="D390" s="736">
        <v>2</v>
      </c>
      <c r="E390" s="1052" t="s">
        <v>611</v>
      </c>
      <c r="F390" s="1052"/>
      <c r="G390" s="1052"/>
      <c r="H390" s="893"/>
      <c r="I390" s="1563"/>
      <c r="J390" s="1563"/>
      <c r="K390" s="960"/>
      <c r="L390" s="960"/>
      <c r="M390" s="963"/>
      <c r="N390" s="963"/>
      <c r="O390" s="963"/>
      <c r="P390" s="963"/>
      <c r="Q390" s="963"/>
      <c r="R390" s="963"/>
      <c r="S390" s="963"/>
      <c r="T390" s="963"/>
      <c r="U390" s="963"/>
      <c r="V390" s="963"/>
      <c r="W390" s="963"/>
      <c r="X390" s="963"/>
      <c r="Y390" s="963"/>
      <c r="Z390" s="963"/>
    </row>
    <row r="391" spans="1:26" ht="32">
      <c r="A391" s="821"/>
      <c r="B391" s="467"/>
      <c r="C391" s="471" t="s">
        <v>7411</v>
      </c>
      <c r="D391" s="736">
        <v>2</v>
      </c>
      <c r="E391" s="1052" t="s">
        <v>611</v>
      </c>
      <c r="F391" s="471" t="s">
        <v>7412</v>
      </c>
      <c r="G391" s="1052"/>
      <c r="H391" s="893"/>
      <c r="I391" s="1563"/>
      <c r="J391" s="1563"/>
      <c r="K391" s="960"/>
      <c r="L391" s="960"/>
      <c r="M391" s="963"/>
      <c r="N391" s="963"/>
      <c r="O391" s="963"/>
      <c r="P391" s="963"/>
      <c r="Q391" s="963"/>
      <c r="R391" s="963"/>
      <c r="S391" s="963"/>
      <c r="T391" s="963"/>
      <c r="U391" s="963"/>
      <c r="V391" s="963"/>
      <c r="W391" s="963"/>
      <c r="X391" s="963"/>
      <c r="Y391" s="963"/>
      <c r="Z391" s="963"/>
    </row>
    <row r="392" spans="1:26" ht="34">
      <c r="A392" s="693" t="s">
        <v>1246</v>
      </c>
      <c r="B392" s="467" t="s">
        <v>1247</v>
      </c>
      <c r="C392" s="471" t="s">
        <v>7413</v>
      </c>
      <c r="D392" s="736">
        <v>2</v>
      </c>
      <c r="E392" s="1052" t="s">
        <v>504</v>
      </c>
      <c r="F392" s="1052"/>
      <c r="G392" s="1052"/>
      <c r="H392" s="893"/>
      <c r="I392" s="1563"/>
      <c r="J392" s="1563"/>
      <c r="K392" s="960"/>
      <c r="L392" s="960"/>
      <c r="M392" s="963"/>
      <c r="N392" s="963"/>
      <c r="O392" s="963"/>
      <c r="P392" s="963"/>
      <c r="Q392" s="963"/>
      <c r="R392" s="963"/>
      <c r="S392" s="963"/>
      <c r="T392" s="963"/>
      <c r="U392" s="963"/>
      <c r="V392" s="963"/>
      <c r="W392" s="963"/>
      <c r="X392" s="963"/>
      <c r="Y392" s="963"/>
      <c r="Z392" s="963"/>
    </row>
    <row r="393" spans="1:26" ht="32">
      <c r="A393" s="821"/>
      <c r="B393" s="467"/>
      <c r="C393" s="471" t="s">
        <v>7414</v>
      </c>
      <c r="D393" s="736">
        <v>2</v>
      </c>
      <c r="E393" s="1052" t="s">
        <v>504</v>
      </c>
      <c r="F393" s="1052"/>
      <c r="G393" s="1052"/>
      <c r="H393" s="893"/>
      <c r="I393" s="1563"/>
      <c r="J393" s="1563"/>
      <c r="K393" s="960"/>
      <c r="L393" s="960"/>
      <c r="M393" s="963"/>
      <c r="N393" s="963"/>
      <c r="O393" s="963"/>
      <c r="P393" s="963"/>
      <c r="Q393" s="963"/>
      <c r="R393" s="963"/>
      <c r="S393" s="963"/>
      <c r="T393" s="963"/>
      <c r="U393" s="963"/>
      <c r="V393" s="963"/>
      <c r="W393" s="963"/>
      <c r="X393" s="963"/>
      <c r="Y393" s="963"/>
      <c r="Z393" s="963"/>
    </row>
    <row r="394" spans="1:26" ht="48">
      <c r="A394" s="821"/>
      <c r="B394" s="467"/>
      <c r="C394" s="471" t="s">
        <v>7415</v>
      </c>
      <c r="D394" s="736">
        <v>2</v>
      </c>
      <c r="E394" s="1052" t="s">
        <v>611</v>
      </c>
      <c r="F394" s="1052"/>
      <c r="G394" s="1052"/>
      <c r="H394" s="893"/>
      <c r="I394" s="1563"/>
      <c r="J394" s="1563"/>
      <c r="K394" s="960"/>
      <c r="L394" s="960"/>
      <c r="M394" s="963"/>
      <c r="N394" s="963"/>
      <c r="O394" s="963"/>
      <c r="P394" s="963"/>
      <c r="Q394" s="963"/>
      <c r="R394" s="963"/>
      <c r="S394" s="963"/>
      <c r="T394" s="963"/>
      <c r="U394" s="963"/>
      <c r="V394" s="963"/>
      <c r="W394" s="963"/>
      <c r="X394" s="963"/>
      <c r="Y394" s="963"/>
      <c r="Z394" s="963"/>
    </row>
    <row r="395" spans="1:26" ht="62.25" customHeight="1">
      <c r="A395" s="693" t="s">
        <v>2279</v>
      </c>
      <c r="B395" s="467" t="s">
        <v>1249</v>
      </c>
      <c r="C395" s="471" t="s">
        <v>7416</v>
      </c>
      <c r="D395" s="736">
        <v>2</v>
      </c>
      <c r="E395" s="1052" t="s">
        <v>611</v>
      </c>
      <c r="F395" s="1052"/>
      <c r="G395" s="1052"/>
      <c r="H395" s="893"/>
      <c r="I395" s="1563"/>
      <c r="J395" s="1563"/>
      <c r="K395" s="960"/>
      <c r="L395" s="960"/>
      <c r="M395" s="963"/>
      <c r="N395" s="963"/>
      <c r="O395" s="963"/>
      <c r="P395" s="963"/>
      <c r="Q395" s="963"/>
      <c r="R395" s="963"/>
      <c r="S395" s="963"/>
      <c r="T395" s="963"/>
      <c r="U395" s="963"/>
      <c r="V395" s="963"/>
      <c r="W395" s="963"/>
      <c r="X395" s="963"/>
      <c r="Y395" s="963"/>
      <c r="Z395" s="963"/>
    </row>
    <row r="396" spans="1:26" ht="16">
      <c r="A396" s="821"/>
      <c r="B396" s="467"/>
      <c r="C396" s="471" t="s">
        <v>7417</v>
      </c>
      <c r="D396" s="736">
        <v>2</v>
      </c>
      <c r="E396" s="1052" t="s">
        <v>496</v>
      </c>
      <c r="F396" s="1052"/>
      <c r="G396" s="1052"/>
      <c r="H396" s="893"/>
      <c r="I396" s="1563"/>
      <c r="J396" s="1563"/>
      <c r="K396" s="960"/>
      <c r="L396" s="960"/>
      <c r="M396" s="963"/>
      <c r="N396" s="963"/>
      <c r="O396" s="963"/>
      <c r="P396" s="963"/>
      <c r="Q396" s="963"/>
      <c r="R396" s="963"/>
      <c r="S396" s="963"/>
      <c r="T396" s="963"/>
      <c r="U396" s="963"/>
      <c r="V396" s="963"/>
      <c r="W396" s="963"/>
      <c r="X396" s="963"/>
      <c r="Y396" s="963"/>
      <c r="Z396" s="963"/>
    </row>
    <row r="397" spans="1:26" ht="48">
      <c r="A397" s="821"/>
      <c r="B397" s="467"/>
      <c r="C397" s="471" t="s">
        <v>7418</v>
      </c>
      <c r="D397" s="736">
        <v>2</v>
      </c>
      <c r="E397" s="1052" t="s">
        <v>611</v>
      </c>
      <c r="F397" s="1052"/>
      <c r="G397" s="1052"/>
      <c r="H397" s="893"/>
      <c r="I397" s="1563"/>
      <c r="J397" s="1563"/>
      <c r="K397" s="960"/>
      <c r="L397" s="960"/>
      <c r="M397" s="963"/>
      <c r="N397" s="963"/>
      <c r="O397" s="963"/>
      <c r="P397" s="963"/>
      <c r="Q397" s="963"/>
      <c r="R397" s="963"/>
      <c r="S397" s="963"/>
      <c r="T397" s="963"/>
      <c r="U397" s="963"/>
      <c r="V397" s="963"/>
      <c r="W397" s="963"/>
      <c r="X397" s="963"/>
      <c r="Y397" s="963"/>
      <c r="Z397" s="963"/>
    </row>
    <row r="398" spans="1:26" ht="32">
      <c r="A398" s="821"/>
      <c r="B398" s="467"/>
      <c r="C398" s="471" t="s">
        <v>7419</v>
      </c>
      <c r="D398" s="736">
        <v>2</v>
      </c>
      <c r="E398" s="1052" t="s">
        <v>611</v>
      </c>
      <c r="F398" s="1052"/>
      <c r="G398" s="1052"/>
      <c r="H398" s="893"/>
      <c r="I398" s="1563"/>
      <c r="J398" s="1563"/>
      <c r="K398" s="960"/>
      <c r="L398" s="960"/>
      <c r="M398" s="963"/>
      <c r="N398" s="963"/>
      <c r="O398" s="963"/>
      <c r="P398" s="963"/>
      <c r="Q398" s="963"/>
      <c r="R398" s="963"/>
      <c r="S398" s="963"/>
      <c r="T398" s="963"/>
      <c r="U398" s="963"/>
      <c r="V398" s="963"/>
      <c r="W398" s="963"/>
      <c r="X398" s="963"/>
      <c r="Y398" s="963"/>
      <c r="Z398" s="963"/>
    </row>
    <row r="399" spans="1:26" ht="52.5" customHeight="1">
      <c r="A399" s="821"/>
      <c r="B399" s="467"/>
      <c r="C399" s="471" t="s">
        <v>7420</v>
      </c>
      <c r="D399" s="736">
        <v>2</v>
      </c>
      <c r="E399" s="1052" t="s">
        <v>611</v>
      </c>
      <c r="F399" s="1052"/>
      <c r="G399" s="1052"/>
      <c r="H399" s="893"/>
      <c r="I399" s="1563"/>
      <c r="J399" s="1563"/>
      <c r="K399" s="960"/>
      <c r="L399" s="960"/>
      <c r="M399" s="963"/>
      <c r="N399" s="963"/>
      <c r="O399" s="963"/>
      <c r="P399" s="963"/>
      <c r="Q399" s="963"/>
      <c r="R399" s="963"/>
      <c r="S399" s="963"/>
      <c r="T399" s="963"/>
      <c r="U399" s="963"/>
      <c r="V399" s="963"/>
      <c r="W399" s="963"/>
      <c r="X399" s="963"/>
      <c r="Y399" s="963"/>
      <c r="Z399" s="963"/>
    </row>
    <row r="400" spans="1:26" ht="48">
      <c r="A400" s="821"/>
      <c r="B400" s="467"/>
      <c r="C400" s="471" t="s">
        <v>7421</v>
      </c>
      <c r="D400" s="736">
        <v>2</v>
      </c>
      <c r="E400" s="1052" t="s">
        <v>611</v>
      </c>
      <c r="F400" s="1052"/>
      <c r="G400" s="1052"/>
      <c r="H400" s="893"/>
      <c r="I400" s="1563"/>
      <c r="J400" s="1563"/>
      <c r="K400" s="960"/>
      <c r="L400" s="960"/>
      <c r="M400" s="963"/>
      <c r="N400" s="963"/>
      <c r="O400" s="963"/>
      <c r="P400" s="963"/>
      <c r="Q400" s="963"/>
      <c r="R400" s="963"/>
      <c r="S400" s="963"/>
      <c r="T400" s="963"/>
      <c r="U400" s="963"/>
      <c r="V400" s="963"/>
      <c r="W400" s="963"/>
      <c r="X400" s="963"/>
      <c r="Y400" s="963"/>
      <c r="Z400" s="963"/>
    </row>
    <row r="401" spans="1:26" ht="39.75" hidden="1" customHeight="1">
      <c r="A401" s="1267" t="s">
        <v>256</v>
      </c>
      <c r="B401" s="1179" t="s">
        <v>131</v>
      </c>
      <c r="C401" s="1180"/>
      <c r="D401" s="1180"/>
      <c r="E401" s="1180"/>
      <c r="F401" s="1180"/>
      <c r="G401" s="1181"/>
      <c r="H401" s="1182"/>
      <c r="I401" s="105">
        <f>SUM(D402:D411)</f>
        <v>0</v>
      </c>
      <c r="J401" s="105">
        <f>COUNT(D402:D411)*2</f>
        <v>0</v>
      </c>
      <c r="K401" s="105"/>
      <c r="L401" s="105"/>
      <c r="M401" s="106"/>
      <c r="N401" s="106"/>
      <c r="O401" s="106"/>
      <c r="P401" s="106"/>
      <c r="Q401" s="106"/>
      <c r="R401" s="106"/>
      <c r="S401" s="106"/>
      <c r="T401" s="106"/>
      <c r="U401" s="106"/>
      <c r="V401" s="106"/>
      <c r="W401" s="106"/>
      <c r="X401" s="106"/>
      <c r="Y401" s="106"/>
      <c r="Z401" s="106"/>
    </row>
    <row r="402" spans="1:26" ht="46.5" hidden="1" customHeight="1">
      <c r="A402" s="310" t="s">
        <v>1251</v>
      </c>
      <c r="B402" s="122" t="s">
        <v>1252</v>
      </c>
      <c r="C402" s="141"/>
      <c r="D402" s="124"/>
      <c r="E402" s="141"/>
      <c r="F402" s="141"/>
      <c r="G402" s="141"/>
      <c r="H402" s="106"/>
      <c r="I402" s="105"/>
      <c r="J402" s="105"/>
      <c r="K402" s="105"/>
      <c r="L402" s="105"/>
      <c r="M402" s="106"/>
      <c r="N402" s="106"/>
      <c r="O402" s="106"/>
      <c r="P402" s="106"/>
      <c r="Q402" s="106"/>
      <c r="R402" s="106"/>
      <c r="S402" s="106"/>
      <c r="T402" s="106"/>
      <c r="U402" s="106"/>
      <c r="V402" s="106"/>
      <c r="W402" s="106"/>
      <c r="X402" s="106"/>
      <c r="Y402" s="106"/>
      <c r="Z402" s="106"/>
    </row>
    <row r="403" spans="1:26" ht="30.75" hidden="1" customHeight="1">
      <c r="A403" s="310" t="s">
        <v>1253</v>
      </c>
      <c r="B403" s="122" t="s">
        <v>1254</v>
      </c>
      <c r="C403" s="141"/>
      <c r="D403" s="124"/>
      <c r="E403" s="141"/>
      <c r="F403" s="141"/>
      <c r="G403" s="141"/>
      <c r="H403" s="106"/>
      <c r="I403" s="105"/>
      <c r="J403" s="105"/>
      <c r="K403" s="105"/>
      <c r="L403" s="105"/>
      <c r="M403" s="106"/>
      <c r="N403" s="106"/>
      <c r="O403" s="106"/>
      <c r="P403" s="106"/>
      <c r="Q403" s="106"/>
      <c r="R403" s="106"/>
      <c r="S403" s="106"/>
      <c r="T403" s="106"/>
      <c r="U403" s="106"/>
      <c r="V403" s="106"/>
      <c r="W403" s="106"/>
      <c r="X403" s="106"/>
      <c r="Y403" s="106"/>
      <c r="Z403" s="106"/>
    </row>
    <row r="404" spans="1:26" ht="30.75" hidden="1" customHeight="1">
      <c r="A404" s="310" t="s">
        <v>1255</v>
      </c>
      <c r="B404" s="122" t="s">
        <v>1256</v>
      </c>
      <c r="C404" s="141"/>
      <c r="D404" s="124"/>
      <c r="E404" s="141"/>
      <c r="F404" s="141"/>
      <c r="G404" s="141"/>
      <c r="H404" s="106"/>
      <c r="I404" s="105"/>
      <c r="J404" s="105"/>
      <c r="K404" s="105"/>
      <c r="L404" s="105"/>
      <c r="M404" s="106"/>
      <c r="N404" s="106"/>
      <c r="O404" s="106"/>
      <c r="P404" s="106"/>
      <c r="Q404" s="106"/>
      <c r="R404" s="106"/>
      <c r="S404" s="106"/>
      <c r="T404" s="106"/>
      <c r="U404" s="106"/>
      <c r="V404" s="106"/>
      <c r="W404" s="106"/>
      <c r="X404" s="106"/>
      <c r="Y404" s="106"/>
      <c r="Z404" s="106"/>
    </row>
    <row r="405" spans="1:26" ht="46.5" hidden="1" customHeight="1">
      <c r="A405" s="310" t="s">
        <v>1257</v>
      </c>
      <c r="B405" s="122" t="s">
        <v>1258</v>
      </c>
      <c r="C405" s="141"/>
      <c r="D405" s="124"/>
      <c r="E405" s="141"/>
      <c r="F405" s="141"/>
      <c r="G405" s="141"/>
      <c r="H405" s="106"/>
      <c r="I405" s="105"/>
      <c r="J405" s="105"/>
      <c r="K405" s="105"/>
      <c r="L405" s="105"/>
      <c r="M405" s="106"/>
      <c r="N405" s="106"/>
      <c r="O405" s="106"/>
      <c r="P405" s="106"/>
      <c r="Q405" s="106"/>
      <c r="R405" s="106"/>
      <c r="S405" s="106"/>
      <c r="T405" s="106"/>
      <c r="U405" s="106"/>
      <c r="V405" s="106"/>
      <c r="W405" s="106"/>
      <c r="X405" s="106"/>
      <c r="Y405" s="106"/>
      <c r="Z405" s="106"/>
    </row>
    <row r="406" spans="1:26" ht="46.5" hidden="1" customHeight="1">
      <c r="A406" s="310" t="s">
        <v>2281</v>
      </c>
      <c r="B406" s="122" t="s">
        <v>1260</v>
      </c>
      <c r="C406" s="141"/>
      <c r="D406" s="124"/>
      <c r="E406" s="141"/>
      <c r="F406" s="141"/>
      <c r="G406" s="141"/>
      <c r="H406" s="106"/>
      <c r="I406" s="105"/>
      <c r="J406" s="105"/>
      <c r="K406" s="105"/>
      <c r="L406" s="105"/>
      <c r="M406" s="106"/>
      <c r="N406" s="106"/>
      <c r="O406" s="106"/>
      <c r="P406" s="106"/>
      <c r="Q406" s="106"/>
      <c r="R406" s="106"/>
      <c r="S406" s="106"/>
      <c r="T406" s="106"/>
      <c r="U406" s="106"/>
      <c r="V406" s="106"/>
      <c r="W406" s="106"/>
      <c r="X406" s="106"/>
      <c r="Y406" s="106"/>
      <c r="Z406" s="106"/>
    </row>
    <row r="407" spans="1:26" ht="30.75" hidden="1" customHeight="1">
      <c r="A407" s="310" t="s">
        <v>1261</v>
      </c>
      <c r="B407" s="122" t="s">
        <v>1262</v>
      </c>
      <c r="C407" s="141"/>
      <c r="D407" s="124"/>
      <c r="E407" s="141"/>
      <c r="F407" s="141"/>
      <c r="G407" s="141"/>
      <c r="H407" s="106"/>
      <c r="I407" s="105"/>
      <c r="J407" s="105"/>
      <c r="K407" s="105"/>
      <c r="L407" s="105"/>
      <c r="M407" s="106"/>
      <c r="N407" s="106"/>
      <c r="O407" s="106"/>
      <c r="P407" s="106"/>
      <c r="Q407" s="106"/>
      <c r="R407" s="106"/>
      <c r="S407" s="106"/>
      <c r="T407" s="106"/>
      <c r="U407" s="106"/>
      <c r="V407" s="106"/>
      <c r="W407" s="106"/>
      <c r="X407" s="106"/>
      <c r="Y407" s="106"/>
      <c r="Z407" s="106"/>
    </row>
    <row r="408" spans="1:26" ht="30.75" hidden="1" customHeight="1">
      <c r="A408" s="310" t="s">
        <v>1263</v>
      </c>
      <c r="B408" s="122" t="s">
        <v>1264</v>
      </c>
      <c r="C408" s="141"/>
      <c r="D408" s="124"/>
      <c r="E408" s="141"/>
      <c r="F408" s="141"/>
      <c r="G408" s="141"/>
      <c r="H408" s="106"/>
      <c r="I408" s="105"/>
      <c r="J408" s="105"/>
      <c r="K408" s="105"/>
      <c r="L408" s="105"/>
      <c r="M408" s="106"/>
      <c r="N408" s="106"/>
      <c r="O408" s="106"/>
      <c r="P408" s="106"/>
      <c r="Q408" s="106"/>
      <c r="R408" s="106"/>
      <c r="S408" s="106"/>
      <c r="T408" s="106"/>
      <c r="U408" s="106"/>
      <c r="V408" s="106"/>
      <c r="W408" s="106"/>
      <c r="X408" s="106"/>
      <c r="Y408" s="106"/>
      <c r="Z408" s="106"/>
    </row>
    <row r="409" spans="1:26" ht="30.75" hidden="1" customHeight="1">
      <c r="A409" s="310" t="s">
        <v>1265</v>
      </c>
      <c r="B409" s="122" t="s">
        <v>1266</v>
      </c>
      <c r="C409" s="141"/>
      <c r="D409" s="124"/>
      <c r="E409" s="141"/>
      <c r="F409" s="141"/>
      <c r="G409" s="141"/>
      <c r="H409" s="106"/>
      <c r="I409" s="105"/>
      <c r="J409" s="105"/>
      <c r="K409" s="105"/>
      <c r="L409" s="105"/>
      <c r="M409" s="106"/>
      <c r="N409" s="106"/>
      <c r="O409" s="106"/>
      <c r="P409" s="106"/>
      <c r="Q409" s="106"/>
      <c r="R409" s="106"/>
      <c r="S409" s="106"/>
      <c r="T409" s="106"/>
      <c r="U409" s="106"/>
      <c r="V409" s="106"/>
      <c r="W409" s="106"/>
      <c r="X409" s="106"/>
      <c r="Y409" s="106"/>
      <c r="Z409" s="106"/>
    </row>
    <row r="410" spans="1:26" ht="30.75" hidden="1" customHeight="1">
      <c r="A410" s="310" t="s">
        <v>1268</v>
      </c>
      <c r="B410" s="122" t="s">
        <v>1269</v>
      </c>
      <c r="C410" s="141"/>
      <c r="D410" s="124"/>
      <c r="E410" s="141"/>
      <c r="F410" s="141"/>
      <c r="G410" s="141"/>
      <c r="H410" s="106"/>
      <c r="I410" s="105"/>
      <c r="J410" s="105"/>
      <c r="K410" s="105"/>
      <c r="L410" s="105"/>
      <c r="M410" s="106"/>
      <c r="N410" s="106"/>
      <c r="O410" s="106"/>
      <c r="P410" s="106"/>
      <c r="Q410" s="106"/>
      <c r="R410" s="106"/>
      <c r="S410" s="106"/>
      <c r="T410" s="106"/>
      <c r="U410" s="106"/>
      <c r="V410" s="106"/>
      <c r="W410" s="106"/>
      <c r="X410" s="106"/>
      <c r="Y410" s="106"/>
      <c r="Z410" s="106"/>
    </row>
    <row r="411" spans="1:26" ht="62.25" hidden="1" customHeight="1">
      <c r="A411" s="310" t="s">
        <v>1275</v>
      </c>
      <c r="B411" s="122" t="s">
        <v>1276</v>
      </c>
      <c r="C411" s="141"/>
      <c r="D411" s="124"/>
      <c r="E411" s="141"/>
      <c r="F411" s="141"/>
      <c r="G411" s="141"/>
      <c r="H411" s="106"/>
      <c r="I411" s="105"/>
      <c r="J411" s="105"/>
      <c r="K411" s="105"/>
      <c r="L411" s="105"/>
      <c r="M411" s="106"/>
      <c r="N411" s="106"/>
      <c r="O411" s="106"/>
      <c r="P411" s="106"/>
      <c r="Q411" s="106"/>
      <c r="R411" s="106"/>
      <c r="S411" s="106"/>
      <c r="T411" s="106"/>
      <c r="U411" s="106"/>
      <c r="V411" s="106"/>
      <c r="W411" s="106"/>
      <c r="X411" s="106"/>
      <c r="Y411" s="106"/>
      <c r="Z411" s="106"/>
    </row>
    <row r="412" spans="1:26" ht="39.75" hidden="1" customHeight="1">
      <c r="A412" s="1267" t="s">
        <v>132</v>
      </c>
      <c r="B412" s="1179" t="s">
        <v>133</v>
      </c>
      <c r="C412" s="1180"/>
      <c r="D412" s="1180"/>
      <c r="E412" s="1180"/>
      <c r="F412" s="1180"/>
      <c r="G412" s="1181"/>
      <c r="H412" s="1182"/>
      <c r="I412" s="105">
        <f>SUM(D413:D415)</f>
        <v>0</v>
      </c>
      <c r="J412" s="105">
        <f>COUNT(D413:D415)*2</f>
        <v>0</v>
      </c>
      <c r="K412" s="105"/>
      <c r="L412" s="105"/>
      <c r="M412" s="106"/>
      <c r="N412" s="106"/>
      <c r="O412" s="106"/>
      <c r="P412" s="106"/>
      <c r="Q412" s="106"/>
      <c r="R412" s="106"/>
      <c r="S412" s="106"/>
      <c r="T412" s="106"/>
      <c r="U412" s="106"/>
      <c r="V412" s="106"/>
      <c r="W412" s="106"/>
      <c r="X412" s="106"/>
      <c r="Y412" s="106"/>
      <c r="Z412" s="106"/>
    </row>
    <row r="413" spans="1:26" ht="46.5" hidden="1" customHeight="1">
      <c r="A413" s="310" t="s">
        <v>1278</v>
      </c>
      <c r="B413" s="122" t="s">
        <v>3854</v>
      </c>
      <c r="C413" s="141"/>
      <c r="D413" s="124"/>
      <c r="E413" s="141"/>
      <c r="F413" s="141"/>
      <c r="G413" s="141"/>
      <c r="H413" s="106"/>
      <c r="I413" s="105"/>
      <c r="J413" s="105"/>
      <c r="K413" s="105"/>
      <c r="L413" s="105"/>
      <c r="M413" s="106"/>
      <c r="N413" s="106"/>
      <c r="O413" s="106"/>
      <c r="P413" s="106"/>
      <c r="Q413" s="106"/>
      <c r="R413" s="106"/>
      <c r="S413" s="106"/>
      <c r="T413" s="106"/>
      <c r="U413" s="106"/>
      <c r="V413" s="106"/>
      <c r="W413" s="106"/>
      <c r="X413" s="106"/>
      <c r="Y413" s="106"/>
      <c r="Z413" s="106"/>
    </row>
    <row r="414" spans="1:26" ht="46.5" hidden="1" customHeight="1">
      <c r="A414" s="310" t="s">
        <v>1280</v>
      </c>
      <c r="B414" s="122" t="s">
        <v>3855</v>
      </c>
      <c r="C414" s="141"/>
      <c r="D414" s="124"/>
      <c r="E414" s="141"/>
      <c r="F414" s="141"/>
      <c r="G414" s="141"/>
      <c r="H414" s="106"/>
      <c r="I414" s="105"/>
      <c r="J414" s="105"/>
      <c r="K414" s="105"/>
      <c r="L414" s="105"/>
      <c r="M414" s="106"/>
      <c r="N414" s="106"/>
      <c r="O414" s="106"/>
      <c r="P414" s="106"/>
      <c r="Q414" s="106"/>
      <c r="R414" s="106"/>
      <c r="S414" s="106"/>
      <c r="T414" s="106"/>
      <c r="U414" s="106"/>
      <c r="V414" s="106"/>
      <c r="W414" s="106"/>
      <c r="X414" s="106"/>
      <c r="Y414" s="106"/>
      <c r="Z414" s="106"/>
    </row>
    <row r="415" spans="1:26" ht="46.5" hidden="1" customHeight="1">
      <c r="A415" s="310" t="s">
        <v>1282</v>
      </c>
      <c r="B415" s="122" t="s">
        <v>1283</v>
      </c>
      <c r="C415" s="141"/>
      <c r="D415" s="124"/>
      <c r="E415" s="141"/>
      <c r="F415" s="141"/>
      <c r="G415" s="141"/>
      <c r="H415" s="106"/>
      <c r="I415" s="105"/>
      <c r="J415" s="105"/>
      <c r="K415" s="105"/>
      <c r="L415" s="105"/>
      <c r="M415" s="106"/>
      <c r="N415" s="106"/>
      <c r="O415" s="106"/>
      <c r="P415" s="106"/>
      <c r="Q415" s="106"/>
      <c r="R415" s="106"/>
      <c r="S415" s="106"/>
      <c r="T415" s="106"/>
      <c r="U415" s="106"/>
      <c r="V415" s="106"/>
      <c r="W415" s="106"/>
      <c r="X415" s="106"/>
      <c r="Y415" s="106"/>
      <c r="Z415" s="106"/>
    </row>
    <row r="416" spans="1:26" ht="39.75" hidden="1" customHeight="1">
      <c r="A416" s="1267" t="s">
        <v>257</v>
      </c>
      <c r="B416" s="1179" t="s">
        <v>258</v>
      </c>
      <c r="C416" s="1180"/>
      <c r="D416" s="1180"/>
      <c r="E416" s="1180"/>
      <c r="F416" s="1180"/>
      <c r="G416" s="1181"/>
      <c r="H416" s="1182"/>
      <c r="I416" s="105">
        <f>SUM(D417:D420)</f>
        <v>0</v>
      </c>
      <c r="J416" s="105">
        <f>COUNT(D417:D420)*2</f>
        <v>0</v>
      </c>
      <c r="K416" s="105"/>
      <c r="L416" s="105"/>
      <c r="M416" s="106"/>
      <c r="N416" s="106"/>
      <c r="O416" s="106"/>
      <c r="P416" s="106"/>
      <c r="Q416" s="106"/>
      <c r="R416" s="106"/>
      <c r="S416" s="106"/>
      <c r="T416" s="106"/>
      <c r="U416" s="106"/>
      <c r="V416" s="106"/>
      <c r="W416" s="106"/>
      <c r="X416" s="106"/>
      <c r="Y416" s="106"/>
      <c r="Z416" s="106"/>
    </row>
    <row r="417" spans="1:26" ht="30.75" hidden="1" customHeight="1">
      <c r="A417" s="310" t="s">
        <v>2282</v>
      </c>
      <c r="B417" s="122" t="s">
        <v>1286</v>
      </c>
      <c r="C417" s="141"/>
      <c r="D417" s="124"/>
      <c r="E417" s="141"/>
      <c r="F417" s="141"/>
      <c r="G417" s="141"/>
      <c r="H417" s="106"/>
      <c r="I417" s="105"/>
      <c r="J417" s="105"/>
      <c r="K417" s="105"/>
      <c r="L417" s="105"/>
      <c r="M417" s="106"/>
      <c r="N417" s="106"/>
      <c r="O417" s="106"/>
      <c r="P417" s="106"/>
      <c r="Q417" s="106"/>
      <c r="R417" s="106"/>
      <c r="S417" s="106"/>
      <c r="T417" s="106"/>
      <c r="U417" s="106"/>
      <c r="V417" s="106"/>
      <c r="W417" s="106"/>
      <c r="X417" s="106"/>
      <c r="Y417" s="106"/>
      <c r="Z417" s="106"/>
    </row>
    <row r="418" spans="1:26" ht="46.5" hidden="1" customHeight="1">
      <c r="A418" s="310" t="s">
        <v>1291</v>
      </c>
      <c r="B418" s="122" t="s">
        <v>1292</v>
      </c>
      <c r="C418" s="141"/>
      <c r="D418" s="124"/>
      <c r="E418" s="141"/>
      <c r="F418" s="141"/>
      <c r="G418" s="141"/>
      <c r="H418" s="106"/>
      <c r="I418" s="105"/>
      <c r="J418" s="105"/>
      <c r="K418" s="105"/>
      <c r="L418" s="105"/>
      <c r="M418" s="106"/>
      <c r="N418" s="106"/>
      <c r="O418" s="106"/>
      <c r="P418" s="106"/>
      <c r="Q418" s="106"/>
      <c r="R418" s="106"/>
      <c r="S418" s="106"/>
      <c r="T418" s="106"/>
      <c r="U418" s="106"/>
      <c r="V418" s="106"/>
      <c r="W418" s="106"/>
      <c r="X418" s="106"/>
      <c r="Y418" s="106"/>
      <c r="Z418" s="106"/>
    </row>
    <row r="419" spans="1:26" ht="30.75" hidden="1" customHeight="1">
      <c r="A419" s="310" t="s">
        <v>1293</v>
      </c>
      <c r="B419" s="122" t="s">
        <v>1294</v>
      </c>
      <c r="C419" s="141"/>
      <c r="D419" s="124"/>
      <c r="E419" s="141"/>
      <c r="F419" s="141"/>
      <c r="G419" s="141"/>
      <c r="H419" s="106"/>
      <c r="I419" s="105"/>
      <c r="J419" s="105"/>
      <c r="K419" s="105"/>
      <c r="L419" s="105"/>
      <c r="M419" s="106"/>
      <c r="N419" s="106"/>
      <c r="O419" s="106"/>
      <c r="P419" s="106"/>
      <c r="Q419" s="106"/>
      <c r="R419" s="106"/>
      <c r="S419" s="106"/>
      <c r="T419" s="106"/>
      <c r="U419" s="106"/>
      <c r="V419" s="106"/>
      <c r="W419" s="106"/>
      <c r="X419" s="106"/>
      <c r="Y419" s="106"/>
      <c r="Z419" s="106"/>
    </row>
    <row r="420" spans="1:26" ht="46.5" hidden="1" customHeight="1">
      <c r="A420" s="310" t="s">
        <v>1295</v>
      </c>
      <c r="B420" s="122" t="s">
        <v>1296</v>
      </c>
      <c r="C420" s="141"/>
      <c r="D420" s="124"/>
      <c r="E420" s="141"/>
      <c r="F420" s="141"/>
      <c r="G420" s="141"/>
      <c r="H420" s="106"/>
      <c r="I420" s="105"/>
      <c r="J420" s="105"/>
      <c r="K420" s="105"/>
      <c r="L420" s="105"/>
      <c r="M420" s="106"/>
      <c r="N420" s="106"/>
      <c r="O420" s="106"/>
      <c r="P420" s="106"/>
      <c r="Q420" s="106"/>
      <c r="R420" s="106"/>
      <c r="S420" s="106"/>
      <c r="T420" s="106"/>
      <c r="U420" s="106"/>
      <c r="V420" s="106"/>
      <c r="W420" s="106"/>
      <c r="X420" s="106"/>
      <c r="Y420" s="106"/>
      <c r="Z420" s="106"/>
    </row>
    <row r="421" spans="1:26" ht="39.75" hidden="1" customHeight="1">
      <c r="A421" s="981" t="s">
        <v>259</v>
      </c>
      <c r="B421" s="1280" t="s">
        <v>137</v>
      </c>
      <c r="C421" s="1281"/>
      <c r="D421" s="1281"/>
      <c r="E421" s="1281"/>
      <c r="F421" s="1281"/>
      <c r="G421" s="1282"/>
      <c r="H421" s="1283"/>
      <c r="I421" s="105">
        <f>SUM(D422:D424)</f>
        <v>0</v>
      </c>
      <c r="J421" s="105">
        <f>COUNT(D422:D424)*2</f>
        <v>0</v>
      </c>
      <c r="K421" s="105"/>
      <c r="L421" s="105"/>
      <c r="M421" s="106"/>
      <c r="N421" s="106"/>
      <c r="O421" s="106"/>
      <c r="P421" s="106"/>
      <c r="Q421" s="106"/>
      <c r="R421" s="106"/>
      <c r="S421" s="106"/>
      <c r="T421" s="106"/>
      <c r="U421" s="106"/>
      <c r="V421" s="106"/>
      <c r="W421" s="106"/>
      <c r="X421" s="106"/>
      <c r="Y421" s="106"/>
      <c r="Z421" s="106"/>
    </row>
    <row r="422" spans="1:26" ht="46.5" hidden="1" customHeight="1">
      <c r="A422" s="310" t="s">
        <v>2283</v>
      </c>
      <c r="B422" s="122" t="s">
        <v>1298</v>
      </c>
      <c r="C422" s="122"/>
      <c r="D422" s="124"/>
      <c r="E422" s="141"/>
      <c r="F422" s="141"/>
      <c r="G422" s="141"/>
      <c r="H422" s="106"/>
      <c r="I422" s="105"/>
      <c r="J422" s="105"/>
      <c r="K422" s="105"/>
      <c r="L422" s="105"/>
      <c r="M422" s="106"/>
      <c r="N422" s="106"/>
      <c r="O422" s="106"/>
      <c r="P422" s="106"/>
      <c r="Q422" s="106"/>
      <c r="R422" s="106"/>
      <c r="S422" s="106"/>
      <c r="T422" s="106"/>
      <c r="U422" s="106"/>
      <c r="V422" s="106"/>
      <c r="W422" s="106"/>
      <c r="X422" s="106"/>
      <c r="Y422" s="106"/>
      <c r="Z422" s="106"/>
    </row>
    <row r="423" spans="1:26" ht="46.5" hidden="1" customHeight="1">
      <c r="A423" s="310" t="s">
        <v>2284</v>
      </c>
      <c r="B423" s="122" t="s">
        <v>1302</v>
      </c>
      <c r="C423" s="141"/>
      <c r="D423" s="124"/>
      <c r="E423" s="141"/>
      <c r="F423" s="141"/>
      <c r="G423" s="141"/>
      <c r="H423" s="106"/>
      <c r="I423" s="105"/>
      <c r="J423" s="105"/>
      <c r="K423" s="105"/>
      <c r="L423" s="105"/>
      <c r="M423" s="106"/>
      <c r="N423" s="106"/>
      <c r="O423" s="106"/>
      <c r="P423" s="106"/>
      <c r="Q423" s="106"/>
      <c r="R423" s="106"/>
      <c r="S423" s="106"/>
      <c r="T423" s="106"/>
      <c r="U423" s="106"/>
      <c r="V423" s="106"/>
      <c r="W423" s="106"/>
      <c r="X423" s="106"/>
      <c r="Y423" s="106"/>
      <c r="Z423" s="106"/>
    </row>
    <row r="424" spans="1:26" ht="78" hidden="1" customHeight="1">
      <c r="A424" s="310" t="s">
        <v>1309</v>
      </c>
      <c r="B424" s="122" t="s">
        <v>1310</v>
      </c>
      <c r="C424" s="150"/>
      <c r="D424" s="124"/>
      <c r="E424" s="141"/>
      <c r="F424" s="141"/>
      <c r="G424" s="141"/>
      <c r="H424" s="106"/>
      <c r="I424" s="105"/>
      <c r="J424" s="105"/>
      <c r="K424" s="105"/>
      <c r="L424" s="105"/>
      <c r="M424" s="106"/>
      <c r="N424" s="106"/>
      <c r="O424" s="106"/>
      <c r="P424" s="106"/>
      <c r="Q424" s="106"/>
      <c r="R424" s="106"/>
      <c r="S424" s="106"/>
      <c r="T424" s="106"/>
      <c r="U424" s="106"/>
      <c r="V424" s="106"/>
      <c r="W424" s="106"/>
      <c r="X424" s="106"/>
      <c r="Y424" s="106"/>
      <c r="Z424" s="106"/>
    </row>
    <row r="425" spans="1:26" ht="21" hidden="1" customHeight="1">
      <c r="A425" s="1284"/>
      <c r="B425" s="611" t="s">
        <v>2285</v>
      </c>
      <c r="C425" s="612"/>
      <c r="D425" s="612"/>
      <c r="E425" s="612"/>
      <c r="F425" s="612"/>
      <c r="G425" s="612"/>
      <c r="H425" s="1285"/>
      <c r="I425" s="105"/>
      <c r="J425" s="105"/>
      <c r="K425" s="105"/>
      <c r="L425" s="105"/>
      <c r="M425" s="106"/>
      <c r="N425" s="106"/>
      <c r="O425" s="106"/>
      <c r="P425" s="106"/>
      <c r="Q425" s="106"/>
      <c r="R425" s="106"/>
      <c r="S425" s="106"/>
      <c r="T425" s="106"/>
      <c r="U425" s="106"/>
      <c r="V425" s="106"/>
      <c r="W425" s="106"/>
      <c r="X425" s="106"/>
      <c r="Y425" s="106"/>
      <c r="Z425" s="106"/>
    </row>
    <row r="426" spans="1:26" ht="39.75" hidden="1" customHeight="1">
      <c r="A426" s="1267" t="s">
        <v>138</v>
      </c>
      <c r="B426" s="1179" t="s">
        <v>139</v>
      </c>
      <c r="C426" s="1180"/>
      <c r="D426" s="1180"/>
      <c r="E426" s="1180"/>
      <c r="F426" s="1180"/>
      <c r="G426" s="1181"/>
      <c r="H426" s="1182"/>
      <c r="I426" s="105">
        <f>SUM(D427:D432)</f>
        <v>0</v>
      </c>
      <c r="J426" s="105">
        <f>COUNT(D427:D432)*2</f>
        <v>0</v>
      </c>
      <c r="K426" s="105"/>
      <c r="L426" s="105"/>
      <c r="M426" s="106"/>
      <c r="N426" s="106"/>
      <c r="O426" s="106"/>
      <c r="P426" s="106"/>
      <c r="Q426" s="106"/>
      <c r="R426" s="106"/>
      <c r="S426" s="106"/>
      <c r="T426" s="106"/>
      <c r="U426" s="106"/>
      <c r="V426" s="106"/>
      <c r="W426" s="106"/>
      <c r="X426" s="106"/>
      <c r="Y426" s="106"/>
      <c r="Z426" s="106"/>
    </row>
    <row r="427" spans="1:26" ht="46.5" hidden="1" customHeight="1">
      <c r="A427" s="310" t="s">
        <v>1312</v>
      </c>
      <c r="B427" s="122" t="s">
        <v>1313</v>
      </c>
      <c r="C427" s="122"/>
      <c r="D427" s="124"/>
      <c r="E427" s="141"/>
      <c r="F427" s="141"/>
      <c r="G427" s="141"/>
      <c r="H427" s="106"/>
      <c r="I427" s="105"/>
      <c r="J427" s="105"/>
      <c r="K427" s="105"/>
      <c r="L427" s="105"/>
      <c r="M427" s="106"/>
      <c r="N427" s="106"/>
      <c r="O427" s="106"/>
      <c r="P427" s="106"/>
      <c r="Q427" s="106"/>
      <c r="R427" s="106"/>
      <c r="S427" s="106"/>
      <c r="T427" s="106"/>
      <c r="U427" s="106"/>
      <c r="V427" s="106"/>
      <c r="W427" s="106"/>
      <c r="X427" s="106"/>
      <c r="Y427" s="106"/>
      <c r="Z427" s="106"/>
    </row>
    <row r="428" spans="1:26" ht="78" hidden="1" customHeight="1">
      <c r="A428" s="310" t="s">
        <v>1314</v>
      </c>
      <c r="B428" s="122" t="s">
        <v>1315</v>
      </c>
      <c r="C428" s="141"/>
      <c r="D428" s="124"/>
      <c r="E428" s="141"/>
      <c r="F428" s="141"/>
      <c r="G428" s="141"/>
      <c r="H428" s="106"/>
      <c r="I428" s="105"/>
      <c r="J428" s="105"/>
      <c r="K428" s="105"/>
      <c r="L428" s="105"/>
      <c r="M428" s="106"/>
      <c r="N428" s="106"/>
      <c r="O428" s="106"/>
      <c r="P428" s="106"/>
      <c r="Q428" s="106"/>
      <c r="R428" s="106"/>
      <c r="S428" s="106"/>
      <c r="T428" s="106"/>
      <c r="U428" s="106"/>
      <c r="V428" s="106"/>
      <c r="W428" s="106"/>
      <c r="X428" s="106"/>
      <c r="Y428" s="106"/>
      <c r="Z428" s="106"/>
    </row>
    <row r="429" spans="1:26" ht="62.25" hidden="1" customHeight="1">
      <c r="A429" s="310" t="s">
        <v>1316</v>
      </c>
      <c r="B429" s="122" t="s">
        <v>1317</v>
      </c>
      <c r="C429" s="141"/>
      <c r="D429" s="124"/>
      <c r="E429" s="141"/>
      <c r="F429" s="141"/>
      <c r="G429" s="141"/>
      <c r="H429" s="106"/>
      <c r="I429" s="105"/>
      <c r="J429" s="105"/>
      <c r="K429" s="105"/>
      <c r="L429" s="105"/>
      <c r="M429" s="106"/>
      <c r="N429" s="106"/>
      <c r="O429" s="106"/>
      <c r="P429" s="106"/>
      <c r="Q429" s="106"/>
      <c r="R429" s="106"/>
      <c r="S429" s="106"/>
      <c r="T429" s="106"/>
      <c r="U429" s="106"/>
      <c r="V429" s="106"/>
      <c r="W429" s="106"/>
      <c r="X429" s="106"/>
      <c r="Y429" s="106"/>
      <c r="Z429" s="106"/>
    </row>
    <row r="430" spans="1:26" ht="78" hidden="1" customHeight="1">
      <c r="A430" s="310" t="s">
        <v>1318</v>
      </c>
      <c r="B430" s="122" t="s">
        <v>1319</v>
      </c>
      <c r="C430" s="141"/>
      <c r="D430" s="124"/>
      <c r="E430" s="141"/>
      <c r="F430" s="141"/>
      <c r="G430" s="141"/>
      <c r="H430" s="106"/>
      <c r="I430" s="105"/>
      <c r="J430" s="105"/>
      <c r="K430" s="105"/>
      <c r="L430" s="105"/>
      <c r="M430" s="106"/>
      <c r="N430" s="106"/>
      <c r="O430" s="106"/>
      <c r="P430" s="106"/>
      <c r="Q430" s="106"/>
      <c r="R430" s="106"/>
      <c r="S430" s="106"/>
      <c r="T430" s="106"/>
      <c r="U430" s="106"/>
      <c r="V430" s="106"/>
      <c r="W430" s="106"/>
      <c r="X430" s="106"/>
      <c r="Y430" s="106"/>
      <c r="Z430" s="106"/>
    </row>
    <row r="431" spans="1:26" ht="62.25" hidden="1" customHeight="1">
      <c r="A431" s="310" t="s">
        <v>1320</v>
      </c>
      <c r="B431" s="122" t="s">
        <v>1321</v>
      </c>
      <c r="C431" s="141"/>
      <c r="D431" s="124"/>
      <c r="E431" s="141"/>
      <c r="F431" s="141"/>
      <c r="G431" s="141"/>
      <c r="H431" s="106"/>
      <c r="I431" s="105"/>
      <c r="J431" s="105"/>
      <c r="K431" s="105"/>
      <c r="L431" s="105"/>
      <c r="M431" s="106"/>
      <c r="N431" s="106"/>
      <c r="O431" s="106"/>
      <c r="P431" s="106"/>
      <c r="Q431" s="106"/>
      <c r="R431" s="106"/>
      <c r="S431" s="106"/>
      <c r="T431" s="106"/>
      <c r="U431" s="106"/>
      <c r="V431" s="106"/>
      <c r="W431" s="106"/>
      <c r="X431" s="106"/>
      <c r="Y431" s="106"/>
      <c r="Z431" s="106"/>
    </row>
    <row r="432" spans="1:26" ht="42.75" hidden="1" customHeight="1">
      <c r="A432" s="310" t="s">
        <v>1322</v>
      </c>
      <c r="B432" s="150" t="s">
        <v>1323</v>
      </c>
      <c r="C432" s="141"/>
      <c r="D432" s="124"/>
      <c r="E432" s="141"/>
      <c r="F432" s="141"/>
      <c r="G432" s="141"/>
      <c r="H432" s="106"/>
      <c r="I432" s="105"/>
      <c r="J432" s="105"/>
      <c r="K432" s="105"/>
      <c r="L432" s="105"/>
      <c r="M432" s="106"/>
      <c r="N432" s="106"/>
      <c r="O432" s="106"/>
      <c r="P432" s="106"/>
      <c r="Q432" s="106"/>
      <c r="R432" s="106"/>
      <c r="S432" s="106"/>
      <c r="T432" s="106"/>
      <c r="U432" s="106"/>
      <c r="V432" s="106"/>
      <c r="W432" s="106"/>
      <c r="X432" s="106"/>
      <c r="Y432" s="106"/>
      <c r="Z432" s="106"/>
    </row>
    <row r="433" spans="1:26" ht="39.75" hidden="1" customHeight="1">
      <c r="A433" s="1267" t="s">
        <v>140</v>
      </c>
      <c r="B433" s="1179" t="s">
        <v>141</v>
      </c>
      <c r="C433" s="1180"/>
      <c r="D433" s="1180"/>
      <c r="E433" s="1180"/>
      <c r="F433" s="1180"/>
      <c r="G433" s="1181"/>
      <c r="H433" s="1182"/>
      <c r="I433" s="105">
        <f>SUM(D434:D444)</f>
        <v>0</v>
      </c>
      <c r="J433" s="105">
        <f>COUNT(D434:D444)*2</f>
        <v>0</v>
      </c>
      <c r="K433" s="105"/>
      <c r="L433" s="105"/>
      <c r="M433" s="106"/>
      <c r="N433" s="106"/>
      <c r="O433" s="106"/>
      <c r="P433" s="106"/>
      <c r="Q433" s="106"/>
      <c r="R433" s="106"/>
      <c r="S433" s="106"/>
      <c r="T433" s="106"/>
      <c r="U433" s="106"/>
      <c r="V433" s="106"/>
      <c r="W433" s="106"/>
      <c r="X433" s="106"/>
      <c r="Y433" s="106"/>
      <c r="Z433" s="106"/>
    </row>
    <row r="434" spans="1:26" ht="39.75" hidden="1" customHeight="1">
      <c r="A434" s="310" t="s">
        <v>1324</v>
      </c>
      <c r="B434" s="150" t="s">
        <v>1325</v>
      </c>
      <c r="C434" s="141"/>
      <c r="D434" s="124"/>
      <c r="E434" s="141"/>
      <c r="F434" s="141"/>
      <c r="G434" s="460"/>
      <c r="H434" s="461"/>
      <c r="I434" s="105"/>
      <c r="J434" s="105"/>
      <c r="K434" s="105"/>
      <c r="L434" s="105"/>
      <c r="M434" s="106"/>
      <c r="N434" s="106"/>
      <c r="O434" s="106"/>
      <c r="P434" s="106"/>
      <c r="Q434" s="106"/>
      <c r="R434" s="106"/>
      <c r="S434" s="106"/>
      <c r="T434" s="106"/>
      <c r="U434" s="106"/>
      <c r="V434" s="106"/>
      <c r="W434" s="106"/>
      <c r="X434" s="106"/>
      <c r="Y434" s="106"/>
      <c r="Z434" s="106"/>
    </row>
    <row r="435" spans="1:26" ht="39.75" hidden="1" customHeight="1">
      <c r="A435" s="310" t="s">
        <v>1326</v>
      </c>
      <c r="B435" s="150" t="s">
        <v>1327</v>
      </c>
      <c r="C435" s="141"/>
      <c r="D435" s="124"/>
      <c r="E435" s="141"/>
      <c r="F435" s="141"/>
      <c r="G435" s="460"/>
      <c r="H435" s="461"/>
      <c r="I435" s="105"/>
      <c r="J435" s="105"/>
      <c r="K435" s="105"/>
      <c r="L435" s="105"/>
      <c r="M435" s="106"/>
      <c r="N435" s="106"/>
      <c r="O435" s="106"/>
      <c r="P435" s="106"/>
      <c r="Q435" s="106"/>
      <c r="R435" s="106"/>
      <c r="S435" s="106"/>
      <c r="T435" s="106"/>
      <c r="U435" s="106"/>
      <c r="V435" s="106"/>
      <c r="W435" s="106"/>
      <c r="X435" s="106"/>
      <c r="Y435" s="106"/>
      <c r="Z435" s="106"/>
    </row>
    <row r="436" spans="1:26" ht="39.75" hidden="1" customHeight="1">
      <c r="A436" s="310" t="s">
        <v>1328</v>
      </c>
      <c r="B436" s="211" t="s">
        <v>1329</v>
      </c>
      <c r="C436" s="141"/>
      <c r="D436" s="124"/>
      <c r="E436" s="141"/>
      <c r="F436" s="141"/>
      <c r="G436" s="460"/>
      <c r="H436" s="461"/>
      <c r="I436" s="105"/>
      <c r="J436" s="105"/>
      <c r="K436" s="105"/>
      <c r="L436" s="105"/>
      <c r="M436" s="106"/>
      <c r="N436" s="106"/>
      <c r="O436" s="106"/>
      <c r="P436" s="106"/>
      <c r="Q436" s="106"/>
      <c r="R436" s="106"/>
      <c r="S436" s="106"/>
      <c r="T436" s="106"/>
      <c r="U436" s="106"/>
      <c r="V436" s="106"/>
      <c r="W436" s="106"/>
      <c r="X436" s="106"/>
      <c r="Y436" s="106"/>
      <c r="Z436" s="106"/>
    </row>
    <row r="437" spans="1:26" ht="39.75" hidden="1" customHeight="1">
      <c r="A437" s="310" t="s">
        <v>1330</v>
      </c>
      <c r="B437" s="150" t="s">
        <v>1331</v>
      </c>
      <c r="C437" s="141"/>
      <c r="D437" s="124"/>
      <c r="E437" s="141"/>
      <c r="F437" s="141"/>
      <c r="G437" s="460"/>
      <c r="H437" s="461"/>
      <c r="I437" s="105"/>
      <c r="J437" s="105"/>
      <c r="K437" s="105"/>
      <c r="L437" s="105"/>
      <c r="M437" s="106"/>
      <c r="N437" s="106"/>
      <c r="O437" s="106"/>
      <c r="P437" s="106"/>
      <c r="Q437" s="106"/>
      <c r="R437" s="106"/>
      <c r="S437" s="106"/>
      <c r="T437" s="106"/>
      <c r="U437" s="106"/>
      <c r="V437" s="106"/>
      <c r="W437" s="106"/>
      <c r="X437" s="106"/>
      <c r="Y437" s="106"/>
      <c r="Z437" s="106"/>
    </row>
    <row r="438" spans="1:26" ht="39.75" hidden="1" customHeight="1">
      <c r="A438" s="310" t="s">
        <v>1332</v>
      </c>
      <c r="B438" s="150" t="s">
        <v>1333</v>
      </c>
      <c r="C438" s="141"/>
      <c r="D438" s="124"/>
      <c r="E438" s="141"/>
      <c r="F438" s="141"/>
      <c r="G438" s="460"/>
      <c r="H438" s="461"/>
      <c r="I438" s="105"/>
      <c r="J438" s="105"/>
      <c r="K438" s="105"/>
      <c r="L438" s="105"/>
      <c r="M438" s="106"/>
      <c r="N438" s="106"/>
      <c r="O438" s="106"/>
      <c r="P438" s="106"/>
      <c r="Q438" s="106"/>
      <c r="R438" s="106"/>
      <c r="S438" s="106"/>
      <c r="T438" s="106"/>
      <c r="U438" s="106"/>
      <c r="V438" s="106"/>
      <c r="W438" s="106"/>
      <c r="X438" s="106"/>
      <c r="Y438" s="106"/>
      <c r="Z438" s="106"/>
    </row>
    <row r="439" spans="1:26" ht="39.75" hidden="1" customHeight="1">
      <c r="A439" s="310" t="s">
        <v>1334</v>
      </c>
      <c r="B439" s="150" t="s">
        <v>1335</v>
      </c>
      <c r="C439" s="141"/>
      <c r="D439" s="124"/>
      <c r="E439" s="141"/>
      <c r="F439" s="141"/>
      <c r="G439" s="460"/>
      <c r="H439" s="461"/>
      <c r="I439" s="105"/>
      <c r="J439" s="105"/>
      <c r="K439" s="105"/>
      <c r="L439" s="105"/>
      <c r="M439" s="106"/>
      <c r="N439" s="106"/>
      <c r="O439" s="106"/>
      <c r="P439" s="106"/>
      <c r="Q439" s="106"/>
      <c r="R439" s="106"/>
      <c r="S439" s="106"/>
      <c r="T439" s="106"/>
      <c r="U439" s="106"/>
      <c r="V439" s="106"/>
      <c r="W439" s="106"/>
      <c r="X439" s="106"/>
      <c r="Y439" s="106"/>
      <c r="Z439" s="106"/>
    </row>
    <row r="440" spans="1:26" ht="39.75" hidden="1" customHeight="1">
      <c r="A440" s="310" t="s">
        <v>1336</v>
      </c>
      <c r="B440" s="150" t="s">
        <v>1337</v>
      </c>
      <c r="C440" s="141"/>
      <c r="D440" s="124"/>
      <c r="E440" s="141"/>
      <c r="F440" s="141"/>
      <c r="G440" s="460"/>
      <c r="H440" s="461"/>
      <c r="I440" s="105"/>
      <c r="J440" s="105"/>
      <c r="K440" s="105"/>
      <c r="L440" s="105"/>
      <c r="M440" s="106"/>
      <c r="N440" s="106"/>
      <c r="O440" s="106"/>
      <c r="P440" s="106"/>
      <c r="Q440" s="106"/>
      <c r="R440" s="106"/>
      <c r="S440" s="106"/>
      <c r="T440" s="106"/>
      <c r="U440" s="106"/>
      <c r="V440" s="106"/>
      <c r="W440" s="106"/>
      <c r="X440" s="106"/>
      <c r="Y440" s="106"/>
      <c r="Z440" s="106"/>
    </row>
    <row r="441" spans="1:26" ht="39.75" hidden="1" customHeight="1">
      <c r="A441" s="310" t="s">
        <v>1338</v>
      </c>
      <c r="B441" s="150" t="s">
        <v>1339</v>
      </c>
      <c r="C441" s="141"/>
      <c r="D441" s="124"/>
      <c r="E441" s="141"/>
      <c r="F441" s="141"/>
      <c r="G441" s="460"/>
      <c r="H441" s="461"/>
      <c r="I441" s="105"/>
      <c r="J441" s="105"/>
      <c r="K441" s="105"/>
      <c r="L441" s="105"/>
      <c r="M441" s="106"/>
      <c r="N441" s="106"/>
      <c r="O441" s="106"/>
      <c r="P441" s="106"/>
      <c r="Q441" s="106"/>
      <c r="R441" s="106"/>
      <c r="S441" s="106"/>
      <c r="T441" s="106"/>
      <c r="U441" s="106"/>
      <c r="V441" s="106"/>
      <c r="W441" s="106"/>
      <c r="X441" s="106"/>
      <c r="Y441" s="106"/>
      <c r="Z441" s="106"/>
    </row>
    <row r="442" spans="1:26" ht="28.5" hidden="1" customHeight="1">
      <c r="A442" s="310" t="s">
        <v>1340</v>
      </c>
      <c r="B442" s="150" t="s">
        <v>1341</v>
      </c>
      <c r="C442" s="141"/>
      <c r="D442" s="124"/>
      <c r="E442" s="141"/>
      <c r="F442" s="141"/>
      <c r="G442" s="460"/>
      <c r="H442" s="461"/>
      <c r="I442" s="105"/>
      <c r="J442" s="105"/>
      <c r="K442" s="105"/>
      <c r="L442" s="105"/>
      <c r="M442" s="106"/>
      <c r="N442" s="106"/>
      <c r="O442" s="106"/>
      <c r="P442" s="106"/>
      <c r="Q442" s="106"/>
      <c r="R442" s="106"/>
      <c r="S442" s="106"/>
      <c r="T442" s="106"/>
      <c r="U442" s="106"/>
      <c r="V442" s="106"/>
      <c r="W442" s="106"/>
      <c r="X442" s="106"/>
      <c r="Y442" s="106"/>
      <c r="Z442" s="106"/>
    </row>
    <row r="443" spans="1:26" ht="42.75" hidden="1" customHeight="1">
      <c r="A443" s="310" t="s">
        <v>1342</v>
      </c>
      <c r="B443" s="150" t="s">
        <v>1343</v>
      </c>
      <c r="C443" s="141"/>
      <c r="D443" s="124"/>
      <c r="E443" s="141"/>
      <c r="F443" s="141"/>
      <c r="G443" s="460"/>
      <c r="H443" s="461"/>
      <c r="I443" s="105"/>
      <c r="J443" s="105"/>
      <c r="K443" s="105"/>
      <c r="L443" s="105"/>
      <c r="M443" s="106"/>
      <c r="N443" s="106"/>
      <c r="O443" s="106"/>
      <c r="P443" s="106"/>
      <c r="Q443" s="106"/>
      <c r="R443" s="106"/>
      <c r="S443" s="106"/>
      <c r="T443" s="106"/>
      <c r="U443" s="106"/>
      <c r="V443" s="106"/>
      <c r="W443" s="106"/>
      <c r="X443" s="106"/>
      <c r="Y443" s="106"/>
      <c r="Z443" s="106"/>
    </row>
    <row r="444" spans="1:26" ht="57" hidden="1" customHeight="1">
      <c r="A444" s="310" t="s">
        <v>1344</v>
      </c>
      <c r="B444" s="150" t="s">
        <v>1345</v>
      </c>
      <c r="C444" s="141"/>
      <c r="D444" s="124"/>
      <c r="E444" s="141"/>
      <c r="F444" s="141"/>
      <c r="G444" s="460"/>
      <c r="H444" s="461"/>
      <c r="I444" s="105"/>
      <c r="J444" s="105"/>
      <c r="K444" s="105"/>
      <c r="L444" s="105"/>
      <c r="M444" s="106"/>
      <c r="N444" s="106"/>
      <c r="O444" s="106"/>
      <c r="P444" s="106"/>
      <c r="Q444" s="106"/>
      <c r="R444" s="106"/>
      <c r="S444" s="106"/>
      <c r="T444" s="106"/>
      <c r="U444" s="106"/>
      <c r="V444" s="106"/>
      <c r="W444" s="106"/>
      <c r="X444" s="106"/>
      <c r="Y444" s="106"/>
      <c r="Z444" s="106"/>
    </row>
    <row r="445" spans="1:26" ht="39.75" hidden="1" customHeight="1">
      <c r="A445" s="1267" t="s">
        <v>142</v>
      </c>
      <c r="B445" s="1179" t="s">
        <v>143</v>
      </c>
      <c r="C445" s="1180"/>
      <c r="D445" s="1180"/>
      <c r="E445" s="1180"/>
      <c r="F445" s="1180"/>
      <c r="G445" s="1181"/>
      <c r="H445" s="1182"/>
      <c r="I445" s="105">
        <f>SUM(D446:D451)</f>
        <v>0</v>
      </c>
      <c r="J445" s="105">
        <f>COUNT(D446:D451)*2</f>
        <v>0</v>
      </c>
      <c r="K445" s="105"/>
      <c r="L445" s="105"/>
      <c r="M445" s="106"/>
      <c r="N445" s="106"/>
      <c r="O445" s="106"/>
      <c r="P445" s="106"/>
      <c r="Q445" s="106"/>
      <c r="R445" s="106"/>
      <c r="S445" s="106"/>
      <c r="T445" s="106"/>
      <c r="U445" s="106"/>
      <c r="V445" s="106"/>
      <c r="W445" s="106"/>
      <c r="X445" s="106"/>
      <c r="Y445" s="106"/>
      <c r="Z445" s="106"/>
    </row>
    <row r="446" spans="1:26" ht="57" hidden="1" customHeight="1">
      <c r="A446" s="310" t="s">
        <v>1346</v>
      </c>
      <c r="B446" s="150" t="s">
        <v>1347</v>
      </c>
      <c r="C446" s="141"/>
      <c r="D446" s="124"/>
      <c r="E446" s="141"/>
      <c r="F446" s="141"/>
      <c r="G446" s="460"/>
      <c r="H446" s="461"/>
      <c r="I446" s="105"/>
      <c r="J446" s="105"/>
      <c r="K446" s="105"/>
      <c r="L446" s="105"/>
      <c r="M446" s="106"/>
      <c r="N446" s="106"/>
      <c r="O446" s="106"/>
      <c r="P446" s="106"/>
      <c r="Q446" s="106"/>
      <c r="R446" s="106"/>
      <c r="S446" s="106"/>
      <c r="T446" s="106"/>
      <c r="U446" s="106"/>
      <c r="V446" s="106"/>
      <c r="W446" s="106"/>
      <c r="X446" s="106"/>
      <c r="Y446" s="106"/>
      <c r="Z446" s="106"/>
    </row>
    <row r="447" spans="1:26" ht="57" hidden="1" customHeight="1">
      <c r="A447" s="310" t="s">
        <v>1348</v>
      </c>
      <c r="B447" s="150" t="s">
        <v>1349</v>
      </c>
      <c r="C447" s="141"/>
      <c r="D447" s="124"/>
      <c r="E447" s="141"/>
      <c r="F447" s="141"/>
      <c r="G447" s="460"/>
      <c r="H447" s="461"/>
      <c r="I447" s="105"/>
      <c r="J447" s="105"/>
      <c r="K447" s="105"/>
      <c r="L447" s="105"/>
      <c r="M447" s="106"/>
      <c r="N447" s="106"/>
      <c r="O447" s="106"/>
      <c r="P447" s="106"/>
      <c r="Q447" s="106"/>
      <c r="R447" s="106"/>
      <c r="S447" s="106"/>
      <c r="T447" s="106"/>
      <c r="U447" s="106"/>
      <c r="V447" s="106"/>
      <c r="W447" s="106"/>
      <c r="X447" s="106"/>
      <c r="Y447" s="106"/>
      <c r="Z447" s="106"/>
    </row>
    <row r="448" spans="1:26" ht="42.75" hidden="1" customHeight="1">
      <c r="A448" s="310" t="s">
        <v>1350</v>
      </c>
      <c r="B448" s="150" t="s">
        <v>1351</v>
      </c>
      <c r="C448" s="141"/>
      <c r="D448" s="124"/>
      <c r="E448" s="141"/>
      <c r="F448" s="141"/>
      <c r="G448" s="460"/>
      <c r="H448" s="461"/>
      <c r="I448" s="105"/>
      <c r="J448" s="105"/>
      <c r="K448" s="105"/>
      <c r="L448" s="105"/>
      <c r="M448" s="106"/>
      <c r="N448" s="106"/>
      <c r="O448" s="106"/>
      <c r="P448" s="106"/>
      <c r="Q448" s="106"/>
      <c r="R448" s="106"/>
      <c r="S448" s="106"/>
      <c r="T448" s="106"/>
      <c r="U448" s="106"/>
      <c r="V448" s="106"/>
      <c r="W448" s="106"/>
      <c r="X448" s="106"/>
      <c r="Y448" s="106"/>
      <c r="Z448" s="106"/>
    </row>
    <row r="449" spans="1:26" ht="57" hidden="1" customHeight="1">
      <c r="A449" s="310" t="s">
        <v>3438</v>
      </c>
      <c r="B449" s="150" t="s">
        <v>1353</v>
      </c>
      <c r="C449" s="141"/>
      <c r="D449" s="124"/>
      <c r="E449" s="141"/>
      <c r="F449" s="141"/>
      <c r="G449" s="460"/>
      <c r="H449" s="461"/>
      <c r="I449" s="105"/>
      <c r="J449" s="105"/>
      <c r="K449" s="105"/>
      <c r="L449" s="105"/>
      <c r="M449" s="106"/>
      <c r="N449" s="106"/>
      <c r="O449" s="106"/>
      <c r="P449" s="106"/>
      <c r="Q449" s="106"/>
      <c r="R449" s="106"/>
      <c r="S449" s="106"/>
      <c r="T449" s="106"/>
      <c r="U449" s="106"/>
      <c r="V449" s="106"/>
      <c r="W449" s="106"/>
      <c r="X449" s="106"/>
      <c r="Y449" s="106"/>
      <c r="Z449" s="106"/>
    </row>
    <row r="450" spans="1:26" ht="57" hidden="1" customHeight="1">
      <c r="A450" s="310" t="s">
        <v>1354</v>
      </c>
      <c r="B450" s="150" t="s">
        <v>2330</v>
      </c>
      <c r="C450" s="141"/>
      <c r="D450" s="124"/>
      <c r="E450" s="141"/>
      <c r="F450" s="141"/>
      <c r="G450" s="460"/>
      <c r="H450" s="461"/>
      <c r="I450" s="105"/>
      <c r="J450" s="105"/>
      <c r="K450" s="105"/>
      <c r="L450" s="105"/>
      <c r="M450" s="106"/>
      <c r="N450" s="106"/>
      <c r="O450" s="106"/>
      <c r="P450" s="106"/>
      <c r="Q450" s="106"/>
      <c r="R450" s="106"/>
      <c r="S450" s="106"/>
      <c r="T450" s="106"/>
      <c r="U450" s="106"/>
      <c r="V450" s="106"/>
      <c r="W450" s="106"/>
      <c r="X450" s="106"/>
      <c r="Y450" s="106"/>
      <c r="Z450" s="106"/>
    </row>
    <row r="451" spans="1:26" ht="46.5" hidden="1" customHeight="1">
      <c r="A451" s="310" t="s">
        <v>1356</v>
      </c>
      <c r="B451" s="212" t="s">
        <v>1357</v>
      </c>
      <c r="C451" s="141"/>
      <c r="D451" s="124"/>
      <c r="E451" s="141"/>
      <c r="F451" s="141"/>
      <c r="G451" s="460"/>
      <c r="H451" s="461"/>
      <c r="I451" s="105"/>
      <c r="J451" s="105"/>
      <c r="K451" s="105"/>
      <c r="L451" s="105"/>
      <c r="M451" s="106"/>
      <c r="N451" s="106"/>
      <c r="O451" s="106"/>
      <c r="P451" s="106"/>
      <c r="Q451" s="106"/>
      <c r="R451" s="106"/>
      <c r="S451" s="106"/>
      <c r="T451" s="106"/>
      <c r="U451" s="106"/>
      <c r="V451" s="106"/>
      <c r="W451" s="106"/>
      <c r="X451" s="106"/>
      <c r="Y451" s="106"/>
      <c r="Z451" s="106"/>
    </row>
    <row r="452" spans="1:26" ht="39.75" hidden="1" customHeight="1">
      <c r="A452" s="1267" t="s">
        <v>144</v>
      </c>
      <c r="B452" s="1179" t="s">
        <v>145</v>
      </c>
      <c r="C452" s="1180"/>
      <c r="D452" s="1180"/>
      <c r="E452" s="1180"/>
      <c r="F452" s="1180"/>
      <c r="G452" s="1181"/>
      <c r="H452" s="1182"/>
      <c r="I452" s="105">
        <f>SUM(D453:D462)</f>
        <v>0</v>
      </c>
      <c r="J452" s="105">
        <f>COUNT(D453:D462)*2</f>
        <v>0</v>
      </c>
      <c r="K452" s="105"/>
      <c r="L452" s="105"/>
      <c r="M452" s="106"/>
      <c r="N452" s="106"/>
      <c r="O452" s="106"/>
      <c r="P452" s="106"/>
      <c r="Q452" s="106"/>
      <c r="R452" s="106"/>
      <c r="S452" s="106"/>
      <c r="T452" s="106"/>
      <c r="U452" s="106"/>
      <c r="V452" s="106"/>
      <c r="W452" s="106"/>
      <c r="X452" s="106"/>
      <c r="Y452" s="106"/>
      <c r="Z452" s="106"/>
    </row>
    <row r="453" spans="1:26" ht="46.5" hidden="1" customHeight="1">
      <c r="A453" s="310" t="s">
        <v>1358</v>
      </c>
      <c r="B453" s="122" t="s">
        <v>1359</v>
      </c>
      <c r="C453" s="141"/>
      <c r="D453" s="124"/>
      <c r="E453" s="141"/>
      <c r="F453" s="141"/>
      <c r="G453" s="141"/>
      <c r="H453" s="106"/>
      <c r="I453" s="105"/>
      <c r="J453" s="105"/>
      <c r="K453" s="105"/>
      <c r="L453" s="105"/>
      <c r="M453" s="106"/>
      <c r="N453" s="106"/>
      <c r="O453" s="106"/>
      <c r="P453" s="106"/>
      <c r="Q453" s="106"/>
      <c r="R453" s="106"/>
      <c r="S453" s="106"/>
      <c r="T453" s="106"/>
      <c r="U453" s="106"/>
      <c r="V453" s="106"/>
      <c r="W453" s="106"/>
      <c r="X453" s="106"/>
      <c r="Y453" s="106"/>
      <c r="Z453" s="106"/>
    </row>
    <row r="454" spans="1:26" ht="57" hidden="1" customHeight="1">
      <c r="A454" s="310" t="s">
        <v>1360</v>
      </c>
      <c r="B454" s="150" t="s">
        <v>1361</v>
      </c>
      <c r="C454" s="141"/>
      <c r="D454" s="124"/>
      <c r="E454" s="141"/>
      <c r="F454" s="141"/>
      <c r="G454" s="141"/>
      <c r="H454" s="106"/>
      <c r="I454" s="105"/>
      <c r="J454" s="105"/>
      <c r="K454" s="105"/>
      <c r="L454" s="105"/>
      <c r="M454" s="106"/>
      <c r="N454" s="106"/>
      <c r="O454" s="106"/>
      <c r="P454" s="106"/>
      <c r="Q454" s="106"/>
      <c r="R454" s="106"/>
      <c r="S454" s="106"/>
      <c r="T454" s="106"/>
      <c r="U454" s="106"/>
      <c r="V454" s="106"/>
      <c r="W454" s="106"/>
      <c r="X454" s="106"/>
      <c r="Y454" s="106"/>
      <c r="Z454" s="106"/>
    </row>
    <row r="455" spans="1:26" ht="62.25" hidden="1" customHeight="1">
      <c r="A455" s="310" t="s">
        <v>1362</v>
      </c>
      <c r="B455" s="122" t="s">
        <v>1363</v>
      </c>
      <c r="C455" s="141"/>
      <c r="D455" s="124"/>
      <c r="E455" s="141"/>
      <c r="F455" s="141"/>
      <c r="G455" s="141"/>
      <c r="H455" s="106"/>
      <c r="I455" s="105"/>
      <c r="J455" s="105"/>
      <c r="K455" s="105"/>
      <c r="L455" s="105"/>
      <c r="M455" s="106"/>
      <c r="N455" s="106"/>
      <c r="O455" s="106"/>
      <c r="P455" s="106"/>
      <c r="Q455" s="106"/>
      <c r="R455" s="106"/>
      <c r="S455" s="106"/>
      <c r="T455" s="106"/>
      <c r="U455" s="106"/>
      <c r="V455" s="106"/>
      <c r="W455" s="106"/>
      <c r="X455" s="106"/>
      <c r="Y455" s="106"/>
      <c r="Z455" s="106"/>
    </row>
    <row r="456" spans="1:26" ht="46.5" hidden="1" customHeight="1">
      <c r="A456" s="310" t="s">
        <v>1364</v>
      </c>
      <c r="B456" s="122" t="s">
        <v>1365</v>
      </c>
      <c r="C456" s="141"/>
      <c r="D456" s="124"/>
      <c r="E456" s="141"/>
      <c r="F456" s="141"/>
      <c r="G456" s="141"/>
      <c r="H456" s="106"/>
      <c r="I456" s="105"/>
      <c r="J456" s="105"/>
      <c r="K456" s="105"/>
      <c r="L456" s="105"/>
      <c r="M456" s="106"/>
      <c r="N456" s="106"/>
      <c r="O456" s="106"/>
      <c r="P456" s="106"/>
      <c r="Q456" s="106"/>
      <c r="R456" s="106"/>
      <c r="S456" s="106"/>
      <c r="T456" s="106"/>
      <c r="U456" s="106"/>
      <c r="V456" s="106"/>
      <c r="W456" s="106"/>
      <c r="X456" s="106"/>
      <c r="Y456" s="106"/>
      <c r="Z456" s="106"/>
    </row>
    <row r="457" spans="1:26" ht="30.75" hidden="1" customHeight="1">
      <c r="A457" s="310" t="s">
        <v>1366</v>
      </c>
      <c r="B457" s="122" t="s">
        <v>1367</v>
      </c>
      <c r="C457" s="141"/>
      <c r="D457" s="124"/>
      <c r="E457" s="141"/>
      <c r="F457" s="141"/>
      <c r="G457" s="141"/>
      <c r="H457" s="106"/>
      <c r="I457" s="105"/>
      <c r="J457" s="105"/>
      <c r="K457" s="105"/>
      <c r="L457" s="105"/>
      <c r="M457" s="106"/>
      <c r="N457" s="106"/>
      <c r="O457" s="106"/>
      <c r="P457" s="106"/>
      <c r="Q457" s="106"/>
      <c r="R457" s="106"/>
      <c r="S457" s="106"/>
      <c r="T457" s="106"/>
      <c r="U457" s="106"/>
      <c r="V457" s="106"/>
      <c r="W457" s="106"/>
      <c r="X457" s="106"/>
      <c r="Y457" s="106"/>
      <c r="Z457" s="106"/>
    </row>
    <row r="458" spans="1:26" ht="46.5" hidden="1" customHeight="1">
      <c r="A458" s="310" t="s">
        <v>1368</v>
      </c>
      <c r="B458" s="122" t="s">
        <v>1369</v>
      </c>
      <c r="C458" s="141"/>
      <c r="D458" s="124"/>
      <c r="E458" s="141"/>
      <c r="F458" s="141"/>
      <c r="G458" s="141"/>
      <c r="H458" s="106"/>
      <c r="I458" s="105"/>
      <c r="J458" s="105"/>
      <c r="K458" s="105"/>
      <c r="L458" s="105"/>
      <c r="M458" s="106"/>
      <c r="N458" s="106"/>
      <c r="O458" s="106"/>
      <c r="P458" s="106"/>
      <c r="Q458" s="106"/>
      <c r="R458" s="106"/>
      <c r="S458" s="106"/>
      <c r="T458" s="106"/>
      <c r="U458" s="106"/>
      <c r="V458" s="106"/>
      <c r="W458" s="106"/>
      <c r="X458" s="106"/>
      <c r="Y458" s="106"/>
      <c r="Z458" s="106"/>
    </row>
    <row r="459" spans="1:26" ht="78" hidden="1" customHeight="1">
      <c r="A459" s="310" t="s">
        <v>1370</v>
      </c>
      <c r="B459" s="122" t="s">
        <v>1371</v>
      </c>
      <c r="C459" s="141"/>
      <c r="D459" s="124"/>
      <c r="E459" s="141"/>
      <c r="F459" s="141"/>
      <c r="G459" s="141"/>
      <c r="H459" s="106"/>
      <c r="I459" s="105"/>
      <c r="J459" s="105"/>
      <c r="K459" s="105"/>
      <c r="L459" s="105"/>
      <c r="M459" s="106"/>
      <c r="N459" s="106"/>
      <c r="O459" s="106"/>
      <c r="P459" s="106"/>
      <c r="Q459" s="106"/>
      <c r="R459" s="106"/>
      <c r="S459" s="106"/>
      <c r="T459" s="106"/>
      <c r="U459" s="106"/>
      <c r="V459" s="106"/>
      <c r="W459" s="106"/>
      <c r="X459" s="106"/>
      <c r="Y459" s="106"/>
      <c r="Z459" s="106"/>
    </row>
    <row r="460" spans="1:26" ht="62.25" hidden="1" customHeight="1">
      <c r="A460" s="310" t="s">
        <v>1372</v>
      </c>
      <c r="B460" s="122" t="s">
        <v>2364</v>
      </c>
      <c r="C460" s="141"/>
      <c r="D460" s="124"/>
      <c r="E460" s="141"/>
      <c r="F460" s="141"/>
      <c r="G460" s="141"/>
      <c r="H460" s="106"/>
      <c r="I460" s="105"/>
      <c r="J460" s="105"/>
      <c r="K460" s="105"/>
      <c r="L460" s="105"/>
      <c r="M460" s="106"/>
      <c r="N460" s="106"/>
      <c r="O460" s="106"/>
      <c r="P460" s="106"/>
      <c r="Q460" s="106"/>
      <c r="R460" s="106"/>
      <c r="S460" s="106"/>
      <c r="T460" s="106"/>
      <c r="U460" s="106"/>
      <c r="V460" s="106"/>
      <c r="W460" s="106"/>
      <c r="X460" s="106"/>
      <c r="Y460" s="106"/>
      <c r="Z460" s="106"/>
    </row>
    <row r="461" spans="1:26" ht="62.25" hidden="1" customHeight="1">
      <c r="A461" s="310" t="s">
        <v>1374</v>
      </c>
      <c r="B461" s="122" t="s">
        <v>1375</v>
      </c>
      <c r="C461" s="141"/>
      <c r="D461" s="124"/>
      <c r="E461" s="141"/>
      <c r="F461" s="141"/>
      <c r="G461" s="141"/>
      <c r="H461" s="106"/>
      <c r="I461" s="105"/>
      <c r="J461" s="105"/>
      <c r="K461" s="105"/>
      <c r="L461" s="105"/>
      <c r="M461" s="106"/>
      <c r="N461" s="106"/>
      <c r="O461" s="106"/>
      <c r="P461" s="106"/>
      <c r="Q461" s="106"/>
      <c r="R461" s="106"/>
      <c r="S461" s="106"/>
      <c r="T461" s="106"/>
      <c r="U461" s="106"/>
      <c r="V461" s="106"/>
      <c r="W461" s="106"/>
      <c r="X461" s="106"/>
      <c r="Y461" s="106"/>
      <c r="Z461" s="106"/>
    </row>
    <row r="462" spans="1:26" ht="46.5" hidden="1" customHeight="1">
      <c r="A462" s="310" t="s">
        <v>3939</v>
      </c>
      <c r="B462" s="122" t="s">
        <v>6908</v>
      </c>
      <c r="C462" s="141"/>
      <c r="D462" s="124"/>
      <c r="E462" s="141"/>
      <c r="F462" s="141"/>
      <c r="G462" s="141"/>
      <c r="H462" s="106"/>
      <c r="I462" s="105"/>
      <c r="J462" s="105"/>
      <c r="K462" s="105"/>
      <c r="L462" s="105"/>
      <c r="M462" s="106"/>
      <c r="N462" s="106"/>
      <c r="O462" s="106"/>
      <c r="P462" s="106"/>
      <c r="Q462" s="106"/>
      <c r="R462" s="106"/>
      <c r="S462" s="106"/>
      <c r="T462" s="106"/>
      <c r="U462" s="106"/>
      <c r="V462" s="106"/>
      <c r="W462" s="106"/>
      <c r="X462" s="106"/>
      <c r="Y462" s="106"/>
      <c r="Z462" s="106"/>
    </row>
    <row r="463" spans="1:26" ht="39.75" hidden="1" customHeight="1">
      <c r="A463" s="1267" t="s">
        <v>146</v>
      </c>
      <c r="B463" s="1179" t="s">
        <v>147</v>
      </c>
      <c r="C463" s="1180"/>
      <c r="D463" s="1180"/>
      <c r="E463" s="1180"/>
      <c r="F463" s="1180"/>
      <c r="G463" s="1181"/>
      <c r="H463" s="1182"/>
      <c r="I463" s="105">
        <f>SUM(D464:D469)</f>
        <v>0</v>
      </c>
      <c r="J463" s="105">
        <f>COUNT(D464:D469)*2</f>
        <v>0</v>
      </c>
      <c r="K463" s="105"/>
      <c r="L463" s="105"/>
      <c r="M463" s="106"/>
      <c r="N463" s="106"/>
      <c r="O463" s="106"/>
      <c r="P463" s="106"/>
      <c r="Q463" s="106"/>
      <c r="R463" s="106"/>
      <c r="S463" s="106"/>
      <c r="T463" s="106"/>
      <c r="U463" s="106"/>
      <c r="V463" s="106"/>
      <c r="W463" s="106"/>
      <c r="X463" s="106"/>
      <c r="Y463" s="106"/>
      <c r="Z463" s="106"/>
    </row>
    <row r="464" spans="1:26" ht="46.5" hidden="1" customHeight="1">
      <c r="A464" s="310" t="s">
        <v>1378</v>
      </c>
      <c r="B464" s="122" t="s">
        <v>1379</v>
      </c>
      <c r="C464" s="141"/>
      <c r="D464" s="124"/>
      <c r="E464" s="141"/>
      <c r="F464" s="141"/>
      <c r="G464" s="141"/>
      <c r="H464" s="106"/>
      <c r="I464" s="105"/>
      <c r="J464" s="105"/>
      <c r="K464" s="105"/>
      <c r="L464" s="105"/>
      <c r="M464" s="106"/>
      <c r="N464" s="106"/>
      <c r="O464" s="106"/>
      <c r="P464" s="106"/>
      <c r="Q464" s="106"/>
      <c r="R464" s="106"/>
      <c r="S464" s="106"/>
      <c r="T464" s="106"/>
      <c r="U464" s="106"/>
      <c r="V464" s="106"/>
      <c r="W464" s="106"/>
      <c r="X464" s="106"/>
      <c r="Y464" s="106"/>
      <c r="Z464" s="106"/>
    </row>
    <row r="465" spans="1:26" ht="46.5" hidden="1" customHeight="1">
      <c r="A465" s="310" t="s">
        <v>1380</v>
      </c>
      <c r="B465" s="122" t="s">
        <v>1381</v>
      </c>
      <c r="C465" s="141"/>
      <c r="D465" s="124"/>
      <c r="E465" s="141"/>
      <c r="F465" s="141"/>
      <c r="G465" s="141"/>
      <c r="H465" s="106"/>
      <c r="I465" s="105"/>
      <c r="J465" s="105"/>
      <c r="K465" s="105"/>
      <c r="L465" s="105"/>
      <c r="M465" s="106"/>
      <c r="N465" s="106"/>
      <c r="O465" s="106"/>
      <c r="P465" s="106"/>
      <c r="Q465" s="106"/>
      <c r="R465" s="106"/>
      <c r="S465" s="106"/>
      <c r="T465" s="106"/>
      <c r="U465" s="106"/>
      <c r="V465" s="106"/>
      <c r="W465" s="106"/>
      <c r="X465" s="106"/>
      <c r="Y465" s="106"/>
      <c r="Z465" s="106"/>
    </row>
    <row r="466" spans="1:26" ht="46.5" hidden="1" customHeight="1">
      <c r="A466" s="310" t="s">
        <v>1382</v>
      </c>
      <c r="B466" s="122" t="s">
        <v>1383</v>
      </c>
      <c r="C466" s="141"/>
      <c r="D466" s="124"/>
      <c r="E466" s="141"/>
      <c r="F466" s="141"/>
      <c r="G466" s="141"/>
      <c r="H466" s="106"/>
      <c r="I466" s="105"/>
      <c r="J466" s="105"/>
      <c r="K466" s="105"/>
      <c r="L466" s="105"/>
      <c r="M466" s="106"/>
      <c r="N466" s="106"/>
      <c r="O466" s="106"/>
      <c r="P466" s="106"/>
      <c r="Q466" s="106"/>
      <c r="R466" s="106"/>
      <c r="S466" s="106"/>
      <c r="T466" s="106"/>
      <c r="U466" s="106"/>
      <c r="V466" s="106"/>
      <c r="W466" s="106"/>
      <c r="X466" s="106"/>
      <c r="Y466" s="106"/>
      <c r="Z466" s="106"/>
    </row>
    <row r="467" spans="1:26" ht="46.5" hidden="1" customHeight="1">
      <c r="A467" s="310" t="s">
        <v>1384</v>
      </c>
      <c r="B467" s="122" t="s">
        <v>1385</v>
      </c>
      <c r="C467" s="141"/>
      <c r="D467" s="124"/>
      <c r="E467" s="141"/>
      <c r="F467" s="141"/>
      <c r="G467" s="141"/>
      <c r="H467" s="106"/>
      <c r="I467" s="105"/>
      <c r="J467" s="105"/>
      <c r="K467" s="105"/>
      <c r="L467" s="105"/>
      <c r="M467" s="106"/>
      <c r="N467" s="106"/>
      <c r="O467" s="106"/>
      <c r="P467" s="106"/>
      <c r="Q467" s="106"/>
      <c r="R467" s="106"/>
      <c r="S467" s="106"/>
      <c r="T467" s="106"/>
      <c r="U467" s="106"/>
      <c r="V467" s="106"/>
      <c r="W467" s="106"/>
      <c r="X467" s="106"/>
      <c r="Y467" s="106"/>
      <c r="Z467" s="106"/>
    </row>
    <row r="468" spans="1:26" ht="46.5" hidden="1" customHeight="1">
      <c r="A468" s="310" t="s">
        <v>1386</v>
      </c>
      <c r="B468" s="122" t="s">
        <v>1387</v>
      </c>
      <c r="C468" s="141"/>
      <c r="D468" s="124"/>
      <c r="E468" s="141"/>
      <c r="F468" s="141"/>
      <c r="G468" s="141"/>
      <c r="H468" s="106"/>
      <c r="I468" s="105"/>
      <c r="J468" s="105"/>
      <c r="K468" s="105"/>
      <c r="L468" s="105"/>
      <c r="M468" s="106"/>
      <c r="N468" s="106"/>
      <c r="O468" s="106"/>
      <c r="P468" s="106"/>
      <c r="Q468" s="106"/>
      <c r="R468" s="106"/>
      <c r="S468" s="106"/>
      <c r="T468" s="106"/>
      <c r="U468" s="106"/>
      <c r="V468" s="106"/>
      <c r="W468" s="106"/>
      <c r="X468" s="106"/>
      <c r="Y468" s="106"/>
      <c r="Z468" s="106"/>
    </row>
    <row r="469" spans="1:26" ht="46.5" hidden="1" customHeight="1">
      <c r="A469" s="310" t="s">
        <v>1388</v>
      </c>
      <c r="B469" s="122" t="s">
        <v>1389</v>
      </c>
      <c r="C469" s="141"/>
      <c r="D469" s="124"/>
      <c r="E469" s="141"/>
      <c r="F469" s="141"/>
      <c r="G469" s="141"/>
      <c r="H469" s="106"/>
      <c r="I469" s="105"/>
      <c r="J469" s="105"/>
      <c r="K469" s="105"/>
      <c r="L469" s="105"/>
      <c r="M469" s="106"/>
      <c r="N469" s="106"/>
      <c r="O469" s="106"/>
      <c r="P469" s="106"/>
      <c r="Q469" s="106"/>
      <c r="R469" s="106"/>
      <c r="S469" s="106"/>
      <c r="T469" s="106"/>
      <c r="U469" s="106"/>
      <c r="V469" s="106"/>
      <c r="W469" s="106"/>
      <c r="X469" s="106"/>
      <c r="Y469" s="106"/>
      <c r="Z469" s="106"/>
    </row>
    <row r="470" spans="1:26" ht="39.75" hidden="1" customHeight="1">
      <c r="A470" s="1267" t="s">
        <v>148</v>
      </c>
      <c r="B470" s="1179" t="s">
        <v>149</v>
      </c>
      <c r="C470" s="1180"/>
      <c r="D470" s="1180"/>
      <c r="E470" s="1180"/>
      <c r="F470" s="1180"/>
      <c r="G470" s="1181"/>
      <c r="H470" s="1182"/>
      <c r="I470" s="105">
        <f>SUM(D471:D475)</f>
        <v>0</v>
      </c>
      <c r="J470" s="105">
        <f>COUNT(D471:D475)*2</f>
        <v>0</v>
      </c>
      <c r="K470" s="105"/>
      <c r="L470" s="105"/>
      <c r="M470" s="106"/>
      <c r="N470" s="106"/>
      <c r="O470" s="106"/>
      <c r="P470" s="106"/>
      <c r="Q470" s="106"/>
      <c r="R470" s="106"/>
      <c r="S470" s="106"/>
      <c r="T470" s="106"/>
      <c r="U470" s="106"/>
      <c r="V470" s="106"/>
      <c r="W470" s="106"/>
      <c r="X470" s="106"/>
      <c r="Y470" s="106"/>
      <c r="Z470" s="106"/>
    </row>
    <row r="471" spans="1:26" ht="30.75" hidden="1" customHeight="1">
      <c r="A471" s="310" t="s">
        <v>1390</v>
      </c>
      <c r="B471" s="122" t="s">
        <v>1391</v>
      </c>
      <c r="C471" s="141"/>
      <c r="D471" s="124"/>
      <c r="E471" s="141"/>
      <c r="F471" s="141"/>
      <c r="G471" s="141"/>
      <c r="H471" s="106"/>
      <c r="I471" s="105"/>
      <c r="J471" s="105"/>
      <c r="K471" s="105"/>
      <c r="L471" s="105"/>
      <c r="M471" s="106"/>
      <c r="N471" s="106"/>
      <c r="O471" s="106"/>
      <c r="P471" s="106"/>
      <c r="Q471" s="106"/>
      <c r="R471" s="106"/>
      <c r="S471" s="106"/>
      <c r="T471" s="106"/>
      <c r="U471" s="106"/>
      <c r="V471" s="106"/>
      <c r="W471" s="106"/>
      <c r="X471" s="106"/>
      <c r="Y471" s="106"/>
      <c r="Z471" s="106"/>
    </row>
    <row r="472" spans="1:26" ht="30.75" hidden="1" customHeight="1">
      <c r="A472" s="310" t="s">
        <v>1392</v>
      </c>
      <c r="B472" s="122" t="s">
        <v>1393</v>
      </c>
      <c r="C472" s="141"/>
      <c r="D472" s="124"/>
      <c r="E472" s="141"/>
      <c r="F472" s="141"/>
      <c r="G472" s="141"/>
      <c r="H472" s="106"/>
      <c r="I472" s="105"/>
      <c r="J472" s="105"/>
      <c r="K472" s="105"/>
      <c r="L472" s="105"/>
      <c r="M472" s="106"/>
      <c r="N472" s="106"/>
      <c r="O472" s="106"/>
      <c r="P472" s="106"/>
      <c r="Q472" s="106"/>
      <c r="R472" s="106"/>
      <c r="S472" s="106"/>
      <c r="T472" s="106"/>
      <c r="U472" s="106"/>
      <c r="V472" s="106"/>
      <c r="W472" s="106"/>
      <c r="X472" s="106"/>
      <c r="Y472" s="106"/>
      <c r="Z472" s="106"/>
    </row>
    <row r="473" spans="1:26" ht="30.75" hidden="1" customHeight="1">
      <c r="A473" s="310" t="s">
        <v>1394</v>
      </c>
      <c r="B473" s="122" t="s">
        <v>1395</v>
      </c>
      <c r="C473" s="141"/>
      <c r="D473" s="124"/>
      <c r="E473" s="141"/>
      <c r="F473" s="141"/>
      <c r="G473" s="141"/>
      <c r="H473" s="106"/>
      <c r="I473" s="105"/>
      <c r="J473" s="105"/>
      <c r="K473" s="105"/>
      <c r="L473" s="105"/>
      <c r="M473" s="106"/>
      <c r="N473" s="106"/>
      <c r="O473" s="106"/>
      <c r="P473" s="106"/>
      <c r="Q473" s="106"/>
      <c r="R473" s="106"/>
      <c r="S473" s="106"/>
      <c r="T473" s="106"/>
      <c r="U473" s="106"/>
      <c r="V473" s="106"/>
      <c r="W473" s="106"/>
      <c r="X473" s="106"/>
      <c r="Y473" s="106"/>
      <c r="Z473" s="106"/>
    </row>
    <row r="474" spans="1:26" ht="15" hidden="1" customHeight="1">
      <c r="A474" s="310"/>
      <c r="B474" s="122"/>
      <c r="C474" s="141"/>
      <c r="D474" s="124"/>
      <c r="E474" s="141"/>
      <c r="F474" s="141"/>
      <c r="G474" s="141"/>
      <c r="H474" s="106"/>
      <c r="I474" s="105"/>
      <c r="J474" s="105"/>
      <c r="K474" s="105"/>
      <c r="L474" s="105"/>
      <c r="M474" s="106"/>
      <c r="N474" s="106"/>
      <c r="O474" s="106"/>
      <c r="P474" s="106"/>
      <c r="Q474" s="106"/>
      <c r="R474" s="106"/>
      <c r="S474" s="106"/>
      <c r="T474" s="106"/>
      <c r="U474" s="106"/>
      <c r="V474" s="106"/>
      <c r="W474" s="106"/>
      <c r="X474" s="106"/>
      <c r="Y474" s="106"/>
      <c r="Z474" s="106"/>
    </row>
    <row r="475" spans="1:26" ht="15" hidden="1" customHeight="1">
      <c r="A475" s="310" t="s">
        <v>1396</v>
      </c>
      <c r="B475" s="122" t="s">
        <v>1397</v>
      </c>
      <c r="C475" s="141"/>
      <c r="D475" s="124"/>
      <c r="E475" s="141"/>
      <c r="F475" s="141"/>
      <c r="G475" s="141"/>
      <c r="H475" s="106"/>
      <c r="I475" s="105"/>
      <c r="J475" s="105"/>
      <c r="K475" s="105"/>
      <c r="L475" s="105"/>
      <c r="M475" s="106"/>
      <c r="N475" s="106"/>
      <c r="O475" s="106"/>
      <c r="P475" s="106"/>
      <c r="Q475" s="106"/>
      <c r="R475" s="106"/>
      <c r="S475" s="106"/>
      <c r="T475" s="106"/>
      <c r="U475" s="106"/>
      <c r="V475" s="106"/>
      <c r="W475" s="106"/>
      <c r="X475" s="106"/>
      <c r="Y475" s="106"/>
      <c r="Z475" s="106"/>
    </row>
    <row r="476" spans="1:26" ht="19">
      <c r="A476" s="693"/>
      <c r="B476" s="1808" t="s">
        <v>1398</v>
      </c>
      <c r="C476" s="1570"/>
      <c r="D476" s="1570"/>
      <c r="E476" s="1570"/>
      <c r="F476" s="1570"/>
      <c r="G476" s="1571"/>
      <c r="H476" s="1286"/>
      <c r="I476" s="1563"/>
      <c r="J476" s="1563"/>
      <c r="K476" s="960"/>
      <c r="L476" s="960"/>
      <c r="M476" s="963"/>
      <c r="N476" s="963"/>
      <c r="O476" s="963"/>
      <c r="P476" s="963"/>
      <c r="Q476" s="963"/>
      <c r="R476" s="963"/>
      <c r="S476" s="963"/>
      <c r="T476" s="963"/>
      <c r="U476" s="963"/>
      <c r="V476" s="963"/>
      <c r="W476" s="963"/>
      <c r="X476" s="963"/>
      <c r="Y476" s="963"/>
      <c r="Z476" s="963"/>
    </row>
    <row r="477" spans="1:26" ht="20">
      <c r="A477" s="30" t="s">
        <v>150</v>
      </c>
      <c r="B477" s="1606" t="s">
        <v>151</v>
      </c>
      <c r="C477" s="1570"/>
      <c r="D477" s="1570"/>
      <c r="E477" s="1570"/>
      <c r="F477" s="1570"/>
      <c r="G477" s="1573"/>
      <c r="H477" s="816"/>
      <c r="I477" s="1563">
        <f>SUM(D478:D488)</f>
        <v>2</v>
      </c>
      <c r="J477" s="1563">
        <f>COUNT(D478:D488)*2</f>
        <v>2</v>
      </c>
      <c r="K477" s="960"/>
      <c r="L477" s="960"/>
      <c r="M477" s="963"/>
      <c r="N477" s="963"/>
      <c r="O477" s="963"/>
      <c r="P477" s="963"/>
      <c r="Q477" s="963"/>
      <c r="R477" s="963"/>
      <c r="S477" s="963"/>
      <c r="T477" s="963"/>
      <c r="U477" s="963"/>
      <c r="V477" s="963"/>
      <c r="W477" s="963"/>
      <c r="X477" s="963"/>
      <c r="Y477" s="963"/>
      <c r="Z477" s="963"/>
    </row>
    <row r="478" spans="1:26" ht="62.25" hidden="1" customHeight="1">
      <c r="A478" s="310" t="s">
        <v>1399</v>
      </c>
      <c r="B478" s="122" t="s">
        <v>1400</v>
      </c>
      <c r="C478" s="141"/>
      <c r="D478" s="124"/>
      <c r="E478" s="141"/>
      <c r="F478" s="141"/>
      <c r="G478" s="141"/>
      <c r="H478" s="106"/>
      <c r="I478" s="105"/>
      <c r="J478" s="105"/>
      <c r="K478" s="105"/>
      <c r="L478" s="105"/>
      <c r="M478" s="106"/>
      <c r="N478" s="106"/>
      <c r="O478" s="106"/>
      <c r="P478" s="106"/>
      <c r="Q478" s="106"/>
      <c r="R478" s="106"/>
      <c r="S478" s="106"/>
      <c r="T478" s="106"/>
      <c r="U478" s="106"/>
      <c r="V478" s="106"/>
      <c r="W478" s="106"/>
      <c r="X478" s="106"/>
      <c r="Y478" s="106"/>
      <c r="Z478" s="106"/>
    </row>
    <row r="479" spans="1:26" ht="46.5" hidden="1" customHeight="1">
      <c r="A479" s="310" t="s">
        <v>1401</v>
      </c>
      <c r="B479" s="122" t="s">
        <v>4479</v>
      </c>
      <c r="C479" s="141"/>
      <c r="D479" s="124"/>
      <c r="E479" s="141"/>
      <c r="F479" s="141"/>
      <c r="G479" s="141"/>
      <c r="H479" s="106"/>
      <c r="I479" s="105"/>
      <c r="J479" s="105"/>
      <c r="K479" s="105"/>
      <c r="L479" s="105"/>
      <c r="M479" s="106"/>
      <c r="N479" s="106"/>
      <c r="O479" s="106"/>
      <c r="P479" s="106"/>
      <c r="Q479" s="106"/>
      <c r="R479" s="106"/>
      <c r="S479" s="106"/>
      <c r="T479" s="106"/>
      <c r="U479" s="106"/>
      <c r="V479" s="106"/>
      <c r="W479" s="106"/>
      <c r="X479" s="106"/>
      <c r="Y479" s="106"/>
      <c r="Z479" s="106"/>
    </row>
    <row r="480" spans="1:26" ht="46.5" hidden="1" customHeight="1">
      <c r="A480" s="310" t="s">
        <v>1403</v>
      </c>
      <c r="B480" s="122" t="s">
        <v>1404</v>
      </c>
      <c r="C480" s="141"/>
      <c r="D480" s="124"/>
      <c r="E480" s="141"/>
      <c r="F480" s="141"/>
      <c r="G480" s="141"/>
      <c r="H480" s="106"/>
      <c r="I480" s="105"/>
      <c r="J480" s="105"/>
      <c r="K480" s="105"/>
      <c r="L480" s="105"/>
      <c r="M480" s="106"/>
      <c r="N480" s="106"/>
      <c r="O480" s="106"/>
      <c r="P480" s="106"/>
      <c r="Q480" s="106"/>
      <c r="R480" s="106"/>
      <c r="S480" s="106"/>
      <c r="T480" s="106"/>
      <c r="U480" s="106"/>
      <c r="V480" s="106"/>
      <c r="W480" s="106"/>
      <c r="X480" s="106"/>
      <c r="Y480" s="106"/>
      <c r="Z480" s="106"/>
    </row>
    <row r="481" spans="1:26" ht="46.5" hidden="1" customHeight="1">
      <c r="A481" s="310" t="s">
        <v>1405</v>
      </c>
      <c r="B481" s="122" t="s">
        <v>1406</v>
      </c>
      <c r="C481" s="141"/>
      <c r="D481" s="124"/>
      <c r="E481" s="141"/>
      <c r="F481" s="141"/>
      <c r="G481" s="141"/>
      <c r="H481" s="106"/>
      <c r="I481" s="105"/>
      <c r="J481" s="105"/>
      <c r="K481" s="105"/>
      <c r="L481" s="105"/>
      <c r="M481" s="106"/>
      <c r="N481" s="106"/>
      <c r="O481" s="106"/>
      <c r="P481" s="106"/>
      <c r="Q481" s="106"/>
      <c r="R481" s="106"/>
      <c r="S481" s="106"/>
      <c r="T481" s="106"/>
      <c r="U481" s="106"/>
      <c r="V481" s="106"/>
      <c r="W481" s="106"/>
      <c r="X481" s="106"/>
      <c r="Y481" s="106"/>
      <c r="Z481" s="106"/>
    </row>
    <row r="482" spans="1:26" ht="46.5" hidden="1" customHeight="1">
      <c r="A482" s="310" t="s">
        <v>1407</v>
      </c>
      <c r="B482" s="122" t="s">
        <v>1408</v>
      </c>
      <c r="C482" s="141"/>
      <c r="D482" s="124"/>
      <c r="E482" s="141"/>
      <c r="F482" s="141"/>
      <c r="G482" s="141"/>
      <c r="H482" s="106"/>
      <c r="I482" s="105"/>
      <c r="J482" s="105"/>
      <c r="K482" s="105"/>
      <c r="L482" s="105"/>
      <c r="M482" s="106"/>
      <c r="N482" s="106"/>
      <c r="O482" s="106"/>
      <c r="P482" s="106"/>
      <c r="Q482" s="106"/>
      <c r="R482" s="106"/>
      <c r="S482" s="106"/>
      <c r="T482" s="106"/>
      <c r="U482" s="106"/>
      <c r="V482" s="106"/>
      <c r="W482" s="106"/>
      <c r="X482" s="106"/>
      <c r="Y482" s="106"/>
      <c r="Z482" s="106"/>
    </row>
    <row r="483" spans="1:26" ht="46.5" hidden="1" customHeight="1">
      <c r="A483" s="310" t="s">
        <v>1409</v>
      </c>
      <c r="B483" s="122" t="s">
        <v>1410</v>
      </c>
      <c r="C483" s="141"/>
      <c r="D483" s="124"/>
      <c r="E483" s="141"/>
      <c r="F483" s="141"/>
      <c r="G483" s="141"/>
      <c r="H483" s="106"/>
      <c r="I483" s="105"/>
      <c r="J483" s="105"/>
      <c r="K483" s="105"/>
      <c r="L483" s="105"/>
      <c r="M483" s="106"/>
      <c r="N483" s="106"/>
      <c r="O483" s="106"/>
      <c r="P483" s="106"/>
      <c r="Q483" s="106"/>
      <c r="R483" s="106"/>
      <c r="S483" s="106"/>
      <c r="T483" s="106"/>
      <c r="U483" s="106"/>
      <c r="V483" s="106"/>
      <c r="W483" s="106"/>
      <c r="X483" s="106"/>
      <c r="Y483" s="106"/>
      <c r="Z483" s="106"/>
    </row>
    <row r="484" spans="1:26" ht="62.25" hidden="1" customHeight="1">
      <c r="A484" s="310" t="s">
        <v>1411</v>
      </c>
      <c r="B484" s="122" t="s">
        <v>1412</v>
      </c>
      <c r="C484" s="141"/>
      <c r="D484" s="124"/>
      <c r="E484" s="141"/>
      <c r="F484" s="141"/>
      <c r="G484" s="141"/>
      <c r="H484" s="106"/>
      <c r="I484" s="105"/>
      <c r="J484" s="105"/>
      <c r="K484" s="105"/>
      <c r="L484" s="105"/>
      <c r="M484" s="106"/>
      <c r="N484" s="106"/>
      <c r="O484" s="106"/>
      <c r="P484" s="106"/>
      <c r="Q484" s="106"/>
      <c r="R484" s="106"/>
      <c r="S484" s="106"/>
      <c r="T484" s="106"/>
      <c r="U484" s="106"/>
      <c r="V484" s="106"/>
      <c r="W484" s="106"/>
      <c r="X484" s="106"/>
      <c r="Y484" s="106"/>
      <c r="Z484" s="106"/>
    </row>
    <row r="485" spans="1:26" ht="93" hidden="1" customHeight="1">
      <c r="A485" s="310" t="s">
        <v>1413</v>
      </c>
      <c r="B485" s="122" t="s">
        <v>1414</v>
      </c>
      <c r="C485" s="141"/>
      <c r="D485" s="124"/>
      <c r="E485" s="141"/>
      <c r="F485" s="141"/>
      <c r="G485" s="141"/>
      <c r="H485" s="106"/>
      <c r="I485" s="105"/>
      <c r="J485" s="105"/>
      <c r="K485" s="105"/>
      <c r="L485" s="105"/>
      <c r="M485" s="106"/>
      <c r="N485" s="106"/>
      <c r="O485" s="106"/>
      <c r="P485" s="106"/>
      <c r="Q485" s="106"/>
      <c r="R485" s="106"/>
      <c r="S485" s="106"/>
      <c r="T485" s="106"/>
      <c r="U485" s="106"/>
      <c r="V485" s="106"/>
      <c r="W485" s="106"/>
      <c r="X485" s="106"/>
      <c r="Y485" s="106"/>
      <c r="Z485" s="106"/>
    </row>
    <row r="486" spans="1:26" ht="87.75" customHeight="1">
      <c r="A486" s="693" t="s">
        <v>1417</v>
      </c>
      <c r="B486" s="467" t="s">
        <v>1418</v>
      </c>
      <c r="C486" s="769" t="s">
        <v>7422</v>
      </c>
      <c r="D486" s="736">
        <v>2</v>
      </c>
      <c r="E486" s="1056" t="s">
        <v>599</v>
      </c>
      <c r="F486" s="471" t="s">
        <v>7423</v>
      </c>
      <c r="G486" s="1052"/>
      <c r="H486" s="893"/>
      <c r="I486" s="1563"/>
      <c r="J486" s="1563"/>
      <c r="K486" s="960"/>
      <c r="L486" s="960"/>
      <c r="M486" s="963"/>
      <c r="N486" s="963"/>
      <c r="O486" s="963"/>
      <c r="P486" s="963"/>
      <c r="Q486" s="963"/>
      <c r="R486" s="963"/>
      <c r="S486" s="963"/>
      <c r="T486" s="963"/>
      <c r="U486" s="963"/>
      <c r="V486" s="963"/>
      <c r="W486" s="963"/>
      <c r="X486" s="963"/>
      <c r="Y486" s="963"/>
      <c r="Z486" s="963"/>
    </row>
    <row r="487" spans="1:26" ht="62.25" hidden="1" customHeight="1">
      <c r="A487" s="310" t="s">
        <v>1419</v>
      </c>
      <c r="B487" s="122" t="s">
        <v>1420</v>
      </c>
      <c r="C487" s="383"/>
      <c r="D487" s="723"/>
      <c r="E487" s="155"/>
      <c r="F487" s="141"/>
      <c r="G487" s="141"/>
      <c r="H487" s="106"/>
      <c r="I487" s="105"/>
      <c r="J487" s="105"/>
      <c r="K487" s="105"/>
      <c r="L487" s="105"/>
      <c r="M487" s="106"/>
      <c r="N487" s="106"/>
      <c r="O487" s="106"/>
      <c r="P487" s="106"/>
      <c r="Q487" s="106"/>
      <c r="R487" s="106"/>
      <c r="S487" s="106"/>
      <c r="T487" s="106"/>
      <c r="U487" s="106"/>
      <c r="V487" s="106"/>
      <c r="W487" s="106"/>
      <c r="X487" s="106"/>
      <c r="Y487" s="106"/>
      <c r="Z487" s="106"/>
    </row>
    <row r="488" spans="1:26" ht="46.5" hidden="1" customHeight="1">
      <c r="A488" s="310" t="s">
        <v>2472</v>
      </c>
      <c r="B488" s="122" t="s">
        <v>2473</v>
      </c>
      <c r="C488" s="141"/>
      <c r="D488" s="124"/>
      <c r="E488" s="141"/>
      <c r="F488" s="141"/>
      <c r="G488" s="141"/>
      <c r="H488" s="106"/>
      <c r="I488" s="105"/>
      <c r="J488" s="105"/>
      <c r="K488" s="105"/>
      <c r="L488" s="105"/>
      <c r="M488" s="106"/>
      <c r="N488" s="106"/>
      <c r="O488" s="106"/>
      <c r="P488" s="106"/>
      <c r="Q488" s="106"/>
      <c r="R488" s="106"/>
      <c r="S488" s="106"/>
      <c r="T488" s="106"/>
      <c r="U488" s="106"/>
      <c r="V488" s="106"/>
      <c r="W488" s="106"/>
      <c r="X488" s="106"/>
      <c r="Y488" s="106"/>
      <c r="Z488" s="106"/>
    </row>
    <row r="489" spans="1:26" ht="21">
      <c r="A489" s="1212"/>
      <c r="B489" s="1773" t="s">
        <v>1429</v>
      </c>
      <c r="C489" s="1570"/>
      <c r="D489" s="1570"/>
      <c r="E489" s="1570"/>
      <c r="F489" s="1570"/>
      <c r="G489" s="1571"/>
      <c r="H489" s="1038"/>
      <c r="I489" s="1563">
        <f t="shared" ref="I489:J489" si="6">I490+I499+I511+I517+I525+I536</f>
        <v>108</v>
      </c>
      <c r="J489" s="1563">
        <f t="shared" si="6"/>
        <v>108</v>
      </c>
      <c r="K489" s="960"/>
      <c r="L489" s="960"/>
      <c r="M489" s="963"/>
      <c r="N489" s="963"/>
      <c r="O489" s="963"/>
      <c r="P489" s="963"/>
      <c r="Q489" s="963"/>
      <c r="R489" s="963"/>
      <c r="S489" s="963"/>
      <c r="T489" s="963"/>
      <c r="U489" s="963"/>
      <c r="V489" s="963"/>
      <c r="W489" s="963"/>
      <c r="X489" s="963"/>
      <c r="Y489" s="963"/>
      <c r="Z489" s="963"/>
    </row>
    <row r="490" spans="1:26" ht="20">
      <c r="A490" s="30" t="s">
        <v>262</v>
      </c>
      <c r="B490" s="1606" t="s">
        <v>156</v>
      </c>
      <c r="C490" s="1570"/>
      <c r="D490" s="1570"/>
      <c r="E490" s="1570"/>
      <c r="F490" s="1570"/>
      <c r="G490" s="1573"/>
      <c r="H490" s="816"/>
      <c r="I490" s="1563">
        <f>SUM(D491:D498)</f>
        <v>12</v>
      </c>
      <c r="J490" s="1563">
        <f>COUNT(D491:D498)*2</f>
        <v>12</v>
      </c>
      <c r="K490" s="960"/>
      <c r="L490" s="960"/>
      <c r="M490" s="963"/>
      <c r="N490" s="963"/>
      <c r="O490" s="963"/>
      <c r="P490" s="963"/>
      <c r="Q490" s="963"/>
      <c r="R490" s="963"/>
      <c r="S490" s="963"/>
      <c r="T490" s="963"/>
      <c r="U490" s="963"/>
      <c r="V490" s="963"/>
      <c r="W490" s="963"/>
      <c r="X490" s="963"/>
      <c r="Y490" s="963"/>
      <c r="Z490" s="963"/>
    </row>
    <row r="491" spans="1:26" ht="30.75" hidden="1" customHeight="1">
      <c r="A491" s="369" t="s">
        <v>1430</v>
      </c>
      <c r="B491" s="122" t="s">
        <v>1431</v>
      </c>
      <c r="C491" s="125"/>
      <c r="D491" s="370"/>
      <c r="E491" s="125"/>
      <c r="F491" s="125"/>
      <c r="G491" s="125"/>
      <c r="I491" s="105"/>
      <c r="J491" s="105"/>
      <c r="K491" s="105"/>
      <c r="L491" s="105"/>
      <c r="M491" s="106"/>
      <c r="N491" s="106"/>
      <c r="O491" s="106"/>
      <c r="P491" s="106"/>
      <c r="Q491" s="106"/>
      <c r="R491" s="106"/>
      <c r="S491" s="106"/>
      <c r="T491" s="106"/>
      <c r="U491" s="106"/>
      <c r="V491" s="106"/>
      <c r="W491" s="106"/>
      <c r="X491" s="106"/>
      <c r="Y491" s="106"/>
      <c r="Z491" s="106"/>
    </row>
    <row r="492" spans="1:26" ht="34">
      <c r="A492" s="979" t="s">
        <v>2481</v>
      </c>
      <c r="B492" s="467" t="s">
        <v>1433</v>
      </c>
      <c r="C492" s="475" t="s">
        <v>1434</v>
      </c>
      <c r="D492" s="736">
        <v>2</v>
      </c>
      <c r="E492" s="720" t="s">
        <v>599</v>
      </c>
      <c r="F492" s="475" t="s">
        <v>1435</v>
      </c>
      <c r="G492" s="720"/>
      <c r="H492" s="1023"/>
      <c r="I492" s="1563"/>
      <c r="J492" s="1563"/>
      <c r="K492" s="960"/>
      <c r="L492" s="960"/>
      <c r="M492" s="963"/>
      <c r="N492" s="963"/>
      <c r="O492" s="963"/>
      <c r="P492" s="963"/>
      <c r="Q492" s="963"/>
      <c r="R492" s="963"/>
      <c r="S492" s="963"/>
      <c r="T492" s="963"/>
      <c r="U492" s="963"/>
      <c r="V492" s="963"/>
      <c r="W492" s="963"/>
      <c r="X492" s="963"/>
      <c r="Y492" s="963"/>
      <c r="Z492" s="963"/>
    </row>
    <row r="493" spans="1:26" ht="32">
      <c r="A493" s="979"/>
      <c r="B493" s="467"/>
      <c r="C493" s="475" t="s">
        <v>7424</v>
      </c>
      <c r="D493" s="736">
        <v>2</v>
      </c>
      <c r="E493" s="720" t="s">
        <v>599</v>
      </c>
      <c r="F493" s="475"/>
      <c r="G493" s="720"/>
      <c r="H493" s="1023"/>
      <c r="I493" s="1563"/>
      <c r="J493" s="1563"/>
      <c r="K493" s="960"/>
      <c r="L493" s="960"/>
      <c r="M493" s="963"/>
      <c r="N493" s="963"/>
      <c r="O493" s="963"/>
      <c r="P493" s="963"/>
      <c r="Q493" s="963"/>
      <c r="R493" s="963"/>
      <c r="S493" s="963"/>
      <c r="T493" s="963"/>
      <c r="U493" s="963"/>
      <c r="V493" s="963"/>
      <c r="W493" s="963"/>
      <c r="X493" s="963"/>
      <c r="Y493" s="963"/>
      <c r="Z493" s="963"/>
    </row>
    <row r="494" spans="1:26" ht="30.75" hidden="1" customHeight="1">
      <c r="A494" s="369" t="s">
        <v>1436</v>
      </c>
      <c r="B494" s="122" t="s">
        <v>1437</v>
      </c>
      <c r="C494" s="125"/>
      <c r="D494" s="370"/>
      <c r="E494" s="125"/>
      <c r="F494" s="125"/>
      <c r="G494" s="125"/>
      <c r="I494" s="105"/>
      <c r="J494" s="105"/>
      <c r="K494" s="105"/>
      <c r="L494" s="105"/>
      <c r="M494" s="106"/>
      <c r="N494" s="106"/>
      <c r="O494" s="106"/>
      <c r="P494" s="106"/>
      <c r="Q494" s="106"/>
      <c r="R494" s="106"/>
      <c r="S494" s="106"/>
      <c r="T494" s="106"/>
      <c r="U494" s="106"/>
      <c r="V494" s="106"/>
      <c r="W494" s="106"/>
      <c r="X494" s="106"/>
      <c r="Y494" s="106"/>
      <c r="Z494" s="106"/>
    </row>
    <row r="495" spans="1:26" ht="34">
      <c r="A495" s="979" t="s">
        <v>2482</v>
      </c>
      <c r="B495" s="467" t="s">
        <v>7158</v>
      </c>
      <c r="C495" s="471" t="s">
        <v>1440</v>
      </c>
      <c r="D495" s="736">
        <v>2</v>
      </c>
      <c r="E495" s="720" t="s">
        <v>599</v>
      </c>
      <c r="F495" s="475" t="s">
        <v>7159</v>
      </c>
      <c r="G495" s="720"/>
      <c r="H495" s="1023"/>
      <c r="I495" s="1563"/>
      <c r="J495" s="1563"/>
      <c r="K495" s="960"/>
      <c r="L495" s="960"/>
      <c r="M495" s="963"/>
      <c r="N495" s="963"/>
      <c r="O495" s="963"/>
      <c r="P495" s="963"/>
      <c r="Q495" s="963"/>
      <c r="R495" s="963"/>
      <c r="S495" s="963"/>
      <c r="T495" s="963"/>
      <c r="U495" s="963"/>
      <c r="V495" s="963"/>
      <c r="W495" s="963"/>
      <c r="X495" s="963"/>
      <c r="Y495" s="963"/>
      <c r="Z495" s="963"/>
    </row>
    <row r="496" spans="1:26" ht="16">
      <c r="A496" s="979"/>
      <c r="B496" s="467"/>
      <c r="C496" s="471" t="s">
        <v>7160</v>
      </c>
      <c r="D496" s="736">
        <v>2</v>
      </c>
      <c r="E496" s="720" t="s">
        <v>599</v>
      </c>
      <c r="F496" s="720"/>
      <c r="G496" s="720"/>
      <c r="H496" s="1023"/>
      <c r="I496" s="1563"/>
      <c r="J496" s="1563"/>
      <c r="K496" s="960"/>
      <c r="L496" s="960"/>
      <c r="M496" s="963"/>
      <c r="N496" s="963"/>
      <c r="O496" s="963"/>
      <c r="P496" s="963"/>
      <c r="Q496" s="963"/>
      <c r="R496" s="963"/>
      <c r="S496" s="963"/>
      <c r="T496" s="963"/>
      <c r="U496" s="963"/>
      <c r="V496" s="963"/>
      <c r="W496" s="963"/>
      <c r="X496" s="963"/>
      <c r="Y496" s="963"/>
      <c r="Z496" s="963"/>
    </row>
    <row r="497" spans="1:26" ht="34">
      <c r="A497" s="979" t="s">
        <v>2483</v>
      </c>
      <c r="B497" s="467" t="s">
        <v>1444</v>
      </c>
      <c r="C497" s="1041" t="s">
        <v>1445</v>
      </c>
      <c r="D497" s="736">
        <v>2</v>
      </c>
      <c r="E497" s="720" t="s">
        <v>599</v>
      </c>
      <c r="F497" s="471" t="s">
        <v>1446</v>
      </c>
      <c r="G497" s="720"/>
      <c r="H497" s="1023"/>
      <c r="I497" s="1563"/>
      <c r="J497" s="1563"/>
      <c r="K497" s="960"/>
      <c r="L497" s="960"/>
      <c r="M497" s="963"/>
      <c r="N497" s="963"/>
      <c r="O497" s="963"/>
      <c r="P497" s="963"/>
      <c r="Q497" s="963"/>
      <c r="R497" s="963"/>
      <c r="S497" s="963"/>
      <c r="T497" s="963"/>
      <c r="U497" s="963"/>
      <c r="V497" s="963"/>
      <c r="W497" s="963"/>
      <c r="X497" s="963"/>
      <c r="Y497" s="963"/>
      <c r="Z497" s="963"/>
    </row>
    <row r="498" spans="1:26" ht="34">
      <c r="A498" s="979" t="s">
        <v>1447</v>
      </c>
      <c r="B498" s="170" t="s">
        <v>1448</v>
      </c>
      <c r="C498" s="475" t="s">
        <v>1449</v>
      </c>
      <c r="D498" s="736">
        <v>2</v>
      </c>
      <c r="E498" s="720" t="s">
        <v>599</v>
      </c>
      <c r="F498" s="720"/>
      <c r="G498" s="720"/>
      <c r="H498" s="1023"/>
      <c r="I498" s="1563"/>
      <c r="J498" s="1563"/>
      <c r="K498" s="960"/>
      <c r="L498" s="960"/>
      <c r="M498" s="963"/>
      <c r="N498" s="963"/>
      <c r="O498" s="963"/>
      <c r="P498" s="963"/>
      <c r="Q498" s="963"/>
      <c r="R498" s="963"/>
      <c r="S498" s="963"/>
      <c r="T498" s="963"/>
      <c r="U498" s="963"/>
      <c r="V498" s="963"/>
      <c r="W498" s="963"/>
      <c r="X498" s="963"/>
      <c r="Y498" s="963"/>
      <c r="Z498" s="963"/>
    </row>
    <row r="499" spans="1:26" ht="20">
      <c r="A499" s="30" t="s">
        <v>263</v>
      </c>
      <c r="B499" s="1606" t="s">
        <v>158</v>
      </c>
      <c r="C499" s="1570"/>
      <c r="D499" s="1570"/>
      <c r="E499" s="1570"/>
      <c r="F499" s="1570"/>
      <c r="G499" s="1573"/>
      <c r="H499" s="816"/>
      <c r="I499" s="1563">
        <f>SUM(D500:D510)</f>
        <v>22</v>
      </c>
      <c r="J499" s="1563">
        <f>COUNT(D500:D510)*2</f>
        <v>22</v>
      </c>
      <c r="K499" s="960"/>
      <c r="L499" s="960"/>
      <c r="M499" s="963"/>
      <c r="N499" s="963"/>
      <c r="O499" s="963"/>
      <c r="P499" s="963"/>
      <c r="Q499" s="963"/>
      <c r="R499" s="963"/>
      <c r="S499" s="963"/>
      <c r="T499" s="963"/>
      <c r="U499" s="963"/>
      <c r="V499" s="963"/>
      <c r="W499" s="963"/>
      <c r="X499" s="963"/>
      <c r="Y499" s="963"/>
      <c r="Z499" s="963"/>
    </row>
    <row r="500" spans="1:26" ht="34">
      <c r="A500" s="979" t="s">
        <v>2484</v>
      </c>
      <c r="B500" s="467" t="s">
        <v>1451</v>
      </c>
      <c r="C500" s="471" t="s">
        <v>1452</v>
      </c>
      <c r="D500" s="736">
        <v>2</v>
      </c>
      <c r="E500" s="720" t="s">
        <v>469</v>
      </c>
      <c r="F500" s="475" t="s">
        <v>3450</v>
      </c>
      <c r="G500" s="720"/>
      <c r="H500" s="1023"/>
      <c r="I500" s="1563"/>
      <c r="J500" s="1563"/>
      <c r="K500" s="960"/>
      <c r="L500" s="960"/>
      <c r="M500" s="963"/>
      <c r="N500" s="963"/>
      <c r="O500" s="963"/>
      <c r="P500" s="963"/>
      <c r="Q500" s="963"/>
      <c r="R500" s="963"/>
      <c r="S500" s="963"/>
      <c r="T500" s="963"/>
      <c r="U500" s="963"/>
      <c r="V500" s="963"/>
      <c r="W500" s="963"/>
      <c r="X500" s="963"/>
      <c r="Y500" s="963"/>
      <c r="Z500" s="963"/>
    </row>
    <row r="501" spans="1:26" ht="16">
      <c r="A501" s="821"/>
      <c r="B501" s="467"/>
      <c r="C501" s="471" t="s">
        <v>1454</v>
      </c>
      <c r="D501" s="736">
        <v>2</v>
      </c>
      <c r="E501" s="720" t="s">
        <v>506</v>
      </c>
      <c r="F501" s="475" t="s">
        <v>1455</v>
      </c>
      <c r="G501" s="720"/>
      <c r="H501" s="1023"/>
      <c r="I501" s="1563"/>
      <c r="J501" s="1563"/>
      <c r="K501" s="960"/>
      <c r="L501" s="960"/>
      <c r="M501" s="963"/>
      <c r="N501" s="963"/>
      <c r="O501" s="963"/>
      <c r="P501" s="963"/>
      <c r="Q501" s="963"/>
      <c r="R501" s="963"/>
      <c r="S501" s="963"/>
      <c r="T501" s="963"/>
      <c r="U501" s="963"/>
      <c r="V501" s="963"/>
      <c r="W501" s="963"/>
      <c r="X501" s="963"/>
      <c r="Y501" s="963"/>
      <c r="Z501" s="963"/>
    </row>
    <row r="502" spans="1:26" ht="32">
      <c r="A502" s="821"/>
      <c r="B502" s="467"/>
      <c r="C502" s="471" t="s">
        <v>1456</v>
      </c>
      <c r="D502" s="736">
        <v>2</v>
      </c>
      <c r="E502" s="720" t="s">
        <v>506</v>
      </c>
      <c r="F502" s="475" t="s">
        <v>1457</v>
      </c>
      <c r="G502" s="720"/>
      <c r="H502" s="1023"/>
      <c r="I502" s="1563"/>
      <c r="J502" s="1563"/>
      <c r="K502" s="960"/>
      <c r="L502" s="960"/>
      <c r="M502" s="963"/>
      <c r="N502" s="963"/>
      <c r="O502" s="963"/>
      <c r="P502" s="963"/>
      <c r="Q502" s="963"/>
      <c r="R502" s="963"/>
      <c r="S502" s="963"/>
      <c r="T502" s="963"/>
      <c r="U502" s="963"/>
      <c r="V502" s="963"/>
      <c r="W502" s="963"/>
      <c r="X502" s="963"/>
      <c r="Y502" s="963"/>
      <c r="Z502" s="963"/>
    </row>
    <row r="503" spans="1:26" ht="16">
      <c r="A503" s="821"/>
      <c r="B503" s="467"/>
      <c r="C503" s="471" t="s">
        <v>1458</v>
      </c>
      <c r="D503" s="736">
        <v>2</v>
      </c>
      <c r="E503" s="720" t="s">
        <v>506</v>
      </c>
      <c r="F503" s="475" t="s">
        <v>1459</v>
      </c>
      <c r="G503" s="720"/>
      <c r="H503" s="1023"/>
      <c r="I503" s="1563"/>
      <c r="J503" s="1563"/>
      <c r="K503" s="960"/>
      <c r="L503" s="960"/>
      <c r="M503" s="963"/>
      <c r="N503" s="963"/>
      <c r="O503" s="963"/>
      <c r="P503" s="963"/>
      <c r="Q503" s="963"/>
      <c r="R503" s="963"/>
      <c r="S503" s="963"/>
      <c r="T503" s="963"/>
      <c r="U503" s="963"/>
      <c r="V503" s="963"/>
      <c r="W503" s="963"/>
      <c r="X503" s="963"/>
      <c r="Y503" s="963"/>
      <c r="Z503" s="963"/>
    </row>
    <row r="504" spans="1:26" ht="32">
      <c r="A504" s="821"/>
      <c r="B504" s="467"/>
      <c r="C504" s="471" t="s">
        <v>1460</v>
      </c>
      <c r="D504" s="736">
        <v>2</v>
      </c>
      <c r="E504" s="720" t="s">
        <v>469</v>
      </c>
      <c r="F504" s="475" t="s">
        <v>1461</v>
      </c>
      <c r="G504" s="720"/>
      <c r="H504" s="1023"/>
      <c r="I504" s="1563"/>
      <c r="J504" s="1563"/>
      <c r="K504" s="960"/>
      <c r="L504" s="960"/>
      <c r="M504" s="963"/>
      <c r="N504" s="963"/>
      <c r="O504" s="963"/>
      <c r="P504" s="963"/>
      <c r="Q504" s="963"/>
      <c r="R504" s="963"/>
      <c r="S504" s="963"/>
      <c r="T504" s="963"/>
      <c r="U504" s="963"/>
      <c r="V504" s="963"/>
      <c r="W504" s="963"/>
      <c r="X504" s="963"/>
      <c r="Y504" s="963"/>
      <c r="Z504" s="963"/>
    </row>
    <row r="505" spans="1:26" ht="16">
      <c r="A505" s="821"/>
      <c r="B505" s="467"/>
      <c r="C505" s="475" t="s">
        <v>5882</v>
      </c>
      <c r="D505" s="736">
        <v>2</v>
      </c>
      <c r="E505" s="720" t="s">
        <v>469</v>
      </c>
      <c r="F505" s="720"/>
      <c r="G505" s="720"/>
      <c r="H505" s="1023"/>
      <c r="I505" s="1563"/>
      <c r="J505" s="1563"/>
      <c r="K505" s="960"/>
      <c r="L505" s="960"/>
      <c r="M505" s="963"/>
      <c r="N505" s="963"/>
      <c r="O505" s="963"/>
      <c r="P505" s="963"/>
      <c r="Q505" s="963"/>
      <c r="R505" s="963"/>
      <c r="S505" s="963"/>
      <c r="T505" s="963"/>
      <c r="U505" s="963"/>
      <c r="V505" s="963"/>
      <c r="W505" s="963"/>
      <c r="X505" s="963"/>
      <c r="Y505" s="963"/>
      <c r="Z505" s="963"/>
    </row>
    <row r="506" spans="1:26" ht="32">
      <c r="A506" s="821"/>
      <c r="B506" s="467"/>
      <c r="C506" s="475" t="s">
        <v>5883</v>
      </c>
      <c r="D506" s="736">
        <v>2</v>
      </c>
      <c r="E506" s="720" t="s">
        <v>469</v>
      </c>
      <c r="F506" s="720"/>
      <c r="G506" s="720"/>
      <c r="H506" s="1023"/>
      <c r="I506" s="1563"/>
      <c r="J506" s="1563"/>
      <c r="K506" s="960"/>
      <c r="L506" s="960"/>
      <c r="M506" s="963"/>
      <c r="N506" s="963"/>
      <c r="O506" s="963"/>
      <c r="P506" s="963"/>
      <c r="Q506" s="963"/>
      <c r="R506" s="963"/>
      <c r="S506" s="963"/>
      <c r="T506" s="963"/>
      <c r="U506" s="963"/>
      <c r="V506" s="963"/>
      <c r="W506" s="963"/>
      <c r="X506" s="963"/>
      <c r="Y506" s="963"/>
      <c r="Z506" s="963"/>
    </row>
    <row r="507" spans="1:26" ht="34">
      <c r="A507" s="979" t="s">
        <v>2485</v>
      </c>
      <c r="B507" s="467" t="s">
        <v>1463</v>
      </c>
      <c r="C507" s="471" t="s">
        <v>1464</v>
      </c>
      <c r="D507" s="736">
        <v>2</v>
      </c>
      <c r="E507" s="720" t="s">
        <v>387</v>
      </c>
      <c r="F507" s="475" t="s">
        <v>1465</v>
      </c>
      <c r="G507" s="720"/>
      <c r="H507" s="1023"/>
      <c r="I507" s="1563"/>
      <c r="J507" s="1563"/>
      <c r="K507" s="960"/>
      <c r="L507" s="960"/>
      <c r="M507" s="963"/>
      <c r="N507" s="963"/>
      <c r="O507" s="963"/>
      <c r="P507" s="963"/>
      <c r="Q507" s="963"/>
      <c r="R507" s="963"/>
      <c r="S507" s="963"/>
      <c r="T507" s="963"/>
      <c r="U507" s="963"/>
      <c r="V507" s="963"/>
      <c r="W507" s="963"/>
      <c r="X507" s="963"/>
      <c r="Y507" s="963"/>
      <c r="Z507" s="963"/>
    </row>
    <row r="508" spans="1:26" ht="16">
      <c r="A508" s="979"/>
      <c r="B508" s="467"/>
      <c r="C508" s="471" t="s">
        <v>1466</v>
      </c>
      <c r="D508" s="736">
        <v>2</v>
      </c>
      <c r="E508" s="720" t="s">
        <v>549</v>
      </c>
      <c r="F508" s="720"/>
      <c r="G508" s="720"/>
      <c r="H508" s="1023"/>
      <c r="I508" s="1563"/>
      <c r="J508" s="1563"/>
      <c r="K508" s="960"/>
      <c r="L508" s="960"/>
      <c r="M508" s="963"/>
      <c r="N508" s="963"/>
      <c r="O508" s="963"/>
      <c r="P508" s="963"/>
      <c r="Q508" s="963"/>
      <c r="R508" s="963"/>
      <c r="S508" s="963"/>
      <c r="T508" s="963"/>
      <c r="U508" s="963"/>
      <c r="V508" s="963"/>
      <c r="W508" s="963"/>
      <c r="X508" s="963"/>
      <c r="Y508" s="963"/>
      <c r="Z508" s="963"/>
    </row>
    <row r="509" spans="1:26" ht="34">
      <c r="A509" s="1287" t="s">
        <v>2486</v>
      </c>
      <c r="B509" s="1288" t="s">
        <v>1468</v>
      </c>
      <c r="C509" s="1073" t="s">
        <v>1469</v>
      </c>
      <c r="D509" s="736">
        <v>2</v>
      </c>
      <c r="E509" s="720" t="s">
        <v>469</v>
      </c>
      <c r="F509" s="1137"/>
      <c r="G509" s="1137"/>
      <c r="H509" s="1023"/>
      <c r="I509" s="1563"/>
      <c r="J509" s="1563"/>
      <c r="K509" s="960"/>
      <c r="L509" s="960"/>
      <c r="M509" s="963"/>
      <c r="N509" s="963"/>
      <c r="O509" s="963"/>
      <c r="P509" s="963"/>
      <c r="Q509" s="963"/>
      <c r="R509" s="963"/>
      <c r="S509" s="963"/>
      <c r="T509" s="963"/>
      <c r="U509" s="963"/>
      <c r="V509" s="963"/>
      <c r="W509" s="963"/>
      <c r="X509" s="963"/>
      <c r="Y509" s="963"/>
      <c r="Z509" s="963"/>
    </row>
    <row r="510" spans="1:26" ht="32">
      <c r="A510" s="979"/>
      <c r="B510" s="467"/>
      <c r="C510" s="471" t="s">
        <v>1470</v>
      </c>
      <c r="D510" s="736">
        <v>2</v>
      </c>
      <c r="E510" s="720" t="s">
        <v>506</v>
      </c>
      <c r="F510" s="475" t="s">
        <v>1471</v>
      </c>
      <c r="G510" s="720"/>
      <c r="H510" s="1023"/>
      <c r="I510" s="1563"/>
      <c r="J510" s="1563"/>
      <c r="K510" s="960"/>
      <c r="L510" s="960"/>
      <c r="M510" s="963"/>
      <c r="N510" s="963"/>
      <c r="O510" s="963"/>
      <c r="P510" s="963"/>
      <c r="Q510" s="963"/>
      <c r="R510" s="963"/>
      <c r="S510" s="963"/>
      <c r="T510" s="963"/>
      <c r="U510" s="963"/>
      <c r="V510" s="963"/>
      <c r="W510" s="963"/>
      <c r="X510" s="963"/>
      <c r="Y510" s="963"/>
      <c r="Z510" s="963"/>
    </row>
    <row r="511" spans="1:26" ht="20">
      <c r="A511" s="27" t="s">
        <v>264</v>
      </c>
      <c r="B511" s="1606" t="s">
        <v>160</v>
      </c>
      <c r="C511" s="1570"/>
      <c r="D511" s="1570"/>
      <c r="E511" s="1570"/>
      <c r="F511" s="1570"/>
      <c r="G511" s="1573"/>
      <c r="H511" s="816"/>
      <c r="I511" s="1563">
        <f>SUM(D512:D516)</f>
        <v>10</v>
      </c>
      <c r="J511" s="1563">
        <f>COUNT(D512:D516)*2</f>
        <v>10</v>
      </c>
      <c r="K511" s="960"/>
      <c r="L511" s="960"/>
      <c r="M511" s="963"/>
      <c r="N511" s="963"/>
      <c r="O511" s="963"/>
      <c r="P511" s="963"/>
      <c r="Q511" s="963"/>
      <c r="R511" s="963"/>
      <c r="S511" s="963"/>
      <c r="T511" s="963"/>
      <c r="U511" s="963"/>
      <c r="V511" s="963"/>
      <c r="W511" s="963"/>
      <c r="X511" s="963"/>
      <c r="Y511" s="963"/>
      <c r="Z511" s="963"/>
    </row>
    <row r="512" spans="1:26" ht="34">
      <c r="A512" s="979" t="s">
        <v>2487</v>
      </c>
      <c r="B512" s="538" t="s">
        <v>6752</v>
      </c>
      <c r="C512" s="983" t="s">
        <v>1474</v>
      </c>
      <c r="D512" s="736">
        <v>2</v>
      </c>
      <c r="E512" s="720" t="s">
        <v>506</v>
      </c>
      <c r="F512" s="958"/>
      <c r="G512" s="720"/>
      <c r="H512" s="1023"/>
      <c r="I512" s="1563"/>
      <c r="J512" s="1563"/>
      <c r="K512" s="960"/>
      <c r="L512" s="960"/>
      <c r="M512" s="963"/>
      <c r="N512" s="963"/>
      <c r="O512" s="963"/>
      <c r="P512" s="963"/>
      <c r="Q512" s="963"/>
      <c r="R512" s="963"/>
      <c r="S512" s="963"/>
      <c r="T512" s="963"/>
      <c r="U512" s="963"/>
      <c r="V512" s="963"/>
      <c r="W512" s="963"/>
      <c r="X512" s="963"/>
      <c r="Y512" s="963"/>
      <c r="Z512" s="963"/>
    </row>
    <row r="513" spans="1:26" ht="16">
      <c r="A513" s="1128"/>
      <c r="B513" s="538"/>
      <c r="C513" s="983" t="s">
        <v>7163</v>
      </c>
      <c r="D513" s="736">
        <v>2</v>
      </c>
      <c r="E513" s="720" t="s">
        <v>506</v>
      </c>
      <c r="F513" s="958"/>
      <c r="G513" s="720"/>
      <c r="H513" s="1023"/>
      <c r="I513" s="1563"/>
      <c r="J513" s="1563"/>
      <c r="K513" s="960"/>
      <c r="L513" s="960"/>
      <c r="M513" s="963"/>
      <c r="N513" s="963"/>
      <c r="O513" s="963"/>
      <c r="P513" s="963"/>
      <c r="Q513" s="963"/>
      <c r="R513" s="963"/>
      <c r="S513" s="963"/>
      <c r="T513" s="963"/>
      <c r="U513" s="963"/>
      <c r="V513" s="963"/>
      <c r="W513" s="963"/>
      <c r="X513" s="963"/>
      <c r="Y513" s="963"/>
      <c r="Z513" s="963"/>
    </row>
    <row r="514" spans="1:26" ht="16">
      <c r="A514" s="1128"/>
      <c r="B514" s="538"/>
      <c r="C514" s="983" t="s">
        <v>1475</v>
      </c>
      <c r="D514" s="736">
        <v>2</v>
      </c>
      <c r="E514" s="720" t="s">
        <v>506</v>
      </c>
      <c r="F514" s="958"/>
      <c r="G514" s="720"/>
      <c r="H514" s="1023"/>
      <c r="I514" s="1563"/>
      <c r="J514" s="1563"/>
      <c r="K514" s="960"/>
      <c r="L514" s="960"/>
      <c r="M514" s="963"/>
      <c r="N514" s="963"/>
      <c r="O514" s="963"/>
      <c r="P514" s="963"/>
      <c r="Q514" s="963"/>
      <c r="R514" s="963"/>
      <c r="S514" s="963"/>
      <c r="T514" s="963"/>
      <c r="U514" s="963"/>
      <c r="V514" s="963"/>
      <c r="W514" s="963"/>
      <c r="X514" s="963"/>
      <c r="Y514" s="963"/>
      <c r="Z514" s="963"/>
    </row>
    <row r="515" spans="1:26" ht="34">
      <c r="A515" s="979" t="s">
        <v>2488</v>
      </c>
      <c r="B515" s="467" t="s">
        <v>1478</v>
      </c>
      <c r="C515" s="983" t="s">
        <v>7425</v>
      </c>
      <c r="D515" s="736">
        <v>2</v>
      </c>
      <c r="E515" s="720" t="s">
        <v>506</v>
      </c>
      <c r="F515" s="958"/>
      <c r="G515" s="720"/>
      <c r="H515" s="1023"/>
      <c r="I515" s="1563"/>
      <c r="J515" s="1563"/>
      <c r="K515" s="960"/>
      <c r="L515" s="960"/>
      <c r="M515" s="963"/>
      <c r="N515" s="963"/>
      <c r="O515" s="963"/>
      <c r="P515" s="963"/>
      <c r="Q515" s="963"/>
      <c r="R515" s="963"/>
      <c r="S515" s="963"/>
      <c r="T515" s="963"/>
      <c r="U515" s="963"/>
      <c r="V515" s="963"/>
      <c r="W515" s="963"/>
      <c r="X515" s="963"/>
      <c r="Y515" s="963"/>
      <c r="Z515" s="963"/>
    </row>
    <row r="516" spans="1:26" ht="32">
      <c r="A516" s="979"/>
      <c r="B516" s="1049"/>
      <c r="C516" s="769" t="s">
        <v>1480</v>
      </c>
      <c r="D516" s="736">
        <v>2</v>
      </c>
      <c r="E516" s="1021" t="s">
        <v>549</v>
      </c>
      <c r="F516" s="769" t="s">
        <v>6507</v>
      </c>
      <c r="G516" s="720"/>
      <c r="H516" s="1023"/>
      <c r="I516" s="1563"/>
      <c r="J516" s="1563"/>
      <c r="K516" s="960"/>
      <c r="L516" s="960"/>
      <c r="M516" s="963"/>
      <c r="N516" s="963"/>
      <c r="O516" s="963"/>
      <c r="P516" s="963"/>
      <c r="Q516" s="963"/>
      <c r="R516" s="963"/>
      <c r="S516" s="963"/>
      <c r="T516" s="963"/>
      <c r="U516" s="963"/>
      <c r="V516" s="963"/>
      <c r="W516" s="963"/>
      <c r="X516" s="963"/>
      <c r="Y516" s="963"/>
      <c r="Z516" s="963"/>
    </row>
    <row r="517" spans="1:26" ht="20">
      <c r="A517" s="30" t="s">
        <v>265</v>
      </c>
      <c r="B517" s="1606" t="s">
        <v>6756</v>
      </c>
      <c r="C517" s="1570"/>
      <c r="D517" s="1570"/>
      <c r="E517" s="1570"/>
      <c r="F517" s="1570"/>
      <c r="G517" s="1573"/>
      <c r="H517" s="816"/>
      <c r="I517" s="1563">
        <f>SUM(D518:D524)</f>
        <v>14</v>
      </c>
      <c r="J517" s="1563">
        <f>COUNT(D518:D524)*2</f>
        <v>14</v>
      </c>
      <c r="K517" s="960"/>
      <c r="L517" s="960"/>
      <c r="M517" s="963"/>
      <c r="N517" s="963"/>
      <c r="O517" s="963"/>
      <c r="P517" s="963"/>
      <c r="Q517" s="963"/>
      <c r="R517" s="963"/>
      <c r="S517" s="963"/>
      <c r="T517" s="963"/>
      <c r="U517" s="963"/>
      <c r="V517" s="963"/>
      <c r="W517" s="963"/>
      <c r="X517" s="963"/>
      <c r="Y517" s="963"/>
      <c r="Z517" s="963"/>
    </row>
    <row r="518" spans="1:26" ht="48">
      <c r="A518" s="979" t="s">
        <v>2490</v>
      </c>
      <c r="B518" s="475" t="s">
        <v>5895</v>
      </c>
      <c r="C518" s="475" t="s">
        <v>1484</v>
      </c>
      <c r="D518" s="736">
        <v>2</v>
      </c>
      <c r="E518" s="720" t="s">
        <v>387</v>
      </c>
      <c r="F518" s="475" t="s">
        <v>7164</v>
      </c>
      <c r="G518" s="720"/>
      <c r="H518" s="1023"/>
      <c r="I518" s="1563"/>
      <c r="J518" s="1563"/>
      <c r="K518" s="960"/>
      <c r="L518" s="960"/>
      <c r="M518" s="963"/>
      <c r="N518" s="963"/>
      <c r="O518" s="963"/>
      <c r="P518" s="963"/>
      <c r="Q518" s="963"/>
      <c r="R518" s="963"/>
      <c r="S518" s="963"/>
      <c r="T518" s="963"/>
      <c r="U518" s="963"/>
      <c r="V518" s="963"/>
      <c r="W518" s="963"/>
      <c r="X518" s="963"/>
      <c r="Y518" s="963"/>
      <c r="Z518" s="963"/>
    </row>
    <row r="519" spans="1:26" ht="48">
      <c r="A519" s="821"/>
      <c r="B519" s="475"/>
      <c r="C519" s="471" t="s">
        <v>7165</v>
      </c>
      <c r="D519" s="736">
        <v>2</v>
      </c>
      <c r="E519" s="720" t="s">
        <v>387</v>
      </c>
      <c r="F519" s="471" t="s">
        <v>7166</v>
      </c>
      <c r="G519" s="720"/>
      <c r="H519" s="1023"/>
      <c r="I519" s="1563"/>
      <c r="J519" s="1563"/>
      <c r="K519" s="960"/>
      <c r="L519" s="960"/>
      <c r="M519" s="963"/>
      <c r="N519" s="963"/>
      <c r="O519" s="963"/>
      <c r="P519" s="963"/>
      <c r="Q519" s="963"/>
      <c r="R519" s="963"/>
      <c r="S519" s="963"/>
      <c r="T519" s="963"/>
      <c r="U519" s="963"/>
      <c r="V519" s="963"/>
      <c r="W519" s="963"/>
      <c r="X519" s="963"/>
      <c r="Y519" s="963"/>
      <c r="Z519" s="963"/>
    </row>
    <row r="520" spans="1:26" ht="32">
      <c r="A520" s="821"/>
      <c r="B520" s="475"/>
      <c r="C520" s="471" t="s">
        <v>1488</v>
      </c>
      <c r="D520" s="736">
        <v>2</v>
      </c>
      <c r="E520" s="720" t="s">
        <v>387</v>
      </c>
      <c r="F520" s="1052" t="s">
        <v>1489</v>
      </c>
      <c r="G520" s="720"/>
      <c r="H520" s="1023"/>
      <c r="I520" s="1563"/>
      <c r="J520" s="1563"/>
      <c r="K520" s="960"/>
      <c r="L520" s="960"/>
      <c r="M520" s="963"/>
      <c r="N520" s="963"/>
      <c r="O520" s="963"/>
      <c r="P520" s="963"/>
      <c r="Q520" s="963"/>
      <c r="R520" s="963"/>
      <c r="S520" s="963"/>
      <c r="T520" s="963"/>
      <c r="U520" s="963"/>
      <c r="V520" s="963"/>
      <c r="W520" s="963"/>
      <c r="X520" s="963"/>
      <c r="Y520" s="963"/>
      <c r="Z520" s="963"/>
    </row>
    <row r="521" spans="1:26" ht="32">
      <c r="A521" s="821"/>
      <c r="B521" s="475"/>
      <c r="C521" s="471" t="s">
        <v>1490</v>
      </c>
      <c r="D521" s="736">
        <v>2</v>
      </c>
      <c r="E521" s="720" t="s">
        <v>387</v>
      </c>
      <c r="F521" s="475" t="s">
        <v>1491</v>
      </c>
      <c r="G521" s="720"/>
      <c r="H521" s="1023"/>
      <c r="I521" s="1563"/>
      <c r="J521" s="1563"/>
      <c r="K521" s="960"/>
      <c r="L521" s="960"/>
      <c r="M521" s="963"/>
      <c r="N521" s="963"/>
      <c r="O521" s="963"/>
      <c r="P521" s="963"/>
      <c r="Q521" s="963"/>
      <c r="R521" s="963"/>
      <c r="S521" s="963"/>
      <c r="T521" s="963"/>
      <c r="U521" s="963"/>
      <c r="V521" s="963"/>
      <c r="W521" s="963"/>
      <c r="X521" s="963"/>
      <c r="Y521" s="963"/>
      <c r="Z521" s="963"/>
    </row>
    <row r="522" spans="1:26" ht="16">
      <c r="A522" s="821"/>
      <c r="B522" s="475"/>
      <c r="C522" s="262" t="s">
        <v>1494</v>
      </c>
      <c r="D522" s="736">
        <v>2</v>
      </c>
      <c r="E522" s="720" t="s">
        <v>387</v>
      </c>
      <c r="F522" s="475"/>
      <c r="G522" s="720"/>
      <c r="H522" s="1023"/>
      <c r="I522" s="1563"/>
      <c r="J522" s="1563"/>
      <c r="K522" s="960"/>
      <c r="L522" s="960"/>
      <c r="M522" s="963"/>
      <c r="N522" s="963"/>
      <c r="O522" s="963"/>
      <c r="P522" s="963"/>
      <c r="Q522" s="963"/>
      <c r="R522" s="963"/>
      <c r="S522" s="963"/>
      <c r="T522" s="963"/>
      <c r="U522" s="963"/>
      <c r="V522" s="963"/>
      <c r="W522" s="963"/>
      <c r="X522" s="963"/>
      <c r="Y522" s="963"/>
      <c r="Z522" s="963"/>
    </row>
    <row r="523" spans="1:26" ht="48">
      <c r="A523" s="979" t="s">
        <v>2493</v>
      </c>
      <c r="B523" s="475" t="s">
        <v>6759</v>
      </c>
      <c r="C523" s="473" t="s">
        <v>7167</v>
      </c>
      <c r="D523" s="736">
        <v>2</v>
      </c>
      <c r="E523" s="720" t="s">
        <v>387</v>
      </c>
      <c r="F523" s="471" t="s">
        <v>7168</v>
      </c>
      <c r="G523" s="720"/>
      <c r="H523" s="1023"/>
      <c r="I523" s="1563"/>
      <c r="J523" s="1563"/>
      <c r="K523" s="960"/>
      <c r="L523" s="960"/>
      <c r="M523" s="963"/>
      <c r="N523" s="963"/>
      <c r="O523" s="963"/>
      <c r="P523" s="963"/>
      <c r="Q523" s="963"/>
      <c r="R523" s="963"/>
      <c r="S523" s="963"/>
      <c r="T523" s="963"/>
      <c r="U523" s="963"/>
      <c r="V523" s="963"/>
      <c r="W523" s="963"/>
      <c r="X523" s="963"/>
      <c r="Y523" s="963"/>
      <c r="Z523" s="963"/>
    </row>
    <row r="524" spans="1:26" ht="32">
      <c r="A524" s="821"/>
      <c r="B524" s="475"/>
      <c r="C524" s="471" t="s">
        <v>7426</v>
      </c>
      <c r="D524" s="736">
        <v>2</v>
      </c>
      <c r="E524" s="720" t="s">
        <v>387</v>
      </c>
      <c r="F524" s="720"/>
      <c r="G524" s="720"/>
      <c r="H524" s="1023"/>
      <c r="I524" s="1563"/>
      <c r="J524" s="1563"/>
      <c r="K524" s="960"/>
      <c r="L524" s="960"/>
      <c r="M524" s="963"/>
      <c r="N524" s="963"/>
      <c r="O524" s="963"/>
      <c r="P524" s="963"/>
      <c r="Q524" s="963"/>
      <c r="R524" s="963"/>
      <c r="S524" s="963"/>
      <c r="T524" s="963"/>
      <c r="U524" s="963"/>
      <c r="V524" s="963"/>
      <c r="W524" s="963"/>
      <c r="X524" s="963"/>
      <c r="Y524" s="963"/>
      <c r="Z524" s="963"/>
    </row>
    <row r="525" spans="1:26" ht="20">
      <c r="A525" s="30" t="s">
        <v>266</v>
      </c>
      <c r="B525" s="1606" t="s">
        <v>164</v>
      </c>
      <c r="C525" s="1570"/>
      <c r="D525" s="1570"/>
      <c r="E525" s="1570"/>
      <c r="F525" s="1570"/>
      <c r="G525" s="1573"/>
      <c r="H525" s="816"/>
      <c r="I525" s="1563">
        <f>SUM(D526:D535)</f>
        <v>18</v>
      </c>
      <c r="J525" s="1563">
        <f>COUNT(D526:D535)*2</f>
        <v>18</v>
      </c>
      <c r="K525" s="960"/>
      <c r="L525" s="960"/>
      <c r="M525" s="963"/>
      <c r="N525" s="963"/>
      <c r="O525" s="963"/>
      <c r="P525" s="963"/>
      <c r="Q525" s="963"/>
      <c r="R525" s="963"/>
      <c r="S525" s="963"/>
      <c r="T525" s="963"/>
      <c r="U525" s="963"/>
      <c r="V525" s="963"/>
      <c r="W525" s="963"/>
      <c r="X525" s="963"/>
      <c r="Y525" s="963"/>
      <c r="Z525" s="963"/>
    </row>
    <row r="526" spans="1:26" ht="42.75" hidden="1" customHeight="1">
      <c r="A526" s="369" t="s">
        <v>2495</v>
      </c>
      <c r="B526" s="150" t="s">
        <v>1505</v>
      </c>
      <c r="C526" s="125"/>
      <c r="D526" s="370"/>
      <c r="E526" s="125"/>
      <c r="F526" s="125"/>
      <c r="G526" s="125"/>
      <c r="I526" s="105"/>
      <c r="J526" s="105"/>
      <c r="K526" s="105"/>
      <c r="L526" s="105"/>
      <c r="M526" s="106"/>
      <c r="N526" s="106"/>
      <c r="O526" s="106"/>
      <c r="P526" s="106"/>
      <c r="Q526" s="106"/>
      <c r="R526" s="106"/>
      <c r="S526" s="106"/>
      <c r="T526" s="106"/>
      <c r="U526" s="106"/>
      <c r="V526" s="106"/>
      <c r="W526" s="106"/>
      <c r="X526" s="106"/>
      <c r="Y526" s="106"/>
      <c r="Z526" s="106"/>
    </row>
    <row r="527" spans="1:26" ht="32">
      <c r="A527" s="979" t="s">
        <v>2499</v>
      </c>
      <c r="B527" s="475" t="s">
        <v>1508</v>
      </c>
      <c r="C527" s="471" t="s">
        <v>1509</v>
      </c>
      <c r="D527" s="736">
        <v>2</v>
      </c>
      <c r="E527" s="720" t="s">
        <v>506</v>
      </c>
      <c r="F527" s="475" t="s">
        <v>7169</v>
      </c>
      <c r="G527" s="720"/>
      <c r="H527" s="1023"/>
      <c r="I527" s="1563"/>
      <c r="J527" s="1563"/>
      <c r="K527" s="960"/>
      <c r="L527" s="960"/>
      <c r="M527" s="963"/>
      <c r="N527" s="963"/>
      <c r="O527" s="963"/>
      <c r="P527" s="963"/>
      <c r="Q527" s="963"/>
      <c r="R527" s="963"/>
      <c r="S527" s="963"/>
      <c r="T527" s="963"/>
      <c r="U527" s="963"/>
      <c r="V527" s="963"/>
      <c r="W527" s="963"/>
      <c r="X527" s="963"/>
      <c r="Y527" s="963"/>
      <c r="Z527" s="963"/>
    </row>
    <row r="528" spans="1:26" ht="32">
      <c r="A528" s="1128"/>
      <c r="B528" s="475"/>
      <c r="C528" s="471" t="s">
        <v>1511</v>
      </c>
      <c r="D528" s="736">
        <v>2</v>
      </c>
      <c r="E528" s="720" t="s">
        <v>506</v>
      </c>
      <c r="F528" s="475" t="s">
        <v>1512</v>
      </c>
      <c r="G528" s="720"/>
      <c r="H528" s="1023"/>
      <c r="I528" s="1563"/>
      <c r="J528" s="1563"/>
      <c r="K528" s="960"/>
      <c r="L528" s="960"/>
      <c r="M528" s="963"/>
      <c r="N528" s="963"/>
      <c r="O528" s="963"/>
      <c r="P528" s="963"/>
      <c r="Q528" s="963"/>
      <c r="R528" s="963"/>
      <c r="S528" s="963"/>
      <c r="T528" s="963"/>
      <c r="U528" s="963"/>
      <c r="V528" s="963"/>
      <c r="W528" s="963"/>
      <c r="X528" s="963"/>
      <c r="Y528" s="963"/>
      <c r="Z528" s="963"/>
    </row>
    <row r="529" spans="1:26" ht="32">
      <c r="A529" s="979" t="s">
        <v>2500</v>
      </c>
      <c r="B529" s="475" t="s">
        <v>1514</v>
      </c>
      <c r="C529" s="471" t="s">
        <v>1515</v>
      </c>
      <c r="D529" s="736">
        <v>2</v>
      </c>
      <c r="E529" s="720" t="s">
        <v>599</v>
      </c>
      <c r="F529" s="720"/>
      <c r="G529" s="720"/>
      <c r="H529" s="1023"/>
      <c r="I529" s="1563"/>
      <c r="J529" s="1563"/>
      <c r="K529" s="960"/>
      <c r="L529" s="960"/>
      <c r="M529" s="963"/>
      <c r="N529" s="963"/>
      <c r="O529" s="963"/>
      <c r="P529" s="963"/>
      <c r="Q529" s="963"/>
      <c r="R529" s="963"/>
      <c r="S529" s="963"/>
      <c r="T529" s="963"/>
      <c r="U529" s="963"/>
      <c r="V529" s="963"/>
      <c r="W529" s="963"/>
      <c r="X529" s="963"/>
      <c r="Y529" s="963"/>
      <c r="Z529" s="963"/>
    </row>
    <row r="530" spans="1:26" ht="32">
      <c r="A530" s="979"/>
      <c r="B530" s="475"/>
      <c r="C530" s="471" t="s">
        <v>2501</v>
      </c>
      <c r="D530" s="736">
        <v>2</v>
      </c>
      <c r="E530" s="720" t="s">
        <v>599</v>
      </c>
      <c r="F530" s="720"/>
      <c r="G530" s="720"/>
      <c r="H530" s="1023"/>
      <c r="I530" s="1563"/>
      <c r="J530" s="1563"/>
      <c r="K530" s="960"/>
      <c r="L530" s="960"/>
      <c r="M530" s="963"/>
      <c r="N530" s="963"/>
      <c r="O530" s="963"/>
      <c r="P530" s="963"/>
      <c r="Q530" s="963"/>
      <c r="R530" s="963"/>
      <c r="S530" s="963"/>
      <c r="T530" s="963"/>
      <c r="U530" s="963"/>
      <c r="V530" s="963"/>
      <c r="W530" s="963"/>
      <c r="X530" s="963"/>
      <c r="Y530" s="963"/>
      <c r="Z530" s="963"/>
    </row>
    <row r="531" spans="1:26" ht="32">
      <c r="A531" s="979"/>
      <c r="B531" s="475"/>
      <c r="C531" s="471" t="s">
        <v>1517</v>
      </c>
      <c r="D531" s="736">
        <v>2</v>
      </c>
      <c r="E531" s="720" t="s">
        <v>599</v>
      </c>
      <c r="F531" s="720"/>
      <c r="G531" s="720"/>
      <c r="H531" s="1023"/>
      <c r="I531" s="1563"/>
      <c r="J531" s="1563"/>
      <c r="K531" s="960"/>
      <c r="L531" s="960"/>
      <c r="M531" s="963"/>
      <c r="N531" s="963"/>
      <c r="O531" s="963"/>
      <c r="P531" s="963"/>
      <c r="Q531" s="963"/>
      <c r="R531" s="963"/>
      <c r="S531" s="963"/>
      <c r="T531" s="963"/>
      <c r="U531" s="963"/>
      <c r="V531" s="963"/>
      <c r="W531" s="963"/>
      <c r="X531" s="963"/>
      <c r="Y531" s="963"/>
      <c r="Z531" s="963"/>
    </row>
    <row r="532" spans="1:26" ht="32">
      <c r="A532" s="979"/>
      <c r="B532" s="475"/>
      <c r="C532" s="471" t="s">
        <v>1518</v>
      </c>
      <c r="D532" s="736">
        <v>2</v>
      </c>
      <c r="E532" s="720" t="s">
        <v>506</v>
      </c>
      <c r="F532" s="475" t="s">
        <v>1519</v>
      </c>
      <c r="G532" s="720"/>
      <c r="H532" s="1023"/>
      <c r="I532" s="1563"/>
      <c r="J532" s="1563"/>
      <c r="K532" s="960"/>
      <c r="L532" s="960"/>
      <c r="M532" s="963"/>
      <c r="N532" s="963"/>
      <c r="O532" s="963"/>
      <c r="P532" s="963"/>
      <c r="Q532" s="963"/>
      <c r="R532" s="963"/>
      <c r="S532" s="963"/>
      <c r="T532" s="963"/>
      <c r="U532" s="963"/>
      <c r="V532" s="963"/>
      <c r="W532" s="963"/>
      <c r="X532" s="963"/>
      <c r="Y532" s="963"/>
      <c r="Z532" s="963"/>
    </row>
    <row r="533" spans="1:26" ht="58.5" customHeight="1">
      <c r="A533" s="979"/>
      <c r="B533" s="475"/>
      <c r="C533" s="471" t="s">
        <v>6762</v>
      </c>
      <c r="D533" s="736">
        <v>2</v>
      </c>
      <c r="E533" s="720" t="s">
        <v>506</v>
      </c>
      <c r="F533" s="475" t="s">
        <v>1521</v>
      </c>
      <c r="G533" s="720"/>
      <c r="H533" s="1023"/>
      <c r="I533" s="1563"/>
      <c r="J533" s="1563"/>
      <c r="K533" s="960"/>
      <c r="L533" s="960"/>
      <c r="M533" s="963"/>
      <c r="N533" s="963"/>
      <c r="O533" s="963"/>
      <c r="P533" s="963"/>
      <c r="Q533" s="963"/>
      <c r="R533" s="963"/>
      <c r="S533" s="963"/>
      <c r="T533" s="963"/>
      <c r="U533" s="963"/>
      <c r="V533" s="963"/>
      <c r="W533" s="963"/>
      <c r="X533" s="963"/>
      <c r="Y533" s="963"/>
      <c r="Z533" s="963"/>
    </row>
    <row r="534" spans="1:26" ht="16">
      <c r="A534" s="979" t="s">
        <v>2502</v>
      </c>
      <c r="B534" s="471" t="s">
        <v>1523</v>
      </c>
      <c r="C534" s="471" t="s">
        <v>7427</v>
      </c>
      <c r="D534" s="736">
        <v>2</v>
      </c>
      <c r="E534" s="720" t="s">
        <v>506</v>
      </c>
      <c r="F534" s="720"/>
      <c r="G534" s="720"/>
      <c r="H534" s="1023"/>
      <c r="I534" s="1563"/>
      <c r="J534" s="1563"/>
      <c r="K534" s="960"/>
      <c r="L534" s="960"/>
      <c r="M534" s="963"/>
      <c r="N534" s="963"/>
      <c r="O534" s="963"/>
      <c r="P534" s="963"/>
      <c r="Q534" s="963"/>
      <c r="R534" s="963"/>
      <c r="S534" s="963"/>
      <c r="T534" s="963"/>
      <c r="U534" s="963"/>
      <c r="V534" s="963"/>
      <c r="W534" s="963"/>
      <c r="X534" s="963"/>
      <c r="Y534" s="963"/>
      <c r="Z534" s="963"/>
    </row>
    <row r="535" spans="1:26" ht="16">
      <c r="A535" s="979" t="s">
        <v>1526</v>
      </c>
      <c r="B535" s="471" t="s">
        <v>1527</v>
      </c>
      <c r="C535" s="1052" t="s">
        <v>7428</v>
      </c>
      <c r="D535" s="736">
        <v>2</v>
      </c>
      <c r="E535" s="720" t="s">
        <v>506</v>
      </c>
      <c r="F535" s="471" t="s">
        <v>7429</v>
      </c>
      <c r="G535" s="720"/>
      <c r="H535" s="1023"/>
      <c r="I535" s="1563"/>
      <c r="J535" s="1563"/>
      <c r="K535" s="960"/>
      <c r="L535" s="960"/>
      <c r="M535" s="963"/>
      <c r="N535" s="963"/>
      <c r="O535" s="963"/>
      <c r="P535" s="963"/>
      <c r="Q535" s="963"/>
      <c r="R535" s="963"/>
      <c r="S535" s="963"/>
      <c r="T535" s="963"/>
      <c r="U535" s="963"/>
      <c r="V535" s="963"/>
      <c r="W535" s="963"/>
      <c r="X535" s="963"/>
      <c r="Y535" s="963"/>
      <c r="Z535" s="963"/>
    </row>
    <row r="536" spans="1:26" ht="20">
      <c r="A536" s="30" t="s">
        <v>267</v>
      </c>
      <c r="B536" s="1606" t="s">
        <v>166</v>
      </c>
      <c r="C536" s="1570"/>
      <c r="D536" s="1570"/>
      <c r="E536" s="1570"/>
      <c r="F536" s="1570"/>
      <c r="G536" s="1573"/>
      <c r="H536" s="816"/>
      <c r="I536" s="1563">
        <f>SUM(D537:D552)</f>
        <v>32</v>
      </c>
      <c r="J536" s="1563">
        <f>COUNT(D537:D552)*2</f>
        <v>32</v>
      </c>
      <c r="K536" s="960"/>
      <c r="L536" s="960"/>
      <c r="M536" s="963"/>
      <c r="N536" s="963"/>
      <c r="O536" s="963"/>
      <c r="P536" s="963"/>
      <c r="Q536" s="963"/>
      <c r="R536" s="963"/>
      <c r="S536" s="963"/>
      <c r="T536" s="963"/>
      <c r="U536" s="963"/>
      <c r="V536" s="963"/>
      <c r="W536" s="963"/>
      <c r="X536" s="963"/>
      <c r="Y536" s="963"/>
      <c r="Z536" s="963"/>
    </row>
    <row r="537" spans="1:26" ht="34">
      <c r="A537" s="979" t="s">
        <v>2503</v>
      </c>
      <c r="B537" s="538" t="s">
        <v>2504</v>
      </c>
      <c r="C537" s="475" t="s">
        <v>1530</v>
      </c>
      <c r="D537" s="736">
        <v>2</v>
      </c>
      <c r="E537" s="471" t="s">
        <v>469</v>
      </c>
      <c r="F537" s="475" t="s">
        <v>1531</v>
      </c>
      <c r="G537" s="720"/>
      <c r="H537" s="1023"/>
      <c r="I537" s="1563"/>
      <c r="J537" s="1563"/>
      <c r="K537" s="960"/>
      <c r="L537" s="960"/>
      <c r="M537" s="963"/>
      <c r="N537" s="963"/>
      <c r="O537" s="963"/>
      <c r="P537" s="963"/>
      <c r="Q537" s="963"/>
      <c r="R537" s="963"/>
      <c r="S537" s="963"/>
      <c r="T537" s="963"/>
      <c r="U537" s="963"/>
      <c r="V537" s="963"/>
      <c r="W537" s="963"/>
      <c r="X537" s="963"/>
      <c r="Y537" s="963"/>
      <c r="Z537" s="963"/>
    </row>
    <row r="538" spans="1:26" ht="32">
      <c r="A538" s="821"/>
      <c r="B538" s="538"/>
      <c r="C538" s="475" t="s">
        <v>1532</v>
      </c>
      <c r="D538" s="736">
        <v>2</v>
      </c>
      <c r="E538" s="471" t="s">
        <v>469</v>
      </c>
      <c r="F538" s="471"/>
      <c r="G538" s="720"/>
      <c r="H538" s="1023"/>
      <c r="I538" s="1563"/>
      <c r="J538" s="1563"/>
      <c r="K538" s="960"/>
      <c r="L538" s="960"/>
      <c r="M538" s="963"/>
      <c r="N538" s="963"/>
      <c r="O538" s="963"/>
      <c r="P538" s="963"/>
      <c r="Q538" s="963"/>
      <c r="R538" s="963"/>
      <c r="S538" s="963"/>
      <c r="T538" s="963"/>
      <c r="U538" s="963"/>
      <c r="V538" s="963"/>
      <c r="W538" s="963"/>
      <c r="X538" s="963"/>
      <c r="Y538" s="963"/>
      <c r="Z538" s="963"/>
    </row>
    <row r="539" spans="1:26" ht="64">
      <c r="A539" s="821"/>
      <c r="B539" s="538"/>
      <c r="C539" s="475" t="s">
        <v>7430</v>
      </c>
      <c r="D539" s="736">
        <v>2</v>
      </c>
      <c r="E539" s="471" t="s">
        <v>506</v>
      </c>
      <c r="F539" s="475" t="s">
        <v>5914</v>
      </c>
      <c r="G539" s="720"/>
      <c r="H539" s="1023"/>
      <c r="I539" s="1563"/>
      <c r="J539" s="1563"/>
      <c r="K539" s="960"/>
      <c r="L539" s="960"/>
      <c r="M539" s="963"/>
      <c r="N539" s="963"/>
      <c r="O539" s="963"/>
      <c r="P539" s="963"/>
      <c r="Q539" s="963"/>
      <c r="R539" s="963"/>
      <c r="S539" s="963"/>
      <c r="T539" s="963"/>
      <c r="U539" s="963"/>
      <c r="V539" s="963"/>
      <c r="W539" s="963"/>
      <c r="X539" s="963"/>
      <c r="Y539" s="963"/>
      <c r="Z539" s="963"/>
    </row>
    <row r="540" spans="1:26" ht="64">
      <c r="A540" s="821"/>
      <c r="B540" s="538"/>
      <c r="C540" s="475" t="s">
        <v>1535</v>
      </c>
      <c r="D540" s="736">
        <v>2</v>
      </c>
      <c r="E540" s="471" t="s">
        <v>469</v>
      </c>
      <c r="F540" s="475" t="s">
        <v>7431</v>
      </c>
      <c r="G540" s="720"/>
      <c r="H540" s="1023"/>
      <c r="I540" s="1563"/>
      <c r="J540" s="1563"/>
      <c r="K540" s="960"/>
      <c r="L540" s="960"/>
      <c r="M540" s="963"/>
      <c r="N540" s="963"/>
      <c r="O540" s="963"/>
      <c r="P540" s="963"/>
      <c r="Q540" s="963"/>
      <c r="R540" s="963"/>
      <c r="S540" s="963"/>
      <c r="T540" s="963"/>
      <c r="U540" s="963"/>
      <c r="V540" s="963"/>
      <c r="W540" s="963"/>
      <c r="X540" s="963"/>
      <c r="Y540" s="963"/>
      <c r="Z540" s="963"/>
    </row>
    <row r="541" spans="1:26" ht="32">
      <c r="A541" s="821"/>
      <c r="B541" s="538"/>
      <c r="C541" s="475" t="s">
        <v>1537</v>
      </c>
      <c r="D541" s="736">
        <v>2</v>
      </c>
      <c r="E541" s="471" t="s">
        <v>469</v>
      </c>
      <c r="F541" s="475" t="s">
        <v>1538</v>
      </c>
      <c r="G541" s="720"/>
      <c r="H541" s="1023"/>
      <c r="I541" s="1563"/>
      <c r="J541" s="1563"/>
      <c r="K541" s="960"/>
      <c r="L541" s="960"/>
      <c r="M541" s="963"/>
      <c r="N541" s="963"/>
      <c r="O541" s="963"/>
      <c r="P541" s="963"/>
      <c r="Q541" s="963"/>
      <c r="R541" s="963"/>
      <c r="S541" s="963"/>
      <c r="T541" s="963"/>
      <c r="U541" s="963"/>
      <c r="V541" s="963"/>
      <c r="W541" s="963"/>
      <c r="X541" s="963"/>
      <c r="Y541" s="963"/>
      <c r="Z541" s="963"/>
    </row>
    <row r="542" spans="1:26" ht="32">
      <c r="A542" s="821"/>
      <c r="B542" s="538"/>
      <c r="C542" s="471" t="s">
        <v>1539</v>
      </c>
      <c r="D542" s="736">
        <v>2</v>
      </c>
      <c r="E542" s="471"/>
      <c r="F542" s="471"/>
      <c r="G542" s="720"/>
      <c r="H542" s="1023"/>
      <c r="I542" s="1563"/>
      <c r="J542" s="1563"/>
      <c r="K542" s="960"/>
      <c r="L542" s="960"/>
      <c r="M542" s="963"/>
      <c r="N542" s="963"/>
      <c r="O542" s="963"/>
      <c r="P542" s="963"/>
      <c r="Q542" s="963"/>
      <c r="R542" s="963"/>
      <c r="S542" s="963"/>
      <c r="T542" s="963"/>
      <c r="U542" s="963"/>
      <c r="V542" s="963"/>
      <c r="W542" s="963"/>
      <c r="X542" s="963"/>
      <c r="Y542" s="963"/>
      <c r="Z542" s="963"/>
    </row>
    <row r="543" spans="1:26" ht="34">
      <c r="A543" s="979" t="s">
        <v>2506</v>
      </c>
      <c r="B543" s="538" t="s">
        <v>1541</v>
      </c>
      <c r="C543" s="471" t="s">
        <v>1542</v>
      </c>
      <c r="D543" s="736">
        <v>2</v>
      </c>
      <c r="E543" s="720" t="s">
        <v>469</v>
      </c>
      <c r="F543" s="475" t="s">
        <v>3454</v>
      </c>
      <c r="G543" s="720"/>
      <c r="H543" s="1023"/>
      <c r="I543" s="1563"/>
      <c r="J543" s="1563"/>
      <c r="K543" s="960"/>
      <c r="L543" s="960"/>
      <c r="M543" s="963"/>
      <c r="N543" s="963"/>
      <c r="O543" s="963"/>
      <c r="P543" s="963"/>
      <c r="Q543" s="963"/>
      <c r="R543" s="963"/>
      <c r="S543" s="963"/>
      <c r="T543" s="963"/>
      <c r="U543" s="963"/>
      <c r="V543" s="963"/>
      <c r="W543" s="963"/>
      <c r="X543" s="963"/>
      <c r="Y543" s="963"/>
      <c r="Z543" s="963"/>
    </row>
    <row r="544" spans="1:26" ht="96">
      <c r="A544" s="821"/>
      <c r="B544" s="538"/>
      <c r="C544" s="471" t="s">
        <v>7171</v>
      </c>
      <c r="D544" s="736">
        <v>2</v>
      </c>
      <c r="E544" s="720" t="s">
        <v>469</v>
      </c>
      <c r="F544" s="475" t="s">
        <v>7172</v>
      </c>
      <c r="G544" s="720"/>
      <c r="H544" s="1023"/>
      <c r="I544" s="1563"/>
      <c r="J544" s="1563"/>
      <c r="K544" s="960"/>
      <c r="L544" s="960"/>
      <c r="M544" s="963"/>
      <c r="N544" s="963"/>
      <c r="O544" s="963"/>
      <c r="P544" s="963"/>
      <c r="Q544" s="963"/>
      <c r="R544" s="963"/>
      <c r="S544" s="963"/>
      <c r="T544" s="963"/>
      <c r="U544" s="963"/>
      <c r="V544" s="963"/>
      <c r="W544" s="963"/>
      <c r="X544" s="963"/>
      <c r="Y544" s="963"/>
      <c r="Z544" s="963"/>
    </row>
    <row r="545" spans="1:26" ht="32">
      <c r="A545" s="821"/>
      <c r="B545" s="538"/>
      <c r="C545" s="471" t="s">
        <v>1546</v>
      </c>
      <c r="D545" s="736">
        <v>2</v>
      </c>
      <c r="E545" s="720" t="s">
        <v>387</v>
      </c>
      <c r="F545" s="475" t="s">
        <v>1547</v>
      </c>
      <c r="G545" s="720"/>
      <c r="H545" s="1023"/>
      <c r="I545" s="1563"/>
      <c r="J545" s="1563"/>
      <c r="K545" s="960"/>
      <c r="L545" s="960"/>
      <c r="M545" s="963"/>
      <c r="N545" s="963"/>
      <c r="O545" s="963"/>
      <c r="P545" s="963"/>
      <c r="Q545" s="963"/>
      <c r="R545" s="963"/>
      <c r="S545" s="963"/>
      <c r="T545" s="963"/>
      <c r="U545" s="963"/>
      <c r="V545" s="963"/>
      <c r="W545" s="963"/>
      <c r="X545" s="963"/>
      <c r="Y545" s="963"/>
      <c r="Z545" s="963"/>
    </row>
    <row r="546" spans="1:26" ht="32">
      <c r="A546" s="821"/>
      <c r="B546" s="538"/>
      <c r="C546" s="471" t="s">
        <v>1548</v>
      </c>
      <c r="D546" s="736">
        <v>2</v>
      </c>
      <c r="E546" s="720" t="s">
        <v>549</v>
      </c>
      <c r="F546" s="475" t="s">
        <v>1549</v>
      </c>
      <c r="G546" s="720"/>
      <c r="H546" s="1023"/>
      <c r="I546" s="1563"/>
      <c r="J546" s="1563"/>
      <c r="K546" s="960"/>
      <c r="L546" s="960"/>
      <c r="M546" s="963"/>
      <c r="N546" s="963"/>
      <c r="O546" s="963"/>
      <c r="P546" s="963"/>
      <c r="Q546" s="963"/>
      <c r="R546" s="963"/>
      <c r="S546" s="963"/>
      <c r="T546" s="963"/>
      <c r="U546" s="963"/>
      <c r="V546" s="963"/>
      <c r="W546" s="963"/>
      <c r="X546" s="963"/>
      <c r="Y546" s="963"/>
      <c r="Z546" s="963"/>
    </row>
    <row r="547" spans="1:26" ht="48">
      <c r="A547" s="821"/>
      <c r="B547" s="538"/>
      <c r="C547" s="471" t="s">
        <v>1550</v>
      </c>
      <c r="D547" s="736">
        <v>2</v>
      </c>
      <c r="E547" s="720" t="s">
        <v>469</v>
      </c>
      <c r="F547" s="471" t="s">
        <v>1551</v>
      </c>
      <c r="G547" s="720"/>
      <c r="H547" s="1023"/>
      <c r="I547" s="1563"/>
      <c r="J547" s="1563"/>
      <c r="K547" s="960"/>
      <c r="L547" s="960"/>
      <c r="M547" s="963"/>
      <c r="N547" s="963"/>
      <c r="O547" s="963"/>
      <c r="P547" s="963"/>
      <c r="Q547" s="963"/>
      <c r="R547" s="963"/>
      <c r="S547" s="963"/>
      <c r="T547" s="963"/>
      <c r="U547" s="963"/>
      <c r="V547" s="963"/>
      <c r="W547" s="963"/>
      <c r="X547" s="963"/>
      <c r="Y547" s="963"/>
      <c r="Z547" s="963"/>
    </row>
    <row r="548" spans="1:26" ht="34">
      <c r="A548" s="979" t="s">
        <v>2507</v>
      </c>
      <c r="B548" s="538" t="s">
        <v>1553</v>
      </c>
      <c r="C548" s="471" t="s">
        <v>1555</v>
      </c>
      <c r="D548" s="736">
        <v>2</v>
      </c>
      <c r="E548" s="1137" t="s">
        <v>387</v>
      </c>
      <c r="F548" s="720"/>
      <c r="G548" s="720"/>
      <c r="H548" s="1023"/>
      <c r="I548" s="1563"/>
      <c r="J548" s="1563"/>
      <c r="K548" s="960"/>
      <c r="L548" s="960"/>
      <c r="M548" s="963"/>
      <c r="N548" s="963"/>
      <c r="O548" s="963"/>
      <c r="P548" s="963"/>
      <c r="Q548" s="963"/>
      <c r="R548" s="963"/>
      <c r="S548" s="963"/>
      <c r="T548" s="963"/>
      <c r="U548" s="963"/>
      <c r="V548" s="963"/>
      <c r="W548" s="963"/>
      <c r="X548" s="963"/>
      <c r="Y548" s="963"/>
      <c r="Z548" s="963"/>
    </row>
    <row r="549" spans="1:26" ht="16">
      <c r="A549" s="979"/>
      <c r="B549" s="538"/>
      <c r="C549" s="471" t="s">
        <v>7432</v>
      </c>
      <c r="D549" s="736">
        <v>2</v>
      </c>
      <c r="E549" s="1137" t="s">
        <v>387</v>
      </c>
      <c r="F549" s="720"/>
      <c r="G549" s="720"/>
      <c r="H549" s="1023"/>
      <c r="I549" s="1563"/>
      <c r="J549" s="1563"/>
      <c r="K549" s="960"/>
      <c r="L549" s="960"/>
      <c r="M549" s="963"/>
      <c r="N549" s="963"/>
      <c r="O549" s="963"/>
      <c r="P549" s="963"/>
      <c r="Q549" s="963"/>
      <c r="R549" s="963"/>
      <c r="S549" s="963"/>
      <c r="T549" s="963"/>
      <c r="U549" s="963"/>
      <c r="V549" s="963"/>
      <c r="W549" s="963"/>
      <c r="X549" s="963"/>
      <c r="Y549" s="963"/>
      <c r="Z549" s="963"/>
    </row>
    <row r="550" spans="1:26" ht="16">
      <c r="A550" s="979"/>
      <c r="B550" s="538"/>
      <c r="C550" s="963" t="s">
        <v>1554</v>
      </c>
      <c r="D550" s="736">
        <v>2</v>
      </c>
      <c r="E550" s="720" t="s">
        <v>549</v>
      </c>
      <c r="F550" s="720"/>
      <c r="G550" s="720"/>
      <c r="H550" s="1023"/>
      <c r="I550" s="1563"/>
      <c r="J550" s="1563"/>
      <c r="K550" s="960"/>
      <c r="L550" s="960"/>
      <c r="M550" s="963"/>
      <c r="N550" s="963"/>
      <c r="O550" s="963"/>
      <c r="P550" s="963"/>
      <c r="Q550" s="963"/>
      <c r="R550" s="963"/>
      <c r="S550" s="963"/>
      <c r="T550" s="963"/>
      <c r="U550" s="963"/>
      <c r="V550" s="963"/>
      <c r="W550" s="963"/>
      <c r="X550" s="963"/>
      <c r="Y550" s="963"/>
      <c r="Z550" s="963"/>
    </row>
    <row r="551" spans="1:26" ht="32">
      <c r="A551" s="979"/>
      <c r="B551" s="1289"/>
      <c r="C551" s="471" t="s">
        <v>1556</v>
      </c>
      <c r="D551" s="736">
        <v>2</v>
      </c>
      <c r="E551" s="720" t="s">
        <v>387</v>
      </c>
      <c r="F551" s="720"/>
      <c r="G551" s="720"/>
      <c r="H551" s="1023"/>
      <c r="I551" s="1563"/>
      <c r="J551" s="1563"/>
      <c r="K551" s="960"/>
      <c r="L551" s="960"/>
      <c r="M551" s="963"/>
      <c r="N551" s="963"/>
      <c r="O551" s="963"/>
      <c r="P551" s="963"/>
      <c r="Q551" s="963"/>
      <c r="R551" s="963"/>
      <c r="S551" s="963"/>
      <c r="T551" s="963"/>
      <c r="U551" s="963"/>
      <c r="V551" s="963"/>
      <c r="W551" s="963"/>
      <c r="X551" s="963"/>
      <c r="Y551" s="963"/>
      <c r="Z551" s="963"/>
    </row>
    <row r="552" spans="1:26" ht="272">
      <c r="A552" s="979"/>
      <c r="B552" s="1290"/>
      <c r="C552" s="1291" t="s">
        <v>3996</v>
      </c>
      <c r="D552" s="736">
        <v>2</v>
      </c>
      <c r="E552" s="1021" t="s">
        <v>599</v>
      </c>
      <c r="F552" s="769" t="s">
        <v>7174</v>
      </c>
      <c r="G552" s="720"/>
      <c r="H552" s="1023"/>
      <c r="I552" s="1563"/>
      <c r="J552" s="1563"/>
      <c r="K552" s="960"/>
      <c r="L552" s="960"/>
      <c r="M552" s="963"/>
      <c r="N552" s="963"/>
      <c r="O552" s="963"/>
      <c r="P552" s="963"/>
      <c r="Q552" s="963"/>
      <c r="R552" s="963"/>
      <c r="S552" s="963"/>
      <c r="T552" s="963"/>
      <c r="U552" s="963"/>
      <c r="V552" s="963"/>
      <c r="W552" s="963"/>
      <c r="X552" s="963"/>
      <c r="Y552" s="963"/>
      <c r="Z552" s="963"/>
    </row>
    <row r="553" spans="1:26" ht="21">
      <c r="A553" s="1278"/>
      <c r="B553" s="1773" t="s">
        <v>2509</v>
      </c>
      <c r="C553" s="1570"/>
      <c r="D553" s="1570"/>
      <c r="E553" s="1570"/>
      <c r="F553" s="1570"/>
      <c r="G553" s="1571"/>
      <c r="H553" s="1038"/>
      <c r="I553" s="1563">
        <f t="shared" ref="I553:J553" si="7">I554+I557+I562+I580+I607+I611+I619+I630</f>
        <v>118</v>
      </c>
      <c r="J553" s="1563">
        <f t="shared" si="7"/>
        <v>118</v>
      </c>
      <c r="K553" s="960"/>
      <c r="L553" s="960"/>
      <c r="M553" s="963"/>
      <c r="N553" s="963"/>
      <c r="O553" s="963"/>
      <c r="P553" s="963"/>
      <c r="Q553" s="963"/>
      <c r="R553" s="963"/>
      <c r="S553" s="963"/>
      <c r="T553" s="963"/>
      <c r="U553" s="963"/>
      <c r="V553" s="963"/>
      <c r="W553" s="963"/>
      <c r="X553" s="963"/>
      <c r="Y553" s="963"/>
      <c r="Z553" s="963"/>
    </row>
    <row r="554" spans="1:26" ht="20">
      <c r="A554" s="30" t="s">
        <v>168</v>
      </c>
      <c r="B554" s="1606" t="s">
        <v>169</v>
      </c>
      <c r="C554" s="1570"/>
      <c r="D554" s="1570"/>
      <c r="E554" s="1570"/>
      <c r="F554" s="1570"/>
      <c r="G554" s="1573"/>
      <c r="H554" s="816"/>
      <c r="I554" s="1563">
        <f>SUM(D555:D556)</f>
        <v>2</v>
      </c>
      <c r="J554" s="1563">
        <f>COUNT(D555:D556)*2</f>
        <v>2</v>
      </c>
      <c r="K554" s="960"/>
      <c r="L554" s="960"/>
      <c r="M554" s="963"/>
      <c r="N554" s="963"/>
      <c r="O554" s="963"/>
      <c r="P554" s="963"/>
      <c r="Q554" s="963"/>
      <c r="R554" s="963"/>
      <c r="S554" s="963"/>
      <c r="T554" s="963"/>
      <c r="U554" s="963"/>
      <c r="V554" s="963"/>
      <c r="W554" s="963"/>
      <c r="X554" s="963"/>
      <c r="Y554" s="963"/>
      <c r="Z554" s="963"/>
    </row>
    <row r="555" spans="1:26" ht="32">
      <c r="A555" s="30" t="s">
        <v>1560</v>
      </c>
      <c r="B555" s="538" t="s">
        <v>1561</v>
      </c>
      <c r="C555" s="475" t="s">
        <v>7433</v>
      </c>
      <c r="D555" s="736">
        <v>2</v>
      </c>
      <c r="E555" s="1052" t="s">
        <v>599</v>
      </c>
      <c r="F555" s="471" t="s">
        <v>5918</v>
      </c>
      <c r="G555" s="1052"/>
      <c r="H555" s="893"/>
      <c r="I555" s="1563"/>
      <c r="J555" s="1563"/>
      <c r="K555" s="960"/>
      <c r="L555" s="960"/>
      <c r="M555" s="963"/>
      <c r="N555" s="963"/>
      <c r="O555" s="963"/>
      <c r="P555" s="963"/>
      <c r="Q555" s="963"/>
      <c r="R555" s="963"/>
      <c r="S555" s="963"/>
      <c r="T555" s="963"/>
      <c r="U555" s="963"/>
      <c r="V555" s="963"/>
      <c r="W555" s="963"/>
      <c r="X555" s="963"/>
      <c r="Y555" s="963"/>
      <c r="Z555" s="963"/>
    </row>
    <row r="556" spans="1:26" ht="53.25" hidden="1" customHeight="1">
      <c r="A556" s="348" t="s">
        <v>1564</v>
      </c>
      <c r="B556" s="150" t="s">
        <v>1565</v>
      </c>
      <c r="C556" s="141"/>
      <c r="D556" s="124"/>
      <c r="E556" s="141"/>
      <c r="F556" s="141"/>
      <c r="G556" s="141"/>
      <c r="H556" s="106"/>
      <c r="I556" s="105"/>
      <c r="J556" s="105"/>
      <c r="K556" s="105"/>
      <c r="L556" s="105"/>
      <c r="M556" s="106"/>
      <c r="N556" s="106"/>
      <c r="O556" s="106"/>
      <c r="P556" s="106"/>
      <c r="Q556" s="106"/>
      <c r="R556" s="106"/>
      <c r="S556" s="106"/>
      <c r="T556" s="106"/>
      <c r="U556" s="106"/>
      <c r="V556" s="106"/>
      <c r="W556" s="106"/>
      <c r="X556" s="106"/>
      <c r="Y556" s="106"/>
      <c r="Z556" s="106"/>
    </row>
    <row r="557" spans="1:26" ht="20">
      <c r="A557" s="30" t="s">
        <v>170</v>
      </c>
      <c r="B557" s="1606" t="s">
        <v>171</v>
      </c>
      <c r="C557" s="1570"/>
      <c r="D557" s="1570"/>
      <c r="E557" s="1570"/>
      <c r="F557" s="1570"/>
      <c r="G557" s="1573"/>
      <c r="H557" s="816"/>
      <c r="I557" s="1563">
        <f>SUM(D558:D561)</f>
        <v>4</v>
      </c>
      <c r="J557" s="1563">
        <f>COUNT(D558:D561)*2</f>
        <v>4</v>
      </c>
      <c r="K557" s="960"/>
      <c r="L557" s="960"/>
      <c r="M557" s="963"/>
      <c r="N557" s="963"/>
      <c r="O557" s="963"/>
      <c r="P557" s="963"/>
      <c r="Q557" s="963"/>
      <c r="R557" s="963"/>
      <c r="S557" s="963"/>
      <c r="T557" s="963"/>
      <c r="U557" s="963"/>
      <c r="V557" s="963"/>
      <c r="W557" s="963"/>
      <c r="X557" s="963"/>
      <c r="Y557" s="963"/>
      <c r="Z557" s="963"/>
    </row>
    <row r="558" spans="1:26" ht="34">
      <c r="A558" s="927" t="s">
        <v>1566</v>
      </c>
      <c r="B558" s="538" t="s">
        <v>1567</v>
      </c>
      <c r="C558" s="475" t="s">
        <v>7178</v>
      </c>
      <c r="D558" s="736">
        <v>2</v>
      </c>
      <c r="E558" s="1052" t="s">
        <v>877</v>
      </c>
      <c r="F558" s="1052"/>
      <c r="G558" s="1052"/>
      <c r="H558" s="893"/>
      <c r="I558" s="1563"/>
      <c r="J558" s="1563"/>
      <c r="K558" s="960"/>
      <c r="L558" s="960"/>
      <c r="M558" s="963"/>
      <c r="N558" s="963"/>
      <c r="O558" s="963"/>
      <c r="P558" s="963"/>
      <c r="Q558" s="963"/>
      <c r="R558" s="963"/>
      <c r="S558" s="963"/>
      <c r="T558" s="963"/>
      <c r="U558" s="963"/>
      <c r="V558" s="963"/>
      <c r="W558" s="963"/>
      <c r="X558" s="963"/>
      <c r="Y558" s="963"/>
      <c r="Z558" s="963"/>
    </row>
    <row r="559" spans="1:26" ht="32">
      <c r="A559" s="927"/>
      <c r="B559" s="538"/>
      <c r="C559" s="475" t="s">
        <v>3458</v>
      </c>
      <c r="D559" s="736">
        <v>2</v>
      </c>
      <c r="E559" s="1052" t="s">
        <v>877</v>
      </c>
      <c r="F559" s="1052"/>
      <c r="G559" s="1052"/>
      <c r="H559" s="893"/>
      <c r="I559" s="1563"/>
      <c r="J559" s="1563"/>
      <c r="K559" s="960"/>
      <c r="L559" s="960"/>
      <c r="M559" s="963"/>
      <c r="N559" s="963"/>
      <c r="O559" s="963"/>
      <c r="P559" s="963"/>
      <c r="Q559" s="963"/>
      <c r="R559" s="963"/>
      <c r="S559" s="963"/>
      <c r="T559" s="963"/>
      <c r="U559" s="963"/>
      <c r="V559" s="963"/>
      <c r="W559" s="963"/>
      <c r="X559" s="963"/>
      <c r="Y559" s="963"/>
      <c r="Z559" s="963"/>
    </row>
    <row r="560" spans="1:26" ht="60" hidden="1" customHeight="1">
      <c r="A560" s="348" t="s">
        <v>1568</v>
      </c>
      <c r="B560" s="235" t="s">
        <v>1569</v>
      </c>
      <c r="C560" s="141"/>
      <c r="D560" s="124"/>
      <c r="E560" s="141"/>
      <c r="F560" s="141"/>
      <c r="G560" s="141"/>
      <c r="H560" s="106"/>
      <c r="I560" s="105"/>
      <c r="J560" s="105"/>
      <c r="K560" s="105"/>
      <c r="L560" s="105"/>
      <c r="M560" s="106"/>
      <c r="N560" s="106"/>
      <c r="O560" s="106"/>
      <c r="P560" s="106"/>
      <c r="Q560" s="106"/>
      <c r="R560" s="106"/>
      <c r="S560" s="106"/>
      <c r="T560" s="106"/>
      <c r="U560" s="106"/>
      <c r="V560" s="106"/>
      <c r="W560" s="106"/>
      <c r="X560" s="106"/>
      <c r="Y560" s="106"/>
      <c r="Z560" s="106"/>
    </row>
    <row r="561" spans="1:26" ht="62.25" hidden="1" customHeight="1">
      <c r="A561" s="348" t="s">
        <v>1570</v>
      </c>
      <c r="B561" s="235" t="s">
        <v>2512</v>
      </c>
      <c r="C561" s="141"/>
      <c r="D561" s="124"/>
      <c r="E561" s="141"/>
      <c r="F561" s="141"/>
      <c r="G561" s="141"/>
      <c r="H561" s="106"/>
      <c r="I561" s="105"/>
      <c r="J561" s="105"/>
      <c r="K561" s="105"/>
      <c r="L561" s="105"/>
      <c r="M561" s="106"/>
      <c r="N561" s="106"/>
      <c r="O561" s="106"/>
      <c r="P561" s="106"/>
      <c r="Q561" s="106"/>
      <c r="R561" s="106"/>
      <c r="S561" s="106"/>
      <c r="T561" s="106"/>
      <c r="U561" s="106"/>
      <c r="V561" s="106"/>
      <c r="W561" s="106"/>
      <c r="X561" s="106"/>
      <c r="Y561" s="106"/>
      <c r="Z561" s="106"/>
    </row>
    <row r="562" spans="1:26" ht="20">
      <c r="A562" s="30" t="s">
        <v>268</v>
      </c>
      <c r="B562" s="1606" t="s">
        <v>173</v>
      </c>
      <c r="C562" s="1570"/>
      <c r="D562" s="1570"/>
      <c r="E562" s="1570"/>
      <c r="F562" s="1570"/>
      <c r="G562" s="1573"/>
      <c r="H562" s="816"/>
      <c r="I562" s="1563">
        <f>SUM(D563:D579)</f>
        <v>34</v>
      </c>
      <c r="J562" s="1563">
        <f>COUNT(D563:D579)*2</f>
        <v>34</v>
      </c>
      <c r="K562" s="960"/>
      <c r="L562" s="960"/>
      <c r="M562" s="963"/>
      <c r="N562" s="963"/>
      <c r="O562" s="963"/>
      <c r="P562" s="963"/>
      <c r="Q562" s="963"/>
      <c r="R562" s="963"/>
      <c r="S562" s="963"/>
      <c r="T562" s="963"/>
      <c r="U562" s="963"/>
      <c r="V562" s="963"/>
      <c r="W562" s="963"/>
      <c r="X562" s="963"/>
      <c r="Y562" s="963"/>
      <c r="Z562" s="963"/>
    </row>
    <row r="563" spans="1:26" ht="34">
      <c r="A563" s="693" t="s">
        <v>1573</v>
      </c>
      <c r="B563" s="538" t="s">
        <v>1574</v>
      </c>
      <c r="C563" s="475" t="s">
        <v>7434</v>
      </c>
      <c r="D563" s="736">
        <v>2</v>
      </c>
      <c r="E563" s="1052" t="s">
        <v>599</v>
      </c>
      <c r="F563" s="1052"/>
      <c r="G563" s="1056"/>
      <c r="H563" s="1098"/>
      <c r="I563" s="1563"/>
      <c r="J563" s="1563"/>
      <c r="K563" s="960"/>
      <c r="L563" s="960"/>
      <c r="M563" s="963"/>
      <c r="N563" s="963"/>
      <c r="O563" s="963"/>
      <c r="P563" s="963"/>
      <c r="Q563" s="963"/>
      <c r="R563" s="963"/>
      <c r="S563" s="963"/>
      <c r="T563" s="963"/>
      <c r="U563" s="963"/>
      <c r="V563" s="963"/>
      <c r="W563" s="963"/>
      <c r="X563" s="963"/>
      <c r="Y563" s="963"/>
      <c r="Z563" s="963"/>
    </row>
    <row r="564" spans="1:26" ht="16">
      <c r="A564" s="1292"/>
      <c r="B564" s="538"/>
      <c r="C564" s="475" t="s">
        <v>7182</v>
      </c>
      <c r="D564" s="736">
        <v>2</v>
      </c>
      <c r="E564" s="1052" t="s">
        <v>599</v>
      </c>
      <c r="F564" s="1052"/>
      <c r="G564" s="1056"/>
      <c r="H564" s="1098"/>
      <c r="I564" s="1563"/>
      <c r="J564" s="1563"/>
      <c r="K564" s="960"/>
      <c r="L564" s="960"/>
      <c r="M564" s="963"/>
      <c r="N564" s="963"/>
      <c r="O564" s="963"/>
      <c r="P564" s="963"/>
      <c r="Q564" s="963"/>
      <c r="R564" s="963"/>
      <c r="S564" s="963"/>
      <c r="T564" s="963"/>
      <c r="U564" s="963"/>
      <c r="V564" s="963"/>
      <c r="W564" s="963"/>
      <c r="X564" s="963"/>
      <c r="Y564" s="963"/>
      <c r="Z564" s="963"/>
    </row>
    <row r="565" spans="1:26" ht="32">
      <c r="A565" s="1292"/>
      <c r="B565" s="538"/>
      <c r="C565" s="475" t="s">
        <v>7183</v>
      </c>
      <c r="D565" s="736">
        <v>2</v>
      </c>
      <c r="E565" s="1052" t="s">
        <v>599</v>
      </c>
      <c r="F565" s="1052"/>
      <c r="G565" s="1056"/>
      <c r="H565" s="1098"/>
      <c r="I565" s="1563"/>
      <c r="J565" s="1563"/>
      <c r="K565" s="960"/>
      <c r="L565" s="960"/>
      <c r="M565" s="963"/>
      <c r="N565" s="963"/>
      <c r="O565" s="963"/>
      <c r="P565" s="963"/>
      <c r="Q565" s="963"/>
      <c r="R565" s="963"/>
      <c r="S565" s="963"/>
      <c r="T565" s="963"/>
      <c r="U565" s="963"/>
      <c r="V565" s="963"/>
      <c r="W565" s="963"/>
      <c r="X565" s="963"/>
      <c r="Y565" s="963"/>
      <c r="Z565" s="963"/>
    </row>
    <row r="566" spans="1:26" ht="32">
      <c r="A566" s="1292"/>
      <c r="B566" s="538"/>
      <c r="C566" s="475" t="s">
        <v>7184</v>
      </c>
      <c r="D566" s="736">
        <v>2</v>
      </c>
      <c r="E566" s="1052" t="s">
        <v>599</v>
      </c>
      <c r="F566" s="1052"/>
      <c r="G566" s="1056"/>
      <c r="H566" s="1098"/>
      <c r="I566" s="1563"/>
      <c r="J566" s="1563"/>
      <c r="K566" s="960"/>
      <c r="L566" s="960"/>
      <c r="M566" s="963"/>
      <c r="N566" s="963"/>
      <c r="O566" s="963"/>
      <c r="P566" s="963"/>
      <c r="Q566" s="963"/>
      <c r="R566" s="963"/>
      <c r="S566" s="963"/>
      <c r="T566" s="963"/>
      <c r="U566" s="963"/>
      <c r="V566" s="963"/>
      <c r="W566" s="963"/>
      <c r="X566" s="963"/>
      <c r="Y566" s="963"/>
      <c r="Z566" s="963"/>
    </row>
    <row r="567" spans="1:26" ht="32">
      <c r="A567" s="1292"/>
      <c r="B567" s="538"/>
      <c r="C567" s="475" t="s">
        <v>7435</v>
      </c>
      <c r="D567" s="736">
        <v>2</v>
      </c>
      <c r="E567" s="1052" t="s">
        <v>599</v>
      </c>
      <c r="F567" s="475" t="s">
        <v>7436</v>
      </c>
      <c r="G567" s="735"/>
      <c r="H567" s="1059"/>
      <c r="I567" s="1563"/>
      <c r="J567" s="1563"/>
      <c r="K567" s="960"/>
      <c r="L567" s="960"/>
      <c r="M567" s="963"/>
      <c r="N567" s="963"/>
      <c r="O567" s="963"/>
      <c r="P567" s="963"/>
      <c r="Q567" s="963"/>
      <c r="R567" s="963"/>
      <c r="S567" s="963"/>
      <c r="T567" s="963"/>
      <c r="U567" s="963"/>
      <c r="V567" s="963"/>
      <c r="W567" s="963"/>
      <c r="X567" s="963"/>
      <c r="Y567" s="963"/>
      <c r="Z567" s="963"/>
    </row>
    <row r="568" spans="1:26" ht="34">
      <c r="A568" s="693" t="s">
        <v>1578</v>
      </c>
      <c r="B568" s="538" t="s">
        <v>1579</v>
      </c>
      <c r="C568" s="538" t="s">
        <v>7437</v>
      </c>
      <c r="D568" s="736">
        <v>2</v>
      </c>
      <c r="E568" s="1052" t="s">
        <v>599</v>
      </c>
      <c r="F568" s="471" t="s">
        <v>7438</v>
      </c>
      <c r="G568" s="1056"/>
      <c r="H568" s="1098"/>
      <c r="I568" s="1563"/>
      <c r="J568" s="1563"/>
      <c r="K568" s="960"/>
      <c r="L568" s="960"/>
      <c r="M568" s="963"/>
      <c r="N568" s="963"/>
      <c r="O568" s="963"/>
      <c r="P568" s="963"/>
      <c r="Q568" s="963"/>
      <c r="R568" s="963"/>
      <c r="S568" s="963"/>
      <c r="T568" s="963"/>
      <c r="U568" s="963"/>
      <c r="V568" s="963"/>
      <c r="W568" s="963"/>
      <c r="X568" s="963"/>
      <c r="Y568" s="963"/>
      <c r="Z568" s="963"/>
    </row>
    <row r="569" spans="1:26" ht="17">
      <c r="A569" s="1292"/>
      <c r="B569" s="538"/>
      <c r="C569" s="538" t="s">
        <v>7439</v>
      </c>
      <c r="D569" s="736">
        <v>2</v>
      </c>
      <c r="E569" s="1052" t="s">
        <v>599</v>
      </c>
      <c r="F569" s="471" t="s">
        <v>7440</v>
      </c>
      <c r="G569" s="1056"/>
      <c r="H569" s="1098"/>
      <c r="I569" s="1563"/>
      <c r="J569" s="1563"/>
      <c r="K569" s="960"/>
      <c r="L569" s="960"/>
      <c r="M569" s="963"/>
      <c r="N569" s="963"/>
      <c r="O569" s="963"/>
      <c r="P569" s="963"/>
      <c r="Q569" s="963"/>
      <c r="R569" s="963"/>
      <c r="S569" s="963"/>
      <c r="T569" s="963"/>
      <c r="U569" s="963"/>
      <c r="V569" s="963"/>
      <c r="W569" s="963"/>
      <c r="X569" s="963"/>
      <c r="Y569" s="963"/>
      <c r="Z569" s="963"/>
    </row>
    <row r="570" spans="1:26" ht="32">
      <c r="A570" s="1292"/>
      <c r="B570" s="538"/>
      <c r="C570" s="538" t="s">
        <v>7441</v>
      </c>
      <c r="D570" s="736">
        <v>2</v>
      </c>
      <c r="E570" s="1052"/>
      <c r="F570" s="471" t="s">
        <v>7442</v>
      </c>
      <c r="G570" s="1052"/>
      <c r="H570" s="893"/>
      <c r="I570" s="1563"/>
      <c r="J570" s="1563"/>
      <c r="K570" s="960"/>
      <c r="L570" s="960"/>
      <c r="M570" s="963"/>
      <c r="N570" s="963"/>
      <c r="O570" s="963"/>
      <c r="P570" s="963"/>
      <c r="Q570" s="963"/>
      <c r="R570" s="963"/>
      <c r="S570" s="963"/>
      <c r="T570" s="963"/>
      <c r="U570" s="963"/>
      <c r="V570" s="963"/>
      <c r="W570" s="963"/>
      <c r="X570" s="963"/>
      <c r="Y570" s="963"/>
      <c r="Z570" s="963"/>
    </row>
    <row r="571" spans="1:26" ht="34">
      <c r="A571" s="1292"/>
      <c r="B571" s="538"/>
      <c r="C571" s="538" t="s">
        <v>7443</v>
      </c>
      <c r="D571" s="736">
        <v>2</v>
      </c>
      <c r="E571" s="1052" t="s">
        <v>599</v>
      </c>
      <c r="F571" s="475"/>
      <c r="G571" s="1052"/>
      <c r="H571" s="893"/>
      <c r="I571" s="1563"/>
      <c r="J571" s="1563"/>
      <c r="K571" s="960"/>
      <c r="L571" s="960"/>
      <c r="M571" s="963"/>
      <c r="N571" s="963"/>
      <c r="O571" s="963"/>
      <c r="P571" s="963"/>
      <c r="Q571" s="963"/>
      <c r="R571" s="963"/>
      <c r="S571" s="963"/>
      <c r="T571" s="963"/>
      <c r="U571" s="963"/>
      <c r="V571" s="963"/>
      <c r="W571" s="963"/>
      <c r="X571" s="963"/>
      <c r="Y571" s="963"/>
      <c r="Z571" s="963"/>
    </row>
    <row r="572" spans="1:26" ht="34">
      <c r="A572" s="1292"/>
      <c r="B572" s="899"/>
      <c r="C572" s="899" t="s">
        <v>7444</v>
      </c>
      <c r="D572" s="736">
        <v>2</v>
      </c>
      <c r="E572" s="1056" t="s">
        <v>599</v>
      </c>
      <c r="F572" s="769" t="s">
        <v>7445</v>
      </c>
      <c r="G572" s="1052"/>
      <c r="H572" s="893"/>
      <c r="I572" s="1563"/>
      <c r="J572" s="1563"/>
      <c r="K572" s="960"/>
      <c r="L572" s="960"/>
      <c r="M572" s="963"/>
      <c r="N572" s="963"/>
      <c r="O572" s="963"/>
      <c r="P572" s="963"/>
      <c r="Q572" s="963"/>
      <c r="R572" s="963"/>
      <c r="S572" s="963"/>
      <c r="T572" s="963"/>
      <c r="U572" s="963"/>
      <c r="V572" s="963"/>
      <c r="W572" s="963"/>
      <c r="X572" s="963"/>
      <c r="Y572" s="963"/>
      <c r="Z572" s="963"/>
    </row>
    <row r="573" spans="1:26" ht="34">
      <c r="A573" s="1292"/>
      <c r="B573" s="538"/>
      <c r="C573" s="538" t="s">
        <v>7446</v>
      </c>
      <c r="D573" s="736">
        <v>2</v>
      </c>
      <c r="E573" s="1052" t="s">
        <v>599</v>
      </c>
      <c r="F573" s="475"/>
      <c r="G573" s="1052"/>
      <c r="H573" s="893"/>
      <c r="I573" s="1563"/>
      <c r="J573" s="1563"/>
      <c r="K573" s="960"/>
      <c r="L573" s="960"/>
      <c r="M573" s="963"/>
      <c r="N573" s="963"/>
      <c r="O573" s="963"/>
      <c r="P573" s="963"/>
      <c r="Q573" s="963"/>
      <c r="R573" s="963"/>
      <c r="S573" s="963"/>
      <c r="T573" s="963"/>
      <c r="U573" s="963"/>
      <c r="V573" s="963"/>
      <c r="W573" s="963"/>
      <c r="X573" s="963"/>
      <c r="Y573" s="963"/>
      <c r="Z573" s="963"/>
    </row>
    <row r="574" spans="1:26" ht="17">
      <c r="A574" s="1292"/>
      <c r="B574" s="538"/>
      <c r="C574" s="538" t="s">
        <v>7447</v>
      </c>
      <c r="D574" s="736">
        <v>2</v>
      </c>
      <c r="E574" s="1052" t="s">
        <v>599</v>
      </c>
      <c r="F574" s="475"/>
      <c r="G574" s="1052"/>
      <c r="H574" s="893"/>
      <c r="I574" s="1563"/>
      <c r="J574" s="1563"/>
      <c r="K574" s="960"/>
      <c r="L574" s="960"/>
      <c r="M574" s="963"/>
      <c r="N574" s="963"/>
      <c r="O574" s="963"/>
      <c r="P574" s="963"/>
      <c r="Q574" s="963"/>
      <c r="R574" s="963"/>
      <c r="S574" s="963"/>
      <c r="T574" s="963"/>
      <c r="U574" s="963"/>
      <c r="V574" s="963"/>
      <c r="W574" s="963"/>
      <c r="X574" s="963"/>
      <c r="Y574" s="963"/>
      <c r="Z574" s="963"/>
    </row>
    <row r="575" spans="1:26" ht="34">
      <c r="A575" s="1292" t="s">
        <v>1581</v>
      </c>
      <c r="B575" s="161" t="s">
        <v>1582</v>
      </c>
      <c r="C575" s="735" t="s">
        <v>1583</v>
      </c>
      <c r="D575" s="736">
        <v>2</v>
      </c>
      <c r="E575" s="1056" t="s">
        <v>611</v>
      </c>
      <c r="F575" s="735" t="s">
        <v>5920</v>
      </c>
      <c r="G575" s="1052"/>
      <c r="H575" s="893"/>
      <c r="I575" s="1563"/>
      <c r="J575" s="1563"/>
      <c r="K575" s="960"/>
      <c r="L575" s="960"/>
      <c r="M575" s="963"/>
      <c r="N575" s="963"/>
      <c r="O575" s="963"/>
      <c r="P575" s="963"/>
      <c r="Q575" s="963"/>
      <c r="R575" s="963"/>
      <c r="S575" s="963"/>
      <c r="T575" s="963"/>
      <c r="U575" s="963"/>
      <c r="V575" s="963"/>
      <c r="W575" s="963"/>
      <c r="X575" s="963"/>
      <c r="Y575" s="963"/>
      <c r="Z575" s="963"/>
    </row>
    <row r="576" spans="1:26" ht="34">
      <c r="A576" s="1084"/>
      <c r="B576" s="467"/>
      <c r="C576" s="538" t="s">
        <v>1585</v>
      </c>
      <c r="D576" s="736">
        <v>2</v>
      </c>
      <c r="E576" s="963"/>
      <c r="F576" s="538" t="s">
        <v>1586</v>
      </c>
      <c r="G576" s="1130"/>
      <c r="H576" s="893"/>
      <c r="I576" s="1563"/>
      <c r="J576" s="1563"/>
      <c r="K576" s="960"/>
      <c r="L576" s="960"/>
      <c r="M576" s="963"/>
      <c r="N576" s="963"/>
      <c r="O576" s="963"/>
      <c r="P576" s="963"/>
      <c r="Q576" s="963"/>
      <c r="R576" s="963"/>
      <c r="S576" s="963"/>
      <c r="T576" s="963"/>
      <c r="U576" s="963"/>
      <c r="V576" s="963"/>
      <c r="W576" s="963"/>
      <c r="X576" s="963"/>
      <c r="Y576" s="963"/>
      <c r="Z576" s="963"/>
    </row>
    <row r="577" spans="1:26" ht="48">
      <c r="A577" s="1084"/>
      <c r="B577" s="467"/>
      <c r="C577" s="538" t="s">
        <v>1587</v>
      </c>
      <c r="D577" s="736">
        <v>2</v>
      </c>
      <c r="E577" s="1052" t="s">
        <v>877</v>
      </c>
      <c r="F577" s="475" t="s">
        <v>1588</v>
      </c>
      <c r="G577" s="1130"/>
      <c r="H577" s="893"/>
      <c r="I577" s="1563"/>
      <c r="J577" s="1563"/>
      <c r="K577" s="960"/>
      <c r="L577" s="960"/>
      <c r="M577" s="963"/>
      <c r="N577" s="963"/>
      <c r="O577" s="963"/>
      <c r="P577" s="963"/>
      <c r="Q577" s="963"/>
      <c r="R577" s="963"/>
      <c r="S577" s="963"/>
      <c r="T577" s="963"/>
      <c r="U577" s="963"/>
      <c r="V577" s="963"/>
      <c r="W577" s="963"/>
      <c r="X577" s="963"/>
      <c r="Y577" s="963"/>
      <c r="Z577" s="963"/>
    </row>
    <row r="578" spans="1:26" ht="48">
      <c r="A578" s="1084" t="s">
        <v>1589</v>
      </c>
      <c r="B578" s="467" t="s">
        <v>1590</v>
      </c>
      <c r="C578" s="475" t="s">
        <v>1591</v>
      </c>
      <c r="D578" s="736">
        <v>2</v>
      </c>
      <c r="E578" s="1052" t="s">
        <v>877</v>
      </c>
      <c r="F578" s="475" t="s">
        <v>1592</v>
      </c>
      <c r="G578" s="1130"/>
      <c r="H578" s="893"/>
      <c r="I578" s="1563"/>
      <c r="J578" s="1563"/>
      <c r="K578" s="960"/>
      <c r="L578" s="960"/>
      <c r="M578" s="963"/>
      <c r="N578" s="963"/>
      <c r="O578" s="963"/>
      <c r="P578" s="963"/>
      <c r="Q578" s="963"/>
      <c r="R578" s="963"/>
      <c r="S578" s="963"/>
      <c r="T578" s="963"/>
      <c r="U578" s="963"/>
      <c r="V578" s="963"/>
      <c r="W578" s="963"/>
      <c r="X578" s="963"/>
      <c r="Y578" s="963"/>
      <c r="Z578" s="963"/>
    </row>
    <row r="579" spans="1:26" ht="48">
      <c r="A579" s="1084" t="s">
        <v>1593</v>
      </c>
      <c r="B579" s="467" t="s">
        <v>1594</v>
      </c>
      <c r="C579" s="475" t="s">
        <v>1595</v>
      </c>
      <c r="D579" s="736">
        <v>2</v>
      </c>
      <c r="E579" s="1052" t="s">
        <v>599</v>
      </c>
      <c r="F579" s="475" t="s">
        <v>1596</v>
      </c>
      <c r="G579" s="1130"/>
      <c r="H579" s="893"/>
      <c r="I579" s="1563"/>
      <c r="J579" s="1563"/>
      <c r="K579" s="960"/>
      <c r="L579" s="960"/>
      <c r="M579" s="963"/>
      <c r="N579" s="963"/>
      <c r="O579" s="963"/>
      <c r="P579" s="963"/>
      <c r="Q579" s="963"/>
      <c r="R579" s="963"/>
      <c r="S579" s="963"/>
      <c r="T579" s="963"/>
      <c r="U579" s="963"/>
      <c r="V579" s="963"/>
      <c r="W579" s="963"/>
      <c r="X579" s="963"/>
      <c r="Y579" s="963"/>
      <c r="Z579" s="963"/>
    </row>
    <row r="580" spans="1:26" ht="20">
      <c r="A580" s="30" t="s">
        <v>269</v>
      </c>
      <c r="B580" s="1606" t="s">
        <v>175</v>
      </c>
      <c r="C580" s="1570"/>
      <c r="D580" s="1570"/>
      <c r="E580" s="1570"/>
      <c r="F580" s="1570"/>
      <c r="G580" s="1573"/>
      <c r="H580" s="816"/>
      <c r="I580" s="1563">
        <f>SUM(D581:D605)</f>
        <v>50</v>
      </c>
      <c r="J580" s="1563">
        <f>COUNT(D581:D605)*2</f>
        <v>50</v>
      </c>
      <c r="K580" s="960"/>
      <c r="L580" s="960"/>
      <c r="M580" s="963"/>
      <c r="N580" s="963"/>
      <c r="O580" s="963"/>
      <c r="P580" s="963"/>
      <c r="Q580" s="963"/>
      <c r="R580" s="963"/>
      <c r="S580" s="963"/>
      <c r="T580" s="963"/>
      <c r="U580" s="963"/>
      <c r="V580" s="963"/>
      <c r="W580" s="963"/>
      <c r="X580" s="963"/>
      <c r="Y580" s="963"/>
      <c r="Z580" s="963"/>
    </row>
    <row r="581" spans="1:26" ht="34">
      <c r="A581" s="693" t="s">
        <v>2516</v>
      </c>
      <c r="B581" s="538" t="s">
        <v>1598</v>
      </c>
      <c r="C581" s="986" t="s">
        <v>7448</v>
      </c>
      <c r="D581" s="736">
        <v>2</v>
      </c>
      <c r="E581" s="1052" t="s">
        <v>877</v>
      </c>
      <c r="F581" s="1052"/>
      <c r="G581" s="1052"/>
      <c r="H581" s="893"/>
      <c r="I581" s="1563"/>
      <c r="J581" s="1563"/>
      <c r="K581" s="960"/>
      <c r="L581" s="960"/>
      <c r="M581" s="963"/>
      <c r="N581" s="963"/>
      <c r="O581" s="963"/>
      <c r="P581" s="963"/>
      <c r="Q581" s="963"/>
      <c r="R581" s="963"/>
      <c r="S581" s="963"/>
      <c r="T581" s="963"/>
      <c r="U581" s="963"/>
      <c r="V581" s="963"/>
      <c r="W581" s="963"/>
      <c r="X581" s="963"/>
      <c r="Y581" s="963"/>
      <c r="Z581" s="963"/>
    </row>
    <row r="582" spans="1:26" ht="32">
      <c r="A582" s="1292"/>
      <c r="B582" s="538"/>
      <c r="C582" s="471" t="s">
        <v>1600</v>
      </c>
      <c r="D582" s="736">
        <v>2</v>
      </c>
      <c r="E582" s="1052" t="s">
        <v>504</v>
      </c>
      <c r="F582" s="1052"/>
      <c r="G582" s="1052"/>
      <c r="H582" s="893"/>
      <c r="I582" s="1563"/>
      <c r="J582" s="1563"/>
      <c r="K582" s="960"/>
      <c r="L582" s="960"/>
      <c r="M582" s="963"/>
      <c r="N582" s="963"/>
      <c r="O582" s="963"/>
      <c r="P582" s="963"/>
      <c r="Q582" s="963"/>
      <c r="R582" s="963"/>
      <c r="S582" s="963"/>
      <c r="T582" s="963"/>
      <c r="U582" s="963"/>
      <c r="V582" s="963"/>
      <c r="W582" s="963"/>
      <c r="X582" s="963"/>
      <c r="Y582" s="963"/>
      <c r="Z582" s="963"/>
    </row>
    <row r="583" spans="1:26" ht="32">
      <c r="A583" s="1292"/>
      <c r="B583" s="538"/>
      <c r="C583" s="475" t="s">
        <v>7449</v>
      </c>
      <c r="D583" s="736">
        <v>2</v>
      </c>
      <c r="E583" s="1052" t="s">
        <v>469</v>
      </c>
      <c r="F583" s="471" t="s">
        <v>7450</v>
      </c>
      <c r="G583" s="1052"/>
      <c r="H583" s="893"/>
      <c r="I583" s="1563"/>
      <c r="J583" s="1563"/>
      <c r="K583" s="960"/>
      <c r="L583" s="960"/>
      <c r="M583" s="963"/>
      <c r="N583" s="963"/>
      <c r="O583" s="963"/>
      <c r="P583" s="963"/>
      <c r="Q583" s="963"/>
      <c r="R583" s="963"/>
      <c r="S583" s="963"/>
      <c r="T583" s="963"/>
      <c r="U583" s="963"/>
      <c r="V583" s="963"/>
      <c r="W583" s="963"/>
      <c r="X583" s="963"/>
      <c r="Y583" s="963"/>
      <c r="Z583" s="963"/>
    </row>
    <row r="584" spans="1:26" ht="48">
      <c r="A584" s="693" t="s">
        <v>2518</v>
      </c>
      <c r="B584" s="538" t="s">
        <v>1604</v>
      </c>
      <c r="C584" s="475" t="s">
        <v>7451</v>
      </c>
      <c r="D584" s="736">
        <v>2</v>
      </c>
      <c r="E584" s="1052" t="s">
        <v>877</v>
      </c>
      <c r="F584" s="735" t="s">
        <v>7452</v>
      </c>
      <c r="G584" s="1052"/>
      <c r="H584" s="893"/>
      <c r="I584" s="1563"/>
      <c r="J584" s="1563"/>
      <c r="K584" s="960"/>
      <c r="L584" s="960"/>
      <c r="M584" s="963"/>
      <c r="N584" s="963"/>
      <c r="O584" s="963"/>
      <c r="P584" s="963"/>
      <c r="Q584" s="963"/>
      <c r="R584" s="963"/>
      <c r="S584" s="963"/>
      <c r="T584" s="963"/>
      <c r="U584" s="963"/>
      <c r="V584" s="963"/>
      <c r="W584" s="963"/>
      <c r="X584" s="963"/>
      <c r="Y584" s="963"/>
      <c r="Z584" s="963"/>
    </row>
    <row r="585" spans="1:26" ht="32">
      <c r="A585" s="1292"/>
      <c r="B585" s="538"/>
      <c r="C585" s="475" t="s">
        <v>7453</v>
      </c>
      <c r="D585" s="736">
        <v>2</v>
      </c>
      <c r="E585" s="1052" t="s">
        <v>877</v>
      </c>
      <c r="F585" s="735"/>
      <c r="G585" s="1052"/>
      <c r="H585" s="893"/>
      <c r="I585" s="1563"/>
      <c r="J585" s="1563"/>
      <c r="K585" s="960"/>
      <c r="L585" s="960"/>
      <c r="M585" s="963"/>
      <c r="N585" s="963"/>
      <c r="O585" s="963"/>
      <c r="P585" s="963"/>
      <c r="Q585" s="963"/>
      <c r="R585" s="963"/>
      <c r="S585" s="963"/>
      <c r="T585" s="963"/>
      <c r="U585" s="963"/>
      <c r="V585" s="963"/>
      <c r="W585" s="963"/>
      <c r="X585" s="963"/>
      <c r="Y585" s="963"/>
      <c r="Z585" s="963"/>
    </row>
    <row r="586" spans="1:26" ht="48">
      <c r="A586" s="1292"/>
      <c r="B586" s="538"/>
      <c r="C586" s="475" t="s">
        <v>7454</v>
      </c>
      <c r="D586" s="736">
        <v>2</v>
      </c>
      <c r="E586" s="1052" t="s">
        <v>877</v>
      </c>
      <c r="F586" s="735"/>
      <c r="G586" s="1052"/>
      <c r="H586" s="893"/>
      <c r="I586" s="1563"/>
      <c r="J586" s="1563"/>
      <c r="K586" s="960"/>
      <c r="L586" s="960"/>
      <c r="M586" s="963"/>
      <c r="N586" s="963"/>
      <c r="O586" s="963"/>
      <c r="P586" s="963"/>
      <c r="Q586" s="963"/>
      <c r="R586" s="963"/>
      <c r="S586" s="963"/>
      <c r="T586" s="963"/>
      <c r="U586" s="963"/>
      <c r="V586" s="963"/>
      <c r="W586" s="963"/>
      <c r="X586" s="963"/>
      <c r="Y586" s="963"/>
      <c r="Z586" s="963"/>
    </row>
    <row r="587" spans="1:26" ht="48">
      <c r="A587" s="1292"/>
      <c r="B587" s="538"/>
      <c r="C587" s="475" t="s">
        <v>7455</v>
      </c>
      <c r="D587" s="736">
        <v>2</v>
      </c>
      <c r="E587" s="1052" t="s">
        <v>877</v>
      </c>
      <c r="F587" s="735"/>
      <c r="G587" s="1052"/>
      <c r="H587" s="893"/>
      <c r="I587" s="1563"/>
      <c r="J587" s="1563"/>
      <c r="K587" s="960"/>
      <c r="L587" s="960"/>
      <c r="M587" s="963"/>
      <c r="N587" s="963"/>
      <c r="O587" s="963"/>
      <c r="P587" s="963"/>
      <c r="Q587" s="963"/>
      <c r="R587" s="963"/>
      <c r="S587" s="963"/>
      <c r="T587" s="963"/>
      <c r="U587" s="963"/>
      <c r="V587" s="963"/>
      <c r="W587" s="963"/>
      <c r="X587" s="963"/>
      <c r="Y587" s="963"/>
      <c r="Z587" s="963"/>
    </row>
    <row r="588" spans="1:26" ht="32">
      <c r="A588" s="1292"/>
      <c r="B588" s="538"/>
      <c r="C588" s="475" t="s">
        <v>7456</v>
      </c>
      <c r="D588" s="736">
        <v>2</v>
      </c>
      <c r="E588" s="1052" t="s">
        <v>877</v>
      </c>
      <c r="F588" s="735"/>
      <c r="G588" s="1052"/>
      <c r="H588" s="893"/>
      <c r="I588" s="1563"/>
      <c r="J588" s="1563"/>
      <c r="K588" s="960"/>
      <c r="L588" s="960"/>
      <c r="M588" s="963"/>
      <c r="N588" s="963"/>
      <c r="O588" s="963"/>
      <c r="P588" s="963"/>
      <c r="Q588" s="963"/>
      <c r="R588" s="963"/>
      <c r="S588" s="963"/>
      <c r="T588" s="963"/>
      <c r="U588" s="963"/>
      <c r="V588" s="963"/>
      <c r="W588" s="963"/>
      <c r="X588" s="963"/>
      <c r="Y588" s="963"/>
      <c r="Z588" s="963"/>
    </row>
    <row r="589" spans="1:26" ht="32">
      <c r="A589" s="1292"/>
      <c r="B589" s="538"/>
      <c r="C589" s="475" t="s">
        <v>7457</v>
      </c>
      <c r="D589" s="736">
        <v>2</v>
      </c>
      <c r="E589" s="1052" t="s">
        <v>877</v>
      </c>
      <c r="F589" s="735"/>
      <c r="G589" s="1052"/>
      <c r="H589" s="893"/>
      <c r="I589" s="1563"/>
      <c r="J589" s="1563"/>
      <c r="K589" s="960"/>
      <c r="L589" s="960"/>
      <c r="M589" s="963"/>
      <c r="N589" s="963"/>
      <c r="O589" s="963"/>
      <c r="P589" s="963"/>
      <c r="Q589" s="963"/>
      <c r="R589" s="963"/>
      <c r="S589" s="963"/>
      <c r="T589" s="963"/>
      <c r="U589" s="963"/>
      <c r="V589" s="963"/>
      <c r="W589" s="963"/>
      <c r="X589" s="963"/>
      <c r="Y589" s="963"/>
      <c r="Z589" s="963"/>
    </row>
    <row r="590" spans="1:26" ht="32">
      <c r="A590" s="1292"/>
      <c r="B590" s="538"/>
      <c r="C590" s="475" t="s">
        <v>7458</v>
      </c>
      <c r="D590" s="736">
        <v>2</v>
      </c>
      <c r="E590" s="1052" t="s">
        <v>877</v>
      </c>
      <c r="F590" s="735"/>
      <c r="G590" s="1052"/>
      <c r="H590" s="893"/>
      <c r="I590" s="1563"/>
      <c r="J590" s="1563"/>
      <c r="K590" s="960"/>
      <c r="L590" s="960"/>
      <c r="M590" s="963"/>
      <c r="N590" s="963"/>
      <c r="O590" s="963"/>
      <c r="P590" s="963"/>
      <c r="Q590" s="963"/>
      <c r="R590" s="963"/>
      <c r="S590" s="963"/>
      <c r="T590" s="963"/>
      <c r="U590" s="963"/>
      <c r="V590" s="963"/>
      <c r="W590" s="963"/>
      <c r="X590" s="963"/>
      <c r="Y590" s="963"/>
      <c r="Z590" s="963"/>
    </row>
    <row r="591" spans="1:26" ht="32">
      <c r="A591" s="1292"/>
      <c r="B591" s="538"/>
      <c r="C591" s="475" t="s">
        <v>7459</v>
      </c>
      <c r="D591" s="736">
        <v>2</v>
      </c>
      <c r="E591" s="1052" t="s">
        <v>877</v>
      </c>
      <c r="F591" s="1056"/>
      <c r="G591" s="1052"/>
      <c r="H591" s="893"/>
      <c r="I591" s="1563"/>
      <c r="J591" s="1563"/>
      <c r="K591" s="960"/>
      <c r="L591" s="960"/>
      <c r="M591" s="963"/>
      <c r="N591" s="963"/>
      <c r="O591" s="963"/>
      <c r="P591" s="963"/>
      <c r="Q591" s="963"/>
      <c r="R591" s="963"/>
      <c r="S591" s="963"/>
      <c r="T591" s="963"/>
      <c r="U591" s="963"/>
      <c r="V591" s="963"/>
      <c r="W591" s="963"/>
      <c r="X591" s="963"/>
      <c r="Y591" s="963"/>
      <c r="Z591" s="963"/>
    </row>
    <row r="592" spans="1:26" ht="48">
      <c r="A592" s="1292"/>
      <c r="B592" s="538"/>
      <c r="C592" s="475" t="s">
        <v>7460</v>
      </c>
      <c r="D592" s="736">
        <v>2</v>
      </c>
      <c r="E592" s="1052" t="s">
        <v>877</v>
      </c>
      <c r="F592" s="1052"/>
      <c r="G592" s="1052"/>
      <c r="H592" s="893"/>
      <c r="I592" s="1563"/>
      <c r="J592" s="1563"/>
      <c r="K592" s="960"/>
      <c r="L592" s="960"/>
      <c r="M592" s="963"/>
      <c r="N592" s="963"/>
      <c r="O592" s="963"/>
      <c r="P592" s="963"/>
      <c r="Q592" s="963"/>
      <c r="R592" s="963"/>
      <c r="S592" s="963"/>
      <c r="T592" s="963"/>
      <c r="U592" s="963"/>
      <c r="V592" s="963"/>
      <c r="W592" s="963"/>
      <c r="X592" s="963"/>
      <c r="Y592" s="963"/>
      <c r="Z592" s="963"/>
    </row>
    <row r="593" spans="1:26" ht="48">
      <c r="A593" s="1292"/>
      <c r="B593" s="538"/>
      <c r="C593" s="475" t="s">
        <v>7461</v>
      </c>
      <c r="D593" s="736">
        <v>2</v>
      </c>
      <c r="E593" s="1052" t="s">
        <v>877</v>
      </c>
      <c r="F593" s="1052"/>
      <c r="G593" s="1052"/>
      <c r="H593" s="893"/>
      <c r="I593" s="1563"/>
      <c r="J593" s="1563"/>
      <c r="K593" s="960"/>
      <c r="L593" s="960"/>
      <c r="M593" s="963"/>
      <c r="N593" s="963"/>
      <c r="O593" s="963"/>
      <c r="P593" s="963"/>
      <c r="Q593" s="963"/>
      <c r="R593" s="963"/>
      <c r="S593" s="963"/>
      <c r="T593" s="963"/>
      <c r="U593" s="963"/>
      <c r="V593" s="963"/>
      <c r="W593" s="963"/>
      <c r="X593" s="963"/>
      <c r="Y593" s="963"/>
      <c r="Z593" s="963"/>
    </row>
    <row r="594" spans="1:26" ht="32">
      <c r="A594" s="1292"/>
      <c r="B594" s="538"/>
      <c r="C594" s="475" t="s">
        <v>7462</v>
      </c>
      <c r="D594" s="736">
        <v>2</v>
      </c>
      <c r="E594" s="1052" t="s">
        <v>877</v>
      </c>
      <c r="F594" s="1052"/>
      <c r="G594" s="1052"/>
      <c r="H594" s="893"/>
      <c r="I594" s="1563"/>
      <c r="J594" s="1563"/>
      <c r="K594" s="960"/>
      <c r="L594" s="960"/>
      <c r="M594" s="963"/>
      <c r="N594" s="963"/>
      <c r="O594" s="963"/>
      <c r="P594" s="963"/>
      <c r="Q594" s="963"/>
      <c r="R594" s="963"/>
      <c r="S594" s="963"/>
      <c r="T594" s="963"/>
      <c r="U594" s="963"/>
      <c r="V594" s="963"/>
      <c r="W594" s="963"/>
      <c r="X594" s="963"/>
      <c r="Y594" s="963"/>
      <c r="Z594" s="963"/>
    </row>
    <row r="595" spans="1:26" ht="32">
      <c r="A595" s="1292"/>
      <c r="B595" s="538"/>
      <c r="C595" s="475" t="s">
        <v>7463</v>
      </c>
      <c r="D595" s="736">
        <v>2</v>
      </c>
      <c r="E595" s="1052" t="s">
        <v>877</v>
      </c>
      <c r="F595" s="1052"/>
      <c r="G595" s="1052"/>
      <c r="H595" s="893"/>
      <c r="I595" s="1563"/>
      <c r="J595" s="1563"/>
      <c r="K595" s="960"/>
      <c r="L595" s="960"/>
      <c r="M595" s="963"/>
      <c r="N595" s="963"/>
      <c r="O595" s="963"/>
      <c r="P595" s="963"/>
      <c r="Q595" s="963"/>
      <c r="R595" s="963"/>
      <c r="S595" s="963"/>
      <c r="T595" s="963"/>
      <c r="U595" s="963"/>
      <c r="V595" s="963"/>
      <c r="W595" s="963"/>
      <c r="X595" s="963"/>
      <c r="Y595" s="963"/>
      <c r="Z595" s="963"/>
    </row>
    <row r="596" spans="1:26" ht="32">
      <c r="A596" s="1292"/>
      <c r="B596" s="538"/>
      <c r="C596" s="475" t="s">
        <v>7464</v>
      </c>
      <c r="D596" s="736">
        <v>2</v>
      </c>
      <c r="E596" s="1052" t="s">
        <v>877</v>
      </c>
      <c r="F596" s="1052"/>
      <c r="G596" s="1052"/>
      <c r="H596" s="893"/>
      <c r="I596" s="1563"/>
      <c r="J596" s="1563"/>
      <c r="K596" s="960"/>
      <c r="L596" s="960"/>
      <c r="M596" s="963"/>
      <c r="N596" s="963"/>
      <c r="O596" s="963"/>
      <c r="P596" s="963"/>
      <c r="Q596" s="963"/>
      <c r="R596" s="963"/>
      <c r="S596" s="963"/>
      <c r="T596" s="963"/>
      <c r="U596" s="963"/>
      <c r="V596" s="963"/>
      <c r="W596" s="963"/>
      <c r="X596" s="963"/>
      <c r="Y596" s="963"/>
      <c r="Z596" s="963"/>
    </row>
    <row r="597" spans="1:26" ht="48">
      <c r="A597" s="1292"/>
      <c r="B597" s="538"/>
      <c r="C597" s="475" t="s">
        <v>7465</v>
      </c>
      <c r="D597" s="736">
        <v>2</v>
      </c>
      <c r="E597" s="1052" t="s">
        <v>877</v>
      </c>
      <c r="F597" s="1052"/>
      <c r="G597" s="1052"/>
      <c r="H597" s="893"/>
      <c r="I597" s="1563"/>
      <c r="J597" s="1563"/>
      <c r="K597" s="960"/>
      <c r="L597" s="960"/>
      <c r="M597" s="963"/>
      <c r="N597" s="963"/>
      <c r="O597" s="963"/>
      <c r="P597" s="963"/>
      <c r="Q597" s="963"/>
      <c r="R597" s="963"/>
      <c r="S597" s="963"/>
      <c r="T597" s="963"/>
      <c r="U597" s="963"/>
      <c r="V597" s="963"/>
      <c r="W597" s="963"/>
      <c r="X597" s="963"/>
      <c r="Y597" s="963"/>
      <c r="Z597" s="963"/>
    </row>
    <row r="598" spans="1:26" ht="48">
      <c r="A598" s="1292"/>
      <c r="B598" s="538"/>
      <c r="C598" s="475" t="s">
        <v>7466</v>
      </c>
      <c r="D598" s="736">
        <v>2</v>
      </c>
      <c r="E598" s="1052" t="s">
        <v>877</v>
      </c>
      <c r="F598" s="1052"/>
      <c r="G598" s="1052"/>
      <c r="H598" s="893"/>
      <c r="I598" s="1563"/>
      <c r="J598" s="1563"/>
      <c r="K598" s="960"/>
      <c r="L598" s="960"/>
      <c r="M598" s="963"/>
      <c r="N598" s="963"/>
      <c r="O598" s="963"/>
      <c r="P598" s="963"/>
      <c r="Q598" s="963"/>
      <c r="R598" s="963"/>
      <c r="S598" s="963"/>
      <c r="T598" s="963"/>
      <c r="U598" s="963"/>
      <c r="V598" s="963"/>
      <c r="W598" s="963"/>
      <c r="X598" s="963"/>
      <c r="Y598" s="963"/>
      <c r="Z598" s="963"/>
    </row>
    <row r="599" spans="1:26" ht="32">
      <c r="A599" s="1292"/>
      <c r="B599" s="538"/>
      <c r="C599" s="475" t="s">
        <v>7467</v>
      </c>
      <c r="D599" s="736">
        <v>2</v>
      </c>
      <c r="E599" s="1052" t="s">
        <v>877</v>
      </c>
      <c r="F599" s="1052"/>
      <c r="G599" s="1052"/>
      <c r="H599" s="893"/>
      <c r="I599" s="1563"/>
      <c r="J599" s="1563"/>
      <c r="K599" s="960"/>
      <c r="L599" s="960"/>
      <c r="M599" s="963"/>
      <c r="N599" s="963"/>
      <c r="O599" s="963"/>
      <c r="P599" s="963"/>
      <c r="Q599" s="963"/>
      <c r="R599" s="963"/>
      <c r="S599" s="963"/>
      <c r="T599" s="963"/>
      <c r="U599" s="963"/>
      <c r="V599" s="963"/>
      <c r="W599" s="963"/>
      <c r="X599" s="963"/>
      <c r="Y599" s="963"/>
      <c r="Z599" s="963"/>
    </row>
    <row r="600" spans="1:26" ht="64">
      <c r="A600" s="1292"/>
      <c r="B600" s="538"/>
      <c r="C600" s="475" t="s">
        <v>7468</v>
      </c>
      <c r="D600" s="736">
        <v>2</v>
      </c>
      <c r="E600" s="1052" t="s">
        <v>877</v>
      </c>
      <c r="F600" s="1052"/>
      <c r="G600" s="1052"/>
      <c r="H600" s="893"/>
      <c r="I600" s="1563"/>
      <c r="J600" s="1563"/>
      <c r="K600" s="960"/>
      <c r="L600" s="960"/>
      <c r="M600" s="963"/>
      <c r="N600" s="963"/>
      <c r="O600" s="963"/>
      <c r="P600" s="963"/>
      <c r="Q600" s="963"/>
      <c r="R600" s="963"/>
      <c r="S600" s="963"/>
      <c r="T600" s="963"/>
      <c r="U600" s="963"/>
      <c r="V600" s="963"/>
      <c r="W600" s="963"/>
      <c r="X600" s="963"/>
      <c r="Y600" s="963"/>
      <c r="Z600" s="963"/>
    </row>
    <row r="601" spans="1:26" ht="32">
      <c r="A601" s="1292"/>
      <c r="B601" s="538"/>
      <c r="C601" s="475" t="s">
        <v>7469</v>
      </c>
      <c r="D601" s="736">
        <v>2</v>
      </c>
      <c r="E601" s="1052" t="s">
        <v>877</v>
      </c>
      <c r="F601" s="471"/>
      <c r="G601" s="1052"/>
      <c r="H601" s="893"/>
      <c r="I601" s="1563"/>
      <c r="J601" s="1563"/>
      <c r="K601" s="960"/>
      <c r="L601" s="960"/>
      <c r="M601" s="963"/>
      <c r="N601" s="963"/>
      <c r="O601" s="963"/>
      <c r="P601" s="963"/>
      <c r="Q601" s="963"/>
      <c r="R601" s="963"/>
      <c r="S601" s="963"/>
      <c r="T601" s="963"/>
      <c r="U601" s="963"/>
      <c r="V601" s="963"/>
      <c r="W601" s="963"/>
      <c r="X601" s="963"/>
      <c r="Y601" s="963"/>
      <c r="Z601" s="963"/>
    </row>
    <row r="602" spans="1:26" ht="32">
      <c r="A602" s="1292"/>
      <c r="B602" s="538"/>
      <c r="C602" s="475" t="s">
        <v>7470</v>
      </c>
      <c r="D602" s="736">
        <v>2</v>
      </c>
      <c r="E602" s="1052" t="s">
        <v>877</v>
      </c>
      <c r="F602" s="1052"/>
      <c r="G602" s="1052"/>
      <c r="H602" s="893"/>
      <c r="I602" s="1563"/>
      <c r="J602" s="1563"/>
      <c r="K602" s="960"/>
      <c r="L602" s="960"/>
      <c r="M602" s="963"/>
      <c r="N602" s="963"/>
      <c r="O602" s="963"/>
      <c r="P602" s="963"/>
      <c r="Q602" s="963"/>
      <c r="R602" s="963"/>
      <c r="S602" s="963"/>
      <c r="T602" s="963"/>
      <c r="U602" s="963"/>
      <c r="V602" s="963"/>
      <c r="W602" s="963"/>
      <c r="X602" s="963"/>
      <c r="Y602" s="963"/>
      <c r="Z602" s="963"/>
    </row>
    <row r="603" spans="1:26" ht="32">
      <c r="A603" s="1292"/>
      <c r="B603" s="538"/>
      <c r="C603" s="475" t="s">
        <v>7471</v>
      </c>
      <c r="D603" s="736">
        <v>2</v>
      </c>
      <c r="E603" s="1052" t="s">
        <v>877</v>
      </c>
      <c r="F603" s="1052"/>
      <c r="G603" s="1052"/>
      <c r="H603" s="893"/>
      <c r="I603" s="1563"/>
      <c r="J603" s="1563"/>
      <c r="K603" s="960"/>
      <c r="L603" s="960"/>
      <c r="M603" s="963"/>
      <c r="N603" s="963"/>
      <c r="O603" s="963"/>
      <c r="P603" s="963"/>
      <c r="Q603" s="963"/>
      <c r="R603" s="963"/>
      <c r="S603" s="963"/>
      <c r="T603" s="963"/>
      <c r="U603" s="963"/>
      <c r="V603" s="963"/>
      <c r="W603" s="963"/>
      <c r="X603" s="963"/>
      <c r="Y603" s="963"/>
      <c r="Z603" s="963"/>
    </row>
    <row r="604" spans="1:26" ht="32">
      <c r="A604" s="1292"/>
      <c r="B604" s="538"/>
      <c r="C604" s="475" t="s">
        <v>7472</v>
      </c>
      <c r="D604" s="736">
        <v>2</v>
      </c>
      <c r="E604" s="1052" t="s">
        <v>877</v>
      </c>
      <c r="F604" s="1052"/>
      <c r="G604" s="1052"/>
      <c r="H604" s="893"/>
      <c r="I604" s="1563"/>
      <c r="J604" s="1563"/>
      <c r="K604" s="960"/>
      <c r="L604" s="960"/>
      <c r="M604" s="963"/>
      <c r="N604" s="963"/>
      <c r="O604" s="963"/>
      <c r="P604" s="963"/>
      <c r="Q604" s="963"/>
      <c r="R604" s="963"/>
      <c r="S604" s="963"/>
      <c r="T604" s="963"/>
      <c r="U604" s="963"/>
      <c r="V604" s="963"/>
      <c r="W604" s="963"/>
      <c r="X604" s="963"/>
      <c r="Y604" s="963"/>
      <c r="Z604" s="963"/>
    </row>
    <row r="605" spans="1:26" ht="34">
      <c r="A605" s="693" t="s">
        <v>2532</v>
      </c>
      <c r="B605" s="538" t="s">
        <v>1619</v>
      </c>
      <c r="C605" s="475" t="s">
        <v>3478</v>
      </c>
      <c r="D605" s="736">
        <v>2</v>
      </c>
      <c r="E605" s="1052" t="s">
        <v>599</v>
      </c>
      <c r="F605" s="1052"/>
      <c r="G605" s="1052"/>
      <c r="H605" s="893"/>
      <c r="I605" s="1563"/>
      <c r="J605" s="1563"/>
      <c r="K605" s="960"/>
      <c r="L605" s="960"/>
      <c r="M605" s="963"/>
      <c r="N605" s="963"/>
      <c r="O605" s="963"/>
      <c r="P605" s="963"/>
      <c r="Q605" s="963"/>
      <c r="R605" s="963"/>
      <c r="S605" s="963"/>
      <c r="T605" s="963"/>
      <c r="U605" s="963"/>
      <c r="V605" s="963"/>
      <c r="W605" s="963"/>
      <c r="X605" s="963"/>
      <c r="Y605" s="963"/>
      <c r="Z605" s="963"/>
    </row>
    <row r="606" spans="1:26" ht="60" hidden="1" customHeight="1">
      <c r="A606" s="310" t="s">
        <v>2533</v>
      </c>
      <c r="B606" s="525" t="s">
        <v>1622</v>
      </c>
      <c r="C606" s="141"/>
      <c r="D606" s="141"/>
      <c r="E606" s="141"/>
      <c r="F606" s="141"/>
      <c r="G606" s="141"/>
      <c r="H606" s="106"/>
      <c r="I606" s="105"/>
      <c r="J606" s="105"/>
      <c r="K606" s="105"/>
      <c r="L606" s="105"/>
      <c r="M606" s="106"/>
      <c r="N606" s="106"/>
      <c r="O606" s="106"/>
      <c r="P606" s="106"/>
      <c r="Q606" s="106"/>
      <c r="R606" s="106"/>
      <c r="S606" s="106"/>
      <c r="T606" s="106"/>
      <c r="U606" s="106"/>
      <c r="V606" s="106"/>
      <c r="W606" s="106"/>
      <c r="X606" s="106"/>
      <c r="Y606" s="106"/>
      <c r="Z606" s="106"/>
    </row>
    <row r="607" spans="1:26" ht="20">
      <c r="A607" s="30" t="s">
        <v>2534</v>
      </c>
      <c r="B607" s="1606" t="s">
        <v>177</v>
      </c>
      <c r="C607" s="1570"/>
      <c r="D607" s="1570"/>
      <c r="E607" s="1570"/>
      <c r="F607" s="1570"/>
      <c r="G607" s="1573"/>
      <c r="H607" s="816"/>
      <c r="I607" s="1563">
        <f>SUM(D608:D610)</f>
        <v>6</v>
      </c>
      <c r="J607" s="1563">
        <f>COUNT(D608:D610)*2</f>
        <v>6</v>
      </c>
      <c r="K607" s="960"/>
      <c r="L607" s="960"/>
      <c r="M607" s="963"/>
      <c r="N607" s="963"/>
      <c r="O607" s="963"/>
      <c r="P607" s="963"/>
      <c r="Q607" s="963"/>
      <c r="R607" s="963"/>
      <c r="S607" s="963"/>
      <c r="T607" s="963"/>
      <c r="U607" s="963"/>
      <c r="V607" s="963"/>
      <c r="W607" s="963"/>
      <c r="X607" s="963"/>
      <c r="Y607" s="963"/>
      <c r="Z607" s="963"/>
    </row>
    <row r="608" spans="1:26" ht="17">
      <c r="A608" s="693" t="s">
        <v>2535</v>
      </c>
      <c r="B608" s="538" t="s">
        <v>1625</v>
      </c>
      <c r="C608" s="475" t="s">
        <v>1626</v>
      </c>
      <c r="D608" s="736">
        <v>2</v>
      </c>
      <c r="E608" s="1052" t="s">
        <v>599</v>
      </c>
      <c r="F608" s="1052"/>
      <c r="G608" s="1056"/>
      <c r="H608" s="1098"/>
      <c r="I608" s="1563"/>
      <c r="J608" s="1563"/>
      <c r="K608" s="960"/>
      <c r="L608" s="960"/>
      <c r="M608" s="963"/>
      <c r="N608" s="963"/>
      <c r="O608" s="963"/>
      <c r="P608" s="963"/>
      <c r="Q608" s="963"/>
      <c r="R608" s="963"/>
      <c r="S608" s="963"/>
      <c r="T608" s="963"/>
      <c r="U608" s="963"/>
      <c r="V608" s="963"/>
      <c r="W608" s="963"/>
      <c r="X608" s="963"/>
      <c r="Y608" s="963"/>
      <c r="Z608" s="963"/>
    </row>
    <row r="609" spans="1:26" ht="34">
      <c r="A609" s="693" t="s">
        <v>2536</v>
      </c>
      <c r="B609" s="538" t="s">
        <v>1628</v>
      </c>
      <c r="C609" s="475" t="s">
        <v>1629</v>
      </c>
      <c r="D609" s="736">
        <v>2</v>
      </c>
      <c r="E609" s="1052" t="s">
        <v>599</v>
      </c>
      <c r="F609" s="1052"/>
      <c r="G609" s="1056"/>
      <c r="H609" s="1098"/>
      <c r="I609" s="1563"/>
      <c r="J609" s="1563"/>
      <c r="K609" s="960"/>
      <c r="L609" s="960"/>
      <c r="M609" s="963"/>
      <c r="N609" s="963"/>
      <c r="O609" s="963"/>
      <c r="P609" s="963"/>
      <c r="Q609" s="963"/>
      <c r="R609" s="963"/>
      <c r="S609" s="963"/>
      <c r="T609" s="963"/>
      <c r="U609" s="963"/>
      <c r="V609" s="963"/>
      <c r="W609" s="963"/>
      <c r="X609" s="963"/>
      <c r="Y609" s="963"/>
      <c r="Z609" s="963"/>
    </row>
    <row r="610" spans="1:26" ht="34">
      <c r="A610" s="693" t="s">
        <v>1630</v>
      </c>
      <c r="B610" s="538" t="s">
        <v>1631</v>
      </c>
      <c r="C610" s="471" t="s">
        <v>1632</v>
      </c>
      <c r="D610" s="736">
        <v>2</v>
      </c>
      <c r="E610" s="1052" t="s">
        <v>599</v>
      </c>
      <c r="F610" s="1052"/>
      <c r="G610" s="1056"/>
      <c r="H610" s="1098"/>
      <c r="I610" s="1563"/>
      <c r="J610" s="1563"/>
      <c r="K610" s="960"/>
      <c r="L610" s="960"/>
      <c r="M610" s="963"/>
      <c r="N610" s="963"/>
      <c r="O610" s="963"/>
      <c r="P610" s="963"/>
      <c r="Q610" s="963"/>
      <c r="R610" s="963"/>
      <c r="S610" s="963"/>
      <c r="T610" s="963"/>
      <c r="U610" s="963"/>
      <c r="V610" s="963"/>
      <c r="W610" s="963"/>
      <c r="X610" s="963"/>
      <c r="Y610" s="963"/>
      <c r="Z610" s="963"/>
    </row>
    <row r="611" spans="1:26" ht="20">
      <c r="A611" s="30" t="s">
        <v>271</v>
      </c>
      <c r="B611" s="1606" t="s">
        <v>1633</v>
      </c>
      <c r="C611" s="1570"/>
      <c r="D611" s="1570"/>
      <c r="E611" s="1570"/>
      <c r="F611" s="1570"/>
      <c r="G611" s="1573"/>
      <c r="H611" s="816"/>
      <c r="I611" s="1563">
        <f>SUM(D612:D618)</f>
        <v>10</v>
      </c>
      <c r="J611" s="1563">
        <f>COUNT(D613:D618)*2</f>
        <v>10</v>
      </c>
      <c r="K611" s="960"/>
      <c r="L611" s="960"/>
      <c r="M611" s="963"/>
      <c r="N611" s="963"/>
      <c r="O611" s="963"/>
      <c r="P611" s="963"/>
      <c r="Q611" s="963"/>
      <c r="R611" s="963"/>
      <c r="S611" s="963"/>
      <c r="T611" s="963"/>
      <c r="U611" s="963"/>
      <c r="V611" s="963"/>
      <c r="W611" s="963"/>
      <c r="X611" s="963"/>
      <c r="Y611" s="963"/>
      <c r="Z611" s="963"/>
    </row>
    <row r="612" spans="1:26" ht="31.5" hidden="1" customHeight="1">
      <c r="A612" s="310" t="s">
        <v>1634</v>
      </c>
      <c r="B612" s="179" t="s">
        <v>1635</v>
      </c>
      <c r="C612" s="179"/>
      <c r="D612" s="244"/>
      <c r="E612" s="141"/>
      <c r="F612" s="245"/>
      <c r="G612" s="141"/>
      <c r="H612" s="106"/>
      <c r="I612" s="105"/>
      <c r="J612" s="105"/>
      <c r="K612" s="105"/>
      <c r="L612" s="105"/>
      <c r="M612" s="106"/>
      <c r="N612" s="106"/>
      <c r="O612" s="106"/>
      <c r="P612" s="106"/>
      <c r="Q612" s="106"/>
      <c r="R612" s="106"/>
      <c r="S612" s="106"/>
      <c r="T612" s="106"/>
      <c r="U612" s="106"/>
      <c r="V612" s="106"/>
      <c r="W612" s="106"/>
      <c r="X612" s="106"/>
      <c r="Y612" s="106"/>
      <c r="Z612" s="106"/>
    </row>
    <row r="613" spans="1:26" ht="28.5" hidden="1" customHeight="1">
      <c r="A613" s="310" t="s">
        <v>1638</v>
      </c>
      <c r="B613" s="179" t="s">
        <v>1639</v>
      </c>
      <c r="C613" s="179"/>
      <c r="D613" s="244"/>
      <c r="E613" s="141"/>
      <c r="F613" s="245"/>
      <c r="G613" s="141"/>
      <c r="H613" s="106"/>
      <c r="I613" s="105"/>
      <c r="J613" s="105"/>
      <c r="K613" s="105"/>
      <c r="L613" s="105"/>
      <c r="M613" s="106"/>
      <c r="N613" s="106"/>
      <c r="O613" s="106"/>
      <c r="P613" s="106"/>
      <c r="Q613" s="106"/>
      <c r="R613" s="106"/>
      <c r="S613" s="106"/>
      <c r="T613" s="106"/>
      <c r="U613" s="106"/>
      <c r="V613" s="106"/>
      <c r="W613" s="106"/>
      <c r="X613" s="106"/>
      <c r="Y613" s="106"/>
      <c r="Z613" s="106"/>
    </row>
    <row r="614" spans="1:26" ht="80">
      <c r="A614" s="693" t="s">
        <v>1642</v>
      </c>
      <c r="B614" s="475" t="s">
        <v>1643</v>
      </c>
      <c r="C614" s="475" t="s">
        <v>1644</v>
      </c>
      <c r="D614" s="736">
        <v>2</v>
      </c>
      <c r="E614" s="1052" t="s">
        <v>599</v>
      </c>
      <c r="F614" s="1055" t="s">
        <v>1645</v>
      </c>
      <c r="G614" s="1052"/>
      <c r="H614" s="893"/>
      <c r="I614" s="1563"/>
      <c r="J614" s="1563"/>
      <c r="K614" s="960"/>
      <c r="L614" s="960"/>
      <c r="M614" s="963"/>
      <c r="N614" s="963"/>
      <c r="O614" s="963"/>
      <c r="P614" s="963"/>
      <c r="Q614" s="963"/>
      <c r="R614" s="963"/>
      <c r="S614" s="963"/>
      <c r="T614" s="963"/>
      <c r="U614" s="963"/>
      <c r="V614" s="963"/>
      <c r="W614" s="963"/>
      <c r="X614" s="963"/>
      <c r="Y614" s="963"/>
      <c r="Z614" s="963"/>
    </row>
    <row r="615" spans="1:26" ht="80">
      <c r="A615" s="693" t="s">
        <v>1646</v>
      </c>
      <c r="B615" s="475" t="s">
        <v>1647</v>
      </c>
      <c r="C615" s="475" t="s">
        <v>1648</v>
      </c>
      <c r="D615" s="736">
        <v>2</v>
      </c>
      <c r="E615" s="1052" t="s">
        <v>599</v>
      </c>
      <c r="F615" s="1055" t="s">
        <v>1649</v>
      </c>
      <c r="G615" s="471"/>
      <c r="H615" s="1040"/>
      <c r="I615" s="1563"/>
      <c r="J615" s="1563"/>
      <c r="K615" s="960"/>
      <c r="L615" s="960"/>
      <c r="M615" s="963"/>
      <c r="N615" s="963"/>
      <c r="O615" s="963"/>
      <c r="P615" s="963"/>
      <c r="Q615" s="963"/>
      <c r="R615" s="963"/>
      <c r="S615" s="963"/>
      <c r="T615" s="963"/>
      <c r="U615" s="963"/>
      <c r="V615" s="963"/>
      <c r="W615" s="963"/>
      <c r="X615" s="963"/>
      <c r="Y615" s="963"/>
      <c r="Z615" s="963"/>
    </row>
    <row r="616" spans="1:26" ht="48">
      <c r="A616" s="693" t="s">
        <v>1650</v>
      </c>
      <c r="B616" s="475" t="s">
        <v>1651</v>
      </c>
      <c r="C616" s="475" t="s">
        <v>1652</v>
      </c>
      <c r="D616" s="736">
        <v>2</v>
      </c>
      <c r="E616" s="1052" t="s">
        <v>599</v>
      </c>
      <c r="F616" s="1055" t="s">
        <v>1653</v>
      </c>
      <c r="G616" s="471"/>
      <c r="H616" s="1040"/>
      <c r="I616" s="1563"/>
      <c r="J616" s="1563"/>
      <c r="K616" s="960"/>
      <c r="L616" s="960"/>
      <c r="M616" s="963"/>
      <c r="N616" s="963"/>
      <c r="O616" s="963"/>
      <c r="P616" s="963"/>
      <c r="Q616" s="963"/>
      <c r="R616" s="963"/>
      <c r="S616" s="963"/>
      <c r="T616" s="963"/>
      <c r="U616" s="963"/>
      <c r="V616" s="963"/>
      <c r="W616" s="963"/>
      <c r="X616" s="963"/>
      <c r="Y616" s="963"/>
      <c r="Z616" s="963"/>
    </row>
    <row r="617" spans="1:26" ht="64">
      <c r="A617" s="693" t="s">
        <v>1654</v>
      </c>
      <c r="B617" s="475" t="s">
        <v>1655</v>
      </c>
      <c r="C617" s="475" t="s">
        <v>2537</v>
      </c>
      <c r="D617" s="736">
        <v>2</v>
      </c>
      <c r="E617" s="1052" t="s">
        <v>599</v>
      </c>
      <c r="F617" s="1055" t="s">
        <v>2538</v>
      </c>
      <c r="G617" s="1052"/>
      <c r="H617" s="893"/>
      <c r="I617" s="1563"/>
      <c r="J617" s="1563"/>
      <c r="K617" s="960"/>
      <c r="L617" s="960"/>
      <c r="M617" s="963"/>
      <c r="N617" s="963"/>
      <c r="O617" s="963"/>
      <c r="P617" s="963"/>
      <c r="Q617" s="963"/>
      <c r="R617" s="963"/>
      <c r="S617" s="963"/>
      <c r="T617" s="963"/>
      <c r="U617" s="963"/>
      <c r="V617" s="963"/>
      <c r="W617" s="963"/>
      <c r="X617" s="963"/>
      <c r="Y617" s="963"/>
      <c r="Z617" s="963"/>
    </row>
    <row r="618" spans="1:26" ht="80">
      <c r="A618" s="693" t="s">
        <v>1656</v>
      </c>
      <c r="B618" s="475" t="s">
        <v>1657</v>
      </c>
      <c r="C618" s="475" t="s">
        <v>1658</v>
      </c>
      <c r="D618" s="736">
        <v>2</v>
      </c>
      <c r="E618" s="1052" t="s">
        <v>599</v>
      </c>
      <c r="F618" s="1055" t="s">
        <v>7202</v>
      </c>
      <c r="G618" s="1052"/>
      <c r="H618" s="893"/>
      <c r="I618" s="1563"/>
      <c r="J618" s="1563"/>
      <c r="K618" s="960"/>
      <c r="L618" s="960"/>
      <c r="M618" s="963"/>
      <c r="N618" s="963"/>
      <c r="O618" s="963"/>
      <c r="P618" s="963"/>
      <c r="Q618" s="963"/>
      <c r="R618" s="963"/>
      <c r="S618" s="963"/>
      <c r="T618" s="963"/>
      <c r="U618" s="963"/>
      <c r="V618" s="963"/>
      <c r="W618" s="963"/>
      <c r="X618" s="963"/>
      <c r="Y618" s="963"/>
      <c r="Z618" s="963"/>
    </row>
    <row r="619" spans="1:26" ht="20">
      <c r="A619" s="30" t="s">
        <v>272</v>
      </c>
      <c r="B619" s="1606" t="s">
        <v>181</v>
      </c>
      <c r="C619" s="1570"/>
      <c r="D619" s="1570"/>
      <c r="E619" s="1570"/>
      <c r="F619" s="1570"/>
      <c r="G619" s="1573"/>
      <c r="H619" s="816"/>
      <c r="I619" s="1563">
        <f>SUM(D620:D622)</f>
        <v>6</v>
      </c>
      <c r="J619" s="1563">
        <f>COUNT(D620:D622)*2</f>
        <v>6</v>
      </c>
      <c r="K619" s="960"/>
      <c r="L619" s="960"/>
      <c r="M619" s="963"/>
      <c r="N619" s="963"/>
      <c r="O619" s="963"/>
      <c r="P619" s="963"/>
      <c r="Q619" s="963"/>
      <c r="R619" s="963"/>
      <c r="S619" s="963"/>
      <c r="T619" s="963"/>
      <c r="U619" s="963"/>
      <c r="V619" s="963"/>
      <c r="W619" s="963"/>
      <c r="X619" s="963"/>
      <c r="Y619" s="963"/>
      <c r="Z619" s="963"/>
    </row>
    <row r="620" spans="1:26" ht="34">
      <c r="A620" s="927" t="s">
        <v>2539</v>
      </c>
      <c r="B620" s="538" t="s">
        <v>1661</v>
      </c>
      <c r="C620" s="471" t="s">
        <v>1662</v>
      </c>
      <c r="D620" s="736">
        <v>2</v>
      </c>
      <c r="E620" s="1052" t="s">
        <v>387</v>
      </c>
      <c r="F620" s="1052" t="s">
        <v>1663</v>
      </c>
      <c r="G620" s="471"/>
      <c r="H620" s="1040"/>
      <c r="I620" s="1563"/>
      <c r="J620" s="1563"/>
      <c r="K620" s="960"/>
      <c r="L620" s="960"/>
      <c r="M620" s="963"/>
      <c r="N620" s="963"/>
      <c r="O620" s="963"/>
      <c r="P620" s="963"/>
      <c r="Q620" s="963"/>
      <c r="R620" s="963"/>
      <c r="S620" s="963"/>
      <c r="T620" s="963"/>
      <c r="U620" s="963"/>
      <c r="V620" s="963"/>
      <c r="W620" s="963"/>
      <c r="X620" s="963"/>
      <c r="Y620" s="963"/>
      <c r="Z620" s="963"/>
    </row>
    <row r="621" spans="1:26" ht="16">
      <c r="A621" s="927"/>
      <c r="B621" s="538"/>
      <c r="C621" s="471" t="s">
        <v>1664</v>
      </c>
      <c r="D621" s="736">
        <v>2</v>
      </c>
      <c r="E621" s="1052" t="s">
        <v>387</v>
      </c>
      <c r="F621" s="1052" t="s">
        <v>1665</v>
      </c>
      <c r="G621" s="471"/>
      <c r="H621" s="1040"/>
      <c r="I621" s="1563"/>
      <c r="J621" s="1563"/>
      <c r="K621" s="960"/>
      <c r="L621" s="960"/>
      <c r="M621" s="963"/>
      <c r="N621" s="963"/>
      <c r="O621" s="963"/>
      <c r="P621" s="963"/>
      <c r="Q621" s="963"/>
      <c r="R621" s="963"/>
      <c r="S621" s="963"/>
      <c r="T621" s="963"/>
      <c r="U621" s="963"/>
      <c r="V621" s="963"/>
      <c r="W621" s="963"/>
      <c r="X621" s="963"/>
      <c r="Y621" s="963"/>
      <c r="Z621" s="963"/>
    </row>
    <row r="622" spans="1:26" ht="34">
      <c r="A622" s="927" t="s">
        <v>2540</v>
      </c>
      <c r="B622" s="538" t="s">
        <v>1667</v>
      </c>
      <c r="C622" s="1052" t="s">
        <v>1668</v>
      </c>
      <c r="D622" s="736">
        <v>2</v>
      </c>
      <c r="E622" s="1216" t="s">
        <v>599</v>
      </c>
      <c r="F622" s="471" t="s">
        <v>1669</v>
      </c>
      <c r="G622" s="471"/>
      <c r="H622" s="1040"/>
      <c r="I622" s="1563"/>
      <c r="J622" s="1563"/>
      <c r="K622" s="960"/>
      <c r="L622" s="960"/>
      <c r="M622" s="963"/>
      <c r="N622" s="963"/>
      <c r="O622" s="963"/>
      <c r="P622" s="963"/>
      <c r="Q622" s="963"/>
      <c r="R622" s="963"/>
      <c r="S622" s="963"/>
      <c r="T622" s="963"/>
      <c r="U622" s="963"/>
      <c r="V622" s="963"/>
      <c r="W622" s="963"/>
      <c r="X622" s="963"/>
      <c r="Y622" s="963"/>
      <c r="Z622" s="963"/>
    </row>
    <row r="623" spans="1:26" ht="14.25" hidden="1" customHeight="1">
      <c r="A623" s="379" t="s">
        <v>1670</v>
      </c>
      <c r="B623" s="335" t="s">
        <v>183</v>
      </c>
      <c r="C623" s="336"/>
      <c r="D623" s="336"/>
      <c r="E623" s="336"/>
      <c r="F623" s="336"/>
      <c r="G623" s="469"/>
      <c r="H623" s="470"/>
      <c r="I623" s="105"/>
      <c r="J623" s="105"/>
      <c r="K623" s="105"/>
      <c r="L623" s="105"/>
      <c r="M623" s="106"/>
      <c r="N623" s="106"/>
      <c r="O623" s="106"/>
      <c r="P623" s="106"/>
      <c r="Q623" s="106"/>
      <c r="R623" s="106"/>
      <c r="S623" s="106"/>
      <c r="T623" s="106"/>
      <c r="U623" s="106"/>
      <c r="V623" s="106"/>
      <c r="W623" s="106"/>
      <c r="X623" s="106"/>
      <c r="Y623" s="106"/>
      <c r="Z623" s="106"/>
    </row>
    <row r="624" spans="1:26" ht="42.75" hidden="1" customHeight="1">
      <c r="A624" s="379" t="s">
        <v>1671</v>
      </c>
      <c r="B624" s="179" t="s">
        <v>1672</v>
      </c>
      <c r="C624" s="179"/>
      <c r="D624" s="252"/>
      <c r="E624" s="179"/>
      <c r="F624" s="179"/>
      <c r="G624" s="179"/>
      <c r="H624" s="539"/>
      <c r="I624" s="105"/>
      <c r="J624" s="105"/>
      <c r="K624" s="105"/>
      <c r="L624" s="105"/>
      <c r="M624" s="106"/>
      <c r="N624" s="106"/>
      <c r="O624" s="106"/>
      <c r="P624" s="106"/>
      <c r="Q624" s="106"/>
      <c r="R624" s="106"/>
      <c r="S624" s="106"/>
      <c r="T624" s="106"/>
      <c r="U624" s="106"/>
      <c r="V624" s="106"/>
      <c r="W624" s="106"/>
      <c r="X624" s="106"/>
      <c r="Y624" s="106"/>
      <c r="Z624" s="106"/>
    </row>
    <row r="625" spans="1:26" ht="57" hidden="1" customHeight="1">
      <c r="A625" s="379" t="s">
        <v>1673</v>
      </c>
      <c r="B625" s="179" t="s">
        <v>1674</v>
      </c>
      <c r="C625" s="179"/>
      <c r="D625" s="252"/>
      <c r="E625" s="179"/>
      <c r="F625" s="179"/>
      <c r="G625" s="179"/>
      <c r="H625" s="539"/>
      <c r="I625" s="105"/>
      <c r="J625" s="105"/>
      <c r="K625" s="105"/>
      <c r="L625" s="105"/>
      <c r="M625" s="106"/>
      <c r="N625" s="106"/>
      <c r="O625" s="106"/>
      <c r="P625" s="106"/>
      <c r="Q625" s="106"/>
      <c r="R625" s="106"/>
      <c r="S625" s="106"/>
      <c r="T625" s="106"/>
      <c r="U625" s="106"/>
      <c r="V625" s="106"/>
      <c r="W625" s="106"/>
      <c r="X625" s="106"/>
      <c r="Y625" s="106"/>
      <c r="Z625" s="106"/>
    </row>
    <row r="626" spans="1:26" ht="57" hidden="1" customHeight="1">
      <c r="A626" s="379" t="s">
        <v>1675</v>
      </c>
      <c r="B626" s="179" t="s">
        <v>1676</v>
      </c>
      <c r="C626" s="179"/>
      <c r="D626" s="252"/>
      <c r="E626" s="179"/>
      <c r="F626" s="179"/>
      <c r="G626" s="179"/>
      <c r="H626" s="539"/>
      <c r="I626" s="105"/>
      <c r="J626" s="105"/>
      <c r="K626" s="105"/>
      <c r="L626" s="105"/>
      <c r="M626" s="106"/>
      <c r="N626" s="106"/>
      <c r="O626" s="106"/>
      <c r="P626" s="106"/>
      <c r="Q626" s="106"/>
      <c r="R626" s="106"/>
      <c r="S626" s="106"/>
      <c r="T626" s="106"/>
      <c r="U626" s="106"/>
      <c r="V626" s="106"/>
      <c r="W626" s="106"/>
      <c r="X626" s="106"/>
      <c r="Y626" s="106"/>
      <c r="Z626" s="106"/>
    </row>
    <row r="627" spans="1:26" ht="72" hidden="1" customHeight="1">
      <c r="A627" s="379" t="s">
        <v>1677</v>
      </c>
      <c r="B627" s="179" t="s">
        <v>1678</v>
      </c>
      <c r="C627" s="179"/>
      <c r="D627" s="252"/>
      <c r="E627" s="179"/>
      <c r="F627" s="179"/>
      <c r="G627" s="179"/>
      <c r="H627" s="539"/>
      <c r="I627" s="105"/>
      <c r="J627" s="105"/>
      <c r="K627" s="105"/>
      <c r="L627" s="105"/>
      <c r="M627" s="106"/>
      <c r="N627" s="106"/>
      <c r="O627" s="106"/>
      <c r="P627" s="106"/>
      <c r="Q627" s="106"/>
      <c r="R627" s="106"/>
      <c r="S627" s="106"/>
      <c r="T627" s="106"/>
      <c r="U627" s="106"/>
      <c r="V627" s="106"/>
      <c r="W627" s="106"/>
      <c r="X627" s="106"/>
      <c r="Y627" s="106"/>
      <c r="Z627" s="106"/>
    </row>
    <row r="628" spans="1:26" ht="28.5" hidden="1" customHeight="1">
      <c r="A628" s="379" t="s">
        <v>1679</v>
      </c>
      <c r="B628" s="179" t="s">
        <v>1680</v>
      </c>
      <c r="C628" s="179"/>
      <c r="D628" s="252"/>
      <c r="E628" s="179"/>
      <c r="F628" s="179"/>
      <c r="G628" s="179"/>
      <c r="H628" s="539"/>
      <c r="I628" s="105"/>
      <c r="J628" s="105"/>
      <c r="K628" s="105"/>
      <c r="L628" s="105"/>
      <c r="M628" s="106"/>
      <c r="N628" s="106"/>
      <c r="O628" s="106"/>
      <c r="P628" s="106"/>
      <c r="Q628" s="106"/>
      <c r="R628" s="106"/>
      <c r="S628" s="106"/>
      <c r="T628" s="106"/>
      <c r="U628" s="106"/>
      <c r="V628" s="106"/>
      <c r="W628" s="106"/>
      <c r="X628" s="106"/>
      <c r="Y628" s="106"/>
      <c r="Z628" s="106"/>
    </row>
    <row r="629" spans="1:26" ht="28.5" hidden="1" customHeight="1">
      <c r="A629" s="379" t="s">
        <v>1681</v>
      </c>
      <c r="B629" s="179" t="s">
        <v>1682</v>
      </c>
      <c r="C629" s="179"/>
      <c r="D629" s="252"/>
      <c r="E629" s="179"/>
      <c r="F629" s="179"/>
      <c r="G629" s="179"/>
      <c r="H629" s="539"/>
      <c r="I629" s="105"/>
      <c r="J629" s="105"/>
      <c r="K629" s="105"/>
      <c r="L629" s="105"/>
      <c r="M629" s="106"/>
      <c r="N629" s="106"/>
      <c r="O629" s="106"/>
      <c r="P629" s="106"/>
      <c r="Q629" s="106"/>
      <c r="R629" s="106"/>
      <c r="S629" s="106"/>
      <c r="T629" s="106"/>
      <c r="U629" s="106"/>
      <c r="V629" s="106"/>
      <c r="W629" s="106"/>
      <c r="X629" s="106"/>
      <c r="Y629" s="106"/>
      <c r="Z629" s="106"/>
    </row>
    <row r="630" spans="1:26" ht="19">
      <c r="A630" s="1293" t="s">
        <v>184</v>
      </c>
      <c r="B630" s="1606" t="s">
        <v>185</v>
      </c>
      <c r="C630" s="1570"/>
      <c r="D630" s="1570"/>
      <c r="E630" s="1570"/>
      <c r="F630" s="1570"/>
      <c r="G630" s="1573"/>
      <c r="H630" s="816"/>
      <c r="I630" s="1563">
        <f>SUM(D636:D638)</f>
        <v>6</v>
      </c>
      <c r="J630" s="1563">
        <f>COUNT(D636:D638)*2</f>
        <v>6</v>
      </c>
      <c r="K630" s="960"/>
      <c r="L630" s="960"/>
      <c r="M630" s="963"/>
      <c r="N630" s="963"/>
      <c r="O630" s="963"/>
      <c r="P630" s="963"/>
      <c r="Q630" s="963"/>
      <c r="R630" s="963"/>
      <c r="S630" s="963"/>
      <c r="T630" s="963"/>
      <c r="U630" s="963"/>
      <c r="V630" s="963"/>
      <c r="W630" s="963"/>
      <c r="X630" s="963"/>
      <c r="Y630" s="963"/>
      <c r="Z630" s="963"/>
    </row>
    <row r="631" spans="1:26" ht="72" hidden="1" customHeight="1">
      <c r="A631" s="379" t="s">
        <v>1684</v>
      </c>
      <c r="B631" s="179" t="s">
        <v>1685</v>
      </c>
      <c r="C631" s="179"/>
      <c r="D631" s="252"/>
      <c r="E631" s="179"/>
      <c r="F631" s="179"/>
      <c r="G631" s="179"/>
      <c r="H631" s="539"/>
      <c r="I631" s="105"/>
      <c r="J631" s="105"/>
      <c r="K631" s="105"/>
      <c r="L631" s="105"/>
      <c r="M631" s="106"/>
      <c r="N631" s="106"/>
      <c r="O631" s="106"/>
      <c r="P631" s="106"/>
      <c r="Q631" s="106"/>
      <c r="R631" s="106"/>
      <c r="S631" s="106"/>
      <c r="T631" s="106"/>
      <c r="U631" s="106"/>
      <c r="V631" s="106"/>
      <c r="W631" s="106"/>
      <c r="X631" s="106"/>
      <c r="Y631" s="106"/>
      <c r="Z631" s="106"/>
    </row>
    <row r="632" spans="1:26" ht="57" hidden="1" customHeight="1">
      <c r="A632" s="379" t="s">
        <v>1686</v>
      </c>
      <c r="B632" s="179" t="s">
        <v>1687</v>
      </c>
      <c r="C632" s="179"/>
      <c r="D632" s="252"/>
      <c r="E632" s="179"/>
      <c r="F632" s="179"/>
      <c r="G632" s="179"/>
      <c r="H632" s="539"/>
      <c r="I632" s="105"/>
      <c r="J632" s="105"/>
      <c r="K632" s="105"/>
      <c r="L632" s="105"/>
      <c r="M632" s="106"/>
      <c r="N632" s="106"/>
      <c r="O632" s="106"/>
      <c r="P632" s="106"/>
      <c r="Q632" s="106"/>
      <c r="R632" s="106"/>
      <c r="S632" s="106"/>
      <c r="T632" s="106"/>
      <c r="U632" s="106"/>
      <c r="V632" s="106"/>
      <c r="W632" s="106"/>
      <c r="X632" s="106"/>
      <c r="Y632" s="106"/>
      <c r="Z632" s="106"/>
    </row>
    <row r="633" spans="1:26" ht="57" hidden="1" customHeight="1">
      <c r="A633" s="379" t="s">
        <v>1688</v>
      </c>
      <c r="B633" s="179" t="s">
        <v>1689</v>
      </c>
      <c r="C633" s="179"/>
      <c r="D633" s="252"/>
      <c r="E633" s="179"/>
      <c r="F633" s="179"/>
      <c r="G633" s="179"/>
      <c r="H633" s="539"/>
      <c r="I633" s="105"/>
      <c r="J633" s="105"/>
      <c r="K633" s="105"/>
      <c r="L633" s="105"/>
      <c r="M633" s="106"/>
      <c r="N633" s="106"/>
      <c r="O633" s="106"/>
      <c r="P633" s="106"/>
      <c r="Q633" s="106"/>
      <c r="R633" s="106"/>
      <c r="S633" s="106"/>
      <c r="T633" s="106"/>
      <c r="U633" s="106"/>
      <c r="V633" s="106"/>
      <c r="W633" s="106"/>
      <c r="X633" s="106"/>
      <c r="Y633" s="106"/>
      <c r="Z633" s="106"/>
    </row>
    <row r="634" spans="1:26" ht="42.75" hidden="1" customHeight="1">
      <c r="A634" s="379" t="s">
        <v>1690</v>
      </c>
      <c r="B634" s="179" t="s">
        <v>1691</v>
      </c>
      <c r="C634" s="179"/>
      <c r="D634" s="252"/>
      <c r="E634" s="179"/>
      <c r="F634" s="179"/>
      <c r="G634" s="179"/>
      <c r="H634" s="539"/>
      <c r="I634" s="105"/>
      <c r="J634" s="105"/>
      <c r="K634" s="105"/>
      <c r="L634" s="105"/>
      <c r="M634" s="106"/>
      <c r="N634" s="106"/>
      <c r="O634" s="106"/>
      <c r="P634" s="106"/>
      <c r="Q634" s="106"/>
      <c r="R634" s="106"/>
      <c r="S634" s="106"/>
      <c r="T634" s="106"/>
      <c r="U634" s="106"/>
      <c r="V634" s="106"/>
      <c r="W634" s="106"/>
      <c r="X634" s="106"/>
      <c r="Y634" s="106"/>
      <c r="Z634" s="106"/>
    </row>
    <row r="635" spans="1:26" ht="42.75" hidden="1" customHeight="1">
      <c r="A635" s="379" t="s">
        <v>1692</v>
      </c>
      <c r="B635" s="179" t="s">
        <v>1693</v>
      </c>
      <c r="C635" s="179"/>
      <c r="D635" s="252"/>
      <c r="E635" s="179"/>
      <c r="F635" s="179"/>
      <c r="G635" s="179"/>
      <c r="H635" s="539"/>
      <c r="I635" s="105"/>
      <c r="J635" s="105"/>
      <c r="K635" s="105"/>
      <c r="L635" s="105"/>
      <c r="M635" s="106"/>
      <c r="N635" s="106"/>
      <c r="O635" s="106"/>
      <c r="P635" s="106"/>
      <c r="Q635" s="106"/>
      <c r="R635" s="106"/>
      <c r="S635" s="106"/>
      <c r="T635" s="106"/>
      <c r="U635" s="106"/>
      <c r="V635" s="106"/>
      <c r="W635" s="106"/>
      <c r="X635" s="106"/>
      <c r="Y635" s="106"/>
      <c r="Z635" s="106"/>
    </row>
    <row r="636" spans="1:26" ht="48">
      <c r="A636" s="1293" t="s">
        <v>1694</v>
      </c>
      <c r="B636" s="180" t="s">
        <v>2541</v>
      </c>
      <c r="C636" s="475" t="s">
        <v>1696</v>
      </c>
      <c r="D636" s="736">
        <v>2</v>
      </c>
      <c r="E636" s="1216" t="s">
        <v>599</v>
      </c>
      <c r="F636" s="475" t="s">
        <v>7203</v>
      </c>
      <c r="G636" s="475"/>
      <c r="H636" s="1080"/>
      <c r="I636" s="1563"/>
      <c r="J636" s="1563"/>
      <c r="K636" s="960"/>
      <c r="L636" s="960"/>
      <c r="M636" s="963"/>
      <c r="N636" s="963"/>
      <c r="O636" s="963"/>
      <c r="P636" s="963"/>
      <c r="Q636" s="963"/>
      <c r="R636" s="963"/>
      <c r="S636" s="963"/>
      <c r="T636" s="963"/>
      <c r="U636" s="963"/>
      <c r="V636" s="963"/>
      <c r="W636" s="963"/>
      <c r="X636" s="963"/>
      <c r="Y636" s="963"/>
      <c r="Z636" s="963"/>
    </row>
    <row r="637" spans="1:26" ht="48">
      <c r="A637" s="1293" t="s">
        <v>1698</v>
      </c>
      <c r="B637" s="180" t="s">
        <v>1699</v>
      </c>
      <c r="C637" s="475" t="s">
        <v>1700</v>
      </c>
      <c r="D637" s="736">
        <v>2</v>
      </c>
      <c r="E637" s="1216" t="s">
        <v>599</v>
      </c>
      <c r="F637" s="475" t="s">
        <v>1701</v>
      </c>
      <c r="G637" s="1055"/>
      <c r="H637" s="1080"/>
      <c r="I637" s="1563"/>
      <c r="J637" s="1563"/>
      <c r="K637" s="960"/>
      <c r="L637" s="960"/>
      <c r="M637" s="963"/>
      <c r="N637" s="963"/>
      <c r="O637" s="963"/>
      <c r="P637" s="963"/>
      <c r="Q637" s="963"/>
      <c r="R637" s="963"/>
      <c r="S637" s="963"/>
      <c r="T637" s="963"/>
      <c r="U637" s="963"/>
      <c r="V637" s="963"/>
      <c r="W637" s="963"/>
      <c r="X637" s="963"/>
      <c r="Y637" s="963"/>
      <c r="Z637" s="963"/>
    </row>
    <row r="638" spans="1:26" ht="32">
      <c r="A638" s="935" t="s">
        <v>2542</v>
      </c>
      <c r="B638" s="475" t="s">
        <v>7204</v>
      </c>
      <c r="C638" s="475" t="s">
        <v>1703</v>
      </c>
      <c r="D638" s="736">
        <v>2</v>
      </c>
      <c r="E638" s="180" t="s">
        <v>599</v>
      </c>
      <c r="F638" s="475" t="s">
        <v>1704</v>
      </c>
      <c r="G638" s="1055"/>
      <c r="H638" s="1080"/>
      <c r="I638" s="1563"/>
      <c r="J638" s="1563"/>
      <c r="K638" s="960"/>
      <c r="L638" s="960"/>
      <c r="M638" s="963"/>
      <c r="N638" s="963"/>
      <c r="O638" s="963"/>
      <c r="P638" s="963"/>
      <c r="Q638" s="963"/>
      <c r="R638" s="963"/>
      <c r="S638" s="963"/>
      <c r="T638" s="963"/>
      <c r="U638" s="963"/>
      <c r="V638" s="963"/>
      <c r="W638" s="963"/>
      <c r="X638" s="963"/>
      <c r="Y638" s="963"/>
      <c r="Z638" s="963"/>
    </row>
    <row r="639" spans="1:26" ht="28.5" hidden="1" customHeight="1">
      <c r="A639" s="310" t="s">
        <v>1705</v>
      </c>
      <c r="B639" s="179" t="s">
        <v>1706</v>
      </c>
      <c r="C639" s="898"/>
      <c r="D639" s="1048"/>
      <c r="E639" s="898"/>
      <c r="F639" s="898"/>
      <c r="G639" s="245"/>
      <c r="H639" s="539"/>
      <c r="I639" s="105"/>
      <c r="J639" s="105"/>
      <c r="K639" s="105"/>
      <c r="L639" s="105"/>
      <c r="M639" s="106"/>
      <c r="N639" s="106"/>
      <c r="O639" s="106"/>
      <c r="P639" s="106"/>
      <c r="Q639" s="106"/>
      <c r="R639" s="106"/>
      <c r="S639" s="106"/>
      <c r="T639" s="106"/>
      <c r="U639" s="106"/>
      <c r="V639" s="106"/>
      <c r="W639" s="106"/>
      <c r="X639" s="106"/>
      <c r="Y639" s="106"/>
      <c r="Z639" s="106"/>
    </row>
    <row r="640" spans="1:26" ht="57" hidden="1" customHeight="1">
      <c r="A640" s="310" t="s">
        <v>1707</v>
      </c>
      <c r="B640" s="179" t="s">
        <v>1708</v>
      </c>
      <c r="C640" s="898"/>
      <c r="D640" s="1048"/>
      <c r="E640" s="898"/>
      <c r="F640" s="898"/>
      <c r="G640" s="245"/>
      <c r="H640" s="539"/>
      <c r="I640" s="105"/>
      <c r="J640" s="105"/>
      <c r="K640" s="105"/>
      <c r="L640" s="105"/>
      <c r="M640" s="106"/>
      <c r="N640" s="106"/>
      <c r="O640" s="106"/>
      <c r="P640" s="106"/>
      <c r="Q640" s="106"/>
      <c r="R640" s="106"/>
      <c r="S640" s="106"/>
      <c r="T640" s="106"/>
      <c r="U640" s="106"/>
      <c r="V640" s="106"/>
      <c r="W640" s="106"/>
      <c r="X640" s="106"/>
      <c r="Y640" s="106"/>
      <c r="Z640" s="106"/>
    </row>
    <row r="641" spans="1:26" ht="14.25" hidden="1" customHeight="1">
      <c r="A641" s="310" t="s">
        <v>273</v>
      </c>
      <c r="B641" s="1294" t="s">
        <v>187</v>
      </c>
      <c r="C641" s="1295"/>
      <c r="D641" s="1295"/>
      <c r="E641" s="1295"/>
      <c r="F641" s="1295"/>
      <c r="G641" s="1295"/>
      <c r="H641" s="1015"/>
      <c r="I641" s="1016"/>
      <c r="J641" s="105">
        <f>COUNT(D642:D648)*2</f>
        <v>0</v>
      </c>
      <c r="K641" s="105"/>
      <c r="L641" s="105"/>
      <c r="M641" s="106"/>
      <c r="N641" s="106"/>
      <c r="O641" s="106"/>
      <c r="P641" s="106"/>
      <c r="Q641" s="106"/>
      <c r="R641" s="106"/>
      <c r="S641" s="106"/>
      <c r="T641" s="106"/>
      <c r="U641" s="106"/>
      <c r="V641" s="106"/>
      <c r="W641" s="106"/>
      <c r="X641" s="106"/>
      <c r="Y641" s="106"/>
      <c r="Z641" s="106"/>
    </row>
    <row r="642" spans="1:26" ht="28.5" hidden="1" customHeight="1">
      <c r="A642" s="474" t="s">
        <v>1709</v>
      </c>
      <c r="B642" s="179" t="s">
        <v>1710</v>
      </c>
      <c r="C642" s="388"/>
      <c r="D642" s="388"/>
      <c r="E642" s="388"/>
      <c r="F642" s="388"/>
      <c r="G642" s="388"/>
      <c r="H642" s="955"/>
      <c r="I642" s="105"/>
      <c r="J642" s="105"/>
      <c r="K642" s="105"/>
      <c r="L642" s="105"/>
      <c r="M642" s="106"/>
      <c r="N642" s="106"/>
      <c r="O642" s="106"/>
      <c r="P642" s="106"/>
      <c r="Q642" s="106"/>
      <c r="R642" s="106"/>
      <c r="S642" s="106"/>
      <c r="T642" s="106"/>
      <c r="U642" s="106"/>
      <c r="V642" s="106"/>
      <c r="W642" s="106"/>
      <c r="X642" s="106"/>
      <c r="Y642" s="106"/>
      <c r="Z642" s="106"/>
    </row>
    <row r="643" spans="1:26" ht="42.75" hidden="1" customHeight="1">
      <c r="A643" s="474" t="s">
        <v>1711</v>
      </c>
      <c r="B643" s="179" t="s">
        <v>1712</v>
      </c>
      <c r="C643" s="388"/>
      <c r="D643" s="388"/>
      <c r="E643" s="388"/>
      <c r="F643" s="388"/>
      <c r="G643" s="388"/>
      <c r="H643" s="955"/>
      <c r="I643" s="105"/>
      <c r="J643" s="105"/>
      <c r="K643" s="105"/>
      <c r="L643" s="105"/>
      <c r="M643" s="106"/>
      <c r="N643" s="106"/>
      <c r="O643" s="106"/>
      <c r="P643" s="106"/>
      <c r="Q643" s="106"/>
      <c r="R643" s="106"/>
      <c r="S643" s="106"/>
      <c r="T643" s="106"/>
      <c r="U643" s="106"/>
      <c r="V643" s="106"/>
      <c r="W643" s="106"/>
      <c r="X643" s="106"/>
      <c r="Y643" s="106"/>
      <c r="Z643" s="106"/>
    </row>
    <row r="644" spans="1:26" ht="28.5" hidden="1" customHeight="1">
      <c r="A644" s="474" t="s">
        <v>1713</v>
      </c>
      <c r="B644" s="179" t="s">
        <v>1714</v>
      </c>
      <c r="C644" s="388"/>
      <c r="D644" s="388"/>
      <c r="E644" s="388"/>
      <c r="F644" s="388"/>
      <c r="G644" s="388"/>
      <c r="H644" s="955"/>
      <c r="I644" s="105"/>
      <c r="J644" s="105"/>
      <c r="K644" s="105"/>
      <c r="L644" s="105"/>
      <c r="M644" s="106"/>
      <c r="N644" s="106"/>
      <c r="O644" s="106"/>
      <c r="P644" s="106"/>
      <c r="Q644" s="106"/>
      <c r="R644" s="106"/>
      <c r="S644" s="106"/>
      <c r="T644" s="106"/>
      <c r="U644" s="106"/>
      <c r="V644" s="106"/>
      <c r="W644" s="106"/>
      <c r="X644" s="106"/>
      <c r="Y644" s="106"/>
      <c r="Z644" s="106"/>
    </row>
    <row r="645" spans="1:26" ht="42.75" hidden="1" customHeight="1">
      <c r="A645" s="474" t="s">
        <v>1723</v>
      </c>
      <c r="B645" s="179" t="s">
        <v>1724</v>
      </c>
      <c r="C645" s="388"/>
      <c r="D645" s="388"/>
      <c r="E645" s="388"/>
      <c r="F645" s="388"/>
      <c r="G645" s="388"/>
      <c r="H645" s="955"/>
      <c r="I645" s="105"/>
      <c r="J645" s="105"/>
      <c r="K645" s="105"/>
      <c r="L645" s="105"/>
      <c r="M645" s="106"/>
      <c r="N645" s="106"/>
      <c r="O645" s="106"/>
      <c r="P645" s="106"/>
      <c r="Q645" s="106"/>
      <c r="R645" s="106"/>
      <c r="S645" s="106"/>
      <c r="T645" s="106"/>
      <c r="U645" s="106"/>
      <c r="V645" s="106"/>
      <c r="W645" s="106"/>
      <c r="X645" s="106"/>
      <c r="Y645" s="106"/>
      <c r="Z645" s="106"/>
    </row>
    <row r="646" spans="1:26" ht="57" hidden="1" customHeight="1">
      <c r="A646" s="474" t="s">
        <v>1735</v>
      </c>
      <c r="B646" s="179" t="s">
        <v>1736</v>
      </c>
      <c r="C646" s="388"/>
      <c r="D646" s="388"/>
      <c r="E646" s="388"/>
      <c r="F646" s="388"/>
      <c r="G646" s="388"/>
      <c r="H646" s="955"/>
      <c r="I646" s="105"/>
      <c r="J646" s="105"/>
      <c r="K646" s="105"/>
      <c r="L646" s="105"/>
      <c r="M646" s="106"/>
      <c r="N646" s="106"/>
      <c r="O646" s="106"/>
      <c r="P646" s="106"/>
      <c r="Q646" s="106"/>
      <c r="R646" s="106"/>
      <c r="S646" s="106"/>
      <c r="T646" s="106"/>
      <c r="U646" s="106"/>
      <c r="V646" s="106"/>
      <c r="W646" s="106"/>
      <c r="X646" s="106"/>
      <c r="Y646" s="106"/>
      <c r="Z646" s="106"/>
    </row>
    <row r="647" spans="1:26" ht="42.75" hidden="1" customHeight="1">
      <c r="A647" s="474" t="s">
        <v>1745</v>
      </c>
      <c r="B647" s="179" t="s">
        <v>1746</v>
      </c>
      <c r="C647" s="179"/>
      <c r="D647" s="1296"/>
      <c r="E647" s="143"/>
      <c r="F647" s="179"/>
      <c r="G647" s="492"/>
      <c r="H647" s="866"/>
      <c r="I647" s="105"/>
      <c r="J647" s="105"/>
      <c r="K647" s="105"/>
      <c r="L647" s="105"/>
      <c r="M647" s="106"/>
      <c r="N647" s="106"/>
      <c r="O647" s="106"/>
      <c r="P647" s="106"/>
      <c r="Q647" s="106"/>
      <c r="R647" s="106"/>
      <c r="S647" s="106"/>
      <c r="T647" s="106"/>
      <c r="U647" s="106"/>
      <c r="V647" s="106"/>
      <c r="W647" s="106"/>
      <c r="X647" s="106"/>
      <c r="Y647" s="106"/>
      <c r="Z647" s="106"/>
    </row>
    <row r="648" spans="1:26" ht="57" hidden="1" customHeight="1">
      <c r="A648" s="474" t="s">
        <v>1747</v>
      </c>
      <c r="B648" s="179" t="s">
        <v>1748</v>
      </c>
      <c r="C648" s="179"/>
      <c r="D648" s="124"/>
      <c r="E648" s="141"/>
      <c r="F648" s="179"/>
      <c r="G648" s="492"/>
      <c r="H648" s="866"/>
      <c r="I648" s="105"/>
      <c r="J648" s="105"/>
      <c r="K648" s="105"/>
      <c r="L648" s="105"/>
      <c r="M648" s="106"/>
      <c r="N648" s="106"/>
      <c r="O648" s="106"/>
      <c r="P648" s="106"/>
      <c r="Q648" s="106"/>
      <c r="R648" s="106"/>
      <c r="S648" s="106"/>
      <c r="T648" s="106"/>
      <c r="U648" s="106"/>
      <c r="V648" s="106"/>
      <c r="W648" s="106"/>
      <c r="X648" s="106"/>
      <c r="Y648" s="106"/>
      <c r="Z648" s="106"/>
    </row>
    <row r="649" spans="1:26" ht="21">
      <c r="A649" s="1278"/>
      <c r="B649" s="1773" t="s">
        <v>1759</v>
      </c>
      <c r="C649" s="1570"/>
      <c r="D649" s="1570"/>
      <c r="E649" s="1570"/>
      <c r="F649" s="1570"/>
      <c r="G649" s="1571"/>
      <c r="H649" s="1038"/>
      <c r="I649" s="1563">
        <f t="shared" ref="I649:J649" si="8">I650+I661+I670+I677</f>
        <v>46</v>
      </c>
      <c r="J649" s="1563">
        <f t="shared" si="8"/>
        <v>46</v>
      </c>
      <c r="K649" s="960"/>
      <c r="L649" s="960"/>
      <c r="M649" s="963"/>
      <c r="N649" s="963"/>
      <c r="O649" s="963"/>
      <c r="P649" s="963"/>
      <c r="Q649" s="963"/>
      <c r="R649" s="963"/>
      <c r="S649" s="963"/>
      <c r="T649" s="963"/>
      <c r="U649" s="963"/>
      <c r="V649" s="963"/>
      <c r="W649" s="963"/>
      <c r="X649" s="963"/>
      <c r="Y649" s="963"/>
      <c r="Z649" s="963"/>
    </row>
    <row r="650" spans="1:26" ht="19">
      <c r="A650" s="1269" t="s">
        <v>2544</v>
      </c>
      <c r="B650" s="1606" t="s">
        <v>190</v>
      </c>
      <c r="C650" s="1570"/>
      <c r="D650" s="1570"/>
      <c r="E650" s="1570"/>
      <c r="F650" s="1570"/>
      <c r="G650" s="1573"/>
      <c r="H650" s="816"/>
      <c r="I650" s="1563">
        <f>SUM(D651:D660)</f>
        <v>18</v>
      </c>
      <c r="J650" s="1563">
        <f>COUNT(D651:D660)*2</f>
        <v>18</v>
      </c>
      <c r="K650" s="960"/>
      <c r="L650" s="960"/>
      <c r="M650" s="963"/>
      <c r="N650" s="963"/>
      <c r="O650" s="963"/>
      <c r="P650" s="963"/>
      <c r="Q650" s="963"/>
      <c r="R650" s="963"/>
      <c r="S650" s="963"/>
      <c r="T650" s="963"/>
      <c r="U650" s="963"/>
      <c r="V650" s="963"/>
      <c r="W650" s="963"/>
      <c r="X650" s="963"/>
      <c r="Y650" s="963"/>
      <c r="Z650" s="963"/>
    </row>
    <row r="651" spans="1:26" ht="32">
      <c r="A651" s="693" t="s">
        <v>2545</v>
      </c>
      <c r="B651" s="471" t="s">
        <v>1761</v>
      </c>
      <c r="C651" s="769" t="s">
        <v>7473</v>
      </c>
      <c r="D651" s="736">
        <v>2</v>
      </c>
      <c r="E651" s="720" t="s">
        <v>877</v>
      </c>
      <c r="F651" s="720"/>
      <c r="G651" s="720"/>
      <c r="H651" s="1023"/>
      <c r="I651" s="1563"/>
      <c r="J651" s="1563"/>
      <c r="K651" s="960"/>
      <c r="L651" s="960"/>
      <c r="M651" s="963"/>
      <c r="N651" s="963"/>
      <c r="O651" s="963"/>
      <c r="P651" s="963"/>
      <c r="Q651" s="963"/>
      <c r="R651" s="963"/>
      <c r="S651" s="963"/>
      <c r="T651" s="963"/>
      <c r="U651" s="963"/>
      <c r="V651" s="963"/>
      <c r="W651" s="963"/>
      <c r="X651" s="963"/>
      <c r="Y651" s="963"/>
      <c r="Z651" s="963"/>
    </row>
    <row r="652" spans="1:26" ht="16">
      <c r="A652" s="693"/>
      <c r="B652" s="471"/>
      <c r="C652" s="769" t="s">
        <v>7474</v>
      </c>
      <c r="D652" s="736">
        <v>2</v>
      </c>
      <c r="E652" s="720" t="s">
        <v>877</v>
      </c>
      <c r="F652" s="720"/>
      <c r="G652" s="720"/>
      <c r="H652" s="1023"/>
      <c r="I652" s="1563"/>
      <c r="J652" s="1563"/>
      <c r="K652" s="960"/>
      <c r="L652" s="960"/>
      <c r="M652" s="963"/>
      <c r="N652" s="963"/>
      <c r="O652" s="963"/>
      <c r="P652" s="963"/>
      <c r="Q652" s="963"/>
      <c r="R652" s="963"/>
      <c r="S652" s="963"/>
      <c r="T652" s="963"/>
      <c r="U652" s="963"/>
      <c r="V652" s="963"/>
      <c r="W652" s="963"/>
      <c r="X652" s="963"/>
      <c r="Y652" s="963"/>
      <c r="Z652" s="963"/>
    </row>
    <row r="653" spans="1:26" ht="32">
      <c r="A653" s="693"/>
      <c r="B653" s="471"/>
      <c r="C653" s="769" t="s">
        <v>7475</v>
      </c>
      <c r="D653" s="736">
        <v>2</v>
      </c>
      <c r="E653" s="720" t="s">
        <v>877</v>
      </c>
      <c r="F653" s="720"/>
      <c r="G653" s="720"/>
      <c r="H653" s="1023"/>
      <c r="I653" s="1563"/>
      <c r="J653" s="1563"/>
      <c r="K653" s="960"/>
      <c r="L653" s="960"/>
      <c r="M653" s="963"/>
      <c r="N653" s="963"/>
      <c r="O653" s="963"/>
      <c r="P653" s="963"/>
      <c r="Q653" s="963"/>
      <c r="R653" s="963"/>
      <c r="S653" s="963"/>
      <c r="T653" s="963"/>
      <c r="U653" s="963"/>
      <c r="V653" s="963"/>
      <c r="W653" s="963"/>
      <c r="X653" s="963"/>
      <c r="Y653" s="963"/>
      <c r="Z653" s="963"/>
    </row>
    <row r="654" spans="1:26" ht="16">
      <c r="A654" s="693"/>
      <c r="B654" s="471"/>
      <c r="C654" s="769" t="s">
        <v>7476</v>
      </c>
      <c r="D654" s="736">
        <v>2</v>
      </c>
      <c r="E654" s="720" t="s">
        <v>877</v>
      </c>
      <c r="F654" s="720"/>
      <c r="G654" s="720"/>
      <c r="H654" s="1023"/>
      <c r="I654" s="1563"/>
      <c r="J654" s="1563"/>
      <c r="K654" s="960"/>
      <c r="L654" s="960"/>
      <c r="M654" s="963"/>
      <c r="N654" s="963"/>
      <c r="O654" s="963"/>
      <c r="P654" s="963"/>
      <c r="Q654" s="963"/>
      <c r="R654" s="963"/>
      <c r="S654" s="963"/>
      <c r="T654" s="963"/>
      <c r="U654" s="963"/>
      <c r="V654" s="963"/>
      <c r="W654" s="963"/>
      <c r="X654" s="963"/>
      <c r="Y654" s="963"/>
      <c r="Z654" s="963"/>
    </row>
    <row r="655" spans="1:26" ht="16">
      <c r="A655" s="693"/>
      <c r="B655" s="471"/>
      <c r="C655" s="769" t="s">
        <v>7477</v>
      </c>
      <c r="D655" s="736">
        <v>2</v>
      </c>
      <c r="E655" s="720" t="s">
        <v>877</v>
      </c>
      <c r="F655" s="720"/>
      <c r="G655" s="720"/>
      <c r="H655" s="1023"/>
      <c r="I655" s="1563"/>
      <c r="J655" s="1563"/>
      <c r="K655" s="960"/>
      <c r="L655" s="960"/>
      <c r="M655" s="963"/>
      <c r="N655" s="963"/>
      <c r="O655" s="963"/>
      <c r="P655" s="963"/>
      <c r="Q655" s="963"/>
      <c r="R655" s="963"/>
      <c r="S655" s="963"/>
      <c r="T655" s="963"/>
      <c r="U655" s="963"/>
      <c r="V655" s="963"/>
      <c r="W655" s="963"/>
      <c r="X655" s="963"/>
      <c r="Y655" s="963"/>
      <c r="Z655" s="963"/>
    </row>
    <row r="656" spans="1:26" ht="16">
      <c r="A656" s="693"/>
      <c r="B656" s="471"/>
      <c r="C656" s="475" t="s">
        <v>7478</v>
      </c>
      <c r="D656" s="736">
        <v>2</v>
      </c>
      <c r="E656" s="720" t="s">
        <v>877</v>
      </c>
      <c r="F656" s="720"/>
      <c r="G656" s="720"/>
      <c r="H656" s="1023"/>
      <c r="I656" s="1563"/>
      <c r="J656" s="1563"/>
      <c r="K656" s="960"/>
      <c r="L656" s="960"/>
      <c r="M656" s="963"/>
      <c r="N656" s="963"/>
      <c r="O656" s="963"/>
      <c r="P656" s="963"/>
      <c r="Q656" s="963"/>
      <c r="R656" s="963"/>
      <c r="S656" s="963"/>
      <c r="T656" s="963"/>
      <c r="U656" s="963"/>
      <c r="V656" s="963"/>
      <c r="W656" s="963"/>
      <c r="X656" s="963"/>
      <c r="Y656" s="963"/>
      <c r="Z656" s="963"/>
    </row>
    <row r="657" spans="1:26" ht="16">
      <c r="A657" s="693"/>
      <c r="B657" s="471"/>
      <c r="C657" s="475" t="s">
        <v>7479</v>
      </c>
      <c r="D657" s="736">
        <v>2</v>
      </c>
      <c r="E657" s="720" t="s">
        <v>877</v>
      </c>
      <c r="F657" s="720"/>
      <c r="G657" s="720"/>
      <c r="H657" s="1023"/>
      <c r="I657" s="1563"/>
      <c r="J657" s="1563"/>
      <c r="K657" s="960"/>
      <c r="L657" s="960"/>
      <c r="M657" s="963"/>
      <c r="N657" s="963"/>
      <c r="O657" s="963"/>
      <c r="P657" s="963"/>
      <c r="Q657" s="963"/>
      <c r="R657" s="963"/>
      <c r="S657" s="963"/>
      <c r="T657" s="963"/>
      <c r="U657" s="963"/>
      <c r="V657" s="963"/>
      <c r="W657" s="963"/>
      <c r="X657" s="963"/>
      <c r="Y657" s="963"/>
      <c r="Z657" s="963"/>
    </row>
    <row r="658" spans="1:26" ht="16">
      <c r="A658" s="693"/>
      <c r="B658" s="471"/>
      <c r="C658" s="475" t="s">
        <v>7480</v>
      </c>
      <c r="D658" s="736">
        <v>2</v>
      </c>
      <c r="E658" s="720" t="s">
        <v>877</v>
      </c>
      <c r="F658" s="720"/>
      <c r="G658" s="720"/>
      <c r="H658" s="1023"/>
      <c r="I658" s="1563"/>
      <c r="J658" s="1563"/>
      <c r="K658" s="960"/>
      <c r="L658" s="960"/>
      <c r="M658" s="963"/>
      <c r="N658" s="963"/>
      <c r="O658" s="963"/>
      <c r="P658" s="963"/>
      <c r="Q658" s="963"/>
      <c r="R658" s="963"/>
      <c r="S658" s="963"/>
      <c r="T658" s="963"/>
      <c r="U658" s="963"/>
      <c r="V658" s="963"/>
      <c r="W658" s="963"/>
      <c r="X658" s="963"/>
      <c r="Y658" s="963"/>
      <c r="Z658" s="963"/>
    </row>
    <row r="659" spans="1:26" ht="16">
      <c r="A659" s="693"/>
      <c r="B659" s="471"/>
      <c r="C659" s="475" t="s">
        <v>7481</v>
      </c>
      <c r="D659" s="736">
        <v>2</v>
      </c>
      <c r="E659" s="720" t="s">
        <v>877</v>
      </c>
      <c r="F659" s="720"/>
      <c r="G659" s="720"/>
      <c r="H659" s="1023"/>
      <c r="I659" s="1563"/>
      <c r="J659" s="1563"/>
      <c r="K659" s="960"/>
      <c r="L659" s="960"/>
      <c r="M659" s="963"/>
      <c r="N659" s="963"/>
      <c r="O659" s="963"/>
      <c r="P659" s="963"/>
      <c r="Q659" s="963"/>
      <c r="R659" s="963"/>
      <c r="S659" s="963"/>
      <c r="T659" s="963"/>
      <c r="U659" s="963"/>
      <c r="V659" s="963"/>
      <c r="W659" s="963"/>
      <c r="X659" s="963"/>
      <c r="Y659" s="963"/>
      <c r="Z659" s="963"/>
    </row>
    <row r="660" spans="1:26" ht="47.25" hidden="1" customHeight="1">
      <c r="A660" s="310" t="s">
        <v>2553</v>
      </c>
      <c r="B660" s="492" t="s">
        <v>3487</v>
      </c>
      <c r="C660" s="475"/>
      <c r="D660" s="370"/>
      <c r="E660" s="125" t="s">
        <v>877</v>
      </c>
      <c r="F660" s="125" t="s">
        <v>7482</v>
      </c>
      <c r="G660" s="125"/>
      <c r="I660" s="105"/>
      <c r="J660" s="105"/>
      <c r="K660" s="105"/>
      <c r="L660" s="105"/>
      <c r="M660" s="106"/>
      <c r="N660" s="106"/>
      <c r="O660" s="106"/>
      <c r="P660" s="106"/>
      <c r="Q660" s="106"/>
      <c r="R660" s="106"/>
      <c r="S660" s="106"/>
      <c r="T660" s="106"/>
      <c r="U660" s="106"/>
      <c r="V660" s="106"/>
      <c r="W660" s="106"/>
      <c r="X660" s="106"/>
      <c r="Y660" s="106"/>
      <c r="Z660" s="106"/>
    </row>
    <row r="661" spans="1:26" ht="19">
      <c r="A661" s="1269" t="s">
        <v>2555</v>
      </c>
      <c r="B661" s="1606" t="s">
        <v>192</v>
      </c>
      <c r="C661" s="1570"/>
      <c r="D661" s="1570"/>
      <c r="E661" s="1570"/>
      <c r="F661" s="1570"/>
      <c r="G661" s="1573"/>
      <c r="H661" s="816"/>
      <c r="I661" s="1563">
        <f>SUM(D662:D669)</f>
        <v>14</v>
      </c>
      <c r="J661" s="1563">
        <f>COUNT(D662:D669)*2</f>
        <v>14</v>
      </c>
      <c r="K661" s="960"/>
      <c r="L661" s="960"/>
      <c r="M661" s="963"/>
      <c r="N661" s="963"/>
      <c r="O661" s="963"/>
      <c r="P661" s="963"/>
      <c r="Q661" s="963"/>
      <c r="R661" s="963"/>
      <c r="S661" s="963"/>
      <c r="T661" s="963"/>
      <c r="U661" s="963"/>
      <c r="V661" s="963"/>
      <c r="W661" s="963"/>
      <c r="X661" s="963"/>
      <c r="Y661" s="963"/>
      <c r="Z661" s="963"/>
    </row>
    <row r="662" spans="1:26" ht="32">
      <c r="A662" s="693" t="s">
        <v>2556</v>
      </c>
      <c r="B662" s="471" t="s">
        <v>1772</v>
      </c>
      <c r="C662" s="769" t="s">
        <v>7483</v>
      </c>
      <c r="D662" s="736">
        <v>2</v>
      </c>
      <c r="E662" s="475" t="s">
        <v>877</v>
      </c>
      <c r="F662" s="720"/>
      <c r="G662" s="720"/>
      <c r="H662" s="1023"/>
      <c r="I662" s="1563"/>
      <c r="J662" s="1563"/>
      <c r="K662" s="960"/>
      <c r="L662" s="960"/>
      <c r="M662" s="963"/>
      <c r="N662" s="963"/>
      <c r="O662" s="963"/>
      <c r="P662" s="963"/>
      <c r="Q662" s="963"/>
      <c r="R662" s="963"/>
      <c r="S662" s="963"/>
      <c r="T662" s="963"/>
      <c r="U662" s="963"/>
      <c r="V662" s="963"/>
      <c r="W662" s="963"/>
      <c r="X662" s="963"/>
      <c r="Y662" s="963"/>
      <c r="Z662" s="963"/>
    </row>
    <row r="663" spans="1:26" ht="16">
      <c r="A663" s="693"/>
      <c r="B663" s="471"/>
      <c r="C663" s="769" t="s">
        <v>7484</v>
      </c>
      <c r="D663" s="736">
        <v>2</v>
      </c>
      <c r="E663" s="475"/>
      <c r="F663" s="720"/>
      <c r="G663" s="720"/>
      <c r="H663" s="1023"/>
      <c r="I663" s="1563"/>
      <c r="J663" s="1563"/>
      <c r="K663" s="960"/>
      <c r="L663" s="960"/>
      <c r="M663" s="963"/>
      <c r="N663" s="963"/>
      <c r="O663" s="963"/>
      <c r="P663" s="963"/>
      <c r="Q663" s="963"/>
      <c r="R663" s="963"/>
      <c r="S663" s="963"/>
      <c r="T663" s="963"/>
      <c r="U663" s="963"/>
      <c r="V663" s="963"/>
      <c r="W663" s="963"/>
      <c r="X663" s="963"/>
      <c r="Y663" s="963"/>
      <c r="Z663" s="963"/>
    </row>
    <row r="664" spans="1:26" ht="16">
      <c r="A664" s="693"/>
      <c r="B664" s="471"/>
      <c r="C664" s="769" t="s">
        <v>7485</v>
      </c>
      <c r="D664" s="736">
        <v>2</v>
      </c>
      <c r="E664" s="475"/>
      <c r="F664" s="720" t="s">
        <v>7486</v>
      </c>
      <c r="G664" s="720"/>
      <c r="H664" s="1023"/>
      <c r="I664" s="1563"/>
      <c r="J664" s="1563"/>
      <c r="K664" s="960"/>
      <c r="L664" s="960"/>
      <c r="M664" s="963"/>
      <c r="N664" s="963"/>
      <c r="O664" s="963"/>
      <c r="P664" s="963"/>
      <c r="Q664" s="963"/>
      <c r="R664" s="963"/>
      <c r="S664" s="963"/>
      <c r="T664" s="963"/>
      <c r="U664" s="963"/>
      <c r="V664" s="963"/>
      <c r="W664" s="963"/>
      <c r="X664" s="963"/>
      <c r="Y664" s="963"/>
      <c r="Z664" s="963"/>
    </row>
    <row r="665" spans="1:26" ht="16">
      <c r="A665" s="693"/>
      <c r="B665" s="471"/>
      <c r="C665" s="769" t="s">
        <v>7487</v>
      </c>
      <c r="D665" s="736">
        <v>2</v>
      </c>
      <c r="E665" s="475"/>
      <c r="F665" s="1052"/>
      <c r="G665" s="720"/>
      <c r="H665" s="1023"/>
      <c r="I665" s="1563"/>
      <c r="J665" s="1563"/>
      <c r="K665" s="960"/>
      <c r="L665" s="960"/>
      <c r="M665" s="963"/>
      <c r="N665" s="963"/>
      <c r="O665" s="963"/>
      <c r="P665" s="963"/>
      <c r="Q665" s="963"/>
      <c r="R665" s="963"/>
      <c r="S665" s="963"/>
      <c r="T665" s="963"/>
      <c r="U665" s="963"/>
      <c r="V665" s="963"/>
      <c r="W665" s="963"/>
      <c r="X665" s="963"/>
      <c r="Y665" s="963"/>
      <c r="Z665" s="963"/>
    </row>
    <row r="666" spans="1:26" ht="32">
      <c r="A666" s="693"/>
      <c r="B666" s="471"/>
      <c r="C666" s="769" t="s">
        <v>7488</v>
      </c>
      <c r="D666" s="736">
        <v>2</v>
      </c>
      <c r="E666" s="475"/>
      <c r="F666" s="1052"/>
      <c r="G666" s="720"/>
      <c r="H666" s="1023"/>
      <c r="I666" s="1563"/>
      <c r="J666" s="1563"/>
      <c r="K666" s="960"/>
      <c r="L666" s="960"/>
      <c r="M666" s="963"/>
      <c r="N666" s="963"/>
      <c r="O666" s="963"/>
      <c r="P666" s="963"/>
      <c r="Q666" s="963"/>
      <c r="R666" s="963"/>
      <c r="S666" s="963"/>
      <c r="T666" s="963"/>
      <c r="U666" s="963"/>
      <c r="V666" s="963"/>
      <c r="W666" s="963"/>
      <c r="X666" s="963"/>
      <c r="Y666" s="963"/>
      <c r="Z666" s="963"/>
    </row>
    <row r="667" spans="1:26" ht="32">
      <c r="A667" s="693"/>
      <c r="B667" s="471"/>
      <c r="C667" s="769" t="s">
        <v>7489</v>
      </c>
      <c r="D667" s="736">
        <v>2</v>
      </c>
      <c r="E667" s="475" t="s">
        <v>877</v>
      </c>
      <c r="F667" s="720"/>
      <c r="G667" s="720"/>
      <c r="H667" s="1023"/>
      <c r="I667" s="1563"/>
      <c r="J667" s="1563"/>
      <c r="K667" s="960"/>
      <c r="L667" s="960"/>
      <c r="M667" s="963"/>
      <c r="N667" s="963"/>
      <c r="O667" s="963"/>
      <c r="P667" s="963"/>
      <c r="Q667" s="963"/>
      <c r="R667" s="963"/>
      <c r="S667" s="963"/>
      <c r="T667" s="963"/>
      <c r="U667" s="963"/>
      <c r="V667" s="963"/>
      <c r="W667" s="963"/>
      <c r="X667" s="963"/>
      <c r="Y667" s="963"/>
      <c r="Z667" s="963"/>
    </row>
    <row r="668" spans="1:26" ht="16">
      <c r="A668" s="693"/>
      <c r="B668" s="1297"/>
      <c r="C668" s="769" t="s">
        <v>7490</v>
      </c>
      <c r="D668" s="736">
        <v>2</v>
      </c>
      <c r="E668" s="1298" t="s">
        <v>877</v>
      </c>
      <c r="F668" s="1299"/>
      <c r="G668" s="720"/>
      <c r="H668" s="1023"/>
      <c r="I668" s="1563"/>
      <c r="J668" s="1563"/>
      <c r="K668" s="960"/>
      <c r="L668" s="960"/>
      <c r="M668" s="963"/>
      <c r="N668" s="963"/>
      <c r="O668" s="963"/>
      <c r="P668" s="963"/>
      <c r="Q668" s="963"/>
      <c r="R668" s="963"/>
      <c r="S668" s="963"/>
      <c r="T668" s="963"/>
      <c r="U668" s="963"/>
      <c r="V668" s="963"/>
      <c r="W668" s="963"/>
      <c r="X668" s="963"/>
      <c r="Y668" s="963"/>
      <c r="Z668" s="963"/>
    </row>
    <row r="669" spans="1:26" ht="42.75" hidden="1" customHeight="1">
      <c r="A669" s="310" t="s">
        <v>1781</v>
      </c>
      <c r="B669" s="150" t="s">
        <v>3492</v>
      </c>
      <c r="C669" s="769"/>
      <c r="D669" s="370"/>
      <c r="E669" s="179"/>
      <c r="F669" s="748"/>
      <c r="G669" s="125"/>
      <c r="H669" s="102"/>
      <c r="I669" s="105"/>
      <c r="J669" s="105"/>
      <c r="K669" s="105"/>
      <c r="L669" s="105"/>
      <c r="M669" s="106"/>
      <c r="N669" s="106"/>
      <c r="O669" s="106"/>
      <c r="P669" s="106"/>
      <c r="Q669" s="106"/>
      <c r="R669" s="106"/>
      <c r="S669" s="106"/>
      <c r="T669" s="106"/>
      <c r="U669" s="106"/>
      <c r="V669" s="106"/>
      <c r="W669" s="106"/>
      <c r="X669" s="106"/>
      <c r="Y669" s="106"/>
      <c r="Z669" s="106"/>
    </row>
    <row r="670" spans="1:26" ht="19">
      <c r="A670" s="693" t="s">
        <v>276</v>
      </c>
      <c r="B670" s="1606" t="s">
        <v>194</v>
      </c>
      <c r="C670" s="1570"/>
      <c r="D670" s="1570"/>
      <c r="E670" s="1570"/>
      <c r="F670" s="1570"/>
      <c r="G670" s="1573"/>
      <c r="H670" s="816"/>
      <c r="I670" s="1563">
        <f>SUM(D671:D676)</f>
        <v>10</v>
      </c>
      <c r="J670" s="1563">
        <f>COUNT(D671:D676)*2</f>
        <v>10</v>
      </c>
      <c r="K670" s="960"/>
      <c r="L670" s="960"/>
      <c r="M670" s="963"/>
      <c r="N670" s="963"/>
      <c r="O670" s="963"/>
      <c r="P670" s="963"/>
      <c r="Q670" s="963"/>
      <c r="R670" s="963"/>
      <c r="S670" s="963"/>
      <c r="T670" s="963"/>
      <c r="U670" s="963"/>
      <c r="V670" s="963"/>
      <c r="W670" s="963"/>
      <c r="X670" s="963"/>
      <c r="Y670" s="963"/>
      <c r="Z670" s="963"/>
    </row>
    <row r="671" spans="1:26" ht="32">
      <c r="A671" s="693" t="s">
        <v>2569</v>
      </c>
      <c r="B671" s="471" t="s">
        <v>1784</v>
      </c>
      <c r="C671" s="769" t="s">
        <v>7491</v>
      </c>
      <c r="D671" s="736">
        <v>2</v>
      </c>
      <c r="E671" s="769" t="s">
        <v>877</v>
      </c>
      <c r="F671" s="1021"/>
      <c r="G671" s="720"/>
      <c r="H671" s="1023"/>
      <c r="I671" s="1563"/>
      <c r="J671" s="1563"/>
      <c r="K671" s="960"/>
      <c r="L671" s="960"/>
      <c r="M671" s="963"/>
      <c r="N671" s="963"/>
      <c r="O671" s="963"/>
      <c r="P671" s="963"/>
      <c r="Q671" s="963"/>
      <c r="R671" s="963"/>
      <c r="S671" s="963"/>
      <c r="T671" s="963"/>
      <c r="U671" s="963"/>
      <c r="V671" s="963"/>
      <c r="W671" s="963"/>
      <c r="X671" s="963"/>
      <c r="Y671" s="963"/>
      <c r="Z671" s="963"/>
    </row>
    <row r="672" spans="1:26" ht="16">
      <c r="A672" s="693"/>
      <c r="B672" s="471"/>
      <c r="C672" s="735" t="s">
        <v>1785</v>
      </c>
      <c r="D672" s="736">
        <v>2</v>
      </c>
      <c r="E672" s="769" t="s">
        <v>877</v>
      </c>
      <c r="F672" s="1021"/>
      <c r="G672" s="720"/>
      <c r="H672" s="1023"/>
      <c r="I672" s="1563"/>
      <c r="J672" s="1563"/>
      <c r="K672" s="960"/>
      <c r="L672" s="960"/>
      <c r="M672" s="963"/>
      <c r="N672" s="963"/>
      <c r="O672" s="963"/>
      <c r="P672" s="963"/>
      <c r="Q672" s="963"/>
      <c r="R672" s="963"/>
      <c r="S672" s="963"/>
      <c r="T672" s="963"/>
      <c r="U672" s="963"/>
      <c r="V672" s="963"/>
      <c r="W672" s="963"/>
      <c r="X672" s="963"/>
      <c r="Y672" s="963"/>
      <c r="Z672" s="963"/>
    </row>
    <row r="673" spans="1:26" ht="32">
      <c r="A673" s="693"/>
      <c r="B673" s="471"/>
      <c r="C673" s="769" t="s">
        <v>7492</v>
      </c>
      <c r="D673" s="736">
        <v>2</v>
      </c>
      <c r="E673" s="769" t="s">
        <v>877</v>
      </c>
      <c r="F673" s="735" t="s">
        <v>7493</v>
      </c>
      <c r="G673" s="720"/>
      <c r="H673" s="1023"/>
      <c r="I673" s="1563"/>
      <c r="J673" s="1563"/>
      <c r="K673" s="960"/>
      <c r="L673" s="960"/>
      <c r="M673" s="963"/>
      <c r="N673" s="963"/>
      <c r="O673" s="963"/>
      <c r="P673" s="963"/>
      <c r="Q673" s="963"/>
      <c r="R673" s="963"/>
      <c r="S673" s="963"/>
      <c r="T673" s="963"/>
      <c r="U673" s="963"/>
      <c r="V673" s="963"/>
      <c r="W673" s="963"/>
      <c r="X673" s="963"/>
      <c r="Y673" s="963"/>
      <c r="Z673" s="963"/>
    </row>
    <row r="674" spans="1:26" ht="32">
      <c r="A674" s="693"/>
      <c r="B674" s="471"/>
      <c r="C674" s="471" t="s">
        <v>7494</v>
      </c>
      <c r="D674" s="736">
        <v>2</v>
      </c>
      <c r="E674" s="475" t="s">
        <v>877</v>
      </c>
      <c r="F674" s="475" t="s">
        <v>7495</v>
      </c>
      <c r="G674" s="720"/>
      <c r="H674" s="1023"/>
      <c r="I674" s="1563"/>
      <c r="J674" s="1563"/>
      <c r="K674" s="960"/>
      <c r="L674" s="960"/>
      <c r="M674" s="963"/>
      <c r="N674" s="963"/>
      <c r="O674" s="963"/>
      <c r="P674" s="963"/>
      <c r="Q674" s="963"/>
      <c r="R674" s="963"/>
      <c r="S674" s="963"/>
      <c r="T674" s="963"/>
      <c r="U674" s="963"/>
      <c r="V674" s="963"/>
      <c r="W674" s="963"/>
      <c r="X674" s="963"/>
      <c r="Y674" s="963"/>
      <c r="Z674" s="963"/>
    </row>
    <row r="675" spans="1:26" ht="16">
      <c r="A675" s="693"/>
      <c r="B675" s="471"/>
      <c r="C675" s="471" t="s">
        <v>7496</v>
      </c>
      <c r="D675" s="736">
        <v>2</v>
      </c>
      <c r="E675" s="475" t="s">
        <v>877</v>
      </c>
      <c r="F675" s="1041" t="s">
        <v>7497</v>
      </c>
      <c r="G675" s="720"/>
      <c r="H675" s="1023"/>
      <c r="I675" s="1563"/>
      <c r="J675" s="1563"/>
      <c r="K675" s="960"/>
      <c r="L675" s="960"/>
      <c r="M675" s="963"/>
      <c r="N675" s="963"/>
      <c r="O675" s="963"/>
      <c r="P675" s="963"/>
      <c r="Q675" s="963"/>
      <c r="R675" s="963"/>
      <c r="S675" s="963"/>
      <c r="T675" s="963"/>
      <c r="U675" s="963"/>
      <c r="V675" s="963"/>
      <c r="W675" s="963"/>
      <c r="X675" s="963"/>
      <c r="Y675" s="963"/>
      <c r="Z675" s="963"/>
    </row>
    <row r="676" spans="1:26" ht="62.25" hidden="1" customHeight="1">
      <c r="A676" s="310" t="s">
        <v>1788</v>
      </c>
      <c r="B676" s="150" t="s">
        <v>3500</v>
      </c>
      <c r="C676" s="125"/>
      <c r="D676" s="370"/>
      <c r="E676" s="125"/>
      <c r="F676" s="125"/>
      <c r="G676" s="125"/>
      <c r="I676" s="105"/>
      <c r="J676" s="105"/>
      <c r="K676" s="105"/>
      <c r="L676" s="105"/>
      <c r="M676" s="106"/>
      <c r="N676" s="106"/>
      <c r="O676" s="106"/>
      <c r="P676" s="106"/>
      <c r="Q676" s="106"/>
      <c r="R676" s="106"/>
      <c r="S676" s="106"/>
      <c r="T676" s="106"/>
      <c r="U676" s="106"/>
      <c r="V676" s="106"/>
      <c r="W676" s="106"/>
      <c r="X676" s="106"/>
      <c r="Y676" s="106"/>
      <c r="Z676" s="106"/>
    </row>
    <row r="677" spans="1:26" ht="19">
      <c r="A677" s="1269" t="s">
        <v>277</v>
      </c>
      <c r="B677" s="1606" t="s">
        <v>196</v>
      </c>
      <c r="C677" s="1570"/>
      <c r="D677" s="1570"/>
      <c r="E677" s="1570"/>
      <c r="F677" s="1570"/>
      <c r="G677" s="1573"/>
      <c r="H677" s="816"/>
      <c r="I677" s="1563">
        <f>SUM(D678:D680)</f>
        <v>4</v>
      </c>
      <c r="J677" s="1563">
        <f>COUNT(D678:D680)*2</f>
        <v>4</v>
      </c>
      <c r="K677" s="960"/>
      <c r="L677" s="960"/>
      <c r="M677" s="963"/>
      <c r="N677" s="963"/>
      <c r="O677" s="963"/>
      <c r="P677" s="963"/>
      <c r="Q677" s="963"/>
      <c r="R677" s="963"/>
      <c r="S677" s="963"/>
      <c r="T677" s="963"/>
      <c r="U677" s="963"/>
      <c r="V677" s="963"/>
      <c r="W677" s="963"/>
      <c r="X677" s="963"/>
      <c r="Y677" s="963"/>
      <c r="Z677" s="963"/>
    </row>
    <row r="678" spans="1:26" ht="32">
      <c r="A678" s="693" t="s">
        <v>2579</v>
      </c>
      <c r="B678" s="471" t="s">
        <v>1791</v>
      </c>
      <c r="C678" s="475" t="s">
        <v>7498</v>
      </c>
      <c r="D678" s="736">
        <v>2</v>
      </c>
      <c r="E678" s="720" t="s">
        <v>877</v>
      </c>
      <c r="F678" s="720"/>
      <c r="G678" s="720"/>
      <c r="H678" s="1023"/>
      <c r="I678" s="1563"/>
      <c r="J678" s="1563"/>
      <c r="K678" s="960"/>
      <c r="L678" s="960"/>
      <c r="M678" s="963"/>
      <c r="N678" s="963"/>
      <c r="O678" s="963"/>
      <c r="P678" s="963"/>
      <c r="Q678" s="963"/>
      <c r="R678" s="963"/>
      <c r="S678" s="963"/>
      <c r="T678" s="963"/>
      <c r="U678" s="963"/>
      <c r="V678" s="963"/>
      <c r="W678" s="963"/>
      <c r="X678" s="963"/>
      <c r="Y678" s="963"/>
      <c r="Z678" s="963"/>
    </row>
    <row r="679" spans="1:26" ht="16">
      <c r="A679" s="693"/>
      <c r="B679" s="471"/>
      <c r="C679" s="769" t="s">
        <v>7499</v>
      </c>
      <c r="D679" s="736">
        <v>2</v>
      </c>
      <c r="E679" s="720" t="s">
        <v>877</v>
      </c>
      <c r="F679" s="720"/>
      <c r="G679" s="720"/>
      <c r="H679" s="1023"/>
      <c r="I679" s="1563"/>
      <c r="J679" s="1563"/>
      <c r="K679" s="960"/>
      <c r="L679" s="960"/>
      <c r="M679" s="963"/>
      <c r="N679" s="963"/>
      <c r="O679" s="963"/>
      <c r="P679" s="963"/>
      <c r="Q679" s="963"/>
      <c r="R679" s="963"/>
      <c r="S679" s="963"/>
      <c r="T679" s="963"/>
      <c r="U679" s="963"/>
      <c r="V679" s="963"/>
      <c r="W679" s="963"/>
      <c r="X679" s="963"/>
      <c r="Y679" s="963"/>
      <c r="Z679" s="963"/>
    </row>
    <row r="680" spans="1:26" ht="65.25" hidden="1" customHeight="1">
      <c r="A680" s="310" t="s">
        <v>1800</v>
      </c>
      <c r="B680" s="150" t="s">
        <v>3503</v>
      </c>
      <c r="C680" s="125"/>
      <c r="D680" s="370"/>
      <c r="E680" s="125"/>
      <c r="F680" s="125"/>
      <c r="G680" s="125"/>
      <c r="I680" s="105"/>
      <c r="J680" s="105"/>
      <c r="K680" s="105"/>
      <c r="L680" s="105"/>
      <c r="M680" s="106"/>
      <c r="N680" s="106"/>
      <c r="O680" s="106"/>
      <c r="P680" s="106"/>
      <c r="Q680" s="106"/>
      <c r="R680" s="106"/>
      <c r="S680" s="106"/>
      <c r="T680" s="106"/>
      <c r="U680" s="106"/>
      <c r="V680" s="106"/>
      <c r="W680" s="106"/>
      <c r="X680" s="106"/>
      <c r="Y680" s="106"/>
      <c r="Z680" s="106"/>
    </row>
    <row r="681" spans="1:26">
      <c r="A681" s="902"/>
      <c r="B681" s="582"/>
      <c r="C681" s="617"/>
      <c r="D681" s="903"/>
      <c r="E681" s="617"/>
      <c r="F681" s="617"/>
      <c r="G681" s="617"/>
      <c r="H681" s="617"/>
      <c r="I681" s="1568"/>
      <c r="J681" s="1568"/>
      <c r="K681" s="105"/>
      <c r="L681" s="105"/>
      <c r="M681" s="105"/>
      <c r="N681" s="105"/>
      <c r="O681" s="105"/>
      <c r="P681" s="105"/>
      <c r="Q681" s="105"/>
      <c r="R681" s="105"/>
      <c r="S681" s="105"/>
      <c r="T681" s="105"/>
      <c r="U681" s="105"/>
      <c r="V681" s="105"/>
      <c r="W681" s="105"/>
      <c r="X681" s="105"/>
      <c r="Y681" s="105"/>
      <c r="Z681" s="105"/>
    </row>
    <row r="682" spans="1:26">
      <c r="A682" s="902"/>
      <c r="B682" s="582"/>
      <c r="C682" s="617"/>
      <c r="D682" s="903"/>
      <c r="E682" s="617"/>
      <c r="F682" s="617"/>
      <c r="G682" s="617"/>
      <c r="H682" s="617"/>
      <c r="I682" s="1568"/>
      <c r="J682" s="1568"/>
      <c r="K682" s="105"/>
      <c r="L682" s="105"/>
      <c r="M682" s="105"/>
      <c r="N682" s="105"/>
      <c r="O682" s="105"/>
      <c r="P682" s="105"/>
      <c r="Q682" s="105"/>
      <c r="R682" s="105"/>
      <c r="S682" s="105"/>
      <c r="T682" s="105"/>
      <c r="U682" s="105"/>
      <c r="V682" s="105"/>
      <c r="W682" s="105"/>
      <c r="X682" s="105"/>
      <c r="Y682" s="105"/>
      <c r="Z682" s="105"/>
    </row>
    <row r="683" spans="1:26">
      <c r="A683" s="854"/>
      <c r="B683" s="698"/>
      <c r="C683" s="868"/>
      <c r="D683" s="904"/>
      <c r="E683" s="868"/>
      <c r="F683" s="868"/>
      <c r="G683" s="868"/>
      <c r="H683" s="617"/>
      <c r="I683" s="1568"/>
      <c r="J683" s="1568"/>
      <c r="K683" s="105"/>
      <c r="L683" s="319"/>
      <c r="M683" s="319"/>
      <c r="N683" s="319"/>
      <c r="O683" s="319"/>
      <c r="P683" s="319"/>
      <c r="Q683" s="319"/>
      <c r="R683" s="319"/>
      <c r="S683" s="319"/>
      <c r="T683" s="319"/>
      <c r="U683" s="319"/>
      <c r="V683" s="319"/>
      <c r="W683" s="319"/>
      <c r="X683" s="319"/>
      <c r="Y683" s="319"/>
      <c r="Z683" s="319"/>
    </row>
    <row r="684" spans="1:26">
      <c r="A684" s="1150"/>
      <c r="B684" s="1098"/>
      <c r="C684" s="1098"/>
      <c r="D684" s="1100"/>
      <c r="E684" s="1098"/>
      <c r="F684" s="1098"/>
      <c r="G684" s="893"/>
      <c r="H684" s="960"/>
      <c r="I684" s="1563"/>
      <c r="J684" s="1563"/>
      <c r="K684" s="960"/>
      <c r="L684" s="893"/>
      <c r="M684" s="893"/>
      <c r="N684" s="893"/>
      <c r="O684" s="893"/>
      <c r="P684" s="893"/>
      <c r="Q684" s="893"/>
      <c r="R684" s="893"/>
      <c r="S684" s="893"/>
      <c r="T684" s="893"/>
      <c r="U684" s="893"/>
      <c r="V684" s="893"/>
      <c r="W684" s="893"/>
      <c r="X684" s="893"/>
      <c r="Y684" s="893"/>
      <c r="Z684" s="893"/>
    </row>
    <row r="685" spans="1:26">
      <c r="A685" s="1150"/>
      <c r="B685" s="1098" t="s">
        <v>3504</v>
      </c>
      <c r="C685" s="1098" t="s">
        <v>2588</v>
      </c>
      <c r="D685" s="1100" t="s">
        <v>4568</v>
      </c>
      <c r="E685" s="1098">
        <f>G2</f>
        <v>15</v>
      </c>
      <c r="F685" s="1098"/>
      <c r="G685" s="893"/>
      <c r="H685" s="960"/>
      <c r="I685" s="1563"/>
      <c r="J685" s="1563"/>
      <c r="K685" s="960"/>
      <c r="L685" s="893"/>
      <c r="M685" s="893"/>
      <c r="N685" s="893"/>
      <c r="O685" s="893"/>
      <c r="P685" s="893"/>
      <c r="Q685" s="893"/>
      <c r="R685" s="893"/>
      <c r="S685" s="893"/>
      <c r="T685" s="893"/>
      <c r="U685" s="893"/>
      <c r="V685" s="893"/>
      <c r="W685" s="893"/>
      <c r="X685" s="893"/>
      <c r="Y685" s="893"/>
      <c r="Z685" s="893"/>
    </row>
    <row r="686" spans="1:26">
      <c r="A686" s="1150" t="s">
        <v>291</v>
      </c>
      <c r="B686" s="1098">
        <f>IF(E685=0,0,I42)</f>
        <v>32</v>
      </c>
      <c r="C686" s="1098">
        <f>IF(E685=0,0,J42)</f>
        <v>32</v>
      </c>
      <c r="D686" s="1151">
        <f>IF(E685=0,0,B686/C686)</f>
        <v>1</v>
      </c>
      <c r="E686" s="1098"/>
      <c r="F686" s="1098"/>
      <c r="G686" s="893"/>
      <c r="H686" s="960"/>
      <c r="I686" s="1563"/>
      <c r="J686" s="1563"/>
      <c r="K686" s="960"/>
      <c r="L686" s="893"/>
      <c r="M686" s="893"/>
      <c r="N686" s="893"/>
      <c r="O686" s="893"/>
      <c r="P686" s="893"/>
      <c r="Q686" s="893"/>
      <c r="R686" s="893"/>
      <c r="S686" s="893"/>
      <c r="T686" s="893"/>
      <c r="U686" s="893"/>
      <c r="V686" s="893"/>
      <c r="W686" s="893"/>
      <c r="X686" s="893"/>
      <c r="Y686" s="893"/>
      <c r="Z686" s="893"/>
    </row>
    <row r="687" spans="1:26">
      <c r="A687" s="1150" t="s">
        <v>293</v>
      </c>
      <c r="B687" s="1098">
        <f>IF(E685=0,0,I114)</f>
        <v>40</v>
      </c>
      <c r="C687" s="1098">
        <f>IF(E685=0,0,J114)</f>
        <v>40</v>
      </c>
      <c r="D687" s="1151">
        <f>IF(E685=0,0,B687/C687)</f>
        <v>1</v>
      </c>
      <c r="E687" s="1098"/>
      <c r="F687" s="1098"/>
      <c r="G687" s="893"/>
      <c r="H687" s="960"/>
      <c r="I687" s="1563"/>
      <c r="J687" s="1563"/>
      <c r="K687" s="960"/>
      <c r="L687" s="893"/>
      <c r="M687" s="893"/>
      <c r="N687" s="893"/>
      <c r="O687" s="893"/>
      <c r="P687" s="893"/>
      <c r="Q687" s="893"/>
      <c r="R687" s="893"/>
      <c r="S687" s="893"/>
      <c r="T687" s="893"/>
      <c r="U687" s="893"/>
      <c r="V687" s="893"/>
      <c r="W687" s="893"/>
      <c r="X687" s="893"/>
      <c r="Y687" s="893"/>
      <c r="Z687" s="893"/>
    </row>
    <row r="688" spans="1:26">
      <c r="A688" s="1150" t="s">
        <v>295</v>
      </c>
      <c r="B688" s="1098">
        <f>IF(E685=0,0,I163)</f>
        <v>124</v>
      </c>
      <c r="C688" s="1098">
        <f>IF(E685=0,0,J163)</f>
        <v>124</v>
      </c>
      <c r="D688" s="1151">
        <f>IF(E685=0,0,B688/C688)</f>
        <v>1</v>
      </c>
      <c r="E688" s="1098"/>
      <c r="F688" s="1098"/>
      <c r="G688" s="893"/>
      <c r="H688" s="960"/>
      <c r="I688" s="1563"/>
      <c r="J688" s="1563"/>
      <c r="K688" s="960"/>
      <c r="L688" s="893"/>
      <c r="M688" s="893"/>
      <c r="N688" s="893"/>
      <c r="O688" s="893"/>
      <c r="P688" s="893"/>
      <c r="Q688" s="893"/>
      <c r="R688" s="893"/>
      <c r="S688" s="893"/>
      <c r="T688" s="893"/>
      <c r="U688" s="893"/>
      <c r="V688" s="893"/>
      <c r="W688" s="893"/>
      <c r="X688" s="893"/>
      <c r="Y688" s="893"/>
      <c r="Z688" s="893"/>
    </row>
    <row r="689" spans="1:26">
      <c r="A689" s="1150" t="s">
        <v>297</v>
      </c>
      <c r="B689" s="1098">
        <f>IF(E685=0,0,I246)</f>
        <v>96</v>
      </c>
      <c r="C689" s="1098">
        <f>IF(E685=0,0,J246)</f>
        <v>96</v>
      </c>
      <c r="D689" s="1151">
        <f>IF(E685=0,0,B689/C689)</f>
        <v>1</v>
      </c>
      <c r="E689" s="1098"/>
      <c r="F689" s="1098"/>
      <c r="G689" s="893"/>
      <c r="H689" s="960"/>
      <c r="I689" s="1563"/>
      <c r="J689" s="1563"/>
      <c r="K689" s="960"/>
      <c r="L689" s="893"/>
      <c r="M689" s="893"/>
      <c r="N689" s="893"/>
      <c r="O689" s="893"/>
      <c r="P689" s="893"/>
      <c r="Q689" s="893"/>
      <c r="R689" s="893"/>
      <c r="S689" s="893"/>
      <c r="T689" s="893"/>
      <c r="U689" s="893"/>
      <c r="V689" s="893"/>
      <c r="W689" s="893"/>
      <c r="X689" s="893"/>
      <c r="Y689" s="893"/>
      <c r="Z689" s="893"/>
    </row>
    <row r="690" spans="1:26">
      <c r="A690" s="1150" t="s">
        <v>299</v>
      </c>
      <c r="B690" s="1098">
        <f>IF(E685=0,0,I325)</f>
        <v>58</v>
      </c>
      <c r="C690" s="1098">
        <f>IF(E685=0,0,J325)</f>
        <v>58</v>
      </c>
      <c r="D690" s="1151">
        <f>IF(E685=0,0,B690/C690)</f>
        <v>1</v>
      </c>
      <c r="E690" s="1098"/>
      <c r="F690" s="1098"/>
      <c r="G690" s="893"/>
      <c r="H690" s="960"/>
      <c r="I690" s="1563"/>
      <c r="J690" s="1563"/>
      <c r="K690" s="960"/>
      <c r="L690" s="893"/>
      <c r="M690" s="893"/>
      <c r="N690" s="893"/>
      <c r="O690" s="893"/>
      <c r="P690" s="893"/>
      <c r="Q690" s="893"/>
      <c r="R690" s="893"/>
      <c r="S690" s="893"/>
      <c r="T690" s="893"/>
      <c r="U690" s="893"/>
      <c r="V690" s="893"/>
      <c r="W690" s="893"/>
      <c r="X690" s="893"/>
      <c r="Y690" s="893"/>
      <c r="Z690" s="893"/>
    </row>
    <row r="691" spans="1:26">
      <c r="A691" s="1150" t="s">
        <v>301</v>
      </c>
      <c r="B691" s="1098">
        <f>IF(E685=0,0,I489)</f>
        <v>108</v>
      </c>
      <c r="C691" s="1098">
        <f>IF(E685=0,0,J489)</f>
        <v>108</v>
      </c>
      <c r="D691" s="1151">
        <f>IF(E685=0,0,B691/C691)</f>
        <v>1</v>
      </c>
      <c r="E691" s="1098"/>
      <c r="F691" s="1098"/>
      <c r="G691" s="893"/>
      <c r="H691" s="960"/>
      <c r="I691" s="1563"/>
      <c r="J691" s="1563"/>
      <c r="K691" s="960"/>
      <c r="L691" s="893"/>
      <c r="M691" s="893"/>
      <c r="N691" s="893"/>
      <c r="O691" s="893"/>
      <c r="P691" s="893"/>
      <c r="Q691" s="893"/>
      <c r="R691" s="893"/>
      <c r="S691" s="893"/>
      <c r="T691" s="893"/>
      <c r="U691" s="893"/>
      <c r="V691" s="893"/>
      <c r="W691" s="893"/>
      <c r="X691" s="893"/>
      <c r="Y691" s="893"/>
      <c r="Z691" s="893"/>
    </row>
    <row r="692" spans="1:26">
      <c r="A692" s="1150" t="s">
        <v>302</v>
      </c>
      <c r="B692" s="1098">
        <f>IF(E685=0,0,I553)</f>
        <v>118</v>
      </c>
      <c r="C692" s="1098">
        <f>IF(E685=0,0,J553)</f>
        <v>118</v>
      </c>
      <c r="D692" s="1151">
        <f>IF(E685=0,0,B692/C692)</f>
        <v>1</v>
      </c>
      <c r="E692" s="1098"/>
      <c r="F692" s="1098"/>
      <c r="G692" s="893"/>
      <c r="H692" s="960"/>
      <c r="I692" s="1563"/>
      <c r="J692" s="1563"/>
      <c r="K692" s="960"/>
      <c r="L692" s="893"/>
      <c r="M692" s="893"/>
      <c r="N692" s="893"/>
      <c r="O692" s="893"/>
      <c r="P692" s="893"/>
      <c r="Q692" s="893"/>
      <c r="R692" s="893"/>
      <c r="S692" s="893"/>
      <c r="T692" s="893"/>
      <c r="U692" s="893"/>
      <c r="V692" s="893"/>
      <c r="W692" s="893"/>
      <c r="X692" s="893"/>
      <c r="Y692" s="893"/>
      <c r="Z692" s="893"/>
    </row>
    <row r="693" spans="1:26">
      <c r="A693" s="1150" t="s">
        <v>304</v>
      </c>
      <c r="B693" s="1098">
        <f>IF(E685=0,0,I649)</f>
        <v>46</v>
      </c>
      <c r="C693" s="1098">
        <f>IF(E685=0,0,J649)</f>
        <v>46</v>
      </c>
      <c r="D693" s="1151">
        <f>IF(E685=0,0,B693/C693)</f>
        <v>1</v>
      </c>
      <c r="E693" s="1098"/>
      <c r="F693" s="1098"/>
      <c r="G693" s="893"/>
      <c r="H693" s="960"/>
      <c r="I693" s="1563"/>
      <c r="J693" s="1563"/>
      <c r="K693" s="960"/>
      <c r="L693" s="893"/>
      <c r="M693" s="893"/>
      <c r="N693" s="893"/>
      <c r="O693" s="893"/>
      <c r="P693" s="893"/>
      <c r="Q693" s="893"/>
      <c r="R693" s="893"/>
      <c r="S693" s="893"/>
      <c r="T693" s="893"/>
      <c r="U693" s="893"/>
      <c r="V693" s="893"/>
      <c r="W693" s="893"/>
      <c r="X693" s="893"/>
      <c r="Y693" s="893"/>
      <c r="Z693" s="893"/>
    </row>
    <row r="694" spans="1:26">
      <c r="A694" s="1150" t="s">
        <v>1806</v>
      </c>
      <c r="B694" s="1098">
        <f>IF(E685=0,0,SUM(B686:B693))</f>
        <v>622</v>
      </c>
      <c r="C694" s="1098">
        <f>IF(E685=0,0,SUM(C686:C693))</f>
        <v>622</v>
      </c>
      <c r="D694" s="1151">
        <f>IF(E685=0,0,B694/C694)</f>
        <v>1</v>
      </c>
      <c r="E694" s="1098"/>
      <c r="F694" s="1098"/>
      <c r="G694" s="893"/>
      <c r="H694" s="960"/>
      <c r="I694" s="1563"/>
      <c r="J694" s="1563"/>
      <c r="K694" s="960"/>
      <c r="L694" s="893"/>
      <c r="M694" s="893"/>
      <c r="N694" s="893"/>
      <c r="O694" s="893"/>
      <c r="P694" s="893"/>
      <c r="Q694" s="893"/>
      <c r="R694" s="893"/>
      <c r="S694" s="893"/>
      <c r="T694" s="893"/>
      <c r="U694" s="893"/>
      <c r="V694" s="893"/>
      <c r="W694" s="893"/>
      <c r="X694" s="893"/>
      <c r="Y694" s="893"/>
      <c r="Z694" s="893"/>
    </row>
    <row r="695" spans="1:26">
      <c r="A695" s="1150">
        <v>0</v>
      </c>
      <c r="B695" s="1098"/>
      <c r="C695" s="1098"/>
      <c r="D695" s="1100"/>
      <c r="E695" s="1098"/>
      <c r="F695" s="1098"/>
      <c r="G695" s="893"/>
      <c r="H695" s="960"/>
      <c r="I695" s="1563"/>
      <c r="J695" s="1563"/>
      <c r="K695" s="960"/>
      <c r="L695" s="893"/>
      <c r="M695" s="893"/>
      <c r="N695" s="893"/>
      <c r="O695" s="893"/>
      <c r="P695" s="893"/>
      <c r="Q695" s="893"/>
      <c r="R695" s="893"/>
      <c r="S695" s="893"/>
      <c r="T695" s="893"/>
      <c r="U695" s="893"/>
      <c r="V695" s="893"/>
      <c r="W695" s="893"/>
      <c r="X695" s="893"/>
      <c r="Y695" s="893"/>
      <c r="Z695" s="893"/>
    </row>
    <row r="696" spans="1:26">
      <c r="A696" s="1150">
        <v>1</v>
      </c>
      <c r="B696" s="1098"/>
      <c r="C696" s="1098"/>
      <c r="D696" s="1100"/>
      <c r="E696" s="1098"/>
      <c r="F696" s="1098"/>
      <c r="G696" s="893"/>
      <c r="H696" s="960"/>
      <c r="I696" s="1563"/>
      <c r="J696" s="1563"/>
      <c r="K696" s="960"/>
      <c r="L696" s="893"/>
      <c r="M696" s="893"/>
      <c r="N696" s="893"/>
      <c r="O696" s="893"/>
      <c r="P696" s="893"/>
      <c r="Q696" s="893"/>
      <c r="R696" s="893"/>
      <c r="S696" s="893"/>
      <c r="T696" s="893"/>
      <c r="U696" s="893"/>
      <c r="V696" s="893"/>
      <c r="W696" s="893"/>
      <c r="X696" s="893"/>
      <c r="Y696" s="893"/>
      <c r="Z696" s="893"/>
    </row>
    <row r="697" spans="1:26">
      <c r="A697" s="1150">
        <v>2</v>
      </c>
      <c r="B697" s="1098"/>
      <c r="C697" s="1098"/>
      <c r="D697" s="1100"/>
      <c r="E697" s="1098"/>
      <c r="F697" s="1098"/>
      <c r="G697" s="893"/>
      <c r="H697" s="960"/>
      <c r="I697" s="1563"/>
      <c r="J697" s="1563"/>
      <c r="K697" s="960"/>
      <c r="L697" s="893"/>
      <c r="M697" s="893"/>
      <c r="N697" s="893"/>
      <c r="O697" s="893"/>
      <c r="P697" s="893"/>
      <c r="Q697" s="893"/>
      <c r="R697" s="893"/>
      <c r="S697" s="893"/>
      <c r="T697" s="893"/>
      <c r="U697" s="893"/>
      <c r="V697" s="893"/>
      <c r="W697" s="893"/>
      <c r="X697" s="893"/>
      <c r="Y697" s="893"/>
      <c r="Z697" s="893"/>
    </row>
    <row r="698" spans="1:26">
      <c r="A698" s="1150"/>
      <c r="B698" s="1098"/>
      <c r="C698" s="1098"/>
      <c r="D698" s="1100"/>
      <c r="E698" s="1098"/>
      <c r="F698" s="1098"/>
      <c r="G698" s="893"/>
      <c r="H698" s="960"/>
      <c r="I698" s="1563"/>
      <c r="J698" s="1563"/>
      <c r="K698" s="960"/>
      <c r="L698" s="893"/>
      <c r="M698" s="893"/>
      <c r="N698" s="893"/>
      <c r="O698" s="893"/>
      <c r="P698" s="893"/>
      <c r="Q698" s="893"/>
      <c r="R698" s="893"/>
      <c r="S698" s="893"/>
      <c r="T698" s="893"/>
      <c r="U698" s="893"/>
      <c r="V698" s="893"/>
      <c r="W698" s="893"/>
      <c r="X698" s="893"/>
      <c r="Y698" s="893"/>
      <c r="Z698" s="893"/>
    </row>
    <row r="699" spans="1:26">
      <c r="A699" s="1150"/>
      <c r="B699" s="1098"/>
      <c r="C699" s="1098"/>
      <c r="D699" s="1100"/>
      <c r="E699" s="1098"/>
      <c r="F699" s="1098"/>
      <c r="G699" s="893"/>
      <c r="H699" s="960"/>
      <c r="I699" s="1563"/>
      <c r="J699" s="1563"/>
      <c r="K699" s="960"/>
      <c r="L699" s="893"/>
      <c r="M699" s="893"/>
      <c r="N699" s="893"/>
      <c r="O699" s="893"/>
      <c r="P699" s="893"/>
      <c r="Q699" s="893"/>
      <c r="R699" s="893"/>
      <c r="S699" s="893"/>
      <c r="T699" s="893"/>
      <c r="U699" s="893"/>
      <c r="V699" s="893"/>
      <c r="W699" s="893"/>
      <c r="X699" s="893"/>
      <c r="Y699" s="893"/>
      <c r="Z699" s="893"/>
    </row>
    <row r="700" spans="1:26">
      <c r="A700" s="713"/>
      <c r="B700" s="960"/>
      <c r="C700" s="960"/>
      <c r="D700" s="774"/>
      <c r="E700" s="960"/>
      <c r="F700" s="960"/>
      <c r="G700" s="960"/>
      <c r="H700" s="960"/>
      <c r="I700" s="1563"/>
      <c r="J700" s="1563"/>
      <c r="K700" s="960"/>
      <c r="L700" s="960"/>
      <c r="M700" s="960"/>
      <c r="N700" s="960"/>
      <c r="O700" s="960"/>
      <c r="P700" s="960"/>
      <c r="Q700" s="960"/>
      <c r="R700" s="960"/>
      <c r="S700" s="960"/>
      <c r="T700" s="960"/>
      <c r="U700" s="960"/>
      <c r="V700" s="960"/>
      <c r="W700" s="960"/>
      <c r="X700" s="960"/>
      <c r="Y700" s="960"/>
      <c r="Z700" s="960"/>
    </row>
    <row r="701" spans="1:26">
      <c r="A701" s="1023"/>
      <c r="B701" s="893"/>
      <c r="C701" s="893"/>
      <c r="D701" s="777"/>
      <c r="E701" s="893"/>
      <c r="F701" s="893"/>
      <c r="G701" s="893"/>
      <c r="H701" s="893"/>
      <c r="I701" s="1563"/>
      <c r="J701" s="1563"/>
      <c r="K701" s="960"/>
      <c r="L701" s="960"/>
      <c r="M701" s="963"/>
      <c r="N701" s="963"/>
      <c r="O701" s="963"/>
      <c r="P701" s="963"/>
      <c r="Q701" s="963"/>
      <c r="R701" s="963"/>
      <c r="S701" s="963"/>
      <c r="T701" s="963"/>
      <c r="U701" s="963"/>
      <c r="V701" s="963"/>
      <c r="W701" s="963"/>
      <c r="X701" s="963"/>
      <c r="Y701" s="963"/>
      <c r="Z701" s="963"/>
    </row>
    <row r="702" spans="1:26">
      <c r="A702" s="1023"/>
      <c r="B702" s="893"/>
      <c r="C702" s="893"/>
      <c r="D702" s="777"/>
      <c r="E702" s="893"/>
      <c r="F702" s="893"/>
      <c r="G702" s="893"/>
      <c r="H702" s="893"/>
      <c r="I702" s="1563"/>
      <c r="J702" s="1563"/>
      <c r="K702" s="960"/>
      <c r="L702" s="960"/>
      <c r="M702" s="963"/>
      <c r="N702" s="963"/>
      <c r="O702" s="963"/>
      <c r="P702" s="963"/>
      <c r="Q702" s="963"/>
      <c r="R702" s="963"/>
      <c r="S702" s="963"/>
      <c r="T702" s="963"/>
      <c r="U702" s="963"/>
      <c r="V702" s="963"/>
      <c r="W702" s="963"/>
      <c r="X702" s="963"/>
      <c r="Y702" s="963"/>
      <c r="Z702" s="963"/>
    </row>
    <row r="703" spans="1:26">
      <c r="A703" s="1023"/>
      <c r="B703" s="893"/>
      <c r="C703" s="893"/>
      <c r="D703" s="777"/>
      <c r="E703" s="893"/>
      <c r="F703" s="893"/>
      <c r="G703" s="893"/>
      <c r="H703" s="893"/>
      <c r="I703" s="1563"/>
      <c r="J703" s="1563"/>
      <c r="K703" s="960"/>
      <c r="L703" s="960"/>
      <c r="M703" s="963"/>
      <c r="N703" s="963"/>
      <c r="O703" s="963"/>
      <c r="P703" s="963"/>
      <c r="Q703" s="963"/>
      <c r="R703" s="963"/>
      <c r="S703" s="963"/>
      <c r="T703" s="963"/>
      <c r="U703" s="963"/>
      <c r="V703" s="963"/>
      <c r="W703" s="963"/>
      <c r="X703" s="963"/>
      <c r="Y703" s="963"/>
      <c r="Z703" s="963"/>
    </row>
    <row r="704" spans="1:26">
      <c r="A704" s="1023"/>
      <c r="B704" s="893"/>
      <c r="C704" s="893"/>
      <c r="D704" s="777"/>
      <c r="E704" s="893"/>
      <c r="F704" s="893"/>
      <c r="G704" s="893"/>
      <c r="H704" s="893"/>
      <c r="I704" s="1563"/>
      <c r="J704" s="1563"/>
      <c r="K704" s="960"/>
      <c r="L704" s="960"/>
      <c r="M704" s="963"/>
      <c r="N704" s="963"/>
      <c r="O704" s="963"/>
      <c r="P704" s="963"/>
      <c r="Q704" s="963"/>
      <c r="R704" s="963"/>
      <c r="S704" s="963"/>
      <c r="T704" s="963"/>
      <c r="U704" s="963"/>
      <c r="V704" s="963"/>
      <c r="W704" s="963"/>
      <c r="X704" s="963"/>
      <c r="Y704" s="963"/>
      <c r="Z704" s="963"/>
    </row>
    <row r="705" spans="1:26">
      <c r="A705" s="1023"/>
      <c r="B705" s="893"/>
      <c r="C705" s="893"/>
      <c r="D705" s="777"/>
      <c r="E705" s="893"/>
      <c r="F705" s="893"/>
      <c r="G705" s="893"/>
      <c r="H705" s="893"/>
      <c r="I705" s="1563"/>
      <c r="J705" s="1563"/>
      <c r="K705" s="960"/>
      <c r="L705" s="960"/>
      <c r="M705" s="963"/>
      <c r="N705" s="963"/>
      <c r="O705" s="963"/>
      <c r="P705" s="963"/>
      <c r="Q705" s="963"/>
      <c r="R705" s="963"/>
      <c r="S705" s="963"/>
      <c r="T705" s="963"/>
      <c r="U705" s="963"/>
      <c r="V705" s="963"/>
      <c r="W705" s="963"/>
      <c r="X705" s="963"/>
      <c r="Y705" s="963"/>
      <c r="Z705" s="963"/>
    </row>
    <row r="706" spans="1:26">
      <c r="A706" s="1146"/>
      <c r="B706" s="963"/>
      <c r="C706" s="963"/>
      <c r="D706" s="780"/>
      <c r="E706" s="963"/>
      <c r="F706" s="963"/>
      <c r="G706" s="963"/>
      <c r="H706" s="893"/>
      <c r="I706" s="1563"/>
      <c r="J706" s="1563"/>
      <c r="K706" s="960"/>
      <c r="L706" s="960"/>
      <c r="M706" s="963"/>
      <c r="N706" s="963"/>
      <c r="O706" s="963"/>
      <c r="P706" s="963"/>
      <c r="Q706" s="963"/>
      <c r="R706" s="963"/>
      <c r="S706" s="963"/>
      <c r="T706" s="963"/>
      <c r="U706" s="963"/>
      <c r="V706" s="963"/>
      <c r="W706" s="963"/>
      <c r="X706" s="963"/>
      <c r="Y706" s="963"/>
      <c r="Z706" s="963"/>
    </row>
    <row r="707" spans="1:26">
      <c r="A707" s="1146"/>
      <c r="B707" s="963"/>
      <c r="C707" s="963"/>
      <c r="D707" s="780"/>
      <c r="E707" s="963"/>
      <c r="F707" s="963"/>
      <c r="G707" s="963"/>
      <c r="H707" s="893"/>
      <c r="I707" s="1563"/>
      <c r="J707" s="1563"/>
      <c r="K707" s="960"/>
      <c r="L707" s="960"/>
      <c r="M707" s="963"/>
      <c r="N707" s="963"/>
      <c r="O707" s="963"/>
      <c r="P707" s="963"/>
      <c r="Q707" s="963"/>
      <c r="R707" s="963"/>
      <c r="S707" s="963"/>
      <c r="T707" s="963"/>
      <c r="U707" s="963"/>
      <c r="V707" s="963"/>
      <c r="W707" s="963"/>
      <c r="X707" s="963"/>
      <c r="Y707" s="963"/>
      <c r="Z707" s="963"/>
    </row>
    <row r="708" spans="1:26">
      <c r="A708" s="1146"/>
      <c r="B708" s="963"/>
      <c r="C708" s="963"/>
      <c r="D708" s="780"/>
      <c r="E708" s="963"/>
      <c r="F708" s="963"/>
      <c r="G708" s="963"/>
      <c r="H708" s="893"/>
      <c r="I708" s="1563"/>
      <c r="J708" s="1563"/>
      <c r="K708" s="960"/>
      <c r="L708" s="960"/>
      <c r="M708" s="963"/>
      <c r="N708" s="963"/>
      <c r="O708" s="963"/>
      <c r="P708" s="963"/>
      <c r="Q708" s="963"/>
      <c r="R708" s="963"/>
      <c r="S708" s="963"/>
      <c r="T708" s="963"/>
      <c r="U708" s="963"/>
      <c r="V708" s="963"/>
      <c r="W708" s="963"/>
      <c r="X708" s="963"/>
      <c r="Y708" s="963"/>
      <c r="Z708" s="963"/>
    </row>
    <row r="709" spans="1:26">
      <c r="A709" s="1146"/>
      <c r="B709" s="963"/>
      <c r="C709" s="963"/>
      <c r="D709" s="780"/>
      <c r="E709" s="963"/>
      <c r="F709" s="963"/>
      <c r="G709" s="963"/>
      <c r="H709" s="893"/>
      <c r="I709" s="1563"/>
      <c r="J709" s="1563"/>
      <c r="K709" s="960"/>
      <c r="L709" s="960"/>
      <c r="M709" s="963"/>
      <c r="N709" s="963"/>
      <c r="O709" s="963"/>
      <c r="P709" s="963"/>
      <c r="Q709" s="963"/>
      <c r="R709" s="963"/>
      <c r="S709" s="963"/>
      <c r="T709" s="963"/>
      <c r="U709" s="963"/>
      <c r="V709" s="963"/>
      <c r="W709" s="963"/>
      <c r="X709" s="963"/>
      <c r="Y709" s="963"/>
      <c r="Z709" s="963"/>
    </row>
    <row r="710" spans="1:26">
      <c r="A710" s="1146"/>
      <c r="B710" s="963"/>
      <c r="C710" s="963"/>
      <c r="D710" s="780"/>
      <c r="E710" s="963"/>
      <c r="F710" s="963"/>
      <c r="G710" s="963"/>
      <c r="H710" s="893"/>
      <c r="I710" s="1563"/>
      <c r="J710" s="1563"/>
      <c r="K710" s="960"/>
      <c r="L710" s="960"/>
      <c r="M710" s="963"/>
      <c r="N710" s="963"/>
      <c r="O710" s="963"/>
      <c r="P710" s="963"/>
      <c r="Q710" s="963"/>
      <c r="R710" s="963"/>
      <c r="S710" s="963"/>
      <c r="T710" s="963"/>
      <c r="U710" s="963"/>
      <c r="V710" s="963"/>
      <c r="W710" s="963"/>
      <c r="X710" s="963"/>
      <c r="Y710" s="963"/>
      <c r="Z710" s="963"/>
    </row>
    <row r="711" spans="1:26">
      <c r="A711" s="1146"/>
      <c r="B711" s="963"/>
      <c r="C711" s="963"/>
      <c r="D711" s="780"/>
      <c r="E711" s="963"/>
      <c r="F711" s="963"/>
      <c r="G711" s="963"/>
      <c r="H711" s="893"/>
      <c r="I711" s="1563"/>
      <c r="J711" s="1563"/>
      <c r="K711" s="960"/>
      <c r="L711" s="960"/>
      <c r="M711" s="963"/>
      <c r="N711" s="963"/>
      <c r="O711" s="963"/>
      <c r="P711" s="963"/>
      <c r="Q711" s="963"/>
      <c r="R711" s="963"/>
      <c r="S711" s="963"/>
      <c r="T711" s="963"/>
      <c r="U711" s="963"/>
      <c r="V711" s="963"/>
      <c r="W711" s="963"/>
      <c r="X711" s="963"/>
      <c r="Y711" s="963"/>
      <c r="Z711" s="963"/>
    </row>
    <row r="712" spans="1:26">
      <c r="A712" s="1146"/>
      <c r="B712" s="963"/>
      <c r="C712" s="963"/>
      <c r="D712" s="780"/>
      <c r="E712" s="963"/>
      <c r="F712" s="963"/>
      <c r="G712" s="963"/>
      <c r="H712" s="893"/>
      <c r="I712" s="1563"/>
      <c r="J712" s="1563"/>
      <c r="K712" s="960"/>
      <c r="L712" s="960"/>
      <c r="M712" s="963"/>
      <c r="N712" s="963"/>
      <c r="O712" s="963"/>
      <c r="P712" s="963"/>
      <c r="Q712" s="963"/>
      <c r="R712" s="963"/>
      <c r="S712" s="963"/>
      <c r="T712" s="963"/>
      <c r="U712" s="963"/>
      <c r="V712" s="963"/>
      <c r="W712" s="963"/>
      <c r="X712" s="963"/>
      <c r="Y712" s="963"/>
      <c r="Z712" s="963"/>
    </row>
    <row r="713" spans="1:26">
      <c r="A713" s="1146"/>
      <c r="B713" s="963"/>
      <c r="C713" s="963"/>
      <c r="D713" s="780"/>
      <c r="E713" s="963"/>
      <c r="F713" s="963"/>
      <c r="G713" s="963"/>
      <c r="H713" s="893"/>
      <c r="I713" s="1563"/>
      <c r="J713" s="1563"/>
      <c r="K713" s="960"/>
      <c r="L713" s="960"/>
      <c r="M713" s="963"/>
      <c r="N713" s="963"/>
      <c r="O713" s="963"/>
      <c r="P713" s="963"/>
      <c r="Q713" s="963"/>
      <c r="R713" s="963"/>
      <c r="S713" s="963"/>
      <c r="T713" s="963"/>
      <c r="U713" s="963"/>
      <c r="V713" s="963"/>
      <c r="W713" s="963"/>
      <c r="X713" s="963"/>
      <c r="Y713" s="963"/>
      <c r="Z713" s="963"/>
    </row>
    <row r="714" spans="1:26">
      <c r="A714" s="1146"/>
      <c r="B714" s="963"/>
      <c r="C714" s="963"/>
      <c r="D714" s="780"/>
      <c r="E714" s="963"/>
      <c r="F714" s="963"/>
      <c r="G714" s="963"/>
      <c r="H714" s="893"/>
      <c r="I714" s="1563"/>
      <c r="J714" s="1563"/>
      <c r="K714" s="960"/>
      <c r="L714" s="960"/>
      <c r="M714" s="963"/>
      <c r="N714" s="963"/>
      <c r="O714" s="963"/>
      <c r="P714" s="963"/>
      <c r="Q714" s="963"/>
      <c r="R714" s="963"/>
      <c r="S714" s="963"/>
      <c r="T714" s="963"/>
      <c r="U714" s="963"/>
      <c r="V714" s="963"/>
      <c r="W714" s="963"/>
      <c r="X714" s="963"/>
      <c r="Y714" s="963"/>
      <c r="Z714" s="963"/>
    </row>
    <row r="715" spans="1:26">
      <c r="A715" s="1146"/>
      <c r="B715" s="963"/>
      <c r="C715" s="963"/>
      <c r="D715" s="780"/>
      <c r="E715" s="963"/>
      <c r="F715" s="963"/>
      <c r="G715" s="963"/>
      <c r="H715" s="893"/>
      <c r="I715" s="1563"/>
      <c r="J715" s="1563"/>
      <c r="K715" s="960"/>
      <c r="L715" s="960"/>
      <c r="M715" s="963"/>
      <c r="N715" s="963"/>
      <c r="O715" s="963"/>
      <c r="P715" s="963"/>
      <c r="Q715" s="963"/>
      <c r="R715" s="963"/>
      <c r="S715" s="963"/>
      <c r="T715" s="963"/>
      <c r="U715" s="963"/>
      <c r="V715" s="963"/>
      <c r="W715" s="963"/>
      <c r="X715" s="963"/>
      <c r="Y715" s="963"/>
      <c r="Z715" s="963"/>
    </row>
    <row r="716" spans="1:26">
      <c r="A716" s="1146"/>
      <c r="B716" s="963"/>
      <c r="C716" s="963"/>
      <c r="D716" s="780"/>
      <c r="E716" s="963"/>
      <c r="F716" s="963"/>
      <c r="G716" s="963"/>
      <c r="H716" s="893"/>
      <c r="I716" s="1563"/>
      <c r="J716" s="1563"/>
      <c r="K716" s="960"/>
      <c r="L716" s="960"/>
      <c r="M716" s="963"/>
      <c r="N716" s="963"/>
      <c r="O716" s="963"/>
      <c r="P716" s="963"/>
      <c r="Q716" s="963"/>
      <c r="R716" s="963"/>
      <c r="S716" s="963"/>
      <c r="T716" s="963"/>
      <c r="U716" s="963"/>
      <c r="V716" s="963"/>
      <c r="W716" s="963"/>
      <c r="X716" s="963"/>
      <c r="Y716" s="963"/>
      <c r="Z716" s="963"/>
    </row>
    <row r="717" spans="1:26">
      <c r="A717" s="1146"/>
      <c r="B717" s="963"/>
      <c r="C717" s="963"/>
      <c r="D717" s="780"/>
      <c r="E717" s="963"/>
      <c r="F717" s="963"/>
      <c r="G717" s="963"/>
      <c r="H717" s="893"/>
      <c r="I717" s="1563"/>
      <c r="J717" s="1563"/>
      <c r="K717" s="960"/>
      <c r="L717" s="960"/>
      <c r="M717" s="963"/>
      <c r="N717" s="963"/>
      <c r="O717" s="963"/>
      <c r="P717" s="963"/>
      <c r="Q717" s="963"/>
      <c r="R717" s="963"/>
      <c r="S717" s="963"/>
      <c r="T717" s="963"/>
      <c r="U717" s="963"/>
      <c r="V717" s="963"/>
      <c r="W717" s="963"/>
      <c r="X717" s="963"/>
      <c r="Y717" s="963"/>
      <c r="Z717" s="963"/>
    </row>
    <row r="718" spans="1:26">
      <c r="A718" s="1146"/>
      <c r="B718" s="963"/>
      <c r="C718" s="963"/>
      <c r="D718" s="780"/>
      <c r="E718" s="963"/>
      <c r="F718" s="963"/>
      <c r="G718" s="963"/>
      <c r="H718" s="893"/>
      <c r="I718" s="1563"/>
      <c r="J718" s="1563"/>
      <c r="K718" s="960"/>
      <c r="L718" s="960"/>
      <c r="M718" s="963"/>
      <c r="N718" s="963"/>
      <c r="O718" s="963"/>
      <c r="P718" s="963"/>
      <c r="Q718" s="963"/>
      <c r="R718" s="963"/>
      <c r="S718" s="963"/>
      <c r="T718" s="963"/>
      <c r="U718" s="963"/>
      <c r="V718" s="963"/>
      <c r="W718" s="963"/>
      <c r="X718" s="963"/>
      <c r="Y718" s="963"/>
      <c r="Z718" s="963"/>
    </row>
    <row r="719" spans="1:26">
      <c r="A719" s="1146"/>
      <c r="B719" s="963"/>
      <c r="C719" s="963"/>
      <c r="D719" s="780"/>
      <c r="E719" s="963"/>
      <c r="F719" s="963"/>
      <c r="G719" s="963"/>
      <c r="H719" s="893"/>
      <c r="I719" s="1563"/>
      <c r="J719" s="1563"/>
      <c r="K719" s="960"/>
      <c r="L719" s="960"/>
      <c r="M719" s="963"/>
      <c r="N719" s="963"/>
      <c r="O719" s="963"/>
      <c r="P719" s="963"/>
      <c r="Q719" s="963"/>
      <c r="R719" s="963"/>
      <c r="S719" s="963"/>
      <c r="T719" s="963"/>
      <c r="U719" s="963"/>
      <c r="V719" s="963"/>
      <c r="W719" s="963"/>
      <c r="X719" s="963"/>
      <c r="Y719" s="963"/>
      <c r="Z719" s="963"/>
    </row>
    <row r="720" spans="1:26">
      <c r="A720" s="1146"/>
      <c r="B720" s="963"/>
      <c r="C720" s="963"/>
      <c r="D720" s="780"/>
      <c r="E720" s="963"/>
      <c r="F720" s="963"/>
      <c r="G720" s="963"/>
      <c r="H720" s="893"/>
      <c r="I720" s="1563"/>
      <c r="J720" s="1563"/>
      <c r="K720" s="960"/>
      <c r="L720" s="960"/>
      <c r="M720" s="963"/>
      <c r="N720" s="963"/>
      <c r="O720" s="963"/>
      <c r="P720" s="963"/>
      <c r="Q720" s="963"/>
      <c r="R720" s="963"/>
      <c r="S720" s="963"/>
      <c r="T720" s="963"/>
      <c r="U720" s="963"/>
      <c r="V720" s="963"/>
      <c r="W720" s="963"/>
      <c r="X720" s="963"/>
      <c r="Y720" s="963"/>
      <c r="Z720" s="963"/>
    </row>
    <row r="721" spans="1:26">
      <c r="A721" s="1146"/>
      <c r="B721" s="963"/>
      <c r="C721" s="963"/>
      <c r="D721" s="780"/>
      <c r="E721" s="963"/>
      <c r="F721" s="963"/>
      <c r="G721" s="963"/>
      <c r="H721" s="893"/>
      <c r="I721" s="1563"/>
      <c r="J721" s="1563"/>
      <c r="K721" s="960"/>
      <c r="L721" s="960"/>
      <c r="M721" s="963"/>
      <c r="N721" s="963"/>
      <c r="O721" s="963"/>
      <c r="P721" s="963"/>
      <c r="Q721" s="963"/>
      <c r="R721" s="963"/>
      <c r="S721" s="963"/>
      <c r="T721" s="963"/>
      <c r="U721" s="963"/>
      <c r="V721" s="963"/>
      <c r="W721" s="963"/>
      <c r="X721" s="963"/>
      <c r="Y721" s="963"/>
      <c r="Z721" s="963"/>
    </row>
    <row r="722" spans="1:26">
      <c r="A722" s="1146"/>
      <c r="B722" s="963"/>
      <c r="C722" s="963"/>
      <c r="D722" s="780"/>
      <c r="E722" s="963"/>
      <c r="F722" s="963"/>
      <c r="G722" s="963"/>
      <c r="H722" s="893"/>
      <c r="I722" s="1563"/>
      <c r="J722" s="1563"/>
      <c r="K722" s="960"/>
      <c r="L722" s="960"/>
      <c r="M722" s="963"/>
      <c r="N722" s="963"/>
      <c r="O722" s="963"/>
      <c r="P722" s="963"/>
      <c r="Q722" s="963"/>
      <c r="R722" s="963"/>
      <c r="S722" s="963"/>
      <c r="T722" s="963"/>
      <c r="U722" s="963"/>
      <c r="V722" s="963"/>
      <c r="W722" s="963"/>
      <c r="X722" s="963"/>
      <c r="Y722" s="963"/>
      <c r="Z722" s="963"/>
    </row>
    <row r="723" spans="1:26">
      <c r="A723" s="1146"/>
      <c r="B723" s="963"/>
      <c r="C723" s="963"/>
      <c r="D723" s="780"/>
      <c r="E723" s="963"/>
      <c r="F723" s="963"/>
      <c r="G723" s="963"/>
      <c r="H723" s="893"/>
      <c r="I723" s="1563"/>
      <c r="J723" s="1563"/>
      <c r="K723" s="960"/>
      <c r="L723" s="960"/>
      <c r="M723" s="963"/>
      <c r="N723" s="963"/>
      <c r="O723" s="963"/>
      <c r="P723" s="963"/>
      <c r="Q723" s="963"/>
      <c r="R723" s="963"/>
      <c r="S723" s="963"/>
      <c r="T723" s="963"/>
      <c r="U723" s="963"/>
      <c r="V723" s="963"/>
      <c r="W723" s="963"/>
      <c r="X723" s="963"/>
      <c r="Y723" s="963"/>
      <c r="Z723" s="963"/>
    </row>
    <row r="724" spans="1:26">
      <c r="A724" s="1146"/>
      <c r="B724" s="963"/>
      <c r="C724" s="963"/>
      <c r="D724" s="780"/>
      <c r="E724" s="963"/>
      <c r="F724" s="963"/>
      <c r="G724" s="963"/>
      <c r="H724" s="893"/>
      <c r="I724" s="1563"/>
      <c r="J724" s="1563"/>
      <c r="K724" s="960"/>
      <c r="L724" s="960"/>
      <c r="M724" s="963"/>
      <c r="N724" s="963"/>
      <c r="O724" s="963"/>
      <c r="P724" s="963"/>
      <c r="Q724" s="963"/>
      <c r="R724" s="963"/>
      <c r="S724" s="963"/>
      <c r="T724" s="963"/>
      <c r="U724" s="963"/>
      <c r="V724" s="963"/>
      <c r="W724" s="963"/>
      <c r="X724" s="963"/>
      <c r="Y724" s="963"/>
      <c r="Z724" s="963"/>
    </row>
    <row r="725" spans="1:26">
      <c r="A725" s="1146"/>
      <c r="B725" s="963"/>
      <c r="C725" s="963"/>
      <c r="D725" s="780"/>
      <c r="E725" s="963"/>
      <c r="F725" s="963"/>
      <c r="G725" s="963"/>
      <c r="H725" s="893"/>
      <c r="I725" s="1563"/>
      <c r="J725" s="1563"/>
      <c r="K725" s="960"/>
      <c r="L725" s="960"/>
      <c r="M725" s="963"/>
      <c r="N725" s="963"/>
      <c r="O725" s="963"/>
      <c r="P725" s="963"/>
      <c r="Q725" s="963"/>
      <c r="R725" s="963"/>
      <c r="S725" s="963"/>
      <c r="T725" s="963"/>
      <c r="U725" s="963"/>
      <c r="V725" s="963"/>
      <c r="W725" s="963"/>
      <c r="X725" s="963"/>
      <c r="Y725" s="963"/>
      <c r="Z725" s="963"/>
    </row>
    <row r="726" spans="1:26">
      <c r="A726" s="1146"/>
      <c r="B726" s="963"/>
      <c r="C726" s="963"/>
      <c r="D726" s="780"/>
      <c r="E726" s="963"/>
      <c r="F726" s="963"/>
      <c r="G726" s="963"/>
      <c r="H726" s="893"/>
      <c r="I726" s="1563"/>
      <c r="J726" s="1563"/>
      <c r="K726" s="960"/>
      <c r="L726" s="960"/>
      <c r="M726" s="963"/>
      <c r="N726" s="963"/>
      <c r="O726" s="963"/>
      <c r="P726" s="963"/>
      <c r="Q726" s="963"/>
      <c r="R726" s="963"/>
      <c r="S726" s="963"/>
      <c r="T726" s="963"/>
      <c r="U726" s="963"/>
      <c r="V726" s="963"/>
      <c r="W726" s="963"/>
      <c r="X726" s="963"/>
      <c r="Y726" s="963"/>
      <c r="Z726" s="963"/>
    </row>
    <row r="727" spans="1:26">
      <c r="A727" s="1146"/>
      <c r="B727" s="963"/>
      <c r="C727" s="963"/>
      <c r="D727" s="780"/>
      <c r="E727" s="963"/>
      <c r="F727" s="963"/>
      <c r="G727" s="963"/>
      <c r="H727" s="893"/>
      <c r="I727" s="1563"/>
      <c r="J727" s="1563"/>
      <c r="K727" s="960"/>
      <c r="L727" s="960"/>
      <c r="M727" s="963"/>
      <c r="N727" s="963"/>
      <c r="O727" s="963"/>
      <c r="P727" s="963"/>
      <c r="Q727" s="963"/>
      <c r="R727" s="963"/>
      <c r="S727" s="963"/>
      <c r="T727" s="963"/>
      <c r="U727" s="963"/>
      <c r="V727" s="963"/>
      <c r="W727" s="963"/>
      <c r="X727" s="963"/>
      <c r="Y727" s="963"/>
      <c r="Z727" s="963"/>
    </row>
    <row r="728" spans="1:26">
      <c r="A728" s="1146"/>
      <c r="B728" s="963"/>
      <c r="C728" s="963"/>
      <c r="D728" s="780"/>
      <c r="E728" s="963"/>
      <c r="F728" s="963"/>
      <c r="G728" s="963"/>
      <c r="H728" s="893"/>
      <c r="I728" s="1563"/>
      <c r="J728" s="1563"/>
      <c r="K728" s="960"/>
      <c r="L728" s="960"/>
      <c r="M728" s="963"/>
      <c r="N728" s="963"/>
      <c r="O728" s="963"/>
      <c r="P728" s="963"/>
      <c r="Q728" s="963"/>
      <c r="R728" s="963"/>
      <c r="S728" s="963"/>
      <c r="T728" s="963"/>
      <c r="U728" s="963"/>
      <c r="V728" s="963"/>
      <c r="W728" s="963"/>
      <c r="X728" s="963"/>
      <c r="Y728" s="963"/>
      <c r="Z728" s="963"/>
    </row>
    <row r="729" spans="1:26">
      <c r="A729" s="1146"/>
      <c r="B729" s="963"/>
      <c r="C729" s="963"/>
      <c r="D729" s="780"/>
      <c r="E729" s="963"/>
      <c r="F729" s="963"/>
      <c r="G729" s="963"/>
      <c r="H729" s="893"/>
      <c r="I729" s="1563"/>
      <c r="J729" s="1563"/>
      <c r="K729" s="960"/>
      <c r="L729" s="960"/>
      <c r="M729" s="963"/>
      <c r="N729" s="963"/>
      <c r="O729" s="963"/>
      <c r="P729" s="963"/>
      <c r="Q729" s="963"/>
      <c r="R729" s="963"/>
      <c r="S729" s="963"/>
      <c r="T729" s="963"/>
      <c r="U729" s="963"/>
      <c r="V729" s="963"/>
      <c r="W729" s="963"/>
      <c r="X729" s="963"/>
      <c r="Y729" s="963"/>
      <c r="Z729" s="963"/>
    </row>
    <row r="730" spans="1:26">
      <c r="A730" s="1146"/>
      <c r="B730" s="963"/>
      <c r="C730" s="963"/>
      <c r="D730" s="780"/>
      <c r="E730" s="963"/>
      <c r="F730" s="963"/>
      <c r="G730" s="963"/>
      <c r="H730" s="893"/>
      <c r="I730" s="1563"/>
      <c r="J730" s="1563"/>
      <c r="K730" s="960"/>
      <c r="L730" s="960"/>
      <c r="M730" s="963"/>
      <c r="N730" s="963"/>
      <c r="O730" s="963"/>
      <c r="P730" s="963"/>
      <c r="Q730" s="963"/>
      <c r="R730" s="963"/>
      <c r="S730" s="963"/>
      <c r="T730" s="963"/>
      <c r="U730" s="963"/>
      <c r="V730" s="963"/>
      <c r="W730" s="963"/>
      <c r="X730" s="963"/>
      <c r="Y730" s="963"/>
      <c r="Z730" s="963"/>
    </row>
    <row r="731" spans="1:26">
      <c r="A731" s="1146"/>
      <c r="B731" s="963"/>
      <c r="C731" s="963"/>
      <c r="D731" s="780"/>
      <c r="E731" s="963"/>
      <c r="F731" s="963"/>
      <c r="G731" s="963"/>
      <c r="H731" s="893"/>
      <c r="I731" s="1563"/>
      <c r="J731" s="1563"/>
      <c r="K731" s="960"/>
      <c r="L731" s="960"/>
      <c r="M731" s="963"/>
      <c r="N731" s="963"/>
      <c r="O731" s="963"/>
      <c r="P731" s="963"/>
      <c r="Q731" s="963"/>
      <c r="R731" s="963"/>
      <c r="S731" s="963"/>
      <c r="T731" s="963"/>
      <c r="U731" s="963"/>
      <c r="V731" s="963"/>
      <c r="W731" s="963"/>
      <c r="X731" s="963"/>
      <c r="Y731" s="963"/>
      <c r="Z731" s="963"/>
    </row>
    <row r="732" spans="1:26">
      <c r="A732" s="1146"/>
      <c r="B732" s="963"/>
      <c r="C732" s="963"/>
      <c r="D732" s="780"/>
      <c r="E732" s="963"/>
      <c r="F732" s="963"/>
      <c r="G732" s="963"/>
      <c r="H732" s="893"/>
      <c r="I732" s="1563"/>
      <c r="J732" s="1563"/>
      <c r="K732" s="960"/>
      <c r="L732" s="960"/>
      <c r="M732" s="963"/>
      <c r="N732" s="963"/>
      <c r="O732" s="963"/>
      <c r="P732" s="963"/>
      <c r="Q732" s="963"/>
      <c r="R732" s="963"/>
      <c r="S732" s="963"/>
      <c r="T732" s="963"/>
      <c r="U732" s="963"/>
      <c r="V732" s="963"/>
      <c r="W732" s="963"/>
      <c r="X732" s="963"/>
      <c r="Y732" s="963"/>
      <c r="Z732" s="963"/>
    </row>
    <row r="733" spans="1:26">
      <c r="A733" s="1146"/>
      <c r="B733" s="963"/>
      <c r="C733" s="963"/>
      <c r="D733" s="780"/>
      <c r="E733" s="963"/>
      <c r="F733" s="963"/>
      <c r="G733" s="963"/>
      <c r="H733" s="893"/>
      <c r="I733" s="1563"/>
      <c r="J733" s="1563"/>
      <c r="K733" s="960"/>
      <c r="L733" s="960"/>
      <c r="M733" s="963"/>
      <c r="N733" s="963"/>
      <c r="O733" s="963"/>
      <c r="P733" s="963"/>
      <c r="Q733" s="963"/>
      <c r="R733" s="963"/>
      <c r="S733" s="963"/>
      <c r="T733" s="963"/>
      <c r="U733" s="963"/>
      <c r="V733" s="963"/>
      <c r="W733" s="963"/>
      <c r="X733" s="963"/>
      <c r="Y733" s="963"/>
      <c r="Z733" s="963"/>
    </row>
    <row r="734" spans="1:26">
      <c r="A734" s="1146"/>
      <c r="B734" s="963"/>
      <c r="C734" s="963"/>
      <c r="D734" s="780"/>
      <c r="E734" s="963"/>
      <c r="F734" s="963"/>
      <c r="G734" s="963"/>
      <c r="H734" s="893"/>
      <c r="I734" s="1563"/>
      <c r="J734" s="1563"/>
      <c r="K734" s="960"/>
      <c r="L734" s="960"/>
      <c r="M734" s="963"/>
      <c r="N734" s="963"/>
      <c r="O734" s="963"/>
      <c r="P734" s="963"/>
      <c r="Q734" s="963"/>
      <c r="R734" s="963"/>
      <c r="S734" s="963"/>
      <c r="T734" s="963"/>
      <c r="U734" s="963"/>
      <c r="V734" s="963"/>
      <c r="W734" s="963"/>
      <c r="X734" s="963"/>
      <c r="Y734" s="963"/>
      <c r="Z734" s="963"/>
    </row>
    <row r="735" spans="1:26">
      <c r="A735" s="1146"/>
      <c r="B735" s="963"/>
      <c r="C735" s="963"/>
      <c r="D735" s="780"/>
      <c r="E735" s="963"/>
      <c r="F735" s="963"/>
      <c r="G735" s="963"/>
      <c r="H735" s="893"/>
      <c r="I735" s="1563"/>
      <c r="J735" s="1563"/>
      <c r="K735" s="960"/>
      <c r="L735" s="960"/>
      <c r="M735" s="963"/>
      <c r="N735" s="963"/>
      <c r="O735" s="963"/>
      <c r="P735" s="963"/>
      <c r="Q735" s="963"/>
      <c r="R735" s="963"/>
      <c r="S735" s="963"/>
      <c r="T735" s="963"/>
      <c r="U735" s="963"/>
      <c r="V735" s="963"/>
      <c r="W735" s="963"/>
      <c r="X735" s="963"/>
      <c r="Y735" s="963"/>
      <c r="Z735" s="963"/>
    </row>
    <row r="736" spans="1:26">
      <c r="A736" s="1146"/>
      <c r="B736" s="963"/>
      <c r="C736" s="963"/>
      <c r="D736" s="780"/>
      <c r="E736" s="963"/>
      <c r="F736" s="963"/>
      <c r="G736" s="963"/>
      <c r="H736" s="893"/>
      <c r="I736" s="1563"/>
      <c r="J736" s="1563"/>
      <c r="K736" s="960"/>
      <c r="L736" s="960"/>
      <c r="M736" s="963"/>
      <c r="N736" s="963"/>
      <c r="O736" s="963"/>
      <c r="P736" s="963"/>
      <c r="Q736" s="963"/>
      <c r="R736" s="963"/>
      <c r="S736" s="963"/>
      <c r="T736" s="963"/>
      <c r="U736" s="963"/>
      <c r="V736" s="963"/>
      <c r="W736" s="963"/>
      <c r="X736" s="963"/>
      <c r="Y736" s="963"/>
      <c r="Z736" s="963"/>
    </row>
    <row r="737" spans="1:26">
      <c r="A737" s="1146"/>
      <c r="B737" s="963"/>
      <c r="C737" s="963"/>
      <c r="D737" s="780"/>
      <c r="E737" s="963"/>
      <c r="F737" s="963"/>
      <c r="G737" s="963"/>
      <c r="H737" s="893"/>
      <c r="I737" s="1563"/>
      <c r="J737" s="1563"/>
      <c r="K737" s="960"/>
      <c r="L737" s="960"/>
      <c r="M737" s="963"/>
      <c r="N737" s="963"/>
      <c r="O737" s="963"/>
      <c r="P737" s="963"/>
      <c r="Q737" s="963"/>
      <c r="R737" s="963"/>
      <c r="S737" s="963"/>
      <c r="T737" s="963"/>
      <c r="U737" s="963"/>
      <c r="V737" s="963"/>
      <c r="W737" s="963"/>
      <c r="X737" s="963"/>
      <c r="Y737" s="963"/>
      <c r="Z737" s="963"/>
    </row>
    <row r="738" spans="1:26">
      <c r="A738" s="1146"/>
      <c r="B738" s="963"/>
      <c r="C738" s="963"/>
      <c r="D738" s="780"/>
      <c r="E738" s="963"/>
      <c r="F738" s="963"/>
      <c r="G738" s="963"/>
      <c r="H738" s="893"/>
      <c r="I738" s="1563"/>
      <c r="J738" s="1563"/>
      <c r="K738" s="960"/>
      <c r="L738" s="960"/>
      <c r="M738" s="963"/>
      <c r="N738" s="963"/>
      <c r="O738" s="963"/>
      <c r="P738" s="963"/>
      <c r="Q738" s="963"/>
      <c r="R738" s="963"/>
      <c r="S738" s="963"/>
      <c r="T738" s="963"/>
      <c r="U738" s="963"/>
      <c r="V738" s="963"/>
      <c r="W738" s="963"/>
      <c r="X738" s="963"/>
      <c r="Y738" s="963"/>
      <c r="Z738" s="963"/>
    </row>
    <row r="739" spans="1:26">
      <c r="A739" s="1146"/>
      <c r="B739" s="963"/>
      <c r="C739" s="963"/>
      <c r="D739" s="780"/>
      <c r="E739" s="963"/>
      <c r="F739" s="963"/>
      <c r="G739" s="963"/>
      <c r="H739" s="893"/>
      <c r="I739" s="1563"/>
      <c r="J739" s="1563"/>
      <c r="K739" s="960"/>
      <c r="L739" s="960"/>
      <c r="M739" s="963"/>
      <c r="N739" s="963"/>
      <c r="O739" s="963"/>
      <c r="P739" s="963"/>
      <c r="Q739" s="963"/>
      <c r="R739" s="963"/>
      <c r="S739" s="963"/>
      <c r="T739" s="963"/>
      <c r="U739" s="963"/>
      <c r="V739" s="963"/>
      <c r="W739" s="963"/>
      <c r="X739" s="963"/>
      <c r="Y739" s="963"/>
      <c r="Z739" s="963"/>
    </row>
    <row r="740" spans="1:26">
      <c r="A740" s="1146"/>
      <c r="B740" s="963"/>
      <c r="C740" s="963"/>
      <c r="D740" s="780"/>
      <c r="E740" s="963"/>
      <c r="F740" s="963"/>
      <c r="G740" s="963"/>
      <c r="H740" s="893"/>
      <c r="I740" s="1563"/>
      <c r="J740" s="1563"/>
      <c r="K740" s="960"/>
      <c r="L740" s="960"/>
      <c r="M740" s="963"/>
      <c r="N740" s="963"/>
      <c r="O740" s="963"/>
      <c r="P740" s="963"/>
      <c r="Q740" s="963"/>
      <c r="R740" s="963"/>
      <c r="S740" s="963"/>
      <c r="T740" s="963"/>
      <c r="U740" s="963"/>
      <c r="V740" s="963"/>
      <c r="W740" s="963"/>
      <c r="X740" s="963"/>
      <c r="Y740" s="963"/>
      <c r="Z740" s="963"/>
    </row>
    <row r="741" spans="1:26">
      <c r="A741" s="1146"/>
      <c r="B741" s="963"/>
      <c r="C741" s="963"/>
      <c r="D741" s="780"/>
      <c r="E741" s="963"/>
      <c r="F741" s="963"/>
      <c r="G741" s="963"/>
      <c r="H741" s="893"/>
      <c r="I741" s="1563"/>
      <c r="J741" s="1563"/>
      <c r="K741" s="960"/>
      <c r="L741" s="960"/>
      <c r="M741" s="963"/>
      <c r="N741" s="963"/>
      <c r="O741" s="963"/>
      <c r="P741" s="963"/>
      <c r="Q741" s="963"/>
      <c r="R741" s="963"/>
      <c r="S741" s="963"/>
      <c r="T741" s="963"/>
      <c r="U741" s="963"/>
      <c r="V741" s="963"/>
      <c r="W741" s="963"/>
      <c r="X741" s="963"/>
      <c r="Y741" s="963"/>
      <c r="Z741" s="963"/>
    </row>
    <row r="742" spans="1:26">
      <c r="A742" s="1146"/>
      <c r="B742" s="963"/>
      <c r="C742" s="963"/>
      <c r="D742" s="780"/>
      <c r="E742" s="963"/>
      <c r="F742" s="963"/>
      <c r="G742" s="963"/>
      <c r="H742" s="893"/>
      <c r="I742" s="1563"/>
      <c r="J742" s="1563"/>
      <c r="K742" s="960"/>
      <c r="L742" s="960"/>
      <c r="M742" s="963"/>
      <c r="N742" s="963"/>
      <c r="O742" s="963"/>
      <c r="P742" s="963"/>
      <c r="Q742" s="963"/>
      <c r="R742" s="963"/>
      <c r="S742" s="963"/>
      <c r="T742" s="963"/>
      <c r="U742" s="963"/>
      <c r="V742" s="963"/>
      <c r="W742" s="963"/>
      <c r="X742" s="963"/>
      <c r="Y742" s="963"/>
      <c r="Z742" s="963"/>
    </row>
    <row r="743" spans="1:26">
      <c r="A743" s="1146"/>
      <c r="B743" s="963"/>
      <c r="C743" s="963"/>
      <c r="D743" s="780"/>
      <c r="E743" s="963"/>
      <c r="F743" s="963"/>
      <c r="G743" s="963"/>
      <c r="H743" s="893"/>
      <c r="I743" s="1563"/>
      <c r="J743" s="1563"/>
      <c r="K743" s="960"/>
      <c r="L743" s="960"/>
      <c r="M743" s="963"/>
      <c r="N743" s="963"/>
      <c r="O743" s="963"/>
      <c r="P743" s="963"/>
      <c r="Q743" s="963"/>
      <c r="R743" s="963"/>
      <c r="S743" s="963"/>
      <c r="T743" s="963"/>
      <c r="U743" s="963"/>
      <c r="V743" s="963"/>
      <c r="W743" s="963"/>
      <c r="X743" s="963"/>
      <c r="Y743" s="963"/>
      <c r="Z743" s="963"/>
    </row>
    <row r="744" spans="1:26">
      <c r="A744" s="1146"/>
      <c r="B744" s="963"/>
      <c r="C744" s="963"/>
      <c r="D744" s="780"/>
      <c r="E744" s="963"/>
      <c r="F744" s="963"/>
      <c r="G744" s="963"/>
      <c r="H744" s="893"/>
      <c r="I744" s="1563"/>
      <c r="J744" s="1563"/>
      <c r="K744" s="960"/>
      <c r="L744" s="960"/>
      <c r="M744" s="963"/>
      <c r="N744" s="963"/>
      <c r="O744" s="963"/>
      <c r="P744" s="963"/>
      <c r="Q744" s="963"/>
      <c r="R744" s="963"/>
      <c r="S744" s="963"/>
      <c r="T744" s="963"/>
      <c r="U744" s="963"/>
      <c r="V744" s="963"/>
      <c r="W744" s="963"/>
      <c r="X744" s="963"/>
      <c r="Y744" s="963"/>
      <c r="Z744" s="963"/>
    </row>
    <row r="745" spans="1:26">
      <c r="A745" s="1146"/>
      <c r="B745" s="963"/>
      <c r="C745" s="963"/>
      <c r="D745" s="780"/>
      <c r="E745" s="963"/>
      <c r="F745" s="963"/>
      <c r="G745" s="963"/>
      <c r="H745" s="893"/>
      <c r="I745" s="1563"/>
      <c r="J745" s="1563"/>
      <c r="K745" s="960"/>
      <c r="L745" s="960"/>
      <c r="M745" s="963"/>
      <c r="N745" s="963"/>
      <c r="O745" s="963"/>
      <c r="P745" s="963"/>
      <c r="Q745" s="963"/>
      <c r="R745" s="963"/>
      <c r="S745" s="963"/>
      <c r="T745" s="963"/>
      <c r="U745" s="963"/>
      <c r="V745" s="963"/>
      <c r="W745" s="963"/>
      <c r="X745" s="963"/>
      <c r="Y745" s="963"/>
      <c r="Z745" s="963"/>
    </row>
    <row r="746" spans="1:26">
      <c r="A746" s="1146"/>
      <c r="B746" s="963"/>
      <c r="C746" s="963"/>
      <c r="D746" s="780"/>
      <c r="E746" s="963"/>
      <c r="F746" s="963"/>
      <c r="G746" s="963"/>
      <c r="H746" s="893"/>
      <c r="I746" s="1563"/>
      <c r="J746" s="1563"/>
      <c r="K746" s="960"/>
      <c r="L746" s="960"/>
      <c r="M746" s="963"/>
      <c r="N746" s="963"/>
      <c r="O746" s="963"/>
      <c r="P746" s="963"/>
      <c r="Q746" s="963"/>
      <c r="R746" s="963"/>
      <c r="S746" s="963"/>
      <c r="T746" s="963"/>
      <c r="U746" s="963"/>
      <c r="V746" s="963"/>
      <c r="W746" s="963"/>
      <c r="X746" s="963"/>
      <c r="Y746" s="963"/>
      <c r="Z746" s="963"/>
    </row>
    <row r="747" spans="1:26">
      <c r="A747" s="1146"/>
      <c r="B747" s="963"/>
      <c r="C747" s="963"/>
      <c r="D747" s="780"/>
      <c r="E747" s="963"/>
      <c r="F747" s="963"/>
      <c r="G747" s="963"/>
      <c r="H747" s="893"/>
      <c r="I747" s="1563"/>
      <c r="J747" s="1563"/>
      <c r="K747" s="960"/>
      <c r="L747" s="960"/>
      <c r="M747" s="963"/>
      <c r="N747" s="963"/>
      <c r="O747" s="963"/>
      <c r="P747" s="963"/>
      <c r="Q747" s="963"/>
      <c r="R747" s="963"/>
      <c r="S747" s="963"/>
      <c r="T747" s="963"/>
      <c r="U747" s="963"/>
      <c r="V747" s="963"/>
      <c r="W747" s="963"/>
      <c r="X747" s="963"/>
      <c r="Y747" s="963"/>
      <c r="Z747" s="963"/>
    </row>
    <row r="748" spans="1:26">
      <c r="A748" s="1146"/>
      <c r="B748" s="963"/>
      <c r="C748" s="963"/>
      <c r="D748" s="780"/>
      <c r="E748" s="963"/>
      <c r="F748" s="963"/>
      <c r="G748" s="963"/>
      <c r="H748" s="893"/>
      <c r="I748" s="1563"/>
      <c r="J748" s="1563"/>
      <c r="K748" s="960"/>
      <c r="L748" s="960"/>
      <c r="M748" s="963"/>
      <c r="N748" s="963"/>
      <c r="O748" s="963"/>
      <c r="P748" s="963"/>
      <c r="Q748" s="963"/>
      <c r="R748" s="963"/>
      <c r="S748" s="963"/>
      <c r="T748" s="963"/>
      <c r="U748" s="963"/>
      <c r="V748" s="963"/>
      <c r="W748" s="963"/>
      <c r="X748" s="963"/>
      <c r="Y748" s="963"/>
      <c r="Z748" s="963"/>
    </row>
    <row r="749" spans="1:26">
      <c r="A749" s="1146"/>
      <c r="B749" s="963"/>
      <c r="C749" s="963"/>
      <c r="D749" s="780"/>
      <c r="E749" s="963"/>
      <c r="F749" s="963"/>
      <c r="G749" s="963"/>
      <c r="H749" s="893"/>
      <c r="I749" s="1563"/>
      <c r="J749" s="1563"/>
      <c r="K749" s="960"/>
      <c r="L749" s="960"/>
      <c r="M749" s="963"/>
      <c r="N749" s="963"/>
      <c r="O749" s="963"/>
      <c r="P749" s="963"/>
      <c r="Q749" s="963"/>
      <c r="R749" s="963"/>
      <c r="S749" s="963"/>
      <c r="T749" s="963"/>
      <c r="U749" s="963"/>
      <c r="V749" s="963"/>
      <c r="W749" s="963"/>
      <c r="X749" s="963"/>
      <c r="Y749" s="963"/>
      <c r="Z749" s="963"/>
    </row>
    <row r="750" spans="1:26">
      <c r="A750" s="1146"/>
      <c r="B750" s="963"/>
      <c r="C750" s="963"/>
      <c r="D750" s="780"/>
      <c r="E750" s="963"/>
      <c r="F750" s="963"/>
      <c r="G750" s="963"/>
      <c r="H750" s="893"/>
      <c r="I750" s="1563"/>
      <c r="J750" s="1563"/>
      <c r="K750" s="960"/>
      <c r="L750" s="960"/>
      <c r="M750" s="963"/>
      <c r="N750" s="963"/>
      <c r="O750" s="963"/>
      <c r="P750" s="963"/>
      <c r="Q750" s="963"/>
      <c r="R750" s="963"/>
      <c r="S750" s="963"/>
      <c r="T750" s="963"/>
      <c r="U750" s="963"/>
      <c r="V750" s="963"/>
      <c r="W750" s="963"/>
      <c r="X750" s="963"/>
      <c r="Y750" s="963"/>
      <c r="Z750" s="963"/>
    </row>
    <row r="751" spans="1:26">
      <c r="A751" s="1146"/>
      <c r="B751" s="963"/>
      <c r="C751" s="963"/>
      <c r="D751" s="780"/>
      <c r="E751" s="963"/>
      <c r="F751" s="963"/>
      <c r="G751" s="963"/>
      <c r="H751" s="893"/>
      <c r="I751" s="1563"/>
      <c r="J751" s="1563"/>
      <c r="K751" s="960"/>
      <c r="L751" s="960"/>
      <c r="M751" s="963"/>
      <c r="N751" s="963"/>
      <c r="O751" s="963"/>
      <c r="P751" s="963"/>
      <c r="Q751" s="963"/>
      <c r="R751" s="963"/>
      <c r="S751" s="963"/>
      <c r="T751" s="963"/>
      <c r="U751" s="963"/>
      <c r="V751" s="963"/>
      <c r="W751" s="963"/>
      <c r="X751" s="963"/>
      <c r="Y751" s="963"/>
      <c r="Z751" s="963"/>
    </row>
    <row r="752" spans="1:26">
      <c r="A752" s="1146"/>
      <c r="B752" s="963"/>
      <c r="C752" s="963"/>
      <c r="D752" s="780"/>
      <c r="E752" s="963"/>
      <c r="F752" s="963"/>
      <c r="G752" s="963"/>
      <c r="H752" s="893"/>
      <c r="I752" s="1563"/>
      <c r="J752" s="1563"/>
      <c r="K752" s="960"/>
      <c r="L752" s="960"/>
      <c r="M752" s="963"/>
      <c r="N752" s="963"/>
      <c r="O752" s="963"/>
      <c r="P752" s="963"/>
      <c r="Q752" s="963"/>
      <c r="R752" s="963"/>
      <c r="S752" s="963"/>
      <c r="T752" s="963"/>
      <c r="U752" s="963"/>
      <c r="V752" s="963"/>
      <c r="W752" s="963"/>
      <c r="X752" s="963"/>
      <c r="Y752" s="963"/>
      <c r="Z752" s="963"/>
    </row>
    <row r="753" spans="1:26">
      <c r="A753" s="1146"/>
      <c r="B753" s="963"/>
      <c r="C753" s="963"/>
      <c r="D753" s="780"/>
      <c r="E753" s="963"/>
      <c r="F753" s="963"/>
      <c r="G753" s="963"/>
      <c r="H753" s="893"/>
      <c r="I753" s="1563"/>
      <c r="J753" s="1563"/>
      <c r="K753" s="960"/>
      <c r="L753" s="960"/>
      <c r="M753" s="963"/>
      <c r="N753" s="963"/>
      <c r="O753" s="963"/>
      <c r="P753" s="963"/>
      <c r="Q753" s="963"/>
      <c r="R753" s="963"/>
      <c r="S753" s="963"/>
      <c r="T753" s="963"/>
      <c r="U753" s="963"/>
      <c r="V753" s="963"/>
      <c r="W753" s="963"/>
      <c r="X753" s="963"/>
      <c r="Y753" s="963"/>
      <c r="Z753" s="963"/>
    </row>
    <row r="754" spans="1:26">
      <c r="A754" s="1146"/>
      <c r="B754" s="963"/>
      <c r="C754" s="963"/>
      <c r="D754" s="780"/>
      <c r="E754" s="963"/>
      <c r="F754" s="963"/>
      <c r="G754" s="963"/>
      <c r="H754" s="893"/>
      <c r="I754" s="1563"/>
      <c r="J754" s="1563"/>
      <c r="K754" s="960"/>
      <c r="L754" s="960"/>
      <c r="M754" s="963"/>
      <c r="N754" s="963"/>
      <c r="O754" s="963"/>
      <c r="P754" s="963"/>
      <c r="Q754" s="963"/>
      <c r="R754" s="963"/>
      <c r="S754" s="963"/>
      <c r="T754" s="963"/>
      <c r="U754" s="963"/>
      <c r="V754" s="963"/>
      <c r="W754" s="963"/>
      <c r="X754" s="963"/>
      <c r="Y754" s="963"/>
      <c r="Z754" s="963"/>
    </row>
    <row r="755" spans="1:26">
      <c r="A755" s="1146"/>
      <c r="B755" s="963"/>
      <c r="C755" s="963"/>
      <c r="D755" s="780"/>
      <c r="E755" s="963"/>
      <c r="F755" s="963"/>
      <c r="G755" s="963"/>
      <c r="H755" s="893"/>
      <c r="I755" s="1563"/>
      <c r="J755" s="1563"/>
      <c r="K755" s="960"/>
      <c r="L755" s="960"/>
      <c r="M755" s="963"/>
      <c r="N755" s="963"/>
      <c r="O755" s="963"/>
      <c r="P755" s="963"/>
      <c r="Q755" s="963"/>
      <c r="R755" s="963"/>
      <c r="S755" s="963"/>
      <c r="T755" s="963"/>
      <c r="U755" s="963"/>
      <c r="V755" s="963"/>
      <c r="W755" s="963"/>
      <c r="X755" s="963"/>
      <c r="Y755" s="963"/>
      <c r="Z755" s="963"/>
    </row>
    <row r="756" spans="1:26">
      <c r="A756" s="1146"/>
      <c r="B756" s="963"/>
      <c r="C756" s="963"/>
      <c r="D756" s="780"/>
      <c r="E756" s="963"/>
      <c r="F756" s="963"/>
      <c r="G756" s="963"/>
      <c r="H756" s="893"/>
      <c r="I756" s="1563"/>
      <c r="J756" s="1563"/>
      <c r="K756" s="960"/>
      <c r="L756" s="960"/>
      <c r="M756" s="963"/>
      <c r="N756" s="963"/>
      <c r="O756" s="963"/>
      <c r="P756" s="963"/>
      <c r="Q756" s="963"/>
      <c r="R756" s="963"/>
      <c r="S756" s="963"/>
      <c r="T756" s="963"/>
      <c r="U756" s="963"/>
      <c r="V756" s="963"/>
      <c r="W756" s="963"/>
      <c r="X756" s="963"/>
      <c r="Y756" s="963"/>
      <c r="Z756" s="963"/>
    </row>
    <row r="757" spans="1:26">
      <c r="A757" s="1146"/>
      <c r="B757" s="963"/>
      <c r="C757" s="963"/>
      <c r="D757" s="780"/>
      <c r="E757" s="963"/>
      <c r="F757" s="963"/>
      <c r="G757" s="963"/>
      <c r="H757" s="893"/>
      <c r="I757" s="1563"/>
      <c r="J757" s="1563"/>
      <c r="K757" s="960"/>
      <c r="L757" s="960"/>
      <c r="M757" s="963"/>
      <c r="N757" s="963"/>
      <c r="O757" s="963"/>
      <c r="P757" s="963"/>
      <c r="Q757" s="963"/>
      <c r="R757" s="963"/>
      <c r="S757" s="963"/>
      <c r="T757" s="963"/>
      <c r="U757" s="963"/>
      <c r="V757" s="963"/>
      <c r="W757" s="963"/>
      <c r="X757" s="963"/>
      <c r="Y757" s="963"/>
      <c r="Z757" s="963"/>
    </row>
    <row r="758" spans="1:26">
      <c r="A758" s="1146"/>
      <c r="B758" s="963"/>
      <c r="C758" s="963"/>
      <c r="D758" s="780"/>
      <c r="E758" s="963"/>
      <c r="F758" s="963"/>
      <c r="G758" s="963"/>
      <c r="H758" s="893"/>
      <c r="I758" s="1563"/>
      <c r="J758" s="1563"/>
      <c r="K758" s="960"/>
      <c r="L758" s="960"/>
      <c r="M758" s="963"/>
      <c r="N758" s="963"/>
      <c r="O758" s="963"/>
      <c r="P758" s="963"/>
      <c r="Q758" s="963"/>
      <c r="R758" s="963"/>
      <c r="S758" s="963"/>
      <c r="T758" s="963"/>
      <c r="U758" s="963"/>
      <c r="V758" s="963"/>
      <c r="W758" s="963"/>
      <c r="X758" s="963"/>
      <c r="Y758" s="963"/>
      <c r="Z758" s="963"/>
    </row>
    <row r="759" spans="1:26">
      <c r="A759" s="1146"/>
      <c r="B759" s="963"/>
      <c r="C759" s="963"/>
      <c r="D759" s="780"/>
      <c r="E759" s="963"/>
      <c r="F759" s="963"/>
      <c r="G759" s="963"/>
      <c r="H759" s="893"/>
      <c r="I759" s="1563"/>
      <c r="J759" s="1563"/>
      <c r="K759" s="960"/>
      <c r="L759" s="960"/>
      <c r="M759" s="963"/>
      <c r="N759" s="963"/>
      <c r="O759" s="963"/>
      <c r="P759" s="963"/>
      <c r="Q759" s="963"/>
      <c r="R759" s="963"/>
      <c r="S759" s="963"/>
      <c r="T759" s="963"/>
      <c r="U759" s="963"/>
      <c r="V759" s="963"/>
      <c r="W759" s="963"/>
      <c r="X759" s="963"/>
      <c r="Y759" s="963"/>
      <c r="Z759" s="963"/>
    </row>
    <row r="760" spans="1:26">
      <c r="A760" s="1146"/>
      <c r="B760" s="963"/>
      <c r="C760" s="963"/>
      <c r="D760" s="780"/>
      <c r="E760" s="963"/>
      <c r="F760" s="963"/>
      <c r="G760" s="963"/>
      <c r="H760" s="893"/>
      <c r="I760" s="1563"/>
      <c r="J760" s="1563"/>
      <c r="K760" s="960"/>
      <c r="L760" s="960"/>
      <c r="M760" s="963"/>
      <c r="N760" s="963"/>
      <c r="O760" s="963"/>
      <c r="P760" s="963"/>
      <c r="Q760" s="963"/>
      <c r="R760" s="963"/>
      <c r="S760" s="963"/>
      <c r="T760" s="963"/>
      <c r="U760" s="963"/>
      <c r="V760" s="963"/>
      <c r="W760" s="963"/>
      <c r="X760" s="963"/>
      <c r="Y760" s="963"/>
      <c r="Z760" s="963"/>
    </row>
    <row r="761" spans="1:26">
      <c r="A761" s="1146"/>
      <c r="B761" s="963"/>
      <c r="C761" s="963"/>
      <c r="D761" s="780"/>
      <c r="E761" s="963"/>
      <c r="F761" s="963"/>
      <c r="G761" s="963"/>
      <c r="H761" s="893"/>
      <c r="I761" s="1563"/>
      <c r="J761" s="1563"/>
      <c r="K761" s="960"/>
      <c r="L761" s="960"/>
      <c r="M761" s="963"/>
      <c r="N761" s="963"/>
      <c r="O761" s="963"/>
      <c r="P761" s="963"/>
      <c r="Q761" s="963"/>
      <c r="R761" s="963"/>
      <c r="S761" s="963"/>
      <c r="T761" s="963"/>
      <c r="U761" s="963"/>
      <c r="V761" s="963"/>
      <c r="W761" s="963"/>
      <c r="X761" s="963"/>
      <c r="Y761" s="963"/>
      <c r="Z761" s="963"/>
    </row>
    <row r="762" spans="1:26">
      <c r="A762" s="1146"/>
      <c r="B762" s="963"/>
      <c r="C762" s="963"/>
      <c r="D762" s="780"/>
      <c r="E762" s="963"/>
      <c r="F762" s="963"/>
      <c r="G762" s="963"/>
      <c r="H762" s="893"/>
      <c r="I762" s="1563"/>
      <c r="J762" s="1563"/>
      <c r="K762" s="960"/>
      <c r="L762" s="960"/>
      <c r="M762" s="963"/>
      <c r="N762" s="963"/>
      <c r="O762" s="963"/>
      <c r="P762" s="963"/>
      <c r="Q762" s="963"/>
      <c r="R762" s="963"/>
      <c r="S762" s="963"/>
      <c r="T762" s="963"/>
      <c r="U762" s="963"/>
      <c r="V762" s="963"/>
      <c r="W762" s="963"/>
      <c r="X762" s="963"/>
      <c r="Y762" s="963"/>
      <c r="Z762" s="963"/>
    </row>
    <row r="763" spans="1:26">
      <c r="A763" s="1146"/>
      <c r="B763" s="963"/>
      <c r="C763" s="963"/>
      <c r="D763" s="780"/>
      <c r="E763" s="963"/>
      <c r="F763" s="963"/>
      <c r="G763" s="963"/>
      <c r="H763" s="893"/>
      <c r="I763" s="1563"/>
      <c r="J763" s="1563"/>
      <c r="K763" s="960"/>
      <c r="L763" s="960"/>
      <c r="M763" s="963"/>
      <c r="N763" s="963"/>
      <c r="O763" s="963"/>
      <c r="P763" s="963"/>
      <c r="Q763" s="963"/>
      <c r="R763" s="963"/>
      <c r="S763" s="963"/>
      <c r="T763" s="963"/>
      <c r="U763" s="963"/>
      <c r="V763" s="963"/>
      <c r="W763" s="963"/>
      <c r="X763" s="963"/>
      <c r="Y763" s="963"/>
      <c r="Z763" s="963"/>
    </row>
    <row r="764" spans="1:26">
      <c r="A764" s="1146"/>
      <c r="B764" s="963"/>
      <c r="C764" s="963"/>
      <c r="D764" s="780"/>
      <c r="E764" s="963"/>
      <c r="F764" s="963"/>
      <c r="G764" s="963"/>
      <c r="H764" s="893"/>
      <c r="I764" s="1563"/>
      <c r="J764" s="1563"/>
      <c r="K764" s="960"/>
      <c r="L764" s="960"/>
      <c r="M764" s="963"/>
      <c r="N764" s="963"/>
      <c r="O764" s="963"/>
      <c r="P764" s="963"/>
      <c r="Q764" s="963"/>
      <c r="R764" s="963"/>
      <c r="S764" s="963"/>
      <c r="T764" s="963"/>
      <c r="U764" s="963"/>
      <c r="V764" s="963"/>
      <c r="W764" s="963"/>
      <c r="X764" s="963"/>
      <c r="Y764" s="963"/>
      <c r="Z764" s="963"/>
    </row>
    <row r="765" spans="1:26">
      <c r="A765" s="1146"/>
      <c r="B765" s="963"/>
      <c r="C765" s="963"/>
      <c r="D765" s="780"/>
      <c r="E765" s="963"/>
      <c r="F765" s="963"/>
      <c r="G765" s="963"/>
      <c r="H765" s="893"/>
      <c r="I765" s="1563"/>
      <c r="J765" s="1563"/>
      <c r="K765" s="960"/>
      <c r="L765" s="960"/>
      <c r="M765" s="963"/>
      <c r="N765" s="963"/>
      <c r="O765" s="963"/>
      <c r="P765" s="963"/>
      <c r="Q765" s="963"/>
      <c r="R765" s="963"/>
      <c r="S765" s="963"/>
      <c r="T765" s="963"/>
      <c r="U765" s="963"/>
      <c r="V765" s="963"/>
      <c r="W765" s="963"/>
      <c r="X765" s="963"/>
      <c r="Y765" s="963"/>
      <c r="Z765" s="963"/>
    </row>
    <row r="766" spans="1:26">
      <c r="A766" s="1146"/>
      <c r="B766" s="963"/>
      <c r="C766" s="963"/>
      <c r="D766" s="780"/>
      <c r="E766" s="963"/>
      <c r="F766" s="963"/>
      <c r="G766" s="963"/>
      <c r="H766" s="893"/>
      <c r="I766" s="1563"/>
      <c r="J766" s="1563"/>
      <c r="K766" s="960"/>
      <c r="L766" s="960"/>
      <c r="M766" s="963"/>
      <c r="N766" s="963"/>
      <c r="O766" s="963"/>
      <c r="P766" s="963"/>
      <c r="Q766" s="963"/>
      <c r="R766" s="963"/>
      <c r="S766" s="963"/>
      <c r="T766" s="963"/>
      <c r="U766" s="963"/>
      <c r="V766" s="963"/>
      <c r="W766" s="963"/>
      <c r="X766" s="963"/>
      <c r="Y766" s="963"/>
      <c r="Z766" s="963"/>
    </row>
    <row r="767" spans="1:26">
      <c r="A767" s="1146"/>
      <c r="B767" s="963"/>
      <c r="C767" s="963"/>
      <c r="D767" s="780"/>
      <c r="E767" s="963"/>
      <c r="F767" s="963"/>
      <c r="G767" s="963"/>
      <c r="H767" s="893"/>
      <c r="I767" s="1563"/>
      <c r="J767" s="1563"/>
      <c r="K767" s="960"/>
      <c r="L767" s="960"/>
      <c r="M767" s="963"/>
      <c r="N767" s="963"/>
      <c r="O767" s="963"/>
      <c r="P767" s="963"/>
      <c r="Q767" s="963"/>
      <c r="R767" s="963"/>
      <c r="S767" s="963"/>
      <c r="T767" s="963"/>
      <c r="U767" s="963"/>
      <c r="V767" s="963"/>
      <c r="W767" s="963"/>
      <c r="X767" s="963"/>
      <c r="Y767" s="963"/>
      <c r="Z767" s="963"/>
    </row>
    <row r="768" spans="1:26">
      <c r="A768" s="1146"/>
      <c r="B768" s="963"/>
      <c r="C768" s="963"/>
      <c r="D768" s="780"/>
      <c r="E768" s="963"/>
      <c r="F768" s="963"/>
      <c r="G768" s="963"/>
      <c r="H768" s="893"/>
      <c r="I768" s="1563"/>
      <c r="J768" s="1563"/>
      <c r="K768" s="960"/>
      <c r="L768" s="960"/>
      <c r="M768" s="963"/>
      <c r="N768" s="963"/>
      <c r="O768" s="963"/>
      <c r="P768" s="963"/>
      <c r="Q768" s="963"/>
      <c r="R768" s="963"/>
      <c r="S768" s="963"/>
      <c r="T768" s="963"/>
      <c r="U768" s="963"/>
      <c r="V768" s="963"/>
      <c r="W768" s="963"/>
      <c r="X768" s="963"/>
      <c r="Y768" s="963"/>
      <c r="Z768" s="963"/>
    </row>
    <row r="769" spans="1:26">
      <c r="A769" s="1146"/>
      <c r="B769" s="963"/>
      <c r="C769" s="963"/>
      <c r="D769" s="780"/>
      <c r="E769" s="963"/>
      <c r="F769" s="963"/>
      <c r="G769" s="963"/>
      <c r="H769" s="893"/>
      <c r="I769" s="1563"/>
      <c r="J769" s="1563"/>
      <c r="K769" s="960"/>
      <c r="L769" s="960"/>
      <c r="M769" s="963"/>
      <c r="N769" s="963"/>
      <c r="O769" s="963"/>
      <c r="P769" s="963"/>
      <c r="Q769" s="963"/>
      <c r="R769" s="963"/>
      <c r="S769" s="963"/>
      <c r="T769" s="963"/>
      <c r="U769" s="963"/>
      <c r="V769" s="963"/>
      <c r="W769" s="963"/>
      <c r="X769" s="963"/>
      <c r="Y769" s="963"/>
      <c r="Z769" s="963"/>
    </row>
    <row r="770" spans="1:26">
      <c r="A770" s="1146"/>
      <c r="B770" s="963"/>
      <c r="C770" s="963"/>
      <c r="D770" s="780"/>
      <c r="E770" s="963"/>
      <c r="F770" s="963"/>
      <c r="G770" s="963"/>
      <c r="H770" s="893"/>
      <c r="I770" s="1563"/>
      <c r="J770" s="1563"/>
      <c r="K770" s="960"/>
      <c r="L770" s="960"/>
      <c r="M770" s="963"/>
      <c r="N770" s="963"/>
      <c r="O770" s="963"/>
      <c r="P770" s="963"/>
      <c r="Q770" s="963"/>
      <c r="R770" s="963"/>
      <c r="S770" s="963"/>
      <c r="T770" s="963"/>
      <c r="U770" s="963"/>
      <c r="V770" s="963"/>
      <c r="W770" s="963"/>
      <c r="X770" s="963"/>
      <c r="Y770" s="963"/>
      <c r="Z770" s="963"/>
    </row>
    <row r="771" spans="1:26">
      <c r="A771" s="1146"/>
      <c r="B771" s="963"/>
      <c r="C771" s="963"/>
      <c r="D771" s="780"/>
      <c r="E771" s="963"/>
      <c r="F771" s="963"/>
      <c r="G771" s="963"/>
      <c r="H771" s="893"/>
      <c r="I771" s="1563"/>
      <c r="J771" s="1563"/>
      <c r="K771" s="960"/>
      <c r="L771" s="960"/>
      <c r="M771" s="963"/>
      <c r="N771" s="963"/>
      <c r="O771" s="963"/>
      <c r="P771" s="963"/>
      <c r="Q771" s="963"/>
      <c r="R771" s="963"/>
      <c r="S771" s="963"/>
      <c r="T771" s="963"/>
      <c r="U771" s="963"/>
      <c r="V771" s="963"/>
      <c r="W771" s="963"/>
      <c r="X771" s="963"/>
      <c r="Y771" s="963"/>
      <c r="Z771" s="963"/>
    </row>
    <row r="772" spans="1:26">
      <c r="A772" s="1146"/>
      <c r="B772" s="963"/>
      <c r="C772" s="963"/>
      <c r="D772" s="780"/>
      <c r="E772" s="963"/>
      <c r="F772" s="963"/>
      <c r="G772" s="963"/>
      <c r="H772" s="893"/>
      <c r="I772" s="1563"/>
      <c r="J772" s="1563"/>
      <c r="K772" s="960"/>
      <c r="L772" s="960"/>
      <c r="M772" s="963"/>
      <c r="N772" s="963"/>
      <c r="O772" s="963"/>
      <c r="P772" s="963"/>
      <c r="Q772" s="963"/>
      <c r="R772" s="963"/>
      <c r="S772" s="963"/>
      <c r="T772" s="963"/>
      <c r="U772" s="963"/>
      <c r="V772" s="963"/>
      <c r="W772" s="963"/>
      <c r="X772" s="963"/>
      <c r="Y772" s="963"/>
      <c r="Z772" s="963"/>
    </row>
    <row r="773" spans="1:26">
      <c r="A773" s="1146"/>
      <c r="B773" s="963"/>
      <c r="C773" s="963"/>
      <c r="D773" s="780"/>
      <c r="E773" s="963"/>
      <c r="F773" s="963"/>
      <c r="G773" s="963"/>
      <c r="H773" s="893"/>
      <c r="I773" s="1563"/>
      <c r="J773" s="1563"/>
      <c r="K773" s="960"/>
      <c r="L773" s="960"/>
      <c r="M773" s="963"/>
      <c r="N773" s="963"/>
      <c r="O773" s="963"/>
      <c r="P773" s="963"/>
      <c r="Q773" s="963"/>
      <c r="R773" s="963"/>
      <c r="S773" s="963"/>
      <c r="T773" s="963"/>
      <c r="U773" s="963"/>
      <c r="V773" s="963"/>
      <c r="W773" s="963"/>
      <c r="X773" s="963"/>
      <c r="Y773" s="963"/>
      <c r="Z773" s="963"/>
    </row>
    <row r="774" spans="1:26">
      <c r="A774" s="1146"/>
      <c r="B774" s="963"/>
      <c r="C774" s="963"/>
      <c r="D774" s="780"/>
      <c r="E774" s="963"/>
      <c r="F774" s="963"/>
      <c r="G774" s="963"/>
      <c r="H774" s="893"/>
      <c r="I774" s="1563"/>
      <c r="J774" s="1563"/>
      <c r="K774" s="960"/>
      <c r="L774" s="960"/>
      <c r="M774" s="963"/>
      <c r="N774" s="963"/>
      <c r="O774" s="963"/>
      <c r="P774" s="963"/>
      <c r="Q774" s="963"/>
      <c r="R774" s="963"/>
      <c r="S774" s="963"/>
      <c r="T774" s="963"/>
      <c r="U774" s="963"/>
      <c r="V774" s="963"/>
      <c r="W774" s="963"/>
      <c r="X774" s="963"/>
      <c r="Y774" s="963"/>
      <c r="Z774" s="963"/>
    </row>
    <row r="775" spans="1:26">
      <c r="A775" s="1146"/>
      <c r="B775" s="963"/>
      <c r="C775" s="963"/>
      <c r="D775" s="780"/>
      <c r="E775" s="963"/>
      <c r="F775" s="963"/>
      <c r="G775" s="963"/>
      <c r="H775" s="893"/>
      <c r="I775" s="1563"/>
      <c r="J775" s="1563"/>
      <c r="K775" s="960"/>
      <c r="L775" s="960"/>
      <c r="M775" s="963"/>
      <c r="N775" s="963"/>
      <c r="O775" s="963"/>
      <c r="P775" s="963"/>
      <c r="Q775" s="963"/>
      <c r="R775" s="963"/>
      <c r="S775" s="963"/>
      <c r="T775" s="963"/>
      <c r="U775" s="963"/>
      <c r="V775" s="963"/>
      <c r="W775" s="963"/>
      <c r="X775" s="963"/>
      <c r="Y775" s="963"/>
      <c r="Z775" s="963"/>
    </row>
    <row r="776" spans="1:26">
      <c r="A776" s="1146"/>
      <c r="B776" s="963"/>
      <c r="C776" s="963"/>
      <c r="D776" s="780"/>
      <c r="E776" s="963"/>
      <c r="F776" s="963"/>
      <c r="G776" s="963"/>
      <c r="H776" s="893"/>
      <c r="I776" s="1563"/>
      <c r="J776" s="1563"/>
      <c r="K776" s="960"/>
      <c r="L776" s="960"/>
      <c r="M776" s="963"/>
      <c r="N776" s="963"/>
      <c r="O776" s="963"/>
      <c r="P776" s="963"/>
      <c r="Q776" s="963"/>
      <c r="R776" s="963"/>
      <c r="S776" s="963"/>
      <c r="T776" s="963"/>
      <c r="U776" s="963"/>
      <c r="V776" s="963"/>
      <c r="W776" s="963"/>
      <c r="X776" s="963"/>
      <c r="Y776" s="963"/>
      <c r="Z776" s="963"/>
    </row>
    <row r="777" spans="1:26">
      <c r="A777" s="1146"/>
      <c r="B777" s="963"/>
      <c r="C777" s="963"/>
      <c r="D777" s="780"/>
      <c r="E777" s="963"/>
      <c r="F777" s="963"/>
      <c r="G777" s="963"/>
      <c r="H777" s="893"/>
      <c r="I777" s="1563"/>
      <c r="J777" s="1563"/>
      <c r="K777" s="960"/>
      <c r="L777" s="960"/>
      <c r="M777" s="963"/>
      <c r="N777" s="963"/>
      <c r="O777" s="963"/>
      <c r="P777" s="963"/>
      <c r="Q777" s="963"/>
      <c r="R777" s="963"/>
      <c r="S777" s="963"/>
      <c r="T777" s="963"/>
      <c r="U777" s="963"/>
      <c r="V777" s="963"/>
      <c r="W777" s="963"/>
      <c r="X777" s="963"/>
      <c r="Y777" s="963"/>
      <c r="Z777" s="963"/>
    </row>
    <row r="778" spans="1:26">
      <c r="A778" s="1146"/>
      <c r="B778" s="963"/>
      <c r="C778" s="963"/>
      <c r="D778" s="780"/>
      <c r="E778" s="963"/>
      <c r="F778" s="963"/>
      <c r="G778" s="963"/>
      <c r="H778" s="893"/>
      <c r="I778" s="1563"/>
      <c r="J778" s="1563"/>
      <c r="K778" s="960"/>
      <c r="L778" s="960"/>
      <c r="M778" s="963"/>
      <c r="N778" s="963"/>
      <c r="O778" s="963"/>
      <c r="P778" s="963"/>
      <c r="Q778" s="963"/>
      <c r="R778" s="963"/>
      <c r="S778" s="963"/>
      <c r="T778" s="963"/>
      <c r="U778" s="963"/>
      <c r="V778" s="963"/>
      <c r="W778" s="963"/>
      <c r="X778" s="963"/>
      <c r="Y778" s="963"/>
      <c r="Z778" s="963"/>
    </row>
    <row r="779" spans="1:26">
      <c r="A779" s="1146"/>
      <c r="B779" s="963"/>
      <c r="C779" s="963"/>
      <c r="D779" s="780"/>
      <c r="E779" s="963"/>
      <c r="F779" s="963"/>
      <c r="G779" s="963"/>
      <c r="H779" s="893"/>
      <c r="I779" s="1563"/>
      <c r="J779" s="1563"/>
      <c r="K779" s="960"/>
      <c r="L779" s="960"/>
      <c r="M779" s="963"/>
      <c r="N779" s="963"/>
      <c r="O779" s="963"/>
      <c r="P779" s="963"/>
      <c r="Q779" s="963"/>
      <c r="R779" s="963"/>
      <c r="S779" s="963"/>
      <c r="T779" s="963"/>
      <c r="U779" s="963"/>
      <c r="V779" s="963"/>
      <c r="W779" s="963"/>
      <c r="X779" s="963"/>
      <c r="Y779" s="963"/>
      <c r="Z779" s="963"/>
    </row>
    <row r="780" spans="1:26">
      <c r="A780" s="1146"/>
      <c r="B780" s="963"/>
      <c r="C780" s="963"/>
      <c r="D780" s="780"/>
      <c r="E780" s="963"/>
      <c r="F780" s="963"/>
      <c r="G780" s="963"/>
      <c r="H780" s="893"/>
      <c r="I780" s="1563"/>
      <c r="J780" s="1563"/>
      <c r="K780" s="960"/>
      <c r="L780" s="960"/>
      <c r="M780" s="963"/>
      <c r="N780" s="963"/>
      <c r="O780" s="963"/>
      <c r="P780" s="963"/>
      <c r="Q780" s="963"/>
      <c r="R780" s="963"/>
      <c r="S780" s="963"/>
      <c r="T780" s="963"/>
      <c r="U780" s="963"/>
      <c r="V780" s="963"/>
      <c r="W780" s="963"/>
      <c r="X780" s="963"/>
      <c r="Y780" s="963"/>
      <c r="Z780" s="963"/>
    </row>
    <row r="781" spans="1:26">
      <c r="A781" s="1146"/>
      <c r="B781" s="963"/>
      <c r="C781" s="963"/>
      <c r="D781" s="780"/>
      <c r="E781" s="963"/>
      <c r="F781" s="963"/>
      <c r="G781" s="963"/>
      <c r="H781" s="893"/>
      <c r="I781" s="1563"/>
      <c r="J781" s="1563"/>
      <c r="K781" s="960"/>
      <c r="L781" s="960"/>
      <c r="M781" s="963"/>
      <c r="N781" s="963"/>
      <c r="O781" s="963"/>
      <c r="P781" s="963"/>
      <c r="Q781" s="963"/>
      <c r="R781" s="963"/>
      <c r="S781" s="963"/>
      <c r="T781" s="963"/>
      <c r="U781" s="963"/>
      <c r="V781" s="963"/>
      <c r="W781" s="963"/>
      <c r="X781" s="963"/>
      <c r="Y781" s="963"/>
      <c r="Z781" s="963"/>
    </row>
    <row r="782" spans="1:26">
      <c r="A782" s="1146"/>
      <c r="B782" s="963"/>
      <c r="C782" s="963"/>
      <c r="D782" s="780"/>
      <c r="E782" s="963"/>
      <c r="F782" s="963"/>
      <c r="G782" s="963"/>
      <c r="H782" s="893"/>
      <c r="I782" s="1563"/>
      <c r="J782" s="1563"/>
      <c r="K782" s="960"/>
      <c r="L782" s="960"/>
      <c r="M782" s="963"/>
      <c r="N782" s="963"/>
      <c r="O782" s="963"/>
      <c r="P782" s="963"/>
      <c r="Q782" s="963"/>
      <c r="R782" s="963"/>
      <c r="S782" s="963"/>
      <c r="T782" s="963"/>
      <c r="U782" s="963"/>
      <c r="V782" s="963"/>
      <c r="W782" s="963"/>
      <c r="X782" s="963"/>
      <c r="Y782" s="963"/>
      <c r="Z782" s="963"/>
    </row>
    <row r="783" spans="1:26">
      <c r="A783" s="1146"/>
      <c r="B783" s="963"/>
      <c r="C783" s="963"/>
      <c r="D783" s="780"/>
      <c r="E783" s="963"/>
      <c r="F783" s="963"/>
      <c r="G783" s="963"/>
      <c r="H783" s="893"/>
      <c r="I783" s="1563"/>
      <c r="J783" s="1563"/>
      <c r="K783" s="960"/>
      <c r="L783" s="960"/>
      <c r="M783" s="963"/>
      <c r="N783" s="963"/>
      <c r="O783" s="963"/>
      <c r="P783" s="963"/>
      <c r="Q783" s="963"/>
      <c r="R783" s="963"/>
      <c r="S783" s="963"/>
      <c r="T783" s="963"/>
      <c r="U783" s="963"/>
      <c r="V783" s="963"/>
      <c r="W783" s="963"/>
      <c r="X783" s="963"/>
      <c r="Y783" s="963"/>
      <c r="Z783" s="963"/>
    </row>
    <row r="784" spans="1:26">
      <c r="A784" s="1146"/>
      <c r="B784" s="963"/>
      <c r="C784" s="963"/>
      <c r="D784" s="780"/>
      <c r="E784" s="963"/>
      <c r="F784" s="963"/>
      <c r="G784" s="963"/>
      <c r="H784" s="893"/>
      <c r="I784" s="1563"/>
      <c r="J784" s="1563"/>
      <c r="K784" s="960"/>
      <c r="L784" s="960"/>
      <c r="M784" s="963"/>
      <c r="N784" s="963"/>
      <c r="O784" s="963"/>
      <c r="P784" s="963"/>
      <c r="Q784" s="963"/>
      <c r="R784" s="963"/>
      <c r="S784" s="963"/>
      <c r="T784" s="963"/>
      <c r="U784" s="963"/>
      <c r="V784" s="963"/>
      <c r="W784" s="963"/>
      <c r="X784" s="963"/>
      <c r="Y784" s="963"/>
      <c r="Z784" s="963"/>
    </row>
    <row r="785" spans="1:26">
      <c r="A785" s="1146"/>
      <c r="B785" s="963"/>
      <c r="C785" s="963"/>
      <c r="D785" s="780"/>
      <c r="E785" s="963"/>
      <c r="F785" s="963"/>
      <c r="G785" s="963"/>
      <c r="H785" s="893"/>
      <c r="I785" s="1563"/>
      <c r="J785" s="1563"/>
      <c r="K785" s="960"/>
      <c r="L785" s="960"/>
      <c r="M785" s="963"/>
      <c r="N785" s="963"/>
      <c r="O785" s="963"/>
      <c r="P785" s="963"/>
      <c r="Q785" s="963"/>
      <c r="R785" s="963"/>
      <c r="S785" s="963"/>
      <c r="T785" s="963"/>
      <c r="U785" s="963"/>
      <c r="V785" s="963"/>
      <c r="W785" s="963"/>
      <c r="X785" s="963"/>
      <c r="Y785" s="963"/>
      <c r="Z785" s="963"/>
    </row>
    <row r="786" spans="1:26">
      <c r="A786" s="1146"/>
      <c r="B786" s="963"/>
      <c r="C786" s="963"/>
      <c r="D786" s="780"/>
      <c r="E786" s="963"/>
      <c r="F786" s="963"/>
      <c r="G786" s="963"/>
      <c r="H786" s="893"/>
      <c r="I786" s="1563"/>
      <c r="J786" s="1563"/>
      <c r="K786" s="960"/>
      <c r="L786" s="960"/>
      <c r="M786" s="963"/>
      <c r="N786" s="963"/>
      <c r="O786" s="963"/>
      <c r="P786" s="963"/>
      <c r="Q786" s="963"/>
      <c r="R786" s="963"/>
      <c r="S786" s="963"/>
      <c r="T786" s="963"/>
      <c r="U786" s="963"/>
      <c r="V786" s="963"/>
      <c r="W786" s="963"/>
      <c r="X786" s="963"/>
      <c r="Y786" s="963"/>
      <c r="Z786" s="963"/>
    </row>
    <row r="787" spans="1:26">
      <c r="A787" s="1146"/>
      <c r="B787" s="963"/>
      <c r="C787" s="963"/>
      <c r="D787" s="780"/>
      <c r="E787" s="963"/>
      <c r="F787" s="963"/>
      <c r="G787" s="963"/>
      <c r="H787" s="893"/>
      <c r="I787" s="1563"/>
      <c r="J787" s="1563"/>
      <c r="K787" s="960"/>
      <c r="L787" s="960"/>
      <c r="M787" s="963"/>
      <c r="N787" s="963"/>
      <c r="O787" s="963"/>
      <c r="P787" s="963"/>
      <c r="Q787" s="963"/>
      <c r="R787" s="963"/>
      <c r="S787" s="963"/>
      <c r="T787" s="963"/>
      <c r="U787" s="963"/>
      <c r="V787" s="963"/>
      <c r="W787" s="963"/>
      <c r="X787" s="963"/>
      <c r="Y787" s="963"/>
      <c r="Z787" s="963"/>
    </row>
    <row r="788" spans="1:26">
      <c r="A788" s="1146"/>
      <c r="B788" s="963"/>
      <c r="C788" s="963"/>
      <c r="D788" s="780"/>
      <c r="E788" s="963"/>
      <c r="F788" s="963"/>
      <c r="G788" s="963"/>
      <c r="H788" s="893"/>
      <c r="I788" s="1563"/>
      <c r="J788" s="1563"/>
      <c r="K788" s="960"/>
      <c r="L788" s="960"/>
      <c r="M788" s="963"/>
      <c r="N788" s="963"/>
      <c r="O788" s="963"/>
      <c r="P788" s="963"/>
      <c r="Q788" s="963"/>
      <c r="R788" s="963"/>
      <c r="S788" s="963"/>
      <c r="T788" s="963"/>
      <c r="U788" s="963"/>
      <c r="V788" s="963"/>
      <c r="W788" s="963"/>
      <c r="X788" s="963"/>
      <c r="Y788" s="963"/>
      <c r="Z788" s="963"/>
    </row>
    <row r="789" spans="1:26">
      <c r="A789" s="1146"/>
      <c r="B789" s="963"/>
      <c r="C789" s="963"/>
      <c r="D789" s="780"/>
      <c r="E789" s="963"/>
      <c r="F789" s="963"/>
      <c r="G789" s="963"/>
      <c r="H789" s="893"/>
      <c r="I789" s="1563"/>
      <c r="J789" s="1563"/>
      <c r="K789" s="960"/>
      <c r="L789" s="960"/>
      <c r="M789" s="963"/>
      <c r="N789" s="963"/>
      <c r="O789" s="963"/>
      <c r="P789" s="963"/>
      <c r="Q789" s="963"/>
      <c r="R789" s="963"/>
      <c r="S789" s="963"/>
      <c r="T789" s="963"/>
      <c r="U789" s="963"/>
      <c r="V789" s="963"/>
      <c r="W789" s="963"/>
      <c r="X789" s="963"/>
      <c r="Y789" s="963"/>
      <c r="Z789" s="963"/>
    </row>
    <row r="790" spans="1:26">
      <c r="A790" s="1146"/>
      <c r="B790" s="963"/>
      <c r="C790" s="963"/>
      <c r="D790" s="780"/>
      <c r="E790" s="963"/>
      <c r="F790" s="963"/>
      <c r="G790" s="963"/>
      <c r="H790" s="893"/>
      <c r="I790" s="1563"/>
      <c r="J790" s="1563"/>
      <c r="K790" s="960"/>
      <c r="L790" s="960"/>
      <c r="M790" s="963"/>
      <c r="N790" s="963"/>
      <c r="O790" s="963"/>
      <c r="P790" s="963"/>
      <c r="Q790" s="963"/>
      <c r="R790" s="963"/>
      <c r="S790" s="963"/>
      <c r="T790" s="963"/>
      <c r="U790" s="963"/>
      <c r="V790" s="963"/>
      <c r="W790" s="963"/>
      <c r="X790" s="963"/>
      <c r="Y790" s="963"/>
      <c r="Z790" s="963"/>
    </row>
    <row r="791" spans="1:26">
      <c r="A791" s="1146"/>
      <c r="B791" s="963"/>
      <c r="C791" s="963"/>
      <c r="D791" s="780"/>
      <c r="E791" s="963"/>
      <c r="F791" s="963"/>
      <c r="G791" s="963"/>
      <c r="H791" s="893"/>
      <c r="I791" s="1563"/>
      <c r="J791" s="1563"/>
      <c r="K791" s="960"/>
      <c r="L791" s="960"/>
      <c r="M791" s="963"/>
      <c r="N791" s="963"/>
      <c r="O791" s="963"/>
      <c r="P791" s="963"/>
      <c r="Q791" s="963"/>
      <c r="R791" s="963"/>
      <c r="S791" s="963"/>
      <c r="T791" s="963"/>
      <c r="U791" s="963"/>
      <c r="V791" s="963"/>
      <c r="W791" s="963"/>
      <c r="X791" s="963"/>
      <c r="Y791" s="963"/>
      <c r="Z791" s="963"/>
    </row>
    <row r="792" spans="1:26">
      <c r="A792" s="1146"/>
      <c r="B792" s="963"/>
      <c r="C792" s="963"/>
      <c r="D792" s="780"/>
      <c r="E792" s="963"/>
      <c r="F792" s="963"/>
      <c r="G792" s="963"/>
      <c r="H792" s="893"/>
      <c r="I792" s="1563"/>
      <c r="J792" s="1563"/>
      <c r="K792" s="960"/>
      <c r="L792" s="960"/>
      <c r="M792" s="963"/>
      <c r="N792" s="963"/>
      <c r="O792" s="963"/>
      <c r="P792" s="963"/>
      <c r="Q792" s="963"/>
      <c r="R792" s="963"/>
      <c r="S792" s="963"/>
      <c r="T792" s="963"/>
      <c r="U792" s="963"/>
      <c r="V792" s="963"/>
      <c r="W792" s="963"/>
      <c r="X792" s="963"/>
      <c r="Y792" s="963"/>
      <c r="Z792" s="963"/>
    </row>
    <row r="793" spans="1:26">
      <c r="A793" s="1146"/>
      <c r="B793" s="963"/>
      <c r="C793" s="963"/>
      <c r="D793" s="780"/>
      <c r="E793" s="963"/>
      <c r="F793" s="963"/>
      <c r="G793" s="963"/>
      <c r="H793" s="893"/>
      <c r="I793" s="1563"/>
      <c r="J793" s="1563"/>
      <c r="K793" s="960"/>
      <c r="L793" s="960"/>
      <c r="M793" s="963"/>
      <c r="N793" s="963"/>
      <c r="O793" s="963"/>
      <c r="P793" s="963"/>
      <c r="Q793" s="963"/>
      <c r="R793" s="963"/>
      <c r="S793" s="963"/>
      <c r="T793" s="963"/>
      <c r="U793" s="963"/>
      <c r="V793" s="963"/>
      <c r="W793" s="963"/>
      <c r="X793" s="963"/>
      <c r="Y793" s="963"/>
      <c r="Z793" s="963"/>
    </row>
    <row r="794" spans="1:26">
      <c r="A794" s="1146"/>
      <c r="B794" s="963"/>
      <c r="C794" s="963"/>
      <c r="D794" s="780"/>
      <c r="E794" s="963"/>
      <c r="F794" s="963"/>
      <c r="G794" s="963"/>
      <c r="H794" s="893"/>
      <c r="I794" s="1563"/>
      <c r="J794" s="1563"/>
      <c r="K794" s="960"/>
      <c r="L794" s="960"/>
      <c r="M794" s="963"/>
      <c r="N794" s="963"/>
      <c r="O794" s="963"/>
      <c r="P794" s="963"/>
      <c r="Q794" s="963"/>
      <c r="R794" s="963"/>
      <c r="S794" s="963"/>
      <c r="T794" s="963"/>
      <c r="U794" s="963"/>
      <c r="V794" s="963"/>
      <c r="W794" s="963"/>
      <c r="X794" s="963"/>
      <c r="Y794" s="963"/>
      <c r="Z794" s="963"/>
    </row>
    <row r="795" spans="1:26">
      <c r="A795" s="1146"/>
      <c r="B795" s="963"/>
      <c r="C795" s="963"/>
      <c r="D795" s="780"/>
      <c r="E795" s="963"/>
      <c r="F795" s="963"/>
      <c r="G795" s="963"/>
      <c r="H795" s="893"/>
      <c r="I795" s="1563"/>
      <c r="J795" s="1563"/>
      <c r="K795" s="960"/>
      <c r="L795" s="960"/>
      <c r="M795" s="963"/>
      <c r="N795" s="963"/>
      <c r="O795" s="963"/>
      <c r="P795" s="963"/>
      <c r="Q795" s="963"/>
      <c r="R795" s="963"/>
      <c r="S795" s="963"/>
      <c r="T795" s="963"/>
      <c r="U795" s="963"/>
      <c r="V795" s="963"/>
      <c r="W795" s="963"/>
      <c r="X795" s="963"/>
      <c r="Y795" s="963"/>
      <c r="Z795" s="963"/>
    </row>
    <row r="796" spans="1:26">
      <c r="A796" s="1146"/>
      <c r="B796" s="963"/>
      <c r="C796" s="963"/>
      <c r="D796" s="780"/>
      <c r="E796" s="963"/>
      <c r="F796" s="963"/>
      <c r="G796" s="963"/>
      <c r="H796" s="893"/>
      <c r="I796" s="1563"/>
      <c r="J796" s="1563"/>
      <c r="K796" s="960"/>
      <c r="L796" s="960"/>
      <c r="M796" s="963"/>
      <c r="N796" s="963"/>
      <c r="O796" s="963"/>
      <c r="P796" s="963"/>
      <c r="Q796" s="963"/>
      <c r="R796" s="963"/>
      <c r="S796" s="963"/>
      <c r="T796" s="963"/>
      <c r="U796" s="963"/>
      <c r="V796" s="963"/>
      <c r="W796" s="963"/>
      <c r="X796" s="963"/>
      <c r="Y796" s="963"/>
      <c r="Z796" s="963"/>
    </row>
    <row r="797" spans="1:26">
      <c r="A797" s="1146"/>
      <c r="B797" s="963"/>
      <c r="C797" s="963"/>
      <c r="D797" s="780"/>
      <c r="E797" s="963"/>
      <c r="F797" s="963"/>
      <c r="G797" s="963"/>
      <c r="H797" s="893"/>
      <c r="I797" s="1563"/>
      <c r="J797" s="1563"/>
      <c r="K797" s="960"/>
      <c r="L797" s="960"/>
      <c r="M797" s="963"/>
      <c r="N797" s="963"/>
      <c r="O797" s="963"/>
      <c r="P797" s="963"/>
      <c r="Q797" s="963"/>
      <c r="R797" s="963"/>
      <c r="S797" s="963"/>
      <c r="T797" s="963"/>
      <c r="U797" s="963"/>
      <c r="V797" s="963"/>
      <c r="W797" s="963"/>
      <c r="X797" s="963"/>
      <c r="Y797" s="963"/>
      <c r="Z797" s="963"/>
    </row>
    <row r="798" spans="1:26">
      <c r="A798" s="1146"/>
      <c r="B798" s="963"/>
      <c r="C798" s="963"/>
      <c r="D798" s="780"/>
      <c r="E798" s="963"/>
      <c r="F798" s="963"/>
      <c r="G798" s="963"/>
      <c r="H798" s="893"/>
      <c r="I798" s="1563"/>
      <c r="J798" s="1563"/>
      <c r="K798" s="960"/>
      <c r="L798" s="960"/>
      <c r="M798" s="963"/>
      <c r="N798" s="963"/>
      <c r="O798" s="963"/>
      <c r="P798" s="963"/>
      <c r="Q798" s="963"/>
      <c r="R798" s="963"/>
      <c r="S798" s="963"/>
      <c r="T798" s="963"/>
      <c r="U798" s="963"/>
      <c r="V798" s="963"/>
      <c r="W798" s="963"/>
      <c r="X798" s="963"/>
      <c r="Y798" s="963"/>
      <c r="Z798" s="963"/>
    </row>
    <row r="799" spans="1:26">
      <c r="A799" s="1146"/>
      <c r="B799" s="963"/>
      <c r="C799" s="963"/>
      <c r="D799" s="780"/>
      <c r="E799" s="963"/>
      <c r="F799" s="963"/>
      <c r="G799" s="963"/>
      <c r="H799" s="893"/>
      <c r="I799" s="1563"/>
      <c r="J799" s="1563"/>
      <c r="K799" s="960"/>
      <c r="L799" s="960"/>
      <c r="M799" s="963"/>
      <c r="N799" s="963"/>
      <c r="O799" s="963"/>
      <c r="P799" s="963"/>
      <c r="Q799" s="963"/>
      <c r="R799" s="963"/>
      <c r="S799" s="963"/>
      <c r="T799" s="963"/>
      <c r="U799" s="963"/>
      <c r="V799" s="963"/>
      <c r="W799" s="963"/>
      <c r="X799" s="963"/>
      <c r="Y799" s="963"/>
      <c r="Z799" s="963"/>
    </row>
    <row r="800" spans="1:26">
      <c r="A800" s="1146"/>
      <c r="B800" s="963"/>
      <c r="C800" s="963"/>
      <c r="D800" s="780"/>
      <c r="E800" s="963"/>
      <c r="F800" s="963"/>
      <c r="G800" s="963"/>
      <c r="H800" s="893"/>
      <c r="I800" s="1563"/>
      <c r="J800" s="1563"/>
      <c r="K800" s="960"/>
      <c r="L800" s="960"/>
      <c r="M800" s="963"/>
      <c r="N800" s="963"/>
      <c r="O800" s="963"/>
      <c r="P800" s="963"/>
      <c r="Q800" s="963"/>
      <c r="R800" s="963"/>
      <c r="S800" s="963"/>
      <c r="T800" s="963"/>
      <c r="U800" s="963"/>
      <c r="V800" s="963"/>
      <c r="W800" s="963"/>
      <c r="X800" s="963"/>
      <c r="Y800" s="963"/>
      <c r="Z800" s="963"/>
    </row>
    <row r="801" spans="1:26">
      <c r="A801" s="1146"/>
      <c r="B801" s="963"/>
      <c r="C801" s="963"/>
      <c r="D801" s="780"/>
      <c r="E801" s="963"/>
      <c r="F801" s="963"/>
      <c r="G801" s="963"/>
      <c r="H801" s="893"/>
      <c r="I801" s="1563"/>
      <c r="J801" s="1563"/>
      <c r="K801" s="960"/>
      <c r="L801" s="960"/>
      <c r="M801" s="963"/>
      <c r="N801" s="963"/>
      <c r="O801" s="963"/>
      <c r="P801" s="963"/>
      <c r="Q801" s="963"/>
      <c r="R801" s="963"/>
      <c r="S801" s="963"/>
      <c r="T801" s="963"/>
      <c r="U801" s="963"/>
      <c r="V801" s="963"/>
      <c r="W801" s="963"/>
      <c r="X801" s="963"/>
      <c r="Y801" s="963"/>
      <c r="Z801" s="963"/>
    </row>
    <row r="802" spans="1:26">
      <c r="A802" s="1146"/>
      <c r="B802" s="963"/>
      <c r="C802" s="963"/>
      <c r="D802" s="780"/>
      <c r="E802" s="963"/>
      <c r="F802" s="963"/>
      <c r="G802" s="963"/>
      <c r="H802" s="893"/>
      <c r="I802" s="1563"/>
      <c r="J802" s="1563"/>
      <c r="K802" s="960"/>
      <c r="L802" s="960"/>
      <c r="M802" s="963"/>
      <c r="N802" s="963"/>
      <c r="O802" s="963"/>
      <c r="P802" s="963"/>
      <c r="Q802" s="963"/>
      <c r="R802" s="963"/>
      <c r="S802" s="963"/>
      <c r="T802" s="963"/>
      <c r="U802" s="963"/>
      <c r="V802" s="963"/>
      <c r="W802" s="963"/>
      <c r="X802" s="963"/>
      <c r="Y802" s="963"/>
      <c r="Z802" s="963"/>
    </row>
    <row r="803" spans="1:26">
      <c r="A803" s="1146"/>
      <c r="B803" s="963"/>
      <c r="C803" s="963"/>
      <c r="D803" s="780"/>
      <c r="E803" s="963"/>
      <c r="F803" s="963"/>
      <c r="G803" s="963"/>
      <c r="H803" s="893"/>
      <c r="I803" s="1563"/>
      <c r="J803" s="1563"/>
      <c r="K803" s="960"/>
      <c r="L803" s="960"/>
      <c r="M803" s="963"/>
      <c r="N803" s="963"/>
      <c r="O803" s="963"/>
      <c r="P803" s="963"/>
      <c r="Q803" s="963"/>
      <c r="R803" s="963"/>
      <c r="S803" s="963"/>
      <c r="T803" s="963"/>
      <c r="U803" s="963"/>
      <c r="V803" s="963"/>
      <c r="W803" s="963"/>
      <c r="X803" s="963"/>
      <c r="Y803" s="963"/>
      <c r="Z803" s="963"/>
    </row>
    <row r="804" spans="1:26">
      <c r="A804" s="1146"/>
      <c r="B804" s="963"/>
      <c r="C804" s="963"/>
      <c r="D804" s="780"/>
      <c r="E804" s="963"/>
      <c r="F804" s="963"/>
      <c r="G804" s="963"/>
      <c r="H804" s="893"/>
      <c r="I804" s="1563"/>
      <c r="J804" s="1563"/>
      <c r="K804" s="960"/>
      <c r="L804" s="960"/>
      <c r="M804" s="963"/>
      <c r="N804" s="963"/>
      <c r="O804" s="963"/>
      <c r="P804" s="963"/>
      <c r="Q804" s="963"/>
      <c r="R804" s="963"/>
      <c r="S804" s="963"/>
      <c r="T804" s="963"/>
      <c r="U804" s="963"/>
      <c r="V804" s="963"/>
      <c r="W804" s="963"/>
      <c r="X804" s="963"/>
      <c r="Y804" s="963"/>
      <c r="Z804" s="963"/>
    </row>
    <row r="805" spans="1:26">
      <c r="A805" s="1146"/>
      <c r="B805" s="963"/>
      <c r="C805" s="963"/>
      <c r="D805" s="780"/>
      <c r="E805" s="963"/>
      <c r="F805" s="963"/>
      <c r="G805" s="963"/>
      <c r="H805" s="893"/>
      <c r="I805" s="1563"/>
      <c r="J805" s="1563"/>
      <c r="K805" s="960"/>
      <c r="L805" s="960"/>
      <c r="M805" s="963"/>
      <c r="N805" s="963"/>
      <c r="O805" s="963"/>
      <c r="P805" s="963"/>
      <c r="Q805" s="963"/>
      <c r="R805" s="963"/>
      <c r="S805" s="963"/>
      <c r="T805" s="963"/>
      <c r="U805" s="963"/>
      <c r="V805" s="963"/>
      <c r="W805" s="963"/>
      <c r="X805" s="963"/>
      <c r="Y805" s="963"/>
      <c r="Z805" s="963"/>
    </row>
    <row r="806" spans="1:26">
      <c r="A806" s="1146"/>
      <c r="B806" s="963"/>
      <c r="C806" s="963"/>
      <c r="D806" s="780"/>
      <c r="E806" s="963"/>
      <c r="F806" s="963"/>
      <c r="G806" s="963"/>
      <c r="H806" s="893"/>
      <c r="I806" s="1563"/>
      <c r="J806" s="1563"/>
      <c r="K806" s="960"/>
      <c r="L806" s="960"/>
      <c r="M806" s="963"/>
      <c r="N806" s="963"/>
      <c r="O806" s="963"/>
      <c r="P806" s="963"/>
      <c r="Q806" s="963"/>
      <c r="R806" s="963"/>
      <c r="S806" s="963"/>
      <c r="T806" s="963"/>
      <c r="U806" s="963"/>
      <c r="V806" s="963"/>
      <c r="W806" s="963"/>
      <c r="X806" s="963"/>
      <c r="Y806" s="963"/>
      <c r="Z806" s="963"/>
    </row>
    <row r="807" spans="1:26">
      <c r="A807" s="1146"/>
      <c r="B807" s="963"/>
      <c r="C807" s="963"/>
      <c r="D807" s="780"/>
      <c r="E807" s="963"/>
      <c r="F807" s="963"/>
      <c r="G807" s="963"/>
      <c r="H807" s="893"/>
      <c r="I807" s="1563"/>
      <c r="J807" s="1563"/>
      <c r="K807" s="960"/>
      <c r="L807" s="960"/>
      <c r="M807" s="963"/>
      <c r="N807" s="963"/>
      <c r="O807" s="963"/>
      <c r="P807" s="963"/>
      <c r="Q807" s="963"/>
      <c r="R807" s="963"/>
      <c r="S807" s="963"/>
      <c r="T807" s="963"/>
      <c r="U807" s="963"/>
      <c r="V807" s="963"/>
      <c r="W807" s="963"/>
      <c r="X807" s="963"/>
      <c r="Y807" s="963"/>
      <c r="Z807" s="963"/>
    </row>
    <row r="808" spans="1:26">
      <c r="A808" s="1146"/>
      <c r="B808" s="963"/>
      <c r="C808" s="963"/>
      <c r="D808" s="780"/>
      <c r="E808" s="963"/>
      <c r="F808" s="963"/>
      <c r="G808" s="963"/>
      <c r="H808" s="893"/>
      <c r="I808" s="1563"/>
      <c r="J808" s="1563"/>
      <c r="K808" s="960"/>
      <c r="L808" s="960"/>
      <c r="M808" s="963"/>
      <c r="N808" s="963"/>
      <c r="O808" s="963"/>
      <c r="P808" s="963"/>
      <c r="Q808" s="963"/>
      <c r="R808" s="963"/>
      <c r="S808" s="963"/>
      <c r="T808" s="963"/>
      <c r="U808" s="963"/>
      <c r="V808" s="963"/>
      <c r="W808" s="963"/>
      <c r="X808" s="963"/>
      <c r="Y808" s="963"/>
      <c r="Z808" s="963"/>
    </row>
    <row r="809" spans="1:26">
      <c r="A809" s="1146"/>
      <c r="B809" s="963"/>
      <c r="C809" s="963"/>
      <c r="D809" s="780"/>
      <c r="E809" s="963"/>
      <c r="F809" s="963"/>
      <c r="G809" s="963"/>
      <c r="H809" s="893"/>
      <c r="I809" s="1563"/>
      <c r="J809" s="1563"/>
      <c r="K809" s="960"/>
      <c r="L809" s="960"/>
      <c r="M809" s="963"/>
      <c r="N809" s="963"/>
      <c r="O809" s="963"/>
      <c r="P809" s="963"/>
      <c r="Q809" s="963"/>
      <c r="R809" s="963"/>
      <c r="S809" s="963"/>
      <c r="T809" s="963"/>
      <c r="U809" s="963"/>
      <c r="V809" s="963"/>
      <c r="W809" s="963"/>
      <c r="X809" s="963"/>
      <c r="Y809" s="963"/>
      <c r="Z809" s="963"/>
    </row>
    <row r="810" spans="1:26">
      <c r="A810" s="1146"/>
      <c r="B810" s="963"/>
      <c r="C810" s="963"/>
      <c r="D810" s="780"/>
      <c r="E810" s="963"/>
      <c r="F810" s="963"/>
      <c r="G810" s="963"/>
      <c r="H810" s="893"/>
      <c r="I810" s="1563"/>
      <c r="J810" s="1563"/>
      <c r="K810" s="960"/>
      <c r="L810" s="960"/>
      <c r="M810" s="963"/>
      <c r="N810" s="963"/>
      <c r="O810" s="963"/>
      <c r="P810" s="963"/>
      <c r="Q810" s="963"/>
      <c r="R810" s="963"/>
      <c r="S810" s="963"/>
      <c r="T810" s="963"/>
      <c r="U810" s="963"/>
      <c r="V810" s="963"/>
      <c r="W810" s="963"/>
      <c r="X810" s="963"/>
      <c r="Y810" s="963"/>
      <c r="Z810" s="963"/>
    </row>
    <row r="811" spans="1:26">
      <c r="A811" s="1146"/>
      <c r="B811" s="963"/>
      <c r="C811" s="963"/>
      <c r="D811" s="780"/>
      <c r="E811" s="963"/>
      <c r="F811" s="963"/>
      <c r="G811" s="963"/>
      <c r="H811" s="893"/>
      <c r="I811" s="1563"/>
      <c r="J811" s="1563"/>
      <c r="K811" s="960"/>
      <c r="L811" s="960"/>
      <c r="M811" s="963"/>
      <c r="N811" s="963"/>
      <c r="O811" s="963"/>
      <c r="P811" s="963"/>
      <c r="Q811" s="963"/>
      <c r="R811" s="963"/>
      <c r="S811" s="963"/>
      <c r="T811" s="963"/>
      <c r="U811" s="963"/>
      <c r="V811" s="963"/>
      <c r="W811" s="963"/>
      <c r="X811" s="963"/>
      <c r="Y811" s="963"/>
      <c r="Z811" s="963"/>
    </row>
    <row r="812" spans="1:26">
      <c r="A812" s="1146"/>
      <c r="B812" s="963"/>
      <c r="C812" s="963"/>
      <c r="D812" s="780"/>
      <c r="E812" s="963"/>
      <c r="F812" s="963"/>
      <c r="G812" s="963"/>
      <c r="H812" s="893"/>
      <c r="I812" s="1563"/>
      <c r="J812" s="1563"/>
      <c r="K812" s="960"/>
      <c r="L812" s="960"/>
      <c r="M812" s="963"/>
      <c r="N812" s="963"/>
      <c r="O812" s="963"/>
      <c r="P812" s="963"/>
      <c r="Q812" s="963"/>
      <c r="R812" s="963"/>
      <c r="S812" s="963"/>
      <c r="T812" s="963"/>
      <c r="U812" s="963"/>
      <c r="V812" s="963"/>
      <c r="W812" s="963"/>
      <c r="X812" s="963"/>
      <c r="Y812" s="963"/>
      <c r="Z812" s="963"/>
    </row>
    <row r="813" spans="1:26">
      <c r="A813" s="1146"/>
      <c r="B813" s="963"/>
      <c r="C813" s="963"/>
      <c r="D813" s="780"/>
      <c r="E813" s="963"/>
      <c r="F813" s="963"/>
      <c r="G813" s="963"/>
      <c r="H813" s="893"/>
      <c r="I813" s="1563"/>
      <c r="J813" s="1563"/>
      <c r="K813" s="960"/>
      <c r="L813" s="960"/>
      <c r="M813" s="963"/>
      <c r="N813" s="963"/>
      <c r="O813" s="963"/>
      <c r="P813" s="963"/>
      <c r="Q813" s="963"/>
      <c r="R813" s="963"/>
      <c r="S813" s="963"/>
      <c r="T813" s="963"/>
      <c r="U813" s="963"/>
      <c r="V813" s="963"/>
      <c r="W813" s="963"/>
      <c r="X813" s="963"/>
      <c r="Y813" s="963"/>
      <c r="Z813" s="963"/>
    </row>
    <row r="814" spans="1:26">
      <c r="A814" s="1146"/>
      <c r="B814" s="963"/>
      <c r="C814" s="963"/>
      <c r="D814" s="780"/>
      <c r="E814" s="963"/>
      <c r="F814" s="963"/>
      <c r="G814" s="963"/>
      <c r="H814" s="893"/>
      <c r="I814" s="1563"/>
      <c r="J814" s="1563"/>
      <c r="K814" s="960"/>
      <c r="L814" s="960"/>
      <c r="M814" s="963"/>
      <c r="N814" s="963"/>
      <c r="O814" s="963"/>
      <c r="P814" s="963"/>
      <c r="Q814" s="963"/>
      <c r="R814" s="963"/>
      <c r="S814" s="963"/>
      <c r="T814" s="963"/>
      <c r="U814" s="963"/>
      <c r="V814" s="963"/>
      <c r="W814" s="963"/>
      <c r="X814" s="963"/>
      <c r="Y814" s="963"/>
      <c r="Z814" s="963"/>
    </row>
    <row r="815" spans="1:26">
      <c r="A815" s="1146"/>
      <c r="B815" s="963"/>
      <c r="C815" s="963"/>
      <c r="D815" s="780"/>
      <c r="E815" s="963"/>
      <c r="F815" s="963"/>
      <c r="G815" s="963"/>
      <c r="H815" s="893"/>
      <c r="I815" s="1563"/>
      <c r="J815" s="1563"/>
      <c r="K815" s="960"/>
      <c r="L815" s="960"/>
      <c r="M815" s="963"/>
      <c r="N815" s="963"/>
      <c r="O815" s="963"/>
      <c r="P815" s="963"/>
      <c r="Q815" s="963"/>
      <c r="R815" s="963"/>
      <c r="S815" s="963"/>
      <c r="T815" s="963"/>
      <c r="U815" s="963"/>
      <c r="V815" s="963"/>
      <c r="W815" s="963"/>
      <c r="X815" s="963"/>
      <c r="Y815" s="963"/>
      <c r="Z815" s="963"/>
    </row>
    <row r="816" spans="1:26">
      <c r="A816" s="1146"/>
      <c r="B816" s="963"/>
      <c r="C816" s="963"/>
      <c r="D816" s="780"/>
      <c r="E816" s="963"/>
      <c r="F816" s="963"/>
      <c r="G816" s="963"/>
      <c r="H816" s="893"/>
      <c r="I816" s="1563"/>
      <c r="J816" s="1563"/>
      <c r="K816" s="960"/>
      <c r="L816" s="960"/>
      <c r="M816" s="963"/>
      <c r="N816" s="963"/>
      <c r="O816" s="963"/>
      <c r="P816" s="963"/>
      <c r="Q816" s="963"/>
      <c r="R816" s="963"/>
      <c r="S816" s="963"/>
      <c r="T816" s="963"/>
      <c r="U816" s="963"/>
      <c r="V816" s="963"/>
      <c r="W816" s="963"/>
      <c r="X816" s="963"/>
      <c r="Y816" s="963"/>
      <c r="Z816" s="963"/>
    </row>
    <row r="817" spans="1:26">
      <c r="A817" s="1146"/>
      <c r="B817" s="963"/>
      <c r="C817" s="963"/>
      <c r="D817" s="780"/>
      <c r="E817" s="963"/>
      <c r="F817" s="963"/>
      <c r="G817" s="963"/>
      <c r="H817" s="893"/>
      <c r="I817" s="1563"/>
      <c r="J817" s="1563"/>
      <c r="K817" s="960"/>
      <c r="L817" s="960"/>
      <c r="M817" s="963"/>
      <c r="N817" s="963"/>
      <c r="O817" s="963"/>
      <c r="P817" s="963"/>
      <c r="Q817" s="963"/>
      <c r="R817" s="963"/>
      <c r="S817" s="963"/>
      <c r="T817" s="963"/>
      <c r="U817" s="963"/>
      <c r="V817" s="963"/>
      <c r="W817" s="963"/>
      <c r="X817" s="963"/>
      <c r="Y817" s="963"/>
      <c r="Z817" s="963"/>
    </row>
    <row r="818" spans="1:26">
      <c r="A818" s="1146"/>
      <c r="B818" s="963"/>
      <c r="C818" s="963"/>
      <c r="D818" s="780"/>
      <c r="E818" s="963"/>
      <c r="F818" s="963"/>
      <c r="G818" s="963"/>
      <c r="H818" s="893"/>
      <c r="I818" s="1563"/>
      <c r="J818" s="1563"/>
      <c r="K818" s="960"/>
      <c r="L818" s="960"/>
      <c r="M818" s="963"/>
      <c r="N818" s="963"/>
      <c r="O818" s="963"/>
      <c r="P818" s="963"/>
      <c r="Q818" s="963"/>
      <c r="R818" s="963"/>
      <c r="S818" s="963"/>
      <c r="T818" s="963"/>
      <c r="U818" s="963"/>
      <c r="V818" s="963"/>
      <c r="W818" s="963"/>
      <c r="X818" s="963"/>
      <c r="Y818" s="963"/>
      <c r="Z818" s="963"/>
    </row>
    <row r="819" spans="1:26">
      <c r="A819" s="1146"/>
      <c r="B819" s="963"/>
      <c r="C819" s="963"/>
      <c r="D819" s="780"/>
      <c r="E819" s="963"/>
      <c r="F819" s="963"/>
      <c r="G819" s="963"/>
      <c r="H819" s="893"/>
      <c r="I819" s="1563"/>
      <c r="J819" s="1563"/>
      <c r="K819" s="960"/>
      <c r="L819" s="960"/>
      <c r="M819" s="963"/>
      <c r="N819" s="963"/>
      <c r="O819" s="963"/>
      <c r="P819" s="963"/>
      <c r="Q819" s="963"/>
      <c r="R819" s="963"/>
      <c r="S819" s="963"/>
      <c r="T819" s="963"/>
      <c r="U819" s="963"/>
      <c r="V819" s="963"/>
      <c r="W819" s="963"/>
      <c r="X819" s="963"/>
      <c r="Y819" s="963"/>
      <c r="Z819" s="963"/>
    </row>
    <row r="820" spans="1:26">
      <c r="A820" s="1146"/>
      <c r="B820" s="963"/>
      <c r="C820" s="963"/>
      <c r="D820" s="780"/>
      <c r="E820" s="963"/>
      <c r="F820" s="963"/>
      <c r="G820" s="963"/>
      <c r="H820" s="893"/>
      <c r="I820" s="1563"/>
      <c r="J820" s="1563"/>
      <c r="K820" s="960"/>
      <c r="L820" s="960"/>
      <c r="M820" s="963"/>
      <c r="N820" s="963"/>
      <c r="O820" s="963"/>
      <c r="P820" s="963"/>
      <c r="Q820" s="963"/>
      <c r="R820" s="963"/>
      <c r="S820" s="963"/>
      <c r="T820" s="963"/>
      <c r="U820" s="963"/>
      <c r="V820" s="963"/>
      <c r="W820" s="963"/>
      <c r="X820" s="963"/>
      <c r="Y820" s="963"/>
      <c r="Z820" s="963"/>
    </row>
    <row r="821" spans="1:26">
      <c r="A821" s="1146"/>
      <c r="B821" s="963"/>
      <c r="C821" s="963"/>
      <c r="D821" s="780"/>
      <c r="E821" s="963"/>
      <c r="F821" s="963"/>
      <c r="G821" s="963"/>
      <c r="H821" s="893"/>
      <c r="I821" s="1563"/>
      <c r="J821" s="1563"/>
      <c r="K821" s="960"/>
      <c r="L821" s="960"/>
      <c r="M821" s="963"/>
      <c r="N821" s="963"/>
      <c r="O821" s="963"/>
      <c r="P821" s="963"/>
      <c r="Q821" s="963"/>
      <c r="R821" s="963"/>
      <c r="S821" s="963"/>
      <c r="T821" s="963"/>
      <c r="U821" s="963"/>
      <c r="V821" s="963"/>
      <c r="W821" s="963"/>
      <c r="X821" s="963"/>
      <c r="Y821" s="963"/>
      <c r="Z821" s="963"/>
    </row>
    <row r="822" spans="1:26">
      <c r="A822" s="1146"/>
      <c r="B822" s="963"/>
      <c r="C822" s="963"/>
      <c r="D822" s="780"/>
      <c r="E822" s="963"/>
      <c r="F822" s="963"/>
      <c r="G822" s="963"/>
      <c r="H822" s="893"/>
      <c r="I822" s="1563"/>
      <c r="J822" s="1563"/>
      <c r="K822" s="960"/>
      <c r="L822" s="960"/>
      <c r="M822" s="963"/>
      <c r="N822" s="963"/>
      <c r="O822" s="963"/>
      <c r="P822" s="963"/>
      <c r="Q822" s="963"/>
      <c r="R822" s="963"/>
      <c r="S822" s="963"/>
      <c r="T822" s="963"/>
      <c r="U822" s="963"/>
      <c r="V822" s="963"/>
      <c r="W822" s="963"/>
      <c r="X822" s="963"/>
      <c r="Y822" s="963"/>
      <c r="Z822" s="963"/>
    </row>
    <row r="823" spans="1:26">
      <c r="A823" s="1146"/>
      <c r="B823" s="963"/>
      <c r="C823" s="963"/>
      <c r="D823" s="780"/>
      <c r="E823" s="963"/>
      <c r="F823" s="963"/>
      <c r="G823" s="963"/>
      <c r="H823" s="893"/>
      <c r="I823" s="1563"/>
      <c r="J823" s="1563"/>
      <c r="K823" s="960"/>
      <c r="L823" s="960"/>
      <c r="M823" s="963"/>
      <c r="N823" s="963"/>
      <c r="O823" s="963"/>
      <c r="P823" s="963"/>
      <c r="Q823" s="963"/>
      <c r="R823" s="963"/>
      <c r="S823" s="963"/>
      <c r="T823" s="963"/>
      <c r="U823" s="963"/>
      <c r="V823" s="963"/>
      <c r="W823" s="963"/>
      <c r="X823" s="963"/>
      <c r="Y823" s="963"/>
      <c r="Z823" s="963"/>
    </row>
    <row r="824" spans="1:26">
      <c r="A824" s="1146"/>
      <c r="B824" s="963"/>
      <c r="C824" s="963"/>
      <c r="D824" s="780"/>
      <c r="E824" s="963"/>
      <c r="F824" s="963"/>
      <c r="G824" s="963"/>
      <c r="H824" s="893"/>
      <c r="I824" s="1563"/>
      <c r="J824" s="1563"/>
      <c r="K824" s="960"/>
      <c r="L824" s="960"/>
      <c r="M824" s="963"/>
      <c r="N824" s="963"/>
      <c r="O824" s="963"/>
      <c r="P824" s="963"/>
      <c r="Q824" s="963"/>
      <c r="R824" s="963"/>
      <c r="S824" s="963"/>
      <c r="T824" s="963"/>
      <c r="U824" s="963"/>
      <c r="V824" s="963"/>
      <c r="W824" s="963"/>
      <c r="X824" s="963"/>
      <c r="Y824" s="963"/>
      <c r="Z824" s="963"/>
    </row>
    <row r="825" spans="1:26">
      <c r="A825" s="1146"/>
      <c r="B825" s="963"/>
      <c r="C825" s="963"/>
      <c r="D825" s="780"/>
      <c r="E825" s="963"/>
      <c r="F825" s="963"/>
      <c r="G825" s="963"/>
      <c r="H825" s="893"/>
      <c r="I825" s="1563"/>
      <c r="J825" s="1563"/>
      <c r="K825" s="960"/>
      <c r="L825" s="960"/>
      <c r="M825" s="963"/>
      <c r="N825" s="963"/>
      <c r="O825" s="963"/>
      <c r="P825" s="963"/>
      <c r="Q825" s="963"/>
      <c r="R825" s="963"/>
      <c r="S825" s="963"/>
      <c r="T825" s="963"/>
      <c r="U825" s="963"/>
      <c r="V825" s="963"/>
      <c r="W825" s="963"/>
      <c r="X825" s="963"/>
      <c r="Y825" s="963"/>
      <c r="Z825" s="963"/>
    </row>
    <row r="826" spans="1:26">
      <c r="A826" s="1146"/>
      <c r="B826" s="963"/>
      <c r="C826" s="963"/>
      <c r="D826" s="780"/>
      <c r="E826" s="963"/>
      <c r="F826" s="963"/>
      <c r="G826" s="963"/>
      <c r="H826" s="893"/>
      <c r="I826" s="1563"/>
      <c r="J826" s="1563"/>
      <c r="K826" s="960"/>
      <c r="L826" s="960"/>
      <c r="M826" s="963"/>
      <c r="N826" s="963"/>
      <c r="O826" s="963"/>
      <c r="P826" s="963"/>
      <c r="Q826" s="963"/>
      <c r="R826" s="963"/>
      <c r="S826" s="963"/>
      <c r="T826" s="963"/>
      <c r="U826" s="963"/>
      <c r="V826" s="963"/>
      <c r="W826" s="963"/>
      <c r="X826" s="963"/>
      <c r="Y826" s="963"/>
      <c r="Z826" s="963"/>
    </row>
    <row r="827" spans="1:26">
      <c r="A827" s="1146"/>
      <c r="B827" s="963"/>
      <c r="C827" s="963"/>
      <c r="D827" s="780"/>
      <c r="E827" s="963"/>
      <c r="F827" s="963"/>
      <c r="G827" s="963"/>
      <c r="H827" s="893"/>
      <c r="I827" s="1563"/>
      <c r="J827" s="1563"/>
      <c r="K827" s="960"/>
      <c r="L827" s="960"/>
      <c r="M827" s="963"/>
      <c r="N827" s="963"/>
      <c r="O827" s="963"/>
      <c r="P827" s="963"/>
      <c r="Q827" s="963"/>
      <c r="R827" s="963"/>
      <c r="S827" s="963"/>
      <c r="T827" s="963"/>
      <c r="U827" s="963"/>
      <c r="V827" s="963"/>
      <c r="W827" s="963"/>
      <c r="X827" s="963"/>
      <c r="Y827" s="963"/>
      <c r="Z827" s="963"/>
    </row>
    <row r="828" spans="1:26">
      <c r="A828" s="1146"/>
      <c r="B828" s="963"/>
      <c r="C828" s="963"/>
      <c r="D828" s="780"/>
      <c r="E828" s="963"/>
      <c r="F828" s="963"/>
      <c r="G828" s="963"/>
      <c r="H828" s="893"/>
      <c r="I828" s="1563"/>
      <c r="J828" s="1563"/>
      <c r="K828" s="960"/>
      <c r="L828" s="960"/>
      <c r="M828" s="963"/>
      <c r="N828" s="963"/>
      <c r="O828" s="963"/>
      <c r="P828" s="963"/>
      <c r="Q828" s="963"/>
      <c r="R828" s="963"/>
      <c r="S828" s="963"/>
      <c r="T828" s="963"/>
      <c r="U828" s="963"/>
      <c r="V828" s="963"/>
      <c r="W828" s="963"/>
      <c r="X828" s="963"/>
      <c r="Y828" s="963"/>
      <c r="Z828" s="963"/>
    </row>
    <row r="829" spans="1:26">
      <c r="A829" s="1146"/>
      <c r="B829" s="963"/>
      <c r="C829" s="963"/>
      <c r="D829" s="780"/>
      <c r="E829" s="963"/>
      <c r="F829" s="963"/>
      <c r="G829" s="963"/>
      <c r="H829" s="893"/>
      <c r="I829" s="1563"/>
      <c r="J829" s="1563"/>
      <c r="K829" s="960"/>
      <c r="L829" s="960"/>
      <c r="M829" s="963"/>
      <c r="N829" s="963"/>
      <c r="O829" s="963"/>
      <c r="P829" s="963"/>
      <c r="Q829" s="963"/>
      <c r="R829" s="963"/>
      <c r="S829" s="963"/>
      <c r="T829" s="963"/>
      <c r="U829" s="963"/>
      <c r="V829" s="963"/>
      <c r="W829" s="963"/>
      <c r="X829" s="963"/>
      <c r="Y829" s="963"/>
      <c r="Z829" s="963"/>
    </row>
    <row r="830" spans="1:26">
      <c r="A830" s="1146"/>
      <c r="B830" s="963"/>
      <c r="C830" s="963"/>
      <c r="D830" s="780"/>
      <c r="E830" s="963"/>
      <c r="F830" s="963"/>
      <c r="G830" s="963"/>
      <c r="H830" s="893"/>
      <c r="I830" s="1563"/>
      <c r="J830" s="1563"/>
      <c r="K830" s="960"/>
      <c r="L830" s="960"/>
      <c r="M830" s="963"/>
      <c r="N830" s="963"/>
      <c r="O830" s="963"/>
      <c r="P830" s="963"/>
      <c r="Q830" s="963"/>
      <c r="R830" s="963"/>
      <c r="S830" s="963"/>
      <c r="T830" s="963"/>
      <c r="U830" s="963"/>
      <c r="V830" s="963"/>
      <c r="W830" s="963"/>
      <c r="X830" s="963"/>
      <c r="Y830" s="963"/>
      <c r="Z830" s="963"/>
    </row>
    <row r="831" spans="1:26">
      <c r="A831" s="1146"/>
      <c r="B831" s="963"/>
      <c r="C831" s="963"/>
      <c r="D831" s="780"/>
      <c r="E831" s="963"/>
      <c r="F831" s="963"/>
      <c r="G831" s="963"/>
      <c r="H831" s="893"/>
      <c r="I831" s="1563"/>
      <c r="J831" s="1563"/>
      <c r="K831" s="960"/>
      <c r="L831" s="960"/>
      <c r="M831" s="963"/>
      <c r="N831" s="963"/>
      <c r="O831" s="963"/>
      <c r="P831" s="963"/>
      <c r="Q831" s="963"/>
      <c r="R831" s="963"/>
      <c r="S831" s="963"/>
      <c r="T831" s="963"/>
      <c r="U831" s="963"/>
      <c r="V831" s="963"/>
      <c r="W831" s="963"/>
      <c r="X831" s="963"/>
      <c r="Y831" s="963"/>
      <c r="Z831" s="963"/>
    </row>
    <row r="832" spans="1:26">
      <c r="A832" s="1146"/>
      <c r="B832" s="963"/>
      <c r="C832" s="963"/>
      <c r="D832" s="780"/>
      <c r="E832" s="963"/>
      <c r="F832" s="963"/>
      <c r="G832" s="963"/>
      <c r="H832" s="893"/>
      <c r="I832" s="1563"/>
      <c r="J832" s="1563"/>
      <c r="K832" s="960"/>
      <c r="L832" s="960"/>
      <c r="M832" s="963"/>
      <c r="N832" s="963"/>
      <c r="O832" s="963"/>
      <c r="P832" s="963"/>
      <c r="Q832" s="963"/>
      <c r="R832" s="963"/>
      <c r="S832" s="963"/>
      <c r="T832" s="963"/>
      <c r="U832" s="963"/>
      <c r="V832" s="963"/>
      <c r="W832" s="963"/>
      <c r="X832" s="963"/>
      <c r="Y832" s="963"/>
      <c r="Z832" s="963"/>
    </row>
    <row r="833" spans="1:26">
      <c r="A833" s="1146"/>
      <c r="B833" s="963"/>
      <c r="C833" s="963"/>
      <c r="D833" s="780"/>
      <c r="E833" s="963"/>
      <c r="F833" s="963"/>
      <c r="G833" s="963"/>
      <c r="H833" s="893"/>
      <c r="I833" s="1563"/>
      <c r="J833" s="1563"/>
      <c r="K833" s="960"/>
      <c r="L833" s="960"/>
      <c r="M833" s="963"/>
      <c r="N833" s="963"/>
      <c r="O833" s="963"/>
      <c r="P833" s="963"/>
      <c r="Q833" s="963"/>
      <c r="R833" s="963"/>
      <c r="S833" s="963"/>
      <c r="T833" s="963"/>
      <c r="U833" s="963"/>
      <c r="V833" s="963"/>
      <c r="W833" s="963"/>
      <c r="X833" s="963"/>
      <c r="Y833" s="963"/>
      <c r="Z833" s="963"/>
    </row>
    <row r="834" spans="1:26">
      <c r="A834" s="1146"/>
      <c r="B834" s="963"/>
      <c r="C834" s="963"/>
      <c r="D834" s="780"/>
      <c r="E834" s="963"/>
      <c r="F834" s="963"/>
      <c r="G834" s="963"/>
      <c r="H834" s="893"/>
      <c r="I834" s="1563"/>
      <c r="J834" s="1563"/>
      <c r="K834" s="960"/>
      <c r="L834" s="960"/>
      <c r="M834" s="963"/>
      <c r="N834" s="963"/>
      <c r="O834" s="963"/>
      <c r="P834" s="963"/>
      <c r="Q834" s="963"/>
      <c r="R834" s="963"/>
      <c r="S834" s="963"/>
      <c r="T834" s="963"/>
      <c r="U834" s="963"/>
      <c r="V834" s="963"/>
      <c r="W834" s="963"/>
      <c r="X834" s="963"/>
      <c r="Y834" s="963"/>
      <c r="Z834" s="963"/>
    </row>
    <row r="835" spans="1:26">
      <c r="A835" s="1146"/>
      <c r="B835" s="963"/>
      <c r="C835" s="963"/>
      <c r="D835" s="780"/>
      <c r="E835" s="963"/>
      <c r="F835" s="963"/>
      <c r="G835" s="963"/>
      <c r="H835" s="893"/>
      <c r="I835" s="1563"/>
      <c r="J835" s="1563"/>
      <c r="K835" s="960"/>
      <c r="L835" s="960"/>
      <c r="M835" s="963"/>
      <c r="N835" s="963"/>
      <c r="O835" s="963"/>
      <c r="P835" s="963"/>
      <c r="Q835" s="963"/>
      <c r="R835" s="963"/>
      <c r="S835" s="963"/>
      <c r="T835" s="963"/>
      <c r="U835" s="963"/>
      <c r="V835" s="963"/>
      <c r="W835" s="963"/>
      <c r="X835" s="963"/>
      <c r="Y835" s="963"/>
      <c r="Z835" s="963"/>
    </row>
    <row r="836" spans="1:26">
      <c r="A836" s="1146"/>
      <c r="B836" s="963"/>
      <c r="C836" s="963"/>
      <c r="D836" s="780"/>
      <c r="E836" s="963"/>
      <c r="F836" s="963"/>
      <c r="G836" s="963"/>
      <c r="H836" s="893"/>
      <c r="I836" s="1563"/>
      <c r="J836" s="1563"/>
      <c r="K836" s="960"/>
      <c r="L836" s="960"/>
      <c r="M836" s="963"/>
      <c r="N836" s="963"/>
      <c r="O836" s="963"/>
      <c r="P836" s="963"/>
      <c r="Q836" s="963"/>
      <c r="R836" s="963"/>
      <c r="S836" s="963"/>
      <c r="T836" s="963"/>
      <c r="U836" s="963"/>
      <c r="V836" s="963"/>
      <c r="W836" s="963"/>
      <c r="X836" s="963"/>
      <c r="Y836" s="963"/>
      <c r="Z836" s="963"/>
    </row>
    <row r="837" spans="1:26">
      <c r="A837" s="1146"/>
      <c r="B837" s="963"/>
      <c r="C837" s="963"/>
      <c r="D837" s="780"/>
      <c r="E837" s="963"/>
      <c r="F837" s="963"/>
      <c r="G837" s="963"/>
      <c r="H837" s="893"/>
      <c r="I837" s="1563"/>
      <c r="J837" s="1563"/>
      <c r="K837" s="960"/>
      <c r="L837" s="960"/>
      <c r="M837" s="963"/>
      <c r="N837" s="963"/>
      <c r="O837" s="963"/>
      <c r="P837" s="963"/>
      <c r="Q837" s="963"/>
      <c r="R837" s="963"/>
      <c r="S837" s="963"/>
      <c r="T837" s="963"/>
      <c r="U837" s="963"/>
      <c r="V837" s="963"/>
      <c r="W837" s="963"/>
      <c r="X837" s="963"/>
      <c r="Y837" s="963"/>
      <c r="Z837" s="963"/>
    </row>
    <row r="838" spans="1:26">
      <c r="A838" s="1146"/>
      <c r="B838" s="963"/>
      <c r="C838" s="963"/>
      <c r="D838" s="780"/>
      <c r="E838" s="963"/>
      <c r="F838" s="963"/>
      <c r="G838" s="963"/>
      <c r="H838" s="893"/>
      <c r="I838" s="1563"/>
      <c r="J838" s="1563"/>
      <c r="K838" s="960"/>
      <c r="L838" s="960"/>
      <c r="M838" s="963"/>
      <c r="N838" s="963"/>
      <c r="O838" s="963"/>
      <c r="P838" s="963"/>
      <c r="Q838" s="963"/>
      <c r="R838" s="963"/>
      <c r="S838" s="963"/>
      <c r="T838" s="963"/>
      <c r="U838" s="963"/>
      <c r="V838" s="963"/>
      <c r="W838" s="963"/>
      <c r="X838" s="963"/>
      <c r="Y838" s="963"/>
      <c r="Z838" s="963"/>
    </row>
    <row r="839" spans="1:26">
      <c r="A839" s="1146"/>
      <c r="B839" s="963"/>
      <c r="C839" s="963"/>
      <c r="D839" s="780"/>
      <c r="E839" s="963"/>
      <c r="F839" s="963"/>
      <c r="G839" s="963"/>
      <c r="H839" s="893"/>
      <c r="I839" s="1563"/>
      <c r="J839" s="1563"/>
      <c r="K839" s="960"/>
      <c r="L839" s="960"/>
      <c r="M839" s="963"/>
      <c r="N839" s="963"/>
      <c r="O839" s="963"/>
      <c r="P839" s="963"/>
      <c r="Q839" s="963"/>
      <c r="R839" s="963"/>
      <c r="S839" s="963"/>
      <c r="T839" s="963"/>
      <c r="U839" s="963"/>
      <c r="V839" s="963"/>
      <c r="W839" s="963"/>
      <c r="X839" s="963"/>
      <c r="Y839" s="963"/>
      <c r="Z839" s="963"/>
    </row>
    <row r="840" spans="1:26">
      <c r="A840" s="1146"/>
      <c r="B840" s="963"/>
      <c r="C840" s="963"/>
      <c r="D840" s="780"/>
      <c r="E840" s="963"/>
      <c r="F840" s="963"/>
      <c r="G840" s="963"/>
      <c r="H840" s="893"/>
      <c r="I840" s="1563"/>
      <c r="J840" s="1563"/>
      <c r="K840" s="960"/>
      <c r="L840" s="960"/>
      <c r="M840" s="963"/>
      <c r="N840" s="963"/>
      <c r="O840" s="963"/>
      <c r="P840" s="963"/>
      <c r="Q840" s="963"/>
      <c r="R840" s="963"/>
      <c r="S840" s="963"/>
      <c r="T840" s="963"/>
      <c r="U840" s="963"/>
      <c r="V840" s="963"/>
      <c r="W840" s="963"/>
      <c r="X840" s="963"/>
      <c r="Y840" s="963"/>
      <c r="Z840" s="963"/>
    </row>
    <row r="841" spans="1:26">
      <c r="A841" s="1146"/>
      <c r="B841" s="963"/>
      <c r="C841" s="963"/>
      <c r="D841" s="780"/>
      <c r="E841" s="963"/>
      <c r="F841" s="963"/>
      <c r="G841" s="963"/>
      <c r="H841" s="893"/>
      <c r="I841" s="1563"/>
      <c r="J841" s="1563"/>
      <c r="K841" s="960"/>
      <c r="L841" s="960"/>
      <c r="M841" s="963"/>
      <c r="N841" s="963"/>
      <c r="O841" s="963"/>
      <c r="P841" s="963"/>
      <c r="Q841" s="963"/>
      <c r="R841" s="963"/>
      <c r="S841" s="963"/>
      <c r="T841" s="963"/>
      <c r="U841" s="963"/>
      <c r="V841" s="963"/>
      <c r="W841" s="963"/>
      <c r="X841" s="963"/>
      <c r="Y841" s="963"/>
      <c r="Z841" s="963"/>
    </row>
    <row r="842" spans="1:26">
      <c r="A842" s="1146"/>
      <c r="B842" s="963"/>
      <c r="C842" s="963"/>
      <c r="D842" s="780"/>
      <c r="E842" s="963"/>
      <c r="F842" s="963"/>
      <c r="G842" s="963"/>
      <c r="H842" s="893"/>
      <c r="I842" s="1563"/>
      <c r="J842" s="1563"/>
      <c r="K842" s="960"/>
      <c r="L842" s="960"/>
      <c r="M842" s="963"/>
      <c r="N842" s="963"/>
      <c r="O842" s="963"/>
      <c r="P842" s="963"/>
      <c r="Q842" s="963"/>
      <c r="R842" s="963"/>
      <c r="S842" s="963"/>
      <c r="T842" s="963"/>
      <c r="U842" s="963"/>
      <c r="V842" s="963"/>
      <c r="W842" s="963"/>
      <c r="X842" s="963"/>
      <c r="Y842" s="963"/>
      <c r="Z842" s="963"/>
    </row>
    <row r="843" spans="1:26">
      <c r="A843" s="1146"/>
      <c r="B843" s="963"/>
      <c r="C843" s="963"/>
      <c r="D843" s="780"/>
      <c r="E843" s="963"/>
      <c r="F843" s="963"/>
      <c r="G843" s="963"/>
      <c r="H843" s="893"/>
      <c r="I843" s="1563"/>
      <c r="J843" s="1563"/>
      <c r="K843" s="960"/>
      <c r="L843" s="960"/>
      <c r="M843" s="963"/>
      <c r="N843" s="963"/>
      <c r="O843" s="963"/>
      <c r="P843" s="963"/>
      <c r="Q843" s="963"/>
      <c r="R843" s="963"/>
      <c r="S843" s="963"/>
      <c r="T843" s="963"/>
      <c r="U843" s="963"/>
      <c r="V843" s="963"/>
      <c r="W843" s="963"/>
      <c r="X843" s="963"/>
      <c r="Y843" s="963"/>
      <c r="Z843" s="963"/>
    </row>
    <row r="844" spans="1:26">
      <c r="A844" s="1146"/>
      <c r="B844" s="963"/>
      <c r="C844" s="963"/>
      <c r="D844" s="780"/>
      <c r="E844" s="963"/>
      <c r="F844" s="963"/>
      <c r="G844" s="963"/>
      <c r="H844" s="893"/>
      <c r="I844" s="1563"/>
      <c r="J844" s="1563"/>
      <c r="K844" s="960"/>
      <c r="L844" s="960"/>
      <c r="M844" s="963"/>
      <c r="N844" s="963"/>
      <c r="O844" s="963"/>
      <c r="P844" s="963"/>
      <c r="Q844" s="963"/>
      <c r="R844" s="963"/>
      <c r="S844" s="963"/>
      <c r="T844" s="963"/>
      <c r="U844" s="963"/>
      <c r="V844" s="963"/>
      <c r="W844" s="963"/>
      <c r="X844" s="963"/>
      <c r="Y844" s="963"/>
      <c r="Z844" s="963"/>
    </row>
    <row r="845" spans="1:26">
      <c r="A845" s="1146"/>
      <c r="B845" s="963"/>
      <c r="C845" s="963"/>
      <c r="D845" s="780"/>
      <c r="E845" s="963"/>
      <c r="F845" s="963"/>
      <c r="G845" s="963"/>
      <c r="H845" s="893"/>
      <c r="I845" s="1563"/>
      <c r="J845" s="1563"/>
      <c r="K845" s="960"/>
      <c r="L845" s="960"/>
      <c r="M845" s="963"/>
      <c r="N845" s="963"/>
      <c r="O845" s="963"/>
      <c r="P845" s="963"/>
      <c r="Q845" s="963"/>
      <c r="R845" s="963"/>
      <c r="S845" s="963"/>
      <c r="T845" s="963"/>
      <c r="U845" s="963"/>
      <c r="V845" s="963"/>
      <c r="W845" s="963"/>
      <c r="X845" s="963"/>
      <c r="Y845" s="963"/>
      <c r="Z845" s="963"/>
    </row>
    <row r="846" spans="1:26">
      <c r="A846" s="1146"/>
      <c r="B846" s="963"/>
      <c r="C846" s="963"/>
      <c r="D846" s="780"/>
      <c r="E846" s="963"/>
      <c r="F846" s="963"/>
      <c r="G846" s="963"/>
      <c r="H846" s="893"/>
      <c r="I846" s="1563"/>
      <c r="J846" s="1563"/>
      <c r="K846" s="960"/>
      <c r="L846" s="960"/>
      <c r="M846" s="963"/>
      <c r="N846" s="963"/>
      <c r="O846" s="963"/>
      <c r="P846" s="963"/>
      <c r="Q846" s="963"/>
      <c r="R846" s="963"/>
      <c r="S846" s="963"/>
      <c r="T846" s="963"/>
      <c r="U846" s="963"/>
      <c r="V846" s="963"/>
      <c r="W846" s="963"/>
      <c r="X846" s="963"/>
      <c r="Y846" s="963"/>
      <c r="Z846" s="963"/>
    </row>
    <row r="847" spans="1:26">
      <c r="A847" s="1146"/>
      <c r="B847" s="963"/>
      <c r="C847" s="963"/>
      <c r="D847" s="780"/>
      <c r="E847" s="963"/>
      <c r="F847" s="963"/>
      <c r="G847" s="963"/>
      <c r="H847" s="893"/>
      <c r="I847" s="1563"/>
      <c r="J847" s="1563"/>
      <c r="K847" s="960"/>
      <c r="L847" s="960"/>
      <c r="M847" s="963"/>
      <c r="N847" s="963"/>
      <c r="O847" s="963"/>
      <c r="P847" s="963"/>
      <c r="Q847" s="963"/>
      <c r="R847" s="963"/>
      <c r="S847" s="963"/>
      <c r="T847" s="963"/>
      <c r="U847" s="963"/>
      <c r="V847" s="963"/>
      <c r="W847" s="963"/>
      <c r="X847" s="963"/>
      <c r="Y847" s="963"/>
      <c r="Z847" s="963"/>
    </row>
    <row r="848" spans="1:26">
      <c r="A848" s="1146"/>
      <c r="B848" s="963"/>
      <c r="C848" s="963"/>
      <c r="D848" s="780"/>
      <c r="E848" s="963"/>
      <c r="F848" s="963"/>
      <c r="G848" s="963"/>
      <c r="H848" s="893"/>
      <c r="I848" s="1563"/>
      <c r="J848" s="1563"/>
      <c r="K848" s="960"/>
      <c r="L848" s="960"/>
      <c r="M848" s="963"/>
      <c r="N848" s="963"/>
      <c r="O848" s="963"/>
      <c r="P848" s="963"/>
      <c r="Q848" s="963"/>
      <c r="R848" s="963"/>
      <c r="S848" s="963"/>
      <c r="T848" s="963"/>
      <c r="U848" s="963"/>
      <c r="V848" s="963"/>
      <c r="W848" s="963"/>
      <c r="X848" s="963"/>
      <c r="Y848" s="963"/>
      <c r="Z848" s="963"/>
    </row>
    <row r="849" spans="1:26">
      <c r="A849" s="1146"/>
      <c r="B849" s="963"/>
      <c r="C849" s="963"/>
      <c r="D849" s="780"/>
      <c r="E849" s="963"/>
      <c r="F849" s="963"/>
      <c r="G849" s="963"/>
      <c r="H849" s="893"/>
      <c r="I849" s="1563"/>
      <c r="J849" s="1563"/>
      <c r="K849" s="960"/>
      <c r="L849" s="960"/>
      <c r="M849" s="963"/>
      <c r="N849" s="963"/>
      <c r="O849" s="963"/>
      <c r="P849" s="963"/>
      <c r="Q849" s="963"/>
      <c r="R849" s="963"/>
      <c r="S849" s="963"/>
      <c r="T849" s="963"/>
      <c r="U849" s="963"/>
      <c r="V849" s="963"/>
      <c r="W849" s="963"/>
      <c r="X849" s="963"/>
      <c r="Y849" s="963"/>
      <c r="Z849" s="963"/>
    </row>
    <row r="850" spans="1:26">
      <c r="A850" s="1146"/>
      <c r="B850" s="963"/>
      <c r="C850" s="963"/>
      <c r="D850" s="780"/>
      <c r="E850" s="963"/>
      <c r="F850" s="963"/>
      <c r="G850" s="963"/>
      <c r="H850" s="893"/>
      <c r="I850" s="1563"/>
      <c r="J850" s="1563"/>
      <c r="K850" s="960"/>
      <c r="L850" s="960"/>
      <c r="M850" s="963"/>
      <c r="N850" s="963"/>
      <c r="O850" s="963"/>
      <c r="P850" s="963"/>
      <c r="Q850" s="963"/>
      <c r="R850" s="963"/>
      <c r="S850" s="963"/>
      <c r="T850" s="963"/>
      <c r="U850" s="963"/>
      <c r="V850" s="963"/>
      <c r="W850" s="963"/>
      <c r="X850" s="963"/>
      <c r="Y850" s="963"/>
      <c r="Z850" s="963"/>
    </row>
    <row r="851" spans="1:26">
      <c r="A851" s="1146"/>
      <c r="B851" s="963"/>
      <c r="C851" s="963"/>
      <c r="D851" s="780"/>
      <c r="E851" s="963"/>
      <c r="F851" s="963"/>
      <c r="G851" s="963"/>
      <c r="H851" s="893"/>
      <c r="I851" s="1563"/>
      <c r="J851" s="1563"/>
      <c r="K851" s="960"/>
      <c r="L851" s="960"/>
      <c r="M851" s="963"/>
      <c r="N851" s="963"/>
      <c r="O851" s="963"/>
      <c r="P851" s="963"/>
      <c r="Q851" s="963"/>
      <c r="R851" s="963"/>
      <c r="S851" s="963"/>
      <c r="T851" s="963"/>
      <c r="U851" s="963"/>
      <c r="V851" s="963"/>
      <c r="W851" s="963"/>
      <c r="X851" s="963"/>
      <c r="Y851" s="963"/>
      <c r="Z851" s="963"/>
    </row>
    <row r="852" spans="1:26">
      <c r="A852" s="1146"/>
      <c r="B852" s="963"/>
      <c r="C852" s="963"/>
      <c r="D852" s="780"/>
      <c r="E852" s="963"/>
      <c r="F852" s="963"/>
      <c r="G852" s="963"/>
      <c r="H852" s="893"/>
      <c r="I852" s="1563"/>
      <c r="J852" s="1563"/>
      <c r="K852" s="960"/>
      <c r="L852" s="960"/>
      <c r="M852" s="963"/>
      <c r="N852" s="963"/>
      <c r="O852" s="963"/>
      <c r="P852" s="963"/>
      <c r="Q852" s="963"/>
      <c r="R852" s="963"/>
      <c r="S852" s="963"/>
      <c r="T852" s="963"/>
      <c r="U852" s="963"/>
      <c r="V852" s="963"/>
      <c r="W852" s="963"/>
      <c r="X852" s="963"/>
      <c r="Y852" s="963"/>
      <c r="Z852" s="963"/>
    </row>
    <row r="853" spans="1:26">
      <c r="A853" s="1146"/>
      <c r="B853" s="963"/>
      <c r="C853" s="963"/>
      <c r="D853" s="780"/>
      <c r="E853" s="963"/>
      <c r="F853" s="963"/>
      <c r="G853" s="963"/>
      <c r="H853" s="893"/>
      <c r="I853" s="1563"/>
      <c r="J853" s="1563"/>
      <c r="K853" s="960"/>
      <c r="L853" s="960"/>
      <c r="M853" s="963"/>
      <c r="N853" s="963"/>
      <c r="O853" s="963"/>
      <c r="P853" s="963"/>
      <c r="Q853" s="963"/>
      <c r="R853" s="963"/>
      <c r="S853" s="963"/>
      <c r="T853" s="963"/>
      <c r="U853" s="963"/>
      <c r="V853" s="963"/>
      <c r="W853" s="963"/>
      <c r="X853" s="963"/>
      <c r="Y853" s="963"/>
      <c r="Z853" s="963"/>
    </row>
    <row r="854" spans="1:26">
      <c r="A854" s="1146"/>
      <c r="B854" s="963"/>
      <c r="C854" s="963"/>
      <c r="D854" s="780"/>
      <c r="E854" s="963"/>
      <c r="F854" s="963"/>
      <c r="G854" s="963"/>
      <c r="H854" s="893"/>
      <c r="I854" s="1563"/>
      <c r="J854" s="1563"/>
      <c r="K854" s="960"/>
      <c r="L854" s="960"/>
      <c r="M854" s="963"/>
      <c r="N854" s="963"/>
      <c r="O854" s="963"/>
      <c r="P854" s="963"/>
      <c r="Q854" s="963"/>
      <c r="R854" s="963"/>
      <c r="S854" s="963"/>
      <c r="T854" s="963"/>
      <c r="U854" s="963"/>
      <c r="V854" s="963"/>
      <c r="W854" s="963"/>
      <c r="X854" s="963"/>
      <c r="Y854" s="963"/>
      <c r="Z854" s="963"/>
    </row>
    <row r="855" spans="1:26">
      <c r="A855" s="1146"/>
      <c r="B855" s="963"/>
      <c r="C855" s="963"/>
      <c r="D855" s="780"/>
      <c r="E855" s="963"/>
      <c r="F855" s="963"/>
      <c r="G855" s="963"/>
      <c r="H855" s="893"/>
      <c r="I855" s="1563"/>
      <c r="J855" s="1563"/>
      <c r="K855" s="960"/>
      <c r="L855" s="960"/>
      <c r="M855" s="963"/>
      <c r="N855" s="963"/>
      <c r="O855" s="963"/>
      <c r="P855" s="963"/>
      <c r="Q855" s="963"/>
      <c r="R855" s="963"/>
      <c r="S855" s="963"/>
      <c r="T855" s="963"/>
      <c r="U855" s="963"/>
      <c r="V855" s="963"/>
      <c r="W855" s="963"/>
      <c r="X855" s="963"/>
      <c r="Y855" s="963"/>
      <c r="Z855" s="963"/>
    </row>
    <row r="856" spans="1:26">
      <c r="A856" s="1146"/>
      <c r="B856" s="963"/>
      <c r="C856" s="963"/>
      <c r="D856" s="780"/>
      <c r="E856" s="963"/>
      <c r="F856" s="963"/>
      <c r="G856" s="963"/>
      <c r="H856" s="893"/>
      <c r="I856" s="1563"/>
      <c r="J856" s="1563"/>
      <c r="K856" s="960"/>
      <c r="L856" s="960"/>
      <c r="M856" s="963"/>
      <c r="N856" s="963"/>
      <c r="O856" s="963"/>
      <c r="P856" s="963"/>
      <c r="Q856" s="963"/>
      <c r="R856" s="963"/>
      <c r="S856" s="963"/>
      <c r="T856" s="963"/>
      <c r="U856" s="963"/>
      <c r="V856" s="963"/>
      <c r="W856" s="963"/>
      <c r="X856" s="963"/>
      <c r="Y856" s="963"/>
      <c r="Z856" s="963"/>
    </row>
    <row r="857" spans="1:26">
      <c r="A857" s="1146"/>
      <c r="B857" s="963"/>
      <c r="C857" s="963"/>
      <c r="D857" s="780"/>
      <c r="E857" s="963"/>
      <c r="F857" s="963"/>
      <c r="G857" s="963"/>
      <c r="H857" s="893"/>
      <c r="I857" s="1563"/>
      <c r="J857" s="1563"/>
      <c r="K857" s="960"/>
      <c r="L857" s="960"/>
      <c r="M857" s="963"/>
      <c r="N857" s="963"/>
      <c r="O857" s="963"/>
      <c r="P857" s="963"/>
      <c r="Q857" s="963"/>
      <c r="R857" s="963"/>
      <c r="S857" s="963"/>
      <c r="T857" s="963"/>
      <c r="U857" s="963"/>
      <c r="V857" s="963"/>
      <c r="W857" s="963"/>
      <c r="X857" s="963"/>
      <c r="Y857" s="963"/>
      <c r="Z857" s="963"/>
    </row>
    <row r="858" spans="1:26">
      <c r="A858" s="1146"/>
      <c r="B858" s="963"/>
      <c r="C858" s="963"/>
      <c r="D858" s="780"/>
      <c r="E858" s="963"/>
      <c r="F858" s="963"/>
      <c r="G858" s="963"/>
      <c r="H858" s="893"/>
      <c r="I858" s="1563"/>
      <c r="J858" s="1563"/>
      <c r="K858" s="960"/>
      <c r="L858" s="960"/>
      <c r="M858" s="963"/>
      <c r="N858" s="963"/>
      <c r="O858" s="963"/>
      <c r="P858" s="963"/>
      <c r="Q858" s="963"/>
      <c r="R858" s="963"/>
      <c r="S858" s="963"/>
      <c r="T858" s="963"/>
      <c r="U858" s="963"/>
      <c r="V858" s="963"/>
      <c r="W858" s="963"/>
      <c r="X858" s="963"/>
      <c r="Y858" s="963"/>
      <c r="Z858" s="963"/>
    </row>
    <row r="859" spans="1:26">
      <c r="A859" s="1146"/>
      <c r="B859" s="963"/>
      <c r="C859" s="963"/>
      <c r="D859" s="780"/>
      <c r="E859" s="963"/>
      <c r="F859" s="963"/>
      <c r="G859" s="963"/>
      <c r="H859" s="893"/>
      <c r="I859" s="1563"/>
      <c r="J859" s="1563"/>
      <c r="K859" s="960"/>
      <c r="L859" s="960"/>
      <c r="M859" s="963"/>
      <c r="N859" s="963"/>
      <c r="O859" s="963"/>
      <c r="P859" s="963"/>
      <c r="Q859" s="963"/>
      <c r="R859" s="963"/>
      <c r="S859" s="963"/>
      <c r="T859" s="963"/>
      <c r="U859" s="963"/>
      <c r="V859" s="963"/>
      <c r="W859" s="963"/>
      <c r="X859" s="963"/>
      <c r="Y859" s="963"/>
      <c r="Z859" s="963"/>
    </row>
    <row r="860" spans="1:26">
      <c r="A860" s="1146"/>
      <c r="B860" s="963"/>
      <c r="C860" s="963"/>
      <c r="D860" s="780"/>
      <c r="E860" s="963"/>
      <c r="F860" s="963"/>
      <c r="G860" s="963"/>
      <c r="H860" s="893"/>
      <c r="I860" s="1563"/>
      <c r="J860" s="1563"/>
      <c r="K860" s="960"/>
      <c r="L860" s="960"/>
      <c r="M860" s="963"/>
      <c r="N860" s="963"/>
      <c r="O860" s="963"/>
      <c r="P860" s="963"/>
      <c r="Q860" s="963"/>
      <c r="R860" s="963"/>
      <c r="S860" s="963"/>
      <c r="T860" s="963"/>
      <c r="U860" s="963"/>
      <c r="V860" s="963"/>
      <c r="W860" s="963"/>
      <c r="X860" s="963"/>
      <c r="Y860" s="963"/>
      <c r="Z860" s="963"/>
    </row>
    <row r="861" spans="1:26">
      <c r="A861" s="1146"/>
      <c r="B861" s="963"/>
      <c r="C861" s="963"/>
      <c r="D861" s="780"/>
      <c r="E861" s="963"/>
      <c r="F861" s="963"/>
      <c r="G861" s="963"/>
      <c r="H861" s="893"/>
      <c r="I861" s="1563"/>
      <c r="J861" s="1563"/>
      <c r="K861" s="960"/>
      <c r="L861" s="960"/>
      <c r="M861" s="963"/>
      <c r="N861" s="963"/>
      <c r="O861" s="963"/>
      <c r="P861" s="963"/>
      <c r="Q861" s="963"/>
      <c r="R861" s="963"/>
      <c r="S861" s="963"/>
      <c r="T861" s="963"/>
      <c r="U861" s="963"/>
      <c r="V861" s="963"/>
      <c r="W861" s="963"/>
      <c r="X861" s="963"/>
      <c r="Y861" s="963"/>
      <c r="Z861" s="963"/>
    </row>
    <row r="862" spans="1:26">
      <c r="A862" s="1146"/>
      <c r="B862" s="963"/>
      <c r="C862" s="963"/>
      <c r="D862" s="780"/>
      <c r="E862" s="963"/>
      <c r="F862" s="963"/>
      <c r="G862" s="963"/>
      <c r="H862" s="893"/>
      <c r="I862" s="1563"/>
      <c r="J862" s="1563"/>
      <c r="K862" s="960"/>
      <c r="L862" s="960"/>
      <c r="M862" s="963"/>
      <c r="N862" s="963"/>
      <c r="O862" s="963"/>
      <c r="P862" s="963"/>
      <c r="Q862" s="963"/>
      <c r="R862" s="963"/>
      <c r="S862" s="963"/>
      <c r="T862" s="963"/>
      <c r="U862" s="963"/>
      <c r="V862" s="963"/>
      <c r="W862" s="963"/>
      <c r="X862" s="963"/>
      <c r="Y862" s="963"/>
      <c r="Z862" s="963"/>
    </row>
    <row r="863" spans="1:26">
      <c r="A863" s="1146"/>
      <c r="B863" s="963"/>
      <c r="C863" s="963"/>
      <c r="D863" s="780"/>
      <c r="E863" s="963"/>
      <c r="F863" s="963"/>
      <c r="G863" s="963"/>
      <c r="H863" s="893"/>
      <c r="I863" s="1563"/>
      <c r="J863" s="1563"/>
      <c r="K863" s="960"/>
      <c r="L863" s="960"/>
      <c r="M863" s="963"/>
      <c r="N863" s="963"/>
      <c r="O863" s="963"/>
      <c r="P863" s="963"/>
      <c r="Q863" s="963"/>
      <c r="R863" s="963"/>
      <c r="S863" s="963"/>
      <c r="T863" s="963"/>
      <c r="U863" s="963"/>
      <c r="V863" s="963"/>
      <c r="W863" s="963"/>
      <c r="X863" s="963"/>
      <c r="Y863" s="963"/>
      <c r="Z863" s="963"/>
    </row>
    <row r="864" spans="1:26">
      <c r="A864" s="1146"/>
      <c r="B864" s="963"/>
      <c r="C864" s="963"/>
      <c r="D864" s="780"/>
      <c r="E864" s="963"/>
      <c r="F864" s="963"/>
      <c r="G864" s="963"/>
      <c r="H864" s="893"/>
      <c r="I864" s="1563"/>
      <c r="J864" s="1563"/>
      <c r="K864" s="960"/>
      <c r="L864" s="960"/>
      <c r="M864" s="963"/>
      <c r="N864" s="963"/>
      <c r="O864" s="963"/>
      <c r="P864" s="963"/>
      <c r="Q864" s="963"/>
      <c r="R864" s="963"/>
      <c r="S864" s="963"/>
      <c r="T864" s="963"/>
      <c r="U864" s="963"/>
      <c r="V864" s="963"/>
      <c r="W864" s="963"/>
      <c r="X864" s="963"/>
      <c r="Y864" s="963"/>
      <c r="Z864" s="963"/>
    </row>
    <row r="865" spans="1:26">
      <c r="A865" s="1146"/>
      <c r="B865" s="963"/>
      <c r="C865" s="963"/>
      <c r="D865" s="780"/>
      <c r="E865" s="963"/>
      <c r="F865" s="963"/>
      <c r="G865" s="963"/>
      <c r="H865" s="893"/>
      <c r="I865" s="1563"/>
      <c r="J865" s="1563"/>
      <c r="K865" s="960"/>
      <c r="L865" s="960"/>
      <c r="M865" s="963"/>
      <c r="N865" s="963"/>
      <c r="O865" s="963"/>
      <c r="P865" s="963"/>
      <c r="Q865" s="963"/>
      <c r="R865" s="963"/>
      <c r="S865" s="963"/>
      <c r="T865" s="963"/>
      <c r="U865" s="963"/>
      <c r="V865" s="963"/>
      <c r="W865" s="963"/>
      <c r="X865" s="963"/>
      <c r="Y865" s="963"/>
      <c r="Z865" s="963"/>
    </row>
    <row r="866" spans="1:26">
      <c r="A866" s="1146"/>
      <c r="B866" s="963"/>
      <c r="C866" s="963"/>
      <c r="D866" s="780"/>
      <c r="E866" s="963"/>
      <c r="F866" s="963"/>
      <c r="G866" s="963"/>
      <c r="H866" s="893"/>
      <c r="I866" s="1563"/>
      <c r="J866" s="1563"/>
      <c r="K866" s="960"/>
      <c r="L866" s="960"/>
      <c r="M866" s="963"/>
      <c r="N866" s="963"/>
      <c r="O866" s="963"/>
      <c r="P866" s="963"/>
      <c r="Q866" s="963"/>
      <c r="R866" s="963"/>
      <c r="S866" s="963"/>
      <c r="T866" s="963"/>
      <c r="U866" s="963"/>
      <c r="V866" s="963"/>
      <c r="W866" s="963"/>
      <c r="X866" s="963"/>
      <c r="Y866" s="963"/>
      <c r="Z866" s="963"/>
    </row>
    <row r="867" spans="1:26">
      <c r="A867" s="1146"/>
      <c r="B867" s="963"/>
      <c r="C867" s="963"/>
      <c r="D867" s="780"/>
      <c r="E867" s="963"/>
      <c r="F867" s="963"/>
      <c r="G867" s="963"/>
      <c r="H867" s="893"/>
      <c r="I867" s="1563"/>
      <c r="J867" s="1563"/>
      <c r="K867" s="960"/>
      <c r="L867" s="960"/>
      <c r="M867" s="963"/>
      <c r="N867" s="963"/>
      <c r="O867" s="963"/>
      <c r="P867" s="963"/>
      <c r="Q867" s="963"/>
      <c r="R867" s="963"/>
      <c r="S867" s="963"/>
      <c r="T867" s="963"/>
      <c r="U867" s="963"/>
      <c r="V867" s="963"/>
      <c r="W867" s="963"/>
      <c r="X867" s="963"/>
      <c r="Y867" s="963"/>
      <c r="Z867" s="963"/>
    </row>
    <row r="868" spans="1:26">
      <c r="A868" s="1146"/>
      <c r="B868" s="963"/>
      <c r="C868" s="963"/>
      <c r="D868" s="780"/>
      <c r="E868" s="963"/>
      <c r="F868" s="963"/>
      <c r="G868" s="963"/>
      <c r="H868" s="893"/>
      <c r="I868" s="1563"/>
      <c r="J868" s="1563"/>
      <c r="K868" s="960"/>
      <c r="L868" s="960"/>
      <c r="M868" s="963"/>
      <c r="N868" s="963"/>
      <c r="O868" s="963"/>
      <c r="P868" s="963"/>
      <c r="Q868" s="963"/>
      <c r="R868" s="963"/>
      <c r="S868" s="963"/>
      <c r="T868" s="963"/>
      <c r="U868" s="963"/>
      <c r="V868" s="963"/>
      <c r="W868" s="963"/>
      <c r="X868" s="963"/>
      <c r="Y868" s="963"/>
      <c r="Z868" s="963"/>
    </row>
    <row r="869" spans="1:26">
      <c r="A869" s="1146"/>
      <c r="B869" s="963"/>
      <c r="C869" s="963"/>
      <c r="D869" s="780"/>
      <c r="E869" s="963"/>
      <c r="F869" s="963"/>
      <c r="G869" s="963"/>
      <c r="H869" s="893"/>
      <c r="I869" s="1563"/>
      <c r="J869" s="1563"/>
      <c r="K869" s="960"/>
      <c r="L869" s="960"/>
      <c r="M869" s="963"/>
      <c r="N869" s="963"/>
      <c r="O869" s="963"/>
      <c r="P869" s="963"/>
      <c r="Q869" s="963"/>
      <c r="R869" s="963"/>
      <c r="S869" s="963"/>
      <c r="T869" s="963"/>
      <c r="U869" s="963"/>
      <c r="V869" s="963"/>
      <c r="W869" s="963"/>
      <c r="X869" s="963"/>
      <c r="Y869" s="963"/>
      <c r="Z869" s="963"/>
    </row>
    <row r="870" spans="1:26">
      <c r="A870" s="1146"/>
      <c r="B870" s="963"/>
      <c r="C870" s="963"/>
      <c r="D870" s="780"/>
      <c r="E870" s="963"/>
      <c r="F870" s="963"/>
      <c r="G870" s="963"/>
      <c r="H870" s="893"/>
      <c r="I870" s="1563"/>
      <c r="J870" s="1563"/>
      <c r="K870" s="960"/>
      <c r="L870" s="960"/>
      <c r="M870" s="963"/>
      <c r="N870" s="963"/>
      <c r="O870" s="963"/>
      <c r="P870" s="963"/>
      <c r="Q870" s="963"/>
      <c r="R870" s="963"/>
      <c r="S870" s="963"/>
      <c r="T870" s="963"/>
      <c r="U870" s="963"/>
      <c r="V870" s="963"/>
      <c r="W870" s="963"/>
      <c r="X870" s="963"/>
      <c r="Y870" s="963"/>
      <c r="Z870" s="963"/>
    </row>
    <row r="871" spans="1:26">
      <c r="A871" s="1146"/>
      <c r="B871" s="963"/>
      <c r="C871" s="963"/>
      <c r="D871" s="780"/>
      <c r="E871" s="963"/>
      <c r="F871" s="963"/>
      <c r="G871" s="963"/>
      <c r="H871" s="893"/>
      <c r="I871" s="1563"/>
      <c r="J871" s="1563"/>
      <c r="K871" s="960"/>
      <c r="L871" s="960"/>
      <c r="M871" s="963"/>
      <c r="N871" s="963"/>
      <c r="O871" s="963"/>
      <c r="P871" s="963"/>
      <c r="Q871" s="963"/>
      <c r="R871" s="963"/>
      <c r="S871" s="963"/>
      <c r="T871" s="963"/>
      <c r="U871" s="963"/>
      <c r="V871" s="963"/>
      <c r="W871" s="963"/>
      <c r="X871" s="963"/>
      <c r="Y871" s="963"/>
      <c r="Z871" s="963"/>
    </row>
    <row r="872" spans="1:26">
      <c r="A872" s="1146"/>
      <c r="B872" s="963"/>
      <c r="C872" s="963"/>
      <c r="D872" s="780"/>
      <c r="E872" s="963"/>
      <c r="F872" s="963"/>
      <c r="G872" s="963"/>
      <c r="H872" s="893"/>
      <c r="I872" s="1563"/>
      <c r="J872" s="1563"/>
      <c r="K872" s="960"/>
      <c r="L872" s="960"/>
      <c r="M872" s="963"/>
      <c r="N872" s="963"/>
      <c r="O872" s="963"/>
      <c r="P872" s="963"/>
      <c r="Q872" s="963"/>
      <c r="R872" s="963"/>
      <c r="S872" s="963"/>
      <c r="T872" s="963"/>
      <c r="U872" s="963"/>
      <c r="V872" s="963"/>
      <c r="W872" s="963"/>
      <c r="X872" s="963"/>
      <c r="Y872" s="963"/>
      <c r="Z872" s="963"/>
    </row>
    <row r="873" spans="1:26">
      <c r="A873" s="1146"/>
      <c r="B873" s="963"/>
      <c r="C873" s="963"/>
      <c r="D873" s="780"/>
      <c r="E873" s="963"/>
      <c r="F873" s="963"/>
      <c r="G873" s="963"/>
      <c r="H873" s="893"/>
      <c r="I873" s="1563"/>
      <c r="J873" s="1563"/>
      <c r="K873" s="960"/>
      <c r="L873" s="960"/>
      <c r="M873" s="963"/>
      <c r="N873" s="963"/>
      <c r="O873" s="963"/>
      <c r="P873" s="963"/>
      <c r="Q873" s="963"/>
      <c r="R873" s="963"/>
      <c r="S873" s="963"/>
      <c r="T873" s="963"/>
      <c r="U873" s="963"/>
      <c r="V873" s="963"/>
      <c r="W873" s="963"/>
      <c r="X873" s="963"/>
      <c r="Y873" s="963"/>
      <c r="Z873" s="963"/>
    </row>
    <row r="874" spans="1:26">
      <c r="A874" s="1146"/>
      <c r="B874" s="963"/>
      <c r="C874" s="963"/>
      <c r="D874" s="780"/>
      <c r="E874" s="963"/>
      <c r="F874" s="963"/>
      <c r="G874" s="963"/>
      <c r="H874" s="893"/>
      <c r="I874" s="1563"/>
      <c r="J874" s="1563"/>
      <c r="K874" s="960"/>
      <c r="L874" s="960"/>
      <c r="M874" s="963"/>
      <c r="N874" s="963"/>
      <c r="O874" s="963"/>
      <c r="P874" s="963"/>
      <c r="Q874" s="963"/>
      <c r="R874" s="963"/>
      <c r="S874" s="963"/>
      <c r="T874" s="963"/>
      <c r="U874" s="963"/>
      <c r="V874" s="963"/>
      <c r="W874" s="963"/>
      <c r="X874" s="963"/>
      <c r="Y874" s="963"/>
      <c r="Z874" s="963"/>
    </row>
    <row r="875" spans="1:26">
      <c r="A875" s="1146"/>
      <c r="B875" s="963"/>
      <c r="C875" s="963"/>
      <c r="D875" s="780"/>
      <c r="E875" s="963"/>
      <c r="F875" s="963"/>
      <c r="G875" s="963"/>
      <c r="H875" s="893"/>
      <c r="I875" s="1563"/>
      <c r="J875" s="1563"/>
      <c r="K875" s="960"/>
      <c r="L875" s="960"/>
      <c r="M875" s="963"/>
      <c r="N875" s="963"/>
      <c r="O875" s="963"/>
      <c r="P875" s="963"/>
      <c r="Q875" s="963"/>
      <c r="R875" s="963"/>
      <c r="S875" s="963"/>
      <c r="T875" s="963"/>
      <c r="U875" s="963"/>
      <c r="V875" s="963"/>
      <c r="W875" s="963"/>
      <c r="X875" s="963"/>
      <c r="Y875" s="963"/>
      <c r="Z875" s="963"/>
    </row>
    <row r="876" spans="1:26">
      <c r="A876" s="1146"/>
      <c r="B876" s="963"/>
      <c r="C876" s="963"/>
      <c r="D876" s="780"/>
      <c r="E876" s="963"/>
      <c r="F876" s="963"/>
      <c r="G876" s="963"/>
      <c r="H876" s="893"/>
      <c r="I876" s="1563"/>
      <c r="J876" s="1563"/>
      <c r="K876" s="960"/>
      <c r="L876" s="960"/>
      <c r="M876" s="963"/>
      <c r="N876" s="963"/>
      <c r="O876" s="963"/>
      <c r="P876" s="963"/>
      <c r="Q876" s="963"/>
      <c r="R876" s="963"/>
      <c r="S876" s="963"/>
      <c r="T876" s="963"/>
      <c r="U876" s="963"/>
      <c r="V876" s="963"/>
      <c r="W876" s="963"/>
      <c r="X876" s="963"/>
      <c r="Y876" s="963"/>
      <c r="Z876" s="963"/>
    </row>
    <row r="877" spans="1:26">
      <c r="A877" s="1146"/>
      <c r="B877" s="963"/>
      <c r="C877" s="963"/>
      <c r="D877" s="780"/>
      <c r="E877" s="963"/>
      <c r="F877" s="963"/>
      <c r="G877" s="963"/>
      <c r="H877" s="893"/>
      <c r="I877" s="1563"/>
      <c r="J877" s="1563"/>
      <c r="K877" s="960"/>
      <c r="L877" s="960"/>
      <c r="M877" s="963"/>
      <c r="N877" s="963"/>
      <c r="O877" s="963"/>
      <c r="P877" s="963"/>
      <c r="Q877" s="963"/>
      <c r="R877" s="963"/>
      <c r="S877" s="963"/>
      <c r="T877" s="963"/>
      <c r="U877" s="963"/>
      <c r="V877" s="963"/>
      <c r="W877" s="963"/>
      <c r="X877" s="963"/>
      <c r="Y877" s="963"/>
      <c r="Z877" s="963"/>
    </row>
    <row r="878" spans="1:26">
      <c r="A878" s="1146"/>
      <c r="B878" s="963"/>
      <c r="C878" s="963"/>
      <c r="D878" s="780"/>
      <c r="E878" s="963"/>
      <c r="F878" s="963"/>
      <c r="G878" s="963"/>
      <c r="H878" s="893"/>
      <c r="I878" s="1563"/>
      <c r="J878" s="1563"/>
      <c r="K878" s="960"/>
      <c r="L878" s="960"/>
      <c r="M878" s="963"/>
      <c r="N878" s="963"/>
      <c r="O878" s="963"/>
      <c r="P878" s="963"/>
      <c r="Q878" s="963"/>
      <c r="R878" s="963"/>
      <c r="S878" s="963"/>
      <c r="T878" s="963"/>
      <c r="U878" s="963"/>
      <c r="V878" s="963"/>
      <c r="W878" s="963"/>
      <c r="X878" s="963"/>
      <c r="Y878" s="963"/>
      <c r="Z878" s="963"/>
    </row>
    <row r="879" spans="1:26">
      <c r="A879" s="1146"/>
      <c r="B879" s="963"/>
      <c r="C879" s="963"/>
      <c r="D879" s="780"/>
      <c r="E879" s="963"/>
      <c r="F879" s="963"/>
      <c r="G879" s="963"/>
      <c r="H879" s="893"/>
      <c r="I879" s="1563"/>
      <c r="J879" s="1563"/>
      <c r="K879" s="960"/>
      <c r="L879" s="960"/>
      <c r="M879" s="963"/>
      <c r="N879" s="963"/>
      <c r="O879" s="963"/>
      <c r="P879" s="963"/>
      <c r="Q879" s="963"/>
      <c r="R879" s="963"/>
      <c r="S879" s="963"/>
      <c r="T879" s="963"/>
      <c r="U879" s="963"/>
      <c r="V879" s="963"/>
      <c r="W879" s="963"/>
      <c r="X879" s="963"/>
      <c r="Y879" s="963"/>
      <c r="Z879" s="963"/>
    </row>
    <row r="880" spans="1:26">
      <c r="A880" s="1146"/>
      <c r="B880" s="963"/>
      <c r="C880" s="963"/>
      <c r="D880" s="780"/>
      <c r="E880" s="963"/>
      <c r="F880" s="963"/>
      <c r="G880" s="963"/>
      <c r="H880" s="893"/>
      <c r="I880" s="1563"/>
      <c r="J880" s="1563"/>
      <c r="K880" s="960"/>
      <c r="L880" s="960"/>
      <c r="M880" s="963"/>
      <c r="N880" s="963"/>
      <c r="O880" s="963"/>
      <c r="P880" s="963"/>
      <c r="Q880" s="963"/>
      <c r="R880" s="963"/>
      <c r="S880" s="963"/>
      <c r="T880" s="963"/>
      <c r="U880" s="963"/>
      <c r="V880" s="963"/>
      <c r="W880" s="963"/>
      <c r="X880" s="963"/>
      <c r="Y880" s="963"/>
      <c r="Z880" s="963"/>
    </row>
    <row r="881" spans="1:26">
      <c r="A881" s="1146"/>
      <c r="B881" s="963"/>
      <c r="C881" s="963"/>
      <c r="D881" s="780"/>
      <c r="E881" s="963"/>
      <c r="F881" s="963"/>
      <c r="G881" s="963"/>
      <c r="H881" s="893"/>
      <c r="I881" s="1563"/>
      <c r="J881" s="1563"/>
      <c r="K881" s="960"/>
      <c r="L881" s="960"/>
      <c r="M881" s="963"/>
      <c r="N881" s="963"/>
      <c r="O881" s="963"/>
      <c r="P881" s="963"/>
      <c r="Q881" s="963"/>
      <c r="R881" s="963"/>
      <c r="S881" s="963"/>
      <c r="T881" s="963"/>
      <c r="U881" s="963"/>
      <c r="V881" s="963"/>
      <c r="W881" s="963"/>
      <c r="X881" s="963"/>
      <c r="Y881" s="963"/>
      <c r="Z881" s="963"/>
    </row>
    <row r="882" spans="1:26">
      <c r="A882" s="1146"/>
      <c r="B882" s="963"/>
      <c r="C882" s="963"/>
      <c r="D882" s="780"/>
      <c r="E882" s="963"/>
      <c r="F882" s="963"/>
      <c r="G882" s="963"/>
      <c r="H882" s="893"/>
      <c r="I882" s="1563"/>
      <c r="J882" s="1563"/>
      <c r="K882" s="960"/>
      <c r="L882" s="960"/>
      <c r="M882" s="963"/>
      <c r="N882" s="963"/>
      <c r="O882" s="963"/>
      <c r="P882" s="963"/>
      <c r="Q882" s="963"/>
      <c r="R882" s="963"/>
      <c r="S882" s="963"/>
      <c r="T882" s="963"/>
      <c r="U882" s="963"/>
      <c r="V882" s="963"/>
      <c r="W882" s="963"/>
      <c r="X882" s="963"/>
      <c r="Y882" s="963"/>
      <c r="Z882" s="963"/>
    </row>
    <row r="883" spans="1:26">
      <c r="A883" s="1146"/>
      <c r="B883" s="963"/>
      <c r="C883" s="963"/>
      <c r="D883" s="780"/>
      <c r="E883" s="963"/>
      <c r="F883" s="963"/>
      <c r="G883" s="963"/>
      <c r="H883" s="893"/>
      <c r="I883" s="1563"/>
      <c r="J883" s="1563"/>
      <c r="K883" s="960"/>
      <c r="L883" s="960"/>
      <c r="M883" s="963"/>
      <c r="N883" s="963"/>
      <c r="O883" s="963"/>
      <c r="P883" s="963"/>
      <c r="Q883" s="963"/>
      <c r="R883" s="963"/>
      <c r="S883" s="963"/>
      <c r="T883" s="963"/>
      <c r="U883" s="963"/>
      <c r="V883" s="963"/>
      <c r="W883" s="963"/>
      <c r="X883" s="963"/>
      <c r="Y883" s="963"/>
      <c r="Z883" s="963"/>
    </row>
    <row r="884" spans="1:26">
      <c r="A884" s="1146"/>
      <c r="B884" s="963"/>
      <c r="C884" s="963"/>
      <c r="D884" s="780"/>
      <c r="E884" s="963"/>
      <c r="F884" s="963"/>
      <c r="G884" s="963"/>
      <c r="H884" s="893"/>
      <c r="I884" s="1563"/>
      <c r="J884" s="1563"/>
      <c r="K884" s="960"/>
      <c r="L884" s="960"/>
      <c r="M884" s="963"/>
      <c r="N884" s="963"/>
      <c r="O884" s="963"/>
      <c r="P884" s="963"/>
      <c r="Q884" s="963"/>
      <c r="R884" s="963"/>
      <c r="S884" s="963"/>
      <c r="T884" s="963"/>
      <c r="U884" s="963"/>
      <c r="V884" s="963"/>
      <c r="W884" s="963"/>
      <c r="X884" s="963"/>
      <c r="Y884" s="963"/>
      <c r="Z884" s="963"/>
    </row>
    <row r="885" spans="1:26">
      <c r="A885" s="1146"/>
      <c r="B885" s="963"/>
      <c r="C885" s="963"/>
      <c r="D885" s="780"/>
      <c r="E885" s="963"/>
      <c r="F885" s="963"/>
      <c r="G885" s="963"/>
      <c r="H885" s="893"/>
      <c r="I885" s="1563"/>
      <c r="J885" s="1563"/>
      <c r="K885" s="960"/>
      <c r="L885" s="960"/>
      <c r="M885" s="963"/>
      <c r="N885" s="963"/>
      <c r="O885" s="963"/>
      <c r="P885" s="963"/>
      <c r="Q885" s="963"/>
      <c r="R885" s="963"/>
      <c r="S885" s="963"/>
      <c r="T885" s="963"/>
      <c r="U885" s="963"/>
      <c r="V885" s="963"/>
      <c r="W885" s="963"/>
      <c r="X885" s="963"/>
      <c r="Y885" s="963"/>
      <c r="Z885" s="963"/>
    </row>
    <row r="886" spans="1:26">
      <c r="A886" s="1146"/>
      <c r="B886" s="963"/>
      <c r="C886" s="963"/>
      <c r="D886" s="780"/>
      <c r="E886" s="963"/>
      <c r="F886" s="963"/>
      <c r="G886" s="963"/>
      <c r="H886" s="893"/>
      <c r="I886" s="1563"/>
      <c r="J886" s="1563"/>
      <c r="K886" s="960"/>
      <c r="L886" s="960"/>
      <c r="M886" s="963"/>
      <c r="N886" s="963"/>
      <c r="O886" s="963"/>
      <c r="P886" s="963"/>
      <c r="Q886" s="963"/>
      <c r="R886" s="963"/>
      <c r="S886" s="963"/>
      <c r="T886" s="963"/>
      <c r="U886" s="963"/>
      <c r="V886" s="963"/>
      <c r="W886" s="963"/>
      <c r="X886" s="963"/>
      <c r="Y886" s="963"/>
      <c r="Z886" s="963"/>
    </row>
    <row r="887" spans="1:26">
      <c r="A887" s="1146"/>
      <c r="B887" s="963"/>
      <c r="C887" s="963"/>
      <c r="D887" s="780"/>
      <c r="E887" s="963"/>
      <c r="F887" s="963"/>
      <c r="G887" s="963"/>
      <c r="H887" s="893"/>
      <c r="I887" s="1563"/>
      <c r="J887" s="1563"/>
      <c r="K887" s="960"/>
      <c r="L887" s="960"/>
      <c r="M887" s="963"/>
      <c r="N887" s="963"/>
      <c r="O887" s="963"/>
      <c r="P887" s="963"/>
      <c r="Q887" s="963"/>
      <c r="R887" s="963"/>
      <c r="S887" s="963"/>
      <c r="T887" s="963"/>
      <c r="U887" s="963"/>
      <c r="V887" s="963"/>
      <c r="W887" s="963"/>
      <c r="X887" s="963"/>
      <c r="Y887" s="963"/>
      <c r="Z887" s="963"/>
    </row>
    <row r="888" spans="1:26">
      <c r="A888" s="1146"/>
      <c r="B888" s="963"/>
      <c r="C888" s="963"/>
      <c r="D888" s="780"/>
      <c r="E888" s="963"/>
      <c r="F888" s="963"/>
      <c r="G888" s="963"/>
      <c r="H888" s="893"/>
      <c r="I888" s="1563"/>
      <c r="J888" s="1563"/>
      <c r="K888" s="960"/>
      <c r="L888" s="960"/>
      <c r="M888" s="963"/>
      <c r="N888" s="963"/>
      <c r="O888" s="963"/>
      <c r="P888" s="963"/>
      <c r="Q888" s="963"/>
      <c r="R888" s="963"/>
      <c r="S888" s="963"/>
      <c r="T888" s="963"/>
      <c r="U888" s="963"/>
      <c r="V888" s="963"/>
      <c r="W888" s="963"/>
      <c r="X888" s="963"/>
      <c r="Y888" s="963"/>
      <c r="Z888" s="963"/>
    </row>
    <row r="889" spans="1:26">
      <c r="A889" s="1146"/>
      <c r="B889" s="963"/>
      <c r="C889" s="963"/>
      <c r="D889" s="780"/>
      <c r="E889" s="963"/>
      <c r="F889" s="963"/>
      <c r="G889" s="963"/>
      <c r="H889" s="893"/>
      <c r="I889" s="1563"/>
      <c r="J889" s="1563"/>
      <c r="K889" s="960"/>
      <c r="L889" s="960"/>
      <c r="M889" s="963"/>
      <c r="N889" s="963"/>
      <c r="O889" s="963"/>
      <c r="P889" s="963"/>
      <c r="Q889" s="963"/>
      <c r="R889" s="963"/>
      <c r="S889" s="963"/>
      <c r="T889" s="963"/>
      <c r="U889" s="963"/>
      <c r="V889" s="963"/>
      <c r="W889" s="963"/>
      <c r="X889" s="963"/>
      <c r="Y889" s="963"/>
      <c r="Z889" s="963"/>
    </row>
    <row r="890" spans="1:26">
      <c r="A890" s="1146"/>
      <c r="B890" s="963"/>
      <c r="C890" s="963"/>
      <c r="D890" s="780"/>
      <c r="E890" s="963"/>
      <c r="F890" s="963"/>
      <c r="G890" s="963"/>
      <c r="H890" s="893"/>
      <c r="I890" s="1563"/>
      <c r="J890" s="1563"/>
      <c r="K890" s="960"/>
      <c r="L890" s="960"/>
      <c r="M890" s="963"/>
      <c r="N890" s="963"/>
      <c r="O890" s="963"/>
      <c r="P890" s="963"/>
      <c r="Q890" s="963"/>
      <c r="R890" s="963"/>
      <c r="S890" s="963"/>
      <c r="T890" s="963"/>
      <c r="U890" s="963"/>
      <c r="V890" s="963"/>
      <c r="W890" s="963"/>
      <c r="X890" s="963"/>
      <c r="Y890" s="963"/>
      <c r="Z890" s="963"/>
    </row>
    <row r="891" spans="1:26">
      <c r="A891" s="1146"/>
      <c r="B891" s="963"/>
      <c r="C891" s="963"/>
      <c r="D891" s="780"/>
      <c r="E891" s="963"/>
      <c r="F891" s="963"/>
      <c r="G891" s="963"/>
      <c r="H891" s="893"/>
      <c r="I891" s="1563"/>
      <c r="J891" s="1563"/>
      <c r="K891" s="960"/>
      <c r="L891" s="960"/>
      <c r="M891" s="963"/>
      <c r="N891" s="963"/>
      <c r="O891" s="963"/>
      <c r="P891" s="963"/>
      <c r="Q891" s="963"/>
      <c r="R891" s="963"/>
      <c r="S891" s="963"/>
      <c r="T891" s="963"/>
      <c r="U891" s="963"/>
      <c r="V891" s="963"/>
      <c r="W891" s="963"/>
      <c r="X891" s="963"/>
      <c r="Y891" s="963"/>
      <c r="Z891" s="963"/>
    </row>
    <row r="892" spans="1:26">
      <c r="A892" s="1146"/>
      <c r="B892" s="963"/>
      <c r="C892" s="963"/>
      <c r="D892" s="780"/>
      <c r="E892" s="963"/>
      <c r="F892" s="963"/>
      <c r="G892" s="963"/>
      <c r="H892" s="893"/>
      <c r="I892" s="1563"/>
      <c r="J892" s="1563"/>
      <c r="K892" s="960"/>
      <c r="L892" s="960"/>
      <c r="M892" s="963"/>
      <c r="N892" s="963"/>
      <c r="O892" s="963"/>
      <c r="P892" s="963"/>
      <c r="Q892" s="963"/>
      <c r="R892" s="963"/>
      <c r="S892" s="963"/>
      <c r="T892" s="963"/>
      <c r="U892" s="963"/>
      <c r="V892" s="963"/>
      <c r="W892" s="963"/>
      <c r="X892" s="963"/>
      <c r="Y892" s="963"/>
      <c r="Z892" s="963"/>
    </row>
    <row r="893" spans="1:26">
      <c r="A893" s="1146"/>
      <c r="B893" s="963"/>
      <c r="C893" s="963"/>
      <c r="D893" s="780"/>
      <c r="E893" s="963"/>
      <c r="F893" s="963"/>
      <c r="G893" s="963"/>
      <c r="H893" s="893"/>
      <c r="I893" s="1563"/>
      <c r="J893" s="1563"/>
      <c r="K893" s="960"/>
      <c r="L893" s="960"/>
      <c r="M893" s="963"/>
      <c r="N893" s="963"/>
      <c r="O893" s="963"/>
      <c r="P893" s="963"/>
      <c r="Q893" s="963"/>
      <c r="R893" s="963"/>
      <c r="S893" s="963"/>
      <c r="T893" s="963"/>
      <c r="U893" s="963"/>
      <c r="V893" s="963"/>
      <c r="W893" s="963"/>
      <c r="X893" s="963"/>
      <c r="Y893" s="963"/>
      <c r="Z893" s="963"/>
    </row>
    <row r="894" spans="1:26">
      <c r="A894" s="1146"/>
      <c r="B894" s="963"/>
      <c r="C894" s="963"/>
      <c r="D894" s="780"/>
      <c r="E894" s="963"/>
      <c r="F894" s="963"/>
      <c r="G894" s="963"/>
      <c r="H894" s="893"/>
      <c r="I894" s="1563"/>
      <c r="J894" s="1563"/>
      <c r="K894" s="960"/>
      <c r="L894" s="960"/>
      <c r="M894" s="963"/>
      <c r="N894" s="963"/>
      <c r="O894" s="963"/>
      <c r="P894" s="963"/>
      <c r="Q894" s="963"/>
      <c r="R894" s="963"/>
      <c r="S894" s="963"/>
      <c r="T894" s="963"/>
      <c r="U894" s="963"/>
      <c r="V894" s="963"/>
      <c r="W894" s="963"/>
      <c r="X894" s="963"/>
      <c r="Y894" s="963"/>
      <c r="Z894" s="963"/>
    </row>
    <row r="895" spans="1:26">
      <c r="A895" s="1146"/>
      <c r="B895" s="963"/>
      <c r="C895" s="963"/>
      <c r="D895" s="780"/>
      <c r="E895" s="963"/>
      <c r="F895" s="963"/>
      <c r="G895" s="963"/>
      <c r="H895" s="893"/>
      <c r="I895" s="1563"/>
      <c r="J895" s="1563"/>
      <c r="K895" s="960"/>
      <c r="L895" s="960"/>
      <c r="M895" s="963"/>
      <c r="N895" s="963"/>
      <c r="O895" s="963"/>
      <c r="P895" s="963"/>
      <c r="Q895" s="963"/>
      <c r="R895" s="963"/>
      <c r="S895" s="963"/>
      <c r="T895" s="963"/>
      <c r="U895" s="963"/>
      <c r="V895" s="963"/>
      <c r="W895" s="963"/>
      <c r="X895" s="963"/>
      <c r="Y895" s="963"/>
      <c r="Z895" s="963"/>
    </row>
    <row r="896" spans="1:26">
      <c r="A896" s="1146"/>
      <c r="B896" s="963"/>
      <c r="C896" s="963"/>
      <c r="D896" s="780"/>
      <c r="E896" s="963"/>
      <c r="F896" s="963"/>
      <c r="G896" s="963"/>
      <c r="H896" s="893"/>
      <c r="I896" s="1563"/>
      <c r="J896" s="1563"/>
      <c r="K896" s="960"/>
      <c r="L896" s="960"/>
      <c r="M896" s="963"/>
      <c r="N896" s="963"/>
      <c r="O896" s="963"/>
      <c r="P896" s="963"/>
      <c r="Q896" s="963"/>
      <c r="R896" s="963"/>
      <c r="S896" s="963"/>
      <c r="T896" s="963"/>
      <c r="U896" s="963"/>
      <c r="V896" s="963"/>
      <c r="W896" s="963"/>
      <c r="X896" s="963"/>
      <c r="Y896" s="963"/>
      <c r="Z896" s="963"/>
    </row>
    <row r="897" spans="1:26">
      <c r="A897" s="1146"/>
      <c r="B897" s="963"/>
      <c r="C897" s="963"/>
      <c r="D897" s="780"/>
      <c r="E897" s="963"/>
      <c r="F897" s="963"/>
      <c r="G897" s="963"/>
      <c r="H897" s="893"/>
      <c r="I897" s="1563"/>
      <c r="J897" s="1563"/>
      <c r="K897" s="960"/>
      <c r="L897" s="960"/>
      <c r="M897" s="963"/>
      <c r="N897" s="963"/>
      <c r="O897" s="963"/>
      <c r="P897" s="963"/>
      <c r="Q897" s="963"/>
      <c r="R897" s="963"/>
      <c r="S897" s="963"/>
      <c r="T897" s="963"/>
      <c r="U897" s="963"/>
      <c r="V897" s="963"/>
      <c r="W897" s="963"/>
      <c r="X897" s="963"/>
      <c r="Y897" s="963"/>
      <c r="Z897" s="963"/>
    </row>
    <row r="898" spans="1:26">
      <c r="A898" s="1146"/>
      <c r="B898" s="963"/>
      <c r="C898" s="963"/>
      <c r="D898" s="780"/>
      <c r="E898" s="963"/>
      <c r="F898" s="963"/>
      <c r="G898" s="963"/>
      <c r="H898" s="893"/>
      <c r="I898" s="1563"/>
      <c r="J898" s="1563"/>
      <c r="K898" s="960"/>
      <c r="L898" s="960"/>
      <c r="M898" s="963"/>
      <c r="N898" s="963"/>
      <c r="O898" s="963"/>
      <c r="P898" s="963"/>
      <c r="Q898" s="963"/>
      <c r="R898" s="963"/>
      <c r="S898" s="963"/>
      <c r="T898" s="963"/>
      <c r="U898" s="963"/>
      <c r="V898" s="963"/>
      <c r="W898" s="963"/>
      <c r="X898" s="963"/>
      <c r="Y898" s="963"/>
      <c r="Z898" s="963"/>
    </row>
    <row r="899" spans="1:26">
      <c r="A899" s="1146"/>
      <c r="B899" s="963"/>
      <c r="C899" s="963"/>
      <c r="D899" s="780"/>
      <c r="E899" s="963"/>
      <c r="F899" s="963"/>
      <c r="G899" s="963"/>
      <c r="H899" s="893"/>
      <c r="I899" s="1563"/>
      <c r="J899" s="1563"/>
      <c r="K899" s="960"/>
      <c r="L899" s="960"/>
      <c r="M899" s="963"/>
      <c r="N899" s="963"/>
      <c r="O899" s="963"/>
      <c r="P899" s="963"/>
      <c r="Q899" s="963"/>
      <c r="R899" s="963"/>
      <c r="S899" s="963"/>
      <c r="T899" s="963"/>
      <c r="U899" s="963"/>
      <c r="V899" s="963"/>
      <c r="W899" s="963"/>
      <c r="X899" s="963"/>
      <c r="Y899" s="963"/>
      <c r="Z899" s="963"/>
    </row>
    <row r="900" spans="1:26">
      <c r="A900" s="1146"/>
      <c r="B900" s="963"/>
      <c r="C900" s="963"/>
      <c r="D900" s="780"/>
      <c r="E900" s="963"/>
      <c r="F900" s="963"/>
      <c r="G900" s="963"/>
      <c r="H900" s="893"/>
      <c r="I900" s="1563"/>
      <c r="J900" s="1563"/>
      <c r="K900" s="960"/>
      <c r="L900" s="960"/>
      <c r="M900" s="963"/>
      <c r="N900" s="963"/>
      <c r="O900" s="963"/>
      <c r="P900" s="963"/>
      <c r="Q900" s="963"/>
      <c r="R900" s="963"/>
      <c r="S900" s="963"/>
      <c r="T900" s="963"/>
      <c r="U900" s="963"/>
      <c r="V900" s="963"/>
      <c r="W900" s="963"/>
      <c r="X900" s="963"/>
      <c r="Y900" s="963"/>
      <c r="Z900" s="963"/>
    </row>
    <row r="901" spans="1:26">
      <c r="A901" s="1146"/>
      <c r="B901" s="963"/>
      <c r="C901" s="963"/>
      <c r="D901" s="780"/>
      <c r="E901" s="963"/>
      <c r="F901" s="963"/>
      <c r="G901" s="963"/>
      <c r="H901" s="893"/>
      <c r="I901" s="1563"/>
      <c r="J901" s="1563"/>
      <c r="K901" s="960"/>
      <c r="L901" s="960"/>
      <c r="M901" s="963"/>
      <c r="N901" s="963"/>
      <c r="O901" s="963"/>
      <c r="P901" s="963"/>
      <c r="Q901" s="963"/>
      <c r="R901" s="963"/>
      <c r="S901" s="963"/>
      <c r="T901" s="963"/>
      <c r="U901" s="963"/>
      <c r="V901" s="963"/>
      <c r="W901" s="963"/>
      <c r="X901" s="963"/>
      <c r="Y901" s="963"/>
      <c r="Z901" s="963"/>
    </row>
    <row r="902" spans="1:26">
      <c r="A902" s="1146"/>
      <c r="B902" s="963"/>
      <c r="C902" s="963"/>
      <c r="D902" s="780"/>
      <c r="E902" s="963"/>
      <c r="F902" s="963"/>
      <c r="G902" s="963"/>
      <c r="H902" s="893"/>
      <c r="I902" s="1563"/>
      <c r="J902" s="1563"/>
      <c r="K902" s="960"/>
      <c r="L902" s="960"/>
      <c r="M902" s="963"/>
      <c r="N902" s="963"/>
      <c r="O902" s="963"/>
      <c r="P902" s="963"/>
      <c r="Q902" s="963"/>
      <c r="R902" s="963"/>
      <c r="S902" s="963"/>
      <c r="T902" s="963"/>
      <c r="U902" s="963"/>
      <c r="V902" s="963"/>
      <c r="W902" s="963"/>
      <c r="X902" s="963"/>
      <c r="Y902" s="963"/>
      <c r="Z902" s="963"/>
    </row>
    <row r="903" spans="1:26">
      <c r="A903" s="1146"/>
      <c r="B903" s="963"/>
      <c r="C903" s="963"/>
      <c r="D903" s="780"/>
      <c r="E903" s="963"/>
      <c r="F903" s="963"/>
      <c r="G903" s="963"/>
      <c r="H903" s="893"/>
      <c r="I903" s="1563"/>
      <c r="J903" s="1563"/>
      <c r="K903" s="960"/>
      <c r="L903" s="960"/>
      <c r="M903" s="963"/>
      <c r="N903" s="963"/>
      <c r="O903" s="963"/>
      <c r="P903" s="963"/>
      <c r="Q903" s="963"/>
      <c r="R903" s="963"/>
      <c r="S903" s="963"/>
      <c r="T903" s="963"/>
      <c r="U903" s="963"/>
      <c r="V903" s="963"/>
      <c r="W903" s="963"/>
      <c r="X903" s="963"/>
      <c r="Y903" s="963"/>
      <c r="Z903" s="963"/>
    </row>
    <row r="904" spans="1:26">
      <c r="A904" s="1146"/>
      <c r="B904" s="963"/>
      <c r="C904" s="963"/>
      <c r="D904" s="780"/>
      <c r="E904" s="963"/>
      <c r="F904" s="963"/>
      <c r="G904" s="963"/>
      <c r="H904" s="893"/>
      <c r="I904" s="1563"/>
      <c r="J904" s="1563"/>
      <c r="K904" s="960"/>
      <c r="L904" s="960"/>
      <c r="M904" s="963"/>
      <c r="N904" s="963"/>
      <c r="O904" s="963"/>
      <c r="P904" s="963"/>
      <c r="Q904" s="963"/>
      <c r="R904" s="963"/>
      <c r="S904" s="963"/>
      <c r="T904" s="963"/>
      <c r="U904" s="963"/>
      <c r="V904" s="963"/>
      <c r="W904" s="963"/>
      <c r="X904" s="963"/>
      <c r="Y904" s="963"/>
      <c r="Z904" s="963"/>
    </row>
    <row r="905" spans="1:26">
      <c r="A905" s="1146"/>
      <c r="B905" s="963"/>
      <c r="C905" s="963"/>
      <c r="D905" s="780"/>
      <c r="E905" s="963"/>
      <c r="F905" s="963"/>
      <c r="G905" s="963"/>
      <c r="H905" s="893"/>
      <c r="I905" s="1563"/>
      <c r="J905" s="1563"/>
      <c r="K905" s="960"/>
      <c r="L905" s="960"/>
      <c r="M905" s="963"/>
      <c r="N905" s="963"/>
      <c r="O905" s="963"/>
      <c r="P905" s="963"/>
      <c r="Q905" s="963"/>
      <c r="R905" s="963"/>
      <c r="S905" s="963"/>
      <c r="T905" s="963"/>
      <c r="U905" s="963"/>
      <c r="V905" s="963"/>
      <c r="W905" s="963"/>
      <c r="X905" s="963"/>
      <c r="Y905" s="963"/>
      <c r="Z905" s="963"/>
    </row>
    <row r="906" spans="1:26">
      <c r="A906" s="1146"/>
      <c r="B906" s="963"/>
      <c r="C906" s="963"/>
      <c r="D906" s="780"/>
      <c r="E906" s="963"/>
      <c r="F906" s="963"/>
      <c r="G906" s="963"/>
      <c r="H906" s="893"/>
      <c r="I906" s="1563"/>
      <c r="J906" s="1563"/>
      <c r="K906" s="960"/>
      <c r="L906" s="960"/>
      <c r="M906" s="963"/>
      <c r="N906" s="963"/>
      <c r="O906" s="963"/>
      <c r="P906" s="963"/>
      <c r="Q906" s="963"/>
      <c r="R906" s="963"/>
      <c r="S906" s="963"/>
      <c r="T906" s="963"/>
      <c r="U906" s="963"/>
      <c r="V906" s="963"/>
      <c r="W906" s="963"/>
      <c r="X906" s="963"/>
      <c r="Y906" s="963"/>
      <c r="Z906" s="963"/>
    </row>
    <row r="907" spans="1:26">
      <c r="A907" s="1146"/>
      <c r="B907" s="963"/>
      <c r="C907" s="963"/>
      <c r="D907" s="780"/>
      <c r="E907" s="963"/>
      <c r="F907" s="963"/>
      <c r="G907" s="963"/>
      <c r="H907" s="893"/>
      <c r="I907" s="1563"/>
      <c r="J907" s="1563"/>
      <c r="K907" s="960"/>
      <c r="L907" s="960"/>
      <c r="M907" s="963"/>
      <c r="N907" s="963"/>
      <c r="O907" s="963"/>
      <c r="P907" s="963"/>
      <c r="Q907" s="963"/>
      <c r="R907" s="963"/>
      <c r="S907" s="963"/>
      <c r="T907" s="963"/>
      <c r="U907" s="963"/>
      <c r="V907" s="963"/>
      <c r="W907" s="963"/>
      <c r="X907" s="963"/>
      <c r="Y907" s="963"/>
      <c r="Z907" s="963"/>
    </row>
    <row r="908" spans="1:26">
      <c r="A908" s="1146"/>
      <c r="B908" s="963"/>
      <c r="C908" s="963"/>
      <c r="D908" s="780"/>
      <c r="E908" s="963"/>
      <c r="F908" s="963"/>
      <c r="G908" s="963"/>
      <c r="H908" s="893"/>
      <c r="I908" s="1563"/>
      <c r="J908" s="1563"/>
      <c r="K908" s="960"/>
      <c r="L908" s="960"/>
      <c r="M908" s="963"/>
      <c r="N908" s="963"/>
      <c r="O908" s="963"/>
      <c r="P908" s="963"/>
      <c r="Q908" s="963"/>
      <c r="R908" s="963"/>
      <c r="S908" s="963"/>
      <c r="T908" s="963"/>
      <c r="U908" s="963"/>
      <c r="V908" s="963"/>
      <c r="W908" s="963"/>
      <c r="X908" s="963"/>
      <c r="Y908" s="963"/>
      <c r="Z908" s="963"/>
    </row>
    <row r="909" spans="1:26">
      <c r="A909" s="1146"/>
      <c r="B909" s="963"/>
      <c r="C909" s="963"/>
      <c r="D909" s="780"/>
      <c r="E909" s="963"/>
      <c r="F909" s="963"/>
      <c r="G909" s="963"/>
      <c r="H909" s="893"/>
      <c r="I909" s="1563"/>
      <c r="J909" s="1563"/>
      <c r="K909" s="960"/>
      <c r="L909" s="960"/>
      <c r="M909" s="963"/>
      <c r="N909" s="963"/>
      <c r="O909" s="963"/>
      <c r="P909" s="963"/>
      <c r="Q909" s="963"/>
      <c r="R909" s="963"/>
      <c r="S909" s="963"/>
      <c r="T909" s="963"/>
      <c r="U909" s="963"/>
      <c r="V909" s="963"/>
      <c r="W909" s="963"/>
      <c r="X909" s="963"/>
      <c r="Y909" s="963"/>
      <c r="Z909" s="963"/>
    </row>
    <row r="910" spans="1:26">
      <c r="A910" s="1146"/>
      <c r="B910" s="963"/>
      <c r="C910" s="963"/>
      <c r="D910" s="780"/>
      <c r="E910" s="963"/>
      <c r="F910" s="963"/>
      <c r="G910" s="963"/>
      <c r="H910" s="893"/>
      <c r="I910" s="1563"/>
      <c r="J910" s="1563"/>
      <c r="K910" s="960"/>
      <c r="L910" s="960"/>
      <c r="M910" s="963"/>
      <c r="N910" s="963"/>
      <c r="O910" s="963"/>
      <c r="P910" s="963"/>
      <c r="Q910" s="963"/>
      <c r="R910" s="963"/>
      <c r="S910" s="963"/>
      <c r="T910" s="963"/>
      <c r="U910" s="963"/>
      <c r="V910" s="963"/>
      <c r="W910" s="963"/>
      <c r="X910" s="963"/>
      <c r="Y910" s="963"/>
      <c r="Z910" s="963"/>
    </row>
    <row r="911" spans="1:26">
      <c r="A911" s="1146"/>
      <c r="B911" s="963"/>
      <c r="C911" s="963"/>
      <c r="D911" s="780"/>
      <c r="E911" s="963"/>
      <c r="F911" s="963"/>
      <c r="G911" s="963"/>
      <c r="H911" s="893"/>
      <c r="I911" s="1563"/>
      <c r="J911" s="1563"/>
      <c r="K911" s="960"/>
      <c r="L911" s="960"/>
      <c r="M911" s="963"/>
      <c r="N911" s="963"/>
      <c r="O911" s="963"/>
      <c r="P911" s="963"/>
      <c r="Q911" s="963"/>
      <c r="R911" s="963"/>
      <c r="S911" s="963"/>
      <c r="T911" s="963"/>
      <c r="U911" s="963"/>
      <c r="V911" s="963"/>
      <c r="W911" s="963"/>
      <c r="X911" s="963"/>
      <c r="Y911" s="963"/>
      <c r="Z911" s="963"/>
    </row>
    <row r="912" spans="1:26">
      <c r="A912" s="1146"/>
      <c r="B912" s="963"/>
      <c r="C912" s="963"/>
      <c r="D912" s="780"/>
      <c r="E912" s="963"/>
      <c r="F912" s="963"/>
      <c r="G912" s="963"/>
      <c r="H912" s="893"/>
      <c r="I912" s="1563"/>
      <c r="J912" s="1563"/>
      <c r="K912" s="960"/>
      <c r="L912" s="960"/>
      <c r="M912" s="963"/>
      <c r="N912" s="963"/>
      <c r="O912" s="963"/>
      <c r="P912" s="963"/>
      <c r="Q912" s="963"/>
      <c r="R912" s="963"/>
      <c r="S912" s="963"/>
      <c r="T912" s="963"/>
      <c r="U912" s="963"/>
      <c r="V912" s="963"/>
      <c r="W912" s="963"/>
      <c r="X912" s="963"/>
      <c r="Y912" s="963"/>
      <c r="Z912" s="963"/>
    </row>
    <row r="913" spans="1:26">
      <c r="A913" s="1146"/>
      <c r="B913" s="963"/>
      <c r="C913" s="963"/>
      <c r="D913" s="780"/>
      <c r="E913" s="963"/>
      <c r="F913" s="963"/>
      <c r="G913" s="963"/>
      <c r="H913" s="893"/>
      <c r="I913" s="1563"/>
      <c r="J913" s="1563"/>
      <c r="K913" s="960"/>
      <c r="L913" s="960"/>
      <c r="M913" s="963"/>
      <c r="N913" s="963"/>
      <c r="O913" s="963"/>
      <c r="P913" s="963"/>
      <c r="Q913" s="963"/>
      <c r="R913" s="963"/>
      <c r="S913" s="963"/>
      <c r="T913" s="963"/>
      <c r="U913" s="963"/>
      <c r="V913" s="963"/>
      <c r="W913" s="963"/>
      <c r="X913" s="963"/>
      <c r="Y913" s="963"/>
      <c r="Z913" s="963"/>
    </row>
    <row r="914" spans="1:26">
      <c r="A914" s="1146"/>
      <c r="B914" s="963"/>
      <c r="C914" s="963"/>
      <c r="D914" s="780"/>
      <c r="E914" s="963"/>
      <c r="F914" s="963"/>
      <c r="G914" s="963"/>
      <c r="H914" s="893"/>
      <c r="I914" s="1563"/>
      <c r="J914" s="1563"/>
      <c r="K914" s="960"/>
      <c r="L914" s="960"/>
      <c r="M914" s="963"/>
      <c r="N914" s="963"/>
      <c r="O914" s="963"/>
      <c r="P914" s="963"/>
      <c r="Q914" s="963"/>
      <c r="R914" s="963"/>
      <c r="S914" s="963"/>
      <c r="T914" s="963"/>
      <c r="U914" s="963"/>
      <c r="V914" s="963"/>
      <c r="W914" s="963"/>
      <c r="X914" s="963"/>
      <c r="Y914" s="963"/>
      <c r="Z914" s="963"/>
    </row>
    <row r="915" spans="1:26">
      <c r="A915" s="1146"/>
      <c r="B915" s="963"/>
      <c r="C915" s="963"/>
      <c r="D915" s="780"/>
      <c r="E915" s="963"/>
      <c r="F915" s="963"/>
      <c r="G915" s="963"/>
      <c r="H915" s="893"/>
      <c r="I915" s="1563"/>
      <c r="J915" s="1563"/>
      <c r="K915" s="960"/>
      <c r="L915" s="960"/>
      <c r="M915" s="963"/>
      <c r="N915" s="963"/>
      <c r="O915" s="963"/>
      <c r="P915" s="963"/>
      <c r="Q915" s="963"/>
      <c r="R915" s="963"/>
      <c r="S915" s="963"/>
      <c r="T915" s="963"/>
      <c r="U915" s="963"/>
      <c r="V915" s="963"/>
      <c r="W915" s="963"/>
      <c r="X915" s="963"/>
      <c r="Y915" s="963"/>
      <c r="Z915" s="963"/>
    </row>
    <row r="916" spans="1:26">
      <c r="A916" s="1146"/>
      <c r="B916" s="963"/>
      <c r="C916" s="963"/>
      <c r="D916" s="780"/>
      <c r="E916" s="963"/>
      <c r="F916" s="963"/>
      <c r="G916" s="963"/>
      <c r="H916" s="893"/>
      <c r="I916" s="1563"/>
      <c r="J916" s="1563"/>
      <c r="K916" s="960"/>
      <c r="L916" s="960"/>
      <c r="M916" s="963"/>
      <c r="N916" s="963"/>
      <c r="O916" s="963"/>
      <c r="P916" s="963"/>
      <c r="Q916" s="963"/>
      <c r="R916" s="963"/>
      <c r="S916" s="963"/>
      <c r="T916" s="963"/>
      <c r="U916" s="963"/>
      <c r="V916" s="963"/>
      <c r="W916" s="963"/>
      <c r="X916" s="963"/>
      <c r="Y916" s="963"/>
      <c r="Z916" s="963"/>
    </row>
    <row r="917" spans="1:26">
      <c r="A917" s="1146"/>
      <c r="B917" s="963"/>
      <c r="C917" s="963"/>
      <c r="D917" s="780"/>
      <c r="E917" s="963"/>
      <c r="F917" s="963"/>
      <c r="G917" s="963"/>
      <c r="H917" s="893"/>
      <c r="I917" s="1563"/>
      <c r="J917" s="1563"/>
      <c r="K917" s="960"/>
      <c r="L917" s="960"/>
      <c r="M917" s="963"/>
      <c r="N917" s="963"/>
      <c r="O917" s="963"/>
      <c r="P917" s="963"/>
      <c r="Q917" s="963"/>
      <c r="R917" s="963"/>
      <c r="S917" s="963"/>
      <c r="T917" s="963"/>
      <c r="U917" s="963"/>
      <c r="V917" s="963"/>
      <c r="W917" s="963"/>
      <c r="X917" s="963"/>
      <c r="Y917" s="963"/>
      <c r="Z917" s="963"/>
    </row>
    <row r="918" spans="1:26">
      <c r="A918" s="1146"/>
      <c r="B918" s="963"/>
      <c r="C918" s="963"/>
      <c r="D918" s="780"/>
      <c r="E918" s="963"/>
      <c r="F918" s="963"/>
      <c r="G918" s="963"/>
      <c r="H918" s="893"/>
      <c r="I918" s="1563"/>
      <c r="J918" s="1563"/>
      <c r="K918" s="960"/>
      <c r="L918" s="960"/>
      <c r="M918" s="963"/>
      <c r="N918" s="963"/>
      <c r="O918" s="963"/>
      <c r="P918" s="963"/>
      <c r="Q918" s="963"/>
      <c r="R918" s="963"/>
      <c r="S918" s="963"/>
      <c r="T918" s="963"/>
      <c r="U918" s="963"/>
      <c r="V918" s="963"/>
      <c r="W918" s="963"/>
      <c r="X918" s="963"/>
      <c r="Y918" s="963"/>
      <c r="Z918" s="963"/>
    </row>
    <row r="919" spans="1:26">
      <c r="A919" s="1146"/>
      <c r="B919" s="963"/>
      <c r="C919" s="963"/>
      <c r="D919" s="780"/>
      <c r="E919" s="963"/>
      <c r="F919" s="963"/>
      <c r="G919" s="963"/>
      <c r="H919" s="893"/>
      <c r="I919" s="1563"/>
      <c r="J919" s="1563"/>
      <c r="K919" s="960"/>
      <c r="L919" s="960"/>
      <c r="M919" s="963"/>
      <c r="N919" s="963"/>
      <c r="O919" s="963"/>
      <c r="P919" s="963"/>
      <c r="Q919" s="963"/>
      <c r="R919" s="963"/>
      <c r="S919" s="963"/>
      <c r="T919" s="963"/>
      <c r="U919" s="963"/>
      <c r="V919" s="963"/>
      <c r="W919" s="963"/>
      <c r="X919" s="963"/>
      <c r="Y919" s="963"/>
      <c r="Z919" s="963"/>
    </row>
    <row r="920" spans="1:26">
      <c r="A920" s="1146"/>
      <c r="B920" s="963"/>
      <c r="C920" s="963"/>
      <c r="D920" s="780"/>
      <c r="E920" s="963"/>
      <c r="F920" s="963"/>
      <c r="G920" s="963"/>
      <c r="H920" s="893"/>
      <c r="I920" s="1563"/>
      <c r="J920" s="1563"/>
      <c r="K920" s="960"/>
      <c r="L920" s="960"/>
      <c r="M920" s="963"/>
      <c r="N920" s="963"/>
      <c r="O920" s="963"/>
      <c r="P920" s="963"/>
      <c r="Q920" s="963"/>
      <c r="R920" s="963"/>
      <c r="S920" s="963"/>
      <c r="T920" s="963"/>
      <c r="U920" s="963"/>
      <c r="V920" s="963"/>
      <c r="W920" s="963"/>
      <c r="X920" s="963"/>
      <c r="Y920" s="963"/>
      <c r="Z920" s="963"/>
    </row>
    <row r="921" spans="1:26">
      <c r="A921" s="1146"/>
      <c r="B921" s="963"/>
      <c r="C921" s="963"/>
      <c r="D921" s="780"/>
      <c r="E921" s="963"/>
      <c r="F921" s="963"/>
      <c r="G921" s="963"/>
      <c r="H921" s="893"/>
      <c r="I921" s="1563"/>
      <c r="J921" s="1563"/>
      <c r="K921" s="960"/>
      <c r="L921" s="960"/>
      <c r="M921" s="963"/>
      <c r="N921" s="963"/>
      <c r="O921" s="963"/>
      <c r="P921" s="963"/>
      <c r="Q921" s="963"/>
      <c r="R921" s="963"/>
      <c r="S921" s="963"/>
      <c r="T921" s="963"/>
      <c r="U921" s="963"/>
      <c r="V921" s="963"/>
      <c r="W921" s="963"/>
      <c r="X921" s="963"/>
      <c r="Y921" s="963"/>
      <c r="Z921" s="963"/>
    </row>
    <row r="922" spans="1:26">
      <c r="A922" s="1146"/>
      <c r="B922" s="963"/>
      <c r="C922" s="963"/>
      <c r="D922" s="780"/>
      <c r="E922" s="963"/>
      <c r="F922" s="963"/>
      <c r="G922" s="963"/>
      <c r="H922" s="893"/>
      <c r="I922" s="1563"/>
      <c r="J922" s="1563"/>
      <c r="K922" s="960"/>
      <c r="L922" s="960"/>
      <c r="M922" s="963"/>
      <c r="N922" s="963"/>
      <c r="O922" s="963"/>
      <c r="P922" s="963"/>
      <c r="Q922" s="963"/>
      <c r="R922" s="963"/>
      <c r="S922" s="963"/>
      <c r="T922" s="963"/>
      <c r="U922" s="963"/>
      <c r="V922" s="963"/>
      <c r="W922" s="963"/>
      <c r="X922" s="963"/>
      <c r="Y922" s="963"/>
      <c r="Z922" s="963"/>
    </row>
    <row r="923" spans="1:26">
      <c r="A923" s="1146"/>
      <c r="B923" s="963"/>
      <c r="C923" s="963"/>
      <c r="D923" s="780"/>
      <c r="E923" s="963"/>
      <c r="F923" s="963"/>
      <c r="G923" s="963"/>
      <c r="H923" s="893"/>
      <c r="I923" s="1563"/>
      <c r="J923" s="1563"/>
      <c r="K923" s="960"/>
      <c r="L923" s="960"/>
      <c r="M923" s="963"/>
      <c r="N923" s="963"/>
      <c r="O923" s="963"/>
      <c r="P923" s="963"/>
      <c r="Q923" s="963"/>
      <c r="R923" s="963"/>
      <c r="S923" s="963"/>
      <c r="T923" s="963"/>
      <c r="U923" s="963"/>
      <c r="V923" s="963"/>
      <c r="W923" s="963"/>
      <c r="X923" s="963"/>
      <c r="Y923" s="963"/>
      <c r="Z923" s="963"/>
    </row>
    <row r="924" spans="1:26">
      <c r="A924" s="1146"/>
      <c r="B924" s="963"/>
      <c r="C924" s="963"/>
      <c r="D924" s="780"/>
      <c r="E924" s="963"/>
      <c r="F924" s="963"/>
      <c r="G924" s="963"/>
      <c r="H924" s="893"/>
      <c r="I924" s="1563"/>
      <c r="J924" s="1563"/>
      <c r="K924" s="960"/>
      <c r="L924" s="960"/>
      <c r="M924" s="963"/>
      <c r="N924" s="963"/>
      <c r="O924" s="963"/>
      <c r="P924" s="963"/>
      <c r="Q924" s="963"/>
      <c r="R924" s="963"/>
      <c r="S924" s="963"/>
      <c r="T924" s="963"/>
      <c r="U924" s="963"/>
      <c r="V924" s="963"/>
      <c r="W924" s="963"/>
      <c r="X924" s="963"/>
      <c r="Y924" s="963"/>
      <c r="Z924" s="963"/>
    </row>
    <row r="925" spans="1:26">
      <c r="A925" s="1146"/>
      <c r="B925" s="963"/>
      <c r="C925" s="963"/>
      <c r="D925" s="780"/>
      <c r="E925" s="963"/>
      <c r="F925" s="963"/>
      <c r="G925" s="963"/>
      <c r="H925" s="893"/>
      <c r="I925" s="1563"/>
      <c r="J925" s="1563"/>
      <c r="K925" s="960"/>
      <c r="L925" s="960"/>
      <c r="M925" s="963"/>
      <c r="N925" s="963"/>
      <c r="O925" s="963"/>
      <c r="P925" s="963"/>
      <c r="Q925" s="963"/>
      <c r="R925" s="963"/>
      <c r="S925" s="963"/>
      <c r="T925" s="963"/>
      <c r="U925" s="963"/>
      <c r="V925" s="963"/>
      <c r="W925" s="963"/>
      <c r="X925" s="963"/>
      <c r="Y925" s="963"/>
      <c r="Z925" s="963"/>
    </row>
    <row r="926" spans="1:26">
      <c r="A926" s="1146"/>
      <c r="B926" s="963"/>
      <c r="C926" s="963"/>
      <c r="D926" s="780"/>
      <c r="E926" s="963"/>
      <c r="F926" s="963"/>
      <c r="G926" s="963"/>
      <c r="H926" s="893"/>
      <c r="I926" s="1563"/>
      <c r="J926" s="1563"/>
      <c r="K926" s="960"/>
      <c r="L926" s="960"/>
      <c r="M926" s="963"/>
      <c r="N926" s="963"/>
      <c r="O926" s="963"/>
      <c r="P926" s="963"/>
      <c r="Q926" s="963"/>
      <c r="R926" s="963"/>
      <c r="S926" s="963"/>
      <c r="T926" s="963"/>
      <c r="U926" s="963"/>
      <c r="V926" s="963"/>
      <c r="W926" s="963"/>
      <c r="X926" s="963"/>
      <c r="Y926" s="963"/>
      <c r="Z926" s="963"/>
    </row>
    <row r="927" spans="1:26">
      <c r="A927" s="1146"/>
      <c r="B927" s="963"/>
      <c r="C927" s="963"/>
      <c r="D927" s="780"/>
      <c r="E927" s="963"/>
      <c r="F927" s="963"/>
      <c r="G927" s="963"/>
      <c r="H927" s="893"/>
      <c r="I927" s="1563"/>
      <c r="J927" s="1563"/>
      <c r="K927" s="960"/>
      <c r="L927" s="960"/>
      <c r="M927" s="963"/>
      <c r="N927" s="963"/>
      <c r="O927" s="963"/>
      <c r="P927" s="963"/>
      <c r="Q927" s="963"/>
      <c r="R927" s="963"/>
      <c r="S927" s="963"/>
      <c r="T927" s="963"/>
      <c r="U927" s="963"/>
      <c r="V927" s="963"/>
      <c r="W927" s="963"/>
      <c r="X927" s="963"/>
      <c r="Y927" s="963"/>
      <c r="Z927" s="963"/>
    </row>
    <row r="928" spans="1:26">
      <c r="A928" s="1146"/>
      <c r="B928" s="963"/>
      <c r="C928" s="963"/>
      <c r="D928" s="780"/>
      <c r="E928" s="963"/>
      <c r="F928" s="963"/>
      <c r="G928" s="963"/>
      <c r="H928" s="893"/>
      <c r="I928" s="1563"/>
      <c r="J928" s="1563"/>
      <c r="K928" s="960"/>
      <c r="L928" s="960"/>
      <c r="M928" s="963"/>
      <c r="N928" s="963"/>
      <c r="O928" s="963"/>
      <c r="P928" s="963"/>
      <c r="Q928" s="963"/>
      <c r="R928" s="963"/>
      <c r="S928" s="963"/>
      <c r="T928" s="963"/>
      <c r="U928" s="963"/>
      <c r="V928" s="963"/>
      <c r="W928" s="963"/>
      <c r="X928" s="963"/>
      <c r="Y928" s="963"/>
      <c r="Z928" s="963"/>
    </row>
    <row r="929" spans="1:26">
      <c r="A929" s="1146"/>
      <c r="B929" s="963"/>
      <c r="C929" s="963"/>
      <c r="D929" s="780"/>
      <c r="E929" s="963"/>
      <c r="F929" s="963"/>
      <c r="G929" s="963"/>
      <c r="H929" s="893"/>
      <c r="I929" s="1563"/>
      <c r="J929" s="1563"/>
      <c r="K929" s="960"/>
      <c r="L929" s="960"/>
      <c r="M929" s="963"/>
      <c r="N929" s="963"/>
      <c r="O929" s="963"/>
      <c r="P929" s="963"/>
      <c r="Q929" s="963"/>
      <c r="R929" s="963"/>
      <c r="S929" s="963"/>
      <c r="T929" s="963"/>
      <c r="U929" s="963"/>
      <c r="V929" s="963"/>
      <c r="W929" s="963"/>
      <c r="X929" s="963"/>
      <c r="Y929" s="963"/>
      <c r="Z929" s="963"/>
    </row>
    <row r="930" spans="1:26">
      <c r="A930" s="1146"/>
      <c r="B930" s="963"/>
      <c r="C930" s="963"/>
      <c r="D930" s="780"/>
      <c r="E930" s="963"/>
      <c r="F930" s="963"/>
      <c r="G930" s="963"/>
      <c r="H930" s="893"/>
      <c r="I930" s="1563"/>
      <c r="J930" s="1563"/>
      <c r="K930" s="960"/>
      <c r="L930" s="960"/>
      <c r="M930" s="963"/>
      <c r="N930" s="963"/>
      <c r="O930" s="963"/>
      <c r="P930" s="963"/>
      <c r="Q930" s="963"/>
      <c r="R930" s="963"/>
      <c r="S930" s="963"/>
      <c r="T930" s="963"/>
      <c r="U930" s="963"/>
      <c r="V930" s="963"/>
      <c r="W930" s="963"/>
      <c r="X930" s="963"/>
      <c r="Y930" s="963"/>
      <c r="Z930" s="963"/>
    </row>
    <row r="931" spans="1:26">
      <c r="A931" s="1146"/>
      <c r="B931" s="963"/>
      <c r="C931" s="963"/>
      <c r="D931" s="780"/>
      <c r="E931" s="963"/>
      <c r="F931" s="963"/>
      <c r="G931" s="963"/>
      <c r="H931" s="893"/>
      <c r="I931" s="1563"/>
      <c r="J931" s="1563"/>
      <c r="K931" s="960"/>
      <c r="L931" s="960"/>
      <c r="M931" s="963"/>
      <c r="N931" s="963"/>
      <c r="O931" s="963"/>
      <c r="P931" s="963"/>
      <c r="Q931" s="963"/>
      <c r="R931" s="963"/>
      <c r="S931" s="963"/>
      <c r="T931" s="963"/>
      <c r="U931" s="963"/>
      <c r="V931" s="963"/>
      <c r="W931" s="963"/>
      <c r="X931" s="963"/>
      <c r="Y931" s="963"/>
      <c r="Z931" s="963"/>
    </row>
    <row r="932" spans="1:26">
      <c r="A932" s="1146"/>
      <c r="B932" s="963"/>
      <c r="C932" s="963"/>
      <c r="D932" s="780"/>
      <c r="E932" s="963"/>
      <c r="F932" s="963"/>
      <c r="G932" s="963"/>
      <c r="H932" s="893"/>
      <c r="I932" s="1563"/>
      <c r="J932" s="1563"/>
      <c r="K932" s="960"/>
      <c r="L932" s="960"/>
      <c r="M932" s="963"/>
      <c r="N932" s="963"/>
      <c r="O932" s="963"/>
      <c r="P932" s="963"/>
      <c r="Q932" s="963"/>
      <c r="R932" s="963"/>
      <c r="S932" s="963"/>
      <c r="T932" s="963"/>
      <c r="U932" s="963"/>
      <c r="V932" s="963"/>
      <c r="W932" s="963"/>
      <c r="X932" s="963"/>
      <c r="Y932" s="963"/>
      <c r="Z932" s="963"/>
    </row>
    <row r="933" spans="1:26">
      <c r="A933" s="1146"/>
      <c r="B933" s="963"/>
      <c r="C933" s="963"/>
      <c r="D933" s="780"/>
      <c r="E933" s="963"/>
      <c r="F933" s="963"/>
      <c r="G933" s="963"/>
      <c r="H933" s="893"/>
      <c r="I933" s="1563"/>
      <c r="J933" s="1563"/>
      <c r="K933" s="960"/>
      <c r="L933" s="960"/>
      <c r="M933" s="963"/>
      <c r="N933" s="963"/>
      <c r="O933" s="963"/>
      <c r="P933" s="963"/>
      <c r="Q933" s="963"/>
      <c r="R933" s="963"/>
      <c r="S933" s="963"/>
      <c r="T933" s="963"/>
      <c r="U933" s="963"/>
      <c r="V933" s="963"/>
      <c r="W933" s="963"/>
      <c r="X933" s="963"/>
      <c r="Y933" s="963"/>
      <c r="Z933" s="963"/>
    </row>
    <row r="934" spans="1:26">
      <c r="A934" s="1146"/>
      <c r="B934" s="963"/>
      <c r="C934" s="963"/>
      <c r="D934" s="780"/>
      <c r="E934" s="963"/>
      <c r="F934" s="963"/>
      <c r="G934" s="963"/>
      <c r="H934" s="893"/>
      <c r="I934" s="1563"/>
      <c r="J934" s="1563"/>
      <c r="K934" s="960"/>
      <c r="L934" s="960"/>
      <c r="M934" s="963"/>
      <c r="N934" s="963"/>
      <c r="O934" s="963"/>
      <c r="P934" s="963"/>
      <c r="Q934" s="963"/>
      <c r="R934" s="963"/>
      <c r="S934" s="963"/>
      <c r="T934" s="963"/>
      <c r="U934" s="963"/>
      <c r="V934" s="963"/>
      <c r="W934" s="963"/>
      <c r="X934" s="963"/>
      <c r="Y934" s="963"/>
      <c r="Z934" s="963"/>
    </row>
    <row r="935" spans="1:26">
      <c r="A935" s="1146"/>
      <c r="B935" s="963"/>
      <c r="C935" s="963"/>
      <c r="D935" s="780"/>
      <c r="E935" s="963"/>
      <c r="F935" s="963"/>
      <c r="G935" s="963"/>
      <c r="H935" s="893"/>
      <c r="I935" s="1563"/>
      <c r="J935" s="1563"/>
      <c r="K935" s="960"/>
      <c r="L935" s="960"/>
      <c r="M935" s="963"/>
      <c r="N935" s="963"/>
      <c r="O935" s="963"/>
      <c r="P935" s="963"/>
      <c r="Q935" s="963"/>
      <c r="R935" s="963"/>
      <c r="S935" s="963"/>
      <c r="T935" s="963"/>
      <c r="U935" s="963"/>
      <c r="V935" s="963"/>
      <c r="W935" s="963"/>
      <c r="X935" s="963"/>
      <c r="Y935" s="963"/>
      <c r="Z935" s="963"/>
    </row>
    <row r="936" spans="1:26">
      <c r="A936" s="1146"/>
      <c r="B936" s="963"/>
      <c r="C936" s="963"/>
      <c r="D936" s="780"/>
      <c r="E936" s="963"/>
      <c r="F936" s="963"/>
      <c r="G936" s="963"/>
      <c r="H936" s="893"/>
      <c r="I936" s="1563"/>
      <c r="J936" s="1563"/>
      <c r="K936" s="960"/>
      <c r="L936" s="960"/>
      <c r="M936" s="963"/>
      <c r="N936" s="963"/>
      <c r="O936" s="963"/>
      <c r="P936" s="963"/>
      <c r="Q936" s="963"/>
      <c r="R936" s="963"/>
      <c r="S936" s="963"/>
      <c r="T936" s="963"/>
      <c r="U936" s="963"/>
      <c r="V936" s="963"/>
      <c r="W936" s="963"/>
      <c r="X936" s="963"/>
      <c r="Y936" s="963"/>
      <c r="Z936" s="963"/>
    </row>
    <row r="937" spans="1:26">
      <c r="A937" s="1146"/>
      <c r="B937" s="963"/>
      <c r="C937" s="963"/>
      <c r="D937" s="780"/>
      <c r="E937" s="963"/>
      <c r="F937" s="963"/>
      <c r="G937" s="963"/>
      <c r="H937" s="893"/>
      <c r="I937" s="1563"/>
      <c r="J937" s="1563"/>
      <c r="K937" s="960"/>
      <c r="L937" s="960"/>
      <c r="M937" s="963"/>
      <c r="N937" s="963"/>
      <c r="O937" s="963"/>
      <c r="P937" s="963"/>
      <c r="Q937" s="963"/>
      <c r="R937" s="963"/>
      <c r="S937" s="963"/>
      <c r="T937" s="963"/>
      <c r="U937" s="963"/>
      <c r="V937" s="963"/>
      <c r="W937" s="963"/>
      <c r="X937" s="963"/>
      <c r="Y937" s="963"/>
      <c r="Z937" s="963"/>
    </row>
    <row r="938" spans="1:26">
      <c r="A938" s="1146"/>
      <c r="B938" s="963"/>
      <c r="C938" s="963"/>
      <c r="D938" s="780"/>
      <c r="E938" s="963"/>
      <c r="F938" s="963"/>
      <c r="G938" s="963"/>
      <c r="H938" s="893"/>
      <c r="I938" s="1563"/>
      <c r="J938" s="1563"/>
      <c r="K938" s="960"/>
      <c r="L938" s="960"/>
      <c r="M938" s="963"/>
      <c r="N938" s="963"/>
      <c r="O938" s="963"/>
      <c r="P938" s="963"/>
      <c r="Q938" s="963"/>
      <c r="R938" s="963"/>
      <c r="S938" s="963"/>
      <c r="T938" s="963"/>
      <c r="U938" s="963"/>
      <c r="V938" s="963"/>
      <c r="W938" s="963"/>
      <c r="X938" s="963"/>
      <c r="Y938" s="963"/>
      <c r="Z938" s="963"/>
    </row>
    <row r="939" spans="1:26">
      <c r="A939" s="1146"/>
      <c r="B939" s="963"/>
      <c r="C939" s="963"/>
      <c r="D939" s="780"/>
      <c r="E939" s="963"/>
      <c r="F939" s="963"/>
      <c r="G939" s="963"/>
      <c r="H939" s="893"/>
      <c r="I939" s="1563"/>
      <c r="J939" s="1563"/>
      <c r="K939" s="960"/>
      <c r="L939" s="960"/>
      <c r="M939" s="963"/>
      <c r="N939" s="963"/>
      <c r="O939" s="963"/>
      <c r="P939" s="963"/>
      <c r="Q939" s="963"/>
      <c r="R939" s="963"/>
      <c r="S939" s="963"/>
      <c r="T939" s="963"/>
      <c r="U939" s="963"/>
      <c r="V939" s="963"/>
      <c r="W939" s="963"/>
      <c r="X939" s="963"/>
      <c r="Y939" s="963"/>
      <c r="Z939" s="963"/>
    </row>
    <row r="940" spans="1:26">
      <c r="A940" s="1146"/>
      <c r="B940" s="963"/>
      <c r="C940" s="963"/>
      <c r="D940" s="780"/>
      <c r="E940" s="963"/>
      <c r="F940" s="963"/>
      <c r="G940" s="963"/>
      <c r="H940" s="893"/>
      <c r="I940" s="1563"/>
      <c r="J940" s="1563"/>
      <c r="K940" s="960"/>
      <c r="L940" s="960"/>
      <c r="M940" s="963"/>
      <c r="N940" s="963"/>
      <c r="O940" s="963"/>
      <c r="P940" s="963"/>
      <c r="Q940" s="963"/>
      <c r="R940" s="963"/>
      <c r="S940" s="963"/>
      <c r="T940" s="963"/>
      <c r="U940" s="963"/>
      <c r="V940" s="963"/>
      <c r="W940" s="963"/>
      <c r="X940" s="963"/>
      <c r="Y940" s="963"/>
      <c r="Z940" s="963"/>
    </row>
    <row r="941" spans="1:26">
      <c r="A941" s="1146"/>
      <c r="B941" s="963"/>
      <c r="C941" s="963"/>
      <c r="D941" s="780"/>
      <c r="E941" s="963"/>
      <c r="F941" s="963"/>
      <c r="G941" s="963"/>
      <c r="H941" s="893"/>
      <c r="I941" s="1563"/>
      <c r="J941" s="1563"/>
      <c r="K941" s="960"/>
      <c r="L941" s="960"/>
      <c r="M941" s="963"/>
      <c r="N941" s="963"/>
      <c r="O941" s="963"/>
      <c r="P941" s="963"/>
      <c r="Q941" s="963"/>
      <c r="R941" s="963"/>
      <c r="S941" s="963"/>
      <c r="T941" s="963"/>
      <c r="U941" s="963"/>
      <c r="V941" s="963"/>
      <c r="W941" s="963"/>
      <c r="X941" s="963"/>
      <c r="Y941" s="963"/>
      <c r="Z941" s="963"/>
    </row>
    <row r="942" spans="1:26">
      <c r="A942" s="1146"/>
      <c r="B942" s="963"/>
      <c r="C942" s="963"/>
      <c r="D942" s="780"/>
      <c r="E942" s="963"/>
      <c r="F942" s="963"/>
      <c r="G942" s="963"/>
      <c r="H942" s="893"/>
      <c r="I942" s="1563"/>
      <c r="J942" s="1563"/>
      <c r="K942" s="960"/>
      <c r="L942" s="960"/>
      <c r="M942" s="963"/>
      <c r="N942" s="963"/>
      <c r="O942" s="963"/>
      <c r="P942" s="963"/>
      <c r="Q942" s="963"/>
      <c r="R942" s="963"/>
      <c r="S942" s="963"/>
      <c r="T942" s="963"/>
      <c r="U942" s="963"/>
      <c r="V942" s="963"/>
      <c r="W942" s="963"/>
      <c r="X942" s="963"/>
      <c r="Y942" s="963"/>
      <c r="Z942" s="963"/>
    </row>
    <row r="943" spans="1:26">
      <c r="A943" s="1146"/>
      <c r="B943" s="963"/>
      <c r="C943" s="963"/>
      <c r="D943" s="780"/>
      <c r="E943" s="963"/>
      <c r="F943" s="963"/>
      <c r="G943" s="963"/>
      <c r="H943" s="893"/>
      <c r="I943" s="1563"/>
      <c r="J943" s="1563"/>
      <c r="K943" s="960"/>
      <c r="L943" s="960"/>
      <c r="M943" s="963"/>
      <c r="N943" s="963"/>
      <c r="O943" s="963"/>
      <c r="P943" s="963"/>
      <c r="Q943" s="963"/>
      <c r="R943" s="963"/>
      <c r="S943" s="963"/>
      <c r="T943" s="963"/>
      <c r="U943" s="963"/>
      <c r="V943" s="963"/>
      <c r="W943" s="963"/>
      <c r="X943" s="963"/>
      <c r="Y943" s="963"/>
      <c r="Z943" s="963"/>
    </row>
    <row r="944" spans="1:26">
      <c r="A944" s="1146"/>
      <c r="B944" s="963"/>
      <c r="C944" s="963"/>
      <c r="D944" s="780"/>
      <c r="E944" s="963"/>
      <c r="F944" s="963"/>
      <c r="G944" s="963"/>
      <c r="H944" s="893"/>
      <c r="I944" s="1563"/>
      <c r="J944" s="1563"/>
      <c r="K944" s="960"/>
      <c r="L944" s="960"/>
      <c r="M944" s="963"/>
      <c r="N944" s="963"/>
      <c r="O944" s="963"/>
      <c r="P944" s="963"/>
      <c r="Q944" s="963"/>
      <c r="R944" s="963"/>
      <c r="S944" s="963"/>
      <c r="T944" s="963"/>
      <c r="U944" s="963"/>
      <c r="V944" s="963"/>
      <c r="W944" s="963"/>
      <c r="X944" s="963"/>
      <c r="Y944" s="963"/>
      <c r="Z944" s="963"/>
    </row>
    <row r="945" spans="1:26">
      <c r="A945" s="1146"/>
      <c r="B945" s="963"/>
      <c r="C945" s="963"/>
      <c r="D945" s="780"/>
      <c r="E945" s="963"/>
      <c r="F945" s="963"/>
      <c r="G945" s="963"/>
      <c r="H945" s="893"/>
      <c r="I945" s="1563"/>
      <c r="J945" s="1563"/>
      <c r="K945" s="960"/>
      <c r="L945" s="960"/>
      <c r="M945" s="963"/>
      <c r="N945" s="963"/>
      <c r="O945" s="963"/>
      <c r="P945" s="963"/>
      <c r="Q945" s="963"/>
      <c r="R945" s="963"/>
      <c r="S945" s="963"/>
      <c r="T945" s="963"/>
      <c r="U945" s="963"/>
      <c r="V945" s="963"/>
      <c r="W945" s="963"/>
      <c r="X945" s="963"/>
      <c r="Y945" s="963"/>
      <c r="Z945" s="963"/>
    </row>
    <row r="946" spans="1:26">
      <c r="A946" s="1146"/>
      <c r="B946" s="963"/>
      <c r="C946" s="963"/>
      <c r="D946" s="780"/>
      <c r="E946" s="963"/>
      <c r="F946" s="963"/>
      <c r="G946" s="963"/>
      <c r="H946" s="893"/>
      <c r="I946" s="1563"/>
      <c r="J946" s="1563"/>
      <c r="K946" s="960"/>
      <c r="L946" s="960"/>
      <c r="M946" s="963"/>
      <c r="N946" s="963"/>
      <c r="O946" s="963"/>
      <c r="P946" s="963"/>
      <c r="Q946" s="963"/>
      <c r="R946" s="963"/>
      <c r="S946" s="963"/>
      <c r="T946" s="963"/>
      <c r="U946" s="963"/>
      <c r="V946" s="963"/>
      <c r="W946" s="963"/>
      <c r="X946" s="963"/>
      <c r="Y946" s="963"/>
      <c r="Z946" s="963"/>
    </row>
    <row r="947" spans="1:26">
      <c r="A947" s="1146"/>
      <c r="B947" s="963"/>
      <c r="C947" s="963"/>
      <c r="D947" s="780"/>
      <c r="E947" s="963"/>
      <c r="F947" s="963"/>
      <c r="G947" s="963"/>
      <c r="H947" s="893"/>
      <c r="I947" s="1563"/>
      <c r="J947" s="1563"/>
      <c r="K947" s="960"/>
      <c r="L947" s="960"/>
      <c r="M947" s="963"/>
      <c r="N947" s="963"/>
      <c r="O947" s="963"/>
      <c r="P947" s="963"/>
      <c r="Q947" s="963"/>
      <c r="R947" s="963"/>
      <c r="S947" s="963"/>
      <c r="T947" s="963"/>
      <c r="U947" s="963"/>
      <c r="V947" s="963"/>
      <c r="W947" s="963"/>
      <c r="X947" s="963"/>
      <c r="Y947" s="963"/>
      <c r="Z947" s="963"/>
    </row>
    <row r="948" spans="1:26">
      <c r="A948" s="1146"/>
      <c r="B948" s="963"/>
      <c r="C948" s="963"/>
      <c r="D948" s="780"/>
      <c r="E948" s="963"/>
      <c r="F948" s="963"/>
      <c r="G948" s="963"/>
      <c r="H948" s="893"/>
      <c r="I948" s="1563"/>
      <c r="J948" s="1563"/>
      <c r="K948" s="960"/>
      <c r="L948" s="960"/>
      <c r="M948" s="963"/>
      <c r="N948" s="963"/>
      <c r="O948" s="963"/>
      <c r="P948" s="963"/>
      <c r="Q948" s="963"/>
      <c r="R948" s="963"/>
      <c r="S948" s="963"/>
      <c r="T948" s="963"/>
      <c r="U948" s="963"/>
      <c r="V948" s="963"/>
      <c r="W948" s="963"/>
      <c r="X948" s="963"/>
      <c r="Y948" s="963"/>
      <c r="Z948" s="963"/>
    </row>
    <row r="949" spans="1:26">
      <c r="A949" s="1146"/>
      <c r="B949" s="963"/>
      <c r="C949" s="963"/>
      <c r="D949" s="780"/>
      <c r="E949" s="963"/>
      <c r="F949" s="963"/>
      <c r="G949" s="963"/>
      <c r="H949" s="893"/>
      <c r="I949" s="1563"/>
      <c r="J949" s="1563"/>
      <c r="K949" s="960"/>
      <c r="L949" s="960"/>
      <c r="M949" s="963"/>
      <c r="N949" s="963"/>
      <c r="O949" s="963"/>
      <c r="P949" s="963"/>
      <c r="Q949" s="963"/>
      <c r="R949" s="963"/>
      <c r="S949" s="963"/>
      <c r="T949" s="963"/>
      <c r="U949" s="963"/>
      <c r="V949" s="963"/>
      <c r="W949" s="963"/>
      <c r="X949" s="963"/>
      <c r="Y949" s="963"/>
      <c r="Z949" s="963"/>
    </row>
    <row r="950" spans="1:26">
      <c r="A950" s="1146"/>
      <c r="B950" s="963"/>
      <c r="C950" s="963"/>
      <c r="D950" s="780"/>
      <c r="E950" s="963"/>
      <c r="F950" s="963"/>
      <c r="G950" s="963"/>
      <c r="H950" s="893"/>
      <c r="I950" s="1563"/>
      <c r="J950" s="1563"/>
      <c r="K950" s="960"/>
      <c r="L950" s="960"/>
      <c r="M950" s="963"/>
      <c r="N950" s="963"/>
      <c r="O950" s="963"/>
      <c r="P950" s="963"/>
      <c r="Q950" s="963"/>
      <c r="R950" s="963"/>
      <c r="S950" s="963"/>
      <c r="T950" s="963"/>
      <c r="U950" s="963"/>
      <c r="V950" s="963"/>
      <c r="W950" s="963"/>
      <c r="X950" s="963"/>
      <c r="Y950" s="963"/>
      <c r="Z950" s="963"/>
    </row>
    <row r="951" spans="1:26">
      <c r="A951" s="1146"/>
      <c r="B951" s="963"/>
      <c r="C951" s="963"/>
      <c r="D951" s="780"/>
      <c r="E951" s="963"/>
      <c r="F951" s="963"/>
      <c r="G951" s="963"/>
      <c r="H951" s="893"/>
      <c r="I951" s="1563"/>
      <c r="J951" s="1563"/>
      <c r="K951" s="960"/>
      <c r="L951" s="960"/>
      <c r="M951" s="963"/>
      <c r="N951" s="963"/>
      <c r="O951" s="963"/>
      <c r="P951" s="963"/>
      <c r="Q951" s="963"/>
      <c r="R951" s="963"/>
      <c r="S951" s="963"/>
      <c r="T951" s="963"/>
      <c r="U951" s="963"/>
      <c r="V951" s="963"/>
      <c r="W951" s="963"/>
      <c r="X951" s="963"/>
      <c r="Y951" s="963"/>
      <c r="Z951" s="963"/>
    </row>
    <row r="952" spans="1:26">
      <c r="A952" s="1146"/>
      <c r="B952" s="963"/>
      <c r="C952" s="963"/>
      <c r="D952" s="780"/>
      <c r="E952" s="963"/>
      <c r="F952" s="963"/>
      <c r="G952" s="963"/>
      <c r="H952" s="893"/>
      <c r="I952" s="1563"/>
      <c r="J952" s="1563"/>
      <c r="K952" s="960"/>
      <c r="L952" s="960"/>
      <c r="M952" s="963"/>
      <c r="N952" s="963"/>
      <c r="O952" s="963"/>
      <c r="P952" s="963"/>
      <c r="Q952" s="963"/>
      <c r="R952" s="963"/>
      <c r="S952" s="963"/>
      <c r="T952" s="963"/>
      <c r="U952" s="963"/>
      <c r="V952" s="963"/>
      <c r="W952" s="963"/>
      <c r="X952" s="963"/>
      <c r="Y952" s="963"/>
      <c r="Z952" s="963"/>
    </row>
    <row r="953" spans="1:26">
      <c r="A953" s="1146"/>
      <c r="B953" s="963"/>
      <c r="C953" s="963"/>
      <c r="D953" s="780"/>
      <c r="E953" s="963"/>
      <c r="F953" s="963"/>
      <c r="G953" s="963"/>
      <c r="H953" s="893"/>
      <c r="I953" s="1563"/>
      <c r="J953" s="1563"/>
      <c r="K953" s="960"/>
      <c r="L953" s="960"/>
      <c r="M953" s="963"/>
      <c r="N953" s="963"/>
      <c r="O953" s="963"/>
      <c r="P953" s="963"/>
      <c r="Q953" s="963"/>
      <c r="R953" s="963"/>
      <c r="S953" s="963"/>
      <c r="T953" s="963"/>
      <c r="U953" s="963"/>
      <c r="V953" s="963"/>
      <c r="W953" s="963"/>
      <c r="X953" s="963"/>
      <c r="Y953" s="963"/>
      <c r="Z953" s="963"/>
    </row>
    <row r="954" spans="1:26">
      <c r="A954" s="1146"/>
      <c r="B954" s="963"/>
      <c r="C954" s="963"/>
      <c r="D954" s="780"/>
      <c r="E954" s="963"/>
      <c r="F954" s="963"/>
      <c r="G954" s="963"/>
      <c r="H954" s="893"/>
      <c r="I954" s="1563"/>
      <c r="J954" s="1563"/>
      <c r="K954" s="960"/>
      <c r="L954" s="960"/>
      <c r="M954" s="963"/>
      <c r="N954" s="963"/>
      <c r="O954" s="963"/>
      <c r="P954" s="963"/>
      <c r="Q954" s="963"/>
      <c r="R954" s="963"/>
      <c r="S954" s="963"/>
      <c r="T954" s="963"/>
      <c r="U954" s="963"/>
      <c r="V954" s="963"/>
      <c r="W954" s="963"/>
      <c r="X954" s="963"/>
      <c r="Y954" s="963"/>
      <c r="Z954" s="963"/>
    </row>
    <row r="955" spans="1:26">
      <c r="A955" s="1146"/>
      <c r="B955" s="963"/>
      <c r="C955" s="963"/>
      <c r="D955" s="780"/>
      <c r="E955" s="963"/>
      <c r="F955" s="963"/>
      <c r="G955" s="963"/>
      <c r="H955" s="893"/>
      <c r="I955" s="1563"/>
      <c r="J955" s="1563"/>
      <c r="K955" s="960"/>
      <c r="L955" s="960"/>
      <c r="M955" s="963"/>
      <c r="N955" s="963"/>
      <c r="O955" s="963"/>
      <c r="P955" s="963"/>
      <c r="Q955" s="963"/>
      <c r="R955" s="963"/>
      <c r="S955" s="963"/>
      <c r="T955" s="963"/>
      <c r="U955" s="963"/>
      <c r="V955" s="963"/>
      <c r="W955" s="963"/>
      <c r="X955" s="963"/>
      <c r="Y955" s="963"/>
      <c r="Z955" s="963"/>
    </row>
    <row r="956" spans="1:26">
      <c r="A956" s="1146"/>
      <c r="B956" s="963"/>
      <c r="C956" s="963"/>
      <c r="D956" s="780"/>
      <c r="E956" s="963"/>
      <c r="F956" s="963"/>
      <c r="G956" s="963"/>
      <c r="H956" s="893"/>
      <c r="I956" s="1563"/>
      <c r="J956" s="1563"/>
      <c r="K956" s="960"/>
      <c r="L956" s="960"/>
      <c r="M956" s="963"/>
      <c r="N956" s="963"/>
      <c r="O956" s="963"/>
      <c r="P956" s="963"/>
      <c r="Q956" s="963"/>
      <c r="R956" s="963"/>
      <c r="S956" s="963"/>
      <c r="T956" s="963"/>
      <c r="U956" s="963"/>
      <c r="V956" s="963"/>
      <c r="W956" s="963"/>
      <c r="X956" s="963"/>
      <c r="Y956" s="963"/>
      <c r="Z956" s="963"/>
    </row>
    <row r="957" spans="1:26">
      <c r="A957" s="1146"/>
      <c r="B957" s="963"/>
      <c r="C957" s="963"/>
      <c r="D957" s="780"/>
      <c r="E957" s="963"/>
      <c r="F957" s="963"/>
      <c r="G957" s="963"/>
      <c r="H957" s="893"/>
      <c r="I957" s="1563"/>
      <c r="J957" s="1563"/>
      <c r="K957" s="960"/>
      <c r="L957" s="960"/>
      <c r="M957" s="963"/>
      <c r="N957" s="963"/>
      <c r="O957" s="963"/>
      <c r="P957" s="963"/>
      <c r="Q957" s="963"/>
      <c r="R957" s="963"/>
      <c r="S957" s="963"/>
      <c r="T957" s="963"/>
      <c r="U957" s="963"/>
      <c r="V957" s="963"/>
      <c r="W957" s="963"/>
      <c r="X957" s="963"/>
      <c r="Y957" s="963"/>
      <c r="Z957" s="963"/>
    </row>
    <row r="958" spans="1:26">
      <c r="A958" s="1146"/>
      <c r="B958" s="963"/>
      <c r="C958" s="963"/>
      <c r="D958" s="780"/>
      <c r="E958" s="963"/>
      <c r="F958" s="963"/>
      <c r="G958" s="963"/>
      <c r="H958" s="893"/>
      <c r="I958" s="1563"/>
      <c r="J958" s="1563"/>
      <c r="K958" s="960"/>
      <c r="L958" s="960"/>
      <c r="M958" s="963"/>
      <c r="N958" s="963"/>
      <c r="O958" s="963"/>
      <c r="P958" s="963"/>
      <c r="Q958" s="963"/>
      <c r="R958" s="963"/>
      <c r="S958" s="963"/>
      <c r="T958" s="963"/>
      <c r="U958" s="963"/>
      <c r="V958" s="963"/>
      <c r="W958" s="963"/>
      <c r="X958" s="963"/>
      <c r="Y958" s="963"/>
      <c r="Z958" s="963"/>
    </row>
    <row r="959" spans="1:26">
      <c r="A959" s="1146"/>
      <c r="B959" s="963"/>
      <c r="C959" s="963"/>
      <c r="D959" s="780"/>
      <c r="E959" s="963"/>
      <c r="F959" s="963"/>
      <c r="G959" s="963"/>
      <c r="H959" s="893"/>
      <c r="I959" s="1563"/>
      <c r="J959" s="1563"/>
      <c r="K959" s="960"/>
      <c r="L959" s="960"/>
      <c r="M959" s="963"/>
      <c r="N959" s="963"/>
      <c r="O959" s="963"/>
      <c r="P959" s="963"/>
      <c r="Q959" s="963"/>
      <c r="R959" s="963"/>
      <c r="S959" s="963"/>
      <c r="T959" s="963"/>
      <c r="U959" s="963"/>
      <c r="V959" s="963"/>
      <c r="W959" s="963"/>
      <c r="X959" s="963"/>
      <c r="Y959" s="963"/>
      <c r="Z959" s="963"/>
    </row>
    <row r="960" spans="1:26">
      <c r="A960" s="1146"/>
      <c r="B960" s="963"/>
      <c r="C960" s="963"/>
      <c r="D960" s="780"/>
      <c r="E960" s="963"/>
      <c r="F960" s="963"/>
      <c r="G960" s="963"/>
      <c r="H960" s="893"/>
      <c r="I960" s="1563"/>
      <c r="J960" s="1563"/>
      <c r="K960" s="960"/>
      <c r="L960" s="960"/>
      <c r="M960" s="963"/>
      <c r="N960" s="963"/>
      <c r="O960" s="963"/>
      <c r="P960" s="963"/>
      <c r="Q960" s="963"/>
      <c r="R960" s="963"/>
      <c r="S960" s="963"/>
      <c r="T960" s="963"/>
      <c r="U960" s="963"/>
      <c r="V960" s="963"/>
      <c r="W960" s="963"/>
      <c r="X960" s="963"/>
      <c r="Y960" s="963"/>
      <c r="Z960" s="963"/>
    </row>
    <row r="961" spans="1:26">
      <c r="A961" s="1146"/>
      <c r="B961" s="963"/>
      <c r="C961" s="963"/>
      <c r="D961" s="780"/>
      <c r="E961" s="963"/>
      <c r="F961" s="963"/>
      <c r="G961" s="963"/>
      <c r="H961" s="893"/>
      <c r="I961" s="1563"/>
      <c r="J961" s="1563"/>
      <c r="K961" s="960"/>
      <c r="L961" s="960"/>
      <c r="M961" s="963"/>
      <c r="N961" s="963"/>
      <c r="O961" s="963"/>
      <c r="P961" s="963"/>
      <c r="Q961" s="963"/>
      <c r="R961" s="963"/>
      <c r="S961" s="963"/>
      <c r="T961" s="963"/>
      <c r="U961" s="963"/>
      <c r="V961" s="963"/>
      <c r="W961" s="963"/>
      <c r="X961" s="963"/>
      <c r="Y961" s="963"/>
      <c r="Z961" s="963"/>
    </row>
    <row r="962" spans="1:26">
      <c r="A962" s="1146"/>
      <c r="B962" s="963"/>
      <c r="C962" s="963"/>
      <c r="D962" s="780"/>
      <c r="E962" s="963"/>
      <c r="F962" s="963"/>
      <c r="G962" s="963"/>
      <c r="H962" s="893"/>
      <c r="I962" s="1563"/>
      <c r="J962" s="1563"/>
      <c r="K962" s="960"/>
      <c r="L962" s="960"/>
      <c r="M962" s="963"/>
      <c r="N962" s="963"/>
      <c r="O962" s="963"/>
      <c r="P962" s="963"/>
      <c r="Q962" s="963"/>
      <c r="R962" s="963"/>
      <c r="S962" s="963"/>
      <c r="T962" s="963"/>
      <c r="U962" s="963"/>
      <c r="V962" s="963"/>
      <c r="W962" s="963"/>
      <c r="X962" s="963"/>
      <c r="Y962" s="963"/>
      <c r="Z962" s="963"/>
    </row>
    <row r="963" spans="1:26">
      <c r="A963" s="1146"/>
      <c r="B963" s="963"/>
      <c r="C963" s="963"/>
      <c r="D963" s="780"/>
      <c r="E963" s="963"/>
      <c r="F963" s="963"/>
      <c r="G963" s="963"/>
      <c r="H963" s="893"/>
      <c r="I963" s="1563"/>
      <c r="J963" s="1563"/>
      <c r="K963" s="960"/>
      <c r="L963" s="960"/>
      <c r="M963" s="963"/>
      <c r="N963" s="963"/>
      <c r="O963" s="963"/>
      <c r="P963" s="963"/>
      <c r="Q963" s="963"/>
      <c r="R963" s="963"/>
      <c r="S963" s="963"/>
      <c r="T963" s="963"/>
      <c r="U963" s="963"/>
      <c r="V963" s="963"/>
      <c r="W963" s="963"/>
      <c r="X963" s="963"/>
      <c r="Y963" s="963"/>
      <c r="Z963" s="963"/>
    </row>
    <row r="964" spans="1:26">
      <c r="A964" s="1146"/>
      <c r="B964" s="963"/>
      <c r="C964" s="963"/>
      <c r="D964" s="780"/>
      <c r="E964" s="963"/>
      <c r="F964" s="963"/>
      <c r="G964" s="963"/>
      <c r="H964" s="893"/>
      <c r="I964" s="1563"/>
      <c r="J964" s="1563"/>
      <c r="K964" s="960"/>
      <c r="L964" s="960"/>
      <c r="M964" s="963"/>
      <c r="N964" s="963"/>
      <c r="O964" s="963"/>
      <c r="P964" s="963"/>
      <c r="Q964" s="963"/>
      <c r="R964" s="963"/>
      <c r="S964" s="963"/>
      <c r="T964" s="963"/>
      <c r="U964" s="963"/>
      <c r="V964" s="963"/>
      <c r="W964" s="963"/>
      <c r="X964" s="963"/>
      <c r="Y964" s="963"/>
      <c r="Z964" s="963"/>
    </row>
    <row r="965" spans="1:26">
      <c r="A965" s="1146"/>
      <c r="B965" s="963"/>
      <c r="C965" s="963"/>
      <c r="D965" s="780"/>
      <c r="E965" s="963"/>
      <c r="F965" s="963"/>
      <c r="G965" s="963"/>
      <c r="H965" s="893"/>
      <c r="I965" s="1563"/>
      <c r="J965" s="1563"/>
      <c r="K965" s="960"/>
      <c r="L965" s="960"/>
      <c r="M965" s="963"/>
      <c r="N965" s="963"/>
      <c r="O965" s="963"/>
      <c r="P965" s="963"/>
      <c r="Q965" s="963"/>
      <c r="R965" s="963"/>
      <c r="S965" s="963"/>
      <c r="T965" s="963"/>
      <c r="U965" s="963"/>
      <c r="V965" s="963"/>
      <c r="W965" s="963"/>
      <c r="X965" s="963"/>
      <c r="Y965" s="963"/>
      <c r="Z965" s="963"/>
    </row>
    <row r="966" spans="1:26">
      <c r="A966" s="1146"/>
      <c r="B966" s="963"/>
      <c r="C966" s="963"/>
      <c r="D966" s="780"/>
      <c r="E966" s="963"/>
      <c r="F966" s="963"/>
      <c r="G966" s="963"/>
      <c r="H966" s="893"/>
      <c r="I966" s="1563"/>
      <c r="J966" s="1563"/>
      <c r="K966" s="960"/>
      <c r="L966" s="960"/>
      <c r="M966" s="963"/>
      <c r="N966" s="963"/>
      <c r="O966" s="963"/>
      <c r="P966" s="963"/>
      <c r="Q966" s="963"/>
      <c r="R966" s="963"/>
      <c r="S966" s="963"/>
      <c r="T966" s="963"/>
      <c r="U966" s="963"/>
      <c r="V966" s="963"/>
      <c r="W966" s="963"/>
      <c r="X966" s="963"/>
      <c r="Y966" s="963"/>
      <c r="Z966" s="963"/>
    </row>
    <row r="967" spans="1:26">
      <c r="A967" s="1146"/>
      <c r="B967" s="963"/>
      <c r="C967" s="963"/>
      <c r="D967" s="780"/>
      <c r="E967" s="963"/>
      <c r="F967" s="963"/>
      <c r="G967" s="963"/>
      <c r="H967" s="893"/>
      <c r="I967" s="1563"/>
      <c r="J967" s="1563"/>
      <c r="K967" s="960"/>
      <c r="L967" s="960"/>
      <c r="M967" s="963"/>
      <c r="N967" s="963"/>
      <c r="O967" s="963"/>
      <c r="P967" s="963"/>
      <c r="Q967" s="963"/>
      <c r="R967" s="963"/>
      <c r="S967" s="963"/>
      <c r="T967" s="963"/>
      <c r="U967" s="963"/>
      <c r="V967" s="963"/>
      <c r="W967" s="963"/>
      <c r="X967" s="963"/>
      <c r="Y967" s="963"/>
      <c r="Z967" s="963"/>
    </row>
    <row r="968" spans="1:26">
      <c r="A968" s="1146"/>
      <c r="B968" s="963"/>
      <c r="C968" s="963"/>
      <c r="D968" s="780"/>
      <c r="E968" s="963"/>
      <c r="F968" s="963"/>
      <c r="G968" s="963"/>
      <c r="H968" s="893"/>
      <c r="I968" s="1563"/>
      <c r="J968" s="1563"/>
      <c r="K968" s="960"/>
      <c r="L968" s="960"/>
      <c r="M968" s="963"/>
      <c r="N968" s="963"/>
      <c r="O968" s="963"/>
      <c r="P968" s="963"/>
      <c r="Q968" s="963"/>
      <c r="R968" s="963"/>
      <c r="S968" s="963"/>
      <c r="T968" s="963"/>
      <c r="U968" s="963"/>
      <c r="V968" s="963"/>
      <c r="W968" s="963"/>
      <c r="X968" s="963"/>
      <c r="Y968" s="963"/>
      <c r="Z968" s="963"/>
    </row>
    <row r="969" spans="1:26">
      <c r="A969" s="1146"/>
      <c r="B969" s="963"/>
      <c r="C969" s="963"/>
      <c r="D969" s="780"/>
      <c r="E969" s="963"/>
      <c r="F969" s="963"/>
      <c r="G969" s="963"/>
      <c r="H969" s="893"/>
      <c r="I969" s="1563"/>
      <c r="J969" s="1563"/>
      <c r="K969" s="960"/>
      <c r="L969" s="960"/>
      <c r="M969" s="963"/>
      <c r="N969" s="963"/>
      <c r="O969" s="963"/>
      <c r="P969" s="963"/>
      <c r="Q969" s="963"/>
      <c r="R969" s="963"/>
      <c r="S969" s="963"/>
      <c r="T969" s="963"/>
      <c r="U969" s="963"/>
      <c r="V969" s="963"/>
      <c r="W969" s="963"/>
      <c r="X969" s="963"/>
      <c r="Y969" s="963"/>
      <c r="Z969" s="963"/>
    </row>
    <row r="970" spans="1:26">
      <c r="A970" s="1146"/>
      <c r="B970" s="963"/>
      <c r="C970" s="963"/>
      <c r="D970" s="780"/>
      <c r="E970" s="963"/>
      <c r="F970" s="963"/>
      <c r="G970" s="963"/>
      <c r="H970" s="893"/>
      <c r="I970" s="1563"/>
      <c r="J970" s="1563"/>
      <c r="K970" s="960"/>
      <c r="L970" s="960"/>
      <c r="M970" s="963"/>
      <c r="N970" s="963"/>
      <c r="O970" s="963"/>
      <c r="P970" s="963"/>
      <c r="Q970" s="963"/>
      <c r="R970" s="963"/>
      <c r="S970" s="963"/>
      <c r="T970" s="963"/>
      <c r="U970" s="963"/>
      <c r="V970" s="963"/>
      <c r="W970" s="963"/>
      <c r="X970" s="963"/>
      <c r="Y970" s="963"/>
      <c r="Z970" s="963"/>
    </row>
    <row r="971" spans="1:26">
      <c r="A971" s="1146"/>
      <c r="B971" s="963"/>
      <c r="C971" s="963"/>
      <c r="D971" s="780"/>
      <c r="E971" s="963"/>
      <c r="F971" s="963"/>
      <c r="G971" s="963"/>
      <c r="H971" s="893"/>
      <c r="I971" s="1563"/>
      <c r="J971" s="1563"/>
      <c r="K971" s="960"/>
      <c r="L971" s="960"/>
      <c r="M971" s="963"/>
      <c r="N971" s="963"/>
      <c r="O971" s="963"/>
      <c r="P971" s="963"/>
      <c r="Q971" s="963"/>
      <c r="R971" s="963"/>
      <c r="S971" s="963"/>
      <c r="T971" s="963"/>
      <c r="U971" s="963"/>
      <c r="V971" s="963"/>
      <c r="W971" s="963"/>
      <c r="X971" s="963"/>
      <c r="Y971" s="963"/>
      <c r="Z971" s="963"/>
    </row>
    <row r="972" spans="1:26">
      <c r="A972" s="1146"/>
      <c r="B972" s="963"/>
      <c r="C972" s="963"/>
      <c r="D972" s="780"/>
      <c r="E972" s="963"/>
      <c r="F972" s="963"/>
      <c r="G972" s="963"/>
      <c r="H972" s="893"/>
      <c r="I972" s="1563"/>
      <c r="J972" s="1563"/>
      <c r="K972" s="960"/>
      <c r="L972" s="960"/>
      <c r="M972" s="963"/>
      <c r="N972" s="963"/>
      <c r="O972" s="963"/>
      <c r="P972" s="963"/>
      <c r="Q972" s="963"/>
      <c r="R972" s="963"/>
      <c r="S972" s="963"/>
      <c r="T972" s="963"/>
      <c r="U972" s="963"/>
      <c r="V972" s="963"/>
      <c r="W972" s="963"/>
      <c r="X972" s="963"/>
      <c r="Y972" s="963"/>
      <c r="Z972" s="963"/>
    </row>
    <row r="973" spans="1:26">
      <c r="A973" s="1146"/>
      <c r="B973" s="963"/>
      <c r="C973" s="963"/>
      <c r="D973" s="780"/>
      <c r="E973" s="963"/>
      <c r="F973" s="963"/>
      <c r="G973" s="963"/>
      <c r="H973" s="893"/>
      <c r="I973" s="1563"/>
      <c r="J973" s="1563"/>
      <c r="K973" s="960"/>
      <c r="L973" s="960"/>
      <c r="M973" s="963"/>
      <c r="N973" s="963"/>
      <c r="O973" s="963"/>
      <c r="P973" s="963"/>
      <c r="Q973" s="963"/>
      <c r="R973" s="963"/>
      <c r="S973" s="963"/>
      <c r="T973" s="963"/>
      <c r="U973" s="963"/>
      <c r="V973" s="963"/>
      <c r="W973" s="963"/>
      <c r="X973" s="963"/>
      <c r="Y973" s="963"/>
      <c r="Z973" s="963"/>
    </row>
    <row r="974" spans="1:26">
      <c r="A974" s="1146"/>
      <c r="B974" s="963"/>
      <c r="C974" s="963"/>
      <c r="D974" s="780"/>
      <c r="E974" s="963"/>
      <c r="F974" s="963"/>
      <c r="G974" s="963"/>
      <c r="H974" s="893"/>
      <c r="I974" s="1563"/>
      <c r="J974" s="1563"/>
      <c r="K974" s="960"/>
      <c r="L974" s="960"/>
      <c r="M974" s="963"/>
      <c r="N974" s="963"/>
      <c r="O974" s="963"/>
      <c r="P974" s="963"/>
      <c r="Q974" s="963"/>
      <c r="R974" s="963"/>
      <c r="S974" s="963"/>
      <c r="T974" s="963"/>
      <c r="U974" s="963"/>
      <c r="V974" s="963"/>
      <c r="W974" s="963"/>
      <c r="X974" s="963"/>
      <c r="Y974" s="963"/>
      <c r="Z974" s="963"/>
    </row>
    <row r="975" spans="1:26">
      <c r="A975" s="1146"/>
      <c r="B975" s="963"/>
      <c r="C975" s="963"/>
      <c r="D975" s="780"/>
      <c r="E975" s="963"/>
      <c r="F975" s="963"/>
      <c r="G975" s="963"/>
      <c r="H975" s="893"/>
      <c r="I975" s="1563"/>
      <c r="J975" s="1563"/>
      <c r="K975" s="960"/>
      <c r="L975" s="960"/>
      <c r="M975" s="963"/>
      <c r="N975" s="963"/>
      <c r="O975" s="963"/>
      <c r="P975" s="963"/>
      <c r="Q975" s="963"/>
      <c r="R975" s="963"/>
      <c r="S975" s="963"/>
      <c r="T975" s="963"/>
      <c r="U975" s="963"/>
      <c r="V975" s="963"/>
      <c r="W975" s="963"/>
      <c r="X975" s="963"/>
      <c r="Y975" s="963"/>
      <c r="Z975" s="963"/>
    </row>
    <row r="976" spans="1:26">
      <c r="A976" s="1146"/>
      <c r="B976" s="963"/>
      <c r="C976" s="963"/>
      <c r="D976" s="780"/>
      <c r="E976" s="963"/>
      <c r="F976" s="963"/>
      <c r="G976" s="963"/>
      <c r="H976" s="893"/>
      <c r="I976" s="1563"/>
      <c r="J976" s="1563"/>
      <c r="K976" s="960"/>
      <c r="L976" s="960"/>
      <c r="M976" s="963"/>
      <c r="N976" s="963"/>
      <c r="O976" s="963"/>
      <c r="P976" s="963"/>
      <c r="Q976" s="963"/>
      <c r="R976" s="963"/>
      <c r="S976" s="963"/>
      <c r="T976" s="963"/>
      <c r="U976" s="963"/>
      <c r="V976" s="963"/>
      <c r="W976" s="963"/>
      <c r="X976" s="963"/>
      <c r="Y976" s="963"/>
      <c r="Z976" s="963"/>
    </row>
    <row r="977" spans="1:26">
      <c r="A977" s="1146"/>
      <c r="B977" s="963"/>
      <c r="C977" s="963"/>
      <c r="D977" s="780"/>
      <c r="E977" s="963"/>
      <c r="F977" s="963"/>
      <c r="G977" s="963"/>
      <c r="H977" s="893"/>
      <c r="I977" s="1563"/>
      <c r="J977" s="1563"/>
      <c r="K977" s="960"/>
      <c r="L977" s="960"/>
      <c r="M977" s="963"/>
      <c r="N977" s="963"/>
      <c r="O977" s="963"/>
      <c r="P977" s="963"/>
      <c r="Q977" s="963"/>
      <c r="R977" s="963"/>
      <c r="S977" s="963"/>
      <c r="T977" s="963"/>
      <c r="U977" s="963"/>
      <c r="V977" s="963"/>
      <c r="W977" s="963"/>
      <c r="X977" s="963"/>
      <c r="Y977" s="963"/>
      <c r="Z977" s="963"/>
    </row>
    <row r="978" spans="1:26">
      <c r="A978" s="1146"/>
      <c r="B978" s="963"/>
      <c r="C978" s="963"/>
      <c r="D978" s="780"/>
      <c r="E978" s="963"/>
      <c r="F978" s="963"/>
      <c r="G978" s="963"/>
      <c r="H978" s="893"/>
      <c r="I978" s="1563"/>
      <c r="J978" s="1563"/>
      <c r="K978" s="960"/>
      <c r="L978" s="960"/>
      <c r="M978" s="963"/>
      <c r="N978" s="963"/>
      <c r="O978" s="963"/>
      <c r="P978" s="963"/>
      <c r="Q978" s="963"/>
      <c r="R978" s="963"/>
      <c r="S978" s="963"/>
      <c r="T978" s="963"/>
      <c r="U978" s="963"/>
      <c r="V978" s="963"/>
      <c r="W978" s="963"/>
      <c r="X978" s="963"/>
      <c r="Y978" s="963"/>
      <c r="Z978" s="963"/>
    </row>
    <row r="979" spans="1:26">
      <c r="A979" s="1146"/>
      <c r="B979" s="963"/>
      <c r="C979" s="963"/>
      <c r="D979" s="780"/>
      <c r="E979" s="963"/>
      <c r="F979" s="963"/>
      <c r="G979" s="963"/>
      <c r="H979" s="893"/>
      <c r="I979" s="1563"/>
      <c r="J979" s="1563"/>
      <c r="K979" s="960"/>
      <c r="L979" s="960"/>
      <c r="M979" s="963"/>
      <c r="N979" s="963"/>
      <c r="O979" s="963"/>
      <c r="P979" s="963"/>
      <c r="Q979" s="963"/>
      <c r="R979" s="963"/>
      <c r="S979" s="963"/>
      <c r="T979" s="963"/>
      <c r="U979" s="963"/>
      <c r="V979" s="963"/>
      <c r="W979" s="963"/>
      <c r="X979" s="963"/>
      <c r="Y979" s="963"/>
      <c r="Z979" s="963"/>
    </row>
    <row r="980" spans="1:26">
      <c r="A980" s="1146"/>
      <c r="B980" s="963"/>
      <c r="C980" s="963"/>
      <c r="D980" s="780"/>
      <c r="E980" s="963"/>
      <c r="F980" s="963"/>
      <c r="G980" s="963"/>
      <c r="H980" s="893"/>
      <c r="I980" s="1563"/>
      <c r="J980" s="1563"/>
      <c r="K980" s="960"/>
      <c r="L980" s="960"/>
      <c r="M980" s="963"/>
      <c r="N980" s="963"/>
      <c r="O980" s="963"/>
      <c r="P980" s="963"/>
      <c r="Q980" s="963"/>
      <c r="R980" s="963"/>
      <c r="S980" s="963"/>
      <c r="T980" s="963"/>
      <c r="U980" s="963"/>
      <c r="V980" s="963"/>
      <c r="W980" s="963"/>
      <c r="X980" s="963"/>
      <c r="Y980" s="963"/>
      <c r="Z980" s="963"/>
    </row>
    <row r="981" spans="1:26">
      <c r="A981" s="1146"/>
      <c r="B981" s="963"/>
      <c r="C981" s="963"/>
      <c r="D981" s="780"/>
      <c r="E981" s="963"/>
      <c r="F981" s="963"/>
      <c r="G981" s="963"/>
      <c r="H981" s="893"/>
      <c r="I981" s="1563"/>
      <c r="J981" s="1563"/>
      <c r="K981" s="960"/>
      <c r="L981" s="960"/>
      <c r="M981" s="963"/>
      <c r="N981" s="963"/>
      <c r="O981" s="963"/>
      <c r="P981" s="963"/>
      <c r="Q981" s="963"/>
      <c r="R981" s="963"/>
      <c r="S981" s="963"/>
      <c r="T981" s="963"/>
      <c r="U981" s="963"/>
      <c r="V981" s="963"/>
      <c r="W981" s="963"/>
      <c r="X981" s="963"/>
      <c r="Y981" s="963"/>
      <c r="Z981" s="963"/>
    </row>
    <row r="982" spans="1:26">
      <c r="A982" s="1146"/>
      <c r="B982" s="963"/>
      <c r="C982" s="963"/>
      <c r="D982" s="780"/>
      <c r="E982" s="963"/>
      <c r="F982" s="963"/>
      <c r="G982" s="963"/>
      <c r="H982" s="893"/>
      <c r="I982" s="1563"/>
      <c r="J982" s="1563"/>
      <c r="K982" s="960"/>
      <c r="L982" s="960"/>
      <c r="M982" s="963"/>
      <c r="N982" s="963"/>
      <c r="O982" s="963"/>
      <c r="P982" s="963"/>
      <c r="Q982" s="963"/>
      <c r="R982" s="963"/>
      <c r="S982" s="963"/>
      <c r="T982" s="963"/>
      <c r="U982" s="963"/>
      <c r="V982" s="963"/>
      <c r="W982" s="963"/>
      <c r="X982" s="963"/>
      <c r="Y982" s="963"/>
      <c r="Z982" s="963"/>
    </row>
    <row r="983" spans="1:26">
      <c r="A983" s="1146"/>
      <c r="B983" s="963"/>
      <c r="C983" s="963"/>
      <c r="D983" s="780"/>
      <c r="E983" s="963"/>
      <c r="F983" s="963"/>
      <c r="G983" s="963"/>
      <c r="H983" s="893"/>
      <c r="I983" s="1563"/>
      <c r="J983" s="1563"/>
      <c r="K983" s="960"/>
      <c r="L983" s="960"/>
      <c r="M983" s="963"/>
      <c r="N983" s="963"/>
      <c r="O983" s="963"/>
      <c r="P983" s="963"/>
      <c r="Q983" s="963"/>
      <c r="R983" s="963"/>
      <c r="S983" s="963"/>
      <c r="T983" s="963"/>
      <c r="U983" s="963"/>
      <c r="V983" s="963"/>
      <c r="W983" s="963"/>
      <c r="X983" s="963"/>
      <c r="Y983" s="963"/>
      <c r="Z983" s="963"/>
    </row>
    <row r="984" spans="1:26">
      <c r="A984" s="1146"/>
      <c r="B984" s="963"/>
      <c r="C984" s="963"/>
      <c r="D984" s="780"/>
      <c r="E984" s="963"/>
      <c r="F984" s="963"/>
      <c r="G984" s="963"/>
      <c r="H984" s="893"/>
      <c r="I984" s="1563"/>
      <c r="J984" s="1563"/>
      <c r="K984" s="960"/>
      <c r="L984" s="960"/>
      <c r="M984" s="963"/>
      <c r="N984" s="963"/>
      <c r="O984" s="963"/>
      <c r="P984" s="963"/>
      <c r="Q984" s="963"/>
      <c r="R984" s="963"/>
      <c r="S984" s="963"/>
      <c r="T984" s="963"/>
      <c r="U984" s="963"/>
      <c r="V984" s="963"/>
      <c r="W984" s="963"/>
      <c r="X984" s="963"/>
      <c r="Y984" s="963"/>
      <c r="Z984" s="963"/>
    </row>
    <row r="985" spans="1:26">
      <c r="A985" s="1146"/>
      <c r="B985" s="963"/>
      <c r="C985" s="963"/>
      <c r="D985" s="780"/>
      <c r="E985" s="963"/>
      <c r="F985" s="963"/>
      <c r="G985" s="963"/>
      <c r="H985" s="893"/>
      <c r="I985" s="1563"/>
      <c r="J985" s="1563"/>
      <c r="K985" s="960"/>
      <c r="L985" s="960"/>
      <c r="M985" s="963"/>
      <c r="N985" s="963"/>
      <c r="O985" s="963"/>
      <c r="P985" s="963"/>
      <c r="Q985" s="963"/>
      <c r="R985" s="963"/>
      <c r="S985" s="963"/>
      <c r="T985" s="963"/>
      <c r="U985" s="963"/>
      <c r="V985" s="963"/>
      <c r="W985" s="963"/>
      <c r="X985" s="963"/>
      <c r="Y985" s="963"/>
      <c r="Z985" s="963"/>
    </row>
    <row r="986" spans="1:26">
      <c r="A986" s="1146"/>
      <c r="B986" s="963"/>
      <c r="C986" s="963"/>
      <c r="D986" s="780"/>
      <c r="E986" s="963"/>
      <c r="F986" s="963"/>
      <c r="G986" s="963"/>
      <c r="H986" s="893"/>
      <c r="I986" s="1563"/>
      <c r="J986" s="1563"/>
      <c r="K986" s="960"/>
      <c r="L986" s="960"/>
      <c r="M986" s="963"/>
      <c r="N986" s="963"/>
      <c r="O986" s="963"/>
      <c r="P986" s="963"/>
      <c r="Q986" s="963"/>
      <c r="R986" s="963"/>
      <c r="S986" s="963"/>
      <c r="T986" s="963"/>
      <c r="U986" s="963"/>
      <c r="V986" s="963"/>
      <c r="W986" s="963"/>
      <c r="X986" s="963"/>
      <c r="Y986" s="963"/>
      <c r="Z986" s="963"/>
    </row>
    <row r="987" spans="1:26">
      <c r="A987" s="1146"/>
      <c r="B987" s="963"/>
      <c r="C987" s="963"/>
      <c r="D987" s="780"/>
      <c r="E987" s="963"/>
      <c r="F987" s="963"/>
      <c r="G987" s="963"/>
      <c r="H987" s="893"/>
      <c r="I987" s="1563"/>
      <c r="J987" s="1563"/>
      <c r="K987" s="960"/>
      <c r="L987" s="960"/>
      <c r="M987" s="963"/>
      <c r="N987" s="963"/>
      <c r="O987" s="963"/>
      <c r="P987" s="963"/>
      <c r="Q987" s="963"/>
      <c r="R987" s="963"/>
      <c r="S987" s="963"/>
      <c r="T987" s="963"/>
      <c r="U987" s="963"/>
      <c r="V987" s="963"/>
      <c r="W987" s="963"/>
      <c r="X987" s="963"/>
      <c r="Y987" s="963"/>
      <c r="Z987" s="963"/>
    </row>
    <row r="988" spans="1:26">
      <c r="A988" s="1146"/>
      <c r="B988" s="963"/>
      <c r="C988" s="963"/>
      <c r="D988" s="780"/>
      <c r="E988" s="963"/>
      <c r="F988" s="963"/>
      <c r="G988" s="963"/>
      <c r="H988" s="893"/>
      <c r="I988" s="1563"/>
      <c r="J988" s="1563"/>
      <c r="K988" s="960"/>
      <c r="L988" s="960"/>
      <c r="M988" s="963"/>
      <c r="N988" s="963"/>
      <c r="O988" s="963"/>
      <c r="P988" s="963"/>
      <c r="Q988" s="963"/>
      <c r="R988" s="963"/>
      <c r="S988" s="963"/>
      <c r="T988" s="963"/>
      <c r="U988" s="963"/>
      <c r="V988" s="963"/>
      <c r="W988" s="963"/>
      <c r="X988" s="963"/>
      <c r="Y988" s="963"/>
      <c r="Z988" s="963"/>
    </row>
    <row r="989" spans="1:26">
      <c r="A989" s="1146"/>
      <c r="B989" s="963"/>
      <c r="C989" s="963"/>
      <c r="D989" s="780"/>
      <c r="E989" s="963"/>
      <c r="F989" s="963"/>
      <c r="G989" s="963"/>
      <c r="H989" s="893"/>
      <c r="I989" s="1563"/>
      <c r="J989" s="1563"/>
      <c r="K989" s="960"/>
      <c r="L989" s="960"/>
      <c r="M989" s="963"/>
      <c r="N989" s="963"/>
      <c r="O989" s="963"/>
      <c r="P989" s="963"/>
      <c r="Q989" s="963"/>
      <c r="R989" s="963"/>
      <c r="S989" s="963"/>
      <c r="T989" s="963"/>
      <c r="U989" s="963"/>
      <c r="V989" s="963"/>
      <c r="W989" s="963"/>
      <c r="X989" s="963"/>
      <c r="Y989" s="963"/>
      <c r="Z989" s="963"/>
    </row>
    <row r="990" spans="1:26">
      <c r="A990" s="1146"/>
      <c r="B990" s="963"/>
      <c r="C990" s="963"/>
      <c r="D990" s="780"/>
      <c r="E990" s="963"/>
      <c r="F990" s="963"/>
      <c r="G990" s="963"/>
      <c r="H990" s="893"/>
      <c r="I990" s="1563"/>
      <c r="J990" s="1563"/>
      <c r="K990" s="960"/>
      <c r="L990" s="960"/>
      <c r="M990" s="963"/>
      <c r="N990" s="963"/>
      <c r="O990" s="963"/>
      <c r="P990" s="963"/>
      <c r="Q990" s="963"/>
      <c r="R990" s="963"/>
      <c r="S990" s="963"/>
      <c r="T990" s="963"/>
      <c r="U990" s="963"/>
      <c r="V990" s="963"/>
      <c r="W990" s="963"/>
      <c r="X990" s="963"/>
      <c r="Y990" s="963"/>
      <c r="Z990" s="963"/>
    </row>
    <row r="991" spans="1:26">
      <c r="A991" s="1146"/>
      <c r="B991" s="963"/>
      <c r="C991" s="963"/>
      <c r="D991" s="780"/>
      <c r="E991" s="963"/>
      <c r="F991" s="963"/>
      <c r="G991" s="963"/>
      <c r="H991" s="893"/>
      <c r="I991" s="1563"/>
      <c r="J991" s="1563"/>
      <c r="K991" s="960"/>
      <c r="L991" s="960"/>
      <c r="M991" s="963"/>
      <c r="N991" s="963"/>
      <c r="O991" s="963"/>
      <c r="P991" s="963"/>
      <c r="Q991" s="963"/>
      <c r="R991" s="963"/>
      <c r="S991" s="963"/>
      <c r="T991" s="963"/>
      <c r="U991" s="963"/>
      <c r="V991" s="963"/>
      <c r="W991" s="963"/>
      <c r="X991" s="963"/>
      <c r="Y991" s="963"/>
      <c r="Z991" s="963"/>
    </row>
    <row r="992" spans="1:26">
      <c r="A992" s="1146"/>
      <c r="B992" s="963"/>
      <c r="C992" s="963"/>
      <c r="D992" s="780"/>
      <c r="E992" s="963"/>
      <c r="F992" s="963"/>
      <c r="G992" s="963"/>
      <c r="H992" s="893"/>
      <c r="I992" s="1563"/>
      <c r="J992" s="1563"/>
      <c r="K992" s="960"/>
      <c r="L992" s="960"/>
      <c r="M992" s="963"/>
      <c r="N992" s="963"/>
      <c r="O992" s="963"/>
      <c r="P992" s="963"/>
      <c r="Q992" s="963"/>
      <c r="R992" s="963"/>
      <c r="S992" s="963"/>
      <c r="T992" s="963"/>
      <c r="U992" s="963"/>
      <c r="V992" s="963"/>
      <c r="W992" s="963"/>
      <c r="X992" s="963"/>
      <c r="Y992" s="963"/>
      <c r="Z992" s="963"/>
    </row>
    <row r="993" spans="1:26">
      <c r="A993" s="1146"/>
      <c r="B993" s="963"/>
      <c r="C993" s="963"/>
      <c r="D993" s="780"/>
      <c r="E993" s="963"/>
      <c r="F993" s="963"/>
      <c r="G993" s="963"/>
      <c r="H993" s="893"/>
      <c r="I993" s="1563"/>
      <c r="J993" s="1563"/>
      <c r="K993" s="960"/>
      <c r="L993" s="960"/>
      <c r="M993" s="963"/>
      <c r="N993" s="963"/>
      <c r="O993" s="963"/>
      <c r="P993" s="963"/>
      <c r="Q993" s="963"/>
      <c r="R993" s="963"/>
      <c r="S993" s="963"/>
      <c r="T993" s="963"/>
      <c r="U993" s="963"/>
      <c r="V993" s="963"/>
      <c r="W993" s="963"/>
      <c r="X993" s="963"/>
      <c r="Y993" s="963"/>
      <c r="Z993" s="963"/>
    </row>
    <row r="994" spans="1:26">
      <c r="A994" s="1146"/>
      <c r="B994" s="963"/>
      <c r="C994" s="963"/>
      <c r="D994" s="780"/>
      <c r="E994" s="963"/>
      <c r="F994" s="963"/>
      <c r="G994" s="963"/>
      <c r="H994" s="893"/>
      <c r="I994" s="1563"/>
      <c r="J994" s="1563"/>
      <c r="K994" s="960"/>
      <c r="L994" s="960"/>
      <c r="M994" s="963"/>
      <c r="N994" s="963"/>
      <c r="O994" s="963"/>
      <c r="P994" s="963"/>
      <c r="Q994" s="963"/>
      <c r="R994" s="963"/>
      <c r="S994" s="963"/>
      <c r="T994" s="963"/>
      <c r="U994" s="963"/>
      <c r="V994" s="963"/>
      <c r="W994" s="963"/>
      <c r="X994" s="963"/>
      <c r="Y994" s="963"/>
      <c r="Z994" s="963"/>
    </row>
    <row r="995" spans="1:26">
      <c r="A995" s="1146"/>
      <c r="B995" s="963"/>
      <c r="C995" s="963"/>
      <c r="D995" s="780"/>
      <c r="E995" s="963"/>
      <c r="F995" s="963"/>
      <c r="G995" s="963"/>
      <c r="H995" s="893"/>
      <c r="I995" s="1563"/>
      <c r="J995" s="1563"/>
      <c r="K995" s="960"/>
      <c r="L995" s="960"/>
      <c r="M995" s="963"/>
      <c r="N995" s="963"/>
      <c r="O995" s="963"/>
      <c r="P995" s="963"/>
      <c r="Q995" s="963"/>
      <c r="R995" s="963"/>
      <c r="S995" s="963"/>
      <c r="T995" s="963"/>
      <c r="U995" s="963"/>
      <c r="V995" s="963"/>
      <c r="W995" s="963"/>
      <c r="X995" s="963"/>
      <c r="Y995" s="963"/>
      <c r="Z995" s="963"/>
    </row>
    <row r="996" spans="1:26">
      <c r="A996" s="1146"/>
      <c r="B996" s="963"/>
      <c r="C996" s="963"/>
      <c r="D996" s="780"/>
      <c r="E996" s="963"/>
      <c r="F996" s="963"/>
      <c r="G996" s="963"/>
      <c r="H996" s="893"/>
      <c r="I996" s="1563"/>
      <c r="J996" s="1563"/>
      <c r="K996" s="960"/>
      <c r="L996" s="960"/>
      <c r="M996" s="963"/>
      <c r="N996" s="963"/>
      <c r="O996" s="963"/>
      <c r="P996" s="963"/>
      <c r="Q996" s="963"/>
      <c r="R996" s="963"/>
      <c r="S996" s="963"/>
      <c r="T996" s="963"/>
      <c r="U996" s="963"/>
      <c r="V996" s="963"/>
      <c r="W996" s="963"/>
      <c r="X996" s="963"/>
      <c r="Y996" s="963"/>
      <c r="Z996" s="963"/>
    </row>
    <row r="997" spans="1:26">
      <c r="A997" s="1146"/>
      <c r="B997" s="963"/>
      <c r="C997" s="963"/>
      <c r="D997" s="780"/>
      <c r="E997" s="963"/>
      <c r="F997" s="963"/>
      <c r="G997" s="963"/>
      <c r="H997" s="893"/>
      <c r="I997" s="1563"/>
      <c r="J997" s="1563"/>
      <c r="K997" s="960"/>
      <c r="L997" s="960"/>
      <c r="M997" s="963"/>
      <c r="N997" s="963"/>
      <c r="O997" s="963"/>
      <c r="P997" s="963"/>
      <c r="Q997" s="963"/>
      <c r="R997" s="963"/>
      <c r="S997" s="963"/>
      <c r="T997" s="963"/>
      <c r="U997" s="963"/>
      <c r="V997" s="963"/>
      <c r="W997" s="963"/>
      <c r="X997" s="963"/>
      <c r="Y997" s="963"/>
      <c r="Z997" s="963"/>
    </row>
    <row r="998" spans="1:26">
      <c r="A998" s="1146"/>
      <c r="B998" s="963"/>
      <c r="C998" s="963"/>
      <c r="D998" s="780"/>
      <c r="E998" s="963"/>
      <c r="F998" s="963"/>
      <c r="G998" s="963"/>
      <c r="H998" s="893"/>
      <c r="I998" s="1563"/>
      <c r="J998" s="1563"/>
      <c r="K998" s="960"/>
      <c r="L998" s="960"/>
      <c r="M998" s="963"/>
      <c r="N998" s="963"/>
      <c r="O998" s="963"/>
      <c r="P998" s="963"/>
      <c r="Q998" s="963"/>
      <c r="R998" s="963"/>
      <c r="S998" s="963"/>
      <c r="T998" s="963"/>
      <c r="U998" s="963"/>
      <c r="V998" s="963"/>
      <c r="W998" s="963"/>
      <c r="X998" s="963"/>
      <c r="Y998" s="963"/>
      <c r="Z998" s="963"/>
    </row>
    <row r="999" spans="1:26">
      <c r="A999" s="1146"/>
      <c r="B999" s="963"/>
      <c r="C999" s="963"/>
      <c r="D999" s="780"/>
      <c r="E999" s="963"/>
      <c r="F999" s="963"/>
      <c r="G999" s="963"/>
      <c r="H999" s="893"/>
      <c r="I999" s="1563"/>
      <c r="J999" s="1563"/>
      <c r="K999" s="960"/>
      <c r="L999" s="960"/>
      <c r="M999" s="963"/>
      <c r="N999" s="963"/>
      <c r="O999" s="963"/>
      <c r="P999" s="963"/>
      <c r="Q999" s="963"/>
      <c r="R999" s="963"/>
      <c r="S999" s="963"/>
      <c r="T999" s="963"/>
      <c r="U999" s="963"/>
      <c r="V999" s="963"/>
      <c r="W999" s="963"/>
      <c r="X999" s="963"/>
      <c r="Y999" s="963"/>
      <c r="Z999" s="963"/>
    </row>
    <row r="1000" spans="1:26">
      <c r="A1000" s="1146"/>
      <c r="B1000" s="963"/>
      <c r="C1000" s="963"/>
      <c r="D1000" s="780"/>
      <c r="E1000" s="963"/>
      <c r="F1000" s="963"/>
      <c r="G1000" s="963"/>
      <c r="H1000" s="893"/>
      <c r="I1000" s="1563"/>
      <c r="J1000" s="1563"/>
      <c r="K1000" s="960"/>
      <c r="L1000" s="960"/>
      <c r="M1000" s="963"/>
      <c r="N1000" s="963"/>
      <c r="O1000" s="963"/>
      <c r="P1000" s="963"/>
      <c r="Q1000" s="963"/>
      <c r="R1000" s="963"/>
      <c r="S1000" s="963"/>
      <c r="T1000" s="963"/>
      <c r="U1000" s="963"/>
      <c r="V1000" s="963"/>
      <c r="W1000" s="963"/>
      <c r="X1000" s="963"/>
      <c r="Y1000" s="963"/>
      <c r="Z1000" s="963"/>
    </row>
  </sheetData>
  <sheetProtection algorithmName="SHA-512" hashValue="ikWZKyhCNpEuRbcsQeR5rs0Bo5vptCncbnEQCGDPxwKrC72IkQCFTrf5YwfEQlGlTJcxI7OiVQqx8WmAydDXGQ==" saltValue="+/xcqkbZuQu86CkxsUQmVA==" spinCount="100000" sheet="1" objects="1" scenarios="1"/>
  <protectedRanges>
    <protectedRange sqref="G1:G1048576" name="Range2"/>
    <protectedRange sqref="D1:D1048576" name="Range1"/>
  </protectedRanges>
  <autoFilter ref="A41:G680" xr:uid="{00000000-0009-0000-0000-000010000000}">
    <filterColumn colId="0">
      <colorFilter dxfId="5"/>
    </filterColumn>
  </autoFilter>
  <mergeCells count="93">
    <mergeCell ref="B126:G126"/>
    <mergeCell ref="B132:G132"/>
    <mergeCell ref="B137:G137"/>
    <mergeCell ref="B143:G143"/>
    <mergeCell ref="B163:G163"/>
    <mergeCell ref="B164:G164"/>
    <mergeCell ref="B180:G180"/>
    <mergeCell ref="B188:G188"/>
    <mergeCell ref="B195:G195"/>
    <mergeCell ref="B204:G204"/>
    <mergeCell ref="B283:G283"/>
    <mergeCell ref="B294:G294"/>
    <mergeCell ref="B312:G312"/>
    <mergeCell ref="B316:G316"/>
    <mergeCell ref="B211:G211"/>
    <mergeCell ref="B227:G227"/>
    <mergeCell ref="B246:G246"/>
    <mergeCell ref="B247:G247"/>
    <mergeCell ref="B259:G259"/>
    <mergeCell ref="B554:G554"/>
    <mergeCell ref="B557:G557"/>
    <mergeCell ref="B489:G489"/>
    <mergeCell ref="B490:G490"/>
    <mergeCell ref="B499:G499"/>
    <mergeCell ref="B511:G511"/>
    <mergeCell ref="B517:G517"/>
    <mergeCell ref="A8:C8"/>
    <mergeCell ref="D8:G8"/>
    <mergeCell ref="D9:G16"/>
    <mergeCell ref="A17:J17"/>
    <mergeCell ref="B525:G525"/>
    <mergeCell ref="B361:G361"/>
    <mergeCell ref="B378:G378"/>
    <mergeCell ref="B385:G385"/>
    <mergeCell ref="B476:G476"/>
    <mergeCell ref="B477:G477"/>
    <mergeCell ref="B322:G322"/>
    <mergeCell ref="B325:G325"/>
    <mergeCell ref="B326:G326"/>
    <mergeCell ref="B336:G336"/>
    <mergeCell ref="B342:G342"/>
    <mergeCell ref="B273:G273"/>
    <mergeCell ref="A5:B5"/>
    <mergeCell ref="C5:E5"/>
    <mergeCell ref="A6:B6"/>
    <mergeCell ref="C6:E6"/>
    <mergeCell ref="A7:J7"/>
    <mergeCell ref="A1:F1"/>
    <mergeCell ref="A2:F2"/>
    <mergeCell ref="A3:F3"/>
    <mergeCell ref="A4:B4"/>
    <mergeCell ref="C4:E4"/>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A38:J40"/>
    <mergeCell ref="B42:G42"/>
    <mergeCell ref="B43:G43"/>
    <mergeCell ref="B70:G70"/>
    <mergeCell ref="B80:G80"/>
    <mergeCell ref="B111:G111"/>
    <mergeCell ref="B114:G114"/>
    <mergeCell ref="B115:G115"/>
    <mergeCell ref="B670:G670"/>
    <mergeCell ref="B677:G677"/>
    <mergeCell ref="B607:G607"/>
    <mergeCell ref="B611:G611"/>
    <mergeCell ref="B619:G619"/>
    <mergeCell ref="B630:G630"/>
    <mergeCell ref="B649:G649"/>
    <mergeCell ref="B650:G650"/>
    <mergeCell ref="B661:G661"/>
    <mergeCell ref="B562:G562"/>
    <mergeCell ref="B580:G580"/>
    <mergeCell ref="B536:G536"/>
    <mergeCell ref="B553:G553"/>
  </mergeCells>
  <dataValidations count="5">
    <dataValidation type="list" allowBlank="1" showErrorMessage="1" sqref="D110" xr:uid="{00000000-0002-0000-1000-000000000000}">
      <formula1>$A$1093:$A$1095</formula1>
    </dataValidation>
    <dataValidation type="list" allowBlank="1" showErrorMessage="1" sqref="D421" xr:uid="{00000000-0002-0000-1000-000001000000}">
      <formula1>$A$796:$A$798</formula1>
    </dataValidation>
    <dataValidation type="list" allowBlank="1" showErrorMessage="1" sqref="D41 D44:D62 D64:D69 D71:D79 D81:D97 D102:D109 D112:D113 D116:D125 D127:D131 D133:D136 D138:D142 D144:D150 D152:D162 D165:D179 D181:D187 D189:D194 D196:D203 D205:D210 D212:D226 D228:D245 D248:D258 D260 D262:D272 D274:D282 D284:D293 D295:D311 D313:D315 D317:D321 D323:D324 D327:D335 D337:D341 D343:D360 D362:D377 D379:D384 D386:D420 D422:D475 D478:D488 D491:D498 D500:D510 D512:D516 D518:D524 D526:D535 D537:D552 D555:D556 D558:D561 D563:D579 D581:D605 D608:D610 D612:D618 D620:D622 D631:D640 D642:D648 D651:D660 D662:D668 D671:D676 D678:D685 D695:D1000" xr:uid="{00000000-0002-0000-1000-000002000000}">
      <formula1>$A$695:$A$697</formula1>
    </dataValidation>
    <dataValidation type="list" allowBlank="1" showErrorMessage="1" sqref="D669" xr:uid="{00000000-0002-0000-1000-000003000000}">
      <formula1>$A$676:$A$678</formula1>
    </dataValidation>
    <dataValidation type="list" allowBlank="1" showErrorMessage="1" sqref="D624:D629" xr:uid="{00000000-0002-0000-1000-000004000000}">
      <formula1>$A$757:$A$759</formula1>
    </dataValidation>
  </dataValidations>
  <pageMargins left="0.70866141732283472" right="0.70866141732283472" top="0.74803149606299213" bottom="0.74803149606299213" header="0" footer="0"/>
  <pageSetup paperSize="9" scale="41" orientation="portrait" r:id="rId1"/>
  <headerFooter>
    <oddHeader>&amp;LChecklist No. 13&amp;CLaboratory &amp;RVersion- NHSRC /3.0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00B050"/>
  </sheetPr>
  <dimension ref="A1:Z1000"/>
  <sheetViews>
    <sheetView view="pageBreakPreview" topLeftCell="A8" zoomScale="83" zoomScaleNormal="86" workbookViewId="0">
      <selection activeCell="D637" sqref="D637"/>
    </sheetView>
  </sheetViews>
  <sheetFormatPr baseColWidth="10" defaultColWidth="14.5" defaultRowHeight="15"/>
  <cols>
    <col min="1" max="1" width="15.6640625" customWidth="1"/>
    <col min="2" max="2" width="36.6640625" customWidth="1"/>
    <col min="3" max="3" width="40.1640625" customWidth="1"/>
    <col min="4" max="4" width="23.1640625" customWidth="1"/>
    <col min="5" max="5" width="21.5" customWidth="1"/>
    <col min="6" max="6" width="46.33203125" customWidth="1"/>
    <col min="7" max="7" width="50.1640625" customWidth="1"/>
    <col min="8" max="8" width="22.6640625" hidden="1" customWidth="1"/>
    <col min="9" max="9" width="6.6640625" hidden="1" customWidth="1"/>
    <col min="10" max="10" width="6.5" hidden="1" customWidth="1"/>
    <col min="11" max="12" width="9.1640625" hidden="1" customWidth="1"/>
    <col min="13" max="26" width="9.1640625" customWidth="1"/>
  </cols>
  <sheetData>
    <row r="1" spans="1:26" ht="26">
      <c r="A1" s="1691" t="s">
        <v>278</v>
      </c>
      <c r="B1" s="1570"/>
      <c r="C1" s="1570"/>
      <c r="D1" s="1570"/>
      <c r="E1" s="1570"/>
      <c r="F1" s="1573"/>
      <c r="G1" s="1300" t="s">
        <v>279</v>
      </c>
      <c r="H1" s="1242"/>
      <c r="I1" s="1242"/>
      <c r="J1" s="1242"/>
      <c r="K1" s="960"/>
      <c r="L1" s="960"/>
      <c r="M1" s="963"/>
      <c r="N1" s="963"/>
      <c r="O1" s="963"/>
      <c r="P1" s="963"/>
      <c r="Q1" s="963"/>
      <c r="R1" s="963"/>
      <c r="S1" s="963"/>
      <c r="T1" s="963"/>
      <c r="U1" s="963"/>
      <c r="V1" s="963"/>
      <c r="W1" s="963"/>
      <c r="X1" s="963"/>
      <c r="Y1" s="963"/>
      <c r="Z1" s="963"/>
    </row>
    <row r="2" spans="1:26" ht="26">
      <c r="A2" s="1691" t="s">
        <v>7500</v>
      </c>
      <c r="B2" s="1570"/>
      <c r="C2" s="1570"/>
      <c r="D2" s="1570"/>
      <c r="E2" s="1570"/>
      <c r="F2" s="1573"/>
      <c r="G2" s="1301">
        <v>16</v>
      </c>
      <c r="H2" s="1302"/>
      <c r="I2" s="893"/>
      <c r="J2" s="1173"/>
      <c r="K2" s="960"/>
      <c r="L2" s="960"/>
      <c r="M2" s="963"/>
      <c r="N2" s="963"/>
      <c r="O2" s="963"/>
      <c r="P2" s="963"/>
      <c r="Q2" s="963"/>
      <c r="R2" s="963"/>
      <c r="S2" s="963"/>
      <c r="T2" s="963"/>
      <c r="U2" s="963"/>
      <c r="V2" s="963"/>
      <c r="W2" s="963"/>
      <c r="X2" s="963"/>
      <c r="Y2" s="963"/>
      <c r="Z2" s="963"/>
    </row>
    <row r="3" spans="1:26" ht="24">
      <c r="A3" s="1625" t="s">
        <v>281</v>
      </c>
      <c r="B3" s="1570"/>
      <c r="C3" s="1570"/>
      <c r="D3" s="1570"/>
      <c r="E3" s="1570"/>
      <c r="F3" s="1573"/>
      <c r="G3" s="258"/>
      <c r="H3" s="72"/>
      <c r="I3" s="60"/>
      <c r="J3" s="60"/>
      <c r="K3" s="960"/>
      <c r="L3" s="960"/>
      <c r="M3" s="963"/>
      <c r="N3" s="963"/>
      <c r="O3" s="963"/>
      <c r="P3" s="963"/>
      <c r="Q3" s="963"/>
      <c r="R3" s="963"/>
      <c r="S3" s="963"/>
      <c r="T3" s="963"/>
      <c r="U3" s="963"/>
      <c r="V3" s="963"/>
      <c r="W3" s="963"/>
      <c r="X3" s="963"/>
      <c r="Y3" s="963"/>
      <c r="Z3" s="963"/>
    </row>
    <row r="4" spans="1:26" ht="29">
      <c r="A4" s="1624" t="s">
        <v>282</v>
      </c>
      <c r="B4" s="1573"/>
      <c r="C4" s="1770"/>
      <c r="D4" s="1570"/>
      <c r="E4" s="1573"/>
      <c r="F4" s="69" t="s">
        <v>283</v>
      </c>
      <c r="G4" s="1303"/>
      <c r="H4" s="1304"/>
      <c r="I4" s="1114"/>
      <c r="J4" s="1114"/>
      <c r="K4" s="960"/>
      <c r="L4" s="960"/>
      <c r="M4" s="963"/>
      <c r="N4" s="963"/>
      <c r="O4" s="963"/>
      <c r="P4" s="963"/>
      <c r="Q4" s="963"/>
      <c r="R4" s="963"/>
      <c r="S4" s="963"/>
      <c r="T4" s="963"/>
      <c r="U4" s="963"/>
      <c r="V4" s="963"/>
      <c r="W4" s="963"/>
      <c r="X4" s="963"/>
      <c r="Y4" s="963"/>
      <c r="Z4" s="963"/>
    </row>
    <row r="5" spans="1:26" ht="29">
      <c r="A5" s="1626" t="s">
        <v>284</v>
      </c>
      <c r="B5" s="1573"/>
      <c r="C5" s="1775"/>
      <c r="D5" s="1570"/>
      <c r="E5" s="1573"/>
      <c r="F5" s="69" t="s">
        <v>2590</v>
      </c>
      <c r="G5" s="1303"/>
      <c r="H5" s="1304"/>
      <c r="I5" s="1114"/>
      <c r="J5" s="1114"/>
      <c r="K5" s="960"/>
      <c r="L5" s="960"/>
      <c r="M5" s="963"/>
      <c r="N5" s="963"/>
      <c r="O5" s="963"/>
      <c r="P5" s="963"/>
      <c r="Q5" s="963"/>
      <c r="R5" s="963"/>
      <c r="S5" s="963"/>
      <c r="T5" s="963"/>
      <c r="U5" s="963"/>
      <c r="V5" s="963"/>
      <c r="W5" s="963"/>
      <c r="X5" s="963"/>
      <c r="Y5" s="963"/>
      <c r="Z5" s="963"/>
    </row>
    <row r="6" spans="1:26" ht="48.75" customHeight="1">
      <c r="A6" s="1626" t="s">
        <v>286</v>
      </c>
      <c r="B6" s="1573"/>
      <c r="C6" s="1770"/>
      <c r="D6" s="1570"/>
      <c r="E6" s="1573"/>
      <c r="F6" s="69" t="s">
        <v>287</v>
      </c>
      <c r="G6" s="1303"/>
      <c r="H6" s="1304"/>
      <c r="I6" s="1114"/>
      <c r="J6" s="1114"/>
      <c r="K6" s="960"/>
      <c r="L6" s="960"/>
      <c r="M6" s="963"/>
      <c r="N6" s="963"/>
      <c r="O6" s="963"/>
      <c r="P6" s="963"/>
      <c r="Q6" s="963"/>
      <c r="R6" s="963"/>
      <c r="S6" s="963"/>
      <c r="T6" s="963"/>
      <c r="U6" s="963"/>
      <c r="V6" s="963"/>
      <c r="W6" s="963"/>
      <c r="X6" s="963"/>
      <c r="Y6" s="963"/>
      <c r="Z6" s="963"/>
    </row>
    <row r="7" spans="1:26" ht="26.25" customHeight="1">
      <c r="A7" s="1768" t="s">
        <v>7501</v>
      </c>
      <c r="B7" s="1581"/>
      <c r="C7" s="1581"/>
      <c r="D7" s="1581"/>
      <c r="E7" s="1581"/>
      <c r="F7" s="1581"/>
      <c r="G7" s="1581"/>
      <c r="H7" s="1581"/>
      <c r="I7" s="1581"/>
      <c r="J7" s="1696"/>
      <c r="K7" s="960"/>
      <c r="L7" s="960"/>
      <c r="M7" s="963"/>
      <c r="N7" s="963"/>
      <c r="O7" s="963"/>
      <c r="P7" s="963"/>
      <c r="Q7" s="963"/>
      <c r="R7" s="963"/>
      <c r="S7" s="963"/>
      <c r="T7" s="963"/>
      <c r="U7" s="963"/>
      <c r="V7" s="963"/>
      <c r="W7" s="963"/>
      <c r="X7" s="963"/>
      <c r="Y7" s="963"/>
      <c r="Z7" s="963"/>
    </row>
    <row r="8" spans="1:26" ht="34">
      <c r="A8" s="1711" t="s">
        <v>289</v>
      </c>
      <c r="B8" s="1570"/>
      <c r="C8" s="1573"/>
      <c r="D8" s="1745" t="s">
        <v>7502</v>
      </c>
      <c r="E8" s="1570"/>
      <c r="F8" s="1570"/>
      <c r="G8" s="1573"/>
      <c r="H8" s="1176"/>
      <c r="I8" s="1176"/>
      <c r="J8" s="1176"/>
      <c r="K8" s="960"/>
      <c r="L8" s="960"/>
      <c r="M8" s="963"/>
      <c r="N8" s="963"/>
      <c r="O8" s="963"/>
      <c r="P8" s="963"/>
      <c r="Q8" s="963"/>
      <c r="R8" s="963"/>
      <c r="S8" s="963"/>
      <c r="T8" s="963"/>
      <c r="U8" s="963"/>
      <c r="V8" s="963"/>
      <c r="W8" s="963"/>
      <c r="X8" s="963"/>
      <c r="Y8" s="963"/>
      <c r="Z8" s="963"/>
    </row>
    <row r="9" spans="1:26" ht="62">
      <c r="A9" s="797" t="s">
        <v>291</v>
      </c>
      <c r="B9" s="968" t="s">
        <v>292</v>
      </c>
      <c r="C9" s="799">
        <f t="shared" ref="C9:C16" si="0">D642</f>
        <v>1</v>
      </c>
      <c r="D9" s="1628">
        <f>D650</f>
        <v>1</v>
      </c>
      <c r="E9" s="1612"/>
      <c r="F9" s="1612"/>
      <c r="G9" s="1598"/>
      <c r="H9" s="1305"/>
      <c r="I9" s="1034"/>
      <c r="J9" s="1034"/>
      <c r="K9" s="960"/>
      <c r="L9" s="960"/>
      <c r="M9" s="963"/>
      <c r="N9" s="963"/>
      <c r="O9" s="963"/>
      <c r="P9" s="963"/>
      <c r="Q9" s="963"/>
      <c r="R9" s="963"/>
      <c r="S9" s="963"/>
      <c r="T9" s="963"/>
      <c r="U9" s="963"/>
      <c r="V9" s="963"/>
      <c r="W9" s="963"/>
      <c r="X9" s="963"/>
      <c r="Y9" s="963"/>
      <c r="Z9" s="963"/>
    </row>
    <row r="10" spans="1:26" ht="62">
      <c r="A10" s="797" t="s">
        <v>293</v>
      </c>
      <c r="B10" s="968" t="s">
        <v>294</v>
      </c>
      <c r="C10" s="799">
        <f t="shared" si="0"/>
        <v>1</v>
      </c>
      <c r="D10" s="1613"/>
      <c r="E10" s="1614"/>
      <c r="F10" s="1614"/>
      <c r="G10" s="1615"/>
      <c r="H10" s="1305"/>
      <c r="I10" s="1034"/>
      <c r="J10" s="1034"/>
      <c r="K10" s="960"/>
      <c r="L10" s="960"/>
      <c r="M10" s="963"/>
      <c r="N10" s="963"/>
      <c r="O10" s="963"/>
      <c r="P10" s="963"/>
      <c r="Q10" s="963"/>
      <c r="R10" s="963"/>
      <c r="S10" s="963"/>
      <c r="T10" s="963"/>
      <c r="U10" s="963"/>
      <c r="V10" s="963"/>
      <c r="W10" s="963"/>
      <c r="X10" s="963"/>
      <c r="Y10" s="963"/>
      <c r="Z10" s="963"/>
    </row>
    <row r="11" spans="1:26" ht="62">
      <c r="A11" s="797" t="s">
        <v>295</v>
      </c>
      <c r="B11" s="968" t="s">
        <v>296</v>
      </c>
      <c r="C11" s="799">
        <f t="shared" si="0"/>
        <v>1</v>
      </c>
      <c r="D11" s="1613"/>
      <c r="E11" s="1614"/>
      <c r="F11" s="1614"/>
      <c r="G11" s="1615"/>
      <c r="H11" s="1305"/>
      <c r="I11" s="1034"/>
      <c r="J11" s="1034"/>
      <c r="K11" s="960"/>
      <c r="L11" s="960"/>
      <c r="M11" s="963"/>
      <c r="N11" s="963"/>
      <c r="O11" s="963"/>
      <c r="P11" s="963"/>
      <c r="Q11" s="963"/>
      <c r="R11" s="963"/>
      <c r="S11" s="963"/>
      <c r="T11" s="963"/>
      <c r="U11" s="963"/>
      <c r="V11" s="963"/>
      <c r="W11" s="963"/>
      <c r="X11" s="963"/>
      <c r="Y11" s="963"/>
      <c r="Z11" s="963"/>
    </row>
    <row r="12" spans="1:26" ht="62">
      <c r="A12" s="797" t="s">
        <v>297</v>
      </c>
      <c r="B12" s="968" t="s">
        <v>298</v>
      </c>
      <c r="C12" s="799">
        <f t="shared" si="0"/>
        <v>1</v>
      </c>
      <c r="D12" s="1613"/>
      <c r="E12" s="1614"/>
      <c r="F12" s="1614"/>
      <c r="G12" s="1615"/>
      <c r="H12" s="1305"/>
      <c r="I12" s="1034"/>
      <c r="J12" s="1034"/>
      <c r="K12" s="960"/>
      <c r="L12" s="960"/>
      <c r="M12" s="963"/>
      <c r="N12" s="963"/>
      <c r="O12" s="963"/>
      <c r="P12" s="963"/>
      <c r="Q12" s="963"/>
      <c r="R12" s="963"/>
      <c r="S12" s="963"/>
      <c r="T12" s="963"/>
      <c r="U12" s="963"/>
      <c r="V12" s="963"/>
      <c r="W12" s="963"/>
      <c r="X12" s="963"/>
      <c r="Y12" s="963"/>
      <c r="Z12" s="963"/>
    </row>
    <row r="13" spans="1:26" ht="62">
      <c r="A13" s="797" t="s">
        <v>299</v>
      </c>
      <c r="B13" s="968" t="s">
        <v>300</v>
      </c>
      <c r="C13" s="799">
        <f t="shared" si="0"/>
        <v>1</v>
      </c>
      <c r="D13" s="1613"/>
      <c r="E13" s="1614"/>
      <c r="F13" s="1614"/>
      <c r="G13" s="1615"/>
      <c r="H13" s="1305"/>
      <c r="I13" s="1034"/>
      <c r="J13" s="1034"/>
      <c r="K13" s="960"/>
      <c r="L13" s="960"/>
      <c r="M13" s="963"/>
      <c r="N13" s="963"/>
      <c r="O13" s="963"/>
      <c r="P13" s="963"/>
      <c r="Q13" s="963"/>
      <c r="R13" s="963"/>
      <c r="S13" s="963"/>
      <c r="T13" s="963"/>
      <c r="U13" s="963"/>
      <c r="V13" s="963"/>
      <c r="W13" s="963"/>
      <c r="X13" s="963"/>
      <c r="Y13" s="963"/>
      <c r="Z13" s="963"/>
    </row>
    <row r="14" spans="1:26" ht="62">
      <c r="A14" s="797" t="s">
        <v>301</v>
      </c>
      <c r="B14" s="968" t="s">
        <v>32</v>
      </c>
      <c r="C14" s="799">
        <f t="shared" si="0"/>
        <v>1</v>
      </c>
      <c r="D14" s="1613"/>
      <c r="E14" s="1614"/>
      <c r="F14" s="1614"/>
      <c r="G14" s="1615"/>
      <c r="H14" s="1305"/>
      <c r="I14" s="1034"/>
      <c r="J14" s="1034"/>
      <c r="K14" s="960"/>
      <c r="L14" s="960"/>
      <c r="M14" s="963"/>
      <c r="N14" s="963"/>
      <c r="O14" s="963"/>
      <c r="P14" s="963"/>
      <c r="Q14" s="963"/>
      <c r="R14" s="963"/>
      <c r="S14" s="963"/>
      <c r="T14" s="963"/>
      <c r="U14" s="963"/>
      <c r="V14" s="963"/>
      <c r="W14" s="963"/>
      <c r="X14" s="963"/>
      <c r="Y14" s="963"/>
      <c r="Z14" s="963"/>
    </row>
    <row r="15" spans="1:26" ht="62">
      <c r="A15" s="797" t="s">
        <v>302</v>
      </c>
      <c r="B15" s="968" t="s">
        <v>303</v>
      </c>
      <c r="C15" s="799">
        <f t="shared" si="0"/>
        <v>1</v>
      </c>
      <c r="D15" s="1613"/>
      <c r="E15" s="1614"/>
      <c r="F15" s="1614"/>
      <c r="G15" s="1615"/>
      <c r="H15" s="1305"/>
      <c r="I15" s="1034"/>
      <c r="J15" s="1034"/>
      <c r="K15" s="960"/>
      <c r="L15" s="960"/>
      <c r="M15" s="963"/>
      <c r="N15" s="963"/>
      <c r="O15" s="963"/>
      <c r="P15" s="963"/>
      <c r="Q15" s="963"/>
      <c r="R15" s="963"/>
      <c r="S15" s="963"/>
      <c r="T15" s="963"/>
      <c r="U15" s="963"/>
      <c r="V15" s="963"/>
      <c r="W15" s="963"/>
      <c r="X15" s="963"/>
      <c r="Y15" s="963"/>
      <c r="Z15" s="963"/>
    </row>
    <row r="16" spans="1:26" ht="62">
      <c r="A16" s="797" t="s">
        <v>304</v>
      </c>
      <c r="B16" s="968" t="s">
        <v>305</v>
      </c>
      <c r="C16" s="799">
        <f t="shared" si="0"/>
        <v>1</v>
      </c>
      <c r="D16" s="1599"/>
      <c r="E16" s="1616"/>
      <c r="F16" s="1616"/>
      <c r="G16" s="1600"/>
      <c r="H16" s="1305"/>
      <c r="I16" s="1034"/>
      <c r="J16" s="1034"/>
      <c r="K16" s="960"/>
      <c r="L16" s="960"/>
      <c r="M16" s="963"/>
      <c r="N16" s="963"/>
      <c r="O16" s="963"/>
      <c r="P16" s="963"/>
      <c r="Q16" s="963"/>
      <c r="R16" s="963"/>
      <c r="S16" s="963"/>
      <c r="T16" s="963"/>
      <c r="U16" s="963"/>
      <c r="V16" s="963"/>
      <c r="W16" s="963"/>
      <c r="X16" s="963"/>
      <c r="Y16" s="963"/>
      <c r="Z16" s="963"/>
    </row>
    <row r="17" spans="1:26" ht="26">
      <c r="A17" s="1747"/>
      <c r="B17" s="1570"/>
      <c r="C17" s="1570"/>
      <c r="D17" s="1570"/>
      <c r="E17" s="1570"/>
      <c r="F17" s="1570"/>
      <c r="G17" s="1570"/>
      <c r="H17" s="1570"/>
      <c r="I17" s="1570"/>
      <c r="J17" s="1573"/>
      <c r="K17" s="960"/>
      <c r="L17" s="960"/>
      <c r="M17" s="963"/>
      <c r="N17" s="963"/>
      <c r="O17" s="963"/>
      <c r="P17" s="963"/>
      <c r="Q17" s="963"/>
      <c r="R17" s="963"/>
      <c r="S17" s="963"/>
      <c r="T17" s="963"/>
      <c r="U17" s="963"/>
      <c r="V17" s="963"/>
      <c r="W17" s="963"/>
      <c r="X17" s="963"/>
      <c r="Y17" s="963"/>
      <c r="Z17" s="963"/>
    </row>
    <row r="18" spans="1:26" ht="21">
      <c r="A18" s="664"/>
      <c r="B18" s="1774" t="s">
        <v>306</v>
      </c>
      <c r="C18" s="1570"/>
      <c r="D18" s="1570"/>
      <c r="E18" s="1570"/>
      <c r="F18" s="1570"/>
      <c r="G18" s="1570"/>
      <c r="H18" s="1570"/>
      <c r="I18" s="1570"/>
      <c r="J18" s="1573"/>
      <c r="K18" s="960"/>
      <c r="L18" s="960"/>
      <c r="M18" s="963"/>
      <c r="N18" s="963"/>
      <c r="O18" s="963"/>
      <c r="P18" s="963"/>
      <c r="Q18" s="963"/>
      <c r="R18" s="963"/>
      <c r="S18" s="963"/>
      <c r="T18" s="963"/>
      <c r="U18" s="963"/>
      <c r="V18" s="963"/>
      <c r="W18" s="963"/>
      <c r="X18" s="963"/>
      <c r="Y18" s="963"/>
      <c r="Z18" s="963"/>
    </row>
    <row r="19" spans="1:26" ht="21">
      <c r="A19" s="1118">
        <v>1</v>
      </c>
      <c r="B19" s="1771"/>
      <c r="C19" s="1570"/>
      <c r="D19" s="1570"/>
      <c r="E19" s="1570"/>
      <c r="F19" s="1570"/>
      <c r="G19" s="1570"/>
      <c r="H19" s="1570"/>
      <c r="I19" s="1570"/>
      <c r="J19" s="1573"/>
      <c r="K19" s="960"/>
      <c r="L19" s="960"/>
      <c r="M19" s="963"/>
      <c r="N19" s="963"/>
      <c r="O19" s="963"/>
      <c r="P19" s="963"/>
      <c r="Q19" s="963"/>
      <c r="R19" s="963"/>
      <c r="S19" s="963"/>
      <c r="T19" s="963"/>
      <c r="U19" s="963"/>
      <c r="V19" s="963"/>
      <c r="W19" s="963"/>
      <c r="X19" s="963"/>
      <c r="Y19" s="963"/>
      <c r="Z19" s="963"/>
    </row>
    <row r="20" spans="1:26" ht="21">
      <c r="A20" s="1118">
        <v>2</v>
      </c>
      <c r="B20" s="1771"/>
      <c r="C20" s="1570"/>
      <c r="D20" s="1570"/>
      <c r="E20" s="1570"/>
      <c r="F20" s="1570"/>
      <c r="G20" s="1570"/>
      <c r="H20" s="1570"/>
      <c r="I20" s="1570"/>
      <c r="J20" s="1573"/>
      <c r="K20" s="960"/>
      <c r="L20" s="960"/>
      <c r="M20" s="963"/>
      <c r="N20" s="963"/>
      <c r="O20" s="963"/>
      <c r="P20" s="963"/>
      <c r="Q20" s="963"/>
      <c r="R20" s="963"/>
      <c r="S20" s="963"/>
      <c r="T20" s="963"/>
      <c r="U20" s="963"/>
      <c r="V20" s="963"/>
      <c r="W20" s="963"/>
      <c r="X20" s="963"/>
      <c r="Y20" s="963"/>
      <c r="Z20" s="963"/>
    </row>
    <row r="21" spans="1:26" ht="21">
      <c r="A21" s="1118">
        <v>3</v>
      </c>
      <c r="B21" s="1771"/>
      <c r="C21" s="1570"/>
      <c r="D21" s="1570"/>
      <c r="E21" s="1570"/>
      <c r="F21" s="1570"/>
      <c r="G21" s="1570"/>
      <c r="H21" s="1570"/>
      <c r="I21" s="1570"/>
      <c r="J21" s="1573"/>
      <c r="K21" s="960"/>
      <c r="L21" s="960"/>
      <c r="M21" s="963"/>
      <c r="N21" s="963"/>
      <c r="O21" s="963"/>
      <c r="P21" s="963"/>
      <c r="Q21" s="963"/>
      <c r="R21" s="963"/>
      <c r="S21" s="963"/>
      <c r="T21" s="963"/>
      <c r="U21" s="963"/>
      <c r="V21" s="963"/>
      <c r="W21" s="963"/>
      <c r="X21" s="963"/>
      <c r="Y21" s="963"/>
      <c r="Z21" s="963"/>
    </row>
    <row r="22" spans="1:26" ht="21">
      <c r="A22" s="1118">
        <v>4</v>
      </c>
      <c r="B22" s="1771"/>
      <c r="C22" s="1570"/>
      <c r="D22" s="1570"/>
      <c r="E22" s="1570"/>
      <c r="F22" s="1570"/>
      <c r="G22" s="1570"/>
      <c r="H22" s="1570"/>
      <c r="I22" s="1570"/>
      <c r="J22" s="1573"/>
      <c r="K22" s="960"/>
      <c r="L22" s="960"/>
      <c r="M22" s="963"/>
      <c r="N22" s="963"/>
      <c r="O22" s="963"/>
      <c r="P22" s="963"/>
      <c r="Q22" s="963"/>
      <c r="R22" s="963"/>
      <c r="S22" s="963"/>
      <c r="T22" s="963"/>
      <c r="U22" s="963"/>
      <c r="V22" s="963"/>
      <c r="W22" s="963"/>
      <c r="X22" s="963"/>
      <c r="Y22" s="963"/>
      <c r="Z22" s="963"/>
    </row>
    <row r="23" spans="1:26" ht="21">
      <c r="A23" s="1118">
        <v>5</v>
      </c>
      <c r="B23" s="1771"/>
      <c r="C23" s="1570"/>
      <c r="D23" s="1570"/>
      <c r="E23" s="1570"/>
      <c r="F23" s="1570"/>
      <c r="G23" s="1570"/>
      <c r="H23" s="1570"/>
      <c r="I23" s="1570"/>
      <c r="J23" s="1573"/>
      <c r="K23" s="960"/>
      <c r="L23" s="960"/>
      <c r="M23" s="963"/>
      <c r="N23" s="963"/>
      <c r="O23" s="963"/>
      <c r="P23" s="963"/>
      <c r="Q23" s="963"/>
      <c r="R23" s="963"/>
      <c r="S23" s="963"/>
      <c r="T23" s="963"/>
      <c r="U23" s="963"/>
      <c r="V23" s="963"/>
      <c r="W23" s="963"/>
      <c r="X23" s="963"/>
      <c r="Y23" s="963"/>
      <c r="Z23" s="963"/>
    </row>
    <row r="24" spans="1:26" ht="21">
      <c r="A24" s="804"/>
      <c r="B24" s="1774" t="s">
        <v>307</v>
      </c>
      <c r="C24" s="1570"/>
      <c r="D24" s="1570"/>
      <c r="E24" s="1570"/>
      <c r="F24" s="1570"/>
      <c r="G24" s="1570"/>
      <c r="H24" s="1570"/>
      <c r="I24" s="1570"/>
      <c r="J24" s="1573"/>
      <c r="K24" s="960"/>
      <c r="L24" s="960"/>
      <c r="M24" s="963"/>
      <c r="N24" s="963"/>
      <c r="O24" s="963"/>
      <c r="P24" s="963"/>
      <c r="Q24" s="963"/>
      <c r="R24" s="963"/>
      <c r="S24" s="963"/>
      <c r="T24" s="963"/>
      <c r="U24" s="963"/>
      <c r="V24" s="963"/>
      <c r="W24" s="963"/>
      <c r="X24" s="963"/>
      <c r="Y24" s="963"/>
      <c r="Z24" s="963"/>
    </row>
    <row r="25" spans="1:26" ht="21">
      <c r="A25" s="1118">
        <v>1</v>
      </c>
      <c r="B25" s="1771"/>
      <c r="C25" s="1570"/>
      <c r="D25" s="1570"/>
      <c r="E25" s="1570"/>
      <c r="F25" s="1570"/>
      <c r="G25" s="1570"/>
      <c r="H25" s="1570"/>
      <c r="I25" s="1570"/>
      <c r="J25" s="1573"/>
      <c r="K25" s="960"/>
      <c r="L25" s="960"/>
      <c r="M25" s="963"/>
      <c r="N25" s="963"/>
      <c r="O25" s="963"/>
      <c r="P25" s="963"/>
      <c r="Q25" s="963"/>
      <c r="R25" s="963"/>
      <c r="S25" s="963"/>
      <c r="T25" s="963"/>
      <c r="U25" s="963"/>
      <c r="V25" s="963"/>
      <c r="W25" s="963"/>
      <c r="X25" s="963"/>
      <c r="Y25" s="963"/>
      <c r="Z25" s="963"/>
    </row>
    <row r="26" spans="1:26" ht="21">
      <c r="A26" s="1118">
        <v>2</v>
      </c>
      <c r="B26" s="1771"/>
      <c r="C26" s="1570"/>
      <c r="D26" s="1570"/>
      <c r="E26" s="1570"/>
      <c r="F26" s="1570"/>
      <c r="G26" s="1570"/>
      <c r="H26" s="1570"/>
      <c r="I26" s="1570"/>
      <c r="J26" s="1573"/>
      <c r="K26" s="960"/>
      <c r="L26" s="960"/>
      <c r="M26" s="963"/>
      <c r="N26" s="963"/>
      <c r="O26" s="963"/>
      <c r="P26" s="963"/>
      <c r="Q26" s="963"/>
      <c r="R26" s="963"/>
      <c r="S26" s="963"/>
      <c r="T26" s="963"/>
      <c r="U26" s="963"/>
      <c r="V26" s="963"/>
      <c r="W26" s="963"/>
      <c r="X26" s="963"/>
      <c r="Y26" s="963"/>
      <c r="Z26" s="963"/>
    </row>
    <row r="27" spans="1:26" ht="21">
      <c r="A27" s="1118">
        <v>3</v>
      </c>
      <c r="B27" s="1771"/>
      <c r="C27" s="1570"/>
      <c r="D27" s="1570"/>
      <c r="E27" s="1570"/>
      <c r="F27" s="1570"/>
      <c r="G27" s="1570"/>
      <c r="H27" s="1570"/>
      <c r="I27" s="1570"/>
      <c r="J27" s="1573"/>
      <c r="K27" s="960"/>
      <c r="L27" s="960"/>
      <c r="M27" s="963"/>
      <c r="N27" s="963"/>
      <c r="O27" s="963"/>
      <c r="P27" s="963"/>
      <c r="Q27" s="963"/>
      <c r="R27" s="963"/>
      <c r="S27" s="963"/>
      <c r="T27" s="963"/>
      <c r="U27" s="963"/>
      <c r="V27" s="963"/>
      <c r="W27" s="963"/>
      <c r="X27" s="963"/>
      <c r="Y27" s="963"/>
      <c r="Z27" s="963"/>
    </row>
    <row r="28" spans="1:26" ht="21">
      <c r="A28" s="1118">
        <v>4</v>
      </c>
      <c r="B28" s="1771"/>
      <c r="C28" s="1570"/>
      <c r="D28" s="1570"/>
      <c r="E28" s="1570"/>
      <c r="F28" s="1570"/>
      <c r="G28" s="1570"/>
      <c r="H28" s="1570"/>
      <c r="I28" s="1570"/>
      <c r="J28" s="1573"/>
      <c r="K28" s="960"/>
      <c r="L28" s="960"/>
      <c r="M28" s="963"/>
      <c r="N28" s="963"/>
      <c r="O28" s="963"/>
      <c r="P28" s="963"/>
      <c r="Q28" s="963"/>
      <c r="R28" s="963"/>
      <c r="S28" s="963"/>
      <c r="T28" s="963"/>
      <c r="U28" s="963"/>
      <c r="V28" s="963"/>
      <c r="W28" s="963"/>
      <c r="X28" s="963"/>
      <c r="Y28" s="963"/>
      <c r="Z28" s="963"/>
    </row>
    <row r="29" spans="1:26" ht="21">
      <c r="A29" s="1118">
        <v>5</v>
      </c>
      <c r="B29" s="1771"/>
      <c r="C29" s="1570"/>
      <c r="D29" s="1570"/>
      <c r="E29" s="1570"/>
      <c r="F29" s="1570"/>
      <c r="G29" s="1570"/>
      <c r="H29" s="1570"/>
      <c r="I29" s="1570"/>
      <c r="J29" s="1573"/>
      <c r="K29" s="960"/>
      <c r="L29" s="960"/>
      <c r="M29" s="963"/>
      <c r="N29" s="963"/>
      <c r="O29" s="963"/>
      <c r="P29" s="963"/>
      <c r="Q29" s="963"/>
      <c r="R29" s="963"/>
      <c r="S29" s="963"/>
      <c r="T29" s="963"/>
      <c r="U29" s="963"/>
      <c r="V29" s="963"/>
      <c r="W29" s="963"/>
      <c r="X29" s="963"/>
      <c r="Y29" s="963"/>
      <c r="Z29" s="963"/>
    </row>
    <row r="30" spans="1:26" ht="21">
      <c r="A30" s="804"/>
      <c r="B30" s="1774" t="s">
        <v>6284</v>
      </c>
      <c r="C30" s="1570"/>
      <c r="D30" s="1570"/>
      <c r="E30" s="1570"/>
      <c r="F30" s="1570"/>
      <c r="G30" s="1570"/>
      <c r="H30" s="1570"/>
      <c r="I30" s="1570"/>
      <c r="J30" s="1573"/>
      <c r="K30" s="960"/>
      <c r="L30" s="960"/>
      <c r="M30" s="963"/>
      <c r="N30" s="963"/>
      <c r="O30" s="963"/>
      <c r="P30" s="963"/>
      <c r="Q30" s="963"/>
      <c r="R30" s="963"/>
      <c r="S30" s="963"/>
      <c r="T30" s="963"/>
      <c r="U30" s="963"/>
      <c r="V30" s="963"/>
      <c r="W30" s="963"/>
      <c r="X30" s="963"/>
      <c r="Y30" s="963"/>
      <c r="Z30" s="963"/>
    </row>
    <row r="31" spans="1:26" ht="21">
      <c r="A31" s="1118">
        <v>1</v>
      </c>
      <c r="B31" s="1771"/>
      <c r="C31" s="1570"/>
      <c r="D31" s="1570"/>
      <c r="E31" s="1570"/>
      <c r="F31" s="1570"/>
      <c r="G31" s="1570"/>
      <c r="H31" s="1570"/>
      <c r="I31" s="1570"/>
      <c r="J31" s="1573"/>
      <c r="K31" s="960"/>
      <c r="L31" s="960"/>
      <c r="M31" s="963"/>
      <c r="N31" s="963"/>
      <c r="O31" s="963"/>
      <c r="P31" s="963"/>
      <c r="Q31" s="963"/>
      <c r="R31" s="963"/>
      <c r="S31" s="963"/>
      <c r="T31" s="963"/>
      <c r="U31" s="963"/>
      <c r="V31" s="963"/>
      <c r="W31" s="963"/>
      <c r="X31" s="963"/>
      <c r="Y31" s="963"/>
      <c r="Z31" s="963"/>
    </row>
    <row r="32" spans="1:26" ht="21">
      <c r="A32" s="1118">
        <v>2</v>
      </c>
      <c r="B32" s="1771"/>
      <c r="C32" s="1570"/>
      <c r="D32" s="1570"/>
      <c r="E32" s="1570"/>
      <c r="F32" s="1570"/>
      <c r="G32" s="1570"/>
      <c r="H32" s="1570"/>
      <c r="I32" s="1570"/>
      <c r="J32" s="1573"/>
      <c r="K32" s="960"/>
      <c r="L32" s="960"/>
      <c r="M32" s="963"/>
      <c r="N32" s="963"/>
      <c r="O32" s="963"/>
      <c r="P32" s="963"/>
      <c r="Q32" s="963"/>
      <c r="R32" s="963"/>
      <c r="S32" s="963"/>
      <c r="T32" s="963"/>
      <c r="U32" s="963"/>
      <c r="V32" s="963"/>
      <c r="W32" s="963"/>
      <c r="X32" s="963"/>
      <c r="Y32" s="963"/>
      <c r="Z32" s="963"/>
    </row>
    <row r="33" spans="1:26" ht="21">
      <c r="A33" s="1118">
        <v>3</v>
      </c>
      <c r="B33" s="1771"/>
      <c r="C33" s="1570"/>
      <c r="D33" s="1570"/>
      <c r="E33" s="1570"/>
      <c r="F33" s="1570"/>
      <c r="G33" s="1570"/>
      <c r="H33" s="1570"/>
      <c r="I33" s="1570"/>
      <c r="J33" s="1573"/>
      <c r="K33" s="960"/>
      <c r="L33" s="960"/>
      <c r="M33" s="963"/>
      <c r="N33" s="963"/>
      <c r="O33" s="963"/>
      <c r="P33" s="963"/>
      <c r="Q33" s="963"/>
      <c r="R33" s="963"/>
      <c r="S33" s="963"/>
      <c r="T33" s="963"/>
      <c r="U33" s="963"/>
      <c r="V33" s="963"/>
      <c r="W33" s="963"/>
      <c r="X33" s="963"/>
      <c r="Y33" s="963"/>
      <c r="Z33" s="963"/>
    </row>
    <row r="34" spans="1:26" ht="21">
      <c r="A34" s="1118">
        <v>4</v>
      </c>
      <c r="B34" s="1771"/>
      <c r="C34" s="1570"/>
      <c r="D34" s="1570"/>
      <c r="E34" s="1570"/>
      <c r="F34" s="1570"/>
      <c r="G34" s="1570"/>
      <c r="H34" s="1570"/>
      <c r="I34" s="1570"/>
      <c r="J34" s="1573"/>
      <c r="K34" s="960"/>
      <c r="L34" s="960"/>
      <c r="M34" s="963"/>
      <c r="N34" s="963"/>
      <c r="O34" s="963"/>
      <c r="P34" s="963"/>
      <c r="Q34" s="963"/>
      <c r="R34" s="963"/>
      <c r="S34" s="963"/>
      <c r="T34" s="963"/>
      <c r="U34" s="963"/>
      <c r="V34" s="963"/>
      <c r="W34" s="963"/>
      <c r="X34" s="963"/>
      <c r="Y34" s="963"/>
      <c r="Z34" s="963"/>
    </row>
    <row r="35" spans="1:26" ht="21">
      <c r="A35" s="1118">
        <v>5</v>
      </c>
      <c r="B35" s="1771"/>
      <c r="C35" s="1570"/>
      <c r="D35" s="1570"/>
      <c r="E35" s="1570"/>
      <c r="F35" s="1570"/>
      <c r="G35" s="1570"/>
      <c r="H35" s="1570"/>
      <c r="I35" s="1570"/>
      <c r="J35" s="1573"/>
      <c r="K35" s="960"/>
      <c r="L35" s="960"/>
      <c r="M35" s="963"/>
      <c r="N35" s="963"/>
      <c r="O35" s="963"/>
      <c r="P35" s="963"/>
      <c r="Q35" s="963"/>
      <c r="R35" s="963"/>
      <c r="S35" s="963"/>
      <c r="T35" s="963"/>
      <c r="U35" s="963"/>
      <c r="V35" s="963"/>
      <c r="W35" s="963"/>
      <c r="X35" s="963"/>
      <c r="Y35" s="963"/>
      <c r="Z35" s="963"/>
    </row>
    <row r="36" spans="1:26" ht="22">
      <c r="A36" s="804"/>
      <c r="B36" s="664" t="s">
        <v>309</v>
      </c>
      <c r="C36" s="664"/>
      <c r="D36" s="664"/>
      <c r="E36" s="804"/>
      <c r="F36" s="664"/>
      <c r="G36" s="1306"/>
      <c r="H36" s="1774"/>
      <c r="I36" s="1570"/>
      <c r="J36" s="1573"/>
      <c r="K36" s="960"/>
      <c r="L36" s="960"/>
      <c r="M36" s="963"/>
      <c r="N36" s="963"/>
      <c r="O36" s="963"/>
      <c r="P36" s="963"/>
      <c r="Q36" s="963"/>
      <c r="R36" s="963"/>
      <c r="S36" s="963"/>
      <c r="T36" s="963"/>
      <c r="U36" s="963"/>
      <c r="V36" s="963"/>
      <c r="W36" s="963"/>
      <c r="X36" s="963"/>
      <c r="Y36" s="963"/>
      <c r="Z36" s="963"/>
    </row>
    <row r="37" spans="1:26" ht="22">
      <c r="A37" s="804"/>
      <c r="B37" s="664" t="s">
        <v>310</v>
      </c>
      <c r="C37" s="664"/>
      <c r="D37" s="664"/>
      <c r="E37" s="804"/>
      <c r="F37" s="664"/>
      <c r="G37" s="1306"/>
      <c r="H37" s="1774"/>
      <c r="I37" s="1570"/>
      <c r="J37" s="1573"/>
      <c r="K37" s="960"/>
      <c r="L37" s="960"/>
      <c r="M37" s="963"/>
      <c r="N37" s="963"/>
      <c r="O37" s="963"/>
      <c r="P37" s="963"/>
      <c r="Q37" s="963"/>
      <c r="R37" s="963"/>
      <c r="S37" s="963"/>
      <c r="T37" s="963"/>
      <c r="U37" s="963"/>
      <c r="V37" s="963"/>
      <c r="W37" s="963"/>
      <c r="X37" s="963"/>
      <c r="Y37" s="963"/>
      <c r="Z37" s="963"/>
    </row>
    <row r="38" spans="1:26" ht="21">
      <c r="A38" s="1739"/>
      <c r="B38" s="1612"/>
      <c r="C38" s="1612"/>
      <c r="D38" s="1612"/>
      <c r="E38" s="1612"/>
      <c r="F38" s="1612"/>
      <c r="G38" s="1612"/>
      <c r="H38" s="664"/>
      <c r="I38" s="664"/>
      <c r="J38" s="664"/>
      <c r="K38" s="960"/>
      <c r="L38" s="960"/>
      <c r="M38" s="963"/>
      <c r="N38" s="963"/>
      <c r="O38" s="963"/>
      <c r="P38" s="963"/>
      <c r="Q38" s="963"/>
      <c r="R38" s="963"/>
      <c r="S38" s="963"/>
      <c r="T38" s="963"/>
      <c r="U38" s="963"/>
      <c r="V38" s="963"/>
      <c r="W38" s="963"/>
      <c r="X38" s="963"/>
      <c r="Y38" s="963"/>
      <c r="Z38" s="963"/>
    </row>
    <row r="39" spans="1:26" ht="21">
      <c r="A39" s="1613"/>
      <c r="B39" s="1614"/>
      <c r="C39" s="1614"/>
      <c r="D39" s="1614"/>
      <c r="E39" s="1614"/>
      <c r="F39" s="1614"/>
      <c r="G39" s="1614"/>
      <c r="H39" s="664"/>
      <c r="I39" s="664"/>
      <c r="J39" s="664"/>
      <c r="K39" s="960"/>
      <c r="L39" s="960"/>
      <c r="M39" s="963"/>
      <c r="N39" s="963"/>
      <c r="O39" s="963"/>
      <c r="P39" s="963"/>
      <c r="Q39" s="963"/>
      <c r="R39" s="963"/>
      <c r="S39" s="963"/>
      <c r="T39" s="963"/>
      <c r="U39" s="963"/>
      <c r="V39" s="963"/>
      <c r="W39" s="963"/>
      <c r="X39" s="963"/>
      <c r="Y39" s="963"/>
      <c r="Z39" s="963"/>
    </row>
    <row r="40" spans="1:26">
      <c r="A40" s="1599"/>
      <c r="B40" s="1616"/>
      <c r="C40" s="1616"/>
      <c r="D40" s="1616"/>
      <c r="E40" s="1616"/>
      <c r="F40" s="1616"/>
      <c r="G40" s="1616"/>
      <c r="H40" s="963"/>
      <c r="I40" s="963"/>
      <c r="J40" s="963"/>
      <c r="K40" s="960"/>
      <c r="L40" s="960"/>
      <c r="M40" s="963"/>
      <c r="N40" s="963"/>
      <c r="O40" s="963"/>
      <c r="P40" s="963"/>
      <c r="Q40" s="963"/>
      <c r="R40" s="963"/>
      <c r="S40" s="963"/>
      <c r="T40" s="963"/>
      <c r="U40" s="963"/>
      <c r="V40" s="963"/>
      <c r="W40" s="963"/>
      <c r="X40" s="963"/>
      <c r="Y40" s="963"/>
      <c r="Z40" s="963"/>
    </row>
    <row r="41" spans="1:26" ht="32">
      <c r="A41" s="1307" t="s">
        <v>5260</v>
      </c>
      <c r="B41" s="1036" t="s">
        <v>4573</v>
      </c>
      <c r="C41" s="811" t="s">
        <v>313</v>
      </c>
      <c r="D41" s="811" t="s">
        <v>6559</v>
      </c>
      <c r="E41" s="811" t="s">
        <v>315</v>
      </c>
      <c r="F41" s="811" t="s">
        <v>316</v>
      </c>
      <c r="G41" s="1308" t="s">
        <v>317</v>
      </c>
      <c r="H41" s="1309"/>
      <c r="I41" s="893"/>
      <c r="J41" s="893"/>
      <c r="K41" s="960"/>
      <c r="L41" s="960"/>
      <c r="M41" s="963"/>
      <c r="N41" s="963"/>
      <c r="O41" s="963"/>
      <c r="P41" s="963"/>
      <c r="Q41" s="963"/>
      <c r="R41" s="963"/>
      <c r="S41" s="963"/>
      <c r="T41" s="963"/>
      <c r="U41" s="963"/>
      <c r="V41" s="963"/>
      <c r="W41" s="963"/>
      <c r="X41" s="963"/>
      <c r="Y41" s="963"/>
      <c r="Z41" s="963"/>
    </row>
    <row r="42" spans="1:26" ht="21">
      <c r="A42" s="1261"/>
      <c r="B42" s="1773" t="s">
        <v>320</v>
      </c>
      <c r="C42" s="1570"/>
      <c r="D42" s="1570"/>
      <c r="E42" s="1570"/>
      <c r="F42" s="1570"/>
      <c r="G42" s="1573"/>
      <c r="H42" s="1310"/>
      <c r="I42" s="893">
        <f t="shared" ref="I42:J42" si="1">I43+I64+I70+I78+I98+I107</f>
        <v>16</v>
      </c>
      <c r="J42" s="893">
        <f t="shared" si="1"/>
        <v>16</v>
      </c>
      <c r="K42" s="960"/>
      <c r="L42" s="960"/>
      <c r="M42" s="963"/>
      <c r="N42" s="963"/>
      <c r="O42" s="963"/>
      <c r="P42" s="963"/>
      <c r="Q42" s="963"/>
      <c r="R42" s="963"/>
      <c r="S42" s="963"/>
      <c r="T42" s="963"/>
      <c r="U42" s="963"/>
      <c r="V42" s="963"/>
      <c r="W42" s="963"/>
      <c r="X42" s="963"/>
      <c r="Y42" s="963"/>
      <c r="Z42" s="963"/>
    </row>
    <row r="43" spans="1:26" ht="19">
      <c r="A43" s="979" t="s">
        <v>209</v>
      </c>
      <c r="B43" s="1606" t="s">
        <v>40</v>
      </c>
      <c r="C43" s="1570"/>
      <c r="D43" s="1570"/>
      <c r="E43" s="1570"/>
      <c r="F43" s="1570"/>
      <c r="G43" s="1573"/>
      <c r="H43" s="835"/>
      <c r="I43" s="893">
        <f>SUM(D44:D63)</f>
        <v>4</v>
      </c>
      <c r="J43" s="893">
        <f>COUNT(D44:D63)*2</f>
        <v>4</v>
      </c>
      <c r="K43" s="960"/>
      <c r="L43" s="960"/>
      <c r="M43" s="963"/>
      <c r="N43" s="963"/>
      <c r="O43" s="963"/>
      <c r="P43" s="963"/>
      <c r="Q43" s="963"/>
      <c r="R43" s="963"/>
      <c r="S43" s="963"/>
      <c r="T43" s="963"/>
      <c r="U43" s="963"/>
      <c r="V43" s="963"/>
      <c r="W43" s="963"/>
      <c r="X43" s="963"/>
      <c r="Y43" s="963"/>
      <c r="Z43" s="963"/>
    </row>
    <row r="44" spans="1:26" ht="14.25" hidden="1" customHeight="1">
      <c r="A44" s="310" t="s">
        <v>1813</v>
      </c>
      <c r="B44" s="122" t="s">
        <v>322</v>
      </c>
      <c r="C44" s="141"/>
      <c r="D44" s="124"/>
      <c r="E44" s="141"/>
      <c r="F44" s="141"/>
      <c r="G44" s="141"/>
      <c r="H44" s="106"/>
      <c r="I44" s="105"/>
      <c r="J44" s="105"/>
      <c r="K44" s="106"/>
      <c r="L44" s="106"/>
      <c r="M44" s="106"/>
      <c r="N44" s="106"/>
      <c r="O44" s="106"/>
      <c r="P44" s="106"/>
      <c r="Q44" s="106"/>
      <c r="R44" s="106"/>
      <c r="S44" s="106"/>
      <c r="T44" s="106"/>
      <c r="U44" s="106"/>
      <c r="V44" s="106"/>
      <c r="W44" s="106"/>
      <c r="X44" s="106"/>
      <c r="Y44" s="106"/>
      <c r="Z44" s="106"/>
    </row>
    <row r="45" spans="1:26" ht="14.25" hidden="1" customHeight="1">
      <c r="A45" s="310" t="s">
        <v>1816</v>
      </c>
      <c r="B45" s="122" t="s">
        <v>327</v>
      </c>
      <c r="C45" s="141"/>
      <c r="D45" s="124"/>
      <c r="E45" s="141"/>
      <c r="F45" s="141"/>
      <c r="G45" s="141"/>
      <c r="H45" s="106"/>
      <c r="I45" s="105"/>
      <c r="J45" s="105"/>
      <c r="K45" s="106"/>
      <c r="L45" s="106"/>
      <c r="M45" s="106"/>
      <c r="N45" s="106"/>
      <c r="O45" s="106"/>
      <c r="P45" s="106"/>
      <c r="Q45" s="106"/>
      <c r="R45" s="106"/>
      <c r="S45" s="106"/>
      <c r="T45" s="106"/>
      <c r="U45" s="106"/>
      <c r="V45" s="106"/>
      <c r="W45" s="106"/>
      <c r="X45" s="106"/>
      <c r="Y45" s="106"/>
      <c r="Z45" s="106"/>
    </row>
    <row r="46" spans="1:26" ht="14.25" hidden="1" customHeight="1">
      <c r="A46" s="310" t="s">
        <v>1819</v>
      </c>
      <c r="B46" s="122" t="s">
        <v>331</v>
      </c>
      <c r="C46" s="141"/>
      <c r="D46" s="124"/>
      <c r="E46" s="141"/>
      <c r="F46" s="141"/>
      <c r="G46" s="141"/>
      <c r="H46" s="106"/>
      <c r="I46" s="105"/>
      <c r="J46" s="105"/>
      <c r="K46" s="106"/>
      <c r="L46" s="106"/>
      <c r="M46" s="106"/>
      <c r="N46" s="106"/>
      <c r="O46" s="106"/>
      <c r="P46" s="106"/>
      <c r="Q46" s="106"/>
      <c r="R46" s="106"/>
      <c r="S46" s="106"/>
      <c r="T46" s="106"/>
      <c r="U46" s="106"/>
      <c r="V46" s="106"/>
      <c r="W46" s="106"/>
      <c r="X46" s="106"/>
      <c r="Y46" s="106"/>
      <c r="Z46" s="106"/>
    </row>
    <row r="47" spans="1:26" ht="14.25" hidden="1" customHeight="1">
      <c r="A47" s="310" t="s">
        <v>1827</v>
      </c>
      <c r="B47" s="122" t="s">
        <v>1828</v>
      </c>
      <c r="C47" s="141"/>
      <c r="D47" s="124"/>
      <c r="E47" s="141"/>
      <c r="F47" s="141"/>
      <c r="G47" s="141"/>
      <c r="H47" s="106"/>
      <c r="I47" s="105"/>
      <c r="J47" s="105"/>
      <c r="K47" s="106"/>
      <c r="L47" s="106"/>
      <c r="M47" s="106"/>
      <c r="N47" s="106"/>
      <c r="O47" s="106"/>
      <c r="P47" s="106"/>
      <c r="Q47" s="106"/>
      <c r="R47" s="106"/>
      <c r="S47" s="106"/>
      <c r="T47" s="106"/>
      <c r="U47" s="106"/>
      <c r="V47" s="106"/>
      <c r="W47" s="106"/>
      <c r="X47" s="106"/>
      <c r="Y47" s="106"/>
      <c r="Z47" s="106"/>
    </row>
    <row r="48" spans="1:26" ht="14.25" hidden="1" customHeight="1">
      <c r="A48" s="310" t="s">
        <v>1833</v>
      </c>
      <c r="B48" s="122" t="s">
        <v>337</v>
      </c>
      <c r="C48" s="141"/>
      <c r="D48" s="124"/>
      <c r="E48" s="141"/>
      <c r="F48" s="141"/>
      <c r="G48" s="141"/>
      <c r="H48" s="106"/>
      <c r="I48" s="105"/>
      <c r="J48" s="105"/>
      <c r="K48" s="106"/>
      <c r="L48" s="106"/>
      <c r="M48" s="106"/>
      <c r="N48" s="106"/>
      <c r="O48" s="106"/>
      <c r="P48" s="106"/>
      <c r="Q48" s="106"/>
      <c r="R48" s="106"/>
      <c r="S48" s="106"/>
      <c r="T48" s="106"/>
      <c r="U48" s="106"/>
      <c r="V48" s="106"/>
      <c r="W48" s="106"/>
      <c r="X48" s="106"/>
      <c r="Y48" s="106"/>
      <c r="Z48" s="106"/>
    </row>
    <row r="49" spans="1:26" ht="14.25" hidden="1" customHeight="1">
      <c r="A49" s="310" t="s">
        <v>1836</v>
      </c>
      <c r="B49" s="122" t="s">
        <v>341</v>
      </c>
      <c r="C49" s="141"/>
      <c r="D49" s="124"/>
      <c r="E49" s="141"/>
      <c r="F49" s="141"/>
      <c r="G49" s="141"/>
      <c r="H49" s="106"/>
      <c r="I49" s="105"/>
      <c r="J49" s="105"/>
      <c r="K49" s="106"/>
      <c r="L49" s="106"/>
      <c r="M49" s="106"/>
      <c r="N49" s="106"/>
      <c r="O49" s="106"/>
      <c r="P49" s="106"/>
      <c r="Q49" s="106"/>
      <c r="R49" s="106"/>
      <c r="S49" s="106"/>
      <c r="T49" s="106"/>
      <c r="U49" s="106"/>
      <c r="V49" s="106"/>
      <c r="W49" s="106"/>
      <c r="X49" s="106"/>
      <c r="Y49" s="106"/>
      <c r="Z49" s="106"/>
    </row>
    <row r="50" spans="1:26" ht="14.25" hidden="1" customHeight="1">
      <c r="A50" s="310" t="s">
        <v>1839</v>
      </c>
      <c r="B50" s="122" t="s">
        <v>345</v>
      </c>
      <c r="C50" s="141"/>
      <c r="D50" s="124"/>
      <c r="E50" s="141"/>
      <c r="F50" s="141"/>
      <c r="G50" s="141"/>
      <c r="H50" s="106"/>
      <c r="I50" s="105"/>
      <c r="J50" s="105"/>
      <c r="K50" s="106"/>
      <c r="L50" s="106"/>
      <c r="M50" s="106"/>
      <c r="N50" s="106"/>
      <c r="O50" s="106"/>
      <c r="P50" s="106"/>
      <c r="Q50" s="106"/>
      <c r="R50" s="106"/>
      <c r="S50" s="106"/>
      <c r="T50" s="106"/>
      <c r="U50" s="106"/>
      <c r="V50" s="106"/>
      <c r="W50" s="106"/>
      <c r="X50" s="106"/>
      <c r="Y50" s="106"/>
      <c r="Z50" s="106"/>
    </row>
    <row r="51" spans="1:26" ht="14.25" hidden="1" customHeight="1">
      <c r="A51" s="310" t="s">
        <v>348</v>
      </c>
      <c r="B51" s="122" t="s">
        <v>349</v>
      </c>
      <c r="C51" s="141"/>
      <c r="D51" s="124"/>
      <c r="E51" s="141"/>
      <c r="F51" s="141"/>
      <c r="G51" s="141"/>
      <c r="H51" s="106"/>
      <c r="I51" s="105"/>
      <c r="J51" s="105"/>
      <c r="K51" s="106"/>
      <c r="L51" s="106"/>
      <c r="M51" s="106"/>
      <c r="N51" s="106"/>
      <c r="O51" s="106"/>
      <c r="P51" s="106"/>
      <c r="Q51" s="106"/>
      <c r="R51" s="106"/>
      <c r="S51" s="106"/>
      <c r="T51" s="106"/>
      <c r="U51" s="106"/>
      <c r="V51" s="106"/>
      <c r="W51" s="106"/>
      <c r="X51" s="106"/>
      <c r="Y51" s="106"/>
      <c r="Z51" s="106"/>
    </row>
    <row r="52" spans="1:26" ht="14.25" hidden="1" customHeight="1">
      <c r="A52" s="310" t="s">
        <v>1844</v>
      </c>
      <c r="B52" s="122" t="s">
        <v>351</v>
      </c>
      <c r="C52" s="141"/>
      <c r="D52" s="124"/>
      <c r="E52" s="141"/>
      <c r="F52" s="141"/>
      <c r="G52" s="141"/>
      <c r="H52" s="106"/>
      <c r="I52" s="105"/>
      <c r="J52" s="105"/>
      <c r="K52" s="106"/>
      <c r="L52" s="106"/>
      <c r="M52" s="106"/>
      <c r="N52" s="106"/>
      <c r="O52" s="106"/>
      <c r="P52" s="106"/>
      <c r="Q52" s="106"/>
      <c r="R52" s="106"/>
      <c r="S52" s="106"/>
      <c r="T52" s="106"/>
      <c r="U52" s="106"/>
      <c r="V52" s="106"/>
      <c r="W52" s="106"/>
      <c r="X52" s="106"/>
      <c r="Y52" s="106"/>
      <c r="Z52" s="106"/>
    </row>
    <row r="53" spans="1:26" ht="14.25" hidden="1" customHeight="1">
      <c r="A53" s="310" t="s">
        <v>354</v>
      </c>
      <c r="B53" s="122" t="s">
        <v>355</v>
      </c>
      <c r="C53" s="141"/>
      <c r="D53" s="124"/>
      <c r="E53" s="141"/>
      <c r="F53" s="141"/>
      <c r="G53" s="141"/>
      <c r="H53" s="106"/>
      <c r="I53" s="105"/>
      <c r="J53" s="105"/>
      <c r="K53" s="106"/>
      <c r="L53" s="106"/>
      <c r="M53" s="106"/>
      <c r="N53" s="106"/>
      <c r="O53" s="106"/>
      <c r="P53" s="106"/>
      <c r="Q53" s="106"/>
      <c r="R53" s="106"/>
      <c r="S53" s="106"/>
      <c r="T53" s="106"/>
      <c r="U53" s="106"/>
      <c r="V53" s="106"/>
      <c r="W53" s="106"/>
      <c r="X53" s="106"/>
      <c r="Y53" s="106"/>
      <c r="Z53" s="106"/>
    </row>
    <row r="54" spans="1:26" ht="14.25" hidden="1" customHeight="1">
      <c r="A54" s="310" t="s">
        <v>356</v>
      </c>
      <c r="B54" s="122" t="s">
        <v>357</v>
      </c>
      <c r="C54" s="141"/>
      <c r="D54" s="124"/>
      <c r="E54" s="141"/>
      <c r="F54" s="141"/>
      <c r="G54" s="141"/>
      <c r="H54" s="106"/>
      <c r="I54" s="105"/>
      <c r="J54" s="105"/>
      <c r="K54" s="106"/>
      <c r="L54" s="106"/>
      <c r="M54" s="106"/>
      <c r="N54" s="106"/>
      <c r="O54" s="106"/>
      <c r="P54" s="106"/>
      <c r="Q54" s="106"/>
      <c r="R54" s="106"/>
      <c r="S54" s="106"/>
      <c r="T54" s="106"/>
      <c r="U54" s="106"/>
      <c r="V54" s="106"/>
      <c r="W54" s="106"/>
      <c r="X54" s="106"/>
      <c r="Y54" s="106"/>
      <c r="Z54" s="106"/>
    </row>
    <row r="55" spans="1:26" ht="14.25" hidden="1" customHeight="1">
      <c r="A55" s="310" t="s">
        <v>358</v>
      </c>
      <c r="B55" s="122" t="s">
        <v>359</v>
      </c>
      <c r="C55" s="141"/>
      <c r="D55" s="124"/>
      <c r="E55" s="141"/>
      <c r="F55" s="141"/>
      <c r="G55" s="141"/>
      <c r="H55" s="106"/>
      <c r="I55" s="105"/>
      <c r="J55" s="105"/>
      <c r="K55" s="106"/>
      <c r="L55" s="106"/>
      <c r="M55" s="106"/>
      <c r="N55" s="106"/>
      <c r="O55" s="106"/>
      <c r="P55" s="106"/>
      <c r="Q55" s="106"/>
      <c r="R55" s="106"/>
      <c r="S55" s="106"/>
      <c r="T55" s="106"/>
      <c r="U55" s="106"/>
      <c r="V55" s="106"/>
      <c r="W55" s="106"/>
      <c r="X55" s="106"/>
      <c r="Y55" s="106"/>
      <c r="Z55" s="106"/>
    </row>
    <row r="56" spans="1:26" ht="14.25" hidden="1" customHeight="1">
      <c r="A56" s="310" t="s">
        <v>1854</v>
      </c>
      <c r="B56" s="122" t="s">
        <v>361</v>
      </c>
      <c r="C56" s="141"/>
      <c r="D56" s="124"/>
      <c r="E56" s="141"/>
      <c r="F56" s="141"/>
      <c r="G56" s="141"/>
      <c r="H56" s="106"/>
      <c r="I56" s="105"/>
      <c r="J56" s="105"/>
      <c r="K56" s="106"/>
      <c r="L56" s="106"/>
      <c r="M56" s="106"/>
      <c r="N56" s="106"/>
      <c r="O56" s="106"/>
      <c r="P56" s="106"/>
      <c r="Q56" s="106"/>
      <c r="R56" s="106"/>
      <c r="S56" s="106"/>
      <c r="T56" s="106"/>
      <c r="U56" s="106"/>
      <c r="V56" s="106"/>
      <c r="W56" s="106"/>
      <c r="X56" s="106"/>
      <c r="Y56" s="106"/>
      <c r="Z56" s="106"/>
    </row>
    <row r="57" spans="1:26" ht="34">
      <c r="A57" s="693" t="s">
        <v>1858</v>
      </c>
      <c r="B57" s="467" t="s">
        <v>367</v>
      </c>
      <c r="C57" s="475" t="s">
        <v>7503</v>
      </c>
      <c r="D57" s="696">
        <v>2</v>
      </c>
      <c r="E57" s="696" t="s">
        <v>599</v>
      </c>
      <c r="F57" s="1052"/>
      <c r="G57" s="1056"/>
      <c r="H57" s="1098"/>
      <c r="I57" s="893"/>
      <c r="J57" s="893"/>
      <c r="K57" s="960"/>
      <c r="L57" s="960"/>
      <c r="M57" s="963"/>
      <c r="N57" s="963"/>
      <c r="O57" s="963"/>
      <c r="P57" s="963"/>
      <c r="Q57" s="963"/>
      <c r="R57" s="963"/>
      <c r="S57" s="963"/>
      <c r="T57" s="963"/>
      <c r="U57" s="963"/>
      <c r="V57" s="963"/>
      <c r="W57" s="963"/>
      <c r="X57" s="963"/>
      <c r="Y57" s="963"/>
      <c r="Z57" s="963"/>
    </row>
    <row r="58" spans="1:26" ht="48">
      <c r="A58" s="693"/>
      <c r="B58" s="161"/>
      <c r="C58" s="769" t="s">
        <v>7504</v>
      </c>
      <c r="D58" s="696">
        <v>2</v>
      </c>
      <c r="E58" s="736" t="s">
        <v>599</v>
      </c>
      <c r="F58" s="735" t="s">
        <v>7505</v>
      </c>
      <c r="G58" s="1056"/>
      <c r="H58" s="1098"/>
      <c r="I58" s="893"/>
      <c r="J58" s="893"/>
      <c r="K58" s="960"/>
      <c r="L58" s="960"/>
      <c r="M58" s="963"/>
      <c r="N58" s="963"/>
      <c r="O58" s="963"/>
      <c r="P58" s="963"/>
      <c r="Q58" s="963"/>
      <c r="R58" s="963"/>
      <c r="S58" s="963"/>
      <c r="T58" s="963"/>
      <c r="U58" s="963"/>
      <c r="V58" s="963"/>
      <c r="W58" s="963"/>
      <c r="X58" s="963"/>
      <c r="Y58" s="963"/>
      <c r="Z58" s="963"/>
    </row>
    <row r="59" spans="1:26" ht="30" hidden="1" customHeight="1">
      <c r="A59" s="310" t="s">
        <v>370</v>
      </c>
      <c r="B59" s="122" t="s">
        <v>371</v>
      </c>
      <c r="C59" s="141"/>
      <c r="D59" s="124"/>
      <c r="E59" s="141"/>
      <c r="F59" s="141"/>
      <c r="G59" s="141"/>
      <c r="H59" s="106"/>
      <c r="I59" s="105"/>
      <c r="J59" s="105"/>
      <c r="K59" s="106"/>
      <c r="L59" s="106"/>
      <c r="M59" s="106"/>
      <c r="N59" s="106"/>
      <c r="O59" s="106"/>
      <c r="P59" s="106"/>
      <c r="Q59" s="106"/>
      <c r="R59" s="106"/>
      <c r="S59" s="106"/>
      <c r="T59" s="106"/>
      <c r="U59" s="106"/>
      <c r="V59" s="106"/>
      <c r="W59" s="106"/>
      <c r="X59" s="106"/>
      <c r="Y59" s="106"/>
      <c r="Z59" s="106"/>
    </row>
    <row r="60" spans="1:26" ht="14.25" hidden="1" customHeight="1">
      <c r="A60" s="310" t="s">
        <v>1867</v>
      </c>
      <c r="B60" s="122" t="s">
        <v>373</v>
      </c>
      <c r="C60" s="1052"/>
      <c r="D60" s="124"/>
      <c r="E60" s="141"/>
      <c r="F60" s="141"/>
      <c r="G60" s="141"/>
      <c r="H60" s="106"/>
      <c r="I60" s="105"/>
      <c r="J60" s="105"/>
      <c r="K60" s="105"/>
      <c r="L60" s="105"/>
      <c r="M60" s="106"/>
      <c r="N60" s="106"/>
      <c r="O60" s="106"/>
      <c r="P60" s="106"/>
      <c r="Q60" s="106"/>
      <c r="R60" s="106"/>
      <c r="S60" s="106"/>
      <c r="T60" s="106"/>
      <c r="U60" s="106"/>
      <c r="V60" s="106"/>
      <c r="W60" s="106"/>
      <c r="X60" s="106"/>
      <c r="Y60" s="106"/>
      <c r="Z60" s="106"/>
    </row>
    <row r="61" spans="1:26" ht="14.25" hidden="1" customHeight="1">
      <c r="A61" s="310" t="s">
        <v>376</v>
      </c>
      <c r="B61" s="122" t="s">
        <v>377</v>
      </c>
      <c r="C61" s="1052"/>
      <c r="D61" s="124"/>
      <c r="E61" s="141"/>
      <c r="F61" s="141"/>
      <c r="G61" s="141"/>
      <c r="H61" s="106"/>
      <c r="I61" s="105"/>
      <c r="J61" s="105"/>
      <c r="K61" s="105"/>
      <c r="L61" s="105"/>
      <c r="M61" s="106"/>
      <c r="N61" s="106"/>
      <c r="O61" s="106"/>
      <c r="P61" s="106"/>
      <c r="Q61" s="106"/>
      <c r="R61" s="106"/>
      <c r="S61" s="106"/>
      <c r="T61" s="106"/>
      <c r="U61" s="106"/>
      <c r="V61" s="106"/>
      <c r="W61" s="106"/>
      <c r="X61" s="106"/>
      <c r="Y61" s="106"/>
      <c r="Z61" s="106"/>
    </row>
    <row r="62" spans="1:26" ht="14.25" hidden="1" customHeight="1">
      <c r="A62" s="1266" t="s">
        <v>378</v>
      </c>
      <c r="B62" s="122" t="s">
        <v>1868</v>
      </c>
      <c r="C62" s="1052"/>
      <c r="D62" s="124"/>
      <c r="E62" s="141"/>
      <c r="F62" s="141"/>
      <c r="G62" s="141"/>
      <c r="H62" s="106"/>
      <c r="I62" s="105"/>
      <c r="J62" s="105"/>
      <c r="K62" s="105"/>
      <c r="L62" s="105"/>
      <c r="M62" s="106"/>
      <c r="N62" s="106"/>
      <c r="O62" s="106"/>
      <c r="P62" s="106"/>
      <c r="Q62" s="106"/>
      <c r="R62" s="106"/>
      <c r="S62" s="106"/>
      <c r="T62" s="106"/>
      <c r="U62" s="106"/>
      <c r="V62" s="106"/>
      <c r="W62" s="106"/>
      <c r="X62" s="106"/>
      <c r="Y62" s="106"/>
      <c r="Z62" s="106"/>
    </row>
    <row r="63" spans="1:26" ht="14.25" hidden="1" customHeight="1">
      <c r="A63" s="121" t="s">
        <v>380</v>
      </c>
      <c r="B63" s="129" t="s">
        <v>381</v>
      </c>
      <c r="C63" s="1052"/>
      <c r="D63" s="124"/>
      <c r="E63" s="141"/>
      <c r="F63" s="141"/>
      <c r="G63" s="141"/>
      <c r="H63" s="106"/>
      <c r="I63" s="105"/>
      <c r="J63" s="105"/>
      <c r="K63" s="105"/>
      <c r="L63" s="105"/>
      <c r="M63" s="106"/>
      <c r="N63" s="106"/>
      <c r="O63" s="106"/>
      <c r="P63" s="106"/>
      <c r="Q63" s="106"/>
      <c r="R63" s="106"/>
      <c r="S63" s="106"/>
      <c r="T63" s="106"/>
      <c r="U63" s="106"/>
      <c r="V63" s="106"/>
      <c r="W63" s="106"/>
      <c r="X63" s="106"/>
      <c r="Y63" s="106"/>
      <c r="Z63" s="106"/>
    </row>
    <row r="64" spans="1:26" ht="19">
      <c r="A64" s="979" t="s">
        <v>41</v>
      </c>
      <c r="B64" s="1606" t="s">
        <v>42</v>
      </c>
      <c r="C64" s="1570"/>
      <c r="D64" s="1570"/>
      <c r="E64" s="1570"/>
      <c r="F64" s="1570"/>
      <c r="G64" s="1573"/>
      <c r="H64" s="835"/>
      <c r="I64" s="893">
        <f>SUM(D65:D69)</f>
        <v>2</v>
      </c>
      <c r="J64" s="893">
        <f>COUNT(D65:D69)*2</f>
        <v>2</v>
      </c>
      <c r="K64" s="960"/>
      <c r="L64" s="960"/>
      <c r="M64" s="963"/>
      <c r="N64" s="963"/>
      <c r="O64" s="963"/>
      <c r="P64" s="963"/>
      <c r="Q64" s="963"/>
      <c r="R64" s="963"/>
      <c r="S64" s="963"/>
      <c r="T64" s="963"/>
      <c r="U64" s="963"/>
      <c r="V64" s="963"/>
      <c r="W64" s="963"/>
      <c r="X64" s="963"/>
      <c r="Y64" s="963"/>
      <c r="Z64" s="963"/>
    </row>
    <row r="65" spans="1:26" ht="14.25" hidden="1" customHeight="1">
      <c r="A65" s="310" t="s">
        <v>382</v>
      </c>
      <c r="B65" s="122" t="s">
        <v>383</v>
      </c>
      <c r="C65" s="141"/>
      <c r="D65" s="124"/>
      <c r="E65" s="141"/>
      <c r="F65" s="141"/>
      <c r="G65" s="141"/>
      <c r="H65" s="106"/>
      <c r="I65" s="105"/>
      <c r="J65" s="105"/>
      <c r="K65" s="106"/>
      <c r="L65" s="106"/>
      <c r="M65" s="106"/>
      <c r="N65" s="106"/>
      <c r="O65" s="106"/>
      <c r="P65" s="106"/>
      <c r="Q65" s="106"/>
      <c r="R65" s="106"/>
      <c r="S65" s="106"/>
      <c r="T65" s="106"/>
      <c r="U65" s="106"/>
      <c r="V65" s="106"/>
      <c r="W65" s="106"/>
      <c r="X65" s="106"/>
      <c r="Y65" s="106"/>
      <c r="Z65" s="106"/>
    </row>
    <row r="66" spans="1:26" ht="34">
      <c r="A66" s="693" t="s">
        <v>384</v>
      </c>
      <c r="B66" s="467" t="s">
        <v>385</v>
      </c>
      <c r="C66" s="471" t="s">
        <v>7506</v>
      </c>
      <c r="D66" s="696">
        <v>2</v>
      </c>
      <c r="E66" s="696" t="s">
        <v>387</v>
      </c>
      <c r="F66" s="1052"/>
      <c r="G66" s="1056"/>
      <c r="H66" s="1098"/>
      <c r="I66" s="893"/>
      <c r="J66" s="893"/>
      <c r="K66" s="960"/>
      <c r="L66" s="960"/>
      <c r="M66" s="963"/>
      <c r="N66" s="963"/>
      <c r="O66" s="963"/>
      <c r="P66" s="963"/>
      <c r="Q66" s="963"/>
      <c r="R66" s="963"/>
      <c r="S66" s="963"/>
      <c r="T66" s="963"/>
      <c r="U66" s="963"/>
      <c r="V66" s="963"/>
      <c r="W66" s="963"/>
      <c r="X66" s="963"/>
      <c r="Y66" s="963"/>
      <c r="Z66" s="963"/>
    </row>
    <row r="67" spans="1:26" ht="14.25" hidden="1" customHeight="1">
      <c r="A67" s="310" t="s">
        <v>389</v>
      </c>
      <c r="B67" s="122" t="s">
        <v>390</v>
      </c>
      <c r="C67" s="141"/>
      <c r="D67" s="124"/>
      <c r="E67" s="141"/>
      <c r="F67" s="141"/>
      <c r="G67" s="141"/>
      <c r="H67" s="106"/>
      <c r="I67" s="105"/>
      <c r="J67" s="105"/>
      <c r="K67" s="106"/>
      <c r="L67" s="106"/>
      <c r="M67" s="106"/>
      <c r="N67" s="106"/>
      <c r="O67" s="106"/>
      <c r="P67" s="106"/>
      <c r="Q67" s="106"/>
      <c r="R67" s="106"/>
      <c r="S67" s="106"/>
      <c r="T67" s="106"/>
      <c r="U67" s="106"/>
      <c r="V67" s="106"/>
      <c r="W67" s="106"/>
      <c r="X67" s="106"/>
      <c r="Y67" s="106"/>
      <c r="Z67" s="106"/>
    </row>
    <row r="68" spans="1:26" ht="14.25" hidden="1" customHeight="1">
      <c r="A68" s="310" t="s">
        <v>391</v>
      </c>
      <c r="B68" s="122" t="s">
        <v>392</v>
      </c>
      <c r="C68" s="141"/>
      <c r="D68" s="124"/>
      <c r="E68" s="141"/>
      <c r="F68" s="141"/>
      <c r="G68" s="141"/>
      <c r="H68" s="106"/>
      <c r="I68" s="105"/>
      <c r="J68" s="105"/>
      <c r="K68" s="106"/>
      <c r="L68" s="106"/>
      <c r="M68" s="106"/>
      <c r="N68" s="106"/>
      <c r="O68" s="106"/>
      <c r="P68" s="106"/>
      <c r="Q68" s="106"/>
      <c r="R68" s="106"/>
      <c r="S68" s="106"/>
      <c r="T68" s="106"/>
      <c r="U68" s="106"/>
      <c r="V68" s="106"/>
      <c r="W68" s="106"/>
      <c r="X68" s="106"/>
      <c r="Y68" s="106"/>
      <c r="Z68" s="106"/>
    </row>
    <row r="69" spans="1:26" ht="14.25" hidden="1" customHeight="1">
      <c r="A69" s="310" t="s">
        <v>394</v>
      </c>
      <c r="B69" s="122" t="s">
        <v>395</v>
      </c>
      <c r="C69" s="141"/>
      <c r="D69" s="124"/>
      <c r="E69" s="141"/>
      <c r="F69" s="141"/>
      <c r="G69" s="141"/>
      <c r="H69" s="106"/>
      <c r="I69" s="105"/>
      <c r="J69" s="105"/>
      <c r="K69" s="106"/>
      <c r="L69" s="106"/>
      <c r="M69" s="106"/>
      <c r="N69" s="106"/>
      <c r="O69" s="106"/>
      <c r="P69" s="106"/>
      <c r="Q69" s="106"/>
      <c r="R69" s="106"/>
      <c r="S69" s="106"/>
      <c r="T69" s="106"/>
      <c r="U69" s="106"/>
      <c r="V69" s="106"/>
      <c r="W69" s="106"/>
      <c r="X69" s="106"/>
      <c r="Y69" s="106"/>
      <c r="Z69" s="106"/>
    </row>
    <row r="70" spans="1:26" ht="19">
      <c r="A70" s="979" t="s">
        <v>212</v>
      </c>
      <c r="B70" s="1606" t="s">
        <v>44</v>
      </c>
      <c r="C70" s="1570"/>
      <c r="D70" s="1570"/>
      <c r="E70" s="1570"/>
      <c r="F70" s="1570"/>
      <c r="G70" s="1573"/>
      <c r="H70" s="835"/>
      <c r="I70" s="893">
        <f>SUM(D71:D77)</f>
        <v>10</v>
      </c>
      <c r="J70" s="893">
        <f>COUNT(D71:D77)*2</f>
        <v>10</v>
      </c>
      <c r="K70" s="960"/>
      <c r="L70" s="960"/>
      <c r="M70" s="963"/>
      <c r="N70" s="963"/>
      <c r="O70" s="963"/>
      <c r="P70" s="963"/>
      <c r="Q70" s="963"/>
      <c r="R70" s="963"/>
      <c r="S70" s="963"/>
      <c r="T70" s="963"/>
      <c r="U70" s="963"/>
      <c r="V70" s="963"/>
      <c r="W70" s="963"/>
      <c r="X70" s="963"/>
      <c r="Y70" s="963"/>
      <c r="Z70" s="963"/>
    </row>
    <row r="71" spans="1:26" ht="17">
      <c r="A71" s="693" t="s">
        <v>1875</v>
      </c>
      <c r="B71" s="467" t="s">
        <v>397</v>
      </c>
      <c r="C71" s="475" t="s">
        <v>7507</v>
      </c>
      <c r="D71" s="696">
        <v>2</v>
      </c>
      <c r="E71" s="696" t="s">
        <v>387</v>
      </c>
      <c r="F71" s="1041" t="s">
        <v>7508</v>
      </c>
      <c r="G71" s="1056"/>
      <c r="H71" s="1098"/>
      <c r="I71" s="893"/>
      <c r="J71" s="893"/>
      <c r="K71" s="960"/>
      <c r="L71" s="960"/>
      <c r="M71" s="963"/>
      <c r="N71" s="963"/>
      <c r="O71" s="963"/>
      <c r="P71" s="963"/>
      <c r="Q71" s="963"/>
      <c r="R71" s="963"/>
      <c r="S71" s="963"/>
      <c r="T71" s="963"/>
      <c r="U71" s="963"/>
      <c r="V71" s="963"/>
      <c r="W71" s="963"/>
      <c r="X71" s="963"/>
      <c r="Y71" s="963"/>
      <c r="Z71" s="963"/>
    </row>
    <row r="72" spans="1:26" ht="48">
      <c r="A72" s="693"/>
      <c r="B72" s="467"/>
      <c r="C72" s="475" t="s">
        <v>7509</v>
      </c>
      <c r="D72" s="696">
        <v>2</v>
      </c>
      <c r="E72" s="696" t="s">
        <v>387</v>
      </c>
      <c r="F72" s="475" t="s">
        <v>7510</v>
      </c>
      <c r="G72" s="1056"/>
      <c r="H72" s="1098"/>
      <c r="I72" s="893"/>
      <c r="J72" s="893"/>
      <c r="K72" s="960"/>
      <c r="L72" s="960"/>
      <c r="M72" s="963"/>
      <c r="N72" s="963"/>
      <c r="O72" s="963"/>
      <c r="P72" s="963"/>
      <c r="Q72" s="963"/>
      <c r="R72" s="963"/>
      <c r="S72" s="963"/>
      <c r="T72" s="963"/>
      <c r="U72" s="963"/>
      <c r="V72" s="963"/>
      <c r="W72" s="963"/>
      <c r="X72" s="963"/>
      <c r="Y72" s="963"/>
      <c r="Z72" s="963"/>
    </row>
    <row r="73" spans="1:26" ht="32">
      <c r="A73" s="693"/>
      <c r="B73" s="467"/>
      <c r="C73" s="475" t="s">
        <v>7511</v>
      </c>
      <c r="D73" s="696">
        <v>2</v>
      </c>
      <c r="E73" s="696" t="s">
        <v>387</v>
      </c>
      <c r="F73" s="475" t="s">
        <v>7512</v>
      </c>
      <c r="G73" s="1056"/>
      <c r="H73" s="1098"/>
      <c r="I73" s="893"/>
      <c r="J73" s="893"/>
      <c r="K73" s="960"/>
      <c r="L73" s="960"/>
      <c r="M73" s="963"/>
      <c r="N73" s="963"/>
      <c r="O73" s="963"/>
      <c r="P73" s="963"/>
      <c r="Q73" s="963"/>
      <c r="R73" s="963"/>
      <c r="S73" s="963"/>
      <c r="T73" s="963"/>
      <c r="U73" s="963"/>
      <c r="V73" s="963"/>
      <c r="W73" s="963"/>
      <c r="X73" s="963"/>
      <c r="Y73" s="963"/>
      <c r="Z73" s="963"/>
    </row>
    <row r="74" spans="1:26" ht="32">
      <c r="A74" s="693"/>
      <c r="B74" s="467"/>
      <c r="C74" s="475" t="s">
        <v>7513</v>
      </c>
      <c r="D74" s="696">
        <v>2</v>
      </c>
      <c r="E74" s="696" t="s">
        <v>387</v>
      </c>
      <c r="F74" s="475" t="s">
        <v>7514</v>
      </c>
      <c r="G74" s="1056"/>
      <c r="H74" s="1098"/>
      <c r="I74" s="893"/>
      <c r="J74" s="893"/>
      <c r="K74" s="960"/>
      <c r="L74" s="960"/>
      <c r="M74" s="963"/>
      <c r="N74" s="963"/>
      <c r="O74" s="963"/>
      <c r="P74" s="963"/>
      <c r="Q74" s="963"/>
      <c r="R74" s="963"/>
      <c r="S74" s="963"/>
      <c r="T74" s="963"/>
      <c r="U74" s="963"/>
      <c r="V74" s="963"/>
      <c r="W74" s="963"/>
      <c r="X74" s="963"/>
      <c r="Y74" s="963"/>
      <c r="Z74" s="963"/>
    </row>
    <row r="75" spans="1:26" ht="16">
      <c r="A75" s="693"/>
      <c r="B75" s="467"/>
      <c r="C75" s="475" t="s">
        <v>7515</v>
      </c>
      <c r="D75" s="696">
        <v>2</v>
      </c>
      <c r="E75" s="696" t="s">
        <v>387</v>
      </c>
      <c r="F75" s="720"/>
      <c r="G75" s="1056"/>
      <c r="H75" s="1098"/>
      <c r="I75" s="893"/>
      <c r="J75" s="893"/>
      <c r="K75" s="960"/>
      <c r="L75" s="960"/>
      <c r="M75" s="963"/>
      <c r="N75" s="963"/>
      <c r="O75" s="963"/>
      <c r="P75" s="963"/>
      <c r="Q75" s="963"/>
      <c r="R75" s="963"/>
      <c r="S75" s="963"/>
      <c r="T75" s="963"/>
      <c r="U75" s="963"/>
      <c r="V75" s="963"/>
      <c r="W75" s="963"/>
      <c r="X75" s="963"/>
      <c r="Y75" s="963"/>
      <c r="Z75" s="963"/>
    </row>
    <row r="76" spans="1:26" ht="14.25" hidden="1" customHeight="1">
      <c r="A76" s="310" t="s">
        <v>1876</v>
      </c>
      <c r="B76" s="122" t="s">
        <v>402</v>
      </c>
      <c r="C76" s="106"/>
      <c r="D76" s="252"/>
      <c r="E76" s="125"/>
      <c r="F76" s="125"/>
      <c r="G76" s="141"/>
      <c r="H76" s="106"/>
      <c r="I76" s="105"/>
      <c r="J76" s="105"/>
      <c r="K76" s="106"/>
      <c r="L76" s="106"/>
      <c r="M76" s="106"/>
      <c r="N76" s="106"/>
      <c r="O76" s="106"/>
      <c r="P76" s="106"/>
      <c r="Q76" s="106"/>
      <c r="R76" s="106"/>
      <c r="S76" s="106"/>
      <c r="T76" s="106"/>
      <c r="U76" s="106"/>
      <c r="V76" s="106"/>
      <c r="W76" s="106"/>
      <c r="X76" s="106"/>
      <c r="Y76" s="106"/>
      <c r="Z76" s="106"/>
    </row>
    <row r="77" spans="1:26" ht="14.25" hidden="1" customHeight="1">
      <c r="A77" s="310" t="s">
        <v>1878</v>
      </c>
      <c r="B77" s="122" t="s">
        <v>406</v>
      </c>
      <c r="C77" s="141"/>
      <c r="D77" s="124"/>
      <c r="E77" s="141"/>
      <c r="F77" s="141"/>
      <c r="G77" s="141"/>
      <c r="H77" s="106"/>
      <c r="I77" s="105"/>
      <c r="J77" s="105"/>
      <c r="K77" s="106"/>
      <c r="L77" s="106"/>
      <c r="M77" s="106"/>
      <c r="N77" s="106"/>
      <c r="O77" s="106"/>
      <c r="P77" s="106"/>
      <c r="Q77" s="106"/>
      <c r="R77" s="106"/>
      <c r="S77" s="106"/>
      <c r="T77" s="106"/>
      <c r="U77" s="106"/>
      <c r="V77" s="106"/>
      <c r="W77" s="106"/>
      <c r="X77" s="106"/>
      <c r="Y77" s="106"/>
      <c r="Z77" s="106"/>
    </row>
    <row r="78" spans="1:26" ht="39.75" hidden="1" customHeight="1">
      <c r="A78" s="981" t="s">
        <v>45</v>
      </c>
      <c r="B78" s="1606" t="s">
        <v>408</v>
      </c>
      <c r="C78" s="1570"/>
      <c r="D78" s="1570"/>
      <c r="E78" s="1570"/>
      <c r="F78" s="1570"/>
      <c r="G78" s="1573"/>
      <c r="H78" s="942"/>
      <c r="I78" s="105">
        <f>SUM(D79:D97)</f>
        <v>0</v>
      </c>
      <c r="J78" s="105">
        <f>COUNT(D79:D97)*2</f>
        <v>0</v>
      </c>
      <c r="K78" s="106"/>
      <c r="L78" s="106"/>
      <c r="M78" s="106"/>
      <c r="N78" s="106"/>
      <c r="O78" s="106"/>
      <c r="P78" s="106"/>
      <c r="Q78" s="106"/>
      <c r="R78" s="106"/>
      <c r="S78" s="106"/>
      <c r="T78" s="106"/>
      <c r="U78" s="106"/>
      <c r="V78" s="106"/>
      <c r="W78" s="106"/>
      <c r="X78" s="106"/>
      <c r="Y78" s="106"/>
      <c r="Z78" s="106"/>
    </row>
    <row r="79" spans="1:26" ht="14.25" hidden="1" customHeight="1">
      <c r="A79" s="310" t="s">
        <v>409</v>
      </c>
      <c r="B79" s="122" t="s">
        <v>410</v>
      </c>
      <c r="C79" s="141"/>
      <c r="D79" s="124"/>
      <c r="E79" s="141"/>
      <c r="F79" s="141"/>
      <c r="G79" s="141"/>
      <c r="H79" s="106"/>
      <c r="I79" s="105"/>
      <c r="J79" s="105"/>
      <c r="K79" s="106"/>
      <c r="L79" s="106"/>
      <c r="M79" s="106"/>
      <c r="N79" s="106"/>
      <c r="O79" s="106"/>
      <c r="P79" s="106"/>
      <c r="Q79" s="106"/>
      <c r="R79" s="106"/>
      <c r="S79" s="106"/>
      <c r="T79" s="106"/>
      <c r="U79" s="106"/>
      <c r="V79" s="106"/>
      <c r="W79" s="106"/>
      <c r="X79" s="106"/>
      <c r="Y79" s="106"/>
      <c r="Z79" s="106"/>
    </row>
    <row r="80" spans="1:26" ht="14.25" hidden="1" customHeight="1">
      <c r="A80" s="310" t="s">
        <v>411</v>
      </c>
      <c r="B80" s="122" t="s">
        <v>412</v>
      </c>
      <c r="C80" s="1052"/>
      <c r="D80" s="124"/>
      <c r="E80" s="141"/>
      <c r="F80" s="141"/>
      <c r="G80" s="141"/>
      <c r="H80" s="106"/>
      <c r="I80" s="105"/>
      <c r="J80" s="105"/>
      <c r="K80" s="105"/>
      <c r="L80" s="105"/>
      <c r="M80" s="106"/>
      <c r="N80" s="106"/>
      <c r="O80" s="106"/>
      <c r="P80" s="106"/>
      <c r="Q80" s="106"/>
      <c r="R80" s="106"/>
      <c r="S80" s="106"/>
      <c r="T80" s="106"/>
      <c r="U80" s="106"/>
      <c r="V80" s="106"/>
      <c r="W80" s="106"/>
      <c r="X80" s="106"/>
      <c r="Y80" s="106"/>
      <c r="Z80" s="106"/>
    </row>
    <row r="81" spans="1:26" ht="14.25" hidden="1" customHeight="1">
      <c r="A81" s="310" t="s">
        <v>413</v>
      </c>
      <c r="B81" s="122" t="s">
        <v>414</v>
      </c>
      <c r="C81" s="1052"/>
      <c r="D81" s="124"/>
      <c r="E81" s="141"/>
      <c r="F81" s="141"/>
      <c r="G81" s="141"/>
      <c r="H81" s="106"/>
      <c r="I81" s="105"/>
      <c r="J81" s="105"/>
      <c r="K81" s="105"/>
      <c r="L81" s="105"/>
      <c r="M81" s="106"/>
      <c r="N81" s="106"/>
      <c r="O81" s="106"/>
      <c r="P81" s="106"/>
      <c r="Q81" s="106"/>
      <c r="R81" s="106"/>
      <c r="S81" s="106"/>
      <c r="T81" s="106"/>
      <c r="U81" s="106"/>
      <c r="V81" s="106"/>
      <c r="W81" s="106"/>
      <c r="X81" s="106"/>
      <c r="Y81" s="106"/>
      <c r="Z81" s="106"/>
    </row>
    <row r="82" spans="1:26" ht="14.25" hidden="1" customHeight="1">
      <c r="A82" s="310" t="s">
        <v>415</v>
      </c>
      <c r="B82" s="122" t="s">
        <v>416</v>
      </c>
      <c r="C82" s="1052"/>
      <c r="D82" s="124"/>
      <c r="E82" s="141"/>
      <c r="F82" s="141"/>
      <c r="G82" s="141"/>
      <c r="H82" s="106"/>
      <c r="I82" s="105"/>
      <c r="J82" s="105"/>
      <c r="K82" s="105"/>
      <c r="L82" s="105"/>
      <c r="M82" s="106"/>
      <c r="N82" s="106"/>
      <c r="O82" s="106"/>
      <c r="P82" s="106"/>
      <c r="Q82" s="106"/>
      <c r="R82" s="106"/>
      <c r="S82" s="106"/>
      <c r="T82" s="106"/>
      <c r="U82" s="106"/>
      <c r="V82" s="106"/>
      <c r="W82" s="106"/>
      <c r="X82" s="106"/>
      <c r="Y82" s="106"/>
      <c r="Z82" s="106"/>
    </row>
    <row r="83" spans="1:26" ht="14.25" hidden="1" customHeight="1">
      <c r="A83" s="310" t="s">
        <v>417</v>
      </c>
      <c r="B83" s="122" t="s">
        <v>1892</v>
      </c>
      <c r="C83" s="1052"/>
      <c r="D83" s="124"/>
      <c r="E83" s="141"/>
      <c r="F83" s="141"/>
      <c r="G83" s="141"/>
      <c r="H83" s="106"/>
      <c r="I83" s="105"/>
      <c r="J83" s="105"/>
      <c r="K83" s="105"/>
      <c r="L83" s="105"/>
      <c r="M83" s="106"/>
      <c r="N83" s="106"/>
      <c r="O83" s="106"/>
      <c r="P83" s="106"/>
      <c r="Q83" s="106"/>
      <c r="R83" s="106"/>
      <c r="S83" s="106"/>
      <c r="T83" s="106"/>
      <c r="U83" s="106"/>
      <c r="V83" s="106"/>
      <c r="W83" s="106"/>
      <c r="X83" s="106"/>
      <c r="Y83" s="106"/>
      <c r="Z83" s="106"/>
    </row>
    <row r="84" spans="1:26" ht="14.25" hidden="1" customHeight="1">
      <c r="A84" s="310" t="s">
        <v>419</v>
      </c>
      <c r="B84" s="122" t="s">
        <v>420</v>
      </c>
      <c r="C84" s="1052"/>
      <c r="D84" s="124"/>
      <c r="E84" s="141"/>
      <c r="F84" s="141"/>
      <c r="G84" s="141"/>
      <c r="H84" s="106"/>
      <c r="I84" s="105"/>
      <c r="J84" s="105"/>
      <c r="K84" s="105"/>
      <c r="L84" s="105"/>
      <c r="M84" s="106"/>
      <c r="N84" s="106"/>
      <c r="O84" s="106"/>
      <c r="P84" s="106"/>
      <c r="Q84" s="106"/>
      <c r="R84" s="106"/>
      <c r="S84" s="106"/>
      <c r="T84" s="106"/>
      <c r="U84" s="106"/>
      <c r="V84" s="106"/>
      <c r="W84" s="106"/>
      <c r="X84" s="106"/>
      <c r="Y84" s="106"/>
      <c r="Z84" s="106"/>
    </row>
    <row r="85" spans="1:26" ht="14.25" hidden="1" customHeight="1">
      <c r="A85" s="310" t="s">
        <v>421</v>
      </c>
      <c r="B85" s="122" t="s">
        <v>422</v>
      </c>
      <c r="C85" s="1052"/>
      <c r="D85" s="124"/>
      <c r="E85" s="141"/>
      <c r="F85" s="141"/>
      <c r="G85" s="141"/>
      <c r="H85" s="106"/>
      <c r="I85" s="105"/>
      <c r="J85" s="105"/>
      <c r="K85" s="105"/>
      <c r="L85" s="105"/>
      <c r="M85" s="106"/>
      <c r="N85" s="106"/>
      <c r="O85" s="106"/>
      <c r="P85" s="106"/>
      <c r="Q85" s="106"/>
      <c r="R85" s="106"/>
      <c r="S85" s="106"/>
      <c r="T85" s="106"/>
      <c r="U85" s="106"/>
      <c r="V85" s="106"/>
      <c r="W85" s="106"/>
      <c r="X85" s="106"/>
      <c r="Y85" s="106"/>
      <c r="Z85" s="106"/>
    </row>
    <row r="86" spans="1:26" ht="14.25" hidden="1" customHeight="1">
      <c r="A86" s="310" t="s">
        <v>423</v>
      </c>
      <c r="B86" s="122" t="s">
        <v>424</v>
      </c>
      <c r="C86" s="1052"/>
      <c r="D86" s="124"/>
      <c r="E86" s="141"/>
      <c r="F86" s="141"/>
      <c r="G86" s="141"/>
      <c r="H86" s="106"/>
      <c r="I86" s="105"/>
      <c r="J86" s="105"/>
      <c r="K86" s="105"/>
      <c r="L86" s="105"/>
      <c r="M86" s="106"/>
      <c r="N86" s="106"/>
      <c r="O86" s="106"/>
      <c r="P86" s="106"/>
      <c r="Q86" s="106"/>
      <c r="R86" s="106"/>
      <c r="S86" s="106"/>
      <c r="T86" s="106"/>
      <c r="U86" s="106"/>
      <c r="V86" s="106"/>
      <c r="W86" s="106"/>
      <c r="X86" s="106"/>
      <c r="Y86" s="106"/>
      <c r="Z86" s="106"/>
    </row>
    <row r="87" spans="1:26" ht="14.25" hidden="1" customHeight="1">
      <c r="A87" s="310" t="s">
        <v>427</v>
      </c>
      <c r="B87" s="122" t="s">
        <v>428</v>
      </c>
      <c r="C87" s="1052"/>
      <c r="D87" s="124"/>
      <c r="E87" s="141"/>
      <c r="F87" s="141"/>
      <c r="G87" s="141"/>
      <c r="H87" s="106"/>
      <c r="I87" s="105"/>
      <c r="J87" s="105"/>
      <c r="K87" s="105"/>
      <c r="L87" s="105"/>
      <c r="M87" s="106"/>
      <c r="N87" s="106"/>
      <c r="O87" s="106"/>
      <c r="P87" s="106"/>
      <c r="Q87" s="106"/>
      <c r="R87" s="106"/>
      <c r="S87" s="106"/>
      <c r="T87" s="106"/>
      <c r="U87" s="106"/>
      <c r="V87" s="106"/>
      <c r="W87" s="106"/>
      <c r="X87" s="106"/>
      <c r="Y87" s="106"/>
      <c r="Z87" s="106"/>
    </row>
    <row r="88" spans="1:26" ht="14.25" hidden="1" customHeight="1">
      <c r="A88" s="310" t="s">
        <v>429</v>
      </c>
      <c r="B88" s="122" t="s">
        <v>430</v>
      </c>
      <c r="C88" s="1052"/>
      <c r="D88" s="124"/>
      <c r="E88" s="141"/>
      <c r="F88" s="141"/>
      <c r="G88" s="141"/>
      <c r="H88" s="106"/>
      <c r="I88" s="105"/>
      <c r="J88" s="105"/>
      <c r="K88" s="105"/>
      <c r="L88" s="105"/>
      <c r="M88" s="106"/>
      <c r="N88" s="106"/>
      <c r="O88" s="106"/>
      <c r="P88" s="106"/>
      <c r="Q88" s="106"/>
      <c r="R88" s="106"/>
      <c r="S88" s="106"/>
      <c r="T88" s="106"/>
      <c r="U88" s="106"/>
      <c r="V88" s="106"/>
      <c r="W88" s="106"/>
      <c r="X88" s="106"/>
      <c r="Y88" s="106"/>
      <c r="Z88" s="106"/>
    </row>
    <row r="89" spans="1:26" ht="14.25" hidden="1" customHeight="1">
      <c r="A89" s="310" t="s">
        <v>431</v>
      </c>
      <c r="B89" s="150" t="s">
        <v>432</v>
      </c>
      <c r="C89" s="1052"/>
      <c r="D89" s="124"/>
      <c r="E89" s="141"/>
      <c r="F89" s="141"/>
      <c r="G89" s="141"/>
      <c r="H89" s="106"/>
      <c r="I89" s="105"/>
      <c r="J89" s="105"/>
      <c r="K89" s="105"/>
      <c r="L89" s="105"/>
      <c r="M89" s="106"/>
      <c r="N89" s="106"/>
      <c r="O89" s="106"/>
      <c r="P89" s="106"/>
      <c r="Q89" s="106"/>
      <c r="R89" s="106"/>
      <c r="S89" s="106"/>
      <c r="T89" s="106"/>
      <c r="U89" s="106"/>
      <c r="V89" s="106"/>
      <c r="W89" s="106"/>
      <c r="X89" s="106"/>
      <c r="Y89" s="106"/>
      <c r="Z89" s="106"/>
    </row>
    <row r="90" spans="1:26" ht="14.25" hidden="1" customHeight="1">
      <c r="A90" s="121" t="s">
        <v>433</v>
      </c>
      <c r="B90" s="150" t="s">
        <v>434</v>
      </c>
      <c r="C90" s="1052"/>
      <c r="D90" s="124"/>
      <c r="E90" s="141"/>
      <c r="F90" s="141"/>
      <c r="G90" s="141"/>
      <c r="H90" s="106"/>
      <c r="I90" s="105"/>
      <c r="J90" s="105"/>
      <c r="K90" s="105"/>
      <c r="L90" s="105"/>
      <c r="M90" s="106"/>
      <c r="N90" s="106"/>
      <c r="O90" s="106"/>
      <c r="P90" s="106"/>
      <c r="Q90" s="106"/>
      <c r="R90" s="106"/>
      <c r="S90" s="106"/>
      <c r="T90" s="106"/>
      <c r="U90" s="106"/>
      <c r="V90" s="106"/>
      <c r="W90" s="106"/>
      <c r="X90" s="106"/>
      <c r="Y90" s="106"/>
      <c r="Z90" s="106"/>
    </row>
    <row r="91" spans="1:26" ht="14.25" hidden="1" customHeight="1">
      <c r="A91" s="121" t="s">
        <v>435</v>
      </c>
      <c r="B91" s="151" t="s">
        <v>436</v>
      </c>
      <c r="C91" s="1052"/>
      <c r="D91" s="124"/>
      <c r="E91" s="141"/>
      <c r="F91" s="141"/>
      <c r="G91" s="141"/>
      <c r="H91" s="106"/>
      <c r="I91" s="105"/>
      <c r="J91" s="105"/>
      <c r="K91" s="105"/>
      <c r="L91" s="105"/>
      <c r="M91" s="106"/>
      <c r="N91" s="106"/>
      <c r="O91" s="106"/>
      <c r="P91" s="106"/>
      <c r="Q91" s="106"/>
      <c r="R91" s="106"/>
      <c r="S91" s="106"/>
      <c r="T91" s="106"/>
      <c r="U91" s="106"/>
      <c r="V91" s="106"/>
      <c r="W91" s="106"/>
      <c r="X91" s="106"/>
      <c r="Y91" s="106"/>
      <c r="Z91" s="106"/>
    </row>
    <row r="92" spans="1:26" ht="14.25" hidden="1" customHeight="1">
      <c r="A92" s="121" t="s">
        <v>437</v>
      </c>
      <c r="B92" s="150" t="s">
        <v>438</v>
      </c>
      <c r="C92" s="1052"/>
      <c r="D92" s="124"/>
      <c r="E92" s="141"/>
      <c r="F92" s="141"/>
      <c r="G92" s="141"/>
      <c r="H92" s="106"/>
      <c r="I92" s="105"/>
      <c r="J92" s="105"/>
      <c r="K92" s="105"/>
      <c r="L92" s="105"/>
      <c r="M92" s="106"/>
      <c r="N92" s="106"/>
      <c r="O92" s="106"/>
      <c r="P92" s="106"/>
      <c r="Q92" s="106"/>
      <c r="R92" s="106"/>
      <c r="S92" s="106"/>
      <c r="T92" s="106"/>
      <c r="U92" s="106"/>
      <c r="V92" s="106"/>
      <c r="W92" s="106"/>
      <c r="X92" s="106"/>
      <c r="Y92" s="106"/>
      <c r="Z92" s="106"/>
    </row>
    <row r="93" spans="1:26" ht="14.25" hidden="1" customHeight="1">
      <c r="A93" s="121" t="s">
        <v>439</v>
      </c>
      <c r="B93" s="122" t="s">
        <v>440</v>
      </c>
      <c r="C93" s="1052"/>
      <c r="D93" s="124"/>
      <c r="E93" s="141"/>
      <c r="F93" s="141"/>
      <c r="G93" s="141"/>
      <c r="H93" s="106"/>
      <c r="I93" s="105"/>
      <c r="J93" s="105"/>
      <c r="K93" s="105"/>
      <c r="L93" s="105"/>
      <c r="M93" s="106"/>
      <c r="N93" s="106"/>
      <c r="O93" s="106"/>
      <c r="P93" s="106"/>
      <c r="Q93" s="106"/>
      <c r="R93" s="106"/>
      <c r="S93" s="106"/>
      <c r="T93" s="106"/>
      <c r="U93" s="106"/>
      <c r="V93" s="106"/>
      <c r="W93" s="106"/>
      <c r="X93" s="106"/>
      <c r="Y93" s="106"/>
      <c r="Z93" s="106"/>
    </row>
    <row r="94" spans="1:26" ht="14.25" hidden="1" customHeight="1">
      <c r="A94" s="121" t="s">
        <v>152</v>
      </c>
      <c r="B94" s="1730" t="s">
        <v>1425</v>
      </c>
      <c r="C94" s="1570"/>
      <c r="D94" s="1570"/>
      <c r="E94" s="1570"/>
      <c r="F94" s="1570"/>
      <c r="G94" s="1573"/>
      <c r="H94" s="951"/>
      <c r="I94" s="105"/>
      <c r="J94" s="105"/>
      <c r="K94" s="105"/>
      <c r="L94" s="105"/>
      <c r="M94" s="106"/>
      <c r="N94" s="106"/>
      <c r="O94" s="106"/>
      <c r="P94" s="106"/>
      <c r="Q94" s="106"/>
      <c r="R94" s="106"/>
      <c r="S94" s="106"/>
      <c r="T94" s="106"/>
      <c r="U94" s="106"/>
      <c r="V94" s="106"/>
      <c r="W94" s="106"/>
      <c r="X94" s="106"/>
      <c r="Y94" s="106"/>
      <c r="Z94" s="106"/>
    </row>
    <row r="95" spans="1:26" ht="14.25" hidden="1" customHeight="1">
      <c r="A95" s="222" t="s">
        <v>1426</v>
      </c>
      <c r="B95" s="223"/>
      <c r="C95" s="1184"/>
      <c r="D95" s="223"/>
      <c r="E95" s="223"/>
      <c r="F95" s="223"/>
      <c r="G95" s="224"/>
      <c r="H95" s="521"/>
      <c r="I95" s="105"/>
      <c r="J95" s="105"/>
      <c r="K95" s="105"/>
      <c r="L95" s="105"/>
      <c r="M95" s="106"/>
      <c r="N95" s="106"/>
      <c r="O95" s="106"/>
      <c r="P95" s="106"/>
      <c r="Q95" s="106"/>
      <c r="R95" s="106"/>
      <c r="S95" s="106"/>
      <c r="T95" s="106"/>
      <c r="U95" s="106"/>
      <c r="V95" s="106"/>
      <c r="W95" s="106"/>
      <c r="X95" s="106"/>
      <c r="Y95" s="106"/>
      <c r="Z95" s="106"/>
    </row>
    <row r="96" spans="1:26" ht="14.25" hidden="1" customHeight="1">
      <c r="A96" s="222" t="s">
        <v>1427</v>
      </c>
      <c r="B96" s="223"/>
      <c r="C96" s="1184"/>
      <c r="D96" s="223"/>
      <c r="E96" s="223"/>
      <c r="F96" s="223"/>
      <c r="G96" s="224"/>
      <c r="H96" s="521"/>
      <c r="I96" s="105"/>
      <c r="J96" s="105"/>
      <c r="K96" s="105"/>
      <c r="L96" s="105"/>
      <c r="M96" s="106"/>
      <c r="N96" s="106"/>
      <c r="O96" s="106"/>
      <c r="P96" s="106"/>
      <c r="Q96" s="106"/>
      <c r="R96" s="106"/>
      <c r="S96" s="106"/>
      <c r="T96" s="106"/>
      <c r="U96" s="106"/>
      <c r="V96" s="106"/>
      <c r="W96" s="106"/>
      <c r="X96" s="106"/>
      <c r="Y96" s="106"/>
      <c r="Z96" s="106"/>
    </row>
    <row r="97" spans="1:26" ht="14.25" hidden="1" customHeight="1">
      <c r="A97" s="222" t="s">
        <v>1428</v>
      </c>
      <c r="B97" s="223"/>
      <c r="C97" s="1184"/>
      <c r="D97" s="223"/>
      <c r="E97" s="223"/>
      <c r="F97" s="223"/>
      <c r="G97" s="224"/>
      <c r="H97" s="521"/>
      <c r="I97" s="105"/>
      <c r="J97" s="105"/>
      <c r="K97" s="105"/>
      <c r="L97" s="105"/>
      <c r="M97" s="106"/>
      <c r="N97" s="106"/>
      <c r="O97" s="106"/>
      <c r="P97" s="106"/>
      <c r="Q97" s="106"/>
      <c r="R97" s="106"/>
      <c r="S97" s="106"/>
      <c r="T97" s="106"/>
      <c r="U97" s="106"/>
      <c r="V97" s="106"/>
      <c r="W97" s="106"/>
      <c r="X97" s="106"/>
      <c r="Y97" s="106"/>
      <c r="Z97" s="106"/>
    </row>
    <row r="98" spans="1:26" ht="14.25" hidden="1" customHeight="1">
      <c r="A98" s="981" t="s">
        <v>1914</v>
      </c>
      <c r="B98" s="1606" t="s">
        <v>49</v>
      </c>
      <c r="C98" s="1570"/>
      <c r="D98" s="1570"/>
      <c r="E98" s="1570"/>
      <c r="F98" s="1570"/>
      <c r="G98" s="1573"/>
      <c r="H98" s="942"/>
      <c r="I98" s="105">
        <f>SUM(D99:D106)</f>
        <v>0</v>
      </c>
      <c r="J98" s="105">
        <f>COUNT(D99:D106)*2</f>
        <v>0</v>
      </c>
      <c r="K98" s="105"/>
      <c r="L98" s="105"/>
      <c r="M98" s="106"/>
      <c r="N98" s="106"/>
      <c r="O98" s="106"/>
      <c r="P98" s="106"/>
      <c r="Q98" s="106"/>
      <c r="R98" s="106"/>
      <c r="S98" s="106"/>
      <c r="T98" s="106"/>
      <c r="U98" s="106"/>
      <c r="V98" s="106"/>
      <c r="W98" s="106"/>
      <c r="X98" s="106"/>
      <c r="Y98" s="106"/>
      <c r="Z98" s="106"/>
    </row>
    <row r="99" spans="1:26" ht="14.25" hidden="1" customHeight="1">
      <c r="A99" s="310" t="s">
        <v>441</v>
      </c>
      <c r="B99" s="122" t="s">
        <v>442</v>
      </c>
      <c r="C99" s="1052"/>
      <c r="D99" s="124"/>
      <c r="E99" s="141"/>
      <c r="F99" s="141"/>
      <c r="G99" s="141"/>
      <c r="H99" s="106"/>
      <c r="I99" s="105"/>
      <c r="J99" s="105"/>
      <c r="K99" s="105"/>
      <c r="L99" s="105"/>
      <c r="M99" s="106"/>
      <c r="N99" s="106"/>
      <c r="O99" s="106"/>
      <c r="P99" s="106"/>
      <c r="Q99" s="106"/>
      <c r="R99" s="106"/>
      <c r="S99" s="106"/>
      <c r="T99" s="106"/>
      <c r="U99" s="106"/>
      <c r="V99" s="106"/>
      <c r="W99" s="106"/>
      <c r="X99" s="106"/>
      <c r="Y99" s="106"/>
      <c r="Z99" s="106"/>
    </row>
    <row r="100" spans="1:26" ht="14.25" hidden="1" customHeight="1">
      <c r="A100" s="310" t="s">
        <v>443</v>
      </c>
      <c r="B100" s="122" t="s">
        <v>444</v>
      </c>
      <c r="C100" s="1052"/>
      <c r="D100" s="124"/>
      <c r="E100" s="141"/>
      <c r="F100" s="141"/>
      <c r="G100" s="141"/>
      <c r="H100" s="106"/>
      <c r="I100" s="105"/>
      <c r="J100" s="105"/>
      <c r="K100" s="105"/>
      <c r="L100" s="105"/>
      <c r="M100" s="106"/>
      <c r="N100" s="106"/>
      <c r="O100" s="106"/>
      <c r="P100" s="106"/>
      <c r="Q100" s="106"/>
      <c r="R100" s="106"/>
      <c r="S100" s="106"/>
      <c r="T100" s="106"/>
      <c r="U100" s="106"/>
      <c r="V100" s="106"/>
      <c r="W100" s="106"/>
      <c r="X100" s="106"/>
      <c r="Y100" s="106"/>
      <c r="Z100" s="106"/>
    </row>
    <row r="101" spans="1:26" ht="14.25" hidden="1" customHeight="1">
      <c r="A101" s="310" t="s">
        <v>1915</v>
      </c>
      <c r="B101" s="122" t="s">
        <v>446</v>
      </c>
      <c r="C101" s="1052"/>
      <c r="D101" s="124"/>
      <c r="E101" s="141"/>
      <c r="F101" s="141"/>
      <c r="G101" s="141"/>
      <c r="H101" s="106"/>
      <c r="I101" s="105"/>
      <c r="J101" s="105"/>
      <c r="K101" s="105"/>
      <c r="L101" s="105"/>
      <c r="M101" s="106"/>
      <c r="N101" s="106"/>
      <c r="O101" s="106"/>
      <c r="P101" s="106"/>
      <c r="Q101" s="106"/>
      <c r="R101" s="106"/>
      <c r="S101" s="106"/>
      <c r="T101" s="106"/>
      <c r="U101" s="106"/>
      <c r="V101" s="106"/>
      <c r="W101" s="106"/>
      <c r="X101" s="106"/>
      <c r="Y101" s="106"/>
      <c r="Z101" s="106"/>
    </row>
    <row r="102" spans="1:26" ht="14.25" hidden="1" customHeight="1">
      <c r="A102" s="310" t="s">
        <v>448</v>
      </c>
      <c r="B102" s="122" t="s">
        <v>449</v>
      </c>
      <c r="C102" s="1052"/>
      <c r="D102" s="124"/>
      <c r="E102" s="141"/>
      <c r="F102" s="141"/>
      <c r="G102" s="141"/>
      <c r="H102" s="106"/>
      <c r="I102" s="105"/>
      <c r="J102" s="105"/>
      <c r="K102" s="105"/>
      <c r="L102" s="105"/>
      <c r="M102" s="106"/>
      <c r="N102" s="106"/>
      <c r="O102" s="106"/>
      <c r="P102" s="106"/>
      <c r="Q102" s="106"/>
      <c r="R102" s="106"/>
      <c r="S102" s="106"/>
      <c r="T102" s="106"/>
      <c r="U102" s="106"/>
      <c r="V102" s="106"/>
      <c r="W102" s="106"/>
      <c r="X102" s="106"/>
      <c r="Y102" s="106"/>
      <c r="Z102" s="106"/>
    </row>
    <row r="103" spans="1:26" ht="14.25" hidden="1" customHeight="1">
      <c r="A103" s="310" t="s">
        <v>450</v>
      </c>
      <c r="B103" s="122" t="s">
        <v>451</v>
      </c>
      <c r="C103" s="1052"/>
      <c r="D103" s="124"/>
      <c r="E103" s="141"/>
      <c r="F103" s="141"/>
      <c r="G103" s="141"/>
      <c r="H103" s="106"/>
      <c r="I103" s="105"/>
      <c r="J103" s="105"/>
      <c r="K103" s="105"/>
      <c r="L103" s="105"/>
      <c r="M103" s="106"/>
      <c r="N103" s="106"/>
      <c r="O103" s="106"/>
      <c r="P103" s="106"/>
      <c r="Q103" s="106"/>
      <c r="R103" s="106"/>
      <c r="S103" s="106"/>
      <c r="T103" s="106"/>
      <c r="U103" s="106"/>
      <c r="V103" s="106"/>
      <c r="W103" s="106"/>
      <c r="X103" s="106"/>
      <c r="Y103" s="106"/>
      <c r="Z103" s="106"/>
    </row>
    <row r="104" spans="1:26" ht="14.25" hidden="1" customHeight="1">
      <c r="A104" s="310" t="s">
        <v>452</v>
      </c>
      <c r="B104" s="122" t="s">
        <v>453</v>
      </c>
      <c r="C104" s="1052"/>
      <c r="D104" s="124"/>
      <c r="E104" s="141"/>
      <c r="F104" s="141"/>
      <c r="G104" s="141"/>
      <c r="H104" s="106"/>
      <c r="I104" s="105"/>
      <c r="J104" s="105"/>
      <c r="K104" s="105"/>
      <c r="L104" s="105"/>
      <c r="M104" s="106"/>
      <c r="N104" s="106"/>
      <c r="O104" s="106"/>
      <c r="P104" s="106"/>
      <c r="Q104" s="106"/>
      <c r="R104" s="106"/>
      <c r="S104" s="106"/>
      <c r="T104" s="106"/>
      <c r="U104" s="106"/>
      <c r="V104" s="106"/>
      <c r="W104" s="106"/>
      <c r="X104" s="106"/>
      <c r="Y104" s="106"/>
      <c r="Z104" s="106"/>
    </row>
    <row r="105" spans="1:26" ht="14.25" hidden="1" customHeight="1">
      <c r="A105" s="310" t="s">
        <v>1916</v>
      </c>
      <c r="B105" s="122" t="s">
        <v>455</v>
      </c>
      <c r="C105" s="1052"/>
      <c r="D105" s="124"/>
      <c r="E105" s="141"/>
      <c r="F105" s="141"/>
      <c r="G105" s="141"/>
      <c r="H105" s="106"/>
      <c r="I105" s="105"/>
      <c r="J105" s="105"/>
      <c r="K105" s="105"/>
      <c r="L105" s="105"/>
      <c r="M105" s="106"/>
      <c r="N105" s="106"/>
      <c r="O105" s="106"/>
      <c r="P105" s="106"/>
      <c r="Q105" s="106"/>
      <c r="R105" s="106"/>
      <c r="S105" s="106"/>
      <c r="T105" s="106"/>
      <c r="U105" s="106"/>
      <c r="V105" s="106"/>
      <c r="W105" s="106"/>
      <c r="X105" s="106"/>
      <c r="Y105" s="106"/>
      <c r="Z105" s="106"/>
    </row>
    <row r="106" spans="1:26" ht="14.25" hidden="1" customHeight="1">
      <c r="A106" s="310" t="s">
        <v>457</v>
      </c>
      <c r="B106" s="122" t="s">
        <v>458</v>
      </c>
      <c r="C106" s="471"/>
      <c r="D106" s="124"/>
      <c r="E106" s="125"/>
      <c r="F106" s="141"/>
      <c r="G106" s="460"/>
      <c r="H106" s="461"/>
      <c r="I106" s="105"/>
      <c r="J106" s="105"/>
      <c r="K106" s="105"/>
      <c r="L106" s="105"/>
      <c r="M106" s="106"/>
      <c r="N106" s="106"/>
      <c r="O106" s="106"/>
      <c r="P106" s="106"/>
      <c r="Q106" s="106"/>
      <c r="R106" s="106"/>
      <c r="S106" s="106"/>
      <c r="T106" s="106"/>
      <c r="U106" s="106"/>
      <c r="V106" s="106"/>
      <c r="W106" s="106"/>
      <c r="X106" s="106"/>
      <c r="Y106" s="106"/>
      <c r="Z106" s="106"/>
    </row>
    <row r="107" spans="1:26" ht="14.25" hidden="1" customHeight="1">
      <c r="A107" s="981" t="s">
        <v>1917</v>
      </c>
      <c r="B107" s="1606" t="s">
        <v>51</v>
      </c>
      <c r="C107" s="1570"/>
      <c r="D107" s="1570"/>
      <c r="E107" s="1570"/>
      <c r="F107" s="1570"/>
      <c r="G107" s="1573"/>
      <c r="H107" s="942"/>
      <c r="I107" s="105">
        <f>SUM(D108:D109)</f>
        <v>0</v>
      </c>
      <c r="J107" s="105">
        <f>COUNT(D108:D109)*2</f>
        <v>0</v>
      </c>
      <c r="K107" s="105"/>
      <c r="L107" s="105"/>
      <c r="M107" s="106"/>
      <c r="N107" s="106"/>
      <c r="O107" s="106"/>
      <c r="P107" s="106"/>
      <c r="Q107" s="106"/>
      <c r="R107" s="106"/>
      <c r="S107" s="106"/>
      <c r="T107" s="106"/>
      <c r="U107" s="106"/>
      <c r="V107" s="106"/>
      <c r="W107" s="106"/>
      <c r="X107" s="106"/>
      <c r="Y107" s="106"/>
      <c r="Z107" s="106"/>
    </row>
    <row r="108" spans="1:26" ht="14.25" hidden="1" customHeight="1">
      <c r="A108" s="310" t="s">
        <v>1918</v>
      </c>
      <c r="B108" s="122" t="s">
        <v>460</v>
      </c>
      <c r="C108" s="1052"/>
      <c r="D108" s="124"/>
      <c r="E108" s="141"/>
      <c r="F108" s="141"/>
      <c r="G108" s="141"/>
      <c r="H108" s="106"/>
      <c r="I108" s="105"/>
      <c r="J108" s="105"/>
      <c r="K108" s="105"/>
      <c r="L108" s="105"/>
      <c r="M108" s="106"/>
      <c r="N108" s="106"/>
      <c r="O108" s="106"/>
      <c r="P108" s="106"/>
      <c r="Q108" s="106"/>
      <c r="R108" s="106"/>
      <c r="S108" s="106"/>
      <c r="T108" s="106"/>
      <c r="U108" s="106"/>
      <c r="V108" s="106"/>
      <c r="W108" s="106"/>
      <c r="X108" s="106"/>
      <c r="Y108" s="106"/>
      <c r="Z108" s="106"/>
    </row>
    <row r="109" spans="1:26" ht="14.25" hidden="1" customHeight="1">
      <c r="A109" s="310" t="s">
        <v>463</v>
      </c>
      <c r="B109" s="122" t="s">
        <v>464</v>
      </c>
      <c r="C109" s="1052"/>
      <c r="D109" s="124"/>
      <c r="E109" s="141"/>
      <c r="F109" s="141"/>
      <c r="G109" s="141"/>
      <c r="H109" s="106"/>
      <c r="I109" s="105"/>
      <c r="J109" s="105"/>
      <c r="K109" s="105"/>
      <c r="L109" s="105"/>
      <c r="M109" s="106"/>
      <c r="N109" s="106"/>
      <c r="O109" s="106"/>
      <c r="P109" s="106"/>
      <c r="Q109" s="106"/>
      <c r="R109" s="106"/>
      <c r="S109" s="106"/>
      <c r="T109" s="106"/>
      <c r="U109" s="106"/>
      <c r="V109" s="106"/>
      <c r="W109" s="106"/>
      <c r="X109" s="106"/>
      <c r="Y109" s="106"/>
      <c r="Z109" s="106"/>
    </row>
    <row r="110" spans="1:26" ht="21">
      <c r="A110" s="1053"/>
      <c r="B110" s="1773" t="s">
        <v>465</v>
      </c>
      <c r="C110" s="1570"/>
      <c r="D110" s="1570"/>
      <c r="E110" s="1570"/>
      <c r="F110" s="1570"/>
      <c r="G110" s="1571"/>
      <c r="H110" s="1310"/>
      <c r="I110" s="893">
        <f t="shared" ref="I110:J110" si="2">I111+I123+I129+I135+I141+I148</f>
        <v>38</v>
      </c>
      <c r="J110" s="893">
        <f t="shared" si="2"/>
        <v>38</v>
      </c>
      <c r="K110" s="960"/>
      <c r="L110" s="960"/>
      <c r="M110" s="963"/>
      <c r="N110" s="963"/>
      <c r="O110" s="963"/>
      <c r="P110" s="963"/>
      <c r="Q110" s="963"/>
      <c r="R110" s="963"/>
      <c r="S110" s="963"/>
      <c r="T110" s="963"/>
      <c r="U110" s="963"/>
      <c r="V110" s="963"/>
      <c r="W110" s="963"/>
      <c r="X110" s="963"/>
      <c r="Y110" s="963"/>
      <c r="Z110" s="963"/>
    </row>
    <row r="111" spans="1:26" ht="19">
      <c r="A111" s="1311" t="s">
        <v>214</v>
      </c>
      <c r="B111" s="1606" t="s">
        <v>54</v>
      </c>
      <c r="C111" s="1570"/>
      <c r="D111" s="1570"/>
      <c r="E111" s="1570"/>
      <c r="F111" s="1570"/>
      <c r="G111" s="1573"/>
      <c r="H111" s="835"/>
      <c r="I111" s="893">
        <f>SUM(D112:D122)</f>
        <v>16</v>
      </c>
      <c r="J111" s="893">
        <f>COUNT(D112:D122)*2</f>
        <v>16</v>
      </c>
      <c r="K111" s="960"/>
      <c r="L111" s="960"/>
      <c r="M111" s="963"/>
      <c r="N111" s="963"/>
      <c r="O111" s="963"/>
      <c r="P111" s="963"/>
      <c r="Q111" s="963"/>
      <c r="R111" s="963"/>
      <c r="S111" s="963"/>
      <c r="T111" s="963"/>
      <c r="U111" s="963"/>
      <c r="V111" s="963"/>
      <c r="W111" s="963"/>
      <c r="X111" s="963"/>
      <c r="Y111" s="963"/>
      <c r="Z111" s="963"/>
    </row>
    <row r="112" spans="1:26" ht="34">
      <c r="A112" s="693" t="s">
        <v>1921</v>
      </c>
      <c r="B112" s="161" t="s">
        <v>467</v>
      </c>
      <c r="C112" s="1047" t="s">
        <v>3548</v>
      </c>
      <c r="D112" s="696">
        <v>2</v>
      </c>
      <c r="E112" s="736" t="s">
        <v>469</v>
      </c>
      <c r="F112" s="735" t="s">
        <v>6309</v>
      </c>
      <c r="G112" s="1056"/>
      <c r="H112" s="1098"/>
      <c r="I112" s="893"/>
      <c r="J112" s="893"/>
      <c r="K112" s="960"/>
      <c r="L112" s="960"/>
      <c r="M112" s="963"/>
      <c r="N112" s="963"/>
      <c r="O112" s="963"/>
      <c r="P112" s="963"/>
      <c r="Q112" s="963"/>
      <c r="R112" s="963"/>
      <c r="S112" s="963"/>
      <c r="T112" s="963"/>
      <c r="U112" s="963"/>
      <c r="V112" s="963"/>
      <c r="W112" s="963"/>
      <c r="X112" s="963"/>
      <c r="Y112" s="963"/>
      <c r="Z112" s="963"/>
    </row>
    <row r="113" spans="1:26" ht="96">
      <c r="A113" s="693"/>
      <c r="B113" s="161"/>
      <c r="C113" s="1041" t="s">
        <v>7516</v>
      </c>
      <c r="D113" s="696">
        <v>2</v>
      </c>
      <c r="E113" s="696" t="s">
        <v>469</v>
      </c>
      <c r="F113" s="471" t="s">
        <v>7517</v>
      </c>
      <c r="G113" s="1056"/>
      <c r="H113" s="1098"/>
      <c r="I113" s="893"/>
      <c r="J113" s="893"/>
      <c r="K113" s="960"/>
      <c r="L113" s="960"/>
      <c r="M113" s="963"/>
      <c r="N113" s="963"/>
      <c r="O113" s="963"/>
      <c r="P113" s="963"/>
      <c r="Q113" s="963"/>
      <c r="R113" s="963"/>
      <c r="S113" s="963"/>
      <c r="T113" s="963"/>
      <c r="U113" s="963"/>
      <c r="V113" s="963"/>
      <c r="W113" s="963"/>
      <c r="X113" s="963"/>
      <c r="Y113" s="963"/>
      <c r="Z113" s="963"/>
    </row>
    <row r="114" spans="1:26" ht="32">
      <c r="A114" s="693"/>
      <c r="B114" s="161"/>
      <c r="C114" s="735" t="s">
        <v>7518</v>
      </c>
      <c r="D114" s="696">
        <v>2</v>
      </c>
      <c r="E114" s="696" t="s">
        <v>469</v>
      </c>
      <c r="F114" s="471" t="s">
        <v>7519</v>
      </c>
      <c r="G114" s="1056"/>
      <c r="H114" s="1098"/>
      <c r="I114" s="893"/>
      <c r="J114" s="893"/>
      <c r="K114" s="960"/>
      <c r="L114" s="960"/>
      <c r="M114" s="963"/>
      <c r="N114" s="963"/>
      <c r="O114" s="963"/>
      <c r="P114" s="963"/>
      <c r="Q114" s="963"/>
      <c r="R114" s="963"/>
      <c r="S114" s="963"/>
      <c r="T114" s="963"/>
      <c r="U114" s="963"/>
      <c r="V114" s="963"/>
      <c r="W114" s="963"/>
      <c r="X114" s="963"/>
      <c r="Y114" s="963"/>
      <c r="Z114" s="963"/>
    </row>
    <row r="115" spans="1:26" ht="34">
      <c r="A115" s="693" t="s">
        <v>1925</v>
      </c>
      <c r="B115" s="161" t="s">
        <v>475</v>
      </c>
      <c r="C115" s="471" t="s">
        <v>7276</v>
      </c>
      <c r="D115" s="696">
        <v>2</v>
      </c>
      <c r="E115" s="696" t="s">
        <v>469</v>
      </c>
      <c r="F115" s="1052"/>
      <c r="G115" s="1056"/>
      <c r="H115" s="1098"/>
      <c r="I115" s="893"/>
      <c r="J115" s="893"/>
      <c r="K115" s="960"/>
      <c r="L115" s="960"/>
      <c r="M115" s="963"/>
      <c r="N115" s="963"/>
      <c r="O115" s="963"/>
      <c r="P115" s="963"/>
      <c r="Q115" s="963"/>
      <c r="R115" s="963"/>
      <c r="S115" s="963"/>
      <c r="T115" s="963"/>
      <c r="U115" s="963"/>
      <c r="V115" s="963"/>
      <c r="W115" s="963"/>
      <c r="X115" s="963"/>
      <c r="Y115" s="963"/>
      <c r="Z115" s="963"/>
    </row>
    <row r="116" spans="1:26" ht="32">
      <c r="A116" s="693"/>
      <c r="B116" s="161"/>
      <c r="C116" s="471" t="s">
        <v>7520</v>
      </c>
      <c r="D116" s="696">
        <v>2</v>
      </c>
      <c r="E116" s="696" t="s">
        <v>469</v>
      </c>
      <c r="F116" s="1052"/>
      <c r="G116" s="1056"/>
      <c r="H116" s="1098"/>
      <c r="I116" s="893"/>
      <c r="J116" s="893"/>
      <c r="K116" s="960"/>
      <c r="L116" s="960"/>
      <c r="M116" s="963"/>
      <c r="N116" s="963"/>
      <c r="O116" s="963"/>
      <c r="P116" s="963"/>
      <c r="Q116" s="963"/>
      <c r="R116" s="963"/>
      <c r="S116" s="963"/>
      <c r="T116" s="963"/>
      <c r="U116" s="963"/>
      <c r="V116" s="963"/>
      <c r="W116" s="963"/>
      <c r="X116" s="963"/>
      <c r="Y116" s="963"/>
      <c r="Z116" s="963"/>
    </row>
    <row r="117" spans="1:26" ht="14.25" hidden="1" customHeight="1">
      <c r="A117" s="310" t="s">
        <v>480</v>
      </c>
      <c r="B117" s="161" t="s">
        <v>481</v>
      </c>
      <c r="C117" s="106"/>
      <c r="D117" s="124"/>
      <c r="E117" s="141"/>
      <c r="F117" s="141"/>
      <c r="G117" s="141"/>
      <c r="H117" s="106"/>
      <c r="I117" s="105"/>
      <c r="J117" s="105"/>
      <c r="K117" s="106"/>
      <c r="L117" s="106"/>
      <c r="M117" s="106"/>
      <c r="N117" s="106"/>
      <c r="O117" s="106"/>
      <c r="P117" s="106"/>
      <c r="Q117" s="106"/>
      <c r="R117" s="106"/>
      <c r="S117" s="106"/>
      <c r="T117" s="106"/>
      <c r="U117" s="106"/>
      <c r="V117" s="106"/>
      <c r="W117" s="106"/>
      <c r="X117" s="106"/>
      <c r="Y117" s="106"/>
      <c r="Z117" s="106"/>
    </row>
    <row r="118" spans="1:26" ht="34">
      <c r="A118" s="693" t="s">
        <v>1933</v>
      </c>
      <c r="B118" s="161" t="s">
        <v>483</v>
      </c>
      <c r="C118" s="471" t="s">
        <v>7521</v>
      </c>
      <c r="D118" s="696">
        <v>2</v>
      </c>
      <c r="E118" s="696" t="s">
        <v>469</v>
      </c>
      <c r="F118" s="1052"/>
      <c r="G118" s="1056"/>
      <c r="H118" s="1098"/>
      <c r="I118" s="893"/>
      <c r="J118" s="893"/>
      <c r="K118" s="960"/>
      <c r="L118" s="960"/>
      <c r="M118" s="963"/>
      <c r="N118" s="963"/>
      <c r="O118" s="963"/>
      <c r="P118" s="963"/>
      <c r="Q118" s="963"/>
      <c r="R118" s="963"/>
      <c r="S118" s="963"/>
      <c r="T118" s="963"/>
      <c r="U118" s="963"/>
      <c r="V118" s="963"/>
      <c r="W118" s="963"/>
      <c r="X118" s="963"/>
      <c r="Y118" s="963"/>
      <c r="Z118" s="963"/>
    </row>
    <row r="119" spans="1:26" ht="14.25" hidden="1" customHeight="1">
      <c r="A119" s="310" t="s">
        <v>484</v>
      </c>
      <c r="B119" s="161" t="s">
        <v>485</v>
      </c>
      <c r="C119" s="141"/>
      <c r="D119" s="124"/>
      <c r="E119" s="141"/>
      <c r="F119" s="141"/>
      <c r="G119" s="141"/>
      <c r="H119" s="106"/>
      <c r="I119" s="105"/>
      <c r="J119" s="105"/>
      <c r="K119" s="106"/>
      <c r="L119" s="106"/>
      <c r="M119" s="106"/>
      <c r="N119" s="106"/>
      <c r="O119" s="106"/>
      <c r="P119" s="106"/>
      <c r="Q119" s="106"/>
      <c r="R119" s="106"/>
      <c r="S119" s="106"/>
      <c r="T119" s="106"/>
      <c r="U119" s="106"/>
      <c r="V119" s="106"/>
      <c r="W119" s="106"/>
      <c r="X119" s="106"/>
      <c r="Y119" s="106"/>
      <c r="Z119" s="106"/>
    </row>
    <row r="120" spans="1:26" ht="34">
      <c r="A120" s="693" t="s">
        <v>1938</v>
      </c>
      <c r="B120" s="161" t="s">
        <v>487</v>
      </c>
      <c r="C120" s="983" t="s">
        <v>488</v>
      </c>
      <c r="D120" s="696">
        <v>2</v>
      </c>
      <c r="E120" s="696" t="s">
        <v>469</v>
      </c>
      <c r="F120" s="1052"/>
      <c r="G120" s="1056"/>
      <c r="H120" s="1098"/>
      <c r="I120" s="893"/>
      <c r="J120" s="893"/>
      <c r="K120" s="960"/>
      <c r="L120" s="960"/>
      <c r="M120" s="963"/>
      <c r="N120" s="963"/>
      <c r="O120" s="963"/>
      <c r="P120" s="963"/>
      <c r="Q120" s="963"/>
      <c r="R120" s="963"/>
      <c r="S120" s="963"/>
      <c r="T120" s="963"/>
      <c r="U120" s="963"/>
      <c r="V120" s="963"/>
      <c r="W120" s="963"/>
      <c r="X120" s="963"/>
      <c r="Y120" s="963"/>
      <c r="Z120" s="963"/>
    </row>
    <row r="121" spans="1:26" ht="14.25" hidden="1" customHeight="1">
      <c r="A121" s="310" t="s">
        <v>1939</v>
      </c>
      <c r="B121" s="161" t="s">
        <v>490</v>
      </c>
      <c r="C121" s="141"/>
      <c r="D121" s="124"/>
      <c r="E121" s="141"/>
      <c r="F121" s="141"/>
      <c r="G121" s="141"/>
      <c r="H121" s="106"/>
      <c r="I121" s="105"/>
      <c r="J121" s="105"/>
      <c r="K121" s="106"/>
      <c r="L121" s="106"/>
      <c r="M121" s="106"/>
      <c r="N121" s="106"/>
      <c r="O121" s="106"/>
      <c r="P121" s="106"/>
      <c r="Q121" s="106"/>
      <c r="R121" s="106"/>
      <c r="S121" s="106"/>
      <c r="T121" s="106"/>
      <c r="U121" s="106"/>
      <c r="V121" s="106"/>
      <c r="W121" s="106"/>
      <c r="X121" s="106"/>
      <c r="Y121" s="106"/>
      <c r="Z121" s="106"/>
    </row>
    <row r="122" spans="1:26" ht="34">
      <c r="A122" s="693" t="s">
        <v>493</v>
      </c>
      <c r="B122" s="161" t="s">
        <v>494</v>
      </c>
      <c r="C122" s="983" t="s">
        <v>7522</v>
      </c>
      <c r="D122" s="696">
        <v>2</v>
      </c>
      <c r="E122" s="696" t="s">
        <v>469</v>
      </c>
      <c r="F122" s="1052"/>
      <c r="G122" s="1056"/>
      <c r="H122" s="1098"/>
      <c r="I122" s="893"/>
      <c r="J122" s="893"/>
      <c r="K122" s="960"/>
      <c r="L122" s="960"/>
      <c r="M122" s="963"/>
      <c r="N122" s="963"/>
      <c r="O122" s="963"/>
      <c r="P122" s="963"/>
      <c r="Q122" s="963"/>
      <c r="R122" s="963"/>
      <c r="S122" s="963"/>
      <c r="T122" s="963"/>
      <c r="U122" s="963"/>
      <c r="V122" s="963"/>
      <c r="W122" s="963"/>
      <c r="X122" s="963"/>
      <c r="Y122" s="963"/>
      <c r="Z122" s="963"/>
    </row>
    <row r="123" spans="1:26" ht="19">
      <c r="A123" s="982" t="s">
        <v>216</v>
      </c>
      <c r="B123" s="1606" t="s">
        <v>7523</v>
      </c>
      <c r="C123" s="1570"/>
      <c r="D123" s="1570"/>
      <c r="E123" s="1570"/>
      <c r="F123" s="1570"/>
      <c r="G123" s="1573"/>
      <c r="H123" s="835"/>
      <c r="I123" s="893">
        <f>SUM(D124:D128)</f>
        <v>4</v>
      </c>
      <c r="J123" s="893">
        <f>COUNT(D124:D128)*2</f>
        <v>4</v>
      </c>
      <c r="K123" s="960"/>
      <c r="L123" s="960"/>
      <c r="M123" s="963"/>
      <c r="N123" s="963"/>
      <c r="O123" s="963"/>
      <c r="P123" s="963"/>
      <c r="Q123" s="963"/>
      <c r="R123" s="963"/>
      <c r="S123" s="963"/>
      <c r="T123" s="963"/>
      <c r="U123" s="963"/>
      <c r="V123" s="963"/>
      <c r="W123" s="963"/>
      <c r="X123" s="963"/>
      <c r="Y123" s="963"/>
      <c r="Z123" s="963"/>
    </row>
    <row r="124" spans="1:26" ht="34">
      <c r="A124" s="693" t="s">
        <v>1943</v>
      </c>
      <c r="B124" s="467" t="s">
        <v>498</v>
      </c>
      <c r="C124" s="471" t="s">
        <v>7524</v>
      </c>
      <c r="D124" s="696">
        <v>2</v>
      </c>
      <c r="E124" s="696" t="s">
        <v>891</v>
      </c>
      <c r="F124" s="963"/>
      <c r="G124" s="1056"/>
      <c r="H124" s="1098"/>
      <c r="I124" s="893"/>
      <c r="J124" s="893"/>
      <c r="K124" s="960"/>
      <c r="L124" s="960"/>
      <c r="M124" s="963"/>
      <c r="N124" s="963"/>
      <c r="O124" s="963"/>
      <c r="P124" s="963"/>
      <c r="Q124" s="963"/>
      <c r="R124" s="963"/>
      <c r="S124" s="963"/>
      <c r="T124" s="963"/>
      <c r="U124" s="963"/>
      <c r="V124" s="963"/>
      <c r="W124" s="963"/>
      <c r="X124" s="963"/>
      <c r="Y124" s="963"/>
      <c r="Z124" s="963"/>
    </row>
    <row r="125" spans="1:26" ht="14.25" hidden="1" customHeight="1">
      <c r="A125" s="310" t="s">
        <v>509</v>
      </c>
      <c r="B125" s="467" t="s">
        <v>510</v>
      </c>
      <c r="C125" s="141"/>
      <c r="D125" s="124"/>
      <c r="E125" s="141"/>
      <c r="F125" s="141"/>
      <c r="G125" s="141"/>
      <c r="H125" s="106"/>
      <c r="I125" s="105"/>
      <c r="J125" s="105"/>
      <c r="K125" s="106"/>
      <c r="L125" s="106"/>
      <c r="M125" s="106"/>
      <c r="N125" s="106"/>
      <c r="O125" s="106"/>
      <c r="P125" s="106"/>
      <c r="Q125" s="106"/>
      <c r="R125" s="106"/>
      <c r="S125" s="106"/>
      <c r="T125" s="106"/>
      <c r="U125" s="106"/>
      <c r="V125" s="106"/>
      <c r="W125" s="106"/>
      <c r="X125" s="106"/>
      <c r="Y125" s="106"/>
      <c r="Z125" s="106"/>
    </row>
    <row r="126" spans="1:26" ht="51">
      <c r="A126" s="693" t="s">
        <v>1949</v>
      </c>
      <c r="B126" s="1271" t="s">
        <v>512</v>
      </c>
      <c r="C126" s="735" t="s">
        <v>7525</v>
      </c>
      <c r="D126" s="696">
        <v>2</v>
      </c>
      <c r="E126" s="736" t="s">
        <v>469</v>
      </c>
      <c r="F126" s="735" t="s">
        <v>6965</v>
      </c>
      <c r="G126" s="1056"/>
      <c r="H126" s="1098"/>
      <c r="I126" s="893"/>
      <c r="J126" s="893"/>
      <c r="K126" s="960"/>
      <c r="L126" s="960"/>
      <c r="M126" s="963"/>
      <c r="N126" s="963"/>
      <c r="O126" s="963"/>
      <c r="P126" s="963"/>
      <c r="Q126" s="963"/>
      <c r="R126" s="963"/>
      <c r="S126" s="963"/>
      <c r="T126" s="963"/>
      <c r="U126" s="963"/>
      <c r="V126" s="963"/>
      <c r="W126" s="963"/>
      <c r="X126" s="963"/>
      <c r="Y126" s="963"/>
      <c r="Z126" s="963"/>
    </row>
    <row r="127" spans="1:26" ht="14.25" hidden="1" customHeight="1">
      <c r="A127" s="310" t="s">
        <v>1953</v>
      </c>
      <c r="B127" s="467" t="s">
        <v>520</v>
      </c>
      <c r="C127" s="141"/>
      <c r="D127" s="124"/>
      <c r="E127" s="141"/>
      <c r="F127" s="141"/>
      <c r="G127" s="141"/>
      <c r="H127" s="106"/>
      <c r="I127" s="105"/>
      <c r="J127" s="105"/>
      <c r="K127" s="106"/>
      <c r="L127" s="106"/>
      <c r="M127" s="106"/>
      <c r="N127" s="106"/>
      <c r="O127" s="106"/>
      <c r="P127" s="106"/>
      <c r="Q127" s="106"/>
      <c r="R127" s="106"/>
      <c r="S127" s="106"/>
      <c r="T127" s="106"/>
      <c r="U127" s="106"/>
      <c r="V127" s="106"/>
      <c r="W127" s="106"/>
      <c r="X127" s="106"/>
      <c r="Y127" s="106"/>
      <c r="Z127" s="106"/>
    </row>
    <row r="128" spans="1:26" ht="14.25" hidden="1" customHeight="1">
      <c r="A128" s="310" t="s">
        <v>521</v>
      </c>
      <c r="B128" s="173" t="s">
        <v>522</v>
      </c>
      <c r="C128" s="141"/>
      <c r="D128" s="124"/>
      <c r="E128" s="141"/>
      <c r="F128" s="141"/>
      <c r="G128" s="141"/>
      <c r="H128" s="106"/>
      <c r="I128" s="105"/>
      <c r="J128" s="105"/>
      <c r="K128" s="106"/>
      <c r="L128" s="106"/>
      <c r="M128" s="106"/>
      <c r="N128" s="106"/>
      <c r="O128" s="106"/>
      <c r="P128" s="106"/>
      <c r="Q128" s="106"/>
      <c r="R128" s="106"/>
      <c r="S128" s="106"/>
      <c r="T128" s="106"/>
      <c r="U128" s="106"/>
      <c r="V128" s="106"/>
      <c r="W128" s="106"/>
      <c r="X128" s="106"/>
      <c r="Y128" s="106"/>
      <c r="Z128" s="106"/>
    </row>
    <row r="129" spans="1:26" ht="19">
      <c r="A129" s="982" t="s">
        <v>218</v>
      </c>
      <c r="B129" s="1606" t="s">
        <v>219</v>
      </c>
      <c r="C129" s="1570"/>
      <c r="D129" s="1570"/>
      <c r="E129" s="1570"/>
      <c r="F129" s="1570"/>
      <c r="G129" s="1573"/>
      <c r="H129" s="835"/>
      <c r="I129" s="893">
        <f>SUM(D130:D134)</f>
        <v>8</v>
      </c>
      <c r="J129" s="893">
        <f>COUNT(D130:D134)*2</f>
        <v>8</v>
      </c>
      <c r="K129" s="960"/>
      <c r="L129" s="960"/>
      <c r="M129" s="963"/>
      <c r="N129" s="963"/>
      <c r="O129" s="963"/>
      <c r="P129" s="963"/>
      <c r="Q129" s="963"/>
      <c r="R129" s="963"/>
      <c r="S129" s="963"/>
      <c r="T129" s="963"/>
      <c r="U129" s="963"/>
      <c r="V129" s="963"/>
      <c r="W129" s="963"/>
      <c r="X129" s="963"/>
      <c r="Y129" s="963"/>
      <c r="Z129" s="963"/>
    </row>
    <row r="130" spans="1:26" ht="34">
      <c r="A130" s="693" t="s">
        <v>1954</v>
      </c>
      <c r="B130" s="467" t="s">
        <v>524</v>
      </c>
      <c r="C130" s="471" t="s">
        <v>7526</v>
      </c>
      <c r="D130" s="696">
        <v>2</v>
      </c>
      <c r="E130" s="696" t="s">
        <v>469</v>
      </c>
      <c r="F130" s="1052"/>
      <c r="G130" s="1056"/>
      <c r="H130" s="1098"/>
      <c r="I130" s="893"/>
      <c r="J130" s="893"/>
      <c r="K130" s="960"/>
      <c r="L130" s="960"/>
      <c r="M130" s="963"/>
      <c r="N130" s="963"/>
      <c r="O130" s="963"/>
      <c r="P130" s="963"/>
      <c r="Q130" s="963"/>
      <c r="R130" s="963"/>
      <c r="S130" s="963"/>
      <c r="T130" s="963"/>
      <c r="U130" s="963"/>
      <c r="V130" s="963"/>
      <c r="W130" s="963"/>
      <c r="X130" s="963"/>
      <c r="Y130" s="963"/>
      <c r="Z130" s="963"/>
    </row>
    <row r="131" spans="1:26" ht="32">
      <c r="A131" s="693"/>
      <c r="B131" s="467"/>
      <c r="C131" s="471" t="s">
        <v>7527</v>
      </c>
      <c r="D131" s="696">
        <v>2</v>
      </c>
      <c r="E131" s="696" t="s">
        <v>469</v>
      </c>
      <c r="F131" s="1052" t="s">
        <v>7528</v>
      </c>
      <c r="G131" s="1056"/>
      <c r="H131" s="1098"/>
      <c r="I131" s="893"/>
      <c r="J131" s="893"/>
      <c r="K131" s="960"/>
      <c r="L131" s="960"/>
      <c r="M131" s="963"/>
      <c r="N131" s="963"/>
      <c r="O131" s="963"/>
      <c r="P131" s="963"/>
      <c r="Q131" s="963"/>
      <c r="R131" s="963"/>
      <c r="S131" s="963"/>
      <c r="T131" s="963"/>
      <c r="U131" s="963"/>
      <c r="V131" s="963"/>
      <c r="W131" s="963"/>
      <c r="X131" s="963"/>
      <c r="Y131" s="963"/>
      <c r="Z131" s="963"/>
    </row>
    <row r="132" spans="1:26" ht="34">
      <c r="A132" s="693" t="s">
        <v>1958</v>
      </c>
      <c r="B132" s="467" t="s">
        <v>528</v>
      </c>
      <c r="C132" s="471" t="s">
        <v>7529</v>
      </c>
      <c r="D132" s="696">
        <v>2</v>
      </c>
      <c r="E132" s="696" t="s">
        <v>611</v>
      </c>
      <c r="F132" s="471" t="s">
        <v>7530</v>
      </c>
      <c r="G132" s="1056"/>
      <c r="H132" s="1098"/>
      <c r="I132" s="893"/>
      <c r="J132" s="893"/>
      <c r="K132" s="960"/>
      <c r="L132" s="960"/>
      <c r="M132" s="963"/>
      <c r="N132" s="963"/>
      <c r="O132" s="963"/>
      <c r="P132" s="963"/>
      <c r="Q132" s="963"/>
      <c r="R132" s="963"/>
      <c r="S132" s="963"/>
      <c r="T132" s="963"/>
      <c r="U132" s="963"/>
      <c r="V132" s="963"/>
      <c r="W132" s="963"/>
      <c r="X132" s="963"/>
      <c r="Y132" s="963"/>
      <c r="Z132" s="963"/>
    </row>
    <row r="133" spans="1:26" ht="51">
      <c r="A133" s="693" t="s">
        <v>1960</v>
      </c>
      <c r="B133" s="467" t="s">
        <v>533</v>
      </c>
      <c r="C133" s="471" t="s">
        <v>534</v>
      </c>
      <c r="D133" s="696">
        <v>2</v>
      </c>
      <c r="E133" s="696" t="s">
        <v>553</v>
      </c>
      <c r="F133" s="1052"/>
      <c r="G133" s="1056"/>
      <c r="H133" s="1098"/>
      <c r="I133" s="893"/>
      <c r="J133" s="893"/>
      <c r="K133" s="960"/>
      <c r="L133" s="960"/>
      <c r="M133" s="963"/>
      <c r="N133" s="963"/>
      <c r="O133" s="963"/>
      <c r="P133" s="963"/>
      <c r="Q133" s="963"/>
      <c r="R133" s="963"/>
      <c r="S133" s="963"/>
      <c r="T133" s="963"/>
      <c r="U133" s="963"/>
      <c r="V133" s="963"/>
      <c r="W133" s="963"/>
      <c r="X133" s="963"/>
      <c r="Y133" s="963"/>
      <c r="Z133" s="963"/>
    </row>
    <row r="134" spans="1:26" ht="14.25" hidden="1" customHeight="1">
      <c r="A134" s="310" t="s">
        <v>1962</v>
      </c>
      <c r="B134" s="467" t="s">
        <v>537</v>
      </c>
      <c r="C134" s="141"/>
      <c r="D134" s="124"/>
      <c r="E134" s="141"/>
      <c r="F134" s="141"/>
      <c r="G134" s="141"/>
      <c r="H134" s="106"/>
      <c r="I134" s="105"/>
      <c r="J134" s="105"/>
      <c r="K134" s="106"/>
      <c r="L134" s="106"/>
      <c r="M134" s="106"/>
      <c r="N134" s="106"/>
      <c r="O134" s="106"/>
      <c r="P134" s="106"/>
      <c r="Q134" s="106"/>
      <c r="R134" s="106"/>
      <c r="S134" s="106"/>
      <c r="T134" s="106"/>
      <c r="U134" s="106"/>
      <c r="V134" s="106"/>
      <c r="W134" s="106"/>
      <c r="X134" s="106"/>
      <c r="Y134" s="106"/>
      <c r="Z134" s="106"/>
    </row>
    <row r="135" spans="1:26" ht="33.75" customHeight="1">
      <c r="A135" s="982" t="s">
        <v>220</v>
      </c>
      <c r="B135" s="1606" t="s">
        <v>1965</v>
      </c>
      <c r="C135" s="1570"/>
      <c r="D135" s="1570"/>
      <c r="E135" s="1570"/>
      <c r="F135" s="1570"/>
      <c r="G135" s="1573"/>
      <c r="H135" s="835"/>
      <c r="I135" s="893">
        <f>SUM(D136:D140)</f>
        <v>2</v>
      </c>
      <c r="J135" s="893">
        <f>COUNT(D136:D140)*2</f>
        <v>2</v>
      </c>
      <c r="K135" s="960"/>
      <c r="L135" s="960"/>
      <c r="M135" s="963"/>
      <c r="N135" s="963"/>
      <c r="O135" s="963"/>
      <c r="P135" s="963"/>
      <c r="Q135" s="963"/>
      <c r="R135" s="963"/>
      <c r="S135" s="963"/>
      <c r="T135" s="963"/>
      <c r="U135" s="963"/>
      <c r="V135" s="963"/>
      <c r="W135" s="963"/>
      <c r="X135" s="963"/>
      <c r="Y135" s="963"/>
      <c r="Z135" s="963"/>
    </row>
    <row r="136" spans="1:26" ht="51">
      <c r="A136" s="693" t="s">
        <v>1966</v>
      </c>
      <c r="B136" s="467" t="s">
        <v>541</v>
      </c>
      <c r="C136" s="471" t="s">
        <v>7531</v>
      </c>
      <c r="D136" s="696">
        <v>2</v>
      </c>
      <c r="E136" s="696" t="s">
        <v>877</v>
      </c>
      <c r="F136" s="1052"/>
      <c r="G136" s="1056"/>
      <c r="H136" s="1098"/>
      <c r="I136" s="893"/>
      <c r="J136" s="893"/>
      <c r="K136" s="960"/>
      <c r="L136" s="960"/>
      <c r="M136" s="963"/>
      <c r="N136" s="963"/>
      <c r="O136" s="963"/>
      <c r="P136" s="963"/>
      <c r="Q136" s="963"/>
      <c r="R136" s="963"/>
      <c r="S136" s="963"/>
      <c r="T136" s="963"/>
      <c r="U136" s="963"/>
      <c r="V136" s="963"/>
      <c r="W136" s="963"/>
      <c r="X136" s="963"/>
      <c r="Y136" s="963"/>
      <c r="Z136" s="963"/>
    </row>
    <row r="137" spans="1:26" ht="14.25" hidden="1" customHeight="1">
      <c r="A137" s="310" t="s">
        <v>1968</v>
      </c>
      <c r="B137" s="467" t="s">
        <v>544</v>
      </c>
      <c r="C137" s="141"/>
      <c r="D137" s="124"/>
      <c r="E137" s="141"/>
      <c r="F137" s="141"/>
      <c r="G137" s="141"/>
      <c r="H137" s="106"/>
      <c r="I137" s="105"/>
      <c r="J137" s="105"/>
      <c r="K137" s="106"/>
      <c r="L137" s="106"/>
      <c r="M137" s="106"/>
      <c r="N137" s="106"/>
      <c r="O137" s="106"/>
      <c r="P137" s="106"/>
      <c r="Q137" s="106"/>
      <c r="R137" s="106"/>
      <c r="S137" s="106"/>
      <c r="T137" s="106"/>
      <c r="U137" s="106"/>
      <c r="V137" s="106"/>
      <c r="W137" s="106"/>
      <c r="X137" s="106"/>
      <c r="Y137" s="106"/>
      <c r="Z137" s="106"/>
    </row>
    <row r="138" spans="1:26" ht="14.25" hidden="1" customHeight="1">
      <c r="A138" s="310" t="s">
        <v>1969</v>
      </c>
      <c r="B138" s="467" t="s">
        <v>547</v>
      </c>
      <c r="C138" s="141"/>
      <c r="D138" s="124"/>
      <c r="E138" s="141"/>
      <c r="F138" s="141"/>
      <c r="G138" s="141"/>
      <c r="H138" s="106"/>
      <c r="I138" s="105"/>
      <c r="J138" s="105"/>
      <c r="K138" s="106"/>
      <c r="L138" s="106"/>
      <c r="M138" s="106"/>
      <c r="N138" s="106"/>
      <c r="O138" s="106"/>
      <c r="P138" s="106"/>
      <c r="Q138" s="106"/>
      <c r="R138" s="106"/>
      <c r="S138" s="106"/>
      <c r="T138" s="106"/>
      <c r="U138" s="106"/>
      <c r="V138" s="106"/>
      <c r="W138" s="106"/>
      <c r="X138" s="106"/>
      <c r="Y138" s="106"/>
      <c r="Z138" s="106"/>
    </row>
    <row r="139" spans="1:26" ht="14.25" hidden="1" customHeight="1">
      <c r="A139" s="310" t="s">
        <v>1970</v>
      </c>
      <c r="B139" s="467" t="s">
        <v>551</v>
      </c>
      <c r="C139" s="141"/>
      <c r="D139" s="124"/>
      <c r="E139" s="141"/>
      <c r="F139" s="141"/>
      <c r="G139" s="141"/>
      <c r="H139" s="106"/>
      <c r="I139" s="105"/>
      <c r="J139" s="105"/>
      <c r="K139" s="106"/>
      <c r="L139" s="106"/>
      <c r="M139" s="106"/>
      <c r="N139" s="106"/>
      <c r="O139" s="106"/>
      <c r="P139" s="106"/>
      <c r="Q139" s="106"/>
      <c r="R139" s="106"/>
      <c r="S139" s="106"/>
      <c r="T139" s="106"/>
      <c r="U139" s="106"/>
      <c r="V139" s="106"/>
      <c r="W139" s="106"/>
      <c r="X139" s="106"/>
      <c r="Y139" s="106"/>
      <c r="Z139" s="106"/>
    </row>
    <row r="140" spans="1:26" ht="14.25" hidden="1" customHeight="1">
      <c r="A140" s="310" t="s">
        <v>1973</v>
      </c>
      <c r="B140" s="122" t="s">
        <v>556</v>
      </c>
      <c r="C140" s="179"/>
      <c r="D140" s="124"/>
      <c r="E140" s="141" t="s">
        <v>469</v>
      </c>
      <c r="F140" s="141"/>
      <c r="G140" s="155"/>
      <c r="H140" s="279"/>
      <c r="I140" s="319"/>
      <c r="J140" s="319"/>
      <c r="K140" s="106"/>
      <c r="L140" s="106"/>
      <c r="M140" s="106"/>
      <c r="N140" s="106"/>
      <c r="O140" s="106"/>
      <c r="P140" s="106"/>
      <c r="Q140" s="106"/>
      <c r="R140" s="106"/>
      <c r="S140" s="106"/>
      <c r="T140" s="106"/>
      <c r="U140" s="106"/>
      <c r="V140" s="106"/>
      <c r="W140" s="106"/>
      <c r="X140" s="106"/>
      <c r="Y140" s="106"/>
      <c r="Z140" s="106"/>
    </row>
    <row r="141" spans="1:26" ht="45" customHeight="1">
      <c r="A141" s="982" t="s">
        <v>222</v>
      </c>
      <c r="B141" s="1606" t="s">
        <v>5654</v>
      </c>
      <c r="C141" s="1570"/>
      <c r="D141" s="1570"/>
      <c r="E141" s="1570"/>
      <c r="F141" s="1570"/>
      <c r="G141" s="1573"/>
      <c r="H141" s="835"/>
      <c r="I141" s="893">
        <f>SUM(D142:D147)</f>
        <v>8</v>
      </c>
      <c r="J141" s="893">
        <f>COUNT(D142:D147)*2</f>
        <v>8</v>
      </c>
      <c r="K141" s="960"/>
      <c r="L141" s="960"/>
      <c r="M141" s="963"/>
      <c r="N141" s="963"/>
      <c r="O141" s="963"/>
      <c r="P141" s="963"/>
      <c r="Q141" s="963"/>
      <c r="R141" s="963"/>
      <c r="S141" s="963"/>
      <c r="T141" s="963"/>
      <c r="U141" s="963"/>
      <c r="V141" s="963"/>
      <c r="W141" s="963"/>
      <c r="X141" s="963"/>
      <c r="Y141" s="963"/>
      <c r="Z141" s="963"/>
    </row>
    <row r="142" spans="1:26" ht="51">
      <c r="A142" s="982" t="s">
        <v>558</v>
      </c>
      <c r="B142" s="161" t="s">
        <v>559</v>
      </c>
      <c r="C142" s="161" t="s">
        <v>7532</v>
      </c>
      <c r="D142" s="696">
        <v>2</v>
      </c>
      <c r="E142" s="736" t="s">
        <v>561</v>
      </c>
      <c r="F142" s="1056" t="s">
        <v>7533</v>
      </c>
      <c r="G142" s="1056"/>
      <c r="H142" s="1098"/>
      <c r="I142" s="893"/>
      <c r="J142" s="893"/>
      <c r="K142" s="960"/>
      <c r="L142" s="960"/>
      <c r="M142" s="963"/>
      <c r="N142" s="963"/>
      <c r="O142" s="963"/>
      <c r="P142" s="963"/>
      <c r="Q142" s="963"/>
      <c r="R142" s="963"/>
      <c r="S142" s="963"/>
      <c r="T142" s="963"/>
      <c r="U142" s="963"/>
      <c r="V142" s="963"/>
      <c r="W142" s="963"/>
      <c r="X142" s="963"/>
      <c r="Y142" s="963"/>
      <c r="Z142" s="963"/>
    </row>
    <row r="143" spans="1:26" ht="14.25" hidden="1" customHeight="1">
      <c r="A143" s="310" t="s">
        <v>1977</v>
      </c>
      <c r="B143" s="467" t="s">
        <v>563</v>
      </c>
      <c r="C143" s="150"/>
      <c r="D143" s="124"/>
      <c r="E143" s="141"/>
      <c r="F143" s="141"/>
      <c r="G143" s="141"/>
      <c r="H143" s="106"/>
      <c r="I143" s="105"/>
      <c r="J143" s="105"/>
      <c r="K143" s="106"/>
      <c r="L143" s="106"/>
      <c r="M143" s="106"/>
      <c r="N143" s="106"/>
      <c r="O143" s="106"/>
      <c r="P143" s="106"/>
      <c r="Q143" s="106"/>
      <c r="R143" s="106"/>
      <c r="S143" s="106"/>
      <c r="T143" s="106"/>
      <c r="U143" s="106"/>
      <c r="V143" s="106"/>
      <c r="W143" s="106"/>
      <c r="X143" s="106"/>
      <c r="Y143" s="106"/>
      <c r="Z143" s="106"/>
    </row>
    <row r="144" spans="1:26" ht="51">
      <c r="A144" s="693" t="s">
        <v>1980</v>
      </c>
      <c r="B144" s="467" t="s">
        <v>566</v>
      </c>
      <c r="C144" s="471" t="s">
        <v>567</v>
      </c>
      <c r="D144" s="696">
        <v>2</v>
      </c>
      <c r="E144" s="696" t="s">
        <v>561</v>
      </c>
      <c r="F144" s="1052"/>
      <c r="G144" s="1056"/>
      <c r="H144" s="1098"/>
      <c r="I144" s="893"/>
      <c r="J144" s="893"/>
      <c r="K144" s="960"/>
      <c r="L144" s="960"/>
      <c r="M144" s="963"/>
      <c r="N144" s="963"/>
      <c r="O144" s="963"/>
      <c r="P144" s="963"/>
      <c r="Q144" s="963"/>
      <c r="R144" s="963"/>
      <c r="S144" s="963"/>
      <c r="T144" s="963"/>
      <c r="U144" s="963"/>
      <c r="V144" s="963"/>
      <c r="W144" s="963"/>
      <c r="X144" s="963"/>
      <c r="Y144" s="963"/>
      <c r="Z144" s="963"/>
    </row>
    <row r="145" spans="1:26" ht="51">
      <c r="A145" s="693" t="s">
        <v>1981</v>
      </c>
      <c r="B145" s="467" t="s">
        <v>569</v>
      </c>
      <c r="C145" s="983" t="s">
        <v>7292</v>
      </c>
      <c r="D145" s="696">
        <v>2</v>
      </c>
      <c r="E145" s="696" t="s">
        <v>561</v>
      </c>
      <c r="F145" s="1052"/>
      <c r="G145" s="1056"/>
      <c r="H145" s="1098"/>
      <c r="I145" s="893"/>
      <c r="J145" s="893"/>
      <c r="K145" s="960"/>
      <c r="L145" s="960"/>
      <c r="M145" s="963"/>
      <c r="N145" s="963"/>
      <c r="O145" s="963"/>
      <c r="P145" s="963"/>
      <c r="Q145" s="963"/>
      <c r="R145" s="963"/>
      <c r="S145" s="963"/>
      <c r="T145" s="963"/>
      <c r="U145" s="963"/>
      <c r="V145" s="963"/>
      <c r="W145" s="963"/>
      <c r="X145" s="963"/>
      <c r="Y145" s="963"/>
      <c r="Z145" s="963"/>
    </row>
    <row r="146" spans="1:26" ht="51">
      <c r="A146" s="693" t="s">
        <v>1983</v>
      </c>
      <c r="B146" s="467" t="s">
        <v>573</v>
      </c>
      <c r="C146" s="983" t="s">
        <v>7293</v>
      </c>
      <c r="D146" s="696">
        <v>2</v>
      </c>
      <c r="E146" s="696" t="s">
        <v>571</v>
      </c>
      <c r="F146" s="1052"/>
      <c r="G146" s="1056"/>
      <c r="H146" s="1098"/>
      <c r="I146" s="893"/>
      <c r="J146" s="893"/>
      <c r="K146" s="960"/>
      <c r="L146" s="960"/>
      <c r="M146" s="963"/>
      <c r="N146" s="963"/>
      <c r="O146" s="963"/>
      <c r="P146" s="963"/>
      <c r="Q146" s="963"/>
      <c r="R146" s="963"/>
      <c r="S146" s="963"/>
      <c r="T146" s="963"/>
      <c r="U146" s="963"/>
      <c r="V146" s="963"/>
      <c r="W146" s="963"/>
      <c r="X146" s="963"/>
      <c r="Y146" s="963"/>
      <c r="Z146" s="963"/>
    </row>
    <row r="147" spans="1:26" ht="14.25" hidden="1" customHeight="1">
      <c r="A147" s="310" t="s">
        <v>574</v>
      </c>
      <c r="B147" s="491" t="s">
        <v>575</v>
      </c>
      <c r="C147" s="141"/>
      <c r="D147" s="124"/>
      <c r="E147" s="141"/>
      <c r="F147" s="141"/>
      <c r="G147" s="141"/>
      <c r="H147" s="106"/>
      <c r="I147" s="105"/>
      <c r="J147" s="105"/>
      <c r="K147" s="106"/>
      <c r="L147" s="106"/>
      <c r="M147" s="106"/>
      <c r="N147" s="106"/>
      <c r="O147" s="106"/>
      <c r="P147" s="106"/>
      <c r="Q147" s="106"/>
      <c r="R147" s="106"/>
      <c r="S147" s="106"/>
      <c r="T147" s="106"/>
      <c r="U147" s="106"/>
      <c r="V147" s="106"/>
      <c r="W147" s="106"/>
      <c r="X147" s="106"/>
      <c r="Y147" s="106"/>
      <c r="Z147" s="106"/>
    </row>
    <row r="148" spans="1:26" ht="14.25" hidden="1" customHeight="1">
      <c r="A148" s="334" t="s">
        <v>63</v>
      </c>
      <c r="B148" s="1731" t="s">
        <v>64</v>
      </c>
      <c r="C148" s="1570"/>
      <c r="D148" s="1570"/>
      <c r="E148" s="1570"/>
      <c r="F148" s="1570"/>
      <c r="G148" s="1573"/>
      <c r="H148" s="954"/>
      <c r="I148" s="105">
        <f>SUM(D149:D159)</f>
        <v>0</v>
      </c>
      <c r="J148" s="105">
        <f>COUNT(D149:D159)*2</f>
        <v>0</v>
      </c>
      <c r="K148" s="106"/>
      <c r="L148" s="106"/>
      <c r="M148" s="106"/>
      <c r="N148" s="106"/>
      <c r="O148" s="106"/>
      <c r="P148" s="106"/>
      <c r="Q148" s="106"/>
      <c r="R148" s="106"/>
      <c r="S148" s="106"/>
      <c r="T148" s="106"/>
      <c r="U148" s="106"/>
      <c r="V148" s="106"/>
      <c r="W148" s="106"/>
      <c r="X148" s="106"/>
      <c r="Y148" s="106"/>
      <c r="Z148" s="106"/>
    </row>
    <row r="149" spans="1:26" ht="14.25" hidden="1" customHeight="1">
      <c r="A149" s="334" t="s">
        <v>576</v>
      </c>
      <c r="B149" s="179" t="s">
        <v>577</v>
      </c>
      <c r="C149" s="179" t="s">
        <v>578</v>
      </c>
      <c r="D149" s="180"/>
      <c r="E149" s="141"/>
      <c r="F149" s="179" t="s">
        <v>579</v>
      </c>
      <c r="G149" s="472"/>
      <c r="H149" s="461"/>
      <c r="I149" s="105"/>
      <c r="J149" s="105"/>
      <c r="K149" s="106"/>
      <c r="L149" s="106"/>
      <c r="M149" s="106"/>
      <c r="N149" s="106"/>
      <c r="O149" s="106"/>
      <c r="P149" s="106"/>
      <c r="Q149" s="106"/>
      <c r="R149" s="106"/>
      <c r="S149" s="106"/>
      <c r="T149" s="106"/>
      <c r="U149" s="106"/>
      <c r="V149" s="106"/>
      <c r="W149" s="106"/>
      <c r="X149" s="106"/>
      <c r="Y149" s="106"/>
      <c r="Z149" s="106"/>
    </row>
    <row r="150" spans="1:26" ht="14.25" hidden="1" customHeight="1">
      <c r="A150" s="334" t="s">
        <v>580</v>
      </c>
      <c r="B150" s="179" t="s">
        <v>581</v>
      </c>
      <c r="C150" s="179" t="s">
        <v>582</v>
      </c>
      <c r="D150" s="180"/>
      <c r="E150" s="141"/>
      <c r="F150" s="179" t="s">
        <v>583</v>
      </c>
      <c r="G150" s="472"/>
      <c r="H150" s="461"/>
      <c r="I150" s="105"/>
      <c r="J150" s="105"/>
      <c r="K150" s="106"/>
      <c r="L150" s="106"/>
      <c r="M150" s="106"/>
      <c r="N150" s="106"/>
      <c r="O150" s="106"/>
      <c r="P150" s="106"/>
      <c r="Q150" s="106"/>
      <c r="R150" s="106"/>
      <c r="S150" s="106"/>
      <c r="T150" s="106"/>
      <c r="U150" s="106"/>
      <c r="V150" s="106"/>
      <c r="W150" s="106"/>
      <c r="X150" s="106"/>
      <c r="Y150" s="106"/>
      <c r="Z150" s="106"/>
    </row>
    <row r="151" spans="1:26" ht="14.25" hidden="1" customHeight="1">
      <c r="A151" s="334" t="s">
        <v>584</v>
      </c>
      <c r="B151" s="179" t="s">
        <v>585</v>
      </c>
      <c r="C151" s="179" t="s">
        <v>586</v>
      </c>
      <c r="D151" s="180"/>
      <c r="E151" s="141"/>
      <c r="F151" s="179" t="s">
        <v>587</v>
      </c>
      <c r="G151" s="472"/>
      <c r="H151" s="461"/>
      <c r="I151" s="105"/>
      <c r="J151" s="105"/>
      <c r="K151" s="106"/>
      <c r="L151" s="106"/>
      <c r="M151" s="106"/>
      <c r="N151" s="106"/>
      <c r="O151" s="106"/>
      <c r="P151" s="106"/>
      <c r="Q151" s="106"/>
      <c r="R151" s="106"/>
      <c r="S151" s="106"/>
      <c r="T151" s="106"/>
      <c r="U151" s="106"/>
      <c r="V151" s="106"/>
      <c r="W151" s="106"/>
      <c r="X151" s="106"/>
      <c r="Y151" s="106"/>
      <c r="Z151" s="106"/>
    </row>
    <row r="152" spans="1:26" ht="14.25" hidden="1" customHeight="1">
      <c r="A152" s="334" t="s">
        <v>588</v>
      </c>
      <c r="B152" s="179" t="s">
        <v>589</v>
      </c>
      <c r="C152" s="179" t="s">
        <v>590</v>
      </c>
      <c r="D152" s="180"/>
      <c r="E152" s="141"/>
      <c r="F152" s="179" t="s">
        <v>591</v>
      </c>
      <c r="G152" s="472"/>
      <c r="H152" s="461"/>
      <c r="I152" s="105"/>
      <c r="J152" s="105"/>
      <c r="K152" s="106"/>
      <c r="L152" s="106"/>
      <c r="M152" s="106"/>
      <c r="N152" s="106"/>
      <c r="O152" s="106"/>
      <c r="P152" s="106"/>
      <c r="Q152" s="106"/>
      <c r="R152" s="106"/>
      <c r="S152" s="106"/>
      <c r="T152" s="106"/>
      <c r="U152" s="106"/>
      <c r="V152" s="106"/>
      <c r="W152" s="106"/>
      <c r="X152" s="106"/>
      <c r="Y152" s="106"/>
      <c r="Z152" s="106"/>
    </row>
    <row r="153" spans="1:26" ht="14.25" hidden="1" customHeight="1">
      <c r="A153" s="334" t="s">
        <v>592</v>
      </c>
      <c r="B153" s="179" t="s">
        <v>593</v>
      </c>
      <c r="C153" s="179" t="s">
        <v>594</v>
      </c>
      <c r="D153" s="180"/>
      <c r="E153" s="141"/>
      <c r="F153" s="179" t="s">
        <v>595</v>
      </c>
      <c r="G153" s="472"/>
      <c r="H153" s="461"/>
      <c r="I153" s="105"/>
      <c r="J153" s="105"/>
      <c r="K153" s="106"/>
      <c r="L153" s="106"/>
      <c r="M153" s="106"/>
      <c r="N153" s="106"/>
      <c r="O153" s="106"/>
      <c r="P153" s="106"/>
      <c r="Q153" s="106"/>
      <c r="R153" s="106"/>
      <c r="S153" s="106"/>
      <c r="T153" s="106"/>
      <c r="U153" s="106"/>
      <c r="V153" s="106"/>
      <c r="W153" s="106"/>
      <c r="X153" s="106"/>
      <c r="Y153" s="106"/>
      <c r="Z153" s="106"/>
    </row>
    <row r="154" spans="1:26" ht="14.25" hidden="1" customHeight="1">
      <c r="A154" s="334" t="s">
        <v>596</v>
      </c>
      <c r="B154" s="179" t="s">
        <v>597</v>
      </c>
      <c r="C154" s="492"/>
      <c r="D154" s="124"/>
      <c r="E154" s="155"/>
      <c r="F154" s="492"/>
      <c r="G154" s="472"/>
      <c r="H154" s="461"/>
      <c r="I154" s="105"/>
      <c r="J154" s="105"/>
      <c r="K154" s="106"/>
      <c r="L154" s="106"/>
      <c r="M154" s="106"/>
      <c r="N154" s="106"/>
      <c r="O154" s="106"/>
      <c r="P154" s="106"/>
      <c r="Q154" s="106"/>
      <c r="R154" s="106"/>
      <c r="S154" s="106"/>
      <c r="T154" s="106"/>
      <c r="U154" s="106"/>
      <c r="V154" s="106"/>
      <c r="W154" s="106"/>
      <c r="X154" s="106"/>
      <c r="Y154" s="106"/>
      <c r="Z154" s="106"/>
    </row>
    <row r="155" spans="1:26" ht="14.25" hidden="1" customHeight="1">
      <c r="A155" s="334" t="s">
        <v>608</v>
      </c>
      <c r="B155" s="179" t="s">
        <v>609</v>
      </c>
      <c r="C155" s="179" t="s">
        <v>6983</v>
      </c>
      <c r="D155" s="124"/>
      <c r="E155" s="141"/>
      <c r="F155" s="141"/>
      <c r="G155" s="472"/>
      <c r="H155" s="461"/>
      <c r="I155" s="105"/>
      <c r="J155" s="105"/>
      <c r="K155" s="106"/>
      <c r="L155" s="106"/>
      <c r="M155" s="106"/>
      <c r="N155" s="106"/>
      <c r="O155" s="106"/>
      <c r="P155" s="106"/>
      <c r="Q155" s="106"/>
      <c r="R155" s="106"/>
      <c r="S155" s="106"/>
      <c r="T155" s="106"/>
      <c r="U155" s="106"/>
      <c r="V155" s="106"/>
      <c r="W155" s="106"/>
      <c r="X155" s="106"/>
      <c r="Y155" s="106"/>
      <c r="Z155" s="106"/>
    </row>
    <row r="156" spans="1:26" ht="14.25" hidden="1" customHeight="1">
      <c r="A156" s="334" t="s">
        <v>613</v>
      </c>
      <c r="B156" s="179" t="s">
        <v>1988</v>
      </c>
      <c r="C156" s="179" t="s">
        <v>615</v>
      </c>
      <c r="D156" s="180"/>
      <c r="E156" s="141"/>
      <c r="F156" s="179" t="s">
        <v>616</v>
      </c>
      <c r="G156" s="472"/>
      <c r="H156" s="461"/>
      <c r="I156" s="105"/>
      <c r="J156" s="105"/>
      <c r="K156" s="106"/>
      <c r="L156" s="106"/>
      <c r="M156" s="106"/>
      <c r="N156" s="106"/>
      <c r="O156" s="106"/>
      <c r="P156" s="106"/>
      <c r="Q156" s="106"/>
      <c r="R156" s="106"/>
      <c r="S156" s="106"/>
      <c r="T156" s="106"/>
      <c r="U156" s="106"/>
      <c r="V156" s="106"/>
      <c r="W156" s="106"/>
      <c r="X156" s="106"/>
      <c r="Y156" s="106"/>
      <c r="Z156" s="106"/>
    </row>
    <row r="157" spans="1:26" ht="14.25" hidden="1" customHeight="1">
      <c r="A157" s="334" t="s">
        <v>617</v>
      </c>
      <c r="B157" s="179" t="s">
        <v>618</v>
      </c>
      <c r="C157" s="179" t="s">
        <v>619</v>
      </c>
      <c r="D157" s="180"/>
      <c r="E157" s="141"/>
      <c r="F157" s="179" t="s">
        <v>620</v>
      </c>
      <c r="G157" s="472"/>
      <c r="H157" s="461"/>
      <c r="I157" s="105"/>
      <c r="J157" s="105"/>
      <c r="K157" s="106"/>
      <c r="L157" s="106"/>
      <c r="M157" s="106"/>
      <c r="N157" s="106"/>
      <c r="O157" s="106"/>
      <c r="P157" s="106"/>
      <c r="Q157" s="106"/>
      <c r="R157" s="106"/>
      <c r="S157" s="106"/>
      <c r="T157" s="106"/>
      <c r="U157" s="106"/>
      <c r="V157" s="106"/>
      <c r="W157" s="106"/>
      <c r="X157" s="106"/>
      <c r="Y157" s="106"/>
      <c r="Z157" s="106"/>
    </row>
    <row r="158" spans="1:26" ht="14.25" hidden="1" customHeight="1">
      <c r="A158" s="334" t="s">
        <v>621</v>
      </c>
      <c r="B158" s="179" t="s">
        <v>622</v>
      </c>
      <c r="C158" s="179" t="s">
        <v>623</v>
      </c>
      <c r="D158" s="180"/>
      <c r="E158" s="141"/>
      <c r="F158" s="179" t="s">
        <v>624</v>
      </c>
      <c r="G158" s="472"/>
      <c r="H158" s="461"/>
      <c r="I158" s="105"/>
      <c r="J158" s="105"/>
      <c r="K158" s="106"/>
      <c r="L158" s="106"/>
      <c r="M158" s="106"/>
      <c r="N158" s="106"/>
      <c r="O158" s="106"/>
      <c r="P158" s="106"/>
      <c r="Q158" s="106"/>
      <c r="R158" s="106"/>
      <c r="S158" s="106"/>
      <c r="T158" s="106"/>
      <c r="U158" s="106"/>
      <c r="V158" s="106"/>
      <c r="W158" s="106"/>
      <c r="X158" s="106"/>
      <c r="Y158" s="106"/>
      <c r="Z158" s="106"/>
    </row>
    <row r="159" spans="1:26" ht="14.25" hidden="1" customHeight="1">
      <c r="A159" s="334" t="s">
        <v>625</v>
      </c>
      <c r="B159" s="179" t="s">
        <v>626</v>
      </c>
      <c r="C159" s="179" t="s">
        <v>627</v>
      </c>
      <c r="D159" s="178"/>
      <c r="E159" s="106"/>
      <c r="F159" s="179" t="s">
        <v>628</v>
      </c>
      <c r="G159" s="472"/>
      <c r="H159" s="461"/>
      <c r="I159" s="105"/>
      <c r="J159" s="105"/>
      <c r="K159" s="106"/>
      <c r="L159" s="106"/>
      <c r="M159" s="106"/>
      <c r="N159" s="106"/>
      <c r="O159" s="106"/>
      <c r="P159" s="106"/>
      <c r="Q159" s="106"/>
      <c r="R159" s="106"/>
      <c r="S159" s="106"/>
      <c r="T159" s="106"/>
      <c r="U159" s="106"/>
      <c r="V159" s="106"/>
      <c r="W159" s="106"/>
      <c r="X159" s="106"/>
      <c r="Y159" s="106"/>
      <c r="Z159" s="106"/>
    </row>
    <row r="160" spans="1:26" ht="21">
      <c r="A160" s="1053"/>
      <c r="B160" s="1773" t="s">
        <v>631</v>
      </c>
      <c r="C160" s="1570"/>
      <c r="D160" s="1570"/>
      <c r="E160" s="1570"/>
      <c r="F160" s="1570"/>
      <c r="G160" s="1571"/>
      <c r="H160" s="1310"/>
      <c r="I160" s="893">
        <f t="shared" ref="I160:J160" si="3">I161+I174+I184+I190+I197+I202+I217</f>
        <v>102</v>
      </c>
      <c r="J160" s="893">
        <f t="shared" si="3"/>
        <v>102</v>
      </c>
      <c r="K160" s="960"/>
      <c r="L160" s="960"/>
      <c r="M160" s="963"/>
      <c r="N160" s="963"/>
      <c r="O160" s="963"/>
      <c r="P160" s="963"/>
      <c r="Q160" s="963"/>
      <c r="R160" s="963"/>
      <c r="S160" s="963"/>
      <c r="T160" s="963"/>
      <c r="U160" s="963"/>
      <c r="V160" s="963"/>
      <c r="W160" s="963"/>
      <c r="X160" s="963"/>
      <c r="Y160" s="963"/>
      <c r="Z160" s="963"/>
    </row>
    <row r="161" spans="1:26" ht="19">
      <c r="A161" s="1312" t="s">
        <v>224</v>
      </c>
      <c r="B161" s="1606" t="s">
        <v>67</v>
      </c>
      <c r="C161" s="1570"/>
      <c r="D161" s="1570"/>
      <c r="E161" s="1570"/>
      <c r="F161" s="1570"/>
      <c r="G161" s="1573"/>
      <c r="H161" s="835"/>
      <c r="I161" s="893">
        <f>SUM(D162:D173)</f>
        <v>24</v>
      </c>
      <c r="J161" s="893">
        <f>COUNT(D162:D173)*2</f>
        <v>24</v>
      </c>
      <c r="K161" s="960"/>
      <c r="L161" s="960"/>
      <c r="M161" s="963"/>
      <c r="N161" s="963"/>
      <c r="O161" s="963"/>
      <c r="P161" s="963"/>
      <c r="Q161" s="963"/>
      <c r="R161" s="963"/>
      <c r="S161" s="963"/>
      <c r="T161" s="963"/>
      <c r="U161" s="963"/>
      <c r="V161" s="963"/>
      <c r="W161" s="963"/>
      <c r="X161" s="963"/>
      <c r="Y161" s="963"/>
      <c r="Z161" s="963"/>
    </row>
    <row r="162" spans="1:26" ht="48">
      <c r="A162" s="693" t="s">
        <v>1989</v>
      </c>
      <c r="B162" s="1045" t="s">
        <v>633</v>
      </c>
      <c r="C162" s="475" t="s">
        <v>7534</v>
      </c>
      <c r="D162" s="696">
        <v>2</v>
      </c>
      <c r="E162" s="696" t="s">
        <v>469</v>
      </c>
      <c r="F162" s="475" t="s">
        <v>7535</v>
      </c>
      <c r="G162" s="1056"/>
      <c r="H162" s="1098"/>
      <c r="I162" s="893"/>
      <c r="J162" s="893"/>
      <c r="K162" s="960"/>
      <c r="L162" s="960"/>
      <c r="M162" s="963"/>
      <c r="N162" s="963"/>
      <c r="O162" s="963"/>
      <c r="P162" s="963"/>
      <c r="Q162" s="963"/>
      <c r="R162" s="963"/>
      <c r="S162" s="963"/>
      <c r="T162" s="963"/>
      <c r="U162" s="963"/>
      <c r="V162" s="963"/>
      <c r="W162" s="963"/>
      <c r="X162" s="963"/>
      <c r="Y162" s="963"/>
      <c r="Z162" s="963"/>
    </row>
    <row r="163" spans="1:26" ht="16">
      <c r="A163" s="693"/>
      <c r="B163" s="1045"/>
      <c r="C163" s="471" t="s">
        <v>7296</v>
      </c>
      <c r="D163" s="696">
        <v>2</v>
      </c>
      <c r="E163" s="696" t="s">
        <v>469</v>
      </c>
      <c r="F163" s="475"/>
      <c r="G163" s="1056"/>
      <c r="H163" s="1098"/>
      <c r="I163" s="893"/>
      <c r="J163" s="893"/>
      <c r="K163" s="960"/>
      <c r="L163" s="960"/>
      <c r="M163" s="963"/>
      <c r="N163" s="963"/>
      <c r="O163" s="963"/>
      <c r="P163" s="963"/>
      <c r="Q163" s="963"/>
      <c r="R163" s="963"/>
      <c r="S163" s="963"/>
      <c r="T163" s="963"/>
      <c r="U163" s="963"/>
      <c r="V163" s="963"/>
      <c r="W163" s="963"/>
      <c r="X163" s="963"/>
      <c r="Y163" s="963"/>
      <c r="Z163" s="963"/>
    </row>
    <row r="164" spans="1:26" ht="34">
      <c r="A164" s="693" t="s">
        <v>1994</v>
      </c>
      <c r="B164" s="1049" t="s">
        <v>638</v>
      </c>
      <c r="C164" s="708" t="s">
        <v>7536</v>
      </c>
      <c r="D164" s="696">
        <v>2</v>
      </c>
      <c r="E164" s="696" t="s">
        <v>469</v>
      </c>
      <c r="F164" s="475" t="s">
        <v>7537</v>
      </c>
      <c r="G164" s="1056"/>
      <c r="H164" s="1098"/>
      <c r="I164" s="893"/>
      <c r="J164" s="893"/>
      <c r="K164" s="960"/>
      <c r="L164" s="960"/>
      <c r="M164" s="963"/>
      <c r="N164" s="963"/>
      <c r="O164" s="963"/>
      <c r="P164" s="963"/>
      <c r="Q164" s="963"/>
      <c r="R164" s="963"/>
      <c r="S164" s="963"/>
      <c r="T164" s="963"/>
      <c r="U164" s="963"/>
      <c r="V164" s="963"/>
      <c r="W164" s="963"/>
      <c r="X164" s="963"/>
      <c r="Y164" s="963"/>
      <c r="Z164" s="963"/>
    </row>
    <row r="165" spans="1:26" ht="16">
      <c r="A165" s="693"/>
      <c r="B165" s="1049"/>
      <c r="C165" s="475" t="s">
        <v>7538</v>
      </c>
      <c r="D165" s="696">
        <v>2</v>
      </c>
      <c r="E165" s="696" t="s">
        <v>469</v>
      </c>
      <c r="F165" s="475"/>
      <c r="G165" s="1056"/>
      <c r="H165" s="1098"/>
      <c r="I165" s="893"/>
      <c r="J165" s="893"/>
      <c r="K165" s="960"/>
      <c r="L165" s="960"/>
      <c r="M165" s="963"/>
      <c r="N165" s="963"/>
      <c r="O165" s="963"/>
      <c r="P165" s="963"/>
      <c r="Q165" s="963"/>
      <c r="R165" s="963"/>
      <c r="S165" s="963"/>
      <c r="T165" s="963"/>
      <c r="U165" s="963"/>
      <c r="V165" s="963"/>
      <c r="W165" s="963"/>
      <c r="X165" s="963"/>
      <c r="Y165" s="963"/>
      <c r="Z165" s="963"/>
    </row>
    <row r="166" spans="1:26" ht="34">
      <c r="A166" s="693" t="s">
        <v>2002</v>
      </c>
      <c r="B166" s="1045" t="s">
        <v>643</v>
      </c>
      <c r="C166" s="471" t="s">
        <v>7539</v>
      </c>
      <c r="D166" s="696">
        <v>2</v>
      </c>
      <c r="E166" s="696" t="s">
        <v>469</v>
      </c>
      <c r="F166" s="471" t="s">
        <v>7540</v>
      </c>
      <c r="G166" s="1056"/>
      <c r="H166" s="1098"/>
      <c r="I166" s="893"/>
      <c r="J166" s="893"/>
      <c r="K166" s="960"/>
      <c r="L166" s="960"/>
      <c r="M166" s="963"/>
      <c r="N166" s="963"/>
      <c r="O166" s="963"/>
      <c r="P166" s="963"/>
      <c r="Q166" s="963"/>
      <c r="R166" s="963"/>
      <c r="S166" s="963"/>
      <c r="T166" s="963"/>
      <c r="U166" s="963"/>
      <c r="V166" s="963"/>
      <c r="W166" s="963"/>
      <c r="X166" s="963"/>
      <c r="Y166" s="963"/>
      <c r="Z166" s="963"/>
    </row>
    <row r="167" spans="1:26" ht="48">
      <c r="A167" s="693"/>
      <c r="B167" s="1045"/>
      <c r="C167" s="471" t="s">
        <v>7541</v>
      </c>
      <c r="D167" s="696">
        <v>2</v>
      </c>
      <c r="E167" s="696" t="s">
        <v>469</v>
      </c>
      <c r="F167" s="471" t="s">
        <v>7542</v>
      </c>
      <c r="G167" s="1056"/>
      <c r="H167" s="1098"/>
      <c r="I167" s="893"/>
      <c r="J167" s="893"/>
      <c r="K167" s="960"/>
      <c r="L167" s="960"/>
      <c r="M167" s="963"/>
      <c r="N167" s="963"/>
      <c r="O167" s="963"/>
      <c r="P167" s="963"/>
      <c r="Q167" s="963"/>
      <c r="R167" s="963"/>
      <c r="S167" s="963"/>
      <c r="T167" s="963"/>
      <c r="U167" s="963"/>
      <c r="V167" s="963"/>
      <c r="W167" s="963"/>
      <c r="X167" s="963"/>
      <c r="Y167" s="963"/>
      <c r="Z167" s="963"/>
    </row>
    <row r="168" spans="1:26" ht="32">
      <c r="A168" s="693"/>
      <c r="B168" s="1045"/>
      <c r="C168" s="471" t="s">
        <v>7543</v>
      </c>
      <c r="D168" s="696">
        <v>2</v>
      </c>
      <c r="E168" s="696" t="s">
        <v>469</v>
      </c>
      <c r="F168" s="471" t="s">
        <v>7544</v>
      </c>
      <c r="G168" s="1056"/>
      <c r="H168" s="1098"/>
      <c r="I168" s="893"/>
      <c r="J168" s="893"/>
      <c r="K168" s="960"/>
      <c r="L168" s="960"/>
      <c r="M168" s="963"/>
      <c r="N168" s="963"/>
      <c r="O168" s="963"/>
      <c r="P168" s="963"/>
      <c r="Q168" s="963"/>
      <c r="R168" s="963"/>
      <c r="S168" s="963"/>
      <c r="T168" s="963"/>
      <c r="U168" s="963"/>
      <c r="V168" s="963"/>
      <c r="W168" s="963"/>
      <c r="X168" s="963"/>
      <c r="Y168" s="963"/>
      <c r="Z168" s="963"/>
    </row>
    <row r="169" spans="1:26" ht="48">
      <c r="A169" s="693"/>
      <c r="B169" s="1045"/>
      <c r="C169" s="471" t="s">
        <v>7545</v>
      </c>
      <c r="D169" s="696">
        <v>2</v>
      </c>
      <c r="E169" s="696"/>
      <c r="F169" s="471" t="s">
        <v>7546</v>
      </c>
      <c r="G169" s="1056"/>
      <c r="H169" s="1098"/>
      <c r="I169" s="893"/>
      <c r="J169" s="893"/>
      <c r="K169" s="960"/>
      <c r="L169" s="960"/>
      <c r="M169" s="963"/>
      <c r="N169" s="963"/>
      <c r="O169" s="963"/>
      <c r="P169" s="963"/>
      <c r="Q169" s="963"/>
      <c r="R169" s="963"/>
      <c r="S169" s="963"/>
      <c r="T169" s="963"/>
      <c r="U169" s="963"/>
      <c r="V169" s="963"/>
      <c r="W169" s="963"/>
      <c r="X169" s="963"/>
      <c r="Y169" s="963"/>
      <c r="Z169" s="963"/>
    </row>
    <row r="170" spans="1:26" ht="51">
      <c r="A170" s="693" t="s">
        <v>2010</v>
      </c>
      <c r="B170" s="467" t="s">
        <v>661</v>
      </c>
      <c r="C170" s="471" t="s">
        <v>6339</v>
      </c>
      <c r="D170" s="696">
        <v>2</v>
      </c>
      <c r="E170" s="696" t="s">
        <v>469</v>
      </c>
      <c r="F170" s="475" t="s">
        <v>7547</v>
      </c>
      <c r="G170" s="1056"/>
      <c r="H170" s="1098"/>
      <c r="I170" s="893"/>
      <c r="J170" s="893"/>
      <c r="K170" s="960"/>
      <c r="L170" s="960"/>
      <c r="M170" s="963"/>
      <c r="N170" s="963"/>
      <c r="O170" s="963"/>
      <c r="P170" s="963"/>
      <c r="Q170" s="963"/>
      <c r="R170" s="963"/>
      <c r="S170" s="963"/>
      <c r="T170" s="963"/>
      <c r="U170" s="963"/>
      <c r="V170" s="963"/>
      <c r="W170" s="963"/>
      <c r="X170" s="963"/>
      <c r="Y170" s="963"/>
      <c r="Z170" s="963"/>
    </row>
    <row r="171" spans="1:26" ht="51">
      <c r="A171" s="693" t="s">
        <v>2012</v>
      </c>
      <c r="B171" s="1045" t="s">
        <v>665</v>
      </c>
      <c r="C171" s="475" t="s">
        <v>2013</v>
      </c>
      <c r="D171" s="696">
        <v>2</v>
      </c>
      <c r="E171" s="696" t="s">
        <v>469</v>
      </c>
      <c r="F171" s="1313"/>
      <c r="G171" s="1056"/>
      <c r="H171" s="1098"/>
      <c r="I171" s="893"/>
      <c r="J171" s="893"/>
      <c r="K171" s="960"/>
      <c r="L171" s="960"/>
      <c r="M171" s="963"/>
      <c r="N171" s="963"/>
      <c r="O171" s="963"/>
      <c r="P171" s="963"/>
      <c r="Q171" s="963"/>
      <c r="R171" s="963"/>
      <c r="S171" s="963"/>
      <c r="T171" s="963"/>
      <c r="U171" s="963"/>
      <c r="V171" s="963"/>
      <c r="W171" s="963"/>
      <c r="X171" s="963"/>
      <c r="Y171" s="963"/>
      <c r="Z171" s="963"/>
    </row>
    <row r="172" spans="1:26" ht="34">
      <c r="A172" s="693" t="s">
        <v>2014</v>
      </c>
      <c r="B172" s="1045" t="s">
        <v>669</v>
      </c>
      <c r="C172" s="475" t="s">
        <v>7548</v>
      </c>
      <c r="D172" s="696">
        <v>2</v>
      </c>
      <c r="E172" s="696" t="s">
        <v>469</v>
      </c>
      <c r="F172" s="475" t="s">
        <v>7549</v>
      </c>
      <c r="G172" s="1056"/>
      <c r="H172" s="1098"/>
      <c r="I172" s="893"/>
      <c r="J172" s="893"/>
      <c r="K172" s="960"/>
      <c r="L172" s="960"/>
      <c r="M172" s="963"/>
      <c r="N172" s="963"/>
      <c r="O172" s="963"/>
      <c r="P172" s="963"/>
      <c r="Q172" s="963"/>
      <c r="R172" s="963"/>
      <c r="S172" s="963"/>
      <c r="T172" s="963"/>
      <c r="U172" s="963"/>
      <c r="V172" s="963"/>
      <c r="W172" s="963"/>
      <c r="X172" s="963"/>
      <c r="Y172" s="963"/>
      <c r="Z172" s="963"/>
    </row>
    <row r="173" spans="1:26" ht="85">
      <c r="A173" s="693" t="s">
        <v>2017</v>
      </c>
      <c r="B173" s="1045" t="s">
        <v>674</v>
      </c>
      <c r="C173" s="475" t="s">
        <v>5686</v>
      </c>
      <c r="D173" s="696">
        <v>2</v>
      </c>
      <c r="E173" s="696" t="s">
        <v>469</v>
      </c>
      <c r="F173" s="475" t="s">
        <v>7550</v>
      </c>
      <c r="G173" s="1056"/>
      <c r="H173" s="1098"/>
      <c r="I173" s="893"/>
      <c r="J173" s="893"/>
      <c r="K173" s="960"/>
      <c r="L173" s="960"/>
      <c r="M173" s="963"/>
      <c r="N173" s="963"/>
      <c r="O173" s="963"/>
      <c r="P173" s="963"/>
      <c r="Q173" s="963"/>
      <c r="R173" s="963"/>
      <c r="S173" s="963"/>
      <c r="T173" s="963"/>
      <c r="U173" s="963"/>
      <c r="V173" s="963"/>
      <c r="W173" s="963"/>
      <c r="X173" s="963"/>
      <c r="Y173" s="963"/>
      <c r="Z173" s="963"/>
    </row>
    <row r="174" spans="1:26" ht="19">
      <c r="A174" s="979" t="s">
        <v>225</v>
      </c>
      <c r="B174" s="1606" t="s">
        <v>69</v>
      </c>
      <c r="C174" s="1570"/>
      <c r="D174" s="1570"/>
      <c r="E174" s="1570"/>
      <c r="F174" s="1570"/>
      <c r="G174" s="1573"/>
      <c r="H174" s="835"/>
      <c r="I174" s="893">
        <f>SUM(D175:D183)</f>
        <v>16</v>
      </c>
      <c r="J174" s="893">
        <f>COUNT(D175:D183)*2</f>
        <v>16</v>
      </c>
      <c r="K174" s="960"/>
      <c r="L174" s="960"/>
      <c r="M174" s="963"/>
      <c r="N174" s="963"/>
      <c r="O174" s="963"/>
      <c r="P174" s="963"/>
      <c r="Q174" s="963"/>
      <c r="R174" s="963"/>
      <c r="S174" s="963"/>
      <c r="T174" s="963"/>
      <c r="U174" s="963"/>
      <c r="V174" s="963"/>
      <c r="W174" s="963"/>
      <c r="X174" s="963"/>
      <c r="Y174" s="963"/>
      <c r="Z174" s="963"/>
    </row>
    <row r="175" spans="1:26" ht="48">
      <c r="A175" s="693" t="s">
        <v>681</v>
      </c>
      <c r="B175" s="1049" t="s">
        <v>682</v>
      </c>
      <c r="C175" s="471" t="s">
        <v>683</v>
      </c>
      <c r="D175" s="696">
        <v>2</v>
      </c>
      <c r="E175" s="696" t="s">
        <v>469</v>
      </c>
      <c r="F175" s="471" t="s">
        <v>684</v>
      </c>
      <c r="G175" s="1056"/>
      <c r="H175" s="1098"/>
      <c r="I175" s="893"/>
      <c r="J175" s="893"/>
      <c r="K175" s="960"/>
      <c r="L175" s="960"/>
      <c r="M175" s="963"/>
      <c r="N175" s="963"/>
      <c r="O175" s="963"/>
      <c r="P175" s="963"/>
      <c r="Q175" s="963"/>
      <c r="R175" s="963"/>
      <c r="S175" s="963"/>
      <c r="T175" s="963"/>
      <c r="U175" s="963"/>
      <c r="V175" s="963"/>
      <c r="W175" s="963"/>
      <c r="X175" s="963"/>
      <c r="Y175" s="963"/>
      <c r="Z175" s="963"/>
    </row>
    <row r="176" spans="1:26" ht="14.25" hidden="1" customHeight="1">
      <c r="A176" s="310" t="s">
        <v>685</v>
      </c>
      <c r="B176" s="718" t="s">
        <v>686</v>
      </c>
      <c r="C176" s="141"/>
      <c r="D176" s="124"/>
      <c r="E176" s="141"/>
      <c r="F176" s="141"/>
      <c r="G176" s="141"/>
      <c r="H176" s="106"/>
      <c r="I176" s="105"/>
      <c r="J176" s="105"/>
      <c r="K176" s="106"/>
      <c r="L176" s="106"/>
      <c r="M176" s="106"/>
      <c r="N176" s="106"/>
      <c r="O176" s="106"/>
      <c r="P176" s="106"/>
      <c r="Q176" s="106"/>
      <c r="R176" s="106"/>
      <c r="S176" s="106"/>
      <c r="T176" s="106"/>
      <c r="U176" s="106"/>
      <c r="V176" s="106"/>
      <c r="W176" s="106"/>
      <c r="X176" s="106"/>
      <c r="Y176" s="106"/>
      <c r="Z176" s="106"/>
    </row>
    <row r="177" spans="1:26" ht="34">
      <c r="A177" s="693" t="s">
        <v>2022</v>
      </c>
      <c r="B177" s="1049" t="s">
        <v>688</v>
      </c>
      <c r="C177" s="476" t="s">
        <v>7551</v>
      </c>
      <c r="D177" s="696">
        <v>2</v>
      </c>
      <c r="E177" s="696" t="s">
        <v>469</v>
      </c>
      <c r="F177" s="475" t="s">
        <v>7552</v>
      </c>
      <c r="G177" s="1056"/>
      <c r="H177" s="1098"/>
      <c r="I177" s="893"/>
      <c r="J177" s="893"/>
      <c r="K177" s="960"/>
      <c r="L177" s="960"/>
      <c r="M177" s="963"/>
      <c r="N177" s="963"/>
      <c r="O177" s="963"/>
      <c r="P177" s="963"/>
      <c r="Q177" s="963"/>
      <c r="R177" s="963"/>
      <c r="S177" s="963"/>
      <c r="T177" s="963"/>
      <c r="U177" s="963"/>
      <c r="V177" s="963"/>
      <c r="W177" s="963"/>
      <c r="X177" s="963"/>
      <c r="Y177" s="963"/>
      <c r="Z177" s="963"/>
    </row>
    <row r="178" spans="1:26" ht="32">
      <c r="A178" s="693"/>
      <c r="B178" s="1050"/>
      <c r="C178" s="1073" t="s">
        <v>7553</v>
      </c>
      <c r="D178" s="696">
        <v>2</v>
      </c>
      <c r="E178" s="696" t="s">
        <v>469</v>
      </c>
      <c r="F178" s="475"/>
      <c r="G178" s="1056"/>
      <c r="H178" s="1098"/>
      <c r="I178" s="893"/>
      <c r="J178" s="893"/>
      <c r="K178" s="960"/>
      <c r="L178" s="960"/>
      <c r="M178" s="963"/>
      <c r="N178" s="963"/>
      <c r="O178" s="963"/>
      <c r="P178" s="963"/>
      <c r="Q178" s="963"/>
      <c r="R178" s="963"/>
      <c r="S178" s="963"/>
      <c r="T178" s="963"/>
      <c r="U178" s="963"/>
      <c r="V178" s="963"/>
      <c r="W178" s="963"/>
      <c r="X178" s="963"/>
      <c r="Y178" s="963"/>
      <c r="Z178" s="963"/>
    </row>
    <row r="179" spans="1:26" ht="16">
      <c r="A179" s="693"/>
      <c r="B179" s="1050"/>
      <c r="C179" s="475" t="s">
        <v>7554</v>
      </c>
      <c r="D179" s="696">
        <v>2</v>
      </c>
      <c r="E179" s="696" t="s">
        <v>469</v>
      </c>
      <c r="F179" s="475"/>
      <c r="G179" s="1056"/>
      <c r="H179" s="1098"/>
      <c r="I179" s="893"/>
      <c r="J179" s="893"/>
      <c r="K179" s="960"/>
      <c r="L179" s="960"/>
      <c r="M179" s="963"/>
      <c r="N179" s="963"/>
      <c r="O179" s="963"/>
      <c r="P179" s="963"/>
      <c r="Q179" s="963"/>
      <c r="R179" s="963"/>
      <c r="S179" s="963"/>
      <c r="T179" s="963"/>
      <c r="U179" s="963"/>
      <c r="V179" s="963"/>
      <c r="W179" s="963"/>
      <c r="X179" s="963"/>
      <c r="Y179" s="963"/>
      <c r="Z179" s="963"/>
    </row>
    <row r="180" spans="1:26" ht="34">
      <c r="A180" s="693" t="s">
        <v>2024</v>
      </c>
      <c r="B180" s="161" t="s">
        <v>691</v>
      </c>
      <c r="C180" s="769" t="s">
        <v>7555</v>
      </c>
      <c r="D180" s="696">
        <v>2</v>
      </c>
      <c r="E180" s="696" t="s">
        <v>469</v>
      </c>
      <c r="F180" s="475"/>
      <c r="G180" s="1056"/>
      <c r="H180" s="1098"/>
      <c r="I180" s="893"/>
      <c r="J180" s="893"/>
      <c r="K180" s="960"/>
      <c r="L180" s="960"/>
      <c r="M180" s="963"/>
      <c r="N180" s="963"/>
      <c r="O180" s="963"/>
      <c r="P180" s="963"/>
      <c r="Q180" s="963"/>
      <c r="R180" s="963"/>
      <c r="S180" s="963"/>
      <c r="T180" s="963"/>
      <c r="U180" s="963"/>
      <c r="V180" s="963"/>
      <c r="W180" s="963"/>
      <c r="X180" s="963"/>
      <c r="Y180" s="963"/>
      <c r="Z180" s="963"/>
    </row>
    <row r="181" spans="1:26" ht="48">
      <c r="A181" s="693"/>
      <c r="B181" s="164"/>
      <c r="C181" s="769" t="s">
        <v>7556</v>
      </c>
      <c r="D181" s="696">
        <v>2</v>
      </c>
      <c r="E181" s="696" t="s">
        <v>469</v>
      </c>
      <c r="F181" s="475" t="s">
        <v>7557</v>
      </c>
      <c r="G181" s="1056"/>
      <c r="H181" s="1098"/>
      <c r="I181" s="893"/>
      <c r="J181" s="893"/>
      <c r="K181" s="960"/>
      <c r="L181" s="960"/>
      <c r="M181" s="963"/>
      <c r="N181" s="963"/>
      <c r="O181" s="963"/>
      <c r="P181" s="963"/>
      <c r="Q181" s="963"/>
      <c r="R181" s="963"/>
      <c r="S181" s="963"/>
      <c r="T181" s="963"/>
      <c r="U181" s="963"/>
      <c r="V181" s="963"/>
      <c r="W181" s="963"/>
      <c r="X181" s="963"/>
      <c r="Y181" s="963"/>
      <c r="Z181" s="963"/>
    </row>
    <row r="182" spans="1:26" ht="64">
      <c r="A182" s="693"/>
      <c r="B182" s="164"/>
      <c r="C182" s="471" t="s">
        <v>7558</v>
      </c>
      <c r="D182" s="696">
        <v>2</v>
      </c>
      <c r="E182" s="696" t="s">
        <v>504</v>
      </c>
      <c r="F182" s="475" t="s">
        <v>7559</v>
      </c>
      <c r="G182" s="1056"/>
      <c r="H182" s="1098"/>
      <c r="I182" s="893"/>
      <c r="J182" s="893"/>
      <c r="K182" s="960"/>
      <c r="L182" s="960"/>
      <c r="M182" s="963"/>
      <c r="N182" s="963"/>
      <c r="O182" s="963"/>
      <c r="P182" s="963"/>
      <c r="Q182" s="963"/>
      <c r="R182" s="963"/>
      <c r="S182" s="963"/>
      <c r="T182" s="963"/>
      <c r="U182" s="963"/>
      <c r="V182" s="963"/>
      <c r="W182" s="963"/>
      <c r="X182" s="963"/>
      <c r="Y182" s="963"/>
      <c r="Z182" s="963"/>
    </row>
    <row r="183" spans="1:26" ht="32">
      <c r="A183" s="693"/>
      <c r="B183" s="161"/>
      <c r="C183" s="471" t="s">
        <v>7560</v>
      </c>
      <c r="D183" s="696">
        <v>2</v>
      </c>
      <c r="E183" s="696" t="s">
        <v>469</v>
      </c>
      <c r="F183" s="1052"/>
      <c r="G183" s="1314"/>
      <c r="H183" s="1098"/>
      <c r="I183" s="893"/>
      <c r="J183" s="893"/>
      <c r="K183" s="960"/>
      <c r="L183" s="960"/>
      <c r="M183" s="963"/>
      <c r="N183" s="963"/>
      <c r="O183" s="963"/>
      <c r="P183" s="963"/>
      <c r="Q183" s="963"/>
      <c r="R183" s="963"/>
      <c r="S183" s="963"/>
      <c r="T183" s="963"/>
      <c r="U183" s="963"/>
      <c r="V183" s="963"/>
      <c r="W183" s="963"/>
      <c r="X183" s="963"/>
      <c r="Y183" s="963"/>
      <c r="Z183" s="963"/>
    </row>
    <row r="184" spans="1:26" ht="19">
      <c r="A184" s="979" t="s">
        <v>226</v>
      </c>
      <c r="B184" s="1606" t="s">
        <v>71</v>
      </c>
      <c r="C184" s="1570"/>
      <c r="D184" s="1570"/>
      <c r="E184" s="1570"/>
      <c r="F184" s="1570"/>
      <c r="G184" s="1573"/>
      <c r="H184" s="835"/>
      <c r="I184" s="893">
        <f>SUM(D185:D189)</f>
        <v>10</v>
      </c>
      <c r="J184" s="893">
        <f>COUNT(D185:D189)*2</f>
        <v>10</v>
      </c>
      <c r="K184" s="960"/>
      <c r="L184" s="960"/>
      <c r="M184" s="963"/>
      <c r="N184" s="963"/>
      <c r="O184" s="963"/>
      <c r="P184" s="963"/>
      <c r="Q184" s="963"/>
      <c r="R184" s="963"/>
      <c r="S184" s="963"/>
      <c r="T184" s="963"/>
      <c r="U184" s="963"/>
      <c r="V184" s="963"/>
      <c r="W184" s="963"/>
      <c r="X184" s="963"/>
      <c r="Y184" s="963"/>
      <c r="Z184" s="963"/>
    </row>
    <row r="185" spans="1:26" ht="32">
      <c r="A185" s="693" t="s">
        <v>2026</v>
      </c>
      <c r="B185" s="1049" t="s">
        <v>695</v>
      </c>
      <c r="C185" s="475" t="s">
        <v>7561</v>
      </c>
      <c r="D185" s="696">
        <v>2</v>
      </c>
      <c r="E185" s="696" t="s">
        <v>506</v>
      </c>
      <c r="F185" s="1052"/>
      <c r="G185" s="1056"/>
      <c r="H185" s="1098"/>
      <c r="I185" s="893"/>
      <c r="J185" s="893"/>
      <c r="K185" s="960"/>
      <c r="L185" s="960"/>
      <c r="M185" s="963"/>
      <c r="N185" s="963"/>
      <c r="O185" s="963"/>
      <c r="P185" s="963"/>
      <c r="Q185" s="963"/>
      <c r="R185" s="963"/>
      <c r="S185" s="963"/>
      <c r="T185" s="963"/>
      <c r="U185" s="963"/>
      <c r="V185" s="963"/>
      <c r="W185" s="963"/>
      <c r="X185" s="963"/>
      <c r="Y185" s="963"/>
      <c r="Z185" s="963"/>
    </row>
    <row r="186" spans="1:26" ht="32">
      <c r="A186" s="693"/>
      <c r="B186" s="1051"/>
      <c r="C186" s="475" t="s">
        <v>697</v>
      </c>
      <c r="D186" s="696">
        <v>2</v>
      </c>
      <c r="E186" s="696" t="s">
        <v>469</v>
      </c>
      <c r="F186" s="1052"/>
      <c r="G186" s="1056"/>
      <c r="H186" s="1098"/>
      <c r="I186" s="893"/>
      <c r="J186" s="893"/>
      <c r="K186" s="960"/>
      <c r="L186" s="960"/>
      <c r="M186" s="963"/>
      <c r="N186" s="963"/>
      <c r="O186" s="963"/>
      <c r="P186" s="963"/>
      <c r="Q186" s="963"/>
      <c r="R186" s="963"/>
      <c r="S186" s="963"/>
      <c r="T186" s="963"/>
      <c r="U186" s="963"/>
      <c r="V186" s="963"/>
      <c r="W186" s="963"/>
      <c r="X186" s="963"/>
      <c r="Y186" s="963"/>
      <c r="Z186" s="963"/>
    </row>
    <row r="187" spans="1:26" ht="48">
      <c r="A187" s="693" t="s">
        <v>2028</v>
      </c>
      <c r="B187" s="1051" t="s">
        <v>699</v>
      </c>
      <c r="C187" s="475" t="s">
        <v>7562</v>
      </c>
      <c r="D187" s="696">
        <v>2</v>
      </c>
      <c r="E187" s="696" t="s">
        <v>469</v>
      </c>
      <c r="F187" s="1052"/>
      <c r="G187" s="1056"/>
      <c r="H187" s="1098"/>
      <c r="I187" s="893"/>
      <c r="J187" s="893"/>
      <c r="K187" s="960"/>
      <c r="L187" s="960"/>
      <c r="M187" s="963"/>
      <c r="N187" s="963"/>
      <c r="O187" s="963"/>
      <c r="P187" s="963"/>
      <c r="Q187" s="963"/>
      <c r="R187" s="963"/>
      <c r="S187" s="963"/>
      <c r="T187" s="963"/>
      <c r="U187" s="963"/>
      <c r="V187" s="963"/>
      <c r="W187" s="963"/>
      <c r="X187" s="963"/>
      <c r="Y187" s="963"/>
      <c r="Z187" s="963"/>
    </row>
    <row r="188" spans="1:26" ht="48">
      <c r="A188" s="693"/>
      <c r="B188" s="1051"/>
      <c r="C188" s="471" t="s">
        <v>701</v>
      </c>
      <c r="D188" s="696">
        <v>2</v>
      </c>
      <c r="E188" s="696" t="s">
        <v>504</v>
      </c>
      <c r="F188" s="1052"/>
      <c r="G188" s="1056"/>
      <c r="H188" s="1098"/>
      <c r="I188" s="893"/>
      <c r="J188" s="893"/>
      <c r="K188" s="960"/>
      <c r="L188" s="960"/>
      <c r="M188" s="963"/>
      <c r="N188" s="963"/>
      <c r="O188" s="963"/>
      <c r="P188" s="963"/>
      <c r="Q188" s="963"/>
      <c r="R188" s="963"/>
      <c r="S188" s="963"/>
      <c r="T188" s="963"/>
      <c r="U188" s="963"/>
      <c r="V188" s="963"/>
      <c r="W188" s="963"/>
      <c r="X188" s="963"/>
      <c r="Y188" s="963"/>
      <c r="Z188" s="963"/>
    </row>
    <row r="189" spans="1:26" ht="68">
      <c r="A189" s="693" t="s">
        <v>2030</v>
      </c>
      <c r="B189" s="1049" t="s">
        <v>703</v>
      </c>
      <c r="C189" s="471" t="s">
        <v>704</v>
      </c>
      <c r="D189" s="696">
        <v>2</v>
      </c>
      <c r="E189" s="696" t="s">
        <v>369</v>
      </c>
      <c r="F189" s="1052"/>
      <c r="G189" s="1056"/>
      <c r="H189" s="1098"/>
      <c r="I189" s="893"/>
      <c r="J189" s="893"/>
      <c r="K189" s="960"/>
      <c r="L189" s="960"/>
      <c r="M189" s="963"/>
      <c r="N189" s="963"/>
      <c r="O189" s="963"/>
      <c r="P189" s="963"/>
      <c r="Q189" s="963"/>
      <c r="R189" s="963"/>
      <c r="S189" s="963"/>
      <c r="T189" s="963"/>
      <c r="U189" s="963"/>
      <c r="V189" s="963"/>
      <c r="W189" s="963"/>
      <c r="X189" s="963"/>
      <c r="Y189" s="963"/>
      <c r="Z189" s="963"/>
    </row>
    <row r="190" spans="1:26" ht="19">
      <c r="A190" s="979" t="s">
        <v>227</v>
      </c>
      <c r="B190" s="1606" t="s">
        <v>73</v>
      </c>
      <c r="C190" s="1570"/>
      <c r="D190" s="1570"/>
      <c r="E190" s="1570"/>
      <c r="F190" s="1570"/>
      <c r="G190" s="1573"/>
      <c r="H190" s="835"/>
      <c r="I190" s="893">
        <f>SUM(D191:D196)</f>
        <v>8</v>
      </c>
      <c r="J190" s="893">
        <f>COUNT(D191:D196)*2</f>
        <v>8</v>
      </c>
      <c r="K190" s="960"/>
      <c r="L190" s="960"/>
      <c r="M190" s="963"/>
      <c r="N190" s="963"/>
      <c r="O190" s="963"/>
      <c r="P190" s="963"/>
      <c r="Q190" s="963"/>
      <c r="R190" s="963"/>
      <c r="S190" s="963"/>
      <c r="T190" s="963"/>
      <c r="U190" s="963"/>
      <c r="V190" s="963"/>
      <c r="W190" s="963"/>
      <c r="X190" s="963"/>
      <c r="Y190" s="963"/>
      <c r="Z190" s="963"/>
    </row>
    <row r="191" spans="1:26" ht="48">
      <c r="A191" s="693" t="s">
        <v>2031</v>
      </c>
      <c r="B191" s="1045" t="s">
        <v>706</v>
      </c>
      <c r="C191" s="475" t="s">
        <v>7563</v>
      </c>
      <c r="D191" s="696">
        <v>2</v>
      </c>
      <c r="E191" s="696" t="s">
        <v>504</v>
      </c>
      <c r="F191" s="475" t="s">
        <v>7564</v>
      </c>
      <c r="G191" s="1056"/>
      <c r="H191" s="1098"/>
      <c r="I191" s="893"/>
      <c r="J191" s="893"/>
      <c r="K191" s="960"/>
      <c r="L191" s="960"/>
      <c r="M191" s="963"/>
      <c r="N191" s="963"/>
      <c r="O191" s="963"/>
      <c r="P191" s="963"/>
      <c r="Q191" s="963"/>
      <c r="R191" s="963"/>
      <c r="S191" s="963"/>
      <c r="T191" s="963"/>
      <c r="U191" s="963"/>
      <c r="V191" s="963"/>
      <c r="W191" s="963"/>
      <c r="X191" s="963"/>
      <c r="Y191" s="963"/>
      <c r="Z191" s="963"/>
    </row>
    <row r="192" spans="1:26" ht="14.25" hidden="1" customHeight="1">
      <c r="A192" s="310" t="s">
        <v>2034</v>
      </c>
      <c r="B192" s="700" t="s">
        <v>710</v>
      </c>
      <c r="C192" s="141"/>
      <c r="D192" s="124"/>
      <c r="E192" s="141"/>
      <c r="F192" s="141"/>
      <c r="G192" s="141"/>
      <c r="H192" s="106"/>
      <c r="I192" s="105"/>
      <c r="J192" s="105"/>
      <c r="K192" s="106"/>
      <c r="L192" s="106"/>
      <c r="M192" s="106"/>
      <c r="N192" s="106"/>
      <c r="O192" s="106"/>
      <c r="P192" s="106"/>
      <c r="Q192" s="106"/>
      <c r="R192" s="106"/>
      <c r="S192" s="106"/>
      <c r="T192" s="106"/>
      <c r="U192" s="106"/>
      <c r="V192" s="106"/>
      <c r="W192" s="106"/>
      <c r="X192" s="106"/>
      <c r="Y192" s="106"/>
      <c r="Z192" s="106"/>
    </row>
    <row r="193" spans="1:26" ht="14.25" hidden="1" customHeight="1">
      <c r="A193" s="310" t="s">
        <v>2037</v>
      </c>
      <c r="B193" s="700" t="s">
        <v>713</v>
      </c>
      <c r="C193" s="141"/>
      <c r="D193" s="124"/>
      <c r="E193" s="141"/>
      <c r="F193" s="141"/>
      <c r="G193" s="141"/>
      <c r="H193" s="106"/>
      <c r="I193" s="105"/>
      <c r="J193" s="105"/>
      <c r="K193" s="106"/>
      <c r="L193" s="106"/>
      <c r="M193" s="106"/>
      <c r="N193" s="106"/>
      <c r="O193" s="106"/>
      <c r="P193" s="106"/>
      <c r="Q193" s="106"/>
      <c r="R193" s="106"/>
      <c r="S193" s="106"/>
      <c r="T193" s="106"/>
      <c r="U193" s="106"/>
      <c r="V193" s="106"/>
      <c r="W193" s="106"/>
      <c r="X193" s="106"/>
      <c r="Y193" s="106"/>
      <c r="Z193" s="106"/>
    </row>
    <row r="194" spans="1:26" ht="51">
      <c r="A194" s="693" t="s">
        <v>2040</v>
      </c>
      <c r="B194" s="1045" t="s">
        <v>718</v>
      </c>
      <c r="C194" s="475" t="s">
        <v>7565</v>
      </c>
      <c r="D194" s="696">
        <v>2</v>
      </c>
      <c r="E194" s="696" t="s">
        <v>599</v>
      </c>
      <c r="F194" s="475" t="s">
        <v>7566</v>
      </c>
      <c r="G194" s="1056"/>
      <c r="H194" s="1098"/>
      <c r="I194" s="893"/>
      <c r="J194" s="893"/>
      <c r="K194" s="960"/>
      <c r="L194" s="960"/>
      <c r="M194" s="963"/>
      <c r="N194" s="963"/>
      <c r="O194" s="963"/>
      <c r="P194" s="963"/>
      <c r="Q194" s="963"/>
      <c r="R194" s="963"/>
      <c r="S194" s="963"/>
      <c r="T194" s="963"/>
      <c r="U194" s="963"/>
      <c r="V194" s="963"/>
      <c r="W194" s="963"/>
      <c r="X194" s="963"/>
      <c r="Y194" s="963"/>
      <c r="Z194" s="963"/>
    </row>
    <row r="195" spans="1:26" ht="34">
      <c r="A195" s="693" t="s">
        <v>2053</v>
      </c>
      <c r="B195" s="1049" t="s">
        <v>721</v>
      </c>
      <c r="C195" s="471" t="s">
        <v>2056</v>
      </c>
      <c r="D195" s="696">
        <v>2</v>
      </c>
      <c r="E195" s="696" t="s">
        <v>599</v>
      </c>
      <c r="F195" s="1056"/>
      <c r="G195" s="1056"/>
      <c r="H195" s="1098"/>
      <c r="I195" s="893"/>
      <c r="J195" s="893"/>
      <c r="K195" s="960"/>
      <c r="L195" s="960"/>
      <c r="M195" s="963"/>
      <c r="N195" s="963"/>
      <c r="O195" s="963"/>
      <c r="P195" s="963"/>
      <c r="Q195" s="963"/>
      <c r="R195" s="963"/>
      <c r="S195" s="963"/>
      <c r="T195" s="963"/>
      <c r="U195" s="963"/>
      <c r="V195" s="963"/>
      <c r="W195" s="963"/>
      <c r="X195" s="963"/>
      <c r="Y195" s="963"/>
      <c r="Z195" s="963"/>
    </row>
    <row r="196" spans="1:26" ht="16">
      <c r="A196" s="693"/>
      <c r="B196" s="1045"/>
      <c r="C196" s="471" t="s">
        <v>7012</v>
      </c>
      <c r="D196" s="696">
        <v>2</v>
      </c>
      <c r="E196" s="696" t="s">
        <v>599</v>
      </c>
      <c r="F196" s="1052"/>
      <c r="G196" s="1056"/>
      <c r="H196" s="1098"/>
      <c r="I196" s="893"/>
      <c r="J196" s="893"/>
      <c r="K196" s="960"/>
      <c r="L196" s="960"/>
      <c r="M196" s="963"/>
      <c r="N196" s="963"/>
      <c r="O196" s="963"/>
      <c r="P196" s="963"/>
      <c r="Q196" s="963"/>
      <c r="R196" s="963"/>
      <c r="S196" s="963"/>
      <c r="T196" s="963"/>
      <c r="U196" s="963"/>
      <c r="V196" s="963"/>
      <c r="W196" s="963"/>
      <c r="X196" s="963"/>
      <c r="Y196" s="963"/>
      <c r="Z196" s="963"/>
    </row>
    <row r="197" spans="1:26" ht="19">
      <c r="A197" s="979" t="s">
        <v>228</v>
      </c>
      <c r="B197" s="1606" t="s">
        <v>75</v>
      </c>
      <c r="C197" s="1570"/>
      <c r="D197" s="1570"/>
      <c r="E197" s="1570"/>
      <c r="F197" s="1570"/>
      <c r="G197" s="1573"/>
      <c r="H197" s="835"/>
      <c r="I197" s="893">
        <f>SUM(D198:D201)</f>
        <v>6</v>
      </c>
      <c r="J197" s="893">
        <f>COUNT(D198:D201)*2</f>
        <v>6</v>
      </c>
      <c r="K197" s="960"/>
      <c r="L197" s="960"/>
      <c r="M197" s="963"/>
      <c r="N197" s="963"/>
      <c r="O197" s="963"/>
      <c r="P197" s="963"/>
      <c r="Q197" s="963"/>
      <c r="R197" s="963"/>
      <c r="S197" s="963"/>
      <c r="T197" s="963"/>
      <c r="U197" s="963"/>
      <c r="V197" s="963"/>
      <c r="W197" s="963"/>
      <c r="X197" s="963"/>
      <c r="Y197" s="963"/>
      <c r="Z197" s="963"/>
    </row>
    <row r="198" spans="1:26" ht="14.25" hidden="1" customHeight="1">
      <c r="A198" s="310" t="s">
        <v>2058</v>
      </c>
      <c r="B198" s="700" t="s">
        <v>728</v>
      </c>
      <c r="C198" s="141"/>
      <c r="D198" s="124"/>
      <c r="E198" s="141"/>
      <c r="F198" s="141"/>
      <c r="G198" s="141"/>
      <c r="H198" s="106"/>
      <c r="I198" s="105"/>
      <c r="J198" s="105"/>
      <c r="K198" s="106"/>
      <c r="L198" s="106"/>
      <c r="M198" s="106"/>
      <c r="N198" s="106"/>
      <c r="O198" s="106"/>
      <c r="P198" s="106"/>
      <c r="Q198" s="106"/>
      <c r="R198" s="106"/>
      <c r="S198" s="106"/>
      <c r="T198" s="106"/>
      <c r="U198" s="106"/>
      <c r="V198" s="106"/>
      <c r="W198" s="106"/>
      <c r="X198" s="106"/>
      <c r="Y198" s="106"/>
      <c r="Z198" s="106"/>
    </row>
    <row r="199" spans="1:26" ht="34">
      <c r="A199" s="693" t="s">
        <v>2064</v>
      </c>
      <c r="B199" s="1045" t="s">
        <v>749</v>
      </c>
      <c r="C199" s="475" t="s">
        <v>7567</v>
      </c>
      <c r="D199" s="696">
        <v>2</v>
      </c>
      <c r="E199" s="696" t="s">
        <v>504</v>
      </c>
      <c r="F199" s="475" t="s">
        <v>7568</v>
      </c>
      <c r="G199" s="1056"/>
      <c r="H199" s="1098"/>
      <c r="I199" s="893"/>
      <c r="J199" s="893"/>
      <c r="K199" s="960"/>
      <c r="L199" s="960"/>
      <c r="M199" s="963"/>
      <c r="N199" s="963"/>
      <c r="O199" s="963"/>
      <c r="P199" s="963"/>
      <c r="Q199" s="963"/>
      <c r="R199" s="963"/>
      <c r="S199" s="963"/>
      <c r="T199" s="963"/>
      <c r="U199" s="963"/>
      <c r="V199" s="963"/>
      <c r="W199" s="963"/>
      <c r="X199" s="963"/>
      <c r="Y199" s="963"/>
      <c r="Z199" s="963"/>
    </row>
    <row r="200" spans="1:26" ht="32">
      <c r="A200" s="693"/>
      <c r="B200" s="1045"/>
      <c r="C200" s="475" t="s">
        <v>5727</v>
      </c>
      <c r="D200" s="696">
        <v>2</v>
      </c>
      <c r="E200" s="696" t="s">
        <v>504</v>
      </c>
      <c r="F200" s="475" t="s">
        <v>7569</v>
      </c>
      <c r="G200" s="1056"/>
      <c r="H200" s="1098"/>
      <c r="I200" s="893"/>
      <c r="J200" s="893"/>
      <c r="K200" s="960"/>
      <c r="L200" s="960"/>
      <c r="M200" s="963"/>
      <c r="N200" s="963"/>
      <c r="O200" s="963"/>
      <c r="P200" s="963"/>
      <c r="Q200" s="963"/>
      <c r="R200" s="963"/>
      <c r="S200" s="963"/>
      <c r="T200" s="963"/>
      <c r="U200" s="963"/>
      <c r="V200" s="963"/>
      <c r="W200" s="963"/>
      <c r="X200" s="963"/>
      <c r="Y200" s="963"/>
      <c r="Z200" s="963"/>
    </row>
    <row r="201" spans="1:26" ht="51">
      <c r="A201" s="693" t="s">
        <v>2070</v>
      </c>
      <c r="B201" s="1049" t="s">
        <v>756</v>
      </c>
      <c r="C201" s="471" t="s">
        <v>2723</v>
      </c>
      <c r="D201" s="696">
        <v>2</v>
      </c>
      <c r="E201" s="696" t="s">
        <v>504</v>
      </c>
      <c r="F201" s="1052"/>
      <c r="G201" s="1056"/>
      <c r="H201" s="1098"/>
      <c r="I201" s="893"/>
      <c r="J201" s="893"/>
      <c r="K201" s="960"/>
      <c r="L201" s="960"/>
      <c r="M201" s="963"/>
      <c r="N201" s="963"/>
      <c r="O201" s="963"/>
      <c r="P201" s="1046"/>
      <c r="Q201" s="963"/>
      <c r="R201" s="963"/>
      <c r="S201" s="963"/>
      <c r="T201" s="963"/>
      <c r="U201" s="963"/>
      <c r="V201" s="963"/>
      <c r="W201" s="963"/>
      <c r="X201" s="963"/>
      <c r="Y201" s="963"/>
      <c r="Z201" s="963"/>
    </row>
    <row r="202" spans="1:26" ht="19">
      <c r="A202" s="979" t="s">
        <v>230</v>
      </c>
      <c r="B202" s="1606" t="s">
        <v>77</v>
      </c>
      <c r="C202" s="1570"/>
      <c r="D202" s="1570"/>
      <c r="E202" s="1570"/>
      <c r="F202" s="1570"/>
      <c r="G202" s="1573"/>
      <c r="H202" s="835"/>
      <c r="I202" s="893">
        <f>SUM(D203:D216)</f>
        <v>22</v>
      </c>
      <c r="J202" s="893">
        <f>COUNT(D203:D216)*2</f>
        <v>22</v>
      </c>
      <c r="K202" s="960"/>
      <c r="L202" s="960"/>
      <c r="M202" s="963"/>
      <c r="N202" s="963"/>
      <c r="O202" s="963"/>
      <c r="P202" s="963"/>
      <c r="Q202" s="963"/>
      <c r="R202" s="963"/>
      <c r="S202" s="963"/>
      <c r="T202" s="963"/>
      <c r="U202" s="963"/>
      <c r="V202" s="963"/>
      <c r="W202" s="963"/>
      <c r="X202" s="963"/>
      <c r="Y202" s="963"/>
      <c r="Z202" s="963"/>
    </row>
    <row r="203" spans="1:26" ht="34">
      <c r="A203" s="693" t="s">
        <v>2073</v>
      </c>
      <c r="B203" s="1045" t="s">
        <v>759</v>
      </c>
      <c r="C203" s="467" t="s">
        <v>760</v>
      </c>
      <c r="D203" s="696">
        <v>2</v>
      </c>
      <c r="E203" s="696" t="s">
        <v>469</v>
      </c>
      <c r="F203" s="475" t="s">
        <v>7570</v>
      </c>
      <c r="G203" s="1056"/>
      <c r="H203" s="1098"/>
      <c r="I203" s="893"/>
      <c r="J203" s="893"/>
      <c r="K203" s="960"/>
      <c r="L203" s="960"/>
      <c r="M203" s="963"/>
      <c r="N203" s="963"/>
      <c r="O203" s="963"/>
      <c r="P203" s="963"/>
      <c r="Q203" s="963"/>
      <c r="R203" s="963"/>
      <c r="S203" s="963"/>
      <c r="T203" s="963"/>
      <c r="U203" s="963"/>
      <c r="V203" s="963"/>
      <c r="W203" s="963"/>
      <c r="X203" s="963"/>
      <c r="Y203" s="963"/>
      <c r="Z203" s="963"/>
    </row>
    <row r="204" spans="1:26" ht="14.25" hidden="1" customHeight="1">
      <c r="A204" s="310" t="s">
        <v>2075</v>
      </c>
      <c r="B204" s="700" t="s">
        <v>764</v>
      </c>
      <c r="C204" s="141"/>
      <c r="D204" s="124"/>
      <c r="E204" s="141"/>
      <c r="F204" s="141"/>
      <c r="G204" s="141"/>
      <c r="H204" s="106"/>
      <c r="I204" s="105"/>
      <c r="J204" s="105"/>
      <c r="K204" s="106"/>
      <c r="L204" s="106"/>
      <c r="M204" s="106"/>
      <c r="N204" s="106"/>
      <c r="O204" s="106"/>
      <c r="P204" s="106"/>
      <c r="Q204" s="106"/>
      <c r="R204" s="106"/>
      <c r="S204" s="106"/>
      <c r="T204" s="106"/>
      <c r="U204" s="106"/>
      <c r="V204" s="106"/>
      <c r="W204" s="106"/>
      <c r="X204" s="106"/>
      <c r="Y204" s="106"/>
      <c r="Z204" s="106"/>
    </row>
    <row r="205" spans="1:26" ht="51">
      <c r="A205" s="693" t="s">
        <v>2088</v>
      </c>
      <c r="B205" s="467" t="s">
        <v>769</v>
      </c>
      <c r="C205" s="467" t="s">
        <v>7571</v>
      </c>
      <c r="D205" s="696">
        <v>2</v>
      </c>
      <c r="E205" s="696" t="s">
        <v>469</v>
      </c>
      <c r="F205" s="475" t="s">
        <v>7572</v>
      </c>
      <c r="G205" s="1056"/>
      <c r="H205" s="1098"/>
      <c r="I205" s="893"/>
      <c r="J205" s="893"/>
      <c r="K205" s="960"/>
      <c r="L205" s="960"/>
      <c r="M205" s="963"/>
      <c r="N205" s="963"/>
      <c r="O205" s="963"/>
      <c r="P205" s="963"/>
      <c r="Q205" s="963"/>
      <c r="R205" s="963"/>
      <c r="S205" s="963"/>
      <c r="T205" s="963"/>
      <c r="U205" s="963"/>
      <c r="V205" s="963"/>
      <c r="W205" s="963"/>
      <c r="X205" s="963"/>
      <c r="Y205" s="963"/>
      <c r="Z205" s="963"/>
    </row>
    <row r="206" spans="1:26" ht="34">
      <c r="A206" s="693"/>
      <c r="B206" s="467"/>
      <c r="C206" s="467" t="s">
        <v>7573</v>
      </c>
      <c r="D206" s="696">
        <v>2</v>
      </c>
      <c r="E206" s="696" t="s">
        <v>469</v>
      </c>
      <c r="F206" s="475" t="s">
        <v>7574</v>
      </c>
      <c r="G206" s="1056"/>
      <c r="H206" s="1098"/>
      <c r="I206" s="893"/>
      <c r="J206" s="893"/>
      <c r="K206" s="960"/>
      <c r="L206" s="960"/>
      <c r="M206" s="963"/>
      <c r="N206" s="963"/>
      <c r="O206" s="963"/>
      <c r="P206" s="963"/>
      <c r="Q206" s="963"/>
      <c r="R206" s="963"/>
      <c r="S206" s="963"/>
      <c r="T206" s="963"/>
      <c r="U206" s="963"/>
      <c r="V206" s="963"/>
      <c r="W206" s="963"/>
      <c r="X206" s="963"/>
      <c r="Y206" s="963"/>
      <c r="Z206" s="963"/>
    </row>
    <row r="207" spans="1:26" ht="32">
      <c r="A207" s="693"/>
      <c r="B207" s="467"/>
      <c r="C207" s="467" t="s">
        <v>7575</v>
      </c>
      <c r="D207" s="696">
        <v>2</v>
      </c>
      <c r="E207" s="696" t="s">
        <v>469</v>
      </c>
      <c r="F207" s="475" t="s">
        <v>7576</v>
      </c>
      <c r="G207" s="1056"/>
      <c r="H207" s="1098"/>
      <c r="I207" s="893"/>
      <c r="J207" s="893"/>
      <c r="K207" s="960"/>
      <c r="L207" s="960"/>
      <c r="M207" s="963"/>
      <c r="N207" s="963"/>
      <c r="O207" s="963"/>
      <c r="P207" s="963"/>
      <c r="Q207" s="963"/>
      <c r="R207" s="963"/>
      <c r="S207" s="963"/>
      <c r="T207" s="963"/>
      <c r="U207" s="963"/>
      <c r="V207" s="963"/>
      <c r="W207" s="963"/>
      <c r="X207" s="963"/>
      <c r="Y207" s="963"/>
      <c r="Z207" s="963"/>
    </row>
    <row r="208" spans="1:26" ht="34">
      <c r="A208" s="693"/>
      <c r="B208" s="467"/>
      <c r="C208" s="467" t="s">
        <v>7577</v>
      </c>
      <c r="D208" s="696">
        <v>2</v>
      </c>
      <c r="E208" s="696" t="s">
        <v>469</v>
      </c>
      <c r="F208" s="475" t="s">
        <v>7578</v>
      </c>
      <c r="G208" s="1056"/>
      <c r="H208" s="1098"/>
      <c r="I208" s="893"/>
      <c r="J208" s="893"/>
      <c r="K208" s="960"/>
      <c r="L208" s="960"/>
      <c r="M208" s="963"/>
      <c r="N208" s="963"/>
      <c r="O208" s="963"/>
      <c r="P208" s="963"/>
      <c r="Q208" s="963"/>
      <c r="R208" s="963"/>
      <c r="S208" s="963"/>
      <c r="T208" s="963"/>
      <c r="U208" s="963"/>
      <c r="V208" s="963"/>
      <c r="W208" s="963"/>
      <c r="X208" s="963"/>
      <c r="Y208" s="963"/>
      <c r="Z208" s="963"/>
    </row>
    <row r="209" spans="1:26" ht="17">
      <c r="A209" s="693"/>
      <c r="B209" s="467"/>
      <c r="C209" s="467" t="s">
        <v>7579</v>
      </c>
      <c r="D209" s="696">
        <v>2</v>
      </c>
      <c r="E209" s="696" t="s">
        <v>469</v>
      </c>
      <c r="F209" s="475"/>
      <c r="G209" s="1056"/>
      <c r="H209" s="1098"/>
      <c r="I209" s="893"/>
      <c r="J209" s="893"/>
      <c r="K209" s="960"/>
      <c r="L209" s="960"/>
      <c r="M209" s="963"/>
      <c r="N209" s="963"/>
      <c r="O209" s="963"/>
      <c r="P209" s="963"/>
      <c r="Q209" s="963"/>
      <c r="R209" s="963"/>
      <c r="S209" s="963"/>
      <c r="T209" s="963"/>
      <c r="U209" s="963"/>
      <c r="V209" s="963"/>
      <c r="W209" s="963"/>
      <c r="X209" s="963"/>
      <c r="Y209" s="963"/>
      <c r="Z209" s="963"/>
    </row>
    <row r="210" spans="1:26" ht="48">
      <c r="A210" s="693"/>
      <c r="B210" s="467"/>
      <c r="C210" s="467" t="s">
        <v>7580</v>
      </c>
      <c r="D210" s="696">
        <v>2</v>
      </c>
      <c r="E210" s="696" t="s">
        <v>469</v>
      </c>
      <c r="F210" s="475" t="s">
        <v>7581</v>
      </c>
      <c r="G210" s="1056"/>
      <c r="H210" s="1098"/>
      <c r="I210" s="893"/>
      <c r="J210" s="893"/>
      <c r="K210" s="960"/>
      <c r="L210" s="960"/>
      <c r="M210" s="963"/>
      <c r="N210" s="963"/>
      <c r="O210" s="963"/>
      <c r="P210" s="963"/>
      <c r="Q210" s="963"/>
      <c r="R210" s="963"/>
      <c r="S210" s="963"/>
      <c r="T210" s="963"/>
      <c r="U210" s="963"/>
      <c r="V210" s="963"/>
      <c r="W210" s="963"/>
      <c r="X210" s="963"/>
      <c r="Y210" s="963"/>
      <c r="Z210" s="963"/>
    </row>
    <row r="211" spans="1:26" ht="14.25" hidden="1" customHeight="1">
      <c r="A211" s="310" t="s">
        <v>2091</v>
      </c>
      <c r="B211" s="700" t="s">
        <v>773</v>
      </c>
      <c r="C211" s="141"/>
      <c r="D211" s="124"/>
      <c r="E211" s="141"/>
      <c r="F211" s="141"/>
      <c r="G211" s="141"/>
      <c r="H211" s="106"/>
      <c r="I211" s="105"/>
      <c r="J211" s="105"/>
      <c r="K211" s="106"/>
      <c r="L211" s="106"/>
      <c r="M211" s="106"/>
      <c r="N211" s="106"/>
      <c r="O211" s="106"/>
      <c r="P211" s="106"/>
      <c r="Q211" s="106"/>
      <c r="R211" s="106"/>
      <c r="S211" s="106"/>
      <c r="T211" s="106"/>
      <c r="U211" s="106"/>
      <c r="V211" s="106"/>
      <c r="W211" s="106"/>
      <c r="X211" s="106"/>
      <c r="Y211" s="106"/>
      <c r="Z211" s="106"/>
    </row>
    <row r="212" spans="1:26" ht="14.25" hidden="1" customHeight="1">
      <c r="A212" s="310" t="s">
        <v>2092</v>
      </c>
      <c r="B212" s="700" t="s">
        <v>778</v>
      </c>
      <c r="C212" s="141"/>
      <c r="D212" s="124"/>
      <c r="E212" s="141"/>
      <c r="F212" s="141"/>
      <c r="G212" s="141"/>
      <c r="H212" s="106"/>
      <c r="I212" s="105"/>
      <c r="J212" s="105"/>
      <c r="K212" s="106"/>
      <c r="L212" s="106"/>
      <c r="M212" s="106"/>
      <c r="N212" s="106"/>
      <c r="O212" s="106"/>
      <c r="P212" s="106"/>
      <c r="Q212" s="106"/>
      <c r="R212" s="106"/>
      <c r="S212" s="106"/>
      <c r="T212" s="106"/>
      <c r="U212" s="106"/>
      <c r="V212" s="106"/>
      <c r="W212" s="106"/>
      <c r="X212" s="106"/>
      <c r="Y212" s="106"/>
      <c r="Z212" s="106"/>
    </row>
    <row r="213" spans="1:26" ht="34">
      <c r="A213" s="693" t="s">
        <v>781</v>
      </c>
      <c r="B213" s="1045" t="s">
        <v>782</v>
      </c>
      <c r="C213" s="467" t="s">
        <v>2095</v>
      </c>
      <c r="D213" s="696">
        <v>2</v>
      </c>
      <c r="E213" s="696" t="s">
        <v>469</v>
      </c>
      <c r="F213" s="471" t="s">
        <v>2096</v>
      </c>
      <c r="G213" s="1056"/>
      <c r="H213" s="1098"/>
      <c r="I213" s="893"/>
      <c r="J213" s="893"/>
      <c r="K213" s="960"/>
      <c r="L213" s="960"/>
      <c r="M213" s="963"/>
      <c r="N213" s="963"/>
      <c r="O213" s="963"/>
      <c r="P213" s="963"/>
      <c r="Q213" s="963"/>
      <c r="R213" s="963"/>
      <c r="S213" s="963"/>
      <c r="T213" s="963"/>
      <c r="U213" s="963"/>
      <c r="V213" s="963"/>
      <c r="W213" s="963"/>
      <c r="X213" s="963"/>
      <c r="Y213" s="963"/>
      <c r="Z213" s="963"/>
    </row>
    <row r="214" spans="1:26" ht="34">
      <c r="A214" s="693" t="s">
        <v>2099</v>
      </c>
      <c r="B214" s="1045" t="s">
        <v>786</v>
      </c>
      <c r="C214" s="475" t="s">
        <v>7582</v>
      </c>
      <c r="D214" s="696">
        <v>2</v>
      </c>
      <c r="E214" s="696" t="s">
        <v>469</v>
      </c>
      <c r="F214" s="475" t="s">
        <v>7583</v>
      </c>
      <c r="G214" s="1056"/>
      <c r="H214" s="1098"/>
      <c r="I214" s="893"/>
      <c r="J214" s="893"/>
      <c r="K214" s="960"/>
      <c r="L214" s="960"/>
      <c r="M214" s="963"/>
      <c r="N214" s="963"/>
      <c r="O214" s="963"/>
      <c r="P214" s="963"/>
      <c r="Q214" s="963"/>
      <c r="R214" s="963"/>
      <c r="S214" s="963"/>
      <c r="T214" s="963"/>
      <c r="U214" s="963"/>
      <c r="V214" s="963"/>
      <c r="W214" s="963"/>
      <c r="X214" s="963"/>
      <c r="Y214" s="963"/>
      <c r="Z214" s="963"/>
    </row>
    <row r="215" spans="1:26" ht="16">
      <c r="A215" s="693"/>
      <c r="B215" s="1045"/>
      <c r="C215" s="475" t="s">
        <v>7584</v>
      </c>
      <c r="D215" s="696">
        <v>2</v>
      </c>
      <c r="E215" s="696" t="s">
        <v>469</v>
      </c>
      <c r="F215" s="475" t="s">
        <v>7585</v>
      </c>
      <c r="G215" s="1056"/>
      <c r="H215" s="1098"/>
      <c r="I215" s="893"/>
      <c r="J215" s="893"/>
      <c r="K215" s="960"/>
      <c r="L215" s="960"/>
      <c r="M215" s="963"/>
      <c r="N215" s="963"/>
      <c r="O215" s="963"/>
      <c r="P215" s="963"/>
      <c r="Q215" s="963"/>
      <c r="R215" s="963"/>
      <c r="S215" s="963"/>
      <c r="T215" s="963"/>
      <c r="U215" s="963"/>
      <c r="V215" s="963"/>
      <c r="W215" s="963"/>
      <c r="X215" s="963"/>
      <c r="Y215" s="963"/>
      <c r="Z215" s="963"/>
    </row>
    <row r="216" spans="1:26" ht="16">
      <c r="A216" s="693"/>
      <c r="B216" s="467"/>
      <c r="C216" s="475" t="s">
        <v>7362</v>
      </c>
      <c r="D216" s="696">
        <v>2</v>
      </c>
      <c r="E216" s="696" t="s">
        <v>469</v>
      </c>
      <c r="F216" s="475" t="s">
        <v>7586</v>
      </c>
      <c r="G216" s="1056"/>
      <c r="H216" s="1098"/>
      <c r="I216" s="893"/>
      <c r="J216" s="893"/>
      <c r="K216" s="960"/>
      <c r="L216" s="960"/>
      <c r="M216" s="963"/>
      <c r="N216" s="963"/>
      <c r="O216" s="963"/>
      <c r="P216" s="963"/>
      <c r="Q216" s="963"/>
      <c r="R216" s="963"/>
      <c r="S216" s="963"/>
      <c r="T216" s="963"/>
      <c r="U216" s="963"/>
      <c r="V216" s="963"/>
      <c r="W216" s="963"/>
      <c r="X216" s="963"/>
      <c r="Y216" s="963"/>
      <c r="Z216" s="963"/>
    </row>
    <row r="217" spans="1:26" ht="16">
      <c r="A217" s="935" t="s">
        <v>78</v>
      </c>
      <c r="B217" s="1738" t="s">
        <v>793</v>
      </c>
      <c r="C217" s="1570"/>
      <c r="D217" s="1570"/>
      <c r="E217" s="1570"/>
      <c r="F217" s="1570"/>
      <c r="G217" s="1573"/>
      <c r="H217" s="1315"/>
      <c r="I217" s="893">
        <f>SUM(D218:D232)</f>
        <v>16</v>
      </c>
      <c r="J217" s="893">
        <f>COUNT(D218:D232)*2</f>
        <v>16</v>
      </c>
      <c r="K217" s="960"/>
      <c r="L217" s="960"/>
      <c r="M217" s="963"/>
      <c r="N217" s="963"/>
      <c r="O217" s="963"/>
      <c r="P217" s="963"/>
      <c r="Q217" s="963"/>
      <c r="R217" s="963"/>
      <c r="S217" s="963"/>
      <c r="T217" s="963"/>
      <c r="U217" s="963"/>
      <c r="V217" s="963"/>
      <c r="W217" s="963"/>
      <c r="X217" s="963"/>
      <c r="Y217" s="963"/>
      <c r="Z217" s="963"/>
    </row>
    <row r="218" spans="1:26" ht="80">
      <c r="A218" s="935" t="s">
        <v>794</v>
      </c>
      <c r="B218" s="475" t="s">
        <v>795</v>
      </c>
      <c r="C218" s="475" t="s">
        <v>796</v>
      </c>
      <c r="D218" s="696">
        <v>2</v>
      </c>
      <c r="E218" s="696"/>
      <c r="F218" s="475" t="s">
        <v>7587</v>
      </c>
      <c r="G218" s="1162"/>
      <c r="H218" s="1098"/>
      <c r="I218" s="893"/>
      <c r="J218" s="893"/>
      <c r="K218" s="960"/>
      <c r="L218" s="960"/>
      <c r="M218" s="963"/>
      <c r="N218" s="963"/>
      <c r="O218" s="963"/>
      <c r="P218" s="963"/>
      <c r="Q218" s="963"/>
      <c r="R218" s="963"/>
      <c r="S218" s="963"/>
      <c r="T218" s="963"/>
      <c r="U218" s="963"/>
      <c r="V218" s="963"/>
      <c r="W218" s="963"/>
      <c r="X218" s="963"/>
      <c r="Y218" s="963"/>
      <c r="Z218" s="963"/>
    </row>
    <row r="219" spans="1:26" ht="48">
      <c r="A219" s="935" t="s">
        <v>798</v>
      </c>
      <c r="B219" s="475" t="s">
        <v>799</v>
      </c>
      <c r="C219" s="475" t="s">
        <v>800</v>
      </c>
      <c r="D219" s="696">
        <v>2</v>
      </c>
      <c r="E219" s="696"/>
      <c r="F219" s="475" t="s">
        <v>801</v>
      </c>
      <c r="G219" s="1162"/>
      <c r="H219" s="1098"/>
      <c r="I219" s="893"/>
      <c r="J219" s="893"/>
      <c r="K219" s="960"/>
      <c r="L219" s="960"/>
      <c r="M219" s="963"/>
      <c r="N219" s="963"/>
      <c r="O219" s="963"/>
      <c r="P219" s="963"/>
      <c r="Q219" s="963"/>
      <c r="R219" s="963"/>
      <c r="S219" s="963"/>
      <c r="T219" s="963"/>
      <c r="U219" s="963"/>
      <c r="V219" s="963"/>
      <c r="W219" s="963"/>
      <c r="X219" s="963"/>
      <c r="Y219" s="963"/>
      <c r="Z219" s="963"/>
    </row>
    <row r="220" spans="1:26" ht="14.25" hidden="1" customHeight="1">
      <c r="A220" s="189" t="s">
        <v>802</v>
      </c>
      <c r="B220" s="179" t="s">
        <v>803</v>
      </c>
      <c r="C220" s="179" t="s">
        <v>804</v>
      </c>
      <c r="D220" s="180"/>
      <c r="E220" s="141"/>
      <c r="F220" s="179" t="s">
        <v>805</v>
      </c>
      <c r="G220" s="472"/>
      <c r="H220" s="461"/>
      <c r="I220" s="105"/>
      <c r="J220" s="105"/>
      <c r="K220" s="106"/>
      <c r="L220" s="106"/>
      <c r="M220" s="106"/>
      <c r="N220" s="106"/>
      <c r="O220" s="106"/>
      <c r="P220" s="106"/>
      <c r="Q220" s="106"/>
      <c r="R220" s="106"/>
      <c r="S220" s="106"/>
      <c r="T220" s="106"/>
      <c r="U220" s="106"/>
      <c r="V220" s="106"/>
      <c r="W220" s="106"/>
      <c r="X220" s="106"/>
      <c r="Y220" s="106"/>
      <c r="Z220" s="106"/>
    </row>
    <row r="221" spans="1:26" ht="14.25" hidden="1" customHeight="1">
      <c r="A221" s="189" t="s">
        <v>806</v>
      </c>
      <c r="B221" s="179" t="s">
        <v>807</v>
      </c>
      <c r="C221" s="179" t="s">
        <v>808</v>
      </c>
      <c r="D221" s="180"/>
      <c r="E221" s="141"/>
      <c r="F221" s="179" t="s">
        <v>809</v>
      </c>
      <c r="G221" s="472"/>
      <c r="H221" s="461"/>
      <c r="I221" s="105"/>
      <c r="J221" s="105"/>
      <c r="K221" s="106"/>
      <c r="L221" s="106"/>
      <c r="M221" s="106"/>
      <c r="N221" s="106"/>
      <c r="O221" s="106"/>
      <c r="P221" s="106"/>
      <c r="Q221" s="106"/>
      <c r="R221" s="106"/>
      <c r="S221" s="106"/>
      <c r="T221" s="106"/>
      <c r="U221" s="106"/>
      <c r="V221" s="106"/>
      <c r="W221" s="106"/>
      <c r="X221" s="106"/>
      <c r="Y221" s="106"/>
      <c r="Z221" s="106"/>
    </row>
    <row r="222" spans="1:26" ht="14.25" hidden="1" customHeight="1">
      <c r="A222" s="189" t="s">
        <v>810</v>
      </c>
      <c r="B222" s="191" t="s">
        <v>811</v>
      </c>
      <c r="C222" s="191" t="s">
        <v>812</v>
      </c>
      <c r="D222" s="180"/>
      <c r="E222" s="141"/>
      <c r="F222" s="179" t="s">
        <v>813</v>
      </c>
      <c r="G222" s="472"/>
      <c r="H222" s="461"/>
      <c r="I222" s="105"/>
      <c r="J222" s="105"/>
      <c r="K222" s="106"/>
      <c r="L222" s="106"/>
      <c r="M222" s="106"/>
      <c r="N222" s="106"/>
      <c r="O222" s="106"/>
      <c r="P222" s="106"/>
      <c r="Q222" s="106"/>
      <c r="R222" s="106"/>
      <c r="S222" s="106"/>
      <c r="T222" s="106"/>
      <c r="U222" s="106"/>
      <c r="V222" s="106"/>
      <c r="W222" s="106"/>
      <c r="X222" s="106"/>
      <c r="Y222" s="106"/>
      <c r="Z222" s="106"/>
    </row>
    <row r="223" spans="1:26" ht="14.25" hidden="1" customHeight="1">
      <c r="A223" s="189" t="s">
        <v>814</v>
      </c>
      <c r="B223" s="179" t="s">
        <v>815</v>
      </c>
      <c r="C223" s="179" t="s">
        <v>816</v>
      </c>
      <c r="D223" s="180"/>
      <c r="E223" s="141"/>
      <c r="F223" s="179" t="s">
        <v>817</v>
      </c>
      <c r="G223" s="472"/>
      <c r="H223" s="461"/>
      <c r="I223" s="105"/>
      <c r="J223" s="105"/>
      <c r="K223" s="106"/>
      <c r="L223" s="106"/>
      <c r="M223" s="106"/>
      <c r="N223" s="106"/>
      <c r="O223" s="106"/>
      <c r="P223" s="106"/>
      <c r="Q223" s="106"/>
      <c r="R223" s="106"/>
      <c r="S223" s="106"/>
      <c r="T223" s="106"/>
      <c r="U223" s="106"/>
      <c r="V223" s="106"/>
      <c r="W223" s="106"/>
      <c r="X223" s="106"/>
      <c r="Y223" s="106"/>
      <c r="Z223" s="106"/>
    </row>
    <row r="224" spans="1:26" ht="14.25" hidden="1" customHeight="1">
      <c r="A224" s="189" t="s">
        <v>818</v>
      </c>
      <c r="B224" s="179" t="s">
        <v>819</v>
      </c>
      <c r="C224" s="179" t="s">
        <v>820</v>
      </c>
      <c r="D224" s="180"/>
      <c r="E224" s="141"/>
      <c r="F224" s="179" t="s">
        <v>821</v>
      </c>
      <c r="G224" s="472"/>
      <c r="H224" s="461"/>
      <c r="I224" s="105"/>
      <c r="J224" s="105"/>
      <c r="K224" s="106"/>
      <c r="L224" s="106"/>
      <c r="M224" s="106"/>
      <c r="N224" s="106"/>
      <c r="O224" s="106"/>
      <c r="P224" s="106"/>
      <c r="Q224" s="106"/>
      <c r="R224" s="106"/>
      <c r="S224" s="106"/>
      <c r="T224" s="106"/>
      <c r="U224" s="106"/>
      <c r="V224" s="106"/>
      <c r="W224" s="106"/>
      <c r="X224" s="106"/>
      <c r="Y224" s="106"/>
      <c r="Z224" s="106"/>
    </row>
    <row r="225" spans="1:26" ht="14.25" hidden="1" customHeight="1">
      <c r="A225" s="189" t="s">
        <v>822</v>
      </c>
      <c r="B225" s="179" t="s">
        <v>823</v>
      </c>
      <c r="C225" s="179" t="s">
        <v>824</v>
      </c>
      <c r="D225" s="180"/>
      <c r="E225" s="141"/>
      <c r="F225" s="179" t="s">
        <v>825</v>
      </c>
      <c r="G225" s="472"/>
      <c r="H225" s="461"/>
      <c r="I225" s="105"/>
      <c r="J225" s="105"/>
      <c r="K225" s="106"/>
      <c r="L225" s="106"/>
      <c r="M225" s="106"/>
      <c r="N225" s="106"/>
      <c r="O225" s="106"/>
      <c r="P225" s="106"/>
      <c r="Q225" s="106"/>
      <c r="R225" s="106"/>
      <c r="S225" s="106"/>
      <c r="T225" s="106"/>
      <c r="U225" s="106"/>
      <c r="V225" s="106"/>
      <c r="W225" s="106"/>
      <c r="X225" s="106"/>
      <c r="Y225" s="106"/>
      <c r="Z225" s="106"/>
    </row>
    <row r="226" spans="1:26" ht="32">
      <c r="A226" s="693" t="s">
        <v>826</v>
      </c>
      <c r="B226" s="475" t="s">
        <v>827</v>
      </c>
      <c r="C226" s="475" t="s">
        <v>7588</v>
      </c>
      <c r="D226" s="696">
        <v>2</v>
      </c>
      <c r="E226" s="696" t="s">
        <v>599</v>
      </c>
      <c r="F226" s="475"/>
      <c r="G226" s="1162"/>
      <c r="H226" s="1098"/>
      <c r="I226" s="893"/>
      <c r="J226" s="893"/>
      <c r="K226" s="960"/>
      <c r="L226" s="960"/>
      <c r="M226" s="963"/>
      <c r="N226" s="963"/>
      <c r="O226" s="963"/>
      <c r="P226" s="963"/>
      <c r="Q226" s="963"/>
      <c r="R226" s="963"/>
      <c r="S226" s="963"/>
      <c r="T226" s="963"/>
      <c r="U226" s="963"/>
      <c r="V226" s="963"/>
      <c r="W226" s="963"/>
      <c r="X226" s="963"/>
      <c r="Y226" s="963"/>
      <c r="Z226" s="963"/>
    </row>
    <row r="227" spans="1:26" ht="16">
      <c r="A227" s="1053"/>
      <c r="B227" s="475"/>
      <c r="C227" s="475" t="s">
        <v>830</v>
      </c>
      <c r="D227" s="696">
        <v>2</v>
      </c>
      <c r="E227" s="696" t="s">
        <v>599</v>
      </c>
      <c r="F227" s="475" t="s">
        <v>831</v>
      </c>
      <c r="G227" s="1162"/>
      <c r="H227" s="1098"/>
      <c r="I227" s="893"/>
      <c r="J227" s="893"/>
      <c r="K227" s="960"/>
      <c r="L227" s="960"/>
      <c r="M227" s="963"/>
      <c r="N227" s="963"/>
      <c r="O227" s="963"/>
      <c r="P227" s="963"/>
      <c r="Q227" s="963"/>
      <c r="R227" s="963"/>
      <c r="S227" s="963"/>
      <c r="T227" s="963"/>
      <c r="U227" s="963"/>
      <c r="V227" s="963"/>
      <c r="W227" s="963"/>
      <c r="X227" s="963"/>
      <c r="Y227" s="963"/>
      <c r="Z227" s="963"/>
    </row>
    <row r="228" spans="1:26" ht="16">
      <c r="A228" s="1053"/>
      <c r="B228" s="475"/>
      <c r="C228" s="735" t="s">
        <v>833</v>
      </c>
      <c r="D228" s="696">
        <v>2</v>
      </c>
      <c r="E228" s="737" t="s">
        <v>369</v>
      </c>
      <c r="F228" s="735"/>
      <c r="G228" s="1162"/>
      <c r="H228" s="1098"/>
      <c r="I228" s="893"/>
      <c r="J228" s="893"/>
      <c r="K228" s="960"/>
      <c r="L228" s="960"/>
      <c r="M228" s="963"/>
      <c r="N228" s="963"/>
      <c r="O228" s="963"/>
      <c r="P228" s="963"/>
      <c r="Q228" s="963"/>
      <c r="R228" s="963"/>
      <c r="S228" s="963"/>
      <c r="T228" s="963"/>
      <c r="U228" s="963"/>
      <c r="V228" s="963"/>
      <c r="W228" s="963"/>
      <c r="X228" s="963"/>
      <c r="Y228" s="963"/>
      <c r="Z228" s="963"/>
    </row>
    <row r="229" spans="1:26" ht="16">
      <c r="A229" s="1053"/>
      <c r="B229" s="475"/>
      <c r="C229" s="735" t="s">
        <v>6889</v>
      </c>
      <c r="D229" s="696">
        <v>2</v>
      </c>
      <c r="E229" s="737" t="s">
        <v>599</v>
      </c>
      <c r="F229" s="735"/>
      <c r="G229" s="1162"/>
      <c r="H229" s="1098"/>
      <c r="I229" s="893"/>
      <c r="J229" s="893"/>
      <c r="K229" s="960"/>
      <c r="L229" s="960"/>
      <c r="M229" s="963"/>
      <c r="N229" s="963"/>
      <c r="O229" s="963"/>
      <c r="P229" s="963"/>
      <c r="Q229" s="963"/>
      <c r="R229" s="963"/>
      <c r="S229" s="963"/>
      <c r="T229" s="963"/>
      <c r="U229" s="963"/>
      <c r="V229" s="963"/>
      <c r="W229" s="963"/>
      <c r="X229" s="963"/>
      <c r="Y229" s="963"/>
      <c r="Z229" s="963"/>
    </row>
    <row r="230" spans="1:26" ht="32">
      <c r="A230" s="1053"/>
      <c r="B230" s="475"/>
      <c r="C230" s="475" t="s">
        <v>832</v>
      </c>
      <c r="D230" s="696">
        <v>2</v>
      </c>
      <c r="E230" s="696" t="s">
        <v>369</v>
      </c>
      <c r="F230" s="475" t="s">
        <v>5761</v>
      </c>
      <c r="G230" s="1162"/>
      <c r="H230" s="1098"/>
      <c r="I230" s="893"/>
      <c r="J230" s="893"/>
      <c r="K230" s="960"/>
      <c r="L230" s="960"/>
      <c r="M230" s="963"/>
      <c r="N230" s="963"/>
      <c r="O230" s="963"/>
      <c r="P230" s="963"/>
      <c r="Q230" s="963"/>
      <c r="R230" s="963"/>
      <c r="S230" s="963"/>
      <c r="T230" s="963"/>
      <c r="U230" s="963"/>
      <c r="V230" s="963"/>
      <c r="W230" s="963"/>
      <c r="X230" s="963"/>
      <c r="Y230" s="963"/>
      <c r="Z230" s="963"/>
    </row>
    <row r="231" spans="1:26" ht="64">
      <c r="A231" s="935" t="s">
        <v>834</v>
      </c>
      <c r="B231" s="475" t="s">
        <v>835</v>
      </c>
      <c r="C231" s="471" t="s">
        <v>7589</v>
      </c>
      <c r="D231" s="696">
        <v>2</v>
      </c>
      <c r="E231" s="696" t="s">
        <v>599</v>
      </c>
      <c r="F231" s="475" t="s">
        <v>837</v>
      </c>
      <c r="G231" s="1162"/>
      <c r="H231" s="1098"/>
      <c r="I231" s="893"/>
      <c r="J231" s="893"/>
      <c r="K231" s="960"/>
      <c r="L231" s="960"/>
      <c r="M231" s="963"/>
      <c r="N231" s="963"/>
      <c r="O231" s="963"/>
      <c r="P231" s="963"/>
      <c r="Q231" s="963"/>
      <c r="R231" s="963"/>
      <c r="S231" s="963"/>
      <c r="T231" s="963"/>
      <c r="U231" s="963"/>
      <c r="V231" s="963"/>
      <c r="W231" s="963"/>
      <c r="X231" s="963"/>
      <c r="Y231" s="963"/>
      <c r="Z231" s="963"/>
    </row>
    <row r="232" spans="1:26" ht="14.25" hidden="1" customHeight="1">
      <c r="A232" s="189" t="s">
        <v>840</v>
      </c>
      <c r="B232" s="179" t="s">
        <v>841</v>
      </c>
      <c r="C232" s="179" t="s">
        <v>842</v>
      </c>
      <c r="D232" s="180"/>
      <c r="E232" s="141"/>
      <c r="F232" s="179" t="s">
        <v>843</v>
      </c>
      <c r="G232" s="141"/>
      <c r="H232" s="106"/>
      <c r="I232" s="106"/>
      <c r="J232" s="106"/>
      <c r="K232" s="106"/>
      <c r="L232" s="106"/>
      <c r="M232" s="106"/>
      <c r="N232" s="106"/>
      <c r="O232" s="106"/>
      <c r="P232" s="106"/>
      <c r="Q232" s="106"/>
      <c r="R232" s="106"/>
      <c r="S232" s="106"/>
      <c r="T232" s="106"/>
      <c r="U232" s="106"/>
      <c r="V232" s="106"/>
      <c r="W232" s="106"/>
      <c r="X232" s="106"/>
      <c r="Y232" s="106"/>
      <c r="Z232" s="106"/>
    </row>
    <row r="233" spans="1:26" ht="21">
      <c r="A233" s="1212"/>
      <c r="B233" s="1796" t="s">
        <v>844</v>
      </c>
      <c r="C233" s="1576"/>
      <c r="D233" s="1576"/>
      <c r="E233" s="1576"/>
      <c r="F233" s="1576"/>
      <c r="G233" s="1577"/>
      <c r="H233" s="1310"/>
      <c r="I233" s="893">
        <f t="shared" ref="I233:J233" si="4">I234+I243+I256+I269+I280+I298+I308+I314+I284+I288+I292+I295</f>
        <v>104</v>
      </c>
      <c r="J233" s="893">
        <f t="shared" si="4"/>
        <v>104</v>
      </c>
      <c r="K233" s="960"/>
      <c r="L233" s="960"/>
      <c r="M233" s="963"/>
      <c r="N233" s="963"/>
      <c r="O233" s="963"/>
      <c r="P233" s="963"/>
      <c r="Q233" s="963"/>
      <c r="R233" s="963"/>
      <c r="S233" s="963"/>
      <c r="T233" s="963"/>
      <c r="U233" s="963"/>
      <c r="V233" s="963"/>
      <c r="W233" s="963"/>
      <c r="X233" s="963"/>
      <c r="Y233" s="963"/>
      <c r="Z233" s="963"/>
    </row>
    <row r="234" spans="1:26" ht="19">
      <c r="A234" s="982" t="s">
        <v>231</v>
      </c>
      <c r="B234" s="1606" t="s">
        <v>82</v>
      </c>
      <c r="C234" s="1570"/>
      <c r="D234" s="1570"/>
      <c r="E234" s="1570"/>
      <c r="F234" s="1570"/>
      <c r="G234" s="1573"/>
      <c r="H234" s="835"/>
      <c r="I234" s="893">
        <f>SUM(D235:D242)</f>
        <v>16</v>
      </c>
      <c r="J234" s="893">
        <f>COUNT(D235:D242)*2</f>
        <v>16</v>
      </c>
      <c r="K234" s="960"/>
      <c r="L234" s="960"/>
      <c r="M234" s="963"/>
      <c r="N234" s="963"/>
      <c r="O234" s="963"/>
      <c r="P234" s="963"/>
      <c r="Q234" s="963"/>
      <c r="R234" s="963"/>
      <c r="S234" s="963"/>
      <c r="T234" s="963"/>
      <c r="U234" s="963"/>
      <c r="V234" s="963"/>
      <c r="W234" s="963"/>
      <c r="X234" s="963"/>
      <c r="Y234" s="963"/>
      <c r="Z234" s="963"/>
    </row>
    <row r="235" spans="1:26" ht="64">
      <c r="A235" s="982" t="s">
        <v>2110</v>
      </c>
      <c r="B235" s="161" t="s">
        <v>846</v>
      </c>
      <c r="C235" s="735" t="s">
        <v>3327</v>
      </c>
      <c r="D235" s="696">
        <v>2</v>
      </c>
      <c r="E235" s="736" t="s">
        <v>599</v>
      </c>
      <c r="F235" s="735" t="s">
        <v>848</v>
      </c>
      <c r="G235" s="1056"/>
      <c r="H235" s="1098"/>
      <c r="I235" s="893"/>
      <c r="J235" s="893"/>
      <c r="K235" s="960"/>
      <c r="L235" s="960"/>
      <c r="M235" s="963"/>
      <c r="N235" s="963"/>
      <c r="O235" s="963"/>
      <c r="P235" s="963"/>
      <c r="Q235" s="963"/>
      <c r="R235" s="963"/>
      <c r="S235" s="963"/>
      <c r="T235" s="963"/>
      <c r="U235" s="963"/>
      <c r="V235" s="963"/>
      <c r="W235" s="963"/>
      <c r="X235" s="963"/>
      <c r="Y235" s="963"/>
      <c r="Z235" s="963"/>
    </row>
    <row r="236" spans="1:26" ht="64">
      <c r="A236" s="982"/>
      <c r="B236" s="161"/>
      <c r="C236" s="769" t="s">
        <v>3328</v>
      </c>
      <c r="D236" s="696">
        <v>2</v>
      </c>
      <c r="E236" s="736" t="s">
        <v>599</v>
      </c>
      <c r="F236" s="769" t="s">
        <v>850</v>
      </c>
      <c r="G236" s="1056"/>
      <c r="H236" s="1098"/>
      <c r="I236" s="893"/>
      <c r="J236" s="893"/>
      <c r="K236" s="960"/>
      <c r="L236" s="960"/>
      <c r="M236" s="963"/>
      <c r="N236" s="963"/>
      <c r="O236" s="963"/>
      <c r="P236" s="963"/>
      <c r="Q236" s="963"/>
      <c r="R236" s="963"/>
      <c r="S236" s="963"/>
      <c r="T236" s="963"/>
      <c r="U236" s="963"/>
      <c r="V236" s="963"/>
      <c r="W236" s="963"/>
      <c r="X236" s="963"/>
      <c r="Y236" s="963"/>
      <c r="Z236" s="963"/>
    </row>
    <row r="237" spans="1:26" ht="48">
      <c r="A237" s="693"/>
      <c r="B237" s="161"/>
      <c r="C237" s="471" t="s">
        <v>6663</v>
      </c>
      <c r="D237" s="696">
        <v>2</v>
      </c>
      <c r="E237" s="696" t="s">
        <v>504</v>
      </c>
      <c r="F237" s="1052"/>
      <c r="G237" s="1056"/>
      <c r="H237" s="1098"/>
      <c r="I237" s="893"/>
      <c r="J237" s="893"/>
      <c r="K237" s="960"/>
      <c r="L237" s="960"/>
      <c r="M237" s="963"/>
      <c r="N237" s="963"/>
      <c r="O237" s="963"/>
      <c r="P237" s="963"/>
      <c r="Q237" s="963"/>
      <c r="R237" s="963"/>
      <c r="S237" s="963"/>
      <c r="T237" s="963"/>
      <c r="U237" s="963"/>
      <c r="V237" s="963"/>
      <c r="W237" s="963"/>
      <c r="X237" s="963"/>
      <c r="Y237" s="963"/>
      <c r="Z237" s="963"/>
    </row>
    <row r="238" spans="1:26" ht="32">
      <c r="A238" s="693"/>
      <c r="B238" s="161"/>
      <c r="C238" s="735" t="s">
        <v>852</v>
      </c>
      <c r="D238" s="696">
        <v>2</v>
      </c>
      <c r="E238" s="736" t="s">
        <v>599</v>
      </c>
      <c r="F238" s="1056"/>
      <c r="G238" s="1056"/>
      <c r="H238" s="1098"/>
      <c r="I238" s="893"/>
      <c r="J238" s="893"/>
      <c r="K238" s="960"/>
      <c r="L238" s="960"/>
      <c r="M238" s="963"/>
      <c r="N238" s="963"/>
      <c r="O238" s="963"/>
      <c r="P238" s="963"/>
      <c r="Q238" s="963"/>
      <c r="R238" s="963"/>
      <c r="S238" s="963"/>
      <c r="T238" s="963"/>
      <c r="U238" s="963"/>
      <c r="V238" s="963"/>
      <c r="W238" s="963"/>
      <c r="X238" s="963"/>
      <c r="Y238" s="963"/>
      <c r="Z238" s="963"/>
    </row>
    <row r="239" spans="1:26" ht="32">
      <c r="A239" s="693"/>
      <c r="B239" s="161"/>
      <c r="C239" s="471" t="s">
        <v>6664</v>
      </c>
      <c r="D239" s="696">
        <v>2</v>
      </c>
      <c r="E239" s="696" t="s">
        <v>599</v>
      </c>
      <c r="F239" s="1052"/>
      <c r="G239" s="1056"/>
      <c r="H239" s="1098"/>
      <c r="I239" s="893"/>
      <c r="J239" s="893"/>
      <c r="K239" s="960"/>
      <c r="L239" s="960"/>
      <c r="M239" s="963"/>
      <c r="N239" s="963"/>
      <c r="O239" s="963"/>
      <c r="P239" s="963"/>
      <c r="Q239" s="963"/>
      <c r="R239" s="963"/>
      <c r="S239" s="963"/>
      <c r="T239" s="963"/>
      <c r="U239" s="963"/>
      <c r="V239" s="963"/>
      <c r="W239" s="963"/>
      <c r="X239" s="963"/>
      <c r="Y239" s="963"/>
      <c r="Z239" s="963"/>
    </row>
    <row r="240" spans="1:26" ht="51">
      <c r="A240" s="693" t="s">
        <v>2111</v>
      </c>
      <c r="B240" s="467" t="s">
        <v>855</v>
      </c>
      <c r="C240" s="471" t="s">
        <v>3329</v>
      </c>
      <c r="D240" s="696">
        <v>2</v>
      </c>
      <c r="E240" s="696" t="s">
        <v>857</v>
      </c>
      <c r="F240" s="1052"/>
      <c r="G240" s="1056"/>
      <c r="H240" s="1098"/>
      <c r="I240" s="893"/>
      <c r="J240" s="893"/>
      <c r="K240" s="960"/>
      <c r="L240" s="960"/>
      <c r="M240" s="963"/>
      <c r="N240" s="963"/>
      <c r="O240" s="963"/>
      <c r="P240" s="963"/>
      <c r="Q240" s="963"/>
      <c r="R240" s="963"/>
      <c r="S240" s="963"/>
      <c r="T240" s="963"/>
      <c r="U240" s="963"/>
      <c r="V240" s="963"/>
      <c r="W240" s="963"/>
      <c r="X240" s="963"/>
      <c r="Y240" s="963"/>
      <c r="Z240" s="963"/>
    </row>
    <row r="241" spans="1:26" ht="48">
      <c r="A241" s="693"/>
      <c r="B241" s="467"/>
      <c r="C241" s="475" t="s">
        <v>5769</v>
      </c>
      <c r="D241" s="696">
        <v>2</v>
      </c>
      <c r="E241" s="696" t="s">
        <v>857</v>
      </c>
      <c r="F241" s="1052"/>
      <c r="G241" s="1056"/>
      <c r="H241" s="1098"/>
      <c r="I241" s="893"/>
      <c r="J241" s="893"/>
      <c r="K241" s="960"/>
      <c r="L241" s="960"/>
      <c r="M241" s="963"/>
      <c r="N241" s="963"/>
      <c r="O241" s="963"/>
      <c r="P241" s="963"/>
      <c r="Q241" s="963"/>
      <c r="R241" s="963"/>
      <c r="S241" s="963"/>
      <c r="T241" s="963"/>
      <c r="U241" s="963"/>
      <c r="V241" s="963"/>
      <c r="W241" s="963"/>
      <c r="X241" s="963"/>
      <c r="Y241" s="963"/>
      <c r="Z241" s="963"/>
    </row>
    <row r="242" spans="1:26" ht="34">
      <c r="A242" s="693" t="s">
        <v>2113</v>
      </c>
      <c r="B242" s="467" t="s">
        <v>859</v>
      </c>
      <c r="C242" s="471" t="s">
        <v>7590</v>
      </c>
      <c r="D242" s="696">
        <v>2</v>
      </c>
      <c r="E242" s="696" t="s">
        <v>506</v>
      </c>
      <c r="F242" s="1052"/>
      <c r="G242" s="1056"/>
      <c r="H242" s="1098"/>
      <c r="I242" s="893"/>
      <c r="J242" s="893"/>
      <c r="K242" s="960"/>
      <c r="L242" s="960"/>
      <c r="M242" s="963"/>
      <c r="N242" s="963"/>
      <c r="O242" s="963"/>
      <c r="P242" s="963"/>
      <c r="Q242" s="963"/>
      <c r="R242" s="963"/>
      <c r="S242" s="963"/>
      <c r="T242" s="963"/>
      <c r="U242" s="963"/>
      <c r="V242" s="963"/>
      <c r="W242" s="963"/>
      <c r="X242" s="963"/>
      <c r="Y242" s="963"/>
      <c r="Z242" s="963"/>
    </row>
    <row r="243" spans="1:26" ht="19">
      <c r="A243" s="982" t="s">
        <v>232</v>
      </c>
      <c r="B243" s="1606" t="s">
        <v>233</v>
      </c>
      <c r="C243" s="1570"/>
      <c r="D243" s="1570"/>
      <c r="E243" s="1570"/>
      <c r="F243" s="1570"/>
      <c r="G243" s="1573"/>
      <c r="H243" s="835"/>
      <c r="I243" s="893">
        <f>SUM(D244:D255)</f>
        <v>16</v>
      </c>
      <c r="J243" s="893">
        <f>COUNT(D244:D255)*2</f>
        <v>16</v>
      </c>
      <c r="K243" s="960"/>
      <c r="L243" s="960"/>
      <c r="M243" s="963"/>
      <c r="N243" s="963"/>
      <c r="O243" s="963"/>
      <c r="P243" s="963"/>
      <c r="Q243" s="963"/>
      <c r="R243" s="963"/>
      <c r="S243" s="963"/>
      <c r="T243" s="963"/>
      <c r="U243" s="963"/>
      <c r="V243" s="963"/>
      <c r="W243" s="963"/>
      <c r="X243" s="963"/>
      <c r="Y243" s="963"/>
      <c r="Z243" s="963"/>
    </row>
    <row r="244" spans="1:26" ht="51">
      <c r="A244" s="982" t="s">
        <v>861</v>
      </c>
      <c r="B244" s="161" t="s">
        <v>862</v>
      </c>
      <c r="C244" s="769" t="s">
        <v>7591</v>
      </c>
      <c r="D244" s="696">
        <v>2</v>
      </c>
      <c r="E244" s="736" t="s">
        <v>599</v>
      </c>
      <c r="F244" s="769" t="s">
        <v>7592</v>
      </c>
      <c r="G244" s="1056"/>
      <c r="H244" s="1098"/>
      <c r="I244" s="893"/>
      <c r="J244" s="893"/>
      <c r="K244" s="960"/>
      <c r="L244" s="960"/>
      <c r="M244" s="963"/>
      <c r="N244" s="963"/>
      <c r="O244" s="963"/>
      <c r="P244" s="963"/>
      <c r="Q244" s="963"/>
      <c r="R244" s="963"/>
      <c r="S244" s="963"/>
      <c r="T244" s="963"/>
      <c r="U244" s="963"/>
      <c r="V244" s="963"/>
      <c r="W244" s="963"/>
      <c r="X244" s="963"/>
      <c r="Y244" s="963"/>
      <c r="Z244" s="963"/>
    </row>
    <row r="245" spans="1:26" ht="14.25" hidden="1" customHeight="1">
      <c r="A245" s="993" t="s">
        <v>865</v>
      </c>
      <c r="B245" s="161" t="s">
        <v>866</v>
      </c>
      <c r="C245" s="963"/>
      <c r="D245" s="780"/>
      <c r="E245" s="780"/>
      <c r="F245" s="963"/>
      <c r="G245" s="1052"/>
      <c r="H245" s="893"/>
      <c r="I245" s="893"/>
      <c r="J245" s="893"/>
      <c r="K245" s="963"/>
      <c r="L245" s="963"/>
      <c r="M245" s="963"/>
      <c r="N245" s="963"/>
      <c r="O245" s="963"/>
      <c r="P245" s="963"/>
      <c r="Q245" s="963"/>
      <c r="R245" s="963"/>
      <c r="S245" s="963"/>
      <c r="T245" s="963"/>
      <c r="U245" s="963"/>
      <c r="V245" s="963"/>
      <c r="W245" s="963"/>
      <c r="X245" s="963"/>
      <c r="Y245" s="963"/>
      <c r="Z245" s="963"/>
    </row>
    <row r="246" spans="1:26" ht="34">
      <c r="A246" s="982" t="s">
        <v>2118</v>
      </c>
      <c r="B246" s="161" t="s">
        <v>868</v>
      </c>
      <c r="C246" s="986" t="s">
        <v>7593</v>
      </c>
      <c r="D246" s="696">
        <v>2</v>
      </c>
      <c r="E246" s="696" t="s">
        <v>504</v>
      </c>
      <c r="F246" s="1052" t="s">
        <v>7594</v>
      </c>
      <c r="G246" s="1056"/>
      <c r="H246" s="1098"/>
      <c r="I246" s="893"/>
      <c r="J246" s="893"/>
      <c r="K246" s="960"/>
      <c r="L246" s="960"/>
      <c r="M246" s="963"/>
      <c r="N246" s="963"/>
      <c r="O246" s="963"/>
      <c r="P246" s="963"/>
      <c r="Q246" s="963"/>
      <c r="R246" s="963"/>
      <c r="S246" s="963"/>
      <c r="T246" s="963"/>
      <c r="U246" s="963"/>
      <c r="V246" s="963"/>
      <c r="W246" s="963"/>
      <c r="X246" s="963"/>
      <c r="Y246" s="963"/>
      <c r="Z246" s="963"/>
    </row>
    <row r="247" spans="1:26" ht="48">
      <c r="A247" s="982"/>
      <c r="B247" s="161"/>
      <c r="C247" s="735" t="s">
        <v>7595</v>
      </c>
      <c r="D247" s="696">
        <v>2</v>
      </c>
      <c r="E247" s="736"/>
      <c r="F247" s="735" t="s">
        <v>7596</v>
      </c>
      <c r="G247" s="1056"/>
      <c r="H247" s="1098"/>
      <c r="I247" s="893"/>
      <c r="J247" s="893"/>
      <c r="K247" s="960"/>
      <c r="L247" s="960"/>
      <c r="M247" s="963"/>
      <c r="N247" s="963"/>
      <c r="O247" s="963"/>
      <c r="P247" s="963"/>
      <c r="Q247" s="963"/>
      <c r="R247" s="963"/>
      <c r="S247" s="963"/>
      <c r="T247" s="963"/>
      <c r="U247" s="963"/>
      <c r="V247" s="963"/>
      <c r="W247" s="963"/>
      <c r="X247" s="963"/>
      <c r="Y247" s="963"/>
      <c r="Z247" s="963"/>
    </row>
    <row r="248" spans="1:26" ht="34">
      <c r="A248" s="982" t="s">
        <v>2122</v>
      </c>
      <c r="B248" s="161" t="s">
        <v>873</v>
      </c>
      <c r="C248" s="769" t="s">
        <v>7597</v>
      </c>
      <c r="D248" s="696">
        <v>2</v>
      </c>
      <c r="E248" s="736" t="s">
        <v>504</v>
      </c>
      <c r="F248" s="735" t="s">
        <v>7598</v>
      </c>
      <c r="G248" s="1056"/>
      <c r="H248" s="1098"/>
      <c r="I248" s="893"/>
      <c r="J248" s="893"/>
      <c r="K248" s="960"/>
      <c r="L248" s="960"/>
      <c r="M248" s="963"/>
      <c r="N248" s="963"/>
      <c r="O248" s="963"/>
      <c r="P248" s="963"/>
      <c r="Q248" s="963"/>
      <c r="R248" s="963"/>
      <c r="S248" s="963"/>
      <c r="T248" s="963"/>
      <c r="U248" s="963"/>
      <c r="V248" s="963"/>
      <c r="W248" s="963"/>
      <c r="X248" s="963"/>
      <c r="Y248" s="963"/>
      <c r="Z248" s="963"/>
    </row>
    <row r="249" spans="1:26" ht="32">
      <c r="A249" s="982"/>
      <c r="B249" s="161"/>
      <c r="C249" s="1062" t="s">
        <v>7599</v>
      </c>
      <c r="D249" s="696">
        <v>2</v>
      </c>
      <c r="E249" s="736" t="s">
        <v>877</v>
      </c>
      <c r="F249" s="735" t="s">
        <v>7600</v>
      </c>
      <c r="G249" s="1056"/>
      <c r="H249" s="1098"/>
      <c r="I249" s="893"/>
      <c r="J249" s="893"/>
      <c r="K249" s="960"/>
      <c r="L249" s="960"/>
      <c r="M249" s="963"/>
      <c r="N249" s="963"/>
      <c r="O249" s="963"/>
      <c r="P249" s="963"/>
      <c r="Q249" s="963"/>
      <c r="R249" s="963"/>
      <c r="S249" s="963"/>
      <c r="T249" s="963"/>
      <c r="U249" s="963"/>
      <c r="V249" s="963"/>
      <c r="W249" s="963"/>
      <c r="X249" s="963"/>
      <c r="Y249" s="963"/>
      <c r="Z249" s="963"/>
    </row>
    <row r="250" spans="1:26" ht="34">
      <c r="A250" s="982" t="s">
        <v>2128</v>
      </c>
      <c r="B250" s="161" t="s">
        <v>880</v>
      </c>
      <c r="C250" s="735" t="s">
        <v>7601</v>
      </c>
      <c r="D250" s="696">
        <v>2</v>
      </c>
      <c r="E250" s="3" t="s">
        <v>599</v>
      </c>
      <c r="F250" s="735" t="s">
        <v>7602</v>
      </c>
      <c r="G250" s="1056"/>
      <c r="H250" s="1098"/>
      <c r="I250" s="893"/>
      <c r="J250" s="893"/>
      <c r="K250" s="960"/>
      <c r="L250" s="960"/>
      <c r="M250" s="963"/>
      <c r="N250" s="963"/>
      <c r="O250" s="963"/>
      <c r="P250" s="963"/>
      <c r="Q250" s="963"/>
      <c r="R250" s="963"/>
      <c r="S250" s="963"/>
      <c r="T250" s="963"/>
      <c r="U250" s="963"/>
      <c r="V250" s="963"/>
      <c r="W250" s="963"/>
      <c r="X250" s="963"/>
      <c r="Y250" s="963"/>
      <c r="Z250" s="963"/>
    </row>
    <row r="251" spans="1:26" ht="32">
      <c r="A251" s="982"/>
      <c r="B251" s="161"/>
      <c r="C251" s="735" t="s">
        <v>7603</v>
      </c>
      <c r="D251" s="696">
        <v>2</v>
      </c>
      <c r="E251" s="736" t="s">
        <v>611</v>
      </c>
      <c r="F251" s="735" t="s">
        <v>7604</v>
      </c>
      <c r="G251" s="1056"/>
      <c r="H251" s="1098"/>
      <c r="I251" s="893"/>
      <c r="J251" s="893"/>
      <c r="K251" s="960"/>
      <c r="L251" s="960"/>
      <c r="M251" s="963"/>
      <c r="N251" s="963"/>
      <c r="O251" s="963"/>
      <c r="P251" s="963"/>
      <c r="Q251" s="963"/>
      <c r="R251" s="963"/>
      <c r="S251" s="963"/>
      <c r="T251" s="963"/>
      <c r="U251" s="963"/>
      <c r="V251" s="963"/>
      <c r="W251" s="963"/>
      <c r="X251" s="963"/>
      <c r="Y251" s="963"/>
      <c r="Z251" s="963"/>
    </row>
    <row r="252" spans="1:26" ht="32">
      <c r="A252" s="982" t="s">
        <v>2132</v>
      </c>
      <c r="B252" s="735" t="s">
        <v>888</v>
      </c>
      <c r="C252" s="735" t="s">
        <v>2134</v>
      </c>
      <c r="D252" s="696">
        <v>2</v>
      </c>
      <c r="E252" s="736" t="s">
        <v>599</v>
      </c>
      <c r="F252" s="1056"/>
      <c r="G252" s="1056"/>
      <c r="H252" s="1098"/>
      <c r="I252" s="893"/>
      <c r="J252" s="893"/>
      <c r="K252" s="960"/>
      <c r="L252" s="960"/>
      <c r="M252" s="963"/>
      <c r="N252" s="963"/>
      <c r="O252" s="963"/>
      <c r="P252" s="963"/>
      <c r="Q252" s="963"/>
      <c r="R252" s="963"/>
      <c r="S252" s="963"/>
      <c r="T252" s="963"/>
      <c r="U252" s="963"/>
      <c r="V252" s="963"/>
      <c r="W252" s="963"/>
      <c r="X252" s="963"/>
      <c r="Y252" s="963"/>
      <c r="Z252" s="963"/>
    </row>
    <row r="253" spans="1:26" ht="14.25" hidden="1" customHeight="1">
      <c r="A253" s="993"/>
      <c r="B253" s="735"/>
      <c r="C253" s="735"/>
      <c r="D253" s="696"/>
      <c r="E253" s="736"/>
      <c r="F253" s="1056"/>
      <c r="G253" s="1056"/>
      <c r="H253" s="1098"/>
      <c r="I253" s="893"/>
      <c r="J253" s="893"/>
      <c r="K253" s="960"/>
      <c r="L253" s="960"/>
      <c r="M253" s="963"/>
      <c r="N253" s="963"/>
      <c r="O253" s="963"/>
      <c r="P253" s="963"/>
      <c r="Q253" s="963"/>
      <c r="R253" s="963"/>
      <c r="S253" s="963"/>
      <c r="T253" s="963"/>
      <c r="U253" s="963"/>
      <c r="V253" s="963"/>
      <c r="W253" s="963"/>
      <c r="X253" s="963"/>
      <c r="Y253" s="963"/>
      <c r="Z253" s="963"/>
    </row>
    <row r="254" spans="1:26" ht="14.25" hidden="1" customHeight="1">
      <c r="A254" s="310" t="s">
        <v>2135</v>
      </c>
      <c r="B254" s="122" t="s">
        <v>895</v>
      </c>
      <c r="C254" s="141"/>
      <c r="D254" s="124"/>
      <c r="E254" s="141"/>
      <c r="F254" s="141"/>
      <c r="G254" s="141"/>
      <c r="H254" s="106"/>
      <c r="I254" s="105"/>
      <c r="J254" s="105"/>
      <c r="K254" s="106"/>
      <c r="L254" s="106"/>
      <c r="M254" s="106"/>
      <c r="N254" s="106"/>
      <c r="O254" s="106"/>
      <c r="P254" s="106"/>
      <c r="Q254" s="106"/>
      <c r="R254" s="106"/>
      <c r="S254" s="106"/>
      <c r="T254" s="106"/>
      <c r="U254" s="106"/>
      <c r="V254" s="106"/>
      <c r="W254" s="106"/>
      <c r="X254" s="106"/>
      <c r="Y254" s="106"/>
      <c r="Z254" s="106"/>
    </row>
    <row r="255" spans="1:26" ht="14.25" hidden="1" customHeight="1">
      <c r="A255" s="310" t="s">
        <v>2140</v>
      </c>
      <c r="B255" s="122" t="s">
        <v>899</v>
      </c>
      <c r="C255" s="141"/>
      <c r="D255" s="124"/>
      <c r="E255" s="141"/>
      <c r="F255" s="141"/>
      <c r="G255" s="141"/>
      <c r="H255" s="106"/>
      <c r="I255" s="105"/>
      <c r="J255" s="105"/>
      <c r="K255" s="106"/>
      <c r="L255" s="106"/>
      <c r="M255" s="106"/>
      <c r="N255" s="106"/>
      <c r="O255" s="106"/>
      <c r="P255" s="106"/>
      <c r="Q255" s="106"/>
      <c r="R255" s="106"/>
      <c r="S255" s="106"/>
      <c r="T255" s="106"/>
      <c r="U255" s="106"/>
      <c r="V255" s="106"/>
      <c r="W255" s="106"/>
      <c r="X255" s="106"/>
      <c r="Y255" s="106"/>
      <c r="Z255" s="106"/>
    </row>
    <row r="256" spans="1:26" ht="19">
      <c r="A256" s="982" t="s">
        <v>234</v>
      </c>
      <c r="B256" s="1606" t="s">
        <v>86</v>
      </c>
      <c r="C256" s="1570"/>
      <c r="D256" s="1570"/>
      <c r="E256" s="1570"/>
      <c r="F256" s="1570"/>
      <c r="G256" s="1573"/>
      <c r="H256" s="835"/>
      <c r="I256" s="893">
        <f>SUM(D257:D268)</f>
        <v>22</v>
      </c>
      <c r="J256" s="893">
        <f>COUNT(D257:D268)*2</f>
        <v>22</v>
      </c>
      <c r="K256" s="960"/>
      <c r="L256" s="960"/>
      <c r="M256" s="963"/>
      <c r="N256" s="963"/>
      <c r="O256" s="963"/>
      <c r="P256" s="963"/>
      <c r="Q256" s="963"/>
      <c r="R256" s="963"/>
      <c r="S256" s="963"/>
      <c r="T256" s="963"/>
      <c r="U256" s="963"/>
      <c r="V256" s="963"/>
      <c r="W256" s="963"/>
      <c r="X256" s="963"/>
      <c r="Y256" s="963"/>
      <c r="Z256" s="963"/>
    </row>
    <row r="257" spans="1:26" ht="34">
      <c r="A257" s="693" t="s">
        <v>2142</v>
      </c>
      <c r="B257" s="467" t="s">
        <v>902</v>
      </c>
      <c r="C257" s="983" t="s">
        <v>7605</v>
      </c>
      <c r="D257" s="696">
        <v>2</v>
      </c>
      <c r="E257" s="696" t="s">
        <v>469</v>
      </c>
      <c r="F257" s="1052"/>
      <c r="G257" s="1056"/>
      <c r="H257" s="1098"/>
      <c r="I257" s="893"/>
      <c r="J257" s="893"/>
      <c r="K257" s="960"/>
      <c r="L257" s="960"/>
      <c r="M257" s="963"/>
      <c r="N257" s="963"/>
      <c r="O257" s="963"/>
      <c r="P257" s="963"/>
      <c r="Q257" s="963"/>
      <c r="R257" s="963"/>
      <c r="S257" s="963"/>
      <c r="T257" s="963"/>
      <c r="U257" s="963"/>
      <c r="V257" s="963"/>
      <c r="W257" s="963"/>
      <c r="X257" s="963"/>
      <c r="Y257" s="963"/>
      <c r="Z257" s="963"/>
    </row>
    <row r="258" spans="1:26" ht="16">
      <c r="A258" s="693"/>
      <c r="B258" s="467"/>
      <c r="C258" s="983" t="s">
        <v>7606</v>
      </c>
      <c r="D258" s="696">
        <v>2</v>
      </c>
      <c r="E258" s="696" t="s">
        <v>469</v>
      </c>
      <c r="F258" s="1052"/>
      <c r="G258" s="1056"/>
      <c r="H258" s="1098"/>
      <c r="I258" s="893"/>
      <c r="J258" s="893"/>
      <c r="K258" s="960"/>
      <c r="L258" s="960"/>
      <c r="M258" s="963"/>
      <c r="N258" s="963"/>
      <c r="O258" s="963"/>
      <c r="P258" s="963"/>
      <c r="Q258" s="963"/>
      <c r="R258" s="963"/>
      <c r="S258" s="963"/>
      <c r="T258" s="963"/>
      <c r="U258" s="963"/>
      <c r="V258" s="963"/>
      <c r="W258" s="963"/>
      <c r="X258" s="963"/>
      <c r="Y258" s="963"/>
      <c r="Z258" s="963"/>
    </row>
    <row r="259" spans="1:26" ht="34">
      <c r="A259" s="693" t="s">
        <v>2147</v>
      </c>
      <c r="B259" s="467" t="s">
        <v>907</v>
      </c>
      <c r="C259" s="986" t="s">
        <v>7607</v>
      </c>
      <c r="D259" s="696">
        <v>2</v>
      </c>
      <c r="E259" s="696" t="s">
        <v>469</v>
      </c>
      <c r="F259" s="475"/>
      <c r="G259" s="1056"/>
      <c r="H259" s="1098"/>
      <c r="I259" s="893"/>
      <c r="J259" s="893"/>
      <c r="K259" s="960"/>
      <c r="L259" s="960"/>
      <c r="M259" s="963"/>
      <c r="N259" s="963"/>
      <c r="O259" s="963"/>
      <c r="P259" s="963"/>
      <c r="Q259" s="963"/>
      <c r="R259" s="963"/>
      <c r="S259" s="963"/>
      <c r="T259" s="963"/>
      <c r="U259" s="963"/>
      <c r="V259" s="963"/>
      <c r="W259" s="963"/>
      <c r="X259" s="963"/>
      <c r="Y259" s="963"/>
      <c r="Z259" s="963"/>
    </row>
    <row r="260" spans="1:26" ht="32">
      <c r="A260" s="693"/>
      <c r="B260" s="467"/>
      <c r="C260" s="475" t="s">
        <v>7608</v>
      </c>
      <c r="D260" s="696">
        <v>2</v>
      </c>
      <c r="E260" s="696" t="s">
        <v>891</v>
      </c>
      <c r="F260" s="475"/>
      <c r="G260" s="1056"/>
      <c r="H260" s="1098"/>
      <c r="I260" s="893"/>
      <c r="J260" s="893"/>
      <c r="K260" s="960"/>
      <c r="L260" s="960"/>
      <c r="M260" s="963"/>
      <c r="N260" s="963"/>
      <c r="O260" s="963"/>
      <c r="P260" s="963"/>
      <c r="Q260" s="963"/>
      <c r="R260" s="963"/>
      <c r="S260" s="963"/>
      <c r="T260" s="963"/>
      <c r="U260" s="963"/>
      <c r="V260" s="963"/>
      <c r="W260" s="963"/>
      <c r="X260" s="963"/>
      <c r="Y260" s="963"/>
      <c r="Z260" s="963"/>
    </row>
    <row r="261" spans="1:26" ht="64">
      <c r="A261" s="693" t="s">
        <v>909</v>
      </c>
      <c r="B261" s="467" t="s">
        <v>910</v>
      </c>
      <c r="C261" s="475" t="s">
        <v>7609</v>
      </c>
      <c r="D261" s="696">
        <v>2</v>
      </c>
      <c r="E261" s="696" t="s">
        <v>891</v>
      </c>
      <c r="F261" s="1052"/>
      <c r="G261" s="1056"/>
      <c r="H261" s="1098"/>
      <c r="I261" s="893"/>
      <c r="J261" s="893"/>
      <c r="K261" s="960"/>
      <c r="L261" s="960"/>
      <c r="M261" s="963"/>
      <c r="N261" s="963"/>
      <c r="O261" s="963"/>
      <c r="P261" s="963"/>
      <c r="Q261" s="963"/>
      <c r="R261" s="963"/>
      <c r="S261" s="963"/>
      <c r="T261" s="963"/>
      <c r="U261" s="963"/>
      <c r="V261" s="963"/>
      <c r="W261" s="963"/>
      <c r="X261" s="963"/>
      <c r="Y261" s="963"/>
      <c r="Z261" s="963"/>
    </row>
    <row r="262" spans="1:26" ht="32">
      <c r="A262" s="693"/>
      <c r="B262" s="467"/>
      <c r="C262" s="475" t="s">
        <v>7610</v>
      </c>
      <c r="D262" s="696">
        <v>2</v>
      </c>
      <c r="E262" s="696" t="s">
        <v>469</v>
      </c>
      <c r="F262" s="1052"/>
      <c r="G262" s="1056"/>
      <c r="H262" s="1098"/>
      <c r="I262" s="893"/>
      <c r="J262" s="893"/>
      <c r="K262" s="960"/>
      <c r="L262" s="960"/>
      <c r="M262" s="963"/>
      <c r="N262" s="963"/>
      <c r="O262" s="963"/>
      <c r="P262" s="963"/>
      <c r="Q262" s="963"/>
      <c r="R262" s="963"/>
      <c r="S262" s="963"/>
      <c r="T262" s="963"/>
      <c r="U262" s="963"/>
      <c r="V262" s="963"/>
      <c r="W262" s="963"/>
      <c r="X262" s="963"/>
      <c r="Y262" s="963"/>
      <c r="Z262" s="963"/>
    </row>
    <row r="263" spans="1:26" ht="48">
      <c r="A263" s="693"/>
      <c r="B263" s="467"/>
      <c r="C263" s="475" t="s">
        <v>7611</v>
      </c>
      <c r="D263" s="696">
        <v>2</v>
      </c>
      <c r="E263" s="696" t="s">
        <v>469</v>
      </c>
      <c r="F263" s="471" t="s">
        <v>7612</v>
      </c>
      <c r="G263" s="1056"/>
      <c r="H263" s="1098"/>
      <c r="I263" s="893"/>
      <c r="J263" s="893"/>
      <c r="K263" s="960"/>
      <c r="L263" s="960"/>
      <c r="M263" s="963"/>
      <c r="N263" s="963"/>
      <c r="O263" s="963"/>
      <c r="P263" s="963"/>
      <c r="Q263" s="963"/>
      <c r="R263" s="963"/>
      <c r="S263" s="963"/>
      <c r="T263" s="963"/>
      <c r="U263" s="963"/>
      <c r="V263" s="963"/>
      <c r="W263" s="963"/>
      <c r="X263" s="963"/>
      <c r="Y263" s="963"/>
      <c r="Z263" s="963"/>
    </row>
    <row r="264" spans="1:26" ht="32">
      <c r="A264" s="693"/>
      <c r="B264" s="467"/>
      <c r="C264" s="475" t="s">
        <v>7613</v>
      </c>
      <c r="D264" s="696">
        <v>2</v>
      </c>
      <c r="E264" s="696" t="s">
        <v>469</v>
      </c>
      <c r="F264" s="471" t="s">
        <v>7614</v>
      </c>
      <c r="G264" s="1056"/>
      <c r="H264" s="1098"/>
      <c r="I264" s="893"/>
      <c r="J264" s="893"/>
      <c r="K264" s="960"/>
      <c r="L264" s="960"/>
      <c r="M264" s="963"/>
      <c r="N264" s="963"/>
      <c r="O264" s="963"/>
      <c r="P264" s="963"/>
      <c r="Q264" s="963"/>
      <c r="R264" s="963"/>
      <c r="S264" s="963"/>
      <c r="T264" s="963"/>
      <c r="U264" s="963"/>
      <c r="V264" s="963"/>
      <c r="W264" s="963"/>
      <c r="X264" s="963"/>
      <c r="Y264" s="963"/>
      <c r="Z264" s="963"/>
    </row>
    <row r="265" spans="1:26" ht="32">
      <c r="A265" s="693"/>
      <c r="B265" s="467"/>
      <c r="C265" s="471" t="s">
        <v>7615</v>
      </c>
      <c r="D265" s="696">
        <v>2</v>
      </c>
      <c r="E265" s="696" t="s">
        <v>599</v>
      </c>
      <c r="F265" s="471" t="s">
        <v>913</v>
      </c>
      <c r="G265" s="1056"/>
      <c r="H265" s="1098"/>
      <c r="I265" s="893"/>
      <c r="J265" s="893"/>
      <c r="K265" s="960"/>
      <c r="L265" s="960"/>
      <c r="M265" s="963"/>
      <c r="N265" s="963"/>
      <c r="O265" s="963"/>
      <c r="P265" s="963"/>
      <c r="Q265" s="963"/>
      <c r="R265" s="963"/>
      <c r="S265" s="963"/>
      <c r="T265" s="963"/>
      <c r="U265" s="963"/>
      <c r="V265" s="963"/>
      <c r="W265" s="963"/>
      <c r="X265" s="963"/>
      <c r="Y265" s="963"/>
      <c r="Z265" s="963"/>
    </row>
    <row r="266" spans="1:26" ht="32">
      <c r="A266" s="693"/>
      <c r="B266" s="467"/>
      <c r="C266" s="471" t="s">
        <v>7616</v>
      </c>
      <c r="D266" s="696">
        <v>2</v>
      </c>
      <c r="E266" s="696" t="s">
        <v>599</v>
      </c>
      <c r="F266" s="471" t="s">
        <v>913</v>
      </c>
      <c r="G266" s="1056"/>
      <c r="H266" s="1098"/>
      <c r="I266" s="893"/>
      <c r="J266" s="893"/>
      <c r="K266" s="960"/>
      <c r="L266" s="960"/>
      <c r="M266" s="963"/>
      <c r="N266" s="963"/>
      <c r="O266" s="963"/>
      <c r="P266" s="963"/>
      <c r="Q266" s="963"/>
      <c r="R266" s="963"/>
      <c r="S266" s="963"/>
      <c r="T266" s="963"/>
      <c r="U266" s="963"/>
      <c r="V266" s="963"/>
      <c r="W266" s="963"/>
      <c r="X266" s="963"/>
      <c r="Y266" s="963"/>
      <c r="Z266" s="963"/>
    </row>
    <row r="267" spans="1:26" ht="14.25" hidden="1" customHeight="1">
      <c r="A267" s="310" t="s">
        <v>2153</v>
      </c>
      <c r="B267" s="122" t="s">
        <v>916</v>
      </c>
      <c r="C267" s="122"/>
      <c r="D267" s="124"/>
      <c r="E267" s="141"/>
      <c r="F267" s="141"/>
      <c r="G267" s="141"/>
      <c r="H267" s="106"/>
      <c r="I267" s="105"/>
      <c r="J267" s="105"/>
      <c r="K267" s="106"/>
      <c r="L267" s="106"/>
      <c r="M267" s="106"/>
      <c r="N267" s="106"/>
      <c r="O267" s="106"/>
      <c r="P267" s="106"/>
      <c r="Q267" s="106"/>
      <c r="R267" s="106"/>
      <c r="S267" s="106"/>
      <c r="T267" s="106"/>
      <c r="U267" s="106"/>
      <c r="V267" s="106"/>
      <c r="W267" s="106"/>
      <c r="X267" s="106"/>
      <c r="Y267" s="106"/>
      <c r="Z267" s="106"/>
    </row>
    <row r="268" spans="1:26" ht="32">
      <c r="A268" s="693" t="s">
        <v>920</v>
      </c>
      <c r="B268" s="735" t="s">
        <v>921</v>
      </c>
      <c r="C268" s="735" t="s">
        <v>5797</v>
      </c>
      <c r="D268" s="696">
        <v>2</v>
      </c>
      <c r="E268" s="736" t="s">
        <v>549</v>
      </c>
      <c r="F268" s="1056"/>
      <c r="G268" s="1056"/>
      <c r="H268" s="1098"/>
      <c r="I268" s="893"/>
      <c r="J268" s="893"/>
      <c r="K268" s="960"/>
      <c r="L268" s="960"/>
      <c r="M268" s="963"/>
      <c r="N268" s="963"/>
      <c r="O268" s="963"/>
      <c r="P268" s="963"/>
      <c r="Q268" s="963"/>
      <c r="R268" s="963"/>
      <c r="S268" s="963"/>
      <c r="T268" s="963"/>
      <c r="U268" s="963"/>
      <c r="V268" s="963"/>
      <c r="W268" s="963"/>
      <c r="X268" s="963"/>
      <c r="Y268" s="963"/>
      <c r="Z268" s="963"/>
    </row>
    <row r="269" spans="1:26" ht="19">
      <c r="A269" s="982" t="s">
        <v>235</v>
      </c>
      <c r="B269" s="1606" t="s">
        <v>88</v>
      </c>
      <c r="C269" s="1570"/>
      <c r="D269" s="1570"/>
      <c r="E269" s="1570"/>
      <c r="F269" s="1570"/>
      <c r="G269" s="1573"/>
      <c r="H269" s="835"/>
      <c r="I269" s="893">
        <f>SUM(D270:D279)</f>
        <v>18</v>
      </c>
      <c r="J269" s="893">
        <f>COUNT(D270:D279)*2</f>
        <v>18</v>
      </c>
      <c r="K269" s="960"/>
      <c r="L269" s="960"/>
      <c r="M269" s="963"/>
      <c r="N269" s="963"/>
      <c r="O269" s="963"/>
      <c r="P269" s="963"/>
      <c r="Q269" s="963"/>
      <c r="R269" s="963"/>
      <c r="S269" s="963"/>
      <c r="T269" s="963"/>
      <c r="U269" s="963"/>
      <c r="V269" s="963"/>
      <c r="W269" s="963"/>
      <c r="X269" s="963"/>
      <c r="Y269" s="963"/>
      <c r="Z269" s="963"/>
    </row>
    <row r="270" spans="1:26" ht="34">
      <c r="A270" s="693" t="s">
        <v>923</v>
      </c>
      <c r="B270" s="161" t="s">
        <v>924</v>
      </c>
      <c r="C270" s="475" t="s">
        <v>925</v>
      </c>
      <c r="D270" s="696">
        <v>2</v>
      </c>
      <c r="E270" s="696" t="s">
        <v>469</v>
      </c>
      <c r="F270" s="1052"/>
      <c r="G270" s="1056"/>
      <c r="H270" s="1098"/>
      <c r="I270" s="893"/>
      <c r="J270" s="893"/>
      <c r="K270" s="960"/>
      <c r="L270" s="960"/>
      <c r="M270" s="963"/>
      <c r="N270" s="963"/>
      <c r="O270" s="963"/>
      <c r="P270" s="963"/>
      <c r="Q270" s="963"/>
      <c r="R270" s="963"/>
      <c r="S270" s="963"/>
      <c r="T270" s="963"/>
      <c r="U270" s="963"/>
      <c r="V270" s="963"/>
      <c r="W270" s="963"/>
      <c r="X270" s="963"/>
      <c r="Y270" s="963"/>
      <c r="Z270" s="963"/>
    </row>
    <row r="271" spans="1:26" ht="32">
      <c r="A271" s="693"/>
      <c r="B271" s="161"/>
      <c r="C271" s="475" t="s">
        <v>926</v>
      </c>
      <c r="D271" s="696">
        <v>2</v>
      </c>
      <c r="E271" s="696" t="s">
        <v>469</v>
      </c>
      <c r="F271" s="1052"/>
      <c r="G271" s="1056"/>
      <c r="H271" s="1098"/>
      <c r="I271" s="893"/>
      <c r="J271" s="893"/>
      <c r="K271" s="960"/>
      <c r="L271" s="960"/>
      <c r="M271" s="963"/>
      <c r="N271" s="963"/>
      <c r="O271" s="963"/>
      <c r="P271" s="963"/>
      <c r="Q271" s="963"/>
      <c r="R271" s="963"/>
      <c r="S271" s="963"/>
      <c r="T271" s="963"/>
      <c r="U271" s="963"/>
      <c r="V271" s="963"/>
      <c r="W271" s="963"/>
      <c r="X271" s="963"/>
      <c r="Y271" s="963"/>
      <c r="Z271" s="963"/>
    </row>
    <row r="272" spans="1:26" ht="32">
      <c r="A272" s="693" t="s">
        <v>2155</v>
      </c>
      <c r="B272" s="467" t="s">
        <v>928</v>
      </c>
      <c r="C272" s="475" t="s">
        <v>929</v>
      </c>
      <c r="D272" s="696">
        <v>2</v>
      </c>
      <c r="E272" s="696" t="s">
        <v>469</v>
      </c>
      <c r="F272" s="475" t="s">
        <v>930</v>
      </c>
      <c r="G272" s="1056"/>
      <c r="H272" s="1098"/>
      <c r="I272" s="893"/>
      <c r="J272" s="893"/>
      <c r="K272" s="960"/>
      <c r="L272" s="960"/>
      <c r="M272" s="963"/>
      <c r="N272" s="963"/>
      <c r="O272" s="963"/>
      <c r="P272" s="963"/>
      <c r="Q272" s="963"/>
      <c r="R272" s="963"/>
      <c r="S272" s="963"/>
      <c r="T272" s="963"/>
      <c r="U272" s="963"/>
      <c r="V272" s="963"/>
      <c r="W272" s="963"/>
      <c r="X272" s="963"/>
      <c r="Y272" s="963"/>
      <c r="Z272" s="963"/>
    </row>
    <row r="273" spans="1:26" ht="16">
      <c r="A273" s="693"/>
      <c r="B273" s="467"/>
      <c r="C273" s="471" t="s">
        <v>931</v>
      </c>
      <c r="D273" s="696">
        <v>2</v>
      </c>
      <c r="E273" s="696" t="s">
        <v>469</v>
      </c>
      <c r="F273" s="471"/>
      <c r="G273" s="1056"/>
      <c r="H273" s="1098"/>
      <c r="I273" s="893"/>
      <c r="J273" s="893"/>
      <c r="K273" s="960"/>
      <c r="L273" s="960"/>
      <c r="M273" s="963"/>
      <c r="N273" s="963"/>
      <c r="O273" s="963"/>
      <c r="P273" s="963"/>
      <c r="Q273" s="963"/>
      <c r="R273" s="963"/>
      <c r="S273" s="963"/>
      <c r="T273" s="963"/>
      <c r="U273" s="963"/>
      <c r="V273" s="963"/>
      <c r="W273" s="963"/>
      <c r="X273" s="963"/>
      <c r="Y273" s="963"/>
      <c r="Z273" s="963"/>
    </row>
    <row r="274" spans="1:26" ht="32">
      <c r="A274" s="693"/>
      <c r="B274" s="467"/>
      <c r="C274" s="471" t="s">
        <v>932</v>
      </c>
      <c r="D274" s="696">
        <v>2</v>
      </c>
      <c r="E274" s="696" t="s">
        <v>469</v>
      </c>
      <c r="F274" s="471"/>
      <c r="G274" s="1056"/>
      <c r="H274" s="1098"/>
      <c r="I274" s="893"/>
      <c r="J274" s="893"/>
      <c r="K274" s="960"/>
      <c r="L274" s="960"/>
      <c r="M274" s="963"/>
      <c r="N274" s="963"/>
      <c r="O274" s="963"/>
      <c r="P274" s="963"/>
      <c r="Q274" s="963"/>
      <c r="R274" s="963"/>
      <c r="S274" s="963"/>
      <c r="T274" s="963"/>
      <c r="U274" s="963"/>
      <c r="V274" s="963"/>
      <c r="W274" s="963"/>
      <c r="X274" s="963"/>
      <c r="Y274" s="963"/>
      <c r="Z274" s="963"/>
    </row>
    <row r="275" spans="1:26" ht="34">
      <c r="A275" s="693" t="s">
        <v>2156</v>
      </c>
      <c r="B275" s="467" t="s">
        <v>934</v>
      </c>
      <c r="C275" s="1063" t="s">
        <v>935</v>
      </c>
      <c r="D275" s="696">
        <v>2</v>
      </c>
      <c r="E275" s="696" t="s">
        <v>469</v>
      </c>
      <c r="F275" s="1052"/>
      <c r="G275" s="1056"/>
      <c r="H275" s="1098"/>
      <c r="I275" s="893"/>
      <c r="J275" s="893"/>
      <c r="K275" s="960"/>
      <c r="L275" s="960"/>
      <c r="M275" s="963"/>
      <c r="N275" s="963"/>
      <c r="O275" s="963"/>
      <c r="P275" s="963"/>
      <c r="Q275" s="963"/>
      <c r="R275" s="963"/>
      <c r="S275" s="963"/>
      <c r="T275" s="963"/>
      <c r="U275" s="963"/>
      <c r="V275" s="963"/>
      <c r="W275" s="963"/>
      <c r="X275" s="963"/>
      <c r="Y275" s="963"/>
      <c r="Z275" s="963"/>
    </row>
    <row r="276" spans="1:26" ht="32">
      <c r="A276" s="693"/>
      <c r="B276" s="467"/>
      <c r="C276" s="475" t="s">
        <v>936</v>
      </c>
      <c r="D276" s="696">
        <v>2</v>
      </c>
      <c r="E276" s="696" t="s">
        <v>469</v>
      </c>
      <c r="F276" s="1052"/>
      <c r="G276" s="1056"/>
      <c r="H276" s="1098"/>
      <c r="I276" s="893"/>
      <c r="J276" s="893"/>
      <c r="K276" s="960"/>
      <c r="L276" s="960"/>
      <c r="M276" s="963"/>
      <c r="N276" s="963"/>
      <c r="O276" s="963"/>
      <c r="P276" s="963"/>
      <c r="Q276" s="963"/>
      <c r="R276" s="963"/>
      <c r="S276" s="963"/>
      <c r="T276" s="963"/>
      <c r="U276" s="963"/>
      <c r="V276" s="963"/>
      <c r="W276" s="963"/>
      <c r="X276" s="963"/>
      <c r="Y276" s="963"/>
      <c r="Z276" s="963"/>
    </row>
    <row r="277" spans="1:26" ht="14.25" hidden="1" customHeight="1">
      <c r="A277" s="310" t="s">
        <v>939</v>
      </c>
      <c r="B277" s="122" t="s">
        <v>940</v>
      </c>
      <c r="C277" s="141"/>
      <c r="D277" s="124"/>
      <c r="E277" s="141"/>
      <c r="F277" s="141"/>
      <c r="G277" s="141"/>
      <c r="H277" s="106"/>
      <c r="I277" s="105"/>
      <c r="J277" s="105"/>
      <c r="K277" s="106"/>
      <c r="L277" s="106"/>
      <c r="M277" s="106"/>
      <c r="N277" s="106"/>
      <c r="O277" s="106"/>
      <c r="P277" s="106"/>
      <c r="Q277" s="106"/>
      <c r="R277" s="106"/>
      <c r="S277" s="106"/>
      <c r="T277" s="106"/>
      <c r="U277" s="106"/>
      <c r="V277" s="106"/>
      <c r="W277" s="106"/>
      <c r="X277" s="106"/>
      <c r="Y277" s="106"/>
      <c r="Z277" s="106"/>
    </row>
    <row r="278" spans="1:26" ht="34">
      <c r="A278" s="693" t="s">
        <v>2157</v>
      </c>
      <c r="B278" s="467" t="s">
        <v>942</v>
      </c>
      <c r="C278" s="475" t="s">
        <v>7617</v>
      </c>
      <c r="D278" s="696">
        <v>2</v>
      </c>
      <c r="E278" s="696" t="s">
        <v>469</v>
      </c>
      <c r="F278" s="1052"/>
      <c r="G278" s="1056"/>
      <c r="H278" s="1098"/>
      <c r="I278" s="893"/>
      <c r="J278" s="893"/>
      <c r="K278" s="960"/>
      <c r="L278" s="960"/>
      <c r="M278" s="963"/>
      <c r="N278" s="963"/>
      <c r="O278" s="963"/>
      <c r="P278" s="963"/>
      <c r="Q278" s="963"/>
      <c r="R278" s="963"/>
      <c r="S278" s="963"/>
      <c r="T278" s="963"/>
      <c r="U278" s="963"/>
      <c r="V278" s="963"/>
      <c r="W278" s="963"/>
      <c r="X278" s="963"/>
      <c r="Y278" s="963"/>
      <c r="Z278" s="963"/>
    </row>
    <row r="279" spans="1:26" ht="34">
      <c r="A279" s="693" t="s">
        <v>944</v>
      </c>
      <c r="B279" s="467" t="s">
        <v>945</v>
      </c>
      <c r="C279" s="475" t="s">
        <v>946</v>
      </c>
      <c r="D279" s="696">
        <v>2</v>
      </c>
      <c r="E279" s="696" t="s">
        <v>469</v>
      </c>
      <c r="F279" s="1052"/>
      <c r="G279" s="1056"/>
      <c r="H279" s="1098"/>
      <c r="I279" s="893"/>
      <c r="J279" s="893"/>
      <c r="K279" s="960"/>
      <c r="L279" s="960"/>
      <c r="M279" s="963"/>
      <c r="N279" s="963"/>
      <c r="O279" s="963"/>
      <c r="P279" s="963"/>
      <c r="Q279" s="963"/>
      <c r="R279" s="963"/>
      <c r="S279" s="963"/>
      <c r="T279" s="963"/>
      <c r="U279" s="963"/>
      <c r="V279" s="963"/>
      <c r="W279" s="963"/>
      <c r="X279" s="963"/>
      <c r="Y279" s="963"/>
      <c r="Z279" s="963"/>
    </row>
    <row r="280" spans="1:26" ht="19">
      <c r="A280" s="979" t="s">
        <v>236</v>
      </c>
      <c r="B280" s="1606" t="s">
        <v>90</v>
      </c>
      <c r="C280" s="1570"/>
      <c r="D280" s="1570"/>
      <c r="E280" s="1570"/>
      <c r="F280" s="1570"/>
      <c r="G280" s="1573"/>
      <c r="H280" s="835"/>
      <c r="I280" s="893">
        <f>SUM(D281:D283)</f>
        <v>4</v>
      </c>
      <c r="J280" s="893">
        <f>COUNT(D281:D283)*2</f>
        <v>4</v>
      </c>
      <c r="K280" s="960"/>
      <c r="L280" s="960"/>
      <c r="M280" s="963"/>
      <c r="N280" s="963"/>
      <c r="O280" s="963"/>
      <c r="P280" s="963"/>
      <c r="Q280" s="963"/>
      <c r="R280" s="963"/>
      <c r="S280" s="963"/>
      <c r="T280" s="963"/>
      <c r="U280" s="963"/>
      <c r="V280" s="963"/>
      <c r="W280" s="963"/>
      <c r="X280" s="963"/>
      <c r="Y280" s="963"/>
      <c r="Z280" s="963"/>
    </row>
    <row r="281" spans="1:26" ht="51">
      <c r="A281" s="693" t="s">
        <v>2159</v>
      </c>
      <c r="B281" s="467" t="s">
        <v>948</v>
      </c>
      <c r="C281" s="471" t="s">
        <v>949</v>
      </c>
      <c r="D281" s="696">
        <v>2</v>
      </c>
      <c r="E281" s="696" t="s">
        <v>506</v>
      </c>
      <c r="F281" s="1052"/>
      <c r="G281" s="1056"/>
      <c r="H281" s="1098"/>
      <c r="I281" s="893"/>
      <c r="J281" s="893"/>
      <c r="K281" s="960"/>
      <c r="L281" s="960"/>
      <c r="M281" s="963"/>
      <c r="N281" s="963"/>
      <c r="O281" s="963"/>
      <c r="P281" s="963"/>
      <c r="Q281" s="963"/>
      <c r="R281" s="963"/>
      <c r="S281" s="963"/>
      <c r="T281" s="963"/>
      <c r="U281" s="963"/>
      <c r="V281" s="963"/>
      <c r="W281" s="963"/>
      <c r="X281" s="963"/>
      <c r="Y281" s="963"/>
      <c r="Z281" s="963"/>
    </row>
    <row r="282" spans="1:26" ht="51">
      <c r="A282" s="693" t="s">
        <v>2160</v>
      </c>
      <c r="B282" s="467" t="s">
        <v>951</v>
      </c>
      <c r="C282" s="471" t="s">
        <v>7618</v>
      </c>
      <c r="D282" s="696">
        <v>2</v>
      </c>
      <c r="E282" s="696" t="s">
        <v>506</v>
      </c>
      <c r="F282" s="1052"/>
      <c r="G282" s="1056"/>
      <c r="H282" s="1098"/>
      <c r="I282" s="893"/>
      <c r="J282" s="893"/>
      <c r="K282" s="960"/>
      <c r="L282" s="960"/>
      <c r="M282" s="963"/>
      <c r="N282" s="963"/>
      <c r="O282" s="963"/>
      <c r="P282" s="963"/>
      <c r="Q282" s="963"/>
      <c r="R282" s="963"/>
      <c r="S282" s="963"/>
      <c r="T282" s="963"/>
      <c r="U282" s="963"/>
      <c r="V282" s="963"/>
      <c r="W282" s="963"/>
      <c r="X282" s="963"/>
      <c r="Y282" s="963"/>
      <c r="Z282" s="963"/>
    </row>
    <row r="283" spans="1:26" ht="14.25" hidden="1" customHeight="1">
      <c r="A283" s="310" t="s">
        <v>2162</v>
      </c>
      <c r="B283" s="492" t="s">
        <v>956</v>
      </c>
      <c r="C283" s="141"/>
      <c r="D283" s="124"/>
      <c r="E283" s="141"/>
      <c r="F283" s="141"/>
      <c r="G283" s="141"/>
      <c r="H283" s="106"/>
      <c r="I283" s="105"/>
      <c r="J283" s="105"/>
      <c r="K283" s="106"/>
      <c r="L283" s="106"/>
      <c r="M283" s="106"/>
      <c r="N283" s="106"/>
      <c r="O283" s="106"/>
      <c r="P283" s="106"/>
      <c r="Q283" s="106"/>
      <c r="R283" s="106"/>
      <c r="S283" s="106"/>
      <c r="T283" s="106"/>
      <c r="U283" s="106"/>
      <c r="V283" s="106"/>
      <c r="W283" s="106"/>
      <c r="X283" s="106"/>
      <c r="Y283" s="106"/>
      <c r="Z283" s="106"/>
    </row>
    <row r="284" spans="1:26" ht="39.75" hidden="1" customHeight="1">
      <c r="A284" s="993" t="s">
        <v>91</v>
      </c>
      <c r="B284" s="1606" t="s">
        <v>92</v>
      </c>
      <c r="C284" s="1570"/>
      <c r="D284" s="1570"/>
      <c r="E284" s="1570"/>
      <c r="F284" s="1570"/>
      <c r="G284" s="1573"/>
      <c r="H284" s="942"/>
      <c r="I284" s="105">
        <f>SUM(D285:D287)</f>
        <v>0</v>
      </c>
      <c r="J284" s="105">
        <f>COUNT(D285:D287)*2</f>
        <v>0</v>
      </c>
      <c r="K284" s="106"/>
      <c r="L284" s="106"/>
      <c r="M284" s="106"/>
      <c r="N284" s="106"/>
      <c r="O284" s="106"/>
      <c r="P284" s="106"/>
      <c r="Q284" s="106"/>
      <c r="R284" s="106"/>
      <c r="S284" s="106"/>
      <c r="T284" s="106"/>
      <c r="U284" s="106"/>
      <c r="V284" s="106"/>
      <c r="W284" s="106"/>
      <c r="X284" s="106"/>
      <c r="Y284" s="106"/>
      <c r="Z284" s="106"/>
    </row>
    <row r="285" spans="1:26" ht="14.25" hidden="1" customHeight="1">
      <c r="A285" s="348" t="s">
        <v>960</v>
      </c>
      <c r="B285" s="122" t="s">
        <v>961</v>
      </c>
      <c r="C285" s="141"/>
      <c r="D285" s="124"/>
      <c r="E285" s="141"/>
      <c r="F285" s="141"/>
      <c r="G285" s="141"/>
      <c r="H285" s="106"/>
      <c r="I285" s="105"/>
      <c r="J285" s="105"/>
      <c r="K285" s="106"/>
      <c r="L285" s="106"/>
      <c r="M285" s="106"/>
      <c r="N285" s="106"/>
      <c r="O285" s="106"/>
      <c r="P285" s="106"/>
      <c r="Q285" s="106"/>
      <c r="R285" s="106"/>
      <c r="S285" s="106"/>
      <c r="T285" s="106"/>
      <c r="U285" s="106"/>
      <c r="V285" s="106"/>
      <c r="W285" s="106"/>
      <c r="X285" s="106"/>
      <c r="Y285" s="106"/>
      <c r="Z285" s="106"/>
    </row>
    <row r="286" spans="1:26" ht="14.25" hidden="1" customHeight="1">
      <c r="A286" s="348" t="s">
        <v>962</v>
      </c>
      <c r="B286" s="122" t="s">
        <v>963</v>
      </c>
      <c r="C286" s="141"/>
      <c r="D286" s="124"/>
      <c r="E286" s="141"/>
      <c r="F286" s="141"/>
      <c r="G286" s="141"/>
      <c r="H286" s="106"/>
      <c r="I286" s="105"/>
      <c r="J286" s="105"/>
      <c r="K286" s="106"/>
      <c r="L286" s="106"/>
      <c r="M286" s="106"/>
      <c r="N286" s="106"/>
      <c r="O286" s="106"/>
      <c r="P286" s="106"/>
      <c r="Q286" s="106"/>
      <c r="R286" s="106"/>
      <c r="S286" s="106"/>
      <c r="T286" s="106"/>
      <c r="U286" s="106"/>
      <c r="V286" s="106"/>
      <c r="W286" s="106"/>
      <c r="X286" s="106"/>
      <c r="Y286" s="106"/>
      <c r="Z286" s="106"/>
    </row>
    <row r="287" spans="1:26" ht="14.25" hidden="1" customHeight="1">
      <c r="A287" s="348" t="s">
        <v>964</v>
      </c>
      <c r="B287" s="150" t="s">
        <v>965</v>
      </c>
      <c r="C287" s="141"/>
      <c r="D287" s="124"/>
      <c r="E287" s="141"/>
      <c r="F287" s="141"/>
      <c r="G287" s="141"/>
      <c r="H287" s="106"/>
      <c r="I287" s="105"/>
      <c r="J287" s="105"/>
      <c r="K287" s="106"/>
      <c r="L287" s="106"/>
      <c r="M287" s="106"/>
      <c r="N287" s="106"/>
      <c r="O287" s="106"/>
      <c r="P287" s="106"/>
      <c r="Q287" s="106"/>
      <c r="R287" s="106"/>
      <c r="S287" s="106"/>
      <c r="T287" s="106"/>
      <c r="U287" s="106"/>
      <c r="V287" s="106"/>
      <c r="W287" s="106"/>
      <c r="X287" s="106"/>
      <c r="Y287" s="106"/>
      <c r="Z287" s="106"/>
    </row>
    <row r="288" spans="1:26" ht="39.75" hidden="1" customHeight="1">
      <c r="A288" s="993" t="s">
        <v>238</v>
      </c>
      <c r="B288" s="1606" t="s">
        <v>94</v>
      </c>
      <c r="C288" s="1570"/>
      <c r="D288" s="1570"/>
      <c r="E288" s="1570"/>
      <c r="F288" s="1570"/>
      <c r="G288" s="1573"/>
      <c r="H288" s="942"/>
      <c r="I288" s="105">
        <f>SUM(D289:D291)</f>
        <v>0</v>
      </c>
      <c r="J288" s="105">
        <f>COUNT(D289:D291)*2</f>
        <v>0</v>
      </c>
      <c r="K288" s="106"/>
      <c r="L288" s="106"/>
      <c r="M288" s="106"/>
      <c r="N288" s="106"/>
      <c r="O288" s="106"/>
      <c r="P288" s="106"/>
      <c r="Q288" s="106"/>
      <c r="R288" s="106"/>
      <c r="S288" s="106"/>
      <c r="T288" s="106"/>
      <c r="U288" s="106"/>
      <c r="V288" s="106"/>
      <c r="W288" s="106"/>
      <c r="X288" s="106"/>
      <c r="Y288" s="106"/>
      <c r="Z288" s="106"/>
    </row>
    <row r="289" spans="1:26" ht="14.25" hidden="1" customHeight="1">
      <c r="A289" s="310" t="s">
        <v>2164</v>
      </c>
      <c r="B289" s="122" t="s">
        <v>2165</v>
      </c>
      <c r="C289" s="141"/>
      <c r="D289" s="124"/>
      <c r="E289" s="141"/>
      <c r="F289" s="141"/>
      <c r="G289" s="141"/>
      <c r="H289" s="106"/>
      <c r="I289" s="105"/>
      <c r="J289" s="105"/>
      <c r="K289" s="106"/>
      <c r="L289" s="106"/>
      <c r="M289" s="106"/>
      <c r="N289" s="106"/>
      <c r="O289" s="106"/>
      <c r="P289" s="106"/>
      <c r="Q289" s="106"/>
      <c r="R289" s="106"/>
      <c r="S289" s="106"/>
      <c r="T289" s="106"/>
      <c r="U289" s="106"/>
      <c r="V289" s="106"/>
      <c r="W289" s="106"/>
      <c r="X289" s="106"/>
      <c r="Y289" s="106"/>
      <c r="Z289" s="106"/>
    </row>
    <row r="290" spans="1:26" ht="14.25" hidden="1" customHeight="1">
      <c r="A290" s="310" t="s">
        <v>2167</v>
      </c>
      <c r="B290" s="122" t="s">
        <v>970</v>
      </c>
      <c r="C290" s="141"/>
      <c r="D290" s="124"/>
      <c r="E290" s="141"/>
      <c r="F290" s="141"/>
      <c r="G290" s="141"/>
      <c r="H290" s="106"/>
      <c r="I290" s="105"/>
      <c r="J290" s="105"/>
      <c r="K290" s="106"/>
      <c r="L290" s="106"/>
      <c r="M290" s="106"/>
      <c r="N290" s="106"/>
      <c r="O290" s="106"/>
      <c r="P290" s="106"/>
      <c r="Q290" s="106"/>
      <c r="R290" s="106"/>
      <c r="S290" s="106"/>
      <c r="T290" s="106"/>
      <c r="U290" s="106"/>
      <c r="V290" s="106"/>
      <c r="W290" s="106"/>
      <c r="X290" s="106"/>
      <c r="Y290" s="106"/>
      <c r="Z290" s="106"/>
    </row>
    <row r="291" spans="1:26" ht="14.25" hidden="1" customHeight="1">
      <c r="A291" s="310" t="s">
        <v>972</v>
      </c>
      <c r="B291" s="150" t="s">
        <v>973</v>
      </c>
      <c r="C291" s="141"/>
      <c r="D291" s="124"/>
      <c r="E291" s="141"/>
      <c r="F291" s="141"/>
      <c r="G291" s="141"/>
      <c r="H291" s="106"/>
      <c r="I291" s="105"/>
      <c r="J291" s="105"/>
      <c r="K291" s="106"/>
      <c r="L291" s="106"/>
      <c r="M291" s="106"/>
      <c r="N291" s="106"/>
      <c r="O291" s="106"/>
      <c r="P291" s="106"/>
      <c r="Q291" s="106"/>
      <c r="R291" s="106"/>
      <c r="S291" s="106"/>
      <c r="T291" s="106"/>
      <c r="U291" s="106"/>
      <c r="V291" s="106"/>
      <c r="W291" s="106"/>
      <c r="X291" s="106"/>
      <c r="Y291" s="106"/>
      <c r="Z291" s="106"/>
    </row>
    <row r="292" spans="1:26" ht="39.75" hidden="1" customHeight="1">
      <c r="A292" s="993" t="s">
        <v>95</v>
      </c>
      <c r="B292" s="1606" t="s">
        <v>96</v>
      </c>
      <c r="C292" s="1570"/>
      <c r="D292" s="1570"/>
      <c r="E292" s="1570"/>
      <c r="F292" s="1570"/>
      <c r="G292" s="1573"/>
      <c r="H292" s="942"/>
      <c r="I292" s="105">
        <f>SUM(D293:D294)</f>
        <v>0</v>
      </c>
      <c r="J292" s="105">
        <f>COUNT(D293:D294)*2</f>
        <v>0</v>
      </c>
      <c r="K292" s="106"/>
      <c r="L292" s="106"/>
      <c r="M292" s="106"/>
      <c r="N292" s="106"/>
      <c r="O292" s="106"/>
      <c r="P292" s="106"/>
      <c r="Q292" s="106"/>
      <c r="R292" s="106"/>
      <c r="S292" s="106"/>
      <c r="T292" s="106"/>
      <c r="U292" s="106"/>
      <c r="V292" s="106"/>
      <c r="W292" s="106"/>
      <c r="X292" s="106"/>
      <c r="Y292" s="106"/>
      <c r="Z292" s="106"/>
    </row>
    <row r="293" spans="1:26" ht="14.25" hidden="1" customHeight="1">
      <c r="A293" s="310" t="s">
        <v>975</v>
      </c>
      <c r="B293" s="122" t="s">
        <v>976</v>
      </c>
      <c r="C293" s="141"/>
      <c r="D293" s="124"/>
      <c r="E293" s="141"/>
      <c r="F293" s="141"/>
      <c r="G293" s="141"/>
      <c r="H293" s="106"/>
      <c r="I293" s="105"/>
      <c r="J293" s="105"/>
      <c r="K293" s="106"/>
      <c r="L293" s="106"/>
      <c r="M293" s="106"/>
      <c r="N293" s="106"/>
      <c r="O293" s="106"/>
      <c r="P293" s="106"/>
      <c r="Q293" s="106"/>
      <c r="R293" s="106"/>
      <c r="S293" s="106"/>
      <c r="T293" s="106"/>
      <c r="U293" s="106"/>
      <c r="V293" s="106"/>
      <c r="W293" s="106"/>
      <c r="X293" s="106"/>
      <c r="Y293" s="106"/>
      <c r="Z293" s="106"/>
    </row>
    <row r="294" spans="1:26" ht="14.25" hidden="1" customHeight="1">
      <c r="A294" s="310" t="s">
        <v>977</v>
      </c>
      <c r="B294" s="122" t="s">
        <v>978</v>
      </c>
      <c r="C294" s="141"/>
      <c r="D294" s="124"/>
      <c r="E294" s="141"/>
      <c r="F294" s="141"/>
      <c r="G294" s="141"/>
      <c r="H294" s="106"/>
      <c r="I294" s="105"/>
      <c r="J294" s="105"/>
      <c r="K294" s="106"/>
      <c r="L294" s="106"/>
      <c r="M294" s="106"/>
      <c r="N294" s="106"/>
      <c r="O294" s="106"/>
      <c r="P294" s="106"/>
      <c r="Q294" s="106"/>
      <c r="R294" s="106"/>
      <c r="S294" s="106"/>
      <c r="T294" s="106"/>
      <c r="U294" s="106"/>
      <c r="V294" s="106"/>
      <c r="W294" s="106"/>
      <c r="X294" s="106"/>
      <c r="Y294" s="106"/>
      <c r="Z294" s="106"/>
    </row>
    <row r="295" spans="1:26" ht="39.75" hidden="1" customHeight="1">
      <c r="A295" s="994" t="s">
        <v>97</v>
      </c>
      <c r="B295" s="1606" t="s">
        <v>98</v>
      </c>
      <c r="C295" s="1570"/>
      <c r="D295" s="1570"/>
      <c r="E295" s="1570"/>
      <c r="F295" s="1570"/>
      <c r="G295" s="1573"/>
      <c r="H295" s="942"/>
      <c r="I295" s="105">
        <f>SUM(D296:D297)</f>
        <v>0</v>
      </c>
      <c r="J295" s="105">
        <f>COUNT(D296:D297)*2</f>
        <v>0</v>
      </c>
      <c r="K295" s="106"/>
      <c r="L295" s="106"/>
      <c r="M295" s="106"/>
      <c r="N295" s="106"/>
      <c r="O295" s="106"/>
      <c r="P295" s="106"/>
      <c r="Q295" s="106"/>
      <c r="R295" s="106"/>
      <c r="S295" s="106"/>
      <c r="T295" s="106"/>
      <c r="U295" s="106"/>
      <c r="V295" s="106"/>
      <c r="W295" s="106"/>
      <c r="X295" s="106"/>
      <c r="Y295" s="106"/>
      <c r="Z295" s="106"/>
    </row>
    <row r="296" spans="1:26" ht="14.25" hidden="1" customHeight="1">
      <c r="A296" s="310" t="s">
        <v>979</v>
      </c>
      <c r="B296" s="122" t="s">
        <v>980</v>
      </c>
      <c r="C296" s="141"/>
      <c r="D296" s="124"/>
      <c r="E296" s="141"/>
      <c r="F296" s="141"/>
      <c r="G296" s="141"/>
      <c r="H296" s="106"/>
      <c r="I296" s="105"/>
      <c r="J296" s="105"/>
      <c r="K296" s="106"/>
      <c r="L296" s="106"/>
      <c r="M296" s="106"/>
      <c r="N296" s="106"/>
      <c r="O296" s="106"/>
      <c r="P296" s="106"/>
      <c r="Q296" s="106"/>
      <c r="R296" s="106"/>
      <c r="S296" s="106"/>
      <c r="T296" s="106"/>
      <c r="U296" s="106"/>
      <c r="V296" s="106"/>
      <c r="W296" s="106"/>
      <c r="X296" s="106"/>
      <c r="Y296" s="106"/>
      <c r="Z296" s="106"/>
    </row>
    <row r="297" spans="1:26" ht="14.25" hidden="1" customHeight="1">
      <c r="A297" s="310" t="s">
        <v>981</v>
      </c>
      <c r="B297" s="122" t="s">
        <v>982</v>
      </c>
      <c r="C297" s="141"/>
      <c r="D297" s="124"/>
      <c r="E297" s="141"/>
      <c r="F297" s="141"/>
      <c r="G297" s="141"/>
      <c r="H297" s="106"/>
      <c r="I297" s="105"/>
      <c r="J297" s="105"/>
      <c r="K297" s="106"/>
      <c r="L297" s="106"/>
      <c r="M297" s="106"/>
      <c r="N297" s="106"/>
      <c r="O297" s="106"/>
      <c r="P297" s="106"/>
      <c r="Q297" s="106"/>
      <c r="R297" s="106"/>
      <c r="S297" s="106"/>
      <c r="T297" s="106"/>
      <c r="U297" s="106"/>
      <c r="V297" s="106"/>
      <c r="W297" s="106"/>
      <c r="X297" s="106"/>
      <c r="Y297" s="106"/>
      <c r="Z297" s="106"/>
    </row>
    <row r="298" spans="1:26" ht="19">
      <c r="A298" s="982" t="s">
        <v>2168</v>
      </c>
      <c r="B298" s="1606" t="s">
        <v>100</v>
      </c>
      <c r="C298" s="1570"/>
      <c r="D298" s="1570"/>
      <c r="E298" s="1570"/>
      <c r="F298" s="1570"/>
      <c r="G298" s="1573"/>
      <c r="H298" s="835"/>
      <c r="I298" s="893">
        <f>SUM(D299:D307)</f>
        <v>16</v>
      </c>
      <c r="J298" s="893">
        <f>COUNT(D299:D307)*2</f>
        <v>16</v>
      </c>
      <c r="K298" s="960"/>
      <c r="L298" s="960"/>
      <c r="M298" s="963"/>
      <c r="N298" s="963"/>
      <c r="O298" s="963"/>
      <c r="P298" s="963"/>
      <c r="Q298" s="963"/>
      <c r="R298" s="963"/>
      <c r="S298" s="963"/>
      <c r="T298" s="963"/>
      <c r="U298" s="963"/>
      <c r="V298" s="963"/>
      <c r="W298" s="963"/>
      <c r="X298" s="963"/>
      <c r="Y298" s="963"/>
      <c r="Z298" s="963"/>
    </row>
    <row r="299" spans="1:26" ht="51">
      <c r="A299" s="693" t="s">
        <v>2169</v>
      </c>
      <c r="B299" s="467" t="s">
        <v>984</v>
      </c>
      <c r="C299" s="475" t="s">
        <v>7619</v>
      </c>
      <c r="D299" s="696">
        <v>2</v>
      </c>
      <c r="E299" s="696" t="s">
        <v>877</v>
      </c>
      <c r="F299" s="1052"/>
      <c r="G299" s="1056"/>
      <c r="H299" s="1098"/>
      <c r="I299" s="893"/>
      <c r="J299" s="893"/>
      <c r="K299" s="960"/>
      <c r="L299" s="960"/>
      <c r="M299" s="963"/>
      <c r="N299" s="963"/>
      <c r="O299" s="963"/>
      <c r="P299" s="963"/>
      <c r="Q299" s="963"/>
      <c r="R299" s="963"/>
      <c r="S299" s="963"/>
      <c r="T299" s="963"/>
      <c r="U299" s="963"/>
      <c r="V299" s="963"/>
      <c r="W299" s="963"/>
      <c r="X299" s="963"/>
      <c r="Y299" s="963"/>
      <c r="Z299" s="963"/>
    </row>
    <row r="300" spans="1:26" ht="16">
      <c r="A300" s="693"/>
      <c r="B300" s="467"/>
      <c r="C300" s="475" t="s">
        <v>7620</v>
      </c>
      <c r="D300" s="696">
        <v>2</v>
      </c>
      <c r="E300" s="696" t="s">
        <v>877</v>
      </c>
      <c r="F300" s="1052"/>
      <c r="G300" s="1056"/>
      <c r="H300" s="1098"/>
      <c r="I300" s="893"/>
      <c r="J300" s="893"/>
      <c r="K300" s="960"/>
      <c r="L300" s="960"/>
      <c r="M300" s="963"/>
      <c r="N300" s="963"/>
      <c r="O300" s="963"/>
      <c r="P300" s="963"/>
      <c r="Q300" s="963"/>
      <c r="R300" s="963"/>
      <c r="S300" s="963"/>
      <c r="T300" s="963"/>
      <c r="U300" s="963"/>
      <c r="V300" s="963"/>
      <c r="W300" s="963"/>
      <c r="X300" s="963"/>
      <c r="Y300" s="963"/>
      <c r="Z300" s="963"/>
    </row>
    <row r="301" spans="1:26" ht="32">
      <c r="A301" s="693"/>
      <c r="B301" s="467"/>
      <c r="C301" s="475" t="s">
        <v>7621</v>
      </c>
      <c r="D301" s="696">
        <v>2</v>
      </c>
      <c r="E301" s="696" t="s">
        <v>877</v>
      </c>
      <c r="F301" s="1052"/>
      <c r="G301" s="1056"/>
      <c r="H301" s="1098"/>
      <c r="I301" s="893"/>
      <c r="J301" s="893"/>
      <c r="K301" s="960"/>
      <c r="L301" s="960"/>
      <c r="M301" s="963"/>
      <c r="N301" s="963"/>
      <c r="O301" s="963"/>
      <c r="P301" s="963"/>
      <c r="Q301" s="963"/>
      <c r="R301" s="963"/>
      <c r="S301" s="963"/>
      <c r="T301" s="963"/>
      <c r="U301" s="963"/>
      <c r="V301" s="963"/>
      <c r="W301" s="963"/>
      <c r="X301" s="963"/>
      <c r="Y301" s="963"/>
      <c r="Z301" s="963"/>
    </row>
    <row r="302" spans="1:26" ht="16">
      <c r="A302" s="693"/>
      <c r="B302" s="467"/>
      <c r="C302" s="475" t="s">
        <v>7622</v>
      </c>
      <c r="D302" s="696">
        <v>2</v>
      </c>
      <c r="E302" s="696" t="s">
        <v>877</v>
      </c>
      <c r="F302" s="1052"/>
      <c r="G302" s="1056"/>
      <c r="H302" s="1098"/>
      <c r="I302" s="893"/>
      <c r="J302" s="893"/>
      <c r="K302" s="960"/>
      <c r="L302" s="960"/>
      <c r="M302" s="963"/>
      <c r="N302" s="963"/>
      <c r="O302" s="963"/>
      <c r="P302" s="963"/>
      <c r="Q302" s="963"/>
      <c r="R302" s="963"/>
      <c r="S302" s="963"/>
      <c r="T302" s="963"/>
      <c r="U302" s="963"/>
      <c r="V302" s="963"/>
      <c r="W302" s="963"/>
      <c r="X302" s="963"/>
      <c r="Y302" s="963"/>
      <c r="Z302" s="963"/>
    </row>
    <row r="303" spans="1:26" ht="32">
      <c r="A303" s="693"/>
      <c r="B303" s="467"/>
      <c r="C303" s="1041" t="s">
        <v>7623</v>
      </c>
      <c r="D303" s="696">
        <v>2</v>
      </c>
      <c r="E303" s="833" t="s">
        <v>469</v>
      </c>
      <c r="F303" s="1216"/>
      <c r="G303" s="1056"/>
      <c r="H303" s="1098"/>
      <c r="I303" s="893"/>
      <c r="J303" s="893"/>
      <c r="K303" s="960"/>
      <c r="L303" s="960"/>
      <c r="M303" s="963"/>
      <c r="N303" s="963"/>
      <c r="O303" s="963"/>
      <c r="P303" s="963"/>
      <c r="Q303" s="963"/>
      <c r="R303" s="963"/>
      <c r="S303" s="963"/>
      <c r="T303" s="963"/>
      <c r="U303" s="963"/>
      <c r="V303" s="963"/>
      <c r="W303" s="963"/>
      <c r="X303" s="963"/>
      <c r="Y303" s="963"/>
      <c r="Z303" s="963"/>
    </row>
    <row r="304" spans="1:26" ht="14.25" hidden="1" customHeight="1">
      <c r="A304" s="310" t="s">
        <v>986</v>
      </c>
      <c r="B304" s="122" t="s">
        <v>987</v>
      </c>
      <c r="C304" s="141"/>
      <c r="D304" s="124"/>
      <c r="E304" s="141"/>
      <c r="F304" s="141"/>
      <c r="G304" s="141"/>
      <c r="H304" s="106"/>
      <c r="I304" s="105"/>
      <c r="J304" s="105"/>
      <c r="K304" s="106"/>
      <c r="L304" s="106"/>
      <c r="M304" s="106"/>
      <c r="N304" s="106"/>
      <c r="O304" s="106"/>
      <c r="P304" s="106"/>
      <c r="Q304" s="106"/>
      <c r="R304" s="106"/>
      <c r="S304" s="106"/>
      <c r="T304" s="106"/>
      <c r="U304" s="106"/>
      <c r="V304" s="106"/>
      <c r="W304" s="106"/>
      <c r="X304" s="106"/>
      <c r="Y304" s="106"/>
      <c r="Z304" s="106"/>
    </row>
    <row r="305" spans="1:26" ht="51">
      <c r="A305" s="693" t="s">
        <v>2170</v>
      </c>
      <c r="B305" s="161" t="s">
        <v>989</v>
      </c>
      <c r="C305" s="475" t="s">
        <v>7624</v>
      </c>
      <c r="D305" s="696">
        <v>2</v>
      </c>
      <c r="E305" s="696" t="s">
        <v>877</v>
      </c>
      <c r="F305" s="1052"/>
      <c r="G305" s="1056"/>
      <c r="H305" s="1098"/>
      <c r="I305" s="893"/>
      <c r="J305" s="893"/>
      <c r="K305" s="960"/>
      <c r="L305" s="960"/>
      <c r="M305" s="963"/>
      <c r="N305" s="963"/>
      <c r="O305" s="963"/>
      <c r="P305" s="963"/>
      <c r="Q305" s="963"/>
      <c r="R305" s="963"/>
      <c r="S305" s="963"/>
      <c r="T305" s="963"/>
      <c r="U305" s="963"/>
      <c r="V305" s="963"/>
      <c r="W305" s="963"/>
      <c r="X305" s="963"/>
      <c r="Y305" s="963"/>
      <c r="Z305" s="963"/>
    </row>
    <row r="306" spans="1:26" ht="32">
      <c r="A306" s="693"/>
      <c r="B306" s="161"/>
      <c r="C306" s="475" t="s">
        <v>7625</v>
      </c>
      <c r="D306" s="696">
        <v>2</v>
      </c>
      <c r="E306" s="696" t="s">
        <v>877</v>
      </c>
      <c r="F306" s="475" t="s">
        <v>7626</v>
      </c>
      <c r="G306" s="1056"/>
      <c r="H306" s="1098"/>
      <c r="I306" s="893"/>
      <c r="J306" s="893"/>
      <c r="K306" s="960"/>
      <c r="L306" s="960"/>
      <c r="M306" s="963"/>
      <c r="N306" s="963"/>
      <c r="O306" s="963"/>
      <c r="P306" s="963"/>
      <c r="Q306" s="963"/>
      <c r="R306" s="963"/>
      <c r="S306" s="963"/>
      <c r="T306" s="963"/>
      <c r="U306" s="963"/>
      <c r="V306" s="963"/>
      <c r="W306" s="963"/>
      <c r="X306" s="963"/>
      <c r="Y306" s="963"/>
      <c r="Z306" s="963"/>
    </row>
    <row r="307" spans="1:26" ht="32">
      <c r="A307" s="693"/>
      <c r="B307" s="161"/>
      <c r="C307" s="475" t="s">
        <v>7627</v>
      </c>
      <c r="D307" s="696">
        <v>2</v>
      </c>
      <c r="E307" s="696" t="s">
        <v>877</v>
      </c>
      <c r="F307" s="475"/>
      <c r="G307" s="1056"/>
      <c r="H307" s="1098"/>
      <c r="I307" s="893"/>
      <c r="J307" s="893"/>
      <c r="K307" s="960"/>
      <c r="L307" s="960"/>
      <c r="M307" s="963"/>
      <c r="N307" s="963"/>
      <c r="O307" s="963"/>
      <c r="P307" s="963"/>
      <c r="Q307" s="963"/>
      <c r="R307" s="963"/>
      <c r="S307" s="963"/>
      <c r="T307" s="963"/>
      <c r="U307" s="963"/>
      <c r="V307" s="963"/>
      <c r="W307" s="963"/>
      <c r="X307" s="963"/>
      <c r="Y307" s="963"/>
      <c r="Z307" s="963"/>
    </row>
    <row r="308" spans="1:26" ht="19">
      <c r="A308" s="982" t="s">
        <v>239</v>
      </c>
      <c r="B308" s="1606" t="s">
        <v>102</v>
      </c>
      <c r="C308" s="1570"/>
      <c r="D308" s="1570"/>
      <c r="E308" s="1570"/>
      <c r="F308" s="1570"/>
      <c r="G308" s="1573"/>
      <c r="H308" s="835"/>
      <c r="I308" s="893">
        <f>SUM(D309:D313)</f>
        <v>10</v>
      </c>
      <c r="J308" s="893">
        <f>COUNT(D309:D313)*2</f>
        <v>10</v>
      </c>
      <c r="K308" s="960"/>
      <c r="L308" s="960"/>
      <c r="M308" s="963"/>
      <c r="N308" s="963"/>
      <c r="O308" s="963"/>
      <c r="P308" s="963"/>
      <c r="Q308" s="963"/>
      <c r="R308" s="963"/>
      <c r="S308" s="963"/>
      <c r="T308" s="963"/>
      <c r="U308" s="963"/>
      <c r="V308" s="963"/>
      <c r="W308" s="963"/>
      <c r="X308" s="963"/>
      <c r="Y308" s="963"/>
      <c r="Z308" s="963"/>
    </row>
    <row r="309" spans="1:26" ht="34">
      <c r="A309" s="982" t="s">
        <v>2171</v>
      </c>
      <c r="B309" s="161" t="s">
        <v>992</v>
      </c>
      <c r="C309" s="735" t="s">
        <v>4314</v>
      </c>
      <c r="D309" s="696">
        <v>2</v>
      </c>
      <c r="E309" s="736" t="s">
        <v>877</v>
      </c>
      <c r="F309" s="1056" t="s">
        <v>4315</v>
      </c>
      <c r="G309" s="1056"/>
      <c r="H309" s="1098"/>
      <c r="I309" s="893"/>
      <c r="J309" s="893"/>
      <c r="K309" s="960"/>
      <c r="L309" s="960"/>
      <c r="M309" s="963"/>
      <c r="N309" s="963"/>
      <c r="O309" s="963"/>
      <c r="P309" s="963"/>
      <c r="Q309" s="963"/>
      <c r="R309" s="963"/>
      <c r="S309" s="963"/>
      <c r="T309" s="963"/>
      <c r="U309" s="963"/>
      <c r="V309" s="963"/>
      <c r="W309" s="963"/>
      <c r="X309" s="963"/>
      <c r="Y309" s="963"/>
      <c r="Z309" s="963"/>
    </row>
    <row r="310" spans="1:26" ht="34">
      <c r="A310" s="693"/>
      <c r="B310" s="467"/>
      <c r="C310" s="467" t="s">
        <v>3369</v>
      </c>
      <c r="D310" s="696">
        <v>2</v>
      </c>
      <c r="E310" s="696" t="s">
        <v>549</v>
      </c>
      <c r="F310" s="471"/>
      <c r="G310" s="1056"/>
      <c r="H310" s="1098"/>
      <c r="I310" s="893"/>
      <c r="J310" s="893"/>
      <c r="K310" s="960"/>
      <c r="L310" s="960"/>
      <c r="M310" s="963"/>
      <c r="N310" s="963"/>
      <c r="O310" s="963"/>
      <c r="P310" s="963"/>
      <c r="Q310" s="963"/>
      <c r="R310" s="963"/>
      <c r="S310" s="963"/>
      <c r="T310" s="963"/>
      <c r="U310" s="963"/>
      <c r="V310" s="963"/>
      <c r="W310" s="963"/>
      <c r="X310" s="963"/>
      <c r="Y310" s="963"/>
      <c r="Z310" s="963"/>
    </row>
    <row r="311" spans="1:26" ht="51">
      <c r="A311" s="693" t="s">
        <v>2172</v>
      </c>
      <c r="B311" s="467" t="s">
        <v>995</v>
      </c>
      <c r="C311" s="471" t="s">
        <v>996</v>
      </c>
      <c r="D311" s="696">
        <v>2</v>
      </c>
      <c r="E311" s="696" t="s">
        <v>611</v>
      </c>
      <c r="F311" s="471" t="s">
        <v>997</v>
      </c>
      <c r="G311" s="1056"/>
      <c r="H311" s="1098"/>
      <c r="I311" s="893"/>
      <c r="J311" s="893"/>
      <c r="K311" s="960"/>
      <c r="L311" s="960"/>
      <c r="M311" s="963"/>
      <c r="N311" s="963"/>
      <c r="O311" s="963"/>
      <c r="P311" s="963"/>
      <c r="Q311" s="963"/>
      <c r="R311" s="963"/>
      <c r="S311" s="963"/>
      <c r="T311" s="963"/>
      <c r="U311" s="963"/>
      <c r="V311" s="963"/>
      <c r="W311" s="963"/>
      <c r="X311" s="963"/>
      <c r="Y311" s="963"/>
      <c r="Z311" s="963"/>
    </row>
    <row r="312" spans="1:26" ht="16">
      <c r="A312" s="693"/>
      <c r="B312" s="467"/>
      <c r="C312" s="471" t="s">
        <v>998</v>
      </c>
      <c r="D312" s="696">
        <v>2</v>
      </c>
      <c r="E312" s="696" t="s">
        <v>549</v>
      </c>
      <c r="F312" s="1052"/>
      <c r="G312" s="1056"/>
      <c r="H312" s="1098"/>
      <c r="I312" s="893"/>
      <c r="J312" s="893"/>
      <c r="K312" s="960"/>
      <c r="L312" s="960"/>
      <c r="M312" s="963"/>
      <c r="N312" s="963"/>
      <c r="O312" s="963"/>
      <c r="P312" s="963"/>
      <c r="Q312" s="963"/>
      <c r="R312" s="963"/>
      <c r="S312" s="963"/>
      <c r="T312" s="963"/>
      <c r="U312" s="963"/>
      <c r="V312" s="963"/>
      <c r="W312" s="963"/>
      <c r="X312" s="963"/>
      <c r="Y312" s="963"/>
      <c r="Z312" s="963"/>
    </row>
    <row r="313" spans="1:26" ht="51">
      <c r="A313" s="693" t="s">
        <v>2173</v>
      </c>
      <c r="B313" s="467" t="s">
        <v>1000</v>
      </c>
      <c r="C313" s="475" t="s">
        <v>7065</v>
      </c>
      <c r="D313" s="696">
        <v>2</v>
      </c>
      <c r="E313" s="696" t="s">
        <v>469</v>
      </c>
      <c r="F313" s="1052"/>
      <c r="G313" s="1056"/>
      <c r="H313" s="1098"/>
      <c r="I313" s="893"/>
      <c r="J313" s="893"/>
      <c r="K313" s="960"/>
      <c r="L313" s="960"/>
      <c r="M313" s="963"/>
      <c r="N313" s="963"/>
      <c r="O313" s="963"/>
      <c r="P313" s="963"/>
      <c r="Q313" s="963"/>
      <c r="R313" s="963"/>
      <c r="S313" s="963"/>
      <c r="T313" s="963"/>
      <c r="U313" s="963"/>
      <c r="V313" s="963"/>
      <c r="W313" s="963"/>
      <c r="X313" s="963"/>
      <c r="Y313" s="963"/>
      <c r="Z313" s="963"/>
    </row>
    <row r="314" spans="1:26" ht="19">
      <c r="A314" s="979" t="s">
        <v>103</v>
      </c>
      <c r="B314" s="1606" t="s">
        <v>104</v>
      </c>
      <c r="C314" s="1570"/>
      <c r="D314" s="1570"/>
      <c r="E314" s="1570"/>
      <c r="F314" s="1570"/>
      <c r="G314" s="1573"/>
      <c r="H314" s="835"/>
      <c r="I314" s="893">
        <f>SUM(D315:D316)</f>
        <v>2</v>
      </c>
      <c r="J314" s="893">
        <f>COUNT(D315:D316)*2</f>
        <v>2</v>
      </c>
      <c r="K314" s="960"/>
      <c r="L314" s="960"/>
      <c r="M314" s="963"/>
      <c r="N314" s="963"/>
      <c r="O314" s="963"/>
      <c r="P314" s="963"/>
      <c r="Q314" s="963"/>
      <c r="R314" s="963"/>
      <c r="S314" s="963"/>
      <c r="T314" s="963"/>
      <c r="U314" s="963"/>
      <c r="V314" s="963"/>
      <c r="W314" s="963"/>
      <c r="X314" s="963"/>
      <c r="Y314" s="963"/>
      <c r="Z314" s="963"/>
    </row>
    <row r="315" spans="1:26" ht="48">
      <c r="A315" s="693" t="s">
        <v>1002</v>
      </c>
      <c r="B315" s="471" t="s">
        <v>1003</v>
      </c>
      <c r="C315" s="475" t="s">
        <v>1004</v>
      </c>
      <c r="D315" s="696">
        <v>2</v>
      </c>
      <c r="E315" s="696" t="s">
        <v>599</v>
      </c>
      <c r="F315" s="471" t="s">
        <v>2174</v>
      </c>
      <c r="G315" s="1056"/>
      <c r="H315" s="1098"/>
      <c r="I315" s="893"/>
      <c r="J315" s="893"/>
      <c r="K315" s="960"/>
      <c r="L315" s="960"/>
      <c r="M315" s="963"/>
      <c r="N315" s="963"/>
      <c r="O315" s="963"/>
      <c r="P315" s="963"/>
      <c r="Q315" s="963"/>
      <c r="R315" s="963"/>
      <c r="S315" s="963"/>
      <c r="T315" s="963"/>
      <c r="U315" s="963"/>
      <c r="V315" s="963"/>
      <c r="W315" s="963"/>
      <c r="X315" s="963"/>
      <c r="Y315" s="963"/>
      <c r="Z315" s="963"/>
    </row>
    <row r="316" spans="1:26" ht="14.25" hidden="1" customHeight="1">
      <c r="A316" s="310" t="s">
        <v>1006</v>
      </c>
      <c r="B316" s="207" t="s">
        <v>1007</v>
      </c>
      <c r="C316" s="141"/>
      <c r="D316" s="124"/>
      <c r="E316" s="141"/>
      <c r="F316" s="141"/>
      <c r="G316" s="141"/>
      <c r="H316" s="106"/>
      <c r="I316" s="105"/>
      <c r="J316" s="105"/>
      <c r="K316" s="106"/>
      <c r="L316" s="106"/>
      <c r="M316" s="106"/>
      <c r="N316" s="106"/>
      <c r="O316" s="106"/>
      <c r="P316" s="106"/>
      <c r="Q316" s="106"/>
      <c r="R316" s="106"/>
      <c r="S316" s="106"/>
      <c r="T316" s="106"/>
      <c r="U316" s="106"/>
      <c r="V316" s="106"/>
      <c r="W316" s="106"/>
      <c r="X316" s="106"/>
      <c r="Y316" s="106"/>
      <c r="Z316" s="106"/>
    </row>
    <row r="317" spans="1:26" ht="21">
      <c r="A317" s="1053"/>
      <c r="B317" s="1773" t="s">
        <v>1008</v>
      </c>
      <c r="C317" s="1570"/>
      <c r="D317" s="1570"/>
      <c r="E317" s="1570"/>
      <c r="F317" s="1570"/>
      <c r="G317" s="1571"/>
      <c r="H317" s="1310"/>
      <c r="I317" s="893">
        <f>I318+I328+I339+I351+I368+I375+I333+I324+I342+I345+I360+I364+I397+I408+I412+I417+I422+I429+I441+I448+I459+I466+I472</f>
        <v>68</v>
      </c>
      <c r="J317" s="893">
        <f>J318+J328+J339+J351+J368+J375+J324+J333+J342+J345+J360+J364+J397+J408+J412+J417+J422+J429+J441+J448+J459+J466+J472</f>
        <v>68</v>
      </c>
      <c r="K317" s="960"/>
      <c r="L317" s="960"/>
      <c r="M317" s="963"/>
      <c r="N317" s="963"/>
      <c r="O317" s="963"/>
      <c r="P317" s="963"/>
      <c r="Q317" s="963"/>
      <c r="R317" s="963"/>
      <c r="S317" s="963"/>
      <c r="T317" s="963"/>
      <c r="U317" s="963"/>
      <c r="V317" s="963"/>
      <c r="W317" s="963"/>
      <c r="X317" s="963"/>
      <c r="Y317" s="963"/>
      <c r="Z317" s="963"/>
    </row>
    <row r="318" spans="1:26" ht="19">
      <c r="A318" s="982" t="s">
        <v>241</v>
      </c>
      <c r="B318" s="1606" t="s">
        <v>107</v>
      </c>
      <c r="C318" s="1570"/>
      <c r="D318" s="1570"/>
      <c r="E318" s="1570"/>
      <c r="F318" s="1570"/>
      <c r="G318" s="1573"/>
      <c r="H318" s="835"/>
      <c r="I318" s="893">
        <f>SUM(D319:D323)</f>
        <v>4</v>
      </c>
      <c r="J318" s="893">
        <f>COUNT(D319:D323)*2</f>
        <v>4</v>
      </c>
      <c r="K318" s="960"/>
      <c r="L318" s="960"/>
      <c r="M318" s="963"/>
      <c r="N318" s="963"/>
      <c r="O318" s="963"/>
      <c r="P318" s="963"/>
      <c r="Q318" s="963"/>
      <c r="R318" s="963"/>
      <c r="S318" s="963"/>
      <c r="T318" s="963"/>
      <c r="U318" s="963"/>
      <c r="V318" s="963"/>
      <c r="W318" s="963"/>
      <c r="X318" s="963"/>
      <c r="Y318" s="963"/>
      <c r="Z318" s="963"/>
    </row>
    <row r="319" spans="1:26" ht="34">
      <c r="A319" s="693" t="s">
        <v>2175</v>
      </c>
      <c r="B319" s="467" t="s">
        <v>1010</v>
      </c>
      <c r="C319" s="471" t="s">
        <v>7628</v>
      </c>
      <c r="D319" s="696">
        <v>2</v>
      </c>
      <c r="E319" s="696" t="s">
        <v>877</v>
      </c>
      <c r="F319" s="963"/>
      <c r="G319" s="1056"/>
      <c r="H319" s="1098"/>
      <c r="I319" s="893"/>
      <c r="J319" s="893"/>
      <c r="K319" s="960"/>
      <c r="L319" s="960"/>
      <c r="M319" s="963"/>
      <c r="N319" s="963"/>
      <c r="O319" s="963"/>
      <c r="P319" s="963"/>
      <c r="Q319" s="963"/>
      <c r="R319" s="963"/>
      <c r="S319" s="963"/>
      <c r="T319" s="963"/>
      <c r="U319" s="963"/>
      <c r="V319" s="963"/>
      <c r="W319" s="963"/>
      <c r="X319" s="963"/>
      <c r="Y319" s="963"/>
      <c r="Z319" s="963"/>
    </row>
    <row r="320" spans="1:26" ht="32">
      <c r="A320" s="693"/>
      <c r="B320" s="467"/>
      <c r="C320" s="471" t="s">
        <v>7629</v>
      </c>
      <c r="D320" s="696">
        <v>2</v>
      </c>
      <c r="E320" s="696" t="s">
        <v>877</v>
      </c>
      <c r="F320" s="471" t="s">
        <v>3371</v>
      </c>
      <c r="G320" s="1056"/>
      <c r="H320" s="1098"/>
      <c r="I320" s="893"/>
      <c r="J320" s="893"/>
      <c r="K320" s="960"/>
      <c r="L320" s="960"/>
      <c r="M320" s="963"/>
      <c r="N320" s="963"/>
      <c r="O320" s="963"/>
      <c r="P320" s="963"/>
      <c r="Q320" s="963"/>
      <c r="R320" s="963"/>
      <c r="S320" s="963"/>
      <c r="T320" s="963"/>
      <c r="U320" s="963"/>
      <c r="V320" s="963"/>
      <c r="W320" s="963"/>
      <c r="X320" s="963"/>
      <c r="Y320" s="963"/>
      <c r="Z320" s="963"/>
    </row>
    <row r="321" spans="1:26" ht="14.25" hidden="1" customHeight="1">
      <c r="A321" s="310" t="s">
        <v>1014</v>
      </c>
      <c r="B321" s="122" t="s">
        <v>1015</v>
      </c>
      <c r="C321" s="141"/>
      <c r="D321" s="124"/>
      <c r="E321" s="141"/>
      <c r="F321" s="141"/>
      <c r="G321" s="141"/>
      <c r="H321" s="106"/>
      <c r="I321" s="105"/>
      <c r="J321" s="105"/>
      <c r="K321" s="106"/>
      <c r="L321" s="106"/>
      <c r="M321" s="106"/>
      <c r="N321" s="106"/>
      <c r="O321" s="106"/>
      <c r="P321" s="106"/>
      <c r="Q321" s="106"/>
      <c r="R321" s="106"/>
      <c r="S321" s="106"/>
      <c r="T321" s="106"/>
      <c r="U321" s="106"/>
      <c r="V321" s="106"/>
      <c r="W321" s="106"/>
      <c r="X321" s="106"/>
      <c r="Y321" s="106"/>
      <c r="Z321" s="106"/>
    </row>
    <row r="322" spans="1:26" ht="14.25" hidden="1" customHeight="1">
      <c r="A322" s="310" t="s">
        <v>2192</v>
      </c>
      <c r="B322" s="122" t="s">
        <v>1017</v>
      </c>
      <c r="C322" s="141"/>
      <c r="D322" s="124"/>
      <c r="E322" s="141"/>
      <c r="F322" s="141"/>
      <c r="G322" s="141"/>
      <c r="H322" s="106"/>
      <c r="I322" s="105"/>
      <c r="J322" s="105"/>
      <c r="K322" s="106"/>
      <c r="L322" s="106"/>
      <c r="M322" s="106"/>
      <c r="N322" s="106"/>
      <c r="O322" s="106"/>
      <c r="P322" s="106"/>
      <c r="Q322" s="106"/>
      <c r="R322" s="106"/>
      <c r="S322" s="106"/>
      <c r="T322" s="106"/>
      <c r="U322" s="106"/>
      <c r="V322" s="106"/>
      <c r="W322" s="106"/>
      <c r="X322" s="106"/>
      <c r="Y322" s="106"/>
      <c r="Z322" s="106"/>
    </row>
    <row r="323" spans="1:26" ht="14.25" hidden="1" customHeight="1">
      <c r="A323" s="310" t="s">
        <v>2195</v>
      </c>
      <c r="B323" s="122" t="s">
        <v>1029</v>
      </c>
      <c r="C323" s="141"/>
      <c r="D323" s="124"/>
      <c r="E323" s="141"/>
      <c r="F323" s="141"/>
      <c r="G323" s="141"/>
      <c r="H323" s="106"/>
      <c r="I323" s="105"/>
      <c r="J323" s="105"/>
      <c r="K323" s="106"/>
      <c r="L323" s="106"/>
      <c r="M323" s="106"/>
      <c r="N323" s="106"/>
      <c r="O323" s="106"/>
      <c r="P323" s="106"/>
      <c r="Q323" s="106"/>
      <c r="R323" s="106"/>
      <c r="S323" s="106"/>
      <c r="T323" s="106"/>
      <c r="U323" s="106"/>
      <c r="V323" s="106"/>
      <c r="W323" s="106"/>
      <c r="X323" s="106"/>
      <c r="Y323" s="106"/>
      <c r="Z323" s="106"/>
    </row>
    <row r="324" spans="1:26" ht="39.75" hidden="1" customHeight="1">
      <c r="A324" s="993" t="s">
        <v>242</v>
      </c>
      <c r="B324" s="1606" t="s">
        <v>7394</v>
      </c>
      <c r="C324" s="1570"/>
      <c r="D324" s="1570"/>
      <c r="E324" s="1570"/>
      <c r="F324" s="1570"/>
      <c r="G324" s="1573"/>
      <c r="H324" s="942"/>
      <c r="I324" s="105">
        <f>SUM(D325:D326)</f>
        <v>0</v>
      </c>
      <c r="J324" s="105">
        <f>COUNT(D325:D326)*2</f>
        <v>0</v>
      </c>
      <c r="K324" s="106"/>
      <c r="L324" s="106"/>
      <c r="M324" s="106"/>
      <c r="N324" s="106"/>
      <c r="O324" s="106"/>
      <c r="P324" s="106"/>
      <c r="Q324" s="106"/>
      <c r="R324" s="106"/>
      <c r="S324" s="106"/>
      <c r="T324" s="106"/>
      <c r="U324" s="106"/>
      <c r="V324" s="106"/>
      <c r="W324" s="106"/>
      <c r="X324" s="106"/>
      <c r="Y324" s="106"/>
      <c r="Z324" s="106"/>
    </row>
    <row r="325" spans="1:26" ht="14.25" hidden="1" customHeight="1">
      <c r="A325" s="310" t="s">
        <v>2196</v>
      </c>
      <c r="B325" s="122" t="s">
        <v>1032</v>
      </c>
      <c r="C325" s="141"/>
      <c r="D325" s="124"/>
      <c r="E325" s="141"/>
      <c r="F325" s="141"/>
      <c r="G325" s="141"/>
      <c r="H325" s="106"/>
      <c r="I325" s="105"/>
      <c r="J325" s="105"/>
      <c r="K325" s="106"/>
      <c r="L325" s="106"/>
      <c r="M325" s="106"/>
      <c r="N325" s="106"/>
      <c r="O325" s="106"/>
      <c r="P325" s="106"/>
      <c r="Q325" s="106"/>
      <c r="R325" s="106"/>
      <c r="S325" s="106"/>
      <c r="T325" s="106"/>
      <c r="U325" s="106"/>
      <c r="V325" s="106"/>
      <c r="W325" s="106"/>
      <c r="X325" s="106"/>
      <c r="Y325" s="106"/>
      <c r="Z325" s="106"/>
    </row>
    <row r="326" spans="1:26" ht="14.25" hidden="1" customHeight="1">
      <c r="A326" s="310" t="s">
        <v>2198</v>
      </c>
      <c r="B326" s="122" t="s">
        <v>1038</v>
      </c>
      <c r="C326" s="141"/>
      <c r="D326" s="124"/>
      <c r="E326" s="141"/>
      <c r="F326" s="141"/>
      <c r="G326" s="141"/>
      <c r="H326" s="106"/>
      <c r="I326" s="105"/>
      <c r="J326" s="105"/>
      <c r="K326" s="106"/>
      <c r="L326" s="106"/>
      <c r="M326" s="106"/>
      <c r="N326" s="106"/>
      <c r="O326" s="106"/>
      <c r="P326" s="106"/>
      <c r="Q326" s="106"/>
      <c r="R326" s="106"/>
      <c r="S326" s="106"/>
      <c r="T326" s="106"/>
      <c r="U326" s="106"/>
      <c r="V326" s="106"/>
      <c r="W326" s="106"/>
      <c r="X326" s="106"/>
      <c r="Y326" s="106"/>
      <c r="Z326" s="106"/>
    </row>
    <row r="327" spans="1:26" ht="14.25" hidden="1" customHeight="1">
      <c r="A327" s="310" t="s">
        <v>1044</v>
      </c>
      <c r="B327" s="1256" t="s">
        <v>1045</v>
      </c>
      <c r="C327" s="988"/>
      <c r="D327" s="1279"/>
      <c r="E327" s="988"/>
      <c r="F327" s="988"/>
      <c r="G327" s="609"/>
      <c r="H327" s="106"/>
      <c r="I327" s="105"/>
      <c r="J327" s="105"/>
      <c r="K327" s="106"/>
      <c r="L327" s="106"/>
      <c r="M327" s="106"/>
      <c r="N327" s="106"/>
      <c r="O327" s="106"/>
      <c r="P327" s="106"/>
      <c r="Q327" s="106"/>
      <c r="R327" s="106"/>
      <c r="S327" s="106"/>
      <c r="T327" s="106"/>
      <c r="U327" s="106"/>
      <c r="V327" s="106"/>
      <c r="W327" s="106"/>
      <c r="X327" s="106"/>
      <c r="Y327" s="106"/>
      <c r="Z327" s="106"/>
    </row>
    <row r="328" spans="1:26" ht="19">
      <c r="A328" s="982" t="s">
        <v>244</v>
      </c>
      <c r="B328" s="1606" t="s">
        <v>111</v>
      </c>
      <c r="C328" s="1570"/>
      <c r="D328" s="1570"/>
      <c r="E328" s="1570"/>
      <c r="F328" s="1570"/>
      <c r="G328" s="1573"/>
      <c r="H328" s="835"/>
      <c r="I328" s="893">
        <f>SUM(D329:D332)</f>
        <v>4</v>
      </c>
      <c r="J328" s="893">
        <f>COUNT(D329:D332)*2</f>
        <v>4</v>
      </c>
      <c r="K328" s="960"/>
      <c r="L328" s="960"/>
      <c r="M328" s="963"/>
      <c r="N328" s="963"/>
      <c r="O328" s="963"/>
      <c r="P328" s="963"/>
      <c r="Q328" s="963"/>
      <c r="R328" s="963"/>
      <c r="S328" s="963"/>
      <c r="T328" s="963"/>
      <c r="U328" s="963"/>
      <c r="V328" s="963"/>
      <c r="W328" s="963"/>
      <c r="X328" s="963"/>
      <c r="Y328" s="963"/>
      <c r="Z328" s="963"/>
    </row>
    <row r="329" spans="1:26" ht="48">
      <c r="A329" s="982" t="s">
        <v>2201</v>
      </c>
      <c r="B329" s="471" t="s">
        <v>1055</v>
      </c>
      <c r="C329" s="471" t="s">
        <v>7630</v>
      </c>
      <c r="D329" s="696">
        <v>2</v>
      </c>
      <c r="E329" s="180" t="s">
        <v>599</v>
      </c>
      <c r="F329" s="471"/>
      <c r="G329" s="1056"/>
      <c r="H329" s="1098"/>
      <c r="I329" s="893"/>
      <c r="J329" s="893"/>
      <c r="K329" s="960"/>
      <c r="L329" s="960"/>
      <c r="M329" s="963"/>
      <c r="N329" s="963"/>
      <c r="O329" s="963"/>
      <c r="P329" s="963"/>
      <c r="Q329" s="963"/>
      <c r="R329" s="963"/>
      <c r="S329" s="963"/>
      <c r="T329" s="963"/>
      <c r="U329" s="963"/>
      <c r="V329" s="963"/>
      <c r="W329" s="963"/>
      <c r="X329" s="963"/>
      <c r="Y329" s="963"/>
      <c r="Z329" s="963"/>
    </row>
    <row r="330" spans="1:26" ht="64">
      <c r="A330" s="693" t="s">
        <v>2203</v>
      </c>
      <c r="B330" s="471" t="s">
        <v>1060</v>
      </c>
      <c r="C330" s="467" t="s">
        <v>7631</v>
      </c>
      <c r="D330" s="696">
        <v>2</v>
      </c>
      <c r="E330" s="180" t="s">
        <v>611</v>
      </c>
      <c r="F330" s="1052"/>
      <c r="G330" s="1056"/>
      <c r="H330" s="1098"/>
      <c r="I330" s="893"/>
      <c r="J330" s="893"/>
      <c r="K330" s="960"/>
      <c r="L330" s="960"/>
      <c r="M330" s="963"/>
      <c r="N330" s="963"/>
      <c r="O330" s="963"/>
      <c r="P330" s="963"/>
      <c r="Q330" s="963"/>
      <c r="R330" s="963"/>
      <c r="S330" s="963"/>
      <c r="T330" s="963"/>
      <c r="U330" s="963"/>
      <c r="V330" s="963"/>
      <c r="W330" s="963"/>
      <c r="X330" s="963"/>
      <c r="Y330" s="963"/>
      <c r="Z330" s="963"/>
    </row>
    <row r="331" spans="1:26" ht="14.25" hidden="1" customHeight="1">
      <c r="A331" s="310" t="s">
        <v>2209</v>
      </c>
      <c r="B331" s="122" t="s">
        <v>1071</v>
      </c>
      <c r="C331" s="141"/>
      <c r="D331" s="124"/>
      <c r="E331" s="141"/>
      <c r="F331" s="141"/>
      <c r="G331" s="141"/>
      <c r="H331" s="106"/>
      <c r="I331" s="105"/>
      <c r="J331" s="105"/>
      <c r="K331" s="106"/>
      <c r="L331" s="106"/>
      <c r="M331" s="106"/>
      <c r="N331" s="106"/>
      <c r="O331" s="106"/>
      <c r="P331" s="106"/>
      <c r="Q331" s="106"/>
      <c r="R331" s="106"/>
      <c r="S331" s="106"/>
      <c r="T331" s="106"/>
      <c r="U331" s="106"/>
      <c r="V331" s="106"/>
      <c r="W331" s="106"/>
      <c r="X331" s="106"/>
      <c r="Y331" s="106"/>
      <c r="Z331" s="106"/>
    </row>
    <row r="332" spans="1:26" ht="14.25" hidden="1" customHeight="1">
      <c r="A332" s="310" t="s">
        <v>1073</v>
      </c>
      <c r="B332" s="122" t="s">
        <v>1074</v>
      </c>
      <c r="C332" s="141"/>
      <c r="D332" s="124"/>
      <c r="E332" s="141"/>
      <c r="F332" s="141"/>
      <c r="G332" s="141"/>
      <c r="H332" s="106"/>
      <c r="I332" s="105"/>
      <c r="J332" s="105"/>
      <c r="K332" s="106"/>
      <c r="L332" s="106"/>
      <c r="M332" s="106"/>
      <c r="N332" s="106"/>
      <c r="O332" s="106"/>
      <c r="P332" s="106"/>
      <c r="Q332" s="106"/>
      <c r="R332" s="106"/>
      <c r="S332" s="106"/>
      <c r="T332" s="106"/>
      <c r="U332" s="106"/>
      <c r="V332" s="106"/>
      <c r="W332" s="106"/>
      <c r="X332" s="106"/>
      <c r="Y332" s="106"/>
      <c r="Z332" s="106"/>
    </row>
    <row r="333" spans="1:26" ht="39.75" hidden="1" customHeight="1">
      <c r="A333" s="993" t="s">
        <v>246</v>
      </c>
      <c r="B333" s="1606" t="s">
        <v>113</v>
      </c>
      <c r="C333" s="1570"/>
      <c r="D333" s="1570"/>
      <c r="E333" s="1570"/>
      <c r="F333" s="1570"/>
      <c r="G333" s="1573"/>
      <c r="H333" s="942"/>
      <c r="I333" s="105">
        <f>SUM(D334:D338)</f>
        <v>0</v>
      </c>
      <c r="J333" s="105">
        <f>COUNT(D334:D338)*2</f>
        <v>0</v>
      </c>
      <c r="K333" s="106"/>
      <c r="L333" s="106"/>
      <c r="M333" s="106"/>
      <c r="N333" s="106"/>
      <c r="O333" s="106"/>
      <c r="P333" s="106"/>
      <c r="Q333" s="106"/>
      <c r="R333" s="106"/>
      <c r="S333" s="106"/>
      <c r="T333" s="106"/>
      <c r="U333" s="106"/>
      <c r="V333" s="106"/>
      <c r="W333" s="106"/>
      <c r="X333" s="106"/>
      <c r="Y333" s="106"/>
      <c r="Z333" s="106"/>
    </row>
    <row r="334" spans="1:26" ht="14.25" hidden="1" customHeight="1">
      <c r="A334" s="310" t="s">
        <v>2213</v>
      </c>
      <c r="B334" s="122" t="s">
        <v>1076</v>
      </c>
      <c r="C334" s="141"/>
      <c r="D334" s="124"/>
      <c r="E334" s="141"/>
      <c r="F334" s="141"/>
      <c r="G334" s="141"/>
      <c r="H334" s="106"/>
      <c r="I334" s="105"/>
      <c r="J334" s="105"/>
      <c r="K334" s="106"/>
      <c r="L334" s="106"/>
      <c r="M334" s="106"/>
      <c r="N334" s="106"/>
      <c r="O334" s="106"/>
      <c r="P334" s="106"/>
      <c r="Q334" s="106"/>
      <c r="R334" s="106"/>
      <c r="S334" s="106"/>
      <c r="T334" s="106"/>
      <c r="U334" s="106"/>
      <c r="V334" s="106"/>
      <c r="W334" s="106"/>
      <c r="X334" s="106"/>
      <c r="Y334" s="106"/>
      <c r="Z334" s="106"/>
    </row>
    <row r="335" spans="1:26" ht="14.25" hidden="1" customHeight="1">
      <c r="A335" s="310" t="s">
        <v>2214</v>
      </c>
      <c r="B335" s="150" t="s">
        <v>1080</v>
      </c>
      <c r="C335" s="122"/>
      <c r="D335" s="124"/>
      <c r="E335" s="141"/>
      <c r="F335" s="141"/>
      <c r="G335" s="141"/>
      <c r="H335" s="106"/>
      <c r="I335" s="105"/>
      <c r="J335" s="105"/>
      <c r="K335" s="106"/>
      <c r="L335" s="106"/>
      <c r="M335" s="106"/>
      <c r="N335" s="106"/>
      <c r="O335" s="106"/>
      <c r="P335" s="106"/>
      <c r="Q335" s="106"/>
      <c r="R335" s="106"/>
      <c r="S335" s="106"/>
      <c r="T335" s="106"/>
      <c r="U335" s="106"/>
      <c r="V335" s="106"/>
      <c r="W335" s="106"/>
      <c r="X335" s="106"/>
      <c r="Y335" s="106"/>
      <c r="Z335" s="106"/>
    </row>
    <row r="336" spans="1:26" ht="14.25" hidden="1" customHeight="1">
      <c r="A336" s="310" t="s">
        <v>2215</v>
      </c>
      <c r="B336" s="122" t="s">
        <v>1086</v>
      </c>
      <c r="C336" s="141"/>
      <c r="D336" s="124"/>
      <c r="E336" s="141"/>
      <c r="F336" s="141"/>
      <c r="G336" s="141"/>
      <c r="H336" s="106"/>
      <c r="I336" s="105"/>
      <c r="J336" s="105"/>
      <c r="K336" s="106"/>
      <c r="L336" s="106"/>
      <c r="M336" s="106"/>
      <c r="N336" s="106"/>
      <c r="O336" s="106"/>
      <c r="P336" s="106"/>
      <c r="Q336" s="106"/>
      <c r="R336" s="106"/>
      <c r="S336" s="106"/>
      <c r="T336" s="106"/>
      <c r="U336" s="106"/>
      <c r="V336" s="106"/>
      <c r="W336" s="106"/>
      <c r="X336" s="106"/>
      <c r="Y336" s="106"/>
      <c r="Z336" s="106"/>
    </row>
    <row r="337" spans="1:26" ht="14.25" hidden="1" customHeight="1">
      <c r="A337" s="310" t="s">
        <v>2216</v>
      </c>
      <c r="B337" s="122" t="s">
        <v>1091</v>
      </c>
      <c r="C337" s="141"/>
      <c r="D337" s="124"/>
      <c r="E337" s="141"/>
      <c r="F337" s="141"/>
      <c r="G337" s="141"/>
      <c r="H337" s="106"/>
      <c r="I337" s="105"/>
      <c r="J337" s="105"/>
      <c r="K337" s="106"/>
      <c r="L337" s="106"/>
      <c r="M337" s="106"/>
      <c r="N337" s="106"/>
      <c r="O337" s="106"/>
      <c r="P337" s="106"/>
      <c r="Q337" s="106"/>
      <c r="R337" s="106"/>
      <c r="S337" s="106"/>
      <c r="T337" s="106"/>
      <c r="U337" s="106"/>
      <c r="V337" s="106"/>
      <c r="W337" s="106"/>
      <c r="X337" s="106"/>
      <c r="Y337" s="106"/>
      <c r="Z337" s="106"/>
    </row>
    <row r="338" spans="1:26" ht="14.25" hidden="1" customHeight="1">
      <c r="A338" s="310" t="s">
        <v>2217</v>
      </c>
      <c r="B338" s="122" t="s">
        <v>1095</v>
      </c>
      <c r="C338" s="141"/>
      <c r="D338" s="124"/>
      <c r="E338" s="141"/>
      <c r="F338" s="141"/>
      <c r="G338" s="141"/>
      <c r="H338" s="106"/>
      <c r="I338" s="105"/>
      <c r="J338" s="105"/>
      <c r="K338" s="106"/>
      <c r="L338" s="106"/>
      <c r="M338" s="106"/>
      <c r="N338" s="106"/>
      <c r="O338" s="106"/>
      <c r="P338" s="106"/>
      <c r="Q338" s="106"/>
      <c r="R338" s="106"/>
      <c r="S338" s="106"/>
      <c r="T338" s="106"/>
      <c r="U338" s="106"/>
      <c r="V338" s="106"/>
      <c r="W338" s="106"/>
      <c r="X338" s="106"/>
      <c r="Y338" s="106"/>
      <c r="Z338" s="106"/>
    </row>
    <row r="339" spans="1:26" ht="19">
      <c r="A339" s="982" t="s">
        <v>247</v>
      </c>
      <c r="B339" s="1606" t="s">
        <v>115</v>
      </c>
      <c r="C339" s="1570"/>
      <c r="D339" s="1570"/>
      <c r="E339" s="1570"/>
      <c r="F339" s="1570"/>
      <c r="G339" s="1573"/>
      <c r="H339" s="835"/>
      <c r="I339" s="893">
        <f>SUM(D340:D341)</f>
        <v>4</v>
      </c>
      <c r="J339" s="893">
        <f>COUNT(D340:D341)*2</f>
        <v>4</v>
      </c>
      <c r="K339" s="960"/>
      <c r="L339" s="960"/>
      <c r="M339" s="963"/>
      <c r="N339" s="963"/>
      <c r="O339" s="963"/>
      <c r="P339" s="963"/>
      <c r="Q339" s="963"/>
      <c r="R339" s="963"/>
      <c r="S339" s="963"/>
      <c r="T339" s="963"/>
      <c r="U339" s="963"/>
      <c r="V339" s="963"/>
      <c r="W339" s="963"/>
      <c r="X339" s="963"/>
      <c r="Y339" s="963"/>
      <c r="Z339" s="963"/>
    </row>
    <row r="340" spans="1:26" ht="32">
      <c r="A340" s="693" t="s">
        <v>2218</v>
      </c>
      <c r="B340" s="471" t="s">
        <v>1102</v>
      </c>
      <c r="C340" s="471" t="s">
        <v>7632</v>
      </c>
      <c r="D340" s="696">
        <v>2</v>
      </c>
      <c r="E340" s="696" t="s">
        <v>599</v>
      </c>
      <c r="F340" s="471" t="s">
        <v>7633</v>
      </c>
      <c r="G340" s="1056"/>
      <c r="H340" s="1098"/>
      <c r="I340" s="893"/>
      <c r="J340" s="893"/>
      <c r="K340" s="960"/>
      <c r="L340" s="960"/>
      <c r="M340" s="963"/>
      <c r="N340" s="963"/>
      <c r="O340" s="963"/>
      <c r="P340" s="963"/>
      <c r="Q340" s="963"/>
      <c r="R340" s="963"/>
      <c r="S340" s="963"/>
      <c r="T340" s="963"/>
      <c r="U340" s="963"/>
      <c r="V340" s="963"/>
      <c r="W340" s="963"/>
      <c r="X340" s="963"/>
      <c r="Y340" s="963"/>
      <c r="Z340" s="963"/>
    </row>
    <row r="341" spans="1:26" ht="64">
      <c r="A341" s="693" t="s">
        <v>2219</v>
      </c>
      <c r="B341" s="471" t="s">
        <v>1106</v>
      </c>
      <c r="C341" s="986" t="s">
        <v>7634</v>
      </c>
      <c r="D341" s="696">
        <v>2</v>
      </c>
      <c r="E341" s="696" t="s">
        <v>2830</v>
      </c>
      <c r="F341" s="471" t="s">
        <v>7635</v>
      </c>
      <c r="G341" s="1056"/>
      <c r="H341" s="1098"/>
      <c r="I341" s="893"/>
      <c r="J341" s="893"/>
      <c r="K341" s="960"/>
      <c r="L341" s="960"/>
      <c r="M341" s="963"/>
      <c r="N341" s="963"/>
      <c r="O341" s="963"/>
      <c r="P341" s="963"/>
      <c r="Q341" s="963"/>
      <c r="R341" s="963"/>
      <c r="S341" s="963"/>
      <c r="T341" s="963"/>
      <c r="U341" s="963"/>
      <c r="V341" s="963"/>
      <c r="W341" s="963"/>
      <c r="X341" s="963"/>
      <c r="Y341" s="963"/>
      <c r="Z341" s="963"/>
    </row>
    <row r="342" spans="1:26" ht="39.75" hidden="1" customHeight="1">
      <c r="A342" s="993" t="s">
        <v>249</v>
      </c>
      <c r="B342" s="1606" t="s">
        <v>7075</v>
      </c>
      <c r="C342" s="1570"/>
      <c r="D342" s="1570"/>
      <c r="E342" s="1570"/>
      <c r="F342" s="1570"/>
      <c r="G342" s="1573"/>
      <c r="H342" s="942"/>
      <c r="I342" s="105">
        <f>SUM(D343:D344)</f>
        <v>0</v>
      </c>
      <c r="J342" s="105">
        <f>COUNT(D343:D344)*2</f>
        <v>0</v>
      </c>
      <c r="K342" s="106"/>
      <c r="L342" s="106"/>
      <c r="M342" s="106"/>
      <c r="N342" s="106"/>
      <c r="O342" s="106"/>
      <c r="P342" s="106"/>
      <c r="Q342" s="106"/>
      <c r="R342" s="106"/>
      <c r="S342" s="106"/>
      <c r="T342" s="106"/>
      <c r="U342" s="106"/>
      <c r="V342" s="106"/>
      <c r="W342" s="106"/>
      <c r="X342" s="106"/>
      <c r="Y342" s="106"/>
      <c r="Z342" s="106"/>
    </row>
    <row r="343" spans="1:26" ht="14.25" hidden="1" customHeight="1">
      <c r="A343" s="310" t="s">
        <v>2221</v>
      </c>
      <c r="B343" s="150" t="s">
        <v>1109</v>
      </c>
      <c r="C343" s="122"/>
      <c r="D343" s="124"/>
      <c r="E343" s="141"/>
      <c r="F343" s="141"/>
      <c r="G343" s="141"/>
      <c r="H343" s="106"/>
      <c r="I343" s="105"/>
      <c r="J343" s="105"/>
      <c r="K343" s="106"/>
      <c r="L343" s="106"/>
      <c r="M343" s="106"/>
      <c r="N343" s="106"/>
      <c r="O343" s="106"/>
      <c r="P343" s="106"/>
      <c r="Q343" s="106"/>
      <c r="R343" s="106"/>
      <c r="S343" s="106"/>
      <c r="T343" s="106"/>
      <c r="U343" s="106"/>
      <c r="V343" s="106"/>
      <c r="W343" s="106"/>
      <c r="X343" s="106"/>
      <c r="Y343" s="106"/>
      <c r="Z343" s="106"/>
    </row>
    <row r="344" spans="1:26" ht="14.25" hidden="1" customHeight="1">
      <c r="A344" s="310" t="s">
        <v>2226</v>
      </c>
      <c r="B344" s="150" t="s">
        <v>1113</v>
      </c>
      <c r="C344" s="141"/>
      <c r="D344" s="124"/>
      <c r="E344" s="141"/>
      <c r="F344" s="141"/>
      <c r="G344" s="141"/>
      <c r="H344" s="106"/>
      <c r="I344" s="105"/>
      <c r="J344" s="105"/>
      <c r="K344" s="106"/>
      <c r="L344" s="106"/>
      <c r="M344" s="106"/>
      <c r="N344" s="106"/>
      <c r="O344" s="106"/>
      <c r="P344" s="106"/>
      <c r="Q344" s="106"/>
      <c r="R344" s="106"/>
      <c r="S344" s="106"/>
      <c r="T344" s="106"/>
      <c r="U344" s="106"/>
      <c r="V344" s="106"/>
      <c r="W344" s="106"/>
      <c r="X344" s="106"/>
      <c r="Y344" s="106"/>
      <c r="Z344" s="106"/>
    </row>
    <row r="345" spans="1:26" ht="39.75" hidden="1" customHeight="1">
      <c r="A345" s="993" t="s">
        <v>250</v>
      </c>
      <c r="B345" s="1606" t="s">
        <v>119</v>
      </c>
      <c r="C345" s="1570"/>
      <c r="D345" s="1570"/>
      <c r="E345" s="1570"/>
      <c r="F345" s="1570"/>
      <c r="G345" s="1573"/>
      <c r="H345" s="942"/>
      <c r="I345" s="105">
        <f>SUM(D346:D350)</f>
        <v>0</v>
      </c>
      <c r="J345" s="105">
        <f>COUNT(D346:D350)*2</f>
        <v>0</v>
      </c>
      <c r="K345" s="106"/>
      <c r="L345" s="106"/>
      <c r="M345" s="106"/>
      <c r="N345" s="106"/>
      <c r="O345" s="106"/>
      <c r="P345" s="106"/>
      <c r="Q345" s="106"/>
      <c r="R345" s="106"/>
      <c r="S345" s="106"/>
      <c r="T345" s="106"/>
      <c r="U345" s="106"/>
      <c r="V345" s="106"/>
      <c r="W345" s="106"/>
      <c r="X345" s="106"/>
      <c r="Y345" s="106"/>
      <c r="Z345" s="106"/>
    </row>
    <row r="346" spans="1:26" ht="14.25" hidden="1" customHeight="1">
      <c r="A346" s="310" t="s">
        <v>2238</v>
      </c>
      <c r="B346" s="122" t="s">
        <v>3811</v>
      </c>
      <c r="C346" s="141"/>
      <c r="D346" s="124"/>
      <c r="E346" s="141"/>
      <c r="F346" s="141"/>
      <c r="G346" s="141"/>
      <c r="H346" s="106"/>
      <c r="I346" s="105"/>
      <c r="J346" s="105"/>
      <c r="K346" s="106"/>
      <c r="L346" s="106"/>
      <c r="M346" s="106"/>
      <c r="N346" s="106"/>
      <c r="O346" s="106"/>
      <c r="P346" s="106"/>
      <c r="Q346" s="106"/>
      <c r="R346" s="106"/>
      <c r="S346" s="106"/>
      <c r="T346" s="106"/>
      <c r="U346" s="106"/>
      <c r="V346" s="106"/>
      <c r="W346" s="106"/>
      <c r="X346" s="106"/>
      <c r="Y346" s="106"/>
      <c r="Z346" s="106"/>
    </row>
    <row r="347" spans="1:26" ht="14.25" hidden="1" customHeight="1">
      <c r="A347" s="310" t="s">
        <v>2240</v>
      </c>
      <c r="B347" s="122" t="s">
        <v>1131</v>
      </c>
      <c r="C347" s="122"/>
      <c r="D347" s="124"/>
      <c r="E347" s="141"/>
      <c r="F347" s="141"/>
      <c r="G347" s="141"/>
      <c r="H347" s="106"/>
      <c r="I347" s="105"/>
      <c r="J347" s="105"/>
      <c r="K347" s="106"/>
      <c r="L347" s="106"/>
      <c r="M347" s="106"/>
      <c r="N347" s="106"/>
      <c r="O347" s="106"/>
      <c r="P347" s="106"/>
      <c r="Q347" s="106"/>
      <c r="R347" s="106"/>
      <c r="S347" s="106"/>
      <c r="T347" s="106"/>
      <c r="U347" s="106"/>
      <c r="V347" s="106"/>
      <c r="W347" s="106"/>
      <c r="X347" s="106"/>
      <c r="Y347" s="106"/>
      <c r="Z347" s="106"/>
    </row>
    <row r="348" spans="1:26" ht="14.25" hidden="1" customHeight="1">
      <c r="A348" s="310" t="s">
        <v>2241</v>
      </c>
      <c r="B348" s="122" t="s">
        <v>1135</v>
      </c>
      <c r="C348" s="141"/>
      <c r="D348" s="124"/>
      <c r="E348" s="141"/>
      <c r="F348" s="141"/>
      <c r="G348" s="141"/>
      <c r="H348" s="106"/>
      <c r="I348" s="105"/>
      <c r="J348" s="105"/>
      <c r="K348" s="106"/>
      <c r="L348" s="106"/>
      <c r="M348" s="106"/>
      <c r="N348" s="106"/>
      <c r="O348" s="106"/>
      <c r="P348" s="106"/>
      <c r="Q348" s="106"/>
      <c r="R348" s="106"/>
      <c r="S348" s="106"/>
      <c r="T348" s="106"/>
      <c r="U348" s="106"/>
      <c r="V348" s="106"/>
      <c r="W348" s="106"/>
      <c r="X348" s="106"/>
      <c r="Y348" s="106"/>
      <c r="Z348" s="106"/>
    </row>
    <row r="349" spans="1:26" ht="14.25" hidden="1" customHeight="1">
      <c r="A349" s="310" t="s">
        <v>2247</v>
      </c>
      <c r="B349" s="122" t="s">
        <v>1144</v>
      </c>
      <c r="C349" s="141"/>
      <c r="D349" s="124"/>
      <c r="E349" s="141"/>
      <c r="F349" s="141"/>
      <c r="G349" s="141"/>
      <c r="H349" s="106"/>
      <c r="I349" s="105"/>
      <c r="J349" s="105"/>
      <c r="K349" s="106"/>
      <c r="L349" s="106"/>
      <c r="M349" s="106"/>
      <c r="N349" s="106"/>
      <c r="O349" s="106"/>
      <c r="P349" s="106"/>
      <c r="Q349" s="106"/>
      <c r="R349" s="106"/>
      <c r="S349" s="106"/>
      <c r="T349" s="106"/>
      <c r="U349" s="106"/>
      <c r="V349" s="106"/>
      <c r="W349" s="106"/>
      <c r="X349" s="106"/>
      <c r="Y349" s="106"/>
      <c r="Z349" s="106"/>
    </row>
    <row r="350" spans="1:26" ht="14.25" hidden="1" customHeight="1">
      <c r="A350" s="310" t="s">
        <v>2248</v>
      </c>
      <c r="B350" s="122" t="s">
        <v>1147</v>
      </c>
      <c r="C350" s="141"/>
      <c r="D350" s="124"/>
      <c r="E350" s="141"/>
      <c r="F350" s="141"/>
      <c r="G350" s="141"/>
      <c r="H350" s="106"/>
      <c r="I350" s="105"/>
      <c r="J350" s="105"/>
      <c r="K350" s="106"/>
      <c r="L350" s="106"/>
      <c r="M350" s="106"/>
      <c r="N350" s="106"/>
      <c r="O350" s="106"/>
      <c r="P350" s="106"/>
      <c r="Q350" s="106"/>
      <c r="R350" s="106"/>
      <c r="S350" s="106"/>
      <c r="T350" s="106"/>
      <c r="U350" s="106"/>
      <c r="V350" s="106"/>
      <c r="W350" s="106"/>
      <c r="X350" s="106"/>
      <c r="Y350" s="106"/>
      <c r="Z350" s="106"/>
    </row>
    <row r="351" spans="1:26" ht="19">
      <c r="A351" s="982" t="s">
        <v>252</v>
      </c>
      <c r="B351" s="1606" t="s">
        <v>121</v>
      </c>
      <c r="C351" s="1570"/>
      <c r="D351" s="1570"/>
      <c r="E351" s="1570"/>
      <c r="F351" s="1570"/>
      <c r="G351" s="1573"/>
      <c r="H351" s="835"/>
      <c r="I351" s="893">
        <f>SUM(D352:D359)</f>
        <v>8</v>
      </c>
      <c r="J351" s="893">
        <f>COUNT(D352:D359)*2</f>
        <v>8</v>
      </c>
      <c r="K351" s="960"/>
      <c r="L351" s="960"/>
      <c r="M351" s="963"/>
      <c r="N351" s="963"/>
      <c r="O351" s="963"/>
      <c r="P351" s="963"/>
      <c r="Q351" s="963"/>
      <c r="R351" s="963"/>
      <c r="S351" s="963"/>
      <c r="T351" s="963"/>
      <c r="U351" s="963"/>
      <c r="V351" s="963"/>
      <c r="W351" s="963"/>
      <c r="X351" s="963"/>
      <c r="Y351" s="963"/>
      <c r="Z351" s="963"/>
    </row>
    <row r="352" spans="1:26" ht="14.25" hidden="1" customHeight="1">
      <c r="A352" s="310" t="s">
        <v>2250</v>
      </c>
      <c r="B352" s="122" t="s">
        <v>1151</v>
      </c>
      <c r="C352" s="141"/>
      <c r="D352" s="124"/>
      <c r="E352" s="141"/>
      <c r="F352" s="141"/>
      <c r="G352" s="141"/>
      <c r="H352" s="106"/>
      <c r="I352" s="105"/>
      <c r="J352" s="105"/>
      <c r="K352" s="106"/>
      <c r="L352" s="106"/>
      <c r="M352" s="106"/>
      <c r="N352" s="106"/>
      <c r="O352" s="106"/>
      <c r="P352" s="106"/>
      <c r="Q352" s="106"/>
      <c r="R352" s="106"/>
      <c r="S352" s="106"/>
      <c r="T352" s="106"/>
      <c r="U352" s="106"/>
      <c r="V352" s="106"/>
      <c r="W352" s="106"/>
      <c r="X352" s="106"/>
      <c r="Y352" s="106"/>
      <c r="Z352" s="106"/>
    </row>
    <row r="353" spans="1:26" ht="14.25" hidden="1" customHeight="1">
      <c r="A353" s="310" t="s">
        <v>2253</v>
      </c>
      <c r="B353" s="122" t="s">
        <v>1155</v>
      </c>
      <c r="C353" s="141"/>
      <c r="D353" s="124"/>
      <c r="E353" s="141"/>
      <c r="F353" s="141"/>
      <c r="G353" s="141"/>
      <c r="H353" s="106"/>
      <c r="I353" s="105"/>
      <c r="J353" s="105"/>
      <c r="K353" s="106"/>
      <c r="L353" s="106"/>
      <c r="M353" s="106"/>
      <c r="N353" s="106"/>
      <c r="O353" s="106"/>
      <c r="P353" s="106"/>
      <c r="Q353" s="106"/>
      <c r="R353" s="106"/>
      <c r="S353" s="106"/>
      <c r="T353" s="106"/>
      <c r="U353" s="106"/>
      <c r="V353" s="106"/>
      <c r="W353" s="106"/>
      <c r="X353" s="106"/>
      <c r="Y353" s="106"/>
      <c r="Z353" s="106"/>
    </row>
    <row r="354" spans="1:26" ht="14.25" hidden="1" customHeight="1">
      <c r="A354" s="310" t="s">
        <v>2255</v>
      </c>
      <c r="B354" s="122" t="s">
        <v>1159</v>
      </c>
      <c r="C354" s="141"/>
      <c r="D354" s="124"/>
      <c r="E354" s="141"/>
      <c r="F354" s="141"/>
      <c r="G354" s="141"/>
      <c r="H354" s="106"/>
      <c r="I354" s="105"/>
      <c r="J354" s="105"/>
      <c r="K354" s="106"/>
      <c r="L354" s="106"/>
      <c r="M354" s="106"/>
      <c r="N354" s="106"/>
      <c r="O354" s="106"/>
      <c r="P354" s="106"/>
      <c r="Q354" s="106"/>
      <c r="R354" s="106"/>
      <c r="S354" s="106"/>
      <c r="T354" s="106"/>
      <c r="U354" s="106"/>
      <c r="V354" s="106"/>
      <c r="W354" s="106"/>
      <c r="X354" s="106"/>
      <c r="Y354" s="106"/>
      <c r="Z354" s="106"/>
    </row>
    <row r="355" spans="1:26" ht="14.25" hidden="1" customHeight="1">
      <c r="A355" s="310" t="s">
        <v>2256</v>
      </c>
      <c r="B355" s="491" t="s">
        <v>1163</v>
      </c>
      <c r="C355" s="141"/>
      <c r="D355" s="124"/>
      <c r="E355" s="141"/>
      <c r="F355" s="141"/>
      <c r="G355" s="141"/>
      <c r="H355" s="106"/>
      <c r="I355" s="105"/>
      <c r="J355" s="105"/>
      <c r="K355" s="106"/>
      <c r="L355" s="106"/>
      <c r="M355" s="106"/>
      <c r="N355" s="106"/>
      <c r="O355" s="106"/>
      <c r="P355" s="106"/>
      <c r="Q355" s="106"/>
      <c r="R355" s="106"/>
      <c r="S355" s="106"/>
      <c r="T355" s="106"/>
      <c r="U355" s="106"/>
      <c r="V355" s="106"/>
      <c r="W355" s="106"/>
      <c r="X355" s="106"/>
      <c r="Y355" s="106"/>
      <c r="Z355" s="106"/>
    </row>
    <row r="356" spans="1:26" ht="34">
      <c r="A356" s="693" t="s">
        <v>2258</v>
      </c>
      <c r="B356" s="467" t="s">
        <v>1167</v>
      </c>
      <c r="C356" s="475" t="s">
        <v>5829</v>
      </c>
      <c r="D356" s="696">
        <v>2</v>
      </c>
      <c r="E356" s="696" t="s">
        <v>496</v>
      </c>
      <c r="F356" s="471" t="s">
        <v>7398</v>
      </c>
      <c r="G356" s="1056"/>
      <c r="H356" s="1098"/>
      <c r="I356" s="893"/>
      <c r="J356" s="893"/>
      <c r="K356" s="960"/>
      <c r="L356" s="960"/>
      <c r="M356" s="963"/>
      <c r="N356" s="963"/>
      <c r="O356" s="963"/>
      <c r="P356" s="963"/>
      <c r="Q356" s="963"/>
      <c r="R356" s="963"/>
      <c r="S356" s="963"/>
      <c r="T356" s="963"/>
      <c r="U356" s="963"/>
      <c r="V356" s="963"/>
      <c r="W356" s="963"/>
      <c r="X356" s="963"/>
      <c r="Y356" s="963"/>
      <c r="Z356" s="963"/>
    </row>
    <row r="357" spans="1:26" ht="34">
      <c r="A357" s="693" t="s">
        <v>2260</v>
      </c>
      <c r="B357" s="467" t="s">
        <v>1171</v>
      </c>
      <c r="C357" s="471" t="s">
        <v>7636</v>
      </c>
      <c r="D357" s="696">
        <v>2</v>
      </c>
      <c r="E357" s="696" t="s">
        <v>877</v>
      </c>
      <c r="F357" s="1052"/>
      <c r="G357" s="1056"/>
      <c r="H357" s="1098"/>
      <c r="I357" s="893"/>
      <c r="J357" s="893"/>
      <c r="K357" s="960"/>
      <c r="L357" s="960"/>
      <c r="M357" s="963"/>
      <c r="N357" s="963"/>
      <c r="O357" s="963"/>
      <c r="P357" s="963"/>
      <c r="Q357" s="963"/>
      <c r="R357" s="963"/>
      <c r="S357" s="963"/>
      <c r="T357" s="963"/>
      <c r="U357" s="963"/>
      <c r="V357" s="963"/>
      <c r="W357" s="963"/>
      <c r="X357" s="963"/>
      <c r="Y357" s="963"/>
      <c r="Z357" s="963"/>
    </row>
    <row r="358" spans="1:26" ht="16">
      <c r="A358" s="693"/>
      <c r="B358" s="467"/>
      <c r="C358" s="471" t="s">
        <v>7637</v>
      </c>
      <c r="D358" s="696">
        <v>2</v>
      </c>
      <c r="E358" s="696" t="s">
        <v>877</v>
      </c>
      <c r="F358" s="1052"/>
      <c r="G358" s="1056"/>
      <c r="H358" s="1098"/>
      <c r="I358" s="893"/>
      <c r="J358" s="893"/>
      <c r="K358" s="960"/>
      <c r="L358" s="960"/>
      <c r="M358" s="963"/>
      <c r="N358" s="963"/>
      <c r="O358" s="963"/>
      <c r="P358" s="963"/>
      <c r="Q358" s="963"/>
      <c r="R358" s="963"/>
      <c r="S358" s="963"/>
      <c r="T358" s="963"/>
      <c r="U358" s="963"/>
      <c r="V358" s="963"/>
      <c r="W358" s="963"/>
      <c r="X358" s="963"/>
      <c r="Y358" s="963"/>
      <c r="Z358" s="963"/>
    </row>
    <row r="359" spans="1:26" ht="34">
      <c r="A359" s="693" t="s">
        <v>2263</v>
      </c>
      <c r="B359" s="467" t="s">
        <v>1177</v>
      </c>
      <c r="C359" s="471" t="s">
        <v>7638</v>
      </c>
      <c r="D359" s="696">
        <v>2</v>
      </c>
      <c r="E359" s="696" t="s">
        <v>469</v>
      </c>
      <c r="F359" s="1052"/>
      <c r="G359" s="1056"/>
      <c r="H359" s="1098"/>
      <c r="I359" s="893"/>
      <c r="J359" s="893"/>
      <c r="K359" s="960"/>
      <c r="L359" s="960"/>
      <c r="M359" s="963"/>
      <c r="N359" s="963"/>
      <c r="O359" s="963"/>
      <c r="P359" s="963"/>
      <c r="Q359" s="963"/>
      <c r="R359" s="963"/>
      <c r="S359" s="963"/>
      <c r="T359" s="963"/>
      <c r="U359" s="963"/>
      <c r="V359" s="963"/>
      <c r="W359" s="963"/>
      <c r="X359" s="963"/>
      <c r="Y359" s="963"/>
      <c r="Z359" s="963"/>
    </row>
    <row r="360" spans="1:26" ht="39.75" hidden="1" customHeight="1">
      <c r="A360" s="993" t="s">
        <v>2265</v>
      </c>
      <c r="B360" s="1606" t="s">
        <v>123</v>
      </c>
      <c r="C360" s="1570"/>
      <c r="D360" s="1570"/>
      <c r="E360" s="1570"/>
      <c r="F360" s="1570"/>
      <c r="G360" s="1573"/>
      <c r="H360" s="942"/>
      <c r="I360" s="105">
        <f>SUM(D361:D363)</f>
        <v>0</v>
      </c>
      <c r="J360" s="105">
        <f>COUNT(D361:D363)*2</f>
        <v>0</v>
      </c>
      <c r="K360" s="106"/>
      <c r="L360" s="106"/>
      <c r="M360" s="106"/>
      <c r="N360" s="106"/>
      <c r="O360" s="106"/>
      <c r="P360" s="106"/>
      <c r="Q360" s="106"/>
      <c r="R360" s="106"/>
      <c r="S360" s="106"/>
      <c r="T360" s="106"/>
      <c r="U360" s="106"/>
      <c r="V360" s="106"/>
      <c r="W360" s="106"/>
      <c r="X360" s="106"/>
      <c r="Y360" s="106"/>
      <c r="Z360" s="106"/>
    </row>
    <row r="361" spans="1:26" ht="14.25" hidden="1" customHeight="1">
      <c r="A361" s="310" t="s">
        <v>2266</v>
      </c>
      <c r="B361" s="122" t="s">
        <v>1180</v>
      </c>
      <c r="C361" s="141"/>
      <c r="D361" s="124"/>
      <c r="E361" s="141"/>
      <c r="F361" s="141"/>
      <c r="G361" s="141"/>
      <c r="H361" s="106"/>
      <c r="I361" s="105"/>
      <c r="J361" s="105"/>
      <c r="K361" s="106"/>
      <c r="L361" s="106"/>
      <c r="M361" s="106"/>
      <c r="N361" s="106"/>
      <c r="O361" s="106"/>
      <c r="P361" s="106"/>
      <c r="Q361" s="106"/>
      <c r="R361" s="106"/>
      <c r="S361" s="106"/>
      <c r="T361" s="106"/>
      <c r="U361" s="106"/>
      <c r="V361" s="106"/>
      <c r="W361" s="106"/>
      <c r="X361" s="106"/>
      <c r="Y361" s="106"/>
      <c r="Z361" s="106"/>
    </row>
    <row r="362" spans="1:26" ht="14.25" hidden="1" customHeight="1">
      <c r="A362" s="310" t="s">
        <v>2267</v>
      </c>
      <c r="B362" s="122" t="s">
        <v>1187</v>
      </c>
      <c r="C362" s="141"/>
      <c r="D362" s="124"/>
      <c r="E362" s="141"/>
      <c r="F362" s="141"/>
      <c r="G362" s="141"/>
      <c r="H362" s="106"/>
      <c r="I362" s="105"/>
      <c r="J362" s="105"/>
      <c r="K362" s="106"/>
      <c r="L362" s="106"/>
      <c r="M362" s="106"/>
      <c r="N362" s="106"/>
      <c r="O362" s="106"/>
      <c r="P362" s="106"/>
      <c r="Q362" s="106"/>
      <c r="R362" s="106"/>
      <c r="S362" s="106"/>
      <c r="T362" s="106"/>
      <c r="U362" s="106"/>
      <c r="V362" s="106"/>
      <c r="W362" s="106"/>
      <c r="X362" s="106"/>
      <c r="Y362" s="106"/>
      <c r="Z362" s="106"/>
    </row>
    <row r="363" spans="1:26" ht="14.25" hidden="1" customHeight="1">
      <c r="A363" s="310" t="s">
        <v>2268</v>
      </c>
      <c r="B363" s="122" t="s">
        <v>1194</v>
      </c>
      <c r="C363" s="141"/>
      <c r="D363" s="124"/>
      <c r="E363" s="141"/>
      <c r="F363" s="141"/>
      <c r="G363" s="141"/>
      <c r="H363" s="106"/>
      <c r="I363" s="105"/>
      <c r="J363" s="105"/>
      <c r="K363" s="106"/>
      <c r="L363" s="106"/>
      <c r="M363" s="106"/>
      <c r="N363" s="106"/>
      <c r="O363" s="106"/>
      <c r="P363" s="106"/>
      <c r="Q363" s="106"/>
      <c r="R363" s="106"/>
      <c r="S363" s="106"/>
      <c r="T363" s="106"/>
      <c r="U363" s="106"/>
      <c r="V363" s="106"/>
      <c r="W363" s="106"/>
      <c r="X363" s="106"/>
      <c r="Y363" s="106"/>
      <c r="Z363" s="106"/>
    </row>
    <row r="364" spans="1:26" ht="39.75" hidden="1" customHeight="1">
      <c r="A364" s="993" t="s">
        <v>2269</v>
      </c>
      <c r="B364" s="1606" t="s">
        <v>125</v>
      </c>
      <c r="C364" s="1570"/>
      <c r="D364" s="1570"/>
      <c r="E364" s="1570"/>
      <c r="F364" s="1570"/>
      <c r="G364" s="1573"/>
      <c r="H364" s="942"/>
      <c r="I364" s="105">
        <f>SUM(D365:D367)</f>
        <v>0</v>
      </c>
      <c r="J364" s="105">
        <f>COUNT(D365:D367)*2</f>
        <v>0</v>
      </c>
      <c r="K364" s="106"/>
      <c r="L364" s="106"/>
      <c r="M364" s="106"/>
      <c r="N364" s="106"/>
      <c r="O364" s="106"/>
      <c r="P364" s="106"/>
      <c r="Q364" s="106"/>
      <c r="R364" s="106"/>
      <c r="S364" s="106"/>
      <c r="T364" s="106"/>
      <c r="U364" s="106"/>
      <c r="V364" s="106"/>
      <c r="W364" s="106"/>
      <c r="X364" s="106"/>
      <c r="Y364" s="106"/>
      <c r="Z364" s="106"/>
    </row>
    <row r="365" spans="1:26" ht="14.25" hidden="1" customHeight="1">
      <c r="A365" s="310" t="s">
        <v>2270</v>
      </c>
      <c r="B365" s="150" t="s">
        <v>1197</v>
      </c>
      <c r="C365" s="141"/>
      <c r="D365" s="124"/>
      <c r="E365" s="141"/>
      <c r="F365" s="141"/>
      <c r="G365" s="141"/>
      <c r="H365" s="106"/>
      <c r="I365" s="105"/>
      <c r="J365" s="105"/>
      <c r="K365" s="106"/>
      <c r="L365" s="106"/>
      <c r="M365" s="106"/>
      <c r="N365" s="106"/>
      <c r="O365" s="106"/>
      <c r="P365" s="106"/>
      <c r="Q365" s="106"/>
      <c r="R365" s="106"/>
      <c r="S365" s="106"/>
      <c r="T365" s="106"/>
      <c r="U365" s="106"/>
      <c r="V365" s="106"/>
      <c r="W365" s="106"/>
      <c r="X365" s="106"/>
      <c r="Y365" s="106"/>
      <c r="Z365" s="106"/>
    </row>
    <row r="366" spans="1:26" ht="14.25" hidden="1" customHeight="1">
      <c r="A366" s="310" t="s">
        <v>1198</v>
      </c>
      <c r="B366" s="150" t="s">
        <v>1199</v>
      </c>
      <c r="C366" s="141"/>
      <c r="D366" s="124"/>
      <c r="E366" s="141"/>
      <c r="F366" s="141"/>
      <c r="G366" s="141"/>
      <c r="H366" s="106"/>
      <c r="I366" s="105"/>
      <c r="J366" s="105"/>
      <c r="K366" s="106"/>
      <c r="L366" s="106"/>
      <c r="M366" s="106"/>
      <c r="N366" s="106"/>
      <c r="O366" s="106"/>
      <c r="P366" s="106"/>
      <c r="Q366" s="106"/>
      <c r="R366" s="106"/>
      <c r="S366" s="106"/>
      <c r="T366" s="106"/>
      <c r="U366" s="106"/>
      <c r="V366" s="106"/>
      <c r="W366" s="106"/>
      <c r="X366" s="106"/>
      <c r="Y366" s="106"/>
      <c r="Z366" s="106"/>
    </row>
    <row r="367" spans="1:26" ht="14.25" hidden="1" customHeight="1">
      <c r="A367" s="310" t="s">
        <v>2271</v>
      </c>
      <c r="B367" s="122" t="s">
        <v>3416</v>
      </c>
      <c r="C367" s="141"/>
      <c r="D367" s="124"/>
      <c r="E367" s="141"/>
      <c r="F367" s="141"/>
      <c r="G367" s="141"/>
      <c r="H367" s="106"/>
      <c r="I367" s="105"/>
      <c r="J367" s="105"/>
      <c r="K367" s="106"/>
      <c r="L367" s="106"/>
      <c r="M367" s="106"/>
      <c r="N367" s="106"/>
      <c r="O367" s="106"/>
      <c r="P367" s="106"/>
      <c r="Q367" s="106"/>
      <c r="R367" s="106"/>
      <c r="S367" s="106"/>
      <c r="T367" s="106"/>
      <c r="U367" s="106"/>
      <c r="V367" s="106"/>
      <c r="W367" s="106"/>
      <c r="X367" s="106"/>
      <c r="Y367" s="106"/>
      <c r="Z367" s="106"/>
    </row>
    <row r="368" spans="1:26" ht="19">
      <c r="A368" s="982" t="s">
        <v>254</v>
      </c>
      <c r="B368" s="1606" t="s">
        <v>127</v>
      </c>
      <c r="C368" s="1570"/>
      <c r="D368" s="1570"/>
      <c r="E368" s="1570"/>
      <c r="F368" s="1570"/>
      <c r="G368" s="1573"/>
      <c r="H368" s="835"/>
      <c r="I368" s="893">
        <f>SUM(D369:D374)</f>
        <v>6</v>
      </c>
      <c r="J368" s="893">
        <f>COUNT(D369:D374)*2</f>
        <v>6</v>
      </c>
      <c r="K368" s="960"/>
      <c r="L368" s="960"/>
      <c r="M368" s="963"/>
      <c r="N368" s="963"/>
      <c r="O368" s="963"/>
      <c r="P368" s="963"/>
      <c r="Q368" s="963"/>
      <c r="R368" s="963"/>
      <c r="S368" s="963"/>
      <c r="T368" s="963"/>
      <c r="U368" s="963"/>
      <c r="V368" s="963"/>
      <c r="W368" s="963"/>
      <c r="X368" s="963"/>
      <c r="Y368" s="963"/>
      <c r="Z368" s="963"/>
    </row>
    <row r="369" spans="1:26" ht="14.25" hidden="1" customHeight="1">
      <c r="A369" s="310" t="s">
        <v>2273</v>
      </c>
      <c r="B369" s="122" t="s">
        <v>1203</v>
      </c>
      <c r="C369" s="141"/>
      <c r="D369" s="124"/>
      <c r="E369" s="141"/>
      <c r="F369" s="141"/>
      <c r="G369" s="141"/>
      <c r="H369" s="106"/>
      <c r="I369" s="105"/>
      <c r="J369" s="105"/>
      <c r="K369" s="106"/>
      <c r="L369" s="106"/>
      <c r="M369" s="106"/>
      <c r="N369" s="106"/>
      <c r="O369" s="106"/>
      <c r="P369" s="106"/>
      <c r="Q369" s="106"/>
      <c r="R369" s="106"/>
      <c r="S369" s="106"/>
      <c r="T369" s="106"/>
      <c r="U369" s="106"/>
      <c r="V369" s="106"/>
      <c r="W369" s="106"/>
      <c r="X369" s="106"/>
      <c r="Y369" s="106"/>
      <c r="Z369" s="106"/>
    </row>
    <row r="370" spans="1:26" ht="14.25" hidden="1" customHeight="1">
      <c r="A370" s="310" t="s">
        <v>2274</v>
      </c>
      <c r="B370" s="122" t="s">
        <v>1210</v>
      </c>
      <c r="C370" s="141"/>
      <c r="D370" s="124"/>
      <c r="E370" s="141"/>
      <c r="F370" s="141"/>
      <c r="G370" s="141"/>
      <c r="H370" s="106"/>
      <c r="I370" s="105"/>
      <c r="J370" s="105"/>
      <c r="K370" s="106"/>
      <c r="L370" s="106"/>
      <c r="M370" s="106"/>
      <c r="N370" s="106"/>
      <c r="O370" s="106"/>
      <c r="P370" s="106"/>
      <c r="Q370" s="106"/>
      <c r="R370" s="106"/>
      <c r="S370" s="106"/>
      <c r="T370" s="106"/>
      <c r="U370" s="106"/>
      <c r="V370" s="106"/>
      <c r="W370" s="106"/>
      <c r="X370" s="106"/>
      <c r="Y370" s="106"/>
      <c r="Z370" s="106"/>
    </row>
    <row r="371" spans="1:26" ht="34">
      <c r="A371" s="693" t="s">
        <v>2275</v>
      </c>
      <c r="B371" s="467" t="s">
        <v>1216</v>
      </c>
      <c r="C371" s="471" t="s">
        <v>1222</v>
      </c>
      <c r="D371" s="696">
        <v>2</v>
      </c>
      <c r="E371" s="780" t="s">
        <v>599</v>
      </c>
      <c r="F371" s="1052"/>
      <c r="G371" s="1056"/>
      <c r="H371" s="1098"/>
      <c r="I371" s="893"/>
      <c r="J371" s="893"/>
      <c r="K371" s="960"/>
      <c r="L371" s="960"/>
      <c r="M371" s="963"/>
      <c r="N371" s="963"/>
      <c r="O371" s="963"/>
      <c r="P371" s="963"/>
      <c r="Q371" s="963"/>
      <c r="R371" s="963"/>
      <c r="S371" s="963"/>
      <c r="T371" s="963"/>
      <c r="U371" s="963"/>
      <c r="V371" s="963"/>
      <c r="W371" s="963"/>
      <c r="X371" s="963"/>
      <c r="Y371" s="963"/>
      <c r="Z371" s="963"/>
    </row>
    <row r="372" spans="1:26" ht="32">
      <c r="A372" s="693"/>
      <c r="B372" s="467"/>
      <c r="C372" s="471" t="s">
        <v>1221</v>
      </c>
      <c r="D372" s="696">
        <v>2</v>
      </c>
      <c r="E372" s="696" t="s">
        <v>599</v>
      </c>
      <c r="F372" s="1052"/>
      <c r="G372" s="1056"/>
      <c r="H372" s="1098"/>
      <c r="I372" s="893"/>
      <c r="J372" s="893"/>
      <c r="K372" s="960"/>
      <c r="L372" s="960"/>
      <c r="M372" s="963"/>
      <c r="N372" s="963"/>
      <c r="O372" s="963"/>
      <c r="P372" s="963"/>
      <c r="Q372" s="963"/>
      <c r="R372" s="963"/>
      <c r="S372" s="963"/>
      <c r="T372" s="963"/>
      <c r="U372" s="963"/>
      <c r="V372" s="963"/>
      <c r="W372" s="963"/>
      <c r="X372" s="963"/>
      <c r="Y372" s="963"/>
      <c r="Z372" s="963"/>
    </row>
    <row r="373" spans="1:26" ht="14.25" hidden="1" customHeight="1">
      <c r="A373" s="310" t="s">
        <v>2276</v>
      </c>
      <c r="B373" s="491" t="s">
        <v>1224</v>
      </c>
      <c r="C373" s="141"/>
      <c r="D373" s="124"/>
      <c r="E373" s="141"/>
      <c r="F373" s="141"/>
      <c r="G373" s="141"/>
      <c r="H373" s="106"/>
      <c r="I373" s="105"/>
      <c r="J373" s="105"/>
      <c r="K373" s="106"/>
      <c r="L373" s="106"/>
      <c r="M373" s="106"/>
      <c r="N373" s="106"/>
      <c r="O373" s="106"/>
      <c r="P373" s="106"/>
      <c r="Q373" s="106"/>
      <c r="R373" s="106"/>
      <c r="S373" s="106"/>
      <c r="T373" s="106"/>
      <c r="U373" s="106"/>
      <c r="V373" s="106"/>
      <c r="W373" s="106"/>
      <c r="X373" s="106"/>
      <c r="Y373" s="106"/>
      <c r="Z373" s="106"/>
    </row>
    <row r="374" spans="1:26" ht="34">
      <c r="A374" s="693" t="s">
        <v>2277</v>
      </c>
      <c r="B374" s="467" t="s">
        <v>1235</v>
      </c>
      <c r="C374" s="471" t="s">
        <v>7639</v>
      </c>
      <c r="D374" s="696">
        <v>2</v>
      </c>
      <c r="E374" s="696" t="s">
        <v>599</v>
      </c>
      <c r="F374" s="471" t="s">
        <v>7640</v>
      </c>
      <c r="G374" s="1056"/>
      <c r="H374" s="1098"/>
      <c r="I374" s="893"/>
      <c r="J374" s="893"/>
      <c r="K374" s="960"/>
      <c r="L374" s="960"/>
      <c r="M374" s="963"/>
      <c r="N374" s="963"/>
      <c r="O374" s="963"/>
      <c r="P374" s="963"/>
      <c r="Q374" s="963"/>
      <c r="R374" s="963"/>
      <c r="S374" s="963"/>
      <c r="T374" s="963"/>
      <c r="U374" s="963"/>
      <c r="V374" s="963"/>
      <c r="W374" s="963"/>
      <c r="X374" s="963"/>
      <c r="Y374" s="963"/>
      <c r="Z374" s="963"/>
    </row>
    <row r="375" spans="1:26" ht="19">
      <c r="A375" s="982" t="s">
        <v>255</v>
      </c>
      <c r="B375" s="1606" t="s">
        <v>129</v>
      </c>
      <c r="C375" s="1570"/>
      <c r="D375" s="1570"/>
      <c r="E375" s="1570"/>
      <c r="F375" s="1570"/>
      <c r="G375" s="1573"/>
      <c r="H375" s="835"/>
      <c r="I375" s="893">
        <f>SUM(D376:D396)</f>
        <v>42</v>
      </c>
      <c r="J375" s="893">
        <f>COUNT(D376:D396)*2</f>
        <v>42</v>
      </c>
      <c r="K375" s="960"/>
      <c r="L375" s="960"/>
      <c r="M375" s="963"/>
      <c r="N375" s="963"/>
      <c r="O375" s="963"/>
      <c r="P375" s="963"/>
      <c r="Q375" s="963"/>
      <c r="R375" s="963"/>
      <c r="S375" s="963"/>
      <c r="T375" s="963"/>
      <c r="U375" s="963"/>
      <c r="V375" s="963"/>
      <c r="W375" s="963"/>
      <c r="X375" s="963"/>
      <c r="Y375" s="963"/>
      <c r="Z375" s="963"/>
    </row>
    <row r="376" spans="1:26" ht="80">
      <c r="A376" s="693" t="s">
        <v>2278</v>
      </c>
      <c r="B376" s="467" t="s">
        <v>1244</v>
      </c>
      <c r="C376" s="471" t="s">
        <v>7641</v>
      </c>
      <c r="D376" s="696">
        <v>2</v>
      </c>
      <c r="E376" s="696" t="s">
        <v>496</v>
      </c>
      <c r="F376" s="471" t="s">
        <v>7642</v>
      </c>
      <c r="G376" s="1056"/>
      <c r="H376" s="1098"/>
      <c r="I376" s="893"/>
      <c r="J376" s="893"/>
      <c r="K376" s="960"/>
      <c r="L376" s="960"/>
      <c r="M376" s="963"/>
      <c r="N376" s="963"/>
      <c r="O376" s="963"/>
      <c r="P376" s="963"/>
      <c r="Q376" s="963"/>
      <c r="R376" s="963"/>
      <c r="S376" s="963"/>
      <c r="T376" s="963"/>
      <c r="U376" s="963"/>
      <c r="V376" s="963"/>
      <c r="W376" s="963"/>
      <c r="X376" s="963"/>
      <c r="Y376" s="963"/>
      <c r="Z376" s="963"/>
    </row>
    <row r="377" spans="1:26" ht="32">
      <c r="A377" s="693"/>
      <c r="B377" s="467"/>
      <c r="C377" s="471" t="s">
        <v>7643</v>
      </c>
      <c r="D377" s="696">
        <v>2</v>
      </c>
      <c r="E377" s="696" t="s">
        <v>611</v>
      </c>
      <c r="F377" s="735"/>
      <c r="G377" s="1056"/>
      <c r="H377" s="1098"/>
      <c r="I377" s="893"/>
      <c r="J377" s="893"/>
      <c r="K377" s="960"/>
      <c r="L377" s="960"/>
      <c r="M377" s="963"/>
      <c r="N377" s="963"/>
      <c r="O377" s="963"/>
      <c r="P377" s="963"/>
      <c r="Q377" s="963"/>
      <c r="R377" s="963"/>
      <c r="S377" s="963"/>
      <c r="T377" s="963"/>
      <c r="U377" s="963"/>
      <c r="V377" s="963"/>
      <c r="W377" s="963"/>
      <c r="X377" s="963"/>
      <c r="Y377" s="963"/>
      <c r="Z377" s="963"/>
    </row>
    <row r="378" spans="1:26" ht="32">
      <c r="A378" s="693"/>
      <c r="B378" s="467"/>
      <c r="C378" s="471" t="s">
        <v>7644</v>
      </c>
      <c r="D378" s="696">
        <v>2</v>
      </c>
      <c r="E378" s="696" t="s">
        <v>611</v>
      </c>
      <c r="F378" s="471"/>
      <c r="G378" s="1056"/>
      <c r="H378" s="1098"/>
      <c r="I378" s="893"/>
      <c r="J378" s="893"/>
      <c r="K378" s="960"/>
      <c r="L378" s="960"/>
      <c r="M378" s="963"/>
      <c r="N378" s="963"/>
      <c r="O378" s="963"/>
      <c r="P378" s="963"/>
      <c r="Q378" s="963"/>
      <c r="R378" s="963"/>
      <c r="S378" s="963"/>
      <c r="T378" s="963"/>
      <c r="U378" s="963"/>
      <c r="V378" s="963"/>
      <c r="W378" s="963"/>
      <c r="X378" s="963"/>
      <c r="Y378" s="963"/>
      <c r="Z378" s="963"/>
    </row>
    <row r="379" spans="1:26" ht="32">
      <c r="A379" s="693"/>
      <c r="B379" s="467"/>
      <c r="C379" s="471" t="s">
        <v>7645</v>
      </c>
      <c r="D379" s="696">
        <v>2</v>
      </c>
      <c r="E379" s="696" t="s">
        <v>611</v>
      </c>
      <c r="F379" s="471"/>
      <c r="G379" s="1056"/>
      <c r="H379" s="1098"/>
      <c r="I379" s="893"/>
      <c r="J379" s="893"/>
      <c r="K379" s="960"/>
      <c r="L379" s="960"/>
      <c r="M379" s="963"/>
      <c r="N379" s="963"/>
      <c r="O379" s="963"/>
      <c r="P379" s="963"/>
      <c r="Q379" s="963"/>
      <c r="R379" s="963"/>
      <c r="S379" s="963"/>
      <c r="T379" s="963"/>
      <c r="U379" s="963"/>
      <c r="V379" s="963"/>
      <c r="W379" s="963"/>
      <c r="X379" s="963"/>
      <c r="Y379" s="963"/>
      <c r="Z379" s="963"/>
    </row>
    <row r="380" spans="1:26" ht="32">
      <c r="A380" s="693"/>
      <c r="B380" s="467"/>
      <c r="C380" s="471" t="s">
        <v>7646</v>
      </c>
      <c r="D380" s="696">
        <v>2</v>
      </c>
      <c r="E380" s="696" t="s">
        <v>611</v>
      </c>
      <c r="F380" s="471"/>
      <c r="G380" s="1056"/>
      <c r="H380" s="1098"/>
      <c r="I380" s="893"/>
      <c r="J380" s="893"/>
      <c r="K380" s="960"/>
      <c r="L380" s="960"/>
      <c r="M380" s="963"/>
      <c r="N380" s="963"/>
      <c r="O380" s="963"/>
      <c r="P380" s="963"/>
      <c r="Q380" s="963"/>
      <c r="R380" s="963"/>
      <c r="S380" s="963"/>
      <c r="T380" s="963"/>
      <c r="U380" s="963"/>
      <c r="V380" s="963"/>
      <c r="W380" s="963"/>
      <c r="X380" s="963"/>
      <c r="Y380" s="963"/>
      <c r="Z380" s="963"/>
    </row>
    <row r="381" spans="1:26" ht="32">
      <c r="A381" s="693"/>
      <c r="B381" s="467"/>
      <c r="C381" s="471" t="s">
        <v>7647</v>
      </c>
      <c r="D381" s="696">
        <v>2</v>
      </c>
      <c r="E381" s="696" t="s">
        <v>496</v>
      </c>
      <c r="F381" s="471"/>
      <c r="G381" s="1056"/>
      <c r="H381" s="1098"/>
      <c r="I381" s="893"/>
      <c r="J381" s="893"/>
      <c r="K381" s="960"/>
      <c r="L381" s="960"/>
      <c r="M381" s="963"/>
      <c r="N381" s="963"/>
      <c r="O381" s="963"/>
      <c r="P381" s="963"/>
      <c r="Q381" s="963"/>
      <c r="R381" s="963"/>
      <c r="S381" s="963"/>
      <c r="T381" s="963"/>
      <c r="U381" s="963"/>
      <c r="V381" s="963"/>
      <c r="W381" s="963"/>
      <c r="X381" s="963"/>
      <c r="Y381" s="963"/>
      <c r="Z381" s="963"/>
    </row>
    <row r="382" spans="1:26" ht="32">
      <c r="A382" s="693"/>
      <c r="B382" s="467"/>
      <c r="C382" s="471" t="s">
        <v>7648</v>
      </c>
      <c r="D382" s="696">
        <v>2</v>
      </c>
      <c r="E382" s="696" t="s">
        <v>611</v>
      </c>
      <c r="F382" s="471"/>
      <c r="G382" s="1056"/>
      <c r="H382" s="1098"/>
      <c r="I382" s="893"/>
      <c r="J382" s="893"/>
      <c r="K382" s="960"/>
      <c r="L382" s="960"/>
      <c r="M382" s="963"/>
      <c r="N382" s="963"/>
      <c r="O382" s="963"/>
      <c r="P382" s="963"/>
      <c r="Q382" s="963"/>
      <c r="R382" s="963"/>
      <c r="S382" s="963"/>
      <c r="T382" s="963"/>
      <c r="U382" s="963"/>
      <c r="V382" s="963"/>
      <c r="W382" s="963"/>
      <c r="X382" s="963"/>
      <c r="Y382" s="963"/>
      <c r="Z382" s="963"/>
    </row>
    <row r="383" spans="1:26" ht="32">
      <c r="A383" s="693"/>
      <c r="B383" s="467"/>
      <c r="C383" s="471" t="s">
        <v>7649</v>
      </c>
      <c r="D383" s="696">
        <v>2</v>
      </c>
      <c r="E383" s="696" t="s">
        <v>611</v>
      </c>
      <c r="F383" s="471"/>
      <c r="G383" s="1056"/>
      <c r="H383" s="1098"/>
      <c r="I383" s="893"/>
      <c r="J383" s="893"/>
      <c r="K383" s="960"/>
      <c r="L383" s="960"/>
      <c r="M383" s="963"/>
      <c r="N383" s="963"/>
      <c r="O383" s="963"/>
      <c r="P383" s="963"/>
      <c r="Q383" s="963"/>
      <c r="R383" s="963"/>
      <c r="S383" s="963"/>
      <c r="T383" s="963"/>
      <c r="U383" s="963"/>
      <c r="V383" s="963"/>
      <c r="W383" s="963"/>
      <c r="X383" s="963"/>
      <c r="Y383" s="963"/>
      <c r="Z383" s="963"/>
    </row>
    <row r="384" spans="1:26" ht="32">
      <c r="A384" s="693"/>
      <c r="B384" s="467"/>
      <c r="C384" s="471" t="s">
        <v>7650</v>
      </c>
      <c r="D384" s="696">
        <v>2</v>
      </c>
      <c r="E384" s="696" t="s">
        <v>611</v>
      </c>
      <c r="F384" s="471"/>
      <c r="G384" s="1056"/>
      <c r="H384" s="1098"/>
      <c r="I384" s="893"/>
      <c r="J384" s="893"/>
      <c r="K384" s="960"/>
      <c r="L384" s="960"/>
      <c r="M384" s="963"/>
      <c r="N384" s="963"/>
      <c r="O384" s="963"/>
      <c r="P384" s="963"/>
      <c r="Q384" s="963"/>
      <c r="R384" s="963"/>
      <c r="S384" s="963"/>
      <c r="T384" s="963"/>
      <c r="U384" s="963"/>
      <c r="V384" s="963"/>
      <c r="W384" s="963"/>
      <c r="X384" s="963"/>
      <c r="Y384" s="963"/>
      <c r="Z384" s="963"/>
    </row>
    <row r="385" spans="1:26" ht="34">
      <c r="A385" s="693" t="s">
        <v>1246</v>
      </c>
      <c r="B385" s="467" t="s">
        <v>1247</v>
      </c>
      <c r="C385" s="471" t="s">
        <v>7651</v>
      </c>
      <c r="D385" s="696">
        <v>2</v>
      </c>
      <c r="E385" s="696" t="s">
        <v>504</v>
      </c>
      <c r="F385" s="1052"/>
      <c r="G385" s="1056"/>
      <c r="H385" s="1098"/>
      <c r="I385" s="893"/>
      <c r="J385" s="893"/>
      <c r="K385" s="960"/>
      <c r="L385" s="960"/>
      <c r="M385" s="963"/>
      <c r="N385" s="963"/>
      <c r="O385" s="963"/>
      <c r="P385" s="963"/>
      <c r="Q385" s="963"/>
      <c r="R385" s="963"/>
      <c r="S385" s="963"/>
      <c r="T385" s="963"/>
      <c r="U385" s="963"/>
      <c r="V385" s="963"/>
      <c r="W385" s="963"/>
      <c r="X385" s="963"/>
      <c r="Y385" s="963"/>
      <c r="Z385" s="963"/>
    </row>
    <row r="386" spans="1:26" ht="48">
      <c r="A386" s="693"/>
      <c r="B386" s="467"/>
      <c r="C386" s="471" t="s">
        <v>7652</v>
      </c>
      <c r="D386" s="696">
        <v>2</v>
      </c>
      <c r="E386" s="696" t="s">
        <v>504</v>
      </c>
      <c r="F386" s="1052"/>
      <c r="G386" s="1056"/>
      <c r="H386" s="1098"/>
      <c r="I386" s="893"/>
      <c r="J386" s="893"/>
      <c r="K386" s="960"/>
      <c r="L386" s="960"/>
      <c r="M386" s="963"/>
      <c r="N386" s="963"/>
      <c r="O386" s="963"/>
      <c r="P386" s="963"/>
      <c r="Q386" s="963"/>
      <c r="R386" s="963"/>
      <c r="S386" s="963"/>
      <c r="T386" s="963"/>
      <c r="U386" s="963"/>
      <c r="V386" s="963"/>
      <c r="W386" s="963"/>
      <c r="X386" s="963"/>
      <c r="Y386" s="963"/>
      <c r="Z386" s="963"/>
    </row>
    <row r="387" spans="1:26" ht="32">
      <c r="A387" s="693"/>
      <c r="B387" s="467"/>
      <c r="C387" s="471" t="s">
        <v>7653</v>
      </c>
      <c r="D387" s="696">
        <v>2</v>
      </c>
      <c r="E387" s="696" t="s">
        <v>611</v>
      </c>
      <c r="F387" s="1052"/>
      <c r="G387" s="1056"/>
      <c r="H387" s="1098"/>
      <c r="I387" s="893"/>
      <c r="J387" s="893"/>
      <c r="K387" s="960"/>
      <c r="L387" s="960"/>
      <c r="M387" s="963"/>
      <c r="N387" s="963"/>
      <c r="O387" s="963"/>
      <c r="P387" s="963"/>
      <c r="Q387" s="963"/>
      <c r="R387" s="963"/>
      <c r="S387" s="963"/>
      <c r="T387" s="963"/>
      <c r="U387" s="963"/>
      <c r="V387" s="963"/>
      <c r="W387" s="963"/>
      <c r="X387" s="963"/>
      <c r="Y387" s="963"/>
      <c r="Z387" s="963"/>
    </row>
    <row r="388" spans="1:26" ht="32">
      <c r="A388" s="693"/>
      <c r="B388" s="467"/>
      <c r="C388" s="1063" t="s">
        <v>7654</v>
      </c>
      <c r="D388" s="696">
        <v>2</v>
      </c>
      <c r="E388" s="696" t="s">
        <v>611</v>
      </c>
      <c r="F388" s="1052"/>
      <c r="G388" s="1056"/>
      <c r="H388" s="1098"/>
      <c r="I388" s="893"/>
      <c r="J388" s="893"/>
      <c r="K388" s="960"/>
      <c r="L388" s="960"/>
      <c r="M388" s="963"/>
      <c r="N388" s="963"/>
      <c r="O388" s="963"/>
      <c r="P388" s="963"/>
      <c r="Q388" s="963"/>
      <c r="R388" s="963"/>
      <c r="S388" s="963"/>
      <c r="T388" s="963"/>
      <c r="U388" s="963"/>
      <c r="V388" s="963"/>
      <c r="W388" s="963"/>
      <c r="X388" s="963"/>
      <c r="Y388" s="963"/>
      <c r="Z388" s="963"/>
    </row>
    <row r="389" spans="1:26" ht="48">
      <c r="A389" s="693"/>
      <c r="B389" s="467"/>
      <c r="C389" s="471" t="s">
        <v>7655</v>
      </c>
      <c r="D389" s="696">
        <v>2</v>
      </c>
      <c r="E389" s="696" t="s">
        <v>504</v>
      </c>
      <c r="F389" s="1052"/>
      <c r="G389" s="1056"/>
      <c r="H389" s="1098"/>
      <c r="I389" s="893"/>
      <c r="J389" s="893"/>
      <c r="K389" s="960"/>
      <c r="L389" s="960"/>
      <c r="M389" s="963"/>
      <c r="N389" s="963"/>
      <c r="O389" s="963"/>
      <c r="P389" s="963"/>
      <c r="Q389" s="963"/>
      <c r="R389" s="963"/>
      <c r="S389" s="963"/>
      <c r="T389" s="963"/>
      <c r="U389" s="963"/>
      <c r="V389" s="963"/>
      <c r="W389" s="963"/>
      <c r="X389" s="963"/>
      <c r="Y389" s="963"/>
      <c r="Z389" s="963"/>
    </row>
    <row r="390" spans="1:26" ht="32">
      <c r="A390" s="693"/>
      <c r="B390" s="467"/>
      <c r="C390" s="471" t="s">
        <v>7656</v>
      </c>
      <c r="D390" s="696">
        <v>2</v>
      </c>
      <c r="E390" s="696" t="s">
        <v>504</v>
      </c>
      <c r="F390" s="1052"/>
      <c r="G390" s="1056"/>
      <c r="H390" s="1098"/>
      <c r="I390" s="893"/>
      <c r="J390" s="893"/>
      <c r="K390" s="960"/>
      <c r="L390" s="960"/>
      <c r="M390" s="963"/>
      <c r="N390" s="963"/>
      <c r="O390" s="963"/>
      <c r="P390" s="963"/>
      <c r="Q390" s="963"/>
      <c r="R390" s="963"/>
      <c r="S390" s="963"/>
      <c r="T390" s="963"/>
      <c r="U390" s="963"/>
      <c r="V390" s="963"/>
      <c r="W390" s="963"/>
      <c r="X390" s="963"/>
      <c r="Y390" s="963"/>
      <c r="Z390" s="963"/>
    </row>
    <row r="391" spans="1:26" ht="32">
      <c r="A391" s="693"/>
      <c r="B391" s="467"/>
      <c r="C391" s="471" t="s">
        <v>7657</v>
      </c>
      <c r="D391" s="696">
        <v>2</v>
      </c>
      <c r="E391" s="696" t="s">
        <v>611</v>
      </c>
      <c r="F391" s="1052"/>
      <c r="G391" s="1056"/>
      <c r="H391" s="1098"/>
      <c r="I391" s="893"/>
      <c r="J391" s="893"/>
      <c r="K391" s="960"/>
      <c r="L391" s="960"/>
      <c r="M391" s="963"/>
      <c r="N391" s="963"/>
      <c r="O391" s="963"/>
      <c r="P391" s="963"/>
      <c r="Q391" s="963"/>
      <c r="R391" s="963"/>
      <c r="S391" s="963"/>
      <c r="T391" s="963"/>
      <c r="U391" s="963"/>
      <c r="V391" s="963"/>
      <c r="W391" s="963"/>
      <c r="X391" s="963"/>
      <c r="Y391" s="963"/>
      <c r="Z391" s="963"/>
    </row>
    <row r="392" spans="1:26" ht="34">
      <c r="A392" s="693" t="s">
        <v>2279</v>
      </c>
      <c r="B392" s="467" t="s">
        <v>1249</v>
      </c>
      <c r="C392" s="471" t="s">
        <v>7658</v>
      </c>
      <c r="D392" s="696">
        <v>2</v>
      </c>
      <c r="E392" s="696" t="s">
        <v>496</v>
      </c>
      <c r="F392" s="1052"/>
      <c r="G392" s="1056"/>
      <c r="H392" s="1098"/>
      <c r="I392" s="893"/>
      <c r="J392" s="893"/>
      <c r="K392" s="960"/>
      <c r="L392" s="960"/>
      <c r="M392" s="963"/>
      <c r="N392" s="963"/>
      <c r="O392" s="963"/>
      <c r="P392" s="963"/>
      <c r="Q392" s="963"/>
      <c r="R392" s="963"/>
      <c r="S392" s="963"/>
      <c r="T392" s="963"/>
      <c r="U392" s="963"/>
      <c r="V392" s="963"/>
      <c r="W392" s="963"/>
      <c r="X392" s="963"/>
      <c r="Y392" s="963"/>
      <c r="Z392" s="963"/>
    </row>
    <row r="393" spans="1:26" ht="32">
      <c r="A393" s="693"/>
      <c r="B393" s="467"/>
      <c r="C393" s="471" t="s">
        <v>7659</v>
      </c>
      <c r="D393" s="696">
        <v>2</v>
      </c>
      <c r="E393" s="696" t="s">
        <v>611</v>
      </c>
      <c r="F393" s="1052"/>
      <c r="G393" s="1056"/>
      <c r="H393" s="1098"/>
      <c r="I393" s="893"/>
      <c r="J393" s="893"/>
      <c r="K393" s="960"/>
      <c r="L393" s="960"/>
      <c r="M393" s="963"/>
      <c r="N393" s="963"/>
      <c r="O393" s="963"/>
      <c r="P393" s="963"/>
      <c r="Q393" s="963"/>
      <c r="R393" s="963"/>
      <c r="S393" s="963"/>
      <c r="T393" s="963"/>
      <c r="U393" s="963"/>
      <c r="V393" s="963"/>
      <c r="W393" s="963"/>
      <c r="X393" s="963"/>
      <c r="Y393" s="963"/>
      <c r="Z393" s="963"/>
    </row>
    <row r="394" spans="1:26" ht="32">
      <c r="A394" s="693"/>
      <c r="B394" s="467"/>
      <c r="C394" s="471" t="s">
        <v>7660</v>
      </c>
      <c r="D394" s="696">
        <v>2</v>
      </c>
      <c r="E394" s="696" t="s">
        <v>496</v>
      </c>
      <c r="F394" s="1052"/>
      <c r="G394" s="1056"/>
      <c r="H394" s="1098"/>
      <c r="I394" s="893"/>
      <c r="J394" s="893"/>
      <c r="K394" s="960"/>
      <c r="L394" s="960"/>
      <c r="M394" s="963"/>
      <c r="N394" s="963"/>
      <c r="O394" s="963"/>
      <c r="P394" s="963"/>
      <c r="Q394" s="963"/>
      <c r="R394" s="963"/>
      <c r="S394" s="963"/>
      <c r="T394" s="963"/>
      <c r="U394" s="963"/>
      <c r="V394" s="963"/>
      <c r="W394" s="963"/>
      <c r="X394" s="963"/>
      <c r="Y394" s="963"/>
      <c r="Z394" s="963"/>
    </row>
    <row r="395" spans="1:26" ht="16">
      <c r="A395" s="693"/>
      <c r="B395" s="467"/>
      <c r="C395" s="471" t="s">
        <v>7661</v>
      </c>
      <c r="D395" s="696">
        <v>2</v>
      </c>
      <c r="E395" s="696" t="s">
        <v>496</v>
      </c>
      <c r="F395" s="1052"/>
      <c r="G395" s="1056"/>
      <c r="H395" s="1098"/>
      <c r="I395" s="893"/>
      <c r="J395" s="893"/>
      <c r="K395" s="960"/>
      <c r="L395" s="960"/>
      <c r="M395" s="963"/>
      <c r="N395" s="963"/>
      <c r="O395" s="963"/>
      <c r="P395" s="963"/>
      <c r="Q395" s="963"/>
      <c r="R395" s="963"/>
      <c r="S395" s="963"/>
      <c r="T395" s="963"/>
      <c r="U395" s="963"/>
      <c r="V395" s="963"/>
      <c r="W395" s="963"/>
      <c r="X395" s="963"/>
      <c r="Y395" s="963"/>
      <c r="Z395" s="963"/>
    </row>
    <row r="396" spans="1:26" ht="32">
      <c r="A396" s="693"/>
      <c r="B396" s="467"/>
      <c r="C396" s="471" t="s">
        <v>7662</v>
      </c>
      <c r="D396" s="696">
        <v>2</v>
      </c>
      <c r="E396" s="696" t="s">
        <v>611</v>
      </c>
      <c r="F396" s="1052"/>
      <c r="G396" s="1056"/>
      <c r="H396" s="1098"/>
      <c r="I396" s="893"/>
      <c r="J396" s="893"/>
      <c r="K396" s="960"/>
      <c r="L396" s="960"/>
      <c r="M396" s="963"/>
      <c r="N396" s="963"/>
      <c r="O396" s="963"/>
      <c r="P396" s="963"/>
      <c r="Q396" s="963"/>
      <c r="R396" s="963"/>
      <c r="S396" s="963"/>
      <c r="T396" s="963"/>
      <c r="U396" s="963"/>
      <c r="V396" s="963"/>
      <c r="W396" s="963"/>
      <c r="X396" s="963"/>
      <c r="Y396" s="963"/>
      <c r="Z396" s="963"/>
    </row>
    <row r="397" spans="1:26" ht="39.75" hidden="1" customHeight="1">
      <c r="A397" s="993" t="s">
        <v>256</v>
      </c>
      <c r="B397" s="1606" t="s">
        <v>131</v>
      </c>
      <c r="C397" s="1570"/>
      <c r="D397" s="1570"/>
      <c r="E397" s="1570"/>
      <c r="F397" s="1570"/>
      <c r="G397" s="1573"/>
      <c r="H397" s="942"/>
      <c r="I397" s="105">
        <f>SUM(D398:D407)</f>
        <v>0</v>
      </c>
      <c r="J397" s="105">
        <f>COUNT(D398:D407)*2</f>
        <v>0</v>
      </c>
      <c r="K397" s="106"/>
      <c r="L397" s="106"/>
      <c r="M397" s="106"/>
      <c r="N397" s="106"/>
      <c r="O397" s="106"/>
      <c r="P397" s="106"/>
      <c r="Q397" s="106"/>
      <c r="R397" s="106"/>
      <c r="S397" s="106"/>
      <c r="T397" s="106"/>
      <c r="U397" s="106"/>
      <c r="V397" s="106"/>
      <c r="W397" s="106"/>
      <c r="X397" s="106"/>
      <c r="Y397" s="106"/>
      <c r="Z397" s="106"/>
    </row>
    <row r="398" spans="1:26" ht="14.25" hidden="1" customHeight="1">
      <c r="A398" s="310" t="s">
        <v>1251</v>
      </c>
      <c r="B398" s="122" t="s">
        <v>1252</v>
      </c>
      <c r="C398" s="141"/>
      <c r="D398" s="124"/>
      <c r="E398" s="141"/>
      <c r="F398" s="141"/>
      <c r="G398" s="141"/>
      <c r="H398" s="106"/>
      <c r="I398" s="105"/>
      <c r="J398" s="105"/>
      <c r="K398" s="106"/>
      <c r="L398" s="106"/>
      <c r="M398" s="106"/>
      <c r="N398" s="106"/>
      <c r="O398" s="106"/>
      <c r="P398" s="106"/>
      <c r="Q398" s="106"/>
      <c r="R398" s="106"/>
      <c r="S398" s="106"/>
      <c r="T398" s="106"/>
      <c r="U398" s="106"/>
      <c r="V398" s="106"/>
      <c r="W398" s="106"/>
      <c r="X398" s="106"/>
      <c r="Y398" s="106"/>
      <c r="Z398" s="106"/>
    </row>
    <row r="399" spans="1:26" ht="14.25" hidden="1" customHeight="1">
      <c r="A399" s="310" t="s">
        <v>1253</v>
      </c>
      <c r="B399" s="122" t="s">
        <v>1254</v>
      </c>
      <c r="C399" s="141"/>
      <c r="D399" s="124"/>
      <c r="E399" s="141"/>
      <c r="F399" s="141"/>
      <c r="G399" s="141"/>
      <c r="H399" s="106"/>
      <c r="I399" s="105"/>
      <c r="J399" s="105"/>
      <c r="K399" s="106"/>
      <c r="L399" s="106"/>
      <c r="M399" s="106"/>
      <c r="N399" s="106"/>
      <c r="O399" s="106"/>
      <c r="P399" s="106"/>
      <c r="Q399" s="106"/>
      <c r="R399" s="106"/>
      <c r="S399" s="106"/>
      <c r="T399" s="106"/>
      <c r="U399" s="106"/>
      <c r="V399" s="106"/>
      <c r="W399" s="106"/>
      <c r="X399" s="106"/>
      <c r="Y399" s="106"/>
      <c r="Z399" s="106"/>
    </row>
    <row r="400" spans="1:26" ht="14.25" hidden="1" customHeight="1">
      <c r="A400" s="310" t="s">
        <v>1255</v>
      </c>
      <c r="B400" s="122" t="s">
        <v>1256</v>
      </c>
      <c r="C400" s="141"/>
      <c r="D400" s="124"/>
      <c r="E400" s="141"/>
      <c r="F400" s="141"/>
      <c r="G400" s="141"/>
      <c r="H400" s="106"/>
      <c r="I400" s="105"/>
      <c r="J400" s="105"/>
      <c r="K400" s="106"/>
      <c r="L400" s="106"/>
      <c r="M400" s="106"/>
      <c r="N400" s="106"/>
      <c r="O400" s="106"/>
      <c r="P400" s="106"/>
      <c r="Q400" s="106"/>
      <c r="R400" s="106"/>
      <c r="S400" s="106"/>
      <c r="T400" s="106"/>
      <c r="U400" s="106"/>
      <c r="V400" s="106"/>
      <c r="W400" s="106"/>
      <c r="X400" s="106"/>
      <c r="Y400" s="106"/>
      <c r="Z400" s="106"/>
    </row>
    <row r="401" spans="1:26" ht="14.25" hidden="1" customHeight="1">
      <c r="A401" s="310" t="s">
        <v>1257</v>
      </c>
      <c r="B401" s="122" t="s">
        <v>1258</v>
      </c>
      <c r="C401" s="141"/>
      <c r="D401" s="124"/>
      <c r="E401" s="141"/>
      <c r="F401" s="141"/>
      <c r="G401" s="141"/>
      <c r="H401" s="106"/>
      <c r="I401" s="105"/>
      <c r="J401" s="105"/>
      <c r="K401" s="106"/>
      <c r="L401" s="106"/>
      <c r="M401" s="106"/>
      <c r="N401" s="106"/>
      <c r="O401" s="106"/>
      <c r="P401" s="106"/>
      <c r="Q401" s="106"/>
      <c r="R401" s="106"/>
      <c r="S401" s="106"/>
      <c r="T401" s="106"/>
      <c r="U401" s="106"/>
      <c r="V401" s="106"/>
      <c r="W401" s="106"/>
      <c r="X401" s="106"/>
      <c r="Y401" s="106"/>
      <c r="Z401" s="106"/>
    </row>
    <row r="402" spans="1:26" ht="14.25" hidden="1" customHeight="1">
      <c r="A402" s="310" t="s">
        <v>2281</v>
      </c>
      <c r="B402" s="122" t="s">
        <v>1260</v>
      </c>
      <c r="C402" s="141"/>
      <c r="D402" s="124"/>
      <c r="E402" s="141"/>
      <c r="F402" s="141"/>
      <c r="G402" s="141"/>
      <c r="H402" s="106"/>
      <c r="I402" s="105"/>
      <c r="J402" s="105"/>
      <c r="K402" s="106"/>
      <c r="L402" s="106"/>
      <c r="M402" s="106"/>
      <c r="N402" s="106"/>
      <c r="O402" s="106"/>
      <c r="P402" s="106"/>
      <c r="Q402" s="106"/>
      <c r="R402" s="106"/>
      <c r="S402" s="106"/>
      <c r="T402" s="106"/>
      <c r="U402" s="106"/>
      <c r="V402" s="106"/>
      <c r="W402" s="106"/>
      <c r="X402" s="106"/>
      <c r="Y402" s="106"/>
      <c r="Z402" s="106"/>
    </row>
    <row r="403" spans="1:26" ht="14.25" hidden="1" customHeight="1">
      <c r="A403" s="310" t="s">
        <v>1261</v>
      </c>
      <c r="B403" s="122" t="s">
        <v>1262</v>
      </c>
      <c r="C403" s="141"/>
      <c r="D403" s="124"/>
      <c r="E403" s="141"/>
      <c r="F403" s="141"/>
      <c r="G403" s="141"/>
      <c r="H403" s="106"/>
      <c r="I403" s="105"/>
      <c r="J403" s="105"/>
      <c r="K403" s="106"/>
      <c r="L403" s="106"/>
      <c r="M403" s="106"/>
      <c r="N403" s="106"/>
      <c r="O403" s="106"/>
      <c r="P403" s="106"/>
      <c r="Q403" s="106"/>
      <c r="R403" s="106"/>
      <c r="S403" s="106"/>
      <c r="T403" s="106"/>
      <c r="U403" s="106"/>
      <c r="V403" s="106"/>
      <c r="W403" s="106"/>
      <c r="X403" s="106"/>
      <c r="Y403" s="106"/>
      <c r="Z403" s="106"/>
    </row>
    <row r="404" spans="1:26" ht="14.25" hidden="1" customHeight="1">
      <c r="A404" s="310" t="s">
        <v>1263</v>
      </c>
      <c r="B404" s="122" t="s">
        <v>1264</v>
      </c>
      <c r="C404" s="141"/>
      <c r="D404" s="124"/>
      <c r="E404" s="141"/>
      <c r="F404" s="141"/>
      <c r="G404" s="141"/>
      <c r="H404" s="106"/>
      <c r="I404" s="105"/>
      <c r="J404" s="105"/>
      <c r="K404" s="106"/>
      <c r="L404" s="106"/>
      <c r="M404" s="106"/>
      <c r="N404" s="106"/>
      <c r="O404" s="106"/>
      <c r="P404" s="106"/>
      <c r="Q404" s="106"/>
      <c r="R404" s="106"/>
      <c r="S404" s="106"/>
      <c r="T404" s="106"/>
      <c r="U404" s="106"/>
      <c r="V404" s="106"/>
      <c r="W404" s="106"/>
      <c r="X404" s="106"/>
      <c r="Y404" s="106"/>
      <c r="Z404" s="106"/>
    </row>
    <row r="405" spans="1:26" ht="14.25" hidden="1" customHeight="1">
      <c r="A405" s="310" t="s">
        <v>1265</v>
      </c>
      <c r="B405" s="122" t="s">
        <v>1266</v>
      </c>
      <c r="C405" s="141"/>
      <c r="D405" s="124"/>
      <c r="E405" s="141"/>
      <c r="F405" s="141"/>
      <c r="G405" s="141"/>
      <c r="H405" s="106"/>
      <c r="I405" s="105"/>
      <c r="J405" s="105"/>
      <c r="K405" s="106"/>
      <c r="L405" s="106"/>
      <c r="M405" s="106"/>
      <c r="N405" s="106"/>
      <c r="O405" s="106"/>
      <c r="P405" s="106"/>
      <c r="Q405" s="106"/>
      <c r="R405" s="106"/>
      <c r="S405" s="106"/>
      <c r="T405" s="106"/>
      <c r="U405" s="106"/>
      <c r="V405" s="106"/>
      <c r="W405" s="106"/>
      <c r="X405" s="106"/>
      <c r="Y405" s="106"/>
      <c r="Z405" s="106"/>
    </row>
    <row r="406" spans="1:26" ht="14.25" hidden="1" customHeight="1">
      <c r="A406" s="310" t="s">
        <v>1268</v>
      </c>
      <c r="B406" s="122" t="s">
        <v>1269</v>
      </c>
      <c r="C406" s="141"/>
      <c r="D406" s="124"/>
      <c r="E406" s="141"/>
      <c r="F406" s="141"/>
      <c r="G406" s="141"/>
      <c r="H406" s="106"/>
      <c r="I406" s="105"/>
      <c r="J406" s="105"/>
      <c r="K406" s="106"/>
      <c r="L406" s="106"/>
      <c r="M406" s="106"/>
      <c r="N406" s="106"/>
      <c r="O406" s="106"/>
      <c r="P406" s="106"/>
      <c r="Q406" s="106"/>
      <c r="R406" s="106"/>
      <c r="S406" s="106"/>
      <c r="T406" s="106"/>
      <c r="U406" s="106"/>
      <c r="V406" s="106"/>
      <c r="W406" s="106"/>
      <c r="X406" s="106"/>
      <c r="Y406" s="106"/>
      <c r="Z406" s="106"/>
    </row>
    <row r="407" spans="1:26" ht="14.25" hidden="1" customHeight="1">
      <c r="A407" s="310" t="s">
        <v>1275</v>
      </c>
      <c r="B407" s="122" t="s">
        <v>1276</v>
      </c>
      <c r="C407" s="141"/>
      <c r="D407" s="124"/>
      <c r="E407" s="141"/>
      <c r="F407" s="141"/>
      <c r="G407" s="141"/>
      <c r="H407" s="106"/>
      <c r="I407" s="105"/>
      <c r="J407" s="105"/>
      <c r="K407" s="106"/>
      <c r="L407" s="106"/>
      <c r="M407" s="106"/>
      <c r="N407" s="106"/>
      <c r="O407" s="106"/>
      <c r="P407" s="106"/>
      <c r="Q407" s="106"/>
      <c r="R407" s="106"/>
      <c r="S407" s="106"/>
      <c r="T407" s="106"/>
      <c r="U407" s="106"/>
      <c r="V407" s="106"/>
      <c r="W407" s="106"/>
      <c r="X407" s="106"/>
      <c r="Y407" s="106"/>
      <c r="Z407" s="106"/>
    </row>
    <row r="408" spans="1:26" ht="39.75" hidden="1" customHeight="1">
      <c r="A408" s="993" t="s">
        <v>132</v>
      </c>
      <c r="B408" s="1606" t="s">
        <v>133</v>
      </c>
      <c r="C408" s="1570"/>
      <c r="D408" s="1570"/>
      <c r="E408" s="1570"/>
      <c r="F408" s="1570"/>
      <c r="G408" s="1573"/>
      <c r="H408" s="942"/>
      <c r="I408" s="105">
        <f>SUM(D409:D411)</f>
        <v>0</v>
      </c>
      <c r="J408" s="105">
        <f>COUNT(D409:D411)*2</f>
        <v>0</v>
      </c>
      <c r="K408" s="106"/>
      <c r="L408" s="106"/>
      <c r="M408" s="106"/>
      <c r="N408" s="106"/>
      <c r="O408" s="106"/>
      <c r="P408" s="106"/>
      <c r="Q408" s="106"/>
      <c r="R408" s="106"/>
      <c r="S408" s="106"/>
      <c r="T408" s="106"/>
      <c r="U408" s="106"/>
      <c r="V408" s="106"/>
      <c r="W408" s="106"/>
      <c r="X408" s="106"/>
      <c r="Y408" s="106"/>
      <c r="Z408" s="106"/>
    </row>
    <row r="409" spans="1:26" ht="14.25" hidden="1" customHeight="1">
      <c r="A409" s="310" t="s">
        <v>1278</v>
      </c>
      <c r="B409" s="122" t="s">
        <v>3854</v>
      </c>
      <c r="C409" s="141"/>
      <c r="D409" s="124"/>
      <c r="E409" s="141"/>
      <c r="F409" s="141"/>
      <c r="G409" s="141"/>
      <c r="H409" s="106"/>
      <c r="I409" s="105"/>
      <c r="J409" s="105"/>
      <c r="K409" s="106"/>
      <c r="L409" s="106"/>
      <c r="M409" s="106"/>
      <c r="N409" s="106"/>
      <c r="O409" s="106"/>
      <c r="P409" s="106"/>
      <c r="Q409" s="106"/>
      <c r="R409" s="106"/>
      <c r="S409" s="106"/>
      <c r="T409" s="106"/>
      <c r="U409" s="106"/>
      <c r="V409" s="106"/>
      <c r="W409" s="106"/>
      <c r="X409" s="106"/>
      <c r="Y409" s="106"/>
      <c r="Z409" s="106"/>
    </row>
    <row r="410" spans="1:26" ht="14.25" hidden="1" customHeight="1">
      <c r="A410" s="310" t="s">
        <v>1280</v>
      </c>
      <c r="B410" s="122" t="s">
        <v>3855</v>
      </c>
      <c r="C410" s="141"/>
      <c r="D410" s="124"/>
      <c r="E410" s="141"/>
      <c r="F410" s="141"/>
      <c r="G410" s="141"/>
      <c r="H410" s="106"/>
      <c r="I410" s="105"/>
      <c r="J410" s="105"/>
      <c r="K410" s="106"/>
      <c r="L410" s="106"/>
      <c r="M410" s="106"/>
      <c r="N410" s="106"/>
      <c r="O410" s="106"/>
      <c r="P410" s="106"/>
      <c r="Q410" s="106"/>
      <c r="R410" s="106"/>
      <c r="S410" s="106"/>
      <c r="T410" s="106"/>
      <c r="U410" s="106"/>
      <c r="V410" s="106"/>
      <c r="W410" s="106"/>
      <c r="X410" s="106"/>
      <c r="Y410" s="106"/>
      <c r="Z410" s="106"/>
    </row>
    <row r="411" spans="1:26" ht="14.25" hidden="1" customHeight="1">
      <c r="A411" s="310" t="s">
        <v>1282</v>
      </c>
      <c r="B411" s="122" t="s">
        <v>1283</v>
      </c>
      <c r="C411" s="141"/>
      <c r="D411" s="124"/>
      <c r="E411" s="141"/>
      <c r="F411" s="141"/>
      <c r="G411" s="141"/>
      <c r="H411" s="106"/>
      <c r="I411" s="105"/>
      <c r="J411" s="105"/>
      <c r="K411" s="106"/>
      <c r="L411" s="106"/>
      <c r="M411" s="106"/>
      <c r="N411" s="106"/>
      <c r="O411" s="106"/>
      <c r="P411" s="106"/>
      <c r="Q411" s="106"/>
      <c r="R411" s="106"/>
      <c r="S411" s="106"/>
      <c r="T411" s="106"/>
      <c r="U411" s="106"/>
      <c r="V411" s="106"/>
      <c r="W411" s="106"/>
      <c r="X411" s="106"/>
      <c r="Y411" s="106"/>
      <c r="Z411" s="106"/>
    </row>
    <row r="412" spans="1:26" ht="39.75" hidden="1" customHeight="1">
      <c r="A412" s="993" t="s">
        <v>257</v>
      </c>
      <c r="B412" s="1606" t="s">
        <v>258</v>
      </c>
      <c r="C412" s="1570"/>
      <c r="D412" s="1570"/>
      <c r="E412" s="1570"/>
      <c r="F412" s="1570"/>
      <c r="G412" s="1573"/>
      <c r="H412" s="942"/>
      <c r="I412" s="105">
        <f>SUM(D413:D416)</f>
        <v>0</v>
      </c>
      <c r="J412" s="105">
        <f>COUNT(D413:D416)*2</f>
        <v>0</v>
      </c>
      <c r="K412" s="106"/>
      <c r="L412" s="106"/>
      <c r="M412" s="106"/>
      <c r="N412" s="106"/>
      <c r="O412" s="106"/>
      <c r="P412" s="106"/>
      <c r="Q412" s="106"/>
      <c r="R412" s="106"/>
      <c r="S412" s="106"/>
      <c r="T412" s="106"/>
      <c r="U412" s="106"/>
      <c r="V412" s="106"/>
      <c r="W412" s="106"/>
      <c r="X412" s="106"/>
      <c r="Y412" s="106"/>
      <c r="Z412" s="106"/>
    </row>
    <row r="413" spans="1:26" ht="14.25" hidden="1" customHeight="1">
      <c r="A413" s="310" t="s">
        <v>2282</v>
      </c>
      <c r="B413" s="122" t="s">
        <v>1286</v>
      </c>
      <c r="C413" s="141"/>
      <c r="D413" s="124"/>
      <c r="E413" s="141"/>
      <c r="F413" s="141"/>
      <c r="G413" s="141"/>
      <c r="H413" s="106"/>
      <c r="I413" s="105"/>
      <c r="J413" s="105"/>
      <c r="K413" s="106"/>
      <c r="L413" s="106"/>
      <c r="M413" s="106"/>
      <c r="N413" s="106"/>
      <c r="O413" s="106"/>
      <c r="P413" s="106"/>
      <c r="Q413" s="106"/>
      <c r="R413" s="106"/>
      <c r="S413" s="106"/>
      <c r="T413" s="106"/>
      <c r="U413" s="106"/>
      <c r="V413" s="106"/>
      <c r="W413" s="106"/>
      <c r="X413" s="106"/>
      <c r="Y413" s="106"/>
      <c r="Z413" s="106"/>
    </row>
    <row r="414" spans="1:26" ht="14.25" hidden="1" customHeight="1">
      <c r="A414" s="310" t="s">
        <v>1291</v>
      </c>
      <c r="B414" s="122" t="s">
        <v>1292</v>
      </c>
      <c r="C414" s="141"/>
      <c r="D414" s="124"/>
      <c r="E414" s="141"/>
      <c r="F414" s="141"/>
      <c r="G414" s="141"/>
      <c r="H414" s="106"/>
      <c r="I414" s="105"/>
      <c r="J414" s="105"/>
      <c r="K414" s="106"/>
      <c r="L414" s="106"/>
      <c r="M414" s="106"/>
      <c r="N414" s="106"/>
      <c r="O414" s="106"/>
      <c r="P414" s="106"/>
      <c r="Q414" s="106"/>
      <c r="R414" s="106"/>
      <c r="S414" s="106"/>
      <c r="T414" s="106"/>
      <c r="U414" s="106"/>
      <c r="V414" s="106"/>
      <c r="W414" s="106"/>
      <c r="X414" s="106"/>
      <c r="Y414" s="106"/>
      <c r="Z414" s="106"/>
    </row>
    <row r="415" spans="1:26" ht="14.25" hidden="1" customHeight="1">
      <c r="A415" s="310" t="s">
        <v>1293</v>
      </c>
      <c r="B415" s="122" t="s">
        <v>1294</v>
      </c>
      <c r="C415" s="141"/>
      <c r="D415" s="124"/>
      <c r="E415" s="141"/>
      <c r="F415" s="141"/>
      <c r="G415" s="141"/>
      <c r="H415" s="106"/>
      <c r="I415" s="105"/>
      <c r="J415" s="105"/>
      <c r="K415" s="106"/>
      <c r="L415" s="106"/>
      <c r="M415" s="106"/>
      <c r="N415" s="106"/>
      <c r="O415" s="106"/>
      <c r="P415" s="106"/>
      <c r="Q415" s="106"/>
      <c r="R415" s="106"/>
      <c r="S415" s="106"/>
      <c r="T415" s="106"/>
      <c r="U415" s="106"/>
      <c r="V415" s="106"/>
      <c r="W415" s="106"/>
      <c r="X415" s="106"/>
      <c r="Y415" s="106"/>
      <c r="Z415" s="106"/>
    </row>
    <row r="416" spans="1:26" ht="14.25" hidden="1" customHeight="1">
      <c r="A416" s="310" t="s">
        <v>1295</v>
      </c>
      <c r="B416" s="122" t="s">
        <v>1296</v>
      </c>
      <c r="C416" s="141"/>
      <c r="D416" s="124"/>
      <c r="E416" s="141"/>
      <c r="F416" s="141"/>
      <c r="G416" s="141"/>
      <c r="H416" s="106"/>
      <c r="I416" s="105"/>
      <c r="J416" s="105"/>
      <c r="K416" s="106"/>
      <c r="L416" s="106"/>
      <c r="M416" s="106"/>
      <c r="N416" s="106"/>
      <c r="O416" s="106"/>
      <c r="P416" s="106"/>
      <c r="Q416" s="106"/>
      <c r="R416" s="106"/>
      <c r="S416" s="106"/>
      <c r="T416" s="106"/>
      <c r="U416" s="106"/>
      <c r="V416" s="106"/>
      <c r="W416" s="106"/>
      <c r="X416" s="106"/>
      <c r="Y416" s="106"/>
      <c r="Z416" s="106"/>
    </row>
    <row r="417" spans="1:26" ht="39.75" hidden="1" customHeight="1">
      <c r="A417" s="993" t="s">
        <v>259</v>
      </c>
      <c r="B417" s="1794" t="s">
        <v>137</v>
      </c>
      <c r="C417" s="1570"/>
      <c r="D417" s="1570"/>
      <c r="E417" s="1570"/>
      <c r="F417" s="1570"/>
      <c r="G417" s="1573"/>
      <c r="H417" s="856"/>
      <c r="I417" s="105">
        <f>SUM(D418:D420)</f>
        <v>0</v>
      </c>
      <c r="J417" s="105">
        <f>COUNT(D418:D420)*2</f>
        <v>0</v>
      </c>
      <c r="K417" s="106"/>
      <c r="L417" s="106"/>
      <c r="M417" s="106"/>
      <c r="N417" s="106"/>
      <c r="O417" s="106"/>
      <c r="P417" s="106"/>
      <c r="Q417" s="106"/>
      <c r="R417" s="106"/>
      <c r="S417" s="106"/>
      <c r="T417" s="106"/>
      <c r="U417" s="106"/>
      <c r="V417" s="106"/>
      <c r="W417" s="106"/>
      <c r="X417" s="106"/>
      <c r="Y417" s="106"/>
      <c r="Z417" s="106"/>
    </row>
    <row r="418" spans="1:26" ht="14.25" hidden="1" customHeight="1">
      <c r="A418" s="310" t="s">
        <v>2283</v>
      </c>
      <c r="B418" s="122" t="s">
        <v>1298</v>
      </c>
      <c r="C418" s="122"/>
      <c r="D418" s="124"/>
      <c r="E418" s="141"/>
      <c r="F418" s="141"/>
      <c r="G418" s="141"/>
      <c r="H418" s="106"/>
      <c r="I418" s="105"/>
      <c r="J418" s="105"/>
      <c r="K418" s="106"/>
      <c r="L418" s="106"/>
      <c r="M418" s="106"/>
      <c r="N418" s="106"/>
      <c r="O418" s="106"/>
      <c r="P418" s="106"/>
      <c r="Q418" s="106"/>
      <c r="R418" s="106"/>
      <c r="S418" s="106"/>
      <c r="T418" s="106"/>
      <c r="U418" s="106"/>
      <c r="V418" s="106"/>
      <c r="W418" s="106"/>
      <c r="X418" s="106"/>
      <c r="Y418" s="106"/>
      <c r="Z418" s="106"/>
    </row>
    <row r="419" spans="1:26" ht="14.25" hidden="1" customHeight="1">
      <c r="A419" s="310" t="s">
        <v>2284</v>
      </c>
      <c r="B419" s="122" t="s">
        <v>1302</v>
      </c>
      <c r="C419" s="141"/>
      <c r="D419" s="124"/>
      <c r="E419" s="141"/>
      <c r="F419" s="141"/>
      <c r="G419" s="141"/>
      <c r="H419" s="106"/>
      <c r="I419" s="105"/>
      <c r="J419" s="105"/>
      <c r="K419" s="106"/>
      <c r="L419" s="106"/>
      <c r="M419" s="106"/>
      <c r="N419" s="106"/>
      <c r="O419" s="106"/>
      <c r="P419" s="106"/>
      <c r="Q419" s="106"/>
      <c r="R419" s="106"/>
      <c r="S419" s="106"/>
      <c r="T419" s="106"/>
      <c r="U419" s="106"/>
      <c r="V419" s="106"/>
      <c r="W419" s="106"/>
      <c r="X419" s="106"/>
      <c r="Y419" s="106"/>
      <c r="Z419" s="106"/>
    </row>
    <row r="420" spans="1:26" ht="14.25" hidden="1" customHeight="1">
      <c r="A420" s="310" t="s">
        <v>1309</v>
      </c>
      <c r="B420" s="122" t="s">
        <v>1310</v>
      </c>
      <c r="C420" s="141"/>
      <c r="D420" s="124"/>
      <c r="E420" s="141"/>
      <c r="F420" s="141"/>
      <c r="G420" s="141"/>
      <c r="H420" s="106"/>
      <c r="I420" s="105"/>
      <c r="J420" s="105"/>
      <c r="K420" s="106"/>
      <c r="L420" s="106"/>
      <c r="M420" s="106"/>
      <c r="N420" s="106"/>
      <c r="O420" s="106"/>
      <c r="P420" s="106"/>
      <c r="Q420" s="106"/>
      <c r="R420" s="106"/>
      <c r="S420" s="106"/>
      <c r="T420" s="106"/>
      <c r="U420" s="106"/>
      <c r="V420" s="106"/>
      <c r="W420" s="106"/>
      <c r="X420" s="106"/>
      <c r="Y420" s="106"/>
      <c r="Z420" s="106"/>
    </row>
    <row r="421" spans="1:26" ht="14.25" hidden="1" customHeight="1">
      <c r="A421" s="1284"/>
      <c r="B421" s="1809" t="s">
        <v>2285</v>
      </c>
      <c r="C421" s="1570"/>
      <c r="D421" s="1570"/>
      <c r="E421" s="1570"/>
      <c r="F421" s="1570"/>
      <c r="G421" s="1571"/>
      <c r="H421" s="1316"/>
      <c r="I421" s="105"/>
      <c r="J421" s="105"/>
      <c r="K421" s="106"/>
      <c r="L421" s="106"/>
      <c r="M421" s="106"/>
      <c r="N421" s="106"/>
      <c r="O421" s="106"/>
      <c r="P421" s="106"/>
      <c r="Q421" s="106"/>
      <c r="R421" s="106"/>
      <c r="S421" s="106"/>
      <c r="T421" s="106"/>
      <c r="U421" s="106"/>
      <c r="V421" s="106"/>
      <c r="W421" s="106"/>
      <c r="X421" s="106"/>
      <c r="Y421" s="106"/>
      <c r="Z421" s="106"/>
    </row>
    <row r="422" spans="1:26" ht="39.75" hidden="1" customHeight="1">
      <c r="A422" s="993" t="s">
        <v>138</v>
      </c>
      <c r="B422" s="1606" t="s">
        <v>139</v>
      </c>
      <c r="C422" s="1570"/>
      <c r="D422" s="1570"/>
      <c r="E422" s="1570"/>
      <c r="F422" s="1570"/>
      <c r="G422" s="1573"/>
      <c r="H422" s="942"/>
      <c r="I422" s="105">
        <f>SUM(D423:D428)</f>
        <v>0</v>
      </c>
      <c r="J422" s="105">
        <f>COUNT(D423:D428)*2</f>
        <v>0</v>
      </c>
      <c r="K422" s="106"/>
      <c r="L422" s="106"/>
      <c r="M422" s="106"/>
      <c r="N422" s="106"/>
      <c r="O422" s="106"/>
      <c r="P422" s="106"/>
      <c r="Q422" s="106"/>
      <c r="R422" s="106"/>
      <c r="S422" s="106"/>
      <c r="T422" s="106"/>
      <c r="U422" s="106"/>
      <c r="V422" s="106"/>
      <c r="W422" s="106"/>
      <c r="X422" s="106"/>
      <c r="Y422" s="106"/>
      <c r="Z422" s="106"/>
    </row>
    <row r="423" spans="1:26" ht="14.25" hidden="1" customHeight="1">
      <c r="A423" s="310" t="s">
        <v>1312</v>
      </c>
      <c r="B423" s="122" t="s">
        <v>1313</v>
      </c>
      <c r="C423" s="122"/>
      <c r="D423" s="124"/>
      <c r="E423" s="141"/>
      <c r="F423" s="141"/>
      <c r="G423" s="141"/>
      <c r="H423" s="106"/>
      <c r="I423" s="105"/>
      <c r="J423" s="105"/>
      <c r="K423" s="106"/>
      <c r="L423" s="106"/>
      <c r="M423" s="106"/>
      <c r="N423" s="106"/>
      <c r="O423" s="106"/>
      <c r="P423" s="106"/>
      <c r="Q423" s="106"/>
      <c r="R423" s="106"/>
      <c r="S423" s="106"/>
      <c r="T423" s="106"/>
      <c r="U423" s="106"/>
      <c r="V423" s="106"/>
      <c r="W423" s="106"/>
      <c r="X423" s="106"/>
      <c r="Y423" s="106"/>
      <c r="Z423" s="106"/>
    </row>
    <row r="424" spans="1:26" ht="14.25" hidden="1" customHeight="1">
      <c r="A424" s="310" t="s">
        <v>1314</v>
      </c>
      <c r="B424" s="122" t="s">
        <v>1315</v>
      </c>
      <c r="C424" s="141"/>
      <c r="D424" s="124"/>
      <c r="E424" s="141"/>
      <c r="F424" s="141"/>
      <c r="G424" s="141"/>
      <c r="H424" s="106"/>
      <c r="I424" s="105"/>
      <c r="J424" s="105"/>
      <c r="K424" s="106"/>
      <c r="L424" s="106"/>
      <c r="M424" s="106"/>
      <c r="N424" s="106"/>
      <c r="O424" s="106"/>
      <c r="P424" s="106"/>
      <c r="Q424" s="106"/>
      <c r="R424" s="106"/>
      <c r="S424" s="106"/>
      <c r="T424" s="106"/>
      <c r="U424" s="106"/>
      <c r="V424" s="106"/>
      <c r="W424" s="106"/>
      <c r="X424" s="106"/>
      <c r="Y424" s="106"/>
      <c r="Z424" s="106"/>
    </row>
    <row r="425" spans="1:26" ht="14.25" hidden="1" customHeight="1">
      <c r="A425" s="310" t="s">
        <v>1316</v>
      </c>
      <c r="B425" s="122" t="s">
        <v>1317</v>
      </c>
      <c r="C425" s="141"/>
      <c r="D425" s="124"/>
      <c r="E425" s="141"/>
      <c r="F425" s="141"/>
      <c r="G425" s="141"/>
      <c r="H425" s="106"/>
      <c r="I425" s="105"/>
      <c r="J425" s="105"/>
      <c r="K425" s="106"/>
      <c r="L425" s="106"/>
      <c r="M425" s="106"/>
      <c r="N425" s="106"/>
      <c r="O425" s="106"/>
      <c r="P425" s="106"/>
      <c r="Q425" s="106"/>
      <c r="R425" s="106"/>
      <c r="S425" s="106"/>
      <c r="T425" s="106"/>
      <c r="U425" s="106"/>
      <c r="V425" s="106"/>
      <c r="W425" s="106"/>
      <c r="X425" s="106"/>
      <c r="Y425" s="106"/>
      <c r="Z425" s="106"/>
    </row>
    <row r="426" spans="1:26" ht="14.25" hidden="1" customHeight="1">
      <c r="A426" s="310" t="s">
        <v>1318</v>
      </c>
      <c r="B426" s="122" t="s">
        <v>1319</v>
      </c>
      <c r="C426" s="141"/>
      <c r="D426" s="124"/>
      <c r="E426" s="141"/>
      <c r="F426" s="141"/>
      <c r="G426" s="141"/>
      <c r="H426" s="106"/>
      <c r="I426" s="105"/>
      <c r="J426" s="105"/>
      <c r="K426" s="106"/>
      <c r="L426" s="106"/>
      <c r="M426" s="106"/>
      <c r="N426" s="106"/>
      <c r="O426" s="106"/>
      <c r="P426" s="106"/>
      <c r="Q426" s="106"/>
      <c r="R426" s="106"/>
      <c r="S426" s="106"/>
      <c r="T426" s="106"/>
      <c r="U426" s="106"/>
      <c r="V426" s="106"/>
      <c r="W426" s="106"/>
      <c r="X426" s="106"/>
      <c r="Y426" s="106"/>
      <c r="Z426" s="106"/>
    </row>
    <row r="427" spans="1:26" ht="14.25" hidden="1" customHeight="1">
      <c r="A427" s="310" t="s">
        <v>1320</v>
      </c>
      <c r="B427" s="122" t="s">
        <v>1321</v>
      </c>
      <c r="C427" s="141"/>
      <c r="D427" s="124"/>
      <c r="E427" s="141"/>
      <c r="F427" s="141"/>
      <c r="G427" s="141"/>
      <c r="H427" s="106"/>
      <c r="I427" s="105"/>
      <c r="J427" s="105"/>
      <c r="K427" s="106"/>
      <c r="L427" s="106"/>
      <c r="M427" s="106"/>
      <c r="N427" s="106"/>
      <c r="O427" s="106"/>
      <c r="P427" s="106"/>
      <c r="Q427" s="106"/>
      <c r="R427" s="106"/>
      <c r="S427" s="106"/>
      <c r="T427" s="106"/>
      <c r="U427" s="106"/>
      <c r="V427" s="106"/>
      <c r="W427" s="106"/>
      <c r="X427" s="106"/>
      <c r="Y427" s="106"/>
      <c r="Z427" s="106"/>
    </row>
    <row r="428" spans="1:26" ht="14.25" hidden="1" customHeight="1">
      <c r="A428" s="310" t="s">
        <v>1322</v>
      </c>
      <c r="B428" s="150" t="s">
        <v>1323</v>
      </c>
      <c r="C428" s="141"/>
      <c r="D428" s="124"/>
      <c r="E428" s="141"/>
      <c r="F428" s="141"/>
      <c r="G428" s="141"/>
      <c r="H428" s="106"/>
      <c r="I428" s="105"/>
      <c r="J428" s="105"/>
      <c r="K428" s="106"/>
      <c r="L428" s="106"/>
      <c r="M428" s="106"/>
      <c r="N428" s="106"/>
      <c r="O428" s="106"/>
      <c r="P428" s="106"/>
      <c r="Q428" s="106"/>
      <c r="R428" s="106"/>
      <c r="S428" s="106"/>
      <c r="T428" s="106"/>
      <c r="U428" s="106"/>
      <c r="V428" s="106"/>
      <c r="W428" s="106"/>
      <c r="X428" s="106"/>
      <c r="Y428" s="106"/>
      <c r="Z428" s="106"/>
    </row>
    <row r="429" spans="1:26" ht="39.75" hidden="1" customHeight="1">
      <c r="A429" s="993" t="s">
        <v>140</v>
      </c>
      <c r="B429" s="1606" t="s">
        <v>141</v>
      </c>
      <c r="C429" s="1570"/>
      <c r="D429" s="1570"/>
      <c r="E429" s="1570"/>
      <c r="F429" s="1570"/>
      <c r="G429" s="1573"/>
      <c r="H429" s="942"/>
      <c r="I429" s="105">
        <f>SUM(D430:D440)</f>
        <v>0</v>
      </c>
      <c r="J429" s="105">
        <f>COUNT(D430:D440)*2</f>
        <v>0</v>
      </c>
      <c r="K429" s="106"/>
      <c r="L429" s="106"/>
      <c r="M429" s="106"/>
      <c r="N429" s="106"/>
      <c r="O429" s="106"/>
      <c r="P429" s="106"/>
      <c r="Q429" s="106"/>
      <c r="R429" s="106"/>
      <c r="S429" s="106"/>
      <c r="T429" s="106"/>
      <c r="U429" s="106"/>
      <c r="V429" s="106"/>
      <c r="W429" s="106"/>
      <c r="X429" s="106"/>
      <c r="Y429" s="106"/>
      <c r="Z429" s="106"/>
    </row>
    <row r="430" spans="1:26" ht="39.75" hidden="1" customHeight="1">
      <c r="A430" s="310" t="s">
        <v>1324</v>
      </c>
      <c r="B430" s="150" t="s">
        <v>1325</v>
      </c>
      <c r="C430" s="141"/>
      <c r="D430" s="124"/>
      <c r="E430" s="141"/>
      <c r="F430" s="141"/>
      <c r="G430" s="460"/>
      <c r="H430" s="461"/>
      <c r="I430" s="105"/>
      <c r="J430" s="105"/>
      <c r="K430" s="106"/>
      <c r="L430" s="106"/>
      <c r="M430" s="106"/>
      <c r="N430" s="106"/>
      <c r="O430" s="106"/>
      <c r="P430" s="106"/>
      <c r="Q430" s="106"/>
      <c r="R430" s="106"/>
      <c r="S430" s="106"/>
      <c r="T430" s="106"/>
      <c r="U430" s="106"/>
      <c r="V430" s="106"/>
      <c r="W430" s="106"/>
      <c r="X430" s="106"/>
      <c r="Y430" s="106"/>
      <c r="Z430" s="106"/>
    </row>
    <row r="431" spans="1:26" ht="39.75" hidden="1" customHeight="1">
      <c r="A431" s="310" t="s">
        <v>1326</v>
      </c>
      <c r="B431" s="150" t="s">
        <v>1327</v>
      </c>
      <c r="C431" s="141"/>
      <c r="D431" s="124"/>
      <c r="E431" s="141"/>
      <c r="F431" s="141"/>
      <c r="G431" s="460"/>
      <c r="H431" s="461"/>
      <c r="I431" s="105"/>
      <c r="J431" s="105"/>
      <c r="K431" s="106"/>
      <c r="L431" s="106"/>
      <c r="M431" s="106"/>
      <c r="N431" s="106"/>
      <c r="O431" s="106"/>
      <c r="P431" s="106"/>
      <c r="Q431" s="106"/>
      <c r="R431" s="106"/>
      <c r="S431" s="106"/>
      <c r="T431" s="106"/>
      <c r="U431" s="106"/>
      <c r="V431" s="106"/>
      <c r="W431" s="106"/>
      <c r="X431" s="106"/>
      <c r="Y431" s="106"/>
      <c r="Z431" s="106"/>
    </row>
    <row r="432" spans="1:26" ht="39.75" hidden="1" customHeight="1">
      <c r="A432" s="310" t="s">
        <v>1328</v>
      </c>
      <c r="B432" s="211" t="s">
        <v>1329</v>
      </c>
      <c r="C432" s="141"/>
      <c r="D432" s="124"/>
      <c r="E432" s="141"/>
      <c r="F432" s="141"/>
      <c r="G432" s="460"/>
      <c r="H432" s="461"/>
      <c r="I432" s="105"/>
      <c r="J432" s="105"/>
      <c r="K432" s="106"/>
      <c r="L432" s="106"/>
      <c r="M432" s="106"/>
      <c r="N432" s="106"/>
      <c r="O432" s="106"/>
      <c r="P432" s="106"/>
      <c r="Q432" s="106"/>
      <c r="R432" s="106"/>
      <c r="S432" s="106"/>
      <c r="T432" s="106"/>
      <c r="U432" s="106"/>
      <c r="V432" s="106"/>
      <c r="W432" s="106"/>
      <c r="X432" s="106"/>
      <c r="Y432" s="106"/>
      <c r="Z432" s="106"/>
    </row>
    <row r="433" spans="1:26" ht="39.75" hidden="1" customHeight="1">
      <c r="A433" s="310" t="s">
        <v>1330</v>
      </c>
      <c r="B433" s="150" t="s">
        <v>1331</v>
      </c>
      <c r="C433" s="141"/>
      <c r="D433" s="124"/>
      <c r="E433" s="141"/>
      <c r="F433" s="141"/>
      <c r="G433" s="460"/>
      <c r="H433" s="461"/>
      <c r="I433" s="105"/>
      <c r="J433" s="105"/>
      <c r="K433" s="106"/>
      <c r="L433" s="106"/>
      <c r="M433" s="106"/>
      <c r="N433" s="106"/>
      <c r="O433" s="106"/>
      <c r="P433" s="106"/>
      <c r="Q433" s="106"/>
      <c r="R433" s="106"/>
      <c r="S433" s="106"/>
      <c r="T433" s="106"/>
      <c r="U433" s="106"/>
      <c r="V433" s="106"/>
      <c r="W433" s="106"/>
      <c r="X433" s="106"/>
      <c r="Y433" s="106"/>
      <c r="Z433" s="106"/>
    </row>
    <row r="434" spans="1:26" ht="39.75" hidden="1" customHeight="1">
      <c r="A434" s="310" t="s">
        <v>1332</v>
      </c>
      <c r="B434" s="150" t="s">
        <v>1333</v>
      </c>
      <c r="C434" s="141"/>
      <c r="D434" s="124"/>
      <c r="E434" s="141"/>
      <c r="F434" s="141"/>
      <c r="G434" s="460"/>
      <c r="H434" s="461"/>
      <c r="I434" s="105"/>
      <c r="J434" s="105"/>
      <c r="K434" s="106"/>
      <c r="L434" s="106"/>
      <c r="M434" s="106"/>
      <c r="N434" s="106"/>
      <c r="O434" s="106"/>
      <c r="P434" s="106"/>
      <c r="Q434" s="106"/>
      <c r="R434" s="106"/>
      <c r="S434" s="106"/>
      <c r="T434" s="106"/>
      <c r="U434" s="106"/>
      <c r="V434" s="106"/>
      <c r="W434" s="106"/>
      <c r="X434" s="106"/>
      <c r="Y434" s="106"/>
      <c r="Z434" s="106"/>
    </row>
    <row r="435" spans="1:26" ht="39.75" hidden="1" customHeight="1">
      <c r="A435" s="310" t="s">
        <v>1334</v>
      </c>
      <c r="B435" s="150" t="s">
        <v>1335</v>
      </c>
      <c r="C435" s="141"/>
      <c r="D435" s="124"/>
      <c r="E435" s="141"/>
      <c r="F435" s="141"/>
      <c r="G435" s="460"/>
      <c r="H435" s="461"/>
      <c r="I435" s="105"/>
      <c r="J435" s="105"/>
      <c r="K435" s="106"/>
      <c r="L435" s="106"/>
      <c r="M435" s="106"/>
      <c r="N435" s="106"/>
      <c r="O435" s="106"/>
      <c r="P435" s="106"/>
      <c r="Q435" s="106"/>
      <c r="R435" s="106"/>
      <c r="S435" s="106"/>
      <c r="T435" s="106"/>
      <c r="U435" s="106"/>
      <c r="V435" s="106"/>
      <c r="W435" s="106"/>
      <c r="X435" s="106"/>
      <c r="Y435" s="106"/>
      <c r="Z435" s="106"/>
    </row>
    <row r="436" spans="1:26" ht="39.75" hidden="1" customHeight="1">
      <c r="A436" s="310" t="s">
        <v>1336</v>
      </c>
      <c r="B436" s="150" t="s">
        <v>1337</v>
      </c>
      <c r="C436" s="141"/>
      <c r="D436" s="124"/>
      <c r="E436" s="141"/>
      <c r="F436" s="141"/>
      <c r="G436" s="460"/>
      <c r="H436" s="461"/>
      <c r="I436" s="105"/>
      <c r="J436" s="105"/>
      <c r="K436" s="106"/>
      <c r="L436" s="106"/>
      <c r="M436" s="106"/>
      <c r="N436" s="106"/>
      <c r="O436" s="106"/>
      <c r="P436" s="106"/>
      <c r="Q436" s="106"/>
      <c r="R436" s="106"/>
      <c r="S436" s="106"/>
      <c r="T436" s="106"/>
      <c r="U436" s="106"/>
      <c r="V436" s="106"/>
      <c r="W436" s="106"/>
      <c r="X436" s="106"/>
      <c r="Y436" s="106"/>
      <c r="Z436" s="106"/>
    </row>
    <row r="437" spans="1:26" ht="39.75" hidden="1" customHeight="1">
      <c r="A437" s="310" t="s">
        <v>1338</v>
      </c>
      <c r="B437" s="150" t="s">
        <v>1339</v>
      </c>
      <c r="C437" s="141"/>
      <c r="D437" s="124"/>
      <c r="E437" s="141"/>
      <c r="F437" s="141"/>
      <c r="G437" s="460"/>
      <c r="H437" s="461"/>
      <c r="I437" s="105"/>
      <c r="J437" s="105"/>
      <c r="K437" s="106"/>
      <c r="L437" s="106"/>
      <c r="M437" s="106"/>
      <c r="N437" s="106"/>
      <c r="O437" s="106"/>
      <c r="P437" s="106"/>
      <c r="Q437" s="106"/>
      <c r="R437" s="106"/>
      <c r="S437" s="106"/>
      <c r="T437" s="106"/>
      <c r="U437" s="106"/>
      <c r="V437" s="106"/>
      <c r="W437" s="106"/>
      <c r="X437" s="106"/>
      <c r="Y437" s="106"/>
      <c r="Z437" s="106"/>
    </row>
    <row r="438" spans="1:26" ht="14.25" hidden="1" customHeight="1">
      <c r="A438" s="310" t="s">
        <v>1340</v>
      </c>
      <c r="B438" s="150" t="s">
        <v>1341</v>
      </c>
      <c r="C438" s="141"/>
      <c r="D438" s="124"/>
      <c r="E438" s="141"/>
      <c r="F438" s="141"/>
      <c r="G438" s="460"/>
      <c r="H438" s="461"/>
      <c r="I438" s="105"/>
      <c r="J438" s="105"/>
      <c r="K438" s="106"/>
      <c r="L438" s="106"/>
      <c r="M438" s="106"/>
      <c r="N438" s="106"/>
      <c r="O438" s="106"/>
      <c r="P438" s="106"/>
      <c r="Q438" s="106"/>
      <c r="R438" s="106"/>
      <c r="S438" s="106"/>
      <c r="T438" s="106"/>
      <c r="U438" s="106"/>
      <c r="V438" s="106"/>
      <c r="W438" s="106"/>
      <c r="X438" s="106"/>
      <c r="Y438" s="106"/>
      <c r="Z438" s="106"/>
    </row>
    <row r="439" spans="1:26" ht="14.25" hidden="1" customHeight="1">
      <c r="A439" s="310" t="s">
        <v>1342</v>
      </c>
      <c r="B439" s="150" t="s">
        <v>1343</v>
      </c>
      <c r="C439" s="141"/>
      <c r="D439" s="124"/>
      <c r="E439" s="141"/>
      <c r="F439" s="141"/>
      <c r="G439" s="460"/>
      <c r="H439" s="461"/>
      <c r="I439" s="105"/>
      <c r="J439" s="105"/>
      <c r="K439" s="106"/>
      <c r="L439" s="106"/>
      <c r="M439" s="106"/>
      <c r="N439" s="106"/>
      <c r="O439" s="106"/>
      <c r="P439" s="106"/>
      <c r="Q439" s="106"/>
      <c r="R439" s="106"/>
      <c r="S439" s="106"/>
      <c r="T439" s="106"/>
      <c r="U439" s="106"/>
      <c r="V439" s="106"/>
      <c r="W439" s="106"/>
      <c r="X439" s="106"/>
      <c r="Y439" s="106"/>
      <c r="Z439" s="106"/>
    </row>
    <row r="440" spans="1:26" ht="14.25" hidden="1" customHeight="1">
      <c r="A440" s="310" t="s">
        <v>1344</v>
      </c>
      <c r="B440" s="150" t="s">
        <v>1345</v>
      </c>
      <c r="C440" s="141"/>
      <c r="D440" s="124"/>
      <c r="E440" s="141"/>
      <c r="F440" s="141"/>
      <c r="G440" s="460"/>
      <c r="H440" s="461"/>
      <c r="I440" s="105"/>
      <c r="J440" s="105"/>
      <c r="K440" s="106"/>
      <c r="L440" s="106"/>
      <c r="M440" s="106"/>
      <c r="N440" s="106"/>
      <c r="O440" s="106"/>
      <c r="P440" s="106"/>
      <c r="Q440" s="106"/>
      <c r="R440" s="106"/>
      <c r="S440" s="106"/>
      <c r="T440" s="106"/>
      <c r="U440" s="106"/>
      <c r="V440" s="106"/>
      <c r="W440" s="106"/>
      <c r="X440" s="106"/>
      <c r="Y440" s="106"/>
      <c r="Z440" s="106"/>
    </row>
    <row r="441" spans="1:26" ht="39.75" hidden="1" customHeight="1">
      <c r="A441" s="993" t="s">
        <v>142</v>
      </c>
      <c r="B441" s="1606" t="s">
        <v>143</v>
      </c>
      <c r="C441" s="1570"/>
      <c r="D441" s="1570"/>
      <c r="E441" s="1570"/>
      <c r="F441" s="1570"/>
      <c r="G441" s="1573"/>
      <c r="H441" s="942"/>
      <c r="I441" s="105">
        <f>SUM(D442:D447)</f>
        <v>0</v>
      </c>
      <c r="J441" s="105">
        <f>COUNT(D442:D447)*2</f>
        <v>0</v>
      </c>
      <c r="K441" s="106"/>
      <c r="L441" s="106"/>
      <c r="M441" s="106"/>
      <c r="N441" s="106"/>
      <c r="O441" s="106"/>
      <c r="P441" s="106"/>
      <c r="Q441" s="106"/>
      <c r="R441" s="106"/>
      <c r="S441" s="106"/>
      <c r="T441" s="106"/>
      <c r="U441" s="106"/>
      <c r="V441" s="106"/>
      <c r="W441" s="106"/>
      <c r="X441" s="106"/>
      <c r="Y441" s="106"/>
      <c r="Z441" s="106"/>
    </row>
    <row r="442" spans="1:26" ht="14.25" hidden="1" customHeight="1">
      <c r="A442" s="310" t="s">
        <v>1346</v>
      </c>
      <c r="B442" s="150" t="s">
        <v>1347</v>
      </c>
      <c r="C442" s="141"/>
      <c r="D442" s="124"/>
      <c r="E442" s="141"/>
      <c r="F442" s="141"/>
      <c r="G442" s="460"/>
      <c r="H442" s="461"/>
      <c r="I442" s="105"/>
      <c r="J442" s="105"/>
      <c r="K442" s="106"/>
      <c r="L442" s="106"/>
      <c r="M442" s="106"/>
      <c r="N442" s="106"/>
      <c r="O442" s="106"/>
      <c r="P442" s="106"/>
      <c r="Q442" s="106"/>
      <c r="R442" s="106"/>
      <c r="S442" s="106"/>
      <c r="T442" s="106"/>
      <c r="U442" s="106"/>
      <c r="V442" s="106"/>
      <c r="W442" s="106"/>
      <c r="X442" s="106"/>
      <c r="Y442" s="106"/>
      <c r="Z442" s="106"/>
    </row>
    <row r="443" spans="1:26" ht="14.25" hidden="1" customHeight="1">
      <c r="A443" s="310" t="s">
        <v>1348</v>
      </c>
      <c r="B443" s="150" t="s">
        <v>1349</v>
      </c>
      <c r="C443" s="141"/>
      <c r="D443" s="124"/>
      <c r="E443" s="141"/>
      <c r="F443" s="141"/>
      <c r="G443" s="460"/>
      <c r="H443" s="461"/>
      <c r="I443" s="105"/>
      <c r="J443" s="105"/>
      <c r="K443" s="106"/>
      <c r="L443" s="106"/>
      <c r="M443" s="106"/>
      <c r="N443" s="106"/>
      <c r="O443" s="106"/>
      <c r="P443" s="106"/>
      <c r="Q443" s="106"/>
      <c r="R443" s="106"/>
      <c r="S443" s="106"/>
      <c r="T443" s="106"/>
      <c r="U443" s="106"/>
      <c r="V443" s="106"/>
      <c r="W443" s="106"/>
      <c r="X443" s="106"/>
      <c r="Y443" s="106"/>
      <c r="Z443" s="106"/>
    </row>
    <row r="444" spans="1:26" ht="14.25" hidden="1" customHeight="1">
      <c r="A444" s="310" t="s">
        <v>1350</v>
      </c>
      <c r="B444" s="150" t="s">
        <v>1351</v>
      </c>
      <c r="C444" s="141"/>
      <c r="D444" s="124"/>
      <c r="E444" s="141"/>
      <c r="F444" s="141"/>
      <c r="G444" s="460"/>
      <c r="H444" s="461"/>
      <c r="I444" s="105"/>
      <c r="J444" s="105"/>
      <c r="K444" s="106"/>
      <c r="L444" s="106"/>
      <c r="M444" s="106"/>
      <c r="N444" s="106"/>
      <c r="O444" s="106"/>
      <c r="P444" s="106"/>
      <c r="Q444" s="106"/>
      <c r="R444" s="106"/>
      <c r="S444" s="106"/>
      <c r="T444" s="106"/>
      <c r="U444" s="106"/>
      <c r="V444" s="106"/>
      <c r="W444" s="106"/>
      <c r="X444" s="106"/>
      <c r="Y444" s="106"/>
      <c r="Z444" s="106"/>
    </row>
    <row r="445" spans="1:26" ht="14.25" hidden="1" customHeight="1">
      <c r="A445" s="310" t="s">
        <v>3438</v>
      </c>
      <c r="B445" s="150" t="s">
        <v>1353</v>
      </c>
      <c r="C445" s="141"/>
      <c r="D445" s="124"/>
      <c r="E445" s="141"/>
      <c r="F445" s="141"/>
      <c r="G445" s="460"/>
      <c r="H445" s="461"/>
      <c r="I445" s="105"/>
      <c r="J445" s="105"/>
      <c r="K445" s="106"/>
      <c r="L445" s="106"/>
      <c r="M445" s="106"/>
      <c r="N445" s="106"/>
      <c r="O445" s="106"/>
      <c r="P445" s="106"/>
      <c r="Q445" s="106"/>
      <c r="R445" s="106"/>
      <c r="S445" s="106"/>
      <c r="T445" s="106"/>
      <c r="U445" s="106"/>
      <c r="V445" s="106"/>
      <c r="W445" s="106"/>
      <c r="X445" s="106"/>
      <c r="Y445" s="106"/>
      <c r="Z445" s="106"/>
    </row>
    <row r="446" spans="1:26" ht="14.25" hidden="1" customHeight="1">
      <c r="A446" s="310" t="s">
        <v>1354</v>
      </c>
      <c r="B446" s="150" t="s">
        <v>2330</v>
      </c>
      <c r="C446" s="141"/>
      <c r="D446" s="124"/>
      <c r="E446" s="141"/>
      <c r="F446" s="141"/>
      <c r="G446" s="460"/>
      <c r="H446" s="461"/>
      <c r="I446" s="105"/>
      <c r="J446" s="105"/>
      <c r="K446" s="106"/>
      <c r="L446" s="106"/>
      <c r="M446" s="106"/>
      <c r="N446" s="106"/>
      <c r="O446" s="106"/>
      <c r="P446" s="106"/>
      <c r="Q446" s="106"/>
      <c r="R446" s="106"/>
      <c r="S446" s="106"/>
      <c r="T446" s="106"/>
      <c r="U446" s="106"/>
      <c r="V446" s="106"/>
      <c r="W446" s="106"/>
      <c r="X446" s="106"/>
      <c r="Y446" s="106"/>
      <c r="Z446" s="106"/>
    </row>
    <row r="447" spans="1:26" ht="14.25" hidden="1" customHeight="1">
      <c r="A447" s="310" t="s">
        <v>1356</v>
      </c>
      <c r="B447" s="212" t="s">
        <v>1357</v>
      </c>
      <c r="C447" s="141"/>
      <c r="D447" s="124"/>
      <c r="E447" s="141"/>
      <c r="F447" s="141"/>
      <c r="G447" s="460"/>
      <c r="H447" s="461"/>
      <c r="I447" s="105"/>
      <c r="J447" s="105"/>
      <c r="K447" s="106"/>
      <c r="L447" s="106"/>
      <c r="M447" s="106"/>
      <c r="N447" s="106"/>
      <c r="O447" s="106"/>
      <c r="P447" s="106"/>
      <c r="Q447" s="106"/>
      <c r="R447" s="106"/>
      <c r="S447" s="106"/>
      <c r="T447" s="106"/>
      <c r="U447" s="106"/>
      <c r="V447" s="106"/>
      <c r="W447" s="106"/>
      <c r="X447" s="106"/>
      <c r="Y447" s="106"/>
      <c r="Z447" s="106"/>
    </row>
    <row r="448" spans="1:26" ht="39.75" hidden="1" customHeight="1">
      <c r="A448" s="993" t="s">
        <v>144</v>
      </c>
      <c r="B448" s="1606" t="s">
        <v>145</v>
      </c>
      <c r="C448" s="1570"/>
      <c r="D448" s="1570"/>
      <c r="E448" s="1570"/>
      <c r="F448" s="1570"/>
      <c r="G448" s="1573"/>
      <c r="H448" s="942"/>
      <c r="I448" s="105">
        <f>SUM(D449:D458)</f>
        <v>0</v>
      </c>
      <c r="J448" s="105">
        <f>COUNT(D449:D458)*2</f>
        <v>0</v>
      </c>
      <c r="K448" s="106"/>
      <c r="L448" s="106"/>
      <c r="M448" s="106"/>
      <c r="N448" s="106"/>
      <c r="O448" s="106"/>
      <c r="P448" s="106"/>
      <c r="Q448" s="106"/>
      <c r="R448" s="106"/>
      <c r="S448" s="106"/>
      <c r="T448" s="106"/>
      <c r="U448" s="106"/>
      <c r="V448" s="106"/>
      <c r="W448" s="106"/>
      <c r="X448" s="106"/>
      <c r="Y448" s="106"/>
      <c r="Z448" s="106"/>
    </row>
    <row r="449" spans="1:26" ht="14.25" hidden="1" customHeight="1">
      <c r="A449" s="310" t="s">
        <v>1358</v>
      </c>
      <c r="B449" s="122" t="s">
        <v>1359</v>
      </c>
      <c r="C449" s="141"/>
      <c r="D449" s="124"/>
      <c r="E449" s="141"/>
      <c r="F449" s="141"/>
      <c r="G449" s="141"/>
      <c r="H449" s="106"/>
      <c r="I449" s="105"/>
      <c r="J449" s="105"/>
      <c r="K449" s="106"/>
      <c r="L449" s="106"/>
      <c r="M449" s="106"/>
      <c r="N449" s="106"/>
      <c r="O449" s="106"/>
      <c r="P449" s="106"/>
      <c r="Q449" s="106"/>
      <c r="R449" s="106"/>
      <c r="S449" s="106"/>
      <c r="T449" s="106"/>
      <c r="U449" s="106"/>
      <c r="V449" s="106"/>
      <c r="W449" s="106"/>
      <c r="X449" s="106"/>
      <c r="Y449" s="106"/>
      <c r="Z449" s="106"/>
    </row>
    <row r="450" spans="1:26" ht="14.25" hidden="1" customHeight="1">
      <c r="A450" s="310" t="s">
        <v>1360</v>
      </c>
      <c r="B450" s="150" t="s">
        <v>1361</v>
      </c>
      <c r="C450" s="141"/>
      <c r="D450" s="124"/>
      <c r="E450" s="141"/>
      <c r="F450" s="141"/>
      <c r="G450" s="141"/>
      <c r="H450" s="106"/>
      <c r="I450" s="105"/>
      <c r="J450" s="105"/>
      <c r="K450" s="106"/>
      <c r="L450" s="106"/>
      <c r="M450" s="106"/>
      <c r="N450" s="106"/>
      <c r="O450" s="106"/>
      <c r="P450" s="106"/>
      <c r="Q450" s="106"/>
      <c r="R450" s="106"/>
      <c r="S450" s="106"/>
      <c r="T450" s="106"/>
      <c r="U450" s="106"/>
      <c r="V450" s="106"/>
      <c r="W450" s="106"/>
      <c r="X450" s="106"/>
      <c r="Y450" s="106"/>
      <c r="Z450" s="106"/>
    </row>
    <row r="451" spans="1:26" ht="14.25" hidden="1" customHeight="1">
      <c r="A451" s="310" t="s">
        <v>1362</v>
      </c>
      <c r="B451" s="122" t="s">
        <v>1363</v>
      </c>
      <c r="C451" s="141"/>
      <c r="D451" s="124"/>
      <c r="E451" s="141"/>
      <c r="F451" s="141"/>
      <c r="G451" s="141"/>
      <c r="H451" s="106"/>
      <c r="I451" s="105"/>
      <c r="J451" s="105"/>
      <c r="K451" s="106"/>
      <c r="L451" s="106"/>
      <c r="M451" s="106"/>
      <c r="N451" s="106"/>
      <c r="O451" s="106"/>
      <c r="P451" s="106"/>
      <c r="Q451" s="106"/>
      <c r="R451" s="106"/>
      <c r="S451" s="106"/>
      <c r="T451" s="106"/>
      <c r="U451" s="106"/>
      <c r="V451" s="106"/>
      <c r="W451" s="106"/>
      <c r="X451" s="106"/>
      <c r="Y451" s="106"/>
      <c r="Z451" s="106"/>
    </row>
    <row r="452" spans="1:26" ht="14.25" hidden="1" customHeight="1">
      <c r="A452" s="310" t="s">
        <v>1364</v>
      </c>
      <c r="B452" s="122" t="s">
        <v>1365</v>
      </c>
      <c r="C452" s="141"/>
      <c r="D452" s="124"/>
      <c r="E452" s="141"/>
      <c r="F452" s="141"/>
      <c r="G452" s="141"/>
      <c r="H452" s="106"/>
      <c r="I452" s="105"/>
      <c r="J452" s="105"/>
      <c r="K452" s="106"/>
      <c r="L452" s="106"/>
      <c r="M452" s="106"/>
      <c r="N452" s="106"/>
      <c r="O452" s="106"/>
      <c r="P452" s="106"/>
      <c r="Q452" s="106"/>
      <c r="R452" s="106"/>
      <c r="S452" s="106"/>
      <c r="T452" s="106"/>
      <c r="U452" s="106"/>
      <c r="V452" s="106"/>
      <c r="W452" s="106"/>
      <c r="X452" s="106"/>
      <c r="Y452" s="106"/>
      <c r="Z452" s="106"/>
    </row>
    <row r="453" spans="1:26" ht="14.25" hidden="1" customHeight="1">
      <c r="A453" s="310" t="s">
        <v>1366</v>
      </c>
      <c r="B453" s="122" t="s">
        <v>1367</v>
      </c>
      <c r="C453" s="141"/>
      <c r="D453" s="124"/>
      <c r="E453" s="141"/>
      <c r="F453" s="141"/>
      <c r="G453" s="141"/>
      <c r="H453" s="106"/>
      <c r="I453" s="105"/>
      <c r="J453" s="105"/>
      <c r="K453" s="106"/>
      <c r="L453" s="106"/>
      <c r="M453" s="106"/>
      <c r="N453" s="106"/>
      <c r="O453" s="106"/>
      <c r="P453" s="106"/>
      <c r="Q453" s="106"/>
      <c r="R453" s="106"/>
      <c r="S453" s="106"/>
      <c r="T453" s="106"/>
      <c r="U453" s="106"/>
      <c r="V453" s="106"/>
      <c r="W453" s="106"/>
      <c r="X453" s="106"/>
      <c r="Y453" s="106"/>
      <c r="Z453" s="106"/>
    </row>
    <row r="454" spans="1:26" ht="14.25" hidden="1" customHeight="1">
      <c r="A454" s="310" t="s">
        <v>1368</v>
      </c>
      <c r="B454" s="122" t="s">
        <v>1369</v>
      </c>
      <c r="C454" s="141"/>
      <c r="D454" s="124"/>
      <c r="E454" s="141"/>
      <c r="F454" s="141"/>
      <c r="G454" s="141"/>
      <c r="H454" s="106"/>
      <c r="I454" s="105"/>
      <c r="J454" s="105"/>
      <c r="K454" s="106"/>
      <c r="L454" s="106"/>
      <c r="M454" s="106"/>
      <c r="N454" s="106"/>
      <c r="O454" s="106"/>
      <c r="P454" s="106"/>
      <c r="Q454" s="106"/>
      <c r="R454" s="106"/>
      <c r="S454" s="106"/>
      <c r="T454" s="106"/>
      <c r="U454" s="106"/>
      <c r="V454" s="106"/>
      <c r="W454" s="106"/>
      <c r="X454" s="106"/>
      <c r="Y454" s="106"/>
      <c r="Z454" s="106"/>
    </row>
    <row r="455" spans="1:26" ht="14.25" hidden="1" customHeight="1">
      <c r="A455" s="310" t="s">
        <v>1370</v>
      </c>
      <c r="B455" s="122" t="s">
        <v>1371</v>
      </c>
      <c r="C455" s="141"/>
      <c r="D455" s="124"/>
      <c r="E455" s="141"/>
      <c r="F455" s="141"/>
      <c r="G455" s="141"/>
      <c r="H455" s="106"/>
      <c r="I455" s="105"/>
      <c r="J455" s="105"/>
      <c r="K455" s="106"/>
      <c r="L455" s="106"/>
      <c r="M455" s="106"/>
      <c r="N455" s="106"/>
      <c r="O455" s="106"/>
      <c r="P455" s="106"/>
      <c r="Q455" s="106"/>
      <c r="R455" s="106"/>
      <c r="S455" s="106"/>
      <c r="T455" s="106"/>
      <c r="U455" s="106"/>
      <c r="V455" s="106"/>
      <c r="W455" s="106"/>
      <c r="X455" s="106"/>
      <c r="Y455" s="106"/>
      <c r="Z455" s="106"/>
    </row>
    <row r="456" spans="1:26" ht="14.25" hidden="1" customHeight="1">
      <c r="A456" s="310" t="s">
        <v>1372</v>
      </c>
      <c r="B456" s="122" t="s">
        <v>2364</v>
      </c>
      <c r="C456" s="141"/>
      <c r="D456" s="124"/>
      <c r="E456" s="141"/>
      <c r="F456" s="141"/>
      <c r="G456" s="141"/>
      <c r="H456" s="106"/>
      <c r="I456" s="105"/>
      <c r="J456" s="105"/>
      <c r="K456" s="106"/>
      <c r="L456" s="106"/>
      <c r="M456" s="106"/>
      <c r="N456" s="106"/>
      <c r="O456" s="106"/>
      <c r="P456" s="106"/>
      <c r="Q456" s="106"/>
      <c r="R456" s="106"/>
      <c r="S456" s="106"/>
      <c r="T456" s="106"/>
      <c r="U456" s="106"/>
      <c r="V456" s="106"/>
      <c r="W456" s="106"/>
      <c r="X456" s="106"/>
      <c r="Y456" s="106"/>
      <c r="Z456" s="106"/>
    </row>
    <row r="457" spans="1:26" ht="14.25" hidden="1" customHeight="1">
      <c r="A457" s="310" t="s">
        <v>1374</v>
      </c>
      <c r="B457" s="122" t="s">
        <v>1375</v>
      </c>
      <c r="C457" s="141"/>
      <c r="D457" s="124"/>
      <c r="E457" s="141"/>
      <c r="F457" s="141"/>
      <c r="G457" s="141"/>
      <c r="H457" s="106"/>
      <c r="I457" s="105"/>
      <c r="J457" s="105"/>
      <c r="K457" s="106"/>
      <c r="L457" s="106"/>
      <c r="M457" s="106"/>
      <c r="N457" s="106"/>
      <c r="O457" s="106"/>
      <c r="P457" s="106"/>
      <c r="Q457" s="106"/>
      <c r="R457" s="106"/>
      <c r="S457" s="106"/>
      <c r="T457" s="106"/>
      <c r="U457" s="106"/>
      <c r="V457" s="106"/>
      <c r="W457" s="106"/>
      <c r="X457" s="106"/>
      <c r="Y457" s="106"/>
      <c r="Z457" s="106"/>
    </row>
    <row r="458" spans="1:26" ht="14.25" hidden="1" customHeight="1">
      <c r="A458" s="310" t="s">
        <v>3939</v>
      </c>
      <c r="B458" s="122" t="s">
        <v>1377</v>
      </c>
      <c r="C458" s="141"/>
      <c r="D458" s="124"/>
      <c r="E458" s="141"/>
      <c r="F458" s="141"/>
      <c r="G458" s="141"/>
      <c r="H458" s="106"/>
      <c r="I458" s="105"/>
      <c r="J458" s="105"/>
      <c r="K458" s="106"/>
      <c r="L458" s="106"/>
      <c r="M458" s="106"/>
      <c r="N458" s="106"/>
      <c r="O458" s="106"/>
      <c r="P458" s="106"/>
      <c r="Q458" s="106"/>
      <c r="R458" s="106"/>
      <c r="S458" s="106"/>
      <c r="T458" s="106"/>
      <c r="U458" s="106"/>
      <c r="V458" s="106"/>
      <c r="W458" s="106"/>
      <c r="X458" s="106"/>
      <c r="Y458" s="106"/>
      <c r="Z458" s="106"/>
    </row>
    <row r="459" spans="1:26" ht="39.75" hidden="1" customHeight="1">
      <c r="A459" s="993" t="s">
        <v>146</v>
      </c>
      <c r="B459" s="1606" t="s">
        <v>147</v>
      </c>
      <c r="C459" s="1570"/>
      <c r="D459" s="1570"/>
      <c r="E459" s="1570"/>
      <c r="F459" s="1570"/>
      <c r="G459" s="1573"/>
      <c r="H459" s="942"/>
      <c r="I459" s="105">
        <f>SUM(D460:D465)</f>
        <v>0</v>
      </c>
      <c r="J459" s="105">
        <f>COUNT(D460:D465)*2</f>
        <v>0</v>
      </c>
      <c r="K459" s="106"/>
      <c r="L459" s="106"/>
      <c r="M459" s="106"/>
      <c r="N459" s="106"/>
      <c r="O459" s="106"/>
      <c r="P459" s="106"/>
      <c r="Q459" s="106"/>
      <c r="R459" s="106"/>
      <c r="S459" s="106"/>
      <c r="T459" s="106"/>
      <c r="U459" s="106"/>
      <c r="V459" s="106"/>
      <c r="W459" s="106"/>
      <c r="X459" s="106"/>
      <c r="Y459" s="106"/>
      <c r="Z459" s="106"/>
    </row>
    <row r="460" spans="1:26" ht="14.25" hidden="1" customHeight="1">
      <c r="A460" s="310" t="s">
        <v>1378</v>
      </c>
      <c r="B460" s="122" t="s">
        <v>1379</v>
      </c>
      <c r="C460" s="141"/>
      <c r="D460" s="124"/>
      <c r="E460" s="141"/>
      <c r="F460" s="141"/>
      <c r="G460" s="141"/>
      <c r="H460" s="106"/>
      <c r="I460" s="105"/>
      <c r="J460" s="105"/>
      <c r="K460" s="106"/>
      <c r="L460" s="106"/>
      <c r="M460" s="106"/>
      <c r="N460" s="106"/>
      <c r="O460" s="106"/>
      <c r="P460" s="106"/>
      <c r="Q460" s="106"/>
      <c r="R460" s="106"/>
      <c r="S460" s="106"/>
      <c r="T460" s="106"/>
      <c r="U460" s="106"/>
      <c r="V460" s="106"/>
      <c r="W460" s="106"/>
      <c r="X460" s="106"/>
      <c r="Y460" s="106"/>
      <c r="Z460" s="106"/>
    </row>
    <row r="461" spans="1:26" ht="14.25" hidden="1" customHeight="1">
      <c r="A461" s="310" t="s">
        <v>1380</v>
      </c>
      <c r="B461" s="122" t="s">
        <v>1381</v>
      </c>
      <c r="C461" s="141"/>
      <c r="D461" s="124"/>
      <c r="E461" s="141"/>
      <c r="F461" s="141"/>
      <c r="G461" s="141"/>
      <c r="H461" s="106"/>
      <c r="I461" s="105"/>
      <c r="J461" s="105"/>
      <c r="K461" s="106"/>
      <c r="L461" s="106"/>
      <c r="M461" s="106"/>
      <c r="N461" s="106"/>
      <c r="O461" s="106"/>
      <c r="P461" s="106"/>
      <c r="Q461" s="106"/>
      <c r="R461" s="106"/>
      <c r="S461" s="106"/>
      <c r="T461" s="106"/>
      <c r="U461" s="106"/>
      <c r="V461" s="106"/>
      <c r="W461" s="106"/>
      <c r="X461" s="106"/>
      <c r="Y461" s="106"/>
      <c r="Z461" s="106"/>
    </row>
    <row r="462" spans="1:26" ht="14.25" hidden="1" customHeight="1">
      <c r="A462" s="310" t="s">
        <v>1382</v>
      </c>
      <c r="B462" s="122" t="s">
        <v>1383</v>
      </c>
      <c r="C462" s="141"/>
      <c r="D462" s="124"/>
      <c r="E462" s="141"/>
      <c r="F462" s="141"/>
      <c r="G462" s="141"/>
      <c r="H462" s="106"/>
      <c r="I462" s="105"/>
      <c r="J462" s="105"/>
      <c r="K462" s="106"/>
      <c r="L462" s="106"/>
      <c r="M462" s="106"/>
      <c r="N462" s="106"/>
      <c r="O462" s="106"/>
      <c r="P462" s="106"/>
      <c r="Q462" s="106"/>
      <c r="R462" s="106"/>
      <c r="S462" s="106"/>
      <c r="T462" s="106"/>
      <c r="U462" s="106"/>
      <c r="V462" s="106"/>
      <c r="W462" s="106"/>
      <c r="X462" s="106"/>
      <c r="Y462" s="106"/>
      <c r="Z462" s="106"/>
    </row>
    <row r="463" spans="1:26" ht="14.25" hidden="1" customHeight="1">
      <c r="A463" s="310" t="s">
        <v>1384</v>
      </c>
      <c r="B463" s="122" t="s">
        <v>1385</v>
      </c>
      <c r="C463" s="141"/>
      <c r="D463" s="124"/>
      <c r="E463" s="141"/>
      <c r="F463" s="141"/>
      <c r="G463" s="141"/>
      <c r="H463" s="106"/>
      <c r="I463" s="105"/>
      <c r="J463" s="105"/>
      <c r="K463" s="106"/>
      <c r="L463" s="106"/>
      <c r="M463" s="106"/>
      <c r="N463" s="106"/>
      <c r="O463" s="106"/>
      <c r="P463" s="106"/>
      <c r="Q463" s="106"/>
      <c r="R463" s="106"/>
      <c r="S463" s="106"/>
      <c r="T463" s="106"/>
      <c r="U463" s="106"/>
      <c r="V463" s="106"/>
      <c r="W463" s="106"/>
      <c r="X463" s="106"/>
      <c r="Y463" s="106"/>
      <c r="Z463" s="106"/>
    </row>
    <row r="464" spans="1:26" ht="14.25" hidden="1" customHeight="1">
      <c r="A464" s="310" t="s">
        <v>1386</v>
      </c>
      <c r="B464" s="122" t="s">
        <v>1387</v>
      </c>
      <c r="C464" s="141"/>
      <c r="D464" s="124"/>
      <c r="E464" s="141"/>
      <c r="F464" s="141"/>
      <c r="G464" s="141"/>
      <c r="H464" s="106"/>
      <c r="I464" s="105"/>
      <c r="J464" s="105"/>
      <c r="K464" s="106"/>
      <c r="L464" s="106"/>
      <c r="M464" s="106"/>
      <c r="N464" s="106"/>
      <c r="O464" s="106"/>
      <c r="P464" s="106"/>
      <c r="Q464" s="106"/>
      <c r="R464" s="106"/>
      <c r="S464" s="106"/>
      <c r="T464" s="106"/>
      <c r="U464" s="106"/>
      <c r="V464" s="106"/>
      <c r="W464" s="106"/>
      <c r="X464" s="106"/>
      <c r="Y464" s="106"/>
      <c r="Z464" s="106"/>
    </row>
    <row r="465" spans="1:26" ht="14.25" hidden="1" customHeight="1">
      <c r="A465" s="310" t="s">
        <v>1388</v>
      </c>
      <c r="B465" s="122" t="s">
        <v>1389</v>
      </c>
      <c r="C465" s="141"/>
      <c r="D465" s="124"/>
      <c r="E465" s="141"/>
      <c r="F465" s="141"/>
      <c r="G465" s="141"/>
      <c r="H465" s="106"/>
      <c r="I465" s="105"/>
      <c r="J465" s="105"/>
      <c r="K465" s="106"/>
      <c r="L465" s="106"/>
      <c r="M465" s="106"/>
      <c r="N465" s="106"/>
      <c r="O465" s="106"/>
      <c r="P465" s="106"/>
      <c r="Q465" s="106"/>
      <c r="R465" s="106"/>
      <c r="S465" s="106"/>
      <c r="T465" s="106"/>
      <c r="U465" s="106"/>
      <c r="V465" s="106"/>
      <c r="W465" s="106"/>
      <c r="X465" s="106"/>
      <c r="Y465" s="106"/>
      <c r="Z465" s="106"/>
    </row>
    <row r="466" spans="1:26" ht="39.75" hidden="1" customHeight="1">
      <c r="A466" s="993" t="s">
        <v>148</v>
      </c>
      <c r="B466" s="1606" t="s">
        <v>149</v>
      </c>
      <c r="C466" s="1570"/>
      <c r="D466" s="1570"/>
      <c r="E466" s="1570"/>
      <c r="F466" s="1570"/>
      <c r="G466" s="1573"/>
      <c r="H466" s="942"/>
      <c r="I466" s="105">
        <f>SUM(D467:D470)</f>
        <v>0</v>
      </c>
      <c r="J466" s="105">
        <f>COUNT(D467:D470)*2</f>
        <v>0</v>
      </c>
      <c r="K466" s="106"/>
      <c r="L466" s="106"/>
      <c r="M466" s="106"/>
      <c r="N466" s="106"/>
      <c r="O466" s="106"/>
      <c r="P466" s="106"/>
      <c r="Q466" s="106"/>
      <c r="R466" s="106"/>
      <c r="S466" s="106"/>
      <c r="T466" s="106"/>
      <c r="U466" s="106"/>
      <c r="V466" s="106"/>
      <c r="W466" s="106"/>
      <c r="X466" s="106"/>
      <c r="Y466" s="106"/>
      <c r="Z466" s="106"/>
    </row>
    <row r="467" spans="1:26" ht="14.25" hidden="1" customHeight="1">
      <c r="A467" s="310" t="s">
        <v>1390</v>
      </c>
      <c r="B467" s="122" t="s">
        <v>1391</v>
      </c>
      <c r="C467" s="141"/>
      <c r="D467" s="124"/>
      <c r="E467" s="141"/>
      <c r="F467" s="141"/>
      <c r="G467" s="141"/>
      <c r="H467" s="106"/>
      <c r="I467" s="105"/>
      <c r="J467" s="105"/>
      <c r="K467" s="106"/>
      <c r="L467" s="106"/>
      <c r="M467" s="106"/>
      <c r="N467" s="106"/>
      <c r="O467" s="106"/>
      <c r="P467" s="106"/>
      <c r="Q467" s="106"/>
      <c r="R467" s="106"/>
      <c r="S467" s="106"/>
      <c r="T467" s="106"/>
      <c r="U467" s="106"/>
      <c r="V467" s="106"/>
      <c r="W467" s="106"/>
      <c r="X467" s="106"/>
      <c r="Y467" s="106"/>
      <c r="Z467" s="106"/>
    </row>
    <row r="468" spans="1:26" ht="14.25" hidden="1" customHeight="1">
      <c r="A468" s="310" t="s">
        <v>1392</v>
      </c>
      <c r="B468" s="122" t="s">
        <v>1393</v>
      </c>
      <c r="C468" s="141"/>
      <c r="D468" s="124"/>
      <c r="E468" s="141"/>
      <c r="F468" s="141"/>
      <c r="G468" s="141"/>
      <c r="H468" s="106"/>
      <c r="I468" s="105"/>
      <c r="J468" s="105"/>
      <c r="K468" s="106"/>
      <c r="L468" s="106"/>
      <c r="M468" s="106"/>
      <c r="N468" s="106"/>
      <c r="O468" s="106"/>
      <c r="P468" s="106"/>
      <c r="Q468" s="106"/>
      <c r="R468" s="106"/>
      <c r="S468" s="106"/>
      <c r="T468" s="106"/>
      <c r="U468" s="106"/>
      <c r="V468" s="106"/>
      <c r="W468" s="106"/>
      <c r="X468" s="106"/>
      <c r="Y468" s="106"/>
      <c r="Z468" s="106"/>
    </row>
    <row r="469" spans="1:26" ht="14.25" hidden="1" customHeight="1">
      <c r="A469" s="310" t="s">
        <v>1394</v>
      </c>
      <c r="B469" s="122" t="s">
        <v>1395</v>
      </c>
      <c r="C469" s="141"/>
      <c r="D469" s="124"/>
      <c r="E469" s="141"/>
      <c r="F469" s="141"/>
      <c r="G469" s="141"/>
      <c r="H469" s="106"/>
      <c r="I469" s="105"/>
      <c r="J469" s="105"/>
      <c r="K469" s="106"/>
      <c r="L469" s="106"/>
      <c r="M469" s="106"/>
      <c r="N469" s="106"/>
      <c r="O469" s="106"/>
      <c r="P469" s="106"/>
      <c r="Q469" s="106"/>
      <c r="R469" s="106"/>
      <c r="S469" s="106"/>
      <c r="T469" s="106"/>
      <c r="U469" s="106"/>
      <c r="V469" s="106"/>
      <c r="W469" s="106"/>
      <c r="X469" s="106"/>
      <c r="Y469" s="106"/>
      <c r="Z469" s="106"/>
    </row>
    <row r="470" spans="1:26" ht="14.25" hidden="1" customHeight="1">
      <c r="A470" s="310" t="s">
        <v>1396</v>
      </c>
      <c r="B470" s="122" t="s">
        <v>1397</v>
      </c>
      <c r="C470" s="141"/>
      <c r="D470" s="124"/>
      <c r="E470" s="141"/>
      <c r="F470" s="141"/>
      <c r="G470" s="141"/>
      <c r="H470" s="106"/>
      <c r="I470" s="105"/>
      <c r="J470" s="105"/>
      <c r="K470" s="106"/>
      <c r="L470" s="106"/>
      <c r="M470" s="106"/>
      <c r="N470" s="106"/>
      <c r="O470" s="106"/>
      <c r="P470" s="106"/>
      <c r="Q470" s="106"/>
      <c r="R470" s="106"/>
      <c r="S470" s="106"/>
      <c r="T470" s="106"/>
      <c r="U470" s="106"/>
      <c r="V470" s="106"/>
      <c r="W470" s="106"/>
      <c r="X470" s="106"/>
      <c r="Y470" s="106"/>
      <c r="Z470" s="106"/>
    </row>
    <row r="471" spans="1:26" ht="30.75" hidden="1" customHeight="1">
      <c r="A471" s="310"/>
      <c r="B471" s="1781" t="s">
        <v>1398</v>
      </c>
      <c r="C471" s="1570"/>
      <c r="D471" s="1570"/>
      <c r="E471" s="1570"/>
      <c r="F471" s="1570"/>
      <c r="G471" s="1571"/>
      <c r="I471" s="105"/>
      <c r="J471" s="105"/>
      <c r="K471" s="106"/>
      <c r="L471" s="106"/>
      <c r="M471" s="106"/>
      <c r="N471" s="106"/>
      <c r="O471" s="106"/>
      <c r="P471" s="106"/>
      <c r="Q471" s="106"/>
      <c r="R471" s="106"/>
      <c r="S471" s="106"/>
      <c r="T471" s="106"/>
      <c r="U471" s="106"/>
      <c r="V471" s="106"/>
      <c r="W471" s="106"/>
      <c r="X471" s="106"/>
      <c r="Y471" s="106"/>
      <c r="Z471" s="106"/>
    </row>
    <row r="472" spans="1:26" ht="14.25" hidden="1" customHeight="1">
      <c r="A472" s="993" t="s">
        <v>150</v>
      </c>
      <c r="B472" s="1606" t="s">
        <v>151</v>
      </c>
      <c r="C472" s="1570"/>
      <c r="D472" s="1570"/>
      <c r="E472" s="1570"/>
      <c r="F472" s="1570"/>
      <c r="G472" s="1573"/>
      <c r="H472" s="942"/>
      <c r="I472" s="105">
        <f>SUM(D473:D483)</f>
        <v>0</v>
      </c>
      <c r="J472" s="105">
        <f>COUNT(D473:D483)*2</f>
        <v>0</v>
      </c>
      <c r="K472" s="105"/>
      <c r="L472" s="105"/>
      <c r="M472" s="106"/>
      <c r="N472" s="106"/>
      <c r="O472" s="106"/>
      <c r="P472" s="106"/>
      <c r="Q472" s="106"/>
      <c r="R472" s="106"/>
      <c r="S472" s="106"/>
      <c r="T472" s="106"/>
      <c r="U472" s="106"/>
      <c r="V472" s="106"/>
      <c r="W472" s="106"/>
      <c r="X472" s="106"/>
      <c r="Y472" s="106"/>
      <c r="Z472" s="106"/>
    </row>
    <row r="473" spans="1:26" ht="14.25" hidden="1" customHeight="1">
      <c r="A473" s="310" t="s">
        <v>1399</v>
      </c>
      <c r="B473" s="122" t="s">
        <v>1400</v>
      </c>
      <c r="C473" s="1052"/>
      <c r="D473" s="124"/>
      <c r="E473" s="141"/>
      <c r="F473" s="141"/>
      <c r="G473" s="141"/>
      <c r="H473" s="106"/>
      <c r="I473" s="105"/>
      <c r="J473" s="105"/>
      <c r="K473" s="105"/>
      <c r="L473" s="105"/>
      <c r="M473" s="106"/>
      <c r="N473" s="106"/>
      <c r="O473" s="106"/>
      <c r="P473" s="106"/>
      <c r="Q473" s="106"/>
      <c r="R473" s="106"/>
      <c r="S473" s="106"/>
      <c r="T473" s="106"/>
      <c r="U473" s="106"/>
      <c r="V473" s="106"/>
      <c r="W473" s="106"/>
      <c r="X473" s="106"/>
      <c r="Y473" s="106"/>
      <c r="Z473" s="106"/>
    </row>
    <row r="474" spans="1:26" ht="14.25" hidden="1" customHeight="1">
      <c r="A474" s="310" t="s">
        <v>1401</v>
      </c>
      <c r="B474" s="122" t="s">
        <v>1402</v>
      </c>
      <c r="C474" s="1052"/>
      <c r="D474" s="124"/>
      <c r="E474" s="141"/>
      <c r="F474" s="141"/>
      <c r="G474" s="141"/>
      <c r="H474" s="106"/>
      <c r="I474" s="105"/>
      <c r="J474" s="105"/>
      <c r="K474" s="105"/>
      <c r="L474" s="105"/>
      <c r="M474" s="106"/>
      <c r="N474" s="106"/>
      <c r="O474" s="106"/>
      <c r="P474" s="106"/>
      <c r="Q474" s="106"/>
      <c r="R474" s="106"/>
      <c r="S474" s="106"/>
      <c r="T474" s="106"/>
      <c r="U474" s="106"/>
      <c r="V474" s="106"/>
      <c r="W474" s="106"/>
      <c r="X474" s="106"/>
      <c r="Y474" s="106"/>
      <c r="Z474" s="106"/>
    </row>
    <row r="475" spans="1:26" ht="14.25" hidden="1" customHeight="1">
      <c r="A475" s="310" t="s">
        <v>1403</v>
      </c>
      <c r="B475" s="122" t="s">
        <v>1404</v>
      </c>
      <c r="C475" s="1052"/>
      <c r="D475" s="124"/>
      <c r="E475" s="141"/>
      <c r="F475" s="141"/>
      <c r="G475" s="141"/>
      <c r="H475" s="106"/>
      <c r="I475" s="105"/>
      <c r="J475" s="105"/>
      <c r="K475" s="105"/>
      <c r="L475" s="105"/>
      <c r="M475" s="106"/>
      <c r="N475" s="106"/>
      <c r="O475" s="106"/>
      <c r="P475" s="106"/>
      <c r="Q475" s="106"/>
      <c r="R475" s="106"/>
      <c r="S475" s="106"/>
      <c r="T475" s="106"/>
      <c r="U475" s="106"/>
      <c r="V475" s="106"/>
      <c r="W475" s="106"/>
      <c r="X475" s="106"/>
      <c r="Y475" s="106"/>
      <c r="Z475" s="106"/>
    </row>
    <row r="476" spans="1:26" ht="14.25" hidden="1" customHeight="1">
      <c r="A476" s="310" t="s">
        <v>1405</v>
      </c>
      <c r="B476" s="122" t="s">
        <v>1406</v>
      </c>
      <c r="C476" s="1052"/>
      <c r="D476" s="124"/>
      <c r="E476" s="141"/>
      <c r="F476" s="141"/>
      <c r="G476" s="141"/>
      <c r="H476" s="106"/>
      <c r="I476" s="105"/>
      <c r="J476" s="105"/>
      <c r="K476" s="105"/>
      <c r="L476" s="105"/>
      <c r="M476" s="106"/>
      <c r="N476" s="106"/>
      <c r="O476" s="106"/>
      <c r="P476" s="106"/>
      <c r="Q476" s="106"/>
      <c r="R476" s="106"/>
      <c r="S476" s="106"/>
      <c r="T476" s="106"/>
      <c r="U476" s="106"/>
      <c r="V476" s="106"/>
      <c r="W476" s="106"/>
      <c r="X476" s="106"/>
      <c r="Y476" s="106"/>
      <c r="Z476" s="106"/>
    </row>
    <row r="477" spans="1:26" ht="14.25" hidden="1" customHeight="1">
      <c r="A477" s="310" t="s">
        <v>1407</v>
      </c>
      <c r="B477" s="122" t="s">
        <v>1408</v>
      </c>
      <c r="C477" s="1052"/>
      <c r="D477" s="124"/>
      <c r="E477" s="141"/>
      <c r="F477" s="141"/>
      <c r="G477" s="141"/>
      <c r="H477" s="106"/>
      <c r="I477" s="105"/>
      <c r="J477" s="105"/>
      <c r="K477" s="105"/>
      <c r="L477" s="105"/>
      <c r="M477" s="106"/>
      <c r="N477" s="106"/>
      <c r="O477" s="106"/>
      <c r="P477" s="106"/>
      <c r="Q477" s="106"/>
      <c r="R477" s="106"/>
      <c r="S477" s="106"/>
      <c r="T477" s="106"/>
      <c r="U477" s="106"/>
      <c r="V477" s="106"/>
      <c r="W477" s="106"/>
      <c r="X477" s="106"/>
      <c r="Y477" s="106"/>
      <c r="Z477" s="106"/>
    </row>
    <row r="478" spans="1:26" ht="14.25" hidden="1" customHeight="1">
      <c r="A478" s="310" t="s">
        <v>1409</v>
      </c>
      <c r="B478" s="122" t="s">
        <v>1410</v>
      </c>
      <c r="C478" s="1052"/>
      <c r="D478" s="124"/>
      <c r="E478" s="141"/>
      <c r="F478" s="141"/>
      <c r="G478" s="141"/>
      <c r="H478" s="106"/>
      <c r="I478" s="105"/>
      <c r="J478" s="105"/>
      <c r="K478" s="105"/>
      <c r="L478" s="105"/>
      <c r="M478" s="106"/>
      <c r="N478" s="106"/>
      <c r="O478" s="106"/>
      <c r="P478" s="106"/>
      <c r="Q478" s="106"/>
      <c r="R478" s="106"/>
      <c r="S478" s="106"/>
      <c r="T478" s="106"/>
      <c r="U478" s="106"/>
      <c r="V478" s="106"/>
      <c r="W478" s="106"/>
      <c r="X478" s="106"/>
      <c r="Y478" s="106"/>
      <c r="Z478" s="106"/>
    </row>
    <row r="479" spans="1:26" ht="14.25" hidden="1" customHeight="1">
      <c r="A479" s="310" t="s">
        <v>1411</v>
      </c>
      <c r="B479" s="122" t="s">
        <v>1412</v>
      </c>
      <c r="C479" s="1052"/>
      <c r="D479" s="124"/>
      <c r="E479" s="141"/>
      <c r="F479" s="141"/>
      <c r="G479" s="141"/>
      <c r="H479" s="106"/>
      <c r="I479" s="105"/>
      <c r="J479" s="105"/>
      <c r="K479" s="105"/>
      <c r="L479" s="105"/>
      <c r="M479" s="106"/>
      <c r="N479" s="106"/>
      <c r="O479" s="106"/>
      <c r="P479" s="106"/>
      <c r="Q479" s="106"/>
      <c r="R479" s="106"/>
      <c r="S479" s="106"/>
      <c r="T479" s="106"/>
      <c r="U479" s="106"/>
      <c r="V479" s="106"/>
      <c r="W479" s="106"/>
      <c r="X479" s="106"/>
      <c r="Y479" s="106"/>
      <c r="Z479" s="106"/>
    </row>
    <row r="480" spans="1:26" ht="14.25" hidden="1" customHeight="1">
      <c r="A480" s="310" t="s">
        <v>1413</v>
      </c>
      <c r="B480" s="122" t="s">
        <v>1414</v>
      </c>
      <c r="C480" s="1052"/>
      <c r="D480" s="124"/>
      <c r="E480" s="141"/>
      <c r="F480" s="141"/>
      <c r="G480" s="141"/>
      <c r="H480" s="106"/>
      <c r="I480" s="105"/>
      <c r="J480" s="105"/>
      <c r="K480" s="105"/>
      <c r="L480" s="105"/>
      <c r="M480" s="106"/>
      <c r="N480" s="106"/>
      <c r="O480" s="106"/>
      <c r="P480" s="106"/>
      <c r="Q480" s="106"/>
      <c r="R480" s="106"/>
      <c r="S480" s="106"/>
      <c r="T480" s="106"/>
      <c r="U480" s="106"/>
      <c r="V480" s="106"/>
      <c r="W480" s="106"/>
      <c r="X480" s="106"/>
      <c r="Y480" s="106"/>
      <c r="Z480" s="106"/>
    </row>
    <row r="481" spans="1:26" ht="14.25" hidden="1" customHeight="1">
      <c r="A481" s="310" t="s">
        <v>1417</v>
      </c>
      <c r="B481" s="122" t="s">
        <v>1418</v>
      </c>
      <c r="C481" s="1052"/>
      <c r="D481" s="124"/>
      <c r="E481" s="141"/>
      <c r="F481" s="141"/>
      <c r="G481" s="141"/>
      <c r="H481" s="106"/>
      <c r="I481" s="105"/>
      <c r="J481" s="105"/>
      <c r="K481" s="105"/>
      <c r="L481" s="105"/>
      <c r="M481" s="106"/>
      <c r="N481" s="106"/>
      <c r="O481" s="106"/>
      <c r="P481" s="106"/>
      <c r="Q481" s="106"/>
      <c r="R481" s="106"/>
      <c r="S481" s="106"/>
      <c r="T481" s="106"/>
      <c r="U481" s="106"/>
      <c r="V481" s="106"/>
      <c r="W481" s="106"/>
      <c r="X481" s="106"/>
      <c r="Y481" s="106"/>
      <c r="Z481" s="106"/>
    </row>
    <row r="482" spans="1:26" ht="14.25" hidden="1" customHeight="1">
      <c r="A482" s="310" t="s">
        <v>1419</v>
      </c>
      <c r="B482" s="122" t="s">
        <v>1420</v>
      </c>
      <c r="C482" s="1052"/>
      <c r="D482" s="124"/>
      <c r="E482" s="141"/>
      <c r="F482" s="141"/>
      <c r="G482" s="141"/>
      <c r="H482" s="106"/>
      <c r="I482" s="105"/>
      <c r="J482" s="105"/>
      <c r="K482" s="105"/>
      <c r="L482" s="105"/>
      <c r="M482" s="106"/>
      <c r="N482" s="106"/>
      <c r="O482" s="106"/>
      <c r="P482" s="106"/>
      <c r="Q482" s="106"/>
      <c r="R482" s="106"/>
      <c r="S482" s="106"/>
      <c r="T482" s="106"/>
      <c r="U482" s="106"/>
      <c r="V482" s="106"/>
      <c r="W482" s="106"/>
      <c r="X482" s="106"/>
      <c r="Y482" s="106"/>
      <c r="Z482" s="106"/>
    </row>
    <row r="483" spans="1:26" ht="14.25" hidden="1" customHeight="1">
      <c r="A483" s="310" t="s">
        <v>2472</v>
      </c>
      <c r="B483" s="122" t="s">
        <v>2473</v>
      </c>
      <c r="C483" s="1052"/>
      <c r="D483" s="124"/>
      <c r="E483" s="141"/>
      <c r="F483" s="141"/>
      <c r="G483" s="141"/>
      <c r="H483" s="106"/>
      <c r="I483" s="105"/>
      <c r="J483" s="105"/>
      <c r="K483" s="105"/>
      <c r="L483" s="105"/>
      <c r="M483" s="106"/>
      <c r="N483" s="106"/>
      <c r="O483" s="106"/>
      <c r="P483" s="106"/>
      <c r="Q483" s="106"/>
      <c r="R483" s="106"/>
      <c r="S483" s="106"/>
      <c r="T483" s="106"/>
      <c r="U483" s="106"/>
      <c r="V483" s="106"/>
      <c r="W483" s="106"/>
      <c r="X483" s="106"/>
      <c r="Y483" s="106"/>
      <c r="Z483" s="106"/>
    </row>
    <row r="484" spans="1:26" ht="21">
      <c r="A484" s="1083"/>
      <c r="B484" s="1773" t="s">
        <v>1429</v>
      </c>
      <c r="C484" s="1570"/>
      <c r="D484" s="1570"/>
      <c r="E484" s="1570"/>
      <c r="F484" s="1570"/>
      <c r="G484" s="1571"/>
      <c r="H484" s="1310"/>
      <c r="I484" s="893">
        <f t="shared" ref="I484:J484" si="5">I485+I493+I502+I506+I510+I521</f>
        <v>56</v>
      </c>
      <c r="J484" s="893">
        <f t="shared" si="5"/>
        <v>56</v>
      </c>
      <c r="K484" s="960"/>
      <c r="L484" s="960"/>
      <c r="M484" s="963"/>
      <c r="N484" s="963"/>
      <c r="O484" s="963"/>
      <c r="P484" s="963"/>
      <c r="Q484" s="963"/>
      <c r="R484" s="963"/>
      <c r="S484" s="963"/>
      <c r="T484" s="963"/>
      <c r="U484" s="963"/>
      <c r="V484" s="963"/>
      <c r="W484" s="963"/>
      <c r="X484" s="963"/>
      <c r="Y484" s="963"/>
      <c r="Z484" s="963"/>
    </row>
    <row r="485" spans="1:26" ht="19">
      <c r="A485" s="979" t="s">
        <v>262</v>
      </c>
      <c r="B485" s="1606" t="s">
        <v>156</v>
      </c>
      <c r="C485" s="1570"/>
      <c r="D485" s="1570"/>
      <c r="E485" s="1570"/>
      <c r="F485" s="1570"/>
      <c r="G485" s="1573"/>
      <c r="H485" s="835"/>
      <c r="I485" s="893">
        <f>SUM(D486:D492)</f>
        <v>6</v>
      </c>
      <c r="J485" s="893">
        <f>COUNT(D486:D492)*2</f>
        <v>6</v>
      </c>
      <c r="K485" s="960"/>
      <c r="L485" s="960"/>
      <c r="M485" s="963"/>
      <c r="N485" s="963"/>
      <c r="O485" s="963"/>
      <c r="P485" s="963"/>
      <c r="Q485" s="963"/>
      <c r="R485" s="963"/>
      <c r="S485" s="963"/>
      <c r="T485" s="963"/>
      <c r="U485" s="963"/>
      <c r="V485" s="963"/>
      <c r="W485" s="963"/>
      <c r="X485" s="963"/>
      <c r="Y485" s="963"/>
      <c r="Z485" s="963"/>
    </row>
    <row r="486" spans="1:26" ht="14.25" hidden="1" customHeight="1">
      <c r="A486" s="369" t="s">
        <v>1430</v>
      </c>
      <c r="B486" s="122" t="s">
        <v>1431</v>
      </c>
      <c r="C486" s="125"/>
      <c r="D486" s="370"/>
      <c r="E486" s="125"/>
      <c r="F486" s="125"/>
      <c r="G486" s="125"/>
      <c r="I486" s="105"/>
      <c r="J486" s="105"/>
      <c r="K486" s="106"/>
      <c r="L486" s="106"/>
      <c r="M486" s="106"/>
      <c r="N486" s="106"/>
      <c r="O486" s="106"/>
      <c r="P486" s="106"/>
      <c r="Q486" s="106"/>
      <c r="R486" s="106"/>
      <c r="S486" s="106"/>
      <c r="T486" s="106"/>
      <c r="U486" s="106"/>
      <c r="V486" s="106"/>
      <c r="W486" s="106"/>
      <c r="X486" s="106"/>
      <c r="Y486" s="106"/>
      <c r="Z486" s="106"/>
    </row>
    <row r="487" spans="1:26" ht="14.25" hidden="1" customHeight="1">
      <c r="A487" s="369" t="s">
        <v>2481</v>
      </c>
      <c r="B487" s="122" t="s">
        <v>1433</v>
      </c>
      <c r="C487" s="125"/>
      <c r="D487" s="370"/>
      <c r="E487" s="125"/>
      <c r="F487" s="125"/>
      <c r="G487" s="125"/>
      <c r="I487" s="105"/>
      <c r="J487" s="105"/>
      <c r="K487" s="106"/>
      <c r="L487" s="106"/>
      <c r="M487" s="106"/>
      <c r="N487" s="106"/>
      <c r="O487" s="106"/>
      <c r="P487" s="106"/>
      <c r="Q487" s="106"/>
      <c r="R487" s="106"/>
      <c r="S487" s="106"/>
      <c r="T487" s="106"/>
      <c r="U487" s="106"/>
      <c r="V487" s="106"/>
      <c r="W487" s="106"/>
      <c r="X487" s="106"/>
      <c r="Y487" s="106"/>
      <c r="Z487" s="106"/>
    </row>
    <row r="488" spans="1:26" ht="14.25" hidden="1" customHeight="1">
      <c r="A488" s="369" t="s">
        <v>1436</v>
      </c>
      <c r="B488" s="122" t="s">
        <v>1437</v>
      </c>
      <c r="C488" s="125"/>
      <c r="D488" s="370"/>
      <c r="E488" s="125"/>
      <c r="F488" s="125"/>
      <c r="G488" s="125"/>
      <c r="I488" s="105"/>
      <c r="J488" s="105"/>
      <c r="K488" s="106"/>
      <c r="L488" s="106"/>
      <c r="M488" s="106"/>
      <c r="N488" s="106"/>
      <c r="O488" s="106"/>
      <c r="P488" s="106"/>
      <c r="Q488" s="106"/>
      <c r="R488" s="106"/>
      <c r="S488" s="106"/>
      <c r="T488" s="106"/>
      <c r="U488" s="106"/>
      <c r="V488" s="106"/>
      <c r="W488" s="106"/>
      <c r="X488" s="106"/>
      <c r="Y488" s="106"/>
      <c r="Z488" s="106"/>
    </row>
    <row r="489" spans="1:26" ht="34">
      <c r="A489" s="979" t="s">
        <v>2482</v>
      </c>
      <c r="B489" s="467" t="s">
        <v>1439</v>
      </c>
      <c r="C489" s="471" t="s">
        <v>1440</v>
      </c>
      <c r="D489" s="696">
        <v>2</v>
      </c>
      <c r="E489" s="696" t="s">
        <v>599</v>
      </c>
      <c r="F489" s="475" t="s">
        <v>3449</v>
      </c>
      <c r="G489" s="1021"/>
      <c r="H489" s="1150"/>
      <c r="I489" s="893"/>
      <c r="J489" s="893"/>
      <c r="K489" s="960"/>
      <c r="L489" s="960"/>
      <c r="M489" s="963"/>
      <c r="N489" s="963"/>
      <c r="O489" s="963"/>
      <c r="P489" s="963"/>
      <c r="Q489" s="963"/>
      <c r="R489" s="963"/>
      <c r="S489" s="963"/>
      <c r="T489" s="963"/>
      <c r="U489" s="963"/>
      <c r="V489" s="963"/>
      <c r="W489" s="963"/>
      <c r="X489" s="963"/>
      <c r="Y489" s="963"/>
      <c r="Z489" s="963"/>
    </row>
    <row r="490" spans="1:26" ht="16">
      <c r="A490" s="979"/>
      <c r="B490" s="467"/>
      <c r="C490" s="471" t="s">
        <v>1442</v>
      </c>
      <c r="D490" s="696">
        <v>2</v>
      </c>
      <c r="E490" s="696" t="s">
        <v>599</v>
      </c>
      <c r="F490" s="720"/>
      <c r="G490" s="1021"/>
      <c r="H490" s="1150"/>
      <c r="I490" s="893"/>
      <c r="J490" s="893"/>
      <c r="K490" s="960"/>
      <c r="L490" s="960"/>
      <c r="M490" s="963"/>
      <c r="N490" s="963"/>
      <c r="O490" s="963"/>
      <c r="P490" s="963"/>
      <c r="Q490" s="963"/>
      <c r="R490" s="963"/>
      <c r="S490" s="963"/>
      <c r="T490" s="963"/>
      <c r="U490" s="963"/>
      <c r="V490" s="963"/>
      <c r="W490" s="963"/>
      <c r="X490" s="963"/>
      <c r="Y490" s="963"/>
      <c r="Z490" s="963"/>
    </row>
    <row r="491" spans="1:26" ht="51">
      <c r="A491" s="979" t="s">
        <v>2483</v>
      </c>
      <c r="B491" s="467" t="s">
        <v>1444</v>
      </c>
      <c r="C491" s="1041" t="s">
        <v>1445</v>
      </c>
      <c r="D491" s="696">
        <v>2</v>
      </c>
      <c r="E491" s="696" t="s">
        <v>599</v>
      </c>
      <c r="F491" s="471" t="s">
        <v>1446</v>
      </c>
      <c r="G491" s="1021"/>
      <c r="H491" s="1150"/>
      <c r="I491" s="893"/>
      <c r="J491" s="893"/>
      <c r="K491" s="960"/>
      <c r="L491" s="960"/>
      <c r="M491" s="963"/>
      <c r="N491" s="963"/>
      <c r="O491" s="963"/>
      <c r="P491" s="963"/>
      <c r="Q491" s="963"/>
      <c r="R491" s="963"/>
      <c r="S491" s="963"/>
      <c r="T491" s="963"/>
      <c r="U491" s="963"/>
      <c r="V491" s="963"/>
      <c r="W491" s="963"/>
      <c r="X491" s="963"/>
      <c r="Y491" s="963"/>
      <c r="Z491" s="963"/>
    </row>
    <row r="492" spans="1:26" ht="14.25" hidden="1" customHeight="1">
      <c r="A492" s="369" t="s">
        <v>1447</v>
      </c>
      <c r="B492" s="109" t="s">
        <v>1448</v>
      </c>
      <c r="C492" s="125"/>
      <c r="D492" s="370"/>
      <c r="E492" s="125"/>
      <c r="F492" s="125"/>
      <c r="G492" s="125"/>
      <c r="I492" s="105"/>
      <c r="J492" s="105"/>
      <c r="K492" s="106"/>
      <c r="L492" s="106"/>
      <c r="M492" s="106"/>
      <c r="N492" s="106"/>
      <c r="O492" s="106"/>
      <c r="P492" s="106"/>
      <c r="Q492" s="106"/>
      <c r="R492" s="106"/>
      <c r="S492" s="106"/>
      <c r="T492" s="106"/>
      <c r="U492" s="106"/>
      <c r="V492" s="106"/>
      <c r="W492" s="106"/>
      <c r="X492" s="106"/>
      <c r="Y492" s="106"/>
      <c r="Z492" s="106"/>
    </row>
    <row r="493" spans="1:26" ht="19">
      <c r="A493" s="982" t="s">
        <v>263</v>
      </c>
      <c r="B493" s="1606" t="s">
        <v>158</v>
      </c>
      <c r="C493" s="1570"/>
      <c r="D493" s="1570"/>
      <c r="E493" s="1570"/>
      <c r="F493" s="1570"/>
      <c r="G493" s="1573"/>
      <c r="H493" s="835"/>
      <c r="I493" s="893">
        <f>SUM(D494:D501)</f>
        <v>14</v>
      </c>
      <c r="J493" s="893">
        <f>COUNT(D494:D501)*2</f>
        <v>14</v>
      </c>
      <c r="K493" s="960"/>
      <c r="L493" s="960"/>
      <c r="M493" s="963"/>
      <c r="N493" s="963"/>
      <c r="O493" s="963"/>
      <c r="P493" s="963"/>
      <c r="Q493" s="963"/>
      <c r="R493" s="963"/>
      <c r="S493" s="963"/>
      <c r="T493" s="963"/>
      <c r="U493" s="963"/>
      <c r="V493" s="963"/>
      <c r="W493" s="963"/>
      <c r="X493" s="963"/>
      <c r="Y493" s="963"/>
      <c r="Z493" s="963"/>
    </row>
    <row r="494" spans="1:26" ht="34">
      <c r="A494" s="982" t="s">
        <v>2484</v>
      </c>
      <c r="B494" s="161" t="s">
        <v>1451</v>
      </c>
      <c r="C494" s="735" t="s">
        <v>1452</v>
      </c>
      <c r="D494" s="696">
        <v>2</v>
      </c>
      <c r="E494" s="736" t="s">
        <v>469</v>
      </c>
      <c r="F494" s="769" t="s">
        <v>7663</v>
      </c>
      <c r="G494" s="1021"/>
      <c r="H494" s="1150"/>
      <c r="I494" s="893"/>
      <c r="J494" s="893"/>
      <c r="K494" s="960"/>
      <c r="L494" s="960"/>
      <c r="M494" s="963"/>
      <c r="N494" s="963"/>
      <c r="O494" s="963"/>
      <c r="P494" s="963"/>
      <c r="Q494" s="963"/>
      <c r="R494" s="963"/>
      <c r="S494" s="963"/>
      <c r="T494" s="963"/>
      <c r="U494" s="963"/>
      <c r="V494" s="963"/>
      <c r="W494" s="963"/>
      <c r="X494" s="963"/>
      <c r="Y494" s="963"/>
      <c r="Z494" s="963"/>
    </row>
    <row r="495" spans="1:26" ht="16">
      <c r="A495" s="979"/>
      <c r="B495" s="467"/>
      <c r="C495" s="471" t="s">
        <v>1454</v>
      </c>
      <c r="D495" s="696">
        <v>2</v>
      </c>
      <c r="E495" s="696" t="s">
        <v>506</v>
      </c>
      <c r="F495" s="475" t="s">
        <v>1455</v>
      </c>
      <c r="G495" s="1021"/>
      <c r="H495" s="1150"/>
      <c r="I495" s="893"/>
      <c r="J495" s="893"/>
      <c r="K495" s="960"/>
      <c r="L495" s="960"/>
      <c r="M495" s="963"/>
      <c r="N495" s="963"/>
      <c r="O495" s="963"/>
      <c r="P495" s="963"/>
      <c r="Q495" s="963"/>
      <c r="R495" s="963"/>
      <c r="S495" s="963"/>
      <c r="T495" s="963"/>
      <c r="U495" s="963"/>
      <c r="V495" s="963"/>
      <c r="W495" s="963"/>
      <c r="X495" s="963"/>
      <c r="Y495" s="963"/>
      <c r="Z495" s="963"/>
    </row>
    <row r="496" spans="1:26" ht="32">
      <c r="A496" s="979"/>
      <c r="B496" s="467"/>
      <c r="C496" s="471" t="s">
        <v>1456</v>
      </c>
      <c r="D496" s="696">
        <v>2</v>
      </c>
      <c r="E496" s="696" t="s">
        <v>506</v>
      </c>
      <c r="F496" s="475" t="s">
        <v>1457</v>
      </c>
      <c r="G496" s="1021"/>
      <c r="H496" s="1150"/>
      <c r="I496" s="893"/>
      <c r="J496" s="893"/>
      <c r="K496" s="960"/>
      <c r="L496" s="960"/>
      <c r="M496" s="963"/>
      <c r="N496" s="963"/>
      <c r="O496" s="963"/>
      <c r="P496" s="963"/>
      <c r="Q496" s="963"/>
      <c r="R496" s="963"/>
      <c r="S496" s="963"/>
      <c r="T496" s="963"/>
      <c r="U496" s="963"/>
      <c r="V496" s="963"/>
      <c r="W496" s="963"/>
      <c r="X496" s="963"/>
      <c r="Y496" s="963"/>
      <c r="Z496" s="963"/>
    </row>
    <row r="497" spans="1:26" ht="16">
      <c r="A497" s="979"/>
      <c r="B497" s="467"/>
      <c r="C497" s="471" t="s">
        <v>1458</v>
      </c>
      <c r="D497" s="696">
        <v>2</v>
      </c>
      <c r="E497" s="696" t="s">
        <v>506</v>
      </c>
      <c r="F497" s="475" t="s">
        <v>1459</v>
      </c>
      <c r="G497" s="1021"/>
      <c r="H497" s="1150"/>
      <c r="I497" s="893"/>
      <c r="J497" s="893"/>
      <c r="K497" s="960"/>
      <c r="L497" s="960"/>
      <c r="M497" s="963"/>
      <c r="N497" s="963"/>
      <c r="O497" s="963"/>
      <c r="P497" s="963"/>
      <c r="Q497" s="963"/>
      <c r="R497" s="963"/>
      <c r="S497" s="963"/>
      <c r="T497" s="963"/>
      <c r="U497" s="963"/>
      <c r="V497" s="963"/>
      <c r="W497" s="963"/>
      <c r="X497" s="963"/>
      <c r="Y497" s="963"/>
      <c r="Z497" s="963"/>
    </row>
    <row r="498" spans="1:26" ht="32">
      <c r="A498" s="979"/>
      <c r="B498" s="467"/>
      <c r="C498" s="471" t="s">
        <v>1460</v>
      </c>
      <c r="D498" s="696">
        <v>2</v>
      </c>
      <c r="E498" s="696" t="s">
        <v>469</v>
      </c>
      <c r="F498" s="475" t="s">
        <v>1461</v>
      </c>
      <c r="G498" s="1021"/>
      <c r="H498" s="1150"/>
      <c r="I498" s="893"/>
      <c r="J498" s="893"/>
      <c r="K498" s="960"/>
      <c r="L498" s="960"/>
      <c r="M498" s="963"/>
      <c r="N498" s="963"/>
      <c r="O498" s="963"/>
      <c r="P498" s="963"/>
      <c r="Q498" s="963"/>
      <c r="R498" s="963"/>
      <c r="S498" s="963"/>
      <c r="T498" s="963"/>
      <c r="U498" s="963"/>
      <c r="V498" s="963"/>
      <c r="W498" s="963"/>
      <c r="X498" s="963"/>
      <c r="Y498" s="963"/>
      <c r="Z498" s="963"/>
    </row>
    <row r="499" spans="1:26" ht="34">
      <c r="A499" s="979" t="s">
        <v>2485</v>
      </c>
      <c r="B499" s="467" t="s">
        <v>1463</v>
      </c>
      <c r="C499" s="471" t="s">
        <v>1464</v>
      </c>
      <c r="D499" s="696">
        <v>2</v>
      </c>
      <c r="E499" s="696" t="s">
        <v>387</v>
      </c>
      <c r="F499" s="475" t="s">
        <v>1465</v>
      </c>
      <c r="G499" s="1021"/>
      <c r="H499" s="1150"/>
      <c r="I499" s="893"/>
      <c r="J499" s="893"/>
      <c r="K499" s="960"/>
      <c r="L499" s="960"/>
      <c r="M499" s="963"/>
      <c r="N499" s="963"/>
      <c r="O499" s="963"/>
      <c r="P499" s="963"/>
      <c r="Q499" s="963"/>
      <c r="R499" s="963"/>
      <c r="S499" s="963"/>
      <c r="T499" s="963"/>
      <c r="U499" s="963"/>
      <c r="V499" s="963"/>
      <c r="W499" s="963"/>
      <c r="X499" s="963"/>
      <c r="Y499" s="963"/>
      <c r="Z499" s="963"/>
    </row>
    <row r="500" spans="1:26" ht="16">
      <c r="A500" s="979"/>
      <c r="B500" s="467"/>
      <c r="C500" s="471" t="s">
        <v>1466</v>
      </c>
      <c r="D500" s="696">
        <v>2</v>
      </c>
      <c r="E500" s="696" t="s">
        <v>549</v>
      </c>
      <c r="F500" s="720"/>
      <c r="G500" s="1021"/>
      <c r="H500" s="1150"/>
      <c r="I500" s="893"/>
      <c r="J500" s="893"/>
      <c r="K500" s="960"/>
      <c r="L500" s="960"/>
      <c r="M500" s="963"/>
      <c r="N500" s="963"/>
      <c r="O500" s="963"/>
      <c r="P500" s="963"/>
      <c r="Q500" s="963"/>
      <c r="R500" s="963"/>
      <c r="S500" s="963"/>
      <c r="T500" s="963"/>
      <c r="U500" s="963"/>
      <c r="V500" s="963"/>
      <c r="W500" s="963"/>
      <c r="X500" s="963"/>
      <c r="Y500" s="963"/>
      <c r="Z500" s="963"/>
    </row>
    <row r="501" spans="1:26" ht="14.25" hidden="1" customHeight="1">
      <c r="A501" s="1317" t="s">
        <v>2486</v>
      </c>
      <c r="B501" s="129" t="s">
        <v>1468</v>
      </c>
      <c r="C501" s="132"/>
      <c r="D501" s="328"/>
      <c r="E501" s="132"/>
      <c r="F501" s="132"/>
      <c r="G501" s="132"/>
      <c r="I501" s="105"/>
      <c r="J501" s="105"/>
      <c r="K501" s="106"/>
      <c r="L501" s="106"/>
      <c r="M501" s="106"/>
      <c r="N501" s="106"/>
      <c r="O501" s="106"/>
      <c r="P501" s="106"/>
      <c r="Q501" s="106"/>
      <c r="R501" s="106"/>
      <c r="S501" s="106"/>
      <c r="T501" s="106"/>
      <c r="U501" s="106"/>
      <c r="V501" s="106"/>
      <c r="W501" s="106"/>
      <c r="X501" s="106"/>
      <c r="Y501" s="106"/>
      <c r="Z501" s="106"/>
    </row>
    <row r="502" spans="1:26" ht="19">
      <c r="A502" s="1311" t="s">
        <v>264</v>
      </c>
      <c r="B502" s="1759" t="s">
        <v>160</v>
      </c>
      <c r="C502" s="1576"/>
      <c r="D502" s="1576"/>
      <c r="E502" s="1576"/>
      <c r="F502" s="1576"/>
      <c r="G502" s="1584"/>
      <c r="H502" s="835"/>
      <c r="I502" s="893">
        <f>SUM(D503:D505)</f>
        <v>6</v>
      </c>
      <c r="J502" s="893">
        <f>COUNT(D503:D505)*2</f>
        <v>6</v>
      </c>
      <c r="K502" s="960"/>
      <c r="L502" s="960"/>
      <c r="M502" s="963"/>
      <c r="N502" s="963"/>
      <c r="O502" s="963"/>
      <c r="P502" s="963"/>
      <c r="Q502" s="963"/>
      <c r="R502" s="963"/>
      <c r="S502" s="963"/>
      <c r="T502" s="963"/>
      <c r="U502" s="963"/>
      <c r="V502" s="963"/>
      <c r="W502" s="963"/>
      <c r="X502" s="963"/>
      <c r="Y502" s="963"/>
      <c r="Z502" s="963"/>
    </row>
    <row r="503" spans="1:26" ht="51">
      <c r="A503" s="979" t="s">
        <v>2487</v>
      </c>
      <c r="B503" s="538" t="s">
        <v>6202</v>
      </c>
      <c r="C503" s="471" t="s">
        <v>1474</v>
      </c>
      <c r="D503" s="696">
        <v>2</v>
      </c>
      <c r="E503" s="696" t="s">
        <v>506</v>
      </c>
      <c r="F503" s="720"/>
      <c r="G503" s="1021"/>
      <c r="H503" s="1150"/>
      <c r="I503" s="893"/>
      <c r="J503" s="893"/>
      <c r="K503" s="960"/>
      <c r="L503" s="960"/>
      <c r="M503" s="963"/>
      <c r="N503" s="963"/>
      <c r="O503" s="963"/>
      <c r="P503" s="963"/>
      <c r="Q503" s="963"/>
      <c r="R503" s="963"/>
      <c r="S503" s="963"/>
      <c r="T503" s="963"/>
      <c r="U503" s="963"/>
      <c r="V503" s="963"/>
      <c r="W503" s="963"/>
      <c r="X503" s="963"/>
      <c r="Y503" s="963"/>
      <c r="Z503" s="963"/>
    </row>
    <row r="504" spans="1:26" ht="16">
      <c r="A504" s="979"/>
      <c r="B504" s="538"/>
      <c r="C504" s="471" t="s">
        <v>1475</v>
      </c>
      <c r="D504" s="696">
        <v>2</v>
      </c>
      <c r="E504" s="696" t="s">
        <v>506</v>
      </c>
      <c r="F504" s="720"/>
      <c r="G504" s="1021"/>
      <c r="H504" s="1150"/>
      <c r="I504" s="893"/>
      <c r="J504" s="893"/>
      <c r="K504" s="960"/>
      <c r="L504" s="960"/>
      <c r="M504" s="963"/>
      <c r="N504" s="963"/>
      <c r="O504" s="963"/>
      <c r="P504" s="963"/>
      <c r="Q504" s="963"/>
      <c r="R504" s="963"/>
      <c r="S504" s="963"/>
      <c r="T504" s="963"/>
      <c r="U504" s="963"/>
      <c r="V504" s="963"/>
      <c r="W504" s="963"/>
      <c r="X504" s="963"/>
      <c r="Y504" s="963"/>
      <c r="Z504" s="963"/>
    </row>
    <row r="505" spans="1:26" ht="34">
      <c r="A505" s="979" t="s">
        <v>2488</v>
      </c>
      <c r="B505" s="467" t="s">
        <v>1478</v>
      </c>
      <c r="C505" s="471" t="s">
        <v>7425</v>
      </c>
      <c r="D505" s="696">
        <v>2</v>
      </c>
      <c r="E505" s="696" t="s">
        <v>506</v>
      </c>
      <c r="F505" s="720"/>
      <c r="G505" s="1021"/>
      <c r="H505" s="1150"/>
      <c r="I505" s="893"/>
      <c r="J505" s="893"/>
      <c r="K505" s="960"/>
      <c r="L505" s="960"/>
      <c r="M505" s="963"/>
      <c r="N505" s="963"/>
      <c r="O505" s="963"/>
      <c r="P505" s="963"/>
      <c r="Q505" s="963"/>
      <c r="R505" s="963"/>
      <c r="S505" s="963"/>
      <c r="T505" s="963"/>
      <c r="U505" s="963"/>
      <c r="V505" s="963"/>
      <c r="W505" s="963"/>
      <c r="X505" s="963"/>
      <c r="Y505" s="963"/>
      <c r="Z505" s="963"/>
    </row>
    <row r="506" spans="1:26" ht="19">
      <c r="A506" s="982" t="s">
        <v>265</v>
      </c>
      <c r="B506" s="1606" t="s">
        <v>6211</v>
      </c>
      <c r="C506" s="1570"/>
      <c r="D506" s="1570"/>
      <c r="E506" s="1570"/>
      <c r="F506" s="1570"/>
      <c r="G506" s="1573"/>
      <c r="H506" s="835"/>
      <c r="I506" s="893">
        <f>SUM(D507:D509)</f>
        <v>4</v>
      </c>
      <c r="J506" s="893">
        <f>COUNT(D507:D509)*2</f>
        <v>4</v>
      </c>
      <c r="K506" s="960"/>
      <c r="L506" s="960"/>
      <c r="M506" s="963"/>
      <c r="N506" s="963"/>
      <c r="O506" s="963"/>
      <c r="P506" s="963"/>
      <c r="Q506" s="963"/>
      <c r="R506" s="963"/>
      <c r="S506" s="963"/>
      <c r="T506" s="963"/>
      <c r="U506" s="963"/>
      <c r="V506" s="963"/>
      <c r="W506" s="963"/>
      <c r="X506" s="963"/>
      <c r="Y506" s="963"/>
      <c r="Z506" s="963"/>
    </row>
    <row r="507" spans="1:26" ht="48">
      <c r="A507" s="979" t="s">
        <v>2490</v>
      </c>
      <c r="B507" s="475" t="s">
        <v>5895</v>
      </c>
      <c r="C507" s="471" t="s">
        <v>1484</v>
      </c>
      <c r="D507" s="696">
        <v>2</v>
      </c>
      <c r="E507" s="696" t="s">
        <v>387</v>
      </c>
      <c r="F507" s="475" t="s">
        <v>7664</v>
      </c>
      <c r="G507" s="1021"/>
      <c r="H507" s="1150"/>
      <c r="I507" s="893"/>
      <c r="J507" s="893"/>
      <c r="K507" s="960"/>
      <c r="L507" s="960"/>
      <c r="M507" s="963"/>
      <c r="N507" s="963"/>
      <c r="O507" s="963"/>
      <c r="P507" s="963"/>
      <c r="Q507" s="963"/>
      <c r="R507" s="963"/>
      <c r="S507" s="963"/>
      <c r="T507" s="963"/>
      <c r="U507" s="963"/>
      <c r="V507" s="963"/>
      <c r="W507" s="963"/>
      <c r="X507" s="963"/>
      <c r="Y507" s="963"/>
      <c r="Z507" s="963"/>
    </row>
    <row r="508" spans="1:26" ht="16">
      <c r="A508" s="979"/>
      <c r="B508" s="475"/>
      <c r="C508" s="262" t="s">
        <v>1494</v>
      </c>
      <c r="D508" s="696">
        <v>2</v>
      </c>
      <c r="E508" s="696" t="s">
        <v>387</v>
      </c>
      <c r="F508" s="475"/>
      <c r="G508" s="1021"/>
      <c r="H508" s="1150"/>
      <c r="I508" s="893"/>
      <c r="J508" s="893"/>
      <c r="K508" s="960"/>
      <c r="L508" s="960"/>
      <c r="M508" s="963"/>
      <c r="N508" s="963"/>
      <c r="O508" s="963"/>
      <c r="P508" s="963"/>
      <c r="Q508" s="963"/>
      <c r="R508" s="963"/>
      <c r="S508" s="963"/>
      <c r="T508" s="963"/>
      <c r="U508" s="963"/>
      <c r="V508" s="963"/>
      <c r="W508" s="963"/>
      <c r="X508" s="963"/>
      <c r="Y508" s="963"/>
      <c r="Z508" s="963"/>
    </row>
    <row r="509" spans="1:26" ht="14.25" hidden="1" customHeight="1">
      <c r="A509" s="369" t="s">
        <v>2493</v>
      </c>
      <c r="B509" s="123" t="s">
        <v>1496</v>
      </c>
      <c r="C509" s="125"/>
      <c r="D509" s="370"/>
      <c r="E509" s="125"/>
      <c r="F509" s="125"/>
      <c r="G509" s="125"/>
      <c r="I509" s="105"/>
      <c r="J509" s="105"/>
      <c r="K509" s="106"/>
      <c r="L509" s="106"/>
      <c r="M509" s="106"/>
      <c r="N509" s="106"/>
      <c r="O509" s="106"/>
      <c r="P509" s="106"/>
      <c r="Q509" s="106"/>
      <c r="R509" s="106"/>
      <c r="S509" s="106"/>
      <c r="T509" s="106"/>
      <c r="U509" s="106"/>
      <c r="V509" s="106"/>
      <c r="W509" s="106"/>
      <c r="X509" s="106"/>
      <c r="Y509" s="106"/>
      <c r="Z509" s="106"/>
    </row>
    <row r="510" spans="1:26" ht="19">
      <c r="A510" s="982" t="s">
        <v>266</v>
      </c>
      <c r="B510" s="1606" t="s">
        <v>164</v>
      </c>
      <c r="C510" s="1570"/>
      <c r="D510" s="1570"/>
      <c r="E510" s="1570"/>
      <c r="F510" s="1570"/>
      <c r="G510" s="1573"/>
      <c r="H510" s="835"/>
      <c r="I510" s="893">
        <f>SUM(D511:D520)</f>
        <v>14</v>
      </c>
      <c r="J510" s="893">
        <f>COUNT(D511:D520)*2</f>
        <v>14</v>
      </c>
      <c r="K510" s="960"/>
      <c r="L510" s="960"/>
      <c r="M510" s="963"/>
      <c r="N510" s="963"/>
      <c r="O510" s="963"/>
      <c r="P510" s="963"/>
      <c r="Q510" s="963"/>
      <c r="R510" s="963"/>
      <c r="S510" s="963"/>
      <c r="T510" s="963"/>
      <c r="U510" s="963"/>
      <c r="V510" s="963"/>
      <c r="W510" s="963"/>
      <c r="X510" s="963"/>
      <c r="Y510" s="963"/>
      <c r="Z510" s="963"/>
    </row>
    <row r="511" spans="1:26" ht="14.25" hidden="1" customHeight="1">
      <c r="A511" s="369" t="s">
        <v>2495</v>
      </c>
      <c r="B511" s="150" t="s">
        <v>1505</v>
      </c>
      <c r="C511" s="125"/>
      <c r="D511" s="370"/>
      <c r="E511" s="125"/>
      <c r="F511" s="125"/>
      <c r="G511" s="125"/>
      <c r="I511" s="105"/>
      <c r="J511" s="105"/>
      <c r="K511" s="106"/>
      <c r="L511" s="106"/>
      <c r="M511" s="106"/>
      <c r="N511" s="106"/>
      <c r="O511" s="106"/>
      <c r="P511" s="106"/>
      <c r="Q511" s="106"/>
      <c r="R511" s="106"/>
      <c r="S511" s="106"/>
      <c r="T511" s="106"/>
      <c r="U511" s="106"/>
      <c r="V511" s="106"/>
      <c r="W511" s="106"/>
      <c r="X511" s="106"/>
      <c r="Y511" s="106"/>
      <c r="Z511" s="106"/>
    </row>
    <row r="512" spans="1:26" ht="48">
      <c r="A512" s="979" t="s">
        <v>2499</v>
      </c>
      <c r="B512" s="475" t="s">
        <v>1508</v>
      </c>
      <c r="C512" s="471" t="s">
        <v>1509</v>
      </c>
      <c r="D512" s="696">
        <v>2</v>
      </c>
      <c r="E512" s="696" t="s">
        <v>506</v>
      </c>
      <c r="F512" s="475" t="s">
        <v>1510</v>
      </c>
      <c r="G512" s="1021"/>
      <c r="H512" s="1150"/>
      <c r="I512" s="893"/>
      <c r="J512" s="893"/>
      <c r="K512" s="960"/>
      <c r="L512" s="960"/>
      <c r="M512" s="963"/>
      <c r="N512" s="963"/>
      <c r="O512" s="963"/>
      <c r="P512" s="963"/>
      <c r="Q512" s="963"/>
      <c r="R512" s="963"/>
      <c r="S512" s="963"/>
      <c r="T512" s="963"/>
      <c r="U512" s="963"/>
      <c r="V512" s="963"/>
      <c r="W512" s="963"/>
      <c r="X512" s="963"/>
      <c r="Y512" s="963"/>
      <c r="Z512" s="963"/>
    </row>
    <row r="513" spans="1:26" ht="16">
      <c r="A513" s="979"/>
      <c r="B513" s="475"/>
      <c r="C513" s="471" t="s">
        <v>1511</v>
      </c>
      <c r="D513" s="696">
        <v>2</v>
      </c>
      <c r="E513" s="696" t="s">
        <v>506</v>
      </c>
      <c r="F513" s="475" t="s">
        <v>1512</v>
      </c>
      <c r="G513" s="1021"/>
      <c r="H513" s="1150"/>
      <c r="I513" s="893"/>
      <c r="J513" s="893"/>
      <c r="K513" s="960"/>
      <c r="L513" s="960"/>
      <c r="M513" s="963"/>
      <c r="N513" s="963"/>
      <c r="O513" s="963"/>
      <c r="P513" s="963"/>
      <c r="Q513" s="963"/>
      <c r="R513" s="963"/>
      <c r="S513" s="963"/>
      <c r="T513" s="963"/>
      <c r="U513" s="963"/>
      <c r="V513" s="963"/>
      <c r="W513" s="963"/>
      <c r="X513" s="963"/>
      <c r="Y513" s="963"/>
      <c r="Z513" s="963"/>
    </row>
    <row r="514" spans="1:26" ht="48">
      <c r="A514" s="979" t="s">
        <v>2500</v>
      </c>
      <c r="B514" s="475" t="s">
        <v>1514</v>
      </c>
      <c r="C514" s="471" t="s">
        <v>1515</v>
      </c>
      <c r="D514" s="696">
        <v>2</v>
      </c>
      <c r="E514" s="696" t="s">
        <v>599</v>
      </c>
      <c r="F514" s="720"/>
      <c r="G514" s="1021"/>
      <c r="H514" s="1150"/>
      <c r="I514" s="893"/>
      <c r="J514" s="893"/>
      <c r="K514" s="960"/>
      <c r="L514" s="960"/>
      <c r="M514" s="963"/>
      <c r="N514" s="963"/>
      <c r="O514" s="963"/>
      <c r="P514" s="963"/>
      <c r="Q514" s="963"/>
      <c r="R514" s="963"/>
      <c r="S514" s="963"/>
      <c r="T514" s="963"/>
      <c r="U514" s="963"/>
      <c r="V514" s="963"/>
      <c r="W514" s="963"/>
      <c r="X514" s="963"/>
      <c r="Y514" s="963"/>
      <c r="Z514" s="963"/>
    </row>
    <row r="515" spans="1:26" ht="32">
      <c r="A515" s="979"/>
      <c r="B515" s="475"/>
      <c r="C515" s="471" t="s">
        <v>2501</v>
      </c>
      <c r="D515" s="696">
        <v>2</v>
      </c>
      <c r="E515" s="696" t="s">
        <v>599</v>
      </c>
      <c r="F515" s="720"/>
      <c r="G515" s="1021"/>
      <c r="H515" s="1150"/>
      <c r="I515" s="893"/>
      <c r="J515" s="893"/>
      <c r="K515" s="960"/>
      <c r="L515" s="960"/>
      <c r="M515" s="963"/>
      <c r="N515" s="963"/>
      <c r="O515" s="963"/>
      <c r="P515" s="963"/>
      <c r="Q515" s="963"/>
      <c r="R515" s="963"/>
      <c r="S515" s="963"/>
      <c r="T515" s="963"/>
      <c r="U515" s="963"/>
      <c r="V515" s="963"/>
      <c r="W515" s="963"/>
      <c r="X515" s="963"/>
      <c r="Y515" s="963"/>
      <c r="Z515" s="963"/>
    </row>
    <row r="516" spans="1:26" ht="32">
      <c r="A516" s="979"/>
      <c r="B516" s="475"/>
      <c r="C516" s="471" t="s">
        <v>1517</v>
      </c>
      <c r="D516" s="696">
        <v>2</v>
      </c>
      <c r="E516" s="696" t="s">
        <v>599</v>
      </c>
      <c r="F516" s="720"/>
      <c r="G516" s="1021"/>
      <c r="H516" s="1150"/>
      <c r="I516" s="893"/>
      <c r="J516" s="893"/>
      <c r="K516" s="960"/>
      <c r="L516" s="960"/>
      <c r="M516" s="963"/>
      <c r="N516" s="963"/>
      <c r="O516" s="963"/>
      <c r="P516" s="963"/>
      <c r="Q516" s="963"/>
      <c r="R516" s="963"/>
      <c r="S516" s="963"/>
      <c r="T516" s="963"/>
      <c r="U516" s="963"/>
      <c r="V516" s="963"/>
      <c r="W516" s="963"/>
      <c r="X516" s="963"/>
      <c r="Y516" s="963"/>
      <c r="Z516" s="963"/>
    </row>
    <row r="517" spans="1:26" ht="32">
      <c r="A517" s="979"/>
      <c r="B517" s="475"/>
      <c r="C517" s="471" t="s">
        <v>1518</v>
      </c>
      <c r="D517" s="696">
        <v>2</v>
      </c>
      <c r="E517" s="696" t="s">
        <v>506</v>
      </c>
      <c r="F517" s="475" t="s">
        <v>1519</v>
      </c>
      <c r="G517" s="1021"/>
      <c r="H517" s="1150"/>
      <c r="I517" s="893"/>
      <c r="J517" s="893"/>
      <c r="K517" s="960"/>
      <c r="L517" s="960"/>
      <c r="M517" s="963"/>
      <c r="N517" s="963"/>
      <c r="O517" s="963"/>
      <c r="P517" s="963"/>
      <c r="Q517" s="963"/>
      <c r="R517" s="963"/>
      <c r="S517" s="963"/>
      <c r="T517" s="963"/>
      <c r="U517" s="963"/>
      <c r="V517" s="963"/>
      <c r="W517" s="963"/>
      <c r="X517" s="963"/>
      <c r="Y517" s="963"/>
      <c r="Z517" s="963"/>
    </row>
    <row r="518" spans="1:26" ht="32">
      <c r="A518" s="979"/>
      <c r="B518" s="475"/>
      <c r="C518" s="471" t="s">
        <v>6241</v>
      </c>
      <c r="D518" s="696">
        <v>2</v>
      </c>
      <c r="E518" s="696" t="s">
        <v>506</v>
      </c>
      <c r="F518" s="475" t="s">
        <v>1521</v>
      </c>
      <c r="G518" s="1021"/>
      <c r="H518" s="1150"/>
      <c r="I518" s="893"/>
      <c r="J518" s="893"/>
      <c r="K518" s="960"/>
      <c r="L518" s="960"/>
      <c r="M518" s="963"/>
      <c r="N518" s="963"/>
      <c r="O518" s="963"/>
      <c r="P518" s="963"/>
      <c r="Q518" s="963"/>
      <c r="R518" s="963"/>
      <c r="S518" s="963"/>
      <c r="T518" s="963"/>
      <c r="U518" s="963"/>
      <c r="V518" s="963"/>
      <c r="W518" s="963"/>
      <c r="X518" s="963"/>
      <c r="Y518" s="963"/>
      <c r="Z518" s="963"/>
    </row>
    <row r="519" spans="1:26" ht="14.25" hidden="1" customHeight="1">
      <c r="A519" s="369" t="s">
        <v>2502</v>
      </c>
      <c r="B519" s="150" t="s">
        <v>1523</v>
      </c>
      <c r="C519" s="125"/>
      <c r="D519" s="370"/>
      <c r="E519" s="125"/>
      <c r="F519" s="125"/>
      <c r="G519" s="125"/>
      <c r="I519" s="105"/>
      <c r="J519" s="105"/>
      <c r="K519" s="106"/>
      <c r="L519" s="106"/>
      <c r="M519" s="106"/>
      <c r="N519" s="106"/>
      <c r="O519" s="106"/>
      <c r="P519" s="106"/>
      <c r="Q519" s="106"/>
      <c r="R519" s="106"/>
      <c r="S519" s="106"/>
      <c r="T519" s="106"/>
      <c r="U519" s="106"/>
      <c r="V519" s="106"/>
      <c r="W519" s="106"/>
      <c r="X519" s="106"/>
      <c r="Y519" s="106"/>
      <c r="Z519" s="106"/>
    </row>
    <row r="520" spans="1:26" ht="14.25" hidden="1" customHeight="1">
      <c r="A520" s="369" t="s">
        <v>1526</v>
      </c>
      <c r="B520" s="150" t="s">
        <v>1527</v>
      </c>
      <c r="C520" s="125"/>
      <c r="D520" s="370"/>
      <c r="E520" s="125"/>
      <c r="F520" s="125"/>
      <c r="G520" s="125"/>
      <c r="I520" s="105"/>
      <c r="J520" s="105"/>
      <c r="K520" s="106"/>
      <c r="L520" s="106"/>
      <c r="M520" s="106"/>
      <c r="N520" s="106"/>
      <c r="O520" s="106"/>
      <c r="P520" s="106"/>
      <c r="Q520" s="106"/>
      <c r="R520" s="106"/>
      <c r="S520" s="106"/>
      <c r="T520" s="106"/>
      <c r="U520" s="106"/>
      <c r="V520" s="106"/>
      <c r="W520" s="106"/>
      <c r="X520" s="106"/>
      <c r="Y520" s="106"/>
      <c r="Z520" s="106"/>
    </row>
    <row r="521" spans="1:26" ht="19">
      <c r="A521" s="982" t="s">
        <v>267</v>
      </c>
      <c r="B521" s="1606" t="s">
        <v>166</v>
      </c>
      <c r="C521" s="1570"/>
      <c r="D521" s="1570"/>
      <c r="E521" s="1570"/>
      <c r="F521" s="1570"/>
      <c r="G521" s="1573"/>
      <c r="H521" s="835"/>
      <c r="I521" s="893">
        <f>SUM(D522:D528)</f>
        <v>12</v>
      </c>
      <c r="J521" s="893">
        <f>COUNT(D522:D528)*2</f>
        <v>12</v>
      </c>
      <c r="K521" s="960"/>
      <c r="L521" s="960"/>
      <c r="M521" s="963"/>
      <c r="N521" s="963"/>
      <c r="O521" s="963"/>
      <c r="P521" s="963"/>
      <c r="Q521" s="963"/>
      <c r="R521" s="963"/>
      <c r="S521" s="963"/>
      <c r="T521" s="963"/>
      <c r="U521" s="963"/>
      <c r="V521" s="963"/>
      <c r="W521" s="963"/>
      <c r="X521" s="963"/>
      <c r="Y521" s="963"/>
      <c r="Z521" s="963"/>
    </row>
    <row r="522" spans="1:26" ht="34">
      <c r="A522" s="979" t="s">
        <v>2503</v>
      </c>
      <c r="B522" s="538" t="s">
        <v>2504</v>
      </c>
      <c r="C522" s="475" t="s">
        <v>1530</v>
      </c>
      <c r="D522" s="696">
        <v>2</v>
      </c>
      <c r="E522" s="180" t="s">
        <v>469</v>
      </c>
      <c r="F522" s="475" t="s">
        <v>1531</v>
      </c>
      <c r="G522" s="1021"/>
      <c r="H522" s="1150"/>
      <c r="I522" s="893"/>
      <c r="J522" s="893"/>
      <c r="K522" s="960"/>
      <c r="L522" s="960"/>
      <c r="M522" s="963"/>
      <c r="N522" s="963"/>
      <c r="O522" s="963"/>
      <c r="P522" s="963"/>
      <c r="Q522" s="963"/>
      <c r="R522" s="963"/>
      <c r="S522" s="963"/>
      <c r="T522" s="963"/>
      <c r="U522" s="963"/>
      <c r="V522" s="963"/>
      <c r="W522" s="963"/>
      <c r="X522" s="963"/>
      <c r="Y522" s="963"/>
      <c r="Z522" s="963"/>
    </row>
    <row r="523" spans="1:26" ht="32">
      <c r="A523" s="979"/>
      <c r="B523" s="538"/>
      <c r="C523" s="475" t="s">
        <v>1532</v>
      </c>
      <c r="D523" s="696">
        <v>2</v>
      </c>
      <c r="E523" s="180" t="s">
        <v>469</v>
      </c>
      <c r="F523" s="471"/>
      <c r="G523" s="1021"/>
      <c r="H523" s="1150"/>
      <c r="I523" s="893"/>
      <c r="J523" s="893"/>
      <c r="K523" s="960"/>
      <c r="L523" s="960"/>
      <c r="M523" s="963"/>
      <c r="N523" s="963"/>
      <c r="O523" s="963"/>
      <c r="P523" s="963"/>
      <c r="Q523" s="963"/>
      <c r="R523" s="963"/>
      <c r="S523" s="963"/>
      <c r="T523" s="963"/>
      <c r="U523" s="963"/>
      <c r="V523" s="963"/>
      <c r="W523" s="963"/>
      <c r="X523" s="963"/>
      <c r="Y523" s="963"/>
      <c r="Z523" s="963"/>
    </row>
    <row r="524" spans="1:26" ht="32">
      <c r="A524" s="979"/>
      <c r="B524" s="538"/>
      <c r="C524" s="471" t="s">
        <v>7170</v>
      </c>
      <c r="D524" s="696">
        <v>2</v>
      </c>
      <c r="E524" s="696" t="s">
        <v>506</v>
      </c>
      <c r="F524" s="720"/>
      <c r="G524" s="1021"/>
      <c r="H524" s="1150"/>
      <c r="I524" s="893"/>
      <c r="J524" s="893"/>
      <c r="K524" s="960"/>
      <c r="L524" s="960"/>
      <c r="M524" s="963"/>
      <c r="N524" s="963"/>
      <c r="O524" s="963"/>
      <c r="P524" s="963"/>
      <c r="Q524" s="963"/>
      <c r="R524" s="963"/>
      <c r="S524" s="963"/>
      <c r="T524" s="963"/>
      <c r="U524" s="963"/>
      <c r="V524" s="963"/>
      <c r="W524" s="963"/>
      <c r="X524" s="963"/>
      <c r="Y524" s="963"/>
      <c r="Z524" s="963"/>
    </row>
    <row r="525" spans="1:26" ht="32">
      <c r="A525" s="979"/>
      <c r="B525" s="538"/>
      <c r="C525" s="475" t="s">
        <v>1537</v>
      </c>
      <c r="D525" s="696">
        <v>2</v>
      </c>
      <c r="E525" s="180" t="s">
        <v>469</v>
      </c>
      <c r="F525" s="475" t="s">
        <v>1538</v>
      </c>
      <c r="G525" s="1021"/>
      <c r="H525" s="1150"/>
      <c r="I525" s="893"/>
      <c r="J525" s="893"/>
      <c r="K525" s="960"/>
      <c r="L525" s="960"/>
      <c r="M525" s="963"/>
      <c r="N525" s="963"/>
      <c r="O525" s="963"/>
      <c r="P525" s="963"/>
      <c r="Q525" s="963"/>
      <c r="R525" s="963"/>
      <c r="S525" s="963"/>
      <c r="T525" s="963"/>
      <c r="U525" s="963"/>
      <c r="V525" s="963"/>
      <c r="W525" s="963"/>
      <c r="X525" s="963"/>
      <c r="Y525" s="963"/>
      <c r="Z525" s="963"/>
    </row>
    <row r="526" spans="1:26" ht="16">
      <c r="A526" s="979"/>
      <c r="B526" s="538"/>
      <c r="C526" s="471" t="s">
        <v>1539</v>
      </c>
      <c r="D526" s="696">
        <v>2</v>
      </c>
      <c r="E526" s="180"/>
      <c r="F526" s="471"/>
      <c r="G526" s="1021"/>
      <c r="H526" s="1150"/>
      <c r="I526" s="893"/>
      <c r="J526" s="893"/>
      <c r="K526" s="960"/>
      <c r="L526" s="960"/>
      <c r="M526" s="963"/>
      <c r="N526" s="963"/>
      <c r="O526" s="963"/>
      <c r="P526" s="963"/>
      <c r="Q526" s="963"/>
      <c r="R526" s="963"/>
      <c r="S526" s="963"/>
      <c r="T526" s="963"/>
      <c r="U526" s="963"/>
      <c r="V526" s="963"/>
      <c r="W526" s="963"/>
      <c r="X526" s="963"/>
      <c r="Y526" s="963"/>
      <c r="Z526" s="963"/>
    </row>
    <row r="527" spans="1:26" ht="14.25" hidden="1" customHeight="1">
      <c r="A527" s="369" t="s">
        <v>2506</v>
      </c>
      <c r="B527" s="235" t="s">
        <v>1541</v>
      </c>
      <c r="C527" s="125"/>
      <c r="D527" s="370"/>
      <c r="E527" s="125"/>
      <c r="F527" s="125"/>
      <c r="G527" s="125"/>
      <c r="I527" s="105"/>
      <c r="J527" s="105"/>
      <c r="K527" s="106"/>
      <c r="L527" s="106"/>
      <c r="M527" s="106"/>
      <c r="N527" s="106"/>
      <c r="O527" s="106"/>
      <c r="P527" s="106"/>
      <c r="Q527" s="106"/>
      <c r="R527" s="106"/>
      <c r="S527" s="106"/>
      <c r="T527" s="106"/>
      <c r="U527" s="106"/>
      <c r="V527" s="106"/>
      <c r="W527" s="106"/>
      <c r="X527" s="106"/>
      <c r="Y527" s="106"/>
      <c r="Z527" s="106"/>
    </row>
    <row r="528" spans="1:26" ht="34">
      <c r="A528" s="979" t="s">
        <v>2507</v>
      </c>
      <c r="B528" s="538" t="s">
        <v>1553</v>
      </c>
      <c r="C528" s="471" t="s">
        <v>7665</v>
      </c>
      <c r="D528" s="696">
        <v>2</v>
      </c>
      <c r="E528" s="833" t="s">
        <v>1238</v>
      </c>
      <c r="F528" s="720"/>
      <c r="G528" s="1021"/>
      <c r="H528" s="1150"/>
      <c r="I528" s="893"/>
      <c r="J528" s="893"/>
      <c r="K528" s="960"/>
      <c r="L528" s="960"/>
      <c r="M528" s="963"/>
      <c r="N528" s="963"/>
      <c r="O528" s="963"/>
      <c r="P528" s="963"/>
      <c r="Q528" s="963"/>
      <c r="R528" s="963"/>
      <c r="S528" s="963"/>
      <c r="T528" s="963"/>
      <c r="U528" s="963"/>
      <c r="V528" s="963"/>
      <c r="W528" s="963"/>
      <c r="X528" s="963"/>
      <c r="Y528" s="963"/>
      <c r="Z528" s="963"/>
    </row>
    <row r="529" spans="1:26" ht="21">
      <c r="A529" s="1053"/>
      <c r="B529" s="1773" t="s">
        <v>2509</v>
      </c>
      <c r="C529" s="1570"/>
      <c r="D529" s="1570"/>
      <c r="E529" s="1570"/>
      <c r="F529" s="1570"/>
      <c r="G529" s="1571"/>
      <c r="H529" s="1310"/>
      <c r="I529" s="893">
        <f t="shared" ref="I529:J529" si="6">I530+I533+I538+I547+I565+I569+I577+I588</f>
        <v>82</v>
      </c>
      <c r="J529" s="893">
        <f t="shared" si="6"/>
        <v>82</v>
      </c>
      <c r="K529" s="960"/>
      <c r="L529" s="960"/>
      <c r="M529" s="963"/>
      <c r="N529" s="963"/>
      <c r="O529" s="963"/>
      <c r="P529" s="963"/>
      <c r="Q529" s="963"/>
      <c r="R529" s="963"/>
      <c r="S529" s="963"/>
      <c r="T529" s="963"/>
      <c r="U529" s="963"/>
      <c r="V529" s="963"/>
      <c r="W529" s="963"/>
      <c r="X529" s="963"/>
      <c r="Y529" s="963"/>
      <c r="Z529" s="963"/>
    </row>
    <row r="530" spans="1:26" ht="19">
      <c r="A530" s="982" t="s">
        <v>168</v>
      </c>
      <c r="B530" s="1606" t="s">
        <v>169</v>
      </c>
      <c r="C530" s="1570"/>
      <c r="D530" s="1570"/>
      <c r="E530" s="1570"/>
      <c r="F530" s="1570"/>
      <c r="G530" s="1573"/>
      <c r="H530" s="835"/>
      <c r="I530" s="893">
        <f>SUM(D531:D532)</f>
        <v>2</v>
      </c>
      <c r="J530" s="893">
        <f>COUNT(D531:D532)*2</f>
        <v>2</v>
      </c>
      <c r="K530" s="960"/>
      <c r="L530" s="960"/>
      <c r="M530" s="963"/>
      <c r="N530" s="963"/>
      <c r="O530" s="963"/>
      <c r="P530" s="963"/>
      <c r="Q530" s="963"/>
      <c r="R530" s="963"/>
      <c r="S530" s="963"/>
      <c r="T530" s="963"/>
      <c r="U530" s="963"/>
      <c r="V530" s="963"/>
      <c r="W530" s="963"/>
      <c r="X530" s="963"/>
      <c r="Y530" s="963"/>
      <c r="Z530" s="963"/>
    </row>
    <row r="531" spans="1:26" ht="32">
      <c r="A531" s="1053" t="s">
        <v>1560</v>
      </c>
      <c r="B531" s="161" t="s">
        <v>1561</v>
      </c>
      <c r="C531" s="769" t="s">
        <v>7666</v>
      </c>
      <c r="D531" s="696">
        <v>2</v>
      </c>
      <c r="E531" s="1071" t="s">
        <v>599</v>
      </c>
      <c r="F531" s="1199" t="s">
        <v>5918</v>
      </c>
      <c r="G531" s="1056"/>
      <c r="H531" s="1098"/>
      <c r="I531" s="893"/>
      <c r="J531" s="893"/>
      <c r="K531" s="960"/>
      <c r="L531" s="960"/>
      <c r="M531" s="963"/>
      <c r="N531" s="963"/>
      <c r="O531" s="963"/>
      <c r="P531" s="963"/>
      <c r="Q531" s="963"/>
      <c r="R531" s="963"/>
      <c r="S531" s="963"/>
      <c r="T531" s="963"/>
      <c r="U531" s="963"/>
      <c r="V531" s="963"/>
      <c r="W531" s="963"/>
      <c r="X531" s="963"/>
      <c r="Y531" s="963"/>
      <c r="Z531" s="963"/>
    </row>
    <row r="532" spans="1:26" ht="47.25" hidden="1" customHeight="1">
      <c r="A532" s="348" t="s">
        <v>1564</v>
      </c>
      <c r="B532" s="150" t="s">
        <v>1565</v>
      </c>
      <c r="C532" s="141"/>
      <c r="D532" s="124"/>
      <c r="E532" s="141"/>
      <c r="F532" s="141"/>
      <c r="G532" s="141"/>
      <c r="H532" s="106"/>
      <c r="I532" s="105"/>
      <c r="J532" s="105"/>
      <c r="K532" s="106"/>
      <c r="L532" s="106"/>
      <c r="M532" s="106"/>
      <c r="N532" s="106"/>
      <c r="O532" s="106"/>
      <c r="P532" s="106"/>
      <c r="Q532" s="106"/>
      <c r="R532" s="106"/>
      <c r="S532" s="106"/>
      <c r="T532" s="106"/>
      <c r="U532" s="106"/>
      <c r="V532" s="106"/>
      <c r="W532" s="106"/>
      <c r="X532" s="106"/>
      <c r="Y532" s="106"/>
      <c r="Z532" s="106"/>
    </row>
    <row r="533" spans="1:26" ht="19">
      <c r="A533" s="982" t="s">
        <v>170</v>
      </c>
      <c r="B533" s="1606" t="s">
        <v>171</v>
      </c>
      <c r="C533" s="1570"/>
      <c r="D533" s="1570"/>
      <c r="E533" s="1570"/>
      <c r="F533" s="1570"/>
      <c r="G533" s="1573"/>
      <c r="H533" s="835"/>
      <c r="I533" s="893">
        <f>SUM(D534:D537)</f>
        <v>4</v>
      </c>
      <c r="J533" s="893">
        <f>COUNT(D534:D537)*2</f>
        <v>4</v>
      </c>
      <c r="K533" s="960"/>
      <c r="L533" s="960"/>
      <c r="M533" s="963"/>
      <c r="N533" s="963"/>
      <c r="O533" s="963"/>
      <c r="P533" s="963"/>
      <c r="Q533" s="963"/>
      <c r="R533" s="963"/>
      <c r="S533" s="963"/>
      <c r="T533" s="963"/>
      <c r="U533" s="963"/>
      <c r="V533" s="963"/>
      <c r="W533" s="963"/>
      <c r="X533" s="963"/>
      <c r="Y533" s="963"/>
      <c r="Z533" s="963"/>
    </row>
    <row r="534" spans="1:26" ht="34">
      <c r="A534" s="927" t="s">
        <v>1566</v>
      </c>
      <c r="B534" s="538" t="s">
        <v>1567</v>
      </c>
      <c r="C534" s="475" t="s">
        <v>7178</v>
      </c>
      <c r="D534" s="696">
        <v>2</v>
      </c>
      <c r="E534" s="696" t="s">
        <v>877</v>
      </c>
      <c r="F534" s="1052"/>
      <c r="G534" s="1056"/>
      <c r="H534" s="1098"/>
      <c r="I534" s="893"/>
      <c r="J534" s="893"/>
      <c r="K534" s="960"/>
      <c r="L534" s="960"/>
      <c r="M534" s="963"/>
      <c r="N534" s="963"/>
      <c r="O534" s="963"/>
      <c r="P534" s="963"/>
      <c r="Q534" s="963"/>
      <c r="R534" s="963"/>
      <c r="S534" s="963"/>
      <c r="T534" s="963"/>
      <c r="U534" s="963"/>
      <c r="V534" s="963"/>
      <c r="W534" s="963"/>
      <c r="X534" s="963"/>
      <c r="Y534" s="963"/>
      <c r="Z534" s="963"/>
    </row>
    <row r="535" spans="1:26" ht="16">
      <c r="A535" s="927"/>
      <c r="B535" s="538"/>
      <c r="C535" s="475" t="s">
        <v>7667</v>
      </c>
      <c r="D535" s="696">
        <v>2</v>
      </c>
      <c r="E535" s="696" t="s">
        <v>877</v>
      </c>
      <c r="F535" s="1052"/>
      <c r="G535" s="1056"/>
      <c r="H535" s="1098"/>
      <c r="I535" s="893"/>
      <c r="J535" s="893"/>
      <c r="K535" s="960"/>
      <c r="L535" s="960"/>
      <c r="M535" s="963"/>
      <c r="N535" s="963"/>
      <c r="O535" s="963"/>
      <c r="P535" s="963"/>
      <c r="Q535" s="963"/>
      <c r="R535" s="963"/>
      <c r="S535" s="963"/>
      <c r="T535" s="963"/>
      <c r="U535" s="963"/>
      <c r="V535" s="963"/>
      <c r="W535" s="963"/>
      <c r="X535" s="963"/>
      <c r="Y535" s="963"/>
      <c r="Z535" s="963"/>
    </row>
    <row r="536" spans="1:26" ht="36.75" hidden="1" customHeight="1">
      <c r="A536" s="348" t="s">
        <v>1568</v>
      </c>
      <c r="B536" s="235" t="s">
        <v>1569</v>
      </c>
      <c r="C536" s="141"/>
      <c r="D536" s="124"/>
      <c r="E536" s="141"/>
      <c r="F536" s="141"/>
      <c r="G536" s="141"/>
      <c r="H536" s="106"/>
      <c r="I536" s="105"/>
      <c r="J536" s="105"/>
      <c r="K536" s="106"/>
      <c r="L536" s="106"/>
      <c r="M536" s="106"/>
      <c r="N536" s="106"/>
      <c r="O536" s="106"/>
      <c r="P536" s="106"/>
      <c r="Q536" s="106"/>
      <c r="R536" s="106"/>
      <c r="S536" s="106"/>
      <c r="T536" s="106"/>
      <c r="U536" s="106"/>
      <c r="V536" s="106"/>
      <c r="W536" s="106"/>
      <c r="X536" s="106"/>
      <c r="Y536" s="106"/>
      <c r="Z536" s="106"/>
    </row>
    <row r="537" spans="1:26" ht="57" hidden="1" customHeight="1">
      <c r="A537" s="348" t="s">
        <v>1570</v>
      </c>
      <c r="B537" s="235" t="s">
        <v>2512</v>
      </c>
      <c r="C537" s="141"/>
      <c r="D537" s="124"/>
      <c r="E537" s="141"/>
      <c r="F537" s="141"/>
      <c r="G537" s="141"/>
      <c r="H537" s="106"/>
      <c r="I537" s="105"/>
      <c r="J537" s="105"/>
      <c r="K537" s="106"/>
      <c r="L537" s="106"/>
      <c r="M537" s="106"/>
      <c r="N537" s="106"/>
      <c r="O537" s="106"/>
      <c r="P537" s="106"/>
      <c r="Q537" s="106"/>
      <c r="R537" s="106"/>
      <c r="S537" s="106"/>
      <c r="T537" s="106"/>
      <c r="U537" s="106"/>
      <c r="V537" s="106"/>
      <c r="W537" s="106"/>
      <c r="X537" s="106"/>
      <c r="Y537" s="106"/>
      <c r="Z537" s="106"/>
    </row>
    <row r="538" spans="1:26" ht="19">
      <c r="A538" s="982" t="s">
        <v>268</v>
      </c>
      <c r="B538" s="1606" t="s">
        <v>173</v>
      </c>
      <c r="C538" s="1570"/>
      <c r="D538" s="1570"/>
      <c r="E538" s="1570"/>
      <c r="F538" s="1570"/>
      <c r="G538" s="1573"/>
      <c r="H538" s="835"/>
      <c r="I538" s="893">
        <f>SUM(D539:D546)</f>
        <v>14</v>
      </c>
      <c r="J538" s="893">
        <f>COUNT(D539:D546)*2</f>
        <v>14</v>
      </c>
      <c r="K538" s="960"/>
      <c r="L538" s="960"/>
      <c r="M538" s="963"/>
      <c r="N538" s="963"/>
      <c r="O538" s="963"/>
      <c r="P538" s="963"/>
      <c r="Q538" s="963"/>
      <c r="R538" s="963"/>
      <c r="S538" s="963"/>
      <c r="T538" s="963"/>
      <c r="U538" s="963"/>
      <c r="V538" s="963"/>
      <c r="W538" s="963"/>
      <c r="X538" s="963"/>
      <c r="Y538" s="963"/>
      <c r="Z538" s="963"/>
    </row>
    <row r="539" spans="1:26" ht="51">
      <c r="A539" s="693" t="s">
        <v>1573</v>
      </c>
      <c r="B539" s="538" t="s">
        <v>1574</v>
      </c>
      <c r="C539" s="471" t="s">
        <v>7668</v>
      </c>
      <c r="D539" s="696">
        <v>2</v>
      </c>
      <c r="E539" s="696" t="s">
        <v>599</v>
      </c>
      <c r="F539" s="1052"/>
      <c r="G539" s="1056"/>
      <c r="H539" s="1098"/>
      <c r="I539" s="893"/>
      <c r="J539" s="893"/>
      <c r="K539" s="960"/>
      <c r="L539" s="960"/>
      <c r="M539" s="963"/>
      <c r="N539" s="963"/>
      <c r="O539" s="963"/>
      <c r="P539" s="963"/>
      <c r="Q539" s="963"/>
      <c r="R539" s="963"/>
      <c r="S539" s="963"/>
      <c r="T539" s="963"/>
      <c r="U539" s="963"/>
      <c r="V539" s="963"/>
      <c r="W539" s="963"/>
      <c r="X539" s="963"/>
      <c r="Y539" s="963"/>
      <c r="Z539" s="963"/>
    </row>
    <row r="540" spans="1:26" ht="32">
      <c r="A540" s="693"/>
      <c r="B540" s="538"/>
      <c r="C540" s="471" t="s">
        <v>7669</v>
      </c>
      <c r="D540" s="696">
        <v>2</v>
      </c>
      <c r="E540" s="696" t="s">
        <v>599</v>
      </c>
      <c r="F540" s="471" t="s">
        <v>7670</v>
      </c>
      <c r="G540" s="1056"/>
      <c r="H540" s="1098"/>
      <c r="I540" s="893"/>
      <c r="J540" s="893"/>
      <c r="K540" s="960"/>
      <c r="L540" s="960"/>
      <c r="M540" s="963"/>
      <c r="N540" s="963"/>
      <c r="O540" s="963"/>
      <c r="P540" s="963"/>
      <c r="Q540" s="963"/>
      <c r="R540" s="963"/>
      <c r="S540" s="963"/>
      <c r="T540" s="963"/>
      <c r="U540" s="963"/>
      <c r="V540" s="963"/>
      <c r="W540" s="963"/>
      <c r="X540" s="963"/>
      <c r="Y540" s="963"/>
      <c r="Z540" s="963"/>
    </row>
    <row r="541" spans="1:26" ht="48.75" hidden="1" customHeight="1">
      <c r="A541" s="310" t="s">
        <v>1578</v>
      </c>
      <c r="B541" s="235" t="s">
        <v>1579</v>
      </c>
      <c r="C541" s="150"/>
      <c r="D541" s="124"/>
      <c r="E541" s="141"/>
      <c r="F541" s="141"/>
      <c r="G541" s="141"/>
      <c r="H541" s="106"/>
      <c r="I541" s="105"/>
      <c r="J541" s="105"/>
      <c r="K541" s="106"/>
      <c r="L541" s="106"/>
      <c r="M541" s="106"/>
      <c r="N541" s="106"/>
      <c r="O541" s="106"/>
      <c r="P541" s="106"/>
      <c r="Q541" s="106"/>
      <c r="R541" s="106"/>
      <c r="S541" s="106"/>
      <c r="T541" s="106"/>
      <c r="U541" s="106"/>
      <c r="V541" s="106"/>
      <c r="W541" s="106"/>
      <c r="X541" s="106"/>
      <c r="Y541" s="106"/>
      <c r="Z541" s="106"/>
    </row>
    <row r="542" spans="1:26" ht="51">
      <c r="A542" s="1084" t="s">
        <v>1581</v>
      </c>
      <c r="B542" s="467" t="s">
        <v>1582</v>
      </c>
      <c r="C542" s="471" t="s">
        <v>1583</v>
      </c>
      <c r="D542" s="696">
        <v>2</v>
      </c>
      <c r="E542" s="696" t="s">
        <v>611</v>
      </c>
      <c r="F542" s="471" t="s">
        <v>5920</v>
      </c>
      <c r="G542" s="1056"/>
      <c r="H542" s="1098"/>
      <c r="I542" s="893"/>
      <c r="J542" s="893"/>
      <c r="K542" s="960"/>
      <c r="L542" s="960"/>
      <c r="M542" s="963"/>
      <c r="N542" s="963"/>
      <c r="O542" s="963"/>
      <c r="P542" s="963"/>
      <c r="Q542" s="963"/>
      <c r="R542" s="963"/>
      <c r="S542" s="963"/>
      <c r="T542" s="963"/>
      <c r="U542" s="963"/>
      <c r="V542" s="963"/>
      <c r="W542" s="963"/>
      <c r="X542" s="963"/>
      <c r="Y542" s="963"/>
      <c r="Z542" s="963"/>
    </row>
    <row r="543" spans="1:26" ht="34">
      <c r="A543" s="1084"/>
      <c r="B543" s="467"/>
      <c r="C543" s="538" t="s">
        <v>1585</v>
      </c>
      <c r="D543" s="696">
        <v>2</v>
      </c>
      <c r="E543" s="696" t="s">
        <v>599</v>
      </c>
      <c r="F543" s="538" t="s">
        <v>1586</v>
      </c>
      <c r="G543" s="1314"/>
      <c r="H543" s="1098"/>
      <c r="I543" s="893"/>
      <c r="J543" s="893"/>
      <c r="K543" s="960"/>
      <c r="L543" s="960"/>
      <c r="M543" s="963"/>
      <c r="N543" s="963"/>
      <c r="O543" s="963"/>
      <c r="P543" s="963"/>
      <c r="Q543" s="963"/>
      <c r="R543" s="963"/>
      <c r="S543" s="963"/>
      <c r="T543" s="963"/>
      <c r="U543" s="963"/>
      <c r="V543" s="963"/>
      <c r="W543" s="963"/>
      <c r="X543" s="963"/>
      <c r="Y543" s="963"/>
      <c r="Z543" s="963"/>
    </row>
    <row r="544" spans="1:26" ht="48">
      <c r="A544" s="1084"/>
      <c r="B544" s="467"/>
      <c r="C544" s="538" t="s">
        <v>1587</v>
      </c>
      <c r="D544" s="696">
        <v>2</v>
      </c>
      <c r="E544" s="696" t="s">
        <v>877</v>
      </c>
      <c r="F544" s="475" t="s">
        <v>1588</v>
      </c>
      <c r="G544" s="1314"/>
      <c r="H544" s="1098"/>
      <c r="I544" s="893"/>
      <c r="J544" s="893"/>
      <c r="K544" s="960"/>
      <c r="L544" s="960"/>
      <c r="M544" s="963"/>
      <c r="N544" s="963"/>
      <c r="O544" s="963"/>
      <c r="P544" s="963"/>
      <c r="Q544" s="963"/>
      <c r="R544" s="963"/>
      <c r="S544" s="963"/>
      <c r="T544" s="963"/>
      <c r="U544" s="963"/>
      <c r="V544" s="963"/>
      <c r="W544" s="963"/>
      <c r="X544" s="963"/>
      <c r="Y544" s="963"/>
      <c r="Z544" s="963"/>
    </row>
    <row r="545" spans="1:26" ht="51">
      <c r="A545" s="1084" t="s">
        <v>1589</v>
      </c>
      <c r="B545" s="467" t="s">
        <v>1590</v>
      </c>
      <c r="C545" s="475" t="s">
        <v>1591</v>
      </c>
      <c r="D545" s="696">
        <v>2</v>
      </c>
      <c r="E545" s="696" t="s">
        <v>877</v>
      </c>
      <c r="F545" s="475" t="s">
        <v>1592</v>
      </c>
      <c r="G545" s="1314"/>
      <c r="H545" s="1098"/>
      <c r="I545" s="893"/>
      <c r="J545" s="893"/>
      <c r="K545" s="960"/>
      <c r="L545" s="960"/>
      <c r="M545" s="963"/>
      <c r="N545" s="963"/>
      <c r="O545" s="963"/>
      <c r="P545" s="963"/>
      <c r="Q545" s="963"/>
      <c r="R545" s="963"/>
      <c r="S545" s="963"/>
      <c r="T545" s="963"/>
      <c r="U545" s="963"/>
      <c r="V545" s="963"/>
      <c r="W545" s="963"/>
      <c r="X545" s="963"/>
      <c r="Y545" s="963"/>
      <c r="Z545" s="963"/>
    </row>
    <row r="546" spans="1:26" ht="51">
      <c r="A546" s="1084" t="s">
        <v>1593</v>
      </c>
      <c r="B546" s="467" t="s">
        <v>1594</v>
      </c>
      <c r="C546" s="475" t="s">
        <v>1595</v>
      </c>
      <c r="D546" s="696">
        <v>2</v>
      </c>
      <c r="E546" s="696" t="s">
        <v>599</v>
      </c>
      <c r="F546" s="475" t="s">
        <v>1596</v>
      </c>
      <c r="G546" s="1314"/>
      <c r="H546" s="1098"/>
      <c r="I546" s="893"/>
      <c r="J546" s="893"/>
      <c r="K546" s="960"/>
      <c r="L546" s="960"/>
      <c r="M546" s="963"/>
      <c r="N546" s="963"/>
      <c r="O546" s="963"/>
      <c r="P546" s="963"/>
      <c r="Q546" s="963"/>
      <c r="R546" s="963"/>
      <c r="S546" s="963"/>
      <c r="T546" s="963"/>
      <c r="U546" s="963"/>
      <c r="V546" s="963"/>
      <c r="W546" s="963"/>
      <c r="X546" s="963"/>
      <c r="Y546" s="963"/>
      <c r="Z546" s="963"/>
    </row>
    <row r="547" spans="1:26" ht="19">
      <c r="A547" s="982" t="s">
        <v>269</v>
      </c>
      <c r="B547" s="1606" t="s">
        <v>175</v>
      </c>
      <c r="C547" s="1570"/>
      <c r="D547" s="1570"/>
      <c r="E547" s="1570"/>
      <c r="F547" s="1570"/>
      <c r="G547" s="1573"/>
      <c r="H547" s="835"/>
      <c r="I547" s="893">
        <f>SUM(D548:D563)</f>
        <v>32</v>
      </c>
      <c r="J547" s="893">
        <f>COUNT(D548:D563)*2</f>
        <v>32</v>
      </c>
      <c r="K547" s="960"/>
      <c r="L547" s="960"/>
      <c r="M547" s="963"/>
      <c r="N547" s="963"/>
      <c r="O547" s="963"/>
      <c r="P547" s="963"/>
      <c r="Q547" s="963"/>
      <c r="R547" s="963"/>
      <c r="S547" s="963"/>
      <c r="T547" s="963"/>
      <c r="U547" s="963"/>
      <c r="V547" s="963"/>
      <c r="W547" s="963"/>
      <c r="X547" s="963"/>
      <c r="Y547" s="963"/>
      <c r="Z547" s="963"/>
    </row>
    <row r="548" spans="1:26" ht="34">
      <c r="A548" s="693" t="s">
        <v>2516</v>
      </c>
      <c r="B548" s="538" t="s">
        <v>1598</v>
      </c>
      <c r="C548" s="986" t="s">
        <v>1599</v>
      </c>
      <c r="D548" s="696">
        <v>2</v>
      </c>
      <c r="E548" s="696" t="s">
        <v>877</v>
      </c>
      <c r="F548" s="1052"/>
      <c r="G548" s="1056"/>
      <c r="H548" s="1098"/>
      <c r="I548" s="893"/>
      <c r="J548" s="893"/>
      <c r="K548" s="960"/>
      <c r="L548" s="960"/>
      <c r="M548" s="963"/>
      <c r="N548" s="963"/>
      <c r="O548" s="963"/>
      <c r="P548" s="963"/>
      <c r="Q548" s="963"/>
      <c r="R548" s="963"/>
      <c r="S548" s="963"/>
      <c r="T548" s="963"/>
      <c r="U548" s="963"/>
      <c r="V548" s="963"/>
      <c r="W548" s="963"/>
      <c r="X548" s="963"/>
      <c r="Y548" s="963"/>
      <c r="Z548" s="963"/>
    </row>
    <row r="549" spans="1:26" ht="32">
      <c r="A549" s="693"/>
      <c r="B549" s="538"/>
      <c r="C549" s="471" t="s">
        <v>1600</v>
      </c>
      <c r="D549" s="696">
        <v>2</v>
      </c>
      <c r="E549" s="696" t="s">
        <v>504</v>
      </c>
      <c r="F549" s="1052"/>
      <c r="G549" s="1056"/>
      <c r="H549" s="1098"/>
      <c r="I549" s="893"/>
      <c r="J549" s="893"/>
      <c r="K549" s="960"/>
      <c r="L549" s="960"/>
      <c r="M549" s="963"/>
      <c r="N549" s="963"/>
      <c r="O549" s="963"/>
      <c r="P549" s="963"/>
      <c r="Q549" s="963"/>
      <c r="R549" s="963"/>
      <c r="S549" s="963"/>
      <c r="T549" s="963"/>
      <c r="U549" s="963"/>
      <c r="V549" s="963"/>
      <c r="W549" s="963"/>
      <c r="X549" s="963"/>
      <c r="Y549" s="963"/>
      <c r="Z549" s="963"/>
    </row>
    <row r="550" spans="1:26" ht="32">
      <c r="A550" s="693"/>
      <c r="B550" s="538"/>
      <c r="C550" s="471" t="s">
        <v>7671</v>
      </c>
      <c r="D550" s="696">
        <v>2</v>
      </c>
      <c r="E550" s="696" t="s">
        <v>469</v>
      </c>
      <c r="F550" s="735" t="s">
        <v>7672</v>
      </c>
      <c r="G550" s="1056"/>
      <c r="H550" s="1098"/>
      <c r="I550" s="893"/>
      <c r="J550" s="893"/>
      <c r="K550" s="960"/>
      <c r="L550" s="960"/>
      <c r="M550" s="963"/>
      <c r="N550" s="963"/>
      <c r="O550" s="963"/>
      <c r="P550" s="963"/>
      <c r="Q550" s="963"/>
      <c r="R550" s="963"/>
      <c r="S550" s="963"/>
      <c r="T550" s="963"/>
      <c r="U550" s="963"/>
      <c r="V550" s="963"/>
      <c r="W550" s="963"/>
      <c r="X550" s="963"/>
      <c r="Y550" s="963"/>
      <c r="Z550" s="963"/>
    </row>
    <row r="551" spans="1:26" ht="51">
      <c r="A551" s="693" t="s">
        <v>2518</v>
      </c>
      <c r="B551" s="538" t="s">
        <v>1604</v>
      </c>
      <c r="C551" s="471" t="s">
        <v>7673</v>
      </c>
      <c r="D551" s="696">
        <v>2</v>
      </c>
      <c r="E551" s="696" t="s">
        <v>877</v>
      </c>
      <c r="F551" s="471"/>
      <c r="G551" s="1056"/>
      <c r="H551" s="1098"/>
      <c r="I551" s="893"/>
      <c r="J551" s="893"/>
      <c r="K551" s="960"/>
      <c r="L551" s="960"/>
      <c r="M551" s="963"/>
      <c r="N551" s="963"/>
      <c r="O551" s="963"/>
      <c r="P551" s="963"/>
      <c r="Q551" s="963"/>
      <c r="R551" s="963"/>
      <c r="S551" s="963"/>
      <c r="T551" s="963"/>
      <c r="U551" s="963"/>
      <c r="V551" s="963"/>
      <c r="W551" s="963"/>
      <c r="X551" s="963"/>
      <c r="Y551" s="963"/>
      <c r="Z551" s="963"/>
    </row>
    <row r="552" spans="1:26" ht="32">
      <c r="A552" s="693"/>
      <c r="B552" s="538"/>
      <c r="C552" s="471" t="s">
        <v>7674</v>
      </c>
      <c r="D552" s="696">
        <v>2</v>
      </c>
      <c r="E552" s="696" t="s">
        <v>877</v>
      </c>
      <c r="F552" s="471"/>
      <c r="G552" s="1056"/>
      <c r="H552" s="1098"/>
      <c r="I552" s="893"/>
      <c r="J552" s="893"/>
      <c r="K552" s="960"/>
      <c r="L552" s="960"/>
      <c r="M552" s="963"/>
      <c r="N552" s="963"/>
      <c r="O552" s="963"/>
      <c r="P552" s="963"/>
      <c r="Q552" s="963"/>
      <c r="R552" s="963"/>
      <c r="S552" s="963"/>
      <c r="T552" s="963"/>
      <c r="U552" s="963"/>
      <c r="V552" s="963"/>
      <c r="W552" s="963"/>
      <c r="X552" s="963"/>
      <c r="Y552" s="963"/>
      <c r="Z552" s="963"/>
    </row>
    <row r="553" spans="1:26" ht="48">
      <c r="A553" s="693"/>
      <c r="B553" s="538"/>
      <c r="C553" s="471" t="s">
        <v>7675</v>
      </c>
      <c r="D553" s="696">
        <v>2</v>
      </c>
      <c r="E553" s="696" t="s">
        <v>877</v>
      </c>
      <c r="F553" s="471"/>
      <c r="G553" s="1056"/>
      <c r="H553" s="1098"/>
      <c r="I553" s="893"/>
      <c r="J553" s="893"/>
      <c r="K553" s="960"/>
      <c r="L553" s="960"/>
      <c r="M553" s="963"/>
      <c r="N553" s="963"/>
      <c r="O553" s="963"/>
      <c r="P553" s="963"/>
      <c r="Q553" s="963"/>
      <c r="R553" s="963"/>
      <c r="S553" s="963"/>
      <c r="T553" s="963"/>
      <c r="U553" s="963"/>
      <c r="V553" s="963"/>
      <c r="W553" s="963"/>
      <c r="X553" s="963"/>
      <c r="Y553" s="963"/>
      <c r="Z553" s="963"/>
    </row>
    <row r="554" spans="1:26" ht="32">
      <c r="A554" s="693"/>
      <c r="B554" s="538"/>
      <c r="C554" s="471" t="s">
        <v>7676</v>
      </c>
      <c r="D554" s="696">
        <v>2</v>
      </c>
      <c r="E554" s="696" t="s">
        <v>877</v>
      </c>
      <c r="F554" s="471"/>
      <c r="G554" s="1056"/>
      <c r="H554" s="1098"/>
      <c r="I554" s="893"/>
      <c r="J554" s="893"/>
      <c r="K554" s="960"/>
      <c r="L554" s="960"/>
      <c r="M554" s="963"/>
      <c r="N554" s="963"/>
      <c r="O554" s="963"/>
      <c r="P554" s="963"/>
      <c r="Q554" s="963"/>
      <c r="R554" s="963"/>
      <c r="S554" s="963"/>
      <c r="T554" s="963"/>
      <c r="U554" s="963"/>
      <c r="V554" s="963"/>
      <c r="W554" s="963"/>
      <c r="X554" s="963"/>
      <c r="Y554" s="963"/>
      <c r="Z554" s="963"/>
    </row>
    <row r="555" spans="1:26" ht="48">
      <c r="A555" s="693"/>
      <c r="B555" s="538"/>
      <c r="C555" s="471" t="s">
        <v>7677</v>
      </c>
      <c r="D555" s="696">
        <v>2</v>
      </c>
      <c r="E555" s="696" t="s">
        <v>877</v>
      </c>
      <c r="F555" s="471"/>
      <c r="G555" s="1056"/>
      <c r="H555" s="1098"/>
      <c r="I555" s="893"/>
      <c r="J555" s="893"/>
      <c r="K555" s="960"/>
      <c r="L555" s="960"/>
      <c r="M555" s="963"/>
      <c r="N555" s="963"/>
      <c r="O555" s="963"/>
      <c r="P555" s="963"/>
      <c r="Q555" s="963"/>
      <c r="R555" s="963"/>
      <c r="S555" s="963"/>
      <c r="T555" s="963"/>
      <c r="U555" s="963"/>
      <c r="V555" s="963"/>
      <c r="W555" s="963"/>
      <c r="X555" s="963"/>
      <c r="Y555" s="963"/>
      <c r="Z555" s="963"/>
    </row>
    <row r="556" spans="1:26" ht="32">
      <c r="A556" s="693"/>
      <c r="B556" s="538"/>
      <c r="C556" s="475" t="s">
        <v>7678</v>
      </c>
      <c r="D556" s="696">
        <v>2</v>
      </c>
      <c r="E556" s="696" t="s">
        <v>877</v>
      </c>
      <c r="F556" s="471"/>
      <c r="G556" s="1056"/>
      <c r="H556" s="1098"/>
      <c r="I556" s="893"/>
      <c r="J556" s="893"/>
      <c r="K556" s="960"/>
      <c r="L556" s="960"/>
      <c r="M556" s="963"/>
      <c r="N556" s="963"/>
      <c r="O556" s="963"/>
      <c r="P556" s="963"/>
      <c r="Q556" s="963"/>
      <c r="R556" s="963"/>
      <c r="S556" s="963"/>
      <c r="T556" s="963"/>
      <c r="U556" s="963"/>
      <c r="V556" s="963"/>
      <c r="W556" s="963"/>
      <c r="X556" s="963"/>
      <c r="Y556" s="963"/>
      <c r="Z556" s="963"/>
    </row>
    <row r="557" spans="1:26" ht="48">
      <c r="A557" s="693"/>
      <c r="B557" s="538"/>
      <c r="C557" s="471" t="s">
        <v>7679</v>
      </c>
      <c r="D557" s="696">
        <v>2</v>
      </c>
      <c r="E557" s="696" t="s">
        <v>877</v>
      </c>
      <c r="F557" s="471"/>
      <c r="G557" s="1056"/>
      <c r="H557" s="1098"/>
      <c r="I557" s="893"/>
      <c r="J557" s="893"/>
      <c r="K557" s="960"/>
      <c r="L557" s="960"/>
      <c r="M557" s="963"/>
      <c r="N557" s="963"/>
      <c r="O557" s="963"/>
      <c r="P557" s="963"/>
      <c r="Q557" s="963"/>
      <c r="R557" s="963"/>
      <c r="S557" s="963"/>
      <c r="T557" s="963"/>
      <c r="U557" s="963"/>
      <c r="V557" s="963"/>
      <c r="W557" s="963"/>
      <c r="X557" s="963"/>
      <c r="Y557" s="963"/>
      <c r="Z557" s="963"/>
    </row>
    <row r="558" spans="1:26" ht="32">
      <c r="A558" s="693"/>
      <c r="B558" s="538"/>
      <c r="C558" s="471" t="s">
        <v>7680</v>
      </c>
      <c r="D558" s="696">
        <v>2</v>
      </c>
      <c r="E558" s="696" t="s">
        <v>877</v>
      </c>
      <c r="F558" s="471"/>
      <c r="G558" s="1056"/>
      <c r="H558" s="1098"/>
      <c r="I558" s="893"/>
      <c r="J558" s="893"/>
      <c r="K558" s="960"/>
      <c r="L558" s="960"/>
      <c r="M558" s="963"/>
      <c r="N558" s="963"/>
      <c r="O558" s="963"/>
      <c r="P558" s="963"/>
      <c r="Q558" s="963"/>
      <c r="R558" s="963"/>
      <c r="S558" s="963"/>
      <c r="T558" s="963"/>
      <c r="U558" s="963"/>
      <c r="V558" s="963"/>
      <c r="W558" s="963"/>
      <c r="X558" s="963"/>
      <c r="Y558" s="963"/>
      <c r="Z558" s="963"/>
    </row>
    <row r="559" spans="1:26" ht="32">
      <c r="A559" s="693"/>
      <c r="B559" s="538"/>
      <c r="C559" s="471" t="s">
        <v>7681</v>
      </c>
      <c r="D559" s="696">
        <v>2</v>
      </c>
      <c r="E559" s="696" t="s">
        <v>877</v>
      </c>
      <c r="F559" s="471"/>
      <c r="G559" s="1056"/>
      <c r="H559" s="1098"/>
      <c r="I559" s="893"/>
      <c r="J559" s="893"/>
      <c r="K559" s="960"/>
      <c r="L559" s="960"/>
      <c r="M559" s="963"/>
      <c r="N559" s="963"/>
      <c r="O559" s="963"/>
      <c r="P559" s="963"/>
      <c r="Q559" s="963"/>
      <c r="R559" s="963"/>
      <c r="S559" s="963"/>
      <c r="T559" s="963"/>
      <c r="U559" s="963"/>
      <c r="V559" s="963"/>
      <c r="W559" s="963"/>
      <c r="X559" s="963"/>
      <c r="Y559" s="963"/>
      <c r="Z559" s="963"/>
    </row>
    <row r="560" spans="1:26" ht="32">
      <c r="A560" s="693"/>
      <c r="B560" s="538"/>
      <c r="C560" s="471" t="s">
        <v>7682</v>
      </c>
      <c r="D560" s="696">
        <v>2</v>
      </c>
      <c r="E560" s="696" t="s">
        <v>877</v>
      </c>
      <c r="F560" s="471"/>
      <c r="G560" s="1056"/>
      <c r="H560" s="1098"/>
      <c r="I560" s="893"/>
      <c r="J560" s="893"/>
      <c r="K560" s="960"/>
      <c r="L560" s="960"/>
      <c r="M560" s="963"/>
      <c r="N560" s="963"/>
      <c r="O560" s="963"/>
      <c r="P560" s="963"/>
      <c r="Q560" s="963"/>
      <c r="R560" s="963"/>
      <c r="S560" s="963"/>
      <c r="T560" s="963"/>
      <c r="U560" s="963"/>
      <c r="V560" s="963"/>
      <c r="W560" s="963"/>
      <c r="X560" s="963"/>
      <c r="Y560" s="963"/>
      <c r="Z560" s="963"/>
    </row>
    <row r="561" spans="1:26" ht="32">
      <c r="A561" s="693"/>
      <c r="B561" s="538"/>
      <c r="C561" s="471" t="s">
        <v>7683</v>
      </c>
      <c r="D561" s="696">
        <v>2</v>
      </c>
      <c r="E561" s="696" t="s">
        <v>877</v>
      </c>
      <c r="F561" s="471"/>
      <c r="G561" s="1056"/>
      <c r="H561" s="1098"/>
      <c r="I561" s="893"/>
      <c r="J561" s="893"/>
      <c r="K561" s="960"/>
      <c r="L561" s="960"/>
      <c r="M561" s="963"/>
      <c r="N561" s="963"/>
      <c r="O561" s="963"/>
      <c r="P561" s="963"/>
      <c r="Q561" s="963"/>
      <c r="R561" s="963"/>
      <c r="S561" s="963"/>
      <c r="T561" s="963"/>
      <c r="U561" s="963"/>
      <c r="V561" s="963"/>
      <c r="W561" s="963"/>
      <c r="X561" s="963"/>
      <c r="Y561" s="963"/>
      <c r="Z561" s="963"/>
    </row>
    <row r="562" spans="1:26" ht="32">
      <c r="A562" s="693"/>
      <c r="B562" s="538"/>
      <c r="C562" s="986" t="s">
        <v>7684</v>
      </c>
      <c r="D562" s="696">
        <v>2</v>
      </c>
      <c r="E562" s="696" t="s">
        <v>877</v>
      </c>
      <c r="F562" s="471"/>
      <c r="G562" s="1056"/>
      <c r="H562" s="1098"/>
      <c r="I562" s="893"/>
      <c r="J562" s="893"/>
      <c r="K562" s="960"/>
      <c r="L562" s="960"/>
      <c r="M562" s="963"/>
      <c r="N562" s="963"/>
      <c r="O562" s="963"/>
      <c r="P562" s="963"/>
      <c r="Q562" s="963"/>
      <c r="R562" s="963"/>
      <c r="S562" s="963"/>
      <c r="T562" s="963"/>
      <c r="U562" s="963"/>
      <c r="V562" s="963"/>
      <c r="W562" s="963"/>
      <c r="X562" s="963"/>
      <c r="Y562" s="963"/>
      <c r="Z562" s="963"/>
    </row>
    <row r="563" spans="1:26" ht="34">
      <c r="A563" s="693" t="s">
        <v>2532</v>
      </c>
      <c r="B563" s="538" t="s">
        <v>1619</v>
      </c>
      <c r="C563" s="475" t="s">
        <v>3478</v>
      </c>
      <c r="D563" s="696">
        <v>2</v>
      </c>
      <c r="E563" s="696" t="s">
        <v>599</v>
      </c>
      <c r="F563" s="963"/>
      <c r="G563" s="1056"/>
      <c r="H563" s="1098"/>
      <c r="I563" s="893"/>
      <c r="J563" s="893"/>
      <c r="K563" s="960"/>
      <c r="L563" s="960"/>
      <c r="M563" s="963"/>
      <c r="N563" s="963"/>
      <c r="O563" s="963"/>
      <c r="P563" s="963"/>
      <c r="Q563" s="963"/>
      <c r="R563" s="963"/>
      <c r="S563" s="963"/>
      <c r="T563" s="963"/>
      <c r="U563" s="963"/>
      <c r="V563" s="963"/>
      <c r="W563" s="963"/>
      <c r="X563" s="963"/>
      <c r="Y563" s="963"/>
      <c r="Z563" s="963"/>
    </row>
    <row r="564" spans="1:26" ht="14.25" hidden="1" customHeight="1">
      <c r="A564" s="310" t="s">
        <v>2533</v>
      </c>
      <c r="B564" s="525" t="s">
        <v>1622</v>
      </c>
      <c r="C564" s="141"/>
      <c r="D564" s="141"/>
      <c r="E564" s="141"/>
      <c r="F564" s="141"/>
      <c r="G564" s="155"/>
      <c r="H564" s="279"/>
      <c r="I564" s="319"/>
      <c r="J564" s="319"/>
      <c r="K564" s="106"/>
      <c r="L564" s="106"/>
      <c r="M564" s="106"/>
      <c r="N564" s="106"/>
      <c r="O564" s="106"/>
      <c r="P564" s="106"/>
      <c r="Q564" s="106"/>
      <c r="R564" s="106"/>
      <c r="S564" s="106"/>
      <c r="T564" s="106"/>
      <c r="U564" s="106"/>
      <c r="V564" s="106"/>
      <c r="W564" s="106"/>
      <c r="X564" s="106"/>
      <c r="Y564" s="106"/>
      <c r="Z564" s="106"/>
    </row>
    <row r="565" spans="1:26" ht="19">
      <c r="A565" s="982" t="s">
        <v>2534</v>
      </c>
      <c r="B565" s="1606" t="s">
        <v>177</v>
      </c>
      <c r="C565" s="1570"/>
      <c r="D565" s="1570"/>
      <c r="E565" s="1570"/>
      <c r="F565" s="1570"/>
      <c r="G565" s="1573"/>
      <c r="H565" s="835"/>
      <c r="I565" s="893">
        <f>SUM(D566:D568)</f>
        <v>6</v>
      </c>
      <c r="J565" s="893">
        <f>COUNT(D566:D568)*2</f>
        <v>6</v>
      </c>
      <c r="K565" s="960"/>
      <c r="L565" s="960"/>
      <c r="M565" s="963"/>
      <c r="N565" s="963"/>
      <c r="O565" s="963"/>
      <c r="P565" s="963"/>
      <c r="Q565" s="963"/>
      <c r="R565" s="963"/>
      <c r="S565" s="963"/>
      <c r="T565" s="963"/>
      <c r="U565" s="963"/>
      <c r="V565" s="963"/>
      <c r="W565" s="963"/>
      <c r="X565" s="963"/>
      <c r="Y565" s="963"/>
      <c r="Z565" s="963"/>
    </row>
    <row r="566" spans="1:26" ht="47.25" customHeight="1">
      <c r="A566" s="693" t="s">
        <v>2535</v>
      </c>
      <c r="B566" s="538" t="s">
        <v>1625</v>
      </c>
      <c r="C566" s="475" t="s">
        <v>1626</v>
      </c>
      <c r="D566" s="696">
        <v>2</v>
      </c>
      <c r="E566" s="696" t="s">
        <v>599</v>
      </c>
      <c r="F566" s="1052"/>
      <c r="G566" s="1056"/>
      <c r="H566" s="1098"/>
      <c r="I566" s="893"/>
      <c r="J566" s="893"/>
      <c r="K566" s="960"/>
      <c r="L566" s="960"/>
      <c r="M566" s="963"/>
      <c r="N566" s="963"/>
      <c r="O566" s="963"/>
      <c r="P566" s="963"/>
      <c r="Q566" s="963"/>
      <c r="R566" s="963"/>
      <c r="S566" s="963"/>
      <c r="T566" s="963"/>
      <c r="U566" s="963"/>
      <c r="V566" s="963"/>
      <c r="W566" s="963"/>
      <c r="X566" s="963"/>
      <c r="Y566" s="963"/>
      <c r="Z566" s="963"/>
    </row>
    <row r="567" spans="1:26" ht="34">
      <c r="A567" s="693" t="s">
        <v>2536</v>
      </c>
      <c r="B567" s="538" t="s">
        <v>1628</v>
      </c>
      <c r="C567" s="475" t="s">
        <v>1629</v>
      </c>
      <c r="D567" s="696">
        <v>2</v>
      </c>
      <c r="E567" s="696" t="s">
        <v>599</v>
      </c>
      <c r="F567" s="1052"/>
      <c r="G567" s="1056"/>
      <c r="H567" s="1098"/>
      <c r="I567" s="893"/>
      <c r="J567" s="893"/>
      <c r="K567" s="960"/>
      <c r="L567" s="960"/>
      <c r="M567" s="963"/>
      <c r="N567" s="963"/>
      <c r="O567" s="963"/>
      <c r="P567" s="963"/>
      <c r="Q567" s="963"/>
      <c r="R567" s="963"/>
      <c r="S567" s="963"/>
      <c r="T567" s="963"/>
      <c r="U567" s="963"/>
      <c r="V567" s="963"/>
      <c r="W567" s="963"/>
      <c r="X567" s="963"/>
      <c r="Y567" s="963"/>
      <c r="Z567" s="963"/>
    </row>
    <row r="568" spans="1:26" ht="34">
      <c r="A568" s="693" t="s">
        <v>1630</v>
      </c>
      <c r="B568" s="538" t="s">
        <v>1631</v>
      </c>
      <c r="C568" s="471" t="s">
        <v>1632</v>
      </c>
      <c r="D568" s="696">
        <v>2</v>
      </c>
      <c r="E568" s="696" t="s">
        <v>599</v>
      </c>
      <c r="F568" s="1052"/>
      <c r="G568" s="1056"/>
      <c r="H568" s="1098"/>
      <c r="I568" s="893"/>
      <c r="J568" s="893"/>
      <c r="K568" s="960"/>
      <c r="L568" s="960"/>
      <c r="M568" s="963"/>
      <c r="N568" s="963"/>
      <c r="O568" s="963"/>
      <c r="P568" s="963"/>
      <c r="Q568" s="963"/>
      <c r="R568" s="963"/>
      <c r="S568" s="963"/>
      <c r="T568" s="963"/>
      <c r="U568" s="963"/>
      <c r="V568" s="963"/>
      <c r="W568" s="963"/>
      <c r="X568" s="963"/>
      <c r="Y568" s="963"/>
      <c r="Z568" s="963"/>
    </row>
    <row r="569" spans="1:26" ht="19">
      <c r="A569" s="982" t="s">
        <v>271</v>
      </c>
      <c r="B569" s="1606" t="s">
        <v>1633</v>
      </c>
      <c r="C569" s="1698"/>
      <c r="D569" s="1698"/>
      <c r="E569" s="1698"/>
      <c r="F569" s="1698"/>
      <c r="G569" s="1699"/>
      <c r="H569" s="837"/>
      <c r="I569" s="893">
        <f>SUM(D570:D576)</f>
        <v>10</v>
      </c>
      <c r="J569" s="893">
        <f>COUNT(D570:D576)*2</f>
        <v>10</v>
      </c>
      <c r="K569" s="960"/>
      <c r="L569" s="960"/>
      <c r="M569" s="963"/>
      <c r="N569" s="963"/>
      <c r="O569" s="963"/>
      <c r="P569" s="963"/>
      <c r="Q569" s="963"/>
      <c r="R569" s="963"/>
      <c r="S569" s="963"/>
      <c r="T569" s="963"/>
      <c r="U569" s="963"/>
      <c r="V569" s="963"/>
      <c r="W569" s="963"/>
      <c r="X569" s="963"/>
      <c r="Y569" s="963"/>
      <c r="Z569" s="963"/>
    </row>
    <row r="570" spans="1:26" ht="101.25" hidden="1" customHeight="1">
      <c r="A570" s="993" t="s">
        <v>1634</v>
      </c>
      <c r="B570" s="179" t="s">
        <v>1635</v>
      </c>
      <c r="C570" s="179"/>
      <c r="D570" s="244"/>
      <c r="E570" s="141"/>
      <c r="F570" s="245"/>
      <c r="G570" s="141"/>
      <c r="H570" s="106"/>
      <c r="I570" s="105"/>
      <c r="J570" s="105"/>
      <c r="K570" s="106"/>
      <c r="L570" s="106"/>
      <c r="M570" s="106"/>
      <c r="N570" s="106"/>
      <c r="O570" s="106"/>
      <c r="P570" s="106"/>
      <c r="Q570" s="106"/>
      <c r="R570" s="106"/>
      <c r="S570" s="106"/>
      <c r="T570" s="106"/>
      <c r="U570" s="106"/>
      <c r="V570" s="106"/>
      <c r="W570" s="106"/>
      <c r="X570" s="106"/>
      <c r="Y570" s="106"/>
      <c r="Z570" s="106"/>
    </row>
    <row r="571" spans="1:26" ht="14.25" hidden="1" customHeight="1">
      <c r="A571" s="993" t="s">
        <v>1638</v>
      </c>
      <c r="B571" s="179" t="s">
        <v>1639</v>
      </c>
      <c r="C571" s="179"/>
      <c r="D571" s="244"/>
      <c r="E571" s="141"/>
      <c r="F571" s="245"/>
      <c r="G571" s="141"/>
      <c r="H571" s="106"/>
      <c r="I571" s="105"/>
      <c r="J571" s="105"/>
      <c r="K571" s="106"/>
      <c r="L571" s="106"/>
      <c r="M571" s="106"/>
      <c r="N571" s="106"/>
      <c r="O571" s="106"/>
      <c r="P571" s="106"/>
      <c r="Q571" s="106"/>
      <c r="R571" s="106"/>
      <c r="S571" s="106"/>
      <c r="T571" s="106"/>
      <c r="U571" s="106"/>
      <c r="V571" s="106"/>
      <c r="W571" s="106"/>
      <c r="X571" s="106"/>
      <c r="Y571" s="106"/>
      <c r="Z571" s="106"/>
    </row>
    <row r="572" spans="1:26" ht="80">
      <c r="A572" s="982" t="s">
        <v>1642</v>
      </c>
      <c r="B572" s="475" t="s">
        <v>1643</v>
      </c>
      <c r="C572" s="475" t="s">
        <v>1644</v>
      </c>
      <c r="D572" s="696">
        <v>2</v>
      </c>
      <c r="E572" s="696" t="s">
        <v>599</v>
      </c>
      <c r="F572" s="1055" t="s">
        <v>1645</v>
      </c>
      <c r="G572" s="1052"/>
      <c r="H572" s="893"/>
      <c r="I572" s="893"/>
      <c r="J572" s="893"/>
      <c r="K572" s="960"/>
      <c r="L572" s="960"/>
      <c r="M572" s="963"/>
      <c r="N572" s="963"/>
      <c r="O572" s="963"/>
      <c r="P572" s="963"/>
      <c r="Q572" s="963"/>
      <c r="R572" s="963"/>
      <c r="S572" s="963"/>
      <c r="T572" s="963"/>
      <c r="U572" s="963"/>
      <c r="V572" s="963"/>
      <c r="W572" s="963"/>
      <c r="X572" s="963"/>
      <c r="Y572" s="963"/>
      <c r="Z572" s="963"/>
    </row>
    <row r="573" spans="1:26" ht="64">
      <c r="A573" s="982" t="s">
        <v>1646</v>
      </c>
      <c r="B573" s="475" t="s">
        <v>1647</v>
      </c>
      <c r="C573" s="475" t="s">
        <v>1648</v>
      </c>
      <c r="D573" s="696">
        <v>2</v>
      </c>
      <c r="E573" s="696" t="s">
        <v>599</v>
      </c>
      <c r="F573" s="1055" t="s">
        <v>1649</v>
      </c>
      <c r="G573" s="1056"/>
      <c r="H573" s="1098"/>
      <c r="I573" s="893"/>
      <c r="J573" s="893"/>
      <c r="K573" s="960"/>
      <c r="L573" s="960"/>
      <c r="M573" s="963"/>
      <c r="N573" s="963"/>
      <c r="O573" s="963"/>
      <c r="P573" s="963"/>
      <c r="Q573" s="963"/>
      <c r="R573" s="963"/>
      <c r="S573" s="963"/>
      <c r="T573" s="963"/>
      <c r="U573" s="963"/>
      <c r="V573" s="963"/>
      <c r="W573" s="963"/>
      <c r="X573" s="963"/>
      <c r="Y573" s="963"/>
      <c r="Z573" s="963"/>
    </row>
    <row r="574" spans="1:26" ht="48">
      <c r="A574" s="30" t="s">
        <v>1650</v>
      </c>
      <c r="B574" s="475" t="s">
        <v>1651</v>
      </c>
      <c r="C574" s="475" t="s">
        <v>1652</v>
      </c>
      <c r="D574" s="696">
        <v>2</v>
      </c>
      <c r="E574" s="696" t="s">
        <v>599</v>
      </c>
      <c r="F574" s="1055" t="s">
        <v>1653</v>
      </c>
      <c r="G574" s="1056"/>
      <c r="H574" s="1098"/>
      <c r="I574" s="893"/>
      <c r="J574" s="893"/>
      <c r="K574" s="960"/>
      <c r="L574" s="960"/>
      <c r="M574" s="963"/>
      <c r="N574" s="963"/>
      <c r="O574" s="963"/>
      <c r="P574" s="963"/>
      <c r="Q574" s="963"/>
      <c r="R574" s="963"/>
      <c r="S574" s="963"/>
      <c r="T574" s="963"/>
      <c r="U574" s="963"/>
      <c r="V574" s="963"/>
      <c r="W574" s="963"/>
      <c r="X574" s="963"/>
      <c r="Y574" s="963"/>
      <c r="Z574" s="963"/>
    </row>
    <row r="575" spans="1:26" ht="64">
      <c r="A575" s="30" t="s">
        <v>1654</v>
      </c>
      <c r="B575" s="475" t="s">
        <v>1655</v>
      </c>
      <c r="C575" s="475" t="s">
        <v>2537</v>
      </c>
      <c r="D575" s="696">
        <v>2</v>
      </c>
      <c r="E575" s="696" t="s">
        <v>599</v>
      </c>
      <c r="F575" s="1055" t="s">
        <v>2538</v>
      </c>
      <c r="G575" s="1052"/>
      <c r="H575" s="893"/>
      <c r="I575" s="893"/>
      <c r="J575" s="893"/>
      <c r="K575" s="960"/>
      <c r="L575" s="960"/>
      <c r="M575" s="963"/>
      <c r="N575" s="963"/>
      <c r="O575" s="963"/>
      <c r="P575" s="963"/>
      <c r="Q575" s="963"/>
      <c r="R575" s="963"/>
      <c r="S575" s="963"/>
      <c r="T575" s="963"/>
      <c r="U575" s="963"/>
      <c r="V575" s="963"/>
      <c r="W575" s="963"/>
      <c r="X575" s="963"/>
      <c r="Y575" s="963"/>
      <c r="Z575" s="963"/>
    </row>
    <row r="576" spans="1:26" ht="80">
      <c r="A576" s="30" t="s">
        <v>1656</v>
      </c>
      <c r="B576" s="475" t="s">
        <v>1657</v>
      </c>
      <c r="C576" s="475" t="s">
        <v>1658</v>
      </c>
      <c r="D576" s="696">
        <v>2</v>
      </c>
      <c r="E576" s="696" t="s">
        <v>599</v>
      </c>
      <c r="F576" s="1055" t="s">
        <v>1659</v>
      </c>
      <c r="G576" s="1052"/>
      <c r="H576" s="893"/>
      <c r="I576" s="893"/>
      <c r="J576" s="893"/>
      <c r="K576" s="960"/>
      <c r="L576" s="960"/>
      <c r="M576" s="963"/>
      <c r="N576" s="963"/>
      <c r="O576" s="963"/>
      <c r="P576" s="963"/>
      <c r="Q576" s="963"/>
      <c r="R576" s="963"/>
      <c r="S576" s="963"/>
      <c r="T576" s="963"/>
      <c r="U576" s="963"/>
      <c r="V576" s="963"/>
      <c r="W576" s="963"/>
      <c r="X576" s="963"/>
      <c r="Y576" s="963"/>
      <c r="Z576" s="963"/>
    </row>
    <row r="577" spans="1:26" ht="20">
      <c r="A577" s="30" t="s">
        <v>272</v>
      </c>
      <c r="B577" s="1606" t="s">
        <v>181</v>
      </c>
      <c r="C577" s="1570"/>
      <c r="D577" s="1570"/>
      <c r="E577" s="1570"/>
      <c r="F577" s="1570"/>
      <c r="G577" s="1573"/>
      <c r="H577" s="835"/>
      <c r="I577" s="893">
        <f>SUM(D578:D580)</f>
        <v>6</v>
      </c>
      <c r="J577" s="893">
        <f>COUNT(D578:D580)*2</f>
        <v>6</v>
      </c>
      <c r="K577" s="960"/>
      <c r="L577" s="960"/>
      <c r="M577" s="963"/>
      <c r="N577" s="963"/>
      <c r="O577" s="963"/>
      <c r="P577" s="963"/>
      <c r="Q577" s="963"/>
      <c r="R577" s="963"/>
      <c r="S577" s="963"/>
      <c r="T577" s="963"/>
      <c r="U577" s="963"/>
      <c r="V577" s="963"/>
      <c r="W577" s="963"/>
      <c r="X577" s="963"/>
      <c r="Y577" s="963"/>
      <c r="Z577" s="963"/>
    </row>
    <row r="578" spans="1:26" ht="34">
      <c r="A578" s="927" t="s">
        <v>2539</v>
      </c>
      <c r="B578" s="899" t="s">
        <v>1661</v>
      </c>
      <c r="C578" s="735" t="s">
        <v>1662</v>
      </c>
      <c r="D578" s="696">
        <v>2</v>
      </c>
      <c r="E578" s="736" t="s">
        <v>387</v>
      </c>
      <c r="F578" s="1056" t="s">
        <v>1663</v>
      </c>
      <c r="G578" s="735"/>
      <c r="H578" s="1059"/>
      <c r="I578" s="893"/>
      <c r="J578" s="893"/>
      <c r="K578" s="960"/>
      <c r="L578" s="960"/>
      <c r="M578" s="963"/>
      <c r="N578" s="963"/>
      <c r="O578" s="963"/>
      <c r="P578" s="963"/>
      <c r="Q578" s="963"/>
      <c r="R578" s="963"/>
      <c r="S578" s="963"/>
      <c r="T578" s="963"/>
      <c r="U578" s="963"/>
      <c r="V578" s="963"/>
      <c r="W578" s="963"/>
      <c r="X578" s="963"/>
      <c r="Y578" s="963"/>
      <c r="Z578" s="963"/>
    </row>
    <row r="579" spans="1:26" ht="16">
      <c r="A579" s="927"/>
      <c r="B579" s="899"/>
      <c r="C579" s="735" t="s">
        <v>1664</v>
      </c>
      <c r="D579" s="696">
        <v>2</v>
      </c>
      <c r="E579" s="736" t="s">
        <v>387</v>
      </c>
      <c r="F579" s="1056" t="s">
        <v>1665</v>
      </c>
      <c r="G579" s="735"/>
      <c r="H579" s="1059"/>
      <c r="I579" s="893"/>
      <c r="J579" s="893"/>
      <c r="K579" s="960"/>
      <c r="L579" s="960"/>
      <c r="M579" s="963"/>
      <c r="N579" s="963"/>
      <c r="O579" s="963"/>
      <c r="P579" s="963"/>
      <c r="Q579" s="963"/>
      <c r="R579" s="963"/>
      <c r="S579" s="963"/>
      <c r="T579" s="963"/>
      <c r="U579" s="963"/>
      <c r="V579" s="963"/>
      <c r="W579" s="963"/>
      <c r="X579" s="963"/>
      <c r="Y579" s="963"/>
      <c r="Z579" s="963"/>
    </row>
    <row r="580" spans="1:26" ht="34">
      <c r="A580" s="927" t="s">
        <v>2540</v>
      </c>
      <c r="B580" s="899" t="s">
        <v>1667</v>
      </c>
      <c r="C580" s="1056" t="s">
        <v>1668</v>
      </c>
      <c r="D580" s="696">
        <v>2</v>
      </c>
      <c r="E580" s="166" t="s">
        <v>599</v>
      </c>
      <c r="F580" s="735" t="s">
        <v>1669</v>
      </c>
      <c r="G580" s="735"/>
      <c r="H580" s="1059"/>
      <c r="I580" s="893"/>
      <c r="J580" s="893"/>
      <c r="K580" s="960"/>
      <c r="L580" s="960"/>
      <c r="M580" s="963"/>
      <c r="N580" s="963"/>
      <c r="O580" s="963"/>
      <c r="P580" s="963"/>
      <c r="Q580" s="963"/>
      <c r="R580" s="963"/>
      <c r="S580" s="963"/>
      <c r="T580" s="963"/>
      <c r="U580" s="963"/>
      <c r="V580" s="963"/>
      <c r="W580" s="963"/>
      <c r="X580" s="963"/>
      <c r="Y580" s="963"/>
      <c r="Z580" s="963"/>
    </row>
    <row r="581" spans="1:26" ht="14.25" hidden="1" customHeight="1">
      <c r="A581" s="379" t="s">
        <v>1670</v>
      </c>
      <c r="B581" s="1731" t="s">
        <v>183</v>
      </c>
      <c r="C581" s="1570"/>
      <c r="D581" s="1570"/>
      <c r="E581" s="1570"/>
      <c r="F581" s="1570"/>
      <c r="G581" s="1573"/>
      <c r="H581" s="954"/>
      <c r="I581" s="319"/>
      <c r="J581" s="319"/>
      <c r="K581" s="106"/>
      <c r="L581" s="106"/>
      <c r="M581" s="106"/>
      <c r="N581" s="106"/>
      <c r="O581" s="106"/>
      <c r="P581" s="106"/>
      <c r="Q581" s="106"/>
      <c r="R581" s="106"/>
      <c r="S581" s="106"/>
      <c r="T581" s="106"/>
      <c r="U581" s="106"/>
      <c r="V581" s="106"/>
      <c r="W581" s="106"/>
      <c r="X581" s="106"/>
      <c r="Y581" s="106"/>
      <c r="Z581" s="106"/>
    </row>
    <row r="582" spans="1:26" ht="14.25" hidden="1" customHeight="1">
      <c r="A582" s="379" t="s">
        <v>1671</v>
      </c>
      <c r="B582" s="179" t="s">
        <v>1672</v>
      </c>
      <c r="C582" s="179"/>
      <c r="D582" s="252"/>
      <c r="E582" s="179"/>
      <c r="F582" s="179"/>
      <c r="G582" s="179"/>
      <c r="H582" s="539"/>
      <c r="I582" s="319"/>
      <c r="J582" s="319"/>
      <c r="K582" s="106"/>
      <c r="L582" s="106"/>
      <c r="M582" s="106"/>
      <c r="N582" s="106"/>
      <c r="O582" s="106"/>
      <c r="P582" s="106"/>
      <c r="Q582" s="106"/>
      <c r="R582" s="106"/>
      <c r="S582" s="106"/>
      <c r="T582" s="106"/>
      <c r="U582" s="106"/>
      <c r="V582" s="106"/>
      <c r="W582" s="106"/>
      <c r="X582" s="106"/>
      <c r="Y582" s="106"/>
      <c r="Z582" s="106"/>
    </row>
    <row r="583" spans="1:26" ht="14.25" hidden="1" customHeight="1">
      <c r="A583" s="379" t="s">
        <v>1673</v>
      </c>
      <c r="B583" s="179" t="s">
        <v>1674</v>
      </c>
      <c r="C583" s="179"/>
      <c r="D583" s="252"/>
      <c r="E583" s="179"/>
      <c r="F583" s="179"/>
      <c r="G583" s="179"/>
      <c r="H583" s="539"/>
      <c r="I583" s="319"/>
      <c r="J583" s="319"/>
      <c r="K583" s="106"/>
      <c r="L583" s="106"/>
      <c r="M583" s="106"/>
      <c r="N583" s="106"/>
      <c r="O583" s="106"/>
      <c r="P583" s="106"/>
      <c r="Q583" s="106"/>
      <c r="R583" s="106"/>
      <c r="S583" s="106"/>
      <c r="T583" s="106"/>
      <c r="U583" s="106"/>
      <c r="V583" s="106"/>
      <c r="W583" s="106"/>
      <c r="X583" s="106"/>
      <c r="Y583" s="106"/>
      <c r="Z583" s="106"/>
    </row>
    <row r="584" spans="1:26" ht="14.25" hidden="1" customHeight="1">
      <c r="A584" s="379" t="s">
        <v>1675</v>
      </c>
      <c r="B584" s="179" t="s">
        <v>1676</v>
      </c>
      <c r="C584" s="179"/>
      <c r="D584" s="252"/>
      <c r="E584" s="179"/>
      <c r="F584" s="179"/>
      <c r="G584" s="179"/>
      <c r="H584" s="539"/>
      <c r="I584" s="319"/>
      <c r="J584" s="319"/>
      <c r="K584" s="106"/>
      <c r="L584" s="106"/>
      <c r="M584" s="106"/>
      <c r="N584" s="106"/>
      <c r="O584" s="106"/>
      <c r="P584" s="106"/>
      <c r="Q584" s="106"/>
      <c r="R584" s="106"/>
      <c r="S584" s="106"/>
      <c r="T584" s="106"/>
      <c r="U584" s="106"/>
      <c r="V584" s="106"/>
      <c r="W584" s="106"/>
      <c r="X584" s="106"/>
      <c r="Y584" s="106"/>
      <c r="Z584" s="106"/>
    </row>
    <row r="585" spans="1:26" ht="14.25" hidden="1" customHeight="1">
      <c r="A585" s="379" t="s">
        <v>1677</v>
      </c>
      <c r="B585" s="179" t="s">
        <v>1678</v>
      </c>
      <c r="C585" s="179"/>
      <c r="D585" s="252"/>
      <c r="E585" s="179"/>
      <c r="F585" s="179"/>
      <c r="G585" s="179"/>
      <c r="H585" s="539"/>
      <c r="I585" s="319"/>
      <c r="J585" s="319"/>
      <c r="K585" s="106"/>
      <c r="L585" s="106"/>
      <c r="M585" s="106"/>
      <c r="N585" s="106"/>
      <c r="O585" s="106"/>
      <c r="P585" s="106"/>
      <c r="Q585" s="106"/>
      <c r="R585" s="106"/>
      <c r="S585" s="106"/>
      <c r="T585" s="106"/>
      <c r="U585" s="106"/>
      <c r="V585" s="106"/>
      <c r="W585" s="106"/>
      <c r="X585" s="106"/>
      <c r="Y585" s="106"/>
      <c r="Z585" s="106"/>
    </row>
    <row r="586" spans="1:26" ht="14.25" hidden="1" customHeight="1">
      <c r="A586" s="379" t="s">
        <v>1679</v>
      </c>
      <c r="B586" s="179" t="s">
        <v>1680</v>
      </c>
      <c r="C586" s="179"/>
      <c r="D586" s="252"/>
      <c r="E586" s="179"/>
      <c r="F586" s="179"/>
      <c r="G586" s="179"/>
      <c r="H586" s="539"/>
      <c r="I586" s="319"/>
      <c r="J586" s="319"/>
      <c r="K586" s="106"/>
      <c r="L586" s="106"/>
      <c r="M586" s="106"/>
      <c r="N586" s="106"/>
      <c r="O586" s="106"/>
      <c r="P586" s="106"/>
      <c r="Q586" s="106"/>
      <c r="R586" s="106"/>
      <c r="S586" s="106"/>
      <c r="T586" s="106"/>
      <c r="U586" s="106"/>
      <c r="V586" s="106"/>
      <c r="W586" s="106"/>
      <c r="X586" s="106"/>
      <c r="Y586" s="106"/>
      <c r="Z586" s="106"/>
    </row>
    <row r="587" spans="1:26" ht="14.25" hidden="1" customHeight="1">
      <c r="A587" s="379" t="s">
        <v>1681</v>
      </c>
      <c r="B587" s="179" t="s">
        <v>1682</v>
      </c>
      <c r="C587" s="179"/>
      <c r="D587" s="252"/>
      <c r="E587" s="179"/>
      <c r="F587" s="179"/>
      <c r="G587" s="179"/>
      <c r="H587" s="539"/>
      <c r="I587" s="319"/>
      <c r="J587" s="319"/>
      <c r="K587" s="106"/>
      <c r="L587" s="106"/>
      <c r="M587" s="106"/>
      <c r="N587" s="106"/>
      <c r="O587" s="106"/>
      <c r="P587" s="106"/>
      <c r="Q587" s="106"/>
      <c r="R587" s="106"/>
      <c r="S587" s="106"/>
      <c r="T587" s="106"/>
      <c r="U587" s="106"/>
      <c r="V587" s="106"/>
      <c r="W587" s="106"/>
      <c r="X587" s="106"/>
      <c r="Y587" s="106"/>
      <c r="Z587" s="106"/>
    </row>
    <row r="588" spans="1:26" ht="19">
      <c r="A588" s="1293" t="s">
        <v>184</v>
      </c>
      <c r="B588" s="1606" t="s">
        <v>185</v>
      </c>
      <c r="C588" s="1570"/>
      <c r="D588" s="1570"/>
      <c r="E588" s="1570"/>
      <c r="F588" s="1570"/>
      <c r="G588" s="1573"/>
      <c r="H588" s="816"/>
      <c r="I588" s="893">
        <f>SUM(D592:D596)</f>
        <v>8</v>
      </c>
      <c r="J588" s="893">
        <f>COUNT(D592:D596)*2</f>
        <v>8</v>
      </c>
      <c r="K588" s="960"/>
      <c r="L588" s="960"/>
      <c r="M588" s="963"/>
      <c r="N588" s="963"/>
      <c r="O588" s="963"/>
      <c r="P588" s="963"/>
      <c r="Q588" s="963"/>
      <c r="R588" s="963"/>
      <c r="S588" s="963"/>
      <c r="T588" s="963"/>
      <c r="U588" s="963"/>
      <c r="V588" s="963"/>
      <c r="W588" s="963"/>
      <c r="X588" s="963"/>
      <c r="Y588" s="963"/>
      <c r="Z588" s="963"/>
    </row>
    <row r="589" spans="1:26" ht="14.25" hidden="1" customHeight="1">
      <c r="A589" s="379" t="s">
        <v>1684</v>
      </c>
      <c r="B589" s="179" t="s">
        <v>1685</v>
      </c>
      <c r="C589" s="179"/>
      <c r="D589" s="252"/>
      <c r="E589" s="179"/>
      <c r="F589" s="179"/>
      <c r="G589" s="179"/>
      <c r="H589" s="539"/>
      <c r="I589" s="105"/>
      <c r="J589" s="105"/>
      <c r="K589" s="106"/>
      <c r="L589" s="106"/>
      <c r="M589" s="106"/>
      <c r="N589" s="106"/>
      <c r="O589" s="106"/>
      <c r="P589" s="106"/>
      <c r="Q589" s="106"/>
      <c r="R589" s="106"/>
      <c r="S589" s="106"/>
      <c r="T589" s="106"/>
      <c r="U589" s="106"/>
      <c r="V589" s="106"/>
      <c r="W589" s="106"/>
      <c r="X589" s="106"/>
      <c r="Y589" s="106"/>
      <c r="Z589" s="106"/>
    </row>
    <row r="590" spans="1:26" ht="14.25" hidden="1" customHeight="1">
      <c r="A590" s="379" t="s">
        <v>1686</v>
      </c>
      <c r="B590" s="179" t="s">
        <v>1687</v>
      </c>
      <c r="C590" s="179"/>
      <c r="D590" s="252"/>
      <c r="E590" s="179"/>
      <c r="F590" s="179"/>
      <c r="G590" s="179"/>
      <c r="H590" s="539"/>
      <c r="I590" s="105"/>
      <c r="J590" s="105"/>
      <c r="K590" s="106"/>
      <c r="L590" s="106"/>
      <c r="M590" s="106"/>
      <c r="N590" s="106"/>
      <c r="O590" s="106"/>
      <c r="P590" s="106"/>
      <c r="Q590" s="106"/>
      <c r="R590" s="106"/>
      <c r="S590" s="106"/>
      <c r="T590" s="106"/>
      <c r="U590" s="106"/>
      <c r="V590" s="106"/>
      <c r="W590" s="106"/>
      <c r="X590" s="106"/>
      <c r="Y590" s="106"/>
      <c r="Z590" s="106"/>
    </row>
    <row r="591" spans="1:26" ht="14.25" hidden="1" customHeight="1">
      <c r="A591" s="379" t="s">
        <v>1688</v>
      </c>
      <c r="B591" s="179" t="s">
        <v>1689</v>
      </c>
      <c r="C591" s="179"/>
      <c r="D591" s="252"/>
      <c r="E591" s="179"/>
      <c r="F591" s="179"/>
      <c r="G591" s="179"/>
      <c r="H591" s="539"/>
      <c r="I591" s="105"/>
      <c r="J591" s="105"/>
      <c r="K591" s="106"/>
      <c r="L591" s="106"/>
      <c r="M591" s="106"/>
      <c r="N591" s="106"/>
      <c r="O591" s="106"/>
      <c r="P591" s="106"/>
      <c r="Q591" s="106"/>
      <c r="R591" s="106"/>
      <c r="S591" s="106"/>
      <c r="T591" s="106"/>
      <c r="U591" s="106"/>
      <c r="V591" s="106"/>
      <c r="W591" s="106"/>
      <c r="X591" s="106"/>
      <c r="Y591" s="106"/>
      <c r="Z591" s="106"/>
    </row>
    <row r="592" spans="1:26" ht="48">
      <c r="A592" s="1293" t="s">
        <v>1690</v>
      </c>
      <c r="B592" s="475" t="s">
        <v>1691</v>
      </c>
      <c r="C592" s="267" t="s">
        <v>7685</v>
      </c>
      <c r="D592" s="696">
        <v>2</v>
      </c>
      <c r="E592" s="780" t="s">
        <v>599</v>
      </c>
      <c r="F592" s="267" t="s">
        <v>7686</v>
      </c>
      <c r="G592" s="475"/>
      <c r="H592" s="1080"/>
      <c r="I592" s="893"/>
      <c r="J592" s="893"/>
      <c r="K592" s="960"/>
      <c r="L592" s="960"/>
      <c r="M592" s="963"/>
      <c r="N592" s="963"/>
      <c r="O592" s="963"/>
      <c r="P592" s="963"/>
      <c r="Q592" s="963"/>
      <c r="R592" s="963"/>
      <c r="S592" s="963"/>
      <c r="T592" s="963"/>
      <c r="U592" s="963"/>
      <c r="V592" s="963"/>
      <c r="W592" s="963"/>
      <c r="X592" s="963"/>
      <c r="Y592" s="963"/>
      <c r="Z592" s="963"/>
    </row>
    <row r="593" spans="1:26" ht="14.25" hidden="1" customHeight="1">
      <c r="A593" s="379" t="s">
        <v>1692</v>
      </c>
      <c r="B593" s="179" t="s">
        <v>1693</v>
      </c>
      <c r="C593" s="179"/>
      <c r="D593" s="252"/>
      <c r="E593" s="179"/>
      <c r="F593" s="179"/>
      <c r="G593" s="179"/>
      <c r="H593" s="539"/>
      <c r="I593" s="105"/>
      <c r="J593" s="105"/>
      <c r="K593" s="106"/>
      <c r="L593" s="106"/>
      <c r="M593" s="106"/>
      <c r="N593" s="106"/>
      <c r="O593" s="106"/>
      <c r="P593" s="106"/>
      <c r="Q593" s="106"/>
      <c r="R593" s="106"/>
      <c r="S593" s="106"/>
      <c r="T593" s="106"/>
      <c r="U593" s="106"/>
      <c r="V593" s="106"/>
      <c r="W593" s="106"/>
      <c r="X593" s="106"/>
      <c r="Y593" s="106"/>
      <c r="Z593" s="106"/>
    </row>
    <row r="594" spans="1:26" ht="48">
      <c r="A594" s="1293" t="s">
        <v>1694</v>
      </c>
      <c r="B594" s="180" t="s">
        <v>2541</v>
      </c>
      <c r="C594" s="475" t="s">
        <v>1696</v>
      </c>
      <c r="D594" s="696">
        <v>2</v>
      </c>
      <c r="E594" s="833" t="s">
        <v>599</v>
      </c>
      <c r="F594" s="475" t="s">
        <v>1697</v>
      </c>
      <c r="G594" s="475"/>
      <c r="H594" s="1080"/>
      <c r="I594" s="893"/>
      <c r="J594" s="893"/>
      <c r="K594" s="960"/>
      <c r="L594" s="960"/>
      <c r="M594" s="963"/>
      <c r="N594" s="963"/>
      <c r="O594" s="963"/>
      <c r="P594" s="963"/>
      <c r="Q594" s="963"/>
      <c r="R594" s="963"/>
      <c r="S594" s="963"/>
      <c r="T594" s="963"/>
      <c r="U594" s="963"/>
      <c r="V594" s="963"/>
      <c r="W594" s="963"/>
      <c r="X594" s="963"/>
      <c r="Y594" s="963"/>
      <c r="Z594" s="963"/>
    </row>
    <row r="595" spans="1:26" ht="64">
      <c r="A595" s="935" t="s">
        <v>1698</v>
      </c>
      <c r="B595" s="475" t="s">
        <v>1699</v>
      </c>
      <c r="C595" s="475" t="s">
        <v>1700</v>
      </c>
      <c r="D595" s="696">
        <v>2</v>
      </c>
      <c r="E595" s="180" t="s">
        <v>599</v>
      </c>
      <c r="F595" s="475" t="s">
        <v>1701</v>
      </c>
      <c r="G595" s="1055"/>
      <c r="H595" s="1080"/>
      <c r="I595" s="893"/>
      <c r="J595" s="893"/>
      <c r="K595" s="960"/>
      <c r="L595" s="960"/>
      <c r="M595" s="963"/>
      <c r="N595" s="963"/>
      <c r="O595" s="963"/>
      <c r="P595" s="963"/>
      <c r="Q595" s="963"/>
      <c r="R595" s="963"/>
      <c r="S595" s="963"/>
      <c r="T595" s="963"/>
      <c r="U595" s="963"/>
      <c r="V595" s="963"/>
      <c r="W595" s="963"/>
      <c r="X595" s="963"/>
      <c r="Y595" s="963"/>
      <c r="Z595" s="963"/>
    </row>
    <row r="596" spans="1:26" ht="32">
      <c r="A596" s="935" t="s">
        <v>2542</v>
      </c>
      <c r="B596" s="475" t="s">
        <v>1702</v>
      </c>
      <c r="C596" s="475" t="s">
        <v>1703</v>
      </c>
      <c r="D596" s="696">
        <v>2</v>
      </c>
      <c r="E596" s="180" t="s">
        <v>599</v>
      </c>
      <c r="F596" s="475" t="s">
        <v>1704</v>
      </c>
      <c r="G596" s="1055"/>
      <c r="H596" s="1080"/>
      <c r="I596" s="893"/>
      <c r="J596" s="893"/>
      <c r="K596" s="960"/>
      <c r="L596" s="960"/>
      <c r="M596" s="963"/>
      <c r="N596" s="963"/>
      <c r="O596" s="963"/>
      <c r="P596" s="963"/>
      <c r="Q596" s="963"/>
      <c r="R596" s="963"/>
      <c r="S596" s="963"/>
      <c r="T596" s="963"/>
      <c r="U596" s="963"/>
      <c r="V596" s="963"/>
      <c r="W596" s="963"/>
      <c r="X596" s="963"/>
      <c r="Y596" s="963"/>
      <c r="Z596" s="963"/>
    </row>
    <row r="597" spans="1:26" ht="14.25" hidden="1" customHeight="1">
      <c r="A597" s="310" t="s">
        <v>1705</v>
      </c>
      <c r="B597" s="179" t="s">
        <v>1706</v>
      </c>
      <c r="C597" s="475"/>
      <c r="D597" s="252"/>
      <c r="E597" s="179"/>
      <c r="F597" s="179"/>
      <c r="G597" s="245"/>
      <c r="H597" s="539"/>
      <c r="I597" s="105"/>
      <c r="J597" s="105"/>
      <c r="K597" s="105"/>
      <c r="L597" s="105"/>
      <c r="M597" s="106"/>
      <c r="N597" s="106"/>
      <c r="O597" s="106"/>
      <c r="P597" s="106"/>
      <c r="Q597" s="106"/>
      <c r="R597" s="106"/>
      <c r="S597" s="106"/>
      <c r="T597" s="106"/>
      <c r="U597" s="106"/>
      <c r="V597" s="106"/>
      <c r="W597" s="106"/>
      <c r="X597" s="106"/>
      <c r="Y597" s="106"/>
      <c r="Z597" s="106"/>
    </row>
    <row r="598" spans="1:26" ht="14.25" hidden="1" customHeight="1">
      <c r="A598" s="310" t="s">
        <v>1707</v>
      </c>
      <c r="B598" s="179" t="s">
        <v>1708</v>
      </c>
      <c r="C598" s="475"/>
      <c r="D598" s="252"/>
      <c r="E598" s="179"/>
      <c r="F598" s="179"/>
      <c r="G598" s="245"/>
      <c r="H598" s="539"/>
      <c r="I598" s="105"/>
      <c r="J598" s="105"/>
      <c r="K598" s="105"/>
      <c r="L598" s="105"/>
      <c r="M598" s="106"/>
      <c r="N598" s="106"/>
      <c r="O598" s="106"/>
      <c r="P598" s="106"/>
      <c r="Q598" s="106"/>
      <c r="R598" s="106"/>
      <c r="S598" s="106"/>
      <c r="T598" s="106"/>
      <c r="U598" s="106"/>
      <c r="V598" s="106"/>
      <c r="W598" s="106"/>
      <c r="X598" s="106"/>
      <c r="Y598" s="106"/>
      <c r="Z598" s="106"/>
    </row>
    <row r="599" spans="1:26" ht="14.25" hidden="1" customHeight="1">
      <c r="A599" s="474" t="s">
        <v>273</v>
      </c>
      <c r="B599" s="1810" t="s">
        <v>187</v>
      </c>
      <c r="C599" s="1570"/>
      <c r="D599" s="1570"/>
      <c r="E599" s="1570"/>
      <c r="F599" s="1570"/>
      <c r="G599" s="1571"/>
      <c r="H599" s="1318"/>
      <c r="I599" s="105">
        <f>SUM(D600:D606)</f>
        <v>0</v>
      </c>
      <c r="J599" s="105">
        <f>COUNT(D600:D606)*2</f>
        <v>0</v>
      </c>
      <c r="K599" s="105"/>
      <c r="L599" s="105"/>
      <c r="M599" s="106"/>
      <c r="N599" s="106"/>
      <c r="O599" s="106"/>
      <c r="P599" s="106"/>
      <c r="Q599" s="106"/>
      <c r="R599" s="106"/>
      <c r="S599" s="106"/>
      <c r="T599" s="106"/>
      <c r="U599" s="106"/>
      <c r="V599" s="106"/>
      <c r="W599" s="106"/>
      <c r="X599" s="106"/>
      <c r="Y599" s="106"/>
      <c r="Z599" s="106"/>
    </row>
    <row r="600" spans="1:26" ht="14.25" hidden="1" customHeight="1">
      <c r="A600" s="474" t="s">
        <v>1709</v>
      </c>
      <c r="B600" s="532" t="s">
        <v>1710</v>
      </c>
      <c r="C600" s="1319"/>
      <c r="D600" s="388"/>
      <c r="E600" s="388"/>
      <c r="F600" s="388"/>
      <c r="G600" s="388"/>
      <c r="H600" s="955"/>
      <c r="I600" s="105"/>
      <c r="J600" s="105"/>
      <c r="K600" s="105"/>
      <c r="L600" s="105"/>
      <c r="M600" s="106"/>
      <c r="N600" s="106"/>
      <c r="O600" s="106"/>
      <c r="P600" s="106"/>
      <c r="Q600" s="106"/>
      <c r="R600" s="106"/>
      <c r="S600" s="106"/>
      <c r="T600" s="106"/>
      <c r="U600" s="106"/>
      <c r="V600" s="106"/>
      <c r="W600" s="106"/>
      <c r="X600" s="106"/>
      <c r="Y600" s="106"/>
      <c r="Z600" s="106"/>
    </row>
    <row r="601" spans="1:26" ht="14.25" hidden="1" customHeight="1">
      <c r="A601" s="474" t="s">
        <v>1711</v>
      </c>
      <c r="B601" s="532" t="s">
        <v>1712</v>
      </c>
      <c r="C601" s="1319"/>
      <c r="D601" s="388"/>
      <c r="E601" s="388"/>
      <c r="F601" s="388"/>
      <c r="G601" s="388"/>
      <c r="H601" s="955"/>
      <c r="I601" s="105"/>
      <c r="J601" s="105"/>
      <c r="K601" s="105"/>
      <c r="L601" s="105"/>
      <c r="M601" s="106"/>
      <c r="N601" s="106"/>
      <c r="O601" s="106"/>
      <c r="P601" s="106"/>
      <c r="Q601" s="106"/>
      <c r="R601" s="106"/>
      <c r="S601" s="106"/>
      <c r="T601" s="106"/>
      <c r="U601" s="106"/>
      <c r="V601" s="106"/>
      <c r="W601" s="106"/>
      <c r="X601" s="106"/>
      <c r="Y601" s="106"/>
      <c r="Z601" s="106"/>
    </row>
    <row r="602" spans="1:26" ht="14.25" hidden="1" customHeight="1">
      <c r="A602" s="474" t="s">
        <v>1713</v>
      </c>
      <c r="B602" s="532" t="s">
        <v>1714</v>
      </c>
      <c r="C602" s="1319"/>
      <c r="D602" s="388"/>
      <c r="E602" s="388"/>
      <c r="F602" s="388"/>
      <c r="G602" s="388"/>
      <c r="H602" s="955"/>
      <c r="I602" s="105"/>
      <c r="J602" s="105"/>
      <c r="K602" s="105"/>
      <c r="L602" s="105"/>
      <c r="M602" s="106"/>
      <c r="N602" s="106"/>
      <c r="O602" s="106"/>
      <c r="P602" s="106"/>
      <c r="Q602" s="106"/>
      <c r="R602" s="106"/>
      <c r="S602" s="106"/>
      <c r="T602" s="106"/>
      <c r="U602" s="106"/>
      <c r="V602" s="106"/>
      <c r="W602" s="106"/>
      <c r="X602" s="106"/>
      <c r="Y602" s="106"/>
      <c r="Z602" s="106"/>
    </row>
    <row r="603" spans="1:26" ht="14.25" hidden="1" customHeight="1">
      <c r="A603" s="474" t="s">
        <v>1723</v>
      </c>
      <c r="B603" s="532" t="s">
        <v>1724</v>
      </c>
      <c r="C603" s="1319"/>
      <c r="D603" s="388"/>
      <c r="E603" s="388"/>
      <c r="F603" s="388"/>
      <c r="G603" s="388"/>
      <c r="H603" s="955"/>
      <c r="I603" s="105"/>
      <c r="J603" s="105"/>
      <c r="K603" s="105"/>
      <c r="L603" s="105"/>
      <c r="M603" s="106"/>
      <c r="N603" s="106"/>
      <c r="O603" s="106"/>
      <c r="P603" s="106"/>
      <c r="Q603" s="106"/>
      <c r="R603" s="106"/>
      <c r="S603" s="106"/>
      <c r="T603" s="106"/>
      <c r="U603" s="106"/>
      <c r="V603" s="106"/>
      <c r="W603" s="106"/>
      <c r="X603" s="106"/>
      <c r="Y603" s="106"/>
      <c r="Z603" s="106"/>
    </row>
    <row r="604" spans="1:26" ht="14.25" hidden="1" customHeight="1">
      <c r="A604" s="474" t="s">
        <v>1735</v>
      </c>
      <c r="B604" s="532" t="s">
        <v>1736</v>
      </c>
      <c r="C604" s="1319"/>
      <c r="D604" s="388"/>
      <c r="E604" s="388"/>
      <c r="F604" s="388"/>
      <c r="G604" s="388"/>
      <c r="H604" s="955"/>
      <c r="I604" s="105"/>
      <c r="J604" s="105"/>
      <c r="K604" s="105"/>
      <c r="L604" s="105"/>
      <c r="M604" s="106"/>
      <c r="N604" s="106"/>
      <c r="O604" s="106"/>
      <c r="P604" s="106"/>
      <c r="Q604" s="106"/>
      <c r="R604" s="106"/>
      <c r="S604" s="106"/>
      <c r="T604" s="106"/>
      <c r="U604" s="106"/>
      <c r="V604" s="106"/>
      <c r="W604" s="106"/>
      <c r="X604" s="106"/>
      <c r="Y604" s="106"/>
      <c r="Z604" s="106"/>
    </row>
    <row r="605" spans="1:26" ht="14.25" hidden="1" customHeight="1">
      <c r="A605" s="474" t="s">
        <v>1745</v>
      </c>
      <c r="B605" s="532" t="s">
        <v>1746</v>
      </c>
      <c r="C605" s="475"/>
      <c r="D605" s="1296"/>
      <c r="E605" s="143"/>
      <c r="F605" s="179"/>
      <c r="G605" s="492"/>
      <c r="H605" s="866"/>
      <c r="I605" s="105"/>
      <c r="J605" s="105"/>
      <c r="K605" s="105"/>
      <c r="L605" s="105"/>
      <c r="M605" s="106"/>
      <c r="N605" s="106"/>
      <c r="O605" s="106"/>
      <c r="P605" s="106"/>
      <c r="Q605" s="106"/>
      <c r="R605" s="106"/>
      <c r="S605" s="106"/>
      <c r="T605" s="106"/>
      <c r="U605" s="106"/>
      <c r="V605" s="106"/>
      <c r="W605" s="106"/>
      <c r="X605" s="106"/>
      <c r="Y605" s="106"/>
      <c r="Z605" s="106"/>
    </row>
    <row r="606" spans="1:26" ht="14.25" hidden="1" customHeight="1">
      <c r="A606" s="474" t="s">
        <v>1747</v>
      </c>
      <c r="B606" s="532" t="s">
        <v>1748</v>
      </c>
      <c r="C606" s="475"/>
      <c r="D606" s="124"/>
      <c r="E606" s="141"/>
      <c r="F606" s="179"/>
      <c r="G606" s="492"/>
      <c r="H606" s="866"/>
      <c r="I606" s="105"/>
      <c r="J606" s="105"/>
      <c r="K606" s="105"/>
      <c r="L606" s="105"/>
      <c r="M606" s="106"/>
      <c r="N606" s="106"/>
      <c r="O606" s="106"/>
      <c r="P606" s="106"/>
      <c r="Q606" s="106"/>
      <c r="R606" s="106"/>
      <c r="S606" s="106"/>
      <c r="T606" s="106"/>
      <c r="U606" s="106"/>
      <c r="V606" s="106"/>
      <c r="W606" s="106"/>
      <c r="X606" s="106"/>
      <c r="Y606" s="106"/>
      <c r="Z606" s="106"/>
    </row>
    <row r="607" spans="1:26" ht="21">
      <c r="A607" s="1053"/>
      <c r="B607" s="1773" t="s">
        <v>1759</v>
      </c>
      <c r="C607" s="1570"/>
      <c r="D607" s="1570"/>
      <c r="E607" s="1570"/>
      <c r="F607" s="1570"/>
      <c r="G607" s="1573"/>
      <c r="H607" s="1310"/>
      <c r="I607" s="893">
        <f t="shared" ref="I607:J607" si="7">I608+I617+I624+I632</f>
        <v>42</v>
      </c>
      <c r="J607" s="893">
        <f t="shared" si="7"/>
        <v>42</v>
      </c>
      <c r="K607" s="960"/>
      <c r="L607" s="960"/>
      <c r="M607" s="963"/>
      <c r="N607" s="963"/>
      <c r="O607" s="963"/>
      <c r="P607" s="963"/>
      <c r="Q607" s="963"/>
      <c r="R607" s="963"/>
      <c r="S607" s="963"/>
      <c r="T607" s="963"/>
      <c r="U607" s="963"/>
      <c r="V607" s="963"/>
      <c r="W607" s="963"/>
      <c r="X607" s="963"/>
      <c r="Y607" s="963"/>
      <c r="Z607" s="963"/>
    </row>
    <row r="608" spans="1:26" ht="19">
      <c r="A608" s="1312" t="s">
        <v>2544</v>
      </c>
      <c r="B608" s="1606" t="s">
        <v>190</v>
      </c>
      <c r="C608" s="1570"/>
      <c r="D608" s="1570"/>
      <c r="E608" s="1570"/>
      <c r="F608" s="1570"/>
      <c r="G608" s="1573"/>
      <c r="H608" s="835"/>
      <c r="I608" s="893">
        <f>SUM(D609:D616)</f>
        <v>14</v>
      </c>
      <c r="J608" s="893">
        <f>COUNT(D609:D616)*2</f>
        <v>14</v>
      </c>
      <c r="K608" s="960"/>
      <c r="L608" s="960"/>
      <c r="M608" s="963"/>
      <c r="N608" s="963"/>
      <c r="O608" s="963"/>
      <c r="P608" s="963"/>
      <c r="Q608" s="963"/>
      <c r="R608" s="963"/>
      <c r="S608" s="963"/>
      <c r="T608" s="963"/>
      <c r="U608" s="963"/>
      <c r="V608" s="963"/>
      <c r="W608" s="963"/>
      <c r="X608" s="963"/>
      <c r="Y608" s="963"/>
      <c r="Z608" s="963"/>
    </row>
    <row r="609" spans="1:26" ht="32">
      <c r="A609" s="693" t="s">
        <v>2545</v>
      </c>
      <c r="B609" s="471" t="s">
        <v>1761</v>
      </c>
      <c r="C609" s="471" t="s">
        <v>7687</v>
      </c>
      <c r="D609" s="696">
        <v>2</v>
      </c>
      <c r="E609" s="696" t="s">
        <v>877</v>
      </c>
      <c r="F609" s="720"/>
      <c r="G609" s="1021"/>
      <c r="H609" s="1150"/>
      <c r="I609" s="893"/>
      <c r="J609" s="893"/>
      <c r="K609" s="960"/>
      <c r="L609" s="960"/>
      <c r="M609" s="963"/>
      <c r="N609" s="963"/>
      <c r="O609" s="963"/>
      <c r="P609" s="963"/>
      <c r="Q609" s="963"/>
      <c r="R609" s="963"/>
      <c r="S609" s="963"/>
      <c r="T609" s="963"/>
      <c r="U609" s="963"/>
      <c r="V609" s="963"/>
      <c r="W609" s="963"/>
      <c r="X609" s="963"/>
      <c r="Y609" s="963"/>
      <c r="Z609" s="963"/>
    </row>
    <row r="610" spans="1:26" ht="16">
      <c r="A610" s="693"/>
      <c r="B610" s="471"/>
      <c r="C610" s="471" t="s">
        <v>7688</v>
      </c>
      <c r="D610" s="696">
        <v>2</v>
      </c>
      <c r="E610" s="696" t="s">
        <v>877</v>
      </c>
      <c r="F610" s="720"/>
      <c r="G610" s="1021"/>
      <c r="H610" s="1150"/>
      <c r="I610" s="893"/>
      <c r="J610" s="893"/>
      <c r="K610" s="960"/>
      <c r="L610" s="960"/>
      <c r="M610" s="963"/>
      <c r="N610" s="963"/>
      <c r="O610" s="963"/>
      <c r="P610" s="963"/>
      <c r="Q610" s="963"/>
      <c r="R610" s="963"/>
      <c r="S610" s="963"/>
      <c r="T610" s="963"/>
      <c r="U610" s="963"/>
      <c r="V610" s="963"/>
      <c r="W610" s="963"/>
      <c r="X610" s="963"/>
      <c r="Y610" s="963"/>
      <c r="Z610" s="963"/>
    </row>
    <row r="611" spans="1:26" ht="16">
      <c r="A611" s="693"/>
      <c r="B611" s="471"/>
      <c r="C611" s="471" t="s">
        <v>7689</v>
      </c>
      <c r="D611" s="696">
        <v>2</v>
      </c>
      <c r="E611" s="696" t="s">
        <v>877</v>
      </c>
      <c r="F611" s="720"/>
      <c r="G611" s="1021"/>
      <c r="H611" s="1150"/>
      <c r="I611" s="893"/>
      <c r="J611" s="893"/>
      <c r="K611" s="960"/>
      <c r="L611" s="960"/>
      <c r="M611" s="963"/>
      <c r="N611" s="963"/>
      <c r="O611" s="963"/>
      <c r="P611" s="963"/>
      <c r="Q611" s="963"/>
      <c r="R611" s="963"/>
      <c r="S611" s="963"/>
      <c r="T611" s="963"/>
      <c r="U611" s="963"/>
      <c r="V611" s="963"/>
      <c r="W611" s="963"/>
      <c r="X611" s="963"/>
      <c r="Y611" s="963"/>
      <c r="Z611" s="963"/>
    </row>
    <row r="612" spans="1:26" ht="16">
      <c r="A612" s="693"/>
      <c r="B612" s="471"/>
      <c r="C612" s="471" t="s">
        <v>7690</v>
      </c>
      <c r="D612" s="696">
        <v>2</v>
      </c>
      <c r="E612" s="696" t="s">
        <v>877</v>
      </c>
      <c r="F612" s="720"/>
      <c r="G612" s="1021"/>
      <c r="H612" s="1150"/>
      <c r="I612" s="893"/>
      <c r="J612" s="893"/>
      <c r="K612" s="960"/>
      <c r="L612" s="960"/>
      <c r="M612" s="963"/>
      <c r="N612" s="963"/>
      <c r="O612" s="963"/>
      <c r="P612" s="963"/>
      <c r="Q612" s="963"/>
      <c r="R612" s="963"/>
      <c r="S612" s="963"/>
      <c r="T612" s="963"/>
      <c r="U612" s="963"/>
      <c r="V612" s="963"/>
      <c r="W612" s="963"/>
      <c r="X612" s="963"/>
      <c r="Y612" s="963"/>
      <c r="Z612" s="963"/>
    </row>
    <row r="613" spans="1:26" ht="16">
      <c r="A613" s="693"/>
      <c r="B613" s="471"/>
      <c r="C613" s="471" t="s">
        <v>7691</v>
      </c>
      <c r="D613" s="696">
        <v>2</v>
      </c>
      <c r="E613" s="696" t="s">
        <v>877</v>
      </c>
      <c r="F613" s="720"/>
      <c r="G613" s="1021"/>
      <c r="H613" s="1150"/>
      <c r="I613" s="893"/>
      <c r="J613" s="893"/>
      <c r="K613" s="960"/>
      <c r="L613" s="960"/>
      <c r="M613" s="963"/>
      <c r="N613" s="963"/>
      <c r="O613" s="963"/>
      <c r="P613" s="963"/>
      <c r="Q613" s="963"/>
      <c r="R613" s="963"/>
      <c r="S613" s="963"/>
      <c r="T613" s="963"/>
      <c r="U613" s="963"/>
      <c r="V613" s="963"/>
      <c r="W613" s="963"/>
      <c r="X613" s="963"/>
      <c r="Y613" s="963"/>
      <c r="Z613" s="963"/>
    </row>
    <row r="614" spans="1:26" ht="16">
      <c r="A614" s="693"/>
      <c r="B614" s="735"/>
      <c r="C614" s="769" t="s">
        <v>7692</v>
      </c>
      <c r="D614" s="696">
        <v>2</v>
      </c>
      <c r="E614" s="736" t="s">
        <v>877</v>
      </c>
      <c r="F614" s="1021" t="s">
        <v>7693</v>
      </c>
      <c r="G614" s="1021"/>
      <c r="H614" s="1150"/>
      <c r="I614" s="893"/>
      <c r="J614" s="893"/>
      <c r="K614" s="960"/>
      <c r="L614" s="960"/>
      <c r="M614" s="963"/>
      <c r="N614" s="963"/>
      <c r="O614" s="963"/>
      <c r="P614" s="963"/>
      <c r="Q614" s="963"/>
      <c r="R614" s="963"/>
      <c r="S614" s="963"/>
      <c r="T614" s="963"/>
      <c r="U614" s="963"/>
      <c r="V614" s="963"/>
      <c r="W614" s="963"/>
      <c r="X614" s="963"/>
      <c r="Y614" s="963"/>
      <c r="Z614" s="963"/>
    </row>
    <row r="615" spans="1:26" ht="32">
      <c r="A615" s="693"/>
      <c r="B615" s="735"/>
      <c r="C615" s="769" t="s">
        <v>7694</v>
      </c>
      <c r="D615" s="736">
        <v>2</v>
      </c>
      <c r="E615" s="736" t="s">
        <v>877</v>
      </c>
      <c r="F615" s="769" t="s">
        <v>7695</v>
      </c>
      <c r="G615" s="1021"/>
      <c r="H615" s="1150"/>
      <c r="I615" s="893"/>
      <c r="J615" s="893"/>
      <c r="K615" s="960"/>
      <c r="L615" s="960"/>
      <c r="M615" s="963"/>
      <c r="N615" s="963"/>
      <c r="O615" s="963"/>
      <c r="P615" s="963"/>
      <c r="Q615" s="963"/>
      <c r="R615" s="963"/>
      <c r="S615" s="963"/>
      <c r="T615" s="963"/>
      <c r="U615" s="963"/>
      <c r="V615" s="963"/>
      <c r="W615" s="963"/>
      <c r="X615" s="963"/>
      <c r="Y615" s="963"/>
      <c r="Z615" s="963"/>
    </row>
    <row r="616" spans="1:26" ht="74.25" hidden="1" customHeight="1">
      <c r="A616" s="310" t="s">
        <v>2553</v>
      </c>
      <c r="B616" s="232" t="s">
        <v>1770</v>
      </c>
      <c r="C616" s="125"/>
      <c r="D616" s="370"/>
      <c r="E616" s="125"/>
      <c r="F616" s="125"/>
      <c r="G616" s="125"/>
      <c r="I616" s="105"/>
      <c r="J616" s="105"/>
      <c r="K616" s="106"/>
      <c r="L616" s="106"/>
      <c r="M616" s="106"/>
      <c r="N616" s="106"/>
      <c r="O616" s="106"/>
      <c r="P616" s="106"/>
      <c r="Q616" s="106"/>
      <c r="R616" s="106"/>
      <c r="S616" s="106"/>
      <c r="T616" s="106"/>
      <c r="U616" s="106"/>
      <c r="V616" s="106"/>
      <c r="W616" s="106"/>
      <c r="X616" s="106"/>
      <c r="Y616" s="106"/>
      <c r="Z616" s="106"/>
    </row>
    <row r="617" spans="1:26" ht="19">
      <c r="A617" s="979" t="s">
        <v>2555</v>
      </c>
      <c r="B617" s="1606" t="s">
        <v>192</v>
      </c>
      <c r="C617" s="1570"/>
      <c r="D617" s="1570"/>
      <c r="E617" s="1570"/>
      <c r="F617" s="1570"/>
      <c r="G617" s="1573"/>
      <c r="H617" s="835"/>
      <c r="I617" s="893">
        <f>SUM(D618:D623)</f>
        <v>10</v>
      </c>
      <c r="J617" s="893">
        <f>COUNT(D618:D623)*2</f>
        <v>10</v>
      </c>
      <c r="K617" s="960"/>
      <c r="L617" s="960"/>
      <c r="M617" s="963"/>
      <c r="N617" s="963"/>
      <c r="O617" s="963"/>
      <c r="P617" s="963"/>
      <c r="Q617" s="963"/>
      <c r="R617" s="963"/>
      <c r="S617" s="963"/>
      <c r="T617" s="963"/>
      <c r="U617" s="963"/>
      <c r="V617" s="963"/>
      <c r="W617" s="963"/>
      <c r="X617" s="963"/>
      <c r="Y617" s="963"/>
      <c r="Z617" s="963"/>
    </row>
    <row r="618" spans="1:26" ht="32">
      <c r="A618" s="693" t="s">
        <v>2556</v>
      </c>
      <c r="B618" s="471" t="s">
        <v>1772</v>
      </c>
      <c r="C618" s="471" t="s">
        <v>7696</v>
      </c>
      <c r="D618" s="696">
        <v>2</v>
      </c>
      <c r="E618" s="696" t="s">
        <v>877</v>
      </c>
      <c r="F618" s="720"/>
      <c r="G618" s="1021"/>
      <c r="H618" s="1150"/>
      <c r="I618" s="893"/>
      <c r="J618" s="893"/>
      <c r="K618" s="960"/>
      <c r="L618" s="960"/>
      <c r="M618" s="963"/>
      <c r="N618" s="963"/>
      <c r="O618" s="963"/>
      <c r="P618" s="963"/>
      <c r="Q618" s="963"/>
      <c r="R618" s="963"/>
      <c r="S618" s="963"/>
      <c r="T618" s="963"/>
      <c r="U618" s="963"/>
      <c r="V618" s="963"/>
      <c r="W618" s="963"/>
      <c r="X618" s="963"/>
      <c r="Y618" s="963"/>
      <c r="Z618" s="963"/>
    </row>
    <row r="619" spans="1:26" ht="16">
      <c r="A619" s="693"/>
      <c r="B619" s="471"/>
      <c r="C619" s="471" t="s">
        <v>7697</v>
      </c>
      <c r="D619" s="696">
        <v>2</v>
      </c>
      <c r="E619" s="696" t="s">
        <v>877</v>
      </c>
      <c r="F619" s="720"/>
      <c r="G619" s="1021"/>
      <c r="H619" s="1150"/>
      <c r="I619" s="893"/>
      <c r="J619" s="893"/>
      <c r="K619" s="960"/>
      <c r="L619" s="960"/>
      <c r="M619" s="963"/>
      <c r="N619" s="963"/>
      <c r="O619" s="963"/>
      <c r="P619" s="963"/>
      <c r="Q619" s="963"/>
      <c r="R619" s="963"/>
      <c r="S619" s="963"/>
      <c r="T619" s="963"/>
      <c r="U619" s="963"/>
      <c r="V619" s="963"/>
      <c r="W619" s="963"/>
      <c r="X619" s="963"/>
      <c r="Y619" s="963"/>
      <c r="Z619" s="963"/>
    </row>
    <row r="620" spans="1:26" ht="16">
      <c r="A620" s="693"/>
      <c r="B620" s="471"/>
      <c r="C620" s="471" t="s">
        <v>7698</v>
      </c>
      <c r="D620" s="696">
        <v>2</v>
      </c>
      <c r="E620" s="696" t="s">
        <v>877</v>
      </c>
      <c r="F620" s="720"/>
      <c r="G620" s="1021"/>
      <c r="H620" s="1150"/>
      <c r="I620" s="893"/>
      <c r="J620" s="893"/>
      <c r="K620" s="960"/>
      <c r="L620" s="960"/>
      <c r="M620" s="963"/>
      <c r="N620" s="963"/>
      <c r="O620" s="963"/>
      <c r="P620" s="963"/>
      <c r="Q620" s="963"/>
      <c r="R620" s="963"/>
      <c r="S620" s="963"/>
      <c r="T620" s="963"/>
      <c r="U620" s="963"/>
      <c r="V620" s="963"/>
      <c r="W620" s="963"/>
      <c r="X620" s="963"/>
      <c r="Y620" s="963"/>
      <c r="Z620" s="963"/>
    </row>
    <row r="621" spans="1:26" ht="16">
      <c r="A621" s="693"/>
      <c r="B621" s="471"/>
      <c r="C621" s="471" t="s">
        <v>7699</v>
      </c>
      <c r="D621" s="696">
        <v>2</v>
      </c>
      <c r="E621" s="696" t="s">
        <v>877</v>
      </c>
      <c r="F621" s="720"/>
      <c r="G621" s="1021"/>
      <c r="H621" s="1150"/>
      <c r="I621" s="893"/>
      <c r="J621" s="893"/>
      <c r="K621" s="960"/>
      <c r="L621" s="960"/>
      <c r="M621" s="963"/>
      <c r="N621" s="963"/>
      <c r="O621" s="963"/>
      <c r="P621" s="963"/>
      <c r="Q621" s="963"/>
      <c r="R621" s="963"/>
      <c r="S621" s="963"/>
      <c r="T621" s="963"/>
      <c r="U621" s="963"/>
      <c r="V621" s="963"/>
      <c r="W621" s="963"/>
      <c r="X621" s="963"/>
      <c r="Y621" s="963"/>
      <c r="Z621" s="963"/>
    </row>
    <row r="622" spans="1:26" ht="16">
      <c r="A622" s="693"/>
      <c r="B622" s="471"/>
      <c r="C622" s="471" t="s">
        <v>7700</v>
      </c>
      <c r="D622" s="696">
        <v>2</v>
      </c>
      <c r="E622" s="696" t="s">
        <v>877</v>
      </c>
      <c r="F622" s="720"/>
      <c r="G622" s="1021"/>
      <c r="H622" s="1150"/>
      <c r="I622" s="893"/>
      <c r="J622" s="893"/>
      <c r="K622" s="960"/>
      <c r="L622" s="960"/>
      <c r="M622" s="963"/>
      <c r="N622" s="963"/>
      <c r="O622" s="963"/>
      <c r="P622" s="963"/>
      <c r="Q622" s="963"/>
      <c r="R622" s="963"/>
      <c r="S622" s="963"/>
      <c r="T622" s="963"/>
      <c r="U622" s="963"/>
      <c r="V622" s="963"/>
      <c r="W622" s="963"/>
      <c r="X622" s="963"/>
      <c r="Y622" s="963"/>
      <c r="Z622" s="963"/>
    </row>
    <row r="623" spans="1:26" ht="55.5" hidden="1" customHeight="1">
      <c r="A623" s="310" t="s">
        <v>1781</v>
      </c>
      <c r="B623" s="232" t="s">
        <v>1782</v>
      </c>
      <c r="D623" s="370"/>
      <c r="E623" s="125"/>
      <c r="F623" s="125"/>
      <c r="G623" s="125"/>
      <c r="I623" s="105"/>
      <c r="J623" s="105"/>
      <c r="K623" s="106"/>
      <c r="L623" s="106"/>
      <c r="M623" s="106"/>
      <c r="N623" s="106"/>
      <c r="O623" s="106"/>
      <c r="P623" s="106"/>
      <c r="Q623" s="106"/>
      <c r="R623" s="106"/>
      <c r="S623" s="106"/>
      <c r="T623" s="106"/>
      <c r="U623" s="106"/>
      <c r="V623" s="106"/>
      <c r="W623" s="106"/>
      <c r="X623" s="106"/>
      <c r="Y623" s="106"/>
      <c r="Z623" s="106"/>
    </row>
    <row r="624" spans="1:26" ht="19">
      <c r="A624" s="979" t="s">
        <v>276</v>
      </c>
      <c r="B624" s="1606" t="s">
        <v>194</v>
      </c>
      <c r="C624" s="1570"/>
      <c r="D624" s="1570"/>
      <c r="E624" s="1570"/>
      <c r="F624" s="1570"/>
      <c r="G624" s="1573"/>
      <c r="H624" s="835"/>
      <c r="I624" s="893">
        <f>SUM(D625:D631)</f>
        <v>12</v>
      </c>
      <c r="J624" s="893">
        <f>COUNT(D625:D631)*2</f>
        <v>12</v>
      </c>
      <c r="K624" s="960"/>
      <c r="L624" s="960"/>
      <c r="M624" s="963"/>
      <c r="N624" s="963"/>
      <c r="O624" s="963"/>
      <c r="P624" s="963"/>
      <c r="Q624" s="963"/>
      <c r="R624" s="963"/>
      <c r="S624" s="963"/>
      <c r="T624" s="963"/>
      <c r="U624" s="963"/>
      <c r="V624" s="963"/>
      <c r="W624" s="963"/>
      <c r="X624" s="963"/>
      <c r="Y624" s="963"/>
      <c r="Z624" s="963"/>
    </row>
    <row r="625" spans="1:26" ht="32">
      <c r="A625" s="693" t="s">
        <v>2569</v>
      </c>
      <c r="B625" s="471" t="s">
        <v>1784</v>
      </c>
      <c r="C625" s="1063" t="s">
        <v>7701</v>
      </c>
      <c r="D625" s="696">
        <v>2</v>
      </c>
      <c r="E625" s="696" t="s">
        <v>877</v>
      </c>
      <c r="F625" s="720"/>
      <c r="G625" s="1021"/>
      <c r="H625" s="1150"/>
      <c r="I625" s="893"/>
      <c r="J625" s="893"/>
      <c r="K625" s="960"/>
      <c r="L625" s="960"/>
      <c r="M625" s="963"/>
      <c r="N625" s="963"/>
      <c r="O625" s="963"/>
      <c r="P625" s="963"/>
      <c r="Q625" s="963"/>
      <c r="R625" s="963"/>
      <c r="S625" s="963"/>
      <c r="T625" s="963"/>
      <c r="U625" s="963"/>
      <c r="V625" s="963"/>
      <c r="W625" s="963"/>
      <c r="X625" s="963"/>
      <c r="Y625" s="963"/>
      <c r="Z625" s="963"/>
    </row>
    <row r="626" spans="1:26" ht="32">
      <c r="A626" s="693"/>
      <c r="B626" s="471"/>
      <c r="C626" s="471" t="s">
        <v>7702</v>
      </c>
      <c r="D626" s="696">
        <v>2</v>
      </c>
      <c r="E626" s="696" t="s">
        <v>877</v>
      </c>
      <c r="F626" s="720"/>
      <c r="G626" s="1021"/>
      <c r="H626" s="1150"/>
      <c r="I626" s="893"/>
      <c r="J626" s="893"/>
      <c r="K626" s="960"/>
      <c r="L626" s="960"/>
      <c r="M626" s="963"/>
      <c r="N626" s="963"/>
      <c r="O626" s="963"/>
      <c r="P626" s="963"/>
      <c r="Q626" s="963"/>
      <c r="R626" s="963"/>
      <c r="S626" s="963"/>
      <c r="T626" s="963"/>
      <c r="U626" s="963"/>
      <c r="V626" s="963"/>
      <c r="W626" s="963"/>
      <c r="X626" s="963"/>
      <c r="Y626" s="963"/>
      <c r="Z626" s="963"/>
    </row>
    <row r="627" spans="1:26" ht="32">
      <c r="A627" s="693"/>
      <c r="B627" s="471"/>
      <c r="C627" s="471" t="s">
        <v>7703</v>
      </c>
      <c r="D627" s="696">
        <v>2</v>
      </c>
      <c r="E627" s="696" t="s">
        <v>877</v>
      </c>
      <c r="F627" s="475" t="s">
        <v>7704</v>
      </c>
      <c r="G627" s="1021"/>
      <c r="H627" s="1150"/>
      <c r="I627" s="893"/>
      <c r="J627" s="893"/>
      <c r="K627" s="960"/>
      <c r="L627" s="960"/>
      <c r="M627" s="963"/>
      <c r="N627" s="963"/>
      <c r="O627" s="963"/>
      <c r="P627" s="963"/>
      <c r="Q627" s="963"/>
      <c r="R627" s="963"/>
      <c r="S627" s="963"/>
      <c r="T627" s="963"/>
      <c r="U627" s="963"/>
      <c r="V627" s="963"/>
      <c r="W627" s="963"/>
      <c r="X627" s="963"/>
      <c r="Y627" s="963"/>
      <c r="Z627" s="963"/>
    </row>
    <row r="628" spans="1:26" ht="48">
      <c r="A628" s="693"/>
      <c r="B628" s="471"/>
      <c r="C628" s="471" t="s">
        <v>7494</v>
      </c>
      <c r="D628" s="696">
        <v>2</v>
      </c>
      <c r="E628" s="696" t="s">
        <v>877</v>
      </c>
      <c r="F628" s="475" t="s">
        <v>7705</v>
      </c>
      <c r="G628" s="1021"/>
      <c r="H628" s="1150"/>
      <c r="I628" s="893"/>
      <c r="J628" s="893"/>
      <c r="K628" s="960"/>
      <c r="L628" s="960"/>
      <c r="M628" s="963"/>
      <c r="N628" s="963"/>
      <c r="O628" s="963"/>
      <c r="P628" s="963"/>
      <c r="Q628" s="963"/>
      <c r="R628" s="963"/>
      <c r="S628" s="963"/>
      <c r="T628" s="963"/>
      <c r="U628" s="963"/>
      <c r="V628" s="963"/>
      <c r="W628" s="963"/>
      <c r="X628" s="963"/>
      <c r="Y628" s="963"/>
      <c r="Z628" s="963"/>
    </row>
    <row r="629" spans="1:26" ht="16">
      <c r="A629" s="693"/>
      <c r="B629" s="471"/>
      <c r="C629" s="471" t="s">
        <v>1785</v>
      </c>
      <c r="D629" s="696">
        <v>2</v>
      </c>
      <c r="E629" s="696" t="s">
        <v>877</v>
      </c>
      <c r="F629" s="720"/>
      <c r="G629" s="1021"/>
      <c r="H629" s="1150"/>
      <c r="I629" s="893"/>
      <c r="J629" s="893"/>
      <c r="K629" s="960"/>
      <c r="L629" s="960"/>
      <c r="M629" s="963"/>
      <c r="N629" s="963"/>
      <c r="O629" s="963"/>
      <c r="P629" s="963"/>
      <c r="Q629" s="963"/>
      <c r="R629" s="963"/>
      <c r="S629" s="963"/>
      <c r="T629" s="963"/>
      <c r="U629" s="963"/>
      <c r="V629" s="963"/>
      <c r="W629" s="963"/>
      <c r="X629" s="963"/>
      <c r="Y629" s="963"/>
      <c r="Z629" s="963"/>
    </row>
    <row r="630" spans="1:26" ht="16">
      <c r="A630" s="693"/>
      <c r="B630" s="471"/>
      <c r="C630" s="471" t="s">
        <v>7706</v>
      </c>
      <c r="D630" s="696">
        <v>2</v>
      </c>
      <c r="E630" s="696" t="s">
        <v>877</v>
      </c>
      <c r="F630" s="720"/>
      <c r="G630" s="1021"/>
      <c r="H630" s="1150"/>
      <c r="I630" s="893"/>
      <c r="J630" s="893"/>
      <c r="K630" s="960"/>
      <c r="L630" s="960"/>
      <c r="M630" s="963"/>
      <c r="N630" s="963"/>
      <c r="O630" s="963"/>
      <c r="P630" s="963"/>
      <c r="Q630" s="963"/>
      <c r="R630" s="963"/>
      <c r="S630" s="963"/>
      <c r="T630" s="963"/>
      <c r="U630" s="963"/>
      <c r="V630" s="963"/>
      <c r="W630" s="963"/>
      <c r="X630" s="963"/>
      <c r="Y630" s="963"/>
      <c r="Z630" s="963"/>
    </row>
    <row r="631" spans="1:26" ht="75" hidden="1" customHeight="1">
      <c r="A631" s="310" t="s">
        <v>1788</v>
      </c>
      <c r="B631" s="232" t="s">
        <v>1789</v>
      </c>
      <c r="C631" s="125"/>
      <c r="D631" s="370"/>
      <c r="E631" s="125"/>
      <c r="F631" s="125"/>
      <c r="G631" s="125"/>
      <c r="I631" s="105"/>
      <c r="J631" s="105"/>
      <c r="K631" s="106"/>
      <c r="L631" s="106"/>
      <c r="M631" s="106"/>
      <c r="N631" s="106"/>
      <c r="O631" s="106"/>
      <c r="P631" s="106"/>
      <c r="Q631" s="106"/>
      <c r="R631" s="106"/>
      <c r="S631" s="106"/>
      <c r="T631" s="106"/>
      <c r="U631" s="106"/>
      <c r="V631" s="106"/>
      <c r="W631" s="106"/>
      <c r="X631" s="106"/>
      <c r="Y631" s="106"/>
      <c r="Z631" s="106"/>
    </row>
    <row r="632" spans="1:26" ht="19">
      <c r="A632" s="979" t="s">
        <v>277</v>
      </c>
      <c r="B632" s="1606" t="s">
        <v>196</v>
      </c>
      <c r="C632" s="1570"/>
      <c r="D632" s="1570"/>
      <c r="E632" s="1570"/>
      <c r="F632" s="1570"/>
      <c r="G632" s="1573"/>
      <c r="H632" s="835"/>
      <c r="I632" s="893">
        <f>SUM(D633:D636)</f>
        <v>6</v>
      </c>
      <c r="J632" s="893">
        <f>COUNT(D633:D636)*2</f>
        <v>6</v>
      </c>
      <c r="K632" s="960"/>
      <c r="L632" s="960"/>
      <c r="M632" s="963"/>
      <c r="N632" s="963"/>
      <c r="O632" s="963"/>
      <c r="P632" s="963"/>
      <c r="Q632" s="963"/>
      <c r="R632" s="963"/>
      <c r="S632" s="963"/>
      <c r="T632" s="963"/>
      <c r="U632" s="963"/>
      <c r="V632" s="963"/>
      <c r="W632" s="963"/>
      <c r="X632" s="963"/>
      <c r="Y632" s="963"/>
      <c r="Z632" s="963"/>
    </row>
    <row r="633" spans="1:26" ht="32">
      <c r="A633" s="693" t="s">
        <v>2579</v>
      </c>
      <c r="B633" s="471" t="s">
        <v>1791</v>
      </c>
      <c r="C633" s="475" t="s">
        <v>7707</v>
      </c>
      <c r="D633" s="696">
        <v>2</v>
      </c>
      <c r="E633" s="696" t="s">
        <v>877</v>
      </c>
      <c r="F633" s="720"/>
      <c r="G633" s="1021"/>
      <c r="H633" s="1150"/>
      <c r="I633" s="893"/>
      <c r="J633" s="893"/>
      <c r="K633" s="960"/>
      <c r="L633" s="960"/>
      <c r="M633" s="963"/>
      <c r="N633" s="963"/>
      <c r="O633" s="963"/>
      <c r="P633" s="963"/>
      <c r="Q633" s="963"/>
      <c r="R633" s="963"/>
      <c r="S633" s="963"/>
      <c r="T633" s="963"/>
      <c r="U633" s="963"/>
      <c r="V633" s="963"/>
      <c r="W633" s="963"/>
      <c r="X633" s="963"/>
      <c r="Y633" s="963"/>
      <c r="Z633" s="963"/>
    </row>
    <row r="634" spans="1:26" ht="16">
      <c r="A634" s="693"/>
      <c r="B634" s="471"/>
      <c r="C634" s="475" t="s">
        <v>7708</v>
      </c>
      <c r="D634" s="696">
        <v>2</v>
      </c>
      <c r="E634" s="696" t="s">
        <v>877</v>
      </c>
      <c r="F634" s="720"/>
      <c r="G634" s="1021"/>
      <c r="H634" s="1150"/>
      <c r="I634" s="893"/>
      <c r="J634" s="893"/>
      <c r="K634" s="960"/>
      <c r="L634" s="960"/>
      <c r="M634" s="963"/>
      <c r="N634" s="963"/>
      <c r="O634" s="963"/>
      <c r="P634" s="963"/>
      <c r="Q634" s="963"/>
      <c r="R634" s="963"/>
      <c r="S634" s="963"/>
      <c r="T634" s="963"/>
      <c r="U634" s="963"/>
      <c r="V634" s="963"/>
      <c r="W634" s="963"/>
      <c r="X634" s="963"/>
      <c r="Y634" s="963"/>
      <c r="Z634" s="963"/>
    </row>
    <row r="635" spans="1:26" ht="16">
      <c r="A635" s="693"/>
      <c r="B635" s="471"/>
      <c r="C635" s="475" t="s">
        <v>7709</v>
      </c>
      <c r="D635" s="696">
        <v>2</v>
      </c>
      <c r="E635" s="696" t="s">
        <v>877</v>
      </c>
      <c r="F635" s="720"/>
      <c r="G635" s="1021"/>
      <c r="H635" s="1150"/>
      <c r="I635" s="893"/>
      <c r="J635" s="893"/>
      <c r="K635" s="960"/>
      <c r="L635" s="960"/>
      <c r="M635" s="963"/>
      <c r="N635" s="963"/>
      <c r="O635" s="963"/>
      <c r="P635" s="963"/>
      <c r="Q635" s="963"/>
      <c r="R635" s="963"/>
      <c r="S635" s="963"/>
      <c r="T635" s="963"/>
      <c r="U635" s="963"/>
      <c r="V635" s="963"/>
      <c r="W635" s="963"/>
      <c r="X635" s="963"/>
      <c r="Y635" s="963"/>
      <c r="Z635" s="963"/>
    </row>
    <row r="636" spans="1:26" ht="43.5" hidden="1" customHeight="1">
      <c r="A636" s="310" t="s">
        <v>1800</v>
      </c>
      <c r="B636" s="150" t="s">
        <v>7710</v>
      </c>
      <c r="C636" s="125"/>
      <c r="D636" s="370"/>
      <c r="E636" s="125"/>
      <c r="F636" s="125"/>
      <c r="G636" s="125"/>
      <c r="I636" s="105"/>
      <c r="J636" s="105"/>
      <c r="K636" s="106"/>
      <c r="L636" s="106"/>
      <c r="M636" s="106"/>
      <c r="N636" s="106"/>
      <c r="O636" s="106"/>
      <c r="P636" s="106"/>
      <c r="Q636" s="106"/>
      <c r="R636" s="106"/>
      <c r="S636" s="106"/>
      <c r="T636" s="106"/>
      <c r="U636" s="106"/>
      <c r="V636" s="106"/>
      <c r="W636" s="106"/>
      <c r="X636" s="106"/>
      <c r="Y636" s="106"/>
      <c r="Z636" s="106"/>
    </row>
    <row r="637" spans="1:26">
      <c r="A637" s="854"/>
      <c r="B637" s="698"/>
      <c r="C637" s="868"/>
      <c r="D637" s="904">
        <v>0</v>
      </c>
      <c r="E637" s="904"/>
      <c r="F637" s="868"/>
      <c r="G637" s="868"/>
      <c r="H637" s="617"/>
      <c r="I637" s="105"/>
      <c r="J637" s="105"/>
      <c r="K637" s="105"/>
      <c r="L637" s="105"/>
      <c r="M637" s="319"/>
      <c r="N637" s="319"/>
      <c r="O637" s="319"/>
      <c r="P637" s="319"/>
      <c r="Q637" s="319"/>
      <c r="R637" s="319"/>
      <c r="S637" s="319"/>
      <c r="T637" s="319"/>
      <c r="U637" s="319"/>
      <c r="V637" s="319"/>
      <c r="W637" s="319"/>
      <c r="X637" s="319"/>
      <c r="Y637" s="319"/>
      <c r="Z637" s="319"/>
    </row>
    <row r="638" spans="1:26">
      <c r="A638" s="854"/>
      <c r="B638" s="698"/>
      <c r="C638" s="868"/>
      <c r="D638" s="904"/>
      <c r="E638" s="904"/>
      <c r="F638" s="868"/>
      <c r="G638" s="868"/>
      <c r="H638" s="617"/>
      <c r="I638" s="105"/>
      <c r="J638" s="105"/>
      <c r="K638" s="105"/>
      <c r="L638" s="105"/>
      <c r="M638" s="319"/>
      <c r="N638" s="319"/>
      <c r="O638" s="319"/>
      <c r="P638" s="319"/>
      <c r="Q638" s="319"/>
      <c r="R638" s="319"/>
      <c r="S638" s="319"/>
      <c r="T638" s="319"/>
      <c r="U638" s="319"/>
      <c r="V638" s="319"/>
      <c r="W638" s="319"/>
      <c r="X638" s="319"/>
      <c r="Y638" s="319"/>
      <c r="Z638" s="319"/>
    </row>
    <row r="639" spans="1:26">
      <c r="A639" s="854"/>
      <c r="B639" s="698"/>
      <c r="C639" s="868"/>
      <c r="D639" s="904"/>
      <c r="E639" s="904"/>
      <c r="F639" s="868"/>
      <c r="G639" s="868"/>
      <c r="H639" s="617"/>
      <c r="I639" s="105"/>
      <c r="J639" s="105"/>
      <c r="K639" s="105"/>
      <c r="L639" s="105"/>
      <c r="M639" s="319"/>
      <c r="N639" s="319"/>
      <c r="O639" s="319"/>
      <c r="P639" s="319"/>
      <c r="Q639" s="319"/>
      <c r="R639" s="319"/>
      <c r="S639" s="319"/>
      <c r="T639" s="319"/>
      <c r="U639" s="319"/>
      <c r="V639" s="319"/>
      <c r="W639" s="319"/>
      <c r="X639" s="319"/>
      <c r="Y639" s="319"/>
      <c r="Z639" s="319"/>
    </row>
    <row r="640" spans="1:26">
      <c r="A640" s="1023"/>
      <c r="B640" s="893"/>
      <c r="C640" s="893"/>
      <c r="D640" s="777"/>
      <c r="E640" s="777"/>
      <c r="F640" s="893"/>
      <c r="G640" s="1098"/>
      <c r="H640" s="1102"/>
      <c r="I640" s="960"/>
      <c r="J640" s="960"/>
      <c r="K640" s="960"/>
      <c r="L640" s="960"/>
      <c r="M640" s="893"/>
      <c r="N640" s="893"/>
      <c r="O640" s="893"/>
      <c r="P640" s="893"/>
      <c r="Q640" s="893"/>
      <c r="R640" s="893"/>
      <c r="S640" s="893"/>
      <c r="T640" s="893"/>
      <c r="U640" s="893"/>
      <c r="V640" s="893"/>
      <c r="W640" s="893"/>
      <c r="X640" s="893"/>
      <c r="Y640" s="893"/>
      <c r="Z640" s="893"/>
    </row>
    <row r="641" spans="1:26">
      <c r="A641" s="1150"/>
      <c r="B641" s="1098" t="s">
        <v>1803</v>
      </c>
      <c r="C641" s="1098" t="s">
        <v>2588</v>
      </c>
      <c r="D641" s="1100" t="s">
        <v>4568</v>
      </c>
      <c r="E641" s="1100">
        <f>G2</f>
        <v>16</v>
      </c>
      <c r="F641" s="1098"/>
      <c r="G641" s="1098"/>
      <c r="H641" s="1102"/>
      <c r="I641" s="1102"/>
      <c r="J641" s="1102"/>
      <c r="K641" s="960"/>
      <c r="L641" s="960"/>
      <c r="M641" s="893"/>
      <c r="N641" s="893"/>
      <c r="O641" s="893"/>
      <c r="P641" s="893"/>
      <c r="Q641" s="893"/>
      <c r="R641" s="893"/>
      <c r="S641" s="893"/>
      <c r="T641" s="893"/>
      <c r="U641" s="893"/>
      <c r="V641" s="893"/>
      <c r="W641" s="893"/>
      <c r="X641" s="893"/>
      <c r="Y641" s="893"/>
      <c r="Z641" s="893"/>
    </row>
    <row r="642" spans="1:26">
      <c r="A642" s="1150" t="s">
        <v>291</v>
      </c>
      <c r="B642" s="1098">
        <f>IF(E641=0,0,I42)</f>
        <v>16</v>
      </c>
      <c r="C642" s="1098">
        <f>IF(E641=0,0,J42)</f>
        <v>16</v>
      </c>
      <c r="D642" s="1151">
        <f>IF(E641=0,0,B642/C642)</f>
        <v>1</v>
      </c>
      <c r="E642" s="1100"/>
      <c r="F642" s="1098"/>
      <c r="G642" s="1098"/>
      <c r="H642" s="1102"/>
      <c r="I642" s="1102"/>
      <c r="J642" s="1102"/>
      <c r="K642" s="960"/>
      <c r="L642" s="960"/>
      <c r="M642" s="893"/>
      <c r="N642" s="893"/>
      <c r="O642" s="893"/>
      <c r="P642" s="893"/>
      <c r="Q642" s="893"/>
      <c r="R642" s="893"/>
      <c r="S642" s="893"/>
      <c r="T642" s="893"/>
      <c r="U642" s="893"/>
      <c r="V642" s="893"/>
      <c r="W642" s="893"/>
      <c r="X642" s="893"/>
      <c r="Y642" s="893"/>
      <c r="Z642" s="893"/>
    </row>
    <row r="643" spans="1:26">
      <c r="A643" s="1150" t="s">
        <v>293</v>
      </c>
      <c r="B643" s="1098">
        <f>IF(E641=0,0,I110)</f>
        <v>38</v>
      </c>
      <c r="C643" s="1098">
        <f>IF(E641=0,0,J110)</f>
        <v>38</v>
      </c>
      <c r="D643" s="1151">
        <f>IF(E641=0,0,B643/C643)</f>
        <v>1</v>
      </c>
      <c r="E643" s="1100"/>
      <c r="F643" s="1098"/>
      <c r="G643" s="1098"/>
      <c r="H643" s="1102"/>
      <c r="I643" s="1102"/>
      <c r="J643" s="1102"/>
      <c r="K643" s="960"/>
      <c r="L643" s="960"/>
      <c r="M643" s="893"/>
      <c r="N643" s="893"/>
      <c r="O643" s="893"/>
      <c r="P643" s="893"/>
      <c r="Q643" s="893"/>
      <c r="R643" s="893"/>
      <c r="S643" s="893"/>
      <c r="T643" s="893"/>
      <c r="U643" s="893"/>
      <c r="V643" s="893"/>
      <c r="W643" s="893"/>
      <c r="X643" s="893"/>
      <c r="Y643" s="893"/>
      <c r="Z643" s="893"/>
    </row>
    <row r="644" spans="1:26">
      <c r="A644" s="1150" t="s">
        <v>295</v>
      </c>
      <c r="B644" s="1098">
        <f>IF(E641=0,0,I160)</f>
        <v>102</v>
      </c>
      <c r="C644" s="1098">
        <f>IF(E641=0,0,J160)</f>
        <v>102</v>
      </c>
      <c r="D644" s="1151">
        <f>IF(E641=0,0,B644/C644)</f>
        <v>1</v>
      </c>
      <c r="E644" s="1100"/>
      <c r="F644" s="1098"/>
      <c r="G644" s="1098"/>
      <c r="H644" s="1102"/>
      <c r="I644" s="1102"/>
      <c r="J644" s="1102"/>
      <c r="K644" s="960"/>
      <c r="L644" s="960"/>
      <c r="M644" s="893"/>
      <c r="N644" s="893"/>
      <c r="O644" s="893"/>
      <c r="P644" s="893"/>
      <c r="Q644" s="893"/>
      <c r="R644" s="893"/>
      <c r="S644" s="893"/>
      <c r="T644" s="893"/>
      <c r="U644" s="893"/>
      <c r="V644" s="893"/>
      <c r="W644" s="893"/>
      <c r="X644" s="893"/>
      <c r="Y644" s="893"/>
      <c r="Z644" s="893"/>
    </row>
    <row r="645" spans="1:26">
      <c r="A645" s="1150" t="s">
        <v>297</v>
      </c>
      <c r="B645" s="1098">
        <f>IF(E641=0,0,I233)</f>
        <v>104</v>
      </c>
      <c r="C645" s="1098">
        <f>IF(E641=0,0,J233)</f>
        <v>104</v>
      </c>
      <c r="D645" s="1151">
        <f>IF(E641=0,0,B645/C645)</f>
        <v>1</v>
      </c>
      <c r="E645" s="1100"/>
      <c r="F645" s="1098"/>
      <c r="G645" s="1098"/>
      <c r="H645" s="1102"/>
      <c r="I645" s="1102"/>
      <c r="J645" s="1102"/>
      <c r="K645" s="960"/>
      <c r="L645" s="960"/>
      <c r="M645" s="893"/>
      <c r="N645" s="893"/>
      <c r="O645" s="893"/>
      <c r="P645" s="893"/>
      <c r="Q645" s="893"/>
      <c r="R645" s="893"/>
      <c r="S645" s="893"/>
      <c r="T645" s="893"/>
      <c r="U645" s="893"/>
      <c r="V645" s="893"/>
      <c r="W645" s="893"/>
      <c r="X645" s="893"/>
      <c r="Y645" s="893"/>
      <c r="Z645" s="893"/>
    </row>
    <row r="646" spans="1:26">
      <c r="A646" s="1150" t="s">
        <v>299</v>
      </c>
      <c r="B646" s="1098">
        <f>IF(E641=0,0,I317)</f>
        <v>68</v>
      </c>
      <c r="C646" s="1098">
        <f>IF(E641=0,0,J317)</f>
        <v>68</v>
      </c>
      <c r="D646" s="1151">
        <f>IF(E641=0,0,B646/C646)</f>
        <v>1</v>
      </c>
      <c r="E646" s="1100"/>
      <c r="F646" s="1098"/>
      <c r="G646" s="1098"/>
      <c r="H646" s="1102"/>
      <c r="I646" s="1102"/>
      <c r="J646" s="1102"/>
      <c r="K646" s="960"/>
      <c r="L646" s="960"/>
      <c r="M646" s="893"/>
      <c r="N646" s="893"/>
      <c r="O646" s="893"/>
      <c r="P646" s="893"/>
      <c r="Q646" s="893"/>
      <c r="R646" s="893"/>
      <c r="S646" s="893"/>
      <c r="T646" s="893"/>
      <c r="U646" s="893"/>
      <c r="V646" s="893"/>
      <c r="W646" s="893"/>
      <c r="X646" s="893"/>
      <c r="Y646" s="893"/>
      <c r="Z646" s="893"/>
    </row>
    <row r="647" spans="1:26">
      <c r="A647" s="1150" t="s">
        <v>301</v>
      </c>
      <c r="B647" s="1098">
        <f>IF(E641=0,0,I484)</f>
        <v>56</v>
      </c>
      <c r="C647" s="1098">
        <f>IF(E641=0,0,J484)</f>
        <v>56</v>
      </c>
      <c r="D647" s="1151">
        <f>IF(E641=0,0,B647/C647)</f>
        <v>1</v>
      </c>
      <c r="E647" s="1100"/>
      <c r="F647" s="1098"/>
      <c r="G647" s="1098"/>
      <c r="H647" s="1102"/>
      <c r="I647" s="1102"/>
      <c r="J647" s="1102"/>
      <c r="K647" s="960"/>
      <c r="L647" s="960"/>
      <c r="M647" s="893"/>
      <c r="N647" s="893"/>
      <c r="O647" s="893"/>
      <c r="P647" s="893"/>
      <c r="Q647" s="893"/>
      <c r="R647" s="893"/>
      <c r="S647" s="893"/>
      <c r="T647" s="893"/>
      <c r="U647" s="893"/>
      <c r="V647" s="893"/>
      <c r="W647" s="893"/>
      <c r="X647" s="893"/>
      <c r="Y647" s="893"/>
      <c r="Z647" s="893"/>
    </row>
    <row r="648" spans="1:26">
      <c r="A648" s="1150" t="s">
        <v>302</v>
      </c>
      <c r="B648" s="1098">
        <f>IF(E641=0,0,I529)</f>
        <v>82</v>
      </c>
      <c r="C648" s="1098">
        <f>IF(E641=0,0,J529)</f>
        <v>82</v>
      </c>
      <c r="D648" s="1151">
        <f>IF(E641=0,0,B648/C648)</f>
        <v>1</v>
      </c>
      <c r="E648" s="1100"/>
      <c r="F648" s="1098"/>
      <c r="G648" s="1098"/>
      <c r="H648" s="1102"/>
      <c r="I648" s="1102"/>
      <c r="J648" s="1102"/>
      <c r="K648" s="960"/>
      <c r="L648" s="960"/>
      <c r="M648" s="893"/>
      <c r="N648" s="893"/>
      <c r="O648" s="893"/>
      <c r="P648" s="893"/>
      <c r="Q648" s="893"/>
      <c r="R648" s="893"/>
      <c r="S648" s="893"/>
      <c r="T648" s="893"/>
      <c r="U648" s="893"/>
      <c r="V648" s="893"/>
      <c r="W648" s="893"/>
      <c r="X648" s="893"/>
      <c r="Y648" s="893"/>
      <c r="Z648" s="893"/>
    </row>
    <row r="649" spans="1:26">
      <c r="A649" s="1150" t="s">
        <v>304</v>
      </c>
      <c r="B649" s="1098">
        <f>IF(E641=0,0,I607)</f>
        <v>42</v>
      </c>
      <c r="C649" s="1098">
        <f>IF(E641=0,0,J607)</f>
        <v>42</v>
      </c>
      <c r="D649" s="1151">
        <f>IF(E641=0,0,B649/C649)</f>
        <v>1</v>
      </c>
      <c r="E649" s="1100"/>
      <c r="F649" s="1098"/>
      <c r="G649" s="1098"/>
      <c r="H649" s="1102"/>
      <c r="I649" s="1102"/>
      <c r="J649" s="1102"/>
      <c r="K649" s="960"/>
      <c r="L649" s="960"/>
      <c r="M649" s="893"/>
      <c r="N649" s="893"/>
      <c r="O649" s="893"/>
      <c r="P649" s="893"/>
      <c r="Q649" s="893"/>
      <c r="R649" s="893"/>
      <c r="S649" s="893"/>
      <c r="T649" s="893"/>
      <c r="U649" s="893"/>
      <c r="V649" s="893"/>
      <c r="W649" s="893"/>
      <c r="X649" s="893"/>
      <c r="Y649" s="893"/>
      <c r="Z649" s="893"/>
    </row>
    <row r="650" spans="1:26">
      <c r="A650" s="1150" t="s">
        <v>1806</v>
      </c>
      <c r="B650" s="1098">
        <f>IF(E641=0,0,SUM(B642:B649))</f>
        <v>508</v>
      </c>
      <c r="C650" s="1098">
        <f>IF(E641=0,0,SUM(C642:C649))</f>
        <v>508</v>
      </c>
      <c r="D650" s="1151">
        <f>IF(E641=0,0,B650/C650)</f>
        <v>1</v>
      </c>
      <c r="E650" s="1100"/>
      <c r="F650" s="1098"/>
      <c r="G650" s="1098"/>
      <c r="H650" s="1102"/>
      <c r="I650" s="1102"/>
      <c r="J650" s="1102"/>
      <c r="K650" s="960"/>
      <c r="L650" s="960"/>
      <c r="M650" s="893"/>
      <c r="N650" s="893"/>
      <c r="O650" s="893"/>
      <c r="P650" s="893"/>
      <c r="Q650" s="893"/>
      <c r="R650" s="893"/>
      <c r="S650" s="893"/>
      <c r="T650" s="893"/>
      <c r="U650" s="893"/>
      <c r="V650" s="893"/>
      <c r="W650" s="893"/>
      <c r="X650" s="893"/>
      <c r="Y650" s="893"/>
      <c r="Z650" s="893"/>
    </row>
    <row r="651" spans="1:26">
      <c r="A651" s="1150"/>
      <c r="B651" s="1098"/>
      <c r="C651" s="1098"/>
      <c r="D651" s="1100"/>
      <c r="E651" s="1100"/>
      <c r="F651" s="1098"/>
      <c r="G651" s="1098"/>
      <c r="H651" s="1102"/>
      <c r="I651" s="1102"/>
      <c r="J651" s="1102"/>
      <c r="K651" s="960"/>
      <c r="L651" s="960"/>
      <c r="M651" s="893"/>
      <c r="N651" s="893"/>
      <c r="O651" s="893"/>
      <c r="P651" s="893"/>
      <c r="Q651" s="893"/>
      <c r="R651" s="893"/>
      <c r="S651" s="893"/>
      <c r="T651" s="893"/>
      <c r="U651" s="893"/>
      <c r="V651" s="893"/>
      <c r="W651" s="893"/>
      <c r="X651" s="893"/>
      <c r="Y651" s="893"/>
      <c r="Z651" s="893"/>
    </row>
    <row r="652" spans="1:26">
      <c r="A652" s="1150">
        <v>0</v>
      </c>
      <c r="B652" s="1098"/>
      <c r="C652" s="1098"/>
      <c r="D652" s="1100"/>
      <c r="E652" s="1100"/>
      <c r="F652" s="1098"/>
      <c r="G652" s="1098"/>
      <c r="H652" s="1102"/>
      <c r="I652" s="1102"/>
      <c r="J652" s="1102"/>
      <c r="K652" s="960"/>
      <c r="L652" s="960"/>
      <c r="M652" s="893"/>
      <c r="N652" s="893"/>
      <c r="O652" s="893"/>
      <c r="P652" s="893"/>
      <c r="Q652" s="893"/>
      <c r="R652" s="893"/>
      <c r="S652" s="893"/>
      <c r="T652" s="893"/>
      <c r="U652" s="893"/>
      <c r="V652" s="893"/>
      <c r="W652" s="893"/>
      <c r="X652" s="893"/>
      <c r="Y652" s="893"/>
      <c r="Z652" s="893"/>
    </row>
    <row r="653" spans="1:26">
      <c r="A653" s="1150">
        <v>1</v>
      </c>
      <c r="B653" s="1098"/>
      <c r="C653" s="1098"/>
      <c r="D653" s="1100"/>
      <c r="E653" s="1100"/>
      <c r="F653" s="1098"/>
      <c r="G653" s="1098"/>
      <c r="H653" s="1102"/>
      <c r="I653" s="1102"/>
      <c r="J653" s="1102"/>
      <c r="K653" s="960"/>
      <c r="L653" s="960"/>
      <c r="M653" s="893"/>
      <c r="N653" s="893"/>
      <c r="O653" s="893"/>
      <c r="P653" s="893"/>
      <c r="Q653" s="893"/>
      <c r="R653" s="893"/>
      <c r="S653" s="893"/>
      <c r="T653" s="893"/>
      <c r="U653" s="893"/>
      <c r="V653" s="893"/>
      <c r="W653" s="893"/>
      <c r="X653" s="893"/>
      <c r="Y653" s="893"/>
      <c r="Z653" s="893"/>
    </row>
    <row r="654" spans="1:26">
      <c r="A654" s="1150">
        <v>2</v>
      </c>
      <c r="B654" s="1098"/>
      <c r="C654" s="1098"/>
      <c r="D654" s="1100"/>
      <c r="E654" s="1100"/>
      <c r="F654" s="1098"/>
      <c r="G654" s="1098"/>
      <c r="H654" s="1102"/>
      <c r="I654" s="1102"/>
      <c r="J654" s="1102"/>
      <c r="K654" s="960"/>
      <c r="L654" s="960"/>
      <c r="M654" s="893"/>
      <c r="N654" s="893"/>
      <c r="O654" s="893"/>
      <c r="P654" s="893"/>
      <c r="Q654" s="893"/>
      <c r="R654" s="893"/>
      <c r="S654" s="893"/>
      <c r="T654" s="893"/>
      <c r="U654" s="893"/>
      <c r="V654" s="893"/>
      <c r="W654" s="893"/>
      <c r="X654" s="893"/>
      <c r="Y654" s="893"/>
      <c r="Z654" s="893"/>
    </row>
    <row r="655" spans="1:26">
      <c r="A655" s="1150"/>
      <c r="B655" s="1098"/>
      <c r="C655" s="1098"/>
      <c r="D655" s="1100"/>
      <c r="E655" s="1100"/>
      <c r="F655" s="1098"/>
      <c r="G655" s="1098"/>
      <c r="H655" s="1102"/>
      <c r="I655" s="1102"/>
      <c r="J655" s="1102"/>
      <c r="K655" s="960"/>
      <c r="L655" s="960"/>
      <c r="M655" s="893"/>
      <c r="N655" s="893"/>
      <c r="O655" s="893"/>
      <c r="P655" s="893"/>
      <c r="Q655" s="893"/>
      <c r="R655" s="893"/>
      <c r="S655" s="893"/>
      <c r="T655" s="893"/>
      <c r="U655" s="893"/>
      <c r="V655" s="893"/>
      <c r="W655" s="893"/>
      <c r="X655" s="893"/>
      <c r="Y655" s="893"/>
      <c r="Z655" s="893"/>
    </row>
    <row r="656" spans="1:26">
      <c r="A656" s="1150"/>
      <c r="B656" s="1098"/>
      <c r="C656" s="1098"/>
      <c r="D656" s="1100"/>
      <c r="E656" s="1100"/>
      <c r="F656" s="1098"/>
      <c r="G656" s="1098"/>
      <c r="H656" s="1102"/>
      <c r="I656" s="1102"/>
      <c r="J656" s="1102"/>
      <c r="K656" s="960"/>
      <c r="L656" s="960"/>
      <c r="M656" s="893"/>
      <c r="N656" s="893"/>
      <c r="O656" s="893"/>
      <c r="P656" s="893"/>
      <c r="Q656" s="893"/>
      <c r="R656" s="893"/>
      <c r="S656" s="893"/>
      <c r="T656" s="893"/>
      <c r="U656" s="893"/>
      <c r="V656" s="893"/>
      <c r="W656" s="893"/>
      <c r="X656" s="893"/>
      <c r="Y656" s="893"/>
      <c r="Z656" s="893"/>
    </row>
    <row r="657" spans="1:26">
      <c r="A657" s="1150"/>
      <c r="B657" s="1098"/>
      <c r="C657" s="1098"/>
      <c r="D657" s="1100"/>
      <c r="E657" s="1100"/>
      <c r="F657" s="1098"/>
      <c r="G657" s="1098"/>
      <c r="H657" s="1102"/>
      <c r="I657" s="1102"/>
      <c r="J657" s="1102"/>
      <c r="K657" s="960"/>
      <c r="L657" s="960"/>
      <c r="M657" s="893"/>
      <c r="N657" s="893"/>
      <c r="O657" s="893"/>
      <c r="P657" s="893"/>
      <c r="Q657" s="893"/>
      <c r="R657" s="893"/>
      <c r="S657" s="893"/>
      <c r="T657" s="893"/>
      <c r="U657" s="893"/>
      <c r="V657" s="893"/>
      <c r="W657" s="893"/>
      <c r="X657" s="893"/>
      <c r="Y657" s="893"/>
      <c r="Z657" s="893"/>
    </row>
    <row r="658" spans="1:26">
      <c r="A658" s="1150"/>
      <c r="B658" s="1098"/>
      <c r="C658" s="1098"/>
      <c r="D658" s="1100"/>
      <c r="E658" s="1100"/>
      <c r="F658" s="1098"/>
      <c r="G658" s="1098"/>
      <c r="H658" s="1102"/>
      <c r="I658" s="1102"/>
      <c r="J658" s="1102"/>
      <c r="K658" s="960"/>
      <c r="L658" s="960"/>
      <c r="M658" s="893"/>
      <c r="N658" s="893"/>
      <c r="O658" s="893"/>
      <c r="P658" s="893"/>
      <c r="Q658" s="893"/>
      <c r="R658" s="893"/>
      <c r="S658" s="893"/>
      <c r="T658" s="893"/>
      <c r="U658" s="893"/>
      <c r="V658" s="893"/>
      <c r="W658" s="893"/>
      <c r="X658" s="893"/>
      <c r="Y658" s="893"/>
      <c r="Z658" s="893"/>
    </row>
    <row r="659" spans="1:26">
      <c r="A659" s="1023"/>
      <c r="B659" s="893"/>
      <c r="C659" s="893"/>
      <c r="D659" s="777"/>
      <c r="E659" s="777"/>
      <c r="F659" s="893"/>
      <c r="G659" s="1098"/>
      <c r="H659" s="1102"/>
      <c r="I659" s="960"/>
      <c r="J659" s="960"/>
      <c r="K659" s="960"/>
      <c r="L659" s="960"/>
      <c r="M659" s="893"/>
      <c r="N659" s="893"/>
      <c r="O659" s="893"/>
      <c r="P659" s="893"/>
      <c r="Q659" s="893"/>
      <c r="R659" s="893"/>
      <c r="S659" s="893"/>
      <c r="T659" s="893"/>
      <c r="U659" s="893"/>
      <c r="V659" s="893"/>
      <c r="W659" s="893"/>
      <c r="X659" s="893"/>
      <c r="Y659" s="893"/>
      <c r="Z659" s="893"/>
    </row>
    <row r="660" spans="1:26">
      <c r="A660" s="713"/>
      <c r="B660" s="960"/>
      <c r="C660" s="960"/>
      <c r="D660" s="774"/>
      <c r="E660" s="774"/>
      <c r="F660" s="960"/>
      <c r="G660" s="1102"/>
      <c r="H660" s="1102"/>
      <c r="I660" s="960"/>
      <c r="J660" s="960"/>
      <c r="K660" s="960"/>
      <c r="L660" s="960"/>
      <c r="M660" s="960"/>
      <c r="N660" s="960"/>
      <c r="O660" s="960"/>
      <c r="P660" s="960"/>
      <c r="Q660" s="960"/>
      <c r="R660" s="960"/>
      <c r="S660" s="960"/>
      <c r="T660" s="960"/>
      <c r="U660" s="960"/>
      <c r="V660" s="960"/>
      <c r="W660" s="960"/>
      <c r="X660" s="960"/>
      <c r="Y660" s="960"/>
      <c r="Z660" s="960"/>
    </row>
    <row r="661" spans="1:26">
      <c r="A661" s="713"/>
      <c r="B661" s="960"/>
      <c r="C661" s="960"/>
      <c r="D661" s="774"/>
      <c r="E661" s="774"/>
      <c r="F661" s="960"/>
      <c r="G661" s="1102"/>
      <c r="H661" s="1098"/>
      <c r="I661" s="893"/>
      <c r="J661" s="893"/>
      <c r="K661" s="960"/>
      <c r="L661" s="960"/>
      <c r="M661" s="963"/>
      <c r="N661" s="963"/>
      <c r="O661" s="963"/>
      <c r="P661" s="963"/>
      <c r="Q661" s="963"/>
      <c r="R661" s="963"/>
      <c r="S661" s="963"/>
      <c r="T661" s="963"/>
      <c r="U661" s="963"/>
      <c r="V661" s="963"/>
      <c r="W661" s="963"/>
      <c r="X661" s="963"/>
      <c r="Y661" s="963"/>
      <c r="Z661" s="963"/>
    </row>
    <row r="662" spans="1:26">
      <c r="A662" s="713"/>
      <c r="B662" s="960"/>
      <c r="C662" s="960"/>
      <c r="D662" s="774"/>
      <c r="E662" s="774"/>
      <c r="F662" s="960"/>
      <c r="G662" s="1102"/>
      <c r="H662" s="1098"/>
      <c r="I662" s="893"/>
      <c r="J662" s="893"/>
      <c r="K662" s="960"/>
      <c r="L662" s="960"/>
      <c r="M662" s="963"/>
      <c r="N662" s="963"/>
      <c r="O662" s="963"/>
      <c r="P662" s="963"/>
      <c r="Q662" s="963"/>
      <c r="R662" s="963"/>
      <c r="S662" s="963"/>
      <c r="T662" s="963"/>
      <c r="U662" s="963"/>
      <c r="V662" s="963"/>
      <c r="W662" s="963"/>
      <c r="X662" s="963"/>
      <c r="Y662" s="963"/>
      <c r="Z662" s="963"/>
    </row>
    <row r="663" spans="1:26">
      <c r="A663" s="1146"/>
      <c r="B663" s="963"/>
      <c r="C663" s="963"/>
      <c r="D663" s="780"/>
      <c r="E663" s="780"/>
      <c r="F663" s="963"/>
      <c r="G663" s="1219"/>
      <c r="H663" s="1098"/>
      <c r="I663" s="893"/>
      <c r="J663" s="893"/>
      <c r="K663" s="960"/>
      <c r="L663" s="960"/>
      <c r="M663" s="963"/>
      <c r="N663" s="963"/>
      <c r="O663" s="963"/>
      <c r="P663" s="963"/>
      <c r="Q663" s="963"/>
      <c r="R663" s="963"/>
      <c r="S663" s="963"/>
      <c r="T663" s="963"/>
      <c r="U663" s="963"/>
      <c r="V663" s="963"/>
      <c r="W663" s="963"/>
      <c r="X663" s="963"/>
      <c r="Y663" s="963"/>
      <c r="Z663" s="963"/>
    </row>
    <row r="664" spans="1:26">
      <c r="A664" s="1146"/>
      <c r="B664" s="963"/>
      <c r="C664" s="963"/>
      <c r="D664" s="780"/>
      <c r="E664" s="780"/>
      <c r="F664" s="963"/>
      <c r="G664" s="1219"/>
      <c r="H664" s="1098"/>
      <c r="I664" s="893"/>
      <c r="J664" s="893"/>
      <c r="K664" s="960"/>
      <c r="L664" s="960"/>
      <c r="M664" s="963"/>
      <c r="N664" s="963"/>
      <c r="O664" s="963"/>
      <c r="P664" s="963"/>
      <c r="Q664" s="963"/>
      <c r="R664" s="963"/>
      <c r="S664" s="963"/>
      <c r="T664" s="963"/>
      <c r="U664" s="963"/>
      <c r="V664" s="963"/>
      <c r="W664" s="963"/>
      <c r="X664" s="963"/>
      <c r="Y664" s="963"/>
      <c r="Z664" s="963"/>
    </row>
    <row r="665" spans="1:26">
      <c r="A665" s="1146"/>
      <c r="B665" s="963"/>
      <c r="C665" s="963"/>
      <c r="D665" s="780"/>
      <c r="E665" s="780"/>
      <c r="F665" s="963"/>
      <c r="G665" s="1219"/>
      <c r="H665" s="1098"/>
      <c r="I665" s="893"/>
      <c r="J665" s="893"/>
      <c r="K665" s="960"/>
      <c r="L665" s="960"/>
      <c r="M665" s="963"/>
      <c r="N665" s="963"/>
      <c r="O665" s="963"/>
      <c r="P665" s="963"/>
      <c r="Q665" s="963"/>
      <c r="R665" s="963"/>
      <c r="S665" s="963"/>
      <c r="T665" s="963"/>
      <c r="U665" s="963"/>
      <c r="V665" s="963"/>
      <c r="W665" s="963"/>
      <c r="X665" s="963"/>
      <c r="Y665" s="963"/>
      <c r="Z665" s="963"/>
    </row>
    <row r="666" spans="1:26">
      <c r="A666" s="1146"/>
      <c r="B666" s="963"/>
      <c r="C666" s="963"/>
      <c r="D666" s="780"/>
      <c r="E666" s="780"/>
      <c r="F666" s="963"/>
      <c r="G666" s="1219"/>
      <c r="H666" s="1098"/>
      <c r="I666" s="893"/>
      <c r="J666" s="893"/>
      <c r="K666" s="960"/>
      <c r="L666" s="960"/>
      <c r="M666" s="963"/>
      <c r="N666" s="963"/>
      <c r="O666" s="963"/>
      <c r="P666" s="963"/>
      <c r="Q666" s="963"/>
      <c r="R666" s="963"/>
      <c r="S666" s="963"/>
      <c r="T666" s="963"/>
      <c r="U666" s="963"/>
      <c r="V666" s="963"/>
      <c r="W666" s="963"/>
      <c r="X666" s="963"/>
      <c r="Y666" s="963"/>
      <c r="Z666" s="963"/>
    </row>
    <row r="667" spans="1:26">
      <c r="A667" s="1146"/>
      <c r="B667" s="963"/>
      <c r="C667" s="963"/>
      <c r="D667" s="780"/>
      <c r="E667" s="780"/>
      <c r="F667" s="963"/>
      <c r="G667" s="1219"/>
      <c r="H667" s="1098"/>
      <c r="I667" s="893"/>
      <c r="J667" s="893"/>
      <c r="K667" s="960"/>
      <c r="L667" s="960"/>
      <c r="M667" s="963"/>
      <c r="N667" s="963"/>
      <c r="O667" s="963"/>
      <c r="P667" s="963"/>
      <c r="Q667" s="963"/>
      <c r="R667" s="963"/>
      <c r="S667" s="963"/>
      <c r="T667" s="963"/>
      <c r="U667" s="963"/>
      <c r="V667" s="963"/>
      <c r="W667" s="963"/>
      <c r="X667" s="963"/>
      <c r="Y667" s="963"/>
      <c r="Z667" s="963"/>
    </row>
    <row r="668" spans="1:26">
      <c r="A668" s="1146"/>
      <c r="B668" s="963"/>
      <c r="C668" s="963"/>
      <c r="D668" s="780"/>
      <c r="E668" s="780"/>
      <c r="F668" s="963"/>
      <c r="G668" s="1219"/>
      <c r="H668" s="1098"/>
      <c r="I668" s="893"/>
      <c r="J668" s="893"/>
      <c r="K668" s="960"/>
      <c r="L668" s="960"/>
      <c r="M668" s="963"/>
      <c r="N668" s="963"/>
      <c r="O668" s="963"/>
      <c r="P668" s="963"/>
      <c r="Q668" s="963"/>
      <c r="R668" s="963"/>
      <c r="S668" s="963"/>
      <c r="T668" s="963"/>
      <c r="U668" s="963"/>
      <c r="V668" s="963"/>
      <c r="W668" s="963"/>
      <c r="X668" s="963"/>
      <c r="Y668" s="963"/>
      <c r="Z668" s="963"/>
    </row>
    <row r="669" spans="1:26">
      <c r="A669" s="1146"/>
      <c r="B669" s="963"/>
      <c r="C669" s="963"/>
      <c r="D669" s="780"/>
      <c r="E669" s="780"/>
      <c r="F669" s="963"/>
      <c r="G669" s="1219"/>
      <c r="H669" s="1098"/>
      <c r="I669" s="893"/>
      <c r="J669" s="893"/>
      <c r="K669" s="960"/>
      <c r="L669" s="960"/>
      <c r="M669" s="963"/>
      <c r="N669" s="963"/>
      <c r="O669" s="963"/>
      <c r="P669" s="963"/>
      <c r="Q669" s="963"/>
      <c r="R669" s="963"/>
      <c r="S669" s="963"/>
      <c r="T669" s="963"/>
      <c r="U669" s="963"/>
      <c r="V669" s="963"/>
      <c r="W669" s="963"/>
      <c r="X669" s="963"/>
      <c r="Y669" s="963"/>
      <c r="Z669" s="963"/>
    </row>
    <row r="670" spans="1:26">
      <c r="A670" s="1146"/>
      <c r="B670" s="963"/>
      <c r="C670" s="963"/>
      <c r="D670" s="780"/>
      <c r="E670" s="780"/>
      <c r="F670" s="963"/>
      <c r="G670" s="1219"/>
      <c r="H670" s="1098"/>
      <c r="I670" s="893"/>
      <c r="J670" s="893"/>
      <c r="K670" s="960"/>
      <c r="L670" s="960"/>
      <c r="M670" s="963"/>
      <c r="N670" s="963"/>
      <c r="O670" s="963"/>
      <c r="P670" s="963"/>
      <c r="Q670" s="963"/>
      <c r="R670" s="963"/>
      <c r="S670" s="963"/>
      <c r="T670" s="963"/>
      <c r="U670" s="963"/>
      <c r="V670" s="963"/>
      <c r="W670" s="963"/>
      <c r="X670" s="963"/>
      <c r="Y670" s="963"/>
      <c r="Z670" s="963"/>
    </row>
    <row r="671" spans="1:26">
      <c r="A671" s="1146"/>
      <c r="B671" s="963"/>
      <c r="C671" s="963"/>
      <c r="D671" s="780"/>
      <c r="E671" s="780"/>
      <c r="F671" s="963"/>
      <c r="G671" s="1219"/>
      <c r="H671" s="1098"/>
      <c r="I671" s="893"/>
      <c r="J671" s="893"/>
      <c r="K671" s="960"/>
      <c r="L671" s="960"/>
      <c r="M671" s="963"/>
      <c r="N671" s="963"/>
      <c r="O671" s="963"/>
      <c r="P671" s="963"/>
      <c r="Q671" s="963"/>
      <c r="R671" s="963"/>
      <c r="S671" s="963"/>
      <c r="T671" s="963"/>
      <c r="U671" s="963"/>
      <c r="V671" s="963"/>
      <c r="W671" s="963"/>
      <c r="X671" s="963"/>
      <c r="Y671" s="963"/>
      <c r="Z671" s="963"/>
    </row>
    <row r="672" spans="1:26">
      <c r="A672" s="1146"/>
      <c r="B672" s="963"/>
      <c r="C672" s="963"/>
      <c r="D672" s="780"/>
      <c r="E672" s="780"/>
      <c r="F672" s="963"/>
      <c r="G672" s="1219"/>
      <c r="H672" s="1098"/>
      <c r="I672" s="893"/>
      <c r="J672" s="893"/>
      <c r="K672" s="960"/>
      <c r="L672" s="960"/>
      <c r="M672" s="963"/>
      <c r="N672" s="963"/>
      <c r="O672" s="963"/>
      <c r="P672" s="963"/>
      <c r="Q672" s="963"/>
      <c r="R672" s="963"/>
      <c r="S672" s="963"/>
      <c r="T672" s="963"/>
      <c r="U672" s="963"/>
      <c r="V672" s="963"/>
      <c r="W672" s="963"/>
      <c r="X672" s="963"/>
      <c r="Y672" s="963"/>
      <c r="Z672" s="963"/>
    </row>
    <row r="673" spans="1:26">
      <c r="A673" s="1146"/>
      <c r="B673" s="963"/>
      <c r="C673" s="963"/>
      <c r="D673" s="780"/>
      <c r="E673" s="780"/>
      <c r="F673" s="963"/>
      <c r="G673" s="1219"/>
      <c r="H673" s="1098"/>
      <c r="I673" s="893"/>
      <c r="J673" s="893"/>
      <c r="K673" s="960"/>
      <c r="L673" s="960"/>
      <c r="M673" s="963"/>
      <c r="N673" s="963"/>
      <c r="O673" s="963"/>
      <c r="P673" s="963"/>
      <c r="Q673" s="963"/>
      <c r="R673" s="963"/>
      <c r="S673" s="963"/>
      <c r="T673" s="963"/>
      <c r="U673" s="963"/>
      <c r="V673" s="963"/>
      <c r="W673" s="963"/>
      <c r="X673" s="963"/>
      <c r="Y673" s="963"/>
      <c r="Z673" s="963"/>
    </row>
    <row r="674" spans="1:26">
      <c r="A674" s="1146"/>
      <c r="B674" s="963"/>
      <c r="C674" s="963"/>
      <c r="D674" s="780"/>
      <c r="E674" s="780"/>
      <c r="F674" s="963"/>
      <c r="G674" s="1219"/>
      <c r="H674" s="1098"/>
      <c r="I674" s="893"/>
      <c r="J674" s="893"/>
      <c r="K674" s="960"/>
      <c r="L674" s="960"/>
      <c r="M674" s="963"/>
      <c r="N674" s="963"/>
      <c r="O674" s="963"/>
      <c r="P674" s="963"/>
      <c r="Q674" s="963"/>
      <c r="R674" s="963"/>
      <c r="S674" s="963"/>
      <c r="T674" s="963"/>
      <c r="U674" s="963"/>
      <c r="V674" s="963"/>
      <c r="W674" s="963"/>
      <c r="X674" s="963"/>
      <c r="Y674" s="963"/>
      <c r="Z674" s="963"/>
    </row>
    <row r="675" spans="1:26">
      <c r="A675" s="1146"/>
      <c r="B675" s="963"/>
      <c r="C675" s="963"/>
      <c r="D675" s="780"/>
      <c r="E675" s="780"/>
      <c r="F675" s="963"/>
      <c r="G675" s="1219"/>
      <c r="H675" s="1098"/>
      <c r="I675" s="893"/>
      <c r="J675" s="893"/>
      <c r="K675" s="960"/>
      <c r="L675" s="960"/>
      <c r="M675" s="963"/>
      <c r="N675" s="963"/>
      <c r="O675" s="963"/>
      <c r="P675" s="963"/>
      <c r="Q675" s="963"/>
      <c r="R675" s="963"/>
      <c r="S675" s="963"/>
      <c r="T675" s="963"/>
      <c r="U675" s="963"/>
      <c r="V675" s="963"/>
      <c r="W675" s="963"/>
      <c r="X675" s="963"/>
      <c r="Y675" s="963"/>
      <c r="Z675" s="963"/>
    </row>
    <row r="676" spans="1:26">
      <c r="A676" s="1146"/>
      <c r="B676" s="963"/>
      <c r="C676" s="963"/>
      <c r="D676" s="780"/>
      <c r="E676" s="780"/>
      <c r="F676" s="963"/>
      <c r="G676" s="1219"/>
      <c r="H676" s="1098"/>
      <c r="I676" s="893"/>
      <c r="J676" s="893"/>
      <c r="K676" s="960"/>
      <c r="L676" s="960"/>
      <c r="M676" s="963"/>
      <c r="N676" s="963"/>
      <c r="O676" s="963"/>
      <c r="P676" s="963"/>
      <c r="Q676" s="963"/>
      <c r="R676" s="963"/>
      <c r="S676" s="963"/>
      <c r="T676" s="963"/>
      <c r="U676" s="963"/>
      <c r="V676" s="963"/>
      <c r="W676" s="963"/>
      <c r="X676" s="963"/>
      <c r="Y676" s="963"/>
      <c r="Z676" s="963"/>
    </row>
    <row r="677" spans="1:26">
      <c r="A677" s="1146"/>
      <c r="B677" s="963"/>
      <c r="C677" s="963"/>
      <c r="D677" s="780"/>
      <c r="E677" s="780"/>
      <c r="F677" s="963"/>
      <c r="G677" s="1219"/>
      <c r="H677" s="1098"/>
      <c r="I677" s="893"/>
      <c r="J677" s="893"/>
      <c r="K677" s="960"/>
      <c r="L677" s="960"/>
      <c r="M677" s="963"/>
      <c r="N677" s="963"/>
      <c r="O677" s="963"/>
      <c r="P677" s="963"/>
      <c r="Q677" s="963"/>
      <c r="R677" s="963"/>
      <c r="S677" s="963"/>
      <c r="T677" s="963"/>
      <c r="U677" s="963"/>
      <c r="V677" s="963"/>
      <c r="W677" s="963"/>
      <c r="X677" s="963"/>
      <c r="Y677" s="963"/>
      <c r="Z677" s="963"/>
    </row>
    <row r="678" spans="1:26">
      <c r="A678" s="1146"/>
      <c r="B678" s="963"/>
      <c r="C678" s="963"/>
      <c r="D678" s="780"/>
      <c r="E678" s="780"/>
      <c r="F678" s="963"/>
      <c r="G678" s="1219"/>
      <c r="H678" s="1098"/>
      <c r="I678" s="893"/>
      <c r="J678" s="893"/>
      <c r="K678" s="960"/>
      <c r="L678" s="960"/>
      <c r="M678" s="963"/>
      <c r="N678" s="963"/>
      <c r="O678" s="963"/>
      <c r="P678" s="963"/>
      <c r="Q678" s="963"/>
      <c r="R678" s="963"/>
      <c r="S678" s="963"/>
      <c r="T678" s="963"/>
      <c r="U678" s="963"/>
      <c r="V678" s="963"/>
      <c r="W678" s="963"/>
      <c r="X678" s="963"/>
      <c r="Y678" s="963"/>
      <c r="Z678" s="963"/>
    </row>
    <row r="679" spans="1:26">
      <c r="A679" s="1146"/>
      <c r="B679" s="963"/>
      <c r="C679" s="963"/>
      <c r="D679" s="780"/>
      <c r="E679" s="780"/>
      <c r="F679" s="963"/>
      <c r="G679" s="1219"/>
      <c r="H679" s="1098"/>
      <c r="I679" s="893"/>
      <c r="J679" s="893"/>
      <c r="K679" s="960"/>
      <c r="L679" s="960"/>
      <c r="M679" s="963"/>
      <c r="N679" s="963"/>
      <c r="O679" s="963"/>
      <c r="P679" s="963"/>
      <c r="Q679" s="963"/>
      <c r="R679" s="963"/>
      <c r="S679" s="963"/>
      <c r="T679" s="963"/>
      <c r="U679" s="963"/>
      <c r="V679" s="963"/>
      <c r="W679" s="963"/>
      <c r="X679" s="963"/>
      <c r="Y679" s="963"/>
      <c r="Z679" s="963"/>
    </row>
    <row r="680" spans="1:26">
      <c r="A680" s="1146"/>
      <c r="B680" s="963"/>
      <c r="C680" s="963"/>
      <c r="D680" s="780"/>
      <c r="E680" s="780"/>
      <c r="F680" s="963"/>
      <c r="G680" s="1219"/>
      <c r="H680" s="1098"/>
      <c r="I680" s="893"/>
      <c r="J680" s="893"/>
      <c r="K680" s="960"/>
      <c r="L680" s="960"/>
      <c r="M680" s="963"/>
      <c r="N680" s="963"/>
      <c r="O680" s="963"/>
      <c r="P680" s="963"/>
      <c r="Q680" s="963"/>
      <c r="R680" s="963"/>
      <c r="S680" s="963"/>
      <c r="T680" s="963"/>
      <c r="U680" s="963"/>
      <c r="V680" s="963"/>
      <c r="W680" s="963"/>
      <c r="X680" s="963"/>
      <c r="Y680" s="963"/>
      <c r="Z680" s="963"/>
    </row>
    <row r="681" spans="1:26">
      <c r="A681" s="1146"/>
      <c r="B681" s="963"/>
      <c r="C681" s="963"/>
      <c r="D681" s="780"/>
      <c r="E681" s="780"/>
      <c r="F681" s="963"/>
      <c r="G681" s="1219"/>
      <c r="H681" s="1098"/>
      <c r="I681" s="893"/>
      <c r="J681" s="893"/>
      <c r="K681" s="960"/>
      <c r="L681" s="960"/>
      <c r="M681" s="963"/>
      <c r="N681" s="963"/>
      <c r="O681" s="963"/>
      <c r="P681" s="963"/>
      <c r="Q681" s="963"/>
      <c r="R681" s="963"/>
      <c r="S681" s="963"/>
      <c r="T681" s="963"/>
      <c r="U681" s="963"/>
      <c r="V681" s="963"/>
      <c r="W681" s="963"/>
      <c r="X681" s="963"/>
      <c r="Y681" s="963"/>
      <c r="Z681" s="963"/>
    </row>
    <row r="682" spans="1:26">
      <c r="A682" s="1146"/>
      <c r="B682" s="963"/>
      <c r="C682" s="963"/>
      <c r="D682" s="780"/>
      <c r="E682" s="780"/>
      <c r="F682" s="963"/>
      <c r="G682" s="1219"/>
      <c r="H682" s="1098"/>
      <c r="I682" s="893"/>
      <c r="J682" s="893"/>
      <c r="K682" s="960"/>
      <c r="L682" s="960"/>
      <c r="M682" s="963"/>
      <c r="N682" s="963"/>
      <c r="O682" s="963"/>
      <c r="P682" s="963"/>
      <c r="Q682" s="963"/>
      <c r="R682" s="963"/>
      <c r="S682" s="963"/>
      <c r="T682" s="963"/>
      <c r="U682" s="963"/>
      <c r="V682" s="963"/>
      <c r="W682" s="963"/>
      <c r="X682" s="963"/>
      <c r="Y682" s="963"/>
      <c r="Z682" s="963"/>
    </row>
    <row r="683" spans="1:26">
      <c r="A683" s="1146"/>
      <c r="B683" s="963"/>
      <c r="C683" s="963"/>
      <c r="D683" s="780"/>
      <c r="E683" s="780"/>
      <c r="F683" s="963"/>
      <c r="G683" s="1219"/>
      <c r="H683" s="1098"/>
      <c r="I683" s="893"/>
      <c r="J683" s="893"/>
      <c r="K683" s="960"/>
      <c r="L683" s="960"/>
      <c r="M683" s="963"/>
      <c r="N683" s="963"/>
      <c r="O683" s="963"/>
      <c r="P683" s="963"/>
      <c r="Q683" s="963"/>
      <c r="R683" s="963"/>
      <c r="S683" s="963"/>
      <c r="T683" s="963"/>
      <c r="U683" s="963"/>
      <c r="V683" s="963"/>
      <c r="W683" s="963"/>
      <c r="X683" s="963"/>
      <c r="Y683" s="963"/>
      <c r="Z683" s="963"/>
    </row>
    <row r="684" spans="1:26">
      <c r="A684" s="1146"/>
      <c r="B684" s="963"/>
      <c r="C684" s="963"/>
      <c r="D684" s="780"/>
      <c r="E684" s="780"/>
      <c r="F684" s="963"/>
      <c r="G684" s="1219"/>
      <c r="H684" s="1098"/>
      <c r="I684" s="893"/>
      <c r="J684" s="893"/>
      <c r="K684" s="960"/>
      <c r="L684" s="960"/>
      <c r="M684" s="963"/>
      <c r="N684" s="963"/>
      <c r="O684" s="963"/>
      <c r="P684" s="963"/>
      <c r="Q684" s="963"/>
      <c r="R684" s="963"/>
      <c r="S684" s="963"/>
      <c r="T684" s="963"/>
      <c r="U684" s="963"/>
      <c r="V684" s="963"/>
      <c r="W684" s="963"/>
      <c r="X684" s="963"/>
      <c r="Y684" s="963"/>
      <c r="Z684" s="963"/>
    </row>
    <row r="685" spans="1:26">
      <c r="A685" s="1146"/>
      <c r="B685" s="963"/>
      <c r="C685" s="963"/>
      <c r="D685" s="780"/>
      <c r="E685" s="780"/>
      <c r="F685" s="963"/>
      <c r="G685" s="1219"/>
      <c r="H685" s="1098"/>
      <c r="I685" s="893"/>
      <c r="J685" s="893"/>
      <c r="K685" s="960"/>
      <c r="L685" s="960"/>
      <c r="M685" s="963"/>
      <c r="N685" s="963"/>
      <c r="O685" s="963"/>
      <c r="P685" s="963"/>
      <c r="Q685" s="963"/>
      <c r="R685" s="963"/>
      <c r="S685" s="963"/>
      <c r="T685" s="963"/>
      <c r="U685" s="963"/>
      <c r="V685" s="963"/>
      <c r="W685" s="963"/>
      <c r="X685" s="963"/>
      <c r="Y685" s="963"/>
      <c r="Z685" s="963"/>
    </row>
    <row r="686" spans="1:26">
      <c r="A686" s="1146"/>
      <c r="B686" s="963"/>
      <c r="C686" s="963"/>
      <c r="D686" s="780"/>
      <c r="E686" s="780"/>
      <c r="F686" s="963"/>
      <c r="G686" s="1219"/>
      <c r="H686" s="1098"/>
      <c r="I686" s="893"/>
      <c r="J686" s="893"/>
      <c r="K686" s="960"/>
      <c r="L686" s="960"/>
      <c r="M686" s="963"/>
      <c r="N686" s="963"/>
      <c r="O686" s="963"/>
      <c r="P686" s="963"/>
      <c r="Q686" s="963"/>
      <c r="R686" s="963"/>
      <c r="S686" s="963"/>
      <c r="T686" s="963"/>
      <c r="U686" s="963"/>
      <c r="V686" s="963"/>
      <c r="W686" s="963"/>
      <c r="X686" s="963"/>
      <c r="Y686" s="963"/>
      <c r="Z686" s="963"/>
    </row>
    <row r="687" spans="1:26">
      <c r="A687" s="1146"/>
      <c r="B687" s="963"/>
      <c r="C687" s="963"/>
      <c r="D687" s="780"/>
      <c r="E687" s="780"/>
      <c r="F687" s="963"/>
      <c r="G687" s="1219"/>
      <c r="H687" s="1098"/>
      <c r="I687" s="893"/>
      <c r="J687" s="893"/>
      <c r="K687" s="960"/>
      <c r="L687" s="960"/>
      <c r="M687" s="963"/>
      <c r="N687" s="963"/>
      <c r="O687" s="963"/>
      <c r="P687" s="963"/>
      <c r="Q687" s="963"/>
      <c r="R687" s="963"/>
      <c r="S687" s="963"/>
      <c r="T687" s="963"/>
      <c r="U687" s="963"/>
      <c r="V687" s="963"/>
      <c r="W687" s="963"/>
      <c r="X687" s="963"/>
      <c r="Y687" s="963"/>
      <c r="Z687" s="963"/>
    </row>
    <row r="688" spans="1:26">
      <c r="A688" s="1146"/>
      <c r="B688" s="963"/>
      <c r="C688" s="963"/>
      <c r="D688" s="780"/>
      <c r="E688" s="780"/>
      <c r="F688" s="963"/>
      <c r="G688" s="1219"/>
      <c r="H688" s="1098"/>
      <c r="I688" s="893"/>
      <c r="J688" s="893"/>
      <c r="K688" s="960"/>
      <c r="L688" s="960"/>
      <c r="M688" s="963"/>
      <c r="N688" s="963"/>
      <c r="O688" s="963"/>
      <c r="P688" s="963"/>
      <c r="Q688" s="963"/>
      <c r="R688" s="963"/>
      <c r="S688" s="963"/>
      <c r="T688" s="963"/>
      <c r="U688" s="963"/>
      <c r="V688" s="963"/>
      <c r="W688" s="963"/>
      <c r="X688" s="963"/>
      <c r="Y688" s="963"/>
      <c r="Z688" s="963"/>
    </row>
    <row r="689" spans="1:26">
      <c r="A689" s="1146"/>
      <c r="B689" s="963"/>
      <c r="C689" s="963"/>
      <c r="D689" s="780"/>
      <c r="E689" s="780"/>
      <c r="F689" s="963"/>
      <c r="G689" s="1219"/>
      <c r="H689" s="1098"/>
      <c r="I689" s="893"/>
      <c r="J689" s="893"/>
      <c r="K689" s="960"/>
      <c r="L689" s="960"/>
      <c r="M689" s="963"/>
      <c r="N689" s="963"/>
      <c r="O689" s="963"/>
      <c r="P689" s="963"/>
      <c r="Q689" s="963"/>
      <c r="R689" s="963"/>
      <c r="S689" s="963"/>
      <c r="T689" s="963"/>
      <c r="U689" s="963"/>
      <c r="V689" s="963"/>
      <c r="W689" s="963"/>
      <c r="X689" s="963"/>
      <c r="Y689" s="963"/>
      <c r="Z689" s="963"/>
    </row>
    <row r="690" spans="1:26">
      <c r="A690" s="1146"/>
      <c r="B690" s="963"/>
      <c r="C690" s="963"/>
      <c r="D690" s="780"/>
      <c r="E690" s="780"/>
      <c r="F690" s="963"/>
      <c r="G690" s="1219"/>
      <c r="H690" s="1098"/>
      <c r="I690" s="893"/>
      <c r="J690" s="893"/>
      <c r="K690" s="960"/>
      <c r="L690" s="960"/>
      <c r="M690" s="963"/>
      <c r="N690" s="963"/>
      <c r="O690" s="963"/>
      <c r="P690" s="963"/>
      <c r="Q690" s="963"/>
      <c r="R690" s="963"/>
      <c r="S690" s="963"/>
      <c r="T690" s="963"/>
      <c r="U690" s="963"/>
      <c r="V690" s="963"/>
      <c r="W690" s="963"/>
      <c r="X690" s="963"/>
      <c r="Y690" s="963"/>
      <c r="Z690" s="963"/>
    </row>
    <row r="691" spans="1:26">
      <c r="A691" s="1146"/>
      <c r="B691" s="963"/>
      <c r="C691" s="963"/>
      <c r="D691" s="780"/>
      <c r="E691" s="780"/>
      <c r="F691" s="963"/>
      <c r="G691" s="1219"/>
      <c r="H691" s="1098"/>
      <c r="I691" s="893"/>
      <c r="J691" s="893"/>
      <c r="K691" s="960"/>
      <c r="L691" s="960"/>
      <c r="M691" s="963"/>
      <c r="N691" s="963"/>
      <c r="O691" s="963"/>
      <c r="P691" s="963"/>
      <c r="Q691" s="963"/>
      <c r="R691" s="963"/>
      <c r="S691" s="963"/>
      <c r="T691" s="963"/>
      <c r="U691" s="963"/>
      <c r="V691" s="963"/>
      <c r="W691" s="963"/>
      <c r="X691" s="963"/>
      <c r="Y691" s="963"/>
      <c r="Z691" s="963"/>
    </row>
    <row r="692" spans="1:26">
      <c r="A692" s="1146"/>
      <c r="B692" s="963"/>
      <c r="C692" s="963"/>
      <c r="D692" s="780"/>
      <c r="E692" s="780"/>
      <c r="F692" s="963"/>
      <c r="G692" s="1219"/>
      <c r="H692" s="1098"/>
      <c r="I692" s="893"/>
      <c r="J692" s="893"/>
      <c r="K692" s="960"/>
      <c r="L692" s="960"/>
      <c r="M692" s="963"/>
      <c r="N692" s="963"/>
      <c r="O692" s="963"/>
      <c r="P692" s="963"/>
      <c r="Q692" s="963"/>
      <c r="R692" s="963"/>
      <c r="S692" s="963"/>
      <c r="T692" s="963"/>
      <c r="U692" s="963"/>
      <c r="V692" s="963"/>
      <c r="W692" s="963"/>
      <c r="X692" s="963"/>
      <c r="Y692" s="963"/>
      <c r="Z692" s="963"/>
    </row>
    <row r="693" spans="1:26">
      <c r="A693" s="1146"/>
      <c r="B693" s="963"/>
      <c r="C693" s="963"/>
      <c r="D693" s="780"/>
      <c r="E693" s="780"/>
      <c r="F693" s="963"/>
      <c r="G693" s="1219"/>
      <c r="H693" s="1098"/>
      <c r="I693" s="893"/>
      <c r="J693" s="893"/>
      <c r="K693" s="960"/>
      <c r="L693" s="960"/>
      <c r="M693" s="963"/>
      <c r="N693" s="963"/>
      <c r="O693" s="963"/>
      <c r="P693" s="963"/>
      <c r="Q693" s="963"/>
      <c r="R693" s="963"/>
      <c r="S693" s="963"/>
      <c r="T693" s="963"/>
      <c r="U693" s="963"/>
      <c r="V693" s="963"/>
      <c r="W693" s="963"/>
      <c r="X693" s="963"/>
      <c r="Y693" s="963"/>
      <c r="Z693" s="963"/>
    </row>
    <row r="694" spans="1:26">
      <c r="A694" s="1146"/>
      <c r="B694" s="963"/>
      <c r="C694" s="963"/>
      <c r="D694" s="780"/>
      <c r="E694" s="780"/>
      <c r="F694" s="963"/>
      <c r="G694" s="1219"/>
      <c r="H694" s="1098"/>
      <c r="I694" s="893"/>
      <c r="J694" s="893"/>
      <c r="K694" s="960"/>
      <c r="L694" s="960"/>
      <c r="M694" s="963"/>
      <c r="N694" s="963"/>
      <c r="O694" s="963"/>
      <c r="P694" s="963"/>
      <c r="Q694" s="963"/>
      <c r="R694" s="963"/>
      <c r="S694" s="963"/>
      <c r="T694" s="963"/>
      <c r="U694" s="963"/>
      <c r="V694" s="963"/>
      <c r="W694" s="963"/>
      <c r="X694" s="963"/>
      <c r="Y694" s="963"/>
      <c r="Z694" s="963"/>
    </row>
    <row r="695" spans="1:26">
      <c r="A695" s="1146"/>
      <c r="B695" s="963"/>
      <c r="C695" s="963"/>
      <c r="D695" s="780"/>
      <c r="E695" s="780"/>
      <c r="F695" s="963"/>
      <c r="G695" s="1219"/>
      <c r="H695" s="1098"/>
      <c r="I695" s="893"/>
      <c r="J695" s="893"/>
      <c r="K695" s="960"/>
      <c r="L695" s="960"/>
      <c r="M695" s="963"/>
      <c r="N695" s="963"/>
      <c r="O695" s="963"/>
      <c r="P695" s="963"/>
      <c r="Q695" s="963"/>
      <c r="R695" s="963"/>
      <c r="S695" s="963"/>
      <c r="T695" s="963"/>
      <c r="U695" s="963"/>
      <c r="V695" s="963"/>
      <c r="W695" s="963"/>
      <c r="X695" s="963"/>
      <c r="Y695" s="963"/>
      <c r="Z695" s="963"/>
    </row>
    <row r="696" spans="1:26">
      <c r="A696" s="1146"/>
      <c r="B696" s="963"/>
      <c r="C696" s="963"/>
      <c r="D696" s="780"/>
      <c r="E696" s="780"/>
      <c r="F696" s="963"/>
      <c r="G696" s="1219"/>
      <c r="H696" s="1098"/>
      <c r="I696" s="893"/>
      <c r="J696" s="893"/>
      <c r="K696" s="960"/>
      <c r="L696" s="960"/>
      <c r="M696" s="963"/>
      <c r="N696" s="963"/>
      <c r="O696" s="963"/>
      <c r="P696" s="963"/>
      <c r="Q696" s="963"/>
      <c r="R696" s="963"/>
      <c r="S696" s="963"/>
      <c r="T696" s="963"/>
      <c r="U696" s="963"/>
      <c r="V696" s="963"/>
      <c r="W696" s="963"/>
      <c r="X696" s="963"/>
      <c r="Y696" s="963"/>
      <c r="Z696" s="963"/>
    </row>
    <row r="697" spans="1:26">
      <c r="A697" s="1146"/>
      <c r="B697" s="963"/>
      <c r="C697" s="963"/>
      <c r="D697" s="780"/>
      <c r="E697" s="780"/>
      <c r="F697" s="963"/>
      <c r="G697" s="1219"/>
      <c r="H697" s="1098"/>
      <c r="I697" s="893"/>
      <c r="J697" s="893"/>
      <c r="K697" s="960"/>
      <c r="L697" s="960"/>
      <c r="M697" s="963"/>
      <c r="N697" s="963"/>
      <c r="O697" s="963"/>
      <c r="P697" s="963"/>
      <c r="Q697" s="963"/>
      <c r="R697" s="963"/>
      <c r="S697" s="963"/>
      <c r="T697" s="963"/>
      <c r="U697" s="963"/>
      <c r="V697" s="963"/>
      <c r="W697" s="963"/>
      <c r="X697" s="963"/>
      <c r="Y697" s="963"/>
      <c r="Z697" s="963"/>
    </row>
    <row r="698" spans="1:26">
      <c r="A698" s="1146"/>
      <c r="B698" s="963"/>
      <c r="C698" s="963"/>
      <c r="D698" s="780"/>
      <c r="E698" s="780"/>
      <c r="F698" s="963"/>
      <c r="G698" s="1219"/>
      <c r="H698" s="1098"/>
      <c r="I698" s="893"/>
      <c r="J698" s="893"/>
      <c r="K698" s="960"/>
      <c r="L698" s="960"/>
      <c r="M698" s="963"/>
      <c r="N698" s="963"/>
      <c r="O698" s="963"/>
      <c r="P698" s="963"/>
      <c r="Q698" s="963"/>
      <c r="R698" s="963"/>
      <c r="S698" s="963"/>
      <c r="T698" s="963"/>
      <c r="U698" s="963"/>
      <c r="V698" s="963"/>
      <c r="W698" s="963"/>
      <c r="X698" s="963"/>
      <c r="Y698" s="963"/>
      <c r="Z698" s="963"/>
    </row>
    <row r="699" spans="1:26">
      <c r="A699" s="1146"/>
      <c r="B699" s="963"/>
      <c r="C699" s="963"/>
      <c r="D699" s="780"/>
      <c r="E699" s="780"/>
      <c r="F699" s="963"/>
      <c r="G699" s="1219"/>
      <c r="H699" s="1098"/>
      <c r="I699" s="893"/>
      <c r="J699" s="893"/>
      <c r="K699" s="960"/>
      <c r="L699" s="960"/>
      <c r="M699" s="963"/>
      <c r="N699" s="963"/>
      <c r="O699" s="963"/>
      <c r="P699" s="963"/>
      <c r="Q699" s="963"/>
      <c r="R699" s="963"/>
      <c r="S699" s="963"/>
      <c r="T699" s="963"/>
      <c r="U699" s="963"/>
      <c r="V699" s="963"/>
      <c r="W699" s="963"/>
      <c r="X699" s="963"/>
      <c r="Y699" s="963"/>
      <c r="Z699" s="963"/>
    </row>
    <row r="700" spans="1:26">
      <c r="A700" s="1146"/>
      <c r="B700" s="963"/>
      <c r="C700" s="963"/>
      <c r="D700" s="780"/>
      <c r="E700" s="780"/>
      <c r="F700" s="963"/>
      <c r="G700" s="1219"/>
      <c r="H700" s="1098"/>
      <c r="I700" s="893"/>
      <c r="J700" s="893"/>
      <c r="K700" s="960"/>
      <c r="L700" s="960"/>
      <c r="M700" s="963"/>
      <c r="N700" s="963"/>
      <c r="O700" s="963"/>
      <c r="P700" s="963"/>
      <c r="Q700" s="963"/>
      <c r="R700" s="963"/>
      <c r="S700" s="963"/>
      <c r="T700" s="963"/>
      <c r="U700" s="963"/>
      <c r="V700" s="963"/>
      <c r="W700" s="963"/>
      <c r="X700" s="963"/>
      <c r="Y700" s="963"/>
      <c r="Z700" s="963"/>
    </row>
    <row r="701" spans="1:26">
      <c r="A701" s="1146"/>
      <c r="B701" s="963"/>
      <c r="C701" s="963"/>
      <c r="D701" s="780"/>
      <c r="E701" s="780"/>
      <c r="F701" s="963"/>
      <c r="G701" s="1219"/>
      <c r="H701" s="1098"/>
      <c r="I701" s="893"/>
      <c r="J701" s="893"/>
      <c r="K701" s="960"/>
      <c r="L701" s="960"/>
      <c r="M701" s="963"/>
      <c r="N701" s="963"/>
      <c r="O701" s="963"/>
      <c r="P701" s="963"/>
      <c r="Q701" s="963"/>
      <c r="R701" s="963"/>
      <c r="S701" s="963"/>
      <c r="T701" s="963"/>
      <c r="U701" s="963"/>
      <c r="V701" s="963"/>
      <c r="W701" s="963"/>
      <c r="X701" s="963"/>
      <c r="Y701" s="963"/>
      <c r="Z701" s="963"/>
    </row>
    <row r="702" spans="1:26">
      <c r="A702" s="1146"/>
      <c r="B702" s="963"/>
      <c r="C702" s="963"/>
      <c r="D702" s="780"/>
      <c r="E702" s="780"/>
      <c r="F702" s="963"/>
      <c r="G702" s="1219"/>
      <c r="H702" s="1098"/>
      <c r="I702" s="893"/>
      <c r="J702" s="893"/>
      <c r="K702" s="960"/>
      <c r="L702" s="960"/>
      <c r="M702" s="963"/>
      <c r="N702" s="963"/>
      <c r="O702" s="963"/>
      <c r="P702" s="963"/>
      <c r="Q702" s="963"/>
      <c r="R702" s="963"/>
      <c r="S702" s="963"/>
      <c r="T702" s="963"/>
      <c r="U702" s="963"/>
      <c r="V702" s="963"/>
      <c r="W702" s="963"/>
      <c r="X702" s="963"/>
      <c r="Y702" s="963"/>
      <c r="Z702" s="963"/>
    </row>
    <row r="703" spans="1:26">
      <c r="A703" s="1146"/>
      <c r="B703" s="963"/>
      <c r="C703" s="963"/>
      <c r="D703" s="780"/>
      <c r="E703" s="780"/>
      <c r="F703" s="963"/>
      <c r="G703" s="1219"/>
      <c r="H703" s="1098"/>
      <c r="I703" s="893"/>
      <c r="J703" s="893"/>
      <c r="K703" s="960"/>
      <c r="L703" s="960"/>
      <c r="M703" s="963"/>
      <c r="N703" s="963"/>
      <c r="O703" s="963"/>
      <c r="P703" s="963"/>
      <c r="Q703" s="963"/>
      <c r="R703" s="963"/>
      <c r="S703" s="963"/>
      <c r="T703" s="963"/>
      <c r="U703" s="963"/>
      <c r="V703" s="963"/>
      <c r="W703" s="963"/>
      <c r="X703" s="963"/>
      <c r="Y703" s="963"/>
      <c r="Z703" s="963"/>
    </row>
    <row r="704" spans="1:26">
      <c r="A704" s="1146"/>
      <c r="B704" s="963"/>
      <c r="C704" s="963"/>
      <c r="D704" s="780"/>
      <c r="E704" s="780"/>
      <c r="F704" s="963"/>
      <c r="G704" s="1219"/>
      <c r="H704" s="1098"/>
      <c r="I704" s="893"/>
      <c r="J704" s="893"/>
      <c r="K704" s="960"/>
      <c r="L704" s="960"/>
      <c r="M704" s="963"/>
      <c r="N704" s="963"/>
      <c r="O704" s="963"/>
      <c r="P704" s="963"/>
      <c r="Q704" s="963"/>
      <c r="R704" s="963"/>
      <c r="S704" s="963"/>
      <c r="T704" s="963"/>
      <c r="U704" s="963"/>
      <c r="V704" s="963"/>
      <c r="W704" s="963"/>
      <c r="X704" s="963"/>
      <c r="Y704" s="963"/>
      <c r="Z704" s="963"/>
    </row>
    <row r="705" spans="1:26">
      <c r="A705" s="1146"/>
      <c r="B705" s="963"/>
      <c r="C705" s="963"/>
      <c r="D705" s="780"/>
      <c r="E705" s="780"/>
      <c r="F705" s="963"/>
      <c r="G705" s="1219"/>
      <c r="H705" s="1098"/>
      <c r="I705" s="893"/>
      <c r="J705" s="893"/>
      <c r="K705" s="960"/>
      <c r="L705" s="960"/>
      <c r="M705" s="963"/>
      <c r="N705" s="963"/>
      <c r="O705" s="963"/>
      <c r="P705" s="963"/>
      <c r="Q705" s="963"/>
      <c r="R705" s="963"/>
      <c r="S705" s="963"/>
      <c r="T705" s="963"/>
      <c r="U705" s="963"/>
      <c r="V705" s="963"/>
      <c r="W705" s="963"/>
      <c r="X705" s="963"/>
      <c r="Y705" s="963"/>
      <c r="Z705" s="963"/>
    </row>
    <row r="706" spans="1:26">
      <c r="A706" s="1146"/>
      <c r="B706" s="963"/>
      <c r="C706" s="963"/>
      <c r="D706" s="780"/>
      <c r="E706" s="780"/>
      <c r="F706" s="963"/>
      <c r="G706" s="1219"/>
      <c r="H706" s="1098"/>
      <c r="I706" s="893"/>
      <c r="J706" s="893"/>
      <c r="K706" s="960"/>
      <c r="L706" s="960"/>
      <c r="M706" s="963"/>
      <c r="N706" s="963"/>
      <c r="O706" s="963"/>
      <c r="P706" s="963"/>
      <c r="Q706" s="963"/>
      <c r="R706" s="963"/>
      <c r="S706" s="963"/>
      <c r="T706" s="963"/>
      <c r="U706" s="963"/>
      <c r="V706" s="963"/>
      <c r="W706" s="963"/>
      <c r="X706" s="963"/>
      <c r="Y706" s="963"/>
      <c r="Z706" s="963"/>
    </row>
    <row r="707" spans="1:26">
      <c r="A707" s="1146"/>
      <c r="B707" s="963"/>
      <c r="C707" s="963"/>
      <c r="D707" s="780"/>
      <c r="E707" s="780"/>
      <c r="F707" s="963"/>
      <c r="G707" s="1219"/>
      <c r="H707" s="1098"/>
      <c r="I707" s="893"/>
      <c r="J707" s="893"/>
      <c r="K707" s="960"/>
      <c r="L707" s="960"/>
      <c r="M707" s="963"/>
      <c r="N707" s="963"/>
      <c r="O707" s="963"/>
      <c r="P707" s="963"/>
      <c r="Q707" s="963"/>
      <c r="R707" s="963"/>
      <c r="S707" s="963"/>
      <c r="T707" s="963"/>
      <c r="U707" s="963"/>
      <c r="V707" s="963"/>
      <c r="W707" s="963"/>
      <c r="X707" s="963"/>
      <c r="Y707" s="963"/>
      <c r="Z707" s="963"/>
    </row>
    <row r="708" spans="1:26">
      <c r="A708" s="1146"/>
      <c r="B708" s="963"/>
      <c r="C708" s="963"/>
      <c r="D708" s="780"/>
      <c r="E708" s="780"/>
      <c r="F708" s="963"/>
      <c r="G708" s="1219"/>
      <c r="H708" s="1098"/>
      <c r="I708" s="893"/>
      <c r="J708" s="893"/>
      <c r="K708" s="960"/>
      <c r="L708" s="960"/>
      <c r="M708" s="963"/>
      <c r="N708" s="963"/>
      <c r="O708" s="963"/>
      <c r="P708" s="963"/>
      <c r="Q708" s="963"/>
      <c r="R708" s="963"/>
      <c r="S708" s="963"/>
      <c r="T708" s="963"/>
      <c r="U708" s="963"/>
      <c r="V708" s="963"/>
      <c r="W708" s="963"/>
      <c r="X708" s="963"/>
      <c r="Y708" s="963"/>
      <c r="Z708" s="963"/>
    </row>
    <row r="709" spans="1:26">
      <c r="A709" s="1146"/>
      <c r="B709" s="963"/>
      <c r="C709" s="963"/>
      <c r="D709" s="780"/>
      <c r="E709" s="780"/>
      <c r="F709" s="963"/>
      <c r="G709" s="1219"/>
      <c r="H709" s="1098"/>
      <c r="I709" s="893"/>
      <c r="J709" s="893"/>
      <c r="K709" s="960"/>
      <c r="L709" s="960"/>
      <c r="M709" s="963"/>
      <c r="N709" s="963"/>
      <c r="O709" s="963"/>
      <c r="P709" s="963"/>
      <c r="Q709" s="963"/>
      <c r="R709" s="963"/>
      <c r="S709" s="963"/>
      <c r="T709" s="963"/>
      <c r="U709" s="963"/>
      <c r="V709" s="963"/>
      <c r="W709" s="963"/>
      <c r="X709" s="963"/>
      <c r="Y709" s="963"/>
      <c r="Z709" s="963"/>
    </row>
    <row r="710" spans="1:26">
      <c r="A710" s="1146"/>
      <c r="B710" s="963"/>
      <c r="C710" s="963"/>
      <c r="D710" s="780"/>
      <c r="E710" s="780"/>
      <c r="F710" s="963"/>
      <c r="G710" s="1219"/>
      <c r="H710" s="1098"/>
      <c r="I710" s="893"/>
      <c r="J710" s="893"/>
      <c r="K710" s="960"/>
      <c r="L710" s="960"/>
      <c r="M710" s="963"/>
      <c r="N710" s="963"/>
      <c r="O710" s="963"/>
      <c r="P710" s="963"/>
      <c r="Q710" s="963"/>
      <c r="R710" s="963"/>
      <c r="S710" s="963"/>
      <c r="T710" s="963"/>
      <c r="U710" s="963"/>
      <c r="V710" s="963"/>
      <c r="W710" s="963"/>
      <c r="X710" s="963"/>
      <c r="Y710" s="963"/>
      <c r="Z710" s="963"/>
    </row>
    <row r="711" spans="1:26">
      <c r="A711" s="1146"/>
      <c r="B711" s="963"/>
      <c r="C711" s="963"/>
      <c r="D711" s="780"/>
      <c r="E711" s="780"/>
      <c r="F711" s="963"/>
      <c r="G711" s="1219"/>
      <c r="H711" s="1098"/>
      <c r="I711" s="893"/>
      <c r="J711" s="893"/>
      <c r="K711" s="960"/>
      <c r="L711" s="960"/>
      <c r="M711" s="963"/>
      <c r="N711" s="963"/>
      <c r="O711" s="963"/>
      <c r="P711" s="963"/>
      <c r="Q711" s="963"/>
      <c r="R711" s="963"/>
      <c r="S711" s="963"/>
      <c r="T711" s="963"/>
      <c r="U711" s="963"/>
      <c r="V711" s="963"/>
      <c r="W711" s="963"/>
      <c r="X711" s="963"/>
      <c r="Y711" s="963"/>
      <c r="Z711" s="963"/>
    </row>
    <row r="712" spans="1:26">
      <c r="A712" s="1146"/>
      <c r="B712" s="963"/>
      <c r="C712" s="963"/>
      <c r="D712" s="780"/>
      <c r="E712" s="780"/>
      <c r="F712" s="963"/>
      <c r="G712" s="1219"/>
      <c r="H712" s="1098"/>
      <c r="I712" s="893"/>
      <c r="J712" s="893"/>
      <c r="K712" s="960"/>
      <c r="L712" s="960"/>
      <c r="M712" s="963"/>
      <c r="N712" s="963"/>
      <c r="O712" s="963"/>
      <c r="P712" s="963"/>
      <c r="Q712" s="963"/>
      <c r="R712" s="963"/>
      <c r="S712" s="963"/>
      <c r="T712" s="963"/>
      <c r="U712" s="963"/>
      <c r="V712" s="963"/>
      <c r="W712" s="963"/>
      <c r="X712" s="963"/>
      <c r="Y712" s="963"/>
      <c r="Z712" s="963"/>
    </row>
    <row r="713" spans="1:26">
      <c r="A713" s="1146"/>
      <c r="B713" s="963"/>
      <c r="C713" s="963"/>
      <c r="D713" s="780"/>
      <c r="E713" s="780"/>
      <c r="F713" s="963"/>
      <c r="G713" s="1219"/>
      <c r="H713" s="1098"/>
      <c r="I713" s="893"/>
      <c r="J713" s="893"/>
      <c r="K713" s="960"/>
      <c r="L713" s="960"/>
      <c r="M713" s="963"/>
      <c r="N713" s="963"/>
      <c r="O713" s="963"/>
      <c r="P713" s="963"/>
      <c r="Q713" s="963"/>
      <c r="R713" s="963"/>
      <c r="S713" s="963"/>
      <c r="T713" s="963"/>
      <c r="U713" s="963"/>
      <c r="V713" s="963"/>
      <c r="W713" s="963"/>
      <c r="X713" s="963"/>
      <c r="Y713" s="963"/>
      <c r="Z713" s="963"/>
    </row>
    <row r="714" spans="1:26">
      <c r="A714" s="1146"/>
      <c r="B714" s="963"/>
      <c r="C714" s="963"/>
      <c r="D714" s="780"/>
      <c r="E714" s="780"/>
      <c r="F714" s="963"/>
      <c r="G714" s="1219"/>
      <c r="H714" s="1098"/>
      <c r="I714" s="893"/>
      <c r="J714" s="893"/>
      <c r="K714" s="960"/>
      <c r="L714" s="960"/>
      <c r="M714" s="963"/>
      <c r="N714" s="963"/>
      <c r="O714" s="963"/>
      <c r="P714" s="963"/>
      <c r="Q714" s="963"/>
      <c r="R714" s="963"/>
      <c r="S714" s="963"/>
      <c r="T714" s="963"/>
      <c r="U714" s="963"/>
      <c r="V714" s="963"/>
      <c r="W714" s="963"/>
      <c r="X714" s="963"/>
      <c r="Y714" s="963"/>
      <c r="Z714" s="963"/>
    </row>
    <row r="715" spans="1:26">
      <c r="A715" s="1146"/>
      <c r="B715" s="963"/>
      <c r="C715" s="963"/>
      <c r="D715" s="780"/>
      <c r="E715" s="780"/>
      <c r="F715" s="963"/>
      <c r="G715" s="1219"/>
      <c r="H715" s="1098"/>
      <c r="I715" s="893"/>
      <c r="J715" s="893"/>
      <c r="K715" s="960"/>
      <c r="L715" s="960"/>
      <c r="M715" s="963"/>
      <c r="N715" s="963"/>
      <c r="O715" s="963"/>
      <c r="P715" s="963"/>
      <c r="Q715" s="963"/>
      <c r="R715" s="963"/>
      <c r="S715" s="963"/>
      <c r="T715" s="963"/>
      <c r="U715" s="963"/>
      <c r="V715" s="963"/>
      <c r="W715" s="963"/>
      <c r="X715" s="963"/>
      <c r="Y715" s="963"/>
      <c r="Z715" s="963"/>
    </row>
    <row r="716" spans="1:26">
      <c r="A716" s="1146"/>
      <c r="B716" s="963"/>
      <c r="C716" s="963"/>
      <c r="D716" s="780"/>
      <c r="E716" s="780"/>
      <c r="F716" s="963"/>
      <c r="G716" s="1219"/>
      <c r="H716" s="1098"/>
      <c r="I716" s="893"/>
      <c r="J716" s="893"/>
      <c r="K716" s="960"/>
      <c r="L716" s="960"/>
      <c r="M716" s="963"/>
      <c r="N716" s="963"/>
      <c r="O716" s="963"/>
      <c r="P716" s="963"/>
      <c r="Q716" s="963"/>
      <c r="R716" s="963"/>
      <c r="S716" s="963"/>
      <c r="T716" s="963"/>
      <c r="U716" s="963"/>
      <c r="V716" s="963"/>
      <c r="W716" s="963"/>
      <c r="X716" s="963"/>
      <c r="Y716" s="963"/>
      <c r="Z716" s="963"/>
    </row>
    <row r="717" spans="1:26">
      <c r="A717" s="1146"/>
      <c r="B717" s="963"/>
      <c r="C717" s="963"/>
      <c r="D717" s="780"/>
      <c r="E717" s="780"/>
      <c r="F717" s="963"/>
      <c r="G717" s="1219"/>
      <c r="H717" s="1098"/>
      <c r="I717" s="893"/>
      <c r="J717" s="893"/>
      <c r="K717" s="960"/>
      <c r="L717" s="960"/>
      <c r="M717" s="963"/>
      <c r="N717" s="963"/>
      <c r="O717" s="963"/>
      <c r="P717" s="963"/>
      <c r="Q717" s="963"/>
      <c r="R717" s="963"/>
      <c r="S717" s="963"/>
      <c r="T717" s="963"/>
      <c r="U717" s="963"/>
      <c r="V717" s="963"/>
      <c r="W717" s="963"/>
      <c r="X717" s="963"/>
      <c r="Y717" s="963"/>
      <c r="Z717" s="963"/>
    </row>
    <row r="718" spans="1:26">
      <c r="A718" s="1146"/>
      <c r="B718" s="963"/>
      <c r="C718" s="963"/>
      <c r="D718" s="780"/>
      <c r="E718" s="780"/>
      <c r="F718" s="963"/>
      <c r="G718" s="1219"/>
      <c r="H718" s="1098"/>
      <c r="I718" s="893"/>
      <c r="J718" s="893"/>
      <c r="K718" s="960"/>
      <c r="L718" s="960"/>
      <c r="M718" s="963"/>
      <c r="N718" s="963"/>
      <c r="O718" s="963"/>
      <c r="P718" s="963"/>
      <c r="Q718" s="963"/>
      <c r="R718" s="963"/>
      <c r="S718" s="963"/>
      <c r="T718" s="963"/>
      <c r="U718" s="963"/>
      <c r="V718" s="963"/>
      <c r="W718" s="963"/>
      <c r="X718" s="963"/>
      <c r="Y718" s="963"/>
      <c r="Z718" s="963"/>
    </row>
    <row r="719" spans="1:26">
      <c r="A719" s="1146"/>
      <c r="B719" s="963"/>
      <c r="C719" s="963"/>
      <c r="D719" s="780"/>
      <c r="E719" s="780"/>
      <c r="F719" s="963"/>
      <c r="G719" s="1219"/>
      <c r="H719" s="1098"/>
      <c r="I719" s="893"/>
      <c r="J719" s="893"/>
      <c r="K719" s="960"/>
      <c r="L719" s="960"/>
      <c r="M719" s="963"/>
      <c r="N719" s="963"/>
      <c r="O719" s="963"/>
      <c r="P719" s="963"/>
      <c r="Q719" s="963"/>
      <c r="R719" s="963"/>
      <c r="S719" s="963"/>
      <c r="T719" s="963"/>
      <c r="U719" s="963"/>
      <c r="V719" s="963"/>
      <c r="W719" s="963"/>
      <c r="X719" s="963"/>
      <c r="Y719" s="963"/>
      <c r="Z719" s="963"/>
    </row>
    <row r="720" spans="1:26">
      <c r="A720" s="1146"/>
      <c r="B720" s="963"/>
      <c r="C720" s="963"/>
      <c r="D720" s="780"/>
      <c r="E720" s="780"/>
      <c r="F720" s="963"/>
      <c r="G720" s="1219"/>
      <c r="H720" s="1098"/>
      <c r="I720" s="893"/>
      <c r="J720" s="893"/>
      <c r="K720" s="960"/>
      <c r="L720" s="960"/>
      <c r="M720" s="963"/>
      <c r="N720" s="963"/>
      <c r="O720" s="963"/>
      <c r="P720" s="963"/>
      <c r="Q720" s="963"/>
      <c r="R720" s="963"/>
      <c r="S720" s="963"/>
      <c r="T720" s="963"/>
      <c r="U720" s="963"/>
      <c r="V720" s="963"/>
      <c r="W720" s="963"/>
      <c r="X720" s="963"/>
      <c r="Y720" s="963"/>
      <c r="Z720" s="963"/>
    </row>
    <row r="721" spans="1:26">
      <c r="A721" s="1146"/>
      <c r="B721" s="963"/>
      <c r="C721" s="963"/>
      <c r="D721" s="780"/>
      <c r="E721" s="780"/>
      <c r="F721" s="963"/>
      <c r="G721" s="1219"/>
      <c r="H721" s="1098"/>
      <c r="I721" s="893"/>
      <c r="J721" s="893"/>
      <c r="K721" s="960"/>
      <c r="L721" s="960"/>
      <c r="M721" s="963"/>
      <c r="N721" s="963"/>
      <c r="O721" s="963"/>
      <c r="P721" s="963"/>
      <c r="Q721" s="963"/>
      <c r="R721" s="963"/>
      <c r="S721" s="963"/>
      <c r="T721" s="963"/>
      <c r="U721" s="963"/>
      <c r="V721" s="963"/>
      <c r="W721" s="963"/>
      <c r="X721" s="963"/>
      <c r="Y721" s="963"/>
      <c r="Z721" s="963"/>
    </row>
    <row r="722" spans="1:26">
      <c r="A722" s="1146"/>
      <c r="B722" s="963"/>
      <c r="C722" s="963"/>
      <c r="D722" s="780"/>
      <c r="E722" s="780"/>
      <c r="F722" s="963"/>
      <c r="G722" s="1219"/>
      <c r="H722" s="1098"/>
      <c r="I722" s="893"/>
      <c r="J722" s="893"/>
      <c r="K722" s="960"/>
      <c r="L722" s="960"/>
      <c r="M722" s="963"/>
      <c r="N722" s="963"/>
      <c r="O722" s="963"/>
      <c r="P722" s="963"/>
      <c r="Q722" s="963"/>
      <c r="R722" s="963"/>
      <c r="S722" s="963"/>
      <c r="T722" s="963"/>
      <c r="U722" s="963"/>
      <c r="V722" s="963"/>
      <c r="W722" s="963"/>
      <c r="X722" s="963"/>
      <c r="Y722" s="963"/>
      <c r="Z722" s="963"/>
    </row>
    <row r="723" spans="1:26">
      <c r="A723" s="1146"/>
      <c r="B723" s="963"/>
      <c r="C723" s="963"/>
      <c r="D723" s="780"/>
      <c r="E723" s="780"/>
      <c r="F723" s="963"/>
      <c r="G723" s="1219"/>
      <c r="H723" s="1098"/>
      <c r="I723" s="893"/>
      <c r="J723" s="893"/>
      <c r="K723" s="960"/>
      <c r="L723" s="960"/>
      <c r="M723" s="963"/>
      <c r="N723" s="963"/>
      <c r="O723" s="963"/>
      <c r="P723" s="963"/>
      <c r="Q723" s="963"/>
      <c r="R723" s="963"/>
      <c r="S723" s="963"/>
      <c r="T723" s="963"/>
      <c r="U723" s="963"/>
      <c r="V723" s="963"/>
      <c r="W723" s="963"/>
      <c r="X723" s="963"/>
      <c r="Y723" s="963"/>
      <c r="Z723" s="963"/>
    </row>
    <row r="724" spans="1:26">
      <c r="A724" s="1146"/>
      <c r="B724" s="963"/>
      <c r="C724" s="963"/>
      <c r="D724" s="780"/>
      <c r="E724" s="780"/>
      <c r="F724" s="963"/>
      <c r="G724" s="1219"/>
      <c r="H724" s="1098"/>
      <c r="I724" s="893"/>
      <c r="J724" s="893"/>
      <c r="K724" s="960"/>
      <c r="L724" s="960"/>
      <c r="M724" s="963"/>
      <c r="N724" s="963"/>
      <c r="O724" s="963"/>
      <c r="P724" s="963"/>
      <c r="Q724" s="963"/>
      <c r="R724" s="963"/>
      <c r="S724" s="963"/>
      <c r="T724" s="963"/>
      <c r="U724" s="963"/>
      <c r="V724" s="963"/>
      <c r="W724" s="963"/>
      <c r="X724" s="963"/>
      <c r="Y724" s="963"/>
      <c r="Z724" s="963"/>
    </row>
    <row r="725" spans="1:26">
      <c r="A725" s="1146"/>
      <c r="B725" s="963"/>
      <c r="C725" s="963"/>
      <c r="D725" s="780"/>
      <c r="E725" s="780"/>
      <c r="F725" s="963"/>
      <c r="G725" s="1219"/>
      <c r="H725" s="1098"/>
      <c r="I725" s="893"/>
      <c r="J725" s="893"/>
      <c r="K725" s="960"/>
      <c r="L725" s="960"/>
      <c r="M725" s="963"/>
      <c r="N725" s="963"/>
      <c r="O725" s="963"/>
      <c r="P725" s="963"/>
      <c r="Q725" s="963"/>
      <c r="R725" s="963"/>
      <c r="S725" s="963"/>
      <c r="T725" s="963"/>
      <c r="U725" s="963"/>
      <c r="V725" s="963"/>
      <c r="W725" s="963"/>
      <c r="X725" s="963"/>
      <c r="Y725" s="963"/>
      <c r="Z725" s="963"/>
    </row>
    <row r="726" spans="1:26">
      <c r="A726" s="1146"/>
      <c r="B726" s="963"/>
      <c r="C726" s="963"/>
      <c r="D726" s="780"/>
      <c r="E726" s="780"/>
      <c r="F726" s="963"/>
      <c r="G726" s="1219"/>
      <c r="H726" s="1098"/>
      <c r="I726" s="893"/>
      <c r="J726" s="893"/>
      <c r="K726" s="960"/>
      <c r="L726" s="960"/>
      <c r="M726" s="963"/>
      <c r="N726" s="963"/>
      <c r="O726" s="963"/>
      <c r="P726" s="963"/>
      <c r="Q726" s="963"/>
      <c r="R726" s="963"/>
      <c r="S726" s="963"/>
      <c r="T726" s="963"/>
      <c r="U726" s="963"/>
      <c r="V726" s="963"/>
      <c r="W726" s="963"/>
      <c r="X726" s="963"/>
      <c r="Y726" s="963"/>
      <c r="Z726" s="963"/>
    </row>
    <row r="727" spans="1:26">
      <c r="A727" s="1146"/>
      <c r="B727" s="963"/>
      <c r="C727" s="963"/>
      <c r="D727" s="780"/>
      <c r="E727" s="780"/>
      <c r="F727" s="963"/>
      <c r="G727" s="1219"/>
      <c r="H727" s="1098"/>
      <c r="I727" s="893"/>
      <c r="J727" s="893"/>
      <c r="K727" s="960"/>
      <c r="L727" s="960"/>
      <c r="M727" s="963"/>
      <c r="N727" s="963"/>
      <c r="O727" s="963"/>
      <c r="P727" s="963"/>
      <c r="Q727" s="963"/>
      <c r="R727" s="963"/>
      <c r="S727" s="963"/>
      <c r="T727" s="963"/>
      <c r="U727" s="963"/>
      <c r="V727" s="963"/>
      <c r="W727" s="963"/>
      <c r="X727" s="963"/>
      <c r="Y727" s="963"/>
      <c r="Z727" s="963"/>
    </row>
    <row r="728" spans="1:26">
      <c r="A728" s="1146"/>
      <c r="B728" s="963"/>
      <c r="C728" s="963"/>
      <c r="D728" s="780"/>
      <c r="E728" s="780"/>
      <c r="F728" s="963"/>
      <c r="G728" s="1219"/>
      <c r="H728" s="1098"/>
      <c r="I728" s="893"/>
      <c r="J728" s="893"/>
      <c r="K728" s="960"/>
      <c r="L728" s="960"/>
      <c r="M728" s="963"/>
      <c r="N728" s="963"/>
      <c r="O728" s="963"/>
      <c r="P728" s="963"/>
      <c r="Q728" s="963"/>
      <c r="R728" s="963"/>
      <c r="S728" s="963"/>
      <c r="T728" s="963"/>
      <c r="U728" s="963"/>
      <c r="V728" s="963"/>
      <c r="W728" s="963"/>
      <c r="X728" s="963"/>
      <c r="Y728" s="963"/>
      <c r="Z728" s="963"/>
    </row>
    <row r="729" spans="1:26">
      <c r="A729" s="1146"/>
      <c r="B729" s="963"/>
      <c r="C729" s="963"/>
      <c r="D729" s="780"/>
      <c r="E729" s="780"/>
      <c r="F729" s="963"/>
      <c r="G729" s="1219"/>
      <c r="H729" s="1098"/>
      <c r="I729" s="893"/>
      <c r="J729" s="893"/>
      <c r="K729" s="960"/>
      <c r="L729" s="960"/>
      <c r="M729" s="963"/>
      <c r="N729" s="963"/>
      <c r="O729" s="963"/>
      <c r="P729" s="963"/>
      <c r="Q729" s="963"/>
      <c r="R729" s="963"/>
      <c r="S729" s="963"/>
      <c r="T729" s="963"/>
      <c r="U729" s="963"/>
      <c r="V729" s="963"/>
      <c r="W729" s="963"/>
      <c r="X729" s="963"/>
      <c r="Y729" s="963"/>
      <c r="Z729" s="963"/>
    </row>
    <row r="730" spans="1:26">
      <c r="A730" s="1146"/>
      <c r="B730" s="963"/>
      <c r="C730" s="963"/>
      <c r="D730" s="780"/>
      <c r="E730" s="780"/>
      <c r="F730" s="963"/>
      <c r="G730" s="1219"/>
      <c r="H730" s="1098"/>
      <c r="I730" s="893"/>
      <c r="J730" s="893"/>
      <c r="K730" s="960"/>
      <c r="L730" s="960"/>
      <c r="M730" s="963"/>
      <c r="N730" s="963"/>
      <c r="O730" s="963"/>
      <c r="P730" s="963"/>
      <c r="Q730" s="963"/>
      <c r="R730" s="963"/>
      <c r="S730" s="963"/>
      <c r="T730" s="963"/>
      <c r="U730" s="963"/>
      <c r="V730" s="963"/>
      <c r="W730" s="963"/>
      <c r="X730" s="963"/>
      <c r="Y730" s="963"/>
      <c r="Z730" s="963"/>
    </row>
    <row r="731" spans="1:26">
      <c r="A731" s="1146"/>
      <c r="B731" s="963"/>
      <c r="C731" s="963"/>
      <c r="D731" s="780"/>
      <c r="E731" s="780"/>
      <c r="F731" s="963"/>
      <c r="G731" s="1219"/>
      <c r="H731" s="1098"/>
      <c r="I731" s="893"/>
      <c r="J731" s="893"/>
      <c r="K731" s="960"/>
      <c r="L731" s="960"/>
      <c r="M731" s="963"/>
      <c r="N731" s="963"/>
      <c r="O731" s="963"/>
      <c r="P731" s="963"/>
      <c r="Q731" s="963"/>
      <c r="R731" s="963"/>
      <c r="S731" s="963"/>
      <c r="T731" s="963"/>
      <c r="U731" s="963"/>
      <c r="V731" s="963"/>
      <c r="W731" s="963"/>
      <c r="X731" s="963"/>
      <c r="Y731" s="963"/>
      <c r="Z731" s="963"/>
    </row>
    <row r="732" spans="1:26">
      <c r="A732" s="1146"/>
      <c r="B732" s="963"/>
      <c r="C732" s="963"/>
      <c r="D732" s="780"/>
      <c r="E732" s="780"/>
      <c r="F732" s="963"/>
      <c r="G732" s="1219"/>
      <c r="H732" s="1098"/>
      <c r="I732" s="893"/>
      <c r="J732" s="893"/>
      <c r="K732" s="960"/>
      <c r="L732" s="960"/>
      <c r="M732" s="963"/>
      <c r="N732" s="963"/>
      <c r="O732" s="963"/>
      <c r="P732" s="963"/>
      <c r="Q732" s="963"/>
      <c r="R732" s="963"/>
      <c r="S732" s="963"/>
      <c r="T732" s="963"/>
      <c r="U732" s="963"/>
      <c r="V732" s="963"/>
      <c r="W732" s="963"/>
      <c r="X732" s="963"/>
      <c r="Y732" s="963"/>
      <c r="Z732" s="963"/>
    </row>
    <row r="733" spans="1:26">
      <c r="A733" s="1146"/>
      <c r="B733" s="963"/>
      <c r="C733" s="963"/>
      <c r="D733" s="780"/>
      <c r="E733" s="780"/>
      <c r="F733" s="963"/>
      <c r="G733" s="1219"/>
      <c r="H733" s="1098"/>
      <c r="I733" s="893"/>
      <c r="J733" s="893"/>
      <c r="K733" s="960"/>
      <c r="L733" s="960"/>
      <c r="M733" s="963"/>
      <c r="N733" s="963"/>
      <c r="O733" s="963"/>
      <c r="P733" s="963"/>
      <c r="Q733" s="963"/>
      <c r="R733" s="963"/>
      <c r="S733" s="963"/>
      <c r="T733" s="963"/>
      <c r="U733" s="963"/>
      <c r="V733" s="963"/>
      <c r="W733" s="963"/>
      <c r="X733" s="963"/>
      <c r="Y733" s="963"/>
      <c r="Z733" s="963"/>
    </row>
    <row r="734" spans="1:26">
      <c r="A734" s="1146"/>
      <c r="B734" s="963"/>
      <c r="C734" s="963"/>
      <c r="D734" s="780"/>
      <c r="E734" s="780"/>
      <c r="F734" s="963"/>
      <c r="G734" s="1219"/>
      <c r="H734" s="1098"/>
      <c r="I734" s="893"/>
      <c r="J734" s="893"/>
      <c r="K734" s="960"/>
      <c r="L734" s="960"/>
      <c r="M734" s="963"/>
      <c r="N734" s="963"/>
      <c r="O734" s="963"/>
      <c r="P734" s="963"/>
      <c r="Q734" s="963"/>
      <c r="R734" s="963"/>
      <c r="S734" s="963"/>
      <c r="T734" s="963"/>
      <c r="U734" s="963"/>
      <c r="V734" s="963"/>
      <c r="W734" s="963"/>
      <c r="X734" s="963"/>
      <c r="Y734" s="963"/>
      <c r="Z734" s="963"/>
    </row>
    <row r="735" spans="1:26">
      <c r="A735" s="1146"/>
      <c r="B735" s="963"/>
      <c r="C735" s="963"/>
      <c r="D735" s="780"/>
      <c r="E735" s="780"/>
      <c r="F735" s="963"/>
      <c r="G735" s="1219"/>
      <c r="H735" s="1098"/>
      <c r="I735" s="893"/>
      <c r="J735" s="893"/>
      <c r="K735" s="960"/>
      <c r="L735" s="960"/>
      <c r="M735" s="963"/>
      <c r="N735" s="963"/>
      <c r="O735" s="963"/>
      <c r="P735" s="963"/>
      <c r="Q735" s="963"/>
      <c r="R735" s="963"/>
      <c r="S735" s="963"/>
      <c r="T735" s="963"/>
      <c r="U735" s="963"/>
      <c r="V735" s="963"/>
      <c r="W735" s="963"/>
      <c r="X735" s="963"/>
      <c r="Y735" s="963"/>
      <c r="Z735" s="963"/>
    </row>
    <row r="736" spans="1:26">
      <c r="A736" s="1146"/>
      <c r="B736" s="963"/>
      <c r="C736" s="963"/>
      <c r="D736" s="780"/>
      <c r="E736" s="780"/>
      <c r="F736" s="963"/>
      <c r="G736" s="1219"/>
      <c r="H736" s="1098"/>
      <c r="I736" s="893"/>
      <c r="J736" s="893"/>
      <c r="K736" s="960"/>
      <c r="L736" s="960"/>
      <c r="M736" s="963"/>
      <c r="N736" s="963"/>
      <c r="O736" s="963"/>
      <c r="P736" s="963"/>
      <c r="Q736" s="963"/>
      <c r="R736" s="963"/>
      <c r="S736" s="963"/>
      <c r="T736" s="963"/>
      <c r="U736" s="963"/>
      <c r="V736" s="963"/>
      <c r="W736" s="963"/>
      <c r="X736" s="963"/>
      <c r="Y736" s="963"/>
      <c r="Z736" s="963"/>
    </row>
    <row r="737" spans="1:26">
      <c r="A737" s="1146"/>
      <c r="B737" s="963"/>
      <c r="C737" s="963"/>
      <c r="D737" s="780"/>
      <c r="E737" s="780"/>
      <c r="F737" s="963"/>
      <c r="G737" s="1219"/>
      <c r="H737" s="1098"/>
      <c r="I737" s="893"/>
      <c r="J737" s="893"/>
      <c r="K737" s="960"/>
      <c r="L737" s="960"/>
      <c r="M737" s="963"/>
      <c r="N737" s="963"/>
      <c r="O737" s="963"/>
      <c r="P737" s="963"/>
      <c r="Q737" s="963"/>
      <c r="R737" s="963"/>
      <c r="S737" s="963"/>
      <c r="T737" s="963"/>
      <c r="U737" s="963"/>
      <c r="V737" s="963"/>
      <c r="W737" s="963"/>
      <c r="X737" s="963"/>
      <c r="Y737" s="963"/>
      <c r="Z737" s="963"/>
    </row>
    <row r="738" spans="1:26">
      <c r="A738" s="1146"/>
      <c r="B738" s="963"/>
      <c r="C738" s="963"/>
      <c r="D738" s="780"/>
      <c r="E738" s="780"/>
      <c r="F738" s="963"/>
      <c r="G738" s="1219"/>
      <c r="H738" s="1098"/>
      <c r="I738" s="893"/>
      <c r="J738" s="893"/>
      <c r="K738" s="960"/>
      <c r="L738" s="960"/>
      <c r="M738" s="963"/>
      <c r="N738" s="963"/>
      <c r="O738" s="963"/>
      <c r="P738" s="963"/>
      <c r="Q738" s="963"/>
      <c r="R738" s="963"/>
      <c r="S738" s="963"/>
      <c r="T738" s="963"/>
      <c r="U738" s="963"/>
      <c r="V738" s="963"/>
      <c r="W738" s="963"/>
      <c r="X738" s="963"/>
      <c r="Y738" s="963"/>
      <c r="Z738" s="963"/>
    </row>
    <row r="739" spans="1:26">
      <c r="A739" s="1146"/>
      <c r="B739" s="963"/>
      <c r="C739" s="963"/>
      <c r="D739" s="780"/>
      <c r="E739" s="780"/>
      <c r="F739" s="963"/>
      <c r="G739" s="1219"/>
      <c r="H739" s="1098"/>
      <c r="I739" s="893"/>
      <c r="J739" s="893"/>
      <c r="K739" s="960"/>
      <c r="L739" s="960"/>
      <c r="M739" s="963"/>
      <c r="N739" s="963"/>
      <c r="O739" s="963"/>
      <c r="P739" s="963"/>
      <c r="Q739" s="963"/>
      <c r="R739" s="963"/>
      <c r="S739" s="963"/>
      <c r="T739" s="963"/>
      <c r="U739" s="963"/>
      <c r="V739" s="963"/>
      <c r="W739" s="963"/>
      <c r="X739" s="963"/>
      <c r="Y739" s="963"/>
      <c r="Z739" s="963"/>
    </row>
    <row r="740" spans="1:26">
      <c r="A740" s="1146"/>
      <c r="B740" s="963"/>
      <c r="C740" s="963"/>
      <c r="D740" s="780"/>
      <c r="E740" s="780"/>
      <c r="F740" s="963"/>
      <c r="G740" s="1219"/>
      <c r="H740" s="1098"/>
      <c r="I740" s="893"/>
      <c r="J740" s="893"/>
      <c r="K740" s="960"/>
      <c r="L740" s="960"/>
      <c r="M740" s="963"/>
      <c r="N740" s="963"/>
      <c r="O740" s="963"/>
      <c r="P740" s="963"/>
      <c r="Q740" s="963"/>
      <c r="R740" s="963"/>
      <c r="S740" s="963"/>
      <c r="T740" s="963"/>
      <c r="U740" s="963"/>
      <c r="V740" s="963"/>
      <c r="W740" s="963"/>
      <c r="X740" s="963"/>
      <c r="Y740" s="963"/>
      <c r="Z740" s="963"/>
    </row>
    <row r="741" spans="1:26">
      <c r="A741" s="1146"/>
      <c r="B741" s="963"/>
      <c r="C741" s="963"/>
      <c r="D741" s="780"/>
      <c r="E741" s="780"/>
      <c r="F741" s="963"/>
      <c r="G741" s="1219"/>
      <c r="H741" s="1098"/>
      <c r="I741" s="893"/>
      <c r="J741" s="893"/>
      <c r="K741" s="960"/>
      <c r="L741" s="960"/>
      <c r="M741" s="963"/>
      <c r="N741" s="963"/>
      <c r="O741" s="963"/>
      <c r="P741" s="963"/>
      <c r="Q741" s="963"/>
      <c r="R741" s="963"/>
      <c r="S741" s="963"/>
      <c r="T741" s="963"/>
      <c r="U741" s="963"/>
      <c r="V741" s="963"/>
      <c r="W741" s="963"/>
      <c r="X741" s="963"/>
      <c r="Y741" s="963"/>
      <c r="Z741" s="963"/>
    </row>
    <row r="742" spans="1:26">
      <c r="A742" s="1146"/>
      <c r="B742" s="963"/>
      <c r="C742" s="963"/>
      <c r="D742" s="780"/>
      <c r="E742" s="780"/>
      <c r="F742" s="963"/>
      <c r="G742" s="1219"/>
      <c r="H742" s="1098"/>
      <c r="I742" s="893"/>
      <c r="J742" s="893"/>
      <c r="K742" s="960"/>
      <c r="L742" s="960"/>
      <c r="M742" s="963"/>
      <c r="N742" s="963"/>
      <c r="O742" s="963"/>
      <c r="P742" s="963"/>
      <c r="Q742" s="963"/>
      <c r="R742" s="963"/>
      <c r="S742" s="963"/>
      <c r="T742" s="963"/>
      <c r="U742" s="963"/>
      <c r="V742" s="963"/>
      <c r="W742" s="963"/>
      <c r="X742" s="963"/>
      <c r="Y742" s="963"/>
      <c r="Z742" s="963"/>
    </row>
    <row r="743" spans="1:26">
      <c r="A743" s="1146"/>
      <c r="B743" s="963"/>
      <c r="C743" s="963"/>
      <c r="D743" s="780"/>
      <c r="E743" s="780"/>
      <c r="F743" s="963"/>
      <c r="G743" s="1219"/>
      <c r="H743" s="1098"/>
      <c r="I743" s="893"/>
      <c r="J743" s="893"/>
      <c r="K743" s="960"/>
      <c r="L743" s="960"/>
      <c r="M743" s="963"/>
      <c r="N743" s="963"/>
      <c r="O743" s="963"/>
      <c r="P743" s="963"/>
      <c r="Q743" s="963"/>
      <c r="R743" s="963"/>
      <c r="S743" s="963"/>
      <c r="T743" s="963"/>
      <c r="U743" s="963"/>
      <c r="V743" s="963"/>
      <c r="W743" s="963"/>
      <c r="X743" s="963"/>
      <c r="Y743" s="963"/>
      <c r="Z743" s="963"/>
    </row>
    <row r="744" spans="1:26">
      <c r="A744" s="1146"/>
      <c r="B744" s="963"/>
      <c r="C744" s="963"/>
      <c r="D744" s="780"/>
      <c r="E744" s="780"/>
      <c r="F744" s="963"/>
      <c r="G744" s="1219"/>
      <c r="H744" s="1098"/>
      <c r="I744" s="893"/>
      <c r="J744" s="893"/>
      <c r="K744" s="960"/>
      <c r="L744" s="960"/>
      <c r="M744" s="963"/>
      <c r="N744" s="963"/>
      <c r="O744" s="963"/>
      <c r="P744" s="963"/>
      <c r="Q744" s="963"/>
      <c r="R744" s="963"/>
      <c r="S744" s="963"/>
      <c r="T744" s="963"/>
      <c r="U744" s="963"/>
      <c r="V744" s="963"/>
      <c r="W744" s="963"/>
      <c r="X744" s="963"/>
      <c r="Y744" s="963"/>
      <c r="Z744" s="963"/>
    </row>
    <row r="745" spans="1:26">
      <c r="A745" s="1146"/>
      <c r="B745" s="963"/>
      <c r="C745" s="963"/>
      <c r="D745" s="780"/>
      <c r="E745" s="780"/>
      <c r="F745" s="963"/>
      <c r="G745" s="1219"/>
      <c r="H745" s="1098"/>
      <c r="I745" s="893"/>
      <c r="J745" s="893"/>
      <c r="K745" s="960"/>
      <c r="L745" s="960"/>
      <c r="M745" s="963"/>
      <c r="N745" s="963"/>
      <c r="O745" s="963"/>
      <c r="P745" s="963"/>
      <c r="Q745" s="963"/>
      <c r="R745" s="963"/>
      <c r="S745" s="963"/>
      <c r="T745" s="963"/>
      <c r="U745" s="963"/>
      <c r="V745" s="963"/>
      <c r="W745" s="963"/>
      <c r="X745" s="963"/>
      <c r="Y745" s="963"/>
      <c r="Z745" s="963"/>
    </row>
    <row r="746" spans="1:26">
      <c r="A746" s="1146"/>
      <c r="B746" s="963"/>
      <c r="C746" s="963"/>
      <c r="D746" s="780"/>
      <c r="E746" s="780"/>
      <c r="F746" s="963"/>
      <c r="G746" s="1219"/>
      <c r="H746" s="1098"/>
      <c r="I746" s="893"/>
      <c r="J746" s="893"/>
      <c r="K746" s="960"/>
      <c r="L746" s="960"/>
      <c r="M746" s="963"/>
      <c r="N746" s="963"/>
      <c r="O746" s="963"/>
      <c r="P746" s="963"/>
      <c r="Q746" s="963"/>
      <c r="R746" s="963"/>
      <c r="S746" s="963"/>
      <c r="T746" s="963"/>
      <c r="U746" s="963"/>
      <c r="V746" s="963"/>
      <c r="W746" s="963"/>
      <c r="X746" s="963"/>
      <c r="Y746" s="963"/>
      <c r="Z746" s="963"/>
    </row>
    <row r="747" spans="1:26">
      <c r="A747" s="1146"/>
      <c r="B747" s="963"/>
      <c r="C747" s="963"/>
      <c r="D747" s="780"/>
      <c r="E747" s="780"/>
      <c r="F747" s="963"/>
      <c r="G747" s="1219"/>
      <c r="H747" s="1098"/>
      <c r="I747" s="893"/>
      <c r="J747" s="893"/>
      <c r="K747" s="960"/>
      <c r="L747" s="960"/>
      <c r="M747" s="963"/>
      <c r="N747" s="963"/>
      <c r="O747" s="963"/>
      <c r="P747" s="963"/>
      <c r="Q747" s="963"/>
      <c r="R747" s="963"/>
      <c r="S747" s="963"/>
      <c r="T747" s="963"/>
      <c r="U747" s="963"/>
      <c r="V747" s="963"/>
      <c r="W747" s="963"/>
      <c r="X747" s="963"/>
      <c r="Y747" s="963"/>
      <c r="Z747" s="963"/>
    </row>
    <row r="748" spans="1:26">
      <c r="A748" s="1146"/>
      <c r="B748" s="963"/>
      <c r="C748" s="963"/>
      <c r="D748" s="780"/>
      <c r="E748" s="780"/>
      <c r="F748" s="963"/>
      <c r="G748" s="1219"/>
      <c r="H748" s="1098"/>
      <c r="I748" s="893"/>
      <c r="J748" s="893"/>
      <c r="K748" s="960"/>
      <c r="L748" s="960"/>
      <c r="M748" s="963"/>
      <c r="N748" s="963"/>
      <c r="O748" s="963"/>
      <c r="P748" s="963"/>
      <c r="Q748" s="963"/>
      <c r="R748" s="963"/>
      <c r="S748" s="963"/>
      <c r="T748" s="963"/>
      <c r="U748" s="963"/>
      <c r="V748" s="963"/>
      <c r="W748" s="963"/>
      <c r="X748" s="963"/>
      <c r="Y748" s="963"/>
      <c r="Z748" s="963"/>
    </row>
    <row r="749" spans="1:26">
      <c r="A749" s="1146"/>
      <c r="B749" s="963"/>
      <c r="C749" s="963"/>
      <c r="D749" s="780"/>
      <c r="E749" s="780"/>
      <c r="F749" s="963"/>
      <c r="G749" s="1219"/>
      <c r="H749" s="1098"/>
      <c r="I749" s="893"/>
      <c r="J749" s="893"/>
      <c r="K749" s="960"/>
      <c r="L749" s="960"/>
      <c r="M749" s="963"/>
      <c r="N749" s="963"/>
      <c r="O749" s="963"/>
      <c r="P749" s="963"/>
      <c r="Q749" s="963"/>
      <c r="R749" s="963"/>
      <c r="S749" s="963"/>
      <c r="T749" s="963"/>
      <c r="U749" s="963"/>
      <c r="V749" s="963"/>
      <c r="W749" s="963"/>
      <c r="X749" s="963"/>
      <c r="Y749" s="963"/>
      <c r="Z749" s="963"/>
    </row>
    <row r="750" spans="1:26">
      <c r="A750" s="1146"/>
      <c r="B750" s="963"/>
      <c r="C750" s="963"/>
      <c r="D750" s="780"/>
      <c r="E750" s="780"/>
      <c r="F750" s="963"/>
      <c r="G750" s="1219"/>
      <c r="H750" s="1098"/>
      <c r="I750" s="893"/>
      <c r="J750" s="893"/>
      <c r="K750" s="960"/>
      <c r="L750" s="960"/>
      <c r="M750" s="963"/>
      <c r="N750" s="963"/>
      <c r="O750" s="963"/>
      <c r="P750" s="963"/>
      <c r="Q750" s="963"/>
      <c r="R750" s="963"/>
      <c r="S750" s="963"/>
      <c r="T750" s="963"/>
      <c r="U750" s="963"/>
      <c r="V750" s="963"/>
      <c r="W750" s="963"/>
      <c r="X750" s="963"/>
      <c r="Y750" s="963"/>
      <c r="Z750" s="963"/>
    </row>
    <row r="751" spans="1:26">
      <c r="A751" s="1146"/>
      <c r="B751" s="963"/>
      <c r="C751" s="963"/>
      <c r="D751" s="780"/>
      <c r="E751" s="780"/>
      <c r="F751" s="963"/>
      <c r="G751" s="1219"/>
      <c r="H751" s="1098"/>
      <c r="I751" s="893"/>
      <c r="J751" s="893"/>
      <c r="K751" s="960"/>
      <c r="L751" s="960"/>
      <c r="M751" s="963"/>
      <c r="N751" s="963"/>
      <c r="O751" s="963"/>
      <c r="P751" s="963"/>
      <c r="Q751" s="963"/>
      <c r="R751" s="963"/>
      <c r="S751" s="963"/>
      <c r="T751" s="963"/>
      <c r="U751" s="963"/>
      <c r="V751" s="963"/>
      <c r="W751" s="963"/>
      <c r="X751" s="963"/>
      <c r="Y751" s="963"/>
      <c r="Z751" s="963"/>
    </row>
    <row r="752" spans="1:26">
      <c r="A752" s="1146"/>
      <c r="B752" s="963"/>
      <c r="C752" s="963"/>
      <c r="D752" s="780"/>
      <c r="E752" s="780"/>
      <c r="F752" s="963"/>
      <c r="G752" s="1219"/>
      <c r="H752" s="1098"/>
      <c r="I752" s="893"/>
      <c r="J752" s="893"/>
      <c r="K752" s="960"/>
      <c r="L752" s="960"/>
      <c r="M752" s="963"/>
      <c r="N752" s="963"/>
      <c r="O752" s="963"/>
      <c r="P752" s="963"/>
      <c r="Q752" s="963"/>
      <c r="R752" s="963"/>
      <c r="S752" s="963"/>
      <c r="T752" s="963"/>
      <c r="U752" s="963"/>
      <c r="V752" s="963"/>
      <c r="W752" s="963"/>
      <c r="X752" s="963"/>
      <c r="Y752" s="963"/>
      <c r="Z752" s="963"/>
    </row>
    <row r="753" spans="1:26">
      <c r="A753" s="1146"/>
      <c r="B753" s="963"/>
      <c r="C753" s="963"/>
      <c r="D753" s="780"/>
      <c r="E753" s="780"/>
      <c r="F753" s="963"/>
      <c r="G753" s="1219"/>
      <c r="H753" s="1098"/>
      <c r="I753" s="893"/>
      <c r="J753" s="893"/>
      <c r="K753" s="960"/>
      <c r="L753" s="960"/>
      <c r="M753" s="963"/>
      <c r="N753" s="963"/>
      <c r="O753" s="963"/>
      <c r="P753" s="963"/>
      <c r="Q753" s="963"/>
      <c r="R753" s="963"/>
      <c r="S753" s="963"/>
      <c r="T753" s="963"/>
      <c r="U753" s="963"/>
      <c r="V753" s="963"/>
      <c r="W753" s="963"/>
      <c r="X753" s="963"/>
      <c r="Y753" s="963"/>
      <c r="Z753" s="963"/>
    </row>
    <row r="754" spans="1:26">
      <c r="A754" s="1146"/>
      <c r="B754" s="963"/>
      <c r="C754" s="963"/>
      <c r="D754" s="780"/>
      <c r="E754" s="780"/>
      <c r="F754" s="963"/>
      <c r="G754" s="1219"/>
      <c r="H754" s="1098"/>
      <c r="I754" s="893"/>
      <c r="J754" s="893"/>
      <c r="K754" s="960"/>
      <c r="L754" s="960"/>
      <c r="M754" s="963"/>
      <c r="N754" s="963"/>
      <c r="O754" s="963"/>
      <c r="P754" s="963"/>
      <c r="Q754" s="963"/>
      <c r="R754" s="963"/>
      <c r="S754" s="963"/>
      <c r="T754" s="963"/>
      <c r="U754" s="963"/>
      <c r="V754" s="963"/>
      <c r="W754" s="963"/>
      <c r="X754" s="963"/>
      <c r="Y754" s="963"/>
      <c r="Z754" s="963"/>
    </row>
    <row r="755" spans="1:26">
      <c r="A755" s="1146"/>
      <c r="B755" s="963"/>
      <c r="C755" s="963"/>
      <c r="D755" s="780"/>
      <c r="E755" s="780"/>
      <c r="F755" s="963"/>
      <c r="G755" s="1219"/>
      <c r="H755" s="1098"/>
      <c r="I755" s="893"/>
      <c r="J755" s="893"/>
      <c r="K755" s="960"/>
      <c r="L755" s="960"/>
      <c r="M755" s="963"/>
      <c r="N755" s="963"/>
      <c r="O755" s="963"/>
      <c r="P755" s="963"/>
      <c r="Q755" s="963"/>
      <c r="R755" s="963"/>
      <c r="S755" s="963"/>
      <c r="T755" s="963"/>
      <c r="U755" s="963"/>
      <c r="V755" s="963"/>
      <c r="W755" s="963"/>
      <c r="X755" s="963"/>
      <c r="Y755" s="963"/>
      <c r="Z755" s="963"/>
    </row>
    <row r="756" spans="1:26">
      <c r="A756" s="1146"/>
      <c r="B756" s="963"/>
      <c r="C756" s="963"/>
      <c r="D756" s="780"/>
      <c r="E756" s="780"/>
      <c r="F756" s="963"/>
      <c r="G756" s="1219"/>
      <c r="H756" s="1098"/>
      <c r="I756" s="893"/>
      <c r="J756" s="893"/>
      <c r="K756" s="960"/>
      <c r="L756" s="960"/>
      <c r="M756" s="963"/>
      <c r="N756" s="963"/>
      <c r="O756" s="963"/>
      <c r="P756" s="963"/>
      <c r="Q756" s="963"/>
      <c r="R756" s="963"/>
      <c r="S756" s="963"/>
      <c r="T756" s="963"/>
      <c r="U756" s="963"/>
      <c r="V756" s="963"/>
      <c r="W756" s="963"/>
      <c r="X756" s="963"/>
      <c r="Y756" s="963"/>
      <c r="Z756" s="963"/>
    </row>
    <row r="757" spans="1:26">
      <c r="A757" s="1146"/>
      <c r="B757" s="963"/>
      <c r="C757" s="963"/>
      <c r="D757" s="780"/>
      <c r="E757" s="780"/>
      <c r="F757" s="963"/>
      <c r="G757" s="1219"/>
      <c r="H757" s="1098"/>
      <c r="I757" s="893"/>
      <c r="J757" s="893"/>
      <c r="K757" s="960"/>
      <c r="L757" s="960"/>
      <c r="M757" s="963"/>
      <c r="N757" s="963"/>
      <c r="O757" s="963"/>
      <c r="P757" s="963"/>
      <c r="Q757" s="963"/>
      <c r="R757" s="963"/>
      <c r="S757" s="963"/>
      <c r="T757" s="963"/>
      <c r="U757" s="963"/>
      <c r="V757" s="963"/>
      <c r="W757" s="963"/>
      <c r="X757" s="963"/>
      <c r="Y757" s="963"/>
      <c r="Z757" s="963"/>
    </row>
    <row r="758" spans="1:26">
      <c r="A758" s="1146"/>
      <c r="B758" s="963"/>
      <c r="C758" s="963"/>
      <c r="D758" s="780"/>
      <c r="E758" s="780"/>
      <c r="F758" s="963"/>
      <c r="G758" s="1219"/>
      <c r="H758" s="1098"/>
      <c r="I758" s="893"/>
      <c r="J758" s="893"/>
      <c r="K758" s="960"/>
      <c r="L758" s="960"/>
      <c r="M758" s="963"/>
      <c r="N758" s="963"/>
      <c r="O758" s="963"/>
      <c r="P758" s="963"/>
      <c r="Q758" s="963"/>
      <c r="R758" s="963"/>
      <c r="S758" s="963"/>
      <c r="T758" s="963"/>
      <c r="U758" s="963"/>
      <c r="V758" s="963"/>
      <c r="W758" s="963"/>
      <c r="X758" s="963"/>
      <c r="Y758" s="963"/>
      <c r="Z758" s="963"/>
    </row>
    <row r="759" spans="1:26">
      <c r="A759" s="1146"/>
      <c r="B759" s="963"/>
      <c r="C759" s="963"/>
      <c r="D759" s="780"/>
      <c r="E759" s="780"/>
      <c r="F759" s="963"/>
      <c r="G759" s="1219"/>
      <c r="H759" s="1098"/>
      <c r="I759" s="893"/>
      <c r="J759" s="893"/>
      <c r="K759" s="960"/>
      <c r="L759" s="960"/>
      <c r="M759" s="963"/>
      <c r="N759" s="963"/>
      <c r="O759" s="963"/>
      <c r="P759" s="963"/>
      <c r="Q759" s="963"/>
      <c r="R759" s="963"/>
      <c r="S759" s="963"/>
      <c r="T759" s="963"/>
      <c r="U759" s="963"/>
      <c r="V759" s="963"/>
      <c r="W759" s="963"/>
      <c r="X759" s="963"/>
      <c r="Y759" s="963"/>
      <c r="Z759" s="963"/>
    </row>
    <row r="760" spans="1:26">
      <c r="A760" s="1146"/>
      <c r="B760" s="963"/>
      <c r="C760" s="963"/>
      <c r="D760" s="780"/>
      <c r="E760" s="780"/>
      <c r="F760" s="963"/>
      <c r="G760" s="1219"/>
      <c r="H760" s="1098"/>
      <c r="I760" s="893"/>
      <c r="J760" s="893"/>
      <c r="K760" s="960"/>
      <c r="L760" s="960"/>
      <c r="M760" s="963"/>
      <c r="N760" s="963"/>
      <c r="O760" s="963"/>
      <c r="P760" s="963"/>
      <c r="Q760" s="963"/>
      <c r="R760" s="963"/>
      <c r="S760" s="963"/>
      <c r="T760" s="963"/>
      <c r="U760" s="963"/>
      <c r="V760" s="963"/>
      <c r="W760" s="963"/>
      <c r="X760" s="963"/>
      <c r="Y760" s="963"/>
      <c r="Z760" s="963"/>
    </row>
    <row r="761" spans="1:26">
      <c r="A761" s="1146"/>
      <c r="B761" s="963"/>
      <c r="C761" s="963"/>
      <c r="D761" s="780"/>
      <c r="E761" s="780"/>
      <c r="F761" s="963"/>
      <c r="G761" s="1219"/>
      <c r="H761" s="1098"/>
      <c r="I761" s="893"/>
      <c r="J761" s="893"/>
      <c r="K761" s="960"/>
      <c r="L761" s="960"/>
      <c r="M761" s="963"/>
      <c r="N761" s="963"/>
      <c r="O761" s="963"/>
      <c r="P761" s="963"/>
      <c r="Q761" s="963"/>
      <c r="R761" s="963"/>
      <c r="S761" s="963"/>
      <c r="T761" s="963"/>
      <c r="U761" s="963"/>
      <c r="V761" s="963"/>
      <c r="W761" s="963"/>
      <c r="X761" s="963"/>
      <c r="Y761" s="963"/>
      <c r="Z761" s="963"/>
    </row>
    <row r="762" spans="1:26">
      <c r="A762" s="1146"/>
      <c r="B762" s="963"/>
      <c r="C762" s="963"/>
      <c r="D762" s="780"/>
      <c r="E762" s="780"/>
      <c r="F762" s="963"/>
      <c r="G762" s="1219"/>
      <c r="H762" s="1098"/>
      <c r="I762" s="893"/>
      <c r="J762" s="893"/>
      <c r="K762" s="960"/>
      <c r="L762" s="960"/>
      <c r="M762" s="963"/>
      <c r="N762" s="963"/>
      <c r="O762" s="963"/>
      <c r="P762" s="963"/>
      <c r="Q762" s="963"/>
      <c r="R762" s="963"/>
      <c r="S762" s="963"/>
      <c r="T762" s="963"/>
      <c r="U762" s="963"/>
      <c r="V762" s="963"/>
      <c r="W762" s="963"/>
      <c r="X762" s="963"/>
      <c r="Y762" s="963"/>
      <c r="Z762" s="963"/>
    </row>
    <row r="763" spans="1:26">
      <c r="A763" s="1146"/>
      <c r="B763" s="963"/>
      <c r="C763" s="963"/>
      <c r="D763" s="780"/>
      <c r="E763" s="780"/>
      <c r="F763" s="963"/>
      <c r="G763" s="1219"/>
      <c r="H763" s="1098"/>
      <c r="I763" s="893"/>
      <c r="J763" s="893"/>
      <c r="K763" s="960"/>
      <c r="L763" s="960"/>
      <c r="M763" s="963"/>
      <c r="N763" s="963"/>
      <c r="O763" s="963"/>
      <c r="P763" s="963"/>
      <c r="Q763" s="963"/>
      <c r="R763" s="963"/>
      <c r="S763" s="963"/>
      <c r="T763" s="963"/>
      <c r="U763" s="963"/>
      <c r="V763" s="963"/>
      <c r="W763" s="963"/>
      <c r="X763" s="963"/>
      <c r="Y763" s="963"/>
      <c r="Z763" s="963"/>
    </row>
    <row r="764" spans="1:26">
      <c r="A764" s="1146"/>
      <c r="B764" s="963"/>
      <c r="C764" s="963"/>
      <c r="D764" s="780"/>
      <c r="E764" s="780"/>
      <c r="F764" s="963"/>
      <c r="G764" s="1219"/>
      <c r="H764" s="1098"/>
      <c r="I764" s="893"/>
      <c r="J764" s="893"/>
      <c r="K764" s="960"/>
      <c r="L764" s="960"/>
      <c r="M764" s="963"/>
      <c r="N764" s="963"/>
      <c r="O764" s="963"/>
      <c r="P764" s="963"/>
      <c r="Q764" s="963"/>
      <c r="R764" s="963"/>
      <c r="S764" s="963"/>
      <c r="T764" s="963"/>
      <c r="U764" s="963"/>
      <c r="V764" s="963"/>
      <c r="W764" s="963"/>
      <c r="X764" s="963"/>
      <c r="Y764" s="963"/>
      <c r="Z764" s="963"/>
    </row>
    <row r="765" spans="1:26">
      <c r="A765" s="1146"/>
      <c r="B765" s="963"/>
      <c r="C765" s="963"/>
      <c r="D765" s="780"/>
      <c r="E765" s="780"/>
      <c r="F765" s="963"/>
      <c r="G765" s="1219"/>
      <c r="H765" s="1098"/>
      <c r="I765" s="893"/>
      <c r="J765" s="893"/>
      <c r="K765" s="960"/>
      <c r="L765" s="960"/>
      <c r="M765" s="963"/>
      <c r="N765" s="963"/>
      <c r="O765" s="963"/>
      <c r="P765" s="963"/>
      <c r="Q765" s="963"/>
      <c r="R765" s="963"/>
      <c r="S765" s="963"/>
      <c r="T765" s="963"/>
      <c r="U765" s="963"/>
      <c r="V765" s="963"/>
      <c r="W765" s="963"/>
      <c r="X765" s="963"/>
      <c r="Y765" s="963"/>
      <c r="Z765" s="963"/>
    </row>
    <row r="766" spans="1:26">
      <c r="A766" s="1146"/>
      <c r="B766" s="963"/>
      <c r="C766" s="963"/>
      <c r="D766" s="780"/>
      <c r="E766" s="780"/>
      <c r="F766" s="963"/>
      <c r="G766" s="1219"/>
      <c r="H766" s="1098"/>
      <c r="I766" s="893"/>
      <c r="J766" s="893"/>
      <c r="K766" s="960"/>
      <c r="L766" s="960"/>
      <c r="M766" s="963"/>
      <c r="N766" s="963"/>
      <c r="O766" s="963"/>
      <c r="P766" s="963"/>
      <c r="Q766" s="963"/>
      <c r="R766" s="963"/>
      <c r="S766" s="963"/>
      <c r="T766" s="963"/>
      <c r="U766" s="963"/>
      <c r="V766" s="963"/>
      <c r="W766" s="963"/>
      <c r="X766" s="963"/>
      <c r="Y766" s="963"/>
      <c r="Z766" s="963"/>
    </row>
    <row r="767" spans="1:26">
      <c r="A767" s="1146"/>
      <c r="B767" s="963"/>
      <c r="C767" s="963"/>
      <c r="D767" s="780"/>
      <c r="E767" s="780"/>
      <c r="F767" s="963"/>
      <c r="G767" s="1219"/>
      <c r="H767" s="1098"/>
      <c r="I767" s="893"/>
      <c r="J767" s="893"/>
      <c r="K767" s="960"/>
      <c r="L767" s="960"/>
      <c r="M767" s="963"/>
      <c r="N767" s="963"/>
      <c r="O767" s="963"/>
      <c r="P767" s="963"/>
      <c r="Q767" s="963"/>
      <c r="R767" s="963"/>
      <c r="S767" s="963"/>
      <c r="T767" s="963"/>
      <c r="U767" s="963"/>
      <c r="V767" s="963"/>
      <c r="W767" s="963"/>
      <c r="X767" s="963"/>
      <c r="Y767" s="963"/>
      <c r="Z767" s="963"/>
    </row>
    <row r="768" spans="1:26">
      <c r="A768" s="1146"/>
      <c r="B768" s="963"/>
      <c r="C768" s="963"/>
      <c r="D768" s="780"/>
      <c r="E768" s="780"/>
      <c r="F768" s="963"/>
      <c r="G768" s="1219"/>
      <c r="H768" s="1098"/>
      <c r="I768" s="893"/>
      <c r="J768" s="893"/>
      <c r="K768" s="960"/>
      <c r="L768" s="960"/>
      <c r="M768" s="963"/>
      <c r="N768" s="963"/>
      <c r="O768" s="963"/>
      <c r="P768" s="963"/>
      <c r="Q768" s="963"/>
      <c r="R768" s="963"/>
      <c r="S768" s="963"/>
      <c r="T768" s="963"/>
      <c r="U768" s="963"/>
      <c r="V768" s="963"/>
      <c r="W768" s="963"/>
      <c r="X768" s="963"/>
      <c r="Y768" s="963"/>
      <c r="Z768" s="963"/>
    </row>
    <row r="769" spans="1:26">
      <c r="A769" s="1146"/>
      <c r="B769" s="963"/>
      <c r="C769" s="963"/>
      <c r="D769" s="780"/>
      <c r="E769" s="780"/>
      <c r="F769" s="963"/>
      <c r="G769" s="1219"/>
      <c r="H769" s="1098"/>
      <c r="I769" s="893"/>
      <c r="J769" s="893"/>
      <c r="K769" s="960"/>
      <c r="L769" s="960"/>
      <c r="M769" s="963"/>
      <c r="N769" s="963"/>
      <c r="O769" s="963"/>
      <c r="P769" s="963"/>
      <c r="Q769" s="963"/>
      <c r="R769" s="963"/>
      <c r="S769" s="963"/>
      <c r="T769" s="963"/>
      <c r="U769" s="963"/>
      <c r="V769" s="963"/>
      <c r="W769" s="963"/>
      <c r="X769" s="963"/>
      <c r="Y769" s="963"/>
      <c r="Z769" s="963"/>
    </row>
    <row r="770" spans="1:26">
      <c r="A770" s="1146"/>
      <c r="B770" s="963"/>
      <c r="C770" s="963"/>
      <c r="D770" s="780"/>
      <c r="E770" s="780"/>
      <c r="F770" s="963"/>
      <c r="G770" s="1219"/>
      <c r="H770" s="1098"/>
      <c r="I770" s="893"/>
      <c r="J770" s="893"/>
      <c r="K770" s="960"/>
      <c r="L770" s="960"/>
      <c r="M770" s="963"/>
      <c r="N770" s="963"/>
      <c r="O770" s="963"/>
      <c r="P770" s="963"/>
      <c r="Q770" s="963"/>
      <c r="R770" s="963"/>
      <c r="S770" s="963"/>
      <c r="T770" s="963"/>
      <c r="U770" s="963"/>
      <c r="V770" s="963"/>
      <c r="W770" s="963"/>
      <c r="X770" s="963"/>
      <c r="Y770" s="963"/>
      <c r="Z770" s="963"/>
    </row>
    <row r="771" spans="1:26">
      <c r="A771" s="1146"/>
      <c r="B771" s="963"/>
      <c r="C771" s="963"/>
      <c r="D771" s="780"/>
      <c r="E771" s="780"/>
      <c r="F771" s="963"/>
      <c r="G771" s="1219"/>
      <c r="H771" s="1098"/>
      <c r="I771" s="893"/>
      <c r="J771" s="893"/>
      <c r="K771" s="960"/>
      <c r="L771" s="960"/>
      <c r="M771" s="963"/>
      <c r="N771" s="963"/>
      <c r="O771" s="963"/>
      <c r="P771" s="963"/>
      <c r="Q771" s="963"/>
      <c r="R771" s="963"/>
      <c r="S771" s="963"/>
      <c r="T771" s="963"/>
      <c r="U771" s="963"/>
      <c r="V771" s="963"/>
      <c r="W771" s="963"/>
      <c r="X771" s="963"/>
      <c r="Y771" s="963"/>
      <c r="Z771" s="963"/>
    </row>
    <row r="772" spans="1:26">
      <c r="A772" s="1146"/>
      <c r="B772" s="963"/>
      <c r="C772" s="963"/>
      <c r="D772" s="780"/>
      <c r="E772" s="780"/>
      <c r="F772" s="963"/>
      <c r="G772" s="1219"/>
      <c r="H772" s="1098"/>
      <c r="I772" s="893"/>
      <c r="J772" s="893"/>
      <c r="K772" s="960"/>
      <c r="L772" s="960"/>
      <c r="M772" s="963"/>
      <c r="N772" s="963"/>
      <c r="O772" s="963"/>
      <c r="P772" s="963"/>
      <c r="Q772" s="963"/>
      <c r="R772" s="963"/>
      <c r="S772" s="963"/>
      <c r="T772" s="963"/>
      <c r="U772" s="963"/>
      <c r="V772" s="963"/>
      <c r="W772" s="963"/>
      <c r="X772" s="963"/>
      <c r="Y772" s="963"/>
      <c r="Z772" s="963"/>
    </row>
    <row r="773" spans="1:26">
      <c r="A773" s="1146"/>
      <c r="B773" s="963"/>
      <c r="C773" s="963"/>
      <c r="D773" s="780"/>
      <c r="E773" s="780"/>
      <c r="F773" s="963"/>
      <c r="G773" s="1219"/>
      <c r="H773" s="1098"/>
      <c r="I773" s="893"/>
      <c r="J773" s="893"/>
      <c r="K773" s="960"/>
      <c r="L773" s="960"/>
      <c r="M773" s="963"/>
      <c r="N773" s="963"/>
      <c r="O773" s="963"/>
      <c r="P773" s="963"/>
      <c r="Q773" s="963"/>
      <c r="R773" s="963"/>
      <c r="S773" s="963"/>
      <c r="T773" s="963"/>
      <c r="U773" s="963"/>
      <c r="V773" s="963"/>
      <c r="W773" s="963"/>
      <c r="X773" s="963"/>
      <c r="Y773" s="963"/>
      <c r="Z773" s="963"/>
    </row>
    <row r="774" spans="1:26">
      <c r="A774" s="1146"/>
      <c r="B774" s="963"/>
      <c r="C774" s="963"/>
      <c r="D774" s="780"/>
      <c r="E774" s="780"/>
      <c r="F774" s="963"/>
      <c r="G774" s="1219"/>
      <c r="H774" s="1098"/>
      <c r="I774" s="893"/>
      <c r="J774" s="893"/>
      <c r="K774" s="960"/>
      <c r="L774" s="960"/>
      <c r="M774" s="963"/>
      <c r="N774" s="963"/>
      <c r="O774" s="963"/>
      <c r="P774" s="963"/>
      <c r="Q774" s="963"/>
      <c r="R774" s="963"/>
      <c r="S774" s="963"/>
      <c r="T774" s="963"/>
      <c r="U774" s="963"/>
      <c r="V774" s="963"/>
      <c r="W774" s="963"/>
      <c r="X774" s="963"/>
      <c r="Y774" s="963"/>
      <c r="Z774" s="963"/>
    </row>
    <row r="775" spans="1:26">
      <c r="A775" s="1146"/>
      <c r="B775" s="963"/>
      <c r="C775" s="963"/>
      <c r="D775" s="780"/>
      <c r="E775" s="780"/>
      <c r="F775" s="963"/>
      <c r="G775" s="1219"/>
      <c r="H775" s="1098"/>
      <c r="I775" s="893"/>
      <c r="J775" s="893"/>
      <c r="K775" s="960"/>
      <c r="L775" s="960"/>
      <c r="M775" s="963"/>
      <c r="N775" s="963"/>
      <c r="O775" s="963"/>
      <c r="P775" s="963"/>
      <c r="Q775" s="963"/>
      <c r="R775" s="963"/>
      <c r="S775" s="963"/>
      <c r="T775" s="963"/>
      <c r="U775" s="963"/>
      <c r="V775" s="963"/>
      <c r="W775" s="963"/>
      <c r="X775" s="963"/>
      <c r="Y775" s="963"/>
      <c r="Z775" s="963"/>
    </row>
    <row r="776" spans="1:26">
      <c r="A776" s="1146"/>
      <c r="B776" s="963"/>
      <c r="C776" s="963"/>
      <c r="D776" s="780"/>
      <c r="E776" s="780"/>
      <c r="F776" s="963"/>
      <c r="G776" s="1219"/>
      <c r="H776" s="1098"/>
      <c r="I776" s="893"/>
      <c r="J776" s="893"/>
      <c r="K776" s="960"/>
      <c r="L776" s="960"/>
      <c r="M776" s="963"/>
      <c r="N776" s="963"/>
      <c r="O776" s="963"/>
      <c r="P776" s="963"/>
      <c r="Q776" s="963"/>
      <c r="R776" s="963"/>
      <c r="S776" s="963"/>
      <c r="T776" s="963"/>
      <c r="U776" s="963"/>
      <c r="V776" s="963"/>
      <c r="W776" s="963"/>
      <c r="X776" s="963"/>
      <c r="Y776" s="963"/>
      <c r="Z776" s="963"/>
    </row>
    <row r="777" spans="1:26">
      <c r="A777" s="1146"/>
      <c r="B777" s="963"/>
      <c r="C777" s="963"/>
      <c r="D777" s="780"/>
      <c r="E777" s="780"/>
      <c r="F777" s="963"/>
      <c r="G777" s="1219"/>
      <c r="H777" s="1098"/>
      <c r="I777" s="893"/>
      <c r="J777" s="893"/>
      <c r="K777" s="960"/>
      <c r="L777" s="960"/>
      <c r="M777" s="963"/>
      <c r="N777" s="963"/>
      <c r="O777" s="963"/>
      <c r="P777" s="963"/>
      <c r="Q777" s="963"/>
      <c r="R777" s="963"/>
      <c r="S777" s="963"/>
      <c r="T777" s="963"/>
      <c r="U777" s="963"/>
      <c r="V777" s="963"/>
      <c r="W777" s="963"/>
      <c r="X777" s="963"/>
      <c r="Y777" s="963"/>
      <c r="Z777" s="963"/>
    </row>
    <row r="778" spans="1:26">
      <c r="A778" s="1146"/>
      <c r="B778" s="963"/>
      <c r="C778" s="963"/>
      <c r="D778" s="780"/>
      <c r="E778" s="780"/>
      <c r="F778" s="963"/>
      <c r="G778" s="1219"/>
      <c r="H778" s="1098"/>
      <c r="I778" s="893"/>
      <c r="J778" s="893"/>
      <c r="K778" s="960"/>
      <c r="L778" s="960"/>
      <c r="M778" s="963"/>
      <c r="N778" s="963"/>
      <c r="O778" s="963"/>
      <c r="P778" s="963"/>
      <c r="Q778" s="963"/>
      <c r="R778" s="963"/>
      <c r="S778" s="963"/>
      <c r="T778" s="963"/>
      <c r="U778" s="963"/>
      <c r="V778" s="963"/>
      <c r="W778" s="963"/>
      <c r="X778" s="963"/>
      <c r="Y778" s="963"/>
      <c r="Z778" s="963"/>
    </row>
    <row r="779" spans="1:26">
      <c r="A779" s="1146"/>
      <c r="B779" s="963"/>
      <c r="C779" s="963"/>
      <c r="D779" s="780"/>
      <c r="E779" s="780"/>
      <c r="F779" s="963"/>
      <c r="G779" s="1219"/>
      <c r="H779" s="1098"/>
      <c r="I779" s="893"/>
      <c r="J779" s="893"/>
      <c r="K779" s="960"/>
      <c r="L779" s="960"/>
      <c r="M779" s="963"/>
      <c r="N779" s="963"/>
      <c r="O779" s="963"/>
      <c r="P779" s="963"/>
      <c r="Q779" s="963"/>
      <c r="R779" s="963"/>
      <c r="S779" s="963"/>
      <c r="T779" s="963"/>
      <c r="U779" s="963"/>
      <c r="V779" s="963"/>
      <c r="W779" s="963"/>
      <c r="X779" s="963"/>
      <c r="Y779" s="963"/>
      <c r="Z779" s="963"/>
    </row>
    <row r="780" spans="1:26">
      <c r="A780" s="1146"/>
      <c r="B780" s="963"/>
      <c r="C780" s="963"/>
      <c r="D780" s="780"/>
      <c r="E780" s="780"/>
      <c r="F780" s="963"/>
      <c r="G780" s="1219"/>
      <c r="H780" s="1098"/>
      <c r="I780" s="893"/>
      <c r="J780" s="893"/>
      <c r="K780" s="960"/>
      <c r="L780" s="960"/>
      <c r="M780" s="963"/>
      <c r="N780" s="963"/>
      <c r="O780" s="963"/>
      <c r="P780" s="963"/>
      <c r="Q780" s="963"/>
      <c r="R780" s="963"/>
      <c r="S780" s="963"/>
      <c r="T780" s="963"/>
      <c r="U780" s="963"/>
      <c r="V780" s="963"/>
      <c r="W780" s="963"/>
      <c r="X780" s="963"/>
      <c r="Y780" s="963"/>
      <c r="Z780" s="963"/>
    </row>
    <row r="781" spans="1:26">
      <c r="A781" s="1146"/>
      <c r="B781" s="963"/>
      <c r="C781" s="963"/>
      <c r="D781" s="780"/>
      <c r="E781" s="780"/>
      <c r="F781" s="963"/>
      <c r="G781" s="1219"/>
      <c r="H781" s="1098"/>
      <c r="I781" s="893"/>
      <c r="J781" s="893"/>
      <c r="K781" s="960"/>
      <c r="L781" s="960"/>
      <c r="M781" s="963"/>
      <c r="N781" s="963"/>
      <c r="O781" s="963"/>
      <c r="P781" s="963"/>
      <c r="Q781" s="963"/>
      <c r="R781" s="963"/>
      <c r="S781" s="963"/>
      <c r="T781" s="963"/>
      <c r="U781" s="963"/>
      <c r="V781" s="963"/>
      <c r="W781" s="963"/>
      <c r="X781" s="963"/>
      <c r="Y781" s="963"/>
      <c r="Z781" s="963"/>
    </row>
    <row r="782" spans="1:26">
      <c r="A782" s="1146"/>
      <c r="B782" s="963"/>
      <c r="C782" s="963"/>
      <c r="D782" s="780"/>
      <c r="E782" s="780"/>
      <c r="F782" s="963"/>
      <c r="G782" s="1219"/>
      <c r="H782" s="1098"/>
      <c r="I782" s="893"/>
      <c r="J782" s="893"/>
      <c r="K782" s="960"/>
      <c r="L782" s="960"/>
      <c r="M782" s="963"/>
      <c r="N782" s="963"/>
      <c r="O782" s="963"/>
      <c r="P782" s="963"/>
      <c r="Q782" s="963"/>
      <c r="R782" s="963"/>
      <c r="S782" s="963"/>
      <c r="T782" s="963"/>
      <c r="U782" s="963"/>
      <c r="V782" s="963"/>
      <c r="W782" s="963"/>
      <c r="X782" s="963"/>
      <c r="Y782" s="963"/>
      <c r="Z782" s="963"/>
    </row>
    <row r="783" spans="1:26">
      <c r="A783" s="1146"/>
      <c r="B783" s="963"/>
      <c r="C783" s="963"/>
      <c r="D783" s="780"/>
      <c r="E783" s="780"/>
      <c r="F783" s="963"/>
      <c r="G783" s="1219"/>
      <c r="H783" s="1098"/>
      <c r="I783" s="893"/>
      <c r="J783" s="893"/>
      <c r="K783" s="960"/>
      <c r="L783" s="960"/>
      <c r="M783" s="963"/>
      <c r="N783" s="963"/>
      <c r="O783" s="963"/>
      <c r="P783" s="963"/>
      <c r="Q783" s="963"/>
      <c r="R783" s="963"/>
      <c r="S783" s="963"/>
      <c r="T783" s="963"/>
      <c r="U783" s="963"/>
      <c r="V783" s="963"/>
      <c r="W783" s="963"/>
      <c r="X783" s="963"/>
      <c r="Y783" s="963"/>
      <c r="Z783" s="963"/>
    </row>
    <row r="784" spans="1:26">
      <c r="A784" s="1146"/>
      <c r="B784" s="963"/>
      <c r="C784" s="963"/>
      <c r="D784" s="780"/>
      <c r="E784" s="780"/>
      <c r="F784" s="963"/>
      <c r="G784" s="1219"/>
      <c r="H784" s="1098"/>
      <c r="I784" s="893"/>
      <c r="J784" s="893"/>
      <c r="K784" s="960"/>
      <c r="L784" s="960"/>
      <c r="M784" s="963"/>
      <c r="N784" s="963"/>
      <c r="O784" s="963"/>
      <c r="P784" s="963"/>
      <c r="Q784" s="963"/>
      <c r="R784" s="963"/>
      <c r="S784" s="963"/>
      <c r="T784" s="963"/>
      <c r="U784" s="963"/>
      <c r="V784" s="963"/>
      <c r="W784" s="963"/>
      <c r="X784" s="963"/>
      <c r="Y784" s="963"/>
      <c r="Z784" s="963"/>
    </row>
    <row r="785" spans="1:26">
      <c r="A785" s="1146"/>
      <c r="B785" s="963"/>
      <c r="C785" s="963"/>
      <c r="D785" s="780"/>
      <c r="E785" s="780"/>
      <c r="F785" s="963"/>
      <c r="G785" s="1219"/>
      <c r="H785" s="1098"/>
      <c r="I785" s="893"/>
      <c r="J785" s="893"/>
      <c r="K785" s="960"/>
      <c r="L785" s="960"/>
      <c r="M785" s="963"/>
      <c r="N785" s="963"/>
      <c r="O785" s="963"/>
      <c r="P785" s="963"/>
      <c r="Q785" s="963"/>
      <c r="R785" s="963"/>
      <c r="S785" s="963"/>
      <c r="T785" s="963"/>
      <c r="U785" s="963"/>
      <c r="V785" s="963"/>
      <c r="W785" s="963"/>
      <c r="X785" s="963"/>
      <c r="Y785" s="963"/>
      <c r="Z785" s="963"/>
    </row>
    <row r="786" spans="1:26">
      <c r="A786" s="1146"/>
      <c r="B786" s="963"/>
      <c r="C786" s="963"/>
      <c r="D786" s="780"/>
      <c r="E786" s="780"/>
      <c r="F786" s="963"/>
      <c r="G786" s="1219"/>
      <c r="H786" s="1098"/>
      <c r="I786" s="893"/>
      <c r="J786" s="893"/>
      <c r="K786" s="960"/>
      <c r="L786" s="960"/>
      <c r="M786" s="963"/>
      <c r="N786" s="963"/>
      <c r="O786" s="963"/>
      <c r="P786" s="963"/>
      <c r="Q786" s="963"/>
      <c r="R786" s="963"/>
      <c r="S786" s="963"/>
      <c r="T786" s="963"/>
      <c r="U786" s="963"/>
      <c r="V786" s="963"/>
      <c r="W786" s="963"/>
      <c r="X786" s="963"/>
      <c r="Y786" s="963"/>
      <c r="Z786" s="963"/>
    </row>
    <row r="787" spans="1:26">
      <c r="A787" s="1146"/>
      <c r="B787" s="963"/>
      <c r="C787" s="963"/>
      <c r="D787" s="780"/>
      <c r="E787" s="780"/>
      <c r="F787" s="963"/>
      <c r="G787" s="1219"/>
      <c r="H787" s="1098"/>
      <c r="I787" s="893"/>
      <c r="J787" s="893"/>
      <c r="K787" s="960"/>
      <c r="L787" s="960"/>
      <c r="M787" s="963"/>
      <c r="N787" s="963"/>
      <c r="O787" s="963"/>
      <c r="P787" s="963"/>
      <c r="Q787" s="963"/>
      <c r="R787" s="963"/>
      <c r="S787" s="963"/>
      <c r="T787" s="963"/>
      <c r="U787" s="963"/>
      <c r="V787" s="963"/>
      <c r="W787" s="963"/>
      <c r="X787" s="963"/>
      <c r="Y787" s="963"/>
      <c r="Z787" s="963"/>
    </row>
    <row r="788" spans="1:26">
      <c r="A788" s="1146"/>
      <c r="B788" s="963"/>
      <c r="C788" s="963"/>
      <c r="D788" s="780"/>
      <c r="E788" s="780"/>
      <c r="F788" s="963"/>
      <c r="G788" s="1219"/>
      <c r="H788" s="1098"/>
      <c r="I788" s="893"/>
      <c r="J788" s="893"/>
      <c r="K788" s="960"/>
      <c r="L788" s="960"/>
      <c r="M788" s="963"/>
      <c r="N788" s="963"/>
      <c r="O788" s="963"/>
      <c r="P788" s="963"/>
      <c r="Q788" s="963"/>
      <c r="R788" s="963"/>
      <c r="S788" s="963"/>
      <c r="T788" s="963"/>
      <c r="U788" s="963"/>
      <c r="V788" s="963"/>
      <c r="W788" s="963"/>
      <c r="X788" s="963"/>
      <c r="Y788" s="963"/>
      <c r="Z788" s="963"/>
    </row>
    <row r="789" spans="1:26">
      <c r="A789" s="1146"/>
      <c r="B789" s="963"/>
      <c r="C789" s="963"/>
      <c r="D789" s="780"/>
      <c r="E789" s="780"/>
      <c r="F789" s="963"/>
      <c r="G789" s="1219"/>
      <c r="H789" s="1098"/>
      <c r="I789" s="893"/>
      <c r="J789" s="893"/>
      <c r="K789" s="960"/>
      <c r="L789" s="960"/>
      <c r="M789" s="963"/>
      <c r="N789" s="963"/>
      <c r="O789" s="963"/>
      <c r="P789" s="963"/>
      <c r="Q789" s="963"/>
      <c r="R789" s="963"/>
      <c r="S789" s="963"/>
      <c r="T789" s="963"/>
      <c r="U789" s="963"/>
      <c r="V789" s="963"/>
      <c r="W789" s="963"/>
      <c r="X789" s="963"/>
      <c r="Y789" s="963"/>
      <c r="Z789" s="963"/>
    </row>
    <row r="790" spans="1:26">
      <c r="A790" s="1146"/>
      <c r="B790" s="963"/>
      <c r="C790" s="963"/>
      <c r="D790" s="780"/>
      <c r="E790" s="780"/>
      <c r="F790" s="963"/>
      <c r="G790" s="1219"/>
      <c r="H790" s="1098"/>
      <c r="I790" s="893"/>
      <c r="J790" s="893"/>
      <c r="K790" s="960"/>
      <c r="L790" s="960"/>
      <c r="M790" s="963"/>
      <c r="N790" s="963"/>
      <c r="O790" s="963"/>
      <c r="P790" s="963"/>
      <c r="Q790" s="963"/>
      <c r="R790" s="963"/>
      <c r="S790" s="963"/>
      <c r="T790" s="963"/>
      <c r="U790" s="963"/>
      <c r="V790" s="963"/>
      <c r="W790" s="963"/>
      <c r="X790" s="963"/>
      <c r="Y790" s="963"/>
      <c r="Z790" s="963"/>
    </row>
    <row r="791" spans="1:26">
      <c r="A791" s="1146"/>
      <c r="B791" s="963"/>
      <c r="C791" s="963"/>
      <c r="D791" s="780"/>
      <c r="E791" s="780"/>
      <c r="F791" s="963"/>
      <c r="G791" s="1219"/>
      <c r="H791" s="1098"/>
      <c r="I791" s="893"/>
      <c r="J791" s="893"/>
      <c r="K791" s="960"/>
      <c r="L791" s="960"/>
      <c r="M791" s="963"/>
      <c r="N791" s="963"/>
      <c r="O791" s="963"/>
      <c r="P791" s="963"/>
      <c r="Q791" s="963"/>
      <c r="R791" s="963"/>
      <c r="S791" s="963"/>
      <c r="T791" s="963"/>
      <c r="U791" s="963"/>
      <c r="V791" s="963"/>
      <c r="W791" s="963"/>
      <c r="X791" s="963"/>
      <c r="Y791" s="963"/>
      <c r="Z791" s="963"/>
    </row>
    <row r="792" spans="1:26">
      <c r="A792" s="1146"/>
      <c r="B792" s="963"/>
      <c r="C792" s="963"/>
      <c r="D792" s="780"/>
      <c r="E792" s="780"/>
      <c r="F792" s="963"/>
      <c r="G792" s="1219"/>
      <c r="H792" s="1098"/>
      <c r="I792" s="893"/>
      <c r="J792" s="893"/>
      <c r="K792" s="960"/>
      <c r="L792" s="960"/>
      <c r="M792" s="963"/>
      <c r="N792" s="963"/>
      <c r="O792" s="963"/>
      <c r="P792" s="963"/>
      <c r="Q792" s="963"/>
      <c r="R792" s="963"/>
      <c r="S792" s="963"/>
      <c r="T792" s="963"/>
      <c r="U792" s="963"/>
      <c r="V792" s="963"/>
      <c r="W792" s="963"/>
      <c r="X792" s="963"/>
      <c r="Y792" s="963"/>
      <c r="Z792" s="963"/>
    </row>
    <row r="793" spans="1:26">
      <c r="A793" s="1146"/>
      <c r="B793" s="963"/>
      <c r="C793" s="963"/>
      <c r="D793" s="780"/>
      <c r="E793" s="780"/>
      <c r="F793" s="963"/>
      <c r="G793" s="1219"/>
      <c r="H793" s="1098"/>
      <c r="I793" s="893"/>
      <c r="J793" s="893"/>
      <c r="K793" s="960"/>
      <c r="L793" s="960"/>
      <c r="M793" s="963"/>
      <c r="N793" s="963"/>
      <c r="O793" s="963"/>
      <c r="P793" s="963"/>
      <c r="Q793" s="963"/>
      <c r="R793" s="963"/>
      <c r="S793" s="963"/>
      <c r="T793" s="963"/>
      <c r="U793" s="963"/>
      <c r="V793" s="963"/>
      <c r="W793" s="963"/>
      <c r="X793" s="963"/>
      <c r="Y793" s="963"/>
      <c r="Z793" s="963"/>
    </row>
    <row r="794" spans="1:26">
      <c r="A794" s="1146"/>
      <c r="B794" s="963"/>
      <c r="C794" s="963"/>
      <c r="D794" s="780"/>
      <c r="E794" s="780"/>
      <c r="F794" s="963"/>
      <c r="G794" s="1219"/>
      <c r="H794" s="1098"/>
      <c r="I794" s="893"/>
      <c r="J794" s="893"/>
      <c r="K794" s="960"/>
      <c r="L794" s="960"/>
      <c r="M794" s="963"/>
      <c r="N794" s="963"/>
      <c r="O794" s="963"/>
      <c r="P794" s="963"/>
      <c r="Q794" s="963"/>
      <c r="R794" s="963"/>
      <c r="S794" s="963"/>
      <c r="T794" s="963"/>
      <c r="U794" s="963"/>
      <c r="V794" s="963"/>
      <c r="W794" s="963"/>
      <c r="X794" s="963"/>
      <c r="Y794" s="963"/>
      <c r="Z794" s="963"/>
    </row>
    <row r="795" spans="1:26">
      <c r="A795" s="1146"/>
      <c r="B795" s="963"/>
      <c r="C795" s="963"/>
      <c r="D795" s="780"/>
      <c r="E795" s="780"/>
      <c r="F795" s="963"/>
      <c r="G795" s="1219"/>
      <c r="H795" s="1098"/>
      <c r="I795" s="893"/>
      <c r="J795" s="893"/>
      <c r="K795" s="960"/>
      <c r="L795" s="960"/>
      <c r="M795" s="963"/>
      <c r="N795" s="963"/>
      <c r="O795" s="963"/>
      <c r="P795" s="963"/>
      <c r="Q795" s="963"/>
      <c r="R795" s="963"/>
      <c r="S795" s="963"/>
      <c r="T795" s="963"/>
      <c r="U795" s="963"/>
      <c r="V795" s="963"/>
      <c r="W795" s="963"/>
      <c r="X795" s="963"/>
      <c r="Y795" s="963"/>
      <c r="Z795" s="963"/>
    </row>
    <row r="796" spans="1:26">
      <c r="A796" s="1146"/>
      <c r="B796" s="963"/>
      <c r="C796" s="963"/>
      <c r="D796" s="780"/>
      <c r="E796" s="780"/>
      <c r="F796" s="963"/>
      <c r="G796" s="1219"/>
      <c r="H796" s="1098"/>
      <c r="I796" s="893"/>
      <c r="J796" s="893"/>
      <c r="K796" s="960"/>
      <c r="L796" s="960"/>
      <c r="M796" s="963"/>
      <c r="N796" s="963"/>
      <c r="O796" s="963"/>
      <c r="P796" s="963"/>
      <c r="Q796" s="963"/>
      <c r="R796" s="963"/>
      <c r="S796" s="963"/>
      <c r="T796" s="963"/>
      <c r="U796" s="963"/>
      <c r="V796" s="963"/>
      <c r="W796" s="963"/>
      <c r="X796" s="963"/>
      <c r="Y796" s="963"/>
      <c r="Z796" s="963"/>
    </row>
    <row r="797" spans="1:26">
      <c r="A797" s="1146"/>
      <c r="B797" s="963"/>
      <c r="C797" s="963"/>
      <c r="D797" s="780"/>
      <c r="E797" s="780"/>
      <c r="F797" s="963"/>
      <c r="G797" s="1219"/>
      <c r="H797" s="1098"/>
      <c r="I797" s="893"/>
      <c r="J797" s="893"/>
      <c r="K797" s="960"/>
      <c r="L797" s="960"/>
      <c r="M797" s="963"/>
      <c r="N797" s="963"/>
      <c r="O797" s="963"/>
      <c r="P797" s="963"/>
      <c r="Q797" s="963"/>
      <c r="R797" s="963"/>
      <c r="S797" s="963"/>
      <c r="T797" s="963"/>
      <c r="U797" s="963"/>
      <c r="V797" s="963"/>
      <c r="W797" s="963"/>
      <c r="X797" s="963"/>
      <c r="Y797" s="963"/>
      <c r="Z797" s="963"/>
    </row>
    <row r="798" spans="1:26">
      <c r="A798" s="1146"/>
      <c r="B798" s="963"/>
      <c r="C798" s="963"/>
      <c r="D798" s="780"/>
      <c r="E798" s="780"/>
      <c r="F798" s="963"/>
      <c r="G798" s="1219"/>
      <c r="H798" s="1098"/>
      <c r="I798" s="893"/>
      <c r="J798" s="893"/>
      <c r="K798" s="960"/>
      <c r="L798" s="960"/>
      <c r="M798" s="963"/>
      <c r="N798" s="963"/>
      <c r="O798" s="963"/>
      <c r="P798" s="963"/>
      <c r="Q798" s="963"/>
      <c r="R798" s="963"/>
      <c r="S798" s="963"/>
      <c r="T798" s="963"/>
      <c r="U798" s="963"/>
      <c r="V798" s="963"/>
      <c r="W798" s="963"/>
      <c r="X798" s="963"/>
      <c r="Y798" s="963"/>
      <c r="Z798" s="963"/>
    </row>
    <row r="799" spans="1:26">
      <c r="A799" s="1146"/>
      <c r="B799" s="963"/>
      <c r="C799" s="963"/>
      <c r="D799" s="780"/>
      <c r="E799" s="780"/>
      <c r="F799" s="963"/>
      <c r="G799" s="1219"/>
      <c r="H799" s="1098"/>
      <c r="I799" s="893"/>
      <c r="J799" s="893"/>
      <c r="K799" s="960"/>
      <c r="L799" s="960"/>
      <c r="M799" s="963"/>
      <c r="N799" s="963"/>
      <c r="O799" s="963"/>
      <c r="P799" s="963"/>
      <c r="Q799" s="963"/>
      <c r="R799" s="963"/>
      <c r="S799" s="963"/>
      <c r="T799" s="963"/>
      <c r="U799" s="963"/>
      <c r="V799" s="963"/>
      <c r="W799" s="963"/>
      <c r="X799" s="963"/>
      <c r="Y799" s="963"/>
      <c r="Z799" s="963"/>
    </row>
    <row r="800" spans="1:26">
      <c r="A800" s="1146"/>
      <c r="B800" s="963"/>
      <c r="C800" s="963"/>
      <c r="D800" s="780"/>
      <c r="E800" s="780"/>
      <c r="F800" s="963"/>
      <c r="G800" s="1219"/>
      <c r="H800" s="1098"/>
      <c r="I800" s="893"/>
      <c r="J800" s="893"/>
      <c r="K800" s="960"/>
      <c r="L800" s="960"/>
      <c r="M800" s="963"/>
      <c r="N800" s="963"/>
      <c r="O800" s="963"/>
      <c r="P800" s="963"/>
      <c r="Q800" s="963"/>
      <c r="R800" s="963"/>
      <c r="S800" s="963"/>
      <c r="T800" s="963"/>
      <c r="U800" s="963"/>
      <c r="V800" s="963"/>
      <c r="W800" s="963"/>
      <c r="X800" s="963"/>
      <c r="Y800" s="963"/>
      <c r="Z800" s="963"/>
    </row>
    <row r="801" spans="1:26">
      <c r="A801" s="1146"/>
      <c r="B801" s="963"/>
      <c r="C801" s="963"/>
      <c r="D801" s="780"/>
      <c r="E801" s="780"/>
      <c r="F801" s="963"/>
      <c r="G801" s="1219"/>
      <c r="H801" s="1098"/>
      <c r="I801" s="893"/>
      <c r="J801" s="893"/>
      <c r="K801" s="960"/>
      <c r="L801" s="960"/>
      <c r="M801" s="963"/>
      <c r="N801" s="963"/>
      <c r="O801" s="963"/>
      <c r="P801" s="963"/>
      <c r="Q801" s="963"/>
      <c r="R801" s="963"/>
      <c r="S801" s="963"/>
      <c r="T801" s="963"/>
      <c r="U801" s="963"/>
      <c r="V801" s="963"/>
      <c r="W801" s="963"/>
      <c r="X801" s="963"/>
      <c r="Y801" s="963"/>
      <c r="Z801" s="963"/>
    </row>
    <row r="802" spans="1:26">
      <c r="A802" s="1146"/>
      <c r="B802" s="963"/>
      <c r="C802" s="963"/>
      <c r="D802" s="780"/>
      <c r="E802" s="780"/>
      <c r="F802" s="963"/>
      <c r="G802" s="1219"/>
      <c r="H802" s="1098"/>
      <c r="I802" s="893"/>
      <c r="J802" s="893"/>
      <c r="K802" s="960"/>
      <c r="L802" s="960"/>
      <c r="M802" s="963"/>
      <c r="N802" s="963"/>
      <c r="O802" s="963"/>
      <c r="P802" s="963"/>
      <c r="Q802" s="963"/>
      <c r="R802" s="963"/>
      <c r="S802" s="963"/>
      <c r="T802" s="963"/>
      <c r="U802" s="963"/>
      <c r="V802" s="963"/>
      <c r="W802" s="963"/>
      <c r="X802" s="963"/>
      <c r="Y802" s="963"/>
      <c r="Z802" s="963"/>
    </row>
    <row r="803" spans="1:26">
      <c r="A803" s="1146"/>
      <c r="B803" s="963"/>
      <c r="C803" s="963"/>
      <c r="D803" s="780"/>
      <c r="E803" s="780"/>
      <c r="F803" s="963"/>
      <c r="G803" s="1219"/>
      <c r="H803" s="1098"/>
      <c r="I803" s="893"/>
      <c r="J803" s="893"/>
      <c r="K803" s="960"/>
      <c r="L803" s="960"/>
      <c r="M803" s="963"/>
      <c r="N803" s="963"/>
      <c r="O803" s="963"/>
      <c r="P803" s="963"/>
      <c r="Q803" s="963"/>
      <c r="R803" s="963"/>
      <c r="S803" s="963"/>
      <c r="T803" s="963"/>
      <c r="U803" s="963"/>
      <c r="V803" s="963"/>
      <c r="W803" s="963"/>
      <c r="X803" s="963"/>
      <c r="Y803" s="963"/>
      <c r="Z803" s="963"/>
    </row>
    <row r="804" spans="1:26">
      <c r="A804" s="1146"/>
      <c r="B804" s="963"/>
      <c r="C804" s="963"/>
      <c r="D804" s="780"/>
      <c r="E804" s="780"/>
      <c r="F804" s="963"/>
      <c r="G804" s="1219"/>
      <c r="H804" s="1098"/>
      <c r="I804" s="893"/>
      <c r="J804" s="893"/>
      <c r="K804" s="960"/>
      <c r="L804" s="960"/>
      <c r="M804" s="963"/>
      <c r="N804" s="963"/>
      <c r="O804" s="963"/>
      <c r="P804" s="963"/>
      <c r="Q804" s="963"/>
      <c r="R804" s="963"/>
      <c r="S804" s="963"/>
      <c r="T804" s="963"/>
      <c r="U804" s="963"/>
      <c r="V804" s="963"/>
      <c r="W804" s="963"/>
      <c r="X804" s="963"/>
      <c r="Y804" s="963"/>
      <c r="Z804" s="963"/>
    </row>
    <row r="805" spans="1:26">
      <c r="A805" s="1146"/>
      <c r="B805" s="963"/>
      <c r="C805" s="963"/>
      <c r="D805" s="780"/>
      <c r="E805" s="780"/>
      <c r="F805" s="963"/>
      <c r="G805" s="1219"/>
      <c r="H805" s="1098"/>
      <c r="I805" s="893"/>
      <c r="J805" s="893"/>
      <c r="K805" s="960"/>
      <c r="L805" s="960"/>
      <c r="M805" s="963"/>
      <c r="N805" s="963"/>
      <c r="O805" s="963"/>
      <c r="P805" s="963"/>
      <c r="Q805" s="963"/>
      <c r="R805" s="963"/>
      <c r="S805" s="963"/>
      <c r="T805" s="963"/>
      <c r="U805" s="963"/>
      <c r="V805" s="963"/>
      <c r="W805" s="963"/>
      <c r="X805" s="963"/>
      <c r="Y805" s="963"/>
      <c r="Z805" s="963"/>
    </row>
    <row r="806" spans="1:26">
      <c r="A806" s="1146"/>
      <c r="B806" s="963"/>
      <c r="C806" s="963"/>
      <c r="D806" s="780"/>
      <c r="E806" s="780"/>
      <c r="F806" s="963"/>
      <c r="G806" s="1219"/>
      <c r="H806" s="1098"/>
      <c r="I806" s="893"/>
      <c r="J806" s="893"/>
      <c r="K806" s="960"/>
      <c r="L806" s="960"/>
      <c r="M806" s="963"/>
      <c r="N806" s="963"/>
      <c r="O806" s="963"/>
      <c r="P806" s="963"/>
      <c r="Q806" s="963"/>
      <c r="R806" s="963"/>
      <c r="S806" s="963"/>
      <c r="T806" s="963"/>
      <c r="U806" s="963"/>
      <c r="V806" s="963"/>
      <c r="W806" s="963"/>
      <c r="X806" s="963"/>
      <c r="Y806" s="963"/>
      <c r="Z806" s="963"/>
    </row>
    <row r="807" spans="1:26">
      <c r="A807" s="1146"/>
      <c r="B807" s="963"/>
      <c r="C807" s="963"/>
      <c r="D807" s="780"/>
      <c r="E807" s="780"/>
      <c r="F807" s="963"/>
      <c r="G807" s="1219"/>
      <c r="H807" s="1098"/>
      <c r="I807" s="893"/>
      <c r="J807" s="893"/>
      <c r="K807" s="960"/>
      <c r="L807" s="960"/>
      <c r="M807" s="963"/>
      <c r="N807" s="963"/>
      <c r="O807" s="963"/>
      <c r="P807" s="963"/>
      <c r="Q807" s="963"/>
      <c r="R807" s="963"/>
      <c r="S807" s="963"/>
      <c r="T807" s="963"/>
      <c r="U807" s="963"/>
      <c r="V807" s="963"/>
      <c r="W807" s="963"/>
      <c r="X807" s="963"/>
      <c r="Y807" s="963"/>
      <c r="Z807" s="963"/>
    </row>
    <row r="808" spans="1:26">
      <c r="A808" s="1146"/>
      <c r="B808" s="963"/>
      <c r="C808" s="963"/>
      <c r="D808" s="780"/>
      <c r="E808" s="780"/>
      <c r="F808" s="963"/>
      <c r="G808" s="1219"/>
      <c r="H808" s="1098"/>
      <c r="I808" s="893"/>
      <c r="J808" s="893"/>
      <c r="K808" s="960"/>
      <c r="L808" s="960"/>
      <c r="M808" s="963"/>
      <c r="N808" s="963"/>
      <c r="O808" s="963"/>
      <c r="P808" s="963"/>
      <c r="Q808" s="963"/>
      <c r="R808" s="963"/>
      <c r="S808" s="963"/>
      <c r="T808" s="963"/>
      <c r="U808" s="963"/>
      <c r="V808" s="963"/>
      <c r="W808" s="963"/>
      <c r="X808" s="963"/>
      <c r="Y808" s="963"/>
      <c r="Z808" s="963"/>
    </row>
    <row r="809" spans="1:26">
      <c r="A809" s="1146"/>
      <c r="B809" s="963"/>
      <c r="C809" s="963"/>
      <c r="D809" s="780"/>
      <c r="E809" s="780"/>
      <c r="F809" s="963"/>
      <c r="G809" s="1219"/>
      <c r="H809" s="1098"/>
      <c r="I809" s="893"/>
      <c r="J809" s="893"/>
      <c r="K809" s="960"/>
      <c r="L809" s="960"/>
      <c r="M809" s="963"/>
      <c r="N809" s="963"/>
      <c r="O809" s="963"/>
      <c r="P809" s="963"/>
      <c r="Q809" s="963"/>
      <c r="R809" s="963"/>
      <c r="S809" s="963"/>
      <c r="T809" s="963"/>
      <c r="U809" s="963"/>
      <c r="V809" s="963"/>
      <c r="W809" s="963"/>
      <c r="X809" s="963"/>
      <c r="Y809" s="963"/>
      <c r="Z809" s="963"/>
    </row>
    <row r="810" spans="1:26">
      <c r="A810" s="1146"/>
      <c r="B810" s="963"/>
      <c r="C810" s="963"/>
      <c r="D810" s="780"/>
      <c r="E810" s="780"/>
      <c r="F810" s="963"/>
      <c r="G810" s="1219"/>
      <c r="H810" s="1098"/>
      <c r="I810" s="893"/>
      <c r="J810" s="893"/>
      <c r="K810" s="960"/>
      <c r="L810" s="960"/>
      <c r="M810" s="963"/>
      <c r="N810" s="963"/>
      <c r="O810" s="963"/>
      <c r="P810" s="963"/>
      <c r="Q810" s="963"/>
      <c r="R810" s="963"/>
      <c r="S810" s="963"/>
      <c r="T810" s="963"/>
      <c r="U810" s="963"/>
      <c r="V810" s="963"/>
      <c r="W810" s="963"/>
      <c r="X810" s="963"/>
      <c r="Y810" s="963"/>
      <c r="Z810" s="963"/>
    </row>
    <row r="811" spans="1:26">
      <c r="A811" s="1146"/>
      <c r="B811" s="963"/>
      <c r="C811" s="963"/>
      <c r="D811" s="780"/>
      <c r="E811" s="780"/>
      <c r="F811" s="963"/>
      <c r="G811" s="1219"/>
      <c r="H811" s="1098"/>
      <c r="I811" s="893"/>
      <c r="J811" s="893"/>
      <c r="K811" s="960"/>
      <c r="L811" s="960"/>
      <c r="M811" s="963"/>
      <c r="N811" s="963"/>
      <c r="O811" s="963"/>
      <c r="P811" s="963"/>
      <c r="Q811" s="963"/>
      <c r="R811" s="963"/>
      <c r="S811" s="963"/>
      <c r="T811" s="963"/>
      <c r="U811" s="963"/>
      <c r="V811" s="963"/>
      <c r="W811" s="963"/>
      <c r="X811" s="963"/>
      <c r="Y811" s="963"/>
      <c r="Z811" s="963"/>
    </row>
    <row r="812" spans="1:26">
      <c r="A812" s="1146"/>
      <c r="B812" s="963"/>
      <c r="C812" s="963"/>
      <c r="D812" s="780"/>
      <c r="E812" s="780"/>
      <c r="F812" s="963"/>
      <c r="G812" s="1219"/>
      <c r="H812" s="1098"/>
      <c r="I812" s="893"/>
      <c r="J812" s="893"/>
      <c r="K812" s="960"/>
      <c r="L812" s="960"/>
      <c r="M812" s="963"/>
      <c r="N812" s="963"/>
      <c r="O812" s="963"/>
      <c r="P812" s="963"/>
      <c r="Q812" s="963"/>
      <c r="R812" s="963"/>
      <c r="S812" s="963"/>
      <c r="T812" s="963"/>
      <c r="U812" s="963"/>
      <c r="V812" s="963"/>
      <c r="W812" s="963"/>
      <c r="X812" s="963"/>
      <c r="Y812" s="963"/>
      <c r="Z812" s="963"/>
    </row>
    <row r="813" spans="1:26">
      <c r="A813" s="1146"/>
      <c r="B813" s="963"/>
      <c r="C813" s="963"/>
      <c r="D813" s="780"/>
      <c r="E813" s="780"/>
      <c r="F813" s="963"/>
      <c r="G813" s="1219"/>
      <c r="H813" s="1098"/>
      <c r="I813" s="893"/>
      <c r="J813" s="893"/>
      <c r="K813" s="960"/>
      <c r="L813" s="960"/>
      <c r="M813" s="963"/>
      <c r="N813" s="963"/>
      <c r="O813" s="963"/>
      <c r="P813" s="963"/>
      <c r="Q813" s="963"/>
      <c r="R813" s="963"/>
      <c r="S813" s="963"/>
      <c r="T813" s="963"/>
      <c r="U813" s="963"/>
      <c r="V813" s="963"/>
      <c r="W813" s="963"/>
      <c r="X813" s="963"/>
      <c r="Y813" s="963"/>
      <c r="Z813" s="963"/>
    </row>
    <row r="814" spans="1:26">
      <c r="A814" s="1146"/>
      <c r="B814" s="963"/>
      <c r="C814" s="963"/>
      <c r="D814" s="780"/>
      <c r="E814" s="780"/>
      <c r="F814" s="963"/>
      <c r="G814" s="1219"/>
      <c r="H814" s="1098"/>
      <c r="I814" s="893"/>
      <c r="J814" s="893"/>
      <c r="K814" s="960"/>
      <c r="L814" s="960"/>
      <c r="M814" s="963"/>
      <c r="N814" s="963"/>
      <c r="O814" s="963"/>
      <c r="P814" s="963"/>
      <c r="Q814" s="963"/>
      <c r="R814" s="963"/>
      <c r="S814" s="963"/>
      <c r="T814" s="963"/>
      <c r="U814" s="963"/>
      <c r="V814" s="963"/>
      <c r="W814" s="963"/>
      <c r="X814" s="963"/>
      <c r="Y814" s="963"/>
      <c r="Z814" s="963"/>
    </row>
    <row r="815" spans="1:26">
      <c r="A815" s="1146"/>
      <c r="B815" s="963"/>
      <c r="C815" s="963"/>
      <c r="D815" s="780"/>
      <c r="E815" s="780"/>
      <c r="F815" s="963"/>
      <c r="G815" s="1219"/>
      <c r="H815" s="1098"/>
      <c r="I815" s="893"/>
      <c r="J815" s="893"/>
      <c r="K815" s="960"/>
      <c r="L815" s="960"/>
      <c r="M815" s="963"/>
      <c r="N815" s="963"/>
      <c r="O815" s="963"/>
      <c r="P815" s="963"/>
      <c r="Q815" s="963"/>
      <c r="R815" s="963"/>
      <c r="S815" s="963"/>
      <c r="T815" s="963"/>
      <c r="U815" s="963"/>
      <c r="V815" s="963"/>
      <c r="W815" s="963"/>
      <c r="X815" s="963"/>
      <c r="Y815" s="963"/>
      <c r="Z815" s="963"/>
    </row>
    <row r="816" spans="1:26">
      <c r="A816" s="1146"/>
      <c r="B816" s="963"/>
      <c r="C816" s="963"/>
      <c r="D816" s="780"/>
      <c r="E816" s="780"/>
      <c r="F816" s="963"/>
      <c r="G816" s="1219"/>
      <c r="H816" s="1098"/>
      <c r="I816" s="893"/>
      <c r="J816" s="893"/>
      <c r="K816" s="960"/>
      <c r="L816" s="960"/>
      <c r="M816" s="963"/>
      <c r="N816" s="963"/>
      <c r="O816" s="963"/>
      <c r="P816" s="963"/>
      <c r="Q816" s="963"/>
      <c r="R816" s="963"/>
      <c r="S816" s="963"/>
      <c r="T816" s="963"/>
      <c r="U816" s="963"/>
      <c r="V816" s="963"/>
      <c r="W816" s="963"/>
      <c r="X816" s="963"/>
      <c r="Y816" s="963"/>
      <c r="Z816" s="963"/>
    </row>
    <row r="817" spans="1:26">
      <c r="A817" s="1146"/>
      <c r="B817" s="963"/>
      <c r="C817" s="963"/>
      <c r="D817" s="780"/>
      <c r="E817" s="780"/>
      <c r="F817" s="963"/>
      <c r="G817" s="1219"/>
      <c r="H817" s="1098"/>
      <c r="I817" s="893"/>
      <c r="J817" s="893"/>
      <c r="K817" s="960"/>
      <c r="L817" s="960"/>
      <c r="M817" s="963"/>
      <c r="N817" s="963"/>
      <c r="O817" s="963"/>
      <c r="P817" s="963"/>
      <c r="Q817" s="963"/>
      <c r="R817" s="963"/>
      <c r="S817" s="963"/>
      <c r="T817" s="963"/>
      <c r="U817" s="963"/>
      <c r="V817" s="963"/>
      <c r="W817" s="963"/>
      <c r="X817" s="963"/>
      <c r="Y817" s="963"/>
      <c r="Z817" s="963"/>
    </row>
    <row r="818" spans="1:26">
      <c r="A818" s="1146"/>
      <c r="B818" s="963"/>
      <c r="C818" s="963"/>
      <c r="D818" s="780"/>
      <c r="E818" s="780"/>
      <c r="F818" s="963"/>
      <c r="G818" s="1219"/>
      <c r="H818" s="1098"/>
      <c r="I818" s="893"/>
      <c r="J818" s="893"/>
      <c r="K818" s="960"/>
      <c r="L818" s="960"/>
      <c r="M818" s="963"/>
      <c r="N818" s="963"/>
      <c r="O818" s="963"/>
      <c r="P818" s="963"/>
      <c r="Q818" s="963"/>
      <c r="R818" s="963"/>
      <c r="S818" s="963"/>
      <c r="T818" s="963"/>
      <c r="U818" s="963"/>
      <c r="V818" s="963"/>
      <c r="W818" s="963"/>
      <c r="X818" s="963"/>
      <c r="Y818" s="963"/>
      <c r="Z818" s="963"/>
    </row>
    <row r="819" spans="1:26">
      <c r="A819" s="1146"/>
      <c r="B819" s="963"/>
      <c r="C819" s="963"/>
      <c r="D819" s="780"/>
      <c r="E819" s="780"/>
      <c r="F819" s="963"/>
      <c r="G819" s="1219"/>
      <c r="H819" s="1098"/>
      <c r="I819" s="893"/>
      <c r="J819" s="893"/>
      <c r="K819" s="960"/>
      <c r="L819" s="960"/>
      <c r="M819" s="963"/>
      <c r="N819" s="963"/>
      <c r="O819" s="963"/>
      <c r="P819" s="963"/>
      <c r="Q819" s="963"/>
      <c r="R819" s="963"/>
      <c r="S819" s="963"/>
      <c r="T819" s="963"/>
      <c r="U819" s="963"/>
      <c r="V819" s="963"/>
      <c r="W819" s="963"/>
      <c r="X819" s="963"/>
      <c r="Y819" s="963"/>
      <c r="Z819" s="963"/>
    </row>
    <row r="820" spans="1:26">
      <c r="A820" s="1146"/>
      <c r="B820" s="963"/>
      <c r="C820" s="963"/>
      <c r="D820" s="780"/>
      <c r="E820" s="780"/>
      <c r="F820" s="963"/>
      <c r="G820" s="1219"/>
      <c r="H820" s="1098"/>
      <c r="I820" s="893"/>
      <c r="J820" s="893"/>
      <c r="K820" s="960"/>
      <c r="L820" s="960"/>
      <c r="M820" s="963"/>
      <c r="N820" s="963"/>
      <c r="O820" s="963"/>
      <c r="P820" s="963"/>
      <c r="Q820" s="963"/>
      <c r="R820" s="963"/>
      <c r="S820" s="963"/>
      <c r="T820" s="963"/>
      <c r="U820" s="963"/>
      <c r="V820" s="963"/>
      <c r="W820" s="963"/>
      <c r="X820" s="963"/>
      <c r="Y820" s="963"/>
      <c r="Z820" s="963"/>
    </row>
    <row r="821" spans="1:26">
      <c r="A821" s="1146"/>
      <c r="B821" s="963"/>
      <c r="C821" s="963"/>
      <c r="D821" s="780"/>
      <c r="E821" s="780"/>
      <c r="F821" s="963"/>
      <c r="G821" s="1219"/>
      <c r="H821" s="1098"/>
      <c r="I821" s="893"/>
      <c r="J821" s="893"/>
      <c r="K821" s="960"/>
      <c r="L821" s="960"/>
      <c r="M821" s="963"/>
      <c r="N821" s="963"/>
      <c r="O821" s="963"/>
      <c r="P821" s="963"/>
      <c r="Q821" s="963"/>
      <c r="R821" s="963"/>
      <c r="S821" s="963"/>
      <c r="T821" s="963"/>
      <c r="U821" s="963"/>
      <c r="V821" s="963"/>
      <c r="W821" s="963"/>
      <c r="X821" s="963"/>
      <c r="Y821" s="963"/>
      <c r="Z821" s="963"/>
    </row>
    <row r="822" spans="1:26">
      <c r="A822" s="1146"/>
      <c r="B822" s="963"/>
      <c r="C822" s="963"/>
      <c r="D822" s="780"/>
      <c r="E822" s="780"/>
      <c r="F822" s="963"/>
      <c r="G822" s="1219"/>
      <c r="H822" s="1098"/>
      <c r="I822" s="893"/>
      <c r="J822" s="893"/>
      <c r="K822" s="960"/>
      <c r="L822" s="960"/>
      <c r="M822" s="963"/>
      <c r="N822" s="963"/>
      <c r="O822" s="963"/>
      <c r="P822" s="963"/>
      <c r="Q822" s="963"/>
      <c r="R822" s="963"/>
      <c r="S822" s="963"/>
      <c r="T822" s="963"/>
      <c r="U822" s="963"/>
      <c r="V822" s="963"/>
      <c r="W822" s="963"/>
      <c r="X822" s="963"/>
      <c r="Y822" s="963"/>
      <c r="Z822" s="963"/>
    </row>
    <row r="823" spans="1:26">
      <c r="A823" s="1146"/>
      <c r="B823" s="963"/>
      <c r="C823" s="963"/>
      <c r="D823" s="780"/>
      <c r="E823" s="780"/>
      <c r="F823" s="963"/>
      <c r="G823" s="1219"/>
      <c r="H823" s="1098"/>
      <c r="I823" s="893"/>
      <c r="J823" s="893"/>
      <c r="K823" s="960"/>
      <c r="L823" s="960"/>
      <c r="M823" s="963"/>
      <c r="N823" s="963"/>
      <c r="O823" s="963"/>
      <c r="P823" s="963"/>
      <c r="Q823" s="963"/>
      <c r="R823" s="963"/>
      <c r="S823" s="963"/>
      <c r="T823" s="963"/>
      <c r="U823" s="963"/>
      <c r="V823" s="963"/>
      <c r="W823" s="963"/>
      <c r="X823" s="963"/>
      <c r="Y823" s="963"/>
      <c r="Z823" s="963"/>
    </row>
    <row r="824" spans="1:26">
      <c r="A824" s="1146"/>
      <c r="B824" s="963"/>
      <c r="C824" s="963"/>
      <c r="D824" s="780"/>
      <c r="E824" s="780"/>
      <c r="F824" s="963"/>
      <c r="G824" s="1219"/>
      <c r="H824" s="1098"/>
      <c r="I824" s="893"/>
      <c r="J824" s="893"/>
      <c r="K824" s="960"/>
      <c r="L824" s="960"/>
      <c r="M824" s="963"/>
      <c r="N824" s="963"/>
      <c r="O824" s="963"/>
      <c r="P824" s="963"/>
      <c r="Q824" s="963"/>
      <c r="R824" s="963"/>
      <c r="S824" s="963"/>
      <c r="T824" s="963"/>
      <c r="U824" s="963"/>
      <c r="V824" s="963"/>
      <c r="W824" s="963"/>
      <c r="X824" s="963"/>
      <c r="Y824" s="963"/>
      <c r="Z824" s="963"/>
    </row>
    <row r="825" spans="1:26">
      <c r="A825" s="1146"/>
      <c r="B825" s="963"/>
      <c r="C825" s="963"/>
      <c r="D825" s="780"/>
      <c r="E825" s="780"/>
      <c r="F825" s="963"/>
      <c r="G825" s="1219"/>
      <c r="H825" s="1098"/>
      <c r="I825" s="893"/>
      <c r="J825" s="893"/>
      <c r="K825" s="960"/>
      <c r="L825" s="960"/>
      <c r="M825" s="963"/>
      <c r="N825" s="963"/>
      <c r="O825" s="963"/>
      <c r="P825" s="963"/>
      <c r="Q825" s="963"/>
      <c r="R825" s="963"/>
      <c r="S825" s="963"/>
      <c r="T825" s="963"/>
      <c r="U825" s="963"/>
      <c r="V825" s="963"/>
      <c r="W825" s="963"/>
      <c r="X825" s="963"/>
      <c r="Y825" s="963"/>
      <c r="Z825" s="963"/>
    </row>
    <row r="826" spans="1:26">
      <c r="A826" s="1146"/>
      <c r="B826" s="963"/>
      <c r="C826" s="963"/>
      <c r="D826" s="780"/>
      <c r="E826" s="780"/>
      <c r="F826" s="963"/>
      <c r="G826" s="1219"/>
      <c r="H826" s="1098"/>
      <c r="I826" s="893"/>
      <c r="J826" s="893"/>
      <c r="K826" s="960"/>
      <c r="L826" s="960"/>
      <c r="M826" s="963"/>
      <c r="N826" s="963"/>
      <c r="O826" s="963"/>
      <c r="P826" s="963"/>
      <c r="Q826" s="963"/>
      <c r="R826" s="963"/>
      <c r="S826" s="963"/>
      <c r="T826" s="963"/>
      <c r="U826" s="963"/>
      <c r="V826" s="963"/>
      <c r="W826" s="963"/>
      <c r="X826" s="963"/>
      <c r="Y826" s="963"/>
      <c r="Z826" s="963"/>
    </row>
    <row r="827" spans="1:26">
      <c r="A827" s="1146"/>
      <c r="B827" s="963"/>
      <c r="C827" s="963"/>
      <c r="D827" s="780"/>
      <c r="E827" s="780"/>
      <c r="F827" s="963"/>
      <c r="G827" s="1219"/>
      <c r="H827" s="1098"/>
      <c r="I827" s="893"/>
      <c r="J827" s="893"/>
      <c r="K827" s="960"/>
      <c r="L827" s="960"/>
      <c r="M827" s="963"/>
      <c r="N827" s="963"/>
      <c r="O827" s="963"/>
      <c r="P827" s="963"/>
      <c r="Q827" s="963"/>
      <c r="R827" s="963"/>
      <c r="S827" s="963"/>
      <c r="T827" s="963"/>
      <c r="U827" s="963"/>
      <c r="V827" s="963"/>
      <c r="W827" s="963"/>
      <c r="X827" s="963"/>
      <c r="Y827" s="963"/>
      <c r="Z827" s="963"/>
    </row>
    <row r="828" spans="1:26">
      <c r="A828" s="1146"/>
      <c r="B828" s="963"/>
      <c r="C828" s="963"/>
      <c r="D828" s="780"/>
      <c r="E828" s="780"/>
      <c r="F828" s="963"/>
      <c r="G828" s="1219"/>
      <c r="H828" s="1098"/>
      <c r="I828" s="893"/>
      <c r="J828" s="893"/>
      <c r="K828" s="960"/>
      <c r="L828" s="960"/>
      <c r="M828" s="963"/>
      <c r="N828" s="963"/>
      <c r="O828" s="963"/>
      <c r="P828" s="963"/>
      <c r="Q828" s="963"/>
      <c r="R828" s="963"/>
      <c r="S828" s="963"/>
      <c r="T828" s="963"/>
      <c r="U828" s="963"/>
      <c r="V828" s="963"/>
      <c r="W828" s="963"/>
      <c r="X828" s="963"/>
      <c r="Y828" s="963"/>
      <c r="Z828" s="963"/>
    </row>
    <row r="829" spans="1:26">
      <c r="A829" s="1146"/>
      <c r="B829" s="963"/>
      <c r="C829" s="963"/>
      <c r="D829" s="780"/>
      <c r="E829" s="780"/>
      <c r="F829" s="963"/>
      <c r="G829" s="1219"/>
      <c r="H829" s="1098"/>
      <c r="I829" s="893"/>
      <c r="J829" s="893"/>
      <c r="K829" s="960"/>
      <c r="L829" s="960"/>
      <c r="M829" s="963"/>
      <c r="N829" s="963"/>
      <c r="O829" s="963"/>
      <c r="P829" s="963"/>
      <c r="Q829" s="963"/>
      <c r="R829" s="963"/>
      <c r="S829" s="963"/>
      <c r="T829" s="963"/>
      <c r="U829" s="963"/>
      <c r="V829" s="963"/>
      <c r="W829" s="963"/>
      <c r="X829" s="963"/>
      <c r="Y829" s="963"/>
      <c r="Z829" s="963"/>
    </row>
    <row r="830" spans="1:26">
      <c r="A830" s="1146"/>
      <c r="B830" s="963"/>
      <c r="C830" s="963"/>
      <c r="D830" s="780"/>
      <c r="E830" s="780"/>
      <c r="F830" s="963"/>
      <c r="G830" s="1219"/>
      <c r="H830" s="1098"/>
      <c r="I830" s="893"/>
      <c r="J830" s="893"/>
      <c r="K830" s="960"/>
      <c r="L830" s="960"/>
      <c r="M830" s="963"/>
      <c r="N830" s="963"/>
      <c r="O830" s="963"/>
      <c r="P830" s="963"/>
      <c r="Q830" s="963"/>
      <c r="R830" s="963"/>
      <c r="S830" s="963"/>
      <c r="T830" s="963"/>
      <c r="U830" s="963"/>
      <c r="V830" s="963"/>
      <c r="W830" s="963"/>
      <c r="X830" s="963"/>
      <c r="Y830" s="963"/>
      <c r="Z830" s="963"/>
    </row>
    <row r="831" spans="1:26">
      <c r="A831" s="1146"/>
      <c r="B831" s="963"/>
      <c r="C831" s="963"/>
      <c r="D831" s="780"/>
      <c r="E831" s="780"/>
      <c r="F831" s="963"/>
      <c r="G831" s="1219"/>
      <c r="H831" s="1098"/>
      <c r="I831" s="893"/>
      <c r="J831" s="893"/>
      <c r="K831" s="960"/>
      <c r="L831" s="960"/>
      <c r="M831" s="963"/>
      <c r="N831" s="963"/>
      <c r="O831" s="963"/>
      <c r="P831" s="963"/>
      <c r="Q831" s="963"/>
      <c r="R831" s="963"/>
      <c r="S831" s="963"/>
      <c r="T831" s="963"/>
      <c r="U831" s="963"/>
      <c r="V831" s="963"/>
      <c r="W831" s="963"/>
      <c r="X831" s="963"/>
      <c r="Y831" s="963"/>
      <c r="Z831" s="963"/>
    </row>
    <row r="832" spans="1:26">
      <c r="A832" s="1146"/>
      <c r="B832" s="963"/>
      <c r="C832" s="963"/>
      <c r="D832" s="780"/>
      <c r="E832" s="780"/>
      <c r="F832" s="963"/>
      <c r="G832" s="1219"/>
      <c r="H832" s="1098"/>
      <c r="I832" s="893"/>
      <c r="J832" s="893"/>
      <c r="K832" s="960"/>
      <c r="L832" s="960"/>
      <c r="M832" s="963"/>
      <c r="N832" s="963"/>
      <c r="O832" s="963"/>
      <c r="P832" s="963"/>
      <c r="Q832" s="963"/>
      <c r="R832" s="963"/>
      <c r="S832" s="963"/>
      <c r="T832" s="963"/>
      <c r="U832" s="963"/>
      <c r="V832" s="963"/>
      <c r="W832" s="963"/>
      <c r="X832" s="963"/>
      <c r="Y832" s="963"/>
      <c r="Z832" s="963"/>
    </row>
    <row r="833" spans="1:26">
      <c r="A833" s="1146"/>
      <c r="B833" s="963"/>
      <c r="C833" s="963"/>
      <c r="D833" s="780"/>
      <c r="E833" s="780"/>
      <c r="F833" s="963"/>
      <c r="G833" s="1219"/>
      <c r="H833" s="1098"/>
      <c r="I833" s="893"/>
      <c r="J833" s="893"/>
      <c r="K833" s="960"/>
      <c r="L833" s="960"/>
      <c r="M833" s="963"/>
      <c r="N833" s="963"/>
      <c r="O833" s="963"/>
      <c r="P833" s="963"/>
      <c r="Q833" s="963"/>
      <c r="R833" s="963"/>
      <c r="S833" s="963"/>
      <c r="T833" s="963"/>
      <c r="U833" s="963"/>
      <c r="V833" s="963"/>
      <c r="W833" s="963"/>
      <c r="X833" s="963"/>
      <c r="Y833" s="963"/>
      <c r="Z833" s="963"/>
    </row>
    <row r="834" spans="1:26">
      <c r="A834" s="1146"/>
      <c r="B834" s="963"/>
      <c r="C834" s="963"/>
      <c r="D834" s="780"/>
      <c r="E834" s="780"/>
      <c r="F834" s="963"/>
      <c r="G834" s="1219"/>
      <c r="H834" s="1098"/>
      <c r="I834" s="893"/>
      <c r="J834" s="893"/>
      <c r="K834" s="960"/>
      <c r="L834" s="960"/>
      <c r="M834" s="963"/>
      <c r="N834" s="963"/>
      <c r="O834" s="963"/>
      <c r="P834" s="963"/>
      <c r="Q834" s="963"/>
      <c r="R834" s="963"/>
      <c r="S834" s="963"/>
      <c r="T834" s="963"/>
      <c r="U834" s="963"/>
      <c r="V834" s="963"/>
      <c r="W834" s="963"/>
      <c r="X834" s="963"/>
      <c r="Y834" s="963"/>
      <c r="Z834" s="963"/>
    </row>
    <row r="835" spans="1:26">
      <c r="A835" s="1146"/>
      <c r="B835" s="963"/>
      <c r="C835" s="963"/>
      <c r="D835" s="780"/>
      <c r="E835" s="780"/>
      <c r="F835" s="963"/>
      <c r="G835" s="1219"/>
      <c r="H835" s="1098"/>
      <c r="I835" s="893"/>
      <c r="J835" s="893"/>
      <c r="K835" s="960"/>
      <c r="L835" s="960"/>
      <c r="M835" s="963"/>
      <c r="N835" s="963"/>
      <c r="O835" s="963"/>
      <c r="P835" s="963"/>
      <c r="Q835" s="963"/>
      <c r="R835" s="963"/>
      <c r="S835" s="963"/>
      <c r="T835" s="963"/>
      <c r="U835" s="963"/>
      <c r="V835" s="963"/>
      <c r="W835" s="963"/>
      <c r="X835" s="963"/>
      <c r="Y835" s="963"/>
      <c r="Z835" s="963"/>
    </row>
    <row r="836" spans="1:26">
      <c r="A836" s="1146"/>
      <c r="B836" s="963"/>
      <c r="C836" s="963"/>
      <c r="D836" s="780"/>
      <c r="E836" s="780"/>
      <c r="F836" s="963"/>
      <c r="G836" s="1219"/>
      <c r="H836" s="1098"/>
      <c r="I836" s="893"/>
      <c r="J836" s="893"/>
      <c r="K836" s="960"/>
      <c r="L836" s="960"/>
      <c r="M836" s="963"/>
      <c r="N836" s="963"/>
      <c r="O836" s="963"/>
      <c r="P836" s="963"/>
      <c r="Q836" s="963"/>
      <c r="R836" s="963"/>
      <c r="S836" s="963"/>
      <c r="T836" s="963"/>
      <c r="U836" s="963"/>
      <c r="V836" s="963"/>
      <c r="W836" s="963"/>
      <c r="X836" s="963"/>
      <c r="Y836" s="963"/>
      <c r="Z836" s="963"/>
    </row>
    <row r="837" spans="1:26">
      <c r="A837" s="1146"/>
      <c r="B837" s="963"/>
      <c r="C837" s="963"/>
      <c r="D837" s="780"/>
      <c r="E837" s="780"/>
      <c r="F837" s="963"/>
      <c r="G837" s="1219"/>
      <c r="H837" s="1098"/>
      <c r="I837" s="893"/>
      <c r="J837" s="893"/>
      <c r="K837" s="960"/>
      <c r="L837" s="960"/>
      <c r="M837" s="963"/>
      <c r="N837" s="963"/>
      <c r="O837" s="963"/>
      <c r="P837" s="963"/>
      <c r="Q837" s="963"/>
      <c r="R837" s="963"/>
      <c r="S837" s="963"/>
      <c r="T837" s="963"/>
      <c r="U837" s="963"/>
      <c r="V837" s="963"/>
      <c r="W837" s="963"/>
      <c r="X837" s="963"/>
      <c r="Y837" s="963"/>
      <c r="Z837" s="963"/>
    </row>
    <row r="838" spans="1:26">
      <c r="A838" s="1146"/>
      <c r="B838" s="963"/>
      <c r="C838" s="963"/>
      <c r="D838" s="780"/>
      <c r="E838" s="780"/>
      <c r="F838" s="963"/>
      <c r="G838" s="1219"/>
      <c r="H838" s="1098"/>
      <c r="I838" s="893"/>
      <c r="J838" s="893"/>
      <c r="K838" s="960"/>
      <c r="L838" s="960"/>
      <c r="M838" s="963"/>
      <c r="N838" s="963"/>
      <c r="O838" s="963"/>
      <c r="P838" s="963"/>
      <c r="Q838" s="963"/>
      <c r="R838" s="963"/>
      <c r="S838" s="963"/>
      <c r="T838" s="963"/>
      <c r="U838" s="963"/>
      <c r="V838" s="963"/>
      <c r="W838" s="963"/>
      <c r="X838" s="963"/>
      <c r="Y838" s="963"/>
      <c r="Z838" s="963"/>
    </row>
    <row r="839" spans="1:26">
      <c r="A839" s="1146"/>
      <c r="B839" s="963"/>
      <c r="C839" s="963"/>
      <c r="D839" s="780"/>
      <c r="E839" s="780"/>
      <c r="F839" s="963"/>
      <c r="G839" s="1219"/>
      <c r="H839" s="1098"/>
      <c r="I839" s="893"/>
      <c r="J839" s="893"/>
      <c r="K839" s="960"/>
      <c r="L839" s="960"/>
      <c r="M839" s="963"/>
      <c r="N839" s="963"/>
      <c r="O839" s="963"/>
      <c r="P839" s="963"/>
      <c r="Q839" s="963"/>
      <c r="R839" s="963"/>
      <c r="S839" s="963"/>
      <c r="T839" s="963"/>
      <c r="U839" s="963"/>
      <c r="V839" s="963"/>
      <c r="W839" s="963"/>
      <c r="X839" s="963"/>
      <c r="Y839" s="963"/>
      <c r="Z839" s="963"/>
    </row>
    <row r="840" spans="1:26">
      <c r="A840" s="1146"/>
      <c r="B840" s="963"/>
      <c r="C840" s="963"/>
      <c r="D840" s="780"/>
      <c r="E840" s="780"/>
      <c r="F840" s="963"/>
      <c r="G840" s="1219"/>
      <c r="H840" s="1098"/>
      <c r="I840" s="893"/>
      <c r="J840" s="893"/>
      <c r="K840" s="960"/>
      <c r="L840" s="960"/>
      <c r="M840" s="963"/>
      <c r="N840" s="963"/>
      <c r="O840" s="963"/>
      <c r="P840" s="963"/>
      <c r="Q840" s="963"/>
      <c r="R840" s="963"/>
      <c r="S840" s="963"/>
      <c r="T840" s="963"/>
      <c r="U840" s="963"/>
      <c r="V840" s="963"/>
      <c r="W840" s="963"/>
      <c r="X840" s="963"/>
      <c r="Y840" s="963"/>
      <c r="Z840" s="963"/>
    </row>
    <row r="841" spans="1:26">
      <c r="A841" s="1146"/>
      <c r="B841" s="963"/>
      <c r="C841" s="963"/>
      <c r="D841" s="780"/>
      <c r="E841" s="780"/>
      <c r="F841" s="963"/>
      <c r="G841" s="1219"/>
      <c r="H841" s="1098"/>
      <c r="I841" s="893"/>
      <c r="J841" s="893"/>
      <c r="K841" s="960"/>
      <c r="L841" s="960"/>
      <c r="M841" s="963"/>
      <c r="N841" s="963"/>
      <c r="O841" s="963"/>
      <c r="P841" s="963"/>
      <c r="Q841" s="963"/>
      <c r="R841" s="963"/>
      <c r="S841" s="963"/>
      <c r="T841" s="963"/>
      <c r="U841" s="963"/>
      <c r="V841" s="963"/>
      <c r="W841" s="963"/>
      <c r="X841" s="963"/>
      <c r="Y841" s="963"/>
      <c r="Z841" s="963"/>
    </row>
    <row r="842" spans="1:26">
      <c r="A842" s="1146"/>
      <c r="B842" s="963"/>
      <c r="C842" s="963"/>
      <c r="D842" s="780"/>
      <c r="E842" s="780"/>
      <c r="F842" s="963"/>
      <c r="G842" s="1219"/>
      <c r="H842" s="1098"/>
      <c r="I842" s="893"/>
      <c r="J842" s="893"/>
      <c r="K842" s="960"/>
      <c r="L842" s="960"/>
      <c r="M842" s="963"/>
      <c r="N842" s="963"/>
      <c r="O842" s="963"/>
      <c r="P842" s="963"/>
      <c r="Q842" s="963"/>
      <c r="R842" s="963"/>
      <c r="S842" s="963"/>
      <c r="T842" s="963"/>
      <c r="U842" s="963"/>
      <c r="V842" s="963"/>
      <c r="W842" s="963"/>
      <c r="X842" s="963"/>
      <c r="Y842" s="963"/>
      <c r="Z842" s="963"/>
    </row>
    <row r="843" spans="1:26">
      <c r="A843" s="1146"/>
      <c r="B843" s="963"/>
      <c r="C843" s="963"/>
      <c r="D843" s="780"/>
      <c r="E843" s="780"/>
      <c r="F843" s="963"/>
      <c r="G843" s="1219"/>
      <c r="H843" s="1098"/>
      <c r="I843" s="893"/>
      <c r="J843" s="893"/>
      <c r="K843" s="960"/>
      <c r="L843" s="960"/>
      <c r="M843" s="963"/>
      <c r="N843" s="963"/>
      <c r="O843" s="963"/>
      <c r="P843" s="963"/>
      <c r="Q843" s="963"/>
      <c r="R843" s="963"/>
      <c r="S843" s="963"/>
      <c r="T843" s="963"/>
      <c r="U843" s="963"/>
      <c r="V843" s="963"/>
      <c r="W843" s="963"/>
      <c r="X843" s="963"/>
      <c r="Y843" s="963"/>
      <c r="Z843" s="963"/>
    </row>
    <row r="844" spans="1:26">
      <c r="A844" s="1146"/>
      <c r="B844" s="963"/>
      <c r="C844" s="963"/>
      <c r="D844" s="780"/>
      <c r="E844" s="780"/>
      <c r="F844" s="963"/>
      <c r="G844" s="1219"/>
      <c r="H844" s="1098"/>
      <c r="I844" s="893"/>
      <c r="J844" s="893"/>
      <c r="K844" s="960"/>
      <c r="L844" s="960"/>
      <c r="M844" s="963"/>
      <c r="N844" s="963"/>
      <c r="O844" s="963"/>
      <c r="P844" s="963"/>
      <c r="Q844" s="963"/>
      <c r="R844" s="963"/>
      <c r="S844" s="963"/>
      <c r="T844" s="963"/>
      <c r="U844" s="963"/>
      <c r="V844" s="963"/>
      <c r="W844" s="963"/>
      <c r="X844" s="963"/>
      <c r="Y844" s="963"/>
      <c r="Z844" s="963"/>
    </row>
    <row r="845" spans="1:26">
      <c r="A845" s="1146"/>
      <c r="B845" s="963"/>
      <c r="C845" s="963"/>
      <c r="D845" s="780"/>
      <c r="E845" s="780"/>
      <c r="F845" s="963"/>
      <c r="G845" s="1219"/>
      <c r="H845" s="1098"/>
      <c r="I845" s="893"/>
      <c r="J845" s="893"/>
      <c r="K845" s="960"/>
      <c r="L845" s="960"/>
      <c r="M845" s="963"/>
      <c r="N845" s="963"/>
      <c r="O845" s="963"/>
      <c r="P845" s="963"/>
      <c r="Q845" s="963"/>
      <c r="R845" s="963"/>
      <c r="S845" s="963"/>
      <c r="T845" s="963"/>
      <c r="U845" s="963"/>
      <c r="V845" s="963"/>
      <c r="W845" s="963"/>
      <c r="X845" s="963"/>
      <c r="Y845" s="963"/>
      <c r="Z845" s="963"/>
    </row>
    <row r="846" spans="1:26">
      <c r="A846" s="1146"/>
      <c r="B846" s="963"/>
      <c r="C846" s="963"/>
      <c r="D846" s="780"/>
      <c r="E846" s="780"/>
      <c r="F846" s="963"/>
      <c r="G846" s="1219"/>
      <c r="H846" s="1098"/>
      <c r="I846" s="893"/>
      <c r="J846" s="893"/>
      <c r="K846" s="960"/>
      <c r="L846" s="960"/>
      <c r="M846" s="963"/>
      <c r="N846" s="963"/>
      <c r="O846" s="963"/>
      <c r="P846" s="963"/>
      <c r="Q846" s="963"/>
      <c r="R846" s="963"/>
      <c r="S846" s="963"/>
      <c r="T846" s="963"/>
      <c r="U846" s="963"/>
      <c r="V846" s="963"/>
      <c r="W846" s="963"/>
      <c r="X846" s="963"/>
      <c r="Y846" s="963"/>
      <c r="Z846" s="963"/>
    </row>
    <row r="847" spans="1:26">
      <c r="A847" s="1146"/>
      <c r="B847" s="963"/>
      <c r="C847" s="963"/>
      <c r="D847" s="780"/>
      <c r="E847" s="780"/>
      <c r="F847" s="963"/>
      <c r="G847" s="1219"/>
      <c r="H847" s="1098"/>
      <c r="I847" s="893"/>
      <c r="J847" s="893"/>
      <c r="K847" s="960"/>
      <c r="L847" s="960"/>
      <c r="M847" s="963"/>
      <c r="N847" s="963"/>
      <c r="O847" s="963"/>
      <c r="P847" s="963"/>
      <c r="Q847" s="963"/>
      <c r="R847" s="963"/>
      <c r="S847" s="963"/>
      <c r="T847" s="963"/>
      <c r="U847" s="963"/>
      <c r="V847" s="963"/>
      <c r="W847" s="963"/>
      <c r="X847" s="963"/>
      <c r="Y847" s="963"/>
      <c r="Z847" s="963"/>
    </row>
    <row r="848" spans="1:26">
      <c r="A848" s="1146"/>
      <c r="B848" s="963"/>
      <c r="C848" s="963"/>
      <c r="D848" s="780"/>
      <c r="E848" s="780"/>
      <c r="F848" s="963"/>
      <c r="G848" s="1219"/>
      <c r="H848" s="1098"/>
      <c r="I848" s="893"/>
      <c r="J848" s="893"/>
      <c r="K848" s="960"/>
      <c r="L848" s="960"/>
      <c r="M848" s="963"/>
      <c r="N848" s="963"/>
      <c r="O848" s="963"/>
      <c r="P848" s="963"/>
      <c r="Q848" s="963"/>
      <c r="R848" s="963"/>
      <c r="S848" s="963"/>
      <c r="T848" s="963"/>
      <c r="U848" s="963"/>
      <c r="V848" s="963"/>
      <c r="W848" s="963"/>
      <c r="X848" s="963"/>
      <c r="Y848" s="963"/>
      <c r="Z848" s="963"/>
    </row>
    <row r="849" spans="1:26">
      <c r="A849" s="1146"/>
      <c r="B849" s="963"/>
      <c r="C849" s="963"/>
      <c r="D849" s="780"/>
      <c r="E849" s="780"/>
      <c r="F849" s="963"/>
      <c r="G849" s="1219"/>
      <c r="H849" s="1098"/>
      <c r="I849" s="893"/>
      <c r="J849" s="893"/>
      <c r="K849" s="960"/>
      <c r="L849" s="960"/>
      <c r="M849" s="963"/>
      <c r="N849" s="963"/>
      <c r="O849" s="963"/>
      <c r="P849" s="963"/>
      <c r="Q849" s="963"/>
      <c r="R849" s="963"/>
      <c r="S849" s="963"/>
      <c r="T849" s="963"/>
      <c r="U849" s="963"/>
      <c r="V849" s="963"/>
      <c r="W849" s="963"/>
      <c r="X849" s="963"/>
      <c r="Y849" s="963"/>
      <c r="Z849" s="963"/>
    </row>
    <row r="850" spans="1:26">
      <c r="A850" s="1146"/>
      <c r="B850" s="963"/>
      <c r="C850" s="963"/>
      <c r="D850" s="780"/>
      <c r="E850" s="780"/>
      <c r="F850" s="963"/>
      <c r="G850" s="1219"/>
      <c r="H850" s="1098"/>
      <c r="I850" s="893"/>
      <c r="J850" s="893"/>
      <c r="K850" s="960"/>
      <c r="L850" s="960"/>
      <c r="M850" s="963"/>
      <c r="N850" s="963"/>
      <c r="O850" s="963"/>
      <c r="P850" s="963"/>
      <c r="Q850" s="963"/>
      <c r="R850" s="963"/>
      <c r="S850" s="963"/>
      <c r="T850" s="963"/>
      <c r="U850" s="963"/>
      <c r="V850" s="963"/>
      <c r="W850" s="963"/>
      <c r="X850" s="963"/>
      <c r="Y850" s="963"/>
      <c r="Z850" s="963"/>
    </row>
    <row r="851" spans="1:26">
      <c r="A851" s="1146"/>
      <c r="B851" s="963"/>
      <c r="C851" s="963"/>
      <c r="D851" s="780"/>
      <c r="E851" s="780"/>
      <c r="F851" s="963"/>
      <c r="G851" s="1219"/>
      <c r="H851" s="1098"/>
      <c r="I851" s="893"/>
      <c r="J851" s="893"/>
      <c r="K851" s="960"/>
      <c r="L851" s="960"/>
      <c r="M851" s="963"/>
      <c r="N851" s="963"/>
      <c r="O851" s="963"/>
      <c r="P851" s="963"/>
      <c r="Q851" s="963"/>
      <c r="R851" s="963"/>
      <c r="S851" s="963"/>
      <c r="T851" s="963"/>
      <c r="U851" s="963"/>
      <c r="V851" s="963"/>
      <c r="W851" s="963"/>
      <c r="X851" s="963"/>
      <c r="Y851" s="963"/>
      <c r="Z851" s="963"/>
    </row>
    <row r="852" spans="1:26">
      <c r="A852" s="1146"/>
      <c r="B852" s="963"/>
      <c r="C852" s="963"/>
      <c r="D852" s="780"/>
      <c r="E852" s="780"/>
      <c r="F852" s="963"/>
      <c r="G852" s="1219"/>
      <c r="H852" s="1098"/>
      <c r="I852" s="893"/>
      <c r="J852" s="893"/>
      <c r="K852" s="960"/>
      <c r="L852" s="960"/>
      <c r="M852" s="963"/>
      <c r="N852" s="963"/>
      <c r="O852" s="963"/>
      <c r="P852" s="963"/>
      <c r="Q852" s="963"/>
      <c r="R852" s="963"/>
      <c r="S852" s="963"/>
      <c r="T852" s="963"/>
      <c r="U852" s="963"/>
      <c r="V852" s="963"/>
      <c r="W852" s="963"/>
      <c r="X852" s="963"/>
      <c r="Y852" s="963"/>
      <c r="Z852" s="963"/>
    </row>
    <row r="853" spans="1:26">
      <c r="A853" s="1146"/>
      <c r="B853" s="963"/>
      <c r="C853" s="963"/>
      <c r="D853" s="780"/>
      <c r="E853" s="780"/>
      <c r="F853" s="963"/>
      <c r="G853" s="1219"/>
      <c r="H853" s="1098"/>
      <c r="I853" s="893"/>
      <c r="J853" s="893"/>
      <c r="K853" s="960"/>
      <c r="L853" s="960"/>
      <c r="M853" s="963"/>
      <c r="N853" s="963"/>
      <c r="O853" s="963"/>
      <c r="P853" s="963"/>
      <c r="Q853" s="963"/>
      <c r="R853" s="963"/>
      <c r="S853" s="963"/>
      <c r="T853" s="963"/>
      <c r="U853" s="963"/>
      <c r="V853" s="963"/>
      <c r="W853" s="963"/>
      <c r="X853" s="963"/>
      <c r="Y853" s="963"/>
      <c r="Z853" s="963"/>
    </row>
    <row r="854" spans="1:26">
      <c r="A854" s="1146"/>
      <c r="B854" s="963"/>
      <c r="C854" s="963"/>
      <c r="D854" s="780"/>
      <c r="E854" s="780"/>
      <c r="F854" s="963"/>
      <c r="G854" s="1219"/>
      <c r="H854" s="1098"/>
      <c r="I854" s="893"/>
      <c r="J854" s="893"/>
      <c r="K854" s="960"/>
      <c r="L854" s="960"/>
      <c r="M854" s="963"/>
      <c r="N854" s="963"/>
      <c r="O854" s="963"/>
      <c r="P854" s="963"/>
      <c r="Q854" s="963"/>
      <c r="R854" s="963"/>
      <c r="S854" s="963"/>
      <c r="T854" s="963"/>
      <c r="U854" s="963"/>
      <c r="V854" s="963"/>
      <c r="W854" s="963"/>
      <c r="X854" s="963"/>
      <c r="Y854" s="963"/>
      <c r="Z854" s="963"/>
    </row>
    <row r="855" spans="1:26">
      <c r="A855" s="1146"/>
      <c r="B855" s="963"/>
      <c r="C855" s="963"/>
      <c r="D855" s="780"/>
      <c r="E855" s="780"/>
      <c r="F855" s="963"/>
      <c r="G855" s="1219"/>
      <c r="H855" s="1098"/>
      <c r="I855" s="893"/>
      <c r="J855" s="893"/>
      <c r="K855" s="960"/>
      <c r="L855" s="960"/>
      <c r="M855" s="963"/>
      <c r="N855" s="963"/>
      <c r="O855" s="963"/>
      <c r="P855" s="963"/>
      <c r="Q855" s="963"/>
      <c r="R855" s="963"/>
      <c r="S855" s="963"/>
      <c r="T855" s="963"/>
      <c r="U855" s="963"/>
      <c r="V855" s="963"/>
      <c r="W855" s="963"/>
      <c r="X855" s="963"/>
      <c r="Y855" s="963"/>
      <c r="Z855" s="963"/>
    </row>
    <row r="856" spans="1:26">
      <c r="A856" s="1146"/>
      <c r="B856" s="963"/>
      <c r="C856" s="963"/>
      <c r="D856" s="780"/>
      <c r="E856" s="780"/>
      <c r="F856" s="963"/>
      <c r="G856" s="1219"/>
      <c r="H856" s="1098"/>
      <c r="I856" s="893"/>
      <c r="J856" s="893"/>
      <c r="K856" s="960"/>
      <c r="L856" s="960"/>
      <c r="M856" s="963"/>
      <c r="N856" s="963"/>
      <c r="O856" s="963"/>
      <c r="P856" s="963"/>
      <c r="Q856" s="963"/>
      <c r="R856" s="963"/>
      <c r="S856" s="963"/>
      <c r="T856" s="963"/>
      <c r="U856" s="963"/>
      <c r="V856" s="963"/>
      <c r="W856" s="963"/>
      <c r="X856" s="963"/>
      <c r="Y856" s="963"/>
      <c r="Z856" s="963"/>
    </row>
    <row r="857" spans="1:26">
      <c r="A857" s="1146"/>
      <c r="B857" s="963"/>
      <c r="C857" s="963"/>
      <c r="D857" s="780"/>
      <c r="E857" s="780"/>
      <c r="F857" s="963"/>
      <c r="G857" s="1219"/>
      <c r="H857" s="1098"/>
      <c r="I857" s="893"/>
      <c r="J857" s="893"/>
      <c r="K857" s="960"/>
      <c r="L857" s="960"/>
      <c r="M857" s="963"/>
      <c r="N857" s="963"/>
      <c r="O857" s="963"/>
      <c r="P857" s="963"/>
      <c r="Q857" s="963"/>
      <c r="R857" s="963"/>
      <c r="S857" s="963"/>
      <c r="T857" s="963"/>
      <c r="U857" s="963"/>
      <c r="V857" s="963"/>
      <c r="W857" s="963"/>
      <c r="X857" s="963"/>
      <c r="Y857" s="963"/>
      <c r="Z857" s="963"/>
    </row>
    <row r="858" spans="1:26">
      <c r="A858" s="1146"/>
      <c r="B858" s="963"/>
      <c r="C858" s="963"/>
      <c r="D858" s="780"/>
      <c r="E858" s="780"/>
      <c r="F858" s="963"/>
      <c r="G858" s="1219"/>
      <c r="H858" s="1098"/>
      <c r="I858" s="893"/>
      <c r="J858" s="893"/>
      <c r="K858" s="960"/>
      <c r="L858" s="960"/>
      <c r="M858" s="963"/>
      <c r="N858" s="963"/>
      <c r="O858" s="963"/>
      <c r="P858" s="963"/>
      <c r="Q858" s="963"/>
      <c r="R858" s="963"/>
      <c r="S858" s="963"/>
      <c r="T858" s="963"/>
      <c r="U858" s="963"/>
      <c r="V858" s="963"/>
      <c r="W858" s="963"/>
      <c r="X858" s="963"/>
      <c r="Y858" s="963"/>
      <c r="Z858" s="963"/>
    </row>
    <row r="859" spans="1:26">
      <c r="A859" s="1146"/>
      <c r="B859" s="963"/>
      <c r="C859" s="963"/>
      <c r="D859" s="780"/>
      <c r="E859" s="780"/>
      <c r="F859" s="963"/>
      <c r="G859" s="1219"/>
      <c r="H859" s="1098"/>
      <c r="I859" s="893"/>
      <c r="J859" s="893"/>
      <c r="K859" s="960"/>
      <c r="L859" s="960"/>
      <c r="M859" s="963"/>
      <c r="N859" s="963"/>
      <c r="O859" s="963"/>
      <c r="P859" s="963"/>
      <c r="Q859" s="963"/>
      <c r="R859" s="963"/>
      <c r="S859" s="963"/>
      <c r="T859" s="963"/>
      <c r="U859" s="963"/>
      <c r="V859" s="963"/>
      <c r="W859" s="963"/>
      <c r="X859" s="963"/>
      <c r="Y859" s="963"/>
      <c r="Z859" s="963"/>
    </row>
    <row r="860" spans="1:26">
      <c r="A860" s="1146"/>
      <c r="B860" s="963"/>
      <c r="C860" s="963"/>
      <c r="D860" s="780"/>
      <c r="E860" s="780"/>
      <c r="F860" s="963"/>
      <c r="G860" s="1219"/>
      <c r="H860" s="1098"/>
      <c r="I860" s="893"/>
      <c r="J860" s="893"/>
      <c r="K860" s="960"/>
      <c r="L860" s="960"/>
      <c r="M860" s="963"/>
      <c r="N860" s="963"/>
      <c r="O860" s="963"/>
      <c r="P860" s="963"/>
      <c r="Q860" s="963"/>
      <c r="R860" s="963"/>
      <c r="S860" s="963"/>
      <c r="T860" s="963"/>
      <c r="U860" s="963"/>
      <c r="V860" s="963"/>
      <c r="W860" s="963"/>
      <c r="X860" s="963"/>
      <c r="Y860" s="963"/>
      <c r="Z860" s="963"/>
    </row>
    <row r="861" spans="1:26">
      <c r="A861" s="1146"/>
      <c r="B861" s="963"/>
      <c r="C861" s="963"/>
      <c r="D861" s="780"/>
      <c r="E861" s="780"/>
      <c r="F861" s="963"/>
      <c r="G861" s="1219"/>
      <c r="H861" s="1098"/>
      <c r="I861" s="893"/>
      <c r="J861" s="893"/>
      <c r="K861" s="960"/>
      <c r="L861" s="960"/>
      <c r="M861" s="963"/>
      <c r="N861" s="963"/>
      <c r="O861" s="963"/>
      <c r="P861" s="963"/>
      <c r="Q861" s="963"/>
      <c r="R861" s="963"/>
      <c r="S861" s="963"/>
      <c r="T861" s="963"/>
      <c r="U861" s="963"/>
      <c r="V861" s="963"/>
      <c r="W861" s="963"/>
      <c r="X861" s="963"/>
      <c r="Y861" s="963"/>
      <c r="Z861" s="963"/>
    </row>
    <row r="862" spans="1:26">
      <c r="A862" s="1146"/>
      <c r="B862" s="963"/>
      <c r="C862" s="963"/>
      <c r="D862" s="780"/>
      <c r="E862" s="780"/>
      <c r="F862" s="963"/>
      <c r="G862" s="1219"/>
      <c r="H862" s="1098"/>
      <c r="I862" s="893"/>
      <c r="J862" s="893"/>
      <c r="K862" s="960"/>
      <c r="L862" s="960"/>
      <c r="M862" s="963"/>
      <c r="N862" s="963"/>
      <c r="O862" s="963"/>
      <c r="P862" s="963"/>
      <c r="Q862" s="963"/>
      <c r="R862" s="963"/>
      <c r="S862" s="963"/>
      <c r="T862" s="963"/>
      <c r="U862" s="963"/>
      <c r="V862" s="963"/>
      <c r="W862" s="963"/>
      <c r="X862" s="963"/>
      <c r="Y862" s="963"/>
      <c r="Z862" s="963"/>
    </row>
    <row r="863" spans="1:26">
      <c r="A863" s="1146"/>
      <c r="B863" s="963"/>
      <c r="C863" s="963"/>
      <c r="D863" s="780"/>
      <c r="E863" s="780"/>
      <c r="F863" s="963"/>
      <c r="G863" s="1219"/>
      <c r="H863" s="1098"/>
      <c r="I863" s="893"/>
      <c r="J863" s="893"/>
      <c r="K863" s="960"/>
      <c r="L863" s="960"/>
      <c r="M863" s="963"/>
      <c r="N863" s="963"/>
      <c r="O863" s="963"/>
      <c r="P863" s="963"/>
      <c r="Q863" s="963"/>
      <c r="R863" s="963"/>
      <c r="S863" s="963"/>
      <c r="T863" s="963"/>
      <c r="U863" s="963"/>
      <c r="V863" s="963"/>
      <c r="W863" s="963"/>
      <c r="X863" s="963"/>
      <c r="Y863" s="963"/>
      <c r="Z863" s="963"/>
    </row>
    <row r="864" spans="1:26">
      <c r="A864" s="1146"/>
      <c r="B864" s="963"/>
      <c r="C864" s="963"/>
      <c r="D864" s="780"/>
      <c r="E864" s="780"/>
      <c r="F864" s="963"/>
      <c r="G864" s="1219"/>
      <c r="H864" s="1098"/>
      <c r="I864" s="893"/>
      <c r="J864" s="893"/>
      <c r="K864" s="960"/>
      <c r="L864" s="960"/>
      <c r="M864" s="963"/>
      <c r="N864" s="963"/>
      <c r="O864" s="963"/>
      <c r="P864" s="963"/>
      <c r="Q864" s="963"/>
      <c r="R864" s="963"/>
      <c r="S864" s="963"/>
      <c r="T864" s="963"/>
      <c r="U864" s="963"/>
      <c r="V864" s="963"/>
      <c r="W864" s="963"/>
      <c r="X864" s="963"/>
      <c r="Y864" s="963"/>
      <c r="Z864" s="963"/>
    </row>
    <row r="865" spans="1:26">
      <c r="A865" s="1146"/>
      <c r="B865" s="963"/>
      <c r="C865" s="963"/>
      <c r="D865" s="780"/>
      <c r="E865" s="780"/>
      <c r="F865" s="963"/>
      <c r="G865" s="1219"/>
      <c r="H865" s="1098"/>
      <c r="I865" s="893"/>
      <c r="J865" s="893"/>
      <c r="K865" s="960"/>
      <c r="L865" s="960"/>
      <c r="M865" s="963"/>
      <c r="N865" s="963"/>
      <c r="O865" s="963"/>
      <c r="P865" s="963"/>
      <c r="Q865" s="963"/>
      <c r="R865" s="963"/>
      <c r="S865" s="963"/>
      <c r="T865" s="963"/>
      <c r="U865" s="963"/>
      <c r="V865" s="963"/>
      <c r="W865" s="963"/>
      <c r="X865" s="963"/>
      <c r="Y865" s="963"/>
      <c r="Z865" s="963"/>
    </row>
    <row r="866" spans="1:26">
      <c r="A866" s="1146"/>
      <c r="B866" s="963"/>
      <c r="C866" s="963"/>
      <c r="D866" s="780"/>
      <c r="E866" s="780"/>
      <c r="F866" s="963"/>
      <c r="G866" s="1219"/>
      <c r="H866" s="1098"/>
      <c r="I866" s="893"/>
      <c r="J866" s="893"/>
      <c r="K866" s="960"/>
      <c r="L866" s="960"/>
      <c r="M866" s="963"/>
      <c r="N866" s="963"/>
      <c r="O866" s="963"/>
      <c r="P866" s="963"/>
      <c r="Q866" s="963"/>
      <c r="R866" s="963"/>
      <c r="S866" s="963"/>
      <c r="T866" s="963"/>
      <c r="U866" s="963"/>
      <c r="V866" s="963"/>
      <c r="W866" s="963"/>
      <c r="X866" s="963"/>
      <c r="Y866" s="963"/>
      <c r="Z866" s="963"/>
    </row>
    <row r="867" spans="1:26">
      <c r="A867" s="1146"/>
      <c r="B867" s="963"/>
      <c r="C867" s="963"/>
      <c r="D867" s="780"/>
      <c r="E867" s="780"/>
      <c r="F867" s="963"/>
      <c r="G867" s="1219"/>
      <c r="H867" s="1098"/>
      <c r="I867" s="893"/>
      <c r="J867" s="893"/>
      <c r="K867" s="960"/>
      <c r="L867" s="960"/>
      <c r="M867" s="963"/>
      <c r="N867" s="963"/>
      <c r="O867" s="963"/>
      <c r="P867" s="963"/>
      <c r="Q867" s="963"/>
      <c r="R867" s="963"/>
      <c r="S867" s="963"/>
      <c r="T867" s="963"/>
      <c r="U867" s="963"/>
      <c r="V867" s="963"/>
      <c r="W867" s="963"/>
      <c r="X867" s="963"/>
      <c r="Y867" s="963"/>
      <c r="Z867" s="963"/>
    </row>
    <row r="868" spans="1:26">
      <c r="A868" s="1146"/>
      <c r="B868" s="963"/>
      <c r="C868" s="963"/>
      <c r="D868" s="780"/>
      <c r="E868" s="780"/>
      <c r="F868" s="963"/>
      <c r="G868" s="1219"/>
      <c r="H868" s="1098"/>
      <c r="I868" s="893"/>
      <c r="J868" s="893"/>
      <c r="K868" s="960"/>
      <c r="L868" s="960"/>
      <c r="M868" s="963"/>
      <c r="N868" s="963"/>
      <c r="O868" s="963"/>
      <c r="P868" s="963"/>
      <c r="Q868" s="963"/>
      <c r="R868" s="963"/>
      <c r="S868" s="963"/>
      <c r="T868" s="963"/>
      <c r="U868" s="963"/>
      <c r="V868" s="963"/>
      <c r="W868" s="963"/>
      <c r="X868" s="963"/>
      <c r="Y868" s="963"/>
      <c r="Z868" s="963"/>
    </row>
    <row r="869" spans="1:26">
      <c r="A869" s="1146"/>
      <c r="B869" s="963"/>
      <c r="C869" s="963"/>
      <c r="D869" s="780"/>
      <c r="E869" s="780"/>
      <c r="F869" s="963"/>
      <c r="G869" s="1219"/>
      <c r="H869" s="1098"/>
      <c r="I869" s="893"/>
      <c r="J869" s="893"/>
      <c r="K869" s="960"/>
      <c r="L869" s="960"/>
      <c r="M869" s="963"/>
      <c r="N869" s="963"/>
      <c r="O869" s="963"/>
      <c r="P869" s="963"/>
      <c r="Q869" s="963"/>
      <c r="R869" s="963"/>
      <c r="S869" s="963"/>
      <c r="T869" s="963"/>
      <c r="U869" s="963"/>
      <c r="V869" s="963"/>
      <c r="W869" s="963"/>
      <c r="X869" s="963"/>
      <c r="Y869" s="963"/>
      <c r="Z869" s="963"/>
    </row>
    <row r="870" spans="1:26">
      <c r="A870" s="1146"/>
      <c r="B870" s="963"/>
      <c r="C870" s="963"/>
      <c r="D870" s="780"/>
      <c r="E870" s="780"/>
      <c r="F870" s="963"/>
      <c r="G870" s="1219"/>
      <c r="H870" s="1098"/>
      <c r="I870" s="893"/>
      <c r="J870" s="893"/>
      <c r="K870" s="960"/>
      <c r="L870" s="960"/>
      <c r="M870" s="963"/>
      <c r="N870" s="963"/>
      <c r="O870" s="963"/>
      <c r="P870" s="963"/>
      <c r="Q870" s="963"/>
      <c r="R870" s="963"/>
      <c r="S870" s="963"/>
      <c r="T870" s="963"/>
      <c r="U870" s="963"/>
      <c r="V870" s="963"/>
      <c r="W870" s="963"/>
      <c r="X870" s="963"/>
      <c r="Y870" s="963"/>
      <c r="Z870" s="963"/>
    </row>
    <row r="871" spans="1:26">
      <c r="A871" s="1146"/>
      <c r="B871" s="963"/>
      <c r="C871" s="963"/>
      <c r="D871" s="780"/>
      <c r="E871" s="780"/>
      <c r="F871" s="963"/>
      <c r="G871" s="1219"/>
      <c r="H871" s="1098"/>
      <c r="I871" s="893"/>
      <c r="J871" s="893"/>
      <c r="K871" s="960"/>
      <c r="L871" s="960"/>
      <c r="M871" s="963"/>
      <c r="N871" s="963"/>
      <c r="O871" s="963"/>
      <c r="P871" s="963"/>
      <c r="Q871" s="963"/>
      <c r="R871" s="963"/>
      <c r="S871" s="963"/>
      <c r="T871" s="963"/>
      <c r="U871" s="963"/>
      <c r="V871" s="963"/>
      <c r="W871" s="963"/>
      <c r="X871" s="963"/>
      <c r="Y871" s="963"/>
      <c r="Z871" s="963"/>
    </row>
    <row r="872" spans="1:26">
      <c r="A872" s="1146"/>
      <c r="B872" s="963"/>
      <c r="C872" s="963"/>
      <c r="D872" s="780"/>
      <c r="E872" s="780"/>
      <c r="F872" s="963"/>
      <c r="G872" s="1219"/>
      <c r="H872" s="1098"/>
      <c r="I872" s="893"/>
      <c r="J872" s="893"/>
      <c r="K872" s="960"/>
      <c r="L872" s="960"/>
      <c r="M872" s="963"/>
      <c r="N872" s="963"/>
      <c r="O872" s="963"/>
      <c r="P872" s="963"/>
      <c r="Q872" s="963"/>
      <c r="R872" s="963"/>
      <c r="S872" s="963"/>
      <c r="T872" s="963"/>
      <c r="U872" s="963"/>
      <c r="V872" s="963"/>
      <c r="W872" s="963"/>
      <c r="X872" s="963"/>
      <c r="Y872" s="963"/>
      <c r="Z872" s="963"/>
    </row>
    <row r="873" spans="1:26">
      <c r="A873" s="1146"/>
      <c r="B873" s="963"/>
      <c r="C873" s="963"/>
      <c r="D873" s="780"/>
      <c r="E873" s="780"/>
      <c r="F873" s="963"/>
      <c r="G873" s="1219"/>
      <c r="H873" s="1098"/>
      <c r="I873" s="893"/>
      <c r="J873" s="893"/>
      <c r="K873" s="960"/>
      <c r="L873" s="960"/>
      <c r="M873" s="963"/>
      <c r="N873" s="963"/>
      <c r="O873" s="963"/>
      <c r="P873" s="963"/>
      <c r="Q873" s="963"/>
      <c r="R873" s="963"/>
      <c r="S873" s="963"/>
      <c r="T873" s="963"/>
      <c r="U873" s="963"/>
      <c r="V873" s="963"/>
      <c r="W873" s="963"/>
      <c r="X873" s="963"/>
      <c r="Y873" s="963"/>
      <c r="Z873" s="963"/>
    </row>
    <row r="874" spans="1:26">
      <c r="A874" s="1146"/>
      <c r="B874" s="963"/>
      <c r="C874" s="963"/>
      <c r="D874" s="780"/>
      <c r="E874" s="780"/>
      <c r="F874" s="963"/>
      <c r="G874" s="1219"/>
      <c r="H874" s="1098"/>
      <c r="I874" s="893"/>
      <c r="J874" s="893"/>
      <c r="K874" s="960"/>
      <c r="L874" s="960"/>
      <c r="M874" s="963"/>
      <c r="N874" s="963"/>
      <c r="O874" s="963"/>
      <c r="P874" s="963"/>
      <c r="Q874" s="963"/>
      <c r="R874" s="963"/>
      <c r="S874" s="963"/>
      <c r="T874" s="963"/>
      <c r="U874" s="963"/>
      <c r="V874" s="963"/>
      <c r="W874" s="963"/>
      <c r="X874" s="963"/>
      <c r="Y874" s="963"/>
      <c r="Z874" s="963"/>
    </row>
    <row r="875" spans="1:26">
      <c r="A875" s="1146"/>
      <c r="B875" s="963"/>
      <c r="C875" s="963"/>
      <c r="D875" s="780"/>
      <c r="E875" s="780"/>
      <c r="F875" s="963"/>
      <c r="G875" s="1219"/>
      <c r="H875" s="1098"/>
      <c r="I875" s="893"/>
      <c r="J875" s="893"/>
      <c r="K875" s="960"/>
      <c r="L875" s="960"/>
      <c r="M875" s="963"/>
      <c r="N875" s="963"/>
      <c r="O875" s="963"/>
      <c r="P875" s="963"/>
      <c r="Q875" s="963"/>
      <c r="R875" s="963"/>
      <c r="S875" s="963"/>
      <c r="T875" s="963"/>
      <c r="U875" s="963"/>
      <c r="V875" s="963"/>
      <c r="W875" s="963"/>
      <c r="X875" s="963"/>
      <c r="Y875" s="963"/>
      <c r="Z875" s="963"/>
    </row>
    <row r="876" spans="1:26">
      <c r="A876" s="1146"/>
      <c r="B876" s="963"/>
      <c r="C876" s="963"/>
      <c r="D876" s="780"/>
      <c r="E876" s="780"/>
      <c r="F876" s="963"/>
      <c r="G876" s="1219"/>
      <c r="H876" s="1098"/>
      <c r="I876" s="893"/>
      <c r="J876" s="893"/>
      <c r="K876" s="960"/>
      <c r="L876" s="960"/>
      <c r="M876" s="963"/>
      <c r="N876" s="963"/>
      <c r="O876" s="963"/>
      <c r="P876" s="963"/>
      <c r="Q876" s="963"/>
      <c r="R876" s="963"/>
      <c r="S876" s="963"/>
      <c r="T876" s="963"/>
      <c r="U876" s="963"/>
      <c r="V876" s="963"/>
      <c r="W876" s="963"/>
      <c r="X876" s="963"/>
      <c r="Y876" s="963"/>
      <c r="Z876" s="963"/>
    </row>
    <row r="877" spans="1:26">
      <c r="A877" s="1146"/>
      <c r="B877" s="963"/>
      <c r="C877" s="963"/>
      <c r="D877" s="780"/>
      <c r="E877" s="780"/>
      <c r="F877" s="963"/>
      <c r="G877" s="1219"/>
      <c r="H877" s="1098"/>
      <c r="I877" s="893"/>
      <c r="J877" s="893"/>
      <c r="K877" s="960"/>
      <c r="L877" s="960"/>
      <c r="M877" s="963"/>
      <c r="N877" s="963"/>
      <c r="O877" s="963"/>
      <c r="P877" s="963"/>
      <c r="Q877" s="963"/>
      <c r="R877" s="963"/>
      <c r="S877" s="963"/>
      <c r="T877" s="963"/>
      <c r="U877" s="963"/>
      <c r="V877" s="963"/>
      <c r="W877" s="963"/>
      <c r="X877" s="963"/>
      <c r="Y877" s="963"/>
      <c r="Z877" s="963"/>
    </row>
    <row r="878" spans="1:26">
      <c r="A878" s="1146"/>
      <c r="B878" s="963"/>
      <c r="C878" s="963"/>
      <c r="D878" s="780"/>
      <c r="E878" s="780"/>
      <c r="F878" s="963"/>
      <c r="G878" s="1219"/>
      <c r="H878" s="1098"/>
      <c r="I878" s="893"/>
      <c r="J878" s="893"/>
      <c r="K878" s="960"/>
      <c r="L878" s="960"/>
      <c r="M878" s="963"/>
      <c r="N878" s="963"/>
      <c r="O878" s="963"/>
      <c r="P878" s="963"/>
      <c r="Q878" s="963"/>
      <c r="R878" s="963"/>
      <c r="S878" s="963"/>
      <c r="T878" s="963"/>
      <c r="U878" s="963"/>
      <c r="V878" s="963"/>
      <c r="W878" s="963"/>
      <c r="X878" s="963"/>
      <c r="Y878" s="963"/>
      <c r="Z878" s="963"/>
    </row>
    <row r="879" spans="1:26">
      <c r="A879" s="1146"/>
      <c r="B879" s="963"/>
      <c r="C879" s="963"/>
      <c r="D879" s="780"/>
      <c r="E879" s="780"/>
      <c r="F879" s="963"/>
      <c r="G879" s="1219"/>
      <c r="H879" s="1098"/>
      <c r="I879" s="893"/>
      <c r="J879" s="893"/>
      <c r="K879" s="960"/>
      <c r="L879" s="960"/>
      <c r="M879" s="963"/>
      <c r="N879" s="963"/>
      <c r="O879" s="963"/>
      <c r="P879" s="963"/>
      <c r="Q879" s="963"/>
      <c r="R879" s="963"/>
      <c r="S879" s="963"/>
      <c r="T879" s="963"/>
      <c r="U879" s="963"/>
      <c r="V879" s="963"/>
      <c r="W879" s="963"/>
      <c r="X879" s="963"/>
      <c r="Y879" s="963"/>
      <c r="Z879" s="963"/>
    </row>
    <row r="880" spans="1:26">
      <c r="A880" s="1146"/>
      <c r="B880" s="963"/>
      <c r="C880" s="963"/>
      <c r="D880" s="780"/>
      <c r="E880" s="780"/>
      <c r="F880" s="963"/>
      <c r="G880" s="1219"/>
      <c r="H880" s="1098"/>
      <c r="I880" s="893"/>
      <c r="J880" s="893"/>
      <c r="K880" s="960"/>
      <c r="L880" s="960"/>
      <c r="M880" s="963"/>
      <c r="N880" s="963"/>
      <c r="O880" s="963"/>
      <c r="P880" s="963"/>
      <c r="Q880" s="963"/>
      <c r="R880" s="963"/>
      <c r="S880" s="963"/>
      <c r="T880" s="963"/>
      <c r="U880" s="963"/>
      <c r="V880" s="963"/>
      <c r="W880" s="963"/>
      <c r="X880" s="963"/>
      <c r="Y880" s="963"/>
      <c r="Z880" s="963"/>
    </row>
    <row r="881" spans="1:26">
      <c r="A881" s="1146"/>
      <c r="B881" s="963"/>
      <c r="C881" s="963"/>
      <c r="D881" s="780"/>
      <c r="E881" s="780"/>
      <c r="F881" s="963"/>
      <c r="G881" s="1219"/>
      <c r="H881" s="1098"/>
      <c r="I881" s="893"/>
      <c r="J881" s="893"/>
      <c r="K881" s="960"/>
      <c r="L881" s="960"/>
      <c r="M881" s="963"/>
      <c r="N881" s="963"/>
      <c r="O881" s="963"/>
      <c r="P881" s="963"/>
      <c r="Q881" s="963"/>
      <c r="R881" s="963"/>
      <c r="S881" s="963"/>
      <c r="T881" s="963"/>
      <c r="U881" s="963"/>
      <c r="V881" s="963"/>
      <c r="W881" s="963"/>
      <c r="X881" s="963"/>
      <c r="Y881" s="963"/>
      <c r="Z881" s="963"/>
    </row>
    <row r="882" spans="1:26">
      <c r="A882" s="1146"/>
      <c r="B882" s="963"/>
      <c r="C882" s="963"/>
      <c r="D882" s="780"/>
      <c r="E882" s="780"/>
      <c r="F882" s="963"/>
      <c r="G882" s="1219"/>
      <c r="H882" s="1098"/>
      <c r="I882" s="893"/>
      <c r="J882" s="893"/>
      <c r="K882" s="960"/>
      <c r="L882" s="960"/>
      <c r="M882" s="963"/>
      <c r="N882" s="963"/>
      <c r="O882" s="963"/>
      <c r="P882" s="963"/>
      <c r="Q882" s="963"/>
      <c r="R882" s="963"/>
      <c r="S882" s="963"/>
      <c r="T882" s="963"/>
      <c r="U882" s="963"/>
      <c r="V882" s="963"/>
      <c r="W882" s="963"/>
      <c r="X882" s="963"/>
      <c r="Y882" s="963"/>
      <c r="Z882" s="963"/>
    </row>
    <row r="883" spans="1:26">
      <c r="A883" s="1146"/>
      <c r="B883" s="963"/>
      <c r="C883" s="963"/>
      <c r="D883" s="780"/>
      <c r="E883" s="780"/>
      <c r="F883" s="963"/>
      <c r="G883" s="1219"/>
      <c r="H883" s="1098"/>
      <c r="I883" s="893"/>
      <c r="J883" s="893"/>
      <c r="K883" s="960"/>
      <c r="L883" s="960"/>
      <c r="M883" s="963"/>
      <c r="N883" s="963"/>
      <c r="O883" s="963"/>
      <c r="P883" s="963"/>
      <c r="Q883" s="963"/>
      <c r="R883" s="963"/>
      <c r="S883" s="963"/>
      <c r="T883" s="963"/>
      <c r="U883" s="963"/>
      <c r="V883" s="963"/>
      <c r="W883" s="963"/>
      <c r="X883" s="963"/>
      <c r="Y883" s="963"/>
      <c r="Z883" s="963"/>
    </row>
    <row r="884" spans="1:26">
      <c r="A884" s="1146"/>
      <c r="B884" s="963"/>
      <c r="C884" s="963"/>
      <c r="D884" s="780"/>
      <c r="E884" s="780"/>
      <c r="F884" s="963"/>
      <c r="G884" s="1219"/>
      <c r="H884" s="1098"/>
      <c r="I884" s="893"/>
      <c r="J884" s="893"/>
      <c r="K884" s="960"/>
      <c r="L884" s="960"/>
      <c r="M884" s="963"/>
      <c r="N884" s="963"/>
      <c r="O884" s="963"/>
      <c r="P884" s="963"/>
      <c r="Q884" s="963"/>
      <c r="R884" s="963"/>
      <c r="S884" s="963"/>
      <c r="T884" s="963"/>
      <c r="U884" s="963"/>
      <c r="V884" s="963"/>
      <c r="W884" s="963"/>
      <c r="X884" s="963"/>
      <c r="Y884" s="963"/>
      <c r="Z884" s="963"/>
    </row>
    <row r="885" spans="1:26">
      <c r="A885" s="1146"/>
      <c r="B885" s="963"/>
      <c r="C885" s="963"/>
      <c r="D885" s="780"/>
      <c r="E885" s="780"/>
      <c r="F885" s="963"/>
      <c r="G885" s="1219"/>
      <c r="H885" s="1098"/>
      <c r="I885" s="893"/>
      <c r="J885" s="893"/>
      <c r="K885" s="960"/>
      <c r="L885" s="960"/>
      <c r="M885" s="963"/>
      <c r="N885" s="963"/>
      <c r="O885" s="963"/>
      <c r="P885" s="963"/>
      <c r="Q885" s="963"/>
      <c r="R885" s="963"/>
      <c r="S885" s="963"/>
      <c r="T885" s="963"/>
      <c r="U885" s="963"/>
      <c r="V885" s="963"/>
      <c r="W885" s="963"/>
      <c r="X885" s="963"/>
      <c r="Y885" s="963"/>
      <c r="Z885" s="963"/>
    </row>
    <row r="886" spans="1:26">
      <c r="A886" s="1146"/>
      <c r="B886" s="963"/>
      <c r="C886" s="963"/>
      <c r="D886" s="780"/>
      <c r="E886" s="780"/>
      <c r="F886" s="963"/>
      <c r="G886" s="1219"/>
      <c r="H886" s="1098"/>
      <c r="I886" s="893"/>
      <c r="J886" s="893"/>
      <c r="K886" s="960"/>
      <c r="L886" s="960"/>
      <c r="M886" s="963"/>
      <c r="N886" s="963"/>
      <c r="O886" s="963"/>
      <c r="P886" s="963"/>
      <c r="Q886" s="963"/>
      <c r="R886" s="963"/>
      <c r="S886" s="963"/>
      <c r="T886" s="963"/>
      <c r="U886" s="963"/>
      <c r="V886" s="963"/>
      <c r="W886" s="963"/>
      <c r="X886" s="963"/>
      <c r="Y886" s="963"/>
      <c r="Z886" s="963"/>
    </row>
    <row r="887" spans="1:26">
      <c r="A887" s="1146"/>
      <c r="B887" s="963"/>
      <c r="C887" s="963"/>
      <c r="D887" s="780"/>
      <c r="E887" s="780"/>
      <c r="F887" s="963"/>
      <c r="G887" s="1219"/>
      <c r="H887" s="1098"/>
      <c r="I887" s="893"/>
      <c r="J887" s="893"/>
      <c r="K887" s="960"/>
      <c r="L887" s="960"/>
      <c r="M887" s="963"/>
      <c r="N887" s="963"/>
      <c r="O887" s="963"/>
      <c r="P887" s="963"/>
      <c r="Q887" s="963"/>
      <c r="R887" s="963"/>
      <c r="S887" s="963"/>
      <c r="T887" s="963"/>
      <c r="U887" s="963"/>
      <c r="V887" s="963"/>
      <c r="W887" s="963"/>
      <c r="X887" s="963"/>
      <c r="Y887" s="963"/>
      <c r="Z887" s="963"/>
    </row>
    <row r="888" spans="1:26">
      <c r="A888" s="1146"/>
      <c r="B888" s="963"/>
      <c r="C888" s="963"/>
      <c r="D888" s="780"/>
      <c r="E888" s="780"/>
      <c r="F888" s="963"/>
      <c r="G888" s="1219"/>
      <c r="H888" s="1098"/>
      <c r="I888" s="893"/>
      <c r="J888" s="893"/>
      <c r="K888" s="960"/>
      <c r="L888" s="960"/>
      <c r="M888" s="963"/>
      <c r="N888" s="963"/>
      <c r="O888" s="963"/>
      <c r="P888" s="963"/>
      <c r="Q888" s="963"/>
      <c r="R888" s="963"/>
      <c r="S888" s="963"/>
      <c r="T888" s="963"/>
      <c r="U888" s="963"/>
      <c r="V888" s="963"/>
      <c r="W888" s="963"/>
      <c r="X888" s="963"/>
      <c r="Y888" s="963"/>
      <c r="Z888" s="963"/>
    </row>
    <row r="889" spans="1:26">
      <c r="A889" s="1146"/>
      <c r="B889" s="963"/>
      <c r="C889" s="963"/>
      <c r="D889" s="780"/>
      <c r="E889" s="780"/>
      <c r="F889" s="963"/>
      <c r="G889" s="1219"/>
      <c r="H889" s="1098"/>
      <c r="I889" s="893"/>
      <c r="J889" s="893"/>
      <c r="K889" s="960"/>
      <c r="L889" s="960"/>
      <c r="M889" s="963"/>
      <c r="N889" s="963"/>
      <c r="O889" s="963"/>
      <c r="P889" s="963"/>
      <c r="Q889" s="963"/>
      <c r="R889" s="963"/>
      <c r="S889" s="963"/>
      <c r="T889" s="963"/>
      <c r="U889" s="963"/>
      <c r="V889" s="963"/>
      <c r="W889" s="963"/>
      <c r="X889" s="963"/>
      <c r="Y889" s="963"/>
      <c r="Z889" s="963"/>
    </row>
    <row r="890" spans="1:26">
      <c r="A890" s="1146"/>
      <c r="B890" s="963"/>
      <c r="C890" s="963"/>
      <c r="D890" s="780"/>
      <c r="E890" s="780"/>
      <c r="F890" s="963"/>
      <c r="G890" s="1219"/>
      <c r="H890" s="1098"/>
      <c r="I890" s="893"/>
      <c r="J890" s="893"/>
      <c r="K890" s="960"/>
      <c r="L890" s="960"/>
      <c r="M890" s="963"/>
      <c r="N890" s="963"/>
      <c r="O890" s="963"/>
      <c r="P890" s="963"/>
      <c r="Q890" s="963"/>
      <c r="R890" s="963"/>
      <c r="S890" s="963"/>
      <c r="T890" s="963"/>
      <c r="U890" s="963"/>
      <c r="V890" s="963"/>
      <c r="W890" s="963"/>
      <c r="X890" s="963"/>
      <c r="Y890" s="963"/>
      <c r="Z890" s="963"/>
    </row>
    <row r="891" spans="1:26">
      <c r="A891" s="1146"/>
      <c r="B891" s="963"/>
      <c r="C891" s="963"/>
      <c r="D891" s="780"/>
      <c r="E891" s="780"/>
      <c r="F891" s="963"/>
      <c r="G891" s="1219"/>
      <c r="H891" s="1098"/>
      <c r="I891" s="893"/>
      <c r="J891" s="893"/>
      <c r="K891" s="960"/>
      <c r="L891" s="960"/>
      <c r="M891" s="963"/>
      <c r="N891" s="963"/>
      <c r="O891" s="963"/>
      <c r="P891" s="963"/>
      <c r="Q891" s="963"/>
      <c r="R891" s="963"/>
      <c r="S891" s="963"/>
      <c r="T891" s="963"/>
      <c r="U891" s="963"/>
      <c r="V891" s="963"/>
      <c r="W891" s="963"/>
      <c r="X891" s="963"/>
      <c r="Y891" s="963"/>
      <c r="Z891" s="963"/>
    </row>
    <row r="892" spans="1:26">
      <c r="A892" s="1146"/>
      <c r="B892" s="963"/>
      <c r="C892" s="963"/>
      <c r="D892" s="780"/>
      <c r="E892" s="780"/>
      <c r="F892" s="963"/>
      <c r="G892" s="1219"/>
      <c r="H892" s="1098"/>
      <c r="I892" s="893"/>
      <c r="J892" s="893"/>
      <c r="K892" s="960"/>
      <c r="L892" s="960"/>
      <c r="M892" s="963"/>
      <c r="N892" s="963"/>
      <c r="O892" s="963"/>
      <c r="P892" s="963"/>
      <c r="Q892" s="963"/>
      <c r="R892" s="963"/>
      <c r="S892" s="963"/>
      <c r="T892" s="963"/>
      <c r="U892" s="963"/>
      <c r="V892" s="963"/>
      <c r="W892" s="963"/>
      <c r="X892" s="963"/>
      <c r="Y892" s="963"/>
      <c r="Z892" s="963"/>
    </row>
    <row r="893" spans="1:26">
      <c r="A893" s="1146"/>
      <c r="B893" s="963"/>
      <c r="C893" s="963"/>
      <c r="D893" s="780"/>
      <c r="E893" s="780"/>
      <c r="F893" s="963"/>
      <c r="G893" s="1219"/>
      <c r="H893" s="1098"/>
      <c r="I893" s="893"/>
      <c r="J893" s="893"/>
      <c r="K893" s="960"/>
      <c r="L893" s="960"/>
      <c r="M893" s="963"/>
      <c r="N893" s="963"/>
      <c r="O893" s="963"/>
      <c r="P893" s="963"/>
      <c r="Q893" s="963"/>
      <c r="R893" s="963"/>
      <c r="S893" s="963"/>
      <c r="T893" s="963"/>
      <c r="U893" s="963"/>
      <c r="V893" s="963"/>
      <c r="W893" s="963"/>
      <c r="X893" s="963"/>
      <c r="Y893" s="963"/>
      <c r="Z893" s="963"/>
    </row>
    <row r="894" spans="1:26">
      <c r="A894" s="1146"/>
      <c r="B894" s="963"/>
      <c r="C894" s="963"/>
      <c r="D894" s="780"/>
      <c r="E894" s="780"/>
      <c r="F894" s="963"/>
      <c r="G894" s="1219"/>
      <c r="H894" s="1098"/>
      <c r="I894" s="893"/>
      <c r="J894" s="893"/>
      <c r="K894" s="960"/>
      <c r="L894" s="960"/>
      <c r="M894" s="963"/>
      <c r="N894" s="963"/>
      <c r="O894" s="963"/>
      <c r="P894" s="963"/>
      <c r="Q894" s="963"/>
      <c r="R894" s="963"/>
      <c r="S894" s="963"/>
      <c r="T894" s="963"/>
      <c r="U894" s="963"/>
      <c r="V894" s="963"/>
      <c r="W894" s="963"/>
      <c r="X894" s="963"/>
      <c r="Y894" s="963"/>
      <c r="Z894" s="963"/>
    </row>
    <row r="895" spans="1:26">
      <c r="A895" s="1146"/>
      <c r="B895" s="963"/>
      <c r="C895" s="963"/>
      <c r="D895" s="780"/>
      <c r="E895" s="780"/>
      <c r="F895" s="963"/>
      <c r="G895" s="1219"/>
      <c r="H895" s="1098"/>
      <c r="I895" s="893"/>
      <c r="J895" s="893"/>
      <c r="K895" s="960"/>
      <c r="L895" s="960"/>
      <c r="M895" s="963"/>
      <c r="N895" s="963"/>
      <c r="O895" s="963"/>
      <c r="P895" s="963"/>
      <c r="Q895" s="963"/>
      <c r="R895" s="963"/>
      <c r="S895" s="963"/>
      <c r="T895" s="963"/>
      <c r="U895" s="963"/>
      <c r="V895" s="963"/>
      <c r="W895" s="963"/>
      <c r="X895" s="963"/>
      <c r="Y895" s="963"/>
      <c r="Z895" s="963"/>
    </row>
    <row r="896" spans="1:26">
      <c r="A896" s="1146"/>
      <c r="B896" s="963"/>
      <c r="C896" s="963"/>
      <c r="D896" s="780"/>
      <c r="E896" s="780"/>
      <c r="F896" s="963"/>
      <c r="G896" s="1219"/>
      <c r="H896" s="1098"/>
      <c r="I896" s="893"/>
      <c r="J896" s="893"/>
      <c r="K896" s="960"/>
      <c r="L896" s="960"/>
      <c r="M896" s="963"/>
      <c r="N896" s="963"/>
      <c r="O896" s="963"/>
      <c r="P896" s="963"/>
      <c r="Q896" s="963"/>
      <c r="R896" s="963"/>
      <c r="S896" s="963"/>
      <c r="T896" s="963"/>
      <c r="U896" s="963"/>
      <c r="V896" s="963"/>
      <c r="W896" s="963"/>
      <c r="X896" s="963"/>
      <c r="Y896" s="963"/>
      <c r="Z896" s="963"/>
    </row>
    <row r="897" spans="1:26">
      <c r="A897" s="1146"/>
      <c r="B897" s="963"/>
      <c r="C897" s="963"/>
      <c r="D897" s="780"/>
      <c r="E897" s="780"/>
      <c r="F897" s="963"/>
      <c r="G897" s="1219"/>
      <c r="H897" s="1098"/>
      <c r="I897" s="893"/>
      <c r="J897" s="893"/>
      <c r="K897" s="960"/>
      <c r="L897" s="960"/>
      <c r="M897" s="963"/>
      <c r="N897" s="963"/>
      <c r="O897" s="963"/>
      <c r="P897" s="963"/>
      <c r="Q897" s="963"/>
      <c r="R897" s="963"/>
      <c r="S897" s="963"/>
      <c r="T897" s="963"/>
      <c r="U897" s="963"/>
      <c r="V897" s="963"/>
      <c r="W897" s="963"/>
      <c r="X897" s="963"/>
      <c r="Y897" s="963"/>
      <c r="Z897" s="963"/>
    </row>
    <row r="898" spans="1:26">
      <c r="A898" s="1146"/>
      <c r="B898" s="963"/>
      <c r="C898" s="963"/>
      <c r="D898" s="780"/>
      <c r="E898" s="780"/>
      <c r="F898" s="963"/>
      <c r="G898" s="1219"/>
      <c r="H898" s="1098"/>
      <c r="I898" s="893"/>
      <c r="J898" s="893"/>
      <c r="K898" s="960"/>
      <c r="L898" s="960"/>
      <c r="M898" s="963"/>
      <c r="N898" s="963"/>
      <c r="O898" s="963"/>
      <c r="P898" s="963"/>
      <c r="Q898" s="963"/>
      <c r="R898" s="963"/>
      <c r="S898" s="963"/>
      <c r="T898" s="963"/>
      <c r="U898" s="963"/>
      <c r="V898" s="963"/>
      <c r="W898" s="963"/>
      <c r="X898" s="963"/>
      <c r="Y898" s="963"/>
      <c r="Z898" s="963"/>
    </row>
    <row r="899" spans="1:26">
      <c r="A899" s="1146"/>
      <c r="B899" s="963"/>
      <c r="C899" s="963"/>
      <c r="D899" s="780"/>
      <c r="E899" s="780"/>
      <c r="F899" s="963"/>
      <c r="G899" s="1219"/>
      <c r="H899" s="1098"/>
      <c r="I899" s="893"/>
      <c r="J899" s="893"/>
      <c r="K899" s="960"/>
      <c r="L899" s="960"/>
      <c r="M899" s="963"/>
      <c r="N899" s="963"/>
      <c r="O899" s="963"/>
      <c r="P899" s="963"/>
      <c r="Q899" s="963"/>
      <c r="R899" s="963"/>
      <c r="S899" s="963"/>
      <c r="T899" s="963"/>
      <c r="U899" s="963"/>
      <c r="V899" s="963"/>
      <c r="W899" s="963"/>
      <c r="X899" s="963"/>
      <c r="Y899" s="963"/>
      <c r="Z899" s="963"/>
    </row>
    <row r="900" spans="1:26">
      <c r="A900" s="1146"/>
      <c r="B900" s="963"/>
      <c r="C900" s="963"/>
      <c r="D900" s="780"/>
      <c r="E900" s="780"/>
      <c r="F900" s="963"/>
      <c r="G900" s="1219"/>
      <c r="H900" s="1098"/>
      <c r="I900" s="893"/>
      <c r="J900" s="893"/>
      <c r="K900" s="960"/>
      <c r="L900" s="960"/>
      <c r="M900" s="963"/>
      <c r="N900" s="963"/>
      <c r="O900" s="963"/>
      <c r="P900" s="963"/>
      <c r="Q900" s="963"/>
      <c r="R900" s="963"/>
      <c r="S900" s="963"/>
      <c r="T900" s="963"/>
      <c r="U900" s="963"/>
      <c r="V900" s="963"/>
      <c r="W900" s="963"/>
      <c r="X900" s="963"/>
      <c r="Y900" s="963"/>
      <c r="Z900" s="963"/>
    </row>
    <row r="901" spans="1:26">
      <c r="A901" s="1146"/>
      <c r="B901" s="963"/>
      <c r="C901" s="963"/>
      <c r="D901" s="780"/>
      <c r="E901" s="780"/>
      <c r="F901" s="963"/>
      <c r="G901" s="1219"/>
      <c r="H901" s="1098"/>
      <c r="I901" s="893"/>
      <c r="J901" s="893"/>
      <c r="K901" s="960"/>
      <c r="L901" s="960"/>
      <c r="M901" s="963"/>
      <c r="N901" s="963"/>
      <c r="O901" s="963"/>
      <c r="P901" s="963"/>
      <c r="Q901" s="963"/>
      <c r="R901" s="963"/>
      <c r="S901" s="963"/>
      <c r="T901" s="963"/>
      <c r="U901" s="963"/>
      <c r="V901" s="963"/>
      <c r="W901" s="963"/>
      <c r="X901" s="963"/>
      <c r="Y901" s="963"/>
      <c r="Z901" s="963"/>
    </row>
    <row r="902" spans="1:26">
      <c r="A902" s="1146"/>
      <c r="B902" s="963"/>
      <c r="C902" s="963"/>
      <c r="D902" s="780"/>
      <c r="E902" s="780"/>
      <c r="F902" s="963"/>
      <c r="G902" s="1219"/>
      <c r="H902" s="1098"/>
      <c r="I902" s="893"/>
      <c r="J902" s="893"/>
      <c r="K902" s="960"/>
      <c r="L902" s="960"/>
      <c r="M902" s="963"/>
      <c r="N902" s="963"/>
      <c r="O902" s="963"/>
      <c r="P902" s="963"/>
      <c r="Q902" s="963"/>
      <c r="R902" s="963"/>
      <c r="S902" s="963"/>
      <c r="T902" s="963"/>
      <c r="U902" s="963"/>
      <c r="V902" s="963"/>
      <c r="W902" s="963"/>
      <c r="X902" s="963"/>
      <c r="Y902" s="963"/>
      <c r="Z902" s="963"/>
    </row>
    <row r="903" spans="1:26">
      <c r="A903" s="1146"/>
      <c r="B903" s="963"/>
      <c r="C903" s="963"/>
      <c r="D903" s="780"/>
      <c r="E903" s="780"/>
      <c r="F903" s="963"/>
      <c r="G903" s="1219"/>
      <c r="H903" s="1098"/>
      <c r="I903" s="893"/>
      <c r="J903" s="893"/>
      <c r="K903" s="960"/>
      <c r="L903" s="960"/>
      <c r="M903" s="963"/>
      <c r="N903" s="963"/>
      <c r="O903" s="963"/>
      <c r="P903" s="963"/>
      <c r="Q903" s="963"/>
      <c r="R903" s="963"/>
      <c r="S903" s="963"/>
      <c r="T903" s="963"/>
      <c r="U903" s="963"/>
      <c r="V903" s="963"/>
      <c r="W903" s="963"/>
      <c r="X903" s="963"/>
      <c r="Y903" s="963"/>
      <c r="Z903" s="963"/>
    </row>
    <row r="904" spans="1:26">
      <c r="A904" s="1146"/>
      <c r="B904" s="963"/>
      <c r="C904" s="963"/>
      <c r="D904" s="780"/>
      <c r="E904" s="780"/>
      <c r="F904" s="963"/>
      <c r="G904" s="1219"/>
      <c r="H904" s="1098"/>
      <c r="I904" s="893"/>
      <c r="J904" s="893"/>
      <c r="K904" s="960"/>
      <c r="L904" s="960"/>
      <c r="M904" s="963"/>
      <c r="N904" s="963"/>
      <c r="O904" s="963"/>
      <c r="P904" s="963"/>
      <c r="Q904" s="963"/>
      <c r="R904" s="963"/>
      <c r="S904" s="963"/>
      <c r="T904" s="963"/>
      <c r="U904" s="963"/>
      <c r="V904" s="963"/>
      <c r="W904" s="963"/>
      <c r="X904" s="963"/>
      <c r="Y904" s="963"/>
      <c r="Z904" s="963"/>
    </row>
    <row r="905" spans="1:26">
      <c r="A905" s="1146"/>
      <c r="B905" s="963"/>
      <c r="C905" s="963"/>
      <c r="D905" s="780"/>
      <c r="E905" s="780"/>
      <c r="F905" s="963"/>
      <c r="G905" s="1219"/>
      <c r="H905" s="1098"/>
      <c r="I905" s="893"/>
      <c r="J905" s="893"/>
      <c r="K905" s="960"/>
      <c r="L905" s="960"/>
      <c r="M905" s="963"/>
      <c r="N905" s="963"/>
      <c r="O905" s="963"/>
      <c r="P905" s="963"/>
      <c r="Q905" s="963"/>
      <c r="R905" s="963"/>
      <c r="S905" s="963"/>
      <c r="T905" s="963"/>
      <c r="U905" s="963"/>
      <c r="V905" s="963"/>
      <c r="W905" s="963"/>
      <c r="X905" s="963"/>
      <c r="Y905" s="963"/>
      <c r="Z905" s="963"/>
    </row>
    <row r="906" spans="1:26">
      <c r="A906" s="1146"/>
      <c r="B906" s="963"/>
      <c r="C906" s="963"/>
      <c r="D906" s="780"/>
      <c r="E906" s="780"/>
      <c r="F906" s="963"/>
      <c r="G906" s="1219"/>
      <c r="H906" s="1098"/>
      <c r="I906" s="893"/>
      <c r="J906" s="893"/>
      <c r="K906" s="960"/>
      <c r="L906" s="960"/>
      <c r="M906" s="963"/>
      <c r="N906" s="963"/>
      <c r="O906" s="963"/>
      <c r="P906" s="963"/>
      <c r="Q906" s="963"/>
      <c r="R906" s="963"/>
      <c r="S906" s="963"/>
      <c r="T906" s="963"/>
      <c r="U906" s="963"/>
      <c r="V906" s="963"/>
      <c r="W906" s="963"/>
      <c r="X906" s="963"/>
      <c r="Y906" s="963"/>
      <c r="Z906" s="963"/>
    </row>
    <row r="907" spans="1:26">
      <c r="A907" s="1146"/>
      <c r="B907" s="963"/>
      <c r="C907" s="963"/>
      <c r="D907" s="780"/>
      <c r="E907" s="780"/>
      <c r="F907" s="963"/>
      <c r="G907" s="1219"/>
      <c r="H907" s="1098"/>
      <c r="I907" s="893"/>
      <c r="J907" s="893"/>
      <c r="K907" s="960"/>
      <c r="L907" s="960"/>
      <c r="M907" s="963"/>
      <c r="N907" s="963"/>
      <c r="O907" s="963"/>
      <c r="P907" s="963"/>
      <c r="Q907" s="963"/>
      <c r="R907" s="963"/>
      <c r="S907" s="963"/>
      <c r="T907" s="963"/>
      <c r="U907" s="963"/>
      <c r="V907" s="963"/>
      <c r="W907" s="963"/>
      <c r="X907" s="963"/>
      <c r="Y907" s="963"/>
      <c r="Z907" s="963"/>
    </row>
    <row r="908" spans="1:26">
      <c r="A908" s="1146"/>
      <c r="B908" s="963"/>
      <c r="C908" s="963"/>
      <c r="D908" s="780"/>
      <c r="E908" s="780"/>
      <c r="F908" s="963"/>
      <c r="G908" s="1219"/>
      <c r="H908" s="1098"/>
      <c r="I908" s="893"/>
      <c r="J908" s="893"/>
      <c r="K908" s="960"/>
      <c r="L908" s="960"/>
      <c r="M908" s="963"/>
      <c r="N908" s="963"/>
      <c r="O908" s="963"/>
      <c r="P908" s="963"/>
      <c r="Q908" s="963"/>
      <c r="R908" s="963"/>
      <c r="S908" s="963"/>
      <c r="T908" s="963"/>
      <c r="U908" s="963"/>
      <c r="V908" s="963"/>
      <c r="W908" s="963"/>
      <c r="X908" s="963"/>
      <c r="Y908" s="963"/>
      <c r="Z908" s="963"/>
    </row>
    <row r="909" spans="1:26">
      <c r="A909" s="1146"/>
      <c r="B909" s="963"/>
      <c r="C909" s="963"/>
      <c r="D909" s="780"/>
      <c r="E909" s="780"/>
      <c r="F909" s="963"/>
      <c r="G909" s="1219"/>
      <c r="H909" s="1098"/>
      <c r="I909" s="893"/>
      <c r="J909" s="893"/>
      <c r="K909" s="960"/>
      <c r="L909" s="960"/>
      <c r="M909" s="963"/>
      <c r="N909" s="963"/>
      <c r="O909" s="963"/>
      <c r="P909" s="963"/>
      <c r="Q909" s="963"/>
      <c r="R909" s="963"/>
      <c r="S909" s="963"/>
      <c r="T909" s="963"/>
      <c r="U909" s="963"/>
      <c r="V909" s="963"/>
      <c r="W909" s="963"/>
      <c r="X909" s="963"/>
      <c r="Y909" s="963"/>
      <c r="Z909" s="963"/>
    </row>
    <row r="910" spans="1:26">
      <c r="A910" s="1146"/>
      <c r="B910" s="963"/>
      <c r="C910" s="963"/>
      <c r="D910" s="780"/>
      <c r="E910" s="780"/>
      <c r="F910" s="963"/>
      <c r="G910" s="1219"/>
      <c r="H910" s="1098"/>
      <c r="I910" s="893"/>
      <c r="J910" s="893"/>
      <c r="K910" s="960"/>
      <c r="L910" s="960"/>
      <c r="M910" s="963"/>
      <c r="N910" s="963"/>
      <c r="O910" s="963"/>
      <c r="P910" s="963"/>
      <c r="Q910" s="963"/>
      <c r="R910" s="963"/>
      <c r="S910" s="963"/>
      <c r="T910" s="963"/>
      <c r="U910" s="963"/>
      <c r="V910" s="963"/>
      <c r="W910" s="963"/>
      <c r="X910" s="963"/>
      <c r="Y910" s="963"/>
      <c r="Z910" s="963"/>
    </row>
    <row r="911" spans="1:26">
      <c r="A911" s="1146"/>
      <c r="B911" s="963"/>
      <c r="C911" s="963"/>
      <c r="D911" s="780"/>
      <c r="E911" s="780"/>
      <c r="F911" s="963"/>
      <c r="G911" s="1219"/>
      <c r="H911" s="1098"/>
      <c r="I911" s="893"/>
      <c r="J911" s="893"/>
      <c r="K911" s="960"/>
      <c r="L911" s="960"/>
      <c r="M911" s="963"/>
      <c r="N911" s="963"/>
      <c r="O911" s="963"/>
      <c r="P911" s="963"/>
      <c r="Q911" s="963"/>
      <c r="R911" s="963"/>
      <c r="S911" s="963"/>
      <c r="T911" s="963"/>
      <c r="U911" s="963"/>
      <c r="V911" s="963"/>
      <c r="W911" s="963"/>
      <c r="X911" s="963"/>
      <c r="Y911" s="963"/>
      <c r="Z911" s="963"/>
    </row>
    <row r="912" spans="1:26">
      <c r="A912" s="1146"/>
      <c r="B912" s="963"/>
      <c r="C912" s="963"/>
      <c r="D912" s="780"/>
      <c r="E912" s="780"/>
      <c r="F912" s="963"/>
      <c r="G912" s="1219"/>
      <c r="H912" s="1098"/>
      <c r="I912" s="893"/>
      <c r="J912" s="893"/>
      <c r="K912" s="960"/>
      <c r="L912" s="960"/>
      <c r="M912" s="963"/>
      <c r="N912" s="963"/>
      <c r="O912" s="963"/>
      <c r="P912" s="963"/>
      <c r="Q912" s="963"/>
      <c r="R912" s="963"/>
      <c r="S912" s="963"/>
      <c r="T912" s="963"/>
      <c r="U912" s="963"/>
      <c r="V912" s="963"/>
      <c r="W912" s="963"/>
      <c r="X912" s="963"/>
      <c r="Y912" s="963"/>
      <c r="Z912" s="963"/>
    </row>
    <row r="913" spans="1:26">
      <c r="A913" s="1146"/>
      <c r="B913" s="963"/>
      <c r="C913" s="963"/>
      <c r="D913" s="780"/>
      <c r="E913" s="780"/>
      <c r="F913" s="963"/>
      <c r="G913" s="1219"/>
      <c r="H913" s="1098"/>
      <c r="I913" s="893"/>
      <c r="J913" s="893"/>
      <c r="K913" s="960"/>
      <c r="L913" s="960"/>
      <c r="M913" s="963"/>
      <c r="N913" s="963"/>
      <c r="O913" s="963"/>
      <c r="P913" s="963"/>
      <c r="Q913" s="963"/>
      <c r="R913" s="963"/>
      <c r="S913" s="963"/>
      <c r="T913" s="963"/>
      <c r="U913" s="963"/>
      <c r="V913" s="963"/>
      <c r="W913" s="963"/>
      <c r="X913" s="963"/>
      <c r="Y913" s="963"/>
      <c r="Z913" s="963"/>
    </row>
    <row r="914" spans="1:26">
      <c r="A914" s="1146"/>
      <c r="B914" s="963"/>
      <c r="C914" s="963"/>
      <c r="D914" s="780"/>
      <c r="E914" s="780"/>
      <c r="F914" s="963"/>
      <c r="G914" s="1219"/>
      <c r="H914" s="1098"/>
      <c r="I914" s="893"/>
      <c r="J914" s="893"/>
      <c r="K914" s="960"/>
      <c r="L914" s="960"/>
      <c r="M914" s="963"/>
      <c r="N914" s="963"/>
      <c r="O914" s="963"/>
      <c r="P914" s="963"/>
      <c r="Q914" s="963"/>
      <c r="R914" s="963"/>
      <c r="S914" s="963"/>
      <c r="T914" s="963"/>
      <c r="U914" s="963"/>
      <c r="V914" s="963"/>
      <c r="W914" s="963"/>
      <c r="X914" s="963"/>
      <c r="Y914" s="963"/>
      <c r="Z914" s="963"/>
    </row>
    <row r="915" spans="1:26">
      <c r="A915" s="1146"/>
      <c r="B915" s="963"/>
      <c r="C915" s="963"/>
      <c r="D915" s="780"/>
      <c r="E915" s="780"/>
      <c r="F915" s="963"/>
      <c r="G915" s="1219"/>
      <c r="H915" s="1098"/>
      <c r="I915" s="893"/>
      <c r="J915" s="893"/>
      <c r="K915" s="960"/>
      <c r="L915" s="960"/>
      <c r="M915" s="963"/>
      <c r="N915" s="963"/>
      <c r="O915" s="963"/>
      <c r="P915" s="963"/>
      <c r="Q915" s="963"/>
      <c r="R915" s="963"/>
      <c r="S915" s="963"/>
      <c r="T915" s="963"/>
      <c r="U915" s="963"/>
      <c r="V915" s="963"/>
      <c r="W915" s="963"/>
      <c r="X915" s="963"/>
      <c r="Y915" s="963"/>
      <c r="Z915" s="963"/>
    </row>
    <row r="916" spans="1:26">
      <c r="A916" s="1146"/>
      <c r="B916" s="963"/>
      <c r="C916" s="963"/>
      <c r="D916" s="780"/>
      <c r="E916" s="780"/>
      <c r="F916" s="963"/>
      <c r="G916" s="1219"/>
      <c r="H916" s="1098"/>
      <c r="I916" s="893"/>
      <c r="J916" s="893"/>
      <c r="K916" s="960"/>
      <c r="L916" s="960"/>
      <c r="M916" s="963"/>
      <c r="N916" s="963"/>
      <c r="O916" s="963"/>
      <c r="P916" s="963"/>
      <c r="Q916" s="963"/>
      <c r="R916" s="963"/>
      <c r="S916" s="963"/>
      <c r="T916" s="963"/>
      <c r="U916" s="963"/>
      <c r="V916" s="963"/>
      <c r="W916" s="963"/>
      <c r="X916" s="963"/>
      <c r="Y916" s="963"/>
      <c r="Z916" s="963"/>
    </row>
    <row r="917" spans="1:26">
      <c r="A917" s="1146"/>
      <c r="B917" s="963"/>
      <c r="C917" s="963"/>
      <c r="D917" s="780"/>
      <c r="E917" s="780"/>
      <c r="F917" s="963"/>
      <c r="G917" s="1219"/>
      <c r="H917" s="1098"/>
      <c r="I917" s="893"/>
      <c r="J917" s="893"/>
      <c r="K917" s="960"/>
      <c r="L917" s="960"/>
      <c r="M917" s="963"/>
      <c r="N917" s="963"/>
      <c r="O917" s="963"/>
      <c r="P917" s="963"/>
      <c r="Q917" s="963"/>
      <c r="R917" s="963"/>
      <c r="S917" s="963"/>
      <c r="T917" s="963"/>
      <c r="U917" s="963"/>
      <c r="V917" s="963"/>
      <c r="W917" s="963"/>
      <c r="X917" s="963"/>
      <c r="Y917" s="963"/>
      <c r="Z917" s="963"/>
    </row>
    <row r="918" spans="1:26">
      <c r="A918" s="1146"/>
      <c r="B918" s="963"/>
      <c r="C918" s="963"/>
      <c r="D918" s="780"/>
      <c r="E918" s="780"/>
      <c r="F918" s="963"/>
      <c r="G918" s="1219"/>
      <c r="H918" s="1098"/>
      <c r="I918" s="893"/>
      <c r="J918" s="893"/>
      <c r="K918" s="960"/>
      <c r="L918" s="960"/>
      <c r="M918" s="963"/>
      <c r="N918" s="963"/>
      <c r="O918" s="963"/>
      <c r="P918" s="963"/>
      <c r="Q918" s="963"/>
      <c r="R918" s="963"/>
      <c r="S918" s="963"/>
      <c r="T918" s="963"/>
      <c r="U918" s="963"/>
      <c r="V918" s="963"/>
      <c r="W918" s="963"/>
      <c r="X918" s="963"/>
      <c r="Y918" s="963"/>
      <c r="Z918" s="963"/>
    </row>
    <row r="919" spans="1:26">
      <c r="A919" s="1146"/>
      <c r="B919" s="963"/>
      <c r="C919" s="963"/>
      <c r="D919" s="780"/>
      <c r="E919" s="780"/>
      <c r="F919" s="963"/>
      <c r="G919" s="1219"/>
      <c r="H919" s="1098"/>
      <c r="I919" s="893"/>
      <c r="J919" s="893"/>
      <c r="K919" s="960"/>
      <c r="L919" s="960"/>
      <c r="M919" s="963"/>
      <c r="N919" s="963"/>
      <c r="O919" s="963"/>
      <c r="P919" s="963"/>
      <c r="Q919" s="963"/>
      <c r="R919" s="963"/>
      <c r="S919" s="963"/>
      <c r="T919" s="963"/>
      <c r="U919" s="963"/>
      <c r="V919" s="963"/>
      <c r="W919" s="963"/>
      <c r="X919" s="963"/>
      <c r="Y919" s="963"/>
      <c r="Z919" s="963"/>
    </row>
    <row r="920" spans="1:26">
      <c r="A920" s="1146"/>
      <c r="B920" s="963"/>
      <c r="C920" s="963"/>
      <c r="D920" s="780"/>
      <c r="E920" s="780"/>
      <c r="F920" s="963"/>
      <c r="G920" s="1219"/>
      <c r="H920" s="1098"/>
      <c r="I920" s="893"/>
      <c r="J920" s="893"/>
      <c r="K920" s="960"/>
      <c r="L920" s="960"/>
      <c r="M920" s="963"/>
      <c r="N920" s="963"/>
      <c r="O920" s="963"/>
      <c r="P920" s="963"/>
      <c r="Q920" s="963"/>
      <c r="R920" s="963"/>
      <c r="S920" s="963"/>
      <c r="T920" s="963"/>
      <c r="U920" s="963"/>
      <c r="V920" s="963"/>
      <c r="W920" s="963"/>
      <c r="X920" s="963"/>
      <c r="Y920" s="963"/>
      <c r="Z920" s="963"/>
    </row>
    <row r="921" spans="1:26">
      <c r="A921" s="1146"/>
      <c r="B921" s="963"/>
      <c r="C921" s="963"/>
      <c r="D921" s="780"/>
      <c r="E921" s="780"/>
      <c r="F921" s="963"/>
      <c r="G921" s="1219"/>
      <c r="H921" s="1098"/>
      <c r="I921" s="893"/>
      <c r="J921" s="893"/>
      <c r="K921" s="960"/>
      <c r="L921" s="960"/>
      <c r="M921" s="963"/>
      <c r="N921" s="963"/>
      <c r="O921" s="963"/>
      <c r="P921" s="963"/>
      <c r="Q921" s="963"/>
      <c r="R921" s="963"/>
      <c r="S921" s="963"/>
      <c r="T921" s="963"/>
      <c r="U921" s="963"/>
      <c r="V921" s="963"/>
      <c r="W921" s="963"/>
      <c r="X921" s="963"/>
      <c r="Y921" s="963"/>
      <c r="Z921" s="963"/>
    </row>
    <row r="922" spans="1:26">
      <c r="A922" s="1146"/>
      <c r="B922" s="963"/>
      <c r="C922" s="963"/>
      <c r="D922" s="780"/>
      <c r="E922" s="780"/>
      <c r="F922" s="963"/>
      <c r="G922" s="1219"/>
      <c r="H922" s="1098"/>
      <c r="I922" s="893"/>
      <c r="J922" s="893"/>
      <c r="K922" s="960"/>
      <c r="L922" s="960"/>
      <c r="M922" s="963"/>
      <c r="N922" s="963"/>
      <c r="O922" s="963"/>
      <c r="P922" s="963"/>
      <c r="Q922" s="963"/>
      <c r="R922" s="963"/>
      <c r="S922" s="963"/>
      <c r="T922" s="963"/>
      <c r="U922" s="963"/>
      <c r="V922" s="963"/>
      <c r="W922" s="963"/>
      <c r="X922" s="963"/>
      <c r="Y922" s="963"/>
      <c r="Z922" s="963"/>
    </row>
    <row r="923" spans="1:26">
      <c r="A923" s="1146"/>
      <c r="B923" s="963"/>
      <c r="C923" s="963"/>
      <c r="D923" s="780"/>
      <c r="E923" s="780"/>
      <c r="F923" s="963"/>
      <c r="G923" s="1219"/>
      <c r="H923" s="1098"/>
      <c r="I923" s="893"/>
      <c r="J923" s="893"/>
      <c r="K923" s="960"/>
      <c r="L923" s="960"/>
      <c r="M923" s="963"/>
      <c r="N923" s="963"/>
      <c r="O923" s="963"/>
      <c r="P923" s="963"/>
      <c r="Q923" s="963"/>
      <c r="R923" s="963"/>
      <c r="S923" s="963"/>
      <c r="T923" s="963"/>
      <c r="U923" s="963"/>
      <c r="V923" s="963"/>
      <c r="W923" s="963"/>
      <c r="X923" s="963"/>
      <c r="Y923" s="963"/>
      <c r="Z923" s="963"/>
    </row>
    <row r="924" spans="1:26">
      <c r="A924" s="1146"/>
      <c r="B924" s="963"/>
      <c r="C924" s="963"/>
      <c r="D924" s="780"/>
      <c r="E924" s="780"/>
      <c r="F924" s="963"/>
      <c r="G924" s="1219"/>
      <c r="H924" s="1098"/>
      <c r="I924" s="893"/>
      <c r="J924" s="893"/>
      <c r="K924" s="960"/>
      <c r="L924" s="960"/>
      <c r="M924" s="963"/>
      <c r="N924" s="963"/>
      <c r="O924" s="963"/>
      <c r="P924" s="963"/>
      <c r="Q924" s="963"/>
      <c r="R924" s="963"/>
      <c r="S924" s="963"/>
      <c r="T924" s="963"/>
      <c r="U924" s="963"/>
      <c r="V924" s="963"/>
      <c r="W924" s="963"/>
      <c r="X924" s="963"/>
      <c r="Y924" s="963"/>
      <c r="Z924" s="963"/>
    </row>
    <row r="925" spans="1:26">
      <c r="A925" s="1146"/>
      <c r="B925" s="963"/>
      <c r="C925" s="963"/>
      <c r="D925" s="780"/>
      <c r="E925" s="780"/>
      <c r="F925" s="963"/>
      <c r="G925" s="1219"/>
      <c r="H925" s="1098"/>
      <c r="I925" s="893"/>
      <c r="J925" s="893"/>
      <c r="K925" s="960"/>
      <c r="L925" s="960"/>
      <c r="M925" s="963"/>
      <c r="N925" s="963"/>
      <c r="O925" s="963"/>
      <c r="P925" s="963"/>
      <c r="Q925" s="963"/>
      <c r="R925" s="963"/>
      <c r="S925" s="963"/>
      <c r="T925" s="963"/>
      <c r="U925" s="963"/>
      <c r="V925" s="963"/>
      <c r="W925" s="963"/>
      <c r="X925" s="963"/>
      <c r="Y925" s="963"/>
      <c r="Z925" s="963"/>
    </row>
    <row r="926" spans="1:26">
      <c r="A926" s="1146"/>
      <c r="B926" s="963"/>
      <c r="C926" s="963"/>
      <c r="D926" s="780"/>
      <c r="E926" s="780"/>
      <c r="F926" s="963"/>
      <c r="G926" s="1219"/>
      <c r="H926" s="1098"/>
      <c r="I926" s="893"/>
      <c r="J926" s="893"/>
      <c r="K926" s="960"/>
      <c r="L926" s="960"/>
      <c r="M926" s="963"/>
      <c r="N926" s="963"/>
      <c r="O926" s="963"/>
      <c r="P926" s="963"/>
      <c r="Q926" s="963"/>
      <c r="R926" s="963"/>
      <c r="S926" s="963"/>
      <c r="T926" s="963"/>
      <c r="U926" s="963"/>
      <c r="V926" s="963"/>
      <c r="W926" s="963"/>
      <c r="X926" s="963"/>
      <c r="Y926" s="963"/>
      <c r="Z926" s="963"/>
    </row>
    <row r="927" spans="1:26">
      <c r="A927" s="1146"/>
      <c r="B927" s="963"/>
      <c r="C927" s="963"/>
      <c r="D927" s="780"/>
      <c r="E927" s="780"/>
      <c r="F927" s="963"/>
      <c r="G927" s="1219"/>
      <c r="H927" s="1098"/>
      <c r="I927" s="893"/>
      <c r="J927" s="893"/>
      <c r="K927" s="960"/>
      <c r="L927" s="960"/>
      <c r="M927" s="963"/>
      <c r="N927" s="963"/>
      <c r="O927" s="963"/>
      <c r="P927" s="963"/>
      <c r="Q927" s="963"/>
      <c r="R927" s="963"/>
      <c r="S927" s="963"/>
      <c r="T927" s="963"/>
      <c r="U927" s="963"/>
      <c r="V927" s="963"/>
      <c r="W927" s="963"/>
      <c r="X927" s="963"/>
      <c r="Y927" s="963"/>
      <c r="Z927" s="963"/>
    </row>
    <row r="928" spans="1:26">
      <c r="A928" s="1146"/>
      <c r="B928" s="963"/>
      <c r="C928" s="963"/>
      <c r="D928" s="780"/>
      <c r="E928" s="780"/>
      <c r="F928" s="963"/>
      <c r="G928" s="1219"/>
      <c r="H928" s="1098"/>
      <c r="I928" s="893"/>
      <c r="J928" s="893"/>
      <c r="K928" s="960"/>
      <c r="L928" s="960"/>
      <c r="M928" s="963"/>
      <c r="N928" s="963"/>
      <c r="O928" s="963"/>
      <c r="P928" s="963"/>
      <c r="Q928" s="963"/>
      <c r="R928" s="963"/>
      <c r="S928" s="963"/>
      <c r="T928" s="963"/>
      <c r="U928" s="963"/>
      <c r="V928" s="963"/>
      <c r="W928" s="963"/>
      <c r="X928" s="963"/>
      <c r="Y928" s="963"/>
      <c r="Z928" s="963"/>
    </row>
    <row r="929" spans="1:26">
      <c r="A929" s="1146"/>
      <c r="B929" s="963"/>
      <c r="C929" s="963"/>
      <c r="D929" s="780"/>
      <c r="E929" s="780"/>
      <c r="F929" s="963"/>
      <c r="G929" s="1219"/>
      <c r="H929" s="1098"/>
      <c r="I929" s="893"/>
      <c r="J929" s="893"/>
      <c r="K929" s="960"/>
      <c r="L929" s="960"/>
      <c r="M929" s="963"/>
      <c r="N929" s="963"/>
      <c r="O929" s="963"/>
      <c r="P929" s="963"/>
      <c r="Q929" s="963"/>
      <c r="R929" s="963"/>
      <c r="S929" s="963"/>
      <c r="T929" s="963"/>
      <c r="U929" s="963"/>
      <c r="V929" s="963"/>
      <c r="W929" s="963"/>
      <c r="X929" s="963"/>
      <c r="Y929" s="963"/>
      <c r="Z929" s="963"/>
    </row>
    <row r="930" spans="1:26">
      <c r="A930" s="1146"/>
      <c r="B930" s="963"/>
      <c r="C930" s="963"/>
      <c r="D930" s="780"/>
      <c r="E930" s="780"/>
      <c r="F930" s="963"/>
      <c r="G930" s="1219"/>
      <c r="H930" s="1098"/>
      <c r="I930" s="893"/>
      <c r="J930" s="893"/>
      <c r="K930" s="960"/>
      <c r="L930" s="960"/>
      <c r="M930" s="963"/>
      <c r="N930" s="963"/>
      <c r="O930" s="963"/>
      <c r="P930" s="963"/>
      <c r="Q930" s="963"/>
      <c r="R930" s="963"/>
      <c r="S930" s="963"/>
      <c r="T930" s="963"/>
      <c r="U930" s="963"/>
      <c r="V930" s="963"/>
      <c r="W930" s="963"/>
      <c r="X930" s="963"/>
      <c r="Y930" s="963"/>
      <c r="Z930" s="963"/>
    </row>
    <row r="931" spans="1:26">
      <c r="A931" s="1146"/>
      <c r="B931" s="963"/>
      <c r="C931" s="963"/>
      <c r="D931" s="780"/>
      <c r="E931" s="780"/>
      <c r="F931" s="963"/>
      <c r="G931" s="1219"/>
      <c r="H931" s="1098"/>
      <c r="I931" s="893"/>
      <c r="J931" s="893"/>
      <c r="K931" s="960"/>
      <c r="L931" s="960"/>
      <c r="M931" s="963"/>
      <c r="N931" s="963"/>
      <c r="O931" s="963"/>
      <c r="P931" s="963"/>
      <c r="Q931" s="963"/>
      <c r="R931" s="963"/>
      <c r="S931" s="963"/>
      <c r="T931" s="963"/>
      <c r="U931" s="963"/>
      <c r="V931" s="963"/>
      <c r="W931" s="963"/>
      <c r="X931" s="963"/>
      <c r="Y931" s="963"/>
      <c r="Z931" s="963"/>
    </row>
    <row r="932" spans="1:26">
      <c r="A932" s="1146"/>
      <c r="B932" s="963"/>
      <c r="C932" s="963"/>
      <c r="D932" s="780"/>
      <c r="E932" s="780"/>
      <c r="F932" s="963"/>
      <c r="G932" s="1219"/>
      <c r="H932" s="1098"/>
      <c r="I932" s="893"/>
      <c r="J932" s="893"/>
      <c r="K932" s="960"/>
      <c r="L932" s="960"/>
      <c r="M932" s="963"/>
      <c r="N932" s="963"/>
      <c r="O932" s="963"/>
      <c r="P932" s="963"/>
      <c r="Q932" s="963"/>
      <c r="R932" s="963"/>
      <c r="S932" s="963"/>
      <c r="T932" s="963"/>
      <c r="U932" s="963"/>
      <c r="V932" s="963"/>
      <c r="W932" s="963"/>
      <c r="X932" s="963"/>
      <c r="Y932" s="963"/>
      <c r="Z932" s="963"/>
    </row>
    <row r="933" spans="1:26">
      <c r="A933" s="1146"/>
      <c r="B933" s="963"/>
      <c r="C933" s="963"/>
      <c r="D933" s="780"/>
      <c r="E933" s="780"/>
      <c r="F933" s="963"/>
      <c r="G933" s="1219"/>
      <c r="H933" s="1098"/>
      <c r="I933" s="893"/>
      <c r="J933" s="893"/>
      <c r="K933" s="960"/>
      <c r="L933" s="960"/>
      <c r="M933" s="963"/>
      <c r="N933" s="963"/>
      <c r="O933" s="963"/>
      <c r="P933" s="963"/>
      <c r="Q933" s="963"/>
      <c r="R933" s="963"/>
      <c r="S933" s="963"/>
      <c r="T933" s="963"/>
      <c r="U933" s="963"/>
      <c r="V933" s="963"/>
      <c r="W933" s="963"/>
      <c r="X933" s="963"/>
      <c r="Y933" s="963"/>
      <c r="Z933" s="963"/>
    </row>
    <row r="934" spans="1:26">
      <c r="A934" s="1146"/>
      <c r="B934" s="963"/>
      <c r="C934" s="963"/>
      <c r="D934" s="780"/>
      <c r="E934" s="780"/>
      <c r="F934" s="963"/>
      <c r="G934" s="1219"/>
      <c r="H934" s="1098"/>
      <c r="I934" s="893"/>
      <c r="J934" s="893"/>
      <c r="K934" s="960"/>
      <c r="L934" s="960"/>
      <c r="M934" s="963"/>
      <c r="N934" s="963"/>
      <c r="O934" s="963"/>
      <c r="P934" s="963"/>
      <c r="Q934" s="963"/>
      <c r="R934" s="963"/>
      <c r="S934" s="963"/>
      <c r="T934" s="963"/>
      <c r="U934" s="963"/>
      <c r="V934" s="963"/>
      <c r="W934" s="963"/>
      <c r="X934" s="963"/>
      <c r="Y934" s="963"/>
      <c r="Z934" s="963"/>
    </row>
    <row r="935" spans="1:26">
      <c r="A935" s="1146"/>
      <c r="B935" s="963"/>
      <c r="C935" s="963"/>
      <c r="D935" s="780"/>
      <c r="E935" s="780"/>
      <c r="F935" s="963"/>
      <c r="G935" s="1219"/>
      <c r="H935" s="1098"/>
      <c r="I935" s="893"/>
      <c r="J935" s="893"/>
      <c r="K935" s="960"/>
      <c r="L935" s="960"/>
      <c r="M935" s="963"/>
      <c r="N935" s="963"/>
      <c r="O935" s="963"/>
      <c r="P935" s="963"/>
      <c r="Q935" s="963"/>
      <c r="R935" s="963"/>
      <c r="S935" s="963"/>
      <c r="T935" s="963"/>
      <c r="U935" s="963"/>
      <c r="V935" s="963"/>
      <c r="W935" s="963"/>
      <c r="X935" s="963"/>
      <c r="Y935" s="963"/>
      <c r="Z935" s="963"/>
    </row>
    <row r="936" spans="1:26">
      <c r="A936" s="1146"/>
      <c r="B936" s="963"/>
      <c r="C936" s="963"/>
      <c r="D936" s="780"/>
      <c r="E936" s="780"/>
      <c r="F936" s="963"/>
      <c r="G936" s="1219"/>
      <c r="H936" s="1098"/>
      <c r="I936" s="893"/>
      <c r="J936" s="893"/>
      <c r="K936" s="960"/>
      <c r="L936" s="960"/>
      <c r="M936" s="963"/>
      <c r="N936" s="963"/>
      <c r="O936" s="963"/>
      <c r="P936" s="963"/>
      <c r="Q936" s="963"/>
      <c r="R936" s="963"/>
      <c r="S936" s="963"/>
      <c r="T936" s="963"/>
      <c r="U936" s="963"/>
      <c r="V936" s="963"/>
      <c r="W936" s="963"/>
      <c r="X936" s="963"/>
      <c r="Y936" s="963"/>
      <c r="Z936" s="963"/>
    </row>
    <row r="937" spans="1:26">
      <c r="A937" s="1146"/>
      <c r="B937" s="963"/>
      <c r="C937" s="963"/>
      <c r="D937" s="780"/>
      <c r="E937" s="780"/>
      <c r="F937" s="963"/>
      <c r="G937" s="1219"/>
      <c r="H937" s="1098"/>
      <c r="I937" s="893"/>
      <c r="J937" s="893"/>
      <c r="K937" s="960"/>
      <c r="L937" s="960"/>
      <c r="M937" s="963"/>
      <c r="N937" s="963"/>
      <c r="O937" s="963"/>
      <c r="P937" s="963"/>
      <c r="Q937" s="963"/>
      <c r="R937" s="963"/>
      <c r="S937" s="963"/>
      <c r="T937" s="963"/>
      <c r="U937" s="963"/>
      <c r="V937" s="963"/>
      <c r="W937" s="963"/>
      <c r="X937" s="963"/>
      <c r="Y937" s="963"/>
      <c r="Z937" s="963"/>
    </row>
    <row r="938" spans="1:26">
      <c r="A938" s="1146"/>
      <c r="B938" s="963"/>
      <c r="C938" s="963"/>
      <c r="D938" s="780"/>
      <c r="E938" s="780"/>
      <c r="F938" s="963"/>
      <c r="G938" s="1219"/>
      <c r="H938" s="1098"/>
      <c r="I938" s="893"/>
      <c r="J938" s="893"/>
      <c r="K938" s="960"/>
      <c r="L938" s="960"/>
      <c r="M938" s="963"/>
      <c r="N938" s="963"/>
      <c r="O938" s="963"/>
      <c r="P938" s="963"/>
      <c r="Q938" s="963"/>
      <c r="R938" s="963"/>
      <c r="S938" s="963"/>
      <c r="T938" s="963"/>
      <c r="U938" s="963"/>
      <c r="V938" s="963"/>
      <c r="W938" s="963"/>
      <c r="X938" s="963"/>
      <c r="Y938" s="963"/>
      <c r="Z938" s="963"/>
    </row>
    <row r="939" spans="1:26">
      <c r="A939" s="1146"/>
      <c r="B939" s="963"/>
      <c r="C939" s="963"/>
      <c r="D939" s="780"/>
      <c r="E939" s="780"/>
      <c r="F939" s="963"/>
      <c r="G939" s="1219"/>
      <c r="H939" s="1098"/>
      <c r="I939" s="893"/>
      <c r="J939" s="893"/>
      <c r="K939" s="960"/>
      <c r="L939" s="960"/>
      <c r="M939" s="963"/>
      <c r="N939" s="963"/>
      <c r="O939" s="963"/>
      <c r="P939" s="963"/>
      <c r="Q939" s="963"/>
      <c r="R939" s="963"/>
      <c r="S939" s="963"/>
      <c r="T939" s="963"/>
      <c r="U939" s="963"/>
      <c r="V939" s="963"/>
      <c r="W939" s="963"/>
      <c r="X939" s="963"/>
      <c r="Y939" s="963"/>
      <c r="Z939" s="963"/>
    </row>
    <row r="940" spans="1:26">
      <c r="A940" s="1146"/>
      <c r="B940" s="963"/>
      <c r="C940" s="963"/>
      <c r="D940" s="780"/>
      <c r="E940" s="780"/>
      <c r="F940" s="963"/>
      <c r="G940" s="1219"/>
      <c r="H940" s="1098"/>
      <c r="I940" s="893"/>
      <c r="J940" s="893"/>
      <c r="K940" s="960"/>
      <c r="L940" s="960"/>
      <c r="M940" s="963"/>
      <c r="N940" s="963"/>
      <c r="O940" s="963"/>
      <c r="P940" s="963"/>
      <c r="Q940" s="963"/>
      <c r="R940" s="963"/>
      <c r="S940" s="963"/>
      <c r="T940" s="963"/>
      <c r="U940" s="963"/>
      <c r="V940" s="963"/>
      <c r="W940" s="963"/>
      <c r="X940" s="963"/>
      <c r="Y940" s="963"/>
      <c r="Z940" s="963"/>
    </row>
    <row r="941" spans="1:26">
      <c r="A941" s="1146"/>
      <c r="B941" s="963"/>
      <c r="C941" s="963"/>
      <c r="D941" s="780"/>
      <c r="E941" s="780"/>
      <c r="F941" s="963"/>
      <c r="G941" s="1219"/>
      <c r="H941" s="1098"/>
      <c r="I941" s="893"/>
      <c r="J941" s="893"/>
      <c r="K941" s="960"/>
      <c r="L941" s="960"/>
      <c r="M941" s="963"/>
      <c r="N941" s="963"/>
      <c r="O941" s="963"/>
      <c r="P941" s="963"/>
      <c r="Q941" s="963"/>
      <c r="R941" s="963"/>
      <c r="S941" s="963"/>
      <c r="T941" s="963"/>
      <c r="U941" s="963"/>
      <c r="V941" s="963"/>
      <c r="W941" s="963"/>
      <c r="X941" s="963"/>
      <c r="Y941" s="963"/>
      <c r="Z941" s="963"/>
    </row>
    <row r="942" spans="1:26">
      <c r="A942" s="1146"/>
      <c r="B942" s="963"/>
      <c r="C942" s="963"/>
      <c r="D942" s="780"/>
      <c r="E942" s="780"/>
      <c r="F942" s="963"/>
      <c r="G942" s="1219"/>
      <c r="H942" s="1098"/>
      <c r="I942" s="893"/>
      <c r="J942" s="893"/>
      <c r="K942" s="960"/>
      <c r="L942" s="960"/>
      <c r="M942" s="963"/>
      <c r="N942" s="963"/>
      <c r="O942" s="963"/>
      <c r="P942" s="963"/>
      <c r="Q942" s="963"/>
      <c r="R942" s="963"/>
      <c r="S942" s="963"/>
      <c r="T942" s="963"/>
      <c r="U942" s="963"/>
      <c r="V942" s="963"/>
      <c r="W942" s="963"/>
      <c r="X942" s="963"/>
      <c r="Y942" s="963"/>
      <c r="Z942" s="963"/>
    </row>
    <row r="943" spans="1:26">
      <c r="A943" s="1146"/>
      <c r="B943" s="963"/>
      <c r="C943" s="963"/>
      <c r="D943" s="780"/>
      <c r="E943" s="780"/>
      <c r="F943" s="963"/>
      <c r="G943" s="1219"/>
      <c r="H943" s="1098"/>
      <c r="I943" s="893"/>
      <c r="J943" s="893"/>
      <c r="K943" s="960"/>
      <c r="L943" s="960"/>
      <c r="M943" s="963"/>
      <c r="N943" s="963"/>
      <c r="O943" s="963"/>
      <c r="P943" s="963"/>
      <c r="Q943" s="963"/>
      <c r="R943" s="963"/>
      <c r="S943" s="963"/>
      <c r="T943" s="963"/>
      <c r="U943" s="963"/>
      <c r="V943" s="963"/>
      <c r="W943" s="963"/>
      <c r="X943" s="963"/>
      <c r="Y943" s="963"/>
      <c r="Z943" s="963"/>
    </row>
    <row r="944" spans="1:26">
      <c r="A944" s="1146"/>
      <c r="B944" s="963"/>
      <c r="C944" s="963"/>
      <c r="D944" s="780"/>
      <c r="E944" s="780"/>
      <c r="F944" s="963"/>
      <c r="G944" s="1219"/>
      <c r="H944" s="1098"/>
      <c r="I944" s="893"/>
      <c r="J944" s="893"/>
      <c r="K944" s="960"/>
      <c r="L944" s="960"/>
      <c r="M944" s="963"/>
      <c r="N944" s="963"/>
      <c r="O944" s="963"/>
      <c r="P944" s="963"/>
      <c r="Q944" s="963"/>
      <c r="R944" s="963"/>
      <c r="S944" s="963"/>
      <c r="T944" s="963"/>
      <c r="U944" s="963"/>
      <c r="V944" s="963"/>
      <c r="W944" s="963"/>
      <c r="X944" s="963"/>
      <c r="Y944" s="963"/>
      <c r="Z944" s="963"/>
    </row>
    <row r="945" spans="1:26">
      <c r="A945" s="1146"/>
      <c r="B945" s="963"/>
      <c r="C945" s="963"/>
      <c r="D945" s="780"/>
      <c r="E945" s="780"/>
      <c r="F945" s="963"/>
      <c r="G945" s="1219"/>
      <c r="H945" s="1098"/>
      <c r="I945" s="893"/>
      <c r="J945" s="893"/>
      <c r="K945" s="960"/>
      <c r="L945" s="960"/>
      <c r="M945" s="963"/>
      <c r="N945" s="963"/>
      <c r="O945" s="963"/>
      <c r="P945" s="963"/>
      <c r="Q945" s="963"/>
      <c r="R945" s="963"/>
      <c r="S945" s="963"/>
      <c r="T945" s="963"/>
      <c r="U945" s="963"/>
      <c r="V945" s="963"/>
      <c r="W945" s="963"/>
      <c r="X945" s="963"/>
      <c r="Y945" s="963"/>
      <c r="Z945" s="963"/>
    </row>
    <row r="946" spans="1:26">
      <c r="A946" s="1146"/>
      <c r="B946" s="963"/>
      <c r="C946" s="963"/>
      <c r="D946" s="780"/>
      <c r="E946" s="780"/>
      <c r="F946" s="963"/>
      <c r="G946" s="1219"/>
      <c r="H946" s="1098"/>
      <c r="I946" s="893"/>
      <c r="J946" s="893"/>
      <c r="K946" s="960"/>
      <c r="L946" s="960"/>
      <c r="M946" s="963"/>
      <c r="N946" s="963"/>
      <c r="O946" s="963"/>
      <c r="P946" s="963"/>
      <c r="Q946" s="963"/>
      <c r="R946" s="963"/>
      <c r="S946" s="963"/>
      <c r="T946" s="963"/>
      <c r="U946" s="963"/>
      <c r="V946" s="963"/>
      <c r="W946" s="963"/>
      <c r="X946" s="963"/>
      <c r="Y946" s="963"/>
      <c r="Z946" s="963"/>
    </row>
    <row r="947" spans="1:26">
      <c r="A947" s="1146"/>
      <c r="B947" s="963"/>
      <c r="C947" s="963"/>
      <c r="D947" s="780"/>
      <c r="E947" s="780"/>
      <c r="F947" s="963"/>
      <c r="G947" s="1219"/>
      <c r="H947" s="1098"/>
      <c r="I947" s="893"/>
      <c r="J947" s="893"/>
      <c r="K947" s="960"/>
      <c r="L947" s="960"/>
      <c r="M947" s="963"/>
      <c r="N947" s="963"/>
      <c r="O947" s="963"/>
      <c r="P947" s="963"/>
      <c r="Q947" s="963"/>
      <c r="R947" s="963"/>
      <c r="S947" s="963"/>
      <c r="T947" s="963"/>
      <c r="U947" s="963"/>
      <c r="V947" s="963"/>
      <c r="W947" s="963"/>
      <c r="X947" s="963"/>
      <c r="Y947" s="963"/>
      <c r="Z947" s="963"/>
    </row>
    <row r="948" spans="1:26">
      <c r="A948" s="1146"/>
      <c r="B948" s="963"/>
      <c r="C948" s="963"/>
      <c r="D948" s="780"/>
      <c r="E948" s="780"/>
      <c r="F948" s="963"/>
      <c r="G948" s="1219"/>
      <c r="H948" s="1098"/>
      <c r="I948" s="893"/>
      <c r="J948" s="893"/>
      <c r="K948" s="960"/>
      <c r="L948" s="960"/>
      <c r="M948" s="963"/>
      <c r="N948" s="963"/>
      <c r="O948" s="963"/>
      <c r="P948" s="963"/>
      <c r="Q948" s="963"/>
      <c r="R948" s="963"/>
      <c r="S948" s="963"/>
      <c r="T948" s="963"/>
      <c r="U948" s="963"/>
      <c r="V948" s="963"/>
      <c r="W948" s="963"/>
      <c r="X948" s="963"/>
      <c r="Y948" s="963"/>
      <c r="Z948" s="963"/>
    </row>
    <row r="949" spans="1:26">
      <c r="A949" s="1146"/>
      <c r="B949" s="963"/>
      <c r="C949" s="963"/>
      <c r="D949" s="780"/>
      <c r="E949" s="780"/>
      <c r="F949" s="963"/>
      <c r="G949" s="1219"/>
      <c r="H949" s="1098"/>
      <c r="I949" s="893"/>
      <c r="J949" s="893"/>
      <c r="K949" s="960"/>
      <c r="L949" s="960"/>
      <c r="M949" s="963"/>
      <c r="N949" s="963"/>
      <c r="O949" s="963"/>
      <c r="P949" s="963"/>
      <c r="Q949" s="963"/>
      <c r="R949" s="963"/>
      <c r="S949" s="963"/>
      <c r="T949" s="963"/>
      <c r="U949" s="963"/>
      <c r="V949" s="963"/>
      <c r="W949" s="963"/>
      <c r="X949" s="963"/>
      <c r="Y949" s="963"/>
      <c r="Z949" s="963"/>
    </row>
    <row r="950" spans="1:26">
      <c r="A950" s="1146"/>
      <c r="B950" s="963"/>
      <c r="C950" s="963"/>
      <c r="D950" s="780"/>
      <c r="E950" s="780"/>
      <c r="F950" s="963"/>
      <c r="G950" s="1219"/>
      <c r="H950" s="1098"/>
      <c r="I950" s="893"/>
      <c r="J950" s="893"/>
      <c r="K950" s="960"/>
      <c r="L950" s="960"/>
      <c r="M950" s="963"/>
      <c r="N950" s="963"/>
      <c r="O950" s="963"/>
      <c r="P950" s="963"/>
      <c r="Q950" s="963"/>
      <c r="R950" s="963"/>
      <c r="S950" s="963"/>
      <c r="T950" s="963"/>
      <c r="U950" s="963"/>
      <c r="V950" s="963"/>
      <c r="W950" s="963"/>
      <c r="X950" s="963"/>
      <c r="Y950" s="963"/>
      <c r="Z950" s="963"/>
    </row>
    <row r="951" spans="1:26">
      <c r="A951" s="1146"/>
      <c r="B951" s="963"/>
      <c r="C951" s="963"/>
      <c r="D951" s="780"/>
      <c r="E951" s="780"/>
      <c r="F951" s="963"/>
      <c r="G951" s="1219"/>
      <c r="H951" s="1098"/>
      <c r="I951" s="893"/>
      <c r="J951" s="893"/>
      <c r="K951" s="960"/>
      <c r="L951" s="960"/>
      <c r="M951" s="963"/>
      <c r="N951" s="963"/>
      <c r="O951" s="963"/>
      <c r="P951" s="963"/>
      <c r="Q951" s="963"/>
      <c r="R951" s="963"/>
      <c r="S951" s="963"/>
      <c r="T951" s="963"/>
      <c r="U951" s="963"/>
      <c r="V951" s="963"/>
      <c r="W951" s="963"/>
      <c r="X951" s="963"/>
      <c r="Y951" s="963"/>
      <c r="Z951" s="963"/>
    </row>
    <row r="952" spans="1:26">
      <c r="A952" s="1146"/>
      <c r="B952" s="963"/>
      <c r="C952" s="963"/>
      <c r="D952" s="780"/>
      <c r="E952" s="780"/>
      <c r="F952" s="963"/>
      <c r="G952" s="1219"/>
      <c r="H952" s="1098"/>
      <c r="I952" s="893"/>
      <c r="J952" s="893"/>
      <c r="K952" s="960"/>
      <c r="L952" s="960"/>
      <c r="M952" s="963"/>
      <c r="N952" s="963"/>
      <c r="O952" s="963"/>
      <c r="P952" s="963"/>
      <c r="Q952" s="963"/>
      <c r="R952" s="963"/>
      <c r="S952" s="963"/>
      <c r="T952" s="963"/>
      <c r="U952" s="963"/>
      <c r="V952" s="963"/>
      <c r="W952" s="963"/>
      <c r="X952" s="963"/>
      <c r="Y952" s="963"/>
      <c r="Z952" s="963"/>
    </row>
    <row r="953" spans="1:26">
      <c r="A953" s="1146"/>
      <c r="B953" s="963"/>
      <c r="C953" s="963"/>
      <c r="D953" s="780"/>
      <c r="E953" s="780"/>
      <c r="F953" s="963"/>
      <c r="G953" s="1219"/>
      <c r="H953" s="1098"/>
      <c r="I953" s="893"/>
      <c r="J953" s="893"/>
      <c r="K953" s="960"/>
      <c r="L953" s="960"/>
      <c r="M953" s="963"/>
      <c r="N953" s="963"/>
      <c r="O953" s="963"/>
      <c r="P953" s="963"/>
      <c r="Q953" s="963"/>
      <c r="R953" s="963"/>
      <c r="S953" s="963"/>
      <c r="T953" s="963"/>
      <c r="U953" s="963"/>
      <c r="V953" s="963"/>
      <c r="W953" s="963"/>
      <c r="X953" s="963"/>
      <c r="Y953" s="963"/>
      <c r="Z953" s="963"/>
    </row>
    <row r="954" spans="1:26">
      <c r="A954" s="1146"/>
      <c r="B954" s="963"/>
      <c r="C954" s="963"/>
      <c r="D954" s="780"/>
      <c r="E954" s="780"/>
      <c r="F954" s="963"/>
      <c r="G954" s="1219"/>
      <c r="H954" s="1098"/>
      <c r="I954" s="893"/>
      <c r="J954" s="893"/>
      <c r="K954" s="960"/>
      <c r="L954" s="960"/>
      <c r="M954" s="963"/>
      <c r="N954" s="963"/>
      <c r="O954" s="963"/>
      <c r="P954" s="963"/>
      <c r="Q954" s="963"/>
      <c r="R954" s="963"/>
      <c r="S954" s="963"/>
      <c r="T954" s="963"/>
      <c r="U954" s="963"/>
      <c r="V954" s="963"/>
      <c r="W954" s="963"/>
      <c r="X954" s="963"/>
      <c r="Y954" s="963"/>
      <c r="Z954" s="963"/>
    </row>
    <row r="955" spans="1:26">
      <c r="A955" s="1146"/>
      <c r="B955" s="963"/>
      <c r="C955" s="963"/>
      <c r="D955" s="780"/>
      <c r="E955" s="780"/>
      <c r="F955" s="963"/>
      <c r="G955" s="1219"/>
      <c r="H955" s="1098"/>
      <c r="I955" s="893"/>
      <c r="J955" s="893"/>
      <c r="K955" s="960"/>
      <c r="L955" s="960"/>
      <c r="M955" s="963"/>
      <c r="N955" s="963"/>
      <c r="O955" s="963"/>
      <c r="P955" s="963"/>
      <c r="Q955" s="963"/>
      <c r="R955" s="963"/>
      <c r="S955" s="963"/>
      <c r="T955" s="963"/>
      <c r="U955" s="963"/>
      <c r="V955" s="963"/>
      <c r="W955" s="963"/>
      <c r="X955" s="963"/>
      <c r="Y955" s="963"/>
      <c r="Z955" s="963"/>
    </row>
    <row r="956" spans="1:26">
      <c r="A956" s="1146"/>
      <c r="B956" s="963"/>
      <c r="C956" s="963"/>
      <c r="D956" s="780"/>
      <c r="E956" s="780"/>
      <c r="F956" s="963"/>
      <c r="G956" s="1219"/>
      <c r="H956" s="1098"/>
      <c r="I956" s="893"/>
      <c r="J956" s="893"/>
      <c r="K956" s="960"/>
      <c r="L956" s="960"/>
      <c r="M956" s="963"/>
      <c r="N956" s="963"/>
      <c r="O956" s="963"/>
      <c r="P956" s="963"/>
      <c r="Q956" s="963"/>
      <c r="R956" s="963"/>
      <c r="S956" s="963"/>
      <c r="T956" s="963"/>
      <c r="U956" s="963"/>
      <c r="V956" s="963"/>
      <c r="W956" s="963"/>
      <c r="X956" s="963"/>
      <c r="Y956" s="963"/>
      <c r="Z956" s="963"/>
    </row>
    <row r="957" spans="1:26">
      <c r="A957" s="1146"/>
      <c r="B957" s="963"/>
      <c r="C957" s="963"/>
      <c r="D957" s="780"/>
      <c r="E957" s="780"/>
      <c r="F957" s="963"/>
      <c r="G957" s="1219"/>
      <c r="H957" s="1098"/>
      <c r="I957" s="893"/>
      <c r="J957" s="893"/>
      <c r="K957" s="960"/>
      <c r="L957" s="960"/>
      <c r="M957" s="963"/>
      <c r="N957" s="963"/>
      <c r="O957" s="963"/>
      <c r="P957" s="963"/>
      <c r="Q957" s="963"/>
      <c r="R957" s="963"/>
      <c r="S957" s="963"/>
      <c r="T957" s="963"/>
      <c r="U957" s="963"/>
      <c r="V957" s="963"/>
      <c r="W957" s="963"/>
      <c r="X957" s="963"/>
      <c r="Y957" s="963"/>
      <c r="Z957" s="963"/>
    </row>
    <row r="958" spans="1:26">
      <c r="A958" s="1146"/>
      <c r="B958" s="963"/>
      <c r="C958" s="963"/>
      <c r="D958" s="780"/>
      <c r="E958" s="780"/>
      <c r="F958" s="963"/>
      <c r="G958" s="1219"/>
      <c r="H958" s="1098"/>
      <c r="I958" s="893"/>
      <c r="J958" s="893"/>
      <c r="K958" s="960"/>
      <c r="L958" s="960"/>
      <c r="M958" s="963"/>
      <c r="N958" s="963"/>
      <c r="O958" s="963"/>
      <c r="P958" s="963"/>
      <c r="Q958" s="963"/>
      <c r="R958" s="963"/>
      <c r="S958" s="963"/>
      <c r="T958" s="963"/>
      <c r="U958" s="963"/>
      <c r="V958" s="963"/>
      <c r="W958" s="963"/>
      <c r="X958" s="963"/>
      <c r="Y958" s="963"/>
      <c r="Z958" s="963"/>
    </row>
    <row r="959" spans="1:26">
      <c r="A959" s="1146"/>
      <c r="B959" s="963"/>
      <c r="C959" s="963"/>
      <c r="D959" s="780"/>
      <c r="E959" s="780"/>
      <c r="F959" s="963"/>
      <c r="G959" s="1219"/>
      <c r="H959" s="1098"/>
      <c r="I959" s="893"/>
      <c r="J959" s="893"/>
      <c r="K959" s="960"/>
      <c r="L959" s="960"/>
      <c r="M959" s="963"/>
      <c r="N959" s="963"/>
      <c r="O959" s="963"/>
      <c r="P959" s="963"/>
      <c r="Q959" s="963"/>
      <c r="R959" s="963"/>
      <c r="S959" s="963"/>
      <c r="T959" s="963"/>
      <c r="U959" s="963"/>
      <c r="V959" s="963"/>
      <c r="W959" s="963"/>
      <c r="X959" s="963"/>
      <c r="Y959" s="963"/>
      <c r="Z959" s="963"/>
    </row>
    <row r="960" spans="1:26">
      <c r="A960" s="1146"/>
      <c r="B960" s="963"/>
      <c r="C960" s="963"/>
      <c r="D960" s="780"/>
      <c r="E960" s="780"/>
      <c r="F960" s="963"/>
      <c r="G960" s="1219"/>
      <c r="H960" s="1098"/>
      <c r="I960" s="893"/>
      <c r="J960" s="893"/>
      <c r="K960" s="960"/>
      <c r="L960" s="960"/>
      <c r="M960" s="963"/>
      <c r="N960" s="963"/>
      <c r="O960" s="963"/>
      <c r="P960" s="963"/>
      <c r="Q960" s="963"/>
      <c r="R960" s="963"/>
      <c r="S960" s="963"/>
      <c r="T960" s="963"/>
      <c r="U960" s="963"/>
      <c r="V960" s="963"/>
      <c r="W960" s="963"/>
      <c r="X960" s="963"/>
      <c r="Y960" s="963"/>
      <c r="Z960" s="963"/>
    </row>
    <row r="961" spans="1:26">
      <c r="A961" s="1146"/>
      <c r="B961" s="963"/>
      <c r="C961" s="963"/>
      <c r="D961" s="780"/>
      <c r="E961" s="780"/>
      <c r="F961" s="963"/>
      <c r="G961" s="1219"/>
      <c r="H961" s="1098"/>
      <c r="I961" s="893"/>
      <c r="J961" s="893"/>
      <c r="K961" s="960"/>
      <c r="L961" s="960"/>
      <c r="M961" s="963"/>
      <c r="N961" s="963"/>
      <c r="O961" s="963"/>
      <c r="P961" s="963"/>
      <c r="Q961" s="963"/>
      <c r="R961" s="963"/>
      <c r="S961" s="963"/>
      <c r="T961" s="963"/>
      <c r="U961" s="963"/>
      <c r="V961" s="963"/>
      <c r="W961" s="963"/>
      <c r="X961" s="963"/>
      <c r="Y961" s="963"/>
      <c r="Z961" s="963"/>
    </row>
    <row r="962" spans="1:26">
      <c r="A962" s="1146"/>
      <c r="B962" s="963"/>
      <c r="C962" s="963"/>
      <c r="D962" s="780"/>
      <c r="E962" s="780"/>
      <c r="F962" s="963"/>
      <c r="G962" s="1219"/>
      <c r="H962" s="1098"/>
      <c r="I962" s="893"/>
      <c r="J962" s="893"/>
      <c r="K962" s="960"/>
      <c r="L962" s="960"/>
      <c r="M962" s="963"/>
      <c r="N962" s="963"/>
      <c r="O962" s="963"/>
      <c r="P962" s="963"/>
      <c r="Q962" s="963"/>
      <c r="R962" s="963"/>
      <c r="S962" s="963"/>
      <c r="T962" s="963"/>
      <c r="U962" s="963"/>
      <c r="V962" s="963"/>
      <c r="W962" s="963"/>
      <c r="X962" s="963"/>
      <c r="Y962" s="963"/>
      <c r="Z962" s="963"/>
    </row>
    <row r="963" spans="1:26">
      <c r="A963" s="1146"/>
      <c r="B963" s="963"/>
      <c r="C963" s="963"/>
      <c r="D963" s="780"/>
      <c r="E963" s="780"/>
      <c r="F963" s="963"/>
      <c r="G963" s="1219"/>
      <c r="H963" s="1098"/>
      <c r="I963" s="893"/>
      <c r="J963" s="893"/>
      <c r="K963" s="960"/>
      <c r="L963" s="960"/>
      <c r="M963" s="963"/>
      <c r="N963" s="963"/>
      <c r="O963" s="963"/>
      <c r="P963" s="963"/>
      <c r="Q963" s="963"/>
      <c r="R963" s="963"/>
      <c r="S963" s="963"/>
      <c r="T963" s="963"/>
      <c r="U963" s="963"/>
      <c r="V963" s="963"/>
      <c r="W963" s="963"/>
      <c r="X963" s="963"/>
      <c r="Y963" s="963"/>
      <c r="Z963" s="963"/>
    </row>
    <row r="964" spans="1:26">
      <c r="A964" s="1146"/>
      <c r="B964" s="963"/>
      <c r="C964" s="963"/>
      <c r="D964" s="780"/>
      <c r="E964" s="780"/>
      <c r="F964" s="963"/>
      <c r="G964" s="1219"/>
      <c r="H964" s="1098"/>
      <c r="I964" s="893"/>
      <c r="J964" s="893"/>
      <c r="K964" s="960"/>
      <c r="L964" s="960"/>
      <c r="M964" s="963"/>
      <c r="N964" s="963"/>
      <c r="O964" s="963"/>
      <c r="P964" s="963"/>
      <c r="Q964" s="963"/>
      <c r="R964" s="963"/>
      <c r="S964" s="963"/>
      <c r="T964" s="963"/>
      <c r="U964" s="963"/>
      <c r="V964" s="963"/>
      <c r="W964" s="963"/>
      <c r="X964" s="963"/>
      <c r="Y964" s="963"/>
      <c r="Z964" s="963"/>
    </row>
    <row r="965" spans="1:26">
      <c r="A965" s="1146"/>
      <c r="B965" s="963"/>
      <c r="C965" s="963"/>
      <c r="D965" s="780"/>
      <c r="E965" s="780"/>
      <c r="F965" s="963"/>
      <c r="G965" s="1219"/>
      <c r="H965" s="1098"/>
      <c r="I965" s="893"/>
      <c r="J965" s="893"/>
      <c r="K965" s="960"/>
      <c r="L965" s="960"/>
      <c r="M965" s="963"/>
      <c r="N965" s="963"/>
      <c r="O965" s="963"/>
      <c r="P965" s="963"/>
      <c r="Q965" s="963"/>
      <c r="R965" s="963"/>
      <c r="S965" s="963"/>
      <c r="T965" s="963"/>
      <c r="U965" s="963"/>
      <c r="V965" s="963"/>
      <c r="W965" s="963"/>
      <c r="X965" s="963"/>
      <c r="Y965" s="963"/>
      <c r="Z965" s="963"/>
    </row>
    <row r="966" spans="1:26">
      <c r="A966" s="1146"/>
      <c r="B966" s="963"/>
      <c r="C966" s="963"/>
      <c r="D966" s="780"/>
      <c r="E966" s="780"/>
      <c r="F966" s="963"/>
      <c r="G966" s="1219"/>
      <c r="H966" s="1098"/>
      <c r="I966" s="893"/>
      <c r="J966" s="893"/>
      <c r="K966" s="960"/>
      <c r="L966" s="960"/>
      <c r="M966" s="963"/>
      <c r="N966" s="963"/>
      <c r="O966" s="963"/>
      <c r="P966" s="963"/>
      <c r="Q966" s="963"/>
      <c r="R966" s="963"/>
      <c r="S966" s="963"/>
      <c r="T966" s="963"/>
      <c r="U966" s="963"/>
      <c r="V966" s="963"/>
      <c r="W966" s="963"/>
      <c r="X966" s="963"/>
      <c r="Y966" s="963"/>
      <c r="Z966" s="963"/>
    </row>
    <row r="967" spans="1:26">
      <c r="A967" s="1146"/>
      <c r="B967" s="963"/>
      <c r="C967" s="963"/>
      <c r="D967" s="780"/>
      <c r="E967" s="780"/>
      <c r="F967" s="963"/>
      <c r="G967" s="1219"/>
      <c r="H967" s="1098"/>
      <c r="I967" s="893"/>
      <c r="J967" s="893"/>
      <c r="K967" s="960"/>
      <c r="L967" s="960"/>
      <c r="M967" s="963"/>
      <c r="N967" s="963"/>
      <c r="O967" s="963"/>
      <c r="P967" s="963"/>
      <c r="Q967" s="963"/>
      <c r="R967" s="963"/>
      <c r="S967" s="963"/>
      <c r="T967" s="963"/>
      <c r="U967" s="963"/>
      <c r="V967" s="963"/>
      <c r="W967" s="963"/>
      <c r="X967" s="963"/>
      <c r="Y967" s="963"/>
      <c r="Z967" s="963"/>
    </row>
    <row r="968" spans="1:26">
      <c r="A968" s="1146"/>
      <c r="B968" s="963"/>
      <c r="C968" s="963"/>
      <c r="D968" s="780"/>
      <c r="E968" s="780"/>
      <c r="F968" s="963"/>
      <c r="G968" s="1219"/>
      <c r="H968" s="1098"/>
      <c r="I968" s="893"/>
      <c r="J968" s="893"/>
      <c r="K968" s="960"/>
      <c r="L968" s="960"/>
      <c r="M968" s="963"/>
      <c r="N968" s="963"/>
      <c r="O968" s="963"/>
      <c r="P968" s="963"/>
      <c r="Q968" s="963"/>
      <c r="R968" s="963"/>
      <c r="S968" s="963"/>
      <c r="T968" s="963"/>
      <c r="U968" s="963"/>
      <c r="V968" s="963"/>
      <c r="W968" s="963"/>
      <c r="X968" s="963"/>
      <c r="Y968" s="963"/>
      <c r="Z968" s="963"/>
    </row>
    <row r="969" spans="1:26">
      <c r="A969" s="1146"/>
      <c r="B969" s="963"/>
      <c r="C969" s="963"/>
      <c r="D969" s="780"/>
      <c r="E969" s="780"/>
      <c r="F969" s="963"/>
      <c r="G969" s="1219"/>
      <c r="H969" s="1098"/>
      <c r="I969" s="893"/>
      <c r="J969" s="893"/>
      <c r="K969" s="960"/>
      <c r="L969" s="960"/>
      <c r="M969" s="963"/>
      <c r="N969" s="963"/>
      <c r="O969" s="963"/>
      <c r="P969" s="963"/>
      <c r="Q969" s="963"/>
      <c r="R969" s="963"/>
      <c r="S969" s="963"/>
      <c r="T969" s="963"/>
      <c r="U969" s="963"/>
      <c r="V969" s="963"/>
      <c r="W969" s="963"/>
      <c r="X969" s="963"/>
      <c r="Y969" s="963"/>
      <c r="Z969" s="963"/>
    </row>
    <row r="970" spans="1:26">
      <c r="A970" s="1146"/>
      <c r="B970" s="963"/>
      <c r="C970" s="963"/>
      <c r="D970" s="780"/>
      <c r="E970" s="780"/>
      <c r="F970" s="963"/>
      <c r="G970" s="1219"/>
      <c r="H970" s="1098"/>
      <c r="I970" s="893"/>
      <c r="J970" s="893"/>
      <c r="K970" s="960"/>
      <c r="L970" s="960"/>
      <c r="M970" s="963"/>
      <c r="N970" s="963"/>
      <c r="O970" s="963"/>
      <c r="P970" s="963"/>
      <c r="Q970" s="963"/>
      <c r="R970" s="963"/>
      <c r="S970" s="963"/>
      <c r="T970" s="963"/>
      <c r="U970" s="963"/>
      <c r="V970" s="963"/>
      <c r="W970" s="963"/>
      <c r="X970" s="963"/>
      <c r="Y970" s="963"/>
      <c r="Z970" s="963"/>
    </row>
    <row r="971" spans="1:26">
      <c r="A971" s="1146"/>
      <c r="B971" s="963"/>
      <c r="C971" s="963"/>
      <c r="D971" s="780"/>
      <c r="E971" s="780"/>
      <c r="F971" s="963"/>
      <c r="G971" s="1219"/>
      <c r="H971" s="1098"/>
      <c r="I971" s="893"/>
      <c r="J971" s="893"/>
      <c r="K971" s="960"/>
      <c r="L971" s="960"/>
      <c r="M971" s="963"/>
      <c r="N971" s="963"/>
      <c r="O971" s="963"/>
      <c r="P971" s="963"/>
      <c r="Q971" s="963"/>
      <c r="R971" s="963"/>
      <c r="S971" s="963"/>
      <c r="T971" s="963"/>
      <c r="U971" s="963"/>
      <c r="V971" s="963"/>
      <c r="W971" s="963"/>
      <c r="X971" s="963"/>
      <c r="Y971" s="963"/>
      <c r="Z971" s="963"/>
    </row>
    <row r="972" spans="1:26">
      <c r="A972" s="1146"/>
      <c r="B972" s="963"/>
      <c r="C972" s="963"/>
      <c r="D972" s="780"/>
      <c r="E972" s="780"/>
      <c r="F972" s="963"/>
      <c r="G972" s="1219"/>
      <c r="H972" s="1098"/>
      <c r="I972" s="893"/>
      <c r="J972" s="893"/>
      <c r="K972" s="960"/>
      <c r="L972" s="960"/>
      <c r="M972" s="963"/>
      <c r="N972" s="963"/>
      <c r="O972" s="963"/>
      <c r="P972" s="963"/>
      <c r="Q972" s="963"/>
      <c r="R972" s="963"/>
      <c r="S972" s="963"/>
      <c r="T972" s="963"/>
      <c r="U972" s="963"/>
      <c r="V972" s="963"/>
      <c r="W972" s="963"/>
      <c r="X972" s="963"/>
      <c r="Y972" s="963"/>
      <c r="Z972" s="963"/>
    </row>
    <row r="973" spans="1:26">
      <c r="A973" s="1146"/>
      <c r="B973" s="963"/>
      <c r="C973" s="963"/>
      <c r="D973" s="780"/>
      <c r="E973" s="780"/>
      <c r="F973" s="963"/>
      <c r="G973" s="1219"/>
      <c r="H973" s="1098"/>
      <c r="I973" s="893"/>
      <c r="J973" s="893"/>
      <c r="K973" s="960"/>
      <c r="L973" s="960"/>
      <c r="M973" s="963"/>
      <c r="N973" s="963"/>
      <c r="O973" s="963"/>
      <c r="P973" s="963"/>
      <c r="Q973" s="963"/>
      <c r="R973" s="963"/>
      <c r="S973" s="963"/>
      <c r="T973" s="963"/>
      <c r="U973" s="963"/>
      <c r="V973" s="963"/>
      <c r="W973" s="963"/>
      <c r="X973" s="963"/>
      <c r="Y973" s="963"/>
      <c r="Z973" s="963"/>
    </row>
    <row r="974" spans="1:26">
      <c r="A974" s="1146"/>
      <c r="B974" s="963"/>
      <c r="C974" s="963"/>
      <c r="D974" s="780"/>
      <c r="E974" s="780"/>
      <c r="F974" s="963"/>
      <c r="G974" s="1219"/>
      <c r="H974" s="1098"/>
      <c r="I974" s="893"/>
      <c r="J974" s="893"/>
      <c r="K974" s="960"/>
      <c r="L974" s="960"/>
      <c r="M974" s="963"/>
      <c r="N974" s="963"/>
      <c r="O974" s="963"/>
      <c r="P974" s="963"/>
      <c r="Q974" s="963"/>
      <c r="R974" s="963"/>
      <c r="S974" s="963"/>
      <c r="T974" s="963"/>
      <c r="U974" s="963"/>
      <c r="V974" s="963"/>
      <c r="W974" s="963"/>
      <c r="X974" s="963"/>
      <c r="Y974" s="963"/>
      <c r="Z974" s="963"/>
    </row>
    <row r="975" spans="1:26">
      <c r="A975" s="1146"/>
      <c r="B975" s="963"/>
      <c r="C975" s="963"/>
      <c r="D975" s="780"/>
      <c r="E975" s="780"/>
      <c r="F975" s="963"/>
      <c r="G975" s="1219"/>
      <c r="H975" s="1098"/>
      <c r="I975" s="893"/>
      <c r="J975" s="893"/>
      <c r="K975" s="960"/>
      <c r="L975" s="960"/>
      <c r="M975" s="963"/>
      <c r="N975" s="963"/>
      <c r="O975" s="963"/>
      <c r="P975" s="963"/>
      <c r="Q975" s="963"/>
      <c r="R975" s="963"/>
      <c r="S975" s="963"/>
      <c r="T975" s="963"/>
      <c r="U975" s="963"/>
      <c r="V975" s="963"/>
      <c r="W975" s="963"/>
      <c r="X975" s="963"/>
      <c r="Y975" s="963"/>
      <c r="Z975" s="963"/>
    </row>
    <row r="976" spans="1:26">
      <c r="A976" s="1146"/>
      <c r="B976" s="963"/>
      <c r="C976" s="963"/>
      <c r="D976" s="780"/>
      <c r="E976" s="780"/>
      <c r="F976" s="963"/>
      <c r="G976" s="1219"/>
      <c r="H976" s="1098"/>
      <c r="I976" s="893"/>
      <c r="J976" s="893"/>
      <c r="K976" s="960"/>
      <c r="L976" s="960"/>
      <c r="M976" s="963"/>
      <c r="N976" s="963"/>
      <c r="O976" s="963"/>
      <c r="P976" s="963"/>
      <c r="Q976" s="963"/>
      <c r="R976" s="963"/>
      <c r="S976" s="963"/>
      <c r="T976" s="963"/>
      <c r="U976" s="963"/>
      <c r="V976" s="963"/>
      <c r="W976" s="963"/>
      <c r="X976" s="963"/>
      <c r="Y976" s="963"/>
      <c r="Z976" s="963"/>
    </row>
    <row r="977" spans="1:26">
      <c r="A977" s="1146"/>
      <c r="B977" s="963"/>
      <c r="C977" s="963"/>
      <c r="D977" s="780"/>
      <c r="E977" s="780"/>
      <c r="F977" s="963"/>
      <c r="G977" s="1219"/>
      <c r="H977" s="1098"/>
      <c r="I977" s="893"/>
      <c r="J977" s="893"/>
      <c r="K977" s="960"/>
      <c r="L977" s="960"/>
      <c r="M977" s="963"/>
      <c r="N977" s="963"/>
      <c r="O977" s="963"/>
      <c r="P977" s="963"/>
      <c r="Q977" s="963"/>
      <c r="R977" s="963"/>
      <c r="S977" s="963"/>
      <c r="T977" s="963"/>
      <c r="U977" s="963"/>
      <c r="V977" s="963"/>
      <c r="W977" s="963"/>
      <c r="X977" s="963"/>
      <c r="Y977" s="963"/>
      <c r="Z977" s="963"/>
    </row>
    <row r="978" spans="1:26">
      <c r="A978" s="1146"/>
      <c r="B978" s="963"/>
      <c r="C978" s="963"/>
      <c r="D978" s="780"/>
      <c r="E978" s="780"/>
      <c r="F978" s="963"/>
      <c r="G978" s="1219"/>
      <c r="H978" s="1098"/>
      <c r="I978" s="893"/>
      <c r="J978" s="893"/>
      <c r="K978" s="960"/>
      <c r="L978" s="960"/>
      <c r="M978" s="963"/>
      <c r="N978" s="963"/>
      <c r="O978" s="963"/>
      <c r="P978" s="963"/>
      <c r="Q978" s="963"/>
      <c r="R978" s="963"/>
      <c r="S978" s="963"/>
      <c r="T978" s="963"/>
      <c r="U978" s="963"/>
      <c r="V978" s="963"/>
      <c r="W978" s="963"/>
      <c r="X978" s="963"/>
      <c r="Y978" s="963"/>
      <c r="Z978" s="963"/>
    </row>
    <row r="979" spans="1:26">
      <c r="A979" s="1146"/>
      <c r="B979" s="963"/>
      <c r="C979" s="963"/>
      <c r="D979" s="780"/>
      <c r="E979" s="780"/>
      <c r="F979" s="963"/>
      <c r="G979" s="1219"/>
      <c r="H979" s="1098"/>
      <c r="I979" s="893"/>
      <c r="J979" s="893"/>
      <c r="K979" s="960"/>
      <c r="L979" s="960"/>
      <c r="M979" s="963"/>
      <c r="N979" s="963"/>
      <c r="O979" s="963"/>
      <c r="P979" s="963"/>
      <c r="Q979" s="963"/>
      <c r="R979" s="963"/>
      <c r="S979" s="963"/>
      <c r="T979" s="963"/>
      <c r="U979" s="963"/>
      <c r="V979" s="963"/>
      <c r="W979" s="963"/>
      <c r="X979" s="963"/>
      <c r="Y979" s="963"/>
      <c r="Z979" s="963"/>
    </row>
    <row r="980" spans="1:26">
      <c r="A980" s="1146"/>
      <c r="B980" s="963"/>
      <c r="C980" s="963"/>
      <c r="D980" s="780"/>
      <c r="E980" s="780"/>
      <c r="F980" s="963"/>
      <c r="G980" s="1219"/>
      <c r="H980" s="1098"/>
      <c r="I980" s="893"/>
      <c r="J980" s="893"/>
      <c r="K980" s="960"/>
      <c r="L980" s="960"/>
      <c r="M980" s="963"/>
      <c r="N980" s="963"/>
      <c r="O980" s="963"/>
      <c r="P980" s="963"/>
      <c r="Q980" s="963"/>
      <c r="R980" s="963"/>
      <c r="S980" s="963"/>
      <c r="T980" s="963"/>
      <c r="U980" s="963"/>
      <c r="V980" s="963"/>
      <c r="W980" s="963"/>
      <c r="X980" s="963"/>
      <c r="Y980" s="963"/>
      <c r="Z980" s="963"/>
    </row>
    <row r="981" spans="1:26">
      <c r="A981" s="1146"/>
      <c r="B981" s="963"/>
      <c r="C981" s="963"/>
      <c r="D981" s="780"/>
      <c r="E981" s="780"/>
      <c r="F981" s="963"/>
      <c r="G981" s="1219"/>
      <c r="H981" s="1098"/>
      <c r="I981" s="893"/>
      <c r="J981" s="893"/>
      <c r="K981" s="960"/>
      <c r="L981" s="960"/>
      <c r="M981" s="963"/>
      <c r="N981" s="963"/>
      <c r="O981" s="963"/>
      <c r="P981" s="963"/>
      <c r="Q981" s="963"/>
      <c r="R981" s="963"/>
      <c r="S981" s="963"/>
      <c r="T981" s="963"/>
      <c r="U981" s="963"/>
      <c r="V981" s="963"/>
      <c r="W981" s="963"/>
      <c r="X981" s="963"/>
      <c r="Y981" s="963"/>
      <c r="Z981" s="963"/>
    </row>
    <row r="982" spans="1:26">
      <c r="A982" s="1146"/>
      <c r="B982" s="963"/>
      <c r="C982" s="963"/>
      <c r="D982" s="780"/>
      <c r="E982" s="780"/>
      <c r="F982" s="963"/>
      <c r="G982" s="1219"/>
      <c r="H982" s="1098"/>
      <c r="I982" s="893"/>
      <c r="J982" s="893"/>
      <c r="K982" s="960"/>
      <c r="L982" s="960"/>
      <c r="M982" s="963"/>
      <c r="N982" s="963"/>
      <c r="O982" s="963"/>
      <c r="P982" s="963"/>
      <c r="Q982" s="963"/>
      <c r="R982" s="963"/>
      <c r="S982" s="963"/>
      <c r="T982" s="963"/>
      <c r="U982" s="963"/>
      <c r="V982" s="963"/>
      <c r="W982" s="963"/>
      <c r="X982" s="963"/>
      <c r="Y982" s="963"/>
      <c r="Z982" s="963"/>
    </row>
    <row r="983" spans="1:26">
      <c r="A983" s="1146"/>
      <c r="B983" s="963"/>
      <c r="C983" s="963"/>
      <c r="D983" s="780"/>
      <c r="E983" s="780"/>
      <c r="F983" s="963"/>
      <c r="G983" s="1219"/>
      <c r="H983" s="1098"/>
      <c r="I983" s="893"/>
      <c r="J983" s="893"/>
      <c r="K983" s="960"/>
      <c r="L983" s="960"/>
      <c r="M983" s="963"/>
      <c r="N983" s="963"/>
      <c r="O983" s="963"/>
      <c r="P983" s="963"/>
      <c r="Q983" s="963"/>
      <c r="R983" s="963"/>
      <c r="S983" s="963"/>
      <c r="T983" s="963"/>
      <c r="U983" s="963"/>
      <c r="V983" s="963"/>
      <c r="W983" s="963"/>
      <c r="X983" s="963"/>
      <c r="Y983" s="963"/>
      <c r="Z983" s="963"/>
    </row>
    <row r="984" spans="1:26">
      <c r="A984" s="1146"/>
      <c r="B984" s="963"/>
      <c r="C984" s="963"/>
      <c r="D984" s="780"/>
      <c r="E984" s="780"/>
      <c r="F984" s="963"/>
      <c r="G984" s="1219"/>
      <c r="H984" s="1098"/>
      <c r="I984" s="893"/>
      <c r="J984" s="893"/>
      <c r="K984" s="960"/>
      <c r="L984" s="960"/>
      <c r="M984" s="963"/>
      <c r="N984" s="963"/>
      <c r="O984" s="963"/>
      <c r="P984" s="963"/>
      <c r="Q984" s="963"/>
      <c r="R984" s="963"/>
      <c r="S984" s="963"/>
      <c r="T984" s="963"/>
      <c r="U984" s="963"/>
      <c r="V984" s="963"/>
      <c r="W984" s="963"/>
      <c r="X984" s="963"/>
      <c r="Y984" s="963"/>
      <c r="Z984" s="963"/>
    </row>
    <row r="985" spans="1:26">
      <c r="A985" s="1146"/>
      <c r="B985" s="963"/>
      <c r="C985" s="963"/>
      <c r="D985" s="780"/>
      <c r="E985" s="780"/>
      <c r="F985" s="963"/>
      <c r="G985" s="1219"/>
      <c r="H985" s="1098"/>
      <c r="I985" s="893"/>
      <c r="J985" s="893"/>
      <c r="K985" s="960"/>
      <c r="L985" s="960"/>
      <c r="M985" s="963"/>
      <c r="N985" s="963"/>
      <c r="O985" s="963"/>
      <c r="P985" s="963"/>
      <c r="Q985" s="963"/>
      <c r="R985" s="963"/>
      <c r="S985" s="963"/>
      <c r="T985" s="963"/>
      <c r="U985" s="963"/>
      <c r="V985" s="963"/>
      <c r="W985" s="963"/>
      <c r="X985" s="963"/>
      <c r="Y985" s="963"/>
      <c r="Z985" s="963"/>
    </row>
    <row r="986" spans="1:26">
      <c r="A986" s="1146"/>
      <c r="B986" s="963"/>
      <c r="C986" s="963"/>
      <c r="D986" s="780"/>
      <c r="E986" s="780"/>
      <c r="F986" s="963"/>
      <c r="G986" s="1219"/>
      <c r="H986" s="1098"/>
      <c r="I986" s="893"/>
      <c r="J986" s="893"/>
      <c r="K986" s="960"/>
      <c r="L986" s="960"/>
      <c r="M986" s="963"/>
      <c r="N986" s="963"/>
      <c r="O986" s="963"/>
      <c r="P986" s="963"/>
      <c r="Q986" s="963"/>
      <c r="R986" s="963"/>
      <c r="S986" s="963"/>
      <c r="T986" s="963"/>
      <c r="U986" s="963"/>
      <c r="V986" s="963"/>
      <c r="W986" s="963"/>
      <c r="X986" s="963"/>
      <c r="Y986" s="963"/>
      <c r="Z986" s="963"/>
    </row>
    <row r="987" spans="1:26">
      <c r="A987" s="1146"/>
      <c r="B987" s="963"/>
      <c r="C987" s="963"/>
      <c r="D987" s="780"/>
      <c r="E987" s="780"/>
      <c r="F987" s="963"/>
      <c r="G987" s="1219"/>
      <c r="H987" s="1098"/>
      <c r="I987" s="893"/>
      <c r="J987" s="893"/>
      <c r="K987" s="960"/>
      <c r="L987" s="960"/>
      <c r="M987" s="963"/>
      <c r="N987" s="963"/>
      <c r="O987" s="963"/>
      <c r="P987" s="963"/>
      <c r="Q987" s="963"/>
      <c r="R987" s="963"/>
      <c r="S987" s="963"/>
      <c r="T987" s="963"/>
      <c r="U987" s="963"/>
      <c r="V987" s="963"/>
      <c r="W987" s="963"/>
      <c r="X987" s="963"/>
      <c r="Y987" s="963"/>
      <c r="Z987" s="963"/>
    </row>
    <row r="988" spans="1:26">
      <c r="A988" s="1146"/>
      <c r="B988" s="963"/>
      <c r="C988" s="963"/>
      <c r="D988" s="780"/>
      <c r="E988" s="780"/>
      <c r="F988" s="963"/>
      <c r="G988" s="1219"/>
      <c r="H988" s="1098"/>
      <c r="I988" s="893"/>
      <c r="J988" s="893"/>
      <c r="K988" s="960"/>
      <c r="L988" s="960"/>
      <c r="M988" s="963"/>
      <c r="N988" s="963"/>
      <c r="O988" s="963"/>
      <c r="P988" s="963"/>
      <c r="Q988" s="963"/>
      <c r="R988" s="963"/>
      <c r="S988" s="963"/>
      <c r="T988" s="963"/>
      <c r="U988" s="963"/>
      <c r="V988" s="963"/>
      <c r="W988" s="963"/>
      <c r="X988" s="963"/>
      <c r="Y988" s="963"/>
      <c r="Z988" s="963"/>
    </row>
    <row r="989" spans="1:26">
      <c r="A989" s="1146"/>
      <c r="B989" s="963"/>
      <c r="C989" s="963"/>
      <c r="D989" s="780"/>
      <c r="E989" s="780"/>
      <c r="F989" s="963"/>
      <c r="G989" s="1219"/>
      <c r="H989" s="1098"/>
      <c r="I989" s="893"/>
      <c r="J989" s="893"/>
      <c r="K989" s="960"/>
      <c r="L989" s="960"/>
      <c r="M989" s="963"/>
      <c r="N989" s="963"/>
      <c r="O989" s="963"/>
      <c r="P989" s="963"/>
      <c r="Q989" s="963"/>
      <c r="R989" s="963"/>
      <c r="S989" s="963"/>
      <c r="T989" s="963"/>
      <c r="U989" s="963"/>
      <c r="V989" s="963"/>
      <c r="W989" s="963"/>
      <c r="X989" s="963"/>
      <c r="Y989" s="963"/>
      <c r="Z989" s="963"/>
    </row>
    <row r="990" spans="1:26">
      <c r="A990" s="1146"/>
      <c r="B990" s="963"/>
      <c r="C990" s="963"/>
      <c r="D990" s="780"/>
      <c r="E990" s="780"/>
      <c r="F990" s="963"/>
      <c r="G990" s="1219"/>
      <c r="H990" s="1098"/>
      <c r="I990" s="893"/>
      <c r="J990" s="893"/>
      <c r="K990" s="960"/>
      <c r="L990" s="960"/>
      <c r="M990" s="963"/>
      <c r="N990" s="963"/>
      <c r="O990" s="963"/>
      <c r="P990" s="963"/>
      <c r="Q990" s="963"/>
      <c r="R990" s="963"/>
      <c r="S990" s="963"/>
      <c r="T990" s="963"/>
      <c r="U990" s="963"/>
      <c r="V990" s="963"/>
      <c r="W990" s="963"/>
      <c r="X990" s="963"/>
      <c r="Y990" s="963"/>
      <c r="Z990" s="963"/>
    </row>
    <row r="991" spans="1:26">
      <c r="A991" s="1146"/>
      <c r="B991" s="963"/>
      <c r="C991" s="963"/>
      <c r="D991" s="780"/>
      <c r="E991" s="780"/>
      <c r="F991" s="963"/>
      <c r="G991" s="1219"/>
      <c r="H991" s="1098"/>
      <c r="I991" s="893"/>
      <c r="J991" s="893"/>
      <c r="K991" s="960"/>
      <c r="L991" s="960"/>
      <c r="M991" s="963"/>
      <c r="N991" s="963"/>
      <c r="O991" s="963"/>
      <c r="P991" s="963"/>
      <c r="Q991" s="963"/>
      <c r="R991" s="963"/>
      <c r="S991" s="963"/>
      <c r="T991" s="963"/>
      <c r="U991" s="963"/>
      <c r="V991" s="963"/>
      <c r="W991" s="963"/>
      <c r="X991" s="963"/>
      <c r="Y991" s="963"/>
      <c r="Z991" s="963"/>
    </row>
    <row r="992" spans="1:26">
      <c r="A992" s="1146"/>
      <c r="B992" s="963"/>
      <c r="C992" s="963"/>
      <c r="D992" s="780"/>
      <c r="E992" s="780"/>
      <c r="F992" s="963"/>
      <c r="G992" s="1219"/>
      <c r="H992" s="1098"/>
      <c r="I992" s="893"/>
      <c r="J992" s="893"/>
      <c r="K992" s="960"/>
      <c r="L992" s="960"/>
      <c r="M992" s="963"/>
      <c r="N992" s="963"/>
      <c r="O992" s="963"/>
      <c r="P992" s="963"/>
      <c r="Q992" s="963"/>
      <c r="R992" s="963"/>
      <c r="S992" s="963"/>
      <c r="T992" s="963"/>
      <c r="U992" s="963"/>
      <c r="V992" s="963"/>
      <c r="W992" s="963"/>
      <c r="X992" s="963"/>
      <c r="Y992" s="963"/>
      <c r="Z992" s="963"/>
    </row>
    <row r="993" spans="1:26">
      <c r="A993" s="1146"/>
      <c r="B993" s="963"/>
      <c r="C993" s="963"/>
      <c r="D993" s="780"/>
      <c r="E993" s="780"/>
      <c r="F993" s="963"/>
      <c r="G993" s="1219"/>
      <c r="H993" s="1098"/>
      <c r="I993" s="893"/>
      <c r="J993" s="893"/>
      <c r="K993" s="960"/>
      <c r="L993" s="960"/>
      <c r="M993" s="963"/>
      <c r="N993" s="963"/>
      <c r="O993" s="963"/>
      <c r="P993" s="963"/>
      <c r="Q993" s="963"/>
      <c r="R993" s="963"/>
      <c r="S993" s="963"/>
      <c r="T993" s="963"/>
      <c r="U993" s="963"/>
      <c r="V993" s="963"/>
      <c r="W993" s="963"/>
      <c r="X993" s="963"/>
      <c r="Y993" s="963"/>
      <c r="Z993" s="963"/>
    </row>
    <row r="994" spans="1:26">
      <c r="A994" s="1146"/>
      <c r="B994" s="963"/>
      <c r="C994" s="963"/>
      <c r="D994" s="780"/>
      <c r="E994" s="780"/>
      <c r="F994" s="963"/>
      <c r="G994" s="1219"/>
      <c r="H994" s="1098"/>
      <c r="I994" s="893"/>
      <c r="J994" s="893"/>
      <c r="K994" s="960"/>
      <c r="L994" s="960"/>
      <c r="M994" s="963"/>
      <c r="N994" s="963"/>
      <c r="O994" s="963"/>
      <c r="P994" s="963"/>
      <c r="Q994" s="963"/>
      <c r="R994" s="963"/>
      <c r="S994" s="963"/>
      <c r="T994" s="963"/>
      <c r="U994" s="963"/>
      <c r="V994" s="963"/>
      <c r="W994" s="963"/>
      <c r="X994" s="963"/>
      <c r="Y994" s="963"/>
      <c r="Z994" s="963"/>
    </row>
    <row r="995" spans="1:26">
      <c r="A995" s="1146"/>
      <c r="B995" s="963"/>
      <c r="C995" s="963"/>
      <c r="D995" s="780"/>
      <c r="E995" s="780"/>
      <c r="F995" s="963"/>
      <c r="G995" s="1219"/>
      <c r="H995" s="1098"/>
      <c r="I995" s="893"/>
      <c r="J995" s="893"/>
      <c r="K995" s="960"/>
      <c r="L995" s="960"/>
      <c r="M995" s="963"/>
      <c r="N995" s="963"/>
      <c r="O995" s="963"/>
      <c r="P995" s="963"/>
      <c r="Q995" s="963"/>
      <c r="R995" s="963"/>
      <c r="S995" s="963"/>
      <c r="T995" s="963"/>
      <c r="U995" s="963"/>
      <c r="V995" s="963"/>
      <c r="W995" s="963"/>
      <c r="X995" s="963"/>
      <c r="Y995" s="963"/>
      <c r="Z995" s="963"/>
    </row>
    <row r="996" spans="1:26">
      <c r="A996" s="1146"/>
      <c r="B996" s="963"/>
      <c r="C996" s="963"/>
      <c r="D996" s="780"/>
      <c r="E996" s="780"/>
      <c r="F996" s="963"/>
      <c r="G996" s="1219"/>
      <c r="H996" s="1098"/>
      <c r="I996" s="893"/>
      <c r="J996" s="893"/>
      <c r="K996" s="960"/>
      <c r="L996" s="960"/>
      <c r="M996" s="963"/>
      <c r="N996" s="963"/>
      <c r="O996" s="963"/>
      <c r="P996" s="963"/>
      <c r="Q996" s="963"/>
      <c r="R996" s="963"/>
      <c r="S996" s="963"/>
      <c r="T996" s="963"/>
      <c r="U996" s="963"/>
      <c r="V996" s="963"/>
      <c r="W996" s="963"/>
      <c r="X996" s="963"/>
      <c r="Y996" s="963"/>
      <c r="Z996" s="963"/>
    </row>
    <row r="997" spans="1:26">
      <c r="A997" s="1146"/>
      <c r="B997" s="963"/>
      <c r="C997" s="963"/>
      <c r="D997" s="780"/>
      <c r="E997" s="780"/>
      <c r="F997" s="963"/>
      <c r="G997" s="1219"/>
      <c r="H997" s="1098"/>
      <c r="I997" s="893"/>
      <c r="J997" s="893"/>
      <c r="K997" s="960"/>
      <c r="L997" s="960"/>
      <c r="M997" s="963"/>
      <c r="N997" s="963"/>
      <c r="O997" s="963"/>
      <c r="P997" s="963"/>
      <c r="Q997" s="963"/>
      <c r="R997" s="963"/>
      <c r="S997" s="963"/>
      <c r="T997" s="963"/>
      <c r="U997" s="963"/>
      <c r="V997" s="963"/>
      <c r="W997" s="963"/>
      <c r="X997" s="963"/>
      <c r="Y997" s="963"/>
      <c r="Z997" s="963"/>
    </row>
    <row r="998" spans="1:26">
      <c r="A998" s="1146"/>
      <c r="B998" s="963"/>
      <c r="C998" s="963"/>
      <c r="D998" s="780"/>
      <c r="E998" s="780"/>
      <c r="F998" s="963"/>
      <c r="G998" s="1219"/>
      <c r="H998" s="1098"/>
      <c r="I998" s="893"/>
      <c r="J998" s="893"/>
      <c r="K998" s="960"/>
      <c r="L998" s="960"/>
      <c r="M998" s="963"/>
      <c r="N998" s="963"/>
      <c r="O998" s="963"/>
      <c r="P998" s="963"/>
      <c r="Q998" s="963"/>
      <c r="R998" s="963"/>
      <c r="S998" s="963"/>
      <c r="T998" s="963"/>
      <c r="U998" s="963"/>
      <c r="V998" s="963"/>
      <c r="W998" s="963"/>
      <c r="X998" s="963"/>
      <c r="Y998" s="963"/>
      <c r="Z998" s="963"/>
    </row>
    <row r="999" spans="1:26">
      <c r="A999" s="1146"/>
      <c r="B999" s="963"/>
      <c r="C999" s="963"/>
      <c r="D999" s="780"/>
      <c r="E999" s="780"/>
      <c r="F999" s="963"/>
      <c r="G999" s="1219"/>
      <c r="H999" s="1098"/>
      <c r="I999" s="893"/>
      <c r="J999" s="893"/>
      <c r="K999" s="960"/>
      <c r="L999" s="960"/>
      <c r="M999" s="963"/>
      <c r="N999" s="963"/>
      <c r="O999" s="963"/>
      <c r="P999" s="963"/>
      <c r="Q999" s="963"/>
      <c r="R999" s="963"/>
      <c r="S999" s="963"/>
      <c r="T999" s="963"/>
      <c r="U999" s="963"/>
      <c r="V999" s="963"/>
      <c r="W999" s="963"/>
      <c r="X999" s="963"/>
      <c r="Y999" s="963"/>
      <c r="Z999" s="963"/>
    </row>
    <row r="1000" spans="1:26">
      <c r="A1000" s="1146"/>
      <c r="B1000" s="963"/>
      <c r="C1000" s="963"/>
      <c r="D1000" s="780"/>
      <c r="E1000" s="780"/>
      <c r="F1000" s="963"/>
      <c r="G1000" s="1219"/>
      <c r="H1000" s="1098"/>
      <c r="I1000" s="893"/>
      <c r="J1000" s="893"/>
      <c r="K1000" s="960"/>
      <c r="L1000" s="960"/>
      <c r="M1000" s="963"/>
      <c r="N1000" s="963"/>
      <c r="O1000" s="963"/>
      <c r="P1000" s="963"/>
      <c r="Q1000" s="963"/>
      <c r="R1000" s="963"/>
      <c r="S1000" s="963"/>
      <c r="T1000" s="963"/>
      <c r="U1000" s="963"/>
      <c r="V1000" s="963"/>
      <c r="W1000" s="963"/>
      <c r="X1000" s="963"/>
      <c r="Y1000" s="963"/>
      <c r="Z1000" s="963"/>
    </row>
  </sheetData>
  <sheetProtection algorithmName="SHA-512" hashValue="sgL/lpmgvOH6duWeupVLZDHp6zirqcDNUADvqmcSDkdQq5Q9ywsGIMq3/ZFSmKXWVntuEk8KxPvnVXGWkntjww==" saltValue="UVgmP29ARYWBIrxKBzb4Xg==" spinCount="100000" sheet="1" objects="1" scenarios="1"/>
  <protectedRanges>
    <protectedRange sqref="D1:D1048576" name="Range1"/>
    <protectedRange sqref="G1:G1048576" name="Range2"/>
  </protectedRanges>
  <autoFilter ref="A41:G636" xr:uid="{00000000-0009-0000-0000-000011000000}">
    <filterColumn colId="0">
      <colorFilter dxfId="4"/>
    </filterColumn>
  </autoFilter>
  <mergeCells count="120">
    <mergeCell ref="A1:F1"/>
    <mergeCell ref="A2:F2"/>
    <mergeCell ref="A3:F3"/>
    <mergeCell ref="A4:B4"/>
    <mergeCell ref="C4:E4"/>
    <mergeCell ref="A5:B5"/>
    <mergeCell ref="C5:E5"/>
    <mergeCell ref="A6:B6"/>
    <mergeCell ref="C6:E6"/>
    <mergeCell ref="A7:J7"/>
    <mergeCell ref="A8:C8"/>
    <mergeCell ref="D8:G8"/>
    <mergeCell ref="D9:G16"/>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H36:J36"/>
    <mergeCell ref="H37:J37"/>
    <mergeCell ref="A38:G40"/>
    <mergeCell ref="B42:G42"/>
    <mergeCell ref="B43:G43"/>
    <mergeCell ref="B64:G64"/>
    <mergeCell ref="B70:G70"/>
    <mergeCell ref="B78:G78"/>
    <mergeCell ref="B94:G94"/>
    <mergeCell ref="B98:G98"/>
    <mergeCell ref="B107:G107"/>
    <mergeCell ref="B110:G110"/>
    <mergeCell ref="B111:G111"/>
    <mergeCell ref="B123:G123"/>
    <mergeCell ref="B129:G129"/>
    <mergeCell ref="B135:G135"/>
    <mergeCell ref="B141:G141"/>
    <mergeCell ref="B485:G485"/>
    <mergeCell ref="B493:G493"/>
    <mergeCell ref="B502:G502"/>
    <mergeCell ref="B506:G506"/>
    <mergeCell ref="B510:G510"/>
    <mergeCell ref="B288:G288"/>
    <mergeCell ref="B292:G292"/>
    <mergeCell ref="B295:G295"/>
    <mergeCell ref="B298:G298"/>
    <mergeCell ref="B308:G308"/>
    <mergeCell ref="B314:G314"/>
    <mergeCell ref="B317:G317"/>
    <mergeCell ref="B318:G318"/>
    <mergeCell ref="B324:G324"/>
    <mergeCell ref="B328:G328"/>
    <mergeCell ref="B333:G333"/>
    <mergeCell ref="B339:G339"/>
    <mergeCell ref="B342:G342"/>
    <mergeCell ref="B345:G345"/>
    <mergeCell ref="B351:G351"/>
    <mergeCell ref="B521:G521"/>
    <mergeCell ref="B529:G529"/>
    <mergeCell ref="B581:G581"/>
    <mergeCell ref="B588:G588"/>
    <mergeCell ref="B599:G599"/>
    <mergeCell ref="B607:G607"/>
    <mergeCell ref="B608:G608"/>
    <mergeCell ref="B617:G617"/>
    <mergeCell ref="B624:G624"/>
    <mergeCell ref="B632:G632"/>
    <mergeCell ref="B530:G530"/>
    <mergeCell ref="B533:G533"/>
    <mergeCell ref="B538:G538"/>
    <mergeCell ref="B547:G547"/>
    <mergeCell ref="B565:G565"/>
    <mergeCell ref="B569:G569"/>
    <mergeCell ref="B577:G577"/>
    <mergeCell ref="B148:G148"/>
    <mergeCell ref="B160:G160"/>
    <mergeCell ref="B161:G161"/>
    <mergeCell ref="B174:G174"/>
    <mergeCell ref="B184:G184"/>
    <mergeCell ref="B190:G190"/>
    <mergeCell ref="B197:G197"/>
    <mergeCell ref="B202:G202"/>
    <mergeCell ref="B217:G217"/>
    <mergeCell ref="B233:G233"/>
    <mergeCell ref="B234:G234"/>
    <mergeCell ref="B243:G243"/>
    <mergeCell ref="B256:G256"/>
    <mergeCell ref="B269:G269"/>
    <mergeCell ref="B280:G280"/>
    <mergeCell ref="B284:G284"/>
    <mergeCell ref="B360:G360"/>
    <mergeCell ref="B364:G364"/>
    <mergeCell ref="B368:G368"/>
    <mergeCell ref="B375:G375"/>
    <mergeCell ref="B397:G397"/>
    <mergeCell ref="B408:G408"/>
    <mergeCell ref="B412:G412"/>
    <mergeCell ref="B417:G417"/>
    <mergeCell ref="B421:G421"/>
    <mergeCell ref="B422:G422"/>
    <mergeCell ref="B429:G429"/>
    <mergeCell ref="B441:G441"/>
    <mergeCell ref="B448:G448"/>
    <mergeCell ref="B459:G459"/>
    <mergeCell ref="B466:G466"/>
    <mergeCell ref="B471:G471"/>
    <mergeCell ref="B472:G472"/>
    <mergeCell ref="B484:G484"/>
  </mergeCells>
  <dataValidations count="6">
    <dataValidation type="list" allowBlank="1" showErrorMessage="1" sqref="D589:D591 D593 D597:D598" xr:uid="{00000000-0002-0000-1100-000000000000}">
      <formula1>$A$697:$A$699</formula1>
    </dataValidation>
    <dataValidation type="list" allowBlank="1" showErrorMessage="1" sqref="D41 D44:D63 D65:D69 D71:D77 D79:D93 D99:D105 D108:D109 D112:D122 D124:D128 D130:D134 D136:D140 D142:D147 D149:D159 D162:D173 D175:D183 D185:D189 D191:D196 D198:D201 D203:D216 D218:D232 D235:D242 D244 D246:D255 D257:D268 D270:D279 D281:D283 D285:D287 D289:D291 D293:D294 D296:D297 D299:D307 D309:D313 D315:D316 D319:D323 D325:D327 D329:D332 D334:D338 D340:D341 D343:D344 D346:D350 D352:D359 D361:D363 D365:D367 D369:D374 D376:D396 D398:D407 D409:D411 D413:D416 D418:D420 D423:D428 D430:D440 D442:D447 D449:D458 D460:D465 D467:D470 D473:D483 D486:D492 D494:D501 D503:D505 D507:D509 D511:D520 D522:D528 D531:D532 D534:D537 D539:D546 D548:D563 D566:D568 D570:D576 D578:D580 D592 D594:D596 D609:D614 D616 D618:D623 D625:D631 D633:D641 D651:D1000" xr:uid="{00000000-0002-0000-1100-000001000000}">
      <formula1>$A$652:$A$654</formula1>
    </dataValidation>
    <dataValidation type="list" allowBlank="1" showErrorMessage="1" sqref="D106" xr:uid="{00000000-0002-0000-1100-000002000000}">
      <formula1>$A$1135:$A$1137</formula1>
    </dataValidation>
    <dataValidation type="list" allowBlank="1" showErrorMessage="1" sqref="D615" xr:uid="{00000000-0002-0000-1100-000003000000}">
      <formula1>$A$653:$A$655</formula1>
    </dataValidation>
    <dataValidation type="list" allowBlank="1" showErrorMessage="1" sqref="D582:D587" xr:uid="{00000000-0002-0000-1100-000004000000}">
      <formula1>$A$691:$A$693</formula1>
    </dataValidation>
    <dataValidation type="list" allowBlank="1" showErrorMessage="1" sqref="D600:D606" xr:uid="{00000000-0002-0000-1100-000005000000}">
      <formula1>$A$700:$A$702</formula1>
    </dataValidation>
  </dataValidations>
  <pageMargins left="0.70866141732283472" right="0.70866141732283472" top="0.74803149606299213" bottom="0.74803149606299213" header="0" footer="0"/>
  <pageSetup paperSize="9" scale="32" orientation="portrait" r:id="rId1"/>
  <headerFooter>
    <oddHeader>&amp;LChecklist No. 14&amp;CRadiology &amp;RVersion - NHSRC/3.0</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tabColor rgb="FF00B050"/>
  </sheetPr>
  <dimension ref="A1:Z1000"/>
  <sheetViews>
    <sheetView view="pageBreakPreview" topLeftCell="A5" zoomScale="66" zoomScaleNormal="96" workbookViewId="0">
      <selection activeCell="B631" sqref="B631:G631"/>
    </sheetView>
  </sheetViews>
  <sheetFormatPr baseColWidth="10" defaultColWidth="14.5" defaultRowHeight="15"/>
  <cols>
    <col min="1" max="1" width="14.6640625" customWidth="1"/>
    <col min="2" max="2" width="41.5" customWidth="1"/>
    <col min="3" max="3" width="39.6640625" customWidth="1"/>
    <col min="4" max="4" width="16.5" customWidth="1"/>
    <col min="5" max="5" width="20.5" customWidth="1"/>
    <col min="6" max="6" width="45.1640625" customWidth="1"/>
    <col min="7" max="7" width="44" customWidth="1"/>
    <col min="8" max="8" width="24.6640625" hidden="1" customWidth="1"/>
    <col min="9" max="9" width="10.33203125" hidden="1" customWidth="1"/>
    <col min="10" max="10" width="8.1640625" hidden="1" customWidth="1"/>
    <col min="11" max="11" width="9.1640625" hidden="1" customWidth="1"/>
    <col min="12" max="26" width="9.1640625" customWidth="1"/>
  </cols>
  <sheetData>
    <row r="1" spans="1:26" ht="26">
      <c r="A1" s="1622" t="s">
        <v>278</v>
      </c>
      <c r="B1" s="1570"/>
      <c r="C1" s="1570"/>
      <c r="D1" s="1570"/>
      <c r="E1" s="1570"/>
      <c r="F1" s="1573"/>
      <c r="G1" s="70" t="s">
        <v>279</v>
      </c>
      <c r="H1" s="1320"/>
      <c r="I1" s="1321"/>
      <c r="J1" s="1321"/>
      <c r="K1" s="960"/>
      <c r="L1" s="963"/>
      <c r="M1" s="963"/>
      <c r="N1" s="963"/>
      <c r="O1" s="963"/>
      <c r="P1" s="963"/>
      <c r="Q1" s="963"/>
      <c r="R1" s="963"/>
      <c r="S1" s="963"/>
      <c r="T1" s="963"/>
      <c r="U1" s="963"/>
      <c r="V1" s="963"/>
      <c r="W1" s="963"/>
      <c r="X1" s="963"/>
      <c r="Y1" s="963"/>
      <c r="Z1" s="963"/>
    </row>
    <row r="2" spans="1:26" ht="34">
      <c r="A2" s="1622" t="s">
        <v>7711</v>
      </c>
      <c r="B2" s="1570"/>
      <c r="C2" s="1570"/>
      <c r="D2" s="1570"/>
      <c r="E2" s="1570"/>
      <c r="F2" s="1570"/>
      <c r="G2" s="1207">
        <v>17</v>
      </c>
      <c r="H2" s="1322"/>
      <c r="I2" s="963"/>
      <c r="J2" s="1030"/>
      <c r="K2" s="960"/>
      <c r="L2" s="963"/>
      <c r="M2" s="963"/>
      <c r="N2" s="963"/>
      <c r="O2" s="963"/>
      <c r="P2" s="963"/>
      <c r="Q2" s="963"/>
      <c r="R2" s="963"/>
      <c r="S2" s="963"/>
      <c r="T2" s="963"/>
      <c r="U2" s="963"/>
      <c r="V2" s="963"/>
      <c r="W2" s="963"/>
      <c r="X2" s="963"/>
      <c r="Y2" s="963"/>
      <c r="Z2" s="963"/>
    </row>
    <row r="3" spans="1:26" ht="29">
      <c r="A3" s="1623" t="s">
        <v>281</v>
      </c>
      <c r="B3" s="1570"/>
      <c r="C3" s="1570"/>
      <c r="D3" s="1570"/>
      <c r="E3" s="1570"/>
      <c r="F3" s="1573"/>
      <c r="G3" s="1112"/>
      <c r="H3" s="1112"/>
      <c r="I3" s="1114"/>
      <c r="J3" s="1114"/>
      <c r="K3" s="960"/>
      <c r="L3" s="963"/>
      <c r="M3" s="963"/>
      <c r="N3" s="963"/>
      <c r="O3" s="963"/>
      <c r="P3" s="963"/>
      <c r="Q3" s="963"/>
      <c r="R3" s="963"/>
      <c r="S3" s="963"/>
      <c r="T3" s="963"/>
      <c r="U3" s="963"/>
      <c r="V3" s="963"/>
      <c r="W3" s="963"/>
      <c r="X3" s="963"/>
      <c r="Y3" s="963"/>
      <c r="Z3" s="963"/>
    </row>
    <row r="4" spans="1:26" ht="29">
      <c r="A4" s="1624" t="s">
        <v>282</v>
      </c>
      <c r="B4" s="1573"/>
      <c r="C4" s="1770"/>
      <c r="D4" s="1570"/>
      <c r="E4" s="1573"/>
      <c r="F4" s="69" t="s">
        <v>283</v>
      </c>
      <c r="G4" s="1112"/>
      <c r="H4" s="1112"/>
      <c r="I4" s="1114"/>
      <c r="J4" s="1114"/>
      <c r="K4" s="960"/>
      <c r="L4" s="963"/>
      <c r="M4" s="963"/>
      <c r="N4" s="963"/>
      <c r="O4" s="963"/>
      <c r="P4" s="963"/>
      <c r="Q4" s="963"/>
      <c r="R4" s="963"/>
      <c r="S4" s="963"/>
      <c r="T4" s="963"/>
      <c r="U4" s="963"/>
      <c r="V4" s="963"/>
      <c r="W4" s="963"/>
      <c r="X4" s="963"/>
      <c r="Y4" s="963"/>
      <c r="Z4" s="963"/>
    </row>
    <row r="5" spans="1:26" ht="29">
      <c r="A5" s="1626" t="s">
        <v>284</v>
      </c>
      <c r="B5" s="1573"/>
      <c r="C5" s="1775"/>
      <c r="D5" s="1570"/>
      <c r="E5" s="1573"/>
      <c r="F5" s="69" t="s">
        <v>2590</v>
      </c>
      <c r="G5" s="1112"/>
      <c r="H5" s="1112"/>
      <c r="I5" s="1114"/>
      <c r="J5" s="1114"/>
      <c r="K5" s="960"/>
      <c r="L5" s="963"/>
      <c r="M5" s="963"/>
      <c r="N5" s="963"/>
      <c r="O5" s="963"/>
      <c r="P5" s="963"/>
      <c r="Q5" s="963"/>
      <c r="R5" s="963"/>
      <c r="S5" s="963"/>
      <c r="T5" s="963"/>
      <c r="U5" s="963"/>
      <c r="V5" s="963"/>
      <c r="W5" s="963"/>
      <c r="X5" s="963"/>
      <c r="Y5" s="963"/>
      <c r="Z5" s="963"/>
    </row>
    <row r="6" spans="1:26" ht="29">
      <c r="A6" s="1626" t="s">
        <v>286</v>
      </c>
      <c r="B6" s="1573"/>
      <c r="C6" s="1770"/>
      <c r="D6" s="1570"/>
      <c r="E6" s="1573"/>
      <c r="F6" s="69" t="s">
        <v>287</v>
      </c>
      <c r="G6" s="1112"/>
      <c r="H6" s="1112"/>
      <c r="I6" s="1114"/>
      <c r="J6" s="1114"/>
      <c r="K6" s="960"/>
      <c r="L6" s="963"/>
      <c r="M6" s="963"/>
      <c r="N6" s="963"/>
      <c r="O6" s="963"/>
      <c r="P6" s="963"/>
      <c r="Q6" s="963"/>
      <c r="R6" s="963"/>
      <c r="S6" s="963"/>
      <c r="T6" s="963"/>
      <c r="U6" s="963"/>
      <c r="V6" s="963"/>
      <c r="W6" s="963"/>
      <c r="X6" s="963"/>
      <c r="Y6" s="963"/>
      <c r="Z6" s="963"/>
    </row>
    <row r="7" spans="1:26" ht="46.5" customHeight="1">
      <c r="A7" s="1695" t="s">
        <v>7712</v>
      </c>
      <c r="B7" s="1581"/>
      <c r="C7" s="1581"/>
      <c r="D7" s="1581"/>
      <c r="E7" s="1581"/>
      <c r="F7" s="1581"/>
      <c r="G7" s="1581"/>
      <c r="H7" s="1581"/>
      <c r="I7" s="1581"/>
      <c r="J7" s="1696"/>
      <c r="K7" s="960"/>
      <c r="L7" s="963"/>
      <c r="M7" s="963"/>
      <c r="N7" s="963"/>
      <c r="O7" s="963"/>
      <c r="P7" s="963"/>
      <c r="Q7" s="963"/>
      <c r="R7" s="963"/>
      <c r="S7" s="963"/>
      <c r="T7" s="963"/>
      <c r="U7" s="963"/>
      <c r="V7" s="963"/>
      <c r="W7" s="963"/>
      <c r="X7" s="963"/>
      <c r="Y7" s="963"/>
      <c r="Z7" s="963"/>
    </row>
    <row r="8" spans="1:26" ht="34">
      <c r="A8" s="1811" t="s">
        <v>289</v>
      </c>
      <c r="B8" s="1576"/>
      <c r="C8" s="1584"/>
      <c r="D8" s="1745" t="s">
        <v>7713</v>
      </c>
      <c r="E8" s="1570"/>
      <c r="F8" s="1570"/>
      <c r="G8" s="1573"/>
      <c r="H8" s="1246"/>
      <c r="I8" s="1176"/>
      <c r="J8" s="1176"/>
      <c r="K8" s="960"/>
      <c r="L8" s="963"/>
      <c r="M8" s="963"/>
      <c r="N8" s="963"/>
      <c r="O8" s="963"/>
      <c r="P8" s="963"/>
      <c r="Q8" s="963"/>
      <c r="R8" s="963"/>
      <c r="S8" s="963"/>
      <c r="T8" s="963"/>
      <c r="U8" s="963"/>
      <c r="V8" s="963"/>
      <c r="W8" s="963"/>
      <c r="X8" s="963"/>
      <c r="Y8" s="963"/>
      <c r="Z8" s="963"/>
    </row>
    <row r="9" spans="1:26" ht="92">
      <c r="A9" s="797" t="s">
        <v>291</v>
      </c>
      <c r="B9" s="968" t="s">
        <v>292</v>
      </c>
      <c r="C9" s="799">
        <f t="shared" ref="C9:C16" si="0">D639</f>
        <v>1</v>
      </c>
      <c r="D9" s="1628">
        <f>D647</f>
        <v>1</v>
      </c>
      <c r="E9" s="1612"/>
      <c r="F9" s="1612"/>
      <c r="G9" s="1598"/>
      <c r="H9" s="1323"/>
      <c r="I9" s="919"/>
      <c r="J9" s="919"/>
      <c r="K9" s="960"/>
      <c r="L9" s="963"/>
      <c r="M9" s="963"/>
      <c r="N9" s="963"/>
      <c r="O9" s="963"/>
      <c r="P9" s="963"/>
      <c r="Q9" s="963"/>
      <c r="R9" s="963"/>
      <c r="S9" s="963"/>
      <c r="T9" s="963"/>
      <c r="U9" s="963"/>
      <c r="V9" s="963"/>
      <c r="W9" s="963"/>
      <c r="X9" s="963"/>
      <c r="Y9" s="963"/>
      <c r="Z9" s="963"/>
    </row>
    <row r="10" spans="1:26" ht="92">
      <c r="A10" s="797" t="s">
        <v>293</v>
      </c>
      <c r="B10" s="968" t="s">
        <v>294</v>
      </c>
      <c r="C10" s="799">
        <f t="shared" si="0"/>
        <v>1</v>
      </c>
      <c r="D10" s="1613"/>
      <c r="E10" s="1614"/>
      <c r="F10" s="1614"/>
      <c r="G10" s="1615"/>
      <c r="H10" s="1323"/>
      <c r="I10" s="919"/>
      <c r="J10" s="919"/>
      <c r="K10" s="960"/>
      <c r="L10" s="963"/>
      <c r="M10" s="963"/>
      <c r="N10" s="963"/>
      <c r="O10" s="963"/>
      <c r="P10" s="963"/>
      <c r="Q10" s="963"/>
      <c r="R10" s="963"/>
      <c r="S10" s="963"/>
      <c r="T10" s="963"/>
      <c r="U10" s="963"/>
      <c r="V10" s="963"/>
      <c r="W10" s="963"/>
      <c r="X10" s="963"/>
      <c r="Y10" s="963"/>
      <c r="Z10" s="963"/>
    </row>
    <row r="11" spans="1:26" ht="92">
      <c r="A11" s="797" t="s">
        <v>295</v>
      </c>
      <c r="B11" s="968" t="s">
        <v>296</v>
      </c>
      <c r="C11" s="799">
        <f t="shared" si="0"/>
        <v>1</v>
      </c>
      <c r="D11" s="1613"/>
      <c r="E11" s="1614"/>
      <c r="F11" s="1614"/>
      <c r="G11" s="1615"/>
      <c r="H11" s="1323"/>
      <c r="I11" s="919"/>
      <c r="J11" s="919"/>
      <c r="K11" s="960"/>
      <c r="L11" s="963"/>
      <c r="M11" s="963"/>
      <c r="N11" s="963"/>
      <c r="O11" s="963"/>
      <c r="P11" s="963"/>
      <c r="Q11" s="963"/>
      <c r="R11" s="963"/>
      <c r="S11" s="963"/>
      <c r="T11" s="963"/>
      <c r="U11" s="963"/>
      <c r="V11" s="963"/>
      <c r="W11" s="963"/>
      <c r="X11" s="963"/>
      <c r="Y11" s="963"/>
      <c r="Z11" s="963"/>
    </row>
    <row r="12" spans="1:26" ht="92">
      <c r="A12" s="797" t="s">
        <v>297</v>
      </c>
      <c r="B12" s="968" t="s">
        <v>298</v>
      </c>
      <c r="C12" s="799">
        <f t="shared" si="0"/>
        <v>1</v>
      </c>
      <c r="D12" s="1613"/>
      <c r="E12" s="1614"/>
      <c r="F12" s="1614"/>
      <c r="G12" s="1615"/>
      <c r="H12" s="1323"/>
      <c r="I12" s="919"/>
      <c r="J12" s="919"/>
      <c r="K12" s="960"/>
      <c r="L12" s="963"/>
      <c r="M12" s="963"/>
      <c r="N12" s="963"/>
      <c r="O12" s="963"/>
      <c r="P12" s="963"/>
      <c r="Q12" s="963"/>
      <c r="R12" s="963"/>
      <c r="S12" s="963"/>
      <c r="T12" s="963"/>
      <c r="U12" s="963"/>
      <c r="V12" s="963"/>
      <c r="W12" s="963"/>
      <c r="X12" s="963"/>
      <c r="Y12" s="963"/>
      <c r="Z12" s="963"/>
    </row>
    <row r="13" spans="1:26" ht="92">
      <c r="A13" s="797" t="s">
        <v>299</v>
      </c>
      <c r="B13" s="968" t="s">
        <v>300</v>
      </c>
      <c r="C13" s="799">
        <f t="shared" si="0"/>
        <v>1</v>
      </c>
      <c r="D13" s="1613"/>
      <c r="E13" s="1614"/>
      <c r="F13" s="1614"/>
      <c r="G13" s="1615"/>
      <c r="H13" s="1323"/>
      <c r="I13" s="919"/>
      <c r="J13" s="919"/>
      <c r="K13" s="960"/>
      <c r="L13" s="963"/>
      <c r="M13" s="963"/>
      <c r="N13" s="963"/>
      <c r="O13" s="963"/>
      <c r="P13" s="963"/>
      <c r="Q13" s="963"/>
      <c r="R13" s="963"/>
      <c r="S13" s="963"/>
      <c r="T13" s="963"/>
      <c r="U13" s="963"/>
      <c r="V13" s="963"/>
      <c r="W13" s="963"/>
      <c r="X13" s="963"/>
      <c r="Y13" s="963"/>
      <c r="Z13" s="963"/>
    </row>
    <row r="14" spans="1:26" ht="92">
      <c r="A14" s="797" t="s">
        <v>301</v>
      </c>
      <c r="B14" s="968" t="s">
        <v>32</v>
      </c>
      <c r="C14" s="799">
        <f t="shared" si="0"/>
        <v>1</v>
      </c>
      <c r="D14" s="1613"/>
      <c r="E14" s="1614"/>
      <c r="F14" s="1614"/>
      <c r="G14" s="1615"/>
      <c r="H14" s="1323"/>
      <c r="I14" s="919"/>
      <c r="J14" s="919"/>
      <c r="K14" s="960"/>
      <c r="L14" s="963"/>
      <c r="M14" s="963"/>
      <c r="N14" s="963"/>
      <c r="O14" s="963"/>
      <c r="P14" s="963"/>
      <c r="Q14" s="963"/>
      <c r="R14" s="963"/>
      <c r="S14" s="963"/>
      <c r="T14" s="963"/>
      <c r="U14" s="963"/>
      <c r="V14" s="963"/>
      <c r="W14" s="963"/>
      <c r="X14" s="963"/>
      <c r="Y14" s="963"/>
      <c r="Z14" s="963"/>
    </row>
    <row r="15" spans="1:26" ht="92">
      <c r="A15" s="797" t="s">
        <v>302</v>
      </c>
      <c r="B15" s="968" t="s">
        <v>303</v>
      </c>
      <c r="C15" s="799">
        <f t="shared" si="0"/>
        <v>1</v>
      </c>
      <c r="D15" s="1613"/>
      <c r="E15" s="1614"/>
      <c r="F15" s="1614"/>
      <c r="G15" s="1615"/>
      <c r="H15" s="1323"/>
      <c r="I15" s="919"/>
      <c r="J15" s="919"/>
      <c r="K15" s="960"/>
      <c r="L15" s="963"/>
      <c r="M15" s="963"/>
      <c r="N15" s="963"/>
      <c r="O15" s="963"/>
      <c r="P15" s="963"/>
      <c r="Q15" s="963"/>
      <c r="R15" s="963"/>
      <c r="S15" s="963"/>
      <c r="T15" s="963"/>
      <c r="U15" s="963"/>
      <c r="V15" s="963"/>
      <c r="W15" s="963"/>
      <c r="X15" s="963"/>
      <c r="Y15" s="963"/>
      <c r="Z15" s="963"/>
    </row>
    <row r="16" spans="1:26" ht="92">
      <c r="A16" s="797" t="s">
        <v>304</v>
      </c>
      <c r="B16" s="968" t="s">
        <v>305</v>
      </c>
      <c r="C16" s="799">
        <f t="shared" si="0"/>
        <v>1</v>
      </c>
      <c r="D16" s="1599"/>
      <c r="E16" s="1616"/>
      <c r="F16" s="1616"/>
      <c r="G16" s="1600"/>
      <c r="H16" s="1323"/>
      <c r="I16" s="919"/>
      <c r="J16" s="919"/>
      <c r="K16" s="960"/>
      <c r="L16" s="963"/>
      <c r="M16" s="963"/>
      <c r="N16" s="963"/>
      <c r="O16" s="963"/>
      <c r="P16" s="963"/>
      <c r="Q16" s="963"/>
      <c r="R16" s="963"/>
      <c r="S16" s="963"/>
      <c r="T16" s="963"/>
      <c r="U16" s="963"/>
      <c r="V16" s="963"/>
      <c r="W16" s="963"/>
      <c r="X16" s="963"/>
      <c r="Y16" s="963"/>
      <c r="Z16" s="963"/>
    </row>
    <row r="17" spans="1:26" ht="26">
      <c r="A17" s="1747"/>
      <c r="B17" s="1570"/>
      <c r="C17" s="1570"/>
      <c r="D17" s="1570"/>
      <c r="E17" s="1570"/>
      <c r="F17" s="1570"/>
      <c r="G17" s="1570"/>
      <c r="H17" s="1570"/>
      <c r="I17" s="1570"/>
      <c r="J17" s="1573"/>
      <c r="K17" s="960"/>
      <c r="L17" s="963"/>
      <c r="M17" s="963"/>
      <c r="N17" s="963"/>
      <c r="O17" s="963"/>
      <c r="P17" s="963"/>
      <c r="Q17" s="963"/>
      <c r="R17" s="963"/>
      <c r="S17" s="963"/>
      <c r="T17" s="963"/>
      <c r="U17" s="963"/>
      <c r="V17" s="963"/>
      <c r="W17" s="963"/>
      <c r="X17" s="963"/>
      <c r="Y17" s="963"/>
      <c r="Z17" s="963"/>
    </row>
    <row r="18" spans="1:26" ht="21">
      <c r="A18" s="664"/>
      <c r="B18" s="1774" t="s">
        <v>306</v>
      </c>
      <c r="C18" s="1570"/>
      <c r="D18" s="1570"/>
      <c r="E18" s="1570"/>
      <c r="F18" s="1570"/>
      <c r="G18" s="1570"/>
      <c r="H18" s="1570"/>
      <c r="I18" s="1570"/>
      <c r="J18" s="1573"/>
      <c r="K18" s="960"/>
      <c r="L18" s="963"/>
      <c r="M18" s="963"/>
      <c r="N18" s="963"/>
      <c r="O18" s="963"/>
      <c r="P18" s="963"/>
      <c r="Q18" s="963"/>
      <c r="R18" s="963"/>
      <c r="S18" s="963"/>
      <c r="T18" s="963"/>
      <c r="U18" s="963"/>
      <c r="V18" s="963"/>
      <c r="W18" s="963"/>
      <c r="X18" s="963"/>
      <c r="Y18" s="963"/>
      <c r="Z18" s="963"/>
    </row>
    <row r="19" spans="1:26" ht="21">
      <c r="A19" s="1118">
        <v>1</v>
      </c>
      <c r="B19" s="1771"/>
      <c r="C19" s="1570"/>
      <c r="D19" s="1570"/>
      <c r="E19" s="1570"/>
      <c r="F19" s="1570"/>
      <c r="G19" s="1570"/>
      <c r="H19" s="1570"/>
      <c r="I19" s="1570"/>
      <c r="J19" s="1573"/>
      <c r="K19" s="960"/>
      <c r="L19" s="963"/>
      <c r="M19" s="963"/>
      <c r="N19" s="963"/>
      <c r="O19" s="963"/>
      <c r="P19" s="963"/>
      <c r="Q19" s="963"/>
      <c r="R19" s="963"/>
      <c r="S19" s="963"/>
      <c r="T19" s="963"/>
      <c r="U19" s="963"/>
      <c r="V19" s="963"/>
      <c r="W19" s="963"/>
      <c r="X19" s="963"/>
      <c r="Y19" s="963"/>
      <c r="Z19" s="963"/>
    </row>
    <row r="20" spans="1:26" ht="21">
      <c r="A20" s="1118">
        <v>2</v>
      </c>
      <c r="B20" s="1771"/>
      <c r="C20" s="1570"/>
      <c r="D20" s="1570"/>
      <c r="E20" s="1570"/>
      <c r="F20" s="1570"/>
      <c r="G20" s="1570"/>
      <c r="H20" s="1570"/>
      <c r="I20" s="1570"/>
      <c r="J20" s="1573"/>
      <c r="K20" s="960"/>
      <c r="L20" s="963"/>
      <c r="M20" s="963"/>
      <c r="N20" s="963"/>
      <c r="O20" s="963"/>
      <c r="P20" s="963"/>
      <c r="Q20" s="963"/>
      <c r="R20" s="963"/>
      <c r="S20" s="963"/>
      <c r="T20" s="963"/>
      <c r="U20" s="963"/>
      <c r="V20" s="963"/>
      <c r="W20" s="963"/>
      <c r="X20" s="963"/>
      <c r="Y20" s="963"/>
      <c r="Z20" s="963"/>
    </row>
    <row r="21" spans="1:26" ht="21">
      <c r="A21" s="1118">
        <v>3</v>
      </c>
      <c r="B21" s="1771"/>
      <c r="C21" s="1570"/>
      <c r="D21" s="1570"/>
      <c r="E21" s="1570"/>
      <c r="F21" s="1570"/>
      <c r="G21" s="1570"/>
      <c r="H21" s="1570"/>
      <c r="I21" s="1570"/>
      <c r="J21" s="1573"/>
      <c r="K21" s="960"/>
      <c r="L21" s="963"/>
      <c r="M21" s="963"/>
      <c r="N21" s="963"/>
      <c r="O21" s="963"/>
      <c r="P21" s="963"/>
      <c r="Q21" s="963"/>
      <c r="R21" s="963"/>
      <c r="S21" s="963"/>
      <c r="T21" s="963"/>
      <c r="U21" s="963"/>
      <c r="V21" s="963"/>
      <c r="W21" s="963"/>
      <c r="X21" s="963"/>
      <c r="Y21" s="963"/>
      <c r="Z21" s="963"/>
    </row>
    <row r="22" spans="1:26" ht="21">
      <c r="A22" s="1118">
        <v>4</v>
      </c>
      <c r="B22" s="1771"/>
      <c r="C22" s="1570"/>
      <c r="D22" s="1570"/>
      <c r="E22" s="1570"/>
      <c r="F22" s="1570"/>
      <c r="G22" s="1570"/>
      <c r="H22" s="1570"/>
      <c r="I22" s="1570"/>
      <c r="J22" s="1573"/>
      <c r="K22" s="960"/>
      <c r="L22" s="963"/>
      <c r="M22" s="963"/>
      <c r="N22" s="963"/>
      <c r="O22" s="963"/>
      <c r="P22" s="963"/>
      <c r="Q22" s="963"/>
      <c r="R22" s="963"/>
      <c r="S22" s="963"/>
      <c r="T22" s="963"/>
      <c r="U22" s="963"/>
      <c r="V22" s="963"/>
      <c r="W22" s="963"/>
      <c r="X22" s="963"/>
      <c r="Y22" s="963"/>
      <c r="Z22" s="963"/>
    </row>
    <row r="23" spans="1:26" ht="21">
      <c r="A23" s="1118">
        <v>5</v>
      </c>
      <c r="B23" s="1771"/>
      <c r="C23" s="1570"/>
      <c r="D23" s="1570"/>
      <c r="E23" s="1570"/>
      <c r="F23" s="1570"/>
      <c r="G23" s="1570"/>
      <c r="H23" s="1570"/>
      <c r="I23" s="1570"/>
      <c r="J23" s="1573"/>
      <c r="K23" s="960"/>
      <c r="L23" s="963"/>
      <c r="M23" s="963"/>
      <c r="N23" s="963"/>
      <c r="O23" s="963"/>
      <c r="P23" s="963"/>
      <c r="Q23" s="963"/>
      <c r="R23" s="963"/>
      <c r="S23" s="963"/>
      <c r="T23" s="963"/>
      <c r="U23" s="963"/>
      <c r="V23" s="963"/>
      <c r="W23" s="963"/>
      <c r="X23" s="963"/>
      <c r="Y23" s="963"/>
      <c r="Z23" s="963"/>
    </row>
    <row r="24" spans="1:26" ht="21">
      <c r="A24" s="804"/>
      <c r="B24" s="1774" t="s">
        <v>307</v>
      </c>
      <c r="C24" s="1570"/>
      <c r="D24" s="1570"/>
      <c r="E24" s="1570"/>
      <c r="F24" s="1570"/>
      <c r="G24" s="1570"/>
      <c r="H24" s="1570"/>
      <c r="I24" s="1570"/>
      <c r="J24" s="1573"/>
      <c r="K24" s="960"/>
      <c r="L24" s="963"/>
      <c r="M24" s="963"/>
      <c r="N24" s="963"/>
      <c r="O24" s="963"/>
      <c r="P24" s="963"/>
      <c r="Q24" s="963"/>
      <c r="R24" s="963"/>
      <c r="S24" s="963"/>
      <c r="T24" s="963"/>
      <c r="U24" s="963"/>
      <c r="V24" s="963"/>
      <c r="W24" s="963"/>
      <c r="X24" s="963"/>
      <c r="Y24" s="963"/>
      <c r="Z24" s="963"/>
    </row>
    <row r="25" spans="1:26" ht="21">
      <c r="A25" s="1118">
        <v>1</v>
      </c>
      <c r="B25" s="1771"/>
      <c r="C25" s="1570"/>
      <c r="D25" s="1570"/>
      <c r="E25" s="1570"/>
      <c r="F25" s="1570"/>
      <c r="G25" s="1570"/>
      <c r="H25" s="1570"/>
      <c r="I25" s="1570"/>
      <c r="J25" s="1573"/>
      <c r="K25" s="960"/>
      <c r="L25" s="963"/>
      <c r="M25" s="963"/>
      <c r="N25" s="963"/>
      <c r="O25" s="963"/>
      <c r="P25" s="963"/>
      <c r="Q25" s="963"/>
      <c r="R25" s="963"/>
      <c r="S25" s="963"/>
      <c r="T25" s="963"/>
      <c r="U25" s="963"/>
      <c r="V25" s="963"/>
      <c r="W25" s="963"/>
      <c r="X25" s="963"/>
      <c r="Y25" s="963"/>
      <c r="Z25" s="963"/>
    </row>
    <row r="26" spans="1:26" ht="21">
      <c r="A26" s="1118">
        <v>2</v>
      </c>
      <c r="B26" s="1771"/>
      <c r="C26" s="1570"/>
      <c r="D26" s="1570"/>
      <c r="E26" s="1570"/>
      <c r="F26" s="1570"/>
      <c r="G26" s="1570"/>
      <c r="H26" s="1570"/>
      <c r="I26" s="1570"/>
      <c r="J26" s="1573"/>
      <c r="K26" s="960"/>
      <c r="L26" s="963"/>
      <c r="M26" s="963"/>
      <c r="N26" s="963"/>
      <c r="O26" s="963"/>
      <c r="P26" s="963"/>
      <c r="Q26" s="963"/>
      <c r="R26" s="963"/>
      <c r="S26" s="963"/>
      <c r="T26" s="963"/>
      <c r="U26" s="963"/>
      <c r="V26" s="963"/>
      <c r="W26" s="963"/>
      <c r="X26" s="963"/>
      <c r="Y26" s="963"/>
      <c r="Z26" s="963"/>
    </row>
    <row r="27" spans="1:26" ht="21">
      <c r="A27" s="1118">
        <v>3</v>
      </c>
      <c r="B27" s="1771"/>
      <c r="C27" s="1570"/>
      <c r="D27" s="1570"/>
      <c r="E27" s="1570"/>
      <c r="F27" s="1570"/>
      <c r="G27" s="1570"/>
      <c r="H27" s="1570"/>
      <c r="I27" s="1570"/>
      <c r="J27" s="1573"/>
      <c r="K27" s="960"/>
      <c r="L27" s="963"/>
      <c r="M27" s="963"/>
      <c r="N27" s="963"/>
      <c r="O27" s="963"/>
      <c r="P27" s="963"/>
      <c r="Q27" s="963"/>
      <c r="R27" s="963"/>
      <c r="S27" s="963"/>
      <c r="T27" s="963"/>
      <c r="U27" s="963"/>
      <c r="V27" s="963"/>
      <c r="W27" s="963"/>
      <c r="X27" s="963"/>
      <c r="Y27" s="963"/>
      <c r="Z27" s="963"/>
    </row>
    <row r="28" spans="1:26" ht="21">
      <c r="A28" s="1118">
        <v>4</v>
      </c>
      <c r="B28" s="1771"/>
      <c r="C28" s="1570"/>
      <c r="D28" s="1570"/>
      <c r="E28" s="1570"/>
      <c r="F28" s="1570"/>
      <c r="G28" s="1570"/>
      <c r="H28" s="1570"/>
      <c r="I28" s="1570"/>
      <c r="J28" s="1573"/>
      <c r="K28" s="960"/>
      <c r="L28" s="963"/>
      <c r="M28" s="963"/>
      <c r="N28" s="963"/>
      <c r="O28" s="963"/>
      <c r="P28" s="963"/>
      <c r="Q28" s="963"/>
      <c r="R28" s="963"/>
      <c r="S28" s="963"/>
      <c r="T28" s="963"/>
      <c r="U28" s="963"/>
      <c r="V28" s="963"/>
      <c r="W28" s="963"/>
      <c r="X28" s="963"/>
      <c r="Y28" s="963"/>
      <c r="Z28" s="963"/>
    </row>
    <row r="29" spans="1:26" ht="21">
      <c r="A29" s="1118">
        <v>5</v>
      </c>
      <c r="B29" s="1771"/>
      <c r="C29" s="1570"/>
      <c r="D29" s="1570"/>
      <c r="E29" s="1570"/>
      <c r="F29" s="1570"/>
      <c r="G29" s="1570"/>
      <c r="H29" s="1570"/>
      <c r="I29" s="1570"/>
      <c r="J29" s="1573"/>
      <c r="K29" s="960"/>
      <c r="L29" s="963"/>
      <c r="M29" s="963"/>
      <c r="N29" s="963"/>
      <c r="O29" s="963"/>
      <c r="P29" s="963"/>
      <c r="Q29" s="963"/>
      <c r="R29" s="963"/>
      <c r="S29" s="963"/>
      <c r="T29" s="963"/>
      <c r="U29" s="963"/>
      <c r="V29" s="963"/>
      <c r="W29" s="963"/>
      <c r="X29" s="963"/>
      <c r="Y29" s="963"/>
      <c r="Z29" s="963"/>
    </row>
    <row r="30" spans="1:26" ht="21">
      <c r="A30" s="804"/>
      <c r="B30" s="1774" t="s">
        <v>6284</v>
      </c>
      <c r="C30" s="1570"/>
      <c r="D30" s="1570"/>
      <c r="E30" s="1570"/>
      <c r="F30" s="1570"/>
      <c r="G30" s="1570"/>
      <c r="H30" s="1570"/>
      <c r="I30" s="1570"/>
      <c r="J30" s="1573"/>
      <c r="K30" s="960"/>
      <c r="L30" s="963"/>
      <c r="M30" s="963"/>
      <c r="N30" s="963"/>
      <c r="O30" s="963"/>
      <c r="P30" s="963"/>
      <c r="Q30" s="963"/>
      <c r="R30" s="963"/>
      <c r="S30" s="963"/>
      <c r="T30" s="963"/>
      <c r="U30" s="963"/>
      <c r="V30" s="963"/>
      <c r="W30" s="963"/>
      <c r="X30" s="963"/>
      <c r="Y30" s="963"/>
      <c r="Z30" s="963"/>
    </row>
    <row r="31" spans="1:26" ht="21">
      <c r="A31" s="1118">
        <v>1</v>
      </c>
      <c r="B31" s="1771"/>
      <c r="C31" s="1570"/>
      <c r="D31" s="1570"/>
      <c r="E31" s="1570"/>
      <c r="F31" s="1570"/>
      <c r="G31" s="1570"/>
      <c r="H31" s="1570"/>
      <c r="I31" s="1570"/>
      <c r="J31" s="1573"/>
      <c r="K31" s="960"/>
      <c r="L31" s="963"/>
      <c r="M31" s="963"/>
      <c r="N31" s="963"/>
      <c r="O31" s="963"/>
      <c r="P31" s="963"/>
      <c r="Q31" s="963"/>
      <c r="R31" s="963"/>
      <c r="S31" s="963"/>
      <c r="T31" s="963"/>
      <c r="U31" s="963"/>
      <c r="V31" s="963"/>
      <c r="W31" s="963"/>
      <c r="X31" s="963"/>
      <c r="Y31" s="963"/>
      <c r="Z31" s="963"/>
    </row>
    <row r="32" spans="1:26" ht="21">
      <c r="A32" s="1118">
        <v>2</v>
      </c>
      <c r="B32" s="1771"/>
      <c r="C32" s="1570"/>
      <c r="D32" s="1570"/>
      <c r="E32" s="1570"/>
      <c r="F32" s="1570"/>
      <c r="G32" s="1570"/>
      <c r="H32" s="1570"/>
      <c r="I32" s="1570"/>
      <c r="J32" s="1573"/>
      <c r="K32" s="960"/>
      <c r="L32" s="963"/>
      <c r="M32" s="963"/>
      <c r="N32" s="963"/>
      <c r="O32" s="963"/>
      <c r="P32" s="963"/>
      <c r="Q32" s="963"/>
      <c r="R32" s="963"/>
      <c r="S32" s="963"/>
      <c r="T32" s="963"/>
      <c r="U32" s="963"/>
      <c r="V32" s="963"/>
      <c r="W32" s="963"/>
      <c r="X32" s="963"/>
      <c r="Y32" s="963"/>
      <c r="Z32" s="963"/>
    </row>
    <row r="33" spans="1:26" ht="21">
      <c r="A33" s="1118">
        <v>3</v>
      </c>
      <c r="B33" s="1771"/>
      <c r="C33" s="1570"/>
      <c r="D33" s="1570"/>
      <c r="E33" s="1570"/>
      <c r="F33" s="1570"/>
      <c r="G33" s="1570"/>
      <c r="H33" s="1570"/>
      <c r="I33" s="1570"/>
      <c r="J33" s="1573"/>
      <c r="K33" s="960"/>
      <c r="L33" s="963"/>
      <c r="M33" s="963"/>
      <c r="N33" s="963"/>
      <c r="O33" s="963"/>
      <c r="P33" s="963"/>
      <c r="Q33" s="963"/>
      <c r="R33" s="963"/>
      <c r="S33" s="963"/>
      <c r="T33" s="963"/>
      <c r="U33" s="963"/>
      <c r="V33" s="963"/>
      <c r="W33" s="963"/>
      <c r="X33" s="963"/>
      <c r="Y33" s="963"/>
      <c r="Z33" s="963"/>
    </row>
    <row r="34" spans="1:26" ht="21">
      <c r="A34" s="1118">
        <v>4</v>
      </c>
      <c r="B34" s="1771"/>
      <c r="C34" s="1570"/>
      <c r="D34" s="1570"/>
      <c r="E34" s="1570"/>
      <c r="F34" s="1570"/>
      <c r="G34" s="1570"/>
      <c r="H34" s="1570"/>
      <c r="I34" s="1570"/>
      <c r="J34" s="1573"/>
      <c r="K34" s="960"/>
      <c r="L34" s="963"/>
      <c r="M34" s="963"/>
      <c r="N34" s="963"/>
      <c r="O34" s="963"/>
      <c r="P34" s="963"/>
      <c r="Q34" s="963"/>
      <c r="R34" s="963"/>
      <c r="S34" s="963"/>
      <c r="T34" s="963"/>
      <c r="U34" s="963"/>
      <c r="V34" s="963"/>
      <c r="W34" s="963"/>
      <c r="X34" s="963"/>
      <c r="Y34" s="963"/>
      <c r="Z34" s="963"/>
    </row>
    <row r="35" spans="1:26" ht="21">
      <c r="A35" s="1118">
        <v>5</v>
      </c>
      <c r="B35" s="1771"/>
      <c r="C35" s="1570"/>
      <c r="D35" s="1570"/>
      <c r="E35" s="1570"/>
      <c r="F35" s="1570"/>
      <c r="G35" s="1570"/>
      <c r="H35" s="1570"/>
      <c r="I35" s="1570"/>
      <c r="J35" s="1573"/>
      <c r="K35" s="960"/>
      <c r="L35" s="963"/>
      <c r="M35" s="963"/>
      <c r="N35" s="963"/>
      <c r="O35" s="963"/>
      <c r="P35" s="963"/>
      <c r="Q35" s="963"/>
      <c r="R35" s="963"/>
      <c r="S35" s="963"/>
      <c r="T35" s="963"/>
      <c r="U35" s="963"/>
      <c r="V35" s="963"/>
      <c r="W35" s="963"/>
      <c r="X35" s="963"/>
      <c r="Y35" s="963"/>
      <c r="Z35" s="963"/>
    </row>
    <row r="36" spans="1:26" ht="21">
      <c r="A36" s="804"/>
      <c r="B36" s="1774" t="s">
        <v>309</v>
      </c>
      <c r="C36" s="1570"/>
      <c r="D36" s="1570"/>
      <c r="E36" s="1570"/>
      <c r="F36" s="1570"/>
      <c r="G36" s="1570"/>
      <c r="H36" s="1570"/>
      <c r="I36" s="1570"/>
      <c r="J36" s="1573"/>
      <c r="K36" s="960"/>
      <c r="L36" s="963"/>
      <c r="M36" s="963"/>
      <c r="N36" s="963"/>
      <c r="O36" s="963"/>
      <c r="P36" s="963"/>
      <c r="Q36" s="963"/>
      <c r="R36" s="963"/>
      <c r="S36" s="963"/>
      <c r="T36" s="963"/>
      <c r="U36" s="963"/>
      <c r="V36" s="963"/>
      <c r="W36" s="963"/>
      <c r="X36" s="963"/>
      <c r="Y36" s="963"/>
      <c r="Z36" s="963"/>
    </row>
    <row r="37" spans="1:26" ht="21">
      <c r="A37" s="664"/>
      <c r="B37" s="1774" t="s">
        <v>310</v>
      </c>
      <c r="C37" s="1570"/>
      <c r="D37" s="1570"/>
      <c r="E37" s="1570"/>
      <c r="F37" s="1570"/>
      <c r="G37" s="1570"/>
      <c r="H37" s="1570"/>
      <c r="I37" s="1570"/>
      <c r="J37" s="1573"/>
      <c r="K37" s="960"/>
      <c r="L37" s="963"/>
      <c r="M37" s="963"/>
      <c r="N37" s="963"/>
      <c r="O37" s="963"/>
      <c r="P37" s="963"/>
      <c r="Q37" s="963"/>
      <c r="R37" s="963"/>
      <c r="S37" s="963"/>
      <c r="T37" s="963"/>
      <c r="U37" s="963"/>
      <c r="V37" s="963"/>
      <c r="W37" s="963"/>
      <c r="X37" s="963"/>
      <c r="Y37" s="963"/>
      <c r="Z37" s="963"/>
    </row>
    <row r="38" spans="1:26">
      <c r="A38" s="1739"/>
      <c r="B38" s="1612"/>
      <c r="C38" s="1612"/>
      <c r="D38" s="1612"/>
      <c r="E38" s="1612"/>
      <c r="F38" s="1612"/>
      <c r="G38" s="1612"/>
      <c r="H38" s="1612"/>
      <c r="I38" s="1612"/>
      <c r="J38" s="1598"/>
      <c r="K38" s="960"/>
      <c r="L38" s="963"/>
      <c r="M38" s="963"/>
      <c r="N38" s="963"/>
      <c r="O38" s="963"/>
      <c r="P38" s="963"/>
      <c r="Q38" s="963"/>
      <c r="R38" s="963"/>
      <c r="S38" s="963"/>
      <c r="T38" s="963"/>
      <c r="U38" s="963"/>
      <c r="V38" s="963"/>
      <c r="W38" s="963"/>
      <c r="X38" s="963"/>
      <c r="Y38" s="963"/>
      <c r="Z38" s="963"/>
    </row>
    <row r="39" spans="1:26">
      <c r="A39" s="1613"/>
      <c r="B39" s="1614"/>
      <c r="C39" s="1614"/>
      <c r="D39" s="1614"/>
      <c r="E39" s="1614"/>
      <c r="F39" s="1614"/>
      <c r="G39" s="1614"/>
      <c r="H39" s="1614"/>
      <c r="I39" s="1614"/>
      <c r="J39" s="1615"/>
      <c r="K39" s="960"/>
      <c r="L39" s="963"/>
      <c r="M39" s="963"/>
      <c r="N39" s="963"/>
      <c r="O39" s="963"/>
      <c r="P39" s="963"/>
      <c r="Q39" s="963"/>
      <c r="R39" s="963"/>
      <c r="S39" s="963"/>
      <c r="T39" s="963"/>
      <c r="U39" s="963"/>
      <c r="V39" s="963"/>
      <c r="W39" s="963"/>
      <c r="X39" s="963"/>
      <c r="Y39" s="963"/>
      <c r="Z39" s="963"/>
    </row>
    <row r="40" spans="1:26">
      <c r="A40" s="1599"/>
      <c r="B40" s="1616"/>
      <c r="C40" s="1616"/>
      <c r="D40" s="1616"/>
      <c r="E40" s="1616"/>
      <c r="F40" s="1616"/>
      <c r="G40" s="1616"/>
      <c r="H40" s="1616"/>
      <c r="I40" s="1616"/>
      <c r="J40" s="1600"/>
      <c r="K40" s="960"/>
      <c r="L40" s="963"/>
      <c r="M40" s="963"/>
      <c r="N40" s="963"/>
      <c r="O40" s="963"/>
      <c r="P40" s="963"/>
      <c r="Q40" s="963"/>
      <c r="R40" s="963"/>
      <c r="S40" s="963"/>
      <c r="T40" s="963"/>
      <c r="U40" s="963"/>
      <c r="V40" s="963"/>
      <c r="W40" s="963"/>
      <c r="X40" s="963"/>
      <c r="Y40" s="963"/>
      <c r="Z40" s="963"/>
    </row>
    <row r="41" spans="1:26" ht="32">
      <c r="A41" s="1307" t="s">
        <v>35</v>
      </c>
      <c r="B41" s="1036" t="s">
        <v>4573</v>
      </c>
      <c r="C41" s="811" t="s">
        <v>313</v>
      </c>
      <c r="D41" s="811" t="s">
        <v>6559</v>
      </c>
      <c r="E41" s="811" t="s">
        <v>315</v>
      </c>
      <c r="F41" s="811" t="s">
        <v>316</v>
      </c>
      <c r="G41" s="811" t="s">
        <v>317</v>
      </c>
      <c r="H41" s="1324"/>
      <c r="I41" s="893"/>
      <c r="J41" s="893"/>
      <c r="K41" s="960"/>
      <c r="L41" s="963"/>
      <c r="M41" s="963"/>
      <c r="N41" s="963"/>
      <c r="O41" s="963"/>
      <c r="P41" s="963"/>
      <c r="Q41" s="963"/>
      <c r="R41" s="963"/>
      <c r="S41" s="963"/>
      <c r="T41" s="963"/>
      <c r="U41" s="963"/>
      <c r="V41" s="963"/>
      <c r="W41" s="963"/>
      <c r="X41" s="963"/>
      <c r="Y41" s="963"/>
      <c r="Z41" s="963"/>
    </row>
    <row r="42" spans="1:26" ht="21">
      <c r="A42" s="1261"/>
      <c r="B42" s="1773" t="s">
        <v>320</v>
      </c>
      <c r="C42" s="1570"/>
      <c r="D42" s="1570"/>
      <c r="E42" s="1570"/>
      <c r="F42" s="1570"/>
      <c r="G42" s="1573"/>
      <c r="H42" s="1038"/>
      <c r="I42" s="893">
        <f>I43+I75+I96+I65+I71+I108</f>
        <v>24</v>
      </c>
      <c r="J42" s="893">
        <f>J43+J75+J96+J65+J71</f>
        <v>24</v>
      </c>
      <c r="K42" s="960"/>
      <c r="L42" s="963"/>
      <c r="M42" s="963"/>
      <c r="N42" s="963"/>
      <c r="O42" s="963"/>
      <c r="P42" s="963"/>
      <c r="Q42" s="963"/>
      <c r="R42" s="963"/>
      <c r="S42" s="963"/>
      <c r="T42" s="963"/>
      <c r="U42" s="963"/>
      <c r="V42" s="963"/>
      <c r="W42" s="963"/>
      <c r="X42" s="963"/>
      <c r="Y42" s="963"/>
      <c r="Z42" s="963"/>
    </row>
    <row r="43" spans="1:26" ht="19">
      <c r="A43" s="693" t="s">
        <v>209</v>
      </c>
      <c r="B43" s="1606" t="s">
        <v>40</v>
      </c>
      <c r="C43" s="1570"/>
      <c r="D43" s="1570"/>
      <c r="E43" s="1570"/>
      <c r="F43" s="1570"/>
      <c r="G43" s="1573"/>
      <c r="H43" s="942"/>
      <c r="I43" s="893">
        <f>SUM(D44:D64)</f>
        <v>6</v>
      </c>
      <c r="J43" s="893">
        <f>COUNT(D44:D64)*2</f>
        <v>6</v>
      </c>
      <c r="K43" s="960"/>
      <c r="L43" s="963"/>
      <c r="M43" s="963"/>
      <c r="N43" s="963"/>
      <c r="O43" s="963"/>
      <c r="P43" s="963"/>
      <c r="Q43" s="963"/>
      <c r="R43" s="963"/>
      <c r="S43" s="963"/>
      <c r="T43" s="963"/>
      <c r="U43" s="963"/>
      <c r="V43" s="963"/>
      <c r="W43" s="963"/>
      <c r="X43" s="963"/>
      <c r="Y43" s="963"/>
      <c r="Z43" s="963"/>
    </row>
    <row r="44" spans="1:26" ht="14.25" hidden="1" customHeight="1">
      <c r="A44" s="310" t="s">
        <v>1813</v>
      </c>
      <c r="B44" s="122" t="s">
        <v>322</v>
      </c>
      <c r="C44" s="141"/>
      <c r="D44" s="124"/>
      <c r="E44" s="141"/>
      <c r="F44" s="141"/>
      <c r="G44" s="141"/>
      <c r="H44" s="106"/>
      <c r="I44" s="105"/>
      <c r="J44" s="105"/>
      <c r="K44" s="105"/>
      <c r="L44" s="106"/>
      <c r="M44" s="106"/>
      <c r="N44" s="106"/>
      <c r="O44" s="106"/>
      <c r="P44" s="106"/>
      <c r="Q44" s="106"/>
      <c r="R44" s="106"/>
      <c r="S44" s="106"/>
      <c r="T44" s="106"/>
      <c r="U44" s="106"/>
      <c r="V44" s="106"/>
      <c r="W44" s="106"/>
      <c r="X44" s="106"/>
      <c r="Y44" s="106"/>
      <c r="Z44" s="106"/>
    </row>
    <row r="45" spans="1:26" ht="14.25" hidden="1" customHeight="1">
      <c r="A45" s="310" t="s">
        <v>1816</v>
      </c>
      <c r="B45" s="122" t="s">
        <v>327</v>
      </c>
      <c r="C45" s="141"/>
      <c r="D45" s="124"/>
      <c r="E45" s="141"/>
      <c r="F45" s="141"/>
      <c r="G45" s="141"/>
      <c r="H45" s="106"/>
      <c r="I45" s="105"/>
      <c r="J45" s="105"/>
      <c r="K45" s="105"/>
      <c r="L45" s="106"/>
      <c r="M45" s="106"/>
      <c r="N45" s="106"/>
      <c r="O45" s="106"/>
      <c r="P45" s="106"/>
      <c r="Q45" s="106"/>
      <c r="R45" s="106"/>
      <c r="S45" s="106"/>
      <c r="T45" s="106"/>
      <c r="U45" s="106"/>
      <c r="V45" s="106"/>
      <c r="W45" s="106"/>
      <c r="X45" s="106"/>
      <c r="Y45" s="106"/>
      <c r="Z45" s="106"/>
    </row>
    <row r="46" spans="1:26" ht="14.25" hidden="1" customHeight="1">
      <c r="A46" s="310" t="s">
        <v>1819</v>
      </c>
      <c r="B46" s="122" t="s">
        <v>331</v>
      </c>
      <c r="C46" s="141"/>
      <c r="D46" s="124"/>
      <c r="E46" s="141"/>
      <c r="F46" s="141"/>
      <c r="G46" s="141"/>
      <c r="H46" s="106"/>
      <c r="I46" s="105"/>
      <c r="J46" s="105"/>
      <c r="K46" s="105"/>
      <c r="L46" s="106"/>
      <c r="M46" s="106"/>
      <c r="N46" s="106"/>
      <c r="O46" s="106"/>
      <c r="P46" s="106"/>
      <c r="Q46" s="106"/>
      <c r="R46" s="106"/>
      <c r="S46" s="106"/>
      <c r="T46" s="106"/>
      <c r="U46" s="106"/>
      <c r="V46" s="106"/>
      <c r="W46" s="106"/>
      <c r="X46" s="106"/>
      <c r="Y46" s="106"/>
      <c r="Z46" s="106"/>
    </row>
    <row r="47" spans="1:26" ht="14.25" hidden="1" customHeight="1">
      <c r="A47" s="310" t="s">
        <v>1827</v>
      </c>
      <c r="B47" s="122" t="s">
        <v>1828</v>
      </c>
      <c r="C47" s="141"/>
      <c r="D47" s="124"/>
      <c r="E47" s="141"/>
      <c r="F47" s="141"/>
      <c r="G47" s="141"/>
      <c r="H47" s="106"/>
      <c r="I47" s="105"/>
      <c r="J47" s="105"/>
      <c r="K47" s="105"/>
      <c r="L47" s="106"/>
      <c r="M47" s="106"/>
      <c r="N47" s="106"/>
      <c r="O47" s="106"/>
      <c r="P47" s="106"/>
      <c r="Q47" s="106"/>
      <c r="R47" s="106"/>
      <c r="S47" s="106"/>
      <c r="T47" s="106"/>
      <c r="U47" s="106"/>
      <c r="V47" s="106"/>
      <c r="W47" s="106"/>
      <c r="X47" s="106"/>
      <c r="Y47" s="106"/>
      <c r="Z47" s="106"/>
    </row>
    <row r="48" spans="1:26" ht="14.25" hidden="1" customHeight="1">
      <c r="A48" s="310" t="s">
        <v>1833</v>
      </c>
      <c r="B48" s="122" t="s">
        <v>337</v>
      </c>
      <c r="C48" s="141"/>
      <c r="D48" s="124"/>
      <c r="E48" s="141"/>
      <c r="F48" s="141"/>
      <c r="G48" s="141"/>
      <c r="H48" s="106"/>
      <c r="I48" s="105"/>
      <c r="J48" s="105"/>
      <c r="K48" s="105"/>
      <c r="L48" s="106"/>
      <c r="M48" s="106"/>
      <c r="N48" s="106"/>
      <c r="O48" s="106"/>
      <c r="P48" s="106"/>
      <c r="Q48" s="106"/>
      <c r="R48" s="106"/>
      <c r="S48" s="106"/>
      <c r="T48" s="106"/>
      <c r="U48" s="106"/>
      <c r="V48" s="106"/>
      <c r="W48" s="106"/>
      <c r="X48" s="106"/>
      <c r="Y48" s="106"/>
      <c r="Z48" s="106"/>
    </row>
    <row r="49" spans="1:26" ht="14.25" hidden="1" customHeight="1">
      <c r="A49" s="310" t="s">
        <v>1836</v>
      </c>
      <c r="B49" s="122" t="s">
        <v>341</v>
      </c>
      <c r="C49" s="141"/>
      <c r="D49" s="124"/>
      <c r="E49" s="141"/>
      <c r="F49" s="141"/>
      <c r="G49" s="141"/>
      <c r="H49" s="106"/>
      <c r="I49" s="105"/>
      <c r="J49" s="105"/>
      <c r="K49" s="105"/>
      <c r="L49" s="106"/>
      <c r="M49" s="106"/>
      <c r="N49" s="106"/>
      <c r="O49" s="106"/>
      <c r="P49" s="106"/>
      <c r="Q49" s="106"/>
      <c r="R49" s="106"/>
      <c r="S49" s="106"/>
      <c r="T49" s="106"/>
      <c r="U49" s="106"/>
      <c r="V49" s="106"/>
      <c r="W49" s="106"/>
      <c r="X49" s="106"/>
      <c r="Y49" s="106"/>
      <c r="Z49" s="106"/>
    </row>
    <row r="50" spans="1:26" ht="14.25" hidden="1" customHeight="1">
      <c r="A50" s="310" t="s">
        <v>1839</v>
      </c>
      <c r="B50" s="122" t="s">
        <v>345</v>
      </c>
      <c r="C50" s="141"/>
      <c r="D50" s="124"/>
      <c r="E50" s="141"/>
      <c r="F50" s="141"/>
      <c r="G50" s="141"/>
      <c r="H50" s="106"/>
      <c r="I50" s="105"/>
      <c r="J50" s="105"/>
      <c r="K50" s="105"/>
      <c r="L50" s="106"/>
      <c r="M50" s="106"/>
      <c r="N50" s="106"/>
      <c r="O50" s="106"/>
      <c r="P50" s="106"/>
      <c r="Q50" s="106"/>
      <c r="R50" s="106"/>
      <c r="S50" s="106"/>
      <c r="T50" s="106"/>
      <c r="U50" s="106"/>
      <c r="V50" s="106"/>
      <c r="W50" s="106"/>
      <c r="X50" s="106"/>
      <c r="Y50" s="106"/>
      <c r="Z50" s="106"/>
    </row>
    <row r="51" spans="1:26" ht="14.25" hidden="1" customHeight="1">
      <c r="A51" s="310" t="s">
        <v>348</v>
      </c>
      <c r="B51" s="122" t="s">
        <v>349</v>
      </c>
      <c r="C51" s="141"/>
      <c r="D51" s="124"/>
      <c r="E51" s="141"/>
      <c r="F51" s="141"/>
      <c r="G51" s="141"/>
      <c r="H51" s="106"/>
      <c r="I51" s="105"/>
      <c r="J51" s="105"/>
      <c r="K51" s="105"/>
      <c r="L51" s="106"/>
      <c r="M51" s="106"/>
      <c r="N51" s="106"/>
      <c r="O51" s="106"/>
      <c r="P51" s="106"/>
      <c r="Q51" s="106"/>
      <c r="R51" s="106"/>
      <c r="S51" s="106"/>
      <c r="T51" s="106"/>
      <c r="U51" s="106"/>
      <c r="V51" s="106"/>
      <c r="W51" s="106"/>
      <c r="X51" s="106"/>
      <c r="Y51" s="106"/>
      <c r="Z51" s="106"/>
    </row>
    <row r="52" spans="1:26" ht="14.25" hidden="1" customHeight="1">
      <c r="A52" s="310" t="s">
        <v>1844</v>
      </c>
      <c r="B52" s="122" t="s">
        <v>351</v>
      </c>
      <c r="C52" s="141"/>
      <c r="D52" s="124"/>
      <c r="E52" s="141"/>
      <c r="F52" s="141"/>
      <c r="G52" s="141"/>
      <c r="H52" s="106"/>
      <c r="I52" s="105"/>
      <c r="J52" s="105"/>
      <c r="K52" s="105"/>
      <c r="L52" s="106"/>
      <c r="M52" s="106"/>
      <c r="N52" s="106"/>
      <c r="O52" s="106"/>
      <c r="P52" s="106"/>
      <c r="Q52" s="106"/>
      <c r="R52" s="106"/>
      <c r="S52" s="106"/>
      <c r="T52" s="106"/>
      <c r="U52" s="106"/>
      <c r="V52" s="106"/>
      <c r="W52" s="106"/>
      <c r="X52" s="106"/>
      <c r="Y52" s="106"/>
      <c r="Z52" s="106"/>
    </row>
    <row r="53" spans="1:26" ht="14.25" hidden="1" customHeight="1">
      <c r="A53" s="310" t="s">
        <v>354</v>
      </c>
      <c r="B53" s="122" t="s">
        <v>355</v>
      </c>
      <c r="C53" s="141"/>
      <c r="D53" s="124"/>
      <c r="E53" s="141"/>
      <c r="F53" s="141"/>
      <c r="G53" s="141"/>
      <c r="H53" s="106"/>
      <c r="I53" s="105"/>
      <c r="J53" s="105"/>
      <c r="K53" s="105"/>
      <c r="L53" s="106"/>
      <c r="M53" s="106"/>
      <c r="N53" s="106"/>
      <c r="O53" s="106"/>
      <c r="P53" s="106"/>
      <c r="Q53" s="106"/>
      <c r="R53" s="106"/>
      <c r="S53" s="106"/>
      <c r="T53" s="106"/>
      <c r="U53" s="106"/>
      <c r="V53" s="106"/>
      <c r="W53" s="106"/>
      <c r="X53" s="106"/>
      <c r="Y53" s="106"/>
      <c r="Z53" s="106"/>
    </row>
    <row r="54" spans="1:26" ht="14.25" hidden="1" customHeight="1">
      <c r="A54" s="310" t="s">
        <v>356</v>
      </c>
      <c r="B54" s="122" t="s">
        <v>357</v>
      </c>
      <c r="C54" s="141"/>
      <c r="D54" s="124"/>
      <c r="E54" s="141"/>
      <c r="F54" s="141"/>
      <c r="G54" s="141"/>
      <c r="H54" s="106"/>
      <c r="I54" s="105"/>
      <c r="J54" s="105"/>
      <c r="K54" s="105"/>
      <c r="L54" s="106"/>
      <c r="M54" s="106"/>
      <c r="N54" s="106"/>
      <c r="O54" s="106"/>
      <c r="P54" s="106"/>
      <c r="Q54" s="106"/>
      <c r="R54" s="106"/>
      <c r="S54" s="106"/>
      <c r="T54" s="106"/>
      <c r="U54" s="106"/>
      <c r="V54" s="106"/>
      <c r="W54" s="106"/>
      <c r="X54" s="106"/>
      <c r="Y54" s="106"/>
      <c r="Z54" s="106"/>
    </row>
    <row r="55" spans="1:26" ht="14.25" hidden="1" customHeight="1">
      <c r="A55" s="310" t="s">
        <v>358</v>
      </c>
      <c r="B55" s="122" t="s">
        <v>359</v>
      </c>
      <c r="C55" s="141"/>
      <c r="D55" s="124"/>
      <c r="E55" s="141"/>
      <c r="F55" s="141"/>
      <c r="G55" s="141"/>
      <c r="H55" s="106"/>
      <c r="I55" s="105"/>
      <c r="J55" s="105"/>
      <c r="K55" s="105"/>
      <c r="L55" s="106"/>
      <c r="M55" s="106"/>
      <c r="N55" s="106"/>
      <c r="O55" s="106"/>
      <c r="P55" s="106"/>
      <c r="Q55" s="106"/>
      <c r="R55" s="106"/>
      <c r="S55" s="106"/>
      <c r="T55" s="106"/>
      <c r="U55" s="106"/>
      <c r="V55" s="106"/>
      <c r="W55" s="106"/>
      <c r="X55" s="106"/>
      <c r="Y55" s="106"/>
      <c r="Z55" s="106"/>
    </row>
    <row r="56" spans="1:26" ht="14.25" hidden="1" customHeight="1">
      <c r="A56" s="310" t="s">
        <v>1854</v>
      </c>
      <c r="B56" s="122" t="s">
        <v>361</v>
      </c>
      <c r="C56" s="141"/>
      <c r="D56" s="124"/>
      <c r="E56" s="141"/>
      <c r="F56" s="141"/>
      <c r="G56" s="141"/>
      <c r="H56" s="106"/>
      <c r="I56" s="105"/>
      <c r="J56" s="105"/>
      <c r="K56" s="105"/>
      <c r="L56" s="106"/>
      <c r="M56" s="106"/>
      <c r="N56" s="106"/>
      <c r="O56" s="106"/>
      <c r="P56" s="106"/>
      <c r="Q56" s="106"/>
      <c r="R56" s="106"/>
      <c r="S56" s="106"/>
      <c r="T56" s="106"/>
      <c r="U56" s="106"/>
      <c r="V56" s="106"/>
      <c r="W56" s="106"/>
      <c r="X56" s="106"/>
      <c r="Y56" s="106"/>
      <c r="Z56" s="106"/>
    </row>
    <row r="57" spans="1:26" ht="34">
      <c r="A57" s="693" t="s">
        <v>1858</v>
      </c>
      <c r="B57" s="467" t="s">
        <v>367</v>
      </c>
      <c r="C57" s="471" t="s">
        <v>7714</v>
      </c>
      <c r="D57" s="696">
        <v>2</v>
      </c>
      <c r="E57" s="696" t="s">
        <v>599</v>
      </c>
      <c r="F57" s="963"/>
      <c r="G57" s="1052"/>
      <c r="H57" s="963"/>
      <c r="I57" s="893"/>
      <c r="J57" s="893"/>
      <c r="K57" s="960"/>
      <c r="L57" s="963"/>
      <c r="M57" s="963"/>
      <c r="N57" s="963"/>
      <c r="O57" s="963"/>
      <c r="P57" s="963"/>
      <c r="Q57" s="963"/>
      <c r="R57" s="963"/>
      <c r="S57" s="963"/>
      <c r="T57" s="963"/>
      <c r="U57" s="963"/>
      <c r="V57" s="963"/>
      <c r="W57" s="963"/>
      <c r="X57" s="963"/>
      <c r="Y57" s="963"/>
      <c r="Z57" s="963"/>
    </row>
    <row r="58" spans="1:26" ht="48">
      <c r="A58" s="693"/>
      <c r="B58" s="467"/>
      <c r="C58" s="471" t="s">
        <v>7715</v>
      </c>
      <c r="D58" s="696">
        <v>2</v>
      </c>
      <c r="E58" s="696" t="s">
        <v>599</v>
      </c>
      <c r="F58" s="471"/>
      <c r="G58" s="1052"/>
      <c r="H58" s="963"/>
      <c r="I58" s="893"/>
      <c r="J58" s="893"/>
      <c r="K58" s="960"/>
      <c r="L58" s="963"/>
      <c r="M58" s="963"/>
      <c r="N58" s="963"/>
      <c r="O58" s="963"/>
      <c r="P58" s="963"/>
      <c r="Q58" s="963"/>
      <c r="R58" s="963"/>
      <c r="S58" s="963"/>
      <c r="T58" s="963"/>
      <c r="U58" s="963"/>
      <c r="V58" s="963"/>
      <c r="W58" s="963"/>
      <c r="X58" s="963"/>
      <c r="Y58" s="963"/>
      <c r="Z58" s="963"/>
    </row>
    <row r="59" spans="1:26" ht="32">
      <c r="A59" s="693"/>
      <c r="B59" s="471"/>
      <c r="C59" s="471" t="s">
        <v>7716</v>
      </c>
      <c r="D59" s="180">
        <v>2</v>
      </c>
      <c r="E59" s="180" t="s">
        <v>599</v>
      </c>
      <c r="F59" s="471" t="s">
        <v>7717</v>
      </c>
      <c r="G59" s="1052"/>
      <c r="H59" s="963"/>
      <c r="I59" s="893"/>
      <c r="J59" s="893"/>
      <c r="K59" s="960"/>
      <c r="L59" s="963"/>
      <c r="M59" s="963"/>
      <c r="N59" s="963"/>
      <c r="O59" s="963"/>
      <c r="P59" s="963"/>
      <c r="Q59" s="963"/>
      <c r="R59" s="963"/>
      <c r="S59" s="963"/>
      <c r="T59" s="963"/>
      <c r="U59" s="963"/>
      <c r="V59" s="963"/>
      <c r="W59" s="963"/>
      <c r="X59" s="963"/>
      <c r="Y59" s="963"/>
      <c r="Z59" s="963"/>
    </row>
    <row r="60" spans="1:26" ht="30" hidden="1" customHeight="1">
      <c r="A60" s="310" t="s">
        <v>370</v>
      </c>
      <c r="B60" s="122" t="s">
        <v>371</v>
      </c>
      <c r="C60" s="141"/>
      <c r="D60" s="124"/>
      <c r="E60" s="141"/>
      <c r="F60" s="141"/>
      <c r="G60" s="141"/>
      <c r="H60" s="106"/>
      <c r="I60" s="105"/>
      <c r="J60" s="105"/>
      <c r="K60" s="105"/>
      <c r="L60" s="106"/>
      <c r="M60" s="106"/>
      <c r="N60" s="106"/>
      <c r="O60" s="106"/>
      <c r="P60" s="106"/>
      <c r="Q60" s="106"/>
      <c r="R60" s="106"/>
      <c r="S60" s="106"/>
      <c r="T60" s="106"/>
      <c r="U60" s="106"/>
      <c r="V60" s="106"/>
      <c r="W60" s="106"/>
      <c r="X60" s="106"/>
      <c r="Y60" s="106"/>
      <c r="Z60" s="106"/>
    </row>
    <row r="61" spans="1:26" ht="14.25" hidden="1" customHeight="1">
      <c r="A61" s="310" t="s">
        <v>1867</v>
      </c>
      <c r="B61" s="122" t="s">
        <v>373</v>
      </c>
      <c r="C61" s="141"/>
      <c r="D61" s="124"/>
      <c r="E61" s="141"/>
      <c r="F61" s="141"/>
      <c r="G61" s="141"/>
      <c r="H61" s="106"/>
      <c r="I61" s="105"/>
      <c r="J61" s="105"/>
      <c r="K61" s="105"/>
      <c r="L61" s="106"/>
      <c r="M61" s="106"/>
      <c r="N61" s="106"/>
      <c r="O61" s="106"/>
      <c r="P61" s="106"/>
      <c r="Q61" s="106"/>
      <c r="R61" s="106"/>
      <c r="S61" s="106"/>
      <c r="T61" s="106"/>
      <c r="U61" s="106"/>
      <c r="V61" s="106"/>
      <c r="W61" s="106"/>
      <c r="X61" s="106"/>
      <c r="Y61" s="106"/>
      <c r="Z61" s="106"/>
    </row>
    <row r="62" spans="1:26" ht="14.25" hidden="1" customHeight="1">
      <c r="A62" s="310" t="s">
        <v>376</v>
      </c>
      <c r="B62" s="122" t="s">
        <v>377</v>
      </c>
      <c r="C62" s="141"/>
      <c r="D62" s="124"/>
      <c r="E62" s="124"/>
      <c r="F62" s="141"/>
      <c r="G62" s="141"/>
      <c r="H62" s="106"/>
      <c r="I62" s="105"/>
      <c r="J62" s="105"/>
      <c r="K62" s="105"/>
      <c r="L62" s="106"/>
      <c r="M62" s="106"/>
      <c r="N62" s="106"/>
      <c r="O62" s="106"/>
      <c r="P62" s="106"/>
      <c r="Q62" s="106"/>
      <c r="R62" s="106"/>
      <c r="S62" s="106"/>
      <c r="T62" s="106"/>
      <c r="U62" s="106"/>
      <c r="V62" s="106"/>
      <c r="W62" s="106"/>
      <c r="X62" s="106"/>
      <c r="Y62" s="106"/>
      <c r="Z62" s="106"/>
    </row>
    <row r="63" spans="1:26" ht="14.25" hidden="1" customHeight="1">
      <c r="A63" s="1266" t="s">
        <v>378</v>
      </c>
      <c r="B63" s="122" t="s">
        <v>1868</v>
      </c>
      <c r="C63" s="141"/>
      <c r="D63" s="124"/>
      <c r="E63" s="124"/>
      <c r="F63" s="141"/>
      <c r="G63" s="141"/>
      <c r="H63" s="106"/>
      <c r="I63" s="105"/>
      <c r="J63" s="105"/>
      <c r="K63" s="105"/>
      <c r="L63" s="106"/>
      <c r="M63" s="106"/>
      <c r="N63" s="106"/>
      <c r="O63" s="106"/>
      <c r="P63" s="106"/>
      <c r="Q63" s="106"/>
      <c r="R63" s="106"/>
      <c r="S63" s="106"/>
      <c r="T63" s="106"/>
      <c r="U63" s="106"/>
      <c r="V63" s="106"/>
      <c r="W63" s="106"/>
      <c r="X63" s="106"/>
      <c r="Y63" s="106"/>
      <c r="Z63" s="106"/>
    </row>
    <row r="64" spans="1:26" ht="14.25" hidden="1" customHeight="1">
      <c r="A64" s="121" t="s">
        <v>380</v>
      </c>
      <c r="B64" s="129" t="s">
        <v>381</v>
      </c>
      <c r="C64" s="141"/>
      <c r="D64" s="124"/>
      <c r="E64" s="124"/>
      <c r="F64" s="141"/>
      <c r="G64" s="141"/>
      <c r="H64" s="106"/>
      <c r="I64" s="105"/>
      <c r="J64" s="105"/>
      <c r="K64" s="105"/>
      <c r="L64" s="106"/>
      <c r="M64" s="106"/>
      <c r="N64" s="106"/>
      <c r="O64" s="106"/>
      <c r="P64" s="106"/>
      <c r="Q64" s="106"/>
      <c r="R64" s="106"/>
      <c r="S64" s="106"/>
      <c r="T64" s="106"/>
      <c r="U64" s="106"/>
      <c r="V64" s="106"/>
      <c r="W64" s="106"/>
      <c r="X64" s="106"/>
      <c r="Y64" s="106"/>
      <c r="Z64" s="106"/>
    </row>
    <row r="65" spans="1:26" ht="14.25" hidden="1" customHeight="1">
      <c r="A65" s="323" t="s">
        <v>41</v>
      </c>
      <c r="B65" s="1606" t="s">
        <v>42</v>
      </c>
      <c r="C65" s="1570"/>
      <c r="D65" s="1570"/>
      <c r="E65" s="1570"/>
      <c r="F65" s="1570"/>
      <c r="G65" s="1573"/>
      <c r="H65" s="942"/>
      <c r="I65" s="105">
        <f>SUM(D66:D70)</f>
        <v>0</v>
      </c>
      <c r="J65" s="105">
        <f>COUNT(D66:D70)*2</f>
        <v>0</v>
      </c>
      <c r="K65" s="105"/>
      <c r="L65" s="106"/>
      <c r="M65" s="106"/>
      <c r="N65" s="106"/>
      <c r="O65" s="106"/>
      <c r="P65" s="106"/>
      <c r="Q65" s="106"/>
      <c r="R65" s="106"/>
      <c r="S65" s="106"/>
      <c r="T65" s="106"/>
      <c r="U65" s="106"/>
      <c r="V65" s="106"/>
      <c r="W65" s="106"/>
      <c r="X65" s="106"/>
      <c r="Y65" s="106"/>
      <c r="Z65" s="106"/>
    </row>
    <row r="66" spans="1:26" ht="14.25" hidden="1" customHeight="1">
      <c r="A66" s="310" t="s">
        <v>382</v>
      </c>
      <c r="B66" s="122" t="s">
        <v>383</v>
      </c>
      <c r="C66" s="141"/>
      <c r="D66" s="124"/>
      <c r="E66" s="124"/>
      <c r="F66" s="141"/>
      <c r="G66" s="141"/>
      <c r="H66" s="106"/>
      <c r="I66" s="105"/>
      <c r="J66" s="105"/>
      <c r="K66" s="105"/>
      <c r="L66" s="106"/>
      <c r="M66" s="106"/>
      <c r="N66" s="106"/>
      <c r="O66" s="106"/>
      <c r="P66" s="106"/>
      <c r="Q66" s="106"/>
      <c r="R66" s="106"/>
      <c r="S66" s="106"/>
      <c r="T66" s="106"/>
      <c r="U66" s="106"/>
      <c r="V66" s="106"/>
      <c r="W66" s="106"/>
      <c r="X66" s="106"/>
      <c r="Y66" s="106"/>
      <c r="Z66" s="106"/>
    </row>
    <row r="67" spans="1:26" ht="14.25" hidden="1" customHeight="1">
      <c r="A67" s="310" t="s">
        <v>384</v>
      </c>
      <c r="B67" s="122" t="s">
        <v>385</v>
      </c>
      <c r="C67" s="141"/>
      <c r="D67" s="124"/>
      <c r="E67" s="124"/>
      <c r="F67" s="141"/>
      <c r="G67" s="141"/>
      <c r="H67" s="106"/>
      <c r="I67" s="105"/>
      <c r="J67" s="105"/>
      <c r="K67" s="105"/>
      <c r="L67" s="106"/>
      <c r="M67" s="106"/>
      <c r="N67" s="106"/>
      <c r="O67" s="106"/>
      <c r="P67" s="106"/>
      <c r="Q67" s="106"/>
      <c r="R67" s="106"/>
      <c r="S67" s="106"/>
      <c r="T67" s="106"/>
      <c r="U67" s="106"/>
      <c r="V67" s="106"/>
      <c r="W67" s="106"/>
      <c r="X67" s="106"/>
      <c r="Y67" s="106"/>
      <c r="Z67" s="106"/>
    </row>
    <row r="68" spans="1:26" ht="14.25" hidden="1" customHeight="1">
      <c r="A68" s="310" t="s">
        <v>389</v>
      </c>
      <c r="B68" s="122" t="s">
        <v>390</v>
      </c>
      <c r="C68" s="141"/>
      <c r="D68" s="124"/>
      <c r="E68" s="124"/>
      <c r="F68" s="141"/>
      <c r="G68" s="141"/>
      <c r="H68" s="106"/>
      <c r="I68" s="105"/>
      <c r="J68" s="105"/>
      <c r="K68" s="105"/>
      <c r="L68" s="106"/>
      <c r="M68" s="106"/>
      <c r="N68" s="106"/>
      <c r="O68" s="106"/>
      <c r="P68" s="106"/>
      <c r="Q68" s="106"/>
      <c r="R68" s="106"/>
      <c r="S68" s="106"/>
      <c r="T68" s="106"/>
      <c r="U68" s="106"/>
      <c r="V68" s="106"/>
      <c r="W68" s="106"/>
      <c r="X68" s="106"/>
      <c r="Y68" s="106"/>
      <c r="Z68" s="106"/>
    </row>
    <row r="69" spans="1:26" ht="14.25" hidden="1" customHeight="1">
      <c r="A69" s="310" t="s">
        <v>391</v>
      </c>
      <c r="B69" s="122" t="s">
        <v>392</v>
      </c>
      <c r="C69" s="141"/>
      <c r="D69" s="124"/>
      <c r="E69" s="124"/>
      <c r="F69" s="141"/>
      <c r="G69" s="141"/>
      <c r="H69" s="106"/>
      <c r="I69" s="105"/>
      <c r="J69" s="105"/>
      <c r="K69" s="105"/>
      <c r="L69" s="106"/>
      <c r="M69" s="106"/>
      <c r="N69" s="106"/>
      <c r="O69" s="106"/>
      <c r="P69" s="106"/>
      <c r="Q69" s="106"/>
      <c r="R69" s="106"/>
      <c r="S69" s="106"/>
      <c r="T69" s="106"/>
      <c r="U69" s="106"/>
      <c r="V69" s="106"/>
      <c r="W69" s="106"/>
      <c r="X69" s="106"/>
      <c r="Y69" s="106"/>
      <c r="Z69" s="106"/>
    </row>
    <row r="70" spans="1:26" ht="14.25" hidden="1" customHeight="1">
      <c r="A70" s="310" t="s">
        <v>394</v>
      </c>
      <c r="B70" s="122" t="s">
        <v>395</v>
      </c>
      <c r="C70" s="141"/>
      <c r="D70" s="124"/>
      <c r="E70" s="124"/>
      <c r="F70" s="141"/>
      <c r="G70" s="141"/>
      <c r="H70" s="106"/>
      <c r="I70" s="105"/>
      <c r="J70" s="105"/>
      <c r="K70" s="105"/>
      <c r="L70" s="106"/>
      <c r="M70" s="106"/>
      <c r="N70" s="106"/>
      <c r="O70" s="106"/>
      <c r="P70" s="106"/>
      <c r="Q70" s="106"/>
      <c r="R70" s="106"/>
      <c r="S70" s="106"/>
      <c r="T70" s="106"/>
      <c r="U70" s="106"/>
      <c r="V70" s="106"/>
      <c r="W70" s="106"/>
      <c r="X70" s="106"/>
      <c r="Y70" s="106"/>
      <c r="Z70" s="106"/>
    </row>
    <row r="71" spans="1:26" ht="14.25" hidden="1" customHeight="1">
      <c r="A71" s="323" t="s">
        <v>212</v>
      </c>
      <c r="B71" s="1606" t="s">
        <v>44</v>
      </c>
      <c r="C71" s="1570"/>
      <c r="D71" s="1570"/>
      <c r="E71" s="1570"/>
      <c r="F71" s="1570"/>
      <c r="G71" s="1573"/>
      <c r="H71" s="942"/>
      <c r="I71" s="105">
        <f>SUM(D72:D74)</f>
        <v>0</v>
      </c>
      <c r="J71" s="105">
        <f>COUNT(D72:D74)*2</f>
        <v>0</v>
      </c>
      <c r="K71" s="105"/>
      <c r="L71" s="106"/>
      <c r="M71" s="106"/>
      <c r="N71" s="106"/>
      <c r="O71" s="106"/>
      <c r="P71" s="106"/>
      <c r="Q71" s="106"/>
      <c r="R71" s="106"/>
      <c r="S71" s="106"/>
      <c r="T71" s="106"/>
      <c r="U71" s="106"/>
      <c r="V71" s="106"/>
      <c r="W71" s="106"/>
      <c r="X71" s="106"/>
      <c r="Y71" s="106"/>
      <c r="Z71" s="106"/>
    </row>
    <row r="72" spans="1:26" ht="14.25" hidden="1" customHeight="1">
      <c r="A72" s="310" t="s">
        <v>1875</v>
      </c>
      <c r="B72" s="122" t="s">
        <v>397</v>
      </c>
      <c r="C72" s="141"/>
      <c r="D72" s="124"/>
      <c r="E72" s="124"/>
      <c r="F72" s="141"/>
      <c r="G72" s="141"/>
      <c r="H72" s="106"/>
      <c r="I72" s="105"/>
      <c r="J72" s="105"/>
      <c r="K72" s="105"/>
      <c r="L72" s="106"/>
      <c r="M72" s="106"/>
      <c r="N72" s="106"/>
      <c r="O72" s="106"/>
      <c r="P72" s="106"/>
      <c r="Q72" s="106"/>
      <c r="R72" s="106"/>
      <c r="S72" s="106"/>
      <c r="T72" s="106"/>
      <c r="U72" s="106"/>
      <c r="V72" s="106"/>
      <c r="W72" s="106"/>
      <c r="X72" s="106"/>
      <c r="Y72" s="106"/>
      <c r="Z72" s="106"/>
    </row>
    <row r="73" spans="1:26" ht="14.25" hidden="1" customHeight="1">
      <c r="A73" s="310" t="s">
        <v>1876</v>
      </c>
      <c r="B73" s="122" t="s">
        <v>402</v>
      </c>
      <c r="C73" s="141"/>
      <c r="D73" s="124"/>
      <c r="E73" s="124"/>
      <c r="F73" s="141"/>
      <c r="G73" s="141"/>
      <c r="H73" s="106"/>
      <c r="I73" s="105"/>
      <c r="J73" s="105"/>
      <c r="K73" s="105"/>
      <c r="L73" s="106"/>
      <c r="M73" s="106"/>
      <c r="N73" s="106"/>
      <c r="O73" s="106"/>
      <c r="P73" s="106"/>
      <c r="Q73" s="106"/>
      <c r="R73" s="106"/>
      <c r="S73" s="106"/>
      <c r="T73" s="106"/>
      <c r="U73" s="106"/>
      <c r="V73" s="106"/>
      <c r="W73" s="106"/>
      <c r="X73" s="106"/>
      <c r="Y73" s="106"/>
      <c r="Z73" s="106"/>
    </row>
    <row r="74" spans="1:26" ht="14.25" hidden="1" customHeight="1">
      <c r="A74" s="310" t="s">
        <v>1878</v>
      </c>
      <c r="B74" s="122" t="s">
        <v>406</v>
      </c>
      <c r="C74" s="141"/>
      <c r="D74" s="124"/>
      <c r="E74" s="124"/>
      <c r="F74" s="141"/>
      <c r="G74" s="141"/>
      <c r="H74" s="106"/>
      <c r="I74" s="105"/>
      <c r="J74" s="105"/>
      <c r="K74" s="105"/>
      <c r="L74" s="106"/>
      <c r="M74" s="106"/>
      <c r="N74" s="106"/>
      <c r="O74" s="106"/>
      <c r="P74" s="106"/>
      <c r="Q74" s="106"/>
      <c r="R74" s="106"/>
      <c r="S74" s="106"/>
      <c r="T74" s="106"/>
      <c r="U74" s="106"/>
      <c r="V74" s="106"/>
      <c r="W74" s="106"/>
      <c r="X74" s="106"/>
      <c r="Y74" s="106"/>
      <c r="Z74" s="106"/>
    </row>
    <row r="75" spans="1:26" ht="19">
      <c r="A75" s="693" t="s">
        <v>45</v>
      </c>
      <c r="B75" s="1606" t="s">
        <v>408</v>
      </c>
      <c r="C75" s="1570"/>
      <c r="D75" s="1570"/>
      <c r="E75" s="1570"/>
      <c r="F75" s="1570"/>
      <c r="G75" s="1573"/>
      <c r="H75" s="942"/>
      <c r="I75" s="893">
        <f>SUM(D76:D95)</f>
        <v>10</v>
      </c>
      <c r="J75" s="893">
        <f>COUNT(D76:D95)*2</f>
        <v>10</v>
      </c>
      <c r="K75" s="960"/>
      <c r="L75" s="963"/>
      <c r="M75" s="963"/>
      <c r="N75" s="963"/>
      <c r="O75" s="963"/>
      <c r="P75" s="963"/>
      <c r="Q75" s="963"/>
      <c r="R75" s="963"/>
      <c r="S75" s="963"/>
      <c r="T75" s="963"/>
      <c r="U75" s="963"/>
      <c r="V75" s="963"/>
      <c r="W75" s="963"/>
      <c r="X75" s="963"/>
      <c r="Y75" s="963"/>
      <c r="Z75" s="963"/>
    </row>
    <row r="76" spans="1:26" ht="51">
      <c r="A76" s="693" t="s">
        <v>409</v>
      </c>
      <c r="B76" s="467" t="s">
        <v>410</v>
      </c>
      <c r="C76" s="471" t="s">
        <v>7718</v>
      </c>
      <c r="D76" s="180">
        <v>2</v>
      </c>
      <c r="E76" s="696" t="s">
        <v>387</v>
      </c>
      <c r="F76" s="471" t="s">
        <v>7719</v>
      </c>
      <c r="G76" s="1052"/>
      <c r="H76" s="963"/>
      <c r="I76" s="893"/>
      <c r="J76" s="893"/>
      <c r="K76" s="960"/>
      <c r="L76" s="963"/>
      <c r="M76" s="963"/>
      <c r="N76" s="963"/>
      <c r="O76" s="963"/>
      <c r="P76" s="963"/>
      <c r="Q76" s="963"/>
      <c r="R76" s="963"/>
      <c r="S76" s="963"/>
      <c r="T76" s="963"/>
      <c r="U76" s="963"/>
      <c r="V76" s="963"/>
      <c r="W76" s="963"/>
      <c r="X76" s="963"/>
      <c r="Y76" s="963"/>
      <c r="Z76" s="963"/>
    </row>
    <row r="77" spans="1:26" ht="51">
      <c r="A77" s="693" t="s">
        <v>411</v>
      </c>
      <c r="B77" s="467" t="s">
        <v>412</v>
      </c>
      <c r="C77" s="471" t="s">
        <v>7720</v>
      </c>
      <c r="D77" s="180">
        <v>2</v>
      </c>
      <c r="E77" s="180" t="s">
        <v>387</v>
      </c>
      <c r="F77" s="471"/>
      <c r="G77" s="1052"/>
      <c r="H77" s="963"/>
      <c r="I77" s="893"/>
      <c r="J77" s="893"/>
      <c r="K77" s="960"/>
      <c r="L77" s="963"/>
      <c r="M77" s="963"/>
      <c r="N77" s="963"/>
      <c r="O77" s="963"/>
      <c r="P77" s="963"/>
      <c r="Q77" s="963"/>
      <c r="R77" s="963"/>
      <c r="S77" s="963"/>
      <c r="T77" s="963"/>
      <c r="U77" s="963"/>
      <c r="V77" s="963"/>
      <c r="W77" s="963"/>
      <c r="X77" s="963"/>
      <c r="Y77" s="963"/>
      <c r="Z77" s="963"/>
    </row>
    <row r="78" spans="1:26" ht="51">
      <c r="A78" s="693" t="s">
        <v>413</v>
      </c>
      <c r="B78" s="467" t="s">
        <v>414</v>
      </c>
      <c r="C78" s="475" t="s">
        <v>7721</v>
      </c>
      <c r="D78" s="180">
        <v>2</v>
      </c>
      <c r="E78" s="696" t="s">
        <v>387</v>
      </c>
      <c r="F78" s="475" t="s">
        <v>7722</v>
      </c>
      <c r="G78" s="1052"/>
      <c r="H78" s="963"/>
      <c r="I78" s="893"/>
      <c r="J78" s="893"/>
      <c r="K78" s="960"/>
      <c r="L78" s="963"/>
      <c r="M78" s="963"/>
      <c r="N78" s="963"/>
      <c r="O78" s="963"/>
      <c r="P78" s="963"/>
      <c r="Q78" s="963"/>
      <c r="R78" s="963"/>
      <c r="S78" s="963"/>
      <c r="T78" s="963"/>
      <c r="U78" s="963"/>
      <c r="V78" s="963"/>
      <c r="W78" s="963"/>
      <c r="X78" s="963"/>
      <c r="Y78" s="963"/>
      <c r="Z78" s="963"/>
    </row>
    <row r="79" spans="1:26" ht="34">
      <c r="A79" s="693" t="s">
        <v>415</v>
      </c>
      <c r="B79" s="467" t="s">
        <v>416</v>
      </c>
      <c r="C79" s="471" t="s">
        <v>7723</v>
      </c>
      <c r="D79" s="180">
        <v>2</v>
      </c>
      <c r="E79" s="696" t="s">
        <v>387</v>
      </c>
      <c r="F79" s="471" t="s">
        <v>7724</v>
      </c>
      <c r="G79" s="1052"/>
      <c r="H79" s="963"/>
      <c r="I79" s="893"/>
      <c r="J79" s="893"/>
      <c r="K79" s="960"/>
      <c r="L79" s="963"/>
      <c r="M79" s="963"/>
      <c r="N79" s="963"/>
      <c r="O79" s="963"/>
      <c r="P79" s="963"/>
      <c r="Q79" s="963"/>
      <c r="R79" s="963"/>
      <c r="S79" s="963"/>
      <c r="T79" s="963"/>
      <c r="U79" s="963"/>
      <c r="V79" s="963"/>
      <c r="W79" s="963"/>
      <c r="X79" s="963"/>
      <c r="Y79" s="963"/>
      <c r="Z79" s="963"/>
    </row>
    <row r="80" spans="1:26" ht="32">
      <c r="A80" s="693"/>
      <c r="B80" s="467"/>
      <c r="C80" s="471" t="s">
        <v>7725</v>
      </c>
      <c r="D80" s="180">
        <v>2</v>
      </c>
      <c r="E80" s="696" t="s">
        <v>387</v>
      </c>
      <c r="F80" s="471" t="s">
        <v>7726</v>
      </c>
      <c r="G80" s="1052"/>
      <c r="H80" s="963"/>
      <c r="I80" s="893"/>
      <c r="J80" s="893"/>
      <c r="K80" s="960"/>
      <c r="L80" s="963"/>
      <c r="M80" s="963"/>
      <c r="N80" s="963"/>
      <c r="O80" s="963"/>
      <c r="P80" s="963"/>
      <c r="Q80" s="963"/>
      <c r="R80" s="963"/>
      <c r="S80" s="963"/>
      <c r="T80" s="963"/>
      <c r="U80" s="963"/>
      <c r="V80" s="963"/>
      <c r="W80" s="963"/>
      <c r="X80" s="963"/>
      <c r="Y80" s="963"/>
      <c r="Z80" s="963"/>
    </row>
    <row r="81" spans="1:26" ht="14.25" hidden="1" customHeight="1">
      <c r="A81" s="310" t="s">
        <v>417</v>
      </c>
      <c r="B81" s="122" t="s">
        <v>3012</v>
      </c>
      <c r="C81" s="141"/>
      <c r="D81" s="124"/>
      <c r="E81" s="141"/>
      <c r="F81" s="141"/>
      <c r="G81" s="141"/>
      <c r="H81" s="106"/>
      <c r="I81" s="105"/>
      <c r="J81" s="105"/>
      <c r="K81" s="105"/>
      <c r="L81" s="106"/>
      <c r="M81" s="106"/>
      <c r="N81" s="106"/>
      <c r="O81" s="106"/>
      <c r="P81" s="106"/>
      <c r="Q81" s="106"/>
      <c r="R81" s="106"/>
      <c r="S81" s="106"/>
      <c r="T81" s="106"/>
      <c r="U81" s="106"/>
      <c r="V81" s="106"/>
      <c r="W81" s="106"/>
      <c r="X81" s="106"/>
      <c r="Y81" s="106"/>
      <c r="Z81" s="106"/>
    </row>
    <row r="82" spans="1:26" ht="14.25" hidden="1" customHeight="1">
      <c r="A82" s="310" t="s">
        <v>419</v>
      </c>
      <c r="B82" s="122" t="s">
        <v>420</v>
      </c>
      <c r="C82" s="141"/>
      <c r="D82" s="124"/>
      <c r="E82" s="141"/>
      <c r="F82" s="141"/>
      <c r="G82" s="141"/>
      <c r="H82" s="106"/>
      <c r="I82" s="105"/>
      <c r="J82" s="105"/>
      <c r="K82" s="105"/>
      <c r="L82" s="106"/>
      <c r="M82" s="106"/>
      <c r="N82" s="106"/>
      <c r="O82" s="106"/>
      <c r="P82" s="106"/>
      <c r="Q82" s="106"/>
      <c r="R82" s="106"/>
      <c r="S82" s="106"/>
      <c r="T82" s="106"/>
      <c r="U82" s="106"/>
      <c r="V82" s="106"/>
      <c r="W82" s="106"/>
      <c r="X82" s="106"/>
      <c r="Y82" s="106"/>
      <c r="Z82" s="106"/>
    </row>
    <row r="83" spans="1:26" ht="14.25" hidden="1" customHeight="1">
      <c r="A83" s="310" t="s">
        <v>421</v>
      </c>
      <c r="B83" s="122" t="s">
        <v>422</v>
      </c>
      <c r="C83" s="141"/>
      <c r="D83" s="124"/>
      <c r="E83" s="141"/>
      <c r="F83" s="141"/>
      <c r="G83" s="141"/>
      <c r="H83" s="106"/>
      <c r="I83" s="105"/>
      <c r="J83" s="105"/>
      <c r="K83" s="105"/>
      <c r="L83" s="106"/>
      <c r="M83" s="106"/>
      <c r="N83" s="106"/>
      <c r="O83" s="106"/>
      <c r="P83" s="106"/>
      <c r="Q83" s="106"/>
      <c r="R83" s="106"/>
      <c r="S83" s="106"/>
      <c r="T83" s="106"/>
      <c r="U83" s="106"/>
      <c r="V83" s="106"/>
      <c r="W83" s="106"/>
      <c r="X83" s="106"/>
      <c r="Y83" s="106"/>
      <c r="Z83" s="106"/>
    </row>
    <row r="84" spans="1:26" ht="14.25" hidden="1" customHeight="1">
      <c r="A84" s="310" t="s">
        <v>423</v>
      </c>
      <c r="B84" s="122" t="s">
        <v>424</v>
      </c>
      <c r="C84" s="141"/>
      <c r="D84" s="124"/>
      <c r="E84" s="141"/>
      <c r="F84" s="141"/>
      <c r="G84" s="141"/>
      <c r="H84" s="106"/>
      <c r="I84" s="105"/>
      <c r="J84" s="105"/>
      <c r="K84" s="105"/>
      <c r="L84" s="106"/>
      <c r="M84" s="106"/>
      <c r="N84" s="106"/>
      <c r="O84" s="106"/>
      <c r="P84" s="106"/>
      <c r="Q84" s="106"/>
      <c r="R84" s="106"/>
      <c r="S84" s="106"/>
      <c r="T84" s="106"/>
      <c r="U84" s="106"/>
      <c r="V84" s="106"/>
      <c r="W84" s="106"/>
      <c r="X84" s="106"/>
      <c r="Y84" s="106"/>
      <c r="Z84" s="106"/>
    </row>
    <row r="85" spans="1:26" ht="14.25" hidden="1" customHeight="1">
      <c r="A85" s="310" t="s">
        <v>427</v>
      </c>
      <c r="B85" s="122" t="s">
        <v>428</v>
      </c>
      <c r="C85" s="141"/>
      <c r="D85" s="124"/>
      <c r="E85" s="141"/>
      <c r="F85" s="141"/>
      <c r="G85" s="141"/>
      <c r="H85" s="106"/>
      <c r="I85" s="105"/>
      <c r="J85" s="105"/>
      <c r="K85" s="105"/>
      <c r="L85" s="106"/>
      <c r="M85" s="106"/>
      <c r="N85" s="106"/>
      <c r="O85" s="106"/>
      <c r="P85" s="106"/>
      <c r="Q85" s="106"/>
      <c r="R85" s="106"/>
      <c r="S85" s="106"/>
      <c r="T85" s="106"/>
      <c r="U85" s="106"/>
      <c r="V85" s="106"/>
      <c r="W85" s="106"/>
      <c r="X85" s="106"/>
      <c r="Y85" s="106"/>
      <c r="Z85" s="106"/>
    </row>
    <row r="86" spans="1:26" ht="14.25" hidden="1" customHeight="1">
      <c r="A86" s="310" t="s">
        <v>429</v>
      </c>
      <c r="B86" s="122" t="s">
        <v>430</v>
      </c>
      <c r="C86" s="141"/>
      <c r="D86" s="124"/>
      <c r="E86" s="124"/>
      <c r="F86" s="141"/>
      <c r="G86" s="141"/>
      <c r="H86" s="106"/>
      <c r="I86" s="105"/>
      <c r="J86" s="105"/>
      <c r="K86" s="105"/>
      <c r="L86" s="106"/>
      <c r="M86" s="106"/>
      <c r="N86" s="106"/>
      <c r="O86" s="106"/>
      <c r="P86" s="106"/>
      <c r="Q86" s="106"/>
      <c r="R86" s="106"/>
      <c r="S86" s="106"/>
      <c r="T86" s="106"/>
      <c r="U86" s="106"/>
      <c r="V86" s="106"/>
      <c r="W86" s="106"/>
      <c r="X86" s="106"/>
      <c r="Y86" s="106"/>
      <c r="Z86" s="106"/>
    </row>
    <row r="87" spans="1:26" ht="14.25" hidden="1" customHeight="1">
      <c r="A87" s="310" t="s">
        <v>431</v>
      </c>
      <c r="B87" s="150" t="s">
        <v>432</v>
      </c>
      <c r="C87" s="141"/>
      <c r="D87" s="124"/>
      <c r="E87" s="124"/>
      <c r="F87" s="141"/>
      <c r="G87" s="141"/>
      <c r="H87" s="106"/>
      <c r="I87" s="105"/>
      <c r="J87" s="105"/>
      <c r="K87" s="105"/>
      <c r="L87" s="106"/>
      <c r="M87" s="106"/>
      <c r="N87" s="106"/>
      <c r="O87" s="106"/>
      <c r="P87" s="106"/>
      <c r="Q87" s="106"/>
      <c r="R87" s="106"/>
      <c r="S87" s="106"/>
      <c r="T87" s="106"/>
      <c r="U87" s="106"/>
      <c r="V87" s="106"/>
      <c r="W87" s="106"/>
      <c r="X87" s="106"/>
      <c r="Y87" s="106"/>
      <c r="Z87" s="106"/>
    </row>
    <row r="88" spans="1:26" ht="14.25" hidden="1" customHeight="1">
      <c r="A88" s="121" t="s">
        <v>433</v>
      </c>
      <c r="B88" s="150" t="s">
        <v>434</v>
      </c>
      <c r="C88" s="141"/>
      <c r="D88" s="124"/>
      <c r="E88" s="124"/>
      <c r="F88" s="141"/>
      <c r="G88" s="141"/>
      <c r="H88" s="106"/>
      <c r="I88" s="105"/>
      <c r="J88" s="105"/>
      <c r="K88" s="105"/>
      <c r="L88" s="106"/>
      <c r="M88" s="106"/>
      <c r="N88" s="106"/>
      <c r="O88" s="106"/>
      <c r="P88" s="106"/>
      <c r="Q88" s="106"/>
      <c r="R88" s="106"/>
      <c r="S88" s="106"/>
      <c r="T88" s="106"/>
      <c r="U88" s="106"/>
      <c r="V88" s="106"/>
      <c r="W88" s="106"/>
      <c r="X88" s="106"/>
      <c r="Y88" s="106"/>
      <c r="Z88" s="106"/>
    </row>
    <row r="89" spans="1:26" ht="14.25" hidden="1" customHeight="1">
      <c r="A89" s="121" t="s">
        <v>435</v>
      </c>
      <c r="B89" s="151" t="s">
        <v>436</v>
      </c>
      <c r="C89" s="141"/>
      <c r="D89" s="124"/>
      <c r="E89" s="124"/>
      <c r="F89" s="141"/>
      <c r="G89" s="141"/>
      <c r="H89" s="106"/>
      <c r="I89" s="105"/>
      <c r="J89" s="105"/>
      <c r="K89" s="105"/>
      <c r="L89" s="106"/>
      <c r="M89" s="106"/>
      <c r="N89" s="106"/>
      <c r="O89" s="106"/>
      <c r="P89" s="106"/>
      <c r="Q89" s="106"/>
      <c r="R89" s="106"/>
      <c r="S89" s="106"/>
      <c r="T89" s="106"/>
      <c r="U89" s="106"/>
      <c r="V89" s="106"/>
      <c r="W89" s="106"/>
      <c r="X89" s="106"/>
      <c r="Y89" s="106"/>
      <c r="Z89" s="106"/>
    </row>
    <row r="90" spans="1:26" ht="14.25" hidden="1" customHeight="1">
      <c r="A90" s="121" t="s">
        <v>437</v>
      </c>
      <c r="B90" s="150" t="s">
        <v>438</v>
      </c>
      <c r="C90" s="141"/>
      <c r="D90" s="124"/>
      <c r="E90" s="124"/>
      <c r="F90" s="141"/>
      <c r="G90" s="141"/>
      <c r="H90" s="106"/>
      <c r="I90" s="105"/>
      <c r="J90" s="105"/>
      <c r="K90" s="105"/>
      <c r="L90" s="106"/>
      <c r="M90" s="106"/>
      <c r="N90" s="106"/>
      <c r="O90" s="106"/>
      <c r="P90" s="106"/>
      <c r="Q90" s="106"/>
      <c r="R90" s="106"/>
      <c r="S90" s="106"/>
      <c r="T90" s="106"/>
      <c r="U90" s="106"/>
      <c r="V90" s="106"/>
      <c r="W90" s="106"/>
      <c r="X90" s="106"/>
      <c r="Y90" s="106"/>
      <c r="Z90" s="106"/>
    </row>
    <row r="91" spans="1:26" ht="14.25" hidden="1" customHeight="1">
      <c r="A91" s="121" t="s">
        <v>439</v>
      </c>
      <c r="B91" s="122" t="s">
        <v>4118</v>
      </c>
      <c r="C91" s="141"/>
      <c r="D91" s="124"/>
      <c r="E91" s="124"/>
      <c r="F91" s="141"/>
      <c r="G91" s="141"/>
      <c r="H91" s="106"/>
      <c r="I91" s="105"/>
      <c r="J91" s="105"/>
      <c r="K91" s="105"/>
      <c r="L91" s="106"/>
      <c r="M91" s="106"/>
      <c r="N91" s="106"/>
      <c r="O91" s="106"/>
      <c r="P91" s="106"/>
      <c r="Q91" s="106"/>
      <c r="R91" s="106"/>
      <c r="S91" s="106"/>
      <c r="T91" s="106"/>
      <c r="U91" s="106"/>
      <c r="V91" s="106"/>
      <c r="W91" s="106"/>
      <c r="X91" s="106"/>
      <c r="Y91" s="106"/>
      <c r="Z91" s="106"/>
    </row>
    <row r="92" spans="1:26" ht="14.25" hidden="1" customHeight="1">
      <c r="A92" s="121" t="s">
        <v>152</v>
      </c>
      <c r="B92" s="1730" t="s">
        <v>1425</v>
      </c>
      <c r="C92" s="1570"/>
      <c r="D92" s="1570"/>
      <c r="E92" s="1570"/>
      <c r="F92" s="1570"/>
      <c r="G92" s="1573"/>
      <c r="H92" s="951"/>
      <c r="I92" s="105"/>
      <c r="J92" s="105"/>
      <c r="K92" s="105"/>
      <c r="L92" s="106"/>
      <c r="M92" s="106"/>
      <c r="N92" s="106"/>
      <c r="O92" s="106"/>
      <c r="P92" s="106"/>
      <c r="Q92" s="106"/>
      <c r="R92" s="106"/>
      <c r="S92" s="106"/>
      <c r="T92" s="106"/>
      <c r="U92" s="106"/>
      <c r="V92" s="106"/>
      <c r="W92" s="106"/>
      <c r="X92" s="106"/>
      <c r="Y92" s="106"/>
      <c r="Z92" s="106"/>
    </row>
    <row r="93" spans="1:26" ht="14.25" hidden="1" customHeight="1">
      <c r="A93" s="222" t="s">
        <v>1426</v>
      </c>
      <c r="B93" s="223"/>
      <c r="C93" s="223"/>
      <c r="D93" s="223"/>
      <c r="E93" s="223"/>
      <c r="F93" s="223"/>
      <c r="G93" s="224"/>
      <c r="H93" s="521"/>
      <c r="I93" s="105"/>
      <c r="J93" s="105"/>
      <c r="K93" s="105"/>
      <c r="L93" s="106"/>
      <c r="M93" s="106"/>
      <c r="N93" s="106"/>
      <c r="O93" s="106"/>
      <c r="P93" s="106"/>
      <c r="Q93" s="106"/>
      <c r="R93" s="106"/>
      <c r="S93" s="106"/>
      <c r="T93" s="106"/>
      <c r="U93" s="106"/>
      <c r="V93" s="106"/>
      <c r="W93" s="106"/>
      <c r="X93" s="106"/>
      <c r="Y93" s="106"/>
      <c r="Z93" s="106"/>
    </row>
    <row r="94" spans="1:26" ht="14.25" hidden="1" customHeight="1">
      <c r="A94" s="222" t="s">
        <v>1427</v>
      </c>
      <c r="B94" s="223"/>
      <c r="C94" s="223"/>
      <c r="D94" s="223"/>
      <c r="E94" s="223"/>
      <c r="F94" s="223"/>
      <c r="G94" s="224"/>
      <c r="H94" s="521"/>
      <c r="I94" s="105"/>
      <c r="J94" s="105"/>
      <c r="K94" s="105"/>
      <c r="L94" s="106"/>
      <c r="M94" s="106"/>
      <c r="N94" s="106"/>
      <c r="O94" s="106"/>
      <c r="P94" s="106"/>
      <c r="Q94" s="106"/>
      <c r="R94" s="106"/>
      <c r="S94" s="106"/>
      <c r="T94" s="106"/>
      <c r="U94" s="106"/>
      <c r="V94" s="106"/>
      <c r="W94" s="106"/>
      <c r="X94" s="106"/>
      <c r="Y94" s="106"/>
      <c r="Z94" s="106"/>
    </row>
    <row r="95" spans="1:26" ht="14.25" hidden="1" customHeight="1">
      <c r="A95" s="222" t="s">
        <v>1428</v>
      </c>
      <c r="B95" s="223"/>
      <c r="C95" s="223"/>
      <c r="D95" s="223"/>
      <c r="E95" s="223"/>
      <c r="F95" s="223"/>
      <c r="G95" s="224"/>
      <c r="H95" s="521"/>
      <c r="I95" s="105"/>
      <c r="J95" s="105"/>
      <c r="K95" s="105"/>
      <c r="L95" s="106"/>
      <c r="M95" s="106"/>
      <c r="N95" s="106"/>
      <c r="O95" s="106"/>
      <c r="P95" s="106"/>
      <c r="Q95" s="106"/>
      <c r="R95" s="106"/>
      <c r="S95" s="106"/>
      <c r="T95" s="106"/>
      <c r="U95" s="106"/>
      <c r="V95" s="106"/>
      <c r="W95" s="106"/>
      <c r="X95" s="106"/>
      <c r="Y95" s="106"/>
      <c r="Z95" s="106"/>
    </row>
    <row r="96" spans="1:26" ht="19">
      <c r="A96" s="693" t="s">
        <v>1914</v>
      </c>
      <c r="B96" s="1606" t="s">
        <v>49</v>
      </c>
      <c r="C96" s="1570"/>
      <c r="D96" s="1570"/>
      <c r="E96" s="1570"/>
      <c r="F96" s="1570"/>
      <c r="G96" s="1573"/>
      <c r="H96" s="942"/>
      <c r="I96" s="893">
        <f>SUM(D97:D107)</f>
        <v>8</v>
      </c>
      <c r="J96" s="893">
        <f>COUNT(D97:D107)*2</f>
        <v>8</v>
      </c>
      <c r="K96" s="960"/>
      <c r="L96" s="963"/>
      <c r="M96" s="963"/>
      <c r="N96" s="963"/>
      <c r="O96" s="963"/>
      <c r="P96" s="963"/>
      <c r="Q96" s="963"/>
      <c r="R96" s="963"/>
      <c r="S96" s="963"/>
      <c r="T96" s="963"/>
      <c r="U96" s="963"/>
      <c r="V96" s="963"/>
      <c r="W96" s="963"/>
      <c r="X96" s="963"/>
      <c r="Y96" s="963"/>
      <c r="Z96" s="963"/>
    </row>
    <row r="97" spans="1:26" ht="14.25" hidden="1" customHeight="1">
      <c r="A97" s="310" t="s">
        <v>441</v>
      </c>
      <c r="B97" s="122" t="s">
        <v>442</v>
      </c>
      <c r="C97" s="141"/>
      <c r="D97" s="124"/>
      <c r="E97" s="141"/>
      <c r="F97" s="141"/>
      <c r="G97" s="141"/>
      <c r="H97" s="106"/>
      <c r="I97" s="105"/>
      <c r="J97" s="105"/>
      <c r="K97" s="105"/>
      <c r="L97" s="106"/>
      <c r="M97" s="106"/>
      <c r="N97" s="106"/>
      <c r="O97" s="106"/>
      <c r="P97" s="106"/>
      <c r="Q97" s="106"/>
      <c r="R97" s="106"/>
      <c r="S97" s="106"/>
      <c r="T97" s="106"/>
      <c r="U97" s="106"/>
      <c r="V97" s="106"/>
      <c r="W97" s="106"/>
      <c r="X97" s="106"/>
      <c r="Y97" s="106"/>
      <c r="Z97" s="106"/>
    </row>
    <row r="98" spans="1:26" ht="14.25" hidden="1" customHeight="1">
      <c r="A98" s="310" t="s">
        <v>443</v>
      </c>
      <c r="B98" s="122" t="s">
        <v>444</v>
      </c>
      <c r="C98" s="141"/>
      <c r="D98" s="124"/>
      <c r="E98" s="141"/>
      <c r="F98" s="141"/>
      <c r="G98" s="141"/>
      <c r="H98" s="106"/>
      <c r="I98" s="105"/>
      <c r="J98" s="105"/>
      <c r="K98" s="105"/>
      <c r="L98" s="106"/>
      <c r="M98" s="106"/>
      <c r="N98" s="106"/>
      <c r="O98" s="106"/>
      <c r="P98" s="106"/>
      <c r="Q98" s="106"/>
      <c r="R98" s="106"/>
      <c r="S98" s="106"/>
      <c r="T98" s="106"/>
      <c r="U98" s="106"/>
      <c r="V98" s="106"/>
      <c r="W98" s="106"/>
      <c r="X98" s="106"/>
      <c r="Y98" s="106"/>
      <c r="Z98" s="106"/>
    </row>
    <row r="99" spans="1:26" ht="14.25" hidden="1" customHeight="1">
      <c r="A99" s="310" t="s">
        <v>1915</v>
      </c>
      <c r="B99" s="122" t="s">
        <v>446</v>
      </c>
      <c r="C99" s="141"/>
      <c r="D99" s="124"/>
      <c r="E99" s="141"/>
      <c r="F99" s="141"/>
      <c r="G99" s="141"/>
      <c r="H99" s="106"/>
      <c r="I99" s="105"/>
      <c r="J99" s="105"/>
      <c r="K99" s="105"/>
      <c r="L99" s="106"/>
      <c r="M99" s="106"/>
      <c r="N99" s="106"/>
      <c r="O99" s="106"/>
      <c r="P99" s="106"/>
      <c r="Q99" s="106"/>
      <c r="R99" s="106"/>
      <c r="S99" s="106"/>
      <c r="T99" s="106"/>
      <c r="U99" s="106"/>
      <c r="V99" s="106"/>
      <c r="W99" s="106"/>
      <c r="X99" s="106"/>
      <c r="Y99" s="106"/>
      <c r="Z99" s="106"/>
    </row>
    <row r="100" spans="1:26" ht="14.25" hidden="1" customHeight="1">
      <c r="A100" s="310" t="s">
        <v>448</v>
      </c>
      <c r="B100" s="122" t="s">
        <v>449</v>
      </c>
      <c r="C100" s="141"/>
      <c r="D100" s="124"/>
      <c r="E100" s="141"/>
      <c r="F100" s="141"/>
      <c r="G100" s="141"/>
      <c r="H100" s="106"/>
      <c r="I100" s="105"/>
      <c r="J100" s="105"/>
      <c r="K100" s="105"/>
      <c r="L100" s="106"/>
      <c r="M100" s="106"/>
      <c r="N100" s="106"/>
      <c r="O100" s="106"/>
      <c r="P100" s="106"/>
      <c r="Q100" s="106"/>
      <c r="R100" s="106"/>
      <c r="S100" s="106"/>
      <c r="T100" s="106"/>
      <c r="U100" s="106"/>
      <c r="V100" s="106"/>
      <c r="W100" s="106"/>
      <c r="X100" s="106"/>
      <c r="Y100" s="106"/>
      <c r="Z100" s="106"/>
    </row>
    <row r="101" spans="1:26" ht="14.25" hidden="1" customHeight="1">
      <c r="A101" s="310" t="s">
        <v>450</v>
      </c>
      <c r="B101" s="122" t="s">
        <v>451</v>
      </c>
      <c r="C101" s="141"/>
      <c r="D101" s="124"/>
      <c r="E101" s="141"/>
      <c r="F101" s="141"/>
      <c r="G101" s="141"/>
      <c r="H101" s="106"/>
      <c r="I101" s="105"/>
      <c r="J101" s="105"/>
      <c r="K101" s="105"/>
      <c r="L101" s="106"/>
      <c r="M101" s="106"/>
      <c r="N101" s="106"/>
      <c r="O101" s="106"/>
      <c r="P101" s="106"/>
      <c r="Q101" s="106"/>
      <c r="R101" s="106"/>
      <c r="S101" s="106"/>
      <c r="T101" s="106"/>
      <c r="U101" s="106"/>
      <c r="V101" s="106"/>
      <c r="W101" s="106"/>
      <c r="X101" s="106"/>
      <c r="Y101" s="106"/>
      <c r="Z101" s="106"/>
    </row>
    <row r="102" spans="1:26" ht="32">
      <c r="A102" s="693" t="s">
        <v>452</v>
      </c>
      <c r="B102" s="467" t="s">
        <v>453</v>
      </c>
      <c r="C102" s="769" t="s">
        <v>7727</v>
      </c>
      <c r="D102" s="180">
        <v>2</v>
      </c>
      <c r="E102" s="696" t="s">
        <v>387</v>
      </c>
      <c r="F102" s="475" t="s">
        <v>7728</v>
      </c>
      <c r="G102" s="1052"/>
      <c r="H102" s="963"/>
      <c r="I102" s="893"/>
      <c r="J102" s="893"/>
      <c r="K102" s="960"/>
      <c r="L102" s="963"/>
      <c r="M102" s="963"/>
      <c r="N102" s="963"/>
      <c r="O102" s="963"/>
      <c r="P102" s="963"/>
      <c r="Q102" s="963"/>
      <c r="R102" s="963"/>
      <c r="S102" s="963"/>
      <c r="T102" s="963"/>
      <c r="U102" s="963"/>
      <c r="V102" s="963"/>
      <c r="W102" s="963"/>
      <c r="X102" s="963"/>
      <c r="Y102" s="963"/>
      <c r="Z102" s="963"/>
    </row>
    <row r="103" spans="1:26" ht="16">
      <c r="A103" s="693"/>
      <c r="B103" s="467"/>
      <c r="C103" s="769" t="s">
        <v>7729</v>
      </c>
      <c r="D103" s="180">
        <v>2</v>
      </c>
      <c r="E103" s="696" t="s">
        <v>387</v>
      </c>
      <c r="F103" s="475" t="s">
        <v>7730</v>
      </c>
      <c r="G103" s="1052"/>
      <c r="H103" s="963"/>
      <c r="I103" s="893"/>
      <c r="J103" s="893"/>
      <c r="K103" s="960"/>
      <c r="L103" s="963"/>
      <c r="M103" s="963"/>
      <c r="N103" s="963"/>
      <c r="O103" s="963"/>
      <c r="P103" s="963"/>
      <c r="Q103" s="963"/>
      <c r="R103" s="963"/>
      <c r="S103" s="963"/>
      <c r="T103" s="963"/>
      <c r="U103" s="963"/>
      <c r="V103" s="963"/>
      <c r="W103" s="963"/>
      <c r="X103" s="963"/>
      <c r="Y103" s="963"/>
      <c r="Z103" s="963"/>
    </row>
    <row r="104" spans="1:26" ht="16">
      <c r="A104" s="693"/>
      <c r="B104" s="467"/>
      <c r="C104" s="720" t="s">
        <v>7731</v>
      </c>
      <c r="D104" s="180">
        <v>2</v>
      </c>
      <c r="E104" s="696" t="s">
        <v>387</v>
      </c>
      <c r="F104" s="475"/>
      <c r="G104" s="1052"/>
      <c r="H104" s="963"/>
      <c r="I104" s="893"/>
      <c r="J104" s="893"/>
      <c r="K104" s="960"/>
      <c r="L104" s="963"/>
      <c r="M104" s="963"/>
      <c r="N104" s="963"/>
      <c r="O104" s="963"/>
      <c r="P104" s="963"/>
      <c r="Q104" s="963"/>
      <c r="R104" s="963"/>
      <c r="S104" s="963"/>
      <c r="T104" s="963"/>
      <c r="U104" s="963"/>
      <c r="V104" s="963"/>
      <c r="W104" s="963"/>
      <c r="X104" s="963"/>
      <c r="Y104" s="963"/>
      <c r="Z104" s="963"/>
    </row>
    <row r="105" spans="1:26" ht="16">
      <c r="A105" s="693"/>
      <c r="B105" s="467"/>
      <c r="C105" s="769" t="s">
        <v>7732</v>
      </c>
      <c r="D105" s="180">
        <v>2</v>
      </c>
      <c r="E105" s="696" t="s">
        <v>387</v>
      </c>
      <c r="F105" s="720"/>
      <c r="G105" s="1052"/>
      <c r="H105" s="963"/>
      <c r="I105" s="893"/>
      <c r="J105" s="893"/>
      <c r="K105" s="960"/>
      <c r="L105" s="963"/>
      <c r="M105" s="963"/>
      <c r="N105" s="963"/>
      <c r="O105" s="963"/>
      <c r="P105" s="963"/>
      <c r="Q105" s="963"/>
      <c r="R105" s="963"/>
      <c r="S105" s="963"/>
      <c r="T105" s="963"/>
      <c r="U105" s="963"/>
      <c r="V105" s="963"/>
      <c r="W105" s="963"/>
      <c r="X105" s="963"/>
      <c r="Y105" s="963"/>
      <c r="Z105" s="963"/>
    </row>
    <row r="106" spans="1:26" ht="14.25" hidden="1" customHeight="1">
      <c r="A106" s="310" t="s">
        <v>1916</v>
      </c>
      <c r="B106" s="122" t="s">
        <v>455</v>
      </c>
      <c r="C106" s="141"/>
      <c r="D106" s="124"/>
      <c r="E106" s="141"/>
      <c r="F106" s="141"/>
      <c r="G106" s="141"/>
      <c r="H106" s="106"/>
      <c r="I106" s="105"/>
      <c r="J106" s="105"/>
      <c r="K106" s="105"/>
      <c r="L106" s="106"/>
      <c r="M106" s="106"/>
      <c r="N106" s="106"/>
      <c r="O106" s="106"/>
      <c r="P106" s="106"/>
      <c r="Q106" s="106"/>
      <c r="R106" s="106"/>
      <c r="S106" s="106"/>
      <c r="T106" s="106"/>
      <c r="U106" s="106"/>
      <c r="V106" s="106"/>
      <c r="W106" s="106"/>
      <c r="X106" s="106"/>
      <c r="Y106" s="106"/>
      <c r="Z106" s="106"/>
    </row>
    <row r="107" spans="1:26" ht="14.25" hidden="1" customHeight="1">
      <c r="A107" s="310" t="s">
        <v>457</v>
      </c>
      <c r="B107" s="122" t="s">
        <v>458</v>
      </c>
      <c r="C107" s="150"/>
      <c r="D107" s="124"/>
      <c r="E107" s="125"/>
      <c r="F107" s="141"/>
      <c r="G107" s="460"/>
      <c r="H107" s="461"/>
      <c r="I107" s="105"/>
      <c r="J107" s="105"/>
      <c r="K107" s="105"/>
      <c r="L107" s="106"/>
      <c r="M107" s="106"/>
      <c r="N107" s="106"/>
      <c r="O107" s="106"/>
      <c r="P107" s="106"/>
      <c r="Q107" s="106"/>
      <c r="R107" s="106"/>
      <c r="S107" s="106"/>
      <c r="T107" s="106"/>
      <c r="U107" s="106"/>
      <c r="V107" s="106"/>
      <c r="W107" s="106"/>
      <c r="X107" s="106"/>
      <c r="Y107" s="106"/>
      <c r="Z107" s="106"/>
    </row>
    <row r="108" spans="1:26" ht="39.75" hidden="1" customHeight="1">
      <c r="A108" s="323" t="s">
        <v>1917</v>
      </c>
      <c r="B108" s="1606" t="s">
        <v>51</v>
      </c>
      <c r="C108" s="1570"/>
      <c r="D108" s="1570"/>
      <c r="E108" s="1570"/>
      <c r="F108" s="1570"/>
      <c r="G108" s="1573"/>
      <c r="H108" s="942"/>
      <c r="I108" s="105">
        <f>SUM(D109:D110)</f>
        <v>0</v>
      </c>
      <c r="J108" s="105">
        <f>COUNT(D109:D110)*2</f>
        <v>0</v>
      </c>
      <c r="K108" s="105"/>
      <c r="L108" s="106"/>
      <c r="M108" s="106"/>
      <c r="N108" s="106"/>
      <c r="O108" s="106"/>
      <c r="P108" s="106"/>
      <c r="Q108" s="106"/>
      <c r="R108" s="106"/>
      <c r="S108" s="106"/>
      <c r="T108" s="106"/>
      <c r="U108" s="106"/>
      <c r="V108" s="106"/>
      <c r="W108" s="106"/>
      <c r="X108" s="106"/>
      <c r="Y108" s="106"/>
      <c r="Z108" s="106"/>
    </row>
    <row r="109" spans="1:26" ht="14.25" hidden="1" customHeight="1">
      <c r="A109" s="310" t="s">
        <v>1918</v>
      </c>
      <c r="B109" s="122" t="s">
        <v>460</v>
      </c>
      <c r="C109" s="141"/>
      <c r="D109" s="124"/>
      <c r="E109" s="141"/>
      <c r="F109" s="141"/>
      <c r="G109" s="141"/>
      <c r="H109" s="106"/>
      <c r="I109" s="105"/>
      <c r="J109" s="105"/>
      <c r="K109" s="105"/>
      <c r="L109" s="106"/>
      <c r="M109" s="106"/>
      <c r="N109" s="106"/>
      <c r="O109" s="106"/>
      <c r="P109" s="106"/>
      <c r="Q109" s="106"/>
      <c r="R109" s="106"/>
      <c r="S109" s="106"/>
      <c r="T109" s="106"/>
      <c r="U109" s="106"/>
      <c r="V109" s="106"/>
      <c r="W109" s="106"/>
      <c r="X109" s="106"/>
      <c r="Y109" s="106"/>
      <c r="Z109" s="106"/>
    </row>
    <row r="110" spans="1:26" ht="14.25" hidden="1" customHeight="1">
      <c r="A110" s="310" t="s">
        <v>463</v>
      </c>
      <c r="B110" s="122" t="s">
        <v>464</v>
      </c>
      <c r="C110" s="141"/>
      <c r="D110" s="124"/>
      <c r="E110" s="141"/>
      <c r="F110" s="141"/>
      <c r="G110" s="141"/>
      <c r="H110" s="106"/>
      <c r="I110" s="105"/>
      <c r="J110" s="105"/>
      <c r="K110" s="105"/>
      <c r="L110" s="106"/>
      <c r="M110" s="106"/>
      <c r="N110" s="106"/>
      <c r="O110" s="106"/>
      <c r="P110" s="106"/>
      <c r="Q110" s="106"/>
      <c r="R110" s="106"/>
      <c r="S110" s="106"/>
      <c r="T110" s="106"/>
      <c r="U110" s="106"/>
      <c r="V110" s="106"/>
      <c r="W110" s="106"/>
      <c r="X110" s="106"/>
      <c r="Y110" s="106"/>
      <c r="Z110" s="106"/>
    </row>
    <row r="111" spans="1:26" ht="21">
      <c r="A111" s="1053"/>
      <c r="B111" s="1773" t="s">
        <v>465</v>
      </c>
      <c r="C111" s="1570"/>
      <c r="D111" s="1570"/>
      <c r="E111" s="1570"/>
      <c r="F111" s="1570"/>
      <c r="G111" s="1571"/>
      <c r="H111" s="1038"/>
      <c r="I111" s="893">
        <f t="shared" ref="I111:J111" si="1">I112+I123+I129+I134+I140+I148</f>
        <v>32</v>
      </c>
      <c r="J111" s="893">
        <f t="shared" si="1"/>
        <v>32</v>
      </c>
      <c r="K111" s="960"/>
      <c r="L111" s="963"/>
      <c r="M111" s="963"/>
      <c r="N111" s="963"/>
      <c r="O111" s="963"/>
      <c r="P111" s="963"/>
      <c r="Q111" s="963"/>
      <c r="R111" s="963"/>
      <c r="S111" s="963"/>
      <c r="T111" s="963"/>
      <c r="U111" s="963"/>
      <c r="V111" s="963"/>
      <c r="W111" s="963"/>
      <c r="X111" s="963"/>
      <c r="Y111" s="963"/>
      <c r="Z111" s="963"/>
    </row>
    <row r="112" spans="1:26" ht="19">
      <c r="A112" s="927" t="s">
        <v>214</v>
      </c>
      <c r="B112" s="1606" t="s">
        <v>54</v>
      </c>
      <c r="C112" s="1570"/>
      <c r="D112" s="1570"/>
      <c r="E112" s="1570"/>
      <c r="F112" s="1570"/>
      <c r="G112" s="1573"/>
      <c r="H112" s="942"/>
      <c r="I112" s="893">
        <f>SUM(D113:D122)</f>
        <v>12</v>
      </c>
      <c r="J112" s="893">
        <f>COUNT(D113:D122)*2</f>
        <v>12</v>
      </c>
      <c r="K112" s="960"/>
      <c r="L112" s="963"/>
      <c r="M112" s="963"/>
      <c r="N112" s="963"/>
      <c r="O112" s="963"/>
      <c r="P112" s="963"/>
      <c r="Q112" s="963"/>
      <c r="R112" s="963"/>
      <c r="S112" s="963"/>
      <c r="T112" s="963"/>
      <c r="U112" s="963"/>
      <c r="V112" s="963"/>
      <c r="W112" s="963"/>
      <c r="X112" s="963"/>
      <c r="Y112" s="963"/>
      <c r="Z112" s="963"/>
    </row>
    <row r="113" spans="1:26" ht="48">
      <c r="A113" s="927" t="s">
        <v>1921</v>
      </c>
      <c r="B113" s="475" t="s">
        <v>467</v>
      </c>
      <c r="C113" s="475" t="s">
        <v>7733</v>
      </c>
      <c r="D113" s="180">
        <v>2</v>
      </c>
      <c r="E113" s="180" t="s">
        <v>469</v>
      </c>
      <c r="F113" s="475" t="s">
        <v>6309</v>
      </c>
      <c r="G113" s="1052"/>
      <c r="H113" s="963"/>
      <c r="I113" s="893"/>
      <c r="J113" s="893"/>
      <c r="K113" s="960"/>
      <c r="L113" s="963"/>
      <c r="M113" s="963"/>
      <c r="N113" s="963"/>
      <c r="O113" s="963"/>
      <c r="P113" s="963"/>
      <c r="Q113" s="963"/>
      <c r="R113" s="963"/>
      <c r="S113" s="963"/>
      <c r="T113" s="963"/>
      <c r="U113" s="963"/>
      <c r="V113" s="963"/>
      <c r="W113" s="963"/>
      <c r="X113" s="963"/>
      <c r="Y113" s="963"/>
      <c r="Z113" s="963"/>
    </row>
    <row r="114" spans="1:26" ht="34">
      <c r="A114" s="693" t="s">
        <v>1925</v>
      </c>
      <c r="B114" s="161" t="s">
        <v>475</v>
      </c>
      <c r="C114" s="471" t="s">
        <v>7734</v>
      </c>
      <c r="D114" s="180">
        <v>2</v>
      </c>
      <c r="E114" s="696" t="s">
        <v>469</v>
      </c>
      <c r="F114" s="1052"/>
      <c r="G114" s="1052"/>
      <c r="H114" s="963"/>
      <c r="I114" s="893"/>
      <c r="J114" s="893"/>
      <c r="K114" s="960"/>
      <c r="L114" s="963"/>
      <c r="M114" s="963"/>
      <c r="N114" s="963"/>
      <c r="O114" s="963"/>
      <c r="P114" s="963"/>
      <c r="Q114" s="963"/>
      <c r="R114" s="963"/>
      <c r="S114" s="963"/>
      <c r="T114" s="963"/>
      <c r="U114" s="963"/>
      <c r="V114" s="963"/>
      <c r="W114" s="963"/>
      <c r="X114" s="963"/>
      <c r="Y114" s="963"/>
      <c r="Z114" s="963"/>
    </row>
    <row r="115" spans="1:26" ht="32">
      <c r="A115" s="693"/>
      <c r="B115" s="161"/>
      <c r="C115" s="471" t="s">
        <v>7735</v>
      </c>
      <c r="D115" s="180">
        <v>2</v>
      </c>
      <c r="E115" s="696" t="s">
        <v>469</v>
      </c>
      <c r="F115" s="1052"/>
      <c r="G115" s="1052"/>
      <c r="H115" s="963"/>
      <c r="I115" s="893"/>
      <c r="J115" s="893"/>
      <c r="K115" s="960"/>
      <c r="L115" s="963"/>
      <c r="M115" s="963"/>
      <c r="N115" s="963"/>
      <c r="O115" s="963"/>
      <c r="P115" s="963"/>
      <c r="Q115" s="963"/>
      <c r="R115" s="963"/>
      <c r="S115" s="963"/>
      <c r="T115" s="963"/>
      <c r="U115" s="963"/>
      <c r="V115" s="963"/>
      <c r="W115" s="963"/>
      <c r="X115" s="963"/>
      <c r="Y115" s="963"/>
      <c r="Z115" s="963"/>
    </row>
    <row r="116" spans="1:26" ht="32">
      <c r="A116" s="693"/>
      <c r="B116" s="161"/>
      <c r="C116" s="471" t="s">
        <v>7736</v>
      </c>
      <c r="D116" s="180">
        <v>2</v>
      </c>
      <c r="E116" s="696" t="s">
        <v>469</v>
      </c>
      <c r="F116" s="1052"/>
      <c r="G116" s="1052"/>
      <c r="H116" s="963"/>
      <c r="I116" s="893"/>
      <c r="J116" s="893"/>
      <c r="K116" s="960"/>
      <c r="L116" s="963"/>
      <c r="M116" s="963"/>
      <c r="N116" s="963"/>
      <c r="O116" s="963"/>
      <c r="P116" s="963"/>
      <c r="Q116" s="963"/>
      <c r="R116" s="963"/>
      <c r="S116" s="963"/>
      <c r="T116" s="963"/>
      <c r="U116" s="963"/>
      <c r="V116" s="963"/>
      <c r="W116" s="963"/>
      <c r="X116" s="963"/>
      <c r="Y116" s="963"/>
      <c r="Z116" s="963"/>
    </row>
    <row r="117" spans="1:26" ht="14.25" hidden="1" customHeight="1">
      <c r="A117" s="310" t="s">
        <v>480</v>
      </c>
      <c r="B117" s="161" t="s">
        <v>481</v>
      </c>
      <c r="C117" s="141"/>
      <c r="D117" s="124"/>
      <c r="E117" s="141"/>
      <c r="F117" s="141"/>
      <c r="G117" s="141"/>
      <c r="H117" s="106"/>
      <c r="I117" s="105"/>
      <c r="J117" s="105"/>
      <c r="K117" s="105"/>
      <c r="L117" s="106"/>
      <c r="M117" s="106"/>
      <c r="N117" s="106"/>
      <c r="O117" s="106"/>
      <c r="P117" s="106"/>
      <c r="Q117" s="106"/>
      <c r="R117" s="106"/>
      <c r="S117" s="106"/>
      <c r="T117" s="106"/>
      <c r="U117" s="106"/>
      <c r="V117" s="106"/>
      <c r="W117" s="106"/>
      <c r="X117" s="106"/>
      <c r="Y117" s="106"/>
      <c r="Z117" s="106"/>
    </row>
    <row r="118" spans="1:26" ht="34">
      <c r="A118" s="693" t="s">
        <v>1933</v>
      </c>
      <c r="B118" s="161" t="s">
        <v>483</v>
      </c>
      <c r="C118" s="475" t="s">
        <v>7737</v>
      </c>
      <c r="D118" s="180">
        <v>2</v>
      </c>
      <c r="E118" s="696" t="s">
        <v>469</v>
      </c>
      <c r="F118" s="1052"/>
      <c r="G118" s="1052"/>
      <c r="H118" s="963"/>
      <c r="I118" s="893"/>
      <c r="J118" s="893"/>
      <c r="K118" s="960"/>
      <c r="L118" s="963"/>
      <c r="M118" s="963"/>
      <c r="N118" s="963"/>
      <c r="O118" s="963"/>
      <c r="P118" s="963"/>
      <c r="Q118" s="963"/>
      <c r="R118" s="963"/>
      <c r="S118" s="963"/>
      <c r="T118" s="963"/>
      <c r="U118" s="963"/>
      <c r="V118" s="963"/>
      <c r="W118" s="963"/>
      <c r="X118" s="963"/>
      <c r="Y118" s="963"/>
      <c r="Z118" s="963"/>
    </row>
    <row r="119" spans="1:26" ht="14.25" hidden="1" customHeight="1">
      <c r="A119" s="310" t="s">
        <v>484</v>
      </c>
      <c r="B119" s="161" t="s">
        <v>485</v>
      </c>
      <c r="C119" s="141"/>
      <c r="D119" s="124"/>
      <c r="E119" s="141"/>
      <c r="F119" s="141"/>
      <c r="G119" s="141"/>
      <c r="H119" s="106"/>
      <c r="I119" s="105"/>
      <c r="J119" s="105"/>
      <c r="K119" s="105"/>
      <c r="L119" s="106"/>
      <c r="M119" s="106"/>
      <c r="N119" s="106"/>
      <c r="O119" s="106"/>
      <c r="P119" s="106"/>
      <c r="Q119" s="106"/>
      <c r="R119" s="106"/>
      <c r="S119" s="106"/>
      <c r="T119" s="106"/>
      <c r="U119" s="106"/>
      <c r="V119" s="106"/>
      <c r="W119" s="106"/>
      <c r="X119" s="106"/>
      <c r="Y119" s="106"/>
      <c r="Z119" s="106"/>
    </row>
    <row r="120" spans="1:26" ht="34">
      <c r="A120" s="693" t="s">
        <v>1938</v>
      </c>
      <c r="B120" s="161" t="s">
        <v>487</v>
      </c>
      <c r="C120" s="983" t="s">
        <v>488</v>
      </c>
      <c r="D120" s="180">
        <v>2</v>
      </c>
      <c r="E120" s="696" t="s">
        <v>469</v>
      </c>
      <c r="F120" s="1052"/>
      <c r="G120" s="1052"/>
      <c r="H120" s="963"/>
      <c r="I120" s="893"/>
      <c r="J120" s="893"/>
      <c r="K120" s="960"/>
      <c r="L120" s="963"/>
      <c r="M120" s="963"/>
      <c r="N120" s="963"/>
      <c r="O120" s="963"/>
      <c r="P120" s="963"/>
      <c r="Q120" s="963"/>
      <c r="R120" s="963"/>
      <c r="S120" s="963"/>
      <c r="T120" s="963"/>
      <c r="U120" s="963"/>
      <c r="V120" s="963"/>
      <c r="W120" s="963"/>
      <c r="X120" s="963"/>
      <c r="Y120" s="963"/>
      <c r="Z120" s="963"/>
    </row>
    <row r="121" spans="1:26" ht="14.25" hidden="1" customHeight="1">
      <c r="A121" s="310" t="s">
        <v>1939</v>
      </c>
      <c r="B121" s="161" t="s">
        <v>490</v>
      </c>
      <c r="C121" s="141"/>
      <c r="D121" s="124"/>
      <c r="E121" s="141"/>
      <c r="F121" s="141"/>
      <c r="G121" s="141"/>
      <c r="H121" s="106"/>
      <c r="I121" s="105"/>
      <c r="J121" s="105"/>
      <c r="K121" s="105"/>
      <c r="L121" s="106"/>
      <c r="M121" s="106"/>
      <c r="N121" s="106"/>
      <c r="O121" s="106"/>
      <c r="P121" s="106"/>
      <c r="Q121" s="106"/>
      <c r="R121" s="106"/>
      <c r="S121" s="106"/>
      <c r="T121" s="106"/>
      <c r="U121" s="106"/>
      <c r="V121" s="106"/>
      <c r="W121" s="106"/>
      <c r="X121" s="106"/>
      <c r="Y121" s="106"/>
      <c r="Z121" s="106"/>
    </row>
    <row r="122" spans="1:26" ht="14.25" hidden="1" customHeight="1">
      <c r="A122" s="310" t="s">
        <v>493</v>
      </c>
      <c r="B122" s="161" t="s">
        <v>494</v>
      </c>
      <c r="C122" s="141"/>
      <c r="D122" s="124"/>
      <c r="E122" s="141"/>
      <c r="F122" s="141"/>
      <c r="G122" s="141"/>
      <c r="H122" s="106"/>
      <c r="I122" s="105"/>
      <c r="J122" s="105"/>
      <c r="K122" s="105"/>
      <c r="L122" s="106"/>
      <c r="M122" s="106"/>
      <c r="N122" s="106"/>
      <c r="O122" s="106"/>
      <c r="P122" s="106"/>
      <c r="Q122" s="106"/>
      <c r="R122" s="106"/>
      <c r="S122" s="106"/>
      <c r="T122" s="106"/>
      <c r="U122" s="106"/>
      <c r="V122" s="106"/>
      <c r="W122" s="106"/>
      <c r="X122" s="106"/>
      <c r="Y122" s="106"/>
      <c r="Z122" s="106"/>
    </row>
    <row r="123" spans="1:26" ht="19">
      <c r="A123" s="927" t="s">
        <v>216</v>
      </c>
      <c r="B123" s="1606" t="s">
        <v>5643</v>
      </c>
      <c r="C123" s="1570"/>
      <c r="D123" s="1570"/>
      <c r="E123" s="1570"/>
      <c r="F123" s="1570"/>
      <c r="G123" s="1573"/>
      <c r="H123" s="942"/>
      <c r="I123" s="893">
        <f>SUM(D124:D128)</f>
        <v>4</v>
      </c>
      <c r="J123" s="893">
        <f>COUNT(D124:D128)*2</f>
        <v>4</v>
      </c>
      <c r="K123" s="960"/>
      <c r="L123" s="963"/>
      <c r="M123" s="963"/>
      <c r="N123" s="963"/>
      <c r="O123" s="963"/>
      <c r="P123" s="963"/>
      <c r="Q123" s="963"/>
      <c r="R123" s="963"/>
      <c r="S123" s="963"/>
      <c r="T123" s="963"/>
      <c r="U123" s="963"/>
      <c r="V123" s="963"/>
      <c r="W123" s="963"/>
      <c r="X123" s="963"/>
      <c r="Y123" s="963"/>
      <c r="Z123" s="963"/>
    </row>
    <row r="124" spans="1:26" ht="34">
      <c r="A124" s="693" t="s">
        <v>1943</v>
      </c>
      <c r="B124" s="467" t="s">
        <v>498</v>
      </c>
      <c r="C124" s="475" t="s">
        <v>7738</v>
      </c>
      <c r="D124" s="180">
        <v>2</v>
      </c>
      <c r="E124" s="696" t="s">
        <v>469</v>
      </c>
      <c r="F124" s="1052"/>
      <c r="G124" s="1052"/>
      <c r="H124" s="963"/>
      <c r="I124" s="893"/>
      <c r="J124" s="893"/>
      <c r="K124" s="960"/>
      <c r="L124" s="963"/>
      <c r="M124" s="963"/>
      <c r="N124" s="963"/>
      <c r="O124" s="963"/>
      <c r="P124" s="963"/>
      <c r="Q124" s="963"/>
      <c r="R124" s="963"/>
      <c r="S124" s="963"/>
      <c r="T124" s="963"/>
      <c r="U124" s="963"/>
      <c r="V124" s="963"/>
      <c r="W124" s="963"/>
      <c r="X124" s="963"/>
      <c r="Y124" s="963"/>
      <c r="Z124" s="963"/>
    </row>
    <row r="125" spans="1:26" ht="14.25" hidden="1" customHeight="1">
      <c r="A125" s="310" t="s">
        <v>509</v>
      </c>
      <c r="B125" s="467" t="s">
        <v>510</v>
      </c>
      <c r="C125" s="141"/>
      <c r="D125" s="124"/>
      <c r="E125" s="141"/>
      <c r="F125" s="141"/>
      <c r="G125" s="141"/>
      <c r="H125" s="106"/>
      <c r="I125" s="105"/>
      <c r="J125" s="105"/>
      <c r="K125" s="105"/>
      <c r="L125" s="106"/>
      <c r="M125" s="106"/>
      <c r="N125" s="106"/>
      <c r="O125" s="106"/>
      <c r="P125" s="106"/>
      <c r="Q125" s="106"/>
      <c r="R125" s="106"/>
      <c r="S125" s="106"/>
      <c r="T125" s="106"/>
      <c r="U125" s="106"/>
      <c r="V125" s="106"/>
      <c r="W125" s="106"/>
      <c r="X125" s="106"/>
      <c r="Y125" s="106"/>
      <c r="Z125" s="106"/>
    </row>
    <row r="126" spans="1:26" ht="51">
      <c r="A126" s="693" t="s">
        <v>1949</v>
      </c>
      <c r="B126" s="173" t="s">
        <v>512</v>
      </c>
      <c r="C126" s="471" t="s">
        <v>7739</v>
      </c>
      <c r="D126" s="180">
        <v>2</v>
      </c>
      <c r="E126" s="696" t="s">
        <v>469</v>
      </c>
      <c r="F126" s="471" t="s">
        <v>7740</v>
      </c>
      <c r="G126" s="1052"/>
      <c r="H126" s="963"/>
      <c r="I126" s="893"/>
      <c r="J126" s="893"/>
      <c r="K126" s="960"/>
      <c r="L126" s="963"/>
      <c r="M126" s="963"/>
      <c r="N126" s="963"/>
      <c r="O126" s="963"/>
      <c r="P126" s="963"/>
      <c r="Q126" s="963"/>
      <c r="R126" s="963"/>
      <c r="S126" s="963"/>
      <c r="T126" s="963"/>
      <c r="U126" s="963"/>
      <c r="V126" s="963"/>
      <c r="W126" s="963"/>
      <c r="X126" s="963"/>
      <c r="Y126" s="963"/>
      <c r="Z126" s="963"/>
    </row>
    <row r="127" spans="1:26" ht="14.25" hidden="1" customHeight="1">
      <c r="A127" s="310" t="s">
        <v>1953</v>
      </c>
      <c r="B127" s="467" t="s">
        <v>520</v>
      </c>
      <c r="C127" s="141"/>
      <c r="D127" s="124"/>
      <c r="E127" s="141"/>
      <c r="F127" s="141"/>
      <c r="G127" s="141"/>
      <c r="H127" s="106"/>
      <c r="I127" s="105"/>
      <c r="J127" s="105"/>
      <c r="K127" s="105"/>
      <c r="L127" s="106"/>
      <c r="M127" s="106"/>
      <c r="N127" s="106"/>
      <c r="O127" s="106"/>
      <c r="P127" s="106"/>
      <c r="Q127" s="106"/>
      <c r="R127" s="106"/>
      <c r="S127" s="106"/>
      <c r="T127" s="106"/>
      <c r="U127" s="106"/>
      <c r="V127" s="106"/>
      <c r="W127" s="106"/>
      <c r="X127" s="106"/>
      <c r="Y127" s="106"/>
      <c r="Z127" s="106"/>
    </row>
    <row r="128" spans="1:26" ht="14.25" hidden="1" customHeight="1">
      <c r="A128" s="310" t="s">
        <v>521</v>
      </c>
      <c r="B128" s="173" t="s">
        <v>522</v>
      </c>
      <c r="C128" s="141"/>
      <c r="D128" s="124"/>
      <c r="E128" s="141"/>
      <c r="F128" s="141"/>
      <c r="G128" s="141"/>
      <c r="H128" s="106"/>
      <c r="I128" s="105"/>
      <c r="J128" s="105"/>
      <c r="K128" s="105"/>
      <c r="L128" s="106"/>
      <c r="M128" s="106"/>
      <c r="N128" s="106"/>
      <c r="O128" s="106"/>
      <c r="P128" s="106"/>
      <c r="Q128" s="106"/>
      <c r="R128" s="106"/>
      <c r="S128" s="106"/>
      <c r="T128" s="106"/>
      <c r="U128" s="106"/>
      <c r="V128" s="106"/>
      <c r="W128" s="106"/>
      <c r="X128" s="106"/>
      <c r="Y128" s="106"/>
      <c r="Z128" s="106"/>
    </row>
    <row r="129" spans="1:26" ht="19">
      <c r="A129" s="693" t="s">
        <v>218</v>
      </c>
      <c r="B129" s="1606" t="s">
        <v>219</v>
      </c>
      <c r="C129" s="1570"/>
      <c r="D129" s="1570"/>
      <c r="E129" s="1570"/>
      <c r="F129" s="1570"/>
      <c r="G129" s="1573"/>
      <c r="H129" s="942"/>
      <c r="I129" s="893">
        <f>SUM(D130:D133)</f>
        <v>2</v>
      </c>
      <c r="J129" s="893">
        <f>COUNT(D130:D133)*2</f>
        <v>2</v>
      </c>
      <c r="K129" s="960"/>
      <c r="L129" s="963"/>
      <c r="M129" s="963"/>
      <c r="N129" s="963"/>
      <c r="O129" s="963"/>
      <c r="P129" s="963"/>
      <c r="Q129" s="963"/>
      <c r="R129" s="963"/>
      <c r="S129" s="963"/>
      <c r="T129" s="963"/>
      <c r="U129" s="963"/>
      <c r="V129" s="963"/>
      <c r="W129" s="963"/>
      <c r="X129" s="963"/>
      <c r="Y129" s="963"/>
      <c r="Z129" s="963"/>
    </row>
    <row r="130" spans="1:26" ht="14.25" hidden="1" customHeight="1">
      <c r="A130" s="310" t="s">
        <v>1954</v>
      </c>
      <c r="B130" s="467" t="s">
        <v>524</v>
      </c>
      <c r="C130" s="141"/>
      <c r="D130" s="124"/>
      <c r="E130" s="141"/>
      <c r="F130" s="141"/>
      <c r="G130" s="141"/>
      <c r="H130" s="106"/>
      <c r="I130" s="105"/>
      <c r="J130" s="105"/>
      <c r="K130" s="105"/>
      <c r="L130" s="106"/>
      <c r="M130" s="106"/>
      <c r="N130" s="106"/>
      <c r="O130" s="106"/>
      <c r="P130" s="106"/>
      <c r="Q130" s="106"/>
      <c r="R130" s="106"/>
      <c r="S130" s="106"/>
      <c r="T130" s="106"/>
      <c r="U130" s="106"/>
      <c r="V130" s="106"/>
      <c r="W130" s="106"/>
      <c r="X130" s="106"/>
      <c r="Y130" s="106"/>
      <c r="Z130" s="106"/>
    </row>
    <row r="131" spans="1:26" ht="14.25" hidden="1" customHeight="1">
      <c r="A131" s="310" t="s">
        <v>1958</v>
      </c>
      <c r="B131" s="467" t="s">
        <v>528</v>
      </c>
      <c r="C131" s="141"/>
      <c r="D131" s="124"/>
      <c r="E131" s="141"/>
      <c r="F131" s="141"/>
      <c r="G131" s="141"/>
      <c r="H131" s="106"/>
      <c r="I131" s="105"/>
      <c r="J131" s="105"/>
      <c r="K131" s="105"/>
      <c r="L131" s="106"/>
      <c r="M131" s="106"/>
      <c r="N131" s="106"/>
      <c r="O131" s="106"/>
      <c r="P131" s="106"/>
      <c r="Q131" s="106"/>
      <c r="R131" s="106"/>
      <c r="S131" s="106"/>
      <c r="T131" s="106"/>
      <c r="U131" s="106"/>
      <c r="V131" s="106"/>
      <c r="W131" s="106"/>
      <c r="X131" s="106"/>
      <c r="Y131" s="106"/>
      <c r="Z131" s="106"/>
    </row>
    <row r="132" spans="1:26" ht="51">
      <c r="A132" s="693" t="s">
        <v>1960</v>
      </c>
      <c r="B132" s="467" t="s">
        <v>533</v>
      </c>
      <c r="C132" s="471" t="s">
        <v>534</v>
      </c>
      <c r="D132" s="180">
        <v>2</v>
      </c>
      <c r="E132" s="696" t="s">
        <v>553</v>
      </c>
      <c r="F132" s="1052"/>
      <c r="G132" s="1052"/>
      <c r="H132" s="963"/>
      <c r="I132" s="893"/>
      <c r="J132" s="893"/>
      <c r="K132" s="960"/>
      <c r="L132" s="963"/>
      <c r="M132" s="963"/>
      <c r="N132" s="963"/>
      <c r="O132" s="963"/>
      <c r="P132" s="963"/>
      <c r="Q132" s="963"/>
      <c r="R132" s="963"/>
      <c r="S132" s="963"/>
      <c r="T132" s="963"/>
      <c r="U132" s="963"/>
      <c r="V132" s="963"/>
      <c r="W132" s="963"/>
      <c r="X132" s="963"/>
      <c r="Y132" s="963"/>
      <c r="Z132" s="963"/>
    </row>
    <row r="133" spans="1:26" ht="14.25" hidden="1" customHeight="1">
      <c r="A133" s="310" t="s">
        <v>1962</v>
      </c>
      <c r="B133" s="467" t="s">
        <v>537</v>
      </c>
      <c r="C133" s="141"/>
      <c r="D133" s="124"/>
      <c r="E133" s="141"/>
      <c r="F133" s="141"/>
      <c r="G133" s="141"/>
      <c r="H133" s="106"/>
      <c r="I133" s="105"/>
      <c r="J133" s="105"/>
      <c r="K133" s="105"/>
      <c r="L133" s="106"/>
      <c r="M133" s="106"/>
      <c r="N133" s="106"/>
      <c r="O133" s="106"/>
      <c r="P133" s="106"/>
      <c r="Q133" s="106"/>
      <c r="R133" s="106"/>
      <c r="S133" s="106"/>
      <c r="T133" s="106"/>
      <c r="U133" s="106"/>
      <c r="V133" s="106"/>
      <c r="W133" s="106"/>
      <c r="X133" s="106"/>
      <c r="Y133" s="106"/>
      <c r="Z133" s="106"/>
    </row>
    <row r="134" spans="1:26" ht="19">
      <c r="A134" s="927" t="s">
        <v>220</v>
      </c>
      <c r="B134" s="1606" t="s">
        <v>1965</v>
      </c>
      <c r="C134" s="1570"/>
      <c r="D134" s="1570"/>
      <c r="E134" s="1570"/>
      <c r="F134" s="1570"/>
      <c r="G134" s="1573"/>
      <c r="H134" s="942"/>
      <c r="I134" s="893">
        <f>SUM(D135:D139)</f>
        <v>4</v>
      </c>
      <c r="J134" s="893">
        <f>COUNT(D135:D139)*2</f>
        <v>4</v>
      </c>
      <c r="K134" s="960"/>
      <c r="L134" s="963"/>
      <c r="M134" s="963"/>
      <c r="N134" s="963"/>
      <c r="O134" s="963"/>
      <c r="P134" s="963"/>
      <c r="Q134" s="963"/>
      <c r="R134" s="963"/>
      <c r="S134" s="963"/>
      <c r="T134" s="963"/>
      <c r="U134" s="963"/>
      <c r="V134" s="963"/>
      <c r="W134" s="963"/>
      <c r="X134" s="963"/>
      <c r="Y134" s="963"/>
      <c r="Z134" s="963"/>
    </row>
    <row r="135" spans="1:26" ht="14.25" hidden="1" customHeight="1">
      <c r="A135" s="310" t="s">
        <v>1966</v>
      </c>
      <c r="B135" s="467" t="s">
        <v>541</v>
      </c>
      <c r="C135" s="141"/>
      <c r="D135" s="124"/>
      <c r="E135" s="141"/>
      <c r="F135" s="141"/>
      <c r="G135" s="141"/>
      <c r="H135" s="106"/>
      <c r="I135" s="105"/>
      <c r="J135" s="105"/>
      <c r="K135" s="105"/>
      <c r="L135" s="106"/>
      <c r="M135" s="106"/>
      <c r="N135" s="106"/>
      <c r="O135" s="106"/>
      <c r="P135" s="106"/>
      <c r="Q135" s="106"/>
      <c r="R135" s="106"/>
      <c r="S135" s="106"/>
      <c r="T135" s="106"/>
      <c r="U135" s="106"/>
      <c r="V135" s="106"/>
      <c r="W135" s="106"/>
      <c r="X135" s="106"/>
      <c r="Y135" s="106"/>
      <c r="Z135" s="106"/>
    </row>
    <row r="136" spans="1:26" ht="14.25" hidden="1" customHeight="1">
      <c r="A136" s="310" t="s">
        <v>1968</v>
      </c>
      <c r="B136" s="467" t="s">
        <v>544</v>
      </c>
      <c r="C136" s="141"/>
      <c r="D136" s="124"/>
      <c r="E136" s="141"/>
      <c r="F136" s="141"/>
      <c r="G136" s="141"/>
      <c r="H136" s="106"/>
      <c r="I136" s="105"/>
      <c r="J136" s="105"/>
      <c r="K136" s="105"/>
      <c r="L136" s="106"/>
      <c r="M136" s="106"/>
      <c r="N136" s="106"/>
      <c r="O136" s="106"/>
      <c r="P136" s="106"/>
      <c r="Q136" s="106"/>
      <c r="R136" s="106"/>
      <c r="S136" s="106"/>
      <c r="T136" s="106"/>
      <c r="U136" s="106"/>
      <c r="V136" s="106"/>
      <c r="W136" s="106"/>
      <c r="X136" s="106"/>
      <c r="Y136" s="106"/>
      <c r="Z136" s="106"/>
    </row>
    <row r="137" spans="1:26" ht="14.25" hidden="1" customHeight="1">
      <c r="A137" s="310" t="s">
        <v>1969</v>
      </c>
      <c r="B137" s="467" t="s">
        <v>547</v>
      </c>
      <c r="C137" s="141"/>
      <c r="D137" s="124"/>
      <c r="E137" s="141"/>
      <c r="F137" s="141"/>
      <c r="G137" s="141"/>
      <c r="H137" s="106"/>
      <c r="I137" s="105"/>
      <c r="J137" s="105"/>
      <c r="K137" s="105"/>
      <c r="L137" s="106"/>
      <c r="M137" s="106"/>
      <c r="N137" s="106"/>
      <c r="O137" s="106"/>
      <c r="P137" s="106"/>
      <c r="Q137" s="106"/>
      <c r="R137" s="106"/>
      <c r="S137" s="106"/>
      <c r="T137" s="106"/>
      <c r="U137" s="106"/>
      <c r="V137" s="106"/>
      <c r="W137" s="106"/>
      <c r="X137" s="106"/>
      <c r="Y137" s="106"/>
      <c r="Z137" s="106"/>
    </row>
    <row r="138" spans="1:26" ht="64">
      <c r="A138" s="693" t="s">
        <v>1970</v>
      </c>
      <c r="B138" s="467" t="s">
        <v>551</v>
      </c>
      <c r="C138" s="475" t="s">
        <v>7741</v>
      </c>
      <c r="D138" s="180">
        <v>2</v>
      </c>
      <c r="E138" s="696" t="s">
        <v>891</v>
      </c>
      <c r="F138" s="1052"/>
      <c r="G138" s="1052"/>
      <c r="H138" s="963"/>
      <c r="I138" s="893"/>
      <c r="J138" s="893"/>
      <c r="K138" s="960"/>
      <c r="L138" s="963"/>
      <c r="M138" s="963"/>
      <c r="N138" s="963"/>
      <c r="O138" s="963"/>
      <c r="P138" s="963"/>
      <c r="Q138" s="963"/>
      <c r="R138" s="963"/>
      <c r="S138" s="963"/>
      <c r="T138" s="963"/>
      <c r="U138" s="963"/>
      <c r="V138" s="963"/>
      <c r="W138" s="963"/>
      <c r="X138" s="963"/>
      <c r="Y138" s="963"/>
      <c r="Z138" s="963"/>
    </row>
    <row r="139" spans="1:26" ht="48">
      <c r="A139" s="693" t="s">
        <v>1973</v>
      </c>
      <c r="B139" s="467" t="s">
        <v>556</v>
      </c>
      <c r="C139" s="475" t="s">
        <v>4162</v>
      </c>
      <c r="D139" s="180">
        <v>2</v>
      </c>
      <c r="E139" s="696" t="s">
        <v>469</v>
      </c>
      <c r="F139" s="1052"/>
      <c r="G139" s="1052"/>
      <c r="H139" s="963"/>
      <c r="I139" s="893"/>
      <c r="J139" s="893"/>
      <c r="K139" s="960"/>
      <c r="L139" s="963"/>
      <c r="M139" s="963"/>
      <c r="N139" s="963"/>
      <c r="O139" s="963"/>
      <c r="P139" s="963"/>
      <c r="Q139" s="963"/>
      <c r="R139" s="963"/>
      <c r="S139" s="963"/>
      <c r="T139" s="963"/>
      <c r="U139" s="963"/>
      <c r="V139" s="963"/>
      <c r="W139" s="963"/>
      <c r="X139" s="963"/>
      <c r="Y139" s="963"/>
      <c r="Z139" s="963"/>
    </row>
    <row r="140" spans="1:26" ht="19">
      <c r="A140" s="927" t="s">
        <v>222</v>
      </c>
      <c r="B140" s="1606" t="s">
        <v>5654</v>
      </c>
      <c r="C140" s="1570"/>
      <c r="D140" s="1570"/>
      <c r="E140" s="1570"/>
      <c r="F140" s="1570"/>
      <c r="G140" s="1573"/>
      <c r="H140" s="942"/>
      <c r="I140" s="893">
        <f>SUM(D141:D147)</f>
        <v>10</v>
      </c>
      <c r="J140" s="893">
        <f>COUNT(D141:D147)*2</f>
        <v>10</v>
      </c>
      <c r="K140" s="960"/>
      <c r="L140" s="963"/>
      <c r="M140" s="963"/>
      <c r="N140" s="963"/>
      <c r="O140" s="963"/>
      <c r="P140" s="963"/>
      <c r="Q140" s="963"/>
      <c r="R140" s="963"/>
      <c r="S140" s="963"/>
      <c r="T140" s="963"/>
      <c r="U140" s="963"/>
      <c r="V140" s="963"/>
      <c r="W140" s="963"/>
      <c r="X140" s="963"/>
      <c r="Y140" s="963"/>
      <c r="Z140" s="963"/>
    </row>
    <row r="141" spans="1:26" ht="48">
      <c r="A141" s="927" t="s">
        <v>558</v>
      </c>
      <c r="B141" s="475" t="s">
        <v>559</v>
      </c>
      <c r="C141" s="475" t="s">
        <v>7742</v>
      </c>
      <c r="D141" s="180">
        <v>2</v>
      </c>
      <c r="E141" s="180" t="s">
        <v>561</v>
      </c>
      <c r="F141" s="475" t="s">
        <v>7743</v>
      </c>
      <c r="G141" s="1052"/>
      <c r="H141" s="963"/>
      <c r="I141" s="893"/>
      <c r="J141" s="893"/>
      <c r="K141" s="960"/>
      <c r="L141" s="963"/>
      <c r="M141" s="963"/>
      <c r="N141" s="963"/>
      <c r="O141" s="963"/>
      <c r="P141" s="963"/>
      <c r="Q141" s="963"/>
      <c r="R141" s="963"/>
      <c r="S141" s="963"/>
      <c r="T141" s="963"/>
      <c r="U141" s="963"/>
      <c r="V141" s="963"/>
      <c r="W141" s="963"/>
      <c r="X141" s="963"/>
      <c r="Y141" s="963"/>
      <c r="Z141" s="963"/>
    </row>
    <row r="142" spans="1:26" ht="34">
      <c r="A142" s="693" t="s">
        <v>1977</v>
      </c>
      <c r="B142" s="467" t="s">
        <v>7744</v>
      </c>
      <c r="C142" s="476" t="s">
        <v>7745</v>
      </c>
      <c r="D142" s="180">
        <v>2</v>
      </c>
      <c r="E142" s="696" t="s">
        <v>387</v>
      </c>
      <c r="F142" s="1052"/>
      <c r="G142" s="1052"/>
      <c r="H142" s="963"/>
      <c r="I142" s="893"/>
      <c r="J142" s="893"/>
      <c r="K142" s="960"/>
      <c r="L142" s="963"/>
      <c r="M142" s="963"/>
      <c r="N142" s="963"/>
      <c r="O142" s="963"/>
      <c r="P142" s="963"/>
      <c r="Q142" s="963"/>
      <c r="R142" s="963"/>
      <c r="S142" s="963"/>
      <c r="T142" s="963"/>
      <c r="U142" s="963"/>
      <c r="V142" s="963"/>
      <c r="W142" s="963"/>
      <c r="X142" s="963"/>
      <c r="Y142" s="963"/>
      <c r="Z142" s="963"/>
    </row>
    <row r="143" spans="1:26" ht="48">
      <c r="A143" s="693"/>
      <c r="B143" s="467"/>
      <c r="C143" s="471" t="s">
        <v>7746</v>
      </c>
      <c r="D143" s="180">
        <v>2</v>
      </c>
      <c r="E143" s="696" t="s">
        <v>561</v>
      </c>
      <c r="F143" s="1052"/>
      <c r="G143" s="1052"/>
      <c r="H143" s="963"/>
      <c r="I143" s="893"/>
      <c r="J143" s="893"/>
      <c r="K143" s="960"/>
      <c r="L143" s="963"/>
      <c r="M143" s="963"/>
      <c r="N143" s="963"/>
      <c r="O143" s="963"/>
      <c r="P143" s="963"/>
      <c r="Q143" s="963"/>
      <c r="R143" s="963"/>
      <c r="S143" s="963"/>
      <c r="T143" s="963"/>
      <c r="U143" s="963"/>
      <c r="V143" s="963"/>
      <c r="W143" s="963"/>
      <c r="X143" s="963"/>
      <c r="Y143" s="963"/>
      <c r="Z143" s="963"/>
    </row>
    <row r="144" spans="1:26" ht="14.25" hidden="1" customHeight="1">
      <c r="A144" s="310" t="s">
        <v>1980</v>
      </c>
      <c r="B144" s="467" t="s">
        <v>566</v>
      </c>
      <c r="C144" s="141"/>
      <c r="D144" s="124"/>
      <c r="E144" s="141"/>
      <c r="F144" s="141"/>
      <c r="G144" s="141"/>
      <c r="H144" s="106"/>
      <c r="I144" s="105"/>
      <c r="J144" s="105"/>
      <c r="K144" s="105"/>
      <c r="L144" s="106"/>
      <c r="M144" s="106"/>
      <c r="N144" s="106"/>
      <c r="O144" s="106"/>
      <c r="P144" s="106"/>
      <c r="Q144" s="106"/>
      <c r="R144" s="106"/>
      <c r="S144" s="106"/>
      <c r="T144" s="106"/>
      <c r="U144" s="106"/>
      <c r="V144" s="106"/>
      <c r="W144" s="106"/>
      <c r="X144" s="106"/>
      <c r="Y144" s="106"/>
      <c r="Z144" s="106"/>
    </row>
    <row r="145" spans="1:26" ht="51">
      <c r="A145" s="693" t="s">
        <v>1981</v>
      </c>
      <c r="B145" s="467" t="s">
        <v>569</v>
      </c>
      <c r="C145" s="476" t="s">
        <v>7747</v>
      </c>
      <c r="D145" s="180">
        <v>2</v>
      </c>
      <c r="E145" s="696" t="s">
        <v>571</v>
      </c>
      <c r="F145" s="1052"/>
      <c r="G145" s="1052"/>
      <c r="H145" s="963"/>
      <c r="I145" s="893"/>
      <c r="J145" s="893"/>
      <c r="K145" s="960"/>
      <c r="L145" s="963"/>
      <c r="M145" s="963"/>
      <c r="N145" s="963"/>
      <c r="O145" s="963"/>
      <c r="P145" s="963"/>
      <c r="Q145" s="963"/>
      <c r="R145" s="963"/>
      <c r="S145" s="963"/>
      <c r="T145" s="963"/>
      <c r="U145" s="963"/>
      <c r="V145" s="963"/>
      <c r="W145" s="963"/>
      <c r="X145" s="963"/>
      <c r="Y145" s="963"/>
      <c r="Z145" s="963"/>
    </row>
    <row r="146" spans="1:26" ht="51">
      <c r="A146" s="693" t="s">
        <v>1983</v>
      </c>
      <c r="B146" s="467" t="s">
        <v>573</v>
      </c>
      <c r="C146" s="476" t="s">
        <v>7748</v>
      </c>
      <c r="D146" s="180">
        <v>2</v>
      </c>
      <c r="E146" s="696" t="s">
        <v>571</v>
      </c>
      <c r="F146" s="1052"/>
      <c r="G146" s="1052"/>
      <c r="H146" s="963"/>
      <c r="I146" s="893"/>
      <c r="J146" s="893"/>
      <c r="K146" s="960"/>
      <c r="L146" s="963"/>
      <c r="M146" s="963"/>
      <c r="N146" s="963"/>
      <c r="O146" s="963"/>
      <c r="P146" s="963"/>
      <c r="Q146" s="963"/>
      <c r="R146" s="963"/>
      <c r="S146" s="963"/>
      <c r="T146" s="963"/>
      <c r="U146" s="963"/>
      <c r="V146" s="963"/>
      <c r="W146" s="963"/>
      <c r="X146" s="963"/>
      <c r="Y146" s="963"/>
      <c r="Z146" s="963"/>
    </row>
    <row r="147" spans="1:26" ht="14.25" hidden="1" customHeight="1">
      <c r="A147" s="310" t="s">
        <v>574</v>
      </c>
      <c r="B147" s="491" t="s">
        <v>575</v>
      </c>
      <c r="C147" s="141"/>
      <c r="D147" s="124"/>
      <c r="E147" s="141"/>
      <c r="F147" s="141"/>
      <c r="G147" s="141"/>
      <c r="H147" s="106"/>
      <c r="I147" s="105"/>
      <c r="J147" s="105"/>
      <c r="K147" s="105"/>
      <c r="L147" s="106"/>
      <c r="M147" s="106"/>
      <c r="N147" s="106"/>
      <c r="O147" s="106"/>
      <c r="P147" s="106"/>
      <c r="Q147" s="106"/>
      <c r="R147" s="106"/>
      <c r="S147" s="106"/>
      <c r="T147" s="106"/>
      <c r="U147" s="106"/>
      <c r="V147" s="106"/>
      <c r="W147" s="106"/>
      <c r="X147" s="106"/>
      <c r="Y147" s="106"/>
      <c r="Z147" s="106"/>
    </row>
    <row r="148" spans="1:26" ht="14.25" hidden="1" customHeight="1">
      <c r="A148" s="334" t="s">
        <v>63</v>
      </c>
      <c r="B148" s="1731" t="s">
        <v>64</v>
      </c>
      <c r="C148" s="1570"/>
      <c r="D148" s="1570"/>
      <c r="E148" s="1570"/>
      <c r="F148" s="1570"/>
      <c r="G148" s="1573"/>
      <c r="H148" s="954"/>
      <c r="I148" s="105">
        <f>SUM(D149:D159)</f>
        <v>0</v>
      </c>
      <c r="J148" s="105">
        <f>COUNT(D149:D159)*2</f>
        <v>0</v>
      </c>
      <c r="K148" s="105"/>
      <c r="L148" s="106"/>
      <c r="M148" s="106"/>
      <c r="N148" s="106"/>
      <c r="O148" s="106"/>
      <c r="P148" s="106"/>
      <c r="Q148" s="106"/>
      <c r="R148" s="106"/>
      <c r="S148" s="106"/>
      <c r="T148" s="106"/>
      <c r="U148" s="106"/>
      <c r="V148" s="106"/>
      <c r="W148" s="106"/>
      <c r="X148" s="106"/>
      <c r="Y148" s="106"/>
      <c r="Z148" s="106"/>
    </row>
    <row r="149" spans="1:26" ht="14.25" hidden="1" customHeight="1">
      <c r="A149" s="334" t="s">
        <v>576</v>
      </c>
      <c r="B149" s="179" t="s">
        <v>577</v>
      </c>
      <c r="C149" s="179" t="s">
        <v>578</v>
      </c>
      <c r="D149" s="180"/>
      <c r="E149" s="141"/>
      <c r="F149" s="179" t="s">
        <v>579</v>
      </c>
      <c r="G149" s="472"/>
      <c r="H149" s="461"/>
      <c r="I149" s="105"/>
      <c r="J149" s="105"/>
      <c r="K149" s="105"/>
      <c r="L149" s="106"/>
      <c r="M149" s="106"/>
      <c r="N149" s="106"/>
      <c r="O149" s="106"/>
      <c r="P149" s="106"/>
      <c r="Q149" s="106"/>
      <c r="R149" s="106"/>
      <c r="S149" s="106"/>
      <c r="T149" s="106"/>
      <c r="U149" s="106"/>
      <c r="V149" s="106"/>
      <c r="W149" s="106"/>
      <c r="X149" s="106"/>
      <c r="Y149" s="106"/>
      <c r="Z149" s="106"/>
    </row>
    <row r="150" spans="1:26" ht="14.25" hidden="1" customHeight="1">
      <c r="A150" s="334" t="s">
        <v>580</v>
      </c>
      <c r="B150" s="179" t="s">
        <v>581</v>
      </c>
      <c r="C150" s="179" t="s">
        <v>582</v>
      </c>
      <c r="D150" s="180"/>
      <c r="E150" s="141"/>
      <c r="F150" s="179" t="s">
        <v>583</v>
      </c>
      <c r="G150" s="472"/>
      <c r="H150" s="461"/>
      <c r="I150" s="105"/>
      <c r="J150" s="105"/>
      <c r="K150" s="105"/>
      <c r="L150" s="106"/>
      <c r="M150" s="106"/>
      <c r="N150" s="106"/>
      <c r="O150" s="106"/>
      <c r="P150" s="106"/>
      <c r="Q150" s="106"/>
      <c r="R150" s="106"/>
      <c r="S150" s="106"/>
      <c r="T150" s="106"/>
      <c r="U150" s="106"/>
      <c r="V150" s="106"/>
      <c r="W150" s="106"/>
      <c r="X150" s="106"/>
      <c r="Y150" s="106"/>
      <c r="Z150" s="106"/>
    </row>
    <row r="151" spans="1:26" ht="14.25" hidden="1" customHeight="1">
      <c r="A151" s="334" t="s">
        <v>584</v>
      </c>
      <c r="B151" s="179" t="s">
        <v>585</v>
      </c>
      <c r="C151" s="179" t="s">
        <v>586</v>
      </c>
      <c r="D151" s="180"/>
      <c r="E151" s="141"/>
      <c r="F151" s="179" t="s">
        <v>587</v>
      </c>
      <c r="G151" s="472"/>
      <c r="H151" s="461"/>
      <c r="I151" s="105"/>
      <c r="J151" s="105"/>
      <c r="K151" s="105"/>
      <c r="L151" s="106"/>
      <c r="M151" s="106"/>
      <c r="N151" s="106"/>
      <c r="O151" s="106"/>
      <c r="P151" s="106"/>
      <c r="Q151" s="106"/>
      <c r="R151" s="106"/>
      <c r="S151" s="106"/>
      <c r="T151" s="106"/>
      <c r="U151" s="106"/>
      <c r="V151" s="106"/>
      <c r="W151" s="106"/>
      <c r="X151" s="106"/>
      <c r="Y151" s="106"/>
      <c r="Z151" s="106"/>
    </row>
    <row r="152" spans="1:26" ht="14.25" hidden="1" customHeight="1">
      <c r="A152" s="334" t="s">
        <v>588</v>
      </c>
      <c r="B152" s="179" t="s">
        <v>589</v>
      </c>
      <c r="C152" s="179" t="s">
        <v>590</v>
      </c>
      <c r="D152" s="180"/>
      <c r="E152" s="141"/>
      <c r="F152" s="179" t="s">
        <v>591</v>
      </c>
      <c r="G152" s="472"/>
      <c r="H152" s="461"/>
      <c r="I152" s="105"/>
      <c r="J152" s="105"/>
      <c r="K152" s="105"/>
      <c r="L152" s="106"/>
      <c r="M152" s="106"/>
      <c r="N152" s="106"/>
      <c r="O152" s="106"/>
      <c r="P152" s="106"/>
      <c r="Q152" s="106"/>
      <c r="R152" s="106"/>
      <c r="S152" s="106"/>
      <c r="T152" s="106"/>
      <c r="U152" s="106"/>
      <c r="V152" s="106"/>
      <c r="W152" s="106"/>
      <c r="X152" s="106"/>
      <c r="Y152" s="106"/>
      <c r="Z152" s="106"/>
    </row>
    <row r="153" spans="1:26" ht="14.25" hidden="1" customHeight="1">
      <c r="A153" s="334" t="s">
        <v>592</v>
      </c>
      <c r="B153" s="179" t="s">
        <v>593</v>
      </c>
      <c r="C153" s="179" t="s">
        <v>594</v>
      </c>
      <c r="D153" s="180"/>
      <c r="E153" s="141"/>
      <c r="F153" s="179" t="s">
        <v>595</v>
      </c>
      <c r="G153" s="472"/>
      <c r="H153" s="461"/>
      <c r="I153" s="105"/>
      <c r="J153" s="105"/>
      <c r="K153" s="105"/>
      <c r="L153" s="106"/>
      <c r="M153" s="106"/>
      <c r="N153" s="106"/>
      <c r="O153" s="106"/>
      <c r="P153" s="106"/>
      <c r="Q153" s="106"/>
      <c r="R153" s="106"/>
      <c r="S153" s="106"/>
      <c r="T153" s="106"/>
      <c r="U153" s="106"/>
      <c r="V153" s="106"/>
      <c r="W153" s="106"/>
      <c r="X153" s="106"/>
      <c r="Y153" s="106"/>
      <c r="Z153" s="106"/>
    </row>
    <row r="154" spans="1:26" ht="14.25" hidden="1" customHeight="1">
      <c r="A154" s="334" t="s">
        <v>596</v>
      </c>
      <c r="B154" s="179" t="s">
        <v>597</v>
      </c>
      <c r="C154" s="492"/>
      <c r="D154" s="124"/>
      <c r="E154" s="155"/>
      <c r="F154" s="492"/>
      <c r="G154" s="472"/>
      <c r="H154" s="461"/>
      <c r="I154" s="105"/>
      <c r="J154" s="105"/>
      <c r="K154" s="105"/>
      <c r="L154" s="106"/>
      <c r="M154" s="106"/>
      <c r="N154" s="106"/>
      <c r="O154" s="106"/>
      <c r="P154" s="106"/>
      <c r="Q154" s="106"/>
      <c r="R154" s="106"/>
      <c r="S154" s="106"/>
      <c r="T154" s="106"/>
      <c r="U154" s="106"/>
      <c r="V154" s="106"/>
      <c r="W154" s="106"/>
      <c r="X154" s="106"/>
      <c r="Y154" s="106"/>
      <c r="Z154" s="106"/>
    </row>
    <row r="155" spans="1:26" ht="14.25" hidden="1" customHeight="1">
      <c r="A155" s="334" t="s">
        <v>608</v>
      </c>
      <c r="B155" s="179" t="s">
        <v>609</v>
      </c>
      <c r="C155" s="179" t="s">
        <v>6983</v>
      </c>
      <c r="D155" s="124"/>
      <c r="E155" s="141"/>
      <c r="F155" s="141"/>
      <c r="G155" s="472"/>
      <c r="H155" s="461"/>
      <c r="I155" s="105"/>
      <c r="J155" s="105"/>
      <c r="K155" s="105"/>
      <c r="L155" s="106"/>
      <c r="M155" s="106"/>
      <c r="N155" s="106"/>
      <c r="O155" s="106"/>
      <c r="P155" s="106"/>
      <c r="Q155" s="106"/>
      <c r="R155" s="106"/>
      <c r="S155" s="106"/>
      <c r="T155" s="106"/>
      <c r="U155" s="106"/>
      <c r="V155" s="106"/>
      <c r="W155" s="106"/>
      <c r="X155" s="106"/>
      <c r="Y155" s="106"/>
      <c r="Z155" s="106"/>
    </row>
    <row r="156" spans="1:26" ht="14.25" hidden="1" customHeight="1">
      <c r="A156" s="334" t="s">
        <v>613</v>
      </c>
      <c r="B156" s="179" t="s">
        <v>1988</v>
      </c>
      <c r="C156" s="179" t="s">
        <v>615</v>
      </c>
      <c r="D156" s="180"/>
      <c r="E156" s="141"/>
      <c r="F156" s="179" t="s">
        <v>616</v>
      </c>
      <c r="G156" s="472"/>
      <c r="H156" s="461"/>
      <c r="I156" s="105"/>
      <c r="J156" s="105"/>
      <c r="K156" s="105"/>
      <c r="L156" s="106"/>
      <c r="M156" s="106"/>
      <c r="N156" s="106"/>
      <c r="O156" s="106"/>
      <c r="P156" s="106"/>
      <c r="Q156" s="106"/>
      <c r="R156" s="106"/>
      <c r="S156" s="106"/>
      <c r="T156" s="106"/>
      <c r="U156" s="106"/>
      <c r="V156" s="106"/>
      <c r="W156" s="106"/>
      <c r="X156" s="106"/>
      <c r="Y156" s="106"/>
      <c r="Z156" s="106"/>
    </row>
    <row r="157" spans="1:26" ht="14.25" hidden="1" customHeight="1">
      <c r="A157" s="334" t="s">
        <v>617</v>
      </c>
      <c r="B157" s="179" t="s">
        <v>618</v>
      </c>
      <c r="C157" s="179" t="s">
        <v>619</v>
      </c>
      <c r="D157" s="180"/>
      <c r="E157" s="141"/>
      <c r="F157" s="179" t="s">
        <v>620</v>
      </c>
      <c r="G157" s="472"/>
      <c r="H157" s="461"/>
      <c r="I157" s="105"/>
      <c r="J157" s="105"/>
      <c r="K157" s="105"/>
      <c r="L157" s="106"/>
      <c r="M157" s="106"/>
      <c r="N157" s="106"/>
      <c r="O157" s="106"/>
      <c r="P157" s="106"/>
      <c r="Q157" s="106"/>
      <c r="R157" s="106"/>
      <c r="S157" s="106"/>
      <c r="T157" s="106"/>
      <c r="U157" s="106"/>
      <c r="V157" s="106"/>
      <c r="W157" s="106"/>
      <c r="X157" s="106"/>
      <c r="Y157" s="106"/>
      <c r="Z157" s="106"/>
    </row>
    <row r="158" spans="1:26" ht="14.25" hidden="1" customHeight="1">
      <c r="A158" s="334" t="s">
        <v>621</v>
      </c>
      <c r="B158" s="179" t="s">
        <v>622</v>
      </c>
      <c r="C158" s="179" t="s">
        <v>623</v>
      </c>
      <c r="D158" s="180"/>
      <c r="E158" s="141"/>
      <c r="F158" s="179" t="s">
        <v>624</v>
      </c>
      <c r="G158" s="472"/>
      <c r="H158" s="461"/>
      <c r="I158" s="105"/>
      <c r="J158" s="105"/>
      <c r="K158" s="105"/>
      <c r="L158" s="106"/>
      <c r="M158" s="106"/>
      <c r="N158" s="106"/>
      <c r="O158" s="106"/>
      <c r="P158" s="106"/>
      <c r="Q158" s="106"/>
      <c r="R158" s="106"/>
      <c r="S158" s="106"/>
      <c r="T158" s="106"/>
      <c r="U158" s="106"/>
      <c r="V158" s="106"/>
      <c r="W158" s="106"/>
      <c r="X158" s="106"/>
      <c r="Y158" s="106"/>
      <c r="Z158" s="106"/>
    </row>
    <row r="159" spans="1:26" ht="14.25" hidden="1" customHeight="1">
      <c r="A159" s="334" t="s">
        <v>625</v>
      </c>
      <c r="B159" s="179" t="s">
        <v>626</v>
      </c>
      <c r="C159" s="179" t="s">
        <v>627</v>
      </c>
      <c r="D159" s="178"/>
      <c r="E159" s="106"/>
      <c r="F159" s="179" t="s">
        <v>628</v>
      </c>
      <c r="G159" s="472"/>
      <c r="H159" s="461"/>
      <c r="I159" s="105"/>
      <c r="J159" s="105"/>
      <c r="K159" s="105"/>
      <c r="L159" s="106"/>
      <c r="M159" s="106"/>
      <c r="N159" s="106"/>
      <c r="O159" s="106"/>
      <c r="P159" s="106"/>
      <c r="Q159" s="106"/>
      <c r="R159" s="106"/>
      <c r="S159" s="106"/>
      <c r="T159" s="106"/>
      <c r="U159" s="106"/>
      <c r="V159" s="106"/>
      <c r="W159" s="106"/>
      <c r="X159" s="106"/>
      <c r="Y159" s="106"/>
      <c r="Z159" s="106"/>
    </row>
    <row r="160" spans="1:26" ht="21">
      <c r="A160" s="1053"/>
      <c r="B160" s="1773" t="s">
        <v>631</v>
      </c>
      <c r="C160" s="1570"/>
      <c r="D160" s="1570"/>
      <c r="E160" s="1570"/>
      <c r="F160" s="1570"/>
      <c r="G160" s="1571"/>
      <c r="H160" s="1038"/>
      <c r="I160" s="893">
        <f t="shared" ref="I160:J160" si="2">I161+I176+I183+I190+I196+I226+I234</f>
        <v>138</v>
      </c>
      <c r="J160" s="893">
        <f t="shared" si="2"/>
        <v>138</v>
      </c>
      <c r="K160" s="960"/>
      <c r="L160" s="963"/>
      <c r="M160" s="963"/>
      <c r="N160" s="963"/>
      <c r="O160" s="963"/>
      <c r="P160" s="963"/>
      <c r="Q160" s="963"/>
      <c r="R160" s="963"/>
      <c r="S160" s="963"/>
      <c r="T160" s="963"/>
      <c r="U160" s="963"/>
      <c r="V160" s="963"/>
      <c r="W160" s="963"/>
      <c r="X160" s="963"/>
      <c r="Y160" s="963"/>
      <c r="Z160" s="963"/>
    </row>
    <row r="161" spans="1:26" ht="19">
      <c r="A161" s="693" t="s">
        <v>224</v>
      </c>
      <c r="B161" s="1606" t="s">
        <v>67</v>
      </c>
      <c r="C161" s="1570"/>
      <c r="D161" s="1570"/>
      <c r="E161" s="1570"/>
      <c r="F161" s="1570"/>
      <c r="G161" s="1573"/>
      <c r="H161" s="942"/>
      <c r="I161" s="893">
        <f>SUM(D162:D175)</f>
        <v>28</v>
      </c>
      <c r="J161" s="893">
        <f>COUNT(D162:D175)*2</f>
        <v>28</v>
      </c>
      <c r="K161" s="960"/>
      <c r="L161" s="963"/>
      <c r="M161" s="963"/>
      <c r="N161" s="963"/>
      <c r="O161" s="963"/>
      <c r="P161" s="963"/>
      <c r="Q161" s="963"/>
      <c r="R161" s="963"/>
      <c r="S161" s="963"/>
      <c r="T161" s="963"/>
      <c r="U161" s="963"/>
      <c r="V161" s="963"/>
      <c r="W161" s="963"/>
      <c r="X161" s="963"/>
      <c r="Y161" s="963"/>
      <c r="Z161" s="963"/>
    </row>
    <row r="162" spans="1:26" ht="34">
      <c r="A162" s="693" t="s">
        <v>1989</v>
      </c>
      <c r="B162" s="1045" t="s">
        <v>633</v>
      </c>
      <c r="C162" s="475" t="s">
        <v>7749</v>
      </c>
      <c r="D162" s="180">
        <v>2</v>
      </c>
      <c r="E162" s="696" t="s">
        <v>469</v>
      </c>
      <c r="F162" s="475" t="s">
        <v>7750</v>
      </c>
      <c r="G162" s="1052"/>
      <c r="H162" s="963"/>
      <c r="I162" s="893"/>
      <c r="J162" s="893"/>
      <c r="K162" s="960"/>
      <c r="L162" s="963"/>
      <c r="M162" s="963"/>
      <c r="N162" s="963"/>
      <c r="O162" s="963"/>
      <c r="P162" s="963"/>
      <c r="Q162" s="963"/>
      <c r="R162" s="963"/>
      <c r="S162" s="963"/>
      <c r="T162" s="963"/>
      <c r="U162" s="963"/>
      <c r="V162" s="963"/>
      <c r="W162" s="963"/>
      <c r="X162" s="963"/>
      <c r="Y162" s="963"/>
      <c r="Z162" s="963"/>
    </row>
    <row r="163" spans="1:26" ht="32">
      <c r="A163" s="693"/>
      <c r="B163" s="1045"/>
      <c r="C163" s="475" t="s">
        <v>7751</v>
      </c>
      <c r="D163" s="180">
        <v>2</v>
      </c>
      <c r="E163" s="696" t="s">
        <v>469</v>
      </c>
      <c r="F163" s="475"/>
      <c r="G163" s="1052"/>
      <c r="H163" s="963"/>
      <c r="I163" s="893"/>
      <c r="J163" s="893"/>
      <c r="K163" s="960"/>
      <c r="L163" s="963"/>
      <c r="M163" s="963"/>
      <c r="N163" s="963"/>
      <c r="O163" s="963"/>
      <c r="P163" s="963"/>
      <c r="Q163" s="963"/>
      <c r="R163" s="963"/>
      <c r="S163" s="963"/>
      <c r="T163" s="963"/>
      <c r="U163" s="963"/>
      <c r="V163" s="963"/>
      <c r="W163" s="963"/>
      <c r="X163" s="963"/>
      <c r="Y163" s="963"/>
      <c r="Z163" s="963"/>
    </row>
    <row r="164" spans="1:26" ht="34">
      <c r="A164" s="693" t="s">
        <v>1994</v>
      </c>
      <c r="B164" s="1049" t="s">
        <v>638</v>
      </c>
      <c r="C164" s="475" t="s">
        <v>7752</v>
      </c>
      <c r="D164" s="180">
        <v>2</v>
      </c>
      <c r="E164" s="696" t="s">
        <v>469</v>
      </c>
      <c r="F164" s="1052"/>
      <c r="G164" s="1052"/>
      <c r="H164" s="963"/>
      <c r="I164" s="893"/>
      <c r="J164" s="893"/>
      <c r="K164" s="960"/>
      <c r="L164" s="963"/>
      <c r="M164" s="963"/>
      <c r="N164" s="963"/>
      <c r="O164" s="963"/>
      <c r="P164" s="963"/>
      <c r="Q164" s="963"/>
      <c r="R164" s="963"/>
      <c r="S164" s="963"/>
      <c r="T164" s="963"/>
      <c r="U164" s="963"/>
      <c r="V164" s="963"/>
      <c r="W164" s="963"/>
      <c r="X164" s="963"/>
      <c r="Y164" s="963"/>
      <c r="Z164" s="963"/>
    </row>
    <row r="165" spans="1:26" ht="16">
      <c r="A165" s="693"/>
      <c r="B165" s="475"/>
      <c r="C165" s="475" t="s">
        <v>7753</v>
      </c>
      <c r="D165" s="180">
        <v>2</v>
      </c>
      <c r="E165" s="180" t="s">
        <v>469</v>
      </c>
      <c r="F165" s="475" t="s">
        <v>7754</v>
      </c>
      <c r="G165" s="1052"/>
      <c r="H165" s="963"/>
      <c r="I165" s="893"/>
      <c r="J165" s="893"/>
      <c r="K165" s="960"/>
      <c r="L165" s="963"/>
      <c r="M165" s="963"/>
      <c r="N165" s="963"/>
      <c r="O165" s="963"/>
      <c r="P165" s="963"/>
      <c r="Q165" s="963"/>
      <c r="R165" s="963"/>
      <c r="S165" s="963"/>
      <c r="T165" s="963"/>
      <c r="U165" s="963"/>
      <c r="V165" s="963"/>
      <c r="W165" s="963"/>
      <c r="X165" s="963"/>
      <c r="Y165" s="963"/>
      <c r="Z165" s="963"/>
    </row>
    <row r="166" spans="1:26" ht="34">
      <c r="A166" s="693" t="s">
        <v>2002</v>
      </c>
      <c r="B166" s="1045" t="s">
        <v>643</v>
      </c>
      <c r="C166" s="475" t="s">
        <v>7755</v>
      </c>
      <c r="D166" s="180">
        <v>2</v>
      </c>
      <c r="E166" s="696" t="s">
        <v>469</v>
      </c>
      <c r="F166" s="1052"/>
      <c r="G166" s="1052"/>
      <c r="H166" s="963"/>
      <c r="I166" s="893"/>
      <c r="J166" s="893"/>
      <c r="K166" s="960"/>
      <c r="L166" s="963"/>
      <c r="M166" s="963"/>
      <c r="N166" s="963"/>
      <c r="O166" s="963"/>
      <c r="P166" s="963"/>
      <c r="Q166" s="963"/>
      <c r="R166" s="963"/>
      <c r="S166" s="963"/>
      <c r="T166" s="963"/>
      <c r="U166" s="963"/>
      <c r="V166" s="963"/>
      <c r="W166" s="963"/>
      <c r="X166" s="963"/>
      <c r="Y166" s="963"/>
      <c r="Z166" s="963"/>
    </row>
    <row r="167" spans="1:26" ht="16">
      <c r="A167" s="693"/>
      <c r="B167" s="1045"/>
      <c r="C167" s="475" t="s">
        <v>7756</v>
      </c>
      <c r="D167" s="180">
        <v>2</v>
      </c>
      <c r="E167" s="696" t="s">
        <v>469</v>
      </c>
      <c r="F167" s="720" t="s">
        <v>7757</v>
      </c>
      <c r="G167" s="1052"/>
      <c r="H167" s="963"/>
      <c r="I167" s="893"/>
      <c r="J167" s="893"/>
      <c r="K167" s="960"/>
      <c r="L167" s="963"/>
      <c r="M167" s="963"/>
      <c r="N167" s="963"/>
      <c r="O167" s="963"/>
      <c r="P167" s="963"/>
      <c r="Q167" s="963"/>
      <c r="R167" s="963"/>
      <c r="S167" s="963"/>
      <c r="T167" s="963"/>
      <c r="U167" s="963"/>
      <c r="V167" s="963"/>
      <c r="W167" s="963"/>
      <c r="X167" s="963"/>
      <c r="Y167" s="963"/>
      <c r="Z167" s="963"/>
    </row>
    <row r="168" spans="1:26" ht="16">
      <c r="A168" s="693"/>
      <c r="B168" s="1045"/>
      <c r="C168" s="475" t="s">
        <v>7758</v>
      </c>
      <c r="D168" s="180">
        <v>2</v>
      </c>
      <c r="E168" s="696" t="s">
        <v>469</v>
      </c>
      <c r="F168" s="1052"/>
      <c r="G168" s="1052"/>
      <c r="H168" s="963"/>
      <c r="I168" s="893"/>
      <c r="J168" s="893"/>
      <c r="K168" s="960"/>
      <c r="L168" s="963"/>
      <c r="M168" s="963"/>
      <c r="N168" s="963"/>
      <c r="O168" s="963"/>
      <c r="P168" s="963"/>
      <c r="Q168" s="963"/>
      <c r="R168" s="963"/>
      <c r="S168" s="963"/>
      <c r="T168" s="963"/>
      <c r="U168" s="963"/>
      <c r="V168" s="963"/>
      <c r="W168" s="963"/>
      <c r="X168" s="963"/>
      <c r="Y168" s="963"/>
      <c r="Z168" s="963"/>
    </row>
    <row r="169" spans="1:26" ht="16">
      <c r="A169" s="693"/>
      <c r="B169" s="1045"/>
      <c r="C169" s="475" t="s">
        <v>7759</v>
      </c>
      <c r="D169" s="180">
        <v>2</v>
      </c>
      <c r="E169" s="696" t="s">
        <v>469</v>
      </c>
      <c r="F169" s="1052"/>
      <c r="G169" s="1052"/>
      <c r="H169" s="963"/>
      <c r="I169" s="893"/>
      <c r="J169" s="893"/>
      <c r="K169" s="960"/>
      <c r="L169" s="963"/>
      <c r="M169" s="963"/>
      <c r="N169" s="963"/>
      <c r="O169" s="963"/>
      <c r="P169" s="963"/>
      <c r="Q169" s="963"/>
      <c r="R169" s="963"/>
      <c r="S169" s="963"/>
      <c r="T169" s="963"/>
      <c r="U169" s="963"/>
      <c r="V169" s="963"/>
      <c r="W169" s="963"/>
      <c r="X169" s="963"/>
      <c r="Y169" s="963"/>
      <c r="Z169" s="963"/>
    </row>
    <row r="170" spans="1:26" ht="32">
      <c r="A170" s="693"/>
      <c r="B170" s="1045"/>
      <c r="C170" s="475" t="s">
        <v>7760</v>
      </c>
      <c r="D170" s="180">
        <v>2</v>
      </c>
      <c r="E170" s="696" t="s">
        <v>469</v>
      </c>
      <c r="F170" s="1052"/>
      <c r="G170" s="1052"/>
      <c r="H170" s="963"/>
      <c r="I170" s="893"/>
      <c r="J170" s="893"/>
      <c r="K170" s="960"/>
      <c r="L170" s="963"/>
      <c r="M170" s="963"/>
      <c r="N170" s="963"/>
      <c r="O170" s="963"/>
      <c r="P170" s="963"/>
      <c r="Q170" s="963"/>
      <c r="R170" s="963"/>
      <c r="S170" s="963"/>
      <c r="T170" s="963"/>
      <c r="U170" s="963"/>
      <c r="V170" s="963"/>
      <c r="W170" s="963"/>
      <c r="X170" s="963"/>
      <c r="Y170" s="963"/>
      <c r="Z170" s="963"/>
    </row>
    <row r="171" spans="1:26" ht="16">
      <c r="A171" s="693"/>
      <c r="B171" s="1045"/>
      <c r="C171" s="475" t="s">
        <v>7761</v>
      </c>
      <c r="D171" s="180">
        <v>2</v>
      </c>
      <c r="E171" s="696" t="s">
        <v>469</v>
      </c>
      <c r="F171" s="1052"/>
      <c r="G171" s="1052"/>
      <c r="H171" s="963"/>
      <c r="I171" s="893"/>
      <c r="J171" s="893"/>
      <c r="K171" s="960"/>
      <c r="L171" s="963"/>
      <c r="M171" s="963"/>
      <c r="N171" s="963"/>
      <c r="O171" s="963"/>
      <c r="P171" s="963"/>
      <c r="Q171" s="963"/>
      <c r="R171" s="963"/>
      <c r="S171" s="963"/>
      <c r="T171" s="963"/>
      <c r="U171" s="963"/>
      <c r="V171" s="963"/>
      <c r="W171" s="963"/>
      <c r="X171" s="963"/>
      <c r="Y171" s="963"/>
      <c r="Z171" s="963"/>
    </row>
    <row r="172" spans="1:26" ht="34">
      <c r="A172" s="693" t="s">
        <v>2010</v>
      </c>
      <c r="B172" s="1045" t="s">
        <v>661</v>
      </c>
      <c r="C172" s="475" t="s">
        <v>7762</v>
      </c>
      <c r="D172" s="180">
        <v>2</v>
      </c>
      <c r="E172" s="696" t="s">
        <v>469</v>
      </c>
      <c r="F172" s="1052"/>
      <c r="G172" s="1052"/>
      <c r="H172" s="963"/>
      <c r="I172" s="893"/>
      <c r="J172" s="893"/>
      <c r="K172" s="960"/>
      <c r="L172" s="963"/>
      <c r="M172" s="963"/>
      <c r="N172" s="963"/>
      <c r="O172" s="963"/>
      <c r="P172" s="963"/>
      <c r="Q172" s="963"/>
      <c r="R172" s="963"/>
      <c r="S172" s="963"/>
      <c r="T172" s="963"/>
      <c r="U172" s="963"/>
      <c r="V172" s="963"/>
      <c r="W172" s="963"/>
      <c r="X172" s="963"/>
      <c r="Y172" s="963"/>
      <c r="Z172" s="963"/>
    </row>
    <row r="173" spans="1:26" ht="34">
      <c r="A173" s="693" t="s">
        <v>2012</v>
      </c>
      <c r="B173" s="1045" t="s">
        <v>665</v>
      </c>
      <c r="C173" s="475" t="s">
        <v>2013</v>
      </c>
      <c r="D173" s="180">
        <v>2</v>
      </c>
      <c r="E173" s="696" t="s">
        <v>469</v>
      </c>
      <c r="F173" s="1052"/>
      <c r="G173" s="1052"/>
      <c r="H173" s="963"/>
      <c r="I173" s="893"/>
      <c r="J173" s="893"/>
      <c r="K173" s="960"/>
      <c r="L173" s="963"/>
      <c r="M173" s="963"/>
      <c r="N173" s="963"/>
      <c r="O173" s="963"/>
      <c r="P173" s="963"/>
      <c r="Q173" s="963"/>
      <c r="R173" s="963"/>
      <c r="S173" s="963"/>
      <c r="T173" s="963"/>
      <c r="U173" s="963"/>
      <c r="V173" s="963"/>
      <c r="W173" s="963"/>
      <c r="X173" s="963"/>
      <c r="Y173" s="963"/>
      <c r="Z173" s="963"/>
    </row>
    <row r="174" spans="1:26" ht="34">
      <c r="A174" s="693" t="s">
        <v>2014</v>
      </c>
      <c r="B174" s="1045" t="s">
        <v>669</v>
      </c>
      <c r="C174" s="475" t="s">
        <v>7763</v>
      </c>
      <c r="D174" s="180">
        <v>2</v>
      </c>
      <c r="E174" s="696" t="s">
        <v>469</v>
      </c>
      <c r="F174" s="1052"/>
      <c r="G174" s="1052"/>
      <c r="H174" s="963"/>
      <c r="I174" s="893"/>
      <c r="J174" s="893"/>
      <c r="K174" s="960"/>
      <c r="L174" s="963"/>
      <c r="M174" s="963"/>
      <c r="N174" s="963"/>
      <c r="O174" s="963"/>
      <c r="P174" s="963"/>
      <c r="Q174" s="963"/>
      <c r="R174" s="963"/>
      <c r="S174" s="963"/>
      <c r="T174" s="963"/>
      <c r="U174" s="963"/>
      <c r="V174" s="963"/>
      <c r="W174" s="963"/>
      <c r="X174" s="963"/>
      <c r="Y174" s="963"/>
      <c r="Z174" s="963"/>
    </row>
    <row r="175" spans="1:26" ht="68">
      <c r="A175" s="693" t="s">
        <v>2017</v>
      </c>
      <c r="B175" s="1045" t="s">
        <v>674</v>
      </c>
      <c r="C175" s="475" t="s">
        <v>7764</v>
      </c>
      <c r="D175" s="180">
        <v>2</v>
      </c>
      <c r="E175" s="696" t="s">
        <v>469</v>
      </c>
      <c r="F175" s="471" t="s">
        <v>7765</v>
      </c>
      <c r="G175" s="1052"/>
      <c r="H175" s="963"/>
      <c r="I175" s="893"/>
      <c r="J175" s="893"/>
      <c r="K175" s="960"/>
      <c r="L175" s="963"/>
      <c r="M175" s="963"/>
      <c r="N175" s="963"/>
      <c r="O175" s="963"/>
      <c r="P175" s="963"/>
      <c r="Q175" s="963"/>
      <c r="R175" s="963"/>
      <c r="S175" s="963"/>
      <c r="T175" s="963"/>
      <c r="U175" s="963"/>
      <c r="V175" s="963"/>
      <c r="W175" s="963"/>
      <c r="X175" s="963"/>
      <c r="Y175" s="963"/>
      <c r="Z175" s="963"/>
    </row>
    <row r="176" spans="1:26" ht="19">
      <c r="A176" s="693" t="s">
        <v>225</v>
      </c>
      <c r="B176" s="1606" t="s">
        <v>69</v>
      </c>
      <c r="C176" s="1570"/>
      <c r="D176" s="1570"/>
      <c r="E176" s="1570"/>
      <c r="F176" s="1570"/>
      <c r="G176" s="1573"/>
      <c r="H176" s="942"/>
      <c r="I176" s="893">
        <f>SUM(D177:D182)</f>
        <v>10</v>
      </c>
      <c r="J176" s="893">
        <f>COUNT(D177:D182)*2</f>
        <v>10</v>
      </c>
      <c r="K176" s="960"/>
      <c r="L176" s="963"/>
      <c r="M176" s="963"/>
      <c r="N176" s="963"/>
      <c r="O176" s="963"/>
      <c r="P176" s="963"/>
      <c r="Q176" s="963"/>
      <c r="R176" s="963"/>
      <c r="S176" s="963"/>
      <c r="T176" s="963"/>
      <c r="U176" s="963"/>
      <c r="V176" s="963"/>
      <c r="W176" s="963"/>
      <c r="X176" s="963"/>
      <c r="Y176" s="963"/>
      <c r="Z176" s="963"/>
    </row>
    <row r="177" spans="1:26" ht="48">
      <c r="A177" s="693" t="s">
        <v>681</v>
      </c>
      <c r="B177" s="1049" t="s">
        <v>682</v>
      </c>
      <c r="C177" s="471" t="s">
        <v>683</v>
      </c>
      <c r="D177" s="180">
        <v>2</v>
      </c>
      <c r="E177" s="696" t="s">
        <v>469</v>
      </c>
      <c r="F177" s="471" t="s">
        <v>7000</v>
      </c>
      <c r="G177" s="1052"/>
      <c r="H177" s="963"/>
      <c r="I177" s="893"/>
      <c r="J177" s="893"/>
      <c r="K177" s="960"/>
      <c r="L177" s="963"/>
      <c r="M177" s="963"/>
      <c r="N177" s="963"/>
      <c r="O177" s="963"/>
      <c r="P177" s="963"/>
      <c r="Q177" s="963"/>
      <c r="R177" s="963"/>
      <c r="S177" s="963"/>
      <c r="T177" s="963"/>
      <c r="U177" s="963"/>
      <c r="V177" s="963"/>
      <c r="W177" s="963"/>
      <c r="X177" s="963"/>
      <c r="Y177" s="963"/>
      <c r="Z177" s="963"/>
    </row>
    <row r="178" spans="1:26" ht="14.25" hidden="1" customHeight="1">
      <c r="A178" s="310" t="s">
        <v>685</v>
      </c>
      <c r="B178" s="718" t="s">
        <v>686</v>
      </c>
      <c r="C178" s="141"/>
      <c r="D178" s="124"/>
      <c r="E178" s="141"/>
      <c r="F178" s="141"/>
      <c r="G178" s="141"/>
      <c r="H178" s="106"/>
      <c r="I178" s="105"/>
      <c r="J178" s="105"/>
      <c r="K178" s="105"/>
      <c r="L178" s="106"/>
      <c r="M178" s="106"/>
      <c r="N178" s="106"/>
      <c r="O178" s="106"/>
      <c r="P178" s="106"/>
      <c r="Q178" s="106"/>
      <c r="R178" s="106"/>
      <c r="S178" s="106"/>
      <c r="T178" s="106"/>
      <c r="U178" s="106"/>
      <c r="V178" s="106"/>
      <c r="W178" s="106"/>
      <c r="X178" s="106"/>
      <c r="Y178" s="106"/>
      <c r="Z178" s="106"/>
    </row>
    <row r="179" spans="1:26" ht="34">
      <c r="A179" s="693" t="s">
        <v>2022</v>
      </c>
      <c r="B179" s="1049" t="s">
        <v>688</v>
      </c>
      <c r="C179" s="476" t="s">
        <v>7766</v>
      </c>
      <c r="D179" s="180">
        <v>2</v>
      </c>
      <c r="E179" s="696" t="s">
        <v>469</v>
      </c>
      <c r="F179" s="1052"/>
      <c r="G179" s="1052"/>
      <c r="H179" s="963"/>
      <c r="I179" s="893"/>
      <c r="J179" s="893"/>
      <c r="K179" s="960"/>
      <c r="L179" s="963"/>
      <c r="M179" s="963"/>
      <c r="N179" s="963"/>
      <c r="O179" s="963"/>
      <c r="P179" s="963"/>
      <c r="Q179" s="963"/>
      <c r="R179" s="963"/>
      <c r="S179" s="963"/>
      <c r="T179" s="963"/>
      <c r="U179" s="963"/>
      <c r="V179" s="963"/>
      <c r="W179" s="963"/>
      <c r="X179" s="963"/>
      <c r="Y179" s="963"/>
      <c r="Z179" s="963"/>
    </row>
    <row r="180" spans="1:26" ht="16">
      <c r="A180" s="693"/>
      <c r="B180" s="1050"/>
      <c r="C180" s="475" t="s">
        <v>7767</v>
      </c>
      <c r="D180" s="180">
        <v>2</v>
      </c>
      <c r="E180" s="696" t="s">
        <v>469</v>
      </c>
      <c r="F180" s="1052"/>
      <c r="G180" s="1052"/>
      <c r="H180" s="963"/>
      <c r="I180" s="893"/>
      <c r="J180" s="893"/>
      <c r="K180" s="960"/>
      <c r="L180" s="963"/>
      <c r="M180" s="963"/>
      <c r="N180" s="963"/>
      <c r="O180" s="963"/>
      <c r="P180" s="963"/>
      <c r="Q180" s="963"/>
      <c r="R180" s="963"/>
      <c r="S180" s="963"/>
      <c r="T180" s="963"/>
      <c r="U180" s="963"/>
      <c r="V180" s="963"/>
      <c r="W180" s="963"/>
      <c r="X180" s="963"/>
      <c r="Y180" s="963"/>
      <c r="Z180" s="963"/>
    </row>
    <row r="181" spans="1:26" ht="34">
      <c r="A181" s="693" t="s">
        <v>2024</v>
      </c>
      <c r="B181" s="1050" t="s">
        <v>691</v>
      </c>
      <c r="C181" s="769" t="s">
        <v>7768</v>
      </c>
      <c r="D181" s="180">
        <v>2</v>
      </c>
      <c r="E181" s="696" t="s">
        <v>469</v>
      </c>
      <c r="F181" s="1052"/>
      <c r="G181" s="1052"/>
      <c r="H181" s="963"/>
      <c r="I181" s="893"/>
      <c r="J181" s="893"/>
      <c r="K181" s="960"/>
      <c r="L181" s="963"/>
      <c r="M181" s="963"/>
      <c r="N181" s="963"/>
      <c r="O181" s="963"/>
      <c r="P181" s="963"/>
      <c r="Q181" s="963"/>
      <c r="R181" s="963"/>
      <c r="S181" s="963"/>
      <c r="T181" s="963"/>
      <c r="U181" s="963"/>
      <c r="V181" s="963"/>
      <c r="W181" s="963"/>
      <c r="X181" s="963"/>
      <c r="Y181" s="963"/>
      <c r="Z181" s="963"/>
    </row>
    <row r="182" spans="1:26" ht="32">
      <c r="A182" s="693"/>
      <c r="B182" s="161"/>
      <c r="C182" s="769" t="s">
        <v>7769</v>
      </c>
      <c r="D182" s="180">
        <v>2</v>
      </c>
      <c r="E182" s="696" t="s">
        <v>469</v>
      </c>
      <c r="F182" s="1052"/>
      <c r="G182" s="1052"/>
      <c r="H182" s="963"/>
      <c r="I182" s="893"/>
      <c r="J182" s="893"/>
      <c r="K182" s="960"/>
      <c r="L182" s="963"/>
      <c r="M182" s="963"/>
      <c r="N182" s="963"/>
      <c r="O182" s="963"/>
      <c r="P182" s="963"/>
      <c r="Q182" s="963"/>
      <c r="R182" s="963"/>
      <c r="S182" s="963"/>
      <c r="T182" s="963"/>
      <c r="U182" s="963"/>
      <c r="V182" s="963"/>
      <c r="W182" s="963"/>
      <c r="X182" s="963"/>
      <c r="Y182" s="963"/>
      <c r="Z182" s="963"/>
    </row>
    <row r="183" spans="1:26" ht="19">
      <c r="A183" s="693" t="s">
        <v>226</v>
      </c>
      <c r="B183" s="1606" t="s">
        <v>71</v>
      </c>
      <c r="C183" s="1570"/>
      <c r="D183" s="1570"/>
      <c r="E183" s="1570"/>
      <c r="F183" s="1570"/>
      <c r="G183" s="1573"/>
      <c r="H183" s="942"/>
      <c r="I183" s="893">
        <f>SUM(D184:D189)</f>
        <v>12</v>
      </c>
      <c r="J183" s="893">
        <f>COUNT(D184:D189)*2</f>
        <v>12</v>
      </c>
      <c r="K183" s="960"/>
      <c r="L183" s="963"/>
      <c r="M183" s="963"/>
      <c r="N183" s="963"/>
      <c r="O183" s="963"/>
      <c r="P183" s="963"/>
      <c r="Q183" s="963"/>
      <c r="R183" s="963"/>
      <c r="S183" s="963"/>
      <c r="T183" s="963"/>
      <c r="U183" s="963"/>
      <c r="V183" s="963"/>
      <c r="W183" s="963"/>
      <c r="X183" s="963"/>
      <c r="Y183" s="963"/>
      <c r="Z183" s="963"/>
    </row>
    <row r="184" spans="1:26" ht="32">
      <c r="A184" s="693" t="s">
        <v>2026</v>
      </c>
      <c r="B184" s="1049" t="s">
        <v>695</v>
      </c>
      <c r="C184" s="769" t="s">
        <v>7770</v>
      </c>
      <c r="D184" s="180">
        <v>2</v>
      </c>
      <c r="E184" s="696" t="s">
        <v>506</v>
      </c>
      <c r="F184" s="1052"/>
      <c r="G184" s="1052"/>
      <c r="H184" s="963"/>
      <c r="I184" s="893"/>
      <c r="J184" s="893"/>
      <c r="K184" s="960"/>
      <c r="L184" s="963"/>
      <c r="M184" s="963"/>
      <c r="N184" s="963"/>
      <c r="O184" s="963"/>
      <c r="P184" s="963"/>
      <c r="Q184" s="963"/>
      <c r="R184" s="963"/>
      <c r="S184" s="963"/>
      <c r="T184" s="963"/>
      <c r="U184" s="963"/>
      <c r="V184" s="963"/>
      <c r="W184" s="963"/>
      <c r="X184" s="963"/>
      <c r="Y184" s="963"/>
      <c r="Z184" s="963"/>
    </row>
    <row r="185" spans="1:26" ht="32">
      <c r="A185" s="693"/>
      <c r="B185" s="1051"/>
      <c r="C185" s="769" t="s">
        <v>7771</v>
      </c>
      <c r="D185" s="180">
        <v>2</v>
      </c>
      <c r="E185" s="696" t="s">
        <v>469</v>
      </c>
      <c r="F185" s="1052"/>
      <c r="G185" s="1052"/>
      <c r="H185" s="963"/>
      <c r="I185" s="893"/>
      <c r="J185" s="893"/>
      <c r="K185" s="960"/>
      <c r="L185" s="963"/>
      <c r="M185" s="963"/>
      <c r="N185" s="963"/>
      <c r="O185" s="963"/>
      <c r="P185" s="963"/>
      <c r="Q185" s="963"/>
      <c r="R185" s="963"/>
      <c r="S185" s="963"/>
      <c r="T185" s="963"/>
      <c r="U185" s="963"/>
      <c r="V185" s="963"/>
      <c r="W185" s="963"/>
      <c r="X185" s="963"/>
      <c r="Y185" s="963"/>
      <c r="Z185" s="963"/>
    </row>
    <row r="186" spans="1:26" ht="32">
      <c r="A186" s="693"/>
      <c r="B186" s="1051"/>
      <c r="C186" s="769" t="s">
        <v>697</v>
      </c>
      <c r="D186" s="180">
        <v>2</v>
      </c>
      <c r="E186" s="696" t="s">
        <v>469</v>
      </c>
      <c r="F186" s="1052"/>
      <c r="G186" s="1052"/>
      <c r="H186" s="963"/>
      <c r="I186" s="893"/>
      <c r="J186" s="893"/>
      <c r="K186" s="960"/>
      <c r="L186" s="963"/>
      <c r="M186" s="963"/>
      <c r="N186" s="963"/>
      <c r="O186" s="963"/>
      <c r="P186" s="963"/>
      <c r="Q186" s="963"/>
      <c r="R186" s="963"/>
      <c r="S186" s="963"/>
      <c r="T186" s="963"/>
      <c r="U186" s="963"/>
      <c r="V186" s="963"/>
      <c r="W186" s="963"/>
      <c r="X186" s="963"/>
      <c r="Y186" s="963"/>
      <c r="Z186" s="963"/>
    </row>
    <row r="187" spans="1:26" ht="34">
      <c r="A187" s="693" t="s">
        <v>2028</v>
      </c>
      <c r="B187" s="1051" t="s">
        <v>699</v>
      </c>
      <c r="C187" s="262" t="s">
        <v>7772</v>
      </c>
      <c r="D187" s="180">
        <v>2</v>
      </c>
      <c r="E187" s="696" t="s">
        <v>504</v>
      </c>
      <c r="F187" s="1052"/>
      <c r="G187" s="1052"/>
      <c r="H187" s="963"/>
      <c r="I187" s="893"/>
      <c r="J187" s="893"/>
      <c r="K187" s="960"/>
      <c r="L187" s="963"/>
      <c r="M187" s="963"/>
      <c r="N187" s="963"/>
      <c r="O187" s="963"/>
      <c r="P187" s="963"/>
      <c r="Q187" s="963"/>
      <c r="R187" s="963"/>
      <c r="S187" s="963"/>
      <c r="T187" s="963"/>
      <c r="U187" s="963"/>
      <c r="V187" s="963"/>
      <c r="W187" s="963"/>
      <c r="X187" s="963"/>
      <c r="Y187" s="963"/>
      <c r="Z187" s="963"/>
    </row>
    <row r="188" spans="1:26" ht="48">
      <c r="A188" s="693"/>
      <c r="B188" s="1051"/>
      <c r="C188" s="475" t="s">
        <v>701</v>
      </c>
      <c r="D188" s="180">
        <v>2</v>
      </c>
      <c r="E188" s="696" t="s">
        <v>504</v>
      </c>
      <c r="F188" s="1052"/>
      <c r="G188" s="1052"/>
      <c r="H188" s="963"/>
      <c r="I188" s="893"/>
      <c r="J188" s="893"/>
      <c r="K188" s="960"/>
      <c r="L188" s="963"/>
      <c r="M188" s="963"/>
      <c r="N188" s="963"/>
      <c r="O188" s="963"/>
      <c r="P188" s="963"/>
      <c r="Q188" s="963"/>
      <c r="R188" s="963"/>
      <c r="S188" s="963"/>
      <c r="T188" s="963"/>
      <c r="U188" s="963"/>
      <c r="V188" s="963"/>
      <c r="W188" s="963"/>
      <c r="X188" s="963"/>
      <c r="Y188" s="963"/>
      <c r="Z188" s="963"/>
    </row>
    <row r="189" spans="1:26" ht="51">
      <c r="A189" s="693" t="s">
        <v>2030</v>
      </c>
      <c r="B189" s="1049" t="s">
        <v>703</v>
      </c>
      <c r="C189" s="471" t="s">
        <v>704</v>
      </c>
      <c r="D189" s="180">
        <v>2</v>
      </c>
      <c r="E189" s="696" t="s">
        <v>369</v>
      </c>
      <c r="F189" s="1052"/>
      <c r="G189" s="1052"/>
      <c r="H189" s="963"/>
      <c r="I189" s="893"/>
      <c r="J189" s="893"/>
      <c r="K189" s="960"/>
      <c r="L189" s="963"/>
      <c r="M189" s="963"/>
      <c r="N189" s="963"/>
      <c r="O189" s="963"/>
      <c r="P189" s="963"/>
      <c r="Q189" s="963"/>
      <c r="R189" s="963"/>
      <c r="S189" s="963"/>
      <c r="T189" s="963"/>
      <c r="U189" s="963"/>
      <c r="V189" s="963"/>
      <c r="W189" s="963"/>
      <c r="X189" s="963"/>
      <c r="Y189" s="963"/>
      <c r="Z189" s="963"/>
    </row>
    <row r="190" spans="1:26" ht="19">
      <c r="A190" s="693" t="s">
        <v>227</v>
      </c>
      <c r="B190" s="1606" t="s">
        <v>73</v>
      </c>
      <c r="C190" s="1570"/>
      <c r="D190" s="1570"/>
      <c r="E190" s="1570"/>
      <c r="F190" s="1570"/>
      <c r="G190" s="1573"/>
      <c r="H190" s="942"/>
      <c r="I190" s="893">
        <f>SUM(D191:D195)</f>
        <v>4</v>
      </c>
      <c r="J190" s="893">
        <f>COUNT(D191:D195)*2</f>
        <v>4</v>
      </c>
      <c r="K190" s="960"/>
      <c r="L190" s="963"/>
      <c r="M190" s="963"/>
      <c r="N190" s="963"/>
      <c r="O190" s="963"/>
      <c r="P190" s="963"/>
      <c r="Q190" s="963"/>
      <c r="R190" s="963"/>
      <c r="S190" s="963"/>
      <c r="T190" s="963"/>
      <c r="U190" s="963"/>
      <c r="V190" s="963"/>
      <c r="W190" s="963"/>
      <c r="X190" s="963"/>
      <c r="Y190" s="963"/>
      <c r="Z190" s="963"/>
    </row>
    <row r="191" spans="1:26" ht="14.25" hidden="1" customHeight="1">
      <c r="A191" s="310" t="s">
        <v>2031</v>
      </c>
      <c r="B191" s="700" t="s">
        <v>706</v>
      </c>
      <c r="C191" s="141"/>
      <c r="D191" s="124"/>
      <c r="E191" s="141"/>
      <c r="F191" s="141"/>
      <c r="G191" s="141"/>
      <c r="H191" s="106"/>
      <c r="I191" s="105"/>
      <c r="J191" s="105"/>
      <c r="K191" s="105"/>
      <c r="L191" s="106"/>
      <c r="M191" s="106"/>
      <c r="N191" s="106"/>
      <c r="O191" s="106"/>
      <c r="P191" s="106"/>
      <c r="Q191" s="106"/>
      <c r="R191" s="106"/>
      <c r="S191" s="106"/>
      <c r="T191" s="106"/>
      <c r="U191" s="106"/>
      <c r="V191" s="106"/>
      <c r="W191" s="106"/>
      <c r="X191" s="106"/>
      <c r="Y191" s="106"/>
      <c r="Z191" s="106"/>
    </row>
    <row r="192" spans="1:26" ht="14.25" hidden="1" customHeight="1">
      <c r="A192" s="310" t="s">
        <v>2034</v>
      </c>
      <c r="B192" s="700" t="s">
        <v>710</v>
      </c>
      <c r="C192" s="141"/>
      <c r="D192" s="124"/>
      <c r="E192" s="141"/>
      <c r="F192" s="141"/>
      <c r="G192" s="141"/>
      <c r="H192" s="106"/>
      <c r="I192" s="105"/>
      <c r="J192" s="105"/>
      <c r="K192" s="105"/>
      <c r="L192" s="106"/>
      <c r="M192" s="106"/>
      <c r="N192" s="106"/>
      <c r="O192" s="106"/>
      <c r="P192" s="106"/>
      <c r="Q192" s="106"/>
      <c r="R192" s="106"/>
      <c r="S192" s="106"/>
      <c r="T192" s="106"/>
      <c r="U192" s="106"/>
      <c r="V192" s="106"/>
      <c r="W192" s="106"/>
      <c r="X192" s="106"/>
      <c r="Y192" s="106"/>
      <c r="Z192" s="106"/>
    </row>
    <row r="193" spans="1:26" ht="14.25" hidden="1" customHeight="1">
      <c r="A193" s="310" t="s">
        <v>2037</v>
      </c>
      <c r="B193" s="700" t="s">
        <v>713</v>
      </c>
      <c r="C193" s="141"/>
      <c r="D193" s="124"/>
      <c r="E193" s="141"/>
      <c r="F193" s="141"/>
      <c r="G193" s="141"/>
      <c r="H193" s="106"/>
      <c r="I193" s="105"/>
      <c r="J193" s="105"/>
      <c r="K193" s="105"/>
      <c r="L193" s="106"/>
      <c r="M193" s="106"/>
      <c r="N193" s="106"/>
      <c r="O193" s="106"/>
      <c r="P193" s="106"/>
      <c r="Q193" s="106"/>
      <c r="R193" s="106"/>
      <c r="S193" s="106"/>
      <c r="T193" s="106"/>
      <c r="U193" s="106"/>
      <c r="V193" s="106"/>
      <c r="W193" s="106"/>
      <c r="X193" s="106"/>
      <c r="Y193" s="106"/>
      <c r="Z193" s="106"/>
    </row>
    <row r="194" spans="1:26" ht="34">
      <c r="A194" s="693" t="s">
        <v>2040</v>
      </c>
      <c r="B194" s="1045" t="s">
        <v>718</v>
      </c>
      <c r="C194" s="1052" t="s">
        <v>7773</v>
      </c>
      <c r="D194" s="180">
        <v>2</v>
      </c>
      <c r="E194" s="696" t="s">
        <v>599</v>
      </c>
      <c r="F194" s="1052"/>
      <c r="G194" s="1052"/>
      <c r="H194" s="963"/>
      <c r="I194" s="893"/>
      <c r="J194" s="893"/>
      <c r="K194" s="960"/>
      <c r="L194" s="963"/>
      <c r="M194" s="963"/>
      <c r="N194" s="963"/>
      <c r="O194" s="963"/>
      <c r="P194" s="963"/>
      <c r="Q194" s="963"/>
      <c r="R194" s="963"/>
      <c r="S194" s="963"/>
      <c r="T194" s="963"/>
      <c r="U194" s="963"/>
      <c r="V194" s="963"/>
      <c r="W194" s="963"/>
      <c r="X194" s="963"/>
      <c r="Y194" s="963"/>
      <c r="Z194" s="963"/>
    </row>
    <row r="195" spans="1:26" ht="34">
      <c r="A195" s="693" t="s">
        <v>2053</v>
      </c>
      <c r="B195" s="1045" t="s">
        <v>721</v>
      </c>
      <c r="C195" s="1052" t="s">
        <v>7012</v>
      </c>
      <c r="D195" s="180">
        <v>2</v>
      </c>
      <c r="E195" s="696" t="s">
        <v>599</v>
      </c>
      <c r="F195" s="1052"/>
      <c r="G195" s="1052"/>
      <c r="H195" s="963"/>
      <c r="I195" s="893"/>
      <c r="J195" s="893"/>
      <c r="K195" s="960"/>
      <c r="L195" s="963"/>
      <c r="M195" s="963"/>
      <c r="N195" s="963"/>
      <c r="O195" s="963"/>
      <c r="P195" s="963"/>
      <c r="Q195" s="963"/>
      <c r="R195" s="963"/>
      <c r="S195" s="963"/>
      <c r="T195" s="963"/>
      <c r="U195" s="963"/>
      <c r="V195" s="963"/>
      <c r="W195" s="963"/>
      <c r="X195" s="963"/>
      <c r="Y195" s="963"/>
      <c r="Z195" s="963"/>
    </row>
    <row r="196" spans="1:26" ht="19">
      <c r="A196" s="693" t="s">
        <v>228</v>
      </c>
      <c r="B196" s="1606" t="s">
        <v>7774</v>
      </c>
      <c r="C196" s="1570"/>
      <c r="D196" s="1570"/>
      <c r="E196" s="1570"/>
      <c r="F196" s="1570"/>
      <c r="G196" s="1573"/>
      <c r="H196" s="942"/>
      <c r="I196" s="893">
        <f>SUM(D197:D225)</f>
        <v>56</v>
      </c>
      <c r="J196" s="893">
        <f>COUNT(D197:D225)*2</f>
        <v>56</v>
      </c>
      <c r="K196" s="960"/>
      <c r="L196" s="963"/>
      <c r="M196" s="963"/>
      <c r="N196" s="963"/>
      <c r="O196" s="963"/>
      <c r="P196" s="963"/>
      <c r="Q196" s="963"/>
      <c r="R196" s="963"/>
      <c r="S196" s="963"/>
      <c r="T196" s="963"/>
      <c r="U196" s="963"/>
      <c r="V196" s="963"/>
      <c r="W196" s="963"/>
      <c r="X196" s="963"/>
      <c r="Y196" s="963"/>
      <c r="Z196" s="963"/>
    </row>
    <row r="197" spans="1:26" ht="34">
      <c r="A197" s="693" t="s">
        <v>2058</v>
      </c>
      <c r="B197" s="1045" t="s">
        <v>4218</v>
      </c>
      <c r="C197" s="1045" t="s">
        <v>7775</v>
      </c>
      <c r="D197" s="180">
        <v>2</v>
      </c>
      <c r="E197" s="1325" t="s">
        <v>504</v>
      </c>
      <c r="F197" s="1045" t="s">
        <v>6358</v>
      </c>
      <c r="G197" s="1052"/>
      <c r="H197" s="963"/>
      <c r="I197" s="893"/>
      <c r="J197" s="893"/>
      <c r="K197" s="960"/>
      <c r="L197" s="963"/>
      <c r="M197" s="963"/>
      <c r="N197" s="963"/>
      <c r="O197" s="963"/>
      <c r="P197" s="963"/>
      <c r="Q197" s="963"/>
      <c r="R197" s="963"/>
      <c r="S197" s="963"/>
      <c r="T197" s="963"/>
      <c r="U197" s="963"/>
      <c r="V197" s="963"/>
      <c r="W197" s="963"/>
      <c r="X197" s="963"/>
      <c r="Y197" s="963"/>
      <c r="Z197" s="963"/>
    </row>
    <row r="198" spans="1:26" ht="34">
      <c r="A198" s="693"/>
      <c r="B198" s="1045"/>
      <c r="C198" s="1045" t="s">
        <v>7776</v>
      </c>
      <c r="D198" s="180">
        <v>2</v>
      </c>
      <c r="E198" s="1325" t="s">
        <v>504</v>
      </c>
      <c r="F198" s="1045" t="s">
        <v>6358</v>
      </c>
      <c r="G198" s="1052"/>
      <c r="H198" s="963"/>
      <c r="I198" s="893"/>
      <c r="J198" s="893"/>
      <c r="K198" s="960"/>
      <c r="L198" s="963"/>
      <c r="M198" s="963"/>
      <c r="N198" s="963"/>
      <c r="O198" s="963"/>
      <c r="P198" s="963"/>
      <c r="Q198" s="963"/>
      <c r="R198" s="963"/>
      <c r="S198" s="963"/>
      <c r="T198" s="963"/>
      <c r="U198" s="963"/>
      <c r="V198" s="963"/>
      <c r="W198" s="963"/>
      <c r="X198" s="963"/>
      <c r="Y198" s="963"/>
      <c r="Z198" s="963"/>
    </row>
    <row r="199" spans="1:26" ht="17">
      <c r="A199" s="693"/>
      <c r="B199" s="1045"/>
      <c r="C199" s="1045" t="s">
        <v>7777</v>
      </c>
      <c r="D199" s="180">
        <v>2</v>
      </c>
      <c r="E199" s="1325" t="s">
        <v>504</v>
      </c>
      <c r="F199" s="1045" t="s">
        <v>6358</v>
      </c>
      <c r="G199" s="1052"/>
      <c r="H199" s="963"/>
      <c r="I199" s="893"/>
      <c r="J199" s="893"/>
      <c r="K199" s="960"/>
      <c r="L199" s="963"/>
      <c r="M199" s="963"/>
      <c r="N199" s="963"/>
      <c r="O199" s="963"/>
      <c r="P199" s="963"/>
      <c r="Q199" s="963"/>
      <c r="R199" s="963"/>
      <c r="S199" s="963"/>
      <c r="T199" s="963"/>
      <c r="U199" s="963"/>
      <c r="V199" s="963"/>
      <c r="W199" s="963"/>
      <c r="X199" s="963"/>
      <c r="Y199" s="963"/>
      <c r="Z199" s="963"/>
    </row>
    <row r="200" spans="1:26" ht="48">
      <c r="A200" s="693"/>
      <c r="B200" s="1045"/>
      <c r="C200" s="1045" t="s">
        <v>7778</v>
      </c>
      <c r="D200" s="180">
        <v>2</v>
      </c>
      <c r="E200" s="1325" t="s">
        <v>504</v>
      </c>
      <c r="F200" s="1045" t="s">
        <v>6358</v>
      </c>
      <c r="G200" s="1052"/>
      <c r="H200" s="963"/>
      <c r="I200" s="893"/>
      <c r="J200" s="893"/>
      <c r="K200" s="960"/>
      <c r="L200" s="963"/>
      <c r="M200" s="963"/>
      <c r="N200" s="963"/>
      <c r="O200" s="963"/>
      <c r="P200" s="963"/>
      <c r="Q200" s="963"/>
      <c r="R200" s="963"/>
      <c r="S200" s="963"/>
      <c r="T200" s="963"/>
      <c r="U200" s="963"/>
      <c r="V200" s="963"/>
      <c r="W200" s="963"/>
      <c r="X200" s="963"/>
      <c r="Y200" s="963"/>
      <c r="Z200" s="963"/>
    </row>
    <row r="201" spans="1:26" ht="34">
      <c r="A201" s="693"/>
      <c r="B201" s="1045"/>
      <c r="C201" s="1045" t="s">
        <v>7779</v>
      </c>
      <c r="D201" s="180">
        <v>2</v>
      </c>
      <c r="E201" s="1325" t="s">
        <v>504</v>
      </c>
      <c r="F201" s="1045" t="s">
        <v>6358</v>
      </c>
      <c r="G201" s="1052"/>
      <c r="H201" s="963"/>
      <c r="I201" s="893"/>
      <c r="J201" s="893"/>
      <c r="K201" s="960"/>
      <c r="L201" s="963"/>
      <c r="M201" s="963"/>
      <c r="N201" s="963"/>
      <c r="O201" s="963"/>
      <c r="P201" s="963"/>
      <c r="Q201" s="963"/>
      <c r="R201" s="963"/>
      <c r="S201" s="963"/>
      <c r="T201" s="963"/>
      <c r="U201" s="963"/>
      <c r="V201" s="963"/>
      <c r="W201" s="963"/>
      <c r="X201" s="963"/>
      <c r="Y201" s="963"/>
      <c r="Z201" s="963"/>
    </row>
    <row r="202" spans="1:26" ht="51">
      <c r="A202" s="693"/>
      <c r="B202" s="1045"/>
      <c r="C202" s="1045" t="s">
        <v>7780</v>
      </c>
      <c r="D202" s="180">
        <v>2</v>
      </c>
      <c r="E202" s="1325" t="s">
        <v>504</v>
      </c>
      <c r="F202" s="1045" t="s">
        <v>6358</v>
      </c>
      <c r="G202" s="1052"/>
      <c r="H202" s="963"/>
      <c r="I202" s="893"/>
      <c r="J202" s="893"/>
      <c r="K202" s="960"/>
      <c r="L202" s="963"/>
      <c r="M202" s="963"/>
      <c r="N202" s="963"/>
      <c r="O202" s="963"/>
      <c r="P202" s="963"/>
      <c r="Q202" s="963"/>
      <c r="R202" s="963"/>
      <c r="S202" s="963"/>
      <c r="T202" s="963"/>
      <c r="U202" s="963"/>
      <c r="V202" s="963"/>
      <c r="W202" s="963"/>
      <c r="X202" s="963"/>
      <c r="Y202" s="963"/>
      <c r="Z202" s="963"/>
    </row>
    <row r="203" spans="1:26" ht="34">
      <c r="A203" s="693"/>
      <c r="B203" s="1045"/>
      <c r="C203" s="1045" t="s">
        <v>7781</v>
      </c>
      <c r="D203" s="180">
        <v>2</v>
      </c>
      <c r="E203" s="1325" t="s">
        <v>504</v>
      </c>
      <c r="F203" s="1045" t="s">
        <v>6358</v>
      </c>
      <c r="G203" s="1052"/>
      <c r="H203" s="963"/>
      <c r="I203" s="893"/>
      <c r="J203" s="893"/>
      <c r="K203" s="960"/>
      <c r="L203" s="963"/>
      <c r="M203" s="963"/>
      <c r="N203" s="963"/>
      <c r="O203" s="963"/>
      <c r="P203" s="963"/>
      <c r="Q203" s="963"/>
      <c r="R203" s="963"/>
      <c r="S203" s="963"/>
      <c r="T203" s="963"/>
      <c r="U203" s="963"/>
      <c r="V203" s="963"/>
      <c r="W203" s="963"/>
      <c r="X203" s="963"/>
      <c r="Y203" s="963"/>
      <c r="Z203" s="963"/>
    </row>
    <row r="204" spans="1:26" ht="17">
      <c r="A204" s="693"/>
      <c r="B204" s="1045"/>
      <c r="C204" s="1045" t="s">
        <v>7782</v>
      </c>
      <c r="D204" s="180">
        <v>2</v>
      </c>
      <c r="E204" s="1325" t="s">
        <v>504</v>
      </c>
      <c r="F204" s="1045" t="s">
        <v>6358</v>
      </c>
      <c r="G204" s="1052"/>
      <c r="H204" s="963"/>
      <c r="I204" s="893"/>
      <c r="J204" s="893"/>
      <c r="K204" s="960"/>
      <c r="L204" s="963"/>
      <c r="M204" s="963"/>
      <c r="N204" s="963"/>
      <c r="O204" s="963"/>
      <c r="P204" s="963"/>
      <c r="Q204" s="963"/>
      <c r="R204" s="963"/>
      <c r="S204" s="963"/>
      <c r="T204" s="963"/>
      <c r="U204" s="963"/>
      <c r="V204" s="963"/>
      <c r="W204" s="963"/>
      <c r="X204" s="963"/>
      <c r="Y204" s="963"/>
      <c r="Z204" s="963"/>
    </row>
    <row r="205" spans="1:26" ht="17">
      <c r="A205" s="693"/>
      <c r="B205" s="1045"/>
      <c r="C205" s="1045" t="s">
        <v>7783</v>
      </c>
      <c r="D205" s="180">
        <v>2</v>
      </c>
      <c r="E205" s="1325" t="s">
        <v>504</v>
      </c>
      <c r="F205" s="1045" t="s">
        <v>6358</v>
      </c>
      <c r="G205" s="1052"/>
      <c r="H205" s="963"/>
      <c r="I205" s="893"/>
      <c r="J205" s="893"/>
      <c r="K205" s="960"/>
      <c r="L205" s="963"/>
      <c r="M205" s="963"/>
      <c r="N205" s="963"/>
      <c r="O205" s="963"/>
      <c r="P205" s="963"/>
      <c r="Q205" s="963"/>
      <c r="R205" s="963"/>
      <c r="S205" s="963"/>
      <c r="T205" s="963"/>
      <c r="U205" s="963"/>
      <c r="V205" s="963"/>
      <c r="W205" s="963"/>
      <c r="X205" s="963"/>
      <c r="Y205" s="963"/>
      <c r="Z205" s="963"/>
    </row>
    <row r="206" spans="1:26" ht="17">
      <c r="A206" s="693"/>
      <c r="B206" s="1045"/>
      <c r="C206" s="1045" t="s">
        <v>7784</v>
      </c>
      <c r="D206" s="180">
        <v>2</v>
      </c>
      <c r="E206" s="1325" t="s">
        <v>504</v>
      </c>
      <c r="F206" s="1045" t="s">
        <v>6358</v>
      </c>
      <c r="G206" s="1052"/>
      <c r="H206" s="963"/>
      <c r="I206" s="893"/>
      <c r="J206" s="893"/>
      <c r="K206" s="960"/>
      <c r="L206" s="963"/>
      <c r="M206" s="963"/>
      <c r="N206" s="963"/>
      <c r="O206" s="963"/>
      <c r="P206" s="963"/>
      <c r="Q206" s="963"/>
      <c r="R206" s="963"/>
      <c r="S206" s="963"/>
      <c r="T206" s="963"/>
      <c r="U206" s="963"/>
      <c r="V206" s="963"/>
      <c r="W206" s="963"/>
      <c r="X206" s="963"/>
      <c r="Y206" s="963"/>
      <c r="Z206" s="963"/>
    </row>
    <row r="207" spans="1:26" ht="17">
      <c r="A207" s="693"/>
      <c r="B207" s="1045"/>
      <c r="C207" s="1045" t="s">
        <v>7785</v>
      </c>
      <c r="D207" s="180">
        <v>2</v>
      </c>
      <c r="E207" s="1325" t="s">
        <v>504</v>
      </c>
      <c r="F207" s="1045" t="s">
        <v>6358</v>
      </c>
      <c r="G207" s="1052"/>
      <c r="H207" s="963"/>
      <c r="I207" s="893"/>
      <c r="J207" s="893"/>
      <c r="K207" s="960"/>
      <c r="L207" s="963"/>
      <c r="M207" s="963"/>
      <c r="N207" s="963"/>
      <c r="O207" s="963"/>
      <c r="P207" s="963"/>
      <c r="Q207" s="963"/>
      <c r="R207" s="963"/>
      <c r="S207" s="963"/>
      <c r="T207" s="963"/>
      <c r="U207" s="963"/>
      <c r="V207" s="963"/>
      <c r="W207" s="963"/>
      <c r="X207" s="963"/>
      <c r="Y207" s="963"/>
      <c r="Z207" s="963"/>
    </row>
    <row r="208" spans="1:26" ht="17">
      <c r="A208" s="693"/>
      <c r="B208" s="1045"/>
      <c r="C208" s="1045" t="s">
        <v>7786</v>
      </c>
      <c r="D208" s="180">
        <v>2</v>
      </c>
      <c r="E208" s="1325" t="s">
        <v>504</v>
      </c>
      <c r="F208" s="1045" t="s">
        <v>6358</v>
      </c>
      <c r="G208" s="1052"/>
      <c r="H208" s="963"/>
      <c r="I208" s="893"/>
      <c r="J208" s="893"/>
      <c r="K208" s="960"/>
      <c r="L208" s="963"/>
      <c r="M208" s="963"/>
      <c r="N208" s="963"/>
      <c r="O208" s="963"/>
      <c r="P208" s="963"/>
      <c r="Q208" s="963"/>
      <c r="R208" s="963"/>
      <c r="S208" s="963"/>
      <c r="T208" s="963"/>
      <c r="U208" s="963"/>
      <c r="V208" s="963"/>
      <c r="W208" s="963"/>
      <c r="X208" s="963"/>
      <c r="Y208" s="963"/>
      <c r="Z208" s="963"/>
    </row>
    <row r="209" spans="1:26" ht="17">
      <c r="A209" s="693"/>
      <c r="B209" s="1045"/>
      <c r="C209" s="1045" t="s">
        <v>7787</v>
      </c>
      <c r="D209" s="180">
        <v>2</v>
      </c>
      <c r="E209" s="1325" t="s">
        <v>504</v>
      </c>
      <c r="F209" s="1045" t="s">
        <v>6358</v>
      </c>
      <c r="G209" s="1052"/>
      <c r="H209" s="963"/>
      <c r="I209" s="893"/>
      <c r="J209" s="893"/>
      <c r="K209" s="960"/>
      <c r="L209" s="963"/>
      <c r="M209" s="963"/>
      <c r="N209" s="963"/>
      <c r="O209" s="963"/>
      <c r="P209" s="963"/>
      <c r="Q209" s="963"/>
      <c r="R209" s="963"/>
      <c r="S209" s="963"/>
      <c r="T209" s="963"/>
      <c r="U209" s="963"/>
      <c r="V209" s="963"/>
      <c r="W209" s="963"/>
      <c r="X209" s="963"/>
      <c r="Y209" s="963"/>
      <c r="Z209" s="963"/>
    </row>
    <row r="210" spans="1:26" ht="17">
      <c r="A210" s="693"/>
      <c r="B210" s="1045"/>
      <c r="C210" s="1045" t="s">
        <v>7788</v>
      </c>
      <c r="D210" s="180">
        <v>2</v>
      </c>
      <c r="E210" s="1325" t="s">
        <v>504</v>
      </c>
      <c r="F210" s="1045" t="s">
        <v>6358</v>
      </c>
      <c r="G210" s="1052"/>
      <c r="H210" s="963"/>
      <c r="I210" s="893"/>
      <c r="J210" s="893"/>
      <c r="K210" s="960"/>
      <c r="L210" s="963"/>
      <c r="M210" s="963"/>
      <c r="N210" s="963"/>
      <c r="O210" s="963"/>
      <c r="P210" s="963"/>
      <c r="Q210" s="963"/>
      <c r="R210" s="963"/>
      <c r="S210" s="963"/>
      <c r="T210" s="963"/>
      <c r="U210" s="963"/>
      <c r="V210" s="963"/>
      <c r="W210" s="963"/>
      <c r="X210" s="963"/>
      <c r="Y210" s="963"/>
      <c r="Z210" s="963"/>
    </row>
    <row r="211" spans="1:26" ht="17">
      <c r="A211" s="693"/>
      <c r="B211" s="1045"/>
      <c r="C211" s="1045" t="s">
        <v>7789</v>
      </c>
      <c r="D211" s="180">
        <v>2</v>
      </c>
      <c r="E211" s="1325" t="s">
        <v>504</v>
      </c>
      <c r="F211" s="1045" t="s">
        <v>6358</v>
      </c>
      <c r="G211" s="1052"/>
      <c r="H211" s="963"/>
      <c r="I211" s="893"/>
      <c r="J211" s="893"/>
      <c r="K211" s="960"/>
      <c r="L211" s="963"/>
      <c r="M211" s="963"/>
      <c r="N211" s="963"/>
      <c r="O211" s="963"/>
      <c r="P211" s="963"/>
      <c r="Q211" s="963"/>
      <c r="R211" s="963"/>
      <c r="S211" s="963"/>
      <c r="T211" s="963"/>
      <c r="U211" s="963"/>
      <c r="V211" s="963"/>
      <c r="W211" s="963"/>
      <c r="X211" s="963"/>
      <c r="Y211" s="963"/>
      <c r="Z211" s="963"/>
    </row>
    <row r="212" spans="1:26" ht="17">
      <c r="A212" s="693"/>
      <c r="B212" s="1045"/>
      <c r="C212" s="1045" t="s">
        <v>7790</v>
      </c>
      <c r="D212" s="180">
        <v>2</v>
      </c>
      <c r="E212" s="1325" t="s">
        <v>504</v>
      </c>
      <c r="F212" s="1045" t="s">
        <v>6358</v>
      </c>
      <c r="G212" s="1052"/>
      <c r="H212" s="963"/>
      <c r="I212" s="893"/>
      <c r="J212" s="893"/>
      <c r="K212" s="960"/>
      <c r="L212" s="963"/>
      <c r="M212" s="963"/>
      <c r="N212" s="963"/>
      <c r="O212" s="963"/>
      <c r="P212" s="963"/>
      <c r="Q212" s="963"/>
      <c r="R212" s="963"/>
      <c r="S212" s="963"/>
      <c r="T212" s="963"/>
      <c r="U212" s="963"/>
      <c r="V212" s="963"/>
      <c r="W212" s="963"/>
      <c r="X212" s="963"/>
      <c r="Y212" s="963"/>
      <c r="Z212" s="963"/>
    </row>
    <row r="213" spans="1:26" ht="17">
      <c r="A213" s="693"/>
      <c r="B213" s="1045"/>
      <c r="C213" s="1045" t="s">
        <v>7791</v>
      </c>
      <c r="D213" s="180">
        <v>2</v>
      </c>
      <c r="E213" s="1325" t="s">
        <v>504</v>
      </c>
      <c r="F213" s="1045" t="s">
        <v>6358</v>
      </c>
      <c r="G213" s="1052"/>
      <c r="H213" s="963"/>
      <c r="I213" s="893"/>
      <c r="J213" s="893"/>
      <c r="K213" s="960"/>
      <c r="L213" s="963"/>
      <c r="M213" s="963"/>
      <c r="N213" s="963"/>
      <c r="O213" s="963"/>
      <c r="P213" s="963"/>
      <c r="Q213" s="963"/>
      <c r="R213" s="963"/>
      <c r="S213" s="963"/>
      <c r="T213" s="963"/>
      <c r="U213" s="963"/>
      <c r="V213" s="963"/>
      <c r="W213" s="963"/>
      <c r="X213" s="963"/>
      <c r="Y213" s="963"/>
      <c r="Z213" s="963"/>
    </row>
    <row r="214" spans="1:26" ht="34">
      <c r="A214" s="693"/>
      <c r="B214" s="1045"/>
      <c r="C214" s="1045" t="s">
        <v>7792</v>
      </c>
      <c r="D214" s="180">
        <v>2</v>
      </c>
      <c r="E214" s="1325" t="s">
        <v>504</v>
      </c>
      <c r="F214" s="1045" t="s">
        <v>6358</v>
      </c>
      <c r="G214" s="1052"/>
      <c r="H214" s="963"/>
      <c r="I214" s="893"/>
      <c r="J214" s="893"/>
      <c r="K214" s="960"/>
      <c r="L214" s="963"/>
      <c r="M214" s="963"/>
      <c r="N214" s="963"/>
      <c r="O214" s="963"/>
      <c r="P214" s="963"/>
      <c r="Q214" s="963"/>
      <c r="R214" s="963"/>
      <c r="S214" s="963"/>
      <c r="T214" s="963"/>
      <c r="U214" s="963"/>
      <c r="V214" s="963"/>
      <c r="W214" s="963"/>
      <c r="X214" s="963"/>
      <c r="Y214" s="963"/>
      <c r="Z214" s="963"/>
    </row>
    <row r="215" spans="1:26" ht="17">
      <c r="A215" s="693"/>
      <c r="B215" s="1045"/>
      <c r="C215" s="1045" t="s">
        <v>7793</v>
      </c>
      <c r="D215" s="180">
        <v>2</v>
      </c>
      <c r="E215" s="1325" t="s">
        <v>504</v>
      </c>
      <c r="F215" s="1045" t="s">
        <v>6358</v>
      </c>
      <c r="G215" s="1052"/>
      <c r="H215" s="963"/>
      <c r="I215" s="893"/>
      <c r="J215" s="893"/>
      <c r="K215" s="960"/>
      <c r="L215" s="963"/>
      <c r="M215" s="963"/>
      <c r="N215" s="963"/>
      <c r="O215" s="963"/>
      <c r="P215" s="963"/>
      <c r="Q215" s="963"/>
      <c r="R215" s="963"/>
      <c r="S215" s="963"/>
      <c r="T215" s="963"/>
      <c r="U215" s="963"/>
      <c r="V215" s="963"/>
      <c r="W215" s="963"/>
      <c r="X215" s="963"/>
      <c r="Y215" s="963"/>
      <c r="Z215" s="963"/>
    </row>
    <row r="216" spans="1:26" ht="17">
      <c r="A216" s="693"/>
      <c r="B216" s="1045"/>
      <c r="C216" s="1045" t="s">
        <v>7794</v>
      </c>
      <c r="D216" s="180">
        <v>2</v>
      </c>
      <c r="E216" s="1325" t="s">
        <v>504</v>
      </c>
      <c r="F216" s="1045" t="s">
        <v>6358</v>
      </c>
      <c r="G216" s="1052"/>
      <c r="H216" s="963"/>
      <c r="I216" s="893"/>
      <c r="J216" s="893"/>
      <c r="K216" s="960"/>
      <c r="L216" s="963"/>
      <c r="M216" s="963"/>
      <c r="N216" s="963"/>
      <c r="O216" s="963"/>
      <c r="P216" s="963"/>
      <c r="Q216" s="963"/>
      <c r="R216" s="963"/>
      <c r="S216" s="963"/>
      <c r="T216" s="963"/>
      <c r="U216" s="963"/>
      <c r="V216" s="963"/>
      <c r="W216" s="963"/>
      <c r="X216" s="963"/>
      <c r="Y216" s="963"/>
      <c r="Z216" s="963"/>
    </row>
    <row r="217" spans="1:26" ht="34">
      <c r="A217" s="693"/>
      <c r="B217" s="1045"/>
      <c r="C217" s="1045" t="s">
        <v>7795</v>
      </c>
      <c r="D217" s="180">
        <v>2</v>
      </c>
      <c r="E217" s="1325" t="s">
        <v>504</v>
      </c>
      <c r="F217" s="1045" t="s">
        <v>6358</v>
      </c>
      <c r="G217" s="1052"/>
      <c r="H217" s="963"/>
      <c r="I217" s="893"/>
      <c r="J217" s="893"/>
      <c r="K217" s="960"/>
      <c r="L217" s="963"/>
      <c r="M217" s="963"/>
      <c r="N217" s="963"/>
      <c r="O217" s="963"/>
      <c r="P217" s="963"/>
      <c r="Q217" s="963"/>
      <c r="R217" s="963"/>
      <c r="S217" s="963"/>
      <c r="T217" s="963"/>
      <c r="U217" s="963"/>
      <c r="V217" s="963"/>
      <c r="W217" s="963"/>
      <c r="X217" s="963"/>
      <c r="Y217" s="963"/>
      <c r="Z217" s="963"/>
    </row>
    <row r="218" spans="1:26" ht="34">
      <c r="A218" s="693"/>
      <c r="B218" s="1045"/>
      <c r="C218" s="1045" t="s">
        <v>7796</v>
      </c>
      <c r="D218" s="180">
        <v>2</v>
      </c>
      <c r="E218" s="1325" t="s">
        <v>504</v>
      </c>
      <c r="F218" s="1045" t="s">
        <v>6358</v>
      </c>
      <c r="G218" s="1052"/>
      <c r="H218" s="963"/>
      <c r="I218" s="893"/>
      <c r="J218" s="893"/>
      <c r="K218" s="960"/>
      <c r="L218" s="963"/>
      <c r="M218" s="963"/>
      <c r="N218" s="963"/>
      <c r="O218" s="963"/>
      <c r="P218" s="963"/>
      <c r="Q218" s="963"/>
      <c r="R218" s="963"/>
      <c r="S218" s="963"/>
      <c r="T218" s="963"/>
      <c r="U218" s="963"/>
      <c r="V218" s="963"/>
      <c r="W218" s="963"/>
      <c r="X218" s="963"/>
      <c r="Y218" s="963"/>
      <c r="Z218" s="963"/>
    </row>
    <row r="219" spans="1:26" ht="17">
      <c r="A219" s="693"/>
      <c r="B219" s="1045"/>
      <c r="C219" s="1045" t="s">
        <v>7797</v>
      </c>
      <c r="D219" s="180">
        <v>2</v>
      </c>
      <c r="E219" s="1325" t="s">
        <v>504</v>
      </c>
      <c r="F219" s="1045" t="s">
        <v>6358</v>
      </c>
      <c r="G219" s="1052"/>
      <c r="H219" s="963"/>
      <c r="I219" s="893"/>
      <c r="J219" s="893"/>
      <c r="K219" s="960"/>
      <c r="L219" s="963"/>
      <c r="M219" s="963"/>
      <c r="N219" s="963"/>
      <c r="O219" s="963"/>
      <c r="P219" s="963"/>
      <c r="Q219" s="963"/>
      <c r="R219" s="963"/>
      <c r="S219" s="963"/>
      <c r="T219" s="963"/>
      <c r="U219" s="963"/>
      <c r="V219" s="963"/>
      <c r="W219" s="963"/>
      <c r="X219" s="963"/>
      <c r="Y219" s="963"/>
      <c r="Z219" s="963"/>
    </row>
    <row r="220" spans="1:26" ht="17">
      <c r="A220" s="693"/>
      <c r="B220" s="1045"/>
      <c r="C220" s="1045" t="s">
        <v>7798</v>
      </c>
      <c r="D220" s="180">
        <v>2</v>
      </c>
      <c r="E220" s="1325" t="s">
        <v>504</v>
      </c>
      <c r="F220" s="1045" t="s">
        <v>6358</v>
      </c>
      <c r="G220" s="1052"/>
      <c r="H220" s="963"/>
      <c r="I220" s="893"/>
      <c r="J220" s="893"/>
      <c r="K220" s="960"/>
      <c r="L220" s="963"/>
      <c r="M220" s="963"/>
      <c r="N220" s="963"/>
      <c r="O220" s="963"/>
      <c r="P220" s="963"/>
      <c r="Q220" s="963"/>
      <c r="R220" s="963"/>
      <c r="S220" s="963"/>
      <c r="T220" s="963"/>
      <c r="U220" s="963"/>
      <c r="V220" s="963"/>
      <c r="W220" s="963"/>
      <c r="X220" s="963"/>
      <c r="Y220" s="963"/>
      <c r="Z220" s="963"/>
    </row>
    <row r="221" spans="1:26" ht="17">
      <c r="A221" s="693"/>
      <c r="B221" s="1045"/>
      <c r="C221" s="1045" t="s">
        <v>7799</v>
      </c>
      <c r="D221" s="180">
        <v>2</v>
      </c>
      <c r="E221" s="1325" t="s">
        <v>504</v>
      </c>
      <c r="F221" s="1045" t="s">
        <v>6358</v>
      </c>
      <c r="G221" s="1052"/>
      <c r="H221" s="963"/>
      <c r="I221" s="893"/>
      <c r="J221" s="893"/>
      <c r="K221" s="960"/>
      <c r="L221" s="963"/>
      <c r="M221" s="963"/>
      <c r="N221" s="963"/>
      <c r="O221" s="963"/>
      <c r="P221" s="963"/>
      <c r="Q221" s="963"/>
      <c r="R221" s="963"/>
      <c r="S221" s="963"/>
      <c r="T221" s="963"/>
      <c r="U221" s="963"/>
      <c r="V221" s="963"/>
      <c r="W221" s="963"/>
      <c r="X221" s="963"/>
      <c r="Y221" s="963"/>
      <c r="Z221" s="963"/>
    </row>
    <row r="222" spans="1:26" ht="17">
      <c r="A222" s="693"/>
      <c r="B222" s="1045"/>
      <c r="C222" s="1045" t="s">
        <v>7800</v>
      </c>
      <c r="D222" s="180">
        <v>2</v>
      </c>
      <c r="E222" s="1325" t="s">
        <v>504</v>
      </c>
      <c r="F222" s="1045" t="s">
        <v>6358</v>
      </c>
      <c r="G222" s="1052"/>
      <c r="H222" s="963"/>
      <c r="I222" s="893"/>
      <c r="J222" s="893"/>
      <c r="K222" s="960"/>
      <c r="L222" s="963"/>
      <c r="M222" s="963"/>
      <c r="N222" s="963"/>
      <c r="O222" s="963"/>
      <c r="P222" s="963"/>
      <c r="Q222" s="963"/>
      <c r="R222" s="963"/>
      <c r="S222" s="963"/>
      <c r="T222" s="963"/>
      <c r="U222" s="963"/>
      <c r="V222" s="963"/>
      <c r="W222" s="963"/>
      <c r="X222" s="963"/>
      <c r="Y222" s="963"/>
      <c r="Z222" s="963"/>
    </row>
    <row r="223" spans="1:26" ht="17">
      <c r="A223" s="693"/>
      <c r="B223" s="1045"/>
      <c r="C223" s="1045" t="s">
        <v>7801</v>
      </c>
      <c r="D223" s="180">
        <v>2</v>
      </c>
      <c r="E223" s="1325"/>
      <c r="F223" s="1045" t="s">
        <v>6358</v>
      </c>
      <c r="G223" s="1052"/>
      <c r="H223" s="963"/>
      <c r="I223" s="893"/>
      <c r="J223" s="893"/>
      <c r="K223" s="960"/>
      <c r="L223" s="963"/>
      <c r="M223" s="963"/>
      <c r="N223" s="963"/>
      <c r="O223" s="963"/>
      <c r="P223" s="963"/>
      <c r="Q223" s="963"/>
      <c r="R223" s="963"/>
      <c r="S223" s="963"/>
      <c r="T223" s="963"/>
      <c r="U223" s="963"/>
      <c r="V223" s="963"/>
      <c r="W223" s="963"/>
      <c r="X223" s="963"/>
      <c r="Y223" s="963"/>
      <c r="Z223" s="963"/>
    </row>
    <row r="224" spans="1:26" ht="34">
      <c r="A224" s="693" t="s">
        <v>2064</v>
      </c>
      <c r="B224" s="1045" t="s">
        <v>749</v>
      </c>
      <c r="C224" s="1045" t="s">
        <v>7802</v>
      </c>
      <c r="D224" s="180">
        <v>2</v>
      </c>
      <c r="E224" s="1325" t="s">
        <v>504</v>
      </c>
      <c r="F224" s="1045" t="s">
        <v>6358</v>
      </c>
      <c r="G224" s="1052"/>
      <c r="H224" s="963"/>
      <c r="I224" s="893"/>
      <c r="J224" s="893"/>
      <c r="K224" s="960"/>
      <c r="L224" s="963"/>
      <c r="M224" s="963"/>
      <c r="N224" s="963"/>
      <c r="O224" s="963"/>
      <c r="P224" s="963"/>
      <c r="Q224" s="963"/>
      <c r="R224" s="963"/>
      <c r="S224" s="963"/>
      <c r="T224" s="963"/>
      <c r="U224" s="963"/>
      <c r="V224" s="963"/>
      <c r="W224" s="963"/>
      <c r="X224" s="963"/>
      <c r="Y224" s="963"/>
      <c r="Z224" s="963"/>
    </row>
    <row r="225" spans="1:26" ht="14.25" hidden="1" customHeight="1">
      <c r="A225" s="310" t="s">
        <v>2070</v>
      </c>
      <c r="B225" s="718" t="s">
        <v>756</v>
      </c>
      <c r="C225" s="141"/>
      <c r="D225" s="124"/>
      <c r="E225" s="141"/>
      <c r="F225" s="141"/>
      <c r="G225" s="141"/>
      <c r="H225" s="106"/>
      <c r="I225" s="105"/>
      <c r="J225" s="105"/>
      <c r="K225" s="105"/>
      <c r="L225" s="106"/>
      <c r="M225" s="106"/>
      <c r="N225" s="106"/>
      <c r="O225" s="106"/>
      <c r="P225" s="106"/>
      <c r="Q225" s="106"/>
      <c r="R225" s="106"/>
      <c r="S225" s="106"/>
      <c r="T225" s="106"/>
      <c r="U225" s="106"/>
      <c r="V225" s="106"/>
      <c r="W225" s="106"/>
      <c r="X225" s="106"/>
      <c r="Y225" s="106"/>
      <c r="Z225" s="106"/>
    </row>
    <row r="226" spans="1:26" ht="19">
      <c r="A226" s="693" t="s">
        <v>230</v>
      </c>
      <c r="B226" s="1606" t="s">
        <v>77</v>
      </c>
      <c r="C226" s="1570"/>
      <c r="D226" s="1570"/>
      <c r="E226" s="1570"/>
      <c r="F226" s="1570"/>
      <c r="G226" s="1573"/>
      <c r="H226" s="942"/>
      <c r="I226" s="893">
        <f>SUM(D227:D233)</f>
        <v>6</v>
      </c>
      <c r="J226" s="893">
        <f>COUNT(D227:D233)*2</f>
        <v>6</v>
      </c>
      <c r="K226" s="960"/>
      <c r="L226" s="963"/>
      <c r="M226" s="963"/>
      <c r="N226" s="963"/>
      <c r="O226" s="963"/>
      <c r="P226" s="963"/>
      <c r="Q226" s="963"/>
      <c r="R226" s="963"/>
      <c r="S226" s="963"/>
      <c r="T226" s="963"/>
      <c r="U226" s="963"/>
      <c r="V226" s="963"/>
      <c r="W226" s="963"/>
      <c r="X226" s="963"/>
      <c r="Y226" s="963"/>
      <c r="Z226" s="963"/>
    </row>
    <row r="227" spans="1:26" ht="14.25" hidden="1" customHeight="1">
      <c r="A227" s="310" t="s">
        <v>2073</v>
      </c>
      <c r="B227" s="700" t="s">
        <v>759</v>
      </c>
      <c r="C227" s="141"/>
      <c r="D227" s="124"/>
      <c r="E227" s="141"/>
      <c r="F227" s="141"/>
      <c r="G227" s="141"/>
      <c r="H227" s="106"/>
      <c r="I227" s="105"/>
      <c r="J227" s="105"/>
      <c r="K227" s="105"/>
      <c r="L227" s="106"/>
      <c r="M227" s="106"/>
      <c r="N227" s="106"/>
      <c r="O227" s="106"/>
      <c r="P227" s="106"/>
      <c r="Q227" s="106"/>
      <c r="R227" s="106"/>
      <c r="S227" s="106"/>
      <c r="T227" s="106"/>
      <c r="U227" s="106"/>
      <c r="V227" s="106"/>
      <c r="W227" s="106"/>
      <c r="X227" s="106"/>
      <c r="Y227" s="106"/>
      <c r="Z227" s="106"/>
    </row>
    <row r="228" spans="1:26" ht="14.25" hidden="1" customHeight="1">
      <c r="A228" s="310" t="s">
        <v>2075</v>
      </c>
      <c r="B228" s="700" t="s">
        <v>764</v>
      </c>
      <c r="C228" s="141"/>
      <c r="D228" s="124"/>
      <c r="E228" s="141"/>
      <c r="F228" s="141"/>
      <c r="G228" s="141"/>
      <c r="H228" s="106"/>
      <c r="I228" s="105"/>
      <c r="J228" s="105"/>
      <c r="K228" s="105"/>
      <c r="L228" s="106"/>
      <c r="M228" s="106"/>
      <c r="N228" s="106"/>
      <c r="O228" s="106"/>
      <c r="P228" s="106"/>
      <c r="Q228" s="106"/>
      <c r="R228" s="106"/>
      <c r="S228" s="106"/>
      <c r="T228" s="106"/>
      <c r="U228" s="106"/>
      <c r="V228" s="106"/>
      <c r="W228" s="106"/>
      <c r="X228" s="106"/>
      <c r="Y228" s="106"/>
      <c r="Z228" s="106"/>
    </row>
    <row r="229" spans="1:26" ht="14.25" hidden="1" customHeight="1">
      <c r="A229" s="310" t="s">
        <v>2088</v>
      </c>
      <c r="B229" s="700" t="s">
        <v>769</v>
      </c>
      <c r="C229" s="141"/>
      <c r="D229" s="124"/>
      <c r="E229" s="141"/>
      <c r="F229" s="141"/>
      <c r="G229" s="141"/>
      <c r="H229" s="106"/>
      <c r="I229" s="105"/>
      <c r="J229" s="105"/>
      <c r="K229" s="105"/>
      <c r="L229" s="106"/>
      <c r="M229" s="106"/>
      <c r="N229" s="106"/>
      <c r="O229" s="106"/>
      <c r="P229" s="106"/>
      <c r="Q229" s="106"/>
      <c r="R229" s="106"/>
      <c r="S229" s="106"/>
      <c r="T229" s="106"/>
      <c r="U229" s="106"/>
      <c r="V229" s="106"/>
      <c r="W229" s="106"/>
      <c r="X229" s="106"/>
      <c r="Y229" s="106"/>
      <c r="Z229" s="106"/>
    </row>
    <row r="230" spans="1:26" ht="14.25" hidden="1" customHeight="1">
      <c r="A230" s="310" t="s">
        <v>2091</v>
      </c>
      <c r="B230" s="700" t="s">
        <v>773</v>
      </c>
      <c r="C230" s="141"/>
      <c r="D230" s="124"/>
      <c r="E230" s="141"/>
      <c r="F230" s="141"/>
      <c r="G230" s="141"/>
      <c r="H230" s="106"/>
      <c r="I230" s="105"/>
      <c r="J230" s="105"/>
      <c r="K230" s="105"/>
      <c r="L230" s="106"/>
      <c r="M230" s="106"/>
      <c r="N230" s="106"/>
      <c r="O230" s="106"/>
      <c r="P230" s="106"/>
      <c r="Q230" s="106"/>
      <c r="R230" s="106"/>
      <c r="S230" s="106"/>
      <c r="T230" s="106"/>
      <c r="U230" s="106"/>
      <c r="V230" s="106"/>
      <c r="W230" s="106"/>
      <c r="X230" s="106"/>
      <c r="Y230" s="106"/>
      <c r="Z230" s="106"/>
    </row>
    <row r="231" spans="1:26" ht="34">
      <c r="A231" s="693" t="s">
        <v>2092</v>
      </c>
      <c r="B231" s="1045" t="s">
        <v>778</v>
      </c>
      <c r="C231" s="170" t="s">
        <v>7803</v>
      </c>
      <c r="D231" s="180">
        <v>2</v>
      </c>
      <c r="E231" s="696" t="s">
        <v>469</v>
      </c>
      <c r="F231" s="708" t="s">
        <v>7804</v>
      </c>
      <c r="G231" s="1052"/>
      <c r="H231" s="963"/>
      <c r="I231" s="893"/>
      <c r="J231" s="893"/>
      <c r="K231" s="960"/>
      <c r="L231" s="963"/>
      <c r="M231" s="963"/>
      <c r="N231" s="963"/>
      <c r="O231" s="963"/>
      <c r="P231" s="963"/>
      <c r="Q231" s="963"/>
      <c r="R231" s="963"/>
      <c r="S231" s="963"/>
      <c r="T231" s="963"/>
      <c r="U231" s="963"/>
      <c r="V231" s="963"/>
      <c r="W231" s="963"/>
      <c r="X231" s="963"/>
      <c r="Y231" s="963"/>
      <c r="Z231" s="963"/>
    </row>
    <row r="232" spans="1:26" ht="34">
      <c r="A232" s="693" t="s">
        <v>781</v>
      </c>
      <c r="B232" s="1045" t="s">
        <v>782</v>
      </c>
      <c r="C232" s="467" t="s">
        <v>3315</v>
      </c>
      <c r="D232" s="180">
        <v>2</v>
      </c>
      <c r="E232" s="696" t="s">
        <v>469</v>
      </c>
      <c r="F232" s="471" t="s">
        <v>2096</v>
      </c>
      <c r="G232" s="1052"/>
      <c r="H232" s="963"/>
      <c r="I232" s="893"/>
      <c r="J232" s="893"/>
      <c r="K232" s="960"/>
      <c r="L232" s="963"/>
      <c r="M232" s="963"/>
      <c r="N232" s="963"/>
      <c r="O232" s="963"/>
      <c r="P232" s="963"/>
      <c r="Q232" s="963"/>
      <c r="R232" s="963"/>
      <c r="S232" s="963"/>
      <c r="T232" s="963"/>
      <c r="U232" s="963"/>
      <c r="V232" s="963"/>
      <c r="W232" s="963"/>
      <c r="X232" s="963"/>
      <c r="Y232" s="963"/>
      <c r="Z232" s="963"/>
    </row>
    <row r="233" spans="1:26" ht="34">
      <c r="A233" s="693" t="s">
        <v>2099</v>
      </c>
      <c r="B233" s="1045" t="s">
        <v>786</v>
      </c>
      <c r="C233" s="475" t="s">
        <v>7805</v>
      </c>
      <c r="D233" s="180">
        <v>2</v>
      </c>
      <c r="E233" s="696" t="s">
        <v>469</v>
      </c>
      <c r="F233" s="475" t="s">
        <v>7806</v>
      </c>
      <c r="G233" s="1052"/>
      <c r="H233" s="963"/>
      <c r="I233" s="893"/>
      <c r="J233" s="893"/>
      <c r="K233" s="960"/>
      <c r="L233" s="963"/>
      <c r="M233" s="963"/>
      <c r="N233" s="963"/>
      <c r="O233" s="963"/>
      <c r="P233" s="963"/>
      <c r="Q233" s="963"/>
      <c r="R233" s="963"/>
      <c r="S233" s="963"/>
      <c r="T233" s="963"/>
      <c r="U233" s="963"/>
      <c r="V233" s="963"/>
      <c r="W233" s="963"/>
      <c r="X233" s="963"/>
      <c r="Y233" s="963"/>
      <c r="Z233" s="963"/>
    </row>
    <row r="234" spans="1:26" ht="19">
      <c r="A234" s="935" t="s">
        <v>78</v>
      </c>
      <c r="B234" s="1606" t="s">
        <v>793</v>
      </c>
      <c r="C234" s="1570"/>
      <c r="D234" s="1570"/>
      <c r="E234" s="1570"/>
      <c r="F234" s="1570"/>
      <c r="G234" s="1573"/>
      <c r="H234" s="942"/>
      <c r="I234" s="893">
        <f>SUM(D235:D252)</f>
        <v>22</v>
      </c>
      <c r="J234" s="893">
        <f>COUNT(D235:D252)*2</f>
        <v>22</v>
      </c>
      <c r="K234" s="960"/>
      <c r="L234" s="963"/>
      <c r="M234" s="963"/>
      <c r="N234" s="963"/>
      <c r="O234" s="963"/>
      <c r="P234" s="963"/>
      <c r="Q234" s="963"/>
      <c r="R234" s="963"/>
      <c r="S234" s="963"/>
      <c r="T234" s="963"/>
      <c r="U234" s="963"/>
      <c r="V234" s="963"/>
      <c r="W234" s="963"/>
      <c r="X234" s="963"/>
      <c r="Y234" s="963"/>
      <c r="Z234" s="963"/>
    </row>
    <row r="235" spans="1:26" ht="80">
      <c r="A235" s="935" t="s">
        <v>794</v>
      </c>
      <c r="B235" s="475" t="s">
        <v>795</v>
      </c>
      <c r="C235" s="475" t="s">
        <v>796</v>
      </c>
      <c r="D235" s="180">
        <v>2</v>
      </c>
      <c r="E235" s="696"/>
      <c r="F235" s="475" t="s">
        <v>797</v>
      </c>
      <c r="G235" s="1162"/>
      <c r="H235" s="1219"/>
      <c r="I235" s="893"/>
      <c r="J235" s="893"/>
      <c r="K235" s="960"/>
      <c r="L235" s="963"/>
      <c r="M235" s="963"/>
      <c r="N235" s="963"/>
      <c r="O235" s="963"/>
      <c r="P235" s="963"/>
      <c r="Q235" s="963"/>
      <c r="R235" s="963"/>
      <c r="S235" s="963"/>
      <c r="T235" s="963"/>
      <c r="U235" s="963"/>
      <c r="V235" s="963"/>
      <c r="W235" s="963"/>
      <c r="X235" s="963"/>
      <c r="Y235" s="963"/>
      <c r="Z235" s="963"/>
    </row>
    <row r="236" spans="1:26" ht="48">
      <c r="A236" s="935" t="s">
        <v>798</v>
      </c>
      <c r="B236" s="475" t="s">
        <v>799</v>
      </c>
      <c r="C236" s="475" t="s">
        <v>800</v>
      </c>
      <c r="D236" s="180">
        <v>2</v>
      </c>
      <c r="E236" s="696"/>
      <c r="F236" s="475" t="s">
        <v>801</v>
      </c>
      <c r="G236" s="1162"/>
      <c r="H236" s="1219"/>
      <c r="I236" s="893"/>
      <c r="J236" s="893"/>
      <c r="K236" s="960"/>
      <c r="L236" s="963"/>
      <c r="M236" s="963"/>
      <c r="N236" s="963"/>
      <c r="O236" s="963"/>
      <c r="P236" s="963"/>
      <c r="Q236" s="963"/>
      <c r="R236" s="963"/>
      <c r="S236" s="963"/>
      <c r="T236" s="963"/>
      <c r="U236" s="963"/>
      <c r="V236" s="963"/>
      <c r="W236" s="963"/>
      <c r="X236" s="963"/>
      <c r="Y236" s="963"/>
      <c r="Z236" s="963"/>
    </row>
    <row r="237" spans="1:26" ht="14.25" hidden="1" customHeight="1">
      <c r="A237" s="189" t="s">
        <v>802</v>
      </c>
      <c r="B237" s="179" t="s">
        <v>803</v>
      </c>
      <c r="C237" s="179" t="s">
        <v>804</v>
      </c>
      <c r="D237" s="180"/>
      <c r="E237" s="141"/>
      <c r="F237" s="179" t="s">
        <v>805</v>
      </c>
      <c r="G237" s="472"/>
      <c r="H237" s="461"/>
      <c r="I237" s="105"/>
      <c r="J237" s="105"/>
      <c r="K237" s="105"/>
      <c r="L237" s="106"/>
      <c r="M237" s="106"/>
      <c r="N237" s="106"/>
      <c r="O237" s="106"/>
      <c r="P237" s="106"/>
      <c r="Q237" s="106"/>
      <c r="R237" s="106"/>
      <c r="S237" s="106"/>
      <c r="T237" s="106"/>
      <c r="U237" s="106"/>
      <c r="V237" s="106"/>
      <c r="W237" s="106"/>
      <c r="X237" s="106"/>
      <c r="Y237" s="106"/>
      <c r="Z237" s="106"/>
    </row>
    <row r="238" spans="1:26" ht="14.25" hidden="1" customHeight="1">
      <c r="A238" s="189" t="s">
        <v>806</v>
      </c>
      <c r="B238" s="179" t="s">
        <v>807</v>
      </c>
      <c r="C238" s="179" t="s">
        <v>808</v>
      </c>
      <c r="D238" s="180"/>
      <c r="E238" s="141"/>
      <c r="F238" s="179" t="s">
        <v>809</v>
      </c>
      <c r="G238" s="472"/>
      <c r="H238" s="461"/>
      <c r="I238" s="105"/>
      <c r="J238" s="105"/>
      <c r="K238" s="105"/>
      <c r="L238" s="106"/>
      <c r="M238" s="106"/>
      <c r="N238" s="106"/>
      <c r="O238" s="106"/>
      <c r="P238" s="106"/>
      <c r="Q238" s="106"/>
      <c r="R238" s="106"/>
      <c r="S238" s="106"/>
      <c r="T238" s="106"/>
      <c r="U238" s="106"/>
      <c r="V238" s="106"/>
      <c r="W238" s="106"/>
      <c r="X238" s="106"/>
      <c r="Y238" s="106"/>
      <c r="Z238" s="106"/>
    </row>
    <row r="239" spans="1:26" ht="14.25" hidden="1" customHeight="1">
      <c r="A239" s="189" t="s">
        <v>810</v>
      </c>
      <c r="B239" s="191" t="s">
        <v>811</v>
      </c>
      <c r="C239" s="191" t="s">
        <v>812</v>
      </c>
      <c r="D239" s="180"/>
      <c r="E239" s="141"/>
      <c r="F239" s="179" t="s">
        <v>813</v>
      </c>
      <c r="G239" s="472"/>
      <c r="H239" s="461"/>
      <c r="I239" s="105"/>
      <c r="J239" s="105"/>
      <c r="K239" s="105"/>
      <c r="L239" s="106"/>
      <c r="M239" s="106"/>
      <c r="N239" s="106"/>
      <c r="O239" s="106"/>
      <c r="P239" s="106"/>
      <c r="Q239" s="106"/>
      <c r="R239" s="106"/>
      <c r="S239" s="106"/>
      <c r="T239" s="106"/>
      <c r="U239" s="106"/>
      <c r="V239" s="106"/>
      <c r="W239" s="106"/>
      <c r="X239" s="106"/>
      <c r="Y239" s="106"/>
      <c r="Z239" s="106"/>
    </row>
    <row r="240" spans="1:26" ht="14.25" hidden="1" customHeight="1">
      <c r="A240" s="189" t="s">
        <v>814</v>
      </c>
      <c r="B240" s="179" t="s">
        <v>815</v>
      </c>
      <c r="C240" s="179" t="s">
        <v>816</v>
      </c>
      <c r="D240" s="180"/>
      <c r="E240" s="141"/>
      <c r="F240" s="179" t="s">
        <v>817</v>
      </c>
      <c r="G240" s="472"/>
      <c r="H240" s="461"/>
      <c r="I240" s="105"/>
      <c r="J240" s="105"/>
      <c r="K240" s="105"/>
      <c r="L240" s="106"/>
      <c r="M240" s="106"/>
      <c r="N240" s="106"/>
      <c r="O240" s="106"/>
      <c r="P240" s="106"/>
      <c r="Q240" s="106"/>
      <c r="R240" s="106"/>
      <c r="S240" s="106"/>
      <c r="T240" s="106"/>
      <c r="U240" s="106"/>
      <c r="V240" s="106"/>
      <c r="W240" s="106"/>
      <c r="X240" s="106"/>
      <c r="Y240" s="106"/>
      <c r="Z240" s="106"/>
    </row>
    <row r="241" spans="1:26" ht="14.25" hidden="1" customHeight="1">
      <c r="A241" s="189" t="s">
        <v>818</v>
      </c>
      <c r="B241" s="179" t="s">
        <v>819</v>
      </c>
      <c r="C241" s="179" t="s">
        <v>820</v>
      </c>
      <c r="D241" s="180"/>
      <c r="E241" s="141"/>
      <c r="F241" s="179" t="s">
        <v>821</v>
      </c>
      <c r="G241" s="472"/>
      <c r="H241" s="461"/>
      <c r="I241" s="105"/>
      <c r="J241" s="105"/>
      <c r="K241" s="105"/>
      <c r="L241" s="106"/>
      <c r="M241" s="106"/>
      <c r="N241" s="106"/>
      <c r="O241" s="106"/>
      <c r="P241" s="106"/>
      <c r="Q241" s="106"/>
      <c r="R241" s="106"/>
      <c r="S241" s="106"/>
      <c r="T241" s="106"/>
      <c r="U241" s="106"/>
      <c r="V241" s="106"/>
      <c r="W241" s="106"/>
      <c r="X241" s="106"/>
      <c r="Y241" s="106"/>
      <c r="Z241" s="106"/>
    </row>
    <row r="242" spans="1:26" ht="14.25" hidden="1" customHeight="1">
      <c r="A242" s="189" t="s">
        <v>822</v>
      </c>
      <c r="B242" s="179" t="s">
        <v>823</v>
      </c>
      <c r="C242" s="179" t="s">
        <v>824</v>
      </c>
      <c r="D242" s="180"/>
      <c r="E242" s="141"/>
      <c r="F242" s="179" t="s">
        <v>825</v>
      </c>
      <c r="G242" s="460"/>
      <c r="H242" s="461"/>
      <c r="I242" s="105"/>
      <c r="J242" s="105"/>
      <c r="K242" s="105"/>
      <c r="L242" s="106"/>
      <c r="M242" s="106"/>
      <c r="N242" s="106"/>
      <c r="O242" s="106"/>
      <c r="P242" s="106"/>
      <c r="Q242" s="106"/>
      <c r="R242" s="106"/>
      <c r="S242" s="106"/>
      <c r="T242" s="106"/>
      <c r="U242" s="106"/>
      <c r="V242" s="106"/>
      <c r="W242" s="106"/>
      <c r="X242" s="106"/>
      <c r="Y242" s="106"/>
      <c r="Z242" s="106"/>
    </row>
    <row r="243" spans="1:26" ht="32">
      <c r="A243" s="693" t="s">
        <v>826</v>
      </c>
      <c r="B243" s="475" t="s">
        <v>827</v>
      </c>
      <c r="C243" s="475" t="s">
        <v>7807</v>
      </c>
      <c r="D243" s="180">
        <v>2</v>
      </c>
      <c r="E243" s="696" t="s">
        <v>599</v>
      </c>
      <c r="F243" s="475"/>
      <c r="G243" s="1052"/>
      <c r="H243" s="963"/>
      <c r="I243" s="893"/>
      <c r="J243" s="893"/>
      <c r="K243" s="960"/>
      <c r="L243" s="963"/>
      <c r="M243" s="963"/>
      <c r="N243" s="963"/>
      <c r="O243" s="963"/>
      <c r="P243" s="963"/>
      <c r="Q243" s="963"/>
      <c r="R243" s="963"/>
      <c r="S243" s="963"/>
      <c r="T243" s="963"/>
      <c r="U243" s="963"/>
      <c r="V243" s="963"/>
      <c r="W243" s="963"/>
      <c r="X243" s="963"/>
      <c r="Y243" s="963"/>
      <c r="Z243" s="963"/>
    </row>
    <row r="244" spans="1:26" ht="16">
      <c r="A244" s="693"/>
      <c r="B244" s="467"/>
      <c r="C244" s="475" t="s">
        <v>7808</v>
      </c>
      <c r="D244" s="180">
        <v>2</v>
      </c>
      <c r="E244" s="696" t="s">
        <v>599</v>
      </c>
      <c r="F244" s="475"/>
      <c r="G244" s="1052"/>
      <c r="H244" s="963"/>
      <c r="I244" s="893"/>
      <c r="J244" s="893"/>
      <c r="K244" s="960"/>
      <c r="L244" s="963"/>
      <c r="M244" s="963"/>
      <c r="N244" s="963"/>
      <c r="O244" s="963"/>
      <c r="P244" s="963"/>
      <c r="Q244" s="963"/>
      <c r="R244" s="963"/>
      <c r="S244" s="963"/>
      <c r="T244" s="963"/>
      <c r="U244" s="963"/>
      <c r="V244" s="963"/>
      <c r="W244" s="963"/>
      <c r="X244" s="963"/>
      <c r="Y244" s="963"/>
      <c r="Z244" s="963"/>
    </row>
    <row r="245" spans="1:26" ht="16">
      <c r="A245" s="693"/>
      <c r="B245" s="467"/>
      <c r="C245" s="471" t="s">
        <v>7809</v>
      </c>
      <c r="D245" s="180">
        <v>2</v>
      </c>
      <c r="E245" s="696" t="s">
        <v>599</v>
      </c>
      <c r="F245" s="475"/>
      <c r="G245" s="1052"/>
      <c r="H245" s="963"/>
      <c r="I245" s="893"/>
      <c r="J245" s="893"/>
      <c r="K245" s="960"/>
      <c r="L245" s="963"/>
      <c r="M245" s="963"/>
      <c r="N245" s="963"/>
      <c r="O245" s="963"/>
      <c r="P245" s="963"/>
      <c r="Q245" s="963"/>
      <c r="R245" s="963"/>
      <c r="S245" s="963"/>
      <c r="T245" s="963"/>
      <c r="U245" s="963"/>
      <c r="V245" s="963"/>
      <c r="W245" s="963"/>
      <c r="X245" s="963"/>
      <c r="Y245" s="963"/>
      <c r="Z245" s="963"/>
    </row>
    <row r="246" spans="1:26" ht="16">
      <c r="A246" s="693"/>
      <c r="B246" s="467"/>
      <c r="C246" s="475" t="s">
        <v>7810</v>
      </c>
      <c r="D246" s="180">
        <v>2</v>
      </c>
      <c r="E246" s="696" t="s">
        <v>599</v>
      </c>
      <c r="F246" s="475"/>
      <c r="G246" s="1052"/>
      <c r="H246" s="963"/>
      <c r="I246" s="893"/>
      <c r="J246" s="893"/>
      <c r="K246" s="960"/>
      <c r="L246" s="963"/>
      <c r="M246" s="963"/>
      <c r="N246" s="963"/>
      <c r="O246" s="963"/>
      <c r="P246" s="963"/>
      <c r="Q246" s="963"/>
      <c r="R246" s="963"/>
      <c r="S246" s="963"/>
      <c r="T246" s="963"/>
      <c r="U246" s="963"/>
      <c r="V246" s="963"/>
      <c r="W246" s="963"/>
      <c r="X246" s="963"/>
      <c r="Y246" s="963"/>
      <c r="Z246" s="963"/>
    </row>
    <row r="247" spans="1:26" ht="16">
      <c r="A247" s="693"/>
      <c r="B247" s="475"/>
      <c r="C247" s="475" t="s">
        <v>833</v>
      </c>
      <c r="D247" s="180">
        <v>2</v>
      </c>
      <c r="E247" s="180" t="s">
        <v>369</v>
      </c>
      <c r="F247" s="475"/>
      <c r="G247" s="1052"/>
      <c r="H247" s="963"/>
      <c r="I247" s="893"/>
      <c r="J247" s="893"/>
      <c r="K247" s="960"/>
      <c r="L247" s="963"/>
      <c r="M247" s="963"/>
      <c r="N247" s="963"/>
      <c r="O247" s="963"/>
      <c r="P247" s="963"/>
      <c r="Q247" s="963"/>
      <c r="R247" s="963"/>
      <c r="S247" s="963"/>
      <c r="T247" s="963"/>
      <c r="U247" s="963"/>
      <c r="V247" s="963"/>
      <c r="W247" s="963"/>
      <c r="X247" s="963"/>
      <c r="Y247" s="963"/>
      <c r="Z247" s="963"/>
    </row>
    <row r="248" spans="1:26" ht="16">
      <c r="A248" s="693"/>
      <c r="B248" s="475"/>
      <c r="C248" s="475" t="s">
        <v>6889</v>
      </c>
      <c r="D248" s="180">
        <v>2</v>
      </c>
      <c r="E248" s="180" t="s">
        <v>599</v>
      </c>
      <c r="F248" s="475"/>
      <c r="G248" s="1052"/>
      <c r="H248" s="963"/>
      <c r="I248" s="893"/>
      <c r="J248" s="893"/>
      <c r="K248" s="960"/>
      <c r="L248" s="963"/>
      <c r="M248" s="963"/>
      <c r="N248" s="963"/>
      <c r="O248" s="963"/>
      <c r="P248" s="963"/>
      <c r="Q248" s="963"/>
      <c r="R248" s="963"/>
      <c r="S248" s="963"/>
      <c r="T248" s="963"/>
      <c r="U248" s="963"/>
      <c r="V248" s="963"/>
      <c r="W248" s="963"/>
      <c r="X248" s="963"/>
      <c r="Y248" s="963"/>
      <c r="Z248" s="963"/>
    </row>
    <row r="249" spans="1:26" ht="32">
      <c r="A249" s="693"/>
      <c r="B249" s="475"/>
      <c r="C249" s="769" t="s">
        <v>832</v>
      </c>
      <c r="D249" s="737">
        <v>2</v>
      </c>
      <c r="E249" s="737" t="s">
        <v>369</v>
      </c>
      <c r="F249" s="769" t="s">
        <v>5761</v>
      </c>
      <c r="G249" s="1052"/>
      <c r="H249" s="963"/>
      <c r="I249" s="893"/>
      <c r="J249" s="893"/>
      <c r="K249" s="960"/>
      <c r="L249" s="963"/>
      <c r="M249" s="963"/>
      <c r="N249" s="963"/>
      <c r="O249" s="963"/>
      <c r="P249" s="963"/>
      <c r="Q249" s="963"/>
      <c r="R249" s="963"/>
      <c r="S249" s="963"/>
      <c r="T249" s="963"/>
      <c r="U249" s="963"/>
      <c r="V249" s="963"/>
      <c r="W249" s="963"/>
      <c r="X249" s="963"/>
      <c r="Y249" s="963"/>
      <c r="Z249" s="963"/>
    </row>
    <row r="250" spans="1:26" ht="64">
      <c r="A250" s="935" t="s">
        <v>834</v>
      </c>
      <c r="B250" s="475" t="s">
        <v>835</v>
      </c>
      <c r="C250" s="471" t="s">
        <v>7811</v>
      </c>
      <c r="D250" s="180">
        <v>2</v>
      </c>
      <c r="E250" s="696" t="s">
        <v>599</v>
      </c>
      <c r="F250" s="475" t="s">
        <v>837</v>
      </c>
      <c r="G250" s="1052"/>
      <c r="H250" s="963"/>
      <c r="I250" s="893"/>
      <c r="J250" s="893"/>
      <c r="K250" s="960"/>
      <c r="L250" s="963"/>
      <c r="M250" s="963"/>
      <c r="N250" s="963"/>
      <c r="O250" s="963"/>
      <c r="P250" s="963"/>
      <c r="Q250" s="963"/>
      <c r="R250" s="963"/>
      <c r="S250" s="963"/>
      <c r="T250" s="963"/>
      <c r="U250" s="963"/>
      <c r="V250" s="963"/>
      <c r="W250" s="963"/>
      <c r="X250" s="963"/>
      <c r="Y250" s="963"/>
      <c r="Z250" s="963"/>
    </row>
    <row r="251" spans="1:26" ht="64">
      <c r="A251" s="693"/>
      <c r="B251" s="1045"/>
      <c r="C251" s="471" t="s">
        <v>7812</v>
      </c>
      <c r="D251" s="180">
        <v>2</v>
      </c>
      <c r="E251" s="696" t="s">
        <v>599</v>
      </c>
      <c r="F251" s="475" t="s">
        <v>837</v>
      </c>
      <c r="G251" s="1052"/>
      <c r="H251" s="963"/>
      <c r="I251" s="893"/>
      <c r="J251" s="893"/>
      <c r="K251" s="960"/>
      <c r="L251" s="963"/>
      <c r="M251" s="963"/>
      <c r="N251" s="963"/>
      <c r="O251" s="963"/>
      <c r="P251" s="963"/>
      <c r="Q251" s="963"/>
      <c r="R251" s="963"/>
      <c r="S251" s="963"/>
      <c r="T251" s="963"/>
      <c r="U251" s="963"/>
      <c r="V251" s="963"/>
      <c r="W251" s="963"/>
      <c r="X251" s="963"/>
      <c r="Y251" s="963"/>
      <c r="Z251" s="963"/>
    </row>
    <row r="252" spans="1:26" ht="14.25" hidden="1" customHeight="1">
      <c r="A252" s="189" t="s">
        <v>840</v>
      </c>
      <c r="B252" s="179" t="s">
        <v>841</v>
      </c>
      <c r="C252" s="179" t="s">
        <v>842</v>
      </c>
      <c r="D252" s="180"/>
      <c r="E252" s="141"/>
      <c r="F252" s="179" t="s">
        <v>843</v>
      </c>
      <c r="G252" s="141"/>
      <c r="H252" s="106"/>
      <c r="I252" s="105"/>
      <c r="J252" s="105"/>
      <c r="K252" s="105"/>
      <c r="L252" s="106"/>
      <c r="M252" s="106"/>
      <c r="N252" s="106"/>
      <c r="O252" s="106"/>
      <c r="P252" s="106"/>
      <c r="Q252" s="106"/>
      <c r="R252" s="106"/>
      <c r="S252" s="106"/>
      <c r="T252" s="106"/>
      <c r="U252" s="106"/>
      <c r="V252" s="106"/>
      <c r="W252" s="106"/>
      <c r="X252" s="106"/>
      <c r="Y252" s="106"/>
      <c r="Z252" s="106"/>
    </row>
    <row r="253" spans="1:26" ht="21">
      <c r="A253" s="1053"/>
      <c r="B253" s="1773" t="s">
        <v>844</v>
      </c>
      <c r="C253" s="1570"/>
      <c r="D253" s="1570"/>
      <c r="E253" s="1570"/>
      <c r="F253" s="1570"/>
      <c r="G253" s="1571"/>
      <c r="H253" s="1038"/>
      <c r="I253" s="893">
        <f t="shared" ref="I253:J253" si="3">I254+I259+I300+I307+I318+I337+I341+I347+I323+I327+I331+I334</f>
        <v>134</v>
      </c>
      <c r="J253" s="893">
        <f t="shared" si="3"/>
        <v>134</v>
      </c>
      <c r="K253" s="960"/>
      <c r="L253" s="963"/>
      <c r="M253" s="963"/>
      <c r="N253" s="963"/>
      <c r="O253" s="963"/>
      <c r="P253" s="963"/>
      <c r="Q253" s="963"/>
      <c r="R253" s="963"/>
      <c r="S253" s="963"/>
      <c r="T253" s="963"/>
      <c r="U253" s="963"/>
      <c r="V253" s="963"/>
      <c r="W253" s="963"/>
      <c r="X253" s="963"/>
      <c r="Y253" s="963"/>
      <c r="Z253" s="963"/>
    </row>
    <row r="254" spans="1:26" ht="19">
      <c r="A254" s="927" t="s">
        <v>231</v>
      </c>
      <c r="B254" s="1606" t="s">
        <v>82</v>
      </c>
      <c r="C254" s="1570"/>
      <c r="D254" s="1570"/>
      <c r="E254" s="1570"/>
      <c r="F254" s="1570"/>
      <c r="G254" s="1573"/>
      <c r="H254" s="942"/>
      <c r="I254" s="893">
        <f>SUM(D255:D258)</f>
        <v>8</v>
      </c>
      <c r="J254" s="893">
        <f>COUNT(D255:D258)*2</f>
        <v>8</v>
      </c>
      <c r="K254" s="960"/>
      <c r="L254" s="963"/>
      <c r="M254" s="963"/>
      <c r="N254" s="963"/>
      <c r="O254" s="963"/>
      <c r="P254" s="963"/>
      <c r="Q254" s="963"/>
      <c r="R254" s="963"/>
      <c r="S254" s="963"/>
      <c r="T254" s="963"/>
      <c r="U254" s="963"/>
      <c r="V254" s="963"/>
      <c r="W254" s="963"/>
      <c r="X254" s="963"/>
      <c r="Y254" s="963"/>
      <c r="Z254" s="963"/>
    </row>
    <row r="255" spans="1:26" ht="64">
      <c r="A255" s="693" t="s">
        <v>2110</v>
      </c>
      <c r="B255" s="471" t="s">
        <v>846</v>
      </c>
      <c r="C255" s="471" t="s">
        <v>3327</v>
      </c>
      <c r="D255" s="180">
        <v>2</v>
      </c>
      <c r="E255" s="180" t="s">
        <v>599</v>
      </c>
      <c r="F255" s="471" t="s">
        <v>848</v>
      </c>
      <c r="G255" s="1052"/>
      <c r="H255" s="963"/>
      <c r="I255" s="893"/>
      <c r="J255" s="893"/>
      <c r="K255" s="960"/>
      <c r="L255" s="963"/>
      <c r="M255" s="963"/>
      <c r="N255" s="963"/>
      <c r="O255" s="963"/>
      <c r="P255" s="963"/>
      <c r="Q255" s="963"/>
      <c r="R255" s="963"/>
      <c r="S255" s="963"/>
      <c r="T255" s="963"/>
      <c r="U255" s="963"/>
      <c r="V255" s="963"/>
      <c r="W255" s="963"/>
      <c r="X255" s="963"/>
      <c r="Y255" s="963"/>
      <c r="Z255" s="963"/>
    </row>
    <row r="256" spans="1:26" ht="64">
      <c r="A256" s="693"/>
      <c r="B256" s="471"/>
      <c r="C256" s="471" t="s">
        <v>3328</v>
      </c>
      <c r="D256" s="180">
        <v>2</v>
      </c>
      <c r="E256" s="180" t="s">
        <v>599</v>
      </c>
      <c r="F256" s="471" t="s">
        <v>850</v>
      </c>
      <c r="G256" s="1052"/>
      <c r="H256" s="963"/>
      <c r="I256" s="893"/>
      <c r="J256" s="893"/>
      <c r="K256" s="960"/>
      <c r="L256" s="963"/>
      <c r="M256" s="963"/>
      <c r="N256" s="963"/>
      <c r="O256" s="963"/>
      <c r="P256" s="963"/>
      <c r="Q256" s="963"/>
      <c r="R256" s="963"/>
      <c r="S256" s="963"/>
      <c r="T256" s="963"/>
      <c r="U256" s="963"/>
      <c r="V256" s="963"/>
      <c r="W256" s="963"/>
      <c r="X256" s="963"/>
      <c r="Y256" s="963"/>
      <c r="Z256" s="963"/>
    </row>
    <row r="257" spans="1:26" ht="51">
      <c r="A257" s="693" t="s">
        <v>2111</v>
      </c>
      <c r="B257" s="467" t="s">
        <v>855</v>
      </c>
      <c r="C257" s="471" t="s">
        <v>3329</v>
      </c>
      <c r="D257" s="180">
        <v>2</v>
      </c>
      <c r="E257" s="696" t="s">
        <v>857</v>
      </c>
      <c r="F257" s="471" t="s">
        <v>7813</v>
      </c>
      <c r="G257" s="1052"/>
      <c r="H257" s="963"/>
      <c r="I257" s="893"/>
      <c r="J257" s="893"/>
      <c r="K257" s="960"/>
      <c r="L257" s="963"/>
      <c r="M257" s="963"/>
      <c r="N257" s="963"/>
      <c r="O257" s="963"/>
      <c r="P257" s="963"/>
      <c r="Q257" s="963"/>
      <c r="R257" s="963"/>
      <c r="S257" s="963"/>
      <c r="T257" s="963"/>
      <c r="U257" s="963"/>
      <c r="V257" s="963"/>
      <c r="W257" s="963"/>
      <c r="X257" s="963"/>
      <c r="Y257" s="963"/>
      <c r="Z257" s="963"/>
    </row>
    <row r="258" spans="1:26" ht="34">
      <c r="A258" s="693" t="s">
        <v>2113</v>
      </c>
      <c r="B258" s="467" t="s">
        <v>859</v>
      </c>
      <c r="C258" s="471" t="s">
        <v>7814</v>
      </c>
      <c r="D258" s="180">
        <v>2</v>
      </c>
      <c r="E258" s="696" t="s">
        <v>506</v>
      </c>
      <c r="F258" s="1052"/>
      <c r="G258" s="1052"/>
      <c r="H258" s="963"/>
      <c r="I258" s="893"/>
      <c r="J258" s="893"/>
      <c r="K258" s="960"/>
      <c r="L258" s="963"/>
      <c r="M258" s="963"/>
      <c r="N258" s="963"/>
      <c r="O258" s="963"/>
      <c r="P258" s="963"/>
      <c r="Q258" s="963"/>
      <c r="R258" s="963"/>
      <c r="S258" s="963"/>
      <c r="T258" s="963"/>
      <c r="U258" s="963"/>
      <c r="V258" s="963"/>
      <c r="W258" s="963"/>
      <c r="X258" s="963"/>
      <c r="Y258" s="963"/>
      <c r="Z258" s="963"/>
    </row>
    <row r="259" spans="1:26" ht="19">
      <c r="A259" s="927" t="s">
        <v>232</v>
      </c>
      <c r="B259" s="1606" t="s">
        <v>3331</v>
      </c>
      <c r="C259" s="1570"/>
      <c r="D259" s="1570"/>
      <c r="E259" s="1570"/>
      <c r="F259" s="1570"/>
      <c r="G259" s="1573"/>
      <c r="H259" s="942"/>
      <c r="I259" s="893">
        <f>SUM(D260:D299)</f>
        <v>80</v>
      </c>
      <c r="J259" s="893">
        <f>COUNT(D260:D299)*2</f>
        <v>80</v>
      </c>
      <c r="K259" s="960"/>
      <c r="L259" s="963"/>
      <c r="M259" s="963"/>
      <c r="N259" s="963"/>
      <c r="O259" s="963"/>
      <c r="P259" s="963"/>
      <c r="Q259" s="963"/>
      <c r="R259" s="963"/>
      <c r="S259" s="963"/>
      <c r="T259" s="963"/>
      <c r="U259" s="963"/>
      <c r="V259" s="963"/>
      <c r="W259" s="963"/>
      <c r="X259" s="963"/>
      <c r="Y259" s="963"/>
      <c r="Z259" s="963"/>
    </row>
    <row r="260" spans="1:26" ht="48">
      <c r="A260" s="927" t="s">
        <v>861</v>
      </c>
      <c r="B260" s="161" t="s">
        <v>4245</v>
      </c>
      <c r="C260" s="1046" t="s">
        <v>7815</v>
      </c>
      <c r="D260" s="180">
        <v>2</v>
      </c>
      <c r="E260" s="736" t="s">
        <v>611</v>
      </c>
      <c r="F260" s="1056"/>
      <c r="G260" s="1052"/>
      <c r="H260" s="963"/>
      <c r="I260" s="893"/>
      <c r="J260" s="893"/>
      <c r="K260" s="960"/>
      <c r="L260" s="963"/>
      <c r="M260" s="963"/>
      <c r="N260" s="963"/>
      <c r="O260" s="963"/>
      <c r="P260" s="963"/>
      <c r="Q260" s="963"/>
      <c r="R260" s="963"/>
      <c r="S260" s="963"/>
      <c r="T260" s="963"/>
      <c r="U260" s="963"/>
      <c r="V260" s="963"/>
      <c r="W260" s="963"/>
      <c r="X260" s="963"/>
      <c r="Y260" s="963"/>
      <c r="Z260" s="963"/>
    </row>
    <row r="261" spans="1:26" ht="32">
      <c r="A261" s="927"/>
      <c r="B261" s="161"/>
      <c r="C261" s="769" t="s">
        <v>7816</v>
      </c>
      <c r="D261" s="180">
        <v>2</v>
      </c>
      <c r="E261" s="736" t="s">
        <v>611</v>
      </c>
      <c r="F261" s="769" t="s">
        <v>7817</v>
      </c>
      <c r="G261" s="1052"/>
      <c r="H261" s="963"/>
      <c r="I261" s="893"/>
      <c r="J261" s="893"/>
      <c r="K261" s="960"/>
      <c r="L261" s="963"/>
      <c r="M261" s="963"/>
      <c r="N261" s="963"/>
      <c r="O261" s="963"/>
      <c r="P261" s="963"/>
      <c r="Q261" s="963"/>
      <c r="R261" s="963"/>
      <c r="S261" s="963"/>
      <c r="T261" s="963"/>
      <c r="U261" s="963"/>
      <c r="V261" s="963"/>
      <c r="W261" s="963"/>
      <c r="X261" s="963"/>
      <c r="Y261" s="963"/>
      <c r="Z261" s="963"/>
    </row>
    <row r="262" spans="1:26" ht="32">
      <c r="A262" s="927"/>
      <c r="B262" s="161"/>
      <c r="C262" s="769" t="s">
        <v>4250</v>
      </c>
      <c r="D262" s="180">
        <v>2</v>
      </c>
      <c r="E262" s="736" t="s">
        <v>611</v>
      </c>
      <c r="F262" s="1056"/>
      <c r="G262" s="1052"/>
      <c r="H262" s="963"/>
      <c r="I262" s="893"/>
      <c r="J262" s="893"/>
      <c r="K262" s="960"/>
      <c r="L262" s="963"/>
      <c r="M262" s="963"/>
      <c r="N262" s="963"/>
      <c r="O262" s="963"/>
      <c r="P262" s="963"/>
      <c r="Q262" s="963"/>
      <c r="R262" s="963"/>
      <c r="S262" s="963"/>
      <c r="T262" s="963"/>
      <c r="U262" s="963"/>
      <c r="V262" s="963"/>
      <c r="W262" s="963"/>
      <c r="X262" s="963"/>
      <c r="Y262" s="963"/>
      <c r="Z262" s="963"/>
    </row>
    <row r="263" spans="1:26" ht="34">
      <c r="A263" s="927" t="s">
        <v>865</v>
      </c>
      <c r="B263" s="161" t="s">
        <v>4251</v>
      </c>
      <c r="C263" s="735" t="s">
        <v>7818</v>
      </c>
      <c r="D263" s="180">
        <v>2</v>
      </c>
      <c r="E263" s="736" t="s">
        <v>611</v>
      </c>
      <c r="F263" s="1056" t="s">
        <v>7819</v>
      </c>
      <c r="G263" s="1052"/>
      <c r="H263" s="963"/>
      <c r="I263" s="893"/>
      <c r="J263" s="893"/>
      <c r="K263" s="960"/>
      <c r="L263" s="963"/>
      <c r="M263" s="963"/>
      <c r="N263" s="963"/>
      <c r="O263" s="963"/>
      <c r="P263" s="963"/>
      <c r="Q263" s="963"/>
      <c r="R263" s="963"/>
      <c r="S263" s="963"/>
      <c r="T263" s="963"/>
      <c r="U263" s="963"/>
      <c r="V263" s="963"/>
      <c r="W263" s="963"/>
      <c r="X263" s="963"/>
      <c r="Y263" s="963"/>
      <c r="Z263" s="963"/>
    </row>
    <row r="264" spans="1:26" ht="32">
      <c r="A264" s="927"/>
      <c r="B264" s="161"/>
      <c r="C264" s="769" t="s">
        <v>7820</v>
      </c>
      <c r="D264" s="180">
        <v>2</v>
      </c>
      <c r="E264" s="736" t="s">
        <v>611</v>
      </c>
      <c r="F264" s="1056"/>
      <c r="G264" s="1052"/>
      <c r="H264" s="963"/>
      <c r="I264" s="893"/>
      <c r="J264" s="893"/>
      <c r="K264" s="960"/>
      <c r="L264" s="963"/>
      <c r="M264" s="963"/>
      <c r="N264" s="963"/>
      <c r="O264" s="963"/>
      <c r="P264" s="963"/>
      <c r="Q264" s="963"/>
      <c r="R264" s="963"/>
      <c r="S264" s="963"/>
      <c r="T264" s="963"/>
      <c r="U264" s="963"/>
      <c r="V264" s="963"/>
      <c r="W264" s="963"/>
      <c r="X264" s="963"/>
      <c r="Y264" s="963"/>
      <c r="Z264" s="963"/>
    </row>
    <row r="265" spans="1:26" ht="34">
      <c r="A265" s="927" t="s">
        <v>2118</v>
      </c>
      <c r="B265" s="161" t="s">
        <v>4252</v>
      </c>
      <c r="C265" s="769" t="s">
        <v>7821</v>
      </c>
      <c r="D265" s="180">
        <v>2</v>
      </c>
      <c r="E265" s="736" t="s">
        <v>469</v>
      </c>
      <c r="F265" s="1021"/>
      <c r="G265" s="1052"/>
      <c r="H265" s="963"/>
      <c r="I265" s="893"/>
      <c r="J265" s="893"/>
      <c r="K265" s="960"/>
      <c r="L265" s="963"/>
      <c r="M265" s="963"/>
      <c r="N265" s="963"/>
      <c r="O265" s="963"/>
      <c r="P265" s="963"/>
      <c r="Q265" s="963"/>
      <c r="R265" s="963"/>
      <c r="S265" s="963"/>
      <c r="T265" s="963"/>
      <c r="U265" s="963"/>
      <c r="V265" s="963"/>
      <c r="W265" s="963"/>
      <c r="X265" s="963"/>
      <c r="Y265" s="963"/>
      <c r="Z265" s="963"/>
    </row>
    <row r="266" spans="1:26" ht="48">
      <c r="A266" s="927"/>
      <c r="B266" s="161"/>
      <c r="C266" s="769" t="s">
        <v>7822</v>
      </c>
      <c r="D266" s="180">
        <v>2</v>
      </c>
      <c r="E266" s="736" t="s">
        <v>469</v>
      </c>
      <c r="F266" s="769" t="s">
        <v>7823</v>
      </c>
      <c r="G266" s="1052"/>
      <c r="H266" s="963"/>
      <c r="I266" s="893"/>
      <c r="J266" s="893"/>
      <c r="K266" s="960"/>
      <c r="L266" s="963"/>
      <c r="M266" s="963"/>
      <c r="N266" s="963"/>
      <c r="O266" s="963"/>
      <c r="P266" s="963"/>
      <c r="Q266" s="963"/>
      <c r="R266" s="963"/>
      <c r="S266" s="963"/>
      <c r="T266" s="963"/>
      <c r="U266" s="963"/>
      <c r="V266" s="963"/>
      <c r="W266" s="963"/>
      <c r="X266" s="963"/>
      <c r="Y266" s="963"/>
      <c r="Z266" s="963"/>
    </row>
    <row r="267" spans="1:26" ht="32">
      <c r="A267" s="927"/>
      <c r="B267" s="161"/>
      <c r="C267" s="769" t="s">
        <v>7824</v>
      </c>
      <c r="D267" s="180">
        <v>2</v>
      </c>
      <c r="E267" s="737" t="s">
        <v>469</v>
      </c>
      <c r="F267" s="769" t="s">
        <v>7825</v>
      </c>
      <c r="G267" s="1052"/>
      <c r="H267" s="963"/>
      <c r="I267" s="893"/>
      <c r="J267" s="893"/>
      <c r="K267" s="960"/>
      <c r="L267" s="963"/>
      <c r="M267" s="963"/>
      <c r="N267" s="963"/>
      <c r="O267" s="963"/>
      <c r="P267" s="963"/>
      <c r="Q267" s="963"/>
      <c r="R267" s="963"/>
      <c r="S267" s="963"/>
      <c r="T267" s="963"/>
      <c r="U267" s="963"/>
      <c r="V267" s="963"/>
      <c r="W267" s="963"/>
      <c r="X267" s="963"/>
      <c r="Y267" s="963"/>
      <c r="Z267" s="963"/>
    </row>
    <row r="268" spans="1:26" ht="32">
      <c r="A268" s="927"/>
      <c r="B268" s="161"/>
      <c r="C268" s="769" t="s">
        <v>7826</v>
      </c>
      <c r="D268" s="180">
        <v>2</v>
      </c>
      <c r="E268" s="736" t="s">
        <v>469</v>
      </c>
      <c r="F268" s="769" t="s">
        <v>7827</v>
      </c>
      <c r="G268" s="1052"/>
      <c r="H268" s="963"/>
      <c r="I268" s="893"/>
      <c r="J268" s="893"/>
      <c r="K268" s="960"/>
      <c r="L268" s="963"/>
      <c r="M268" s="963"/>
      <c r="N268" s="963"/>
      <c r="O268" s="963"/>
      <c r="P268" s="963"/>
      <c r="Q268" s="963"/>
      <c r="R268" s="963"/>
      <c r="S268" s="963"/>
      <c r="T268" s="963"/>
      <c r="U268" s="963"/>
      <c r="V268" s="963"/>
      <c r="W268" s="963"/>
      <c r="X268" s="963"/>
      <c r="Y268" s="963"/>
      <c r="Z268" s="963"/>
    </row>
    <row r="269" spans="1:26" ht="32">
      <c r="A269" s="927"/>
      <c r="B269" s="161"/>
      <c r="C269" s="769" t="s">
        <v>7828</v>
      </c>
      <c r="D269" s="180">
        <v>2</v>
      </c>
      <c r="E269" s="736" t="s">
        <v>469</v>
      </c>
      <c r="F269" s="769" t="s">
        <v>7829</v>
      </c>
      <c r="G269" s="1052"/>
      <c r="H269" s="963"/>
      <c r="I269" s="893"/>
      <c r="J269" s="893"/>
      <c r="K269" s="960"/>
      <c r="L269" s="963"/>
      <c r="M269" s="963"/>
      <c r="N269" s="963"/>
      <c r="O269" s="963"/>
      <c r="P269" s="963"/>
      <c r="Q269" s="963"/>
      <c r="R269" s="963"/>
      <c r="S269" s="963"/>
      <c r="T269" s="963"/>
      <c r="U269" s="963"/>
      <c r="V269" s="963"/>
      <c r="W269" s="963"/>
      <c r="X269" s="963"/>
      <c r="Y269" s="963"/>
      <c r="Z269" s="963"/>
    </row>
    <row r="270" spans="1:26" ht="48">
      <c r="A270" s="927"/>
      <c r="B270" s="161"/>
      <c r="C270" s="769" t="s">
        <v>7830</v>
      </c>
      <c r="D270" s="180">
        <v>2</v>
      </c>
      <c r="E270" s="736" t="s">
        <v>469</v>
      </c>
      <c r="F270" s="769" t="s">
        <v>7831</v>
      </c>
      <c r="G270" s="1052"/>
      <c r="H270" s="963"/>
      <c r="I270" s="893"/>
      <c r="J270" s="893"/>
      <c r="K270" s="960"/>
      <c r="L270" s="963"/>
      <c r="M270" s="963"/>
      <c r="N270" s="963"/>
      <c r="O270" s="963"/>
      <c r="P270" s="963"/>
      <c r="Q270" s="963"/>
      <c r="R270" s="963"/>
      <c r="S270" s="963"/>
      <c r="T270" s="963"/>
      <c r="U270" s="963"/>
      <c r="V270" s="963"/>
      <c r="W270" s="963"/>
      <c r="X270" s="963"/>
      <c r="Y270" s="963"/>
      <c r="Z270" s="963"/>
    </row>
    <row r="271" spans="1:26" ht="32">
      <c r="A271" s="927"/>
      <c r="B271" s="161"/>
      <c r="C271" s="769" t="s">
        <v>7832</v>
      </c>
      <c r="D271" s="180">
        <v>2</v>
      </c>
      <c r="E271" s="737" t="s">
        <v>469</v>
      </c>
      <c r="F271" s="769" t="s">
        <v>7833</v>
      </c>
      <c r="G271" s="1052"/>
      <c r="H271" s="963"/>
      <c r="I271" s="893"/>
      <c r="J271" s="893"/>
      <c r="K271" s="960"/>
      <c r="L271" s="963"/>
      <c r="M271" s="963"/>
      <c r="N271" s="963"/>
      <c r="O271" s="963"/>
      <c r="P271" s="963"/>
      <c r="Q271" s="963"/>
      <c r="R271" s="963"/>
      <c r="S271" s="963"/>
      <c r="T271" s="963"/>
      <c r="U271" s="963"/>
      <c r="V271" s="963"/>
      <c r="W271" s="963"/>
      <c r="X271" s="963"/>
      <c r="Y271" s="963"/>
      <c r="Z271" s="963"/>
    </row>
    <row r="272" spans="1:26" ht="32">
      <c r="A272" s="927"/>
      <c r="B272" s="161"/>
      <c r="C272" s="769" t="s">
        <v>7834</v>
      </c>
      <c r="D272" s="180">
        <v>2</v>
      </c>
      <c r="E272" s="737" t="s">
        <v>469</v>
      </c>
      <c r="F272" s="769"/>
      <c r="G272" s="1052"/>
      <c r="H272" s="963"/>
      <c r="I272" s="893"/>
      <c r="J272" s="893"/>
      <c r="K272" s="960"/>
      <c r="L272" s="963"/>
      <c r="M272" s="963"/>
      <c r="N272" s="963"/>
      <c r="O272" s="963"/>
      <c r="P272" s="963"/>
      <c r="Q272" s="963"/>
      <c r="R272" s="963"/>
      <c r="S272" s="963"/>
      <c r="T272" s="963"/>
      <c r="U272" s="963"/>
      <c r="V272" s="963"/>
      <c r="W272" s="963"/>
      <c r="X272" s="963"/>
      <c r="Y272" s="963"/>
      <c r="Z272" s="963"/>
    </row>
    <row r="273" spans="1:26" ht="16">
      <c r="A273" s="927"/>
      <c r="B273" s="161"/>
      <c r="C273" s="769" t="s">
        <v>7835</v>
      </c>
      <c r="D273" s="180">
        <v>2</v>
      </c>
      <c r="E273" s="737" t="s">
        <v>506</v>
      </c>
      <c r="F273" s="769" t="s">
        <v>7836</v>
      </c>
      <c r="G273" s="1052"/>
      <c r="H273" s="963"/>
      <c r="I273" s="893"/>
      <c r="J273" s="893"/>
      <c r="K273" s="960"/>
      <c r="L273" s="963"/>
      <c r="M273" s="963"/>
      <c r="N273" s="963"/>
      <c r="O273" s="963"/>
      <c r="P273" s="963"/>
      <c r="Q273" s="963"/>
      <c r="R273" s="963"/>
      <c r="S273" s="963"/>
      <c r="T273" s="963"/>
      <c r="U273" s="963"/>
      <c r="V273" s="963"/>
      <c r="W273" s="963"/>
      <c r="X273" s="963"/>
      <c r="Y273" s="963"/>
      <c r="Z273" s="963"/>
    </row>
    <row r="274" spans="1:26" ht="48">
      <c r="A274" s="927"/>
      <c r="B274" s="161"/>
      <c r="C274" s="769" t="s">
        <v>7837</v>
      </c>
      <c r="D274" s="180">
        <v>2</v>
      </c>
      <c r="E274" s="736" t="s">
        <v>504</v>
      </c>
      <c r="F274" s="769" t="s">
        <v>7838</v>
      </c>
      <c r="G274" s="1052"/>
      <c r="H274" s="963"/>
      <c r="I274" s="893"/>
      <c r="J274" s="893"/>
      <c r="K274" s="960"/>
      <c r="L274" s="963"/>
      <c r="M274" s="963"/>
      <c r="N274" s="963"/>
      <c r="O274" s="963"/>
      <c r="P274" s="963"/>
      <c r="Q274" s="963"/>
      <c r="R274" s="963"/>
      <c r="S274" s="963"/>
      <c r="T274" s="963"/>
      <c r="U274" s="963"/>
      <c r="V274" s="963"/>
      <c r="W274" s="963"/>
      <c r="X274" s="963"/>
      <c r="Y274" s="963"/>
      <c r="Z274" s="963"/>
    </row>
    <row r="275" spans="1:26" ht="32">
      <c r="A275" s="927"/>
      <c r="B275" s="161"/>
      <c r="C275" s="769" t="s">
        <v>7839</v>
      </c>
      <c r="D275" s="180">
        <v>2</v>
      </c>
      <c r="E275" s="736" t="s">
        <v>469</v>
      </c>
      <c r="F275" s="769" t="s">
        <v>7840</v>
      </c>
      <c r="G275" s="1052"/>
      <c r="H275" s="963"/>
      <c r="I275" s="893"/>
      <c r="J275" s="893"/>
      <c r="K275" s="960"/>
      <c r="L275" s="963"/>
      <c r="M275" s="963"/>
      <c r="N275" s="963"/>
      <c r="O275" s="963"/>
      <c r="P275" s="963"/>
      <c r="Q275" s="963"/>
      <c r="R275" s="963"/>
      <c r="S275" s="963"/>
      <c r="T275" s="963"/>
      <c r="U275" s="963"/>
      <c r="V275" s="963"/>
      <c r="W275" s="963"/>
      <c r="X275" s="963"/>
      <c r="Y275" s="963"/>
      <c r="Z275" s="963"/>
    </row>
    <row r="276" spans="1:26" ht="34">
      <c r="A276" s="927" t="s">
        <v>2122</v>
      </c>
      <c r="B276" s="161" t="s">
        <v>4257</v>
      </c>
      <c r="C276" s="769" t="s">
        <v>7841</v>
      </c>
      <c r="D276" s="180">
        <v>2</v>
      </c>
      <c r="E276" s="736" t="s">
        <v>611</v>
      </c>
      <c r="F276" s="1056"/>
      <c r="G276" s="1052"/>
      <c r="H276" s="963"/>
      <c r="I276" s="893"/>
      <c r="J276" s="893"/>
      <c r="K276" s="960"/>
      <c r="L276" s="963"/>
      <c r="M276" s="963"/>
      <c r="N276" s="963"/>
      <c r="O276" s="963"/>
      <c r="P276" s="963"/>
      <c r="Q276" s="963"/>
      <c r="R276" s="963"/>
      <c r="S276" s="963"/>
      <c r="T276" s="963"/>
      <c r="U276" s="963"/>
      <c r="V276" s="963"/>
      <c r="W276" s="963"/>
      <c r="X276" s="963"/>
      <c r="Y276" s="963"/>
      <c r="Z276" s="963"/>
    </row>
    <row r="277" spans="1:26" ht="32">
      <c r="A277" s="927"/>
      <c r="B277" s="161"/>
      <c r="C277" s="769" t="s">
        <v>7842</v>
      </c>
      <c r="D277" s="180">
        <v>2</v>
      </c>
      <c r="E277" s="736" t="s">
        <v>611</v>
      </c>
      <c r="F277" s="769" t="s">
        <v>7836</v>
      </c>
      <c r="G277" s="1052"/>
      <c r="H277" s="963"/>
      <c r="I277" s="893"/>
      <c r="J277" s="893"/>
      <c r="K277" s="960"/>
      <c r="L277" s="963"/>
      <c r="M277" s="963"/>
      <c r="N277" s="963"/>
      <c r="O277" s="963"/>
      <c r="P277" s="963"/>
      <c r="Q277" s="963"/>
      <c r="R277" s="963"/>
      <c r="S277" s="963"/>
      <c r="T277" s="963"/>
      <c r="U277" s="963"/>
      <c r="V277" s="963"/>
      <c r="W277" s="963"/>
      <c r="X277" s="963"/>
      <c r="Y277" s="963"/>
      <c r="Z277" s="963"/>
    </row>
    <row r="278" spans="1:26" ht="32">
      <c r="A278" s="927"/>
      <c r="B278" s="161"/>
      <c r="C278" s="769" t="s">
        <v>7843</v>
      </c>
      <c r="D278" s="180">
        <v>2</v>
      </c>
      <c r="E278" s="736" t="s">
        <v>611</v>
      </c>
      <c r="F278" s="1056"/>
      <c r="G278" s="1052"/>
      <c r="H278" s="963"/>
      <c r="I278" s="893"/>
      <c r="J278" s="893"/>
      <c r="K278" s="960"/>
      <c r="L278" s="963"/>
      <c r="M278" s="963"/>
      <c r="N278" s="963"/>
      <c r="O278" s="963"/>
      <c r="P278" s="963"/>
      <c r="Q278" s="963"/>
      <c r="R278" s="963"/>
      <c r="S278" s="963"/>
      <c r="T278" s="963"/>
      <c r="U278" s="963"/>
      <c r="V278" s="963"/>
      <c r="W278" s="963"/>
      <c r="X278" s="963"/>
      <c r="Y278" s="963"/>
      <c r="Z278" s="963"/>
    </row>
    <row r="279" spans="1:26" ht="32">
      <c r="A279" s="927"/>
      <c r="B279" s="161"/>
      <c r="C279" s="769" t="s">
        <v>7844</v>
      </c>
      <c r="D279" s="180">
        <v>2</v>
      </c>
      <c r="E279" s="736" t="s">
        <v>611</v>
      </c>
      <c r="F279" s="1056"/>
      <c r="G279" s="1052"/>
      <c r="H279" s="963"/>
      <c r="I279" s="893"/>
      <c r="J279" s="893"/>
      <c r="K279" s="960"/>
      <c r="L279" s="963"/>
      <c r="M279" s="963"/>
      <c r="N279" s="963"/>
      <c r="O279" s="963"/>
      <c r="P279" s="963"/>
      <c r="Q279" s="963"/>
      <c r="R279" s="963"/>
      <c r="S279" s="963"/>
      <c r="T279" s="963"/>
      <c r="U279" s="963"/>
      <c r="V279" s="963"/>
      <c r="W279" s="963"/>
      <c r="X279" s="963"/>
      <c r="Y279" s="963"/>
      <c r="Z279" s="963"/>
    </row>
    <row r="280" spans="1:26" ht="34">
      <c r="A280" s="927" t="s">
        <v>2128</v>
      </c>
      <c r="B280" s="161" t="s">
        <v>880</v>
      </c>
      <c r="C280" s="735" t="s">
        <v>7845</v>
      </c>
      <c r="D280" s="180">
        <v>2</v>
      </c>
      <c r="E280" s="736" t="s">
        <v>611</v>
      </c>
      <c r="F280" s="735" t="s">
        <v>7846</v>
      </c>
      <c r="G280" s="1052"/>
      <c r="H280" s="963"/>
      <c r="I280" s="893"/>
      <c r="J280" s="893"/>
      <c r="K280" s="960"/>
      <c r="L280" s="963"/>
      <c r="M280" s="963"/>
      <c r="N280" s="963"/>
      <c r="O280" s="963"/>
      <c r="P280" s="963"/>
      <c r="Q280" s="963"/>
      <c r="R280" s="963"/>
      <c r="S280" s="963"/>
      <c r="T280" s="963"/>
      <c r="U280" s="963"/>
      <c r="V280" s="963"/>
      <c r="W280" s="963"/>
      <c r="X280" s="963"/>
      <c r="Y280" s="963"/>
      <c r="Z280" s="963"/>
    </row>
    <row r="281" spans="1:26" ht="32">
      <c r="A281" s="927"/>
      <c r="B281" s="161"/>
      <c r="C281" s="735" t="s">
        <v>7847</v>
      </c>
      <c r="D281" s="180">
        <v>2</v>
      </c>
      <c r="E281" s="736" t="s">
        <v>496</v>
      </c>
      <c r="F281" s="735" t="s">
        <v>7848</v>
      </c>
      <c r="G281" s="1052"/>
      <c r="H281" s="963"/>
      <c r="I281" s="893"/>
      <c r="J281" s="893"/>
      <c r="K281" s="960"/>
      <c r="L281" s="963"/>
      <c r="M281" s="963"/>
      <c r="N281" s="963"/>
      <c r="O281" s="963"/>
      <c r="P281" s="963"/>
      <c r="Q281" s="963"/>
      <c r="R281" s="963"/>
      <c r="S281" s="963"/>
      <c r="T281" s="963"/>
      <c r="U281" s="963"/>
      <c r="V281" s="963"/>
      <c r="W281" s="963"/>
      <c r="X281" s="963"/>
      <c r="Y281" s="963"/>
      <c r="Z281" s="963"/>
    </row>
    <row r="282" spans="1:26" ht="32">
      <c r="A282" s="927"/>
      <c r="B282" s="161"/>
      <c r="C282" s="735" t="s">
        <v>7849</v>
      </c>
      <c r="D282" s="180">
        <v>2</v>
      </c>
      <c r="E282" s="736" t="s">
        <v>469</v>
      </c>
      <c r="F282" s="735" t="s">
        <v>7850</v>
      </c>
      <c r="G282" s="1052"/>
      <c r="H282" s="963"/>
      <c r="I282" s="893"/>
      <c r="J282" s="893"/>
      <c r="K282" s="960"/>
      <c r="L282" s="963"/>
      <c r="M282" s="963"/>
      <c r="N282" s="963"/>
      <c r="O282" s="963"/>
      <c r="P282" s="963"/>
      <c r="Q282" s="963"/>
      <c r="R282" s="963"/>
      <c r="S282" s="963"/>
      <c r="T282" s="963"/>
      <c r="U282" s="963"/>
      <c r="V282" s="963"/>
      <c r="W282" s="963"/>
      <c r="X282" s="963"/>
      <c r="Y282" s="963"/>
      <c r="Z282" s="963"/>
    </row>
    <row r="283" spans="1:26" ht="48">
      <c r="A283" s="927"/>
      <c r="B283" s="161"/>
      <c r="C283" s="1047" t="s">
        <v>7851</v>
      </c>
      <c r="D283" s="180">
        <v>2</v>
      </c>
      <c r="E283" s="736" t="s">
        <v>496</v>
      </c>
      <c r="F283" s="735" t="s">
        <v>7852</v>
      </c>
      <c r="G283" s="720"/>
      <c r="H283" s="1146"/>
      <c r="I283" s="893"/>
      <c r="J283" s="893"/>
      <c r="K283" s="960"/>
      <c r="L283" s="963"/>
      <c r="M283" s="963"/>
      <c r="N283" s="963"/>
      <c r="O283" s="963"/>
      <c r="P283" s="963"/>
      <c r="Q283" s="963"/>
      <c r="R283" s="963"/>
      <c r="S283" s="963"/>
      <c r="T283" s="963"/>
      <c r="U283" s="963"/>
      <c r="V283" s="963"/>
      <c r="W283" s="963"/>
      <c r="X283" s="963"/>
      <c r="Y283" s="963"/>
      <c r="Z283" s="963"/>
    </row>
    <row r="284" spans="1:26" ht="32">
      <c r="A284" s="927"/>
      <c r="B284" s="161"/>
      <c r="C284" s="1047" t="s">
        <v>7853</v>
      </c>
      <c r="D284" s="180">
        <v>2</v>
      </c>
      <c r="E284" s="737" t="s">
        <v>877</v>
      </c>
      <c r="F284" s="769"/>
      <c r="G284" s="475"/>
      <c r="H284" s="1041"/>
      <c r="I284" s="893"/>
      <c r="J284" s="893"/>
      <c r="K284" s="960"/>
      <c r="L284" s="963"/>
      <c r="M284" s="963"/>
      <c r="N284" s="963"/>
      <c r="O284" s="963"/>
      <c r="P284" s="963"/>
      <c r="Q284" s="963"/>
      <c r="R284" s="963"/>
      <c r="S284" s="963"/>
      <c r="T284" s="963"/>
      <c r="U284" s="963"/>
      <c r="V284" s="963"/>
      <c r="W284" s="963"/>
      <c r="X284" s="963"/>
      <c r="Y284" s="963"/>
      <c r="Z284" s="963"/>
    </row>
    <row r="285" spans="1:26" ht="32">
      <c r="A285" s="927"/>
      <c r="B285" s="161"/>
      <c r="C285" s="1047" t="s">
        <v>7854</v>
      </c>
      <c r="D285" s="180">
        <v>2</v>
      </c>
      <c r="E285" s="1326" t="s">
        <v>504</v>
      </c>
      <c r="F285" s="1047" t="s">
        <v>7836</v>
      </c>
      <c r="G285" s="475"/>
      <c r="H285" s="1041"/>
      <c r="I285" s="893"/>
      <c r="J285" s="893"/>
      <c r="K285" s="960"/>
      <c r="L285" s="963"/>
      <c r="M285" s="963"/>
      <c r="N285" s="963"/>
      <c r="O285" s="963"/>
      <c r="P285" s="963"/>
      <c r="Q285" s="963"/>
      <c r="R285" s="963"/>
      <c r="S285" s="963"/>
      <c r="T285" s="963"/>
      <c r="U285" s="963"/>
      <c r="V285" s="963"/>
      <c r="W285" s="963"/>
      <c r="X285" s="963"/>
      <c r="Y285" s="963"/>
      <c r="Z285" s="963"/>
    </row>
    <row r="286" spans="1:26" ht="64">
      <c r="A286" s="927"/>
      <c r="B286" s="161"/>
      <c r="C286" s="1047" t="s">
        <v>7855</v>
      </c>
      <c r="D286" s="180">
        <v>2</v>
      </c>
      <c r="E286" s="1326" t="s">
        <v>504</v>
      </c>
      <c r="F286" s="1047" t="s">
        <v>7856</v>
      </c>
      <c r="G286" s="475"/>
      <c r="H286" s="1041"/>
      <c r="I286" s="893"/>
      <c r="J286" s="893"/>
      <c r="K286" s="960"/>
      <c r="L286" s="963"/>
      <c r="M286" s="963"/>
      <c r="N286" s="963"/>
      <c r="O286" s="963"/>
      <c r="P286" s="963"/>
      <c r="Q286" s="963"/>
      <c r="R286" s="963"/>
      <c r="S286" s="963"/>
      <c r="T286" s="963"/>
      <c r="U286" s="963"/>
      <c r="V286" s="963"/>
      <c r="W286" s="963"/>
      <c r="X286" s="963"/>
      <c r="Y286" s="963"/>
      <c r="Z286" s="963"/>
    </row>
    <row r="287" spans="1:26" ht="48">
      <c r="A287" s="927" t="s">
        <v>2132</v>
      </c>
      <c r="B287" s="735" t="s">
        <v>4264</v>
      </c>
      <c r="C287" s="769" t="s">
        <v>7857</v>
      </c>
      <c r="D287" s="180">
        <v>2</v>
      </c>
      <c r="E287" s="736" t="s">
        <v>611</v>
      </c>
      <c r="F287" s="1056"/>
      <c r="G287" s="1052"/>
      <c r="H287" s="963"/>
      <c r="I287" s="893"/>
      <c r="J287" s="893"/>
      <c r="K287" s="960"/>
      <c r="L287" s="963"/>
      <c r="M287" s="963"/>
      <c r="N287" s="963"/>
      <c r="O287" s="963"/>
      <c r="P287" s="963"/>
      <c r="Q287" s="963"/>
      <c r="R287" s="963"/>
      <c r="S287" s="963"/>
      <c r="T287" s="963"/>
      <c r="U287" s="963"/>
      <c r="V287" s="963"/>
      <c r="W287" s="963"/>
      <c r="X287" s="963"/>
      <c r="Y287" s="963"/>
      <c r="Z287" s="963"/>
    </row>
    <row r="288" spans="1:26" ht="51">
      <c r="A288" s="927" t="s">
        <v>2135</v>
      </c>
      <c r="B288" s="161" t="s">
        <v>4267</v>
      </c>
      <c r="C288" s="769" t="s">
        <v>7858</v>
      </c>
      <c r="D288" s="180">
        <v>2</v>
      </c>
      <c r="E288" s="736" t="s">
        <v>469</v>
      </c>
      <c r="F288" s="769" t="s">
        <v>7859</v>
      </c>
      <c r="G288" s="1052"/>
      <c r="H288" s="963"/>
      <c r="I288" s="893"/>
      <c r="J288" s="893"/>
      <c r="K288" s="960"/>
      <c r="L288" s="963"/>
      <c r="M288" s="963"/>
      <c r="N288" s="963"/>
      <c r="O288" s="963"/>
      <c r="P288" s="963"/>
      <c r="Q288" s="963"/>
      <c r="R288" s="963"/>
      <c r="S288" s="963"/>
      <c r="T288" s="963"/>
      <c r="U288" s="963"/>
      <c r="V288" s="963"/>
      <c r="W288" s="963"/>
      <c r="X288" s="963"/>
      <c r="Y288" s="963"/>
      <c r="Z288" s="963"/>
    </row>
    <row r="289" spans="1:26" ht="32">
      <c r="A289" s="927"/>
      <c r="B289" s="161"/>
      <c r="C289" s="769" t="s">
        <v>7860</v>
      </c>
      <c r="D289" s="180">
        <v>2</v>
      </c>
      <c r="E289" s="736" t="s">
        <v>469</v>
      </c>
      <c r="F289" s="769"/>
      <c r="G289" s="1052"/>
      <c r="H289" s="963"/>
      <c r="I289" s="893"/>
      <c r="J289" s="893"/>
      <c r="K289" s="960"/>
      <c r="L289" s="963"/>
      <c r="M289" s="963"/>
      <c r="N289" s="963"/>
      <c r="O289" s="963"/>
      <c r="P289" s="963"/>
      <c r="Q289" s="963"/>
      <c r="R289" s="963"/>
      <c r="S289" s="963"/>
      <c r="T289" s="963"/>
      <c r="U289" s="963"/>
      <c r="V289" s="963"/>
      <c r="W289" s="963"/>
      <c r="X289" s="963"/>
      <c r="Y289" s="963"/>
      <c r="Z289" s="963"/>
    </row>
    <row r="290" spans="1:26" ht="32">
      <c r="A290" s="927"/>
      <c r="B290" s="161"/>
      <c r="C290" s="769" t="s">
        <v>7861</v>
      </c>
      <c r="D290" s="180">
        <v>2</v>
      </c>
      <c r="E290" s="736" t="s">
        <v>469</v>
      </c>
      <c r="F290" s="1021"/>
      <c r="G290" s="1052"/>
      <c r="H290" s="963"/>
      <c r="I290" s="893"/>
      <c r="J290" s="893"/>
      <c r="K290" s="960"/>
      <c r="L290" s="963"/>
      <c r="M290" s="963"/>
      <c r="N290" s="963"/>
      <c r="O290" s="963"/>
      <c r="P290" s="963"/>
      <c r="Q290" s="963"/>
      <c r="R290" s="963"/>
      <c r="S290" s="963"/>
      <c r="T290" s="963"/>
      <c r="U290" s="963"/>
      <c r="V290" s="963"/>
      <c r="W290" s="963"/>
      <c r="X290" s="963"/>
      <c r="Y290" s="963"/>
      <c r="Z290" s="963"/>
    </row>
    <row r="291" spans="1:26" ht="48">
      <c r="A291" s="927"/>
      <c r="B291" s="161"/>
      <c r="C291" s="769" t="s">
        <v>7862</v>
      </c>
      <c r="D291" s="180">
        <v>2</v>
      </c>
      <c r="E291" s="736" t="s">
        <v>469</v>
      </c>
      <c r="F291" s="769" t="s">
        <v>7863</v>
      </c>
      <c r="G291" s="1052"/>
      <c r="H291" s="963"/>
      <c r="I291" s="893"/>
      <c r="J291" s="893"/>
      <c r="K291" s="960"/>
      <c r="L291" s="963"/>
      <c r="M291" s="963"/>
      <c r="N291" s="963"/>
      <c r="O291" s="963"/>
      <c r="P291" s="963"/>
      <c r="Q291" s="963"/>
      <c r="R291" s="963"/>
      <c r="S291" s="963"/>
      <c r="T291" s="963"/>
      <c r="U291" s="963"/>
      <c r="V291" s="963"/>
      <c r="W291" s="963"/>
      <c r="X291" s="963"/>
      <c r="Y291" s="963"/>
      <c r="Z291" s="963"/>
    </row>
    <row r="292" spans="1:26" ht="48">
      <c r="A292" s="927"/>
      <c r="B292" s="161"/>
      <c r="C292" s="769" t="s">
        <v>7864</v>
      </c>
      <c r="D292" s="180">
        <v>2</v>
      </c>
      <c r="E292" s="736" t="s">
        <v>469</v>
      </c>
      <c r="F292" s="769" t="s">
        <v>7865</v>
      </c>
      <c r="G292" s="1052"/>
      <c r="H292" s="963"/>
      <c r="I292" s="893"/>
      <c r="J292" s="893"/>
      <c r="K292" s="960"/>
      <c r="L292" s="963"/>
      <c r="M292" s="963"/>
      <c r="N292" s="963"/>
      <c r="O292" s="963"/>
      <c r="P292" s="963"/>
      <c r="Q292" s="963"/>
      <c r="R292" s="963"/>
      <c r="S292" s="963"/>
      <c r="T292" s="963"/>
      <c r="U292" s="963"/>
      <c r="V292" s="963"/>
      <c r="W292" s="963"/>
      <c r="X292" s="963"/>
      <c r="Y292" s="963"/>
      <c r="Z292" s="963"/>
    </row>
    <row r="293" spans="1:26" ht="16">
      <c r="A293" s="927"/>
      <c r="B293" s="161"/>
      <c r="C293" s="769" t="s">
        <v>7866</v>
      </c>
      <c r="D293" s="180">
        <v>2</v>
      </c>
      <c r="E293" s="736" t="s">
        <v>469</v>
      </c>
      <c r="F293" s="1021"/>
      <c r="G293" s="1052"/>
      <c r="H293" s="963"/>
      <c r="I293" s="893"/>
      <c r="J293" s="893"/>
      <c r="K293" s="960"/>
      <c r="L293" s="963"/>
      <c r="M293" s="963"/>
      <c r="N293" s="963"/>
      <c r="O293" s="963"/>
      <c r="P293" s="963"/>
      <c r="Q293" s="963"/>
      <c r="R293" s="963"/>
      <c r="S293" s="963"/>
      <c r="T293" s="963"/>
      <c r="U293" s="963"/>
      <c r="V293" s="963"/>
      <c r="W293" s="963"/>
      <c r="X293" s="963"/>
      <c r="Y293" s="963"/>
      <c r="Z293" s="963"/>
    </row>
    <row r="294" spans="1:26" ht="16">
      <c r="A294" s="927"/>
      <c r="B294" s="161"/>
      <c r="C294" s="769" t="s">
        <v>7867</v>
      </c>
      <c r="D294" s="180">
        <v>2</v>
      </c>
      <c r="E294" s="736" t="s">
        <v>599</v>
      </c>
      <c r="F294" s="1021"/>
      <c r="G294" s="1052"/>
      <c r="H294" s="963"/>
      <c r="I294" s="893"/>
      <c r="J294" s="893"/>
      <c r="K294" s="960"/>
      <c r="L294" s="963"/>
      <c r="M294" s="963"/>
      <c r="N294" s="963"/>
      <c r="O294" s="963"/>
      <c r="P294" s="963"/>
      <c r="Q294" s="963"/>
      <c r="R294" s="963"/>
      <c r="S294" s="963"/>
      <c r="T294" s="963"/>
      <c r="U294" s="963"/>
      <c r="V294" s="963"/>
      <c r="W294" s="963"/>
      <c r="X294" s="963"/>
      <c r="Y294" s="963"/>
      <c r="Z294" s="963"/>
    </row>
    <row r="295" spans="1:26" ht="32">
      <c r="A295" s="927"/>
      <c r="B295" s="161"/>
      <c r="C295" s="735" t="s">
        <v>7868</v>
      </c>
      <c r="D295" s="180">
        <v>2</v>
      </c>
      <c r="E295" s="736" t="s">
        <v>599</v>
      </c>
      <c r="F295" s="1021"/>
      <c r="G295" s="1052"/>
      <c r="H295" s="963"/>
      <c r="I295" s="893"/>
      <c r="J295" s="893"/>
      <c r="K295" s="960"/>
      <c r="L295" s="963"/>
      <c r="M295" s="963"/>
      <c r="N295" s="963"/>
      <c r="O295" s="963"/>
      <c r="P295" s="963"/>
      <c r="Q295" s="963"/>
      <c r="R295" s="963"/>
      <c r="S295" s="963"/>
      <c r="T295" s="963"/>
      <c r="U295" s="963"/>
      <c r="V295" s="963"/>
      <c r="W295" s="963"/>
      <c r="X295" s="963"/>
      <c r="Y295" s="963"/>
      <c r="Z295" s="963"/>
    </row>
    <row r="296" spans="1:26" ht="48">
      <c r="A296" s="927" t="s">
        <v>2140</v>
      </c>
      <c r="B296" s="161" t="s">
        <v>4269</v>
      </c>
      <c r="C296" s="769" t="s">
        <v>7869</v>
      </c>
      <c r="D296" s="180">
        <v>2</v>
      </c>
      <c r="E296" s="736" t="s">
        <v>469</v>
      </c>
      <c r="F296" s="769" t="s">
        <v>7870</v>
      </c>
      <c r="G296" s="1052"/>
      <c r="H296" s="963"/>
      <c r="I296" s="893"/>
      <c r="J296" s="893"/>
      <c r="K296" s="960"/>
      <c r="L296" s="963"/>
      <c r="M296" s="963"/>
      <c r="N296" s="963"/>
      <c r="O296" s="963"/>
      <c r="P296" s="963"/>
      <c r="Q296" s="963"/>
      <c r="R296" s="963"/>
      <c r="S296" s="963"/>
      <c r="T296" s="963"/>
      <c r="U296" s="963"/>
      <c r="V296" s="963"/>
      <c r="W296" s="963"/>
      <c r="X296" s="963"/>
      <c r="Y296" s="963"/>
      <c r="Z296" s="963"/>
    </row>
    <row r="297" spans="1:26" ht="48">
      <c r="A297" s="927"/>
      <c r="B297" s="161"/>
      <c r="C297" s="769" t="s">
        <v>7871</v>
      </c>
      <c r="D297" s="180">
        <v>2</v>
      </c>
      <c r="E297" s="736" t="s">
        <v>504</v>
      </c>
      <c r="F297" s="769" t="s">
        <v>7872</v>
      </c>
      <c r="G297" s="1052"/>
      <c r="H297" s="963"/>
      <c r="I297" s="893"/>
      <c r="J297" s="893"/>
      <c r="K297" s="960"/>
      <c r="L297" s="963"/>
      <c r="M297" s="963"/>
      <c r="N297" s="963"/>
      <c r="O297" s="963"/>
      <c r="P297" s="963"/>
      <c r="Q297" s="963"/>
      <c r="R297" s="963"/>
      <c r="S297" s="963"/>
      <c r="T297" s="963"/>
      <c r="U297" s="963"/>
      <c r="V297" s="963"/>
      <c r="W297" s="963"/>
      <c r="X297" s="963"/>
      <c r="Y297" s="963"/>
      <c r="Z297" s="963"/>
    </row>
    <row r="298" spans="1:26" ht="32">
      <c r="A298" s="927"/>
      <c r="B298" s="161"/>
      <c r="C298" s="769" t="s">
        <v>7873</v>
      </c>
      <c r="D298" s="180">
        <v>2</v>
      </c>
      <c r="E298" s="736" t="s">
        <v>611</v>
      </c>
      <c r="F298" s="769" t="s">
        <v>7874</v>
      </c>
      <c r="G298" s="1052"/>
      <c r="H298" s="963"/>
      <c r="I298" s="893"/>
      <c r="J298" s="893"/>
      <c r="K298" s="960"/>
      <c r="L298" s="963"/>
      <c r="M298" s="963"/>
      <c r="N298" s="963"/>
      <c r="O298" s="963"/>
      <c r="P298" s="963"/>
      <c r="Q298" s="963"/>
      <c r="R298" s="963"/>
      <c r="S298" s="963"/>
      <c r="T298" s="963"/>
      <c r="U298" s="963"/>
      <c r="V298" s="963"/>
      <c r="W298" s="963"/>
      <c r="X298" s="963"/>
      <c r="Y298" s="963"/>
      <c r="Z298" s="963"/>
    </row>
    <row r="299" spans="1:26" ht="32">
      <c r="A299" s="927"/>
      <c r="B299" s="161"/>
      <c r="C299" s="769" t="s">
        <v>7875</v>
      </c>
      <c r="D299" s="180">
        <v>2</v>
      </c>
      <c r="E299" s="736" t="s">
        <v>877</v>
      </c>
      <c r="F299" s="769" t="s">
        <v>7876</v>
      </c>
      <c r="G299" s="1052"/>
      <c r="H299" s="963"/>
      <c r="I299" s="893"/>
      <c r="J299" s="893"/>
      <c r="K299" s="960"/>
      <c r="L299" s="963"/>
      <c r="M299" s="963"/>
      <c r="N299" s="963"/>
      <c r="O299" s="963"/>
      <c r="P299" s="963"/>
      <c r="Q299" s="963"/>
      <c r="R299" s="963"/>
      <c r="S299" s="963"/>
      <c r="T299" s="963"/>
      <c r="U299" s="963"/>
      <c r="V299" s="963"/>
      <c r="W299" s="963"/>
      <c r="X299" s="963"/>
      <c r="Y299" s="963"/>
      <c r="Z299" s="963"/>
    </row>
    <row r="300" spans="1:26" ht="19">
      <c r="A300" s="927" t="s">
        <v>234</v>
      </c>
      <c r="B300" s="1606" t="s">
        <v>86</v>
      </c>
      <c r="C300" s="1570"/>
      <c r="D300" s="1570"/>
      <c r="E300" s="1570"/>
      <c r="F300" s="1570"/>
      <c r="G300" s="1573"/>
      <c r="H300" s="942"/>
      <c r="I300" s="893">
        <f>SUM(D301:D306)</f>
        <v>10</v>
      </c>
      <c r="J300" s="893">
        <f>COUNT(D301:D306)*2</f>
        <v>10</v>
      </c>
      <c r="K300" s="960"/>
      <c r="L300" s="963"/>
      <c r="M300" s="963"/>
      <c r="N300" s="963"/>
      <c r="O300" s="963"/>
      <c r="P300" s="963"/>
      <c r="Q300" s="963"/>
      <c r="R300" s="963"/>
      <c r="S300" s="963"/>
      <c r="T300" s="963"/>
      <c r="U300" s="963"/>
      <c r="V300" s="963"/>
      <c r="W300" s="963"/>
      <c r="X300" s="963"/>
      <c r="Y300" s="963"/>
      <c r="Z300" s="963"/>
    </row>
    <row r="301" spans="1:26" ht="34">
      <c r="A301" s="693" t="s">
        <v>2142</v>
      </c>
      <c r="B301" s="467" t="s">
        <v>902</v>
      </c>
      <c r="C301" s="476" t="s">
        <v>7877</v>
      </c>
      <c r="D301" s="180">
        <v>2</v>
      </c>
      <c r="E301" s="696" t="s">
        <v>469</v>
      </c>
      <c r="F301" s="475"/>
      <c r="G301" s="1052"/>
      <c r="H301" s="963"/>
      <c r="I301" s="893"/>
      <c r="J301" s="893"/>
      <c r="K301" s="960"/>
      <c r="L301" s="963"/>
      <c r="M301" s="963"/>
      <c r="N301" s="963"/>
      <c r="O301" s="963"/>
      <c r="P301" s="963"/>
      <c r="Q301" s="963"/>
      <c r="R301" s="963"/>
      <c r="S301" s="963"/>
      <c r="T301" s="963"/>
      <c r="U301" s="963"/>
      <c r="V301" s="963"/>
      <c r="W301" s="963"/>
      <c r="X301" s="963"/>
      <c r="Y301" s="963"/>
      <c r="Z301" s="963"/>
    </row>
    <row r="302" spans="1:26" ht="16">
      <c r="A302" s="693"/>
      <c r="B302" s="467"/>
      <c r="C302" s="476" t="s">
        <v>7878</v>
      </c>
      <c r="D302" s="180">
        <v>2</v>
      </c>
      <c r="E302" s="696" t="s">
        <v>469</v>
      </c>
      <c r="F302" s="475"/>
      <c r="G302" s="1052"/>
      <c r="H302" s="963"/>
      <c r="I302" s="893"/>
      <c r="J302" s="893"/>
      <c r="K302" s="960"/>
      <c r="L302" s="963"/>
      <c r="M302" s="963"/>
      <c r="N302" s="963"/>
      <c r="O302" s="963"/>
      <c r="P302" s="963"/>
      <c r="Q302" s="963"/>
      <c r="R302" s="963"/>
      <c r="S302" s="963"/>
      <c r="T302" s="963"/>
      <c r="U302" s="963"/>
      <c r="V302" s="963"/>
      <c r="W302" s="963"/>
      <c r="X302" s="963"/>
      <c r="Y302" s="963"/>
      <c r="Z302" s="963"/>
    </row>
    <row r="303" spans="1:26" ht="14.25" hidden="1" customHeight="1">
      <c r="A303" s="310" t="s">
        <v>2147</v>
      </c>
      <c r="B303" s="122" t="s">
        <v>907</v>
      </c>
      <c r="C303" s="106"/>
      <c r="D303" s="124"/>
      <c r="E303" s="141"/>
      <c r="F303" s="141"/>
      <c r="G303" s="141"/>
      <c r="H303" s="106"/>
      <c r="I303" s="105"/>
      <c r="J303" s="105"/>
      <c r="K303" s="105"/>
      <c r="L303" s="106"/>
      <c r="M303" s="106"/>
      <c r="N303" s="106"/>
      <c r="O303" s="106"/>
      <c r="P303" s="106"/>
      <c r="Q303" s="106"/>
      <c r="R303" s="106"/>
      <c r="S303" s="106"/>
      <c r="T303" s="106"/>
      <c r="U303" s="106"/>
      <c r="V303" s="106"/>
      <c r="W303" s="106"/>
      <c r="X303" s="106"/>
      <c r="Y303" s="106"/>
      <c r="Z303" s="106"/>
    </row>
    <row r="304" spans="1:26" ht="34">
      <c r="A304" s="693" t="s">
        <v>909</v>
      </c>
      <c r="B304" s="467" t="s">
        <v>910</v>
      </c>
      <c r="C304" s="471" t="s">
        <v>7879</v>
      </c>
      <c r="D304" s="180">
        <v>2</v>
      </c>
      <c r="E304" s="696" t="s">
        <v>599</v>
      </c>
      <c r="F304" s="471" t="s">
        <v>913</v>
      </c>
      <c r="G304" s="1052"/>
      <c r="H304" s="963"/>
      <c r="I304" s="893"/>
      <c r="J304" s="893"/>
      <c r="K304" s="960"/>
      <c r="L304" s="963"/>
      <c r="M304" s="963"/>
      <c r="N304" s="963"/>
      <c r="O304" s="963"/>
      <c r="P304" s="963"/>
      <c r="Q304" s="963"/>
      <c r="R304" s="963"/>
      <c r="S304" s="963"/>
      <c r="T304" s="963"/>
      <c r="U304" s="963"/>
      <c r="V304" s="963"/>
      <c r="W304" s="963"/>
      <c r="X304" s="963"/>
      <c r="Y304" s="963"/>
      <c r="Z304" s="963"/>
    </row>
    <row r="305" spans="1:26" ht="34">
      <c r="A305" s="693" t="s">
        <v>2153</v>
      </c>
      <c r="B305" s="467" t="s">
        <v>916</v>
      </c>
      <c r="C305" s="475" t="s">
        <v>7880</v>
      </c>
      <c r="D305" s="180">
        <v>2</v>
      </c>
      <c r="E305" s="696" t="s">
        <v>469</v>
      </c>
      <c r="F305" s="1052"/>
      <c r="G305" s="1052"/>
      <c r="H305" s="963"/>
      <c r="I305" s="893"/>
      <c r="J305" s="893"/>
      <c r="K305" s="960"/>
      <c r="L305" s="963"/>
      <c r="M305" s="963"/>
      <c r="N305" s="963"/>
      <c r="O305" s="963"/>
      <c r="P305" s="963"/>
      <c r="Q305" s="963"/>
      <c r="R305" s="963"/>
      <c r="S305" s="963"/>
      <c r="T305" s="963"/>
      <c r="U305" s="963"/>
      <c r="V305" s="963"/>
      <c r="W305" s="963"/>
      <c r="X305" s="963"/>
      <c r="Y305" s="963"/>
      <c r="Z305" s="963"/>
    </row>
    <row r="306" spans="1:26" ht="34">
      <c r="A306" s="693" t="s">
        <v>920</v>
      </c>
      <c r="B306" s="467" t="s">
        <v>921</v>
      </c>
      <c r="C306" s="467" t="s">
        <v>5797</v>
      </c>
      <c r="D306" s="180">
        <v>2</v>
      </c>
      <c r="E306" s="467" t="s">
        <v>549</v>
      </c>
      <c r="F306" s="467"/>
      <c r="G306" s="1052"/>
      <c r="H306" s="963"/>
      <c r="I306" s="893"/>
      <c r="J306" s="893"/>
      <c r="K306" s="960"/>
      <c r="L306" s="963"/>
      <c r="M306" s="963"/>
      <c r="N306" s="963"/>
      <c r="O306" s="963"/>
      <c r="P306" s="963"/>
      <c r="Q306" s="963"/>
      <c r="R306" s="963"/>
      <c r="S306" s="963"/>
      <c r="T306" s="963"/>
      <c r="U306" s="963"/>
      <c r="V306" s="963"/>
      <c r="W306" s="963"/>
      <c r="X306" s="963"/>
      <c r="Y306" s="963"/>
      <c r="Z306" s="963"/>
    </row>
    <row r="307" spans="1:26" ht="19">
      <c r="A307" s="927" t="s">
        <v>235</v>
      </c>
      <c r="B307" s="1606" t="s">
        <v>88</v>
      </c>
      <c r="C307" s="1570"/>
      <c r="D307" s="1570"/>
      <c r="E307" s="1570"/>
      <c r="F307" s="1570"/>
      <c r="G307" s="1573"/>
      <c r="H307" s="942"/>
      <c r="I307" s="893">
        <f>SUM(D308:D317)</f>
        <v>18</v>
      </c>
      <c r="J307" s="893">
        <f>COUNT(D308:D317)*2</f>
        <v>18</v>
      </c>
      <c r="K307" s="960"/>
      <c r="L307" s="963"/>
      <c r="M307" s="963"/>
      <c r="N307" s="963"/>
      <c r="O307" s="963"/>
      <c r="P307" s="963"/>
      <c r="Q307" s="963"/>
      <c r="R307" s="963"/>
      <c r="S307" s="963"/>
      <c r="T307" s="963"/>
      <c r="U307" s="963"/>
      <c r="V307" s="963"/>
      <c r="W307" s="963"/>
      <c r="X307" s="963"/>
      <c r="Y307" s="963"/>
      <c r="Z307" s="963"/>
    </row>
    <row r="308" spans="1:26" ht="34">
      <c r="A308" s="693" t="s">
        <v>923</v>
      </c>
      <c r="B308" s="161" t="s">
        <v>924</v>
      </c>
      <c r="C308" s="475" t="s">
        <v>925</v>
      </c>
      <c r="D308" s="180">
        <v>2</v>
      </c>
      <c r="E308" s="696" t="s">
        <v>469</v>
      </c>
      <c r="F308" s="1052"/>
      <c r="G308" s="1052"/>
      <c r="H308" s="963"/>
      <c r="I308" s="893"/>
      <c r="J308" s="893"/>
      <c r="K308" s="960"/>
      <c r="L308" s="963"/>
      <c r="M308" s="963"/>
      <c r="N308" s="963"/>
      <c r="O308" s="963"/>
      <c r="P308" s="963"/>
      <c r="Q308" s="963"/>
      <c r="R308" s="963"/>
      <c r="S308" s="963"/>
      <c r="T308" s="963"/>
      <c r="U308" s="963"/>
      <c r="V308" s="963"/>
      <c r="W308" s="963"/>
      <c r="X308" s="963"/>
      <c r="Y308" s="963"/>
      <c r="Z308" s="963"/>
    </row>
    <row r="309" spans="1:26" ht="32">
      <c r="A309" s="693"/>
      <c r="B309" s="161"/>
      <c r="C309" s="475" t="s">
        <v>926</v>
      </c>
      <c r="D309" s="180">
        <v>2</v>
      </c>
      <c r="E309" s="696" t="s">
        <v>469</v>
      </c>
      <c r="F309" s="1052"/>
      <c r="G309" s="1052"/>
      <c r="H309" s="963"/>
      <c r="I309" s="893"/>
      <c r="J309" s="893"/>
      <c r="K309" s="960"/>
      <c r="L309" s="963"/>
      <c r="M309" s="963"/>
      <c r="N309" s="963"/>
      <c r="O309" s="963"/>
      <c r="P309" s="963"/>
      <c r="Q309" s="963"/>
      <c r="R309" s="963"/>
      <c r="S309" s="963"/>
      <c r="T309" s="963"/>
      <c r="U309" s="963"/>
      <c r="V309" s="963"/>
      <c r="W309" s="963"/>
      <c r="X309" s="963"/>
      <c r="Y309" s="963"/>
      <c r="Z309" s="963"/>
    </row>
    <row r="310" spans="1:26" ht="32">
      <c r="A310" s="693" t="s">
        <v>2155</v>
      </c>
      <c r="B310" s="467" t="s">
        <v>928</v>
      </c>
      <c r="C310" s="475" t="s">
        <v>929</v>
      </c>
      <c r="D310" s="180">
        <v>2</v>
      </c>
      <c r="E310" s="696" t="s">
        <v>469</v>
      </c>
      <c r="F310" s="475" t="s">
        <v>930</v>
      </c>
      <c r="G310" s="1052"/>
      <c r="H310" s="963"/>
      <c r="I310" s="893"/>
      <c r="J310" s="893"/>
      <c r="K310" s="960"/>
      <c r="L310" s="963"/>
      <c r="M310" s="963"/>
      <c r="N310" s="963"/>
      <c r="O310" s="963"/>
      <c r="P310" s="963"/>
      <c r="Q310" s="963"/>
      <c r="R310" s="963"/>
      <c r="S310" s="963"/>
      <c r="T310" s="963"/>
      <c r="U310" s="963"/>
      <c r="V310" s="963"/>
      <c r="W310" s="963"/>
      <c r="X310" s="963"/>
      <c r="Y310" s="963"/>
      <c r="Z310" s="963"/>
    </row>
    <row r="311" spans="1:26" ht="16">
      <c r="A311" s="693"/>
      <c r="B311" s="467"/>
      <c r="C311" s="471" t="s">
        <v>931</v>
      </c>
      <c r="D311" s="180">
        <v>2</v>
      </c>
      <c r="E311" s="696" t="s">
        <v>469</v>
      </c>
      <c r="F311" s="471"/>
      <c r="G311" s="1052"/>
      <c r="H311" s="963"/>
      <c r="I311" s="893"/>
      <c r="J311" s="893"/>
      <c r="K311" s="960"/>
      <c r="L311" s="963"/>
      <c r="M311" s="963"/>
      <c r="N311" s="963"/>
      <c r="O311" s="963"/>
      <c r="P311" s="963"/>
      <c r="Q311" s="963"/>
      <c r="R311" s="963"/>
      <c r="S311" s="963"/>
      <c r="T311" s="963"/>
      <c r="U311" s="963"/>
      <c r="V311" s="963"/>
      <c r="W311" s="963"/>
      <c r="X311" s="963"/>
      <c r="Y311" s="963"/>
      <c r="Z311" s="963"/>
    </row>
    <row r="312" spans="1:26" ht="32">
      <c r="A312" s="693"/>
      <c r="B312" s="467"/>
      <c r="C312" s="471" t="s">
        <v>932</v>
      </c>
      <c r="D312" s="180">
        <v>2</v>
      </c>
      <c r="E312" s="696" t="s">
        <v>469</v>
      </c>
      <c r="F312" s="471"/>
      <c r="G312" s="1052"/>
      <c r="H312" s="963"/>
      <c r="I312" s="893"/>
      <c r="J312" s="893"/>
      <c r="K312" s="960"/>
      <c r="L312" s="963"/>
      <c r="M312" s="963"/>
      <c r="N312" s="963"/>
      <c r="O312" s="963"/>
      <c r="P312" s="963"/>
      <c r="Q312" s="963"/>
      <c r="R312" s="963"/>
      <c r="S312" s="963"/>
      <c r="T312" s="963"/>
      <c r="U312" s="963"/>
      <c r="V312" s="963"/>
      <c r="W312" s="963"/>
      <c r="X312" s="963"/>
      <c r="Y312" s="963"/>
      <c r="Z312" s="963"/>
    </row>
    <row r="313" spans="1:26" ht="34">
      <c r="A313" s="693" t="s">
        <v>2156</v>
      </c>
      <c r="B313" s="467" t="s">
        <v>934</v>
      </c>
      <c r="C313" s="1063" t="s">
        <v>935</v>
      </c>
      <c r="D313" s="180">
        <v>2</v>
      </c>
      <c r="E313" s="696" t="s">
        <v>469</v>
      </c>
      <c r="F313" s="1052"/>
      <c r="G313" s="1052"/>
      <c r="H313" s="963"/>
      <c r="I313" s="893"/>
      <c r="J313" s="893"/>
      <c r="K313" s="960"/>
      <c r="L313" s="963"/>
      <c r="M313" s="963"/>
      <c r="N313" s="963"/>
      <c r="O313" s="963"/>
      <c r="P313" s="963"/>
      <c r="Q313" s="963"/>
      <c r="R313" s="963"/>
      <c r="S313" s="963"/>
      <c r="T313" s="963"/>
      <c r="U313" s="963"/>
      <c r="V313" s="963"/>
      <c r="W313" s="963"/>
      <c r="X313" s="963"/>
      <c r="Y313" s="963"/>
      <c r="Z313" s="963"/>
    </row>
    <row r="314" spans="1:26" ht="32">
      <c r="A314" s="693"/>
      <c r="B314" s="467"/>
      <c r="C314" s="475" t="s">
        <v>936</v>
      </c>
      <c r="D314" s="180">
        <v>2</v>
      </c>
      <c r="E314" s="696" t="s">
        <v>469</v>
      </c>
      <c r="F314" s="1052"/>
      <c r="G314" s="1052"/>
      <c r="H314" s="963"/>
      <c r="I314" s="893"/>
      <c r="J314" s="893"/>
      <c r="K314" s="960"/>
      <c r="L314" s="963"/>
      <c r="M314" s="963"/>
      <c r="N314" s="963"/>
      <c r="O314" s="963"/>
      <c r="P314" s="963"/>
      <c r="Q314" s="963"/>
      <c r="R314" s="963"/>
      <c r="S314" s="963"/>
      <c r="T314" s="963"/>
      <c r="U314" s="963"/>
      <c r="V314" s="963"/>
      <c r="W314" s="963"/>
      <c r="X314" s="963"/>
      <c r="Y314" s="963"/>
      <c r="Z314" s="963"/>
    </row>
    <row r="315" spans="1:26" ht="14.25" hidden="1" customHeight="1">
      <c r="A315" s="310" t="s">
        <v>939</v>
      </c>
      <c r="B315" s="122" t="s">
        <v>940</v>
      </c>
      <c r="C315" s="106"/>
      <c r="D315" s="124"/>
      <c r="E315" s="141" t="s">
        <v>469</v>
      </c>
      <c r="F315" s="141"/>
      <c r="G315" s="141"/>
      <c r="H315" s="106"/>
      <c r="I315" s="105"/>
      <c r="J315" s="105"/>
      <c r="K315" s="105"/>
      <c r="L315" s="106"/>
      <c r="M315" s="106"/>
      <c r="N315" s="106"/>
      <c r="O315" s="106"/>
      <c r="P315" s="106"/>
      <c r="Q315" s="106"/>
      <c r="R315" s="106"/>
      <c r="S315" s="106"/>
      <c r="T315" s="106"/>
      <c r="U315" s="106"/>
      <c r="V315" s="106"/>
      <c r="W315" s="106"/>
      <c r="X315" s="106"/>
      <c r="Y315" s="106"/>
      <c r="Z315" s="106"/>
    </row>
    <row r="316" spans="1:26" ht="34">
      <c r="A316" s="693" t="s">
        <v>2157</v>
      </c>
      <c r="B316" s="467" t="s">
        <v>942</v>
      </c>
      <c r="C316" s="475" t="s">
        <v>7881</v>
      </c>
      <c r="D316" s="180">
        <v>2</v>
      </c>
      <c r="E316" s="696" t="s">
        <v>469</v>
      </c>
      <c r="F316" s="1052"/>
      <c r="G316" s="1052"/>
      <c r="H316" s="963"/>
      <c r="I316" s="893"/>
      <c r="J316" s="893"/>
      <c r="K316" s="960"/>
      <c r="L316" s="963"/>
      <c r="M316" s="963"/>
      <c r="N316" s="963"/>
      <c r="O316" s="963"/>
      <c r="P316" s="963"/>
      <c r="Q316" s="963"/>
      <c r="R316" s="963"/>
      <c r="S316" s="963"/>
      <c r="T316" s="963"/>
      <c r="U316" s="963"/>
      <c r="V316" s="963"/>
      <c r="W316" s="963"/>
      <c r="X316" s="963"/>
      <c r="Y316" s="963"/>
      <c r="Z316" s="963"/>
    </row>
    <row r="317" spans="1:26" ht="34">
      <c r="A317" s="693" t="s">
        <v>944</v>
      </c>
      <c r="B317" s="467" t="s">
        <v>945</v>
      </c>
      <c r="C317" s="475" t="s">
        <v>946</v>
      </c>
      <c r="D317" s="180">
        <v>2</v>
      </c>
      <c r="E317" s="696" t="s">
        <v>469</v>
      </c>
      <c r="F317" s="1052"/>
      <c r="G317" s="1052"/>
      <c r="H317" s="963"/>
      <c r="I317" s="893"/>
      <c r="J317" s="893"/>
      <c r="K317" s="960"/>
      <c r="L317" s="963"/>
      <c r="M317" s="963"/>
      <c r="N317" s="963"/>
      <c r="O317" s="963"/>
      <c r="P317" s="963"/>
      <c r="Q317" s="963"/>
      <c r="R317" s="963"/>
      <c r="S317" s="963"/>
      <c r="T317" s="963"/>
      <c r="U317" s="963"/>
      <c r="V317" s="963"/>
      <c r="W317" s="963"/>
      <c r="X317" s="963"/>
      <c r="Y317" s="963"/>
      <c r="Z317" s="963"/>
    </row>
    <row r="318" spans="1:26" ht="19">
      <c r="A318" s="693" t="s">
        <v>236</v>
      </c>
      <c r="B318" s="1606" t="s">
        <v>90</v>
      </c>
      <c r="C318" s="1570"/>
      <c r="D318" s="1570"/>
      <c r="E318" s="1570"/>
      <c r="F318" s="1570"/>
      <c r="G318" s="1573"/>
      <c r="H318" s="942"/>
      <c r="I318" s="893">
        <f>SUM(D319:D322)</f>
        <v>4</v>
      </c>
      <c r="J318" s="893">
        <f>COUNT(D319:D322)*2</f>
        <v>4</v>
      </c>
      <c r="K318" s="960"/>
      <c r="L318" s="963"/>
      <c r="M318" s="963"/>
      <c r="N318" s="963"/>
      <c r="O318" s="963"/>
      <c r="P318" s="963"/>
      <c r="Q318" s="963"/>
      <c r="R318" s="963"/>
      <c r="S318" s="963"/>
      <c r="T318" s="963"/>
      <c r="U318" s="963"/>
      <c r="V318" s="963"/>
      <c r="W318" s="963"/>
      <c r="X318" s="963"/>
      <c r="Y318" s="963"/>
      <c r="Z318" s="963"/>
    </row>
    <row r="319" spans="1:26" ht="14.25" hidden="1" customHeight="1">
      <c r="A319" s="310" t="s">
        <v>2159</v>
      </c>
      <c r="B319" s="122" t="s">
        <v>948</v>
      </c>
      <c r="C319" s="150"/>
      <c r="D319" s="124"/>
      <c r="E319" s="141"/>
      <c r="F319" s="141"/>
      <c r="G319" s="141"/>
      <c r="H319" s="106"/>
      <c r="I319" s="105"/>
      <c r="J319" s="105"/>
      <c r="K319" s="105"/>
      <c r="L319" s="106"/>
      <c r="M319" s="106"/>
      <c r="N319" s="106"/>
      <c r="O319" s="106"/>
      <c r="P319" s="106"/>
      <c r="Q319" s="106"/>
      <c r="R319" s="106"/>
      <c r="S319" s="106"/>
      <c r="T319" s="106"/>
      <c r="U319" s="106"/>
      <c r="V319" s="106"/>
      <c r="W319" s="106"/>
      <c r="X319" s="106"/>
      <c r="Y319" s="106"/>
      <c r="Z319" s="106"/>
    </row>
    <row r="320" spans="1:26" ht="34">
      <c r="A320" s="693" t="s">
        <v>2160</v>
      </c>
      <c r="B320" s="467" t="s">
        <v>951</v>
      </c>
      <c r="C320" s="471" t="s">
        <v>7882</v>
      </c>
      <c r="D320" s="180">
        <v>2</v>
      </c>
      <c r="E320" s="696" t="s">
        <v>506</v>
      </c>
      <c r="F320" s="1052"/>
      <c r="G320" s="1052"/>
      <c r="H320" s="963"/>
      <c r="I320" s="893"/>
      <c r="J320" s="893"/>
      <c r="K320" s="960"/>
      <c r="L320" s="963"/>
      <c r="M320" s="963"/>
      <c r="N320" s="963"/>
      <c r="O320" s="963"/>
      <c r="P320" s="963"/>
      <c r="Q320" s="963"/>
      <c r="R320" s="963"/>
      <c r="S320" s="963"/>
      <c r="T320" s="963"/>
      <c r="U320" s="963"/>
      <c r="V320" s="963"/>
      <c r="W320" s="963"/>
      <c r="X320" s="963"/>
      <c r="Y320" s="963"/>
      <c r="Z320" s="963"/>
    </row>
    <row r="321" spans="1:26" ht="16">
      <c r="A321" s="693"/>
      <c r="B321" s="467"/>
      <c r="C321" s="471" t="s">
        <v>7883</v>
      </c>
      <c r="D321" s="180">
        <v>2</v>
      </c>
      <c r="E321" s="696" t="s">
        <v>506</v>
      </c>
      <c r="F321" s="1052"/>
      <c r="G321" s="1052"/>
      <c r="H321" s="963"/>
      <c r="I321" s="893"/>
      <c r="J321" s="893"/>
      <c r="K321" s="960"/>
      <c r="L321" s="963"/>
      <c r="M321" s="963"/>
      <c r="N321" s="963"/>
      <c r="O321" s="963"/>
      <c r="P321" s="963"/>
      <c r="Q321" s="963"/>
      <c r="R321" s="963"/>
      <c r="S321" s="963"/>
      <c r="T321" s="963"/>
      <c r="U321" s="963"/>
      <c r="V321" s="963"/>
      <c r="W321" s="963"/>
      <c r="X321" s="963"/>
      <c r="Y321" s="963"/>
      <c r="Z321" s="963"/>
    </row>
    <row r="322" spans="1:26" ht="14.25" hidden="1" customHeight="1">
      <c r="A322" s="310" t="s">
        <v>2162</v>
      </c>
      <c r="B322" s="492" t="s">
        <v>956</v>
      </c>
      <c r="C322" s="106"/>
      <c r="D322" s="124"/>
      <c r="E322" s="141"/>
      <c r="F322" s="141"/>
      <c r="G322" s="141"/>
      <c r="H322" s="106"/>
      <c r="I322" s="105"/>
      <c r="J322" s="105"/>
      <c r="K322" s="105"/>
      <c r="L322" s="106"/>
      <c r="M322" s="106"/>
      <c r="N322" s="106"/>
      <c r="O322" s="106"/>
      <c r="P322" s="106"/>
      <c r="Q322" s="106"/>
      <c r="R322" s="106"/>
      <c r="S322" s="106"/>
      <c r="T322" s="106"/>
      <c r="U322" s="106"/>
      <c r="V322" s="106"/>
      <c r="W322" s="106"/>
      <c r="X322" s="106"/>
      <c r="Y322" s="106"/>
      <c r="Z322" s="106"/>
    </row>
    <row r="323" spans="1:26" ht="39.75" hidden="1" customHeight="1">
      <c r="A323" s="349" t="s">
        <v>91</v>
      </c>
      <c r="B323" s="1606" t="s">
        <v>92</v>
      </c>
      <c r="C323" s="1570"/>
      <c r="D323" s="1570"/>
      <c r="E323" s="1570"/>
      <c r="F323" s="1570"/>
      <c r="G323" s="1573"/>
      <c r="H323" s="942"/>
      <c r="I323" s="105">
        <f>SUM(D324:D326)</f>
        <v>0</v>
      </c>
      <c r="J323" s="105">
        <f>COUNT(D324:D326)*2</f>
        <v>0</v>
      </c>
      <c r="K323" s="105"/>
      <c r="L323" s="106"/>
      <c r="M323" s="106"/>
      <c r="N323" s="106"/>
      <c r="O323" s="106"/>
      <c r="P323" s="106"/>
      <c r="Q323" s="106"/>
      <c r="R323" s="106"/>
      <c r="S323" s="106"/>
      <c r="T323" s="106"/>
      <c r="U323" s="106"/>
      <c r="V323" s="106"/>
      <c r="W323" s="106"/>
      <c r="X323" s="106"/>
      <c r="Y323" s="106"/>
      <c r="Z323" s="106"/>
    </row>
    <row r="324" spans="1:26" ht="14.25" hidden="1" customHeight="1">
      <c r="A324" s="348" t="s">
        <v>960</v>
      </c>
      <c r="B324" s="122" t="s">
        <v>961</v>
      </c>
      <c r="C324" s="141"/>
      <c r="D324" s="124"/>
      <c r="E324" s="141"/>
      <c r="F324" s="141"/>
      <c r="G324" s="141"/>
      <c r="H324" s="106"/>
      <c r="I324" s="105"/>
      <c r="J324" s="105"/>
      <c r="K324" s="105"/>
      <c r="L324" s="106"/>
      <c r="M324" s="106"/>
      <c r="N324" s="106"/>
      <c r="O324" s="106"/>
      <c r="P324" s="106"/>
      <c r="Q324" s="106"/>
      <c r="R324" s="106"/>
      <c r="S324" s="106"/>
      <c r="T324" s="106"/>
      <c r="U324" s="106"/>
      <c r="V324" s="106"/>
      <c r="W324" s="106"/>
      <c r="X324" s="106"/>
      <c r="Y324" s="106"/>
      <c r="Z324" s="106"/>
    </row>
    <row r="325" spans="1:26" ht="14.25" hidden="1" customHeight="1">
      <c r="A325" s="348" t="s">
        <v>962</v>
      </c>
      <c r="B325" s="122" t="s">
        <v>963</v>
      </c>
      <c r="C325" s="141"/>
      <c r="D325" s="124"/>
      <c r="E325" s="141"/>
      <c r="F325" s="141"/>
      <c r="G325" s="141"/>
      <c r="H325" s="106"/>
      <c r="I325" s="105"/>
      <c r="J325" s="105"/>
      <c r="K325" s="105"/>
      <c r="L325" s="106"/>
      <c r="M325" s="106"/>
      <c r="N325" s="106"/>
      <c r="O325" s="106"/>
      <c r="P325" s="106"/>
      <c r="Q325" s="106"/>
      <c r="R325" s="106"/>
      <c r="S325" s="106"/>
      <c r="T325" s="106"/>
      <c r="U325" s="106"/>
      <c r="V325" s="106"/>
      <c r="W325" s="106"/>
      <c r="X325" s="106"/>
      <c r="Y325" s="106"/>
      <c r="Z325" s="106"/>
    </row>
    <row r="326" spans="1:26" ht="14.25" hidden="1" customHeight="1">
      <c r="A326" s="348" t="s">
        <v>964</v>
      </c>
      <c r="B326" s="150" t="s">
        <v>965</v>
      </c>
      <c r="C326" s="730"/>
      <c r="D326" s="124"/>
      <c r="E326" s="141"/>
      <c r="F326" s="141"/>
      <c r="G326" s="141"/>
      <c r="H326" s="106"/>
      <c r="I326" s="105"/>
      <c r="J326" s="105"/>
      <c r="K326" s="105"/>
      <c r="L326" s="106"/>
      <c r="M326" s="106"/>
      <c r="N326" s="106"/>
      <c r="O326" s="106"/>
      <c r="P326" s="106"/>
      <c r="Q326" s="106"/>
      <c r="R326" s="106"/>
      <c r="S326" s="106"/>
      <c r="T326" s="106"/>
      <c r="U326" s="106"/>
      <c r="V326" s="106"/>
      <c r="W326" s="106"/>
      <c r="X326" s="106"/>
      <c r="Y326" s="106"/>
      <c r="Z326" s="106"/>
    </row>
    <row r="327" spans="1:26" ht="39.75" hidden="1" customHeight="1">
      <c r="A327" s="349" t="s">
        <v>238</v>
      </c>
      <c r="B327" s="1606" t="s">
        <v>94</v>
      </c>
      <c r="C327" s="1570"/>
      <c r="D327" s="1570"/>
      <c r="E327" s="1570"/>
      <c r="F327" s="1570"/>
      <c r="G327" s="1573"/>
      <c r="H327" s="942"/>
      <c r="I327" s="105">
        <f>SUM(D328:D330)</f>
        <v>0</v>
      </c>
      <c r="J327" s="105">
        <f>COUNT(D328:D330)*2</f>
        <v>0</v>
      </c>
      <c r="K327" s="105"/>
      <c r="L327" s="106"/>
      <c r="M327" s="106"/>
      <c r="N327" s="106"/>
      <c r="O327" s="106"/>
      <c r="P327" s="106"/>
      <c r="Q327" s="106"/>
      <c r="R327" s="106"/>
      <c r="S327" s="106"/>
      <c r="T327" s="106"/>
      <c r="U327" s="106"/>
      <c r="V327" s="106"/>
      <c r="W327" s="106"/>
      <c r="X327" s="106"/>
      <c r="Y327" s="106"/>
      <c r="Z327" s="106"/>
    </row>
    <row r="328" spans="1:26" ht="14.25" hidden="1" customHeight="1">
      <c r="A328" s="310" t="s">
        <v>2164</v>
      </c>
      <c r="B328" s="122" t="s">
        <v>2165</v>
      </c>
      <c r="C328" s="141"/>
      <c r="D328" s="124"/>
      <c r="E328" s="141"/>
      <c r="F328" s="141"/>
      <c r="G328" s="141"/>
      <c r="H328" s="106"/>
      <c r="I328" s="105"/>
      <c r="J328" s="105"/>
      <c r="K328" s="105"/>
      <c r="L328" s="106"/>
      <c r="M328" s="106"/>
      <c r="N328" s="106"/>
      <c r="O328" s="106"/>
      <c r="P328" s="106"/>
      <c r="Q328" s="106"/>
      <c r="R328" s="106"/>
      <c r="S328" s="106"/>
      <c r="T328" s="106"/>
      <c r="U328" s="106"/>
      <c r="V328" s="106"/>
      <c r="W328" s="106"/>
      <c r="X328" s="106"/>
      <c r="Y328" s="106"/>
      <c r="Z328" s="106"/>
    </row>
    <row r="329" spans="1:26" ht="14.25" hidden="1" customHeight="1">
      <c r="A329" s="310" t="s">
        <v>2167</v>
      </c>
      <c r="B329" s="122" t="s">
        <v>970</v>
      </c>
      <c r="C329" s="141"/>
      <c r="D329" s="124"/>
      <c r="E329" s="141"/>
      <c r="F329" s="141"/>
      <c r="G329" s="141"/>
      <c r="H329" s="106"/>
      <c r="I329" s="105"/>
      <c r="J329" s="105"/>
      <c r="K329" s="105"/>
      <c r="L329" s="106"/>
      <c r="M329" s="106"/>
      <c r="N329" s="106"/>
      <c r="O329" s="106"/>
      <c r="P329" s="106"/>
      <c r="Q329" s="106"/>
      <c r="R329" s="106"/>
      <c r="S329" s="106"/>
      <c r="T329" s="106"/>
      <c r="U329" s="106"/>
      <c r="V329" s="106"/>
      <c r="W329" s="106"/>
      <c r="X329" s="106"/>
      <c r="Y329" s="106"/>
      <c r="Z329" s="106"/>
    </row>
    <row r="330" spans="1:26" ht="14.25" hidden="1" customHeight="1">
      <c r="A330" s="310" t="s">
        <v>972</v>
      </c>
      <c r="B330" s="150" t="s">
        <v>973</v>
      </c>
      <c r="C330" s="141"/>
      <c r="D330" s="124"/>
      <c r="E330" s="141"/>
      <c r="F330" s="141"/>
      <c r="G330" s="141"/>
      <c r="H330" s="106"/>
      <c r="I330" s="105"/>
      <c r="J330" s="105"/>
      <c r="K330" s="105"/>
      <c r="L330" s="106"/>
      <c r="M330" s="106"/>
      <c r="N330" s="106"/>
      <c r="O330" s="106"/>
      <c r="P330" s="106"/>
      <c r="Q330" s="106"/>
      <c r="R330" s="106"/>
      <c r="S330" s="106"/>
      <c r="T330" s="106"/>
      <c r="U330" s="106"/>
      <c r="V330" s="106"/>
      <c r="W330" s="106"/>
      <c r="X330" s="106"/>
      <c r="Y330" s="106"/>
      <c r="Z330" s="106"/>
    </row>
    <row r="331" spans="1:26" ht="39.75" hidden="1" customHeight="1">
      <c r="A331" s="349" t="s">
        <v>95</v>
      </c>
      <c r="B331" s="1606" t="s">
        <v>96</v>
      </c>
      <c r="C331" s="1570"/>
      <c r="D331" s="1570"/>
      <c r="E331" s="1570"/>
      <c r="F331" s="1570"/>
      <c r="G331" s="1573"/>
      <c r="H331" s="942"/>
      <c r="I331" s="105">
        <f>SUM(D332:D333)</f>
        <v>0</v>
      </c>
      <c r="J331" s="105">
        <f>COUNT(D332:D333)*2</f>
        <v>0</v>
      </c>
      <c r="K331" s="105"/>
      <c r="L331" s="106"/>
      <c r="M331" s="106"/>
      <c r="N331" s="106"/>
      <c r="O331" s="106"/>
      <c r="P331" s="106"/>
      <c r="Q331" s="106"/>
      <c r="R331" s="106"/>
      <c r="S331" s="106"/>
      <c r="T331" s="106"/>
      <c r="U331" s="106"/>
      <c r="V331" s="106"/>
      <c r="W331" s="106"/>
      <c r="X331" s="106"/>
      <c r="Y331" s="106"/>
      <c r="Z331" s="106"/>
    </row>
    <row r="332" spans="1:26" ht="14.25" hidden="1" customHeight="1">
      <c r="A332" s="310" t="s">
        <v>975</v>
      </c>
      <c r="B332" s="122" t="s">
        <v>976</v>
      </c>
      <c r="C332" s="141"/>
      <c r="D332" s="124"/>
      <c r="E332" s="141"/>
      <c r="F332" s="141"/>
      <c r="G332" s="141"/>
      <c r="H332" s="106"/>
      <c r="I332" s="105"/>
      <c r="J332" s="105"/>
      <c r="K332" s="105"/>
      <c r="L332" s="106"/>
      <c r="M332" s="106"/>
      <c r="N332" s="106"/>
      <c r="O332" s="106"/>
      <c r="P332" s="106"/>
      <c r="Q332" s="106"/>
      <c r="R332" s="106"/>
      <c r="S332" s="106"/>
      <c r="T332" s="106"/>
      <c r="U332" s="106"/>
      <c r="V332" s="106"/>
      <c r="W332" s="106"/>
      <c r="X332" s="106"/>
      <c r="Y332" s="106"/>
      <c r="Z332" s="106"/>
    </row>
    <row r="333" spans="1:26" ht="14.25" hidden="1" customHeight="1">
      <c r="A333" s="310" t="s">
        <v>977</v>
      </c>
      <c r="B333" s="122" t="s">
        <v>978</v>
      </c>
      <c r="C333" s="141"/>
      <c r="D333" s="124"/>
      <c r="E333" s="141"/>
      <c r="F333" s="141"/>
      <c r="G333" s="141"/>
      <c r="H333" s="106"/>
      <c r="I333" s="105"/>
      <c r="J333" s="105"/>
      <c r="K333" s="105"/>
      <c r="L333" s="106"/>
      <c r="M333" s="106"/>
      <c r="N333" s="106"/>
      <c r="O333" s="106"/>
      <c r="P333" s="106"/>
      <c r="Q333" s="106"/>
      <c r="R333" s="106"/>
      <c r="S333" s="106"/>
      <c r="T333" s="106"/>
      <c r="U333" s="106"/>
      <c r="V333" s="106"/>
      <c r="W333" s="106"/>
      <c r="X333" s="106"/>
      <c r="Y333" s="106"/>
      <c r="Z333" s="106"/>
    </row>
    <row r="334" spans="1:26" ht="39.75" hidden="1" customHeight="1">
      <c r="A334" s="350" t="s">
        <v>97</v>
      </c>
      <c r="B334" s="1606" t="s">
        <v>98</v>
      </c>
      <c r="C334" s="1570"/>
      <c r="D334" s="1570"/>
      <c r="E334" s="1570"/>
      <c r="F334" s="1570"/>
      <c r="G334" s="1573"/>
      <c r="H334" s="942"/>
      <c r="I334" s="105">
        <f>SUM(D335:D336)*2</f>
        <v>0</v>
      </c>
      <c r="J334" s="105">
        <f>COUNT(D335:D336)*2</f>
        <v>0</v>
      </c>
      <c r="K334" s="105"/>
      <c r="L334" s="106"/>
      <c r="M334" s="106"/>
      <c r="N334" s="106"/>
      <c r="O334" s="106"/>
      <c r="P334" s="106"/>
      <c r="Q334" s="106"/>
      <c r="R334" s="106"/>
      <c r="S334" s="106"/>
      <c r="T334" s="106"/>
      <c r="U334" s="106"/>
      <c r="V334" s="106"/>
      <c r="W334" s="106"/>
      <c r="X334" s="106"/>
      <c r="Y334" s="106"/>
      <c r="Z334" s="106"/>
    </row>
    <row r="335" spans="1:26" ht="14.25" hidden="1" customHeight="1">
      <c r="A335" s="310" t="s">
        <v>979</v>
      </c>
      <c r="B335" s="122" t="s">
        <v>980</v>
      </c>
      <c r="C335" s="141"/>
      <c r="D335" s="124"/>
      <c r="E335" s="141"/>
      <c r="F335" s="141"/>
      <c r="G335" s="141"/>
      <c r="H335" s="106"/>
      <c r="I335" s="105"/>
      <c r="J335" s="105"/>
      <c r="K335" s="105"/>
      <c r="L335" s="106"/>
      <c r="M335" s="106"/>
      <c r="N335" s="106"/>
      <c r="O335" s="106"/>
      <c r="P335" s="106"/>
      <c r="Q335" s="106"/>
      <c r="R335" s="106"/>
      <c r="S335" s="106"/>
      <c r="T335" s="106"/>
      <c r="U335" s="106"/>
      <c r="V335" s="106"/>
      <c r="W335" s="106"/>
      <c r="X335" s="106"/>
      <c r="Y335" s="106"/>
      <c r="Z335" s="106"/>
    </row>
    <row r="336" spans="1:26" ht="14.25" hidden="1" customHeight="1">
      <c r="A336" s="310" t="s">
        <v>981</v>
      </c>
      <c r="B336" s="122" t="s">
        <v>982</v>
      </c>
      <c r="C336" s="141"/>
      <c r="D336" s="124"/>
      <c r="E336" s="141"/>
      <c r="F336" s="141"/>
      <c r="G336" s="141"/>
      <c r="H336" s="106"/>
      <c r="I336" s="105"/>
      <c r="J336" s="105"/>
      <c r="K336" s="105"/>
      <c r="L336" s="106"/>
      <c r="M336" s="106"/>
      <c r="N336" s="106"/>
      <c r="O336" s="106"/>
      <c r="P336" s="106"/>
      <c r="Q336" s="106"/>
      <c r="R336" s="106"/>
      <c r="S336" s="106"/>
      <c r="T336" s="106"/>
      <c r="U336" s="106"/>
      <c r="V336" s="106"/>
      <c r="W336" s="106"/>
      <c r="X336" s="106"/>
      <c r="Y336" s="106"/>
      <c r="Z336" s="106"/>
    </row>
    <row r="337" spans="1:26" ht="19">
      <c r="A337" s="927" t="s">
        <v>2168</v>
      </c>
      <c r="B337" s="1606" t="s">
        <v>100</v>
      </c>
      <c r="C337" s="1570"/>
      <c r="D337" s="1570"/>
      <c r="E337" s="1570"/>
      <c r="F337" s="1570"/>
      <c r="G337" s="1573"/>
      <c r="H337" s="942"/>
      <c r="I337" s="893">
        <f>SUM(D338:D340)</f>
        <v>2</v>
      </c>
      <c r="J337" s="893">
        <f>COUNT(D338:D340)*2</f>
        <v>2</v>
      </c>
      <c r="K337" s="960"/>
      <c r="L337" s="963"/>
      <c r="M337" s="963"/>
      <c r="N337" s="963"/>
      <c r="O337" s="963"/>
      <c r="P337" s="963"/>
      <c r="Q337" s="963"/>
      <c r="R337" s="963"/>
      <c r="S337" s="963"/>
      <c r="T337" s="963"/>
      <c r="U337" s="963"/>
      <c r="V337" s="963"/>
      <c r="W337" s="963"/>
      <c r="X337" s="963"/>
      <c r="Y337" s="963"/>
      <c r="Z337" s="963"/>
    </row>
    <row r="338" spans="1:26" ht="51">
      <c r="A338" s="693" t="s">
        <v>2169</v>
      </c>
      <c r="B338" s="467" t="s">
        <v>984</v>
      </c>
      <c r="C338" s="769" t="s">
        <v>7884</v>
      </c>
      <c r="D338" s="180">
        <v>2</v>
      </c>
      <c r="E338" s="696" t="s">
        <v>877</v>
      </c>
      <c r="F338" s="1052"/>
      <c r="G338" s="1052"/>
      <c r="H338" s="963"/>
      <c r="I338" s="893"/>
      <c r="J338" s="893"/>
      <c r="K338" s="960"/>
      <c r="L338" s="963"/>
      <c r="M338" s="963"/>
      <c r="N338" s="963"/>
      <c r="O338" s="963"/>
      <c r="P338" s="963"/>
      <c r="Q338" s="963"/>
      <c r="R338" s="963"/>
      <c r="S338" s="963"/>
      <c r="T338" s="963"/>
      <c r="U338" s="963"/>
      <c r="V338" s="963"/>
      <c r="W338" s="963"/>
      <c r="X338" s="963"/>
      <c r="Y338" s="963"/>
      <c r="Z338" s="963"/>
    </row>
    <row r="339" spans="1:26" ht="14.25" hidden="1" customHeight="1">
      <c r="A339" s="310" t="s">
        <v>986</v>
      </c>
      <c r="B339" s="122" t="s">
        <v>987</v>
      </c>
      <c r="C339" s="141"/>
      <c r="D339" s="124"/>
      <c r="E339" s="141"/>
      <c r="F339" s="141"/>
      <c r="G339" s="141"/>
      <c r="H339" s="106"/>
      <c r="I339" s="105"/>
      <c r="J339" s="105"/>
      <c r="K339" s="105"/>
      <c r="L339" s="106"/>
      <c r="M339" s="106"/>
      <c r="N339" s="106"/>
      <c r="O339" s="106"/>
      <c r="P339" s="106"/>
      <c r="Q339" s="106"/>
      <c r="R339" s="106"/>
      <c r="S339" s="106"/>
      <c r="T339" s="106"/>
      <c r="U339" s="106"/>
      <c r="V339" s="106"/>
      <c r="W339" s="106"/>
      <c r="X339" s="106"/>
      <c r="Y339" s="106"/>
      <c r="Z339" s="106"/>
    </row>
    <row r="340" spans="1:26" ht="14.25" hidden="1" customHeight="1">
      <c r="A340" s="310" t="s">
        <v>2170</v>
      </c>
      <c r="B340" s="491" t="s">
        <v>989</v>
      </c>
      <c r="C340" s="141"/>
      <c r="D340" s="124"/>
      <c r="E340" s="141"/>
      <c r="F340" s="141"/>
      <c r="G340" s="141"/>
      <c r="H340" s="106"/>
      <c r="I340" s="105"/>
      <c r="J340" s="105"/>
      <c r="K340" s="105"/>
      <c r="L340" s="106"/>
      <c r="M340" s="106"/>
      <c r="N340" s="106"/>
      <c r="O340" s="106"/>
      <c r="P340" s="106"/>
      <c r="Q340" s="106"/>
      <c r="R340" s="106"/>
      <c r="S340" s="106"/>
      <c r="T340" s="106"/>
      <c r="U340" s="106"/>
      <c r="V340" s="106"/>
      <c r="W340" s="106"/>
      <c r="X340" s="106"/>
      <c r="Y340" s="106"/>
      <c r="Z340" s="106"/>
    </row>
    <row r="341" spans="1:26" ht="19">
      <c r="A341" s="927" t="s">
        <v>239</v>
      </c>
      <c r="B341" s="1606" t="s">
        <v>102</v>
      </c>
      <c r="C341" s="1570"/>
      <c r="D341" s="1570"/>
      <c r="E341" s="1570"/>
      <c r="F341" s="1570"/>
      <c r="G341" s="1573"/>
      <c r="H341" s="942"/>
      <c r="I341" s="893">
        <f>SUM(D342:D346)</f>
        <v>10</v>
      </c>
      <c r="J341" s="893">
        <f>COUNT(D342:D346)*2</f>
        <v>10</v>
      </c>
      <c r="K341" s="960"/>
      <c r="L341" s="963"/>
      <c r="M341" s="963"/>
      <c r="N341" s="963"/>
      <c r="O341" s="963"/>
      <c r="P341" s="963"/>
      <c r="Q341" s="963"/>
      <c r="R341" s="963"/>
      <c r="S341" s="963"/>
      <c r="T341" s="963"/>
      <c r="U341" s="963"/>
      <c r="V341" s="963"/>
      <c r="W341" s="963"/>
      <c r="X341" s="963"/>
      <c r="Y341" s="963"/>
      <c r="Z341" s="963"/>
    </row>
    <row r="342" spans="1:26" ht="34">
      <c r="A342" s="927" t="s">
        <v>2171</v>
      </c>
      <c r="B342" s="161" t="s">
        <v>992</v>
      </c>
      <c r="C342" s="735" t="s">
        <v>4314</v>
      </c>
      <c r="D342" s="180">
        <v>2</v>
      </c>
      <c r="E342" s="736" t="s">
        <v>877</v>
      </c>
      <c r="F342" s="1056" t="s">
        <v>4315</v>
      </c>
      <c r="G342" s="1052"/>
      <c r="H342" s="963"/>
      <c r="I342" s="893"/>
      <c r="J342" s="893"/>
      <c r="K342" s="960"/>
      <c r="L342" s="963"/>
      <c r="M342" s="963"/>
      <c r="N342" s="963"/>
      <c r="O342" s="963"/>
      <c r="P342" s="963"/>
      <c r="Q342" s="963"/>
      <c r="R342" s="963"/>
      <c r="S342" s="963"/>
      <c r="T342" s="963"/>
      <c r="U342" s="963"/>
      <c r="V342" s="963"/>
      <c r="W342" s="963"/>
      <c r="X342" s="963"/>
      <c r="Y342" s="963"/>
      <c r="Z342" s="963"/>
    </row>
    <row r="343" spans="1:26" ht="34">
      <c r="A343" s="693"/>
      <c r="B343" s="467"/>
      <c r="C343" s="467" t="s">
        <v>3369</v>
      </c>
      <c r="D343" s="180">
        <v>2</v>
      </c>
      <c r="E343" s="696" t="s">
        <v>549</v>
      </c>
      <c r="F343" s="471"/>
      <c r="G343" s="1052"/>
      <c r="H343" s="963"/>
      <c r="I343" s="893"/>
      <c r="J343" s="893"/>
      <c r="K343" s="960"/>
      <c r="L343" s="963"/>
      <c r="M343" s="963"/>
      <c r="N343" s="963"/>
      <c r="O343" s="963"/>
      <c r="P343" s="963"/>
      <c r="Q343" s="963"/>
      <c r="R343" s="963"/>
      <c r="S343" s="963"/>
      <c r="T343" s="963"/>
      <c r="U343" s="963"/>
      <c r="V343" s="963"/>
      <c r="W343" s="963"/>
      <c r="X343" s="963"/>
      <c r="Y343" s="963"/>
      <c r="Z343" s="963"/>
    </row>
    <row r="344" spans="1:26" ht="51">
      <c r="A344" s="693" t="s">
        <v>2172</v>
      </c>
      <c r="B344" s="467" t="s">
        <v>995</v>
      </c>
      <c r="C344" s="471" t="s">
        <v>996</v>
      </c>
      <c r="D344" s="180">
        <v>2</v>
      </c>
      <c r="E344" s="696" t="s">
        <v>611</v>
      </c>
      <c r="F344" s="471" t="s">
        <v>997</v>
      </c>
      <c r="G344" s="1052"/>
      <c r="H344" s="963"/>
      <c r="I344" s="893"/>
      <c r="J344" s="893"/>
      <c r="K344" s="960"/>
      <c r="L344" s="963"/>
      <c r="M344" s="963"/>
      <c r="N344" s="963"/>
      <c r="O344" s="963"/>
      <c r="P344" s="963"/>
      <c r="Q344" s="963"/>
      <c r="R344" s="963"/>
      <c r="S344" s="963"/>
      <c r="T344" s="963"/>
      <c r="U344" s="963"/>
      <c r="V344" s="963"/>
      <c r="W344" s="963"/>
      <c r="X344" s="963"/>
      <c r="Y344" s="963"/>
      <c r="Z344" s="963"/>
    </row>
    <row r="345" spans="1:26" ht="16">
      <c r="A345" s="693"/>
      <c r="B345" s="467"/>
      <c r="C345" s="471" t="s">
        <v>998</v>
      </c>
      <c r="D345" s="180">
        <v>2</v>
      </c>
      <c r="E345" s="696" t="s">
        <v>549</v>
      </c>
      <c r="F345" s="1052"/>
      <c r="G345" s="1052"/>
      <c r="H345" s="963"/>
      <c r="I345" s="893"/>
      <c r="J345" s="893"/>
      <c r="K345" s="960"/>
      <c r="L345" s="963"/>
      <c r="M345" s="963"/>
      <c r="N345" s="963"/>
      <c r="O345" s="963"/>
      <c r="P345" s="963"/>
      <c r="Q345" s="963"/>
      <c r="R345" s="963"/>
      <c r="S345" s="963"/>
      <c r="T345" s="963"/>
      <c r="U345" s="963"/>
      <c r="V345" s="963"/>
      <c r="W345" s="963"/>
      <c r="X345" s="963"/>
      <c r="Y345" s="963"/>
      <c r="Z345" s="963"/>
    </row>
    <row r="346" spans="1:26" ht="51">
      <c r="A346" s="693" t="s">
        <v>2173</v>
      </c>
      <c r="B346" s="467" t="s">
        <v>1000</v>
      </c>
      <c r="C346" s="475" t="s">
        <v>7885</v>
      </c>
      <c r="D346" s="180">
        <v>2</v>
      </c>
      <c r="E346" s="696" t="s">
        <v>469</v>
      </c>
      <c r="F346" s="1052"/>
      <c r="G346" s="1052"/>
      <c r="H346" s="963"/>
      <c r="I346" s="893"/>
      <c r="J346" s="893"/>
      <c r="K346" s="960"/>
      <c r="L346" s="963"/>
      <c r="M346" s="963"/>
      <c r="N346" s="963"/>
      <c r="O346" s="963"/>
      <c r="P346" s="963"/>
      <c r="Q346" s="963"/>
      <c r="R346" s="963"/>
      <c r="S346" s="963"/>
      <c r="T346" s="963"/>
      <c r="U346" s="963"/>
      <c r="V346" s="963"/>
      <c r="W346" s="963"/>
      <c r="X346" s="963"/>
      <c r="Y346" s="963"/>
      <c r="Z346" s="963"/>
    </row>
    <row r="347" spans="1:26" ht="19">
      <c r="A347" s="693" t="s">
        <v>103</v>
      </c>
      <c r="B347" s="1606" t="s">
        <v>104</v>
      </c>
      <c r="C347" s="1570"/>
      <c r="D347" s="1570"/>
      <c r="E347" s="1570"/>
      <c r="F347" s="1570"/>
      <c r="G347" s="1573"/>
      <c r="H347" s="942"/>
      <c r="I347" s="893">
        <f>SUM(D348:D349)</f>
        <v>2</v>
      </c>
      <c r="J347" s="893">
        <f>COUNT(D348:D349)*2</f>
        <v>2</v>
      </c>
      <c r="K347" s="960"/>
      <c r="L347" s="963"/>
      <c r="M347" s="963"/>
      <c r="N347" s="963"/>
      <c r="O347" s="963"/>
      <c r="P347" s="963"/>
      <c r="Q347" s="963"/>
      <c r="R347" s="963"/>
      <c r="S347" s="963"/>
      <c r="T347" s="963"/>
      <c r="U347" s="963"/>
      <c r="V347" s="963"/>
      <c r="W347" s="963"/>
      <c r="X347" s="963"/>
      <c r="Y347" s="963"/>
      <c r="Z347" s="963"/>
    </row>
    <row r="348" spans="1:26" ht="48">
      <c r="A348" s="693" t="s">
        <v>1002</v>
      </c>
      <c r="B348" s="471" t="s">
        <v>1003</v>
      </c>
      <c r="C348" s="475" t="s">
        <v>1004</v>
      </c>
      <c r="D348" s="180">
        <v>2</v>
      </c>
      <c r="E348" s="696" t="s">
        <v>599</v>
      </c>
      <c r="F348" s="471" t="s">
        <v>1005</v>
      </c>
      <c r="G348" s="1052"/>
      <c r="H348" s="963"/>
      <c r="I348" s="893"/>
      <c r="J348" s="893"/>
      <c r="K348" s="960"/>
      <c r="L348" s="963"/>
      <c r="M348" s="963"/>
      <c r="N348" s="963"/>
      <c r="O348" s="963"/>
      <c r="P348" s="963"/>
      <c r="Q348" s="963"/>
      <c r="R348" s="963"/>
      <c r="S348" s="963"/>
      <c r="T348" s="963"/>
      <c r="U348" s="963"/>
      <c r="V348" s="963"/>
      <c r="W348" s="963"/>
      <c r="X348" s="963"/>
      <c r="Y348" s="963"/>
      <c r="Z348" s="963"/>
    </row>
    <row r="349" spans="1:26" ht="14.25" hidden="1" customHeight="1">
      <c r="A349" s="310" t="s">
        <v>1006</v>
      </c>
      <c r="B349" s="207" t="s">
        <v>1007</v>
      </c>
      <c r="C349" s="141"/>
      <c r="D349" s="124"/>
      <c r="E349" s="141"/>
      <c r="F349" s="141"/>
      <c r="G349" s="141"/>
      <c r="H349" s="106"/>
      <c r="I349" s="105"/>
      <c r="J349" s="105"/>
      <c r="K349" s="105"/>
      <c r="L349" s="106"/>
      <c r="M349" s="106"/>
      <c r="N349" s="106"/>
      <c r="O349" s="106"/>
      <c r="P349" s="106"/>
      <c r="Q349" s="106"/>
      <c r="R349" s="106"/>
      <c r="S349" s="106"/>
      <c r="T349" s="106"/>
      <c r="U349" s="106"/>
      <c r="V349" s="106"/>
      <c r="W349" s="106"/>
      <c r="X349" s="106"/>
      <c r="Y349" s="106"/>
      <c r="Z349" s="106"/>
    </row>
    <row r="350" spans="1:26" ht="21">
      <c r="A350" s="1053"/>
      <c r="B350" s="1773" t="s">
        <v>1008</v>
      </c>
      <c r="C350" s="1570"/>
      <c r="D350" s="1570"/>
      <c r="E350" s="1570"/>
      <c r="F350" s="1570"/>
      <c r="G350" s="1573"/>
      <c r="H350" s="1038"/>
      <c r="I350" s="893">
        <f t="shared" ref="I350:J350" si="4">I374+I384+I390+I407+I351+I356+I360+I365+I371+I399+I403+I414+I418+I429+I433+I438+I443+I450+I462+I469+I480+I487+I493</f>
        <v>32</v>
      </c>
      <c r="J350" s="893">
        <f t="shared" si="4"/>
        <v>32</v>
      </c>
      <c r="K350" s="960"/>
      <c r="L350" s="963"/>
      <c r="M350" s="963"/>
      <c r="N350" s="963"/>
      <c r="O350" s="963"/>
      <c r="P350" s="963"/>
      <c r="Q350" s="963"/>
      <c r="R350" s="963"/>
      <c r="S350" s="963"/>
      <c r="T350" s="963"/>
      <c r="U350" s="963"/>
      <c r="V350" s="963"/>
      <c r="W350" s="963"/>
      <c r="X350" s="963"/>
      <c r="Y350" s="963"/>
      <c r="Z350" s="963"/>
    </row>
    <row r="351" spans="1:26" ht="39.75" hidden="1" customHeight="1">
      <c r="A351" s="349" t="s">
        <v>241</v>
      </c>
      <c r="B351" s="1606" t="s">
        <v>107</v>
      </c>
      <c r="C351" s="1570"/>
      <c r="D351" s="1570"/>
      <c r="E351" s="1570"/>
      <c r="F351" s="1570"/>
      <c r="G351" s="1573"/>
      <c r="H351" s="942"/>
      <c r="I351" s="105">
        <f>SUM(D352:D355)</f>
        <v>0</v>
      </c>
      <c r="J351" s="105">
        <f>COUNT(D352:D355)*2</f>
        <v>0</v>
      </c>
      <c r="K351" s="105"/>
      <c r="L351" s="106"/>
      <c r="M351" s="106"/>
      <c r="N351" s="106"/>
      <c r="O351" s="106"/>
      <c r="P351" s="106"/>
      <c r="Q351" s="106"/>
      <c r="R351" s="106"/>
      <c r="S351" s="106"/>
      <c r="T351" s="106"/>
      <c r="U351" s="106"/>
      <c r="V351" s="106"/>
      <c r="W351" s="106"/>
      <c r="X351" s="106"/>
      <c r="Y351" s="106"/>
      <c r="Z351" s="106"/>
    </row>
    <row r="352" spans="1:26" ht="14.25" hidden="1" customHeight="1">
      <c r="A352" s="310" t="s">
        <v>2175</v>
      </c>
      <c r="B352" s="122" t="s">
        <v>1010</v>
      </c>
      <c r="C352" s="150"/>
      <c r="D352" s="124"/>
      <c r="E352" s="141"/>
      <c r="F352" s="141"/>
      <c r="G352" s="141"/>
      <c r="H352" s="106"/>
      <c r="I352" s="105"/>
      <c r="J352" s="105"/>
      <c r="K352" s="105"/>
      <c r="L352" s="106"/>
      <c r="M352" s="106"/>
      <c r="N352" s="106"/>
      <c r="O352" s="106"/>
      <c r="P352" s="106"/>
      <c r="Q352" s="106"/>
      <c r="R352" s="106"/>
      <c r="S352" s="106"/>
      <c r="T352" s="106"/>
      <c r="U352" s="106"/>
      <c r="V352" s="106"/>
      <c r="W352" s="106"/>
      <c r="X352" s="106"/>
      <c r="Y352" s="106"/>
      <c r="Z352" s="106"/>
    </row>
    <row r="353" spans="1:26" ht="14.25" hidden="1" customHeight="1">
      <c r="A353" s="310" t="s">
        <v>1014</v>
      </c>
      <c r="B353" s="122" t="s">
        <v>1015</v>
      </c>
      <c r="C353" s="122"/>
      <c r="D353" s="124"/>
      <c r="E353" s="141"/>
      <c r="F353" s="141"/>
      <c r="G353" s="141"/>
      <c r="H353" s="106"/>
      <c r="I353" s="105"/>
      <c r="J353" s="105"/>
      <c r="K353" s="105"/>
      <c r="L353" s="106"/>
      <c r="M353" s="106"/>
      <c r="N353" s="106"/>
      <c r="O353" s="106"/>
      <c r="P353" s="106"/>
      <c r="Q353" s="106"/>
      <c r="R353" s="106"/>
      <c r="S353" s="106"/>
      <c r="T353" s="106"/>
      <c r="U353" s="106"/>
      <c r="V353" s="106"/>
      <c r="W353" s="106"/>
      <c r="X353" s="106"/>
      <c r="Y353" s="106"/>
      <c r="Z353" s="106"/>
    </row>
    <row r="354" spans="1:26" ht="14.25" hidden="1" customHeight="1">
      <c r="A354" s="310" t="s">
        <v>2192</v>
      </c>
      <c r="B354" s="122" t="s">
        <v>1017</v>
      </c>
      <c r="C354" s="141"/>
      <c r="D354" s="124"/>
      <c r="E354" s="141"/>
      <c r="F354" s="141"/>
      <c r="G354" s="141"/>
      <c r="H354" s="106"/>
      <c r="I354" s="105"/>
      <c r="J354" s="105"/>
      <c r="K354" s="105"/>
      <c r="L354" s="106"/>
      <c r="M354" s="106"/>
      <c r="N354" s="106"/>
      <c r="O354" s="106"/>
      <c r="P354" s="106"/>
      <c r="Q354" s="106"/>
      <c r="R354" s="106"/>
      <c r="S354" s="106"/>
      <c r="T354" s="106"/>
      <c r="U354" s="106"/>
      <c r="V354" s="106"/>
      <c r="W354" s="106"/>
      <c r="X354" s="106"/>
      <c r="Y354" s="106"/>
      <c r="Z354" s="106"/>
    </row>
    <row r="355" spans="1:26" ht="14.25" hidden="1" customHeight="1">
      <c r="A355" s="310" t="s">
        <v>2195</v>
      </c>
      <c r="B355" s="122" t="s">
        <v>1029</v>
      </c>
      <c r="C355" s="141"/>
      <c r="D355" s="124"/>
      <c r="E355" s="141"/>
      <c r="F355" s="141"/>
      <c r="G355" s="141"/>
      <c r="H355" s="106"/>
      <c r="I355" s="105"/>
      <c r="J355" s="105"/>
      <c r="K355" s="105"/>
      <c r="L355" s="106"/>
      <c r="M355" s="106"/>
      <c r="N355" s="106"/>
      <c r="O355" s="106"/>
      <c r="P355" s="106"/>
      <c r="Q355" s="106"/>
      <c r="R355" s="106"/>
      <c r="S355" s="106"/>
      <c r="T355" s="106"/>
      <c r="U355" s="106"/>
      <c r="V355" s="106"/>
      <c r="W355" s="106"/>
      <c r="X355" s="106"/>
      <c r="Y355" s="106"/>
      <c r="Z355" s="106"/>
    </row>
    <row r="356" spans="1:26" ht="39.75" hidden="1" customHeight="1">
      <c r="A356" s="349" t="s">
        <v>242</v>
      </c>
      <c r="B356" s="1606" t="s">
        <v>7394</v>
      </c>
      <c r="C356" s="1570"/>
      <c r="D356" s="1570"/>
      <c r="E356" s="1570"/>
      <c r="F356" s="1570"/>
      <c r="G356" s="1573"/>
      <c r="H356" s="942"/>
      <c r="I356" s="105">
        <f>SUM(D357:D358)</f>
        <v>0</v>
      </c>
      <c r="J356" s="105">
        <f>COUNT(D357:D358)*2</f>
        <v>0</v>
      </c>
      <c r="K356" s="105"/>
      <c r="L356" s="106"/>
      <c r="M356" s="106"/>
      <c r="N356" s="106"/>
      <c r="O356" s="106"/>
      <c r="P356" s="106"/>
      <c r="Q356" s="106"/>
      <c r="R356" s="106"/>
      <c r="S356" s="106"/>
      <c r="T356" s="106"/>
      <c r="U356" s="106"/>
      <c r="V356" s="106"/>
      <c r="W356" s="106"/>
      <c r="X356" s="106"/>
      <c r="Y356" s="106"/>
      <c r="Z356" s="106"/>
    </row>
    <row r="357" spans="1:26" ht="14.25" hidden="1" customHeight="1">
      <c r="A357" s="310" t="s">
        <v>2196</v>
      </c>
      <c r="B357" s="122" t="s">
        <v>1032</v>
      </c>
      <c r="C357" s="141"/>
      <c r="D357" s="124"/>
      <c r="E357" s="141"/>
      <c r="F357" s="141"/>
      <c r="G357" s="141"/>
      <c r="H357" s="106"/>
      <c r="I357" s="105"/>
      <c r="J357" s="105"/>
      <c r="K357" s="105"/>
      <c r="L357" s="106"/>
      <c r="M357" s="106"/>
      <c r="N357" s="106"/>
      <c r="O357" s="106"/>
      <c r="P357" s="106"/>
      <c r="Q357" s="106"/>
      <c r="R357" s="106"/>
      <c r="S357" s="106"/>
      <c r="T357" s="106"/>
      <c r="U357" s="106"/>
      <c r="V357" s="106"/>
      <c r="W357" s="106"/>
      <c r="X357" s="106"/>
      <c r="Y357" s="106"/>
      <c r="Z357" s="106"/>
    </row>
    <row r="358" spans="1:26" ht="14.25" hidden="1" customHeight="1">
      <c r="A358" s="310" t="s">
        <v>2198</v>
      </c>
      <c r="B358" s="122" t="s">
        <v>1038</v>
      </c>
      <c r="C358" s="141"/>
      <c r="D358" s="124"/>
      <c r="E358" s="141"/>
      <c r="F358" s="141"/>
      <c r="G358" s="141"/>
      <c r="H358" s="106"/>
      <c r="I358" s="105"/>
      <c r="J358" s="105"/>
      <c r="K358" s="105"/>
      <c r="L358" s="106"/>
      <c r="M358" s="106"/>
      <c r="N358" s="106"/>
      <c r="O358" s="106"/>
      <c r="P358" s="106"/>
      <c r="Q358" s="106"/>
      <c r="R358" s="106"/>
      <c r="S358" s="106"/>
      <c r="T358" s="106"/>
      <c r="U358" s="106"/>
      <c r="V358" s="106"/>
      <c r="W358" s="106"/>
      <c r="X358" s="106"/>
      <c r="Y358" s="106"/>
      <c r="Z358" s="106"/>
    </row>
    <row r="359" spans="1:26" ht="14.25" hidden="1" customHeight="1">
      <c r="A359" s="310" t="s">
        <v>1044</v>
      </c>
      <c r="B359" s="1256" t="s">
        <v>1045</v>
      </c>
      <c r="C359" s="988"/>
      <c r="D359" s="1279"/>
      <c r="E359" s="988"/>
      <c r="F359" s="988"/>
      <c r="G359" s="609"/>
      <c r="H359" s="106"/>
      <c r="I359" s="105"/>
      <c r="J359" s="105"/>
      <c r="K359" s="105"/>
      <c r="L359" s="106"/>
      <c r="M359" s="106"/>
      <c r="N359" s="106"/>
      <c r="O359" s="106"/>
      <c r="P359" s="106"/>
      <c r="Q359" s="106"/>
      <c r="R359" s="106"/>
      <c r="S359" s="106"/>
      <c r="T359" s="106"/>
      <c r="U359" s="106"/>
      <c r="V359" s="106"/>
      <c r="W359" s="106"/>
      <c r="X359" s="106"/>
      <c r="Y359" s="106"/>
      <c r="Z359" s="106"/>
    </row>
    <row r="360" spans="1:26" ht="39.75" hidden="1" customHeight="1">
      <c r="A360" s="349" t="s">
        <v>244</v>
      </c>
      <c r="B360" s="1606" t="s">
        <v>111</v>
      </c>
      <c r="C360" s="1570"/>
      <c r="D360" s="1570"/>
      <c r="E360" s="1570"/>
      <c r="F360" s="1570"/>
      <c r="G360" s="1573"/>
      <c r="H360" s="942"/>
      <c r="I360" s="105">
        <f>SUM(D361:D364)</f>
        <v>0</v>
      </c>
      <c r="J360" s="105">
        <f>COUNT(D361:D364)*2</f>
        <v>0</v>
      </c>
      <c r="K360" s="105"/>
      <c r="L360" s="106"/>
      <c r="M360" s="106"/>
      <c r="N360" s="106"/>
      <c r="O360" s="106"/>
      <c r="P360" s="106"/>
      <c r="Q360" s="106"/>
      <c r="R360" s="106"/>
      <c r="S360" s="106"/>
      <c r="T360" s="106"/>
      <c r="U360" s="106"/>
      <c r="V360" s="106"/>
      <c r="W360" s="106"/>
      <c r="X360" s="106"/>
      <c r="Y360" s="106"/>
      <c r="Z360" s="106"/>
    </row>
    <row r="361" spans="1:26" ht="14.25" hidden="1" customHeight="1">
      <c r="A361" s="310" t="s">
        <v>2201</v>
      </c>
      <c r="B361" s="122" t="s">
        <v>1055</v>
      </c>
      <c r="C361" s="122"/>
      <c r="D361" s="124"/>
      <c r="E361" s="141"/>
      <c r="F361" s="141"/>
      <c r="G361" s="141"/>
      <c r="H361" s="106"/>
      <c r="I361" s="105"/>
      <c r="J361" s="105"/>
      <c r="K361" s="105"/>
      <c r="L361" s="106"/>
      <c r="M361" s="106"/>
      <c r="N361" s="106"/>
      <c r="O361" s="106"/>
      <c r="P361" s="106"/>
      <c r="Q361" s="106"/>
      <c r="R361" s="106"/>
      <c r="S361" s="106"/>
      <c r="T361" s="106"/>
      <c r="U361" s="106"/>
      <c r="V361" s="106"/>
      <c r="W361" s="106"/>
      <c r="X361" s="106"/>
      <c r="Y361" s="106"/>
      <c r="Z361" s="106"/>
    </row>
    <row r="362" spans="1:26" ht="14.25" hidden="1" customHeight="1">
      <c r="A362" s="310" t="s">
        <v>2203</v>
      </c>
      <c r="B362" s="150" t="s">
        <v>1060</v>
      </c>
      <c r="C362" s="122"/>
      <c r="D362" s="124"/>
      <c r="E362" s="141"/>
      <c r="F362" s="141"/>
      <c r="G362" s="141"/>
      <c r="H362" s="106"/>
      <c r="I362" s="105"/>
      <c r="J362" s="105"/>
      <c r="K362" s="105"/>
      <c r="L362" s="106"/>
      <c r="M362" s="106"/>
      <c r="N362" s="106"/>
      <c r="O362" s="106"/>
      <c r="P362" s="106"/>
      <c r="Q362" s="106"/>
      <c r="R362" s="106"/>
      <c r="S362" s="106"/>
      <c r="T362" s="106"/>
      <c r="U362" s="106"/>
      <c r="V362" s="106"/>
      <c r="W362" s="106"/>
      <c r="X362" s="106"/>
      <c r="Y362" s="106"/>
      <c r="Z362" s="106"/>
    </row>
    <row r="363" spans="1:26" ht="14.25" hidden="1" customHeight="1">
      <c r="A363" s="310" t="s">
        <v>2209</v>
      </c>
      <c r="B363" s="122" t="s">
        <v>1071</v>
      </c>
      <c r="C363" s="141"/>
      <c r="D363" s="124"/>
      <c r="E363" s="141"/>
      <c r="F363" s="141"/>
      <c r="G363" s="141"/>
      <c r="H363" s="106"/>
      <c r="I363" s="105"/>
      <c r="J363" s="105"/>
      <c r="K363" s="105"/>
      <c r="L363" s="106"/>
      <c r="M363" s="106"/>
      <c r="N363" s="106"/>
      <c r="O363" s="106"/>
      <c r="P363" s="106"/>
      <c r="Q363" s="106"/>
      <c r="R363" s="106"/>
      <c r="S363" s="106"/>
      <c r="T363" s="106"/>
      <c r="U363" s="106"/>
      <c r="V363" s="106"/>
      <c r="W363" s="106"/>
      <c r="X363" s="106"/>
      <c r="Y363" s="106"/>
      <c r="Z363" s="106"/>
    </row>
    <row r="364" spans="1:26" ht="14.25" hidden="1" customHeight="1">
      <c r="A364" s="310" t="s">
        <v>1073</v>
      </c>
      <c r="B364" s="122" t="s">
        <v>1074</v>
      </c>
      <c r="C364" s="141"/>
      <c r="D364" s="124"/>
      <c r="E364" s="141"/>
      <c r="F364" s="141"/>
      <c r="G364" s="141"/>
      <c r="H364" s="106"/>
      <c r="I364" s="105"/>
      <c r="J364" s="105"/>
      <c r="K364" s="105"/>
      <c r="L364" s="106"/>
      <c r="M364" s="106"/>
      <c r="N364" s="106"/>
      <c r="O364" s="106"/>
      <c r="P364" s="106"/>
      <c r="Q364" s="106"/>
      <c r="R364" s="106"/>
      <c r="S364" s="106"/>
      <c r="T364" s="106"/>
      <c r="U364" s="106"/>
      <c r="V364" s="106"/>
      <c r="W364" s="106"/>
      <c r="X364" s="106"/>
      <c r="Y364" s="106"/>
      <c r="Z364" s="106"/>
    </row>
    <row r="365" spans="1:26" ht="39.75" hidden="1" customHeight="1">
      <c r="A365" s="349" t="s">
        <v>246</v>
      </c>
      <c r="B365" s="1606" t="s">
        <v>113</v>
      </c>
      <c r="C365" s="1570"/>
      <c r="D365" s="1570"/>
      <c r="E365" s="1570"/>
      <c r="F365" s="1570"/>
      <c r="G365" s="1573"/>
      <c r="H365" s="942"/>
      <c r="I365" s="105">
        <f>SUM(D366:D370)</f>
        <v>0</v>
      </c>
      <c r="J365" s="105">
        <f>COUNT(D366:D370)*2</f>
        <v>0</v>
      </c>
      <c r="K365" s="105"/>
      <c r="L365" s="106"/>
      <c r="M365" s="106"/>
      <c r="N365" s="106"/>
      <c r="O365" s="106"/>
      <c r="P365" s="106"/>
      <c r="Q365" s="106"/>
      <c r="R365" s="106"/>
      <c r="S365" s="106"/>
      <c r="T365" s="106"/>
      <c r="U365" s="106"/>
      <c r="V365" s="106"/>
      <c r="W365" s="106"/>
      <c r="X365" s="106"/>
      <c r="Y365" s="106"/>
      <c r="Z365" s="106"/>
    </row>
    <row r="366" spans="1:26" ht="14.25" hidden="1" customHeight="1">
      <c r="A366" s="310" t="s">
        <v>2213</v>
      </c>
      <c r="B366" s="122" t="s">
        <v>1076</v>
      </c>
      <c r="C366" s="141"/>
      <c r="D366" s="124"/>
      <c r="E366" s="141"/>
      <c r="F366" s="141"/>
      <c r="G366" s="141"/>
      <c r="H366" s="106"/>
      <c r="I366" s="105"/>
      <c r="J366" s="105"/>
      <c r="K366" s="105"/>
      <c r="L366" s="106"/>
      <c r="M366" s="106"/>
      <c r="N366" s="106"/>
      <c r="O366" s="106"/>
      <c r="P366" s="106"/>
      <c r="Q366" s="106"/>
      <c r="R366" s="106"/>
      <c r="S366" s="106"/>
      <c r="T366" s="106"/>
      <c r="U366" s="106"/>
      <c r="V366" s="106"/>
      <c r="W366" s="106"/>
      <c r="X366" s="106"/>
      <c r="Y366" s="106"/>
      <c r="Z366" s="106"/>
    </row>
    <row r="367" spans="1:26" ht="14.25" hidden="1" customHeight="1">
      <c r="A367" s="310" t="s">
        <v>2214</v>
      </c>
      <c r="B367" s="150" t="s">
        <v>1080</v>
      </c>
      <c r="C367" s="122"/>
      <c r="D367" s="124"/>
      <c r="E367" s="141"/>
      <c r="F367" s="141"/>
      <c r="G367" s="141"/>
      <c r="H367" s="106"/>
      <c r="I367" s="105"/>
      <c r="J367" s="105"/>
      <c r="K367" s="105"/>
      <c r="L367" s="106"/>
      <c r="M367" s="106"/>
      <c r="N367" s="106"/>
      <c r="O367" s="106"/>
      <c r="P367" s="106"/>
      <c r="Q367" s="106"/>
      <c r="R367" s="106"/>
      <c r="S367" s="106"/>
      <c r="T367" s="106"/>
      <c r="U367" s="106"/>
      <c r="V367" s="106"/>
      <c r="W367" s="106"/>
      <c r="X367" s="106"/>
      <c r="Y367" s="106"/>
      <c r="Z367" s="106"/>
    </row>
    <row r="368" spans="1:26" ht="14.25" hidden="1" customHeight="1">
      <c r="A368" s="310" t="s">
        <v>2215</v>
      </c>
      <c r="B368" s="122" t="s">
        <v>1086</v>
      </c>
      <c r="C368" s="141"/>
      <c r="D368" s="124"/>
      <c r="E368" s="141"/>
      <c r="F368" s="141"/>
      <c r="G368" s="141"/>
      <c r="H368" s="106"/>
      <c r="I368" s="105"/>
      <c r="J368" s="105"/>
      <c r="K368" s="105"/>
      <c r="L368" s="106"/>
      <c r="M368" s="106"/>
      <c r="N368" s="106"/>
      <c r="O368" s="106"/>
      <c r="P368" s="106"/>
      <c r="Q368" s="106"/>
      <c r="R368" s="106"/>
      <c r="S368" s="106"/>
      <c r="T368" s="106"/>
      <c r="U368" s="106"/>
      <c r="V368" s="106"/>
      <c r="W368" s="106"/>
      <c r="X368" s="106"/>
      <c r="Y368" s="106"/>
      <c r="Z368" s="106"/>
    </row>
    <row r="369" spans="1:26" ht="14.25" hidden="1" customHeight="1">
      <c r="A369" s="310" t="s">
        <v>2216</v>
      </c>
      <c r="B369" s="122" t="s">
        <v>1091</v>
      </c>
      <c r="C369" s="141"/>
      <c r="D369" s="124"/>
      <c r="E369" s="141"/>
      <c r="F369" s="141"/>
      <c r="G369" s="141"/>
      <c r="H369" s="106"/>
      <c r="I369" s="105"/>
      <c r="J369" s="105"/>
      <c r="K369" s="105"/>
      <c r="L369" s="106"/>
      <c r="M369" s="106"/>
      <c r="N369" s="106"/>
      <c r="O369" s="106"/>
      <c r="P369" s="106"/>
      <c r="Q369" s="106"/>
      <c r="R369" s="106"/>
      <c r="S369" s="106"/>
      <c r="T369" s="106"/>
      <c r="U369" s="106"/>
      <c r="V369" s="106"/>
      <c r="W369" s="106"/>
      <c r="X369" s="106"/>
      <c r="Y369" s="106"/>
      <c r="Z369" s="106"/>
    </row>
    <row r="370" spans="1:26" ht="14.25" hidden="1" customHeight="1">
      <c r="A370" s="310" t="s">
        <v>2217</v>
      </c>
      <c r="B370" s="122" t="s">
        <v>1095</v>
      </c>
      <c r="C370" s="141"/>
      <c r="D370" s="124"/>
      <c r="E370" s="141"/>
      <c r="F370" s="141"/>
      <c r="G370" s="141"/>
      <c r="H370" s="106"/>
      <c r="I370" s="105"/>
      <c r="J370" s="105"/>
      <c r="K370" s="105"/>
      <c r="L370" s="106"/>
      <c r="M370" s="106"/>
      <c r="N370" s="106"/>
      <c r="O370" s="106"/>
      <c r="P370" s="106"/>
      <c r="Q370" s="106"/>
      <c r="R370" s="106"/>
      <c r="S370" s="106"/>
      <c r="T370" s="106"/>
      <c r="U370" s="106"/>
      <c r="V370" s="106"/>
      <c r="W370" s="106"/>
      <c r="X370" s="106"/>
      <c r="Y370" s="106"/>
      <c r="Z370" s="106"/>
    </row>
    <row r="371" spans="1:26" ht="39.75" hidden="1" customHeight="1">
      <c r="A371" s="349" t="s">
        <v>247</v>
      </c>
      <c r="B371" s="1606" t="s">
        <v>115</v>
      </c>
      <c r="C371" s="1570"/>
      <c r="D371" s="1570"/>
      <c r="E371" s="1570"/>
      <c r="F371" s="1570"/>
      <c r="G371" s="1573"/>
      <c r="H371" s="942"/>
      <c r="I371" s="105">
        <f>SUM(D372:D373)</f>
        <v>0</v>
      </c>
      <c r="J371" s="105">
        <f>COUNT(D372:D373)*2</f>
        <v>0</v>
      </c>
      <c r="K371" s="105"/>
      <c r="L371" s="106"/>
      <c r="M371" s="106"/>
      <c r="N371" s="106"/>
      <c r="O371" s="106"/>
      <c r="P371" s="106"/>
      <c r="Q371" s="106"/>
      <c r="R371" s="106"/>
      <c r="S371" s="106"/>
      <c r="T371" s="106"/>
      <c r="U371" s="106"/>
      <c r="V371" s="106"/>
      <c r="W371" s="106"/>
      <c r="X371" s="106"/>
      <c r="Y371" s="106"/>
      <c r="Z371" s="106"/>
    </row>
    <row r="372" spans="1:26" ht="14.25" hidden="1" customHeight="1">
      <c r="A372" s="310" t="s">
        <v>2218</v>
      </c>
      <c r="B372" s="150" t="s">
        <v>1102</v>
      </c>
      <c r="C372" s="141"/>
      <c r="D372" s="124"/>
      <c r="E372" s="141"/>
      <c r="F372" s="141"/>
      <c r="G372" s="141"/>
      <c r="H372" s="106"/>
      <c r="I372" s="105"/>
      <c r="J372" s="105"/>
      <c r="K372" s="105"/>
      <c r="L372" s="106"/>
      <c r="M372" s="106"/>
      <c r="N372" s="106"/>
      <c r="O372" s="106"/>
      <c r="P372" s="106"/>
      <c r="Q372" s="106"/>
      <c r="R372" s="106"/>
      <c r="S372" s="106"/>
      <c r="T372" s="106"/>
      <c r="U372" s="106"/>
      <c r="V372" s="106"/>
      <c r="W372" s="106"/>
      <c r="X372" s="106"/>
      <c r="Y372" s="106"/>
      <c r="Z372" s="106"/>
    </row>
    <row r="373" spans="1:26" ht="14.25" hidden="1" customHeight="1">
      <c r="A373" s="310" t="s">
        <v>2219</v>
      </c>
      <c r="B373" s="150" t="s">
        <v>1106</v>
      </c>
      <c r="C373" s="141"/>
      <c r="D373" s="124"/>
      <c r="E373" s="141"/>
      <c r="F373" s="141"/>
      <c r="G373" s="141"/>
      <c r="H373" s="106"/>
      <c r="I373" s="105"/>
      <c r="J373" s="105"/>
      <c r="K373" s="105"/>
      <c r="L373" s="106"/>
      <c r="M373" s="106"/>
      <c r="N373" s="106"/>
      <c r="O373" s="106"/>
      <c r="P373" s="106"/>
      <c r="Q373" s="106"/>
      <c r="R373" s="106"/>
      <c r="S373" s="106"/>
      <c r="T373" s="106"/>
      <c r="U373" s="106"/>
      <c r="V373" s="106"/>
      <c r="W373" s="106"/>
      <c r="X373" s="106"/>
      <c r="Y373" s="106"/>
      <c r="Z373" s="106"/>
    </row>
    <row r="374" spans="1:26" ht="19">
      <c r="A374" s="927" t="s">
        <v>249</v>
      </c>
      <c r="B374" s="1606" t="s">
        <v>117</v>
      </c>
      <c r="C374" s="1570"/>
      <c r="D374" s="1570"/>
      <c r="E374" s="1570"/>
      <c r="F374" s="1570"/>
      <c r="G374" s="1573"/>
      <c r="H374" s="942"/>
      <c r="I374" s="893">
        <f>SUM(D375:D383)</f>
        <v>18</v>
      </c>
      <c r="J374" s="893">
        <f>COUNT(D375:D383)*2</f>
        <v>18</v>
      </c>
      <c r="K374" s="960"/>
      <c r="L374" s="963"/>
      <c r="M374" s="963"/>
      <c r="N374" s="963"/>
      <c r="O374" s="963"/>
      <c r="P374" s="963"/>
      <c r="Q374" s="963"/>
      <c r="R374" s="963"/>
      <c r="S374" s="963"/>
      <c r="T374" s="963"/>
      <c r="U374" s="963"/>
      <c r="V374" s="963"/>
      <c r="W374" s="963"/>
      <c r="X374" s="963"/>
      <c r="Y374" s="963"/>
      <c r="Z374" s="963"/>
    </row>
    <row r="375" spans="1:26" ht="32">
      <c r="A375" s="693" t="s">
        <v>2221</v>
      </c>
      <c r="B375" s="471" t="s">
        <v>7886</v>
      </c>
      <c r="C375" s="471" t="s">
        <v>7887</v>
      </c>
      <c r="D375" s="180">
        <v>2</v>
      </c>
      <c r="E375" s="850" t="s">
        <v>611</v>
      </c>
      <c r="F375" s="1052"/>
      <c r="G375" s="1052"/>
      <c r="H375" s="963"/>
      <c r="I375" s="893"/>
      <c r="J375" s="893"/>
      <c r="K375" s="960"/>
      <c r="L375" s="963"/>
      <c r="M375" s="963"/>
      <c r="N375" s="963"/>
      <c r="O375" s="963"/>
      <c r="P375" s="963"/>
      <c r="Q375" s="963"/>
      <c r="R375" s="963"/>
      <c r="S375" s="963"/>
      <c r="T375" s="963"/>
      <c r="U375" s="963"/>
      <c r="V375" s="963"/>
      <c r="W375" s="963"/>
      <c r="X375" s="963"/>
      <c r="Y375" s="963"/>
      <c r="Z375" s="963"/>
    </row>
    <row r="376" spans="1:26" ht="32">
      <c r="A376" s="693"/>
      <c r="B376" s="471"/>
      <c r="C376" s="986" t="s">
        <v>7888</v>
      </c>
      <c r="D376" s="180">
        <v>2</v>
      </c>
      <c r="E376" s="180" t="s">
        <v>469</v>
      </c>
      <c r="F376" s="1052"/>
      <c r="G376" s="1052"/>
      <c r="H376" s="963"/>
      <c r="I376" s="893"/>
      <c r="J376" s="893"/>
      <c r="K376" s="960"/>
      <c r="L376" s="963"/>
      <c r="M376" s="963"/>
      <c r="N376" s="963"/>
      <c r="O376" s="963"/>
      <c r="P376" s="963"/>
      <c r="Q376" s="963"/>
      <c r="R376" s="963"/>
      <c r="S376" s="963"/>
      <c r="T376" s="963"/>
      <c r="U376" s="963"/>
      <c r="V376" s="963"/>
      <c r="W376" s="963"/>
      <c r="X376" s="963"/>
      <c r="Y376" s="963"/>
      <c r="Z376" s="963"/>
    </row>
    <row r="377" spans="1:26" ht="51">
      <c r="A377" s="693"/>
      <c r="B377" s="471"/>
      <c r="C377" s="467" t="s">
        <v>7889</v>
      </c>
      <c r="D377" s="180">
        <v>2</v>
      </c>
      <c r="E377" s="850" t="s">
        <v>611</v>
      </c>
      <c r="F377" s="1052"/>
      <c r="G377" s="1052"/>
      <c r="H377" s="963"/>
      <c r="I377" s="893"/>
      <c r="J377" s="893"/>
      <c r="K377" s="960"/>
      <c r="L377" s="963"/>
      <c r="M377" s="963"/>
      <c r="N377" s="963"/>
      <c r="O377" s="963"/>
      <c r="P377" s="963"/>
      <c r="Q377" s="963"/>
      <c r="R377" s="963"/>
      <c r="S377" s="963"/>
      <c r="T377" s="963"/>
      <c r="U377" s="963"/>
      <c r="V377" s="963"/>
      <c r="W377" s="963"/>
      <c r="X377" s="963"/>
      <c r="Y377" s="963"/>
      <c r="Z377" s="963"/>
    </row>
    <row r="378" spans="1:26" ht="34">
      <c r="A378" s="693"/>
      <c r="B378" s="471"/>
      <c r="C378" s="467" t="s">
        <v>7890</v>
      </c>
      <c r="D378" s="180">
        <v>2</v>
      </c>
      <c r="E378" s="850" t="s">
        <v>611</v>
      </c>
      <c r="F378" s="1052"/>
      <c r="G378" s="1052"/>
      <c r="H378" s="963"/>
      <c r="I378" s="893"/>
      <c r="J378" s="893"/>
      <c r="K378" s="960"/>
      <c r="L378" s="963"/>
      <c r="M378" s="963"/>
      <c r="N378" s="963"/>
      <c r="O378" s="963"/>
      <c r="P378" s="963"/>
      <c r="Q378" s="963"/>
      <c r="R378" s="963"/>
      <c r="S378" s="963"/>
      <c r="T378" s="963"/>
      <c r="U378" s="963"/>
      <c r="V378" s="963"/>
      <c r="W378" s="963"/>
      <c r="X378" s="963"/>
      <c r="Y378" s="963"/>
      <c r="Z378" s="963"/>
    </row>
    <row r="379" spans="1:26" ht="51">
      <c r="A379" s="693"/>
      <c r="B379" s="471"/>
      <c r="C379" s="467" t="s">
        <v>7891</v>
      </c>
      <c r="D379" s="180">
        <v>2</v>
      </c>
      <c r="E379" s="850" t="s">
        <v>611</v>
      </c>
      <c r="F379" s="1052"/>
      <c r="G379" s="1052"/>
      <c r="H379" s="963"/>
      <c r="I379" s="893"/>
      <c r="J379" s="893"/>
      <c r="K379" s="960"/>
      <c r="L379" s="963"/>
      <c r="M379" s="963"/>
      <c r="N379" s="963"/>
      <c r="O379" s="963"/>
      <c r="P379" s="963"/>
      <c r="Q379" s="963"/>
      <c r="R379" s="963"/>
      <c r="S379" s="963"/>
      <c r="T379" s="963"/>
      <c r="U379" s="963"/>
      <c r="V379" s="963"/>
      <c r="W379" s="963"/>
      <c r="X379" s="963"/>
      <c r="Y379" s="963"/>
      <c r="Z379" s="963"/>
    </row>
    <row r="380" spans="1:26" ht="32">
      <c r="A380" s="693" t="s">
        <v>2226</v>
      </c>
      <c r="B380" s="471" t="s">
        <v>7892</v>
      </c>
      <c r="C380" s="475" t="s">
        <v>7893</v>
      </c>
      <c r="D380" s="180">
        <v>2</v>
      </c>
      <c r="E380" s="696" t="s">
        <v>611</v>
      </c>
      <c r="F380" s="1052"/>
      <c r="G380" s="1052"/>
      <c r="H380" s="963"/>
      <c r="I380" s="893"/>
      <c r="J380" s="893"/>
      <c r="K380" s="960"/>
      <c r="L380" s="963"/>
      <c r="M380" s="963"/>
      <c r="N380" s="963"/>
      <c r="O380" s="963"/>
      <c r="P380" s="963"/>
      <c r="Q380" s="963"/>
      <c r="R380" s="963"/>
      <c r="S380" s="963"/>
      <c r="T380" s="963"/>
      <c r="U380" s="963"/>
      <c r="V380" s="963"/>
      <c r="W380" s="963"/>
      <c r="X380" s="963"/>
      <c r="Y380" s="963"/>
      <c r="Z380" s="963"/>
    </row>
    <row r="381" spans="1:26" ht="32">
      <c r="A381" s="693"/>
      <c r="B381" s="471"/>
      <c r="C381" s="475" t="s">
        <v>7894</v>
      </c>
      <c r="D381" s="180">
        <v>2</v>
      </c>
      <c r="E381" s="180" t="s">
        <v>611</v>
      </c>
      <c r="F381" s="1052"/>
      <c r="G381" s="1052"/>
      <c r="H381" s="963"/>
      <c r="I381" s="893"/>
      <c r="J381" s="893"/>
      <c r="K381" s="960"/>
      <c r="L381" s="963"/>
      <c r="M381" s="963"/>
      <c r="N381" s="963"/>
      <c r="O381" s="963"/>
      <c r="P381" s="963"/>
      <c r="Q381" s="963"/>
      <c r="R381" s="963"/>
      <c r="S381" s="963"/>
      <c r="T381" s="963"/>
      <c r="U381" s="963"/>
      <c r="V381" s="963"/>
      <c r="W381" s="963"/>
      <c r="X381" s="963"/>
      <c r="Y381" s="963"/>
      <c r="Z381" s="963"/>
    </row>
    <row r="382" spans="1:26" ht="32">
      <c r="A382" s="693"/>
      <c r="B382" s="471"/>
      <c r="C382" s="769" t="s">
        <v>7895</v>
      </c>
      <c r="D382" s="180">
        <v>2</v>
      </c>
      <c r="E382" s="180" t="s">
        <v>611</v>
      </c>
      <c r="F382" s="1052"/>
      <c r="G382" s="1052"/>
      <c r="H382" s="963"/>
      <c r="I382" s="893"/>
      <c r="J382" s="893"/>
      <c r="K382" s="960"/>
      <c r="L382" s="963"/>
      <c r="M382" s="963"/>
      <c r="N382" s="963"/>
      <c r="O382" s="963"/>
      <c r="P382" s="963"/>
      <c r="Q382" s="963"/>
      <c r="R382" s="963"/>
      <c r="S382" s="963"/>
      <c r="T382" s="963"/>
      <c r="U382" s="963"/>
      <c r="V382" s="963"/>
      <c r="W382" s="963"/>
      <c r="X382" s="963"/>
      <c r="Y382" s="963"/>
      <c r="Z382" s="963"/>
    </row>
    <row r="383" spans="1:26" ht="32">
      <c r="A383" s="693"/>
      <c r="B383" s="471"/>
      <c r="C383" s="475" t="s">
        <v>7896</v>
      </c>
      <c r="D383" s="180">
        <v>2</v>
      </c>
      <c r="E383" s="180" t="s">
        <v>611</v>
      </c>
      <c r="F383" s="1052"/>
      <c r="G383" s="1052"/>
      <c r="H383" s="963"/>
      <c r="I383" s="893"/>
      <c r="J383" s="893"/>
      <c r="K383" s="960"/>
      <c r="L383" s="963"/>
      <c r="M383" s="963"/>
      <c r="N383" s="963"/>
      <c r="O383" s="963"/>
      <c r="P383" s="963"/>
      <c r="Q383" s="963"/>
      <c r="R383" s="963"/>
      <c r="S383" s="963"/>
      <c r="T383" s="963"/>
      <c r="U383" s="963"/>
      <c r="V383" s="963"/>
      <c r="W383" s="963"/>
      <c r="X383" s="963"/>
      <c r="Y383" s="963"/>
      <c r="Z383" s="963"/>
    </row>
    <row r="384" spans="1:26" ht="19">
      <c r="A384" s="693" t="s">
        <v>250</v>
      </c>
      <c r="B384" s="1606" t="s">
        <v>7897</v>
      </c>
      <c r="C384" s="1570"/>
      <c r="D384" s="1570"/>
      <c r="E384" s="1570"/>
      <c r="F384" s="1570"/>
      <c r="G384" s="1573"/>
      <c r="H384" s="942"/>
      <c r="I384" s="893">
        <f>SUM(D385:D389)</f>
        <v>2</v>
      </c>
      <c r="J384" s="893">
        <f>COUNT(D385:D389)*2</f>
        <v>2</v>
      </c>
      <c r="K384" s="960"/>
      <c r="L384" s="963"/>
      <c r="M384" s="963"/>
      <c r="N384" s="963"/>
      <c r="O384" s="963"/>
      <c r="P384" s="963"/>
      <c r="Q384" s="963"/>
      <c r="R384" s="963"/>
      <c r="S384" s="963"/>
      <c r="T384" s="963"/>
      <c r="U384" s="963"/>
      <c r="V384" s="963"/>
      <c r="W384" s="963"/>
      <c r="X384" s="963"/>
      <c r="Y384" s="963"/>
      <c r="Z384" s="963"/>
    </row>
    <row r="385" spans="1:26" ht="34">
      <c r="A385" s="693" t="s">
        <v>2238</v>
      </c>
      <c r="B385" s="467" t="s">
        <v>7898</v>
      </c>
      <c r="C385" s="471" t="s">
        <v>7899</v>
      </c>
      <c r="D385" s="180">
        <v>2</v>
      </c>
      <c r="E385" s="696" t="s">
        <v>611</v>
      </c>
      <c r="F385" s="1052"/>
      <c r="G385" s="1052"/>
      <c r="H385" s="963"/>
      <c r="I385" s="893"/>
      <c r="J385" s="893"/>
      <c r="K385" s="960"/>
      <c r="L385" s="963"/>
      <c r="M385" s="963"/>
      <c r="N385" s="963"/>
      <c r="O385" s="963"/>
      <c r="P385" s="963"/>
      <c r="Q385" s="963"/>
      <c r="R385" s="963"/>
      <c r="S385" s="963"/>
      <c r="T385" s="963"/>
      <c r="U385" s="963"/>
      <c r="V385" s="963"/>
      <c r="W385" s="963"/>
      <c r="X385" s="963"/>
      <c r="Y385" s="963"/>
      <c r="Z385" s="963"/>
    </row>
    <row r="386" spans="1:26" ht="14.25" hidden="1" customHeight="1">
      <c r="A386" s="310" t="s">
        <v>2240</v>
      </c>
      <c r="B386" s="122" t="s">
        <v>1131</v>
      </c>
      <c r="C386" s="122"/>
      <c r="D386" s="124"/>
      <c r="E386" s="179"/>
      <c r="F386" s="141"/>
      <c r="G386" s="141"/>
      <c r="H386" s="106"/>
      <c r="I386" s="105"/>
      <c r="J386" s="105"/>
      <c r="K386" s="105"/>
      <c r="L386" s="106"/>
      <c r="M386" s="106"/>
      <c r="N386" s="106"/>
      <c r="O386" s="106"/>
      <c r="P386" s="106"/>
      <c r="Q386" s="106"/>
      <c r="R386" s="106"/>
      <c r="S386" s="106"/>
      <c r="T386" s="106"/>
      <c r="U386" s="106"/>
      <c r="V386" s="106"/>
      <c r="W386" s="106"/>
      <c r="X386" s="106"/>
      <c r="Y386" s="106"/>
      <c r="Z386" s="106"/>
    </row>
    <row r="387" spans="1:26" ht="14.25" hidden="1" customHeight="1">
      <c r="A387" s="310" t="s">
        <v>2241</v>
      </c>
      <c r="B387" s="122" t="s">
        <v>1135</v>
      </c>
      <c r="C387" s="141"/>
      <c r="D387" s="124"/>
      <c r="E387" s="141"/>
      <c r="F387" s="141"/>
      <c r="G387" s="141"/>
      <c r="H387" s="106"/>
      <c r="I387" s="105"/>
      <c r="J387" s="105"/>
      <c r="K387" s="105"/>
      <c r="L387" s="106"/>
      <c r="M387" s="106"/>
      <c r="N387" s="106"/>
      <c r="O387" s="106"/>
      <c r="P387" s="106"/>
      <c r="Q387" s="106"/>
      <c r="R387" s="106"/>
      <c r="S387" s="106"/>
      <c r="T387" s="106"/>
      <c r="U387" s="106"/>
      <c r="V387" s="106"/>
      <c r="W387" s="106"/>
      <c r="X387" s="106"/>
      <c r="Y387" s="106"/>
      <c r="Z387" s="106"/>
    </row>
    <row r="388" spans="1:26" ht="14.25" hidden="1" customHeight="1">
      <c r="A388" s="310" t="s">
        <v>2247</v>
      </c>
      <c r="B388" s="122" t="s">
        <v>1144</v>
      </c>
      <c r="C388" s="141"/>
      <c r="D388" s="124"/>
      <c r="E388" s="141"/>
      <c r="F388" s="141"/>
      <c r="G388" s="141"/>
      <c r="H388" s="106"/>
      <c r="I388" s="105"/>
      <c r="J388" s="105"/>
      <c r="K388" s="105"/>
      <c r="L388" s="106"/>
      <c r="M388" s="106"/>
      <c r="N388" s="106"/>
      <c r="O388" s="106"/>
      <c r="P388" s="106"/>
      <c r="Q388" s="106"/>
      <c r="R388" s="106"/>
      <c r="S388" s="106"/>
      <c r="T388" s="106"/>
      <c r="U388" s="106"/>
      <c r="V388" s="106"/>
      <c r="W388" s="106"/>
      <c r="X388" s="106"/>
      <c r="Y388" s="106"/>
      <c r="Z388" s="106"/>
    </row>
    <row r="389" spans="1:26" ht="14.25" hidden="1" customHeight="1">
      <c r="A389" s="310" t="s">
        <v>2248</v>
      </c>
      <c r="B389" s="122" t="s">
        <v>1147</v>
      </c>
      <c r="C389" s="141"/>
      <c r="D389" s="124"/>
      <c r="E389" s="141"/>
      <c r="F389" s="141"/>
      <c r="G389" s="141"/>
      <c r="H389" s="106"/>
      <c r="I389" s="105"/>
      <c r="J389" s="105"/>
      <c r="K389" s="105"/>
      <c r="L389" s="106"/>
      <c r="M389" s="106"/>
      <c r="N389" s="106"/>
      <c r="O389" s="106"/>
      <c r="P389" s="106"/>
      <c r="Q389" s="106"/>
      <c r="R389" s="106"/>
      <c r="S389" s="106"/>
      <c r="T389" s="106"/>
      <c r="U389" s="106"/>
      <c r="V389" s="106"/>
      <c r="W389" s="106"/>
      <c r="X389" s="106"/>
      <c r="Y389" s="106"/>
      <c r="Z389" s="106"/>
    </row>
    <row r="390" spans="1:26" ht="19">
      <c r="A390" s="693" t="s">
        <v>252</v>
      </c>
      <c r="B390" s="1606" t="s">
        <v>121</v>
      </c>
      <c r="C390" s="1570"/>
      <c r="D390" s="1570"/>
      <c r="E390" s="1570"/>
      <c r="F390" s="1570"/>
      <c r="G390" s="1573"/>
      <c r="H390" s="942"/>
      <c r="I390" s="893">
        <f>SUM(D391:D398)</f>
        <v>8</v>
      </c>
      <c r="J390" s="893">
        <f>COUNT(D391:D406)*2</f>
        <v>8</v>
      </c>
      <c r="K390" s="960"/>
      <c r="L390" s="963"/>
      <c r="M390" s="963"/>
      <c r="N390" s="963"/>
      <c r="O390" s="963"/>
      <c r="P390" s="963"/>
      <c r="Q390" s="963"/>
      <c r="R390" s="963"/>
      <c r="S390" s="963"/>
      <c r="T390" s="963"/>
      <c r="U390" s="963"/>
      <c r="V390" s="963"/>
      <c r="W390" s="963"/>
      <c r="X390" s="963"/>
      <c r="Y390" s="963"/>
      <c r="Z390" s="963"/>
    </row>
    <row r="391" spans="1:26" ht="14.25" hidden="1" customHeight="1">
      <c r="A391" s="310" t="s">
        <v>2250</v>
      </c>
      <c r="B391" s="122" t="s">
        <v>1151</v>
      </c>
      <c r="C391" s="141"/>
      <c r="D391" s="124"/>
      <c r="E391" s="141"/>
      <c r="F391" s="141"/>
      <c r="G391" s="141"/>
      <c r="H391" s="106"/>
      <c r="I391" s="105"/>
      <c r="J391" s="105"/>
      <c r="K391" s="105"/>
      <c r="L391" s="106"/>
      <c r="M391" s="106"/>
      <c r="N391" s="106"/>
      <c r="O391" s="106"/>
      <c r="P391" s="106"/>
      <c r="Q391" s="106"/>
      <c r="R391" s="106"/>
      <c r="S391" s="106"/>
      <c r="T391" s="106"/>
      <c r="U391" s="106"/>
      <c r="V391" s="106"/>
      <c r="W391" s="106"/>
      <c r="X391" s="106"/>
      <c r="Y391" s="106"/>
      <c r="Z391" s="106"/>
    </row>
    <row r="392" spans="1:26" ht="14.25" hidden="1" customHeight="1">
      <c r="A392" s="310" t="s">
        <v>2253</v>
      </c>
      <c r="B392" s="122" t="s">
        <v>1155</v>
      </c>
      <c r="C392" s="141"/>
      <c r="D392" s="124"/>
      <c r="E392" s="141"/>
      <c r="F392" s="141"/>
      <c r="G392" s="141"/>
      <c r="H392" s="106"/>
      <c r="I392" s="105"/>
      <c r="J392" s="105"/>
      <c r="K392" s="105"/>
      <c r="L392" s="106"/>
      <c r="M392" s="106"/>
      <c r="N392" s="106"/>
      <c r="O392" s="106"/>
      <c r="P392" s="106"/>
      <c r="Q392" s="106"/>
      <c r="R392" s="106"/>
      <c r="S392" s="106"/>
      <c r="T392" s="106"/>
      <c r="U392" s="106"/>
      <c r="V392" s="106"/>
      <c r="W392" s="106"/>
      <c r="X392" s="106"/>
      <c r="Y392" s="106"/>
      <c r="Z392" s="106"/>
    </row>
    <row r="393" spans="1:26" ht="14.25" hidden="1" customHeight="1">
      <c r="A393" s="310" t="s">
        <v>2255</v>
      </c>
      <c r="B393" s="122" t="s">
        <v>1159</v>
      </c>
      <c r="C393" s="141"/>
      <c r="D393" s="124"/>
      <c r="E393" s="141"/>
      <c r="F393" s="141"/>
      <c r="G393" s="141"/>
      <c r="H393" s="106"/>
      <c r="I393" s="105"/>
      <c r="J393" s="105"/>
      <c r="K393" s="105"/>
      <c r="L393" s="106"/>
      <c r="M393" s="106"/>
      <c r="N393" s="106"/>
      <c r="O393" s="106"/>
      <c r="P393" s="106"/>
      <c r="Q393" s="106"/>
      <c r="R393" s="106"/>
      <c r="S393" s="106"/>
      <c r="T393" s="106"/>
      <c r="U393" s="106"/>
      <c r="V393" s="106"/>
      <c r="W393" s="106"/>
      <c r="X393" s="106"/>
      <c r="Y393" s="106"/>
      <c r="Z393" s="106"/>
    </row>
    <row r="394" spans="1:26" ht="14.25" hidden="1" customHeight="1">
      <c r="A394" s="310" t="s">
        <v>2256</v>
      </c>
      <c r="B394" s="491" t="s">
        <v>1163</v>
      </c>
      <c r="C394" s="141"/>
      <c r="D394" s="124"/>
      <c r="E394" s="141"/>
      <c r="F394" s="141"/>
      <c r="G394" s="141"/>
      <c r="H394" s="106"/>
      <c r="I394" s="105"/>
      <c r="J394" s="105"/>
      <c r="K394" s="105"/>
      <c r="L394" s="106"/>
      <c r="M394" s="106"/>
      <c r="N394" s="106"/>
      <c r="O394" s="106"/>
      <c r="P394" s="106"/>
      <c r="Q394" s="106"/>
      <c r="R394" s="106"/>
      <c r="S394" s="106"/>
      <c r="T394" s="106"/>
      <c r="U394" s="106"/>
      <c r="V394" s="106"/>
      <c r="W394" s="106"/>
      <c r="X394" s="106"/>
      <c r="Y394" s="106"/>
      <c r="Z394" s="106"/>
    </row>
    <row r="395" spans="1:26" ht="34">
      <c r="A395" s="693" t="s">
        <v>2258</v>
      </c>
      <c r="B395" s="467" t="s">
        <v>1167</v>
      </c>
      <c r="C395" s="475" t="s">
        <v>5829</v>
      </c>
      <c r="D395" s="180">
        <v>2</v>
      </c>
      <c r="E395" s="696" t="s">
        <v>496</v>
      </c>
      <c r="F395" s="471" t="s">
        <v>7900</v>
      </c>
      <c r="G395" s="1052"/>
      <c r="H395" s="963"/>
      <c r="I395" s="893"/>
      <c r="J395" s="893"/>
      <c r="K395" s="960"/>
      <c r="L395" s="963"/>
      <c r="M395" s="963"/>
      <c r="N395" s="963"/>
      <c r="O395" s="963"/>
      <c r="P395" s="963"/>
      <c r="Q395" s="963"/>
      <c r="R395" s="963"/>
      <c r="S395" s="963"/>
      <c r="T395" s="963"/>
      <c r="U395" s="963"/>
      <c r="V395" s="963"/>
      <c r="W395" s="963"/>
      <c r="X395" s="963"/>
      <c r="Y395" s="963"/>
      <c r="Z395" s="963"/>
    </row>
    <row r="396" spans="1:26" ht="34">
      <c r="A396" s="693" t="s">
        <v>2260</v>
      </c>
      <c r="B396" s="467" t="s">
        <v>1171</v>
      </c>
      <c r="C396" s="471" t="s">
        <v>7901</v>
      </c>
      <c r="D396" s="180">
        <v>2</v>
      </c>
      <c r="E396" s="696" t="s">
        <v>877</v>
      </c>
      <c r="F396" s="1052"/>
      <c r="G396" s="1052"/>
      <c r="H396" s="963"/>
      <c r="I396" s="893"/>
      <c r="J396" s="893"/>
      <c r="K396" s="960"/>
      <c r="L396" s="963"/>
      <c r="M396" s="963"/>
      <c r="N396" s="963"/>
      <c r="O396" s="963"/>
      <c r="P396" s="963"/>
      <c r="Q396" s="963"/>
      <c r="R396" s="963"/>
      <c r="S396" s="963"/>
      <c r="T396" s="963"/>
      <c r="U396" s="963"/>
      <c r="V396" s="963"/>
      <c r="W396" s="963"/>
      <c r="X396" s="963"/>
      <c r="Y396" s="963"/>
      <c r="Z396" s="963"/>
    </row>
    <row r="397" spans="1:26" ht="16">
      <c r="A397" s="693"/>
      <c r="B397" s="467"/>
      <c r="C397" s="471" t="s">
        <v>7902</v>
      </c>
      <c r="D397" s="180">
        <v>2</v>
      </c>
      <c r="E397" s="696" t="s">
        <v>877</v>
      </c>
      <c r="F397" s="1052"/>
      <c r="G397" s="1052"/>
      <c r="H397" s="963"/>
      <c r="I397" s="893"/>
      <c r="J397" s="893"/>
      <c r="K397" s="960"/>
      <c r="L397" s="963"/>
      <c r="M397" s="963"/>
      <c r="N397" s="963"/>
      <c r="O397" s="963"/>
      <c r="P397" s="963"/>
      <c r="Q397" s="963"/>
      <c r="R397" s="963"/>
      <c r="S397" s="963"/>
      <c r="T397" s="963"/>
      <c r="U397" s="963"/>
      <c r="V397" s="963"/>
      <c r="W397" s="963"/>
      <c r="X397" s="963"/>
      <c r="Y397" s="963"/>
      <c r="Z397" s="963"/>
    </row>
    <row r="398" spans="1:26" ht="34">
      <c r="A398" s="693" t="s">
        <v>2263</v>
      </c>
      <c r="B398" s="467" t="s">
        <v>1177</v>
      </c>
      <c r="C398" s="471" t="s">
        <v>7903</v>
      </c>
      <c r="D398" s="180">
        <v>2</v>
      </c>
      <c r="E398" s="696" t="s">
        <v>469</v>
      </c>
      <c r="F398" s="1052"/>
      <c r="G398" s="1052"/>
      <c r="H398" s="963"/>
      <c r="I398" s="893"/>
      <c r="J398" s="893"/>
      <c r="K398" s="960"/>
      <c r="L398" s="963"/>
      <c r="M398" s="963"/>
      <c r="N398" s="963"/>
      <c r="O398" s="963"/>
      <c r="P398" s="963"/>
      <c r="Q398" s="963"/>
      <c r="R398" s="963"/>
      <c r="S398" s="963"/>
      <c r="T398" s="963"/>
      <c r="U398" s="963"/>
      <c r="V398" s="963"/>
      <c r="W398" s="963"/>
      <c r="X398" s="963"/>
      <c r="Y398" s="963"/>
      <c r="Z398" s="963"/>
    </row>
    <row r="399" spans="1:26" ht="39.75" hidden="1" customHeight="1">
      <c r="A399" s="349" t="s">
        <v>2265</v>
      </c>
      <c r="B399" s="1606" t="s">
        <v>123</v>
      </c>
      <c r="C399" s="1570"/>
      <c r="D399" s="1570"/>
      <c r="E399" s="1570"/>
      <c r="F399" s="1570"/>
      <c r="G399" s="1573"/>
      <c r="H399" s="942"/>
      <c r="I399" s="105">
        <f>SUM(D400:D402)</f>
        <v>0</v>
      </c>
      <c r="J399" s="105">
        <f>COUNT(D400:D402)*2</f>
        <v>0</v>
      </c>
      <c r="K399" s="105"/>
      <c r="L399" s="106"/>
      <c r="M399" s="106"/>
      <c r="N399" s="106"/>
      <c r="O399" s="106"/>
      <c r="P399" s="106"/>
      <c r="Q399" s="106"/>
      <c r="R399" s="106"/>
      <c r="S399" s="106"/>
      <c r="T399" s="106"/>
      <c r="U399" s="106"/>
      <c r="V399" s="106"/>
      <c r="W399" s="106"/>
      <c r="X399" s="106"/>
      <c r="Y399" s="106"/>
      <c r="Z399" s="106"/>
    </row>
    <row r="400" spans="1:26" ht="14.25" hidden="1" customHeight="1">
      <c r="A400" s="310" t="s">
        <v>2266</v>
      </c>
      <c r="B400" s="122" t="s">
        <v>1180</v>
      </c>
      <c r="C400" s="141"/>
      <c r="D400" s="124"/>
      <c r="E400" s="141"/>
      <c r="F400" s="141"/>
      <c r="G400" s="141"/>
      <c r="H400" s="106"/>
      <c r="I400" s="105"/>
      <c r="J400" s="105"/>
      <c r="K400" s="105"/>
      <c r="L400" s="106"/>
      <c r="M400" s="106"/>
      <c r="N400" s="106"/>
      <c r="O400" s="106"/>
      <c r="P400" s="106"/>
      <c r="Q400" s="106"/>
      <c r="R400" s="106"/>
      <c r="S400" s="106"/>
      <c r="T400" s="106"/>
      <c r="U400" s="106"/>
      <c r="V400" s="106"/>
      <c r="W400" s="106"/>
      <c r="X400" s="106"/>
      <c r="Y400" s="106"/>
      <c r="Z400" s="106"/>
    </row>
    <row r="401" spans="1:26" ht="14.25" hidden="1" customHeight="1">
      <c r="A401" s="310" t="s">
        <v>2267</v>
      </c>
      <c r="B401" s="122" t="s">
        <v>1187</v>
      </c>
      <c r="C401" s="141"/>
      <c r="D401" s="124"/>
      <c r="E401" s="141"/>
      <c r="F401" s="141"/>
      <c r="G401" s="141"/>
      <c r="H401" s="106"/>
      <c r="I401" s="105"/>
      <c r="J401" s="105"/>
      <c r="K401" s="105"/>
      <c r="L401" s="106"/>
      <c r="M401" s="106"/>
      <c r="N401" s="106"/>
      <c r="O401" s="106"/>
      <c r="P401" s="106"/>
      <c r="Q401" s="106"/>
      <c r="R401" s="106"/>
      <c r="S401" s="106"/>
      <c r="T401" s="106"/>
      <c r="U401" s="106"/>
      <c r="V401" s="106"/>
      <c r="W401" s="106"/>
      <c r="X401" s="106"/>
      <c r="Y401" s="106"/>
      <c r="Z401" s="106"/>
    </row>
    <row r="402" spans="1:26" ht="14.25" hidden="1" customHeight="1">
      <c r="A402" s="310" t="s">
        <v>2268</v>
      </c>
      <c r="B402" s="122" t="s">
        <v>1194</v>
      </c>
      <c r="C402" s="141"/>
      <c r="D402" s="124"/>
      <c r="E402" s="141"/>
      <c r="F402" s="141"/>
      <c r="G402" s="141"/>
      <c r="H402" s="106"/>
      <c r="I402" s="105"/>
      <c r="J402" s="105"/>
      <c r="K402" s="105"/>
      <c r="L402" s="106"/>
      <c r="M402" s="106"/>
      <c r="N402" s="106"/>
      <c r="O402" s="106"/>
      <c r="P402" s="106"/>
      <c r="Q402" s="106"/>
      <c r="R402" s="106"/>
      <c r="S402" s="106"/>
      <c r="T402" s="106"/>
      <c r="U402" s="106"/>
      <c r="V402" s="106"/>
      <c r="W402" s="106"/>
      <c r="X402" s="106"/>
      <c r="Y402" s="106"/>
      <c r="Z402" s="106"/>
    </row>
    <row r="403" spans="1:26" ht="39.75" hidden="1" customHeight="1">
      <c r="A403" s="349" t="s">
        <v>2269</v>
      </c>
      <c r="B403" s="1606" t="s">
        <v>125</v>
      </c>
      <c r="C403" s="1570"/>
      <c r="D403" s="1570"/>
      <c r="E403" s="1570"/>
      <c r="F403" s="1570"/>
      <c r="G403" s="1573"/>
      <c r="H403" s="942"/>
      <c r="I403" s="105">
        <f>SUM(D404:D406)</f>
        <v>0</v>
      </c>
      <c r="J403" s="105">
        <f>COUNT(D404:D406)*2</f>
        <v>0</v>
      </c>
      <c r="K403" s="105"/>
      <c r="L403" s="106"/>
      <c r="M403" s="106"/>
      <c r="N403" s="106"/>
      <c r="O403" s="106"/>
      <c r="P403" s="106"/>
      <c r="Q403" s="106"/>
      <c r="R403" s="106"/>
      <c r="S403" s="106"/>
      <c r="T403" s="106"/>
      <c r="U403" s="106"/>
      <c r="V403" s="106"/>
      <c r="W403" s="106"/>
      <c r="X403" s="106"/>
      <c r="Y403" s="106"/>
      <c r="Z403" s="106"/>
    </row>
    <row r="404" spans="1:26" ht="14.25" hidden="1" customHeight="1">
      <c r="A404" s="310" t="s">
        <v>2270</v>
      </c>
      <c r="B404" s="150" t="s">
        <v>1197</v>
      </c>
      <c r="C404" s="141"/>
      <c r="D404" s="124"/>
      <c r="E404" s="141"/>
      <c r="F404" s="141"/>
      <c r="G404" s="141"/>
      <c r="H404" s="106"/>
      <c r="I404" s="105"/>
      <c r="J404" s="105"/>
      <c r="K404" s="105"/>
      <c r="L404" s="106"/>
      <c r="M404" s="106"/>
      <c r="N404" s="106"/>
      <c r="O404" s="106"/>
      <c r="P404" s="106"/>
      <c r="Q404" s="106"/>
      <c r="R404" s="106"/>
      <c r="S404" s="106"/>
      <c r="T404" s="106"/>
      <c r="U404" s="106"/>
      <c r="V404" s="106"/>
      <c r="W404" s="106"/>
      <c r="X404" s="106"/>
      <c r="Y404" s="106"/>
      <c r="Z404" s="106"/>
    </row>
    <row r="405" spans="1:26" ht="14.25" hidden="1" customHeight="1">
      <c r="A405" s="310" t="s">
        <v>1198</v>
      </c>
      <c r="B405" s="150" t="s">
        <v>1199</v>
      </c>
      <c r="C405" s="141"/>
      <c r="D405" s="124"/>
      <c r="E405" s="141"/>
      <c r="F405" s="141"/>
      <c r="G405" s="141"/>
      <c r="H405" s="106"/>
      <c r="I405" s="105"/>
      <c r="J405" s="105"/>
      <c r="K405" s="105"/>
      <c r="L405" s="106"/>
      <c r="M405" s="106"/>
      <c r="N405" s="106"/>
      <c r="O405" s="106"/>
      <c r="P405" s="106"/>
      <c r="Q405" s="106"/>
      <c r="R405" s="106"/>
      <c r="S405" s="106"/>
      <c r="T405" s="106"/>
      <c r="U405" s="106"/>
      <c r="V405" s="106"/>
      <c r="W405" s="106"/>
      <c r="X405" s="106"/>
      <c r="Y405" s="106"/>
      <c r="Z405" s="106"/>
    </row>
    <row r="406" spans="1:26" ht="14.25" hidden="1" customHeight="1">
      <c r="A406" s="310" t="s">
        <v>2271</v>
      </c>
      <c r="B406" s="122" t="s">
        <v>3416</v>
      </c>
      <c r="C406" s="141"/>
      <c r="D406" s="124"/>
      <c r="E406" s="141"/>
      <c r="F406" s="141"/>
      <c r="G406" s="141"/>
      <c r="H406" s="106"/>
      <c r="I406" s="105"/>
      <c r="J406" s="105"/>
      <c r="K406" s="105"/>
      <c r="L406" s="106"/>
      <c r="M406" s="106"/>
      <c r="N406" s="106"/>
      <c r="O406" s="106"/>
      <c r="P406" s="106"/>
      <c r="Q406" s="106"/>
      <c r="R406" s="106"/>
      <c r="S406" s="106"/>
      <c r="T406" s="106"/>
      <c r="U406" s="106"/>
      <c r="V406" s="106"/>
      <c r="W406" s="106"/>
      <c r="X406" s="106"/>
      <c r="Y406" s="106"/>
      <c r="Z406" s="106"/>
    </row>
    <row r="407" spans="1:26" ht="19">
      <c r="A407" s="693" t="s">
        <v>254</v>
      </c>
      <c r="B407" s="1606" t="s">
        <v>127</v>
      </c>
      <c r="C407" s="1570"/>
      <c r="D407" s="1570"/>
      <c r="E407" s="1570"/>
      <c r="F407" s="1570"/>
      <c r="G407" s="1573"/>
      <c r="H407" s="942"/>
      <c r="I407" s="893">
        <f>SUM(D408:D413)</f>
        <v>4</v>
      </c>
      <c r="J407" s="893">
        <f>COUNT(D408:D413)*2</f>
        <v>4</v>
      </c>
      <c r="K407" s="960"/>
      <c r="L407" s="963"/>
      <c r="M407" s="963"/>
      <c r="N407" s="963"/>
      <c r="O407" s="963"/>
      <c r="P407" s="963"/>
      <c r="Q407" s="963"/>
      <c r="R407" s="963"/>
      <c r="S407" s="963"/>
      <c r="T407" s="963"/>
      <c r="U407" s="963"/>
      <c r="V407" s="963"/>
      <c r="W407" s="963"/>
      <c r="X407" s="963"/>
      <c r="Y407" s="963"/>
      <c r="Z407" s="963"/>
    </row>
    <row r="408" spans="1:26" ht="14.25" hidden="1" customHeight="1">
      <c r="A408" s="310" t="s">
        <v>2273</v>
      </c>
      <c r="B408" s="122" t="s">
        <v>1203</v>
      </c>
      <c r="C408" s="141"/>
      <c r="D408" s="124"/>
      <c r="E408" s="141"/>
      <c r="F408" s="141"/>
      <c r="G408" s="141"/>
      <c r="H408" s="106"/>
      <c r="I408" s="105"/>
      <c r="J408" s="105"/>
      <c r="K408" s="105"/>
      <c r="L408" s="106"/>
      <c r="M408" s="106"/>
      <c r="N408" s="106"/>
      <c r="O408" s="106"/>
      <c r="P408" s="106"/>
      <c r="Q408" s="106"/>
      <c r="R408" s="106"/>
      <c r="S408" s="106"/>
      <c r="T408" s="106"/>
      <c r="U408" s="106"/>
      <c r="V408" s="106"/>
      <c r="W408" s="106"/>
      <c r="X408" s="106"/>
      <c r="Y408" s="106"/>
      <c r="Z408" s="106"/>
    </row>
    <row r="409" spans="1:26" ht="14.25" hidden="1" customHeight="1">
      <c r="A409" s="310" t="s">
        <v>2274</v>
      </c>
      <c r="B409" s="122" t="s">
        <v>1210</v>
      </c>
      <c r="C409" s="141"/>
      <c r="D409" s="124"/>
      <c r="E409" s="141"/>
      <c r="F409" s="141"/>
      <c r="G409" s="141"/>
      <c r="H409" s="106"/>
      <c r="I409" s="105"/>
      <c r="J409" s="105"/>
      <c r="K409" s="105"/>
      <c r="L409" s="106"/>
      <c r="M409" s="106"/>
      <c r="N409" s="106"/>
      <c r="O409" s="106"/>
      <c r="P409" s="106"/>
      <c r="Q409" s="106"/>
      <c r="R409" s="106"/>
      <c r="S409" s="106"/>
      <c r="T409" s="106"/>
      <c r="U409" s="106"/>
      <c r="V409" s="106"/>
      <c r="W409" s="106"/>
      <c r="X409" s="106"/>
      <c r="Y409" s="106"/>
      <c r="Z409" s="106"/>
    </row>
    <row r="410" spans="1:26" ht="34">
      <c r="A410" s="693" t="s">
        <v>2275</v>
      </c>
      <c r="B410" s="467" t="s">
        <v>1216</v>
      </c>
      <c r="C410" s="471" t="s">
        <v>1222</v>
      </c>
      <c r="D410" s="180">
        <v>2</v>
      </c>
      <c r="E410" s="780" t="s">
        <v>599</v>
      </c>
      <c r="F410" s="1052"/>
      <c r="G410" s="1052"/>
      <c r="H410" s="963"/>
      <c r="I410" s="893"/>
      <c r="J410" s="893"/>
      <c r="K410" s="960"/>
      <c r="L410" s="963"/>
      <c r="M410" s="963"/>
      <c r="N410" s="963"/>
      <c r="O410" s="963"/>
      <c r="P410" s="963"/>
      <c r="Q410" s="963"/>
      <c r="R410" s="963"/>
      <c r="S410" s="963"/>
      <c r="T410" s="963"/>
      <c r="U410" s="963"/>
      <c r="V410" s="963"/>
      <c r="W410" s="963"/>
      <c r="X410" s="963"/>
      <c r="Y410" s="963"/>
      <c r="Z410" s="963"/>
    </row>
    <row r="411" spans="1:26" ht="32">
      <c r="A411" s="693"/>
      <c r="B411" s="467"/>
      <c r="C411" s="471" t="s">
        <v>1221</v>
      </c>
      <c r="D411" s="180">
        <v>2</v>
      </c>
      <c r="E411" s="696" t="s">
        <v>599</v>
      </c>
      <c r="F411" s="1052"/>
      <c r="G411" s="1052"/>
      <c r="H411" s="963"/>
      <c r="I411" s="893"/>
      <c r="J411" s="893"/>
      <c r="K411" s="960"/>
      <c r="L411" s="963"/>
      <c r="M411" s="963"/>
      <c r="N411" s="963"/>
      <c r="O411" s="963"/>
      <c r="P411" s="963"/>
      <c r="Q411" s="963"/>
      <c r="R411" s="963"/>
      <c r="S411" s="963"/>
      <c r="T411" s="963"/>
      <c r="U411" s="963"/>
      <c r="V411" s="963"/>
      <c r="W411" s="963"/>
      <c r="X411" s="963"/>
      <c r="Y411" s="963"/>
      <c r="Z411" s="963"/>
    </row>
    <row r="412" spans="1:26" ht="14.25" hidden="1" customHeight="1">
      <c r="A412" s="310" t="s">
        <v>2276</v>
      </c>
      <c r="B412" s="491" t="s">
        <v>1224</v>
      </c>
      <c r="C412" s="141"/>
      <c r="D412" s="124"/>
      <c r="E412" s="141"/>
      <c r="F412" s="141"/>
      <c r="G412" s="141"/>
      <c r="H412" s="106"/>
      <c r="I412" s="105"/>
      <c r="J412" s="105"/>
      <c r="K412" s="105"/>
      <c r="L412" s="106"/>
      <c r="M412" s="106"/>
      <c r="N412" s="106"/>
      <c r="O412" s="106"/>
      <c r="P412" s="106"/>
      <c r="Q412" s="106"/>
      <c r="R412" s="106"/>
      <c r="S412" s="106"/>
      <c r="T412" s="106"/>
      <c r="U412" s="106"/>
      <c r="V412" s="106"/>
      <c r="W412" s="106"/>
      <c r="X412" s="106"/>
      <c r="Y412" s="106"/>
      <c r="Z412" s="106"/>
    </row>
    <row r="413" spans="1:26" ht="14.25" hidden="1" customHeight="1">
      <c r="A413" s="310" t="s">
        <v>2277</v>
      </c>
      <c r="B413" s="122" t="s">
        <v>1235</v>
      </c>
      <c r="C413" s="141"/>
      <c r="D413" s="124"/>
      <c r="E413" s="141"/>
      <c r="F413" s="141"/>
      <c r="G413" s="141"/>
      <c r="H413" s="106"/>
      <c r="I413" s="105"/>
      <c r="J413" s="105"/>
      <c r="K413" s="105"/>
      <c r="L413" s="106"/>
      <c r="M413" s="106"/>
      <c r="N413" s="106"/>
      <c r="O413" s="106"/>
      <c r="P413" s="106"/>
      <c r="Q413" s="106"/>
      <c r="R413" s="106"/>
      <c r="S413" s="106"/>
      <c r="T413" s="106"/>
      <c r="U413" s="106"/>
      <c r="V413" s="106"/>
      <c r="W413" s="106"/>
      <c r="X413" s="106"/>
      <c r="Y413" s="106"/>
      <c r="Z413" s="106"/>
    </row>
    <row r="414" spans="1:26" ht="39.75" hidden="1" customHeight="1">
      <c r="A414" s="349" t="s">
        <v>255</v>
      </c>
      <c r="B414" s="1606" t="s">
        <v>129</v>
      </c>
      <c r="C414" s="1570"/>
      <c r="D414" s="1570"/>
      <c r="E414" s="1570"/>
      <c r="F414" s="1570"/>
      <c r="G414" s="1573"/>
      <c r="H414" s="942"/>
      <c r="I414" s="105">
        <f>SUM(D415:D417)</f>
        <v>0</v>
      </c>
      <c r="J414" s="105">
        <f>COUNT(D415:D417)*2</f>
        <v>0</v>
      </c>
      <c r="K414" s="105"/>
      <c r="L414" s="106"/>
      <c r="M414" s="106"/>
      <c r="N414" s="106"/>
      <c r="O414" s="106"/>
      <c r="P414" s="106"/>
      <c r="Q414" s="106"/>
      <c r="R414" s="106"/>
      <c r="S414" s="106"/>
      <c r="T414" s="106"/>
      <c r="U414" s="106"/>
      <c r="V414" s="106"/>
      <c r="W414" s="106"/>
      <c r="X414" s="106"/>
      <c r="Y414" s="106"/>
      <c r="Z414" s="106"/>
    </row>
    <row r="415" spans="1:26" ht="14.25" hidden="1" customHeight="1">
      <c r="A415" s="310" t="s">
        <v>2278</v>
      </c>
      <c r="B415" s="122" t="s">
        <v>1244</v>
      </c>
      <c r="C415" s="141"/>
      <c r="D415" s="124"/>
      <c r="E415" s="141"/>
      <c r="F415" s="141"/>
      <c r="G415" s="141"/>
      <c r="H415" s="106"/>
      <c r="I415" s="105"/>
      <c r="J415" s="105"/>
      <c r="K415" s="105"/>
      <c r="L415" s="106"/>
      <c r="M415" s="106"/>
      <c r="N415" s="106"/>
      <c r="O415" s="106"/>
      <c r="P415" s="106"/>
      <c r="Q415" s="106"/>
      <c r="R415" s="106"/>
      <c r="S415" s="106"/>
      <c r="T415" s="106"/>
      <c r="U415" s="106"/>
      <c r="V415" s="106"/>
      <c r="W415" s="106"/>
      <c r="X415" s="106"/>
      <c r="Y415" s="106"/>
      <c r="Z415" s="106"/>
    </row>
    <row r="416" spans="1:26" ht="14.25" hidden="1" customHeight="1">
      <c r="A416" s="310" t="s">
        <v>1246</v>
      </c>
      <c r="B416" s="122" t="s">
        <v>1247</v>
      </c>
      <c r="C416" s="141"/>
      <c r="D416" s="124"/>
      <c r="E416" s="141"/>
      <c r="F416" s="141"/>
      <c r="G416" s="141"/>
      <c r="H416" s="106"/>
      <c r="I416" s="105"/>
      <c r="J416" s="105"/>
      <c r="K416" s="105"/>
      <c r="L416" s="106"/>
      <c r="M416" s="106"/>
      <c r="N416" s="106"/>
      <c r="O416" s="106"/>
      <c r="P416" s="106"/>
      <c r="Q416" s="106"/>
      <c r="R416" s="106"/>
      <c r="S416" s="106"/>
      <c r="T416" s="106"/>
      <c r="U416" s="106"/>
      <c r="V416" s="106"/>
      <c r="W416" s="106"/>
      <c r="X416" s="106"/>
      <c r="Y416" s="106"/>
      <c r="Z416" s="106"/>
    </row>
    <row r="417" spans="1:26" ht="14.25" hidden="1" customHeight="1">
      <c r="A417" s="310" t="s">
        <v>2279</v>
      </c>
      <c r="B417" s="122" t="s">
        <v>1249</v>
      </c>
      <c r="C417" s="141"/>
      <c r="D417" s="124"/>
      <c r="E417" s="141"/>
      <c r="F417" s="141"/>
      <c r="G417" s="141"/>
      <c r="H417" s="106"/>
      <c r="I417" s="105"/>
      <c r="J417" s="105"/>
      <c r="K417" s="105"/>
      <c r="L417" s="106"/>
      <c r="M417" s="106"/>
      <c r="N417" s="106"/>
      <c r="O417" s="106"/>
      <c r="P417" s="106"/>
      <c r="Q417" s="106"/>
      <c r="R417" s="106"/>
      <c r="S417" s="106"/>
      <c r="T417" s="106"/>
      <c r="U417" s="106"/>
      <c r="V417" s="106"/>
      <c r="W417" s="106"/>
      <c r="X417" s="106"/>
      <c r="Y417" s="106"/>
      <c r="Z417" s="106"/>
    </row>
    <row r="418" spans="1:26" ht="39.75" hidden="1" customHeight="1">
      <c r="A418" s="349" t="s">
        <v>256</v>
      </c>
      <c r="B418" s="1606" t="s">
        <v>131</v>
      </c>
      <c r="C418" s="1570"/>
      <c r="D418" s="1570"/>
      <c r="E418" s="1570"/>
      <c r="F418" s="1570"/>
      <c r="G418" s="1573"/>
      <c r="H418" s="942"/>
      <c r="I418" s="105">
        <f>SUM(D419:D428)</f>
        <v>0</v>
      </c>
      <c r="J418" s="105">
        <f>COUNT(D419:D428)*2</f>
        <v>0</v>
      </c>
      <c r="K418" s="105"/>
      <c r="L418" s="106"/>
      <c r="M418" s="106"/>
      <c r="N418" s="106"/>
      <c r="O418" s="106"/>
      <c r="P418" s="106"/>
      <c r="Q418" s="106"/>
      <c r="R418" s="106"/>
      <c r="S418" s="106"/>
      <c r="T418" s="106"/>
      <c r="U418" s="106"/>
      <c r="V418" s="106"/>
      <c r="W418" s="106"/>
      <c r="X418" s="106"/>
      <c r="Y418" s="106"/>
      <c r="Z418" s="106"/>
    </row>
    <row r="419" spans="1:26" ht="14.25" hidden="1" customHeight="1">
      <c r="A419" s="310" t="s">
        <v>1251</v>
      </c>
      <c r="B419" s="122" t="s">
        <v>1252</v>
      </c>
      <c r="C419" s="141"/>
      <c r="D419" s="124"/>
      <c r="E419" s="141"/>
      <c r="F419" s="141"/>
      <c r="G419" s="141"/>
      <c r="H419" s="106"/>
      <c r="I419" s="105"/>
      <c r="J419" s="105"/>
      <c r="K419" s="105"/>
      <c r="L419" s="106"/>
      <c r="M419" s="106"/>
      <c r="N419" s="106"/>
      <c r="O419" s="106"/>
      <c r="P419" s="106"/>
      <c r="Q419" s="106"/>
      <c r="R419" s="106"/>
      <c r="S419" s="106"/>
      <c r="T419" s="106"/>
      <c r="U419" s="106"/>
      <c r="V419" s="106"/>
      <c r="W419" s="106"/>
      <c r="X419" s="106"/>
      <c r="Y419" s="106"/>
      <c r="Z419" s="106"/>
    </row>
    <row r="420" spans="1:26" ht="14.25" hidden="1" customHeight="1">
      <c r="A420" s="310" t="s">
        <v>1253</v>
      </c>
      <c r="B420" s="122" t="s">
        <v>1254</v>
      </c>
      <c r="C420" s="141"/>
      <c r="D420" s="124"/>
      <c r="E420" s="141"/>
      <c r="F420" s="141"/>
      <c r="G420" s="141"/>
      <c r="H420" s="106"/>
      <c r="I420" s="105"/>
      <c r="J420" s="105"/>
      <c r="K420" s="105"/>
      <c r="L420" s="106"/>
      <c r="M420" s="106"/>
      <c r="N420" s="106"/>
      <c r="O420" s="106"/>
      <c r="P420" s="106"/>
      <c r="Q420" s="106"/>
      <c r="R420" s="106"/>
      <c r="S420" s="106"/>
      <c r="T420" s="106"/>
      <c r="U420" s="106"/>
      <c r="V420" s="106"/>
      <c r="W420" s="106"/>
      <c r="X420" s="106"/>
      <c r="Y420" s="106"/>
      <c r="Z420" s="106"/>
    </row>
    <row r="421" spans="1:26" ht="14.25" hidden="1" customHeight="1">
      <c r="A421" s="310" t="s">
        <v>1255</v>
      </c>
      <c r="B421" s="122" t="s">
        <v>1256</v>
      </c>
      <c r="C421" s="141"/>
      <c r="D421" s="124"/>
      <c r="E421" s="141"/>
      <c r="F421" s="141"/>
      <c r="G421" s="141"/>
      <c r="H421" s="106"/>
      <c r="I421" s="105"/>
      <c r="J421" s="105"/>
      <c r="K421" s="105"/>
      <c r="L421" s="106"/>
      <c r="M421" s="106"/>
      <c r="N421" s="106"/>
      <c r="O421" s="106"/>
      <c r="P421" s="106"/>
      <c r="Q421" s="106"/>
      <c r="R421" s="106"/>
      <c r="S421" s="106"/>
      <c r="T421" s="106"/>
      <c r="U421" s="106"/>
      <c r="V421" s="106"/>
      <c r="W421" s="106"/>
      <c r="X421" s="106"/>
      <c r="Y421" s="106"/>
      <c r="Z421" s="106"/>
    </row>
    <row r="422" spans="1:26" ht="14.25" hidden="1" customHeight="1">
      <c r="A422" s="310" t="s">
        <v>1257</v>
      </c>
      <c r="B422" s="122" t="s">
        <v>1258</v>
      </c>
      <c r="C422" s="141"/>
      <c r="D422" s="124"/>
      <c r="E422" s="141"/>
      <c r="F422" s="141"/>
      <c r="G422" s="141"/>
      <c r="H422" s="106"/>
      <c r="I422" s="105"/>
      <c r="J422" s="105"/>
      <c r="K422" s="105"/>
      <c r="L422" s="106"/>
      <c r="M422" s="106"/>
      <c r="N422" s="106"/>
      <c r="O422" s="106"/>
      <c r="P422" s="106"/>
      <c r="Q422" s="106"/>
      <c r="R422" s="106"/>
      <c r="S422" s="106"/>
      <c r="T422" s="106"/>
      <c r="U422" s="106"/>
      <c r="V422" s="106"/>
      <c r="W422" s="106"/>
      <c r="X422" s="106"/>
      <c r="Y422" s="106"/>
      <c r="Z422" s="106"/>
    </row>
    <row r="423" spans="1:26" ht="14.25" hidden="1" customHeight="1">
      <c r="A423" s="310" t="s">
        <v>2281</v>
      </c>
      <c r="B423" s="122" t="s">
        <v>1260</v>
      </c>
      <c r="C423" s="141"/>
      <c r="D423" s="124"/>
      <c r="E423" s="141"/>
      <c r="F423" s="141"/>
      <c r="G423" s="141"/>
      <c r="H423" s="106"/>
      <c r="I423" s="105"/>
      <c r="J423" s="105"/>
      <c r="K423" s="105"/>
      <c r="L423" s="106"/>
      <c r="M423" s="106"/>
      <c r="N423" s="106"/>
      <c r="O423" s="106"/>
      <c r="P423" s="106"/>
      <c r="Q423" s="106"/>
      <c r="R423" s="106"/>
      <c r="S423" s="106"/>
      <c r="T423" s="106"/>
      <c r="U423" s="106"/>
      <c r="V423" s="106"/>
      <c r="W423" s="106"/>
      <c r="X423" s="106"/>
      <c r="Y423" s="106"/>
      <c r="Z423" s="106"/>
    </row>
    <row r="424" spans="1:26" ht="14.25" hidden="1" customHeight="1">
      <c r="A424" s="310" t="s">
        <v>1261</v>
      </c>
      <c r="B424" s="122" t="s">
        <v>1262</v>
      </c>
      <c r="C424" s="141"/>
      <c r="D424" s="124"/>
      <c r="E424" s="141"/>
      <c r="F424" s="141"/>
      <c r="G424" s="141"/>
      <c r="H424" s="106"/>
      <c r="I424" s="105"/>
      <c r="J424" s="105"/>
      <c r="K424" s="105"/>
      <c r="L424" s="106"/>
      <c r="M424" s="106"/>
      <c r="N424" s="106"/>
      <c r="O424" s="106"/>
      <c r="P424" s="106"/>
      <c r="Q424" s="106"/>
      <c r="R424" s="106"/>
      <c r="S424" s="106"/>
      <c r="T424" s="106"/>
      <c r="U424" s="106"/>
      <c r="V424" s="106"/>
      <c r="W424" s="106"/>
      <c r="X424" s="106"/>
      <c r="Y424" s="106"/>
      <c r="Z424" s="106"/>
    </row>
    <row r="425" spans="1:26" ht="14.25" hidden="1" customHeight="1">
      <c r="A425" s="310" t="s">
        <v>1263</v>
      </c>
      <c r="B425" s="122" t="s">
        <v>1264</v>
      </c>
      <c r="C425" s="141"/>
      <c r="D425" s="124"/>
      <c r="E425" s="141"/>
      <c r="F425" s="141"/>
      <c r="G425" s="141"/>
      <c r="H425" s="106"/>
      <c r="I425" s="105"/>
      <c r="J425" s="105"/>
      <c r="K425" s="105"/>
      <c r="L425" s="106"/>
      <c r="M425" s="106"/>
      <c r="N425" s="106"/>
      <c r="O425" s="106"/>
      <c r="P425" s="106"/>
      <c r="Q425" s="106"/>
      <c r="R425" s="106"/>
      <c r="S425" s="106"/>
      <c r="T425" s="106"/>
      <c r="U425" s="106"/>
      <c r="V425" s="106"/>
      <c r="W425" s="106"/>
      <c r="X425" s="106"/>
      <c r="Y425" s="106"/>
      <c r="Z425" s="106"/>
    </row>
    <row r="426" spans="1:26" ht="14.25" hidden="1" customHeight="1">
      <c r="A426" s="310" t="s">
        <v>1265</v>
      </c>
      <c r="B426" s="122" t="s">
        <v>1266</v>
      </c>
      <c r="C426" s="141"/>
      <c r="D426" s="124"/>
      <c r="E426" s="141"/>
      <c r="F426" s="141"/>
      <c r="G426" s="141"/>
      <c r="H426" s="106"/>
      <c r="I426" s="105"/>
      <c r="J426" s="105"/>
      <c r="K426" s="105"/>
      <c r="L426" s="106"/>
      <c r="M426" s="106"/>
      <c r="N426" s="106"/>
      <c r="O426" s="106"/>
      <c r="P426" s="106"/>
      <c r="Q426" s="106"/>
      <c r="R426" s="106"/>
      <c r="S426" s="106"/>
      <c r="T426" s="106"/>
      <c r="U426" s="106"/>
      <c r="V426" s="106"/>
      <c r="W426" s="106"/>
      <c r="X426" s="106"/>
      <c r="Y426" s="106"/>
      <c r="Z426" s="106"/>
    </row>
    <row r="427" spans="1:26" ht="14.25" hidden="1" customHeight="1">
      <c r="A427" s="310" t="s">
        <v>1268</v>
      </c>
      <c r="B427" s="122" t="s">
        <v>1269</v>
      </c>
      <c r="C427" s="141"/>
      <c r="D427" s="124"/>
      <c r="E427" s="141"/>
      <c r="F427" s="141"/>
      <c r="G427" s="141"/>
      <c r="H427" s="106"/>
      <c r="I427" s="105"/>
      <c r="J427" s="105"/>
      <c r="K427" s="105"/>
      <c r="L427" s="106"/>
      <c r="M427" s="106"/>
      <c r="N427" s="106"/>
      <c r="O427" s="106"/>
      <c r="P427" s="106"/>
      <c r="Q427" s="106"/>
      <c r="R427" s="106"/>
      <c r="S427" s="106"/>
      <c r="T427" s="106"/>
      <c r="U427" s="106"/>
      <c r="V427" s="106"/>
      <c r="W427" s="106"/>
      <c r="X427" s="106"/>
      <c r="Y427" s="106"/>
      <c r="Z427" s="106"/>
    </row>
    <row r="428" spans="1:26" ht="14.25" hidden="1" customHeight="1">
      <c r="A428" s="310" t="s">
        <v>1275</v>
      </c>
      <c r="B428" s="122" t="s">
        <v>1276</v>
      </c>
      <c r="C428" s="141"/>
      <c r="D428" s="124"/>
      <c r="E428" s="141"/>
      <c r="F428" s="141"/>
      <c r="G428" s="141"/>
      <c r="H428" s="106"/>
      <c r="I428" s="105"/>
      <c r="J428" s="105"/>
      <c r="K428" s="105"/>
      <c r="L428" s="106"/>
      <c r="M428" s="106"/>
      <c r="N428" s="106"/>
      <c r="O428" s="106"/>
      <c r="P428" s="106"/>
      <c r="Q428" s="106"/>
      <c r="R428" s="106"/>
      <c r="S428" s="106"/>
      <c r="T428" s="106"/>
      <c r="U428" s="106"/>
      <c r="V428" s="106"/>
      <c r="W428" s="106"/>
      <c r="X428" s="106"/>
      <c r="Y428" s="106"/>
      <c r="Z428" s="106"/>
    </row>
    <row r="429" spans="1:26" ht="39.75" hidden="1" customHeight="1">
      <c r="A429" s="349" t="s">
        <v>132</v>
      </c>
      <c r="B429" s="1606" t="s">
        <v>133</v>
      </c>
      <c r="C429" s="1570"/>
      <c r="D429" s="1570"/>
      <c r="E429" s="1570"/>
      <c r="F429" s="1570"/>
      <c r="G429" s="1573"/>
      <c r="H429" s="942"/>
      <c r="I429" s="105">
        <f>SUM(D430:D432)</f>
        <v>0</v>
      </c>
      <c r="J429" s="105">
        <f>COUNT(D430:D432)*2</f>
        <v>0</v>
      </c>
      <c r="K429" s="105"/>
      <c r="L429" s="106"/>
      <c r="M429" s="106"/>
      <c r="N429" s="106"/>
      <c r="O429" s="106"/>
      <c r="P429" s="106"/>
      <c r="Q429" s="106"/>
      <c r="R429" s="106"/>
      <c r="S429" s="106"/>
      <c r="T429" s="106"/>
      <c r="U429" s="106"/>
      <c r="V429" s="106"/>
      <c r="W429" s="106"/>
      <c r="X429" s="106"/>
      <c r="Y429" s="106"/>
      <c r="Z429" s="106"/>
    </row>
    <row r="430" spans="1:26" ht="14.25" hidden="1" customHeight="1">
      <c r="A430" s="310" t="s">
        <v>1278</v>
      </c>
      <c r="B430" s="122" t="s">
        <v>3854</v>
      </c>
      <c r="C430" s="141"/>
      <c r="D430" s="124"/>
      <c r="E430" s="141"/>
      <c r="F430" s="141"/>
      <c r="G430" s="141"/>
      <c r="H430" s="106"/>
      <c r="I430" s="105"/>
      <c r="J430" s="105"/>
      <c r="K430" s="105"/>
      <c r="L430" s="106"/>
      <c r="M430" s="106"/>
      <c r="N430" s="106"/>
      <c r="O430" s="106"/>
      <c r="P430" s="106"/>
      <c r="Q430" s="106"/>
      <c r="R430" s="106"/>
      <c r="S430" s="106"/>
      <c r="T430" s="106"/>
      <c r="U430" s="106"/>
      <c r="V430" s="106"/>
      <c r="W430" s="106"/>
      <c r="X430" s="106"/>
      <c r="Y430" s="106"/>
      <c r="Z430" s="106"/>
    </row>
    <row r="431" spans="1:26" ht="14.25" hidden="1" customHeight="1">
      <c r="A431" s="310" t="s">
        <v>1280</v>
      </c>
      <c r="B431" s="122" t="s">
        <v>3855</v>
      </c>
      <c r="C431" s="141"/>
      <c r="D431" s="124"/>
      <c r="E431" s="141"/>
      <c r="F431" s="141"/>
      <c r="G431" s="141"/>
      <c r="H431" s="106"/>
      <c r="I431" s="105"/>
      <c r="J431" s="105"/>
      <c r="K431" s="105"/>
      <c r="L431" s="106"/>
      <c r="M431" s="106"/>
      <c r="N431" s="106"/>
      <c r="O431" s="106"/>
      <c r="P431" s="106"/>
      <c r="Q431" s="106"/>
      <c r="R431" s="106"/>
      <c r="S431" s="106"/>
      <c r="T431" s="106"/>
      <c r="U431" s="106"/>
      <c r="V431" s="106"/>
      <c r="W431" s="106"/>
      <c r="X431" s="106"/>
      <c r="Y431" s="106"/>
      <c r="Z431" s="106"/>
    </row>
    <row r="432" spans="1:26" ht="14.25" hidden="1" customHeight="1">
      <c r="A432" s="310" t="s">
        <v>1282</v>
      </c>
      <c r="B432" s="122" t="s">
        <v>1283</v>
      </c>
      <c r="C432" s="141"/>
      <c r="D432" s="124"/>
      <c r="E432" s="141"/>
      <c r="F432" s="141"/>
      <c r="G432" s="141"/>
      <c r="H432" s="106"/>
      <c r="I432" s="105"/>
      <c r="J432" s="105"/>
      <c r="K432" s="105"/>
      <c r="L432" s="106"/>
      <c r="M432" s="106"/>
      <c r="N432" s="106"/>
      <c r="O432" s="106"/>
      <c r="P432" s="106"/>
      <c r="Q432" s="106"/>
      <c r="R432" s="106"/>
      <c r="S432" s="106"/>
      <c r="T432" s="106"/>
      <c r="U432" s="106"/>
      <c r="V432" s="106"/>
      <c r="W432" s="106"/>
      <c r="X432" s="106"/>
      <c r="Y432" s="106"/>
      <c r="Z432" s="106"/>
    </row>
    <row r="433" spans="1:26" ht="39.75" hidden="1" customHeight="1">
      <c r="A433" s="349" t="s">
        <v>257</v>
      </c>
      <c r="B433" s="1606" t="s">
        <v>258</v>
      </c>
      <c r="C433" s="1570"/>
      <c r="D433" s="1570"/>
      <c r="E433" s="1570"/>
      <c r="F433" s="1570"/>
      <c r="G433" s="1573"/>
      <c r="H433" s="942"/>
      <c r="I433" s="105">
        <f>SUM(D434:D437)</f>
        <v>0</v>
      </c>
      <c r="J433" s="105">
        <f>COUNT(D434:D437)*2</f>
        <v>0</v>
      </c>
      <c r="K433" s="105"/>
      <c r="L433" s="106"/>
      <c r="M433" s="106"/>
      <c r="N433" s="106"/>
      <c r="O433" s="106"/>
      <c r="P433" s="106"/>
      <c r="Q433" s="106"/>
      <c r="R433" s="106"/>
      <c r="S433" s="106"/>
      <c r="T433" s="106"/>
      <c r="U433" s="106"/>
      <c r="V433" s="106"/>
      <c r="W433" s="106"/>
      <c r="X433" s="106"/>
      <c r="Y433" s="106"/>
      <c r="Z433" s="106"/>
    </row>
    <row r="434" spans="1:26" ht="14.25" hidden="1" customHeight="1">
      <c r="A434" s="310" t="s">
        <v>2282</v>
      </c>
      <c r="B434" s="122" t="s">
        <v>1286</v>
      </c>
      <c r="C434" s="141"/>
      <c r="D434" s="124"/>
      <c r="E434" s="141"/>
      <c r="F434" s="141"/>
      <c r="G434" s="141"/>
      <c r="H434" s="106"/>
      <c r="I434" s="105"/>
      <c r="J434" s="105"/>
      <c r="K434" s="105"/>
      <c r="L434" s="106"/>
      <c r="M434" s="106"/>
      <c r="N434" s="106"/>
      <c r="O434" s="106"/>
      <c r="P434" s="106"/>
      <c r="Q434" s="106"/>
      <c r="R434" s="106"/>
      <c r="S434" s="106"/>
      <c r="T434" s="106"/>
      <c r="U434" s="106"/>
      <c r="V434" s="106"/>
      <c r="W434" s="106"/>
      <c r="X434" s="106"/>
      <c r="Y434" s="106"/>
      <c r="Z434" s="106"/>
    </row>
    <row r="435" spans="1:26" ht="14.25" hidden="1" customHeight="1">
      <c r="A435" s="310" t="s">
        <v>1291</v>
      </c>
      <c r="B435" s="122" t="s">
        <v>1292</v>
      </c>
      <c r="C435" s="141"/>
      <c r="D435" s="124"/>
      <c r="E435" s="141"/>
      <c r="F435" s="141"/>
      <c r="G435" s="141"/>
      <c r="H435" s="106"/>
      <c r="I435" s="105"/>
      <c r="J435" s="105"/>
      <c r="K435" s="105"/>
      <c r="L435" s="106"/>
      <c r="M435" s="106"/>
      <c r="N435" s="106"/>
      <c r="O435" s="106"/>
      <c r="P435" s="106"/>
      <c r="Q435" s="106"/>
      <c r="R435" s="106"/>
      <c r="S435" s="106"/>
      <c r="T435" s="106"/>
      <c r="U435" s="106"/>
      <c r="V435" s="106"/>
      <c r="W435" s="106"/>
      <c r="X435" s="106"/>
      <c r="Y435" s="106"/>
      <c r="Z435" s="106"/>
    </row>
    <row r="436" spans="1:26" ht="14.25" hidden="1" customHeight="1">
      <c r="A436" s="310" t="s">
        <v>1293</v>
      </c>
      <c r="B436" s="122" t="s">
        <v>1294</v>
      </c>
      <c r="C436" s="141"/>
      <c r="D436" s="124"/>
      <c r="E436" s="141"/>
      <c r="F436" s="141"/>
      <c r="G436" s="141"/>
      <c r="H436" s="106"/>
      <c r="I436" s="105"/>
      <c r="J436" s="105"/>
      <c r="K436" s="105"/>
      <c r="L436" s="106"/>
      <c r="M436" s="106"/>
      <c r="N436" s="106"/>
      <c r="O436" s="106"/>
      <c r="P436" s="106"/>
      <c r="Q436" s="106"/>
      <c r="R436" s="106"/>
      <c r="S436" s="106"/>
      <c r="T436" s="106"/>
      <c r="U436" s="106"/>
      <c r="V436" s="106"/>
      <c r="W436" s="106"/>
      <c r="X436" s="106"/>
      <c r="Y436" s="106"/>
      <c r="Z436" s="106"/>
    </row>
    <row r="437" spans="1:26" ht="14.25" hidden="1" customHeight="1">
      <c r="A437" s="310" t="s">
        <v>1295</v>
      </c>
      <c r="B437" s="122" t="s">
        <v>1296</v>
      </c>
      <c r="C437" s="141"/>
      <c r="D437" s="124"/>
      <c r="E437" s="141"/>
      <c r="F437" s="141"/>
      <c r="G437" s="141"/>
      <c r="H437" s="106"/>
      <c r="I437" s="105"/>
      <c r="J437" s="105"/>
      <c r="K437" s="105"/>
      <c r="L437" s="106"/>
      <c r="M437" s="106"/>
      <c r="N437" s="106"/>
      <c r="O437" s="106"/>
      <c r="P437" s="106"/>
      <c r="Q437" s="106"/>
      <c r="R437" s="106"/>
      <c r="S437" s="106"/>
      <c r="T437" s="106"/>
      <c r="U437" s="106"/>
      <c r="V437" s="106"/>
      <c r="W437" s="106"/>
      <c r="X437" s="106"/>
      <c r="Y437" s="106"/>
      <c r="Z437" s="106"/>
    </row>
    <row r="438" spans="1:26" ht="39.75" hidden="1" customHeight="1">
      <c r="A438" s="349" t="s">
        <v>259</v>
      </c>
      <c r="B438" s="1794" t="s">
        <v>137</v>
      </c>
      <c r="C438" s="1570"/>
      <c r="D438" s="1570"/>
      <c r="E438" s="1570"/>
      <c r="F438" s="1570"/>
      <c r="G438" s="1573"/>
      <c r="H438" s="856"/>
      <c r="I438" s="105">
        <f>SUM(D439:D441)</f>
        <v>0</v>
      </c>
      <c r="J438" s="105">
        <f>COUNT(D439:D441)*2</f>
        <v>0</v>
      </c>
      <c r="K438" s="105"/>
      <c r="L438" s="106"/>
      <c r="M438" s="106"/>
      <c r="N438" s="106"/>
      <c r="O438" s="106"/>
      <c r="P438" s="106"/>
      <c r="Q438" s="106"/>
      <c r="R438" s="106"/>
      <c r="S438" s="106"/>
      <c r="T438" s="106"/>
      <c r="U438" s="106"/>
      <c r="V438" s="106"/>
      <c r="W438" s="106"/>
      <c r="X438" s="106"/>
      <c r="Y438" s="106"/>
      <c r="Z438" s="106"/>
    </row>
    <row r="439" spans="1:26" ht="14.25" hidden="1" customHeight="1">
      <c r="A439" s="310" t="s">
        <v>2283</v>
      </c>
      <c r="B439" s="122" t="s">
        <v>1298</v>
      </c>
      <c r="C439" s="122"/>
      <c r="D439" s="124"/>
      <c r="E439" s="141"/>
      <c r="F439" s="141"/>
      <c r="G439" s="141"/>
      <c r="H439" s="106"/>
      <c r="I439" s="105"/>
      <c r="J439" s="105"/>
      <c r="K439" s="105"/>
      <c r="L439" s="106"/>
      <c r="M439" s="106"/>
      <c r="N439" s="106"/>
      <c r="O439" s="106"/>
      <c r="P439" s="106"/>
      <c r="Q439" s="106"/>
      <c r="R439" s="106"/>
      <c r="S439" s="106"/>
      <c r="T439" s="106"/>
      <c r="U439" s="106"/>
      <c r="V439" s="106"/>
      <c r="W439" s="106"/>
      <c r="X439" s="106"/>
      <c r="Y439" s="106"/>
      <c r="Z439" s="106"/>
    </row>
    <row r="440" spans="1:26" ht="14.25" hidden="1" customHeight="1">
      <c r="A440" s="310" t="s">
        <v>2284</v>
      </c>
      <c r="B440" s="122" t="s">
        <v>1302</v>
      </c>
      <c r="C440" s="141"/>
      <c r="D440" s="124"/>
      <c r="E440" s="141"/>
      <c r="F440" s="141"/>
      <c r="G440" s="141"/>
      <c r="H440" s="106"/>
      <c r="I440" s="105"/>
      <c r="J440" s="105"/>
      <c r="K440" s="105"/>
      <c r="L440" s="106"/>
      <c r="M440" s="106"/>
      <c r="N440" s="106"/>
      <c r="O440" s="106"/>
      <c r="P440" s="106"/>
      <c r="Q440" s="106"/>
      <c r="R440" s="106"/>
      <c r="S440" s="106"/>
      <c r="T440" s="106"/>
      <c r="U440" s="106"/>
      <c r="V440" s="106"/>
      <c r="W440" s="106"/>
      <c r="X440" s="106"/>
      <c r="Y440" s="106"/>
      <c r="Z440" s="106"/>
    </row>
    <row r="441" spans="1:26" ht="14.25" hidden="1" customHeight="1">
      <c r="A441" s="310" t="s">
        <v>1309</v>
      </c>
      <c r="B441" s="122" t="s">
        <v>1310</v>
      </c>
      <c r="C441" s="141"/>
      <c r="D441" s="124"/>
      <c r="E441" s="141"/>
      <c r="F441" s="141"/>
      <c r="G441" s="141"/>
      <c r="H441" s="106"/>
      <c r="I441" s="105"/>
      <c r="J441" s="105"/>
      <c r="K441" s="105"/>
      <c r="L441" s="106"/>
      <c r="M441" s="106"/>
      <c r="N441" s="106"/>
      <c r="O441" s="106"/>
      <c r="P441" s="106"/>
      <c r="Q441" s="106"/>
      <c r="R441" s="106"/>
      <c r="S441" s="106"/>
      <c r="T441" s="106"/>
      <c r="U441" s="106"/>
      <c r="V441" s="106"/>
      <c r="W441" s="106"/>
      <c r="X441" s="106"/>
      <c r="Y441" s="106"/>
      <c r="Z441" s="106"/>
    </row>
    <row r="442" spans="1:26" ht="14.25" hidden="1" customHeight="1">
      <c r="A442" s="1284"/>
      <c r="B442" s="1809" t="s">
        <v>2285</v>
      </c>
      <c r="C442" s="1570"/>
      <c r="D442" s="1570"/>
      <c r="E442" s="1570"/>
      <c r="F442" s="1570"/>
      <c r="G442" s="1571"/>
      <c r="H442" s="1316"/>
      <c r="I442" s="105"/>
      <c r="J442" s="105"/>
      <c r="K442" s="105"/>
      <c r="L442" s="106"/>
      <c r="M442" s="106"/>
      <c r="N442" s="106"/>
      <c r="O442" s="106"/>
      <c r="P442" s="106"/>
      <c r="Q442" s="106"/>
      <c r="R442" s="106"/>
      <c r="S442" s="106"/>
      <c r="T442" s="106"/>
      <c r="U442" s="106"/>
      <c r="V442" s="106"/>
      <c r="W442" s="106"/>
      <c r="X442" s="106"/>
      <c r="Y442" s="106"/>
      <c r="Z442" s="106"/>
    </row>
    <row r="443" spans="1:26" ht="39.75" hidden="1" customHeight="1">
      <c r="A443" s="349" t="s">
        <v>138</v>
      </c>
      <c r="B443" s="1606" t="s">
        <v>139</v>
      </c>
      <c r="C443" s="1570"/>
      <c r="D443" s="1570"/>
      <c r="E443" s="1570"/>
      <c r="F443" s="1570"/>
      <c r="G443" s="1573"/>
      <c r="H443" s="942"/>
      <c r="I443" s="105">
        <f>SUM(D444:D449)</f>
        <v>0</v>
      </c>
      <c r="J443" s="105">
        <f>COUNT(D444:D449)*2</f>
        <v>0</v>
      </c>
      <c r="K443" s="105"/>
      <c r="L443" s="106"/>
      <c r="M443" s="106"/>
      <c r="N443" s="106"/>
      <c r="O443" s="106"/>
      <c r="P443" s="106"/>
      <c r="Q443" s="106"/>
      <c r="R443" s="106"/>
      <c r="S443" s="106"/>
      <c r="T443" s="106"/>
      <c r="U443" s="106"/>
      <c r="V443" s="106"/>
      <c r="W443" s="106"/>
      <c r="X443" s="106"/>
      <c r="Y443" s="106"/>
      <c r="Z443" s="106"/>
    </row>
    <row r="444" spans="1:26" ht="14.25" hidden="1" customHeight="1">
      <c r="A444" s="310" t="s">
        <v>1312</v>
      </c>
      <c r="B444" s="122" t="s">
        <v>1313</v>
      </c>
      <c r="C444" s="122"/>
      <c r="D444" s="124"/>
      <c r="E444" s="141"/>
      <c r="F444" s="141"/>
      <c r="G444" s="141"/>
      <c r="H444" s="106"/>
      <c r="I444" s="105"/>
      <c r="J444" s="105"/>
      <c r="K444" s="105"/>
      <c r="L444" s="106"/>
      <c r="M444" s="106"/>
      <c r="N444" s="106"/>
      <c r="O444" s="106"/>
      <c r="P444" s="106"/>
      <c r="Q444" s="106"/>
      <c r="R444" s="106"/>
      <c r="S444" s="106"/>
      <c r="T444" s="106"/>
      <c r="U444" s="106"/>
      <c r="V444" s="106"/>
      <c r="W444" s="106"/>
      <c r="X444" s="106"/>
      <c r="Y444" s="106"/>
      <c r="Z444" s="106"/>
    </row>
    <row r="445" spans="1:26" ht="14.25" hidden="1" customHeight="1">
      <c r="A445" s="310" t="s">
        <v>1314</v>
      </c>
      <c r="B445" s="122" t="s">
        <v>1315</v>
      </c>
      <c r="C445" s="141"/>
      <c r="D445" s="124"/>
      <c r="E445" s="141"/>
      <c r="F445" s="141"/>
      <c r="G445" s="141"/>
      <c r="H445" s="106"/>
      <c r="I445" s="105"/>
      <c r="J445" s="105"/>
      <c r="K445" s="105"/>
      <c r="L445" s="106"/>
      <c r="M445" s="106"/>
      <c r="N445" s="106"/>
      <c r="O445" s="106"/>
      <c r="P445" s="106"/>
      <c r="Q445" s="106"/>
      <c r="R445" s="106"/>
      <c r="S445" s="106"/>
      <c r="T445" s="106"/>
      <c r="U445" s="106"/>
      <c r="V445" s="106"/>
      <c r="W445" s="106"/>
      <c r="X445" s="106"/>
      <c r="Y445" s="106"/>
      <c r="Z445" s="106"/>
    </row>
    <row r="446" spans="1:26" ht="14.25" hidden="1" customHeight="1">
      <c r="A446" s="310" t="s">
        <v>1316</v>
      </c>
      <c r="B446" s="122" t="s">
        <v>1317</v>
      </c>
      <c r="C446" s="141"/>
      <c r="D446" s="124"/>
      <c r="E446" s="141"/>
      <c r="F446" s="141"/>
      <c r="G446" s="141"/>
      <c r="H446" s="106"/>
      <c r="I446" s="105"/>
      <c r="J446" s="105"/>
      <c r="K446" s="105"/>
      <c r="L446" s="106"/>
      <c r="M446" s="106"/>
      <c r="N446" s="106"/>
      <c r="O446" s="106"/>
      <c r="P446" s="106"/>
      <c r="Q446" s="106"/>
      <c r="R446" s="106"/>
      <c r="S446" s="106"/>
      <c r="T446" s="106"/>
      <c r="U446" s="106"/>
      <c r="V446" s="106"/>
      <c r="W446" s="106"/>
      <c r="X446" s="106"/>
      <c r="Y446" s="106"/>
      <c r="Z446" s="106"/>
    </row>
    <row r="447" spans="1:26" ht="14.25" hidden="1" customHeight="1">
      <c r="A447" s="310" t="s">
        <v>1318</v>
      </c>
      <c r="B447" s="122" t="s">
        <v>1319</v>
      </c>
      <c r="C447" s="141"/>
      <c r="D447" s="124"/>
      <c r="E447" s="141"/>
      <c r="F447" s="141"/>
      <c r="G447" s="141"/>
      <c r="H447" s="106"/>
      <c r="I447" s="105"/>
      <c r="J447" s="105"/>
      <c r="K447" s="105"/>
      <c r="L447" s="106"/>
      <c r="M447" s="106"/>
      <c r="N447" s="106"/>
      <c r="O447" s="106"/>
      <c r="P447" s="106"/>
      <c r="Q447" s="106"/>
      <c r="R447" s="106"/>
      <c r="S447" s="106"/>
      <c r="T447" s="106"/>
      <c r="U447" s="106"/>
      <c r="V447" s="106"/>
      <c r="W447" s="106"/>
      <c r="X447" s="106"/>
      <c r="Y447" s="106"/>
      <c r="Z447" s="106"/>
    </row>
    <row r="448" spans="1:26" ht="14.25" hidden="1" customHeight="1">
      <c r="A448" s="310" t="s">
        <v>1320</v>
      </c>
      <c r="B448" s="122" t="s">
        <v>1321</v>
      </c>
      <c r="C448" s="141"/>
      <c r="D448" s="124"/>
      <c r="E448" s="141"/>
      <c r="F448" s="141"/>
      <c r="G448" s="141"/>
      <c r="H448" s="106"/>
      <c r="I448" s="105"/>
      <c r="J448" s="105"/>
      <c r="K448" s="105"/>
      <c r="L448" s="106"/>
      <c r="M448" s="106"/>
      <c r="N448" s="106"/>
      <c r="O448" s="106"/>
      <c r="P448" s="106"/>
      <c r="Q448" s="106"/>
      <c r="R448" s="106"/>
      <c r="S448" s="106"/>
      <c r="T448" s="106"/>
      <c r="U448" s="106"/>
      <c r="V448" s="106"/>
      <c r="W448" s="106"/>
      <c r="X448" s="106"/>
      <c r="Y448" s="106"/>
      <c r="Z448" s="106"/>
    </row>
    <row r="449" spans="1:26" ht="14.25" hidden="1" customHeight="1">
      <c r="A449" s="310" t="s">
        <v>1322</v>
      </c>
      <c r="B449" s="150" t="s">
        <v>1323</v>
      </c>
      <c r="C449" s="141"/>
      <c r="D449" s="124"/>
      <c r="E449" s="141"/>
      <c r="F449" s="141"/>
      <c r="G449" s="141"/>
      <c r="H449" s="106"/>
      <c r="I449" s="105"/>
      <c r="J449" s="105"/>
      <c r="K449" s="105"/>
      <c r="L449" s="106"/>
      <c r="M449" s="106"/>
      <c r="N449" s="106"/>
      <c r="O449" s="106"/>
      <c r="P449" s="106"/>
      <c r="Q449" s="106"/>
      <c r="R449" s="106"/>
      <c r="S449" s="106"/>
      <c r="T449" s="106"/>
      <c r="U449" s="106"/>
      <c r="V449" s="106"/>
      <c r="W449" s="106"/>
      <c r="X449" s="106"/>
      <c r="Y449" s="106"/>
      <c r="Z449" s="106"/>
    </row>
    <row r="450" spans="1:26" ht="39.75" hidden="1" customHeight="1">
      <c r="A450" s="349" t="s">
        <v>140</v>
      </c>
      <c r="B450" s="1606" t="s">
        <v>141</v>
      </c>
      <c r="C450" s="1570"/>
      <c r="D450" s="1570"/>
      <c r="E450" s="1570"/>
      <c r="F450" s="1570"/>
      <c r="G450" s="1573"/>
      <c r="H450" s="942"/>
      <c r="I450" s="105">
        <f>SUM(D451:D461)</f>
        <v>0</v>
      </c>
      <c r="J450" s="105">
        <f>COUNT(D451:D461)*2</f>
        <v>0</v>
      </c>
      <c r="K450" s="105"/>
      <c r="L450" s="106"/>
      <c r="M450" s="106"/>
      <c r="N450" s="106"/>
      <c r="O450" s="106"/>
      <c r="P450" s="106"/>
      <c r="Q450" s="106"/>
      <c r="R450" s="106"/>
      <c r="S450" s="106"/>
      <c r="T450" s="106"/>
      <c r="U450" s="106"/>
      <c r="V450" s="106"/>
      <c r="W450" s="106"/>
      <c r="X450" s="106"/>
      <c r="Y450" s="106"/>
      <c r="Z450" s="106"/>
    </row>
    <row r="451" spans="1:26" ht="39.75" hidden="1" customHeight="1">
      <c r="A451" s="310" t="s">
        <v>1324</v>
      </c>
      <c r="B451" s="150" t="s">
        <v>1325</v>
      </c>
      <c r="C451" s="141"/>
      <c r="D451" s="124"/>
      <c r="E451" s="141"/>
      <c r="F451" s="141"/>
      <c r="G451" s="460"/>
      <c r="H451" s="461"/>
      <c r="I451" s="105"/>
      <c r="J451" s="105"/>
      <c r="K451" s="105"/>
      <c r="L451" s="106"/>
      <c r="M451" s="106"/>
      <c r="N451" s="106"/>
      <c r="O451" s="106"/>
      <c r="P451" s="106"/>
      <c r="Q451" s="106"/>
      <c r="R451" s="106"/>
      <c r="S451" s="106"/>
      <c r="T451" s="106"/>
      <c r="U451" s="106"/>
      <c r="V451" s="106"/>
      <c r="W451" s="106"/>
      <c r="X451" s="106"/>
      <c r="Y451" s="106"/>
      <c r="Z451" s="106"/>
    </row>
    <row r="452" spans="1:26" ht="39.75" hidden="1" customHeight="1">
      <c r="A452" s="310" t="s">
        <v>1326</v>
      </c>
      <c r="B452" s="150" t="s">
        <v>1327</v>
      </c>
      <c r="C452" s="141"/>
      <c r="D452" s="124"/>
      <c r="E452" s="141"/>
      <c r="F452" s="141"/>
      <c r="G452" s="460"/>
      <c r="H452" s="461"/>
      <c r="I452" s="105"/>
      <c r="J452" s="105"/>
      <c r="K452" s="105"/>
      <c r="L452" s="106"/>
      <c r="M452" s="106"/>
      <c r="N452" s="106"/>
      <c r="O452" s="106"/>
      <c r="P452" s="106"/>
      <c r="Q452" s="106"/>
      <c r="R452" s="106"/>
      <c r="S452" s="106"/>
      <c r="T452" s="106"/>
      <c r="U452" s="106"/>
      <c r="V452" s="106"/>
      <c r="W452" s="106"/>
      <c r="X452" s="106"/>
      <c r="Y452" s="106"/>
      <c r="Z452" s="106"/>
    </row>
    <row r="453" spans="1:26" ht="39.75" hidden="1" customHeight="1">
      <c r="A453" s="310" t="s">
        <v>1328</v>
      </c>
      <c r="B453" s="211" t="s">
        <v>1329</v>
      </c>
      <c r="C453" s="141"/>
      <c r="D453" s="124"/>
      <c r="E453" s="141"/>
      <c r="F453" s="141"/>
      <c r="G453" s="460"/>
      <c r="H453" s="461"/>
      <c r="I453" s="105"/>
      <c r="J453" s="105"/>
      <c r="K453" s="105"/>
      <c r="L453" s="106"/>
      <c r="M453" s="106"/>
      <c r="N453" s="106"/>
      <c r="O453" s="106"/>
      <c r="P453" s="106"/>
      <c r="Q453" s="106"/>
      <c r="R453" s="106"/>
      <c r="S453" s="106"/>
      <c r="T453" s="106"/>
      <c r="U453" s="106"/>
      <c r="V453" s="106"/>
      <c r="W453" s="106"/>
      <c r="X453" s="106"/>
      <c r="Y453" s="106"/>
      <c r="Z453" s="106"/>
    </row>
    <row r="454" spans="1:26" ht="39.75" hidden="1" customHeight="1">
      <c r="A454" s="310" t="s">
        <v>1330</v>
      </c>
      <c r="B454" s="150" t="s">
        <v>1331</v>
      </c>
      <c r="C454" s="141"/>
      <c r="D454" s="124"/>
      <c r="E454" s="141"/>
      <c r="F454" s="141"/>
      <c r="G454" s="460"/>
      <c r="H454" s="461"/>
      <c r="I454" s="105"/>
      <c r="J454" s="105"/>
      <c r="K454" s="105"/>
      <c r="L454" s="106"/>
      <c r="M454" s="106"/>
      <c r="N454" s="106"/>
      <c r="O454" s="106"/>
      <c r="P454" s="106"/>
      <c r="Q454" s="106"/>
      <c r="R454" s="106"/>
      <c r="S454" s="106"/>
      <c r="T454" s="106"/>
      <c r="U454" s="106"/>
      <c r="V454" s="106"/>
      <c r="W454" s="106"/>
      <c r="X454" s="106"/>
      <c r="Y454" s="106"/>
      <c r="Z454" s="106"/>
    </row>
    <row r="455" spans="1:26" ht="39.75" hidden="1" customHeight="1">
      <c r="A455" s="310" t="s">
        <v>1332</v>
      </c>
      <c r="B455" s="150" t="s">
        <v>1333</v>
      </c>
      <c r="C455" s="141"/>
      <c r="D455" s="124"/>
      <c r="E455" s="141"/>
      <c r="F455" s="141"/>
      <c r="G455" s="460"/>
      <c r="H455" s="461"/>
      <c r="I455" s="105"/>
      <c r="J455" s="105"/>
      <c r="K455" s="105"/>
      <c r="L455" s="106"/>
      <c r="M455" s="106"/>
      <c r="N455" s="106"/>
      <c r="O455" s="106"/>
      <c r="P455" s="106"/>
      <c r="Q455" s="106"/>
      <c r="R455" s="106"/>
      <c r="S455" s="106"/>
      <c r="T455" s="106"/>
      <c r="U455" s="106"/>
      <c r="V455" s="106"/>
      <c r="W455" s="106"/>
      <c r="X455" s="106"/>
      <c r="Y455" s="106"/>
      <c r="Z455" s="106"/>
    </row>
    <row r="456" spans="1:26" ht="39.75" hidden="1" customHeight="1">
      <c r="A456" s="310" t="s">
        <v>1334</v>
      </c>
      <c r="B456" s="150" t="s">
        <v>1335</v>
      </c>
      <c r="C456" s="141"/>
      <c r="D456" s="124"/>
      <c r="E456" s="141"/>
      <c r="F456" s="141"/>
      <c r="G456" s="460"/>
      <c r="H456" s="461"/>
      <c r="I456" s="105"/>
      <c r="J456" s="105"/>
      <c r="K456" s="105"/>
      <c r="L456" s="106"/>
      <c r="M456" s="106"/>
      <c r="N456" s="106"/>
      <c r="O456" s="106"/>
      <c r="P456" s="106"/>
      <c r="Q456" s="106"/>
      <c r="R456" s="106"/>
      <c r="S456" s="106"/>
      <c r="T456" s="106"/>
      <c r="U456" s="106"/>
      <c r="V456" s="106"/>
      <c r="W456" s="106"/>
      <c r="X456" s="106"/>
      <c r="Y456" s="106"/>
      <c r="Z456" s="106"/>
    </row>
    <row r="457" spans="1:26" ht="39.75" hidden="1" customHeight="1">
      <c r="A457" s="310" t="s">
        <v>1336</v>
      </c>
      <c r="B457" s="150" t="s">
        <v>1337</v>
      </c>
      <c r="C457" s="141"/>
      <c r="D457" s="124"/>
      <c r="E457" s="141"/>
      <c r="F457" s="141"/>
      <c r="G457" s="460"/>
      <c r="H457" s="461"/>
      <c r="I457" s="105"/>
      <c r="J457" s="105"/>
      <c r="K457" s="105"/>
      <c r="L457" s="106"/>
      <c r="M457" s="106"/>
      <c r="N457" s="106"/>
      <c r="O457" s="106"/>
      <c r="P457" s="106"/>
      <c r="Q457" s="106"/>
      <c r="R457" s="106"/>
      <c r="S457" s="106"/>
      <c r="T457" s="106"/>
      <c r="U457" s="106"/>
      <c r="V457" s="106"/>
      <c r="W457" s="106"/>
      <c r="X457" s="106"/>
      <c r="Y457" s="106"/>
      <c r="Z457" s="106"/>
    </row>
    <row r="458" spans="1:26" ht="39.75" hidden="1" customHeight="1">
      <c r="A458" s="310" t="s">
        <v>1338</v>
      </c>
      <c r="B458" s="150" t="s">
        <v>1339</v>
      </c>
      <c r="C458" s="141"/>
      <c r="D458" s="124"/>
      <c r="E458" s="141"/>
      <c r="F458" s="141"/>
      <c r="G458" s="460"/>
      <c r="H458" s="461"/>
      <c r="I458" s="105"/>
      <c r="J458" s="105"/>
      <c r="K458" s="105"/>
      <c r="L458" s="106"/>
      <c r="M458" s="106"/>
      <c r="N458" s="106"/>
      <c r="O458" s="106"/>
      <c r="P458" s="106"/>
      <c r="Q458" s="106"/>
      <c r="R458" s="106"/>
      <c r="S458" s="106"/>
      <c r="T458" s="106"/>
      <c r="U458" s="106"/>
      <c r="V458" s="106"/>
      <c r="W458" s="106"/>
      <c r="X458" s="106"/>
      <c r="Y458" s="106"/>
      <c r="Z458" s="106"/>
    </row>
    <row r="459" spans="1:26" ht="14.25" hidden="1" customHeight="1">
      <c r="A459" s="310" t="s">
        <v>1340</v>
      </c>
      <c r="B459" s="150" t="s">
        <v>1341</v>
      </c>
      <c r="C459" s="141"/>
      <c r="D459" s="124"/>
      <c r="E459" s="141"/>
      <c r="F459" s="141"/>
      <c r="G459" s="460"/>
      <c r="H459" s="461"/>
      <c r="I459" s="105"/>
      <c r="J459" s="105"/>
      <c r="K459" s="105"/>
      <c r="L459" s="106"/>
      <c r="M459" s="106"/>
      <c r="N459" s="106"/>
      <c r="O459" s="106"/>
      <c r="P459" s="106"/>
      <c r="Q459" s="106"/>
      <c r="R459" s="106"/>
      <c r="S459" s="106"/>
      <c r="T459" s="106"/>
      <c r="U459" s="106"/>
      <c r="V459" s="106"/>
      <c r="W459" s="106"/>
      <c r="X459" s="106"/>
      <c r="Y459" s="106"/>
      <c r="Z459" s="106"/>
    </row>
    <row r="460" spans="1:26" ht="14.25" hidden="1" customHeight="1">
      <c r="A460" s="310" t="s">
        <v>1342</v>
      </c>
      <c r="B460" s="150" t="s">
        <v>1343</v>
      </c>
      <c r="C460" s="141"/>
      <c r="D460" s="124"/>
      <c r="E460" s="141"/>
      <c r="F460" s="141"/>
      <c r="G460" s="460"/>
      <c r="H460" s="461"/>
      <c r="I460" s="105"/>
      <c r="J460" s="105"/>
      <c r="K460" s="105"/>
      <c r="L460" s="106"/>
      <c r="M460" s="106"/>
      <c r="N460" s="106"/>
      <c r="O460" s="106"/>
      <c r="P460" s="106"/>
      <c r="Q460" s="106"/>
      <c r="R460" s="106"/>
      <c r="S460" s="106"/>
      <c r="T460" s="106"/>
      <c r="U460" s="106"/>
      <c r="V460" s="106"/>
      <c r="W460" s="106"/>
      <c r="X460" s="106"/>
      <c r="Y460" s="106"/>
      <c r="Z460" s="106"/>
    </row>
    <row r="461" spans="1:26" ht="14.25" hidden="1" customHeight="1">
      <c r="A461" s="310" t="s">
        <v>1344</v>
      </c>
      <c r="B461" s="150" t="s">
        <v>1345</v>
      </c>
      <c r="C461" s="141"/>
      <c r="D461" s="124"/>
      <c r="E461" s="141"/>
      <c r="F461" s="141"/>
      <c r="G461" s="460"/>
      <c r="H461" s="461"/>
      <c r="I461" s="105"/>
      <c r="J461" s="105"/>
      <c r="K461" s="105"/>
      <c r="L461" s="106"/>
      <c r="M461" s="106"/>
      <c r="N461" s="106"/>
      <c r="O461" s="106"/>
      <c r="P461" s="106"/>
      <c r="Q461" s="106"/>
      <c r="R461" s="106"/>
      <c r="S461" s="106"/>
      <c r="T461" s="106"/>
      <c r="U461" s="106"/>
      <c r="V461" s="106"/>
      <c r="W461" s="106"/>
      <c r="X461" s="106"/>
      <c r="Y461" s="106"/>
      <c r="Z461" s="106"/>
    </row>
    <row r="462" spans="1:26" ht="39.75" hidden="1" customHeight="1">
      <c r="A462" s="349" t="s">
        <v>142</v>
      </c>
      <c r="B462" s="1606" t="s">
        <v>143</v>
      </c>
      <c r="C462" s="1570"/>
      <c r="D462" s="1570"/>
      <c r="E462" s="1570"/>
      <c r="F462" s="1570"/>
      <c r="G462" s="1573"/>
      <c r="H462" s="942"/>
      <c r="I462" s="105">
        <f>SUM(D463:D468)</f>
        <v>0</v>
      </c>
      <c r="J462" s="105">
        <f>COUNT(D463:D468)*2</f>
        <v>0</v>
      </c>
      <c r="K462" s="105"/>
      <c r="L462" s="106"/>
      <c r="M462" s="106"/>
      <c r="N462" s="106"/>
      <c r="O462" s="106"/>
      <c r="P462" s="106"/>
      <c r="Q462" s="106"/>
      <c r="R462" s="106"/>
      <c r="S462" s="106"/>
      <c r="T462" s="106"/>
      <c r="U462" s="106"/>
      <c r="V462" s="106"/>
      <c r="W462" s="106"/>
      <c r="X462" s="106"/>
      <c r="Y462" s="106"/>
      <c r="Z462" s="106"/>
    </row>
    <row r="463" spans="1:26" ht="14.25" hidden="1" customHeight="1">
      <c r="A463" s="310" t="s">
        <v>1346</v>
      </c>
      <c r="B463" s="150" t="s">
        <v>1347</v>
      </c>
      <c r="C463" s="141"/>
      <c r="D463" s="124"/>
      <c r="E463" s="141"/>
      <c r="F463" s="141"/>
      <c r="G463" s="460"/>
      <c r="H463" s="461"/>
      <c r="I463" s="105"/>
      <c r="J463" s="105"/>
      <c r="K463" s="105"/>
      <c r="L463" s="106"/>
      <c r="M463" s="106"/>
      <c r="N463" s="106"/>
      <c r="O463" s="106"/>
      <c r="P463" s="106"/>
      <c r="Q463" s="106"/>
      <c r="R463" s="106"/>
      <c r="S463" s="106"/>
      <c r="T463" s="106"/>
      <c r="U463" s="106"/>
      <c r="V463" s="106"/>
      <c r="W463" s="106"/>
      <c r="X463" s="106"/>
      <c r="Y463" s="106"/>
      <c r="Z463" s="106"/>
    </row>
    <row r="464" spans="1:26" ht="14.25" hidden="1" customHeight="1">
      <c r="A464" s="310" t="s">
        <v>1348</v>
      </c>
      <c r="B464" s="150" t="s">
        <v>1349</v>
      </c>
      <c r="C464" s="141"/>
      <c r="D464" s="124"/>
      <c r="E464" s="141"/>
      <c r="F464" s="141"/>
      <c r="G464" s="460"/>
      <c r="H464" s="461"/>
      <c r="I464" s="105"/>
      <c r="J464" s="105"/>
      <c r="K464" s="105"/>
      <c r="L464" s="106"/>
      <c r="M464" s="106"/>
      <c r="N464" s="106"/>
      <c r="O464" s="106"/>
      <c r="P464" s="106"/>
      <c r="Q464" s="106"/>
      <c r="R464" s="106"/>
      <c r="S464" s="106"/>
      <c r="T464" s="106"/>
      <c r="U464" s="106"/>
      <c r="V464" s="106"/>
      <c r="W464" s="106"/>
      <c r="X464" s="106"/>
      <c r="Y464" s="106"/>
      <c r="Z464" s="106"/>
    </row>
    <row r="465" spans="1:26" ht="14.25" hidden="1" customHeight="1">
      <c r="A465" s="310" t="s">
        <v>1350</v>
      </c>
      <c r="B465" s="150" t="s">
        <v>1351</v>
      </c>
      <c r="C465" s="141"/>
      <c r="D465" s="124"/>
      <c r="E465" s="141"/>
      <c r="F465" s="141"/>
      <c r="G465" s="460"/>
      <c r="H465" s="461"/>
      <c r="I465" s="105"/>
      <c r="J465" s="105"/>
      <c r="K465" s="105"/>
      <c r="L465" s="106"/>
      <c r="M465" s="106"/>
      <c r="N465" s="106"/>
      <c r="O465" s="106"/>
      <c r="P465" s="106"/>
      <c r="Q465" s="106"/>
      <c r="R465" s="106"/>
      <c r="S465" s="106"/>
      <c r="T465" s="106"/>
      <c r="U465" s="106"/>
      <c r="V465" s="106"/>
      <c r="W465" s="106"/>
      <c r="X465" s="106"/>
      <c r="Y465" s="106"/>
      <c r="Z465" s="106"/>
    </row>
    <row r="466" spans="1:26" ht="14.25" hidden="1" customHeight="1">
      <c r="A466" s="310" t="s">
        <v>3438</v>
      </c>
      <c r="B466" s="150" t="s">
        <v>1353</v>
      </c>
      <c r="C466" s="141"/>
      <c r="D466" s="124"/>
      <c r="E466" s="141"/>
      <c r="F466" s="141"/>
      <c r="G466" s="460"/>
      <c r="H466" s="461"/>
      <c r="I466" s="105"/>
      <c r="J466" s="105"/>
      <c r="K466" s="105"/>
      <c r="L466" s="106"/>
      <c r="M466" s="106"/>
      <c r="N466" s="106"/>
      <c r="O466" s="106"/>
      <c r="P466" s="106"/>
      <c r="Q466" s="106"/>
      <c r="R466" s="106"/>
      <c r="S466" s="106"/>
      <c r="T466" s="106"/>
      <c r="U466" s="106"/>
      <c r="V466" s="106"/>
      <c r="W466" s="106"/>
      <c r="X466" s="106"/>
      <c r="Y466" s="106"/>
      <c r="Z466" s="106"/>
    </row>
    <row r="467" spans="1:26" ht="14.25" hidden="1" customHeight="1">
      <c r="A467" s="310" t="s">
        <v>1354</v>
      </c>
      <c r="B467" s="150" t="s">
        <v>2330</v>
      </c>
      <c r="C467" s="141"/>
      <c r="D467" s="124"/>
      <c r="E467" s="141"/>
      <c r="F467" s="141"/>
      <c r="G467" s="460"/>
      <c r="H467" s="461"/>
      <c r="I467" s="105"/>
      <c r="J467" s="105"/>
      <c r="K467" s="105"/>
      <c r="L467" s="106"/>
      <c r="M467" s="106"/>
      <c r="N467" s="106"/>
      <c r="O467" s="106"/>
      <c r="P467" s="106"/>
      <c r="Q467" s="106"/>
      <c r="R467" s="106"/>
      <c r="S467" s="106"/>
      <c r="T467" s="106"/>
      <c r="U467" s="106"/>
      <c r="V467" s="106"/>
      <c r="W467" s="106"/>
      <c r="X467" s="106"/>
      <c r="Y467" s="106"/>
      <c r="Z467" s="106"/>
    </row>
    <row r="468" spans="1:26" ht="14.25" hidden="1" customHeight="1">
      <c r="A468" s="310" t="s">
        <v>1356</v>
      </c>
      <c r="B468" s="212" t="s">
        <v>1357</v>
      </c>
      <c r="C468" s="141"/>
      <c r="D468" s="124"/>
      <c r="E468" s="141"/>
      <c r="F468" s="141"/>
      <c r="G468" s="460"/>
      <c r="H468" s="461"/>
      <c r="I468" s="105"/>
      <c r="J468" s="105"/>
      <c r="K468" s="105"/>
      <c r="L468" s="106"/>
      <c r="M468" s="106"/>
      <c r="N468" s="106"/>
      <c r="O468" s="106"/>
      <c r="P468" s="106"/>
      <c r="Q468" s="106"/>
      <c r="R468" s="106"/>
      <c r="S468" s="106"/>
      <c r="T468" s="106"/>
      <c r="U468" s="106"/>
      <c r="V468" s="106"/>
      <c r="W468" s="106"/>
      <c r="X468" s="106"/>
      <c r="Y468" s="106"/>
      <c r="Z468" s="106"/>
    </row>
    <row r="469" spans="1:26" ht="39.75" hidden="1" customHeight="1">
      <c r="A469" s="349" t="s">
        <v>144</v>
      </c>
      <c r="B469" s="1606" t="s">
        <v>145</v>
      </c>
      <c r="C469" s="1570"/>
      <c r="D469" s="1570"/>
      <c r="E469" s="1570"/>
      <c r="F469" s="1570"/>
      <c r="G469" s="1573"/>
      <c r="H469" s="942"/>
      <c r="I469" s="105">
        <f>SUM(D470:D479)</f>
        <v>0</v>
      </c>
      <c r="J469" s="105">
        <f>COUNT(D470:D479)*2</f>
        <v>0</v>
      </c>
      <c r="K469" s="105"/>
      <c r="L469" s="106"/>
      <c r="M469" s="106"/>
      <c r="N469" s="106"/>
      <c r="O469" s="106"/>
      <c r="P469" s="106"/>
      <c r="Q469" s="106"/>
      <c r="R469" s="106"/>
      <c r="S469" s="106"/>
      <c r="T469" s="106"/>
      <c r="U469" s="106"/>
      <c r="V469" s="106"/>
      <c r="W469" s="106"/>
      <c r="X469" s="106"/>
      <c r="Y469" s="106"/>
      <c r="Z469" s="106"/>
    </row>
    <row r="470" spans="1:26" ht="14.25" hidden="1" customHeight="1">
      <c r="A470" s="310" t="s">
        <v>1358</v>
      </c>
      <c r="B470" s="122" t="s">
        <v>1359</v>
      </c>
      <c r="C470" s="141"/>
      <c r="D470" s="124"/>
      <c r="E470" s="141"/>
      <c r="F470" s="141"/>
      <c r="G470" s="141"/>
      <c r="H470" s="106"/>
      <c r="I470" s="105"/>
      <c r="J470" s="105"/>
      <c r="K470" s="105"/>
      <c r="L470" s="106"/>
      <c r="M470" s="106"/>
      <c r="N470" s="106"/>
      <c r="O470" s="106"/>
      <c r="P470" s="106"/>
      <c r="Q470" s="106"/>
      <c r="R470" s="106"/>
      <c r="S470" s="106"/>
      <c r="T470" s="106"/>
      <c r="U470" s="106"/>
      <c r="V470" s="106"/>
      <c r="W470" s="106"/>
      <c r="X470" s="106"/>
      <c r="Y470" s="106"/>
      <c r="Z470" s="106"/>
    </row>
    <row r="471" spans="1:26" ht="14.25" hidden="1" customHeight="1">
      <c r="A471" s="310" t="s">
        <v>1360</v>
      </c>
      <c r="B471" s="150" t="s">
        <v>1361</v>
      </c>
      <c r="C471" s="141"/>
      <c r="D471" s="124"/>
      <c r="E471" s="141"/>
      <c r="F471" s="141"/>
      <c r="G471" s="141"/>
      <c r="H471" s="106"/>
      <c r="I471" s="105"/>
      <c r="J471" s="105"/>
      <c r="K471" s="105"/>
      <c r="L471" s="106"/>
      <c r="M471" s="106"/>
      <c r="N471" s="106"/>
      <c r="O471" s="106"/>
      <c r="P471" s="106"/>
      <c r="Q471" s="106"/>
      <c r="R471" s="106"/>
      <c r="S471" s="106"/>
      <c r="T471" s="106"/>
      <c r="U471" s="106"/>
      <c r="V471" s="106"/>
      <c r="W471" s="106"/>
      <c r="X471" s="106"/>
      <c r="Y471" s="106"/>
      <c r="Z471" s="106"/>
    </row>
    <row r="472" spans="1:26" ht="14.25" hidden="1" customHeight="1">
      <c r="A472" s="310" t="s">
        <v>1362</v>
      </c>
      <c r="B472" s="122" t="s">
        <v>1363</v>
      </c>
      <c r="C472" s="141"/>
      <c r="D472" s="124"/>
      <c r="E472" s="141"/>
      <c r="F472" s="141"/>
      <c r="G472" s="141"/>
      <c r="H472" s="106"/>
      <c r="I472" s="105"/>
      <c r="J472" s="105"/>
      <c r="K472" s="105"/>
      <c r="L472" s="106"/>
      <c r="M472" s="106"/>
      <c r="N472" s="106"/>
      <c r="O472" s="106"/>
      <c r="P472" s="106"/>
      <c r="Q472" s="106"/>
      <c r="R472" s="106"/>
      <c r="S472" s="106"/>
      <c r="T472" s="106"/>
      <c r="U472" s="106"/>
      <c r="V472" s="106"/>
      <c r="W472" s="106"/>
      <c r="X472" s="106"/>
      <c r="Y472" s="106"/>
      <c r="Z472" s="106"/>
    </row>
    <row r="473" spans="1:26" ht="14.25" hidden="1" customHeight="1">
      <c r="A473" s="310" t="s">
        <v>1364</v>
      </c>
      <c r="B473" s="122" t="s">
        <v>1365</v>
      </c>
      <c r="C473" s="141"/>
      <c r="D473" s="124"/>
      <c r="E473" s="141"/>
      <c r="F473" s="141"/>
      <c r="G473" s="141"/>
      <c r="H473" s="106"/>
      <c r="I473" s="105"/>
      <c r="J473" s="105"/>
      <c r="K473" s="105"/>
      <c r="L473" s="106"/>
      <c r="M473" s="106"/>
      <c r="N473" s="106"/>
      <c r="O473" s="106"/>
      <c r="P473" s="106"/>
      <c r="Q473" s="106"/>
      <c r="R473" s="106"/>
      <c r="S473" s="106"/>
      <c r="T473" s="106"/>
      <c r="U473" s="106"/>
      <c r="V473" s="106"/>
      <c r="W473" s="106"/>
      <c r="X473" s="106"/>
      <c r="Y473" s="106"/>
      <c r="Z473" s="106"/>
    </row>
    <row r="474" spans="1:26" ht="14.25" hidden="1" customHeight="1">
      <c r="A474" s="310" t="s">
        <v>1366</v>
      </c>
      <c r="B474" s="122" t="s">
        <v>1367</v>
      </c>
      <c r="C474" s="141"/>
      <c r="D474" s="124"/>
      <c r="E474" s="141"/>
      <c r="F474" s="141"/>
      <c r="G474" s="141"/>
      <c r="H474" s="106"/>
      <c r="I474" s="105"/>
      <c r="J474" s="105"/>
      <c r="K474" s="105"/>
      <c r="L474" s="106"/>
      <c r="M474" s="106"/>
      <c r="N474" s="106"/>
      <c r="O474" s="106"/>
      <c r="P474" s="106"/>
      <c r="Q474" s="106"/>
      <c r="R474" s="106"/>
      <c r="S474" s="106"/>
      <c r="T474" s="106"/>
      <c r="U474" s="106"/>
      <c r="V474" s="106"/>
      <c r="W474" s="106"/>
      <c r="X474" s="106"/>
      <c r="Y474" s="106"/>
      <c r="Z474" s="106"/>
    </row>
    <row r="475" spans="1:26" ht="14.25" hidden="1" customHeight="1">
      <c r="A475" s="310" t="s">
        <v>1368</v>
      </c>
      <c r="B475" s="122" t="s">
        <v>1369</v>
      </c>
      <c r="C475" s="141"/>
      <c r="D475" s="124"/>
      <c r="E475" s="141"/>
      <c r="F475" s="141"/>
      <c r="G475" s="141"/>
      <c r="H475" s="106"/>
      <c r="I475" s="105"/>
      <c r="J475" s="105"/>
      <c r="K475" s="105"/>
      <c r="L475" s="106"/>
      <c r="M475" s="106"/>
      <c r="N475" s="106"/>
      <c r="O475" s="106"/>
      <c r="P475" s="106"/>
      <c r="Q475" s="106"/>
      <c r="R475" s="106"/>
      <c r="S475" s="106"/>
      <c r="T475" s="106"/>
      <c r="U475" s="106"/>
      <c r="V475" s="106"/>
      <c r="W475" s="106"/>
      <c r="X475" s="106"/>
      <c r="Y475" s="106"/>
      <c r="Z475" s="106"/>
    </row>
    <row r="476" spans="1:26" ht="14.25" hidden="1" customHeight="1">
      <c r="A476" s="310" t="s">
        <v>1370</v>
      </c>
      <c r="B476" s="122" t="s">
        <v>1371</v>
      </c>
      <c r="C476" s="141"/>
      <c r="D476" s="124"/>
      <c r="E476" s="141"/>
      <c r="F476" s="141"/>
      <c r="G476" s="141"/>
      <c r="H476" s="106"/>
      <c r="I476" s="105"/>
      <c r="J476" s="105"/>
      <c r="K476" s="105"/>
      <c r="L476" s="106"/>
      <c r="M476" s="106"/>
      <c r="N476" s="106"/>
      <c r="O476" s="106"/>
      <c r="P476" s="106"/>
      <c r="Q476" s="106"/>
      <c r="R476" s="106"/>
      <c r="S476" s="106"/>
      <c r="T476" s="106"/>
      <c r="U476" s="106"/>
      <c r="V476" s="106"/>
      <c r="W476" s="106"/>
      <c r="X476" s="106"/>
      <c r="Y476" s="106"/>
      <c r="Z476" s="106"/>
    </row>
    <row r="477" spans="1:26" ht="14.25" hidden="1" customHeight="1">
      <c r="A477" s="310" t="s">
        <v>1372</v>
      </c>
      <c r="B477" s="122" t="s">
        <v>2364</v>
      </c>
      <c r="C477" s="141"/>
      <c r="D477" s="124"/>
      <c r="E477" s="141"/>
      <c r="F477" s="141"/>
      <c r="G477" s="141"/>
      <c r="H477" s="106"/>
      <c r="I477" s="105"/>
      <c r="J477" s="105"/>
      <c r="K477" s="105"/>
      <c r="L477" s="106"/>
      <c r="M477" s="106"/>
      <c r="N477" s="106"/>
      <c r="O477" s="106"/>
      <c r="P477" s="106"/>
      <c r="Q477" s="106"/>
      <c r="R477" s="106"/>
      <c r="S477" s="106"/>
      <c r="T477" s="106"/>
      <c r="U477" s="106"/>
      <c r="V477" s="106"/>
      <c r="W477" s="106"/>
      <c r="X477" s="106"/>
      <c r="Y477" s="106"/>
      <c r="Z477" s="106"/>
    </row>
    <row r="478" spans="1:26" ht="14.25" hidden="1" customHeight="1">
      <c r="A478" s="310" t="s">
        <v>1374</v>
      </c>
      <c r="B478" s="122" t="s">
        <v>1375</v>
      </c>
      <c r="C478" s="141"/>
      <c r="D478" s="124"/>
      <c r="E478" s="141"/>
      <c r="F478" s="141"/>
      <c r="G478" s="141"/>
      <c r="H478" s="106"/>
      <c r="I478" s="105"/>
      <c r="J478" s="105"/>
      <c r="K478" s="105"/>
      <c r="L478" s="106"/>
      <c r="M478" s="106"/>
      <c r="N478" s="106"/>
      <c r="O478" s="106"/>
      <c r="P478" s="106"/>
      <c r="Q478" s="106"/>
      <c r="R478" s="106"/>
      <c r="S478" s="106"/>
      <c r="T478" s="106"/>
      <c r="U478" s="106"/>
      <c r="V478" s="106"/>
      <c r="W478" s="106"/>
      <c r="X478" s="106"/>
      <c r="Y478" s="106"/>
      <c r="Z478" s="106"/>
    </row>
    <row r="479" spans="1:26" ht="14.25" hidden="1" customHeight="1">
      <c r="A479" s="310" t="s">
        <v>3939</v>
      </c>
      <c r="B479" s="122" t="s">
        <v>6908</v>
      </c>
      <c r="C479" s="141"/>
      <c r="D479" s="124"/>
      <c r="E479" s="141"/>
      <c r="F479" s="141"/>
      <c r="G479" s="141"/>
      <c r="H479" s="106"/>
      <c r="I479" s="105"/>
      <c r="J479" s="105"/>
      <c r="K479" s="105"/>
      <c r="L479" s="106"/>
      <c r="M479" s="106"/>
      <c r="N479" s="106"/>
      <c r="O479" s="106"/>
      <c r="P479" s="106"/>
      <c r="Q479" s="106"/>
      <c r="R479" s="106"/>
      <c r="S479" s="106"/>
      <c r="T479" s="106"/>
      <c r="U479" s="106"/>
      <c r="V479" s="106"/>
      <c r="W479" s="106"/>
      <c r="X479" s="106"/>
      <c r="Y479" s="106"/>
      <c r="Z479" s="106"/>
    </row>
    <row r="480" spans="1:26" ht="39.75" hidden="1" customHeight="1">
      <c r="A480" s="349" t="s">
        <v>146</v>
      </c>
      <c r="B480" s="1606" t="s">
        <v>147</v>
      </c>
      <c r="C480" s="1570"/>
      <c r="D480" s="1570"/>
      <c r="E480" s="1570"/>
      <c r="F480" s="1570"/>
      <c r="G480" s="1573"/>
      <c r="H480" s="942"/>
      <c r="I480" s="105">
        <f>SUM(D481:D486)</f>
        <v>0</v>
      </c>
      <c r="J480" s="105">
        <f>COUNT(D481:D486)*2</f>
        <v>0</v>
      </c>
      <c r="K480" s="105"/>
      <c r="L480" s="106"/>
      <c r="M480" s="106"/>
      <c r="N480" s="106"/>
      <c r="O480" s="106"/>
      <c r="P480" s="106"/>
      <c r="Q480" s="106"/>
      <c r="R480" s="106"/>
      <c r="S480" s="106"/>
      <c r="T480" s="106"/>
      <c r="U480" s="106"/>
      <c r="V480" s="106"/>
      <c r="W480" s="106"/>
      <c r="X480" s="106"/>
      <c r="Y480" s="106"/>
      <c r="Z480" s="106"/>
    </row>
    <row r="481" spans="1:26" ht="14.25" hidden="1" customHeight="1">
      <c r="A481" s="310" t="s">
        <v>1378</v>
      </c>
      <c r="B481" s="122" t="s">
        <v>1379</v>
      </c>
      <c r="C481" s="141"/>
      <c r="D481" s="124"/>
      <c r="E481" s="141"/>
      <c r="F481" s="141"/>
      <c r="G481" s="141"/>
      <c r="H481" s="106"/>
      <c r="I481" s="105"/>
      <c r="J481" s="105"/>
      <c r="K481" s="105"/>
      <c r="L481" s="106"/>
      <c r="M481" s="106"/>
      <c r="N481" s="106"/>
      <c r="O481" s="106"/>
      <c r="P481" s="106"/>
      <c r="Q481" s="106"/>
      <c r="R481" s="106"/>
      <c r="S481" s="106"/>
      <c r="T481" s="106"/>
      <c r="U481" s="106"/>
      <c r="V481" s="106"/>
      <c r="W481" s="106"/>
      <c r="X481" s="106"/>
      <c r="Y481" s="106"/>
      <c r="Z481" s="106"/>
    </row>
    <row r="482" spans="1:26" ht="14.25" hidden="1" customHeight="1">
      <c r="A482" s="310" t="s">
        <v>1380</v>
      </c>
      <c r="B482" s="122" t="s">
        <v>1381</v>
      </c>
      <c r="C482" s="141"/>
      <c r="D482" s="124"/>
      <c r="E482" s="141"/>
      <c r="F482" s="141"/>
      <c r="G482" s="141"/>
      <c r="H482" s="106"/>
      <c r="I482" s="105"/>
      <c r="J482" s="105"/>
      <c r="K482" s="105"/>
      <c r="L482" s="106"/>
      <c r="M482" s="106"/>
      <c r="N482" s="106"/>
      <c r="O482" s="106"/>
      <c r="P482" s="106"/>
      <c r="Q482" s="106"/>
      <c r="R482" s="106"/>
      <c r="S482" s="106"/>
      <c r="T482" s="106"/>
      <c r="U482" s="106"/>
      <c r="V482" s="106"/>
      <c r="W482" s="106"/>
      <c r="X482" s="106"/>
      <c r="Y482" s="106"/>
      <c r="Z482" s="106"/>
    </row>
    <row r="483" spans="1:26" ht="14.25" hidden="1" customHeight="1">
      <c r="A483" s="310" t="s">
        <v>1382</v>
      </c>
      <c r="B483" s="122" t="s">
        <v>1383</v>
      </c>
      <c r="C483" s="141"/>
      <c r="D483" s="124"/>
      <c r="E483" s="141"/>
      <c r="F483" s="141"/>
      <c r="G483" s="141"/>
      <c r="H483" s="106"/>
      <c r="I483" s="105"/>
      <c r="J483" s="105"/>
      <c r="K483" s="105"/>
      <c r="L483" s="106"/>
      <c r="M483" s="106"/>
      <c r="N483" s="106"/>
      <c r="O483" s="106"/>
      <c r="P483" s="106"/>
      <c r="Q483" s="106"/>
      <c r="R483" s="106"/>
      <c r="S483" s="106"/>
      <c r="T483" s="106"/>
      <c r="U483" s="106"/>
      <c r="V483" s="106"/>
      <c r="W483" s="106"/>
      <c r="X483" s="106"/>
      <c r="Y483" s="106"/>
      <c r="Z483" s="106"/>
    </row>
    <row r="484" spans="1:26" ht="14.25" hidden="1" customHeight="1">
      <c r="A484" s="310" t="s">
        <v>1384</v>
      </c>
      <c r="B484" s="122" t="s">
        <v>1385</v>
      </c>
      <c r="C484" s="141"/>
      <c r="D484" s="124"/>
      <c r="E484" s="141"/>
      <c r="F484" s="141"/>
      <c r="G484" s="141"/>
      <c r="H484" s="106"/>
      <c r="I484" s="105"/>
      <c r="J484" s="105"/>
      <c r="K484" s="105"/>
      <c r="L484" s="106"/>
      <c r="M484" s="106"/>
      <c r="N484" s="106"/>
      <c r="O484" s="106"/>
      <c r="P484" s="106"/>
      <c r="Q484" s="106"/>
      <c r="R484" s="106"/>
      <c r="S484" s="106"/>
      <c r="T484" s="106"/>
      <c r="U484" s="106"/>
      <c r="V484" s="106"/>
      <c r="W484" s="106"/>
      <c r="X484" s="106"/>
      <c r="Y484" s="106"/>
      <c r="Z484" s="106"/>
    </row>
    <row r="485" spans="1:26" ht="14.25" hidden="1" customHeight="1">
      <c r="A485" s="310" t="s">
        <v>1386</v>
      </c>
      <c r="B485" s="122" t="s">
        <v>1387</v>
      </c>
      <c r="C485" s="141"/>
      <c r="D485" s="124"/>
      <c r="E485" s="141"/>
      <c r="F485" s="141"/>
      <c r="G485" s="141"/>
      <c r="H485" s="106"/>
      <c r="I485" s="105"/>
      <c r="J485" s="105"/>
      <c r="K485" s="105"/>
      <c r="L485" s="106"/>
      <c r="M485" s="106"/>
      <c r="N485" s="106"/>
      <c r="O485" s="106"/>
      <c r="P485" s="106"/>
      <c r="Q485" s="106"/>
      <c r="R485" s="106"/>
      <c r="S485" s="106"/>
      <c r="T485" s="106"/>
      <c r="U485" s="106"/>
      <c r="V485" s="106"/>
      <c r="W485" s="106"/>
      <c r="X485" s="106"/>
      <c r="Y485" s="106"/>
      <c r="Z485" s="106"/>
    </row>
    <row r="486" spans="1:26" ht="14.25" hidden="1" customHeight="1">
      <c r="A486" s="310" t="s">
        <v>1388</v>
      </c>
      <c r="B486" s="122" t="s">
        <v>1389</v>
      </c>
      <c r="C486" s="141"/>
      <c r="D486" s="124"/>
      <c r="E486" s="141"/>
      <c r="F486" s="141"/>
      <c r="G486" s="141"/>
      <c r="H486" s="106"/>
      <c r="I486" s="105"/>
      <c r="J486" s="105"/>
      <c r="K486" s="105"/>
      <c r="L486" s="106"/>
      <c r="M486" s="106"/>
      <c r="N486" s="106"/>
      <c r="O486" s="106"/>
      <c r="P486" s="106"/>
      <c r="Q486" s="106"/>
      <c r="R486" s="106"/>
      <c r="S486" s="106"/>
      <c r="T486" s="106"/>
      <c r="U486" s="106"/>
      <c r="V486" s="106"/>
      <c r="W486" s="106"/>
      <c r="X486" s="106"/>
      <c r="Y486" s="106"/>
      <c r="Z486" s="106"/>
    </row>
    <row r="487" spans="1:26" ht="39.75" hidden="1" customHeight="1">
      <c r="A487" s="349" t="s">
        <v>148</v>
      </c>
      <c r="B487" s="1606" t="s">
        <v>149</v>
      </c>
      <c r="C487" s="1570"/>
      <c r="D487" s="1570"/>
      <c r="E487" s="1570"/>
      <c r="F487" s="1570"/>
      <c r="G487" s="1573"/>
      <c r="H487" s="942"/>
      <c r="I487" s="105">
        <f>SUM(D488:D491)</f>
        <v>0</v>
      </c>
      <c r="J487" s="105">
        <f>COUNT(D488:D491)*2</f>
        <v>0</v>
      </c>
      <c r="K487" s="105"/>
      <c r="L487" s="106"/>
      <c r="M487" s="106"/>
      <c r="N487" s="106"/>
      <c r="O487" s="106"/>
      <c r="P487" s="106"/>
      <c r="Q487" s="106"/>
      <c r="R487" s="106"/>
      <c r="S487" s="106"/>
      <c r="T487" s="106"/>
      <c r="U487" s="106"/>
      <c r="V487" s="106"/>
      <c r="W487" s="106"/>
      <c r="X487" s="106"/>
      <c r="Y487" s="106"/>
      <c r="Z487" s="106"/>
    </row>
    <row r="488" spans="1:26" ht="14.25" hidden="1" customHeight="1">
      <c r="A488" s="310" t="s">
        <v>1390</v>
      </c>
      <c r="B488" s="122" t="s">
        <v>1391</v>
      </c>
      <c r="C488" s="141"/>
      <c r="D488" s="124"/>
      <c r="E488" s="141"/>
      <c r="F488" s="141"/>
      <c r="G488" s="141"/>
      <c r="H488" s="106"/>
      <c r="I488" s="105"/>
      <c r="J488" s="105"/>
      <c r="K488" s="105"/>
      <c r="L488" s="106"/>
      <c r="M488" s="106"/>
      <c r="N488" s="106"/>
      <c r="O488" s="106"/>
      <c r="P488" s="106"/>
      <c r="Q488" s="106"/>
      <c r="R488" s="106"/>
      <c r="S488" s="106"/>
      <c r="T488" s="106"/>
      <c r="U488" s="106"/>
      <c r="V488" s="106"/>
      <c r="W488" s="106"/>
      <c r="X488" s="106"/>
      <c r="Y488" s="106"/>
      <c r="Z488" s="106"/>
    </row>
    <row r="489" spans="1:26" ht="14.25" hidden="1" customHeight="1">
      <c r="A489" s="310" t="s">
        <v>1392</v>
      </c>
      <c r="B489" s="122" t="s">
        <v>1393</v>
      </c>
      <c r="C489" s="141"/>
      <c r="D489" s="124"/>
      <c r="E489" s="141"/>
      <c r="F489" s="141"/>
      <c r="G489" s="141"/>
      <c r="H489" s="106"/>
      <c r="I489" s="105"/>
      <c r="J489" s="105"/>
      <c r="K489" s="105"/>
      <c r="L489" s="106"/>
      <c r="M489" s="106"/>
      <c r="N489" s="106"/>
      <c r="O489" s="106"/>
      <c r="P489" s="106"/>
      <c r="Q489" s="106"/>
      <c r="R489" s="106"/>
      <c r="S489" s="106"/>
      <c r="T489" s="106"/>
      <c r="U489" s="106"/>
      <c r="V489" s="106"/>
      <c r="W489" s="106"/>
      <c r="X489" s="106"/>
      <c r="Y489" s="106"/>
      <c r="Z489" s="106"/>
    </row>
    <row r="490" spans="1:26" ht="14.25" hidden="1" customHeight="1">
      <c r="A490" s="310" t="s">
        <v>1394</v>
      </c>
      <c r="B490" s="122" t="s">
        <v>1395</v>
      </c>
      <c r="C490" s="141"/>
      <c r="D490" s="124"/>
      <c r="E490" s="141"/>
      <c r="F490" s="141"/>
      <c r="G490" s="141"/>
      <c r="H490" s="106"/>
      <c r="I490" s="105"/>
      <c r="J490" s="105"/>
      <c r="K490" s="105"/>
      <c r="L490" s="106"/>
      <c r="M490" s="106"/>
      <c r="N490" s="106"/>
      <c r="O490" s="106"/>
      <c r="P490" s="106"/>
      <c r="Q490" s="106"/>
      <c r="R490" s="106"/>
      <c r="S490" s="106"/>
      <c r="T490" s="106"/>
      <c r="U490" s="106"/>
      <c r="V490" s="106"/>
      <c r="W490" s="106"/>
      <c r="X490" s="106"/>
      <c r="Y490" s="106"/>
      <c r="Z490" s="106"/>
    </row>
    <row r="491" spans="1:26" ht="14.25" hidden="1" customHeight="1">
      <c r="A491" s="310" t="s">
        <v>1396</v>
      </c>
      <c r="B491" s="122" t="s">
        <v>1397</v>
      </c>
      <c r="C491" s="141"/>
      <c r="D491" s="124"/>
      <c r="E491" s="141"/>
      <c r="F491" s="141"/>
      <c r="G491" s="141"/>
      <c r="H491" s="106"/>
      <c r="I491" s="105"/>
      <c r="J491" s="105"/>
      <c r="K491" s="105"/>
      <c r="L491" s="106"/>
      <c r="M491" s="106"/>
      <c r="N491" s="106"/>
      <c r="O491" s="106"/>
      <c r="P491" s="106"/>
      <c r="Q491" s="106"/>
      <c r="R491" s="106"/>
      <c r="S491" s="106"/>
      <c r="T491" s="106"/>
      <c r="U491" s="106"/>
      <c r="V491" s="106"/>
      <c r="W491" s="106"/>
      <c r="X491" s="106"/>
      <c r="Y491" s="106"/>
      <c r="Z491" s="106"/>
    </row>
    <row r="492" spans="1:26" ht="14.25" hidden="1" customHeight="1">
      <c r="A492" s="310"/>
      <c r="B492" s="1781" t="s">
        <v>1398</v>
      </c>
      <c r="C492" s="1570"/>
      <c r="D492" s="1570"/>
      <c r="E492" s="1570"/>
      <c r="F492" s="1570"/>
      <c r="G492" s="1571"/>
      <c r="I492" s="105"/>
      <c r="J492" s="105"/>
      <c r="K492" s="105"/>
      <c r="L492" s="106"/>
      <c r="M492" s="106"/>
      <c r="N492" s="106"/>
      <c r="O492" s="106"/>
      <c r="P492" s="106"/>
      <c r="Q492" s="106"/>
      <c r="R492" s="106"/>
      <c r="S492" s="106"/>
      <c r="T492" s="106"/>
      <c r="U492" s="106"/>
      <c r="V492" s="106"/>
      <c r="W492" s="106"/>
      <c r="X492" s="106"/>
      <c r="Y492" s="106"/>
      <c r="Z492" s="106"/>
    </row>
    <row r="493" spans="1:26" ht="14.25" hidden="1" customHeight="1">
      <c r="A493" s="993" t="s">
        <v>150</v>
      </c>
      <c r="B493" s="1606" t="s">
        <v>151</v>
      </c>
      <c r="C493" s="1570"/>
      <c r="D493" s="1570"/>
      <c r="E493" s="1570"/>
      <c r="F493" s="1570"/>
      <c r="G493" s="1573"/>
      <c r="H493" s="942"/>
      <c r="I493" s="105">
        <f>SUM(D494:D504)</f>
        <v>0</v>
      </c>
      <c r="J493" s="105">
        <f>COUNT(D494:D504)*2</f>
        <v>0</v>
      </c>
      <c r="K493" s="105"/>
      <c r="L493" s="106"/>
      <c r="M493" s="106"/>
      <c r="N493" s="106"/>
      <c r="O493" s="106"/>
      <c r="P493" s="106"/>
      <c r="Q493" s="106"/>
      <c r="R493" s="106"/>
      <c r="S493" s="106"/>
      <c r="T493" s="106"/>
      <c r="U493" s="106"/>
      <c r="V493" s="106"/>
      <c r="W493" s="106"/>
      <c r="X493" s="106"/>
      <c r="Y493" s="106"/>
      <c r="Z493" s="106"/>
    </row>
    <row r="494" spans="1:26" ht="14.25" hidden="1" customHeight="1">
      <c r="A494" s="310" t="s">
        <v>1399</v>
      </c>
      <c r="B494" s="122" t="s">
        <v>1400</v>
      </c>
      <c r="C494" s="141"/>
      <c r="D494" s="124"/>
      <c r="E494" s="124"/>
      <c r="F494" s="141"/>
      <c r="G494" s="141"/>
      <c r="H494" s="106"/>
      <c r="I494" s="105"/>
      <c r="J494" s="105"/>
      <c r="K494" s="105"/>
      <c r="L494" s="106"/>
      <c r="M494" s="106"/>
      <c r="N494" s="106"/>
      <c r="O494" s="106"/>
      <c r="P494" s="106"/>
      <c r="Q494" s="106"/>
      <c r="R494" s="106"/>
      <c r="S494" s="106"/>
      <c r="T494" s="106"/>
      <c r="U494" s="106"/>
      <c r="V494" s="106"/>
      <c r="W494" s="106"/>
      <c r="X494" s="106"/>
      <c r="Y494" s="106"/>
      <c r="Z494" s="106"/>
    </row>
    <row r="495" spans="1:26" ht="14.25" hidden="1" customHeight="1">
      <c r="A495" s="310" t="s">
        <v>1401</v>
      </c>
      <c r="B495" s="122" t="s">
        <v>4479</v>
      </c>
      <c r="C495" s="141"/>
      <c r="D495" s="124"/>
      <c r="E495" s="124"/>
      <c r="F495" s="141"/>
      <c r="G495" s="141"/>
      <c r="H495" s="106"/>
      <c r="I495" s="105"/>
      <c r="J495" s="105"/>
      <c r="K495" s="105"/>
      <c r="L495" s="106"/>
      <c r="M495" s="106"/>
      <c r="N495" s="106"/>
      <c r="O495" s="106"/>
      <c r="P495" s="106"/>
      <c r="Q495" s="106"/>
      <c r="R495" s="106"/>
      <c r="S495" s="106"/>
      <c r="T495" s="106"/>
      <c r="U495" s="106"/>
      <c r="V495" s="106"/>
      <c r="W495" s="106"/>
      <c r="X495" s="106"/>
      <c r="Y495" s="106"/>
      <c r="Z495" s="106"/>
    </row>
    <row r="496" spans="1:26" ht="14.25" hidden="1" customHeight="1">
      <c r="A496" s="310" t="s">
        <v>1403</v>
      </c>
      <c r="B496" s="122" t="s">
        <v>1404</v>
      </c>
      <c r="C496" s="141"/>
      <c r="D496" s="124"/>
      <c r="E496" s="124"/>
      <c r="F496" s="141"/>
      <c r="G496" s="141"/>
      <c r="H496" s="106"/>
      <c r="I496" s="105"/>
      <c r="J496" s="105"/>
      <c r="K496" s="105"/>
      <c r="L496" s="106"/>
      <c r="M496" s="106"/>
      <c r="N496" s="106"/>
      <c r="O496" s="106"/>
      <c r="P496" s="106"/>
      <c r="Q496" s="106"/>
      <c r="R496" s="106"/>
      <c r="S496" s="106"/>
      <c r="T496" s="106"/>
      <c r="U496" s="106"/>
      <c r="V496" s="106"/>
      <c r="W496" s="106"/>
      <c r="X496" s="106"/>
      <c r="Y496" s="106"/>
      <c r="Z496" s="106"/>
    </row>
    <row r="497" spans="1:26" ht="14.25" hidden="1" customHeight="1">
      <c r="A497" s="310" t="s">
        <v>1405</v>
      </c>
      <c r="B497" s="122" t="s">
        <v>1406</v>
      </c>
      <c r="C497" s="141"/>
      <c r="D497" s="124"/>
      <c r="E497" s="124"/>
      <c r="F497" s="141"/>
      <c r="G497" s="141"/>
      <c r="H497" s="106"/>
      <c r="I497" s="105"/>
      <c r="J497" s="105"/>
      <c r="K497" s="105"/>
      <c r="L497" s="106"/>
      <c r="M497" s="106"/>
      <c r="N497" s="106"/>
      <c r="O497" s="106"/>
      <c r="P497" s="106"/>
      <c r="Q497" s="106"/>
      <c r="R497" s="106"/>
      <c r="S497" s="106"/>
      <c r="T497" s="106"/>
      <c r="U497" s="106"/>
      <c r="V497" s="106"/>
      <c r="W497" s="106"/>
      <c r="X497" s="106"/>
      <c r="Y497" s="106"/>
      <c r="Z497" s="106"/>
    </row>
    <row r="498" spans="1:26" ht="14.25" hidden="1" customHeight="1">
      <c r="A498" s="310" t="s">
        <v>1407</v>
      </c>
      <c r="B498" s="122" t="s">
        <v>1408</v>
      </c>
      <c r="C498" s="141"/>
      <c r="D498" s="124"/>
      <c r="E498" s="124"/>
      <c r="F498" s="141"/>
      <c r="G498" s="141"/>
      <c r="H498" s="106"/>
      <c r="I498" s="105"/>
      <c r="J498" s="105"/>
      <c r="K498" s="105"/>
      <c r="L498" s="106"/>
      <c r="M498" s="106"/>
      <c r="N498" s="106"/>
      <c r="O498" s="106"/>
      <c r="P498" s="106"/>
      <c r="Q498" s="106"/>
      <c r="R498" s="106"/>
      <c r="S498" s="106"/>
      <c r="T498" s="106"/>
      <c r="U498" s="106"/>
      <c r="V498" s="106"/>
      <c r="W498" s="106"/>
      <c r="X498" s="106"/>
      <c r="Y498" s="106"/>
      <c r="Z498" s="106"/>
    </row>
    <row r="499" spans="1:26" ht="14.25" hidden="1" customHeight="1">
      <c r="A499" s="310" t="s">
        <v>1409</v>
      </c>
      <c r="B499" s="122" t="s">
        <v>1410</v>
      </c>
      <c r="C499" s="141"/>
      <c r="D499" s="124"/>
      <c r="E499" s="124"/>
      <c r="F499" s="141"/>
      <c r="G499" s="141"/>
      <c r="H499" s="106"/>
      <c r="I499" s="105"/>
      <c r="J499" s="105"/>
      <c r="K499" s="105"/>
      <c r="L499" s="106"/>
      <c r="M499" s="106"/>
      <c r="N499" s="106"/>
      <c r="O499" s="106"/>
      <c r="P499" s="106"/>
      <c r="Q499" s="106"/>
      <c r="R499" s="106"/>
      <c r="S499" s="106"/>
      <c r="T499" s="106"/>
      <c r="U499" s="106"/>
      <c r="V499" s="106"/>
      <c r="W499" s="106"/>
      <c r="X499" s="106"/>
      <c r="Y499" s="106"/>
      <c r="Z499" s="106"/>
    </row>
    <row r="500" spans="1:26" ht="14.25" hidden="1" customHeight="1">
      <c r="A500" s="310" t="s">
        <v>1411</v>
      </c>
      <c r="B500" s="122" t="s">
        <v>1412</v>
      </c>
      <c r="C500" s="141"/>
      <c r="D500" s="124"/>
      <c r="E500" s="124"/>
      <c r="F500" s="141"/>
      <c r="G500" s="141"/>
      <c r="H500" s="106"/>
      <c r="I500" s="105"/>
      <c r="J500" s="105"/>
      <c r="K500" s="105"/>
      <c r="L500" s="106"/>
      <c r="M500" s="106"/>
      <c r="N500" s="106"/>
      <c r="O500" s="106"/>
      <c r="P500" s="106"/>
      <c r="Q500" s="106"/>
      <c r="R500" s="106"/>
      <c r="S500" s="106"/>
      <c r="T500" s="106"/>
      <c r="U500" s="106"/>
      <c r="V500" s="106"/>
      <c r="W500" s="106"/>
      <c r="X500" s="106"/>
      <c r="Y500" s="106"/>
      <c r="Z500" s="106"/>
    </row>
    <row r="501" spans="1:26" ht="14.25" hidden="1" customHeight="1">
      <c r="A501" s="310" t="s">
        <v>1413</v>
      </c>
      <c r="B501" s="122" t="s">
        <v>1414</v>
      </c>
      <c r="C501" s="141"/>
      <c r="D501" s="124"/>
      <c r="E501" s="124"/>
      <c r="F501" s="141"/>
      <c r="G501" s="141"/>
      <c r="H501" s="106"/>
      <c r="I501" s="105"/>
      <c r="J501" s="105"/>
      <c r="K501" s="105"/>
      <c r="L501" s="106"/>
      <c r="M501" s="106"/>
      <c r="N501" s="106"/>
      <c r="O501" s="106"/>
      <c r="P501" s="106"/>
      <c r="Q501" s="106"/>
      <c r="R501" s="106"/>
      <c r="S501" s="106"/>
      <c r="T501" s="106"/>
      <c r="U501" s="106"/>
      <c r="V501" s="106"/>
      <c r="W501" s="106"/>
      <c r="X501" s="106"/>
      <c r="Y501" s="106"/>
      <c r="Z501" s="106"/>
    </row>
    <row r="502" spans="1:26" ht="14.25" hidden="1" customHeight="1">
      <c r="A502" s="310" t="s">
        <v>1417</v>
      </c>
      <c r="B502" s="122" t="s">
        <v>1418</v>
      </c>
      <c r="C502" s="141"/>
      <c r="D502" s="124"/>
      <c r="E502" s="124"/>
      <c r="F502" s="141"/>
      <c r="G502" s="141"/>
      <c r="H502" s="106"/>
      <c r="I502" s="105"/>
      <c r="J502" s="105"/>
      <c r="K502" s="105"/>
      <c r="L502" s="106"/>
      <c r="M502" s="106"/>
      <c r="N502" s="106"/>
      <c r="O502" s="106"/>
      <c r="P502" s="106"/>
      <c r="Q502" s="106"/>
      <c r="R502" s="106"/>
      <c r="S502" s="106"/>
      <c r="T502" s="106"/>
      <c r="U502" s="106"/>
      <c r="V502" s="106"/>
      <c r="W502" s="106"/>
      <c r="X502" s="106"/>
      <c r="Y502" s="106"/>
      <c r="Z502" s="106"/>
    </row>
    <row r="503" spans="1:26" ht="14.25" hidden="1" customHeight="1">
      <c r="A503" s="310" t="s">
        <v>1419</v>
      </c>
      <c r="B503" s="122" t="s">
        <v>1420</v>
      </c>
      <c r="C503" s="141"/>
      <c r="D503" s="124"/>
      <c r="E503" s="124"/>
      <c r="F503" s="141"/>
      <c r="G503" s="141"/>
      <c r="H503" s="106"/>
      <c r="I503" s="105"/>
      <c r="J503" s="105"/>
      <c r="K503" s="105"/>
      <c r="L503" s="106"/>
      <c r="M503" s="106"/>
      <c r="N503" s="106"/>
      <c r="O503" s="106"/>
      <c r="P503" s="106"/>
      <c r="Q503" s="106"/>
      <c r="R503" s="106"/>
      <c r="S503" s="106"/>
      <c r="T503" s="106"/>
      <c r="U503" s="106"/>
      <c r="V503" s="106"/>
      <c r="W503" s="106"/>
      <c r="X503" s="106"/>
      <c r="Y503" s="106"/>
      <c r="Z503" s="106"/>
    </row>
    <row r="504" spans="1:26" ht="14.25" hidden="1" customHeight="1">
      <c r="A504" s="310" t="s">
        <v>2472</v>
      </c>
      <c r="B504" s="122" t="s">
        <v>2473</v>
      </c>
      <c r="C504" s="141"/>
      <c r="D504" s="124"/>
      <c r="E504" s="124"/>
      <c r="F504" s="141"/>
      <c r="G504" s="141"/>
      <c r="H504" s="106"/>
      <c r="I504" s="105"/>
      <c r="J504" s="105"/>
      <c r="K504" s="105"/>
      <c r="L504" s="106"/>
      <c r="M504" s="106"/>
      <c r="N504" s="106"/>
      <c r="O504" s="106"/>
      <c r="P504" s="106"/>
      <c r="Q504" s="106"/>
      <c r="R504" s="106"/>
      <c r="S504" s="106"/>
      <c r="T504" s="106"/>
      <c r="U504" s="106"/>
      <c r="V504" s="106"/>
      <c r="W504" s="106"/>
      <c r="X504" s="106"/>
      <c r="Y504" s="106"/>
      <c r="Z504" s="106"/>
    </row>
    <row r="505" spans="1:26" ht="21">
      <c r="A505" s="1083"/>
      <c r="B505" s="1773" t="s">
        <v>1429</v>
      </c>
      <c r="C505" s="1570"/>
      <c r="D505" s="1570"/>
      <c r="E505" s="1570"/>
      <c r="F505" s="1570"/>
      <c r="G505" s="1571"/>
      <c r="H505" s="1038"/>
      <c r="I505" s="893">
        <f t="shared" ref="I505:J505" si="5">I506+I526+I532+I515+I520+I523</f>
        <v>18</v>
      </c>
      <c r="J505" s="893">
        <f t="shared" si="5"/>
        <v>18</v>
      </c>
      <c r="K505" s="960"/>
      <c r="L505" s="963"/>
      <c r="M505" s="963"/>
      <c r="N505" s="963"/>
      <c r="O505" s="963"/>
      <c r="P505" s="963"/>
      <c r="Q505" s="963"/>
      <c r="R505" s="963"/>
      <c r="S505" s="963"/>
      <c r="T505" s="963"/>
      <c r="U505" s="963"/>
      <c r="V505" s="963"/>
      <c r="W505" s="963"/>
      <c r="X505" s="963"/>
      <c r="Y505" s="963"/>
      <c r="Z505" s="963"/>
    </row>
    <row r="506" spans="1:26" ht="19">
      <c r="A506" s="693" t="s">
        <v>262</v>
      </c>
      <c r="B506" s="1606" t="s">
        <v>156</v>
      </c>
      <c r="C506" s="1570"/>
      <c r="D506" s="1570"/>
      <c r="E506" s="1570"/>
      <c r="F506" s="1570"/>
      <c r="G506" s="1573"/>
      <c r="H506" s="942"/>
      <c r="I506" s="893">
        <f>SUM(D507:D513)</f>
        <v>6</v>
      </c>
      <c r="J506" s="893">
        <f>COUNT(D507:D513)*2</f>
        <v>6</v>
      </c>
      <c r="K506" s="960"/>
      <c r="L506" s="963"/>
      <c r="M506" s="963"/>
      <c r="N506" s="963"/>
      <c r="O506" s="963"/>
      <c r="P506" s="963"/>
      <c r="Q506" s="963"/>
      <c r="R506" s="963"/>
      <c r="S506" s="963"/>
      <c r="T506" s="963"/>
      <c r="U506" s="963"/>
      <c r="V506" s="963"/>
      <c r="W506" s="963"/>
      <c r="X506" s="963"/>
      <c r="Y506" s="963"/>
      <c r="Z506" s="963"/>
    </row>
    <row r="507" spans="1:26" ht="14.25" hidden="1" customHeight="1">
      <c r="A507" s="369" t="s">
        <v>1430</v>
      </c>
      <c r="B507" s="122" t="s">
        <v>1431</v>
      </c>
      <c r="C507" s="125"/>
      <c r="D507" s="370"/>
      <c r="E507" s="125"/>
      <c r="F507" s="125"/>
      <c r="G507" s="125"/>
      <c r="I507" s="105"/>
      <c r="J507" s="105"/>
      <c r="K507" s="105"/>
      <c r="L507" s="106"/>
      <c r="M507" s="106"/>
      <c r="N507" s="106"/>
      <c r="O507" s="106"/>
      <c r="P507" s="106"/>
      <c r="Q507" s="106"/>
      <c r="R507" s="106"/>
      <c r="S507" s="106"/>
      <c r="T507" s="106"/>
      <c r="U507" s="106"/>
      <c r="V507" s="106"/>
      <c r="W507" s="106"/>
      <c r="X507" s="106"/>
      <c r="Y507" s="106"/>
      <c r="Z507" s="106"/>
    </row>
    <row r="508" spans="1:26" ht="14.25" hidden="1" customHeight="1">
      <c r="A508" s="369" t="s">
        <v>2481</v>
      </c>
      <c r="B508" s="122" t="s">
        <v>1433</v>
      </c>
      <c r="C508" s="125"/>
      <c r="D508" s="370"/>
      <c r="E508" s="125"/>
      <c r="F508" s="125"/>
      <c r="G508" s="125"/>
      <c r="I508" s="105"/>
      <c r="J508" s="105"/>
      <c r="K508" s="105"/>
      <c r="L508" s="106"/>
      <c r="M508" s="106"/>
      <c r="N508" s="106"/>
      <c r="O508" s="106"/>
      <c r="P508" s="106"/>
      <c r="Q508" s="106"/>
      <c r="R508" s="106"/>
      <c r="S508" s="106"/>
      <c r="T508" s="106"/>
      <c r="U508" s="106"/>
      <c r="V508" s="106"/>
      <c r="W508" s="106"/>
      <c r="X508" s="106"/>
      <c r="Y508" s="106"/>
      <c r="Z508" s="106"/>
    </row>
    <row r="509" spans="1:26" ht="14.25" hidden="1" customHeight="1">
      <c r="A509" s="369" t="s">
        <v>1436</v>
      </c>
      <c r="B509" s="122" t="s">
        <v>1437</v>
      </c>
      <c r="C509" s="125"/>
      <c r="D509" s="370"/>
      <c r="E509" s="125"/>
      <c r="F509" s="125"/>
      <c r="G509" s="125"/>
      <c r="I509" s="105"/>
      <c r="J509" s="105"/>
      <c r="K509" s="105"/>
      <c r="L509" s="106"/>
      <c r="M509" s="106"/>
      <c r="N509" s="106"/>
      <c r="O509" s="106"/>
      <c r="P509" s="106"/>
      <c r="Q509" s="106"/>
      <c r="R509" s="106"/>
      <c r="S509" s="106"/>
      <c r="T509" s="106"/>
      <c r="U509" s="106"/>
      <c r="V509" s="106"/>
      <c r="W509" s="106"/>
      <c r="X509" s="106"/>
      <c r="Y509" s="106"/>
      <c r="Z509" s="106"/>
    </row>
    <row r="510" spans="1:26" ht="34">
      <c r="A510" s="979" t="s">
        <v>2482</v>
      </c>
      <c r="B510" s="467" t="s">
        <v>7158</v>
      </c>
      <c r="C510" s="471" t="s">
        <v>1440</v>
      </c>
      <c r="D510" s="180">
        <v>2</v>
      </c>
      <c r="E510" s="696" t="s">
        <v>599</v>
      </c>
      <c r="F510" s="475" t="s">
        <v>7159</v>
      </c>
      <c r="G510" s="720"/>
      <c r="H510" s="1146"/>
      <c r="I510" s="893"/>
      <c r="J510" s="893"/>
      <c r="K510" s="960"/>
      <c r="L510" s="963"/>
      <c r="M510" s="963"/>
      <c r="N510" s="963"/>
      <c r="O510" s="963"/>
      <c r="P510" s="963"/>
      <c r="Q510" s="963"/>
      <c r="R510" s="963"/>
      <c r="S510" s="963"/>
      <c r="T510" s="963"/>
      <c r="U510" s="963"/>
      <c r="V510" s="963"/>
      <c r="W510" s="963"/>
      <c r="X510" s="963"/>
      <c r="Y510" s="963"/>
      <c r="Z510" s="963"/>
    </row>
    <row r="511" spans="1:26" ht="16">
      <c r="A511" s="979"/>
      <c r="B511" s="467"/>
      <c r="C511" s="471" t="s">
        <v>7160</v>
      </c>
      <c r="D511" s="180">
        <v>2</v>
      </c>
      <c r="E511" s="696" t="s">
        <v>599</v>
      </c>
      <c r="F511" s="720"/>
      <c r="G511" s="720"/>
      <c r="H511" s="1146"/>
      <c r="I511" s="893"/>
      <c r="J511" s="893"/>
      <c r="K511" s="960"/>
      <c r="L511" s="963"/>
      <c r="M511" s="963"/>
      <c r="N511" s="963"/>
      <c r="O511" s="963"/>
      <c r="P511" s="963"/>
      <c r="Q511" s="963"/>
      <c r="R511" s="963"/>
      <c r="S511" s="963"/>
      <c r="T511" s="963"/>
      <c r="U511" s="963"/>
      <c r="V511" s="963"/>
      <c r="W511" s="963"/>
      <c r="X511" s="963"/>
      <c r="Y511" s="963"/>
      <c r="Z511" s="963"/>
    </row>
    <row r="512" spans="1:26" ht="14.25" hidden="1" customHeight="1">
      <c r="A512" s="369" t="s">
        <v>2483</v>
      </c>
      <c r="B512" s="122" t="s">
        <v>1444</v>
      </c>
      <c r="C512" s="125"/>
      <c r="D512" s="370"/>
      <c r="E512" s="125"/>
      <c r="F512" s="125"/>
      <c r="G512" s="125"/>
      <c r="I512" s="105"/>
      <c r="J512" s="105"/>
      <c r="K512" s="105"/>
      <c r="L512" s="106"/>
      <c r="M512" s="106"/>
      <c r="N512" s="106"/>
      <c r="O512" s="106"/>
      <c r="P512" s="106"/>
      <c r="Q512" s="106"/>
      <c r="R512" s="106"/>
      <c r="S512" s="106"/>
      <c r="T512" s="106"/>
      <c r="U512" s="106"/>
      <c r="V512" s="106"/>
      <c r="W512" s="106"/>
      <c r="X512" s="106"/>
      <c r="Y512" s="106"/>
      <c r="Z512" s="106"/>
    </row>
    <row r="513" spans="1:26" ht="34">
      <c r="A513" s="979" t="s">
        <v>1447</v>
      </c>
      <c r="B513" s="467" t="s">
        <v>1448</v>
      </c>
      <c r="C513" s="475" t="s">
        <v>7904</v>
      </c>
      <c r="D513" s="180">
        <v>2</v>
      </c>
      <c r="E513" s="696" t="s">
        <v>599</v>
      </c>
      <c r="F513" s="720"/>
      <c r="G513" s="720"/>
      <c r="H513" s="1146"/>
      <c r="I513" s="893"/>
      <c r="J513" s="893"/>
      <c r="K513" s="960"/>
      <c r="L513" s="963"/>
      <c r="M513" s="963"/>
      <c r="N513" s="963"/>
      <c r="O513" s="963"/>
      <c r="P513" s="963"/>
      <c r="Q513" s="963"/>
      <c r="R513" s="963"/>
      <c r="S513" s="963"/>
      <c r="T513" s="963"/>
      <c r="U513" s="963"/>
      <c r="V513" s="963"/>
      <c r="W513" s="963"/>
      <c r="X513" s="963"/>
      <c r="Y513" s="963"/>
      <c r="Z513" s="963"/>
    </row>
    <row r="514" spans="1:26" ht="32">
      <c r="A514" s="979"/>
      <c r="B514" s="170"/>
      <c r="C514" s="475" t="s">
        <v>7905</v>
      </c>
      <c r="D514" s="696">
        <v>2</v>
      </c>
      <c r="E514" s="696" t="s">
        <v>599</v>
      </c>
      <c r="F514" s="720"/>
      <c r="G514" s="720"/>
      <c r="H514" s="1146"/>
      <c r="I514" s="893"/>
      <c r="J514" s="893"/>
      <c r="K514" s="960"/>
      <c r="L514" s="963"/>
      <c r="M514" s="963"/>
      <c r="N514" s="963"/>
      <c r="O514" s="963"/>
      <c r="P514" s="963"/>
      <c r="Q514" s="963"/>
      <c r="R514" s="963"/>
      <c r="S514" s="963"/>
      <c r="T514" s="963"/>
      <c r="U514" s="963"/>
      <c r="V514" s="963"/>
      <c r="W514" s="963"/>
      <c r="X514" s="963"/>
      <c r="Y514" s="963"/>
      <c r="Z514" s="963"/>
    </row>
    <row r="515" spans="1:26" ht="14.25" hidden="1" customHeight="1">
      <c r="A515" s="349" t="s">
        <v>263</v>
      </c>
      <c r="B515" s="1606" t="s">
        <v>158</v>
      </c>
      <c r="C515" s="1570"/>
      <c r="D515" s="1570"/>
      <c r="E515" s="1570"/>
      <c r="F515" s="1570"/>
      <c r="G515" s="1573"/>
      <c r="H515" s="942"/>
      <c r="I515" s="105">
        <f>SUM(D516:D519)</f>
        <v>0</v>
      </c>
      <c r="J515" s="105">
        <f>COUNT(D516:D519)*2</f>
        <v>0</v>
      </c>
      <c r="K515" s="105"/>
      <c r="L515" s="106"/>
      <c r="M515" s="106"/>
      <c r="N515" s="106"/>
      <c r="O515" s="106"/>
      <c r="P515" s="106"/>
      <c r="Q515" s="106"/>
      <c r="R515" s="106"/>
      <c r="S515" s="106"/>
      <c r="T515" s="106"/>
      <c r="U515" s="106"/>
      <c r="V515" s="106"/>
      <c r="W515" s="106"/>
      <c r="X515" s="106"/>
      <c r="Y515" s="106"/>
      <c r="Z515" s="106"/>
    </row>
    <row r="516" spans="1:26" ht="14.25" hidden="1" customHeight="1">
      <c r="A516" s="369" t="s">
        <v>2484</v>
      </c>
      <c r="B516" s="122" t="s">
        <v>1451</v>
      </c>
      <c r="C516" s="125"/>
      <c r="D516" s="1327"/>
      <c r="E516" s="125"/>
      <c r="F516" s="125"/>
      <c r="G516" s="125"/>
      <c r="I516" s="105"/>
      <c r="J516" s="105"/>
      <c r="K516" s="105"/>
      <c r="L516" s="106"/>
      <c r="M516" s="106"/>
      <c r="N516" s="106"/>
      <c r="O516" s="106"/>
      <c r="P516" s="106"/>
      <c r="Q516" s="106"/>
      <c r="R516" s="106"/>
      <c r="S516" s="106"/>
      <c r="T516" s="106"/>
      <c r="U516" s="106"/>
      <c r="V516" s="106"/>
      <c r="W516" s="106"/>
      <c r="X516" s="106"/>
      <c r="Y516" s="106"/>
      <c r="Z516" s="106"/>
    </row>
    <row r="517" spans="1:26" ht="14.25" hidden="1" customHeight="1">
      <c r="A517" s="369" t="s">
        <v>2485</v>
      </c>
      <c r="B517" s="122" t="s">
        <v>1463</v>
      </c>
      <c r="C517" s="125"/>
      <c r="D517" s="1328"/>
      <c r="E517" s="125"/>
      <c r="F517" s="125"/>
      <c r="G517" s="125"/>
      <c r="I517" s="105"/>
      <c r="J517" s="105"/>
      <c r="K517" s="105"/>
      <c r="L517" s="106"/>
      <c r="M517" s="106"/>
      <c r="N517" s="106"/>
      <c r="O517" s="106"/>
      <c r="P517" s="106"/>
      <c r="Q517" s="106"/>
      <c r="R517" s="106"/>
      <c r="S517" s="106"/>
      <c r="T517" s="106"/>
      <c r="U517" s="106"/>
      <c r="V517" s="106"/>
      <c r="W517" s="106"/>
      <c r="X517" s="106"/>
      <c r="Y517" s="106"/>
      <c r="Z517" s="106"/>
    </row>
    <row r="518" spans="1:26" ht="14.25" hidden="1" customHeight="1">
      <c r="A518" s="369"/>
      <c r="B518" s="122"/>
      <c r="C518" s="125"/>
      <c r="D518" s="1328"/>
      <c r="E518" s="125"/>
      <c r="F518" s="125"/>
      <c r="G518" s="125"/>
      <c r="I518" s="105"/>
      <c r="J518" s="105"/>
      <c r="K518" s="105"/>
      <c r="L518" s="106"/>
      <c r="M518" s="106"/>
      <c r="N518" s="106"/>
      <c r="O518" s="106"/>
      <c r="P518" s="106"/>
      <c r="Q518" s="106"/>
      <c r="R518" s="106"/>
      <c r="S518" s="106"/>
      <c r="T518" s="106"/>
      <c r="U518" s="106"/>
      <c r="V518" s="106"/>
      <c r="W518" s="106"/>
      <c r="X518" s="106"/>
      <c r="Y518" s="106"/>
      <c r="Z518" s="106"/>
    </row>
    <row r="519" spans="1:26" ht="14.25" hidden="1" customHeight="1">
      <c r="A519" s="369" t="s">
        <v>2486</v>
      </c>
      <c r="B519" s="122" t="s">
        <v>1468</v>
      </c>
      <c r="C519" s="125"/>
      <c r="D519" s="370"/>
      <c r="E519" s="125"/>
      <c r="F519" s="125"/>
      <c r="G519" s="125"/>
      <c r="I519" s="105"/>
      <c r="J519" s="105"/>
      <c r="K519" s="105"/>
      <c r="L519" s="106"/>
      <c r="M519" s="106"/>
      <c r="N519" s="106"/>
      <c r="O519" s="106"/>
      <c r="P519" s="106"/>
      <c r="Q519" s="106"/>
      <c r="R519" s="106"/>
      <c r="S519" s="106"/>
      <c r="T519" s="106"/>
      <c r="U519" s="106"/>
      <c r="V519" s="106"/>
      <c r="W519" s="106"/>
      <c r="X519" s="106"/>
      <c r="Y519" s="106"/>
      <c r="Z519" s="106"/>
    </row>
    <row r="520" spans="1:26" ht="14.25" hidden="1" customHeight="1">
      <c r="A520" s="349" t="s">
        <v>264</v>
      </c>
      <c r="B520" s="1606" t="s">
        <v>160</v>
      </c>
      <c r="C520" s="1570"/>
      <c r="D520" s="1570"/>
      <c r="E520" s="1570"/>
      <c r="F520" s="1570"/>
      <c r="G520" s="1573"/>
      <c r="H520" s="942"/>
      <c r="I520" s="105">
        <f>SUM(D521:D522)</f>
        <v>0</v>
      </c>
      <c r="J520" s="105">
        <f>COUNT(D521:D522)*2</f>
        <v>0</v>
      </c>
      <c r="K520" s="105"/>
      <c r="L520" s="106"/>
      <c r="M520" s="106"/>
      <c r="N520" s="106"/>
      <c r="O520" s="106"/>
      <c r="P520" s="106"/>
      <c r="Q520" s="106"/>
      <c r="R520" s="106"/>
      <c r="S520" s="106"/>
      <c r="T520" s="106"/>
      <c r="U520" s="106"/>
      <c r="V520" s="106"/>
      <c r="W520" s="106"/>
      <c r="X520" s="106"/>
      <c r="Y520" s="106"/>
      <c r="Z520" s="106"/>
    </row>
    <row r="521" spans="1:26" ht="14.25" hidden="1" customHeight="1">
      <c r="A521" s="369" t="s">
        <v>2487</v>
      </c>
      <c r="B521" s="235" t="s">
        <v>6752</v>
      </c>
      <c r="C521" s="125"/>
      <c r="D521" s="370"/>
      <c r="E521" s="125"/>
      <c r="F521" s="125"/>
      <c r="G521" s="125"/>
      <c r="I521" s="105"/>
      <c r="J521" s="105"/>
      <c r="K521" s="105"/>
      <c r="L521" s="106"/>
      <c r="M521" s="106"/>
      <c r="N521" s="106"/>
      <c r="O521" s="106"/>
      <c r="P521" s="106"/>
      <c r="Q521" s="106"/>
      <c r="R521" s="106"/>
      <c r="S521" s="106"/>
      <c r="T521" s="106"/>
      <c r="U521" s="106"/>
      <c r="V521" s="106"/>
      <c r="W521" s="106"/>
      <c r="X521" s="106"/>
      <c r="Y521" s="106"/>
      <c r="Z521" s="106"/>
    </row>
    <row r="522" spans="1:26" ht="14.25" hidden="1" customHeight="1">
      <c r="A522" s="369" t="s">
        <v>2488</v>
      </c>
      <c r="B522" s="122" t="s">
        <v>1478</v>
      </c>
      <c r="C522" s="125"/>
      <c r="D522" s="370"/>
      <c r="E522" s="125"/>
      <c r="F522" s="125"/>
      <c r="G522" s="125"/>
      <c r="I522" s="105"/>
      <c r="J522" s="105"/>
      <c r="K522" s="105"/>
      <c r="L522" s="106"/>
      <c r="M522" s="106"/>
      <c r="N522" s="106"/>
      <c r="O522" s="106"/>
      <c r="P522" s="106"/>
      <c r="Q522" s="106"/>
      <c r="R522" s="106"/>
      <c r="S522" s="106"/>
      <c r="T522" s="106"/>
      <c r="U522" s="106"/>
      <c r="V522" s="106"/>
      <c r="W522" s="106"/>
      <c r="X522" s="106"/>
      <c r="Y522" s="106"/>
      <c r="Z522" s="106"/>
    </row>
    <row r="523" spans="1:26" ht="14.25" hidden="1" customHeight="1">
      <c r="A523" s="349" t="s">
        <v>265</v>
      </c>
      <c r="B523" s="1606" t="s">
        <v>6756</v>
      </c>
      <c r="C523" s="1570"/>
      <c r="D523" s="1570"/>
      <c r="E523" s="1570"/>
      <c r="F523" s="1570"/>
      <c r="G523" s="1573"/>
      <c r="H523" s="942"/>
      <c r="I523" s="105">
        <f>SUM(D524:D525)</f>
        <v>0</v>
      </c>
      <c r="J523" s="105">
        <f>COUNT(D524:D525)*2</f>
        <v>0</v>
      </c>
      <c r="K523" s="105"/>
      <c r="L523" s="106"/>
      <c r="M523" s="106"/>
      <c r="N523" s="106"/>
      <c r="O523" s="106"/>
      <c r="P523" s="106"/>
      <c r="Q523" s="106"/>
      <c r="R523" s="106"/>
      <c r="S523" s="106"/>
      <c r="T523" s="106"/>
      <c r="U523" s="106"/>
      <c r="V523" s="106"/>
      <c r="W523" s="106"/>
      <c r="X523" s="106"/>
      <c r="Y523" s="106"/>
      <c r="Z523" s="106"/>
    </row>
    <row r="524" spans="1:26" ht="14.25" hidden="1" customHeight="1">
      <c r="A524" s="369" t="s">
        <v>2490</v>
      </c>
      <c r="B524" s="123" t="s">
        <v>5895</v>
      </c>
      <c r="C524" s="125"/>
      <c r="D524" s="370"/>
      <c r="E524" s="125"/>
      <c r="F524" s="125"/>
      <c r="G524" s="125"/>
      <c r="I524" s="105"/>
      <c r="J524" s="105"/>
      <c r="K524" s="105"/>
      <c r="L524" s="106"/>
      <c r="M524" s="106"/>
      <c r="N524" s="106"/>
      <c r="O524" s="106"/>
      <c r="P524" s="106"/>
      <c r="Q524" s="106"/>
      <c r="R524" s="106"/>
      <c r="S524" s="106"/>
      <c r="T524" s="106"/>
      <c r="U524" s="106"/>
      <c r="V524" s="106"/>
      <c r="W524" s="106"/>
      <c r="X524" s="106"/>
      <c r="Y524" s="106"/>
      <c r="Z524" s="106"/>
    </row>
    <row r="525" spans="1:26" ht="14.25" hidden="1" customHeight="1">
      <c r="A525" s="369" t="s">
        <v>2493</v>
      </c>
      <c r="B525" s="123" t="s">
        <v>6759</v>
      </c>
      <c r="C525" s="125"/>
      <c r="D525" s="370"/>
      <c r="E525" s="125"/>
      <c r="F525" s="125"/>
      <c r="G525" s="125"/>
      <c r="I525" s="105"/>
      <c r="J525" s="105"/>
      <c r="K525" s="105"/>
      <c r="L525" s="106"/>
      <c r="M525" s="106"/>
      <c r="N525" s="106"/>
      <c r="O525" s="106"/>
      <c r="P525" s="106"/>
      <c r="Q525" s="106"/>
      <c r="R525" s="106"/>
      <c r="S525" s="106"/>
      <c r="T525" s="106"/>
      <c r="U525" s="106"/>
      <c r="V525" s="106"/>
      <c r="W525" s="106"/>
      <c r="X525" s="106"/>
      <c r="Y525" s="106"/>
      <c r="Z525" s="106"/>
    </row>
    <row r="526" spans="1:26" ht="19">
      <c r="A526" s="927" t="s">
        <v>266</v>
      </c>
      <c r="B526" s="1606" t="s">
        <v>164</v>
      </c>
      <c r="C526" s="1570"/>
      <c r="D526" s="1570"/>
      <c r="E526" s="1570"/>
      <c r="F526" s="1570"/>
      <c r="G526" s="1573"/>
      <c r="H526" s="942"/>
      <c r="I526" s="893">
        <f>SUM(D527:D531)</f>
        <v>2</v>
      </c>
      <c r="J526" s="893">
        <f>COUNT(D527:D531)*2</f>
        <v>2</v>
      </c>
      <c r="K526" s="960"/>
      <c r="L526" s="963"/>
      <c r="M526" s="963"/>
      <c r="N526" s="963"/>
      <c r="O526" s="963"/>
      <c r="P526" s="963"/>
      <c r="Q526" s="963"/>
      <c r="R526" s="963"/>
      <c r="S526" s="963"/>
      <c r="T526" s="963"/>
      <c r="U526" s="963"/>
      <c r="V526" s="963"/>
      <c r="W526" s="963"/>
      <c r="X526" s="963"/>
      <c r="Y526" s="963"/>
      <c r="Z526" s="963"/>
    </row>
    <row r="527" spans="1:26" ht="14.25" hidden="1" customHeight="1">
      <c r="A527" s="369" t="s">
        <v>2495</v>
      </c>
      <c r="B527" s="150" t="s">
        <v>1505</v>
      </c>
      <c r="C527" s="125"/>
      <c r="D527" s="370"/>
      <c r="E527" s="125"/>
      <c r="F527" s="125"/>
      <c r="G527" s="125"/>
      <c r="I527" s="105"/>
      <c r="J527" s="105"/>
      <c r="K527" s="105"/>
      <c r="L527" s="106"/>
      <c r="M527" s="106"/>
      <c r="N527" s="106"/>
      <c r="O527" s="106"/>
      <c r="P527" s="106"/>
      <c r="Q527" s="106"/>
      <c r="R527" s="106"/>
      <c r="S527" s="106"/>
      <c r="T527" s="106"/>
      <c r="U527" s="106"/>
      <c r="V527" s="106"/>
      <c r="W527" s="106"/>
      <c r="X527" s="106"/>
      <c r="Y527" s="106"/>
      <c r="Z527" s="106"/>
    </row>
    <row r="528" spans="1:26" ht="32">
      <c r="A528" s="979" t="s">
        <v>2499</v>
      </c>
      <c r="B528" s="475" t="s">
        <v>1508</v>
      </c>
      <c r="C528" s="471" t="s">
        <v>1511</v>
      </c>
      <c r="D528" s="180">
        <v>2</v>
      </c>
      <c r="E528" s="696" t="s">
        <v>506</v>
      </c>
      <c r="F528" s="475" t="s">
        <v>1512</v>
      </c>
      <c r="G528" s="720"/>
      <c r="H528" s="1146"/>
      <c r="I528" s="893"/>
      <c r="J528" s="893"/>
      <c r="K528" s="960"/>
      <c r="L528" s="963"/>
      <c r="M528" s="963"/>
      <c r="N528" s="963"/>
      <c r="O528" s="963"/>
      <c r="P528" s="963"/>
      <c r="Q528" s="963"/>
      <c r="R528" s="963"/>
      <c r="S528" s="963"/>
      <c r="T528" s="963"/>
      <c r="U528" s="963"/>
      <c r="V528" s="963"/>
      <c r="W528" s="963"/>
      <c r="X528" s="963"/>
      <c r="Y528" s="963"/>
      <c r="Z528" s="963"/>
    </row>
    <row r="529" spans="1:26" ht="14.25" hidden="1" customHeight="1">
      <c r="A529" s="369" t="s">
        <v>2500</v>
      </c>
      <c r="B529" s="123" t="s">
        <v>1514</v>
      </c>
      <c r="C529" s="179"/>
      <c r="D529" s="370"/>
      <c r="E529" s="125"/>
      <c r="F529" s="125"/>
      <c r="G529" s="125"/>
      <c r="I529" s="105"/>
      <c r="J529" s="105"/>
      <c r="K529" s="105"/>
      <c r="L529" s="106"/>
      <c r="M529" s="106"/>
      <c r="N529" s="106"/>
      <c r="O529" s="106"/>
      <c r="P529" s="106"/>
      <c r="Q529" s="106"/>
      <c r="R529" s="106"/>
      <c r="S529" s="106"/>
      <c r="T529" s="106"/>
      <c r="U529" s="106"/>
      <c r="V529" s="106"/>
      <c r="W529" s="106"/>
      <c r="X529" s="106"/>
      <c r="Y529" s="106"/>
      <c r="Z529" s="106"/>
    </row>
    <row r="530" spans="1:26" ht="14.25" hidden="1" customHeight="1">
      <c r="A530" s="369" t="s">
        <v>2502</v>
      </c>
      <c r="B530" s="150" t="s">
        <v>1523</v>
      </c>
      <c r="C530" s="125"/>
      <c r="D530" s="370"/>
      <c r="E530" s="125"/>
      <c r="F530" s="125"/>
      <c r="G530" s="125"/>
      <c r="I530" s="105"/>
      <c r="J530" s="105"/>
      <c r="K530" s="105"/>
      <c r="L530" s="106"/>
      <c r="M530" s="106"/>
      <c r="N530" s="106"/>
      <c r="O530" s="106"/>
      <c r="P530" s="106"/>
      <c r="Q530" s="106"/>
      <c r="R530" s="106"/>
      <c r="S530" s="106"/>
      <c r="T530" s="106"/>
      <c r="U530" s="106"/>
      <c r="V530" s="106"/>
      <c r="W530" s="106"/>
      <c r="X530" s="106"/>
      <c r="Y530" s="106"/>
      <c r="Z530" s="106"/>
    </row>
    <row r="531" spans="1:26" ht="14.25" hidden="1" customHeight="1">
      <c r="A531" s="369" t="s">
        <v>1526</v>
      </c>
      <c r="B531" s="150" t="s">
        <v>1527</v>
      </c>
      <c r="C531" s="125"/>
      <c r="D531" s="370"/>
      <c r="E531" s="125"/>
      <c r="F531" s="125"/>
      <c r="G531" s="125"/>
      <c r="I531" s="105"/>
      <c r="J531" s="105"/>
      <c r="K531" s="105"/>
      <c r="L531" s="106"/>
      <c r="M531" s="106"/>
      <c r="N531" s="106"/>
      <c r="O531" s="106"/>
      <c r="P531" s="106"/>
      <c r="Q531" s="106"/>
      <c r="R531" s="106"/>
      <c r="S531" s="106"/>
      <c r="T531" s="106"/>
      <c r="U531" s="106"/>
      <c r="V531" s="106"/>
      <c r="W531" s="106"/>
      <c r="X531" s="106"/>
      <c r="Y531" s="106"/>
      <c r="Z531" s="106"/>
    </row>
    <row r="532" spans="1:26" ht="19">
      <c r="A532" s="693" t="s">
        <v>267</v>
      </c>
      <c r="B532" s="1606" t="s">
        <v>166</v>
      </c>
      <c r="C532" s="1570"/>
      <c r="D532" s="1570"/>
      <c r="E532" s="1570"/>
      <c r="F532" s="1570"/>
      <c r="G532" s="1573"/>
      <c r="H532" s="942"/>
      <c r="I532" s="893">
        <f>SUM(D533:D538)</f>
        <v>10</v>
      </c>
      <c r="J532" s="893">
        <f>COUNT(D533:D538)*2</f>
        <v>10</v>
      </c>
      <c r="K532" s="960"/>
      <c r="L532" s="963"/>
      <c r="M532" s="963"/>
      <c r="N532" s="963"/>
      <c r="O532" s="963"/>
      <c r="P532" s="963"/>
      <c r="Q532" s="963"/>
      <c r="R532" s="963"/>
      <c r="S532" s="963"/>
      <c r="T532" s="963"/>
      <c r="U532" s="963"/>
      <c r="V532" s="963"/>
      <c r="W532" s="963"/>
      <c r="X532" s="963"/>
      <c r="Y532" s="963"/>
      <c r="Z532" s="963"/>
    </row>
    <row r="533" spans="1:26" ht="34">
      <c r="A533" s="979" t="s">
        <v>2503</v>
      </c>
      <c r="B533" s="538" t="s">
        <v>2504</v>
      </c>
      <c r="C533" s="475" t="s">
        <v>1530</v>
      </c>
      <c r="D533" s="180">
        <v>2</v>
      </c>
      <c r="E533" s="180" t="s">
        <v>469</v>
      </c>
      <c r="F533" s="475" t="s">
        <v>1531</v>
      </c>
      <c r="G533" s="1052"/>
      <c r="H533" s="963"/>
      <c r="I533" s="893"/>
      <c r="J533" s="893"/>
      <c r="K533" s="960"/>
      <c r="L533" s="963"/>
      <c r="M533" s="963"/>
      <c r="N533" s="963"/>
      <c r="O533" s="963"/>
      <c r="P533" s="963"/>
      <c r="Q533" s="963"/>
      <c r="R533" s="963"/>
      <c r="S533" s="963"/>
      <c r="T533" s="963"/>
      <c r="U533" s="963"/>
      <c r="V533" s="963"/>
      <c r="W533" s="963"/>
      <c r="X533" s="963"/>
      <c r="Y533" s="963"/>
      <c r="Z533" s="963"/>
    </row>
    <row r="534" spans="1:26" ht="32">
      <c r="A534" s="979"/>
      <c r="B534" s="538"/>
      <c r="C534" s="475" t="s">
        <v>1532</v>
      </c>
      <c r="D534" s="180">
        <v>2</v>
      </c>
      <c r="E534" s="180" t="s">
        <v>469</v>
      </c>
      <c r="F534" s="471"/>
      <c r="G534" s="1052"/>
      <c r="H534" s="963"/>
      <c r="I534" s="893"/>
      <c r="J534" s="893"/>
      <c r="K534" s="960"/>
      <c r="L534" s="963"/>
      <c r="M534" s="963"/>
      <c r="N534" s="963"/>
      <c r="O534" s="963"/>
      <c r="P534" s="963"/>
      <c r="Q534" s="963"/>
      <c r="R534" s="963"/>
      <c r="S534" s="963"/>
      <c r="T534" s="963"/>
      <c r="U534" s="963"/>
      <c r="V534" s="963"/>
      <c r="W534" s="963"/>
      <c r="X534" s="963"/>
      <c r="Y534" s="963"/>
      <c r="Z534" s="963"/>
    </row>
    <row r="535" spans="1:26" ht="64">
      <c r="A535" s="979"/>
      <c r="B535" s="538"/>
      <c r="C535" s="475" t="s">
        <v>7906</v>
      </c>
      <c r="D535" s="180">
        <v>2</v>
      </c>
      <c r="E535" s="180"/>
      <c r="F535" s="471" t="s">
        <v>7907</v>
      </c>
      <c r="G535" s="1052"/>
      <c r="H535" s="963"/>
      <c r="I535" s="893"/>
      <c r="J535" s="893"/>
      <c r="K535" s="960"/>
      <c r="L535" s="963"/>
      <c r="M535" s="963"/>
      <c r="N535" s="963"/>
      <c r="O535" s="963"/>
      <c r="P535" s="963"/>
      <c r="Q535" s="963"/>
      <c r="R535" s="963"/>
      <c r="S535" s="963"/>
      <c r="T535" s="963"/>
      <c r="U535" s="963"/>
      <c r="V535" s="963"/>
      <c r="W535" s="963"/>
      <c r="X535" s="963"/>
      <c r="Y535" s="963"/>
      <c r="Z535" s="963"/>
    </row>
    <row r="536" spans="1:26" ht="16">
      <c r="A536" s="979"/>
      <c r="B536" s="538"/>
      <c r="C536" s="471" t="s">
        <v>1539</v>
      </c>
      <c r="D536" s="180">
        <v>2</v>
      </c>
      <c r="E536" s="696" t="s">
        <v>469</v>
      </c>
      <c r="F536" s="720"/>
      <c r="G536" s="720"/>
      <c r="H536" s="1146"/>
      <c r="I536" s="893"/>
      <c r="J536" s="893"/>
      <c r="K536" s="960"/>
      <c r="L536" s="963"/>
      <c r="M536" s="963"/>
      <c r="N536" s="963"/>
      <c r="O536" s="963"/>
      <c r="P536" s="963"/>
      <c r="Q536" s="963"/>
      <c r="R536" s="963"/>
      <c r="S536" s="963"/>
      <c r="T536" s="963"/>
      <c r="U536" s="963"/>
      <c r="V536" s="963"/>
      <c r="W536" s="963"/>
      <c r="X536" s="963"/>
      <c r="Y536" s="963"/>
      <c r="Z536" s="963"/>
    </row>
    <row r="537" spans="1:26" ht="14.25" hidden="1" customHeight="1">
      <c r="A537" s="369" t="s">
        <v>2506</v>
      </c>
      <c r="B537" s="235" t="s">
        <v>1541</v>
      </c>
      <c r="C537" s="125"/>
      <c r="D537" s="370"/>
      <c r="E537" s="125"/>
      <c r="F537" s="125"/>
      <c r="G537" s="125"/>
      <c r="I537" s="105"/>
      <c r="J537" s="105"/>
      <c r="K537" s="105"/>
      <c r="L537" s="106"/>
      <c r="M537" s="106"/>
      <c r="N537" s="106"/>
      <c r="O537" s="106"/>
      <c r="P537" s="106"/>
      <c r="Q537" s="106"/>
      <c r="R537" s="106"/>
      <c r="S537" s="106"/>
      <c r="T537" s="106"/>
      <c r="U537" s="106"/>
      <c r="V537" s="106"/>
      <c r="W537" s="106"/>
      <c r="X537" s="106"/>
      <c r="Y537" s="106"/>
      <c r="Z537" s="106"/>
    </row>
    <row r="538" spans="1:26" ht="34">
      <c r="A538" s="979" t="s">
        <v>2507</v>
      </c>
      <c r="B538" s="538" t="s">
        <v>1553</v>
      </c>
      <c r="C538" s="769" t="s">
        <v>7908</v>
      </c>
      <c r="D538" s="180">
        <v>2</v>
      </c>
      <c r="E538" s="833" t="s">
        <v>387</v>
      </c>
      <c r="F538" s="475" t="s">
        <v>7909</v>
      </c>
      <c r="G538" s="720"/>
      <c r="H538" s="1146"/>
      <c r="I538" s="893"/>
      <c r="J538" s="893"/>
      <c r="K538" s="960"/>
      <c r="L538" s="963"/>
      <c r="M538" s="963"/>
      <c r="N538" s="963"/>
      <c r="O538" s="963"/>
      <c r="P538" s="963"/>
      <c r="Q538" s="963"/>
      <c r="R538" s="963"/>
      <c r="S538" s="963"/>
      <c r="T538" s="963"/>
      <c r="U538" s="963"/>
      <c r="V538" s="963"/>
      <c r="W538" s="963"/>
      <c r="X538" s="963"/>
      <c r="Y538" s="963"/>
      <c r="Z538" s="963"/>
    </row>
    <row r="539" spans="1:26" ht="21">
      <c r="A539" s="1053"/>
      <c r="B539" s="1773" t="s">
        <v>2509</v>
      </c>
      <c r="C539" s="1570"/>
      <c r="D539" s="1570"/>
      <c r="E539" s="1570"/>
      <c r="F539" s="1570"/>
      <c r="G539" s="1571"/>
      <c r="H539" s="1038"/>
      <c r="I539" s="893">
        <f t="shared" ref="I539:J539" si="6">I540+I543+I547+I555+I571+I575+I583+I594</f>
        <v>74</v>
      </c>
      <c r="J539" s="893">
        <f t="shared" si="6"/>
        <v>74</v>
      </c>
      <c r="K539" s="960"/>
      <c r="L539" s="963"/>
      <c r="M539" s="963"/>
      <c r="N539" s="963"/>
      <c r="O539" s="963"/>
      <c r="P539" s="963"/>
      <c r="Q539" s="963"/>
      <c r="R539" s="963"/>
      <c r="S539" s="963"/>
      <c r="T539" s="963"/>
      <c r="U539" s="963"/>
      <c r="V539" s="963"/>
      <c r="W539" s="963"/>
      <c r="X539" s="963"/>
      <c r="Y539" s="963"/>
      <c r="Z539" s="963"/>
    </row>
    <row r="540" spans="1:26" ht="19">
      <c r="A540" s="927" t="s">
        <v>168</v>
      </c>
      <c r="B540" s="1606" t="s">
        <v>169</v>
      </c>
      <c r="C540" s="1570"/>
      <c r="D540" s="1570"/>
      <c r="E540" s="1570"/>
      <c r="F540" s="1570"/>
      <c r="G540" s="1573"/>
      <c r="H540" s="942"/>
      <c r="I540" s="893">
        <f>SUM(D541:D542)</f>
        <v>2</v>
      </c>
      <c r="J540" s="893">
        <f>COUNT(D541:D542)*2</f>
        <v>2</v>
      </c>
      <c r="K540" s="960"/>
      <c r="L540" s="963"/>
      <c r="M540" s="963"/>
      <c r="N540" s="963"/>
      <c r="O540" s="963"/>
      <c r="P540" s="963"/>
      <c r="Q540" s="963"/>
      <c r="R540" s="963"/>
      <c r="S540" s="963"/>
      <c r="T540" s="963"/>
      <c r="U540" s="963"/>
      <c r="V540" s="963"/>
      <c r="W540" s="963"/>
      <c r="X540" s="963"/>
      <c r="Y540" s="963"/>
      <c r="Z540" s="963"/>
    </row>
    <row r="541" spans="1:26" ht="34">
      <c r="A541" s="927" t="s">
        <v>1560</v>
      </c>
      <c r="B541" s="538" t="s">
        <v>1561</v>
      </c>
      <c r="C541" s="538" t="s">
        <v>7910</v>
      </c>
      <c r="D541" s="180">
        <v>2</v>
      </c>
      <c r="E541" s="538" t="s">
        <v>599</v>
      </c>
      <c r="F541" s="538" t="s">
        <v>5918</v>
      </c>
      <c r="G541" s="1052"/>
      <c r="H541" s="963"/>
      <c r="I541" s="893"/>
      <c r="J541" s="893"/>
      <c r="K541" s="960"/>
      <c r="L541" s="963"/>
      <c r="M541" s="963"/>
      <c r="N541" s="963"/>
      <c r="O541" s="963"/>
      <c r="P541" s="963"/>
      <c r="Q541" s="963"/>
      <c r="R541" s="963"/>
      <c r="S541" s="963"/>
      <c r="T541" s="963"/>
      <c r="U541" s="963"/>
      <c r="V541" s="963"/>
      <c r="W541" s="963"/>
      <c r="X541" s="963"/>
      <c r="Y541" s="963"/>
      <c r="Z541" s="963"/>
    </row>
    <row r="542" spans="1:26" ht="14.25" hidden="1" customHeight="1">
      <c r="A542" s="348" t="s">
        <v>1564</v>
      </c>
      <c r="B542" s="150" t="s">
        <v>1565</v>
      </c>
      <c r="C542" s="141"/>
      <c r="D542" s="124"/>
      <c r="E542" s="141"/>
      <c r="F542" s="141"/>
      <c r="G542" s="141"/>
      <c r="H542" s="106"/>
      <c r="I542" s="105"/>
      <c r="J542" s="105"/>
      <c r="K542" s="105"/>
      <c r="L542" s="106"/>
      <c r="M542" s="106"/>
      <c r="N542" s="106"/>
      <c r="O542" s="106"/>
      <c r="P542" s="106"/>
      <c r="Q542" s="106"/>
      <c r="R542" s="106"/>
      <c r="S542" s="106"/>
      <c r="T542" s="106"/>
      <c r="U542" s="106"/>
      <c r="V542" s="106"/>
      <c r="W542" s="106"/>
      <c r="X542" s="106"/>
      <c r="Y542" s="106"/>
      <c r="Z542" s="106"/>
    </row>
    <row r="543" spans="1:26" ht="19">
      <c r="A543" s="927" t="s">
        <v>170</v>
      </c>
      <c r="B543" s="1606" t="s">
        <v>171</v>
      </c>
      <c r="C543" s="1570"/>
      <c r="D543" s="1570"/>
      <c r="E543" s="1570"/>
      <c r="F543" s="1570"/>
      <c r="G543" s="1573"/>
      <c r="H543" s="942"/>
      <c r="I543" s="893">
        <f>SUM(D544:D546)</f>
        <v>2</v>
      </c>
      <c r="J543" s="893">
        <f>COUNT(D544:D546)*2</f>
        <v>2</v>
      </c>
      <c r="K543" s="960"/>
      <c r="L543" s="963"/>
      <c r="M543" s="963"/>
      <c r="N543" s="963"/>
      <c r="O543" s="963"/>
      <c r="P543" s="963"/>
      <c r="Q543" s="963"/>
      <c r="R543" s="963"/>
      <c r="S543" s="963"/>
      <c r="T543" s="963"/>
      <c r="U543" s="963"/>
      <c r="V543" s="963"/>
      <c r="W543" s="963"/>
      <c r="X543" s="963"/>
      <c r="Y543" s="963"/>
      <c r="Z543" s="963"/>
    </row>
    <row r="544" spans="1:26" ht="34">
      <c r="A544" s="927" t="s">
        <v>1566</v>
      </c>
      <c r="B544" s="538" t="s">
        <v>1567</v>
      </c>
      <c r="C544" s="475" t="s">
        <v>7667</v>
      </c>
      <c r="D544" s="180">
        <v>2</v>
      </c>
      <c r="E544" s="696" t="s">
        <v>877</v>
      </c>
      <c r="F544" s="1052"/>
      <c r="G544" s="1052"/>
      <c r="H544" s="963"/>
      <c r="I544" s="893"/>
      <c r="J544" s="893"/>
      <c r="K544" s="960"/>
      <c r="L544" s="963"/>
      <c r="M544" s="963"/>
      <c r="N544" s="963"/>
      <c r="O544" s="963"/>
      <c r="P544" s="963"/>
      <c r="Q544" s="963"/>
      <c r="R544" s="963"/>
      <c r="S544" s="963"/>
      <c r="T544" s="963"/>
      <c r="U544" s="963"/>
      <c r="V544" s="963"/>
      <c r="W544" s="963"/>
      <c r="X544" s="963"/>
      <c r="Y544" s="963"/>
      <c r="Z544" s="963"/>
    </row>
    <row r="545" spans="1:26" ht="14.25" hidden="1" customHeight="1">
      <c r="A545" s="348" t="s">
        <v>1568</v>
      </c>
      <c r="B545" s="235" t="s">
        <v>1569</v>
      </c>
      <c r="C545" s="141"/>
      <c r="D545" s="124"/>
      <c r="E545" s="141"/>
      <c r="F545" s="141"/>
      <c r="G545" s="141"/>
      <c r="H545" s="106"/>
      <c r="I545" s="105"/>
      <c r="J545" s="105"/>
      <c r="K545" s="105"/>
      <c r="L545" s="106"/>
      <c r="M545" s="106"/>
      <c r="N545" s="106"/>
      <c r="O545" s="106"/>
      <c r="P545" s="106"/>
      <c r="Q545" s="106"/>
      <c r="R545" s="106"/>
      <c r="S545" s="106"/>
      <c r="T545" s="106"/>
      <c r="U545" s="106"/>
      <c r="V545" s="106"/>
      <c r="W545" s="106"/>
      <c r="X545" s="106"/>
      <c r="Y545" s="106"/>
      <c r="Z545" s="106"/>
    </row>
    <row r="546" spans="1:26" ht="14.25" hidden="1" customHeight="1">
      <c r="A546" s="348" t="s">
        <v>1570</v>
      </c>
      <c r="B546" s="235" t="s">
        <v>2512</v>
      </c>
      <c r="C546" s="141"/>
      <c r="D546" s="124"/>
      <c r="E546" s="141"/>
      <c r="F546" s="141"/>
      <c r="G546" s="141"/>
      <c r="H546" s="106"/>
      <c r="I546" s="105"/>
      <c r="J546" s="105"/>
      <c r="K546" s="105"/>
      <c r="L546" s="106"/>
      <c r="M546" s="106"/>
      <c r="N546" s="106"/>
      <c r="O546" s="106"/>
      <c r="P546" s="106"/>
      <c r="Q546" s="106"/>
      <c r="R546" s="106"/>
      <c r="S546" s="106"/>
      <c r="T546" s="106"/>
      <c r="U546" s="106"/>
      <c r="V546" s="106"/>
      <c r="W546" s="106"/>
      <c r="X546" s="106"/>
      <c r="Y546" s="106"/>
      <c r="Z546" s="106"/>
    </row>
    <row r="547" spans="1:26" ht="19">
      <c r="A547" s="927" t="s">
        <v>268</v>
      </c>
      <c r="B547" s="1606" t="s">
        <v>173</v>
      </c>
      <c r="C547" s="1570"/>
      <c r="D547" s="1570"/>
      <c r="E547" s="1570"/>
      <c r="F547" s="1570"/>
      <c r="G547" s="1573"/>
      <c r="H547" s="942"/>
      <c r="I547" s="893">
        <f>SUM(D548:D554)</f>
        <v>14</v>
      </c>
      <c r="J547" s="893">
        <f>COUNT(D548:D554)*2</f>
        <v>14</v>
      </c>
      <c r="K547" s="960"/>
      <c r="L547" s="963"/>
      <c r="M547" s="963"/>
      <c r="N547" s="963"/>
      <c r="O547" s="963"/>
      <c r="P547" s="963"/>
      <c r="Q547" s="963"/>
      <c r="R547" s="963"/>
      <c r="S547" s="963"/>
      <c r="T547" s="963"/>
      <c r="U547" s="963"/>
      <c r="V547" s="963"/>
      <c r="W547" s="963"/>
      <c r="X547" s="963"/>
      <c r="Y547" s="963"/>
      <c r="Z547" s="963"/>
    </row>
    <row r="548" spans="1:26" ht="48">
      <c r="A548" s="693" t="s">
        <v>1573</v>
      </c>
      <c r="B548" s="538" t="s">
        <v>1574</v>
      </c>
      <c r="C548" s="471" t="s">
        <v>7911</v>
      </c>
      <c r="D548" s="180">
        <v>2</v>
      </c>
      <c r="E548" s="696" t="s">
        <v>599</v>
      </c>
      <c r="F548" s="1052"/>
      <c r="G548" s="1052"/>
      <c r="H548" s="963"/>
      <c r="I548" s="893"/>
      <c r="J548" s="893"/>
      <c r="K548" s="960"/>
      <c r="L548" s="963"/>
      <c r="M548" s="963"/>
      <c r="N548" s="963"/>
      <c r="O548" s="963"/>
      <c r="P548" s="963"/>
      <c r="Q548" s="963"/>
      <c r="R548" s="963"/>
      <c r="S548" s="963"/>
      <c r="T548" s="963"/>
      <c r="U548" s="963"/>
      <c r="V548" s="963"/>
      <c r="W548" s="963"/>
      <c r="X548" s="963"/>
      <c r="Y548" s="963"/>
      <c r="Z548" s="963"/>
    </row>
    <row r="549" spans="1:26" ht="34">
      <c r="A549" s="693" t="s">
        <v>1578</v>
      </c>
      <c r="B549" s="538" t="s">
        <v>1579</v>
      </c>
      <c r="C549" s="471" t="s">
        <v>7912</v>
      </c>
      <c r="D549" s="180">
        <v>2</v>
      </c>
      <c r="E549" s="696" t="s">
        <v>599</v>
      </c>
      <c r="F549" s="471" t="s">
        <v>7913</v>
      </c>
      <c r="G549" s="1052"/>
      <c r="H549" s="963"/>
      <c r="I549" s="893"/>
      <c r="J549" s="893"/>
      <c r="K549" s="960"/>
      <c r="L549" s="963"/>
      <c r="M549" s="963"/>
      <c r="N549" s="963"/>
      <c r="O549" s="963"/>
      <c r="P549" s="963"/>
      <c r="Q549" s="963"/>
      <c r="R549" s="963"/>
      <c r="S549" s="963"/>
      <c r="T549" s="963"/>
      <c r="U549" s="963"/>
      <c r="V549" s="963"/>
      <c r="W549" s="963"/>
      <c r="X549" s="963"/>
      <c r="Y549" s="963"/>
      <c r="Z549" s="963"/>
    </row>
    <row r="550" spans="1:26" ht="51">
      <c r="A550" s="1084" t="s">
        <v>1581</v>
      </c>
      <c r="B550" s="467" t="s">
        <v>1582</v>
      </c>
      <c r="C550" s="471" t="s">
        <v>1583</v>
      </c>
      <c r="D550" s="180">
        <v>2</v>
      </c>
      <c r="E550" s="696" t="s">
        <v>611</v>
      </c>
      <c r="F550" s="471" t="s">
        <v>5920</v>
      </c>
      <c r="G550" s="1052"/>
      <c r="H550" s="963"/>
      <c r="I550" s="893"/>
      <c r="J550" s="893"/>
      <c r="K550" s="960"/>
      <c r="L550" s="963"/>
      <c r="M550" s="963"/>
      <c r="N550" s="963"/>
      <c r="O550" s="963"/>
      <c r="P550" s="963"/>
      <c r="Q550" s="963"/>
      <c r="R550" s="963"/>
      <c r="S550" s="963"/>
      <c r="T550" s="963"/>
      <c r="U550" s="963"/>
      <c r="V550" s="963"/>
      <c r="W550" s="963"/>
      <c r="X550" s="963"/>
      <c r="Y550" s="963"/>
      <c r="Z550" s="963"/>
    </row>
    <row r="551" spans="1:26" ht="34">
      <c r="A551" s="1084"/>
      <c r="B551" s="467"/>
      <c r="C551" s="538" t="s">
        <v>1585</v>
      </c>
      <c r="D551" s="180">
        <v>2</v>
      </c>
      <c r="E551" s="696" t="s">
        <v>599</v>
      </c>
      <c r="F551" s="538" t="s">
        <v>1586</v>
      </c>
      <c r="G551" s="1130"/>
      <c r="H551" s="963"/>
      <c r="I551" s="893"/>
      <c r="J551" s="893"/>
      <c r="K551" s="960"/>
      <c r="L551" s="963"/>
      <c r="M551" s="963"/>
      <c r="N551" s="963"/>
      <c r="O551" s="963"/>
      <c r="P551" s="963"/>
      <c r="Q551" s="963"/>
      <c r="R551" s="963"/>
      <c r="S551" s="963"/>
      <c r="T551" s="963"/>
      <c r="U551" s="963"/>
      <c r="V551" s="963"/>
      <c r="W551" s="963"/>
      <c r="X551" s="963"/>
      <c r="Y551" s="963"/>
      <c r="Z551" s="963"/>
    </row>
    <row r="552" spans="1:26" ht="48">
      <c r="A552" s="1084"/>
      <c r="B552" s="467"/>
      <c r="C552" s="538" t="s">
        <v>1587</v>
      </c>
      <c r="D552" s="180">
        <v>2</v>
      </c>
      <c r="E552" s="696" t="s">
        <v>877</v>
      </c>
      <c r="F552" s="475" t="s">
        <v>1588</v>
      </c>
      <c r="G552" s="1130"/>
      <c r="H552" s="963"/>
      <c r="I552" s="893"/>
      <c r="J552" s="893"/>
      <c r="K552" s="960"/>
      <c r="L552" s="963"/>
      <c r="M552" s="963"/>
      <c r="N552" s="963"/>
      <c r="O552" s="963"/>
      <c r="P552" s="963"/>
      <c r="Q552" s="963"/>
      <c r="R552" s="963"/>
      <c r="S552" s="963"/>
      <c r="T552" s="963"/>
      <c r="U552" s="963"/>
      <c r="V552" s="963"/>
      <c r="W552" s="963"/>
      <c r="X552" s="963"/>
      <c r="Y552" s="963"/>
      <c r="Z552" s="963"/>
    </row>
    <row r="553" spans="1:26" ht="48">
      <c r="A553" s="1084" t="s">
        <v>1589</v>
      </c>
      <c r="B553" s="467" t="s">
        <v>1590</v>
      </c>
      <c r="C553" s="475" t="s">
        <v>1591</v>
      </c>
      <c r="D553" s="180">
        <v>2</v>
      </c>
      <c r="E553" s="696" t="s">
        <v>877</v>
      </c>
      <c r="F553" s="475" t="s">
        <v>1592</v>
      </c>
      <c r="G553" s="1130"/>
      <c r="H553" s="963"/>
      <c r="I553" s="893"/>
      <c r="J553" s="893"/>
      <c r="K553" s="960"/>
      <c r="L553" s="963"/>
      <c r="M553" s="963"/>
      <c r="N553" s="963"/>
      <c r="O553" s="963"/>
      <c r="P553" s="963"/>
      <c r="Q553" s="963"/>
      <c r="R553" s="963"/>
      <c r="S553" s="963"/>
      <c r="T553" s="963"/>
      <c r="U553" s="963"/>
      <c r="V553" s="963"/>
      <c r="W553" s="963"/>
      <c r="X553" s="963"/>
      <c r="Y553" s="963"/>
      <c r="Z553" s="963"/>
    </row>
    <row r="554" spans="1:26" ht="48">
      <c r="A554" s="1084" t="s">
        <v>1593</v>
      </c>
      <c r="B554" s="467" t="s">
        <v>1594</v>
      </c>
      <c r="C554" s="475" t="s">
        <v>1595</v>
      </c>
      <c r="D554" s="180">
        <v>2</v>
      </c>
      <c r="E554" s="696" t="s">
        <v>599</v>
      </c>
      <c r="F554" s="475" t="s">
        <v>1596</v>
      </c>
      <c r="G554" s="1130"/>
      <c r="H554" s="963"/>
      <c r="I554" s="893"/>
      <c r="J554" s="893"/>
      <c r="K554" s="960"/>
      <c r="L554" s="963"/>
      <c r="M554" s="963"/>
      <c r="N554" s="963"/>
      <c r="O554" s="963"/>
      <c r="P554" s="963"/>
      <c r="Q554" s="963"/>
      <c r="R554" s="963"/>
      <c r="S554" s="963"/>
      <c r="T554" s="963"/>
      <c r="U554" s="963"/>
      <c r="V554" s="963"/>
      <c r="W554" s="963"/>
      <c r="X554" s="963"/>
      <c r="Y554" s="963"/>
      <c r="Z554" s="963"/>
    </row>
    <row r="555" spans="1:26" ht="19">
      <c r="A555" s="927" t="s">
        <v>269</v>
      </c>
      <c r="B555" s="1606" t="s">
        <v>175</v>
      </c>
      <c r="C555" s="1570"/>
      <c r="D555" s="1570"/>
      <c r="E555" s="1570"/>
      <c r="F555" s="1570"/>
      <c r="G555" s="1573"/>
      <c r="H555" s="942"/>
      <c r="I555" s="893">
        <f>SUM(D556:D569)</f>
        <v>28</v>
      </c>
      <c r="J555" s="893">
        <f>COUNT(D556:D569)*2</f>
        <v>28</v>
      </c>
      <c r="K555" s="960"/>
      <c r="L555" s="963"/>
      <c r="M555" s="963"/>
      <c r="N555" s="963"/>
      <c r="O555" s="963"/>
      <c r="P555" s="963"/>
      <c r="Q555" s="963"/>
      <c r="R555" s="963"/>
      <c r="S555" s="963"/>
      <c r="T555" s="963"/>
      <c r="U555" s="963"/>
      <c r="V555" s="963"/>
      <c r="W555" s="963"/>
      <c r="X555" s="963"/>
      <c r="Y555" s="963"/>
      <c r="Z555" s="963"/>
    </row>
    <row r="556" spans="1:26" ht="34">
      <c r="A556" s="693" t="s">
        <v>2516</v>
      </c>
      <c r="B556" s="538" t="s">
        <v>1598</v>
      </c>
      <c r="C556" s="986" t="s">
        <v>1599</v>
      </c>
      <c r="D556" s="180">
        <v>2</v>
      </c>
      <c r="E556" s="696" t="s">
        <v>877</v>
      </c>
      <c r="F556" s="1052"/>
      <c r="G556" s="1052"/>
      <c r="H556" s="963"/>
      <c r="I556" s="893"/>
      <c r="J556" s="893"/>
      <c r="K556" s="960"/>
      <c r="L556" s="963"/>
      <c r="M556" s="963"/>
      <c r="N556" s="963"/>
      <c r="O556" s="963"/>
      <c r="P556" s="963"/>
      <c r="Q556" s="963"/>
      <c r="R556" s="963"/>
      <c r="S556" s="963"/>
      <c r="T556" s="963"/>
      <c r="U556" s="963"/>
      <c r="V556" s="963"/>
      <c r="W556" s="963"/>
      <c r="X556" s="963"/>
      <c r="Y556" s="963"/>
      <c r="Z556" s="963"/>
    </row>
    <row r="557" spans="1:26" ht="32">
      <c r="A557" s="693"/>
      <c r="B557" s="538"/>
      <c r="C557" s="471" t="s">
        <v>1600</v>
      </c>
      <c r="D557" s="180">
        <v>2</v>
      </c>
      <c r="E557" s="696" t="s">
        <v>504</v>
      </c>
      <c r="F557" s="1052"/>
      <c r="G557" s="1052"/>
      <c r="H557" s="963"/>
      <c r="I557" s="893"/>
      <c r="J557" s="893"/>
      <c r="K557" s="960"/>
      <c r="L557" s="963"/>
      <c r="M557" s="963"/>
      <c r="N557" s="963"/>
      <c r="O557" s="963"/>
      <c r="P557" s="963"/>
      <c r="Q557" s="963"/>
      <c r="R557" s="963"/>
      <c r="S557" s="963"/>
      <c r="T557" s="963"/>
      <c r="U557" s="963"/>
      <c r="V557" s="963"/>
      <c r="W557" s="963"/>
      <c r="X557" s="963"/>
      <c r="Y557" s="963"/>
      <c r="Z557" s="963"/>
    </row>
    <row r="558" spans="1:26" ht="32">
      <c r="A558" s="693"/>
      <c r="B558" s="538"/>
      <c r="C558" s="475" t="s">
        <v>1601</v>
      </c>
      <c r="D558" s="180">
        <v>2</v>
      </c>
      <c r="E558" s="696" t="s">
        <v>469</v>
      </c>
      <c r="F558" s="471" t="s">
        <v>7914</v>
      </c>
      <c r="G558" s="1052"/>
      <c r="H558" s="963"/>
      <c r="I558" s="893"/>
      <c r="J558" s="893"/>
      <c r="K558" s="960"/>
      <c r="L558" s="963"/>
      <c r="M558" s="963"/>
      <c r="N558" s="963"/>
      <c r="O558" s="963"/>
      <c r="P558" s="963"/>
      <c r="Q558" s="963"/>
      <c r="R558" s="963"/>
      <c r="S558" s="963"/>
      <c r="T558" s="963"/>
      <c r="U558" s="963"/>
      <c r="V558" s="963"/>
      <c r="W558" s="963"/>
      <c r="X558" s="963"/>
      <c r="Y558" s="963"/>
      <c r="Z558" s="963"/>
    </row>
    <row r="559" spans="1:26" ht="48">
      <c r="A559" s="693" t="s">
        <v>2518</v>
      </c>
      <c r="B559" s="538" t="s">
        <v>1604</v>
      </c>
      <c r="C559" s="475" t="s">
        <v>7915</v>
      </c>
      <c r="D559" s="180">
        <v>2</v>
      </c>
      <c r="E559" s="696" t="s">
        <v>877</v>
      </c>
      <c r="F559" s="1052"/>
      <c r="G559" s="1052"/>
      <c r="H559" s="963"/>
      <c r="I559" s="893"/>
      <c r="J559" s="893"/>
      <c r="K559" s="960"/>
      <c r="L559" s="963"/>
      <c r="M559" s="963"/>
      <c r="N559" s="963"/>
      <c r="O559" s="963"/>
      <c r="P559" s="963"/>
      <c r="Q559" s="963"/>
      <c r="R559" s="963"/>
      <c r="S559" s="963"/>
      <c r="T559" s="963"/>
      <c r="U559" s="963"/>
      <c r="V559" s="963"/>
      <c r="W559" s="963"/>
      <c r="X559" s="963"/>
      <c r="Y559" s="963"/>
      <c r="Z559" s="963"/>
    </row>
    <row r="560" spans="1:26" ht="32">
      <c r="A560" s="693"/>
      <c r="B560" s="538"/>
      <c r="C560" s="475" t="s">
        <v>7916</v>
      </c>
      <c r="D560" s="180">
        <v>2</v>
      </c>
      <c r="E560" s="696" t="s">
        <v>877</v>
      </c>
      <c r="F560" s="1052"/>
      <c r="G560" s="1052"/>
      <c r="H560" s="963"/>
      <c r="I560" s="893"/>
      <c r="J560" s="893"/>
      <c r="K560" s="960"/>
      <c r="L560" s="963"/>
      <c r="M560" s="963"/>
      <c r="N560" s="963"/>
      <c r="O560" s="963"/>
      <c r="P560" s="963"/>
      <c r="Q560" s="963"/>
      <c r="R560" s="963"/>
      <c r="S560" s="963"/>
      <c r="T560" s="963"/>
      <c r="U560" s="963"/>
      <c r="V560" s="963"/>
      <c r="W560" s="963"/>
      <c r="X560" s="963"/>
      <c r="Y560" s="963"/>
      <c r="Z560" s="963"/>
    </row>
    <row r="561" spans="1:26" ht="32">
      <c r="A561" s="693"/>
      <c r="B561" s="538"/>
      <c r="C561" s="475" t="s">
        <v>7917</v>
      </c>
      <c r="D561" s="180">
        <v>2</v>
      </c>
      <c r="E561" s="696" t="s">
        <v>877</v>
      </c>
      <c r="F561" s="1052"/>
      <c r="G561" s="1052"/>
      <c r="H561" s="963"/>
      <c r="I561" s="893"/>
      <c r="J561" s="893"/>
      <c r="K561" s="960"/>
      <c r="L561" s="963"/>
      <c r="M561" s="963"/>
      <c r="N561" s="963"/>
      <c r="O561" s="963"/>
      <c r="P561" s="963"/>
      <c r="Q561" s="963"/>
      <c r="R561" s="963"/>
      <c r="S561" s="963"/>
      <c r="T561" s="963"/>
      <c r="U561" s="963"/>
      <c r="V561" s="963"/>
      <c r="W561" s="963"/>
      <c r="X561" s="963"/>
      <c r="Y561" s="963"/>
      <c r="Z561" s="963"/>
    </row>
    <row r="562" spans="1:26" ht="48">
      <c r="A562" s="693"/>
      <c r="B562" s="538"/>
      <c r="C562" s="475" t="s">
        <v>7918</v>
      </c>
      <c r="D562" s="180">
        <v>2</v>
      </c>
      <c r="E562" s="696" t="s">
        <v>877</v>
      </c>
      <c r="F562" s="1052"/>
      <c r="G562" s="1052"/>
      <c r="H562" s="963"/>
      <c r="I562" s="893"/>
      <c r="J562" s="893"/>
      <c r="K562" s="960"/>
      <c r="L562" s="963"/>
      <c r="M562" s="963"/>
      <c r="N562" s="963"/>
      <c r="O562" s="963"/>
      <c r="P562" s="963"/>
      <c r="Q562" s="963"/>
      <c r="R562" s="963"/>
      <c r="S562" s="963"/>
      <c r="T562" s="963"/>
      <c r="U562" s="963"/>
      <c r="V562" s="963"/>
      <c r="W562" s="963"/>
      <c r="X562" s="963"/>
      <c r="Y562" s="963"/>
      <c r="Z562" s="963"/>
    </row>
    <row r="563" spans="1:26" ht="32">
      <c r="A563" s="693"/>
      <c r="B563" s="538"/>
      <c r="C563" s="475" t="s">
        <v>7919</v>
      </c>
      <c r="D563" s="180">
        <v>2</v>
      </c>
      <c r="E563" s="696" t="s">
        <v>877</v>
      </c>
      <c r="F563" s="1052"/>
      <c r="G563" s="1052"/>
      <c r="H563" s="963"/>
      <c r="I563" s="893"/>
      <c r="J563" s="893"/>
      <c r="K563" s="960"/>
      <c r="L563" s="963"/>
      <c r="M563" s="963"/>
      <c r="N563" s="963"/>
      <c r="O563" s="963"/>
      <c r="P563" s="963"/>
      <c r="Q563" s="963"/>
      <c r="R563" s="963"/>
      <c r="S563" s="963"/>
      <c r="T563" s="963"/>
      <c r="U563" s="963"/>
      <c r="V563" s="963"/>
      <c r="W563" s="963"/>
      <c r="X563" s="963"/>
      <c r="Y563" s="963"/>
      <c r="Z563" s="963"/>
    </row>
    <row r="564" spans="1:26" ht="32">
      <c r="A564" s="693"/>
      <c r="B564" s="538"/>
      <c r="C564" s="475" t="s">
        <v>7920</v>
      </c>
      <c r="D564" s="180">
        <v>2</v>
      </c>
      <c r="E564" s="696" t="s">
        <v>877</v>
      </c>
      <c r="F564" s="1052"/>
      <c r="G564" s="1052"/>
      <c r="H564" s="963"/>
      <c r="I564" s="893"/>
      <c r="J564" s="893"/>
      <c r="K564" s="960"/>
      <c r="L564" s="963"/>
      <c r="M564" s="963"/>
      <c r="N564" s="963"/>
      <c r="O564" s="963"/>
      <c r="P564" s="963"/>
      <c r="Q564" s="963"/>
      <c r="R564" s="963"/>
      <c r="S564" s="963"/>
      <c r="T564" s="963"/>
      <c r="U564" s="963"/>
      <c r="V564" s="963"/>
      <c r="W564" s="963"/>
      <c r="X564" s="963"/>
      <c r="Y564" s="963"/>
      <c r="Z564" s="963"/>
    </row>
    <row r="565" spans="1:26" ht="32">
      <c r="A565" s="693"/>
      <c r="B565" s="538"/>
      <c r="C565" s="475" t="s">
        <v>7921</v>
      </c>
      <c r="D565" s="180">
        <v>2</v>
      </c>
      <c r="E565" s="696" t="s">
        <v>877</v>
      </c>
      <c r="F565" s="1052"/>
      <c r="G565" s="1052"/>
      <c r="H565" s="963"/>
      <c r="I565" s="893"/>
      <c r="J565" s="893"/>
      <c r="K565" s="960"/>
      <c r="L565" s="963"/>
      <c r="M565" s="963"/>
      <c r="N565" s="963"/>
      <c r="O565" s="963"/>
      <c r="P565" s="963"/>
      <c r="Q565" s="963"/>
      <c r="R565" s="963"/>
      <c r="S565" s="963"/>
      <c r="T565" s="963"/>
      <c r="U565" s="963"/>
      <c r="V565" s="963"/>
      <c r="W565" s="963"/>
      <c r="X565" s="963"/>
      <c r="Y565" s="963"/>
      <c r="Z565" s="963"/>
    </row>
    <row r="566" spans="1:26" ht="48">
      <c r="A566" s="693"/>
      <c r="B566" s="538"/>
      <c r="C566" s="475" t="s">
        <v>7922</v>
      </c>
      <c r="D566" s="180">
        <v>2</v>
      </c>
      <c r="E566" s="696" t="s">
        <v>877</v>
      </c>
      <c r="F566" s="1052"/>
      <c r="G566" s="1052"/>
      <c r="H566" s="963"/>
      <c r="I566" s="893"/>
      <c r="J566" s="893"/>
      <c r="K566" s="960"/>
      <c r="L566" s="963"/>
      <c r="M566" s="963"/>
      <c r="N566" s="963"/>
      <c r="O566" s="963"/>
      <c r="P566" s="963"/>
      <c r="Q566" s="963"/>
      <c r="R566" s="963"/>
      <c r="S566" s="963"/>
      <c r="T566" s="963"/>
      <c r="U566" s="963"/>
      <c r="V566" s="963"/>
      <c r="W566" s="963"/>
      <c r="X566" s="963"/>
      <c r="Y566" s="963"/>
      <c r="Z566" s="963"/>
    </row>
    <row r="567" spans="1:26" ht="32">
      <c r="A567" s="693"/>
      <c r="B567" s="538"/>
      <c r="C567" s="475" t="s">
        <v>7923</v>
      </c>
      <c r="D567" s="180">
        <v>2</v>
      </c>
      <c r="E567" s="696" t="s">
        <v>877</v>
      </c>
      <c r="F567" s="1052"/>
      <c r="G567" s="1052"/>
      <c r="H567" s="963"/>
      <c r="I567" s="893"/>
      <c r="J567" s="893"/>
      <c r="K567" s="960"/>
      <c r="L567" s="963"/>
      <c r="M567" s="963"/>
      <c r="N567" s="963"/>
      <c r="O567" s="963"/>
      <c r="P567" s="963"/>
      <c r="Q567" s="963"/>
      <c r="R567" s="963"/>
      <c r="S567" s="963"/>
      <c r="T567" s="963"/>
      <c r="U567" s="963"/>
      <c r="V567" s="963"/>
      <c r="W567" s="963"/>
      <c r="X567" s="963"/>
      <c r="Y567" s="963"/>
      <c r="Z567" s="963"/>
    </row>
    <row r="568" spans="1:26" ht="48">
      <c r="A568" s="693"/>
      <c r="B568" s="538"/>
      <c r="C568" s="475" t="s">
        <v>7924</v>
      </c>
      <c r="D568" s="180">
        <v>2</v>
      </c>
      <c r="E568" s="696" t="s">
        <v>877</v>
      </c>
      <c r="F568" s="1052"/>
      <c r="G568" s="1052"/>
      <c r="H568" s="963"/>
      <c r="I568" s="893"/>
      <c r="J568" s="893"/>
      <c r="K568" s="960"/>
      <c r="L568" s="963"/>
      <c r="M568" s="963"/>
      <c r="N568" s="963"/>
      <c r="O568" s="963"/>
      <c r="P568" s="963"/>
      <c r="Q568" s="963"/>
      <c r="R568" s="963"/>
      <c r="S568" s="963"/>
      <c r="T568" s="963"/>
      <c r="U568" s="963"/>
      <c r="V568" s="963"/>
      <c r="W568" s="963"/>
      <c r="X568" s="963"/>
      <c r="Y568" s="963"/>
      <c r="Z568" s="963"/>
    </row>
    <row r="569" spans="1:26" ht="34">
      <c r="A569" s="693" t="s">
        <v>2532</v>
      </c>
      <c r="B569" s="538" t="s">
        <v>1619</v>
      </c>
      <c r="C569" s="475" t="s">
        <v>3478</v>
      </c>
      <c r="D569" s="180">
        <v>2</v>
      </c>
      <c r="E569" s="696" t="s">
        <v>599</v>
      </c>
      <c r="F569" s="1052"/>
      <c r="G569" s="1052"/>
      <c r="H569" s="963"/>
      <c r="I569" s="893"/>
      <c r="J569" s="893"/>
      <c r="K569" s="960"/>
      <c r="L569" s="963"/>
      <c r="M569" s="963"/>
      <c r="N569" s="963"/>
      <c r="O569" s="963"/>
      <c r="P569" s="963"/>
      <c r="Q569" s="963"/>
      <c r="R569" s="963"/>
      <c r="S569" s="963"/>
      <c r="T569" s="963"/>
      <c r="U569" s="963"/>
      <c r="V569" s="963"/>
      <c r="W569" s="963"/>
      <c r="X569" s="963"/>
      <c r="Y569" s="963"/>
      <c r="Z569" s="963"/>
    </row>
    <row r="570" spans="1:26" ht="14.25" hidden="1" customHeight="1">
      <c r="A570" s="310" t="s">
        <v>2533</v>
      </c>
      <c r="B570" s="525" t="s">
        <v>1622</v>
      </c>
      <c r="C570" s="141"/>
      <c r="D570" s="141"/>
      <c r="E570" s="141"/>
      <c r="F570" s="141"/>
      <c r="G570" s="141"/>
      <c r="H570" s="106"/>
      <c r="I570" s="319"/>
      <c r="J570" s="319"/>
      <c r="K570" s="105"/>
      <c r="L570" s="106"/>
      <c r="M570" s="106"/>
      <c r="N570" s="106"/>
      <c r="O570" s="106"/>
      <c r="P570" s="106"/>
      <c r="Q570" s="106"/>
      <c r="R570" s="106"/>
      <c r="S570" s="106"/>
      <c r="T570" s="106"/>
      <c r="U570" s="106"/>
      <c r="V570" s="106"/>
      <c r="W570" s="106"/>
      <c r="X570" s="106"/>
      <c r="Y570" s="106"/>
      <c r="Z570" s="106"/>
    </row>
    <row r="571" spans="1:26" ht="19">
      <c r="A571" s="927" t="s">
        <v>2534</v>
      </c>
      <c r="B571" s="1606" t="s">
        <v>177</v>
      </c>
      <c r="C571" s="1570"/>
      <c r="D571" s="1570"/>
      <c r="E571" s="1570"/>
      <c r="F571" s="1570"/>
      <c r="G571" s="1573"/>
      <c r="H571" s="942"/>
      <c r="I571" s="893">
        <f>SUM(D572:D574)</f>
        <v>6</v>
      </c>
      <c r="J571" s="893">
        <f>COUNT(D572:D574)*2</f>
        <v>6</v>
      </c>
      <c r="K571" s="960"/>
      <c r="L571" s="963"/>
      <c r="M571" s="963"/>
      <c r="N571" s="963"/>
      <c r="O571" s="963"/>
      <c r="P571" s="963"/>
      <c r="Q571" s="963"/>
      <c r="R571" s="963"/>
      <c r="S571" s="963"/>
      <c r="T571" s="963"/>
      <c r="U571" s="963"/>
      <c r="V571" s="963"/>
      <c r="W571" s="963"/>
      <c r="X571" s="963"/>
      <c r="Y571" s="963"/>
      <c r="Z571" s="963"/>
    </row>
    <row r="572" spans="1:26" ht="17">
      <c r="A572" s="693" t="s">
        <v>2535</v>
      </c>
      <c r="B572" s="538" t="s">
        <v>1625</v>
      </c>
      <c r="C572" s="475" t="s">
        <v>1626</v>
      </c>
      <c r="D572" s="180">
        <v>2</v>
      </c>
      <c r="E572" s="696" t="s">
        <v>599</v>
      </c>
      <c r="F572" s="1052"/>
      <c r="G572" s="1052"/>
      <c r="H572" s="963"/>
      <c r="I572" s="893"/>
      <c r="J572" s="893"/>
      <c r="K572" s="960"/>
      <c r="L572" s="963"/>
      <c r="M572" s="963"/>
      <c r="N572" s="963"/>
      <c r="O572" s="963"/>
      <c r="P572" s="963"/>
      <c r="Q572" s="963"/>
      <c r="R572" s="963"/>
      <c r="S572" s="963"/>
      <c r="T572" s="963"/>
      <c r="U572" s="963"/>
      <c r="V572" s="963"/>
      <c r="W572" s="963"/>
      <c r="X572" s="963"/>
      <c r="Y572" s="963"/>
      <c r="Z572" s="963"/>
    </row>
    <row r="573" spans="1:26" ht="34">
      <c r="A573" s="693" t="s">
        <v>2536</v>
      </c>
      <c r="B573" s="538" t="s">
        <v>1628</v>
      </c>
      <c r="C573" s="475" t="s">
        <v>1629</v>
      </c>
      <c r="D573" s="180">
        <v>2</v>
      </c>
      <c r="E573" s="696" t="s">
        <v>599</v>
      </c>
      <c r="F573" s="1052"/>
      <c r="G573" s="1052"/>
      <c r="H573" s="963"/>
      <c r="I573" s="893"/>
      <c r="J573" s="893"/>
      <c r="K573" s="960"/>
      <c r="L573" s="963"/>
      <c r="M573" s="963"/>
      <c r="N573" s="963"/>
      <c r="O573" s="963"/>
      <c r="P573" s="963"/>
      <c r="Q573" s="963"/>
      <c r="R573" s="963"/>
      <c r="S573" s="963"/>
      <c r="T573" s="963"/>
      <c r="U573" s="963"/>
      <c r="V573" s="963"/>
      <c r="W573" s="963"/>
      <c r="X573" s="963"/>
      <c r="Y573" s="963"/>
      <c r="Z573" s="963"/>
    </row>
    <row r="574" spans="1:26" ht="34">
      <c r="A574" s="693" t="s">
        <v>1630</v>
      </c>
      <c r="B574" s="538" t="s">
        <v>1631</v>
      </c>
      <c r="C574" s="471" t="s">
        <v>1632</v>
      </c>
      <c r="D574" s="180">
        <v>2</v>
      </c>
      <c r="E574" s="696" t="s">
        <v>599</v>
      </c>
      <c r="F574" s="1052"/>
      <c r="G574" s="1052"/>
      <c r="H574" s="963"/>
      <c r="I574" s="893"/>
      <c r="J574" s="893"/>
      <c r="K574" s="960"/>
      <c r="L574" s="963"/>
      <c r="M574" s="963"/>
      <c r="N574" s="963"/>
      <c r="O574" s="963"/>
      <c r="P574" s="963"/>
      <c r="Q574" s="963"/>
      <c r="R574" s="963"/>
      <c r="S574" s="963"/>
      <c r="T574" s="963"/>
      <c r="U574" s="963"/>
      <c r="V574" s="963"/>
      <c r="W574" s="963"/>
      <c r="X574" s="963"/>
      <c r="Y574" s="963"/>
      <c r="Z574" s="963"/>
    </row>
    <row r="575" spans="1:26" ht="19">
      <c r="A575" s="927" t="s">
        <v>271</v>
      </c>
      <c r="B575" s="1606" t="s">
        <v>1633</v>
      </c>
      <c r="C575" s="1698"/>
      <c r="D575" s="1698"/>
      <c r="E575" s="1698"/>
      <c r="F575" s="1698"/>
      <c r="G575" s="1699"/>
      <c r="H575" s="1329"/>
      <c r="I575" s="893">
        <f>SUM(D576:D582)</f>
        <v>10</v>
      </c>
      <c r="J575" s="893">
        <f>COUNT(D576:D582)*2</f>
        <v>10</v>
      </c>
      <c r="K575" s="960"/>
      <c r="L575" s="963"/>
      <c r="M575" s="963"/>
      <c r="N575" s="963"/>
      <c r="O575" s="963"/>
      <c r="P575" s="963"/>
      <c r="Q575" s="963"/>
      <c r="R575" s="963"/>
      <c r="S575" s="963"/>
      <c r="T575" s="963"/>
      <c r="U575" s="963"/>
      <c r="V575" s="963"/>
      <c r="W575" s="963"/>
      <c r="X575" s="963"/>
      <c r="Y575" s="963"/>
      <c r="Z575" s="963"/>
    </row>
    <row r="576" spans="1:26" ht="81.75" hidden="1" customHeight="1">
      <c r="A576" s="310" t="s">
        <v>1634</v>
      </c>
      <c r="B576" s="179" t="s">
        <v>1635</v>
      </c>
      <c r="C576" s="179"/>
      <c r="D576" s="244"/>
      <c r="E576" s="141"/>
      <c r="F576" s="245"/>
      <c r="G576" s="141"/>
      <c r="H576" s="106"/>
      <c r="I576" s="105"/>
      <c r="J576" s="105"/>
      <c r="K576" s="105"/>
      <c r="L576" s="106"/>
      <c r="M576" s="106"/>
      <c r="N576" s="106"/>
      <c r="O576" s="106"/>
      <c r="P576" s="106"/>
      <c r="Q576" s="106"/>
      <c r="R576" s="106"/>
      <c r="S576" s="106"/>
      <c r="T576" s="106"/>
      <c r="U576" s="106"/>
      <c r="V576" s="106"/>
      <c r="W576" s="106"/>
      <c r="X576" s="106"/>
      <c r="Y576" s="106"/>
      <c r="Z576" s="106"/>
    </row>
    <row r="577" spans="1:26" ht="14.25" hidden="1" customHeight="1">
      <c r="A577" s="310" t="s">
        <v>1638</v>
      </c>
      <c r="B577" s="179" t="s">
        <v>1639</v>
      </c>
      <c r="C577" s="179"/>
      <c r="D577" s="244"/>
      <c r="E577" s="141"/>
      <c r="F577" s="245"/>
      <c r="G577" s="141"/>
      <c r="H577" s="106"/>
      <c r="I577" s="105"/>
      <c r="J577" s="105"/>
      <c r="K577" s="105"/>
      <c r="L577" s="106"/>
      <c r="M577" s="106"/>
      <c r="N577" s="106"/>
      <c r="O577" s="106"/>
      <c r="P577" s="106"/>
      <c r="Q577" s="106"/>
      <c r="R577" s="106"/>
      <c r="S577" s="106"/>
      <c r="T577" s="106"/>
      <c r="U577" s="106"/>
      <c r="V577" s="106"/>
      <c r="W577" s="106"/>
      <c r="X577" s="106"/>
      <c r="Y577" s="106"/>
      <c r="Z577" s="106"/>
    </row>
    <row r="578" spans="1:26" ht="80">
      <c r="A578" s="693" t="s">
        <v>1642</v>
      </c>
      <c r="B578" s="475" t="s">
        <v>1643</v>
      </c>
      <c r="C578" s="475" t="s">
        <v>1644</v>
      </c>
      <c r="D578" s="180">
        <v>2</v>
      </c>
      <c r="E578" s="696" t="s">
        <v>599</v>
      </c>
      <c r="F578" s="1055" t="s">
        <v>1645</v>
      </c>
      <c r="G578" s="1052"/>
      <c r="H578" s="963"/>
      <c r="I578" s="893"/>
      <c r="J578" s="893"/>
      <c r="K578" s="960"/>
      <c r="L578" s="963"/>
      <c r="M578" s="963"/>
      <c r="N578" s="963"/>
      <c r="O578" s="963"/>
      <c r="P578" s="963"/>
      <c r="Q578" s="963"/>
      <c r="R578" s="963"/>
      <c r="S578" s="963"/>
      <c r="T578" s="963"/>
      <c r="U578" s="963"/>
      <c r="V578" s="963"/>
      <c r="W578" s="963"/>
      <c r="X578" s="963"/>
      <c r="Y578" s="963"/>
      <c r="Z578" s="963"/>
    </row>
    <row r="579" spans="1:26" ht="64">
      <c r="A579" s="693" t="s">
        <v>1646</v>
      </c>
      <c r="B579" s="475" t="s">
        <v>1647</v>
      </c>
      <c r="C579" s="475" t="s">
        <v>1648</v>
      </c>
      <c r="D579" s="180">
        <v>2</v>
      </c>
      <c r="E579" s="696" t="s">
        <v>599</v>
      </c>
      <c r="F579" s="1055" t="s">
        <v>1649</v>
      </c>
      <c r="G579" s="1052"/>
      <c r="H579" s="963"/>
      <c r="I579" s="893"/>
      <c r="J579" s="893"/>
      <c r="K579" s="960"/>
      <c r="L579" s="963"/>
      <c r="M579" s="963"/>
      <c r="N579" s="963"/>
      <c r="O579" s="963"/>
      <c r="P579" s="963"/>
      <c r="Q579" s="963"/>
      <c r="R579" s="963"/>
      <c r="S579" s="963"/>
      <c r="T579" s="963"/>
      <c r="U579" s="963"/>
      <c r="V579" s="963"/>
      <c r="W579" s="963"/>
      <c r="X579" s="963"/>
      <c r="Y579" s="963"/>
      <c r="Z579" s="963"/>
    </row>
    <row r="580" spans="1:26" ht="48">
      <c r="A580" s="693" t="s">
        <v>1650</v>
      </c>
      <c r="B580" s="475" t="s">
        <v>1651</v>
      </c>
      <c r="C580" s="475" t="s">
        <v>1652</v>
      </c>
      <c r="D580" s="180">
        <v>2</v>
      </c>
      <c r="E580" s="696" t="s">
        <v>599</v>
      </c>
      <c r="F580" s="1055" t="s">
        <v>1653</v>
      </c>
      <c r="G580" s="1052"/>
      <c r="H580" s="963"/>
      <c r="I580" s="893"/>
      <c r="J580" s="893"/>
      <c r="K580" s="960"/>
      <c r="L580" s="963"/>
      <c r="M580" s="963"/>
      <c r="N580" s="963"/>
      <c r="O580" s="963"/>
      <c r="P580" s="963"/>
      <c r="Q580" s="963"/>
      <c r="R580" s="963"/>
      <c r="S580" s="963"/>
      <c r="T580" s="963"/>
      <c r="U580" s="963"/>
      <c r="V580" s="963"/>
      <c r="W580" s="963"/>
      <c r="X580" s="963"/>
      <c r="Y580" s="963"/>
      <c r="Z580" s="963"/>
    </row>
    <row r="581" spans="1:26" ht="64">
      <c r="A581" s="693" t="s">
        <v>1654</v>
      </c>
      <c r="B581" s="475" t="s">
        <v>1655</v>
      </c>
      <c r="C581" s="475" t="s">
        <v>2537</v>
      </c>
      <c r="D581" s="180">
        <v>2</v>
      </c>
      <c r="E581" s="696" t="s">
        <v>599</v>
      </c>
      <c r="F581" s="1055" t="s">
        <v>2538</v>
      </c>
      <c r="G581" s="1052"/>
      <c r="H581" s="963"/>
      <c r="I581" s="893"/>
      <c r="J581" s="893"/>
      <c r="K581" s="960"/>
      <c r="L581" s="963"/>
      <c r="M581" s="963"/>
      <c r="N581" s="963"/>
      <c r="O581" s="963"/>
      <c r="P581" s="963"/>
      <c r="Q581" s="963"/>
      <c r="R581" s="963"/>
      <c r="S581" s="963"/>
      <c r="T581" s="963"/>
      <c r="U581" s="963"/>
      <c r="V581" s="963"/>
      <c r="W581" s="963"/>
      <c r="X581" s="963"/>
      <c r="Y581" s="963"/>
      <c r="Z581" s="963"/>
    </row>
    <row r="582" spans="1:26" ht="80">
      <c r="A582" s="693" t="s">
        <v>1656</v>
      </c>
      <c r="B582" s="475" t="s">
        <v>1657</v>
      </c>
      <c r="C582" s="475" t="s">
        <v>1658</v>
      </c>
      <c r="D582" s="180">
        <v>2</v>
      </c>
      <c r="E582" s="696" t="s">
        <v>599</v>
      </c>
      <c r="F582" s="1055" t="s">
        <v>7202</v>
      </c>
      <c r="G582" s="1052"/>
      <c r="H582" s="963"/>
      <c r="I582" s="893"/>
      <c r="J582" s="893"/>
      <c r="K582" s="960"/>
      <c r="L582" s="963"/>
      <c r="M582" s="963"/>
      <c r="N582" s="963"/>
      <c r="O582" s="963"/>
      <c r="P582" s="963"/>
      <c r="Q582" s="963"/>
      <c r="R582" s="963"/>
      <c r="S582" s="963"/>
      <c r="T582" s="963"/>
      <c r="U582" s="963"/>
      <c r="V582" s="963"/>
      <c r="W582" s="963"/>
      <c r="X582" s="963"/>
      <c r="Y582" s="963"/>
      <c r="Z582" s="963"/>
    </row>
    <row r="583" spans="1:26" ht="20">
      <c r="A583" s="30" t="s">
        <v>272</v>
      </c>
      <c r="B583" s="1606" t="s">
        <v>181</v>
      </c>
      <c r="C583" s="1570"/>
      <c r="D583" s="1570"/>
      <c r="E583" s="1570"/>
      <c r="F583" s="1570"/>
      <c r="G583" s="1573"/>
      <c r="H583" s="942"/>
      <c r="I583" s="893">
        <f>SUM(D584:D586)</f>
        <v>6</v>
      </c>
      <c r="J583" s="893">
        <f>COUNT(D584:D586)*2</f>
        <v>6</v>
      </c>
      <c r="K583" s="960"/>
      <c r="L583" s="963"/>
      <c r="M583" s="963"/>
      <c r="N583" s="963"/>
      <c r="O583" s="963"/>
      <c r="P583" s="963"/>
      <c r="Q583" s="963"/>
      <c r="R583" s="963"/>
      <c r="S583" s="963"/>
      <c r="T583" s="963"/>
      <c r="U583" s="963"/>
      <c r="V583" s="963"/>
      <c r="W583" s="963"/>
      <c r="X583" s="963"/>
      <c r="Y583" s="963"/>
      <c r="Z583" s="963"/>
    </row>
    <row r="584" spans="1:26" ht="34">
      <c r="A584" s="927" t="s">
        <v>2539</v>
      </c>
      <c r="B584" s="538" t="s">
        <v>1661</v>
      </c>
      <c r="C584" s="471" t="s">
        <v>1662</v>
      </c>
      <c r="D584" s="180">
        <v>2</v>
      </c>
      <c r="E584" s="696" t="s">
        <v>387</v>
      </c>
      <c r="F584" s="1052" t="s">
        <v>1663</v>
      </c>
      <c r="G584" s="471"/>
      <c r="H584" s="986"/>
      <c r="I584" s="893"/>
      <c r="J584" s="893"/>
      <c r="K584" s="960"/>
      <c r="L584" s="963"/>
      <c r="M584" s="963"/>
      <c r="N584" s="963"/>
      <c r="O584" s="963"/>
      <c r="P584" s="963"/>
      <c r="Q584" s="963"/>
      <c r="R584" s="963"/>
      <c r="S584" s="963"/>
      <c r="T584" s="963"/>
      <c r="U584" s="963"/>
      <c r="V584" s="963"/>
      <c r="W584" s="963"/>
      <c r="X584" s="963"/>
      <c r="Y584" s="963"/>
      <c r="Z584" s="963"/>
    </row>
    <row r="585" spans="1:26" ht="16">
      <c r="A585" s="927"/>
      <c r="B585" s="538"/>
      <c r="C585" s="471" t="s">
        <v>1664</v>
      </c>
      <c r="D585" s="180">
        <v>2</v>
      </c>
      <c r="E585" s="696" t="s">
        <v>387</v>
      </c>
      <c r="F585" s="1052" t="s">
        <v>1665</v>
      </c>
      <c r="G585" s="471"/>
      <c r="H585" s="986"/>
      <c r="I585" s="893"/>
      <c r="J585" s="893"/>
      <c r="K585" s="960"/>
      <c r="L585" s="963"/>
      <c r="M585" s="963"/>
      <c r="N585" s="963"/>
      <c r="O585" s="963"/>
      <c r="P585" s="963"/>
      <c r="Q585" s="963"/>
      <c r="R585" s="963"/>
      <c r="S585" s="963"/>
      <c r="T585" s="963"/>
      <c r="U585" s="963"/>
      <c r="V585" s="963"/>
      <c r="W585" s="963"/>
      <c r="X585" s="963"/>
      <c r="Y585" s="963"/>
      <c r="Z585" s="963"/>
    </row>
    <row r="586" spans="1:26" ht="34">
      <c r="A586" s="927" t="s">
        <v>2540</v>
      </c>
      <c r="B586" s="538" t="s">
        <v>1667</v>
      </c>
      <c r="C586" s="1052" t="s">
        <v>1668</v>
      </c>
      <c r="D586" s="180">
        <v>2</v>
      </c>
      <c r="E586" s="833" t="s">
        <v>599</v>
      </c>
      <c r="F586" s="471" t="s">
        <v>1669</v>
      </c>
      <c r="G586" s="471"/>
      <c r="H586" s="986"/>
      <c r="I586" s="893"/>
      <c r="J586" s="893"/>
      <c r="K586" s="960"/>
      <c r="L586" s="963"/>
      <c r="M586" s="963"/>
      <c r="N586" s="963"/>
      <c r="O586" s="963"/>
      <c r="P586" s="963"/>
      <c r="Q586" s="963"/>
      <c r="R586" s="963"/>
      <c r="S586" s="963"/>
      <c r="T586" s="963"/>
      <c r="U586" s="963"/>
      <c r="V586" s="963"/>
      <c r="W586" s="963"/>
      <c r="X586" s="963"/>
      <c r="Y586" s="963"/>
      <c r="Z586" s="963"/>
    </row>
    <row r="587" spans="1:26" ht="15" hidden="1" customHeight="1">
      <c r="A587" s="379" t="s">
        <v>1670</v>
      </c>
      <c r="B587" s="1731" t="s">
        <v>183</v>
      </c>
      <c r="C587" s="1570"/>
      <c r="D587" s="1570"/>
      <c r="E587" s="1570"/>
      <c r="F587" s="1570"/>
      <c r="G587" s="1573"/>
      <c r="H587" s="954"/>
      <c r="I587" s="319"/>
      <c r="J587" s="319"/>
      <c r="K587" s="105"/>
      <c r="L587" s="106"/>
      <c r="M587" s="106"/>
      <c r="N587" s="106"/>
      <c r="O587" s="106"/>
      <c r="P587" s="106"/>
      <c r="Q587" s="106"/>
      <c r="R587" s="106"/>
      <c r="S587" s="106"/>
      <c r="T587" s="106"/>
      <c r="U587" s="106"/>
      <c r="V587" s="106"/>
      <c r="W587" s="106"/>
      <c r="X587" s="106"/>
      <c r="Y587" s="106"/>
      <c r="Z587" s="106"/>
    </row>
    <row r="588" spans="1:26" ht="14.25" hidden="1" customHeight="1">
      <c r="A588" s="379" t="s">
        <v>1671</v>
      </c>
      <c r="B588" s="179" t="s">
        <v>1672</v>
      </c>
      <c r="C588" s="179"/>
      <c r="D588" s="252"/>
      <c r="E588" s="179"/>
      <c r="F588" s="179"/>
      <c r="G588" s="179"/>
      <c r="H588" s="539"/>
      <c r="I588" s="319"/>
      <c r="J588" s="319"/>
      <c r="K588" s="105"/>
      <c r="L588" s="106"/>
      <c r="M588" s="106"/>
      <c r="N588" s="106"/>
      <c r="O588" s="106"/>
      <c r="P588" s="106"/>
      <c r="Q588" s="106"/>
      <c r="R588" s="106"/>
      <c r="S588" s="106"/>
      <c r="T588" s="106"/>
      <c r="U588" s="106"/>
      <c r="V588" s="106"/>
      <c r="W588" s="106"/>
      <c r="X588" s="106"/>
      <c r="Y588" s="106"/>
      <c r="Z588" s="106"/>
    </row>
    <row r="589" spans="1:26" ht="14.25" hidden="1" customHeight="1">
      <c r="A589" s="379" t="s">
        <v>1673</v>
      </c>
      <c r="B589" s="179" t="s">
        <v>1674</v>
      </c>
      <c r="C589" s="179"/>
      <c r="D589" s="252"/>
      <c r="E589" s="179"/>
      <c r="F589" s="179"/>
      <c r="G589" s="179"/>
      <c r="H589" s="539"/>
      <c r="I589" s="319"/>
      <c r="J589" s="319"/>
      <c r="K589" s="105"/>
      <c r="L589" s="106"/>
      <c r="M589" s="106"/>
      <c r="N589" s="106"/>
      <c r="O589" s="106"/>
      <c r="P589" s="106"/>
      <c r="Q589" s="106"/>
      <c r="R589" s="106"/>
      <c r="S589" s="106"/>
      <c r="T589" s="106"/>
      <c r="U589" s="106"/>
      <c r="V589" s="106"/>
      <c r="W589" s="106"/>
      <c r="X589" s="106"/>
      <c r="Y589" s="106"/>
      <c r="Z589" s="106"/>
    </row>
    <row r="590" spans="1:26" ht="14.25" hidden="1" customHeight="1">
      <c r="A590" s="379" t="s">
        <v>1675</v>
      </c>
      <c r="B590" s="179" t="s">
        <v>1676</v>
      </c>
      <c r="C590" s="179"/>
      <c r="D590" s="252"/>
      <c r="E590" s="179"/>
      <c r="F590" s="179"/>
      <c r="G590" s="179"/>
      <c r="H590" s="539"/>
      <c r="I590" s="319"/>
      <c r="J590" s="319"/>
      <c r="K590" s="105"/>
      <c r="L590" s="106"/>
      <c r="M590" s="106"/>
      <c r="N590" s="106"/>
      <c r="O590" s="106"/>
      <c r="P590" s="106"/>
      <c r="Q590" s="106"/>
      <c r="R590" s="106"/>
      <c r="S590" s="106"/>
      <c r="T590" s="106"/>
      <c r="U590" s="106"/>
      <c r="V590" s="106"/>
      <c r="W590" s="106"/>
      <c r="X590" s="106"/>
      <c r="Y590" s="106"/>
      <c r="Z590" s="106"/>
    </row>
    <row r="591" spans="1:26" ht="14.25" hidden="1" customHeight="1">
      <c r="A591" s="379" t="s">
        <v>1677</v>
      </c>
      <c r="B591" s="179" t="s">
        <v>1678</v>
      </c>
      <c r="C591" s="179"/>
      <c r="D591" s="252"/>
      <c r="E591" s="179"/>
      <c r="F591" s="179"/>
      <c r="G591" s="179"/>
      <c r="H591" s="539"/>
      <c r="I591" s="319"/>
      <c r="J591" s="319"/>
      <c r="K591" s="105"/>
      <c r="L591" s="106"/>
      <c r="M591" s="106"/>
      <c r="N591" s="106"/>
      <c r="O591" s="106"/>
      <c r="P591" s="106"/>
      <c r="Q591" s="106"/>
      <c r="R591" s="106"/>
      <c r="S591" s="106"/>
      <c r="T591" s="106"/>
      <c r="U591" s="106"/>
      <c r="V591" s="106"/>
      <c r="W591" s="106"/>
      <c r="X591" s="106"/>
      <c r="Y591" s="106"/>
      <c r="Z591" s="106"/>
    </row>
    <row r="592" spans="1:26" ht="14.25" hidden="1" customHeight="1">
      <c r="A592" s="379" t="s">
        <v>1679</v>
      </c>
      <c r="B592" s="179" t="s">
        <v>1680</v>
      </c>
      <c r="C592" s="179"/>
      <c r="D592" s="252"/>
      <c r="E592" s="179"/>
      <c r="F592" s="179"/>
      <c r="G592" s="179"/>
      <c r="H592" s="539"/>
      <c r="I592" s="319"/>
      <c r="J592" s="319"/>
      <c r="K592" s="105"/>
      <c r="L592" s="106"/>
      <c r="M592" s="106"/>
      <c r="N592" s="106"/>
      <c r="O592" s="106"/>
      <c r="P592" s="106"/>
      <c r="Q592" s="106"/>
      <c r="R592" s="106"/>
      <c r="S592" s="106"/>
      <c r="T592" s="106"/>
      <c r="U592" s="106"/>
      <c r="V592" s="106"/>
      <c r="W592" s="106"/>
      <c r="X592" s="106"/>
      <c r="Y592" s="106"/>
      <c r="Z592" s="106"/>
    </row>
    <row r="593" spans="1:26" ht="14.25" hidden="1" customHeight="1">
      <c r="A593" s="379" t="s">
        <v>1681</v>
      </c>
      <c r="B593" s="179" t="s">
        <v>1682</v>
      </c>
      <c r="C593" s="179"/>
      <c r="D593" s="252"/>
      <c r="E593" s="179"/>
      <c r="F593" s="179"/>
      <c r="G593" s="179"/>
      <c r="H593" s="539"/>
      <c r="I593" s="319"/>
      <c r="J593" s="319"/>
      <c r="K593" s="105"/>
      <c r="L593" s="106"/>
      <c r="M593" s="106"/>
      <c r="N593" s="106"/>
      <c r="O593" s="106"/>
      <c r="P593" s="106"/>
      <c r="Q593" s="106"/>
      <c r="R593" s="106"/>
      <c r="S593" s="106"/>
      <c r="T593" s="106"/>
      <c r="U593" s="106"/>
      <c r="V593" s="106"/>
      <c r="W593" s="106"/>
      <c r="X593" s="106"/>
      <c r="Y593" s="106"/>
      <c r="Z593" s="106"/>
    </row>
    <row r="594" spans="1:26" ht="19">
      <c r="A594" s="1293" t="s">
        <v>184</v>
      </c>
      <c r="B594" s="1606" t="s">
        <v>185</v>
      </c>
      <c r="C594" s="1570"/>
      <c r="D594" s="1570"/>
      <c r="E594" s="1570"/>
      <c r="F594" s="1570"/>
      <c r="G594" s="1573"/>
      <c r="H594" s="942"/>
      <c r="I594" s="893">
        <f>SUM(D600:D602)</f>
        <v>6</v>
      </c>
      <c r="J594" s="893">
        <f>COUNT(D600:D602)*2</f>
        <v>6</v>
      </c>
      <c r="K594" s="960"/>
      <c r="L594" s="963"/>
      <c r="M594" s="963"/>
      <c r="N594" s="963"/>
      <c r="O594" s="963"/>
      <c r="P594" s="963"/>
      <c r="Q594" s="963"/>
      <c r="R594" s="963"/>
      <c r="S594" s="963"/>
      <c r="T594" s="963"/>
      <c r="U594" s="963"/>
      <c r="V594" s="963"/>
      <c r="W594" s="963"/>
      <c r="X594" s="963"/>
      <c r="Y594" s="963"/>
      <c r="Z594" s="963"/>
    </row>
    <row r="595" spans="1:26" ht="14.25" hidden="1" customHeight="1">
      <c r="A595" s="379" t="s">
        <v>1684</v>
      </c>
      <c r="B595" s="179" t="s">
        <v>1685</v>
      </c>
      <c r="C595" s="179"/>
      <c r="D595" s="252"/>
      <c r="E595" s="179"/>
      <c r="F595" s="179"/>
      <c r="G595" s="179"/>
      <c r="H595" s="539"/>
      <c r="I595" s="105"/>
      <c r="J595" s="105"/>
      <c r="K595" s="105"/>
      <c r="L595" s="106"/>
      <c r="M595" s="106"/>
      <c r="N595" s="106"/>
      <c r="O595" s="106"/>
      <c r="P595" s="106"/>
      <c r="Q595" s="106"/>
      <c r="R595" s="106"/>
      <c r="S595" s="106"/>
      <c r="T595" s="106"/>
      <c r="U595" s="106"/>
      <c r="V595" s="106"/>
      <c r="W595" s="106"/>
      <c r="X595" s="106"/>
      <c r="Y595" s="106"/>
      <c r="Z595" s="106"/>
    </row>
    <row r="596" spans="1:26" ht="14.25" hidden="1" customHeight="1">
      <c r="A596" s="379" t="s">
        <v>1686</v>
      </c>
      <c r="B596" s="179" t="s">
        <v>1687</v>
      </c>
      <c r="C596" s="179"/>
      <c r="D596" s="252"/>
      <c r="E596" s="179"/>
      <c r="F596" s="179"/>
      <c r="G596" s="179"/>
      <c r="H596" s="539"/>
      <c r="I596" s="105"/>
      <c r="J596" s="105"/>
      <c r="K596" s="105"/>
      <c r="L596" s="106"/>
      <c r="M596" s="106"/>
      <c r="N596" s="106"/>
      <c r="O596" s="106"/>
      <c r="P596" s="106"/>
      <c r="Q596" s="106"/>
      <c r="R596" s="106"/>
      <c r="S596" s="106"/>
      <c r="T596" s="106"/>
      <c r="U596" s="106"/>
      <c r="V596" s="106"/>
      <c r="W596" s="106"/>
      <c r="X596" s="106"/>
      <c r="Y596" s="106"/>
      <c r="Z596" s="106"/>
    </row>
    <row r="597" spans="1:26" ht="14.25" hidden="1" customHeight="1">
      <c r="A597" s="379" t="s">
        <v>1688</v>
      </c>
      <c r="B597" s="179" t="s">
        <v>1689</v>
      </c>
      <c r="C597" s="179"/>
      <c r="D597" s="252"/>
      <c r="E597" s="179"/>
      <c r="F597" s="179"/>
      <c r="G597" s="179"/>
      <c r="H597" s="539"/>
      <c r="I597" s="105"/>
      <c r="J597" s="105"/>
      <c r="K597" s="105"/>
      <c r="L597" s="106"/>
      <c r="M597" s="106"/>
      <c r="N597" s="106"/>
      <c r="O597" s="106"/>
      <c r="P597" s="106"/>
      <c r="Q597" s="106"/>
      <c r="R597" s="106"/>
      <c r="S597" s="106"/>
      <c r="T597" s="106"/>
      <c r="U597" s="106"/>
      <c r="V597" s="106"/>
      <c r="W597" s="106"/>
      <c r="X597" s="106"/>
      <c r="Y597" s="106"/>
      <c r="Z597" s="106"/>
    </row>
    <row r="598" spans="1:26" ht="14.25" hidden="1" customHeight="1">
      <c r="A598" s="379" t="s">
        <v>1690</v>
      </c>
      <c r="B598" s="179" t="s">
        <v>1691</v>
      </c>
      <c r="C598" s="179"/>
      <c r="D598" s="252"/>
      <c r="E598" s="179"/>
      <c r="F598" s="179"/>
      <c r="G598" s="179"/>
      <c r="H598" s="539"/>
      <c r="I598" s="105"/>
      <c r="J598" s="105"/>
      <c r="K598" s="105"/>
      <c r="L598" s="106"/>
      <c r="M598" s="106"/>
      <c r="N598" s="106"/>
      <c r="O598" s="106"/>
      <c r="P598" s="106"/>
      <c r="Q598" s="106"/>
      <c r="R598" s="106"/>
      <c r="S598" s="106"/>
      <c r="T598" s="106"/>
      <c r="U598" s="106"/>
      <c r="V598" s="106"/>
      <c r="W598" s="106"/>
      <c r="X598" s="106"/>
      <c r="Y598" s="106"/>
      <c r="Z598" s="106"/>
    </row>
    <row r="599" spans="1:26" ht="14.25" hidden="1" customHeight="1">
      <c r="A599" s="379" t="s">
        <v>1692</v>
      </c>
      <c r="B599" s="179" t="s">
        <v>1693</v>
      </c>
      <c r="C599" s="179"/>
      <c r="D599" s="252"/>
      <c r="E599" s="179"/>
      <c r="F599" s="179"/>
      <c r="G599" s="179"/>
      <c r="H599" s="539"/>
      <c r="I599" s="105"/>
      <c r="J599" s="105"/>
      <c r="K599" s="105"/>
      <c r="L599" s="106"/>
      <c r="M599" s="106"/>
      <c r="N599" s="106"/>
      <c r="O599" s="106"/>
      <c r="P599" s="106"/>
      <c r="Q599" s="106"/>
      <c r="R599" s="106"/>
      <c r="S599" s="106"/>
      <c r="T599" s="106"/>
      <c r="U599" s="106"/>
      <c r="V599" s="106"/>
      <c r="W599" s="106"/>
      <c r="X599" s="106"/>
      <c r="Y599" s="106"/>
      <c r="Z599" s="106"/>
    </row>
    <row r="600" spans="1:26" ht="48">
      <c r="A600" s="1293" t="s">
        <v>1694</v>
      </c>
      <c r="B600" s="471" t="s">
        <v>2541</v>
      </c>
      <c r="C600" s="475" t="s">
        <v>1696</v>
      </c>
      <c r="D600" s="180">
        <v>2</v>
      </c>
      <c r="E600" s="833" t="s">
        <v>599</v>
      </c>
      <c r="F600" s="475" t="s">
        <v>7203</v>
      </c>
      <c r="G600" s="475"/>
      <c r="H600" s="1041"/>
      <c r="I600" s="893"/>
      <c r="J600" s="893"/>
      <c r="K600" s="960"/>
      <c r="L600" s="963"/>
      <c r="M600" s="963"/>
      <c r="N600" s="963"/>
      <c r="O600" s="963"/>
      <c r="P600" s="963"/>
      <c r="Q600" s="963"/>
      <c r="R600" s="963"/>
      <c r="S600" s="963"/>
      <c r="T600" s="963"/>
      <c r="U600" s="963"/>
      <c r="V600" s="963"/>
      <c r="W600" s="963"/>
      <c r="X600" s="963"/>
      <c r="Y600" s="963"/>
      <c r="Z600" s="963"/>
    </row>
    <row r="601" spans="1:26" ht="64">
      <c r="A601" s="935" t="s">
        <v>1698</v>
      </c>
      <c r="B601" s="475" t="s">
        <v>1699</v>
      </c>
      <c r="C601" s="475" t="s">
        <v>1700</v>
      </c>
      <c r="D601" s="180">
        <v>2</v>
      </c>
      <c r="E601" s="180" t="s">
        <v>599</v>
      </c>
      <c r="F601" s="475" t="s">
        <v>1701</v>
      </c>
      <c r="G601" s="1055"/>
      <c r="H601" s="1041"/>
      <c r="I601" s="893"/>
      <c r="J601" s="893"/>
      <c r="K601" s="960"/>
      <c r="L601" s="963"/>
      <c r="M601" s="963"/>
      <c r="N601" s="963"/>
      <c r="O601" s="963"/>
      <c r="P601" s="963"/>
      <c r="Q601" s="963"/>
      <c r="R601" s="963"/>
      <c r="S601" s="963"/>
      <c r="T601" s="963"/>
      <c r="U601" s="963"/>
      <c r="V601" s="963"/>
      <c r="W601" s="963"/>
      <c r="X601" s="963"/>
      <c r="Y601" s="963"/>
      <c r="Z601" s="963"/>
    </row>
    <row r="602" spans="1:26" ht="32">
      <c r="A602" s="935" t="s">
        <v>2542</v>
      </c>
      <c r="B602" s="475" t="s">
        <v>7204</v>
      </c>
      <c r="C602" s="475" t="s">
        <v>1703</v>
      </c>
      <c r="D602" s="180">
        <v>2</v>
      </c>
      <c r="E602" s="180" t="s">
        <v>599</v>
      </c>
      <c r="F602" s="475" t="s">
        <v>1704</v>
      </c>
      <c r="G602" s="1055"/>
      <c r="H602" s="1041"/>
      <c r="I602" s="893"/>
      <c r="J602" s="893"/>
      <c r="K602" s="960"/>
      <c r="L602" s="963"/>
      <c r="M602" s="963"/>
      <c r="N602" s="963"/>
      <c r="O602" s="963"/>
      <c r="P602" s="963"/>
      <c r="Q602" s="963"/>
      <c r="R602" s="963"/>
      <c r="S602" s="963"/>
      <c r="T602" s="963"/>
      <c r="U602" s="963"/>
      <c r="V602" s="963"/>
      <c r="W602" s="963"/>
      <c r="X602" s="963"/>
      <c r="Y602" s="963"/>
      <c r="Z602" s="963"/>
    </row>
    <row r="603" spans="1:26" ht="14.25" hidden="1" customHeight="1">
      <c r="A603" s="310" t="s">
        <v>1705</v>
      </c>
      <c r="B603" s="179" t="s">
        <v>1706</v>
      </c>
      <c r="C603" s="898"/>
      <c r="D603" s="1048"/>
      <c r="E603" s="1048"/>
      <c r="F603" s="898"/>
      <c r="G603" s="245"/>
      <c r="H603" s="539"/>
      <c r="I603" s="105"/>
      <c r="J603" s="105"/>
      <c r="K603" s="105"/>
      <c r="L603" s="106"/>
      <c r="M603" s="106"/>
      <c r="N603" s="106"/>
      <c r="O603" s="106"/>
      <c r="P603" s="106"/>
      <c r="Q603" s="106"/>
      <c r="R603" s="106"/>
      <c r="S603" s="106"/>
      <c r="T603" s="106"/>
      <c r="U603" s="106"/>
      <c r="V603" s="106"/>
      <c r="W603" s="106"/>
      <c r="X603" s="106"/>
      <c r="Y603" s="106"/>
      <c r="Z603" s="106"/>
    </row>
    <row r="604" spans="1:26" ht="14.25" hidden="1" customHeight="1">
      <c r="A604" s="310" t="s">
        <v>1707</v>
      </c>
      <c r="B604" s="179" t="s">
        <v>1708</v>
      </c>
      <c r="C604" s="898"/>
      <c r="D604" s="1048"/>
      <c r="E604" s="1048"/>
      <c r="F604" s="898"/>
      <c r="G604" s="245"/>
      <c r="H604" s="539"/>
      <c r="I604" s="105"/>
      <c r="J604" s="105"/>
      <c r="K604" s="105"/>
      <c r="L604" s="106"/>
      <c r="M604" s="106"/>
      <c r="N604" s="106"/>
      <c r="O604" s="106"/>
      <c r="P604" s="106"/>
      <c r="Q604" s="106"/>
      <c r="R604" s="106"/>
      <c r="S604" s="106"/>
      <c r="T604" s="106"/>
      <c r="U604" s="106"/>
      <c r="V604" s="106"/>
      <c r="W604" s="106"/>
      <c r="X604" s="106"/>
      <c r="Y604" s="106"/>
      <c r="Z604" s="106"/>
    </row>
    <row r="605" spans="1:26" ht="31.5" hidden="1" customHeight="1">
      <c r="A605" s="474" t="s">
        <v>273</v>
      </c>
      <c r="B605" s="1810" t="s">
        <v>187</v>
      </c>
      <c r="C605" s="1570"/>
      <c r="D605" s="1570"/>
      <c r="E605" s="1570"/>
      <c r="F605" s="1570"/>
      <c r="G605" s="1571"/>
      <c r="H605" s="1318"/>
      <c r="I605" s="105">
        <f>SUM(D606:D611)</f>
        <v>0</v>
      </c>
      <c r="J605" s="105">
        <f>COUNT(D606:D611)*2</f>
        <v>0</v>
      </c>
      <c r="K605" s="105"/>
      <c r="L605" s="106"/>
      <c r="M605" s="106"/>
      <c r="N605" s="106"/>
      <c r="O605" s="106"/>
      <c r="P605" s="106"/>
      <c r="Q605" s="106"/>
      <c r="R605" s="106"/>
      <c r="S605" s="106"/>
      <c r="T605" s="106"/>
      <c r="U605" s="106"/>
      <c r="V605" s="106"/>
      <c r="W605" s="106"/>
      <c r="X605" s="106"/>
      <c r="Y605" s="106"/>
      <c r="Z605" s="106"/>
    </row>
    <row r="606" spans="1:26" ht="14.25" hidden="1" customHeight="1">
      <c r="A606" s="474" t="s">
        <v>1709</v>
      </c>
      <c r="B606" s="532" t="s">
        <v>1710</v>
      </c>
      <c r="C606" s="388"/>
      <c r="D606" s="388"/>
      <c r="E606" s="388"/>
      <c r="F606" s="388"/>
      <c r="G606" s="388"/>
      <c r="H606" s="955"/>
      <c r="I606" s="105"/>
      <c r="J606" s="105"/>
      <c r="K606" s="105"/>
      <c r="L606" s="106"/>
      <c r="M606" s="106"/>
      <c r="N606" s="106"/>
      <c r="O606" s="106"/>
      <c r="P606" s="106"/>
      <c r="Q606" s="106"/>
      <c r="R606" s="106"/>
      <c r="S606" s="106"/>
      <c r="T606" s="106"/>
      <c r="U606" s="106"/>
      <c r="V606" s="106"/>
      <c r="W606" s="106"/>
      <c r="X606" s="106"/>
      <c r="Y606" s="106"/>
      <c r="Z606" s="106"/>
    </row>
    <row r="607" spans="1:26" ht="14.25" hidden="1" customHeight="1">
      <c r="A607" s="474" t="s">
        <v>1711</v>
      </c>
      <c r="B607" s="532" t="s">
        <v>1712</v>
      </c>
      <c r="C607" s="388"/>
      <c r="D607" s="388"/>
      <c r="E607" s="388"/>
      <c r="F607" s="388"/>
      <c r="G607" s="388"/>
      <c r="H607" s="955"/>
      <c r="I607" s="105"/>
      <c r="J607" s="105"/>
      <c r="K607" s="105"/>
      <c r="L607" s="106"/>
      <c r="M607" s="106"/>
      <c r="N607" s="106"/>
      <c r="O607" s="106"/>
      <c r="P607" s="106"/>
      <c r="Q607" s="106"/>
      <c r="R607" s="106"/>
      <c r="S607" s="106"/>
      <c r="T607" s="106"/>
      <c r="U607" s="106"/>
      <c r="V607" s="106"/>
      <c r="W607" s="106"/>
      <c r="X607" s="106"/>
      <c r="Y607" s="106"/>
      <c r="Z607" s="106"/>
    </row>
    <row r="608" spans="1:26" ht="14.25" hidden="1" customHeight="1">
      <c r="A608" s="474" t="s">
        <v>1713</v>
      </c>
      <c r="B608" s="532" t="s">
        <v>1714</v>
      </c>
      <c r="C608" s="388"/>
      <c r="D608" s="388"/>
      <c r="E608" s="388"/>
      <c r="F608" s="388"/>
      <c r="G608" s="388"/>
      <c r="H608" s="955"/>
      <c r="I608" s="105"/>
      <c r="J608" s="105"/>
      <c r="K608" s="105"/>
      <c r="L608" s="106"/>
      <c r="M608" s="106"/>
      <c r="N608" s="106"/>
      <c r="O608" s="106"/>
      <c r="P608" s="106"/>
      <c r="Q608" s="106"/>
      <c r="R608" s="106"/>
      <c r="S608" s="106"/>
      <c r="T608" s="106"/>
      <c r="U608" s="106"/>
      <c r="V608" s="106"/>
      <c r="W608" s="106"/>
      <c r="X608" s="106"/>
      <c r="Y608" s="106"/>
      <c r="Z608" s="106"/>
    </row>
    <row r="609" spans="1:26" ht="14.25" hidden="1" customHeight="1">
      <c r="A609" s="474" t="s">
        <v>1723</v>
      </c>
      <c r="B609" s="532" t="s">
        <v>1724</v>
      </c>
      <c r="C609" s="388"/>
      <c r="D609" s="388"/>
      <c r="E609" s="388"/>
      <c r="F609" s="388"/>
      <c r="G609" s="388"/>
      <c r="H609" s="955"/>
      <c r="I609" s="105"/>
      <c r="J609" s="105"/>
      <c r="K609" s="105"/>
      <c r="L609" s="106"/>
      <c r="M609" s="106"/>
      <c r="N609" s="106"/>
      <c r="O609" s="106"/>
      <c r="P609" s="106"/>
      <c r="Q609" s="106"/>
      <c r="R609" s="106"/>
      <c r="S609" s="106"/>
      <c r="T609" s="106"/>
      <c r="U609" s="106"/>
      <c r="V609" s="106"/>
      <c r="W609" s="106"/>
      <c r="X609" s="106"/>
      <c r="Y609" s="106"/>
      <c r="Z609" s="106"/>
    </row>
    <row r="610" spans="1:26" ht="14.25" hidden="1" customHeight="1">
      <c r="A610" s="474" t="s">
        <v>1735</v>
      </c>
      <c r="B610" s="532" t="s">
        <v>1736</v>
      </c>
      <c r="C610" s="388"/>
      <c r="D610" s="388"/>
      <c r="E610" s="388"/>
      <c r="F610" s="388"/>
      <c r="G610" s="388"/>
      <c r="H610" s="955"/>
      <c r="I610" s="105"/>
      <c r="J610" s="105"/>
      <c r="K610" s="105"/>
      <c r="L610" s="106"/>
      <c r="M610" s="106"/>
      <c r="N610" s="106"/>
      <c r="O610" s="106"/>
      <c r="P610" s="106"/>
      <c r="Q610" s="106"/>
      <c r="R610" s="106"/>
      <c r="S610" s="106"/>
      <c r="T610" s="106"/>
      <c r="U610" s="106"/>
      <c r="V610" s="106"/>
      <c r="W610" s="106"/>
      <c r="X610" s="106"/>
      <c r="Y610" s="106"/>
      <c r="Z610" s="106"/>
    </row>
    <row r="611" spans="1:26" ht="14.25" hidden="1" customHeight="1">
      <c r="A611" s="474" t="s">
        <v>1745</v>
      </c>
      <c r="B611" s="532" t="s">
        <v>1746</v>
      </c>
      <c r="C611" s="179"/>
      <c r="D611" s="1296"/>
      <c r="E611" s="131"/>
      <c r="F611" s="179"/>
      <c r="G611" s="492"/>
      <c r="H611" s="866"/>
      <c r="I611" s="105"/>
      <c r="J611" s="105"/>
      <c r="K611" s="105"/>
      <c r="L611" s="106"/>
      <c r="M611" s="106"/>
      <c r="N611" s="106"/>
      <c r="O611" s="106"/>
      <c r="P611" s="106"/>
      <c r="Q611" s="106"/>
      <c r="R611" s="106"/>
      <c r="S611" s="106"/>
      <c r="T611" s="106"/>
      <c r="U611" s="106"/>
      <c r="V611" s="106"/>
      <c r="W611" s="106"/>
      <c r="X611" s="106"/>
      <c r="Y611" s="106"/>
      <c r="Z611" s="106"/>
    </row>
    <row r="612" spans="1:26" ht="14.25" hidden="1" customHeight="1">
      <c r="A612" s="474" t="s">
        <v>1747</v>
      </c>
      <c r="B612" s="532" t="s">
        <v>1748</v>
      </c>
      <c r="C612" s="179"/>
      <c r="D612" s="124"/>
      <c r="E612" s="124"/>
      <c r="F612" s="179"/>
      <c r="G612" s="492"/>
      <c r="H612" s="866"/>
      <c r="I612" s="105"/>
      <c r="J612" s="105"/>
      <c r="K612" s="105"/>
      <c r="L612" s="106"/>
      <c r="M612" s="106"/>
      <c r="N612" s="106"/>
      <c r="O612" s="106"/>
      <c r="P612" s="106"/>
      <c r="Q612" s="106"/>
      <c r="R612" s="106"/>
      <c r="S612" s="106"/>
      <c r="T612" s="106"/>
      <c r="U612" s="106"/>
      <c r="V612" s="106"/>
      <c r="W612" s="106"/>
      <c r="X612" s="106"/>
      <c r="Y612" s="106"/>
      <c r="Z612" s="106"/>
    </row>
    <row r="613" spans="1:26" ht="21">
      <c r="A613" s="1053"/>
      <c r="B613" s="1773" t="s">
        <v>1759</v>
      </c>
      <c r="C613" s="1570"/>
      <c r="D613" s="1570"/>
      <c r="E613" s="1570"/>
      <c r="F613" s="1570"/>
      <c r="G613" s="1571"/>
      <c r="H613" s="1038"/>
      <c r="I613" s="893">
        <f t="shared" ref="I613:J613" si="7">SUM(I614+I620+I625+I631)</f>
        <v>24</v>
      </c>
      <c r="J613" s="893">
        <f t="shared" si="7"/>
        <v>24</v>
      </c>
      <c r="K613" s="960"/>
      <c r="L613" s="963"/>
      <c r="M613" s="963"/>
      <c r="N613" s="963"/>
      <c r="O613" s="963"/>
      <c r="P613" s="963"/>
      <c r="Q613" s="963"/>
      <c r="R613" s="963"/>
      <c r="S613" s="963"/>
      <c r="T613" s="963"/>
      <c r="U613" s="963"/>
      <c r="V613" s="963"/>
      <c r="W613" s="963"/>
      <c r="X613" s="963"/>
      <c r="Y613" s="963"/>
      <c r="Z613" s="963"/>
    </row>
    <row r="614" spans="1:26" ht="19">
      <c r="A614" s="693" t="s">
        <v>2544</v>
      </c>
      <c r="B614" s="1606" t="s">
        <v>190</v>
      </c>
      <c r="C614" s="1570"/>
      <c r="D614" s="1570"/>
      <c r="E614" s="1570"/>
      <c r="F614" s="1570"/>
      <c r="G614" s="1573"/>
      <c r="H614" s="942"/>
      <c r="I614" s="893">
        <f>SUM(D615:D619)</f>
        <v>8</v>
      </c>
      <c r="J614" s="893">
        <f>COUNT(D615:D619)*2</f>
        <v>8</v>
      </c>
      <c r="K614" s="960"/>
      <c r="L614" s="963"/>
      <c r="M614" s="963"/>
      <c r="N614" s="963"/>
      <c r="O614" s="963"/>
      <c r="P614" s="963"/>
      <c r="Q614" s="963"/>
      <c r="R614" s="963"/>
      <c r="S614" s="963"/>
      <c r="T614" s="963"/>
      <c r="U614" s="963"/>
      <c r="V614" s="963"/>
      <c r="W614" s="963"/>
      <c r="X614" s="963"/>
      <c r="Y614" s="963"/>
      <c r="Z614" s="963"/>
    </row>
    <row r="615" spans="1:26" ht="32">
      <c r="A615" s="693" t="s">
        <v>2545</v>
      </c>
      <c r="B615" s="471" t="s">
        <v>1761</v>
      </c>
      <c r="C615" s="983" t="s">
        <v>7925</v>
      </c>
      <c r="D615" s="180">
        <v>2</v>
      </c>
      <c r="E615" s="696" t="s">
        <v>877</v>
      </c>
      <c r="F615" s="720"/>
      <c r="G615" s="720"/>
      <c r="H615" s="1146"/>
      <c r="I615" s="893"/>
      <c r="J615" s="893"/>
      <c r="K615" s="960"/>
      <c r="L615" s="963"/>
      <c r="M615" s="963"/>
      <c r="N615" s="963"/>
      <c r="O615" s="963"/>
      <c r="P615" s="963"/>
      <c r="Q615" s="963"/>
      <c r="R615" s="963"/>
      <c r="S615" s="963"/>
      <c r="T615" s="963"/>
      <c r="U615" s="963"/>
      <c r="V615" s="963"/>
      <c r="W615" s="963"/>
      <c r="X615" s="963"/>
      <c r="Y615" s="963"/>
      <c r="Z615" s="963"/>
    </row>
    <row r="616" spans="1:26" ht="32">
      <c r="A616" s="693"/>
      <c r="B616" s="471"/>
      <c r="C616" s="983" t="s">
        <v>7926</v>
      </c>
      <c r="D616" s="180">
        <v>2</v>
      </c>
      <c r="E616" s="696" t="s">
        <v>877</v>
      </c>
      <c r="F616" s="720"/>
      <c r="G616" s="720"/>
      <c r="H616" s="1146"/>
      <c r="I616" s="893"/>
      <c r="J616" s="893"/>
      <c r="K616" s="960"/>
      <c r="L616" s="963"/>
      <c r="M616" s="963"/>
      <c r="N616" s="963"/>
      <c r="O616" s="963"/>
      <c r="P616" s="963"/>
      <c r="Q616" s="963"/>
      <c r="R616" s="963"/>
      <c r="S616" s="963"/>
      <c r="T616" s="963"/>
      <c r="U616" s="963"/>
      <c r="V616" s="963"/>
      <c r="W616" s="963"/>
      <c r="X616" s="963"/>
      <c r="Y616" s="963"/>
      <c r="Z616" s="963"/>
    </row>
    <row r="617" spans="1:26" ht="32">
      <c r="A617" s="693"/>
      <c r="B617" s="471"/>
      <c r="C617" s="476" t="s">
        <v>7927</v>
      </c>
      <c r="D617" s="180">
        <v>2</v>
      </c>
      <c r="E617" s="696" t="s">
        <v>877</v>
      </c>
      <c r="F617" s="720"/>
      <c r="G617" s="720"/>
      <c r="H617" s="1146"/>
      <c r="I617" s="893"/>
      <c r="J617" s="893"/>
      <c r="K617" s="960"/>
      <c r="L617" s="963"/>
      <c r="M617" s="963"/>
      <c r="N617" s="963"/>
      <c r="O617" s="963"/>
      <c r="P617" s="963"/>
      <c r="Q617" s="963"/>
      <c r="R617" s="963"/>
      <c r="S617" s="963"/>
      <c r="T617" s="963"/>
      <c r="U617" s="963"/>
      <c r="V617" s="963"/>
      <c r="W617" s="963"/>
      <c r="X617" s="963"/>
      <c r="Y617" s="963"/>
      <c r="Z617" s="963"/>
    </row>
    <row r="618" spans="1:26" ht="16">
      <c r="A618" s="693"/>
      <c r="B618" s="471"/>
      <c r="C618" s="476" t="s">
        <v>7928</v>
      </c>
      <c r="D618" s="180">
        <v>2</v>
      </c>
      <c r="E618" s="696" t="s">
        <v>877</v>
      </c>
      <c r="F618" s="720"/>
      <c r="G618" s="720"/>
      <c r="H618" s="1146"/>
      <c r="I618" s="893"/>
      <c r="J618" s="893"/>
      <c r="K618" s="960"/>
      <c r="L618" s="963"/>
      <c r="M618" s="963"/>
      <c r="N618" s="963"/>
      <c r="O618" s="963"/>
      <c r="P618" s="963"/>
      <c r="Q618" s="963"/>
      <c r="R618" s="963"/>
      <c r="S618" s="963"/>
      <c r="T618" s="963"/>
      <c r="U618" s="963"/>
      <c r="V618" s="963"/>
      <c r="W618" s="963"/>
      <c r="X618" s="963"/>
      <c r="Y618" s="963"/>
      <c r="Z618" s="963"/>
    </row>
    <row r="619" spans="1:26" ht="65.25" hidden="1" customHeight="1">
      <c r="A619" s="310" t="s">
        <v>2553</v>
      </c>
      <c r="B619" s="232" t="s">
        <v>7929</v>
      </c>
      <c r="C619" s="1330"/>
      <c r="D619" s="370"/>
      <c r="E619" s="125"/>
      <c r="F619" s="125"/>
      <c r="G619" s="125"/>
      <c r="I619" s="105"/>
      <c r="J619" s="105"/>
      <c r="K619" s="105"/>
      <c r="L619" s="106"/>
      <c r="M619" s="106"/>
      <c r="N619" s="106"/>
      <c r="O619" s="106"/>
      <c r="P619" s="106"/>
      <c r="Q619" s="106"/>
      <c r="R619" s="106"/>
      <c r="S619" s="106"/>
      <c r="T619" s="106"/>
      <c r="U619" s="106"/>
      <c r="V619" s="106"/>
      <c r="W619" s="106"/>
      <c r="X619" s="106"/>
      <c r="Y619" s="106"/>
      <c r="Z619" s="106"/>
    </row>
    <row r="620" spans="1:26" ht="19">
      <c r="A620" s="693" t="s">
        <v>2555</v>
      </c>
      <c r="B620" s="1812" t="s">
        <v>192</v>
      </c>
      <c r="C620" s="1581"/>
      <c r="D620" s="1581"/>
      <c r="E620" s="1581"/>
      <c r="F620" s="1581"/>
      <c r="G620" s="1582"/>
      <c r="H620" s="942"/>
      <c r="I620" s="893">
        <f>SUM(D621:D624)</f>
        <v>6</v>
      </c>
      <c r="J620" s="893">
        <f>COUNT(D621:D624)*2</f>
        <v>6</v>
      </c>
      <c r="K620" s="960"/>
      <c r="L620" s="963"/>
      <c r="M620" s="963"/>
      <c r="N620" s="963"/>
      <c r="O620" s="963"/>
      <c r="P620" s="963"/>
      <c r="Q620" s="963"/>
      <c r="R620" s="963"/>
      <c r="S620" s="963"/>
      <c r="T620" s="963"/>
      <c r="U620" s="963"/>
      <c r="V620" s="963"/>
      <c r="W620" s="963"/>
      <c r="X620" s="963"/>
      <c r="Y620" s="963"/>
      <c r="Z620" s="963"/>
    </row>
    <row r="621" spans="1:26" ht="32">
      <c r="A621" s="693" t="s">
        <v>2556</v>
      </c>
      <c r="B621" s="471" t="s">
        <v>1772</v>
      </c>
      <c r="C621" s="1093" t="s">
        <v>7930</v>
      </c>
      <c r="D621" s="180">
        <v>2</v>
      </c>
      <c r="E621" s="696" t="s">
        <v>877</v>
      </c>
      <c r="F621" s="720"/>
      <c r="G621" s="720"/>
      <c r="H621" s="1146"/>
      <c r="I621" s="893"/>
      <c r="J621" s="893"/>
      <c r="K621" s="960"/>
      <c r="L621" s="963"/>
      <c r="M621" s="963"/>
      <c r="N621" s="963"/>
      <c r="O621" s="963"/>
      <c r="P621" s="963"/>
      <c r="Q621" s="963"/>
      <c r="R621" s="963"/>
      <c r="S621" s="963"/>
      <c r="T621" s="963"/>
      <c r="U621" s="963"/>
      <c r="V621" s="963"/>
      <c r="W621" s="963"/>
      <c r="X621" s="963"/>
      <c r="Y621" s="963"/>
      <c r="Z621" s="963"/>
    </row>
    <row r="622" spans="1:26" ht="16">
      <c r="A622" s="693"/>
      <c r="B622" s="471"/>
      <c r="C622" s="1331" t="s">
        <v>7931</v>
      </c>
      <c r="D622" s="180">
        <v>2</v>
      </c>
      <c r="E622" s="696" t="s">
        <v>877</v>
      </c>
      <c r="F622" s="720"/>
      <c r="G622" s="720"/>
      <c r="H622" s="1146"/>
      <c r="I622" s="893"/>
      <c r="J622" s="893"/>
      <c r="K622" s="960"/>
      <c r="L622" s="963"/>
      <c r="M622" s="963"/>
      <c r="N622" s="963"/>
      <c r="O622" s="963"/>
      <c r="P622" s="963"/>
      <c r="Q622" s="963"/>
      <c r="R622" s="963"/>
      <c r="S622" s="963"/>
      <c r="T622" s="963"/>
      <c r="U622" s="963"/>
      <c r="V622" s="963"/>
      <c r="W622" s="963"/>
      <c r="X622" s="963"/>
      <c r="Y622" s="963"/>
      <c r="Z622" s="963"/>
    </row>
    <row r="623" spans="1:26" ht="16">
      <c r="A623" s="693"/>
      <c r="B623" s="471"/>
      <c r="C623" s="1331" t="s">
        <v>7932</v>
      </c>
      <c r="D623" s="180">
        <v>2</v>
      </c>
      <c r="E623" s="696" t="s">
        <v>877</v>
      </c>
      <c r="F623" s="720"/>
      <c r="G623" s="720"/>
      <c r="H623" s="1146"/>
      <c r="I623" s="893"/>
      <c r="J623" s="893"/>
      <c r="K623" s="960"/>
      <c r="L623" s="963"/>
      <c r="M623" s="963"/>
      <c r="N623" s="963"/>
      <c r="O623" s="963"/>
      <c r="P623" s="963"/>
      <c r="Q623" s="963"/>
      <c r="R623" s="963"/>
      <c r="S623" s="963"/>
      <c r="T623" s="963"/>
      <c r="U623" s="963"/>
      <c r="V623" s="963"/>
      <c r="W623" s="963"/>
      <c r="X623" s="963"/>
      <c r="Y623" s="963"/>
      <c r="Z623" s="963"/>
    </row>
    <row r="624" spans="1:26" ht="46.5" hidden="1" customHeight="1">
      <c r="A624" s="310" t="s">
        <v>1781</v>
      </c>
      <c r="B624" s="232" t="s">
        <v>7933</v>
      </c>
      <c r="C624" s="1330"/>
      <c r="D624" s="370"/>
      <c r="E624" s="125"/>
      <c r="F624" s="125"/>
      <c r="G624" s="125"/>
      <c r="I624" s="105"/>
      <c r="J624" s="105"/>
      <c r="K624" s="105"/>
      <c r="L624" s="106"/>
      <c r="M624" s="106"/>
      <c r="N624" s="106"/>
      <c r="O624" s="106"/>
      <c r="P624" s="106"/>
      <c r="Q624" s="106"/>
      <c r="R624" s="106"/>
      <c r="S624" s="106"/>
      <c r="T624" s="106"/>
      <c r="U624" s="106"/>
      <c r="V624" s="106"/>
      <c r="W624" s="106"/>
      <c r="X624" s="106"/>
      <c r="Y624" s="106"/>
      <c r="Z624" s="106"/>
    </row>
    <row r="625" spans="1:26" ht="19">
      <c r="A625" s="693" t="s">
        <v>276</v>
      </c>
      <c r="B625" s="1606" t="s">
        <v>194</v>
      </c>
      <c r="C625" s="1570"/>
      <c r="D625" s="1570"/>
      <c r="E625" s="1570"/>
      <c r="F625" s="1570"/>
      <c r="G625" s="1573"/>
      <c r="H625" s="942"/>
      <c r="I625" s="893">
        <f>SUM(D626:D630)</f>
        <v>8</v>
      </c>
      <c r="J625" s="893">
        <f>COUNT(D626:D630)*2</f>
        <v>8</v>
      </c>
      <c r="K625" s="960"/>
      <c r="L625" s="963"/>
      <c r="M625" s="963"/>
      <c r="N625" s="963"/>
      <c r="O625" s="963"/>
      <c r="P625" s="963"/>
      <c r="Q625" s="963"/>
      <c r="R625" s="963"/>
      <c r="S625" s="963"/>
      <c r="T625" s="963"/>
      <c r="U625" s="963"/>
      <c r="V625" s="963"/>
      <c r="W625" s="963"/>
      <c r="X625" s="963"/>
      <c r="Y625" s="963"/>
      <c r="Z625" s="963"/>
    </row>
    <row r="626" spans="1:26" ht="32">
      <c r="A626" s="693" t="s">
        <v>2569</v>
      </c>
      <c r="B626" s="471" t="s">
        <v>1784</v>
      </c>
      <c r="C626" s="983" t="s">
        <v>7934</v>
      </c>
      <c r="D626" s="180">
        <v>2</v>
      </c>
      <c r="E626" s="696" t="s">
        <v>877</v>
      </c>
      <c r="F626" s="720"/>
      <c r="G626" s="720"/>
      <c r="H626" s="1146"/>
      <c r="I626" s="893"/>
      <c r="J626" s="893"/>
      <c r="K626" s="960"/>
      <c r="L626" s="963"/>
      <c r="M626" s="963"/>
      <c r="N626" s="963"/>
      <c r="O626" s="963"/>
      <c r="P626" s="963"/>
      <c r="Q626" s="963"/>
      <c r="R626" s="963"/>
      <c r="S626" s="963"/>
      <c r="T626" s="963"/>
      <c r="U626" s="963"/>
      <c r="V626" s="963"/>
      <c r="W626" s="963"/>
      <c r="X626" s="963"/>
      <c r="Y626" s="963"/>
      <c r="Z626" s="963"/>
    </row>
    <row r="627" spans="1:26" ht="32">
      <c r="A627" s="693"/>
      <c r="B627" s="471"/>
      <c r="C627" s="983" t="s">
        <v>7935</v>
      </c>
      <c r="D627" s="180">
        <v>2</v>
      </c>
      <c r="E627" s="696" t="s">
        <v>877</v>
      </c>
      <c r="F627" s="720"/>
      <c r="G627" s="720"/>
      <c r="H627" s="1146"/>
      <c r="I627" s="893"/>
      <c r="J627" s="893"/>
      <c r="K627" s="960"/>
      <c r="L627" s="963"/>
      <c r="M627" s="963"/>
      <c r="N627" s="963"/>
      <c r="O627" s="963"/>
      <c r="P627" s="963"/>
      <c r="Q627" s="963"/>
      <c r="R627" s="963"/>
      <c r="S627" s="963"/>
      <c r="T627" s="963"/>
      <c r="U627" s="963"/>
      <c r="V627" s="963"/>
      <c r="W627" s="963"/>
      <c r="X627" s="963"/>
      <c r="Y627" s="963"/>
      <c r="Z627" s="963"/>
    </row>
    <row r="628" spans="1:26" ht="32">
      <c r="A628" s="693"/>
      <c r="B628" s="471"/>
      <c r="C628" s="471" t="s">
        <v>7936</v>
      </c>
      <c r="D628" s="180">
        <v>2</v>
      </c>
      <c r="E628" s="696" t="s">
        <v>877</v>
      </c>
      <c r="F628" s="475" t="s">
        <v>7937</v>
      </c>
      <c r="G628" s="720"/>
      <c r="H628" s="1146"/>
      <c r="I628" s="893"/>
      <c r="J628" s="893"/>
      <c r="K628" s="960"/>
      <c r="L628" s="963"/>
      <c r="M628" s="963"/>
      <c r="N628" s="963"/>
      <c r="O628" s="963"/>
      <c r="P628" s="963"/>
      <c r="Q628" s="963"/>
      <c r="R628" s="963"/>
      <c r="S628" s="963"/>
      <c r="T628" s="963"/>
      <c r="U628" s="963"/>
      <c r="V628" s="963"/>
      <c r="W628" s="963"/>
      <c r="X628" s="963"/>
      <c r="Y628" s="963"/>
      <c r="Z628" s="963"/>
    </row>
    <row r="629" spans="1:26" ht="32">
      <c r="A629" s="693"/>
      <c r="B629" s="471"/>
      <c r="C629" s="471" t="s">
        <v>7938</v>
      </c>
      <c r="D629" s="180">
        <v>2</v>
      </c>
      <c r="E629" s="696" t="s">
        <v>877</v>
      </c>
      <c r="F629" s="720"/>
      <c r="G629" s="720"/>
      <c r="H629" s="1146"/>
      <c r="I629" s="893"/>
      <c r="J629" s="893"/>
      <c r="K629" s="960"/>
      <c r="L629" s="963"/>
      <c r="M629" s="963"/>
      <c r="N629" s="963"/>
      <c r="O629" s="963"/>
      <c r="P629" s="963"/>
      <c r="Q629" s="963"/>
      <c r="R629" s="963"/>
      <c r="S629" s="963"/>
      <c r="T629" s="963"/>
      <c r="U629" s="963"/>
      <c r="V629" s="963"/>
      <c r="W629" s="963"/>
      <c r="X629" s="963"/>
      <c r="Y629" s="963"/>
      <c r="Z629" s="963"/>
    </row>
    <row r="630" spans="1:26" ht="58.5" hidden="1" customHeight="1">
      <c r="A630" s="310" t="s">
        <v>1788</v>
      </c>
      <c r="B630" s="150" t="s">
        <v>7939</v>
      </c>
      <c r="C630" s="125"/>
      <c r="D630" s="370"/>
      <c r="E630" s="125"/>
      <c r="F630" s="125"/>
      <c r="G630" s="125"/>
      <c r="I630" s="105"/>
      <c r="J630" s="105"/>
      <c r="K630" s="105"/>
      <c r="L630" s="106"/>
      <c r="M630" s="106"/>
      <c r="N630" s="106"/>
      <c r="O630" s="106"/>
      <c r="P630" s="106"/>
      <c r="Q630" s="106"/>
      <c r="R630" s="106"/>
      <c r="S630" s="106"/>
      <c r="T630" s="106"/>
      <c r="U630" s="106"/>
      <c r="V630" s="106"/>
      <c r="W630" s="106"/>
      <c r="X630" s="106"/>
      <c r="Y630" s="106"/>
      <c r="Z630" s="106"/>
    </row>
    <row r="631" spans="1:26" ht="19">
      <c r="A631" s="693" t="s">
        <v>277</v>
      </c>
      <c r="B631" s="1606" t="s">
        <v>196</v>
      </c>
      <c r="C631" s="1570"/>
      <c r="D631" s="1570"/>
      <c r="E631" s="1570"/>
      <c r="F631" s="1570"/>
      <c r="G631" s="1573"/>
      <c r="H631" s="942"/>
      <c r="I631" s="893">
        <f>SUM(D632:D633)</f>
        <v>2</v>
      </c>
      <c r="J631" s="893">
        <f>COUNT(D632:D633)*2</f>
        <v>2</v>
      </c>
      <c r="K631" s="960"/>
      <c r="L631" s="963"/>
      <c r="M631" s="963"/>
      <c r="N631" s="963"/>
      <c r="O631" s="963"/>
      <c r="P631" s="963"/>
      <c r="Q631" s="963"/>
      <c r="R631" s="963"/>
      <c r="S631" s="963"/>
      <c r="T631" s="963"/>
      <c r="U631" s="963"/>
      <c r="V631" s="963"/>
      <c r="W631" s="963"/>
      <c r="X631" s="963"/>
      <c r="Y631" s="963"/>
      <c r="Z631" s="963"/>
    </row>
    <row r="632" spans="1:26" ht="32">
      <c r="A632" s="693" t="s">
        <v>2579</v>
      </c>
      <c r="B632" s="471" t="s">
        <v>1791</v>
      </c>
      <c r="C632" s="1331" t="s">
        <v>7940</v>
      </c>
      <c r="D632" s="180">
        <v>2</v>
      </c>
      <c r="E632" s="696" t="s">
        <v>877</v>
      </c>
      <c r="F632" s="720"/>
      <c r="G632" s="720"/>
      <c r="H632" s="1146"/>
      <c r="I632" s="893"/>
      <c r="J632" s="893"/>
      <c r="K632" s="960"/>
      <c r="L632" s="963"/>
      <c r="M632" s="963"/>
      <c r="N632" s="963"/>
      <c r="O632" s="963"/>
      <c r="P632" s="963"/>
      <c r="Q632" s="963"/>
      <c r="R632" s="963"/>
      <c r="S632" s="963"/>
      <c r="T632" s="963"/>
      <c r="U632" s="963"/>
      <c r="V632" s="963"/>
      <c r="W632" s="963"/>
      <c r="X632" s="963"/>
      <c r="Y632" s="963"/>
      <c r="Z632" s="963"/>
    </row>
    <row r="633" spans="1:26" ht="45.75" hidden="1" customHeight="1">
      <c r="A633" s="310" t="s">
        <v>1800</v>
      </c>
      <c r="B633" s="150" t="s">
        <v>7941</v>
      </c>
      <c r="C633" s="125"/>
      <c r="D633" s="370"/>
      <c r="E633" s="125"/>
      <c r="F633" s="125"/>
      <c r="G633" s="125"/>
      <c r="I633" s="105"/>
      <c r="J633" s="105"/>
      <c r="K633" s="105"/>
      <c r="L633" s="106"/>
      <c r="M633" s="106"/>
      <c r="N633" s="106"/>
      <c r="O633" s="106"/>
      <c r="P633" s="106"/>
      <c r="Q633" s="106"/>
      <c r="R633" s="106"/>
      <c r="S633" s="106"/>
      <c r="T633" s="106"/>
      <c r="U633" s="106"/>
      <c r="V633" s="106"/>
      <c r="W633" s="106"/>
      <c r="X633" s="106"/>
      <c r="Y633" s="106"/>
      <c r="Z633" s="106"/>
    </row>
    <row r="634" spans="1:26">
      <c r="A634" s="854"/>
      <c r="B634" s="151"/>
      <c r="D634" s="1172"/>
      <c r="E634" s="102"/>
      <c r="I634" s="319"/>
      <c r="J634" s="319"/>
      <c r="K634" s="105"/>
      <c r="L634" s="106"/>
      <c r="M634" s="106"/>
      <c r="N634" s="106"/>
      <c r="O634" s="106"/>
      <c r="P634" s="106"/>
      <c r="Q634" s="106"/>
      <c r="R634" s="106"/>
      <c r="S634" s="106"/>
      <c r="T634" s="106"/>
      <c r="U634" s="106"/>
      <c r="V634" s="106"/>
      <c r="W634" s="106"/>
      <c r="X634" s="106"/>
      <c r="Y634" s="106"/>
      <c r="Z634" s="106"/>
    </row>
    <row r="635" spans="1:26">
      <c r="A635" s="902"/>
      <c r="B635" s="582"/>
      <c r="C635" s="617"/>
      <c r="D635" s="903"/>
      <c r="E635" s="617"/>
      <c r="F635" s="617"/>
      <c r="G635" s="617"/>
      <c r="H635" s="617"/>
      <c r="I635" s="105"/>
      <c r="J635" s="105"/>
      <c r="K635" s="105"/>
      <c r="L635" s="105"/>
      <c r="M635" s="105"/>
      <c r="N635" s="105"/>
      <c r="O635" s="105"/>
      <c r="P635" s="105"/>
      <c r="Q635" s="105"/>
      <c r="R635" s="105"/>
      <c r="S635" s="105"/>
      <c r="T635" s="105"/>
      <c r="U635" s="105"/>
      <c r="V635" s="105"/>
      <c r="W635" s="105"/>
      <c r="X635" s="105"/>
      <c r="Y635" s="105"/>
      <c r="Z635" s="105"/>
    </row>
    <row r="636" spans="1:26">
      <c r="A636" s="893"/>
      <c r="B636" s="893"/>
      <c r="C636" s="893"/>
      <c r="D636" s="777"/>
      <c r="E636" s="777"/>
      <c r="F636" s="893"/>
      <c r="G636" s="893"/>
      <c r="H636" s="960"/>
      <c r="I636" s="960"/>
      <c r="J636" s="960"/>
      <c r="K636" s="960"/>
      <c r="L636" s="893"/>
      <c r="M636" s="893"/>
      <c r="N636" s="893"/>
      <c r="O636" s="893"/>
      <c r="P636" s="893"/>
      <c r="Q636" s="893"/>
      <c r="R636" s="893"/>
      <c r="S636" s="893"/>
      <c r="T636" s="893"/>
      <c r="U636" s="893"/>
      <c r="V636" s="893"/>
      <c r="W636" s="893"/>
      <c r="X636" s="893"/>
      <c r="Y636" s="893"/>
      <c r="Z636" s="893"/>
    </row>
    <row r="637" spans="1:26">
      <c r="A637" s="893"/>
      <c r="B637" s="893"/>
      <c r="C637" s="893"/>
      <c r="D637" s="777"/>
      <c r="E637" s="777"/>
      <c r="F637" s="893"/>
      <c r="G637" s="893"/>
      <c r="H637" s="960"/>
      <c r="I637" s="960"/>
      <c r="J637" s="960"/>
      <c r="K637" s="960"/>
      <c r="L637" s="893"/>
      <c r="M637" s="893"/>
      <c r="N637" s="893"/>
      <c r="O637" s="893"/>
      <c r="P637" s="893"/>
      <c r="Q637" s="893"/>
      <c r="R637" s="893"/>
      <c r="S637" s="893"/>
      <c r="T637" s="893"/>
      <c r="U637" s="893"/>
      <c r="V637" s="893"/>
      <c r="W637" s="893"/>
      <c r="X637" s="893"/>
      <c r="Y637" s="893"/>
      <c r="Z637" s="893"/>
    </row>
    <row r="638" spans="1:26">
      <c r="A638" s="1098"/>
      <c r="B638" s="1098" t="s">
        <v>1803</v>
      </c>
      <c r="C638" s="1098" t="s">
        <v>2588</v>
      </c>
      <c r="D638" s="1100" t="s">
        <v>4568</v>
      </c>
      <c r="E638" s="1100">
        <f>G2</f>
        <v>17</v>
      </c>
      <c r="F638" s="893"/>
      <c r="G638" s="893"/>
      <c r="H638" s="960"/>
      <c r="I638" s="960"/>
      <c r="J638" s="960"/>
      <c r="K638" s="960"/>
      <c r="L638" s="893"/>
      <c r="M638" s="893"/>
      <c r="N638" s="893"/>
      <c r="O638" s="893"/>
      <c r="P638" s="893"/>
      <c r="Q638" s="893"/>
      <c r="R638" s="893"/>
      <c r="S638" s="893"/>
      <c r="T638" s="893"/>
      <c r="U638" s="893"/>
      <c r="V638" s="893"/>
      <c r="W638" s="893"/>
      <c r="X638" s="893"/>
      <c r="Y638" s="893"/>
      <c r="Z638" s="893"/>
    </row>
    <row r="639" spans="1:26">
      <c r="A639" s="1098" t="s">
        <v>291</v>
      </c>
      <c r="B639" s="1098">
        <f>IF(E638=0,0,I42)</f>
        <v>24</v>
      </c>
      <c r="C639" s="1098">
        <f>IF(E638=0,0,J42)</f>
        <v>24</v>
      </c>
      <c r="D639" s="1151">
        <f>IF(E638=0,0,B639/C639)</f>
        <v>1</v>
      </c>
      <c r="E639" s="1100"/>
      <c r="F639" s="893"/>
      <c r="G639" s="893"/>
      <c r="H639" s="960"/>
      <c r="I639" s="960"/>
      <c r="J639" s="960"/>
      <c r="K639" s="960"/>
      <c r="L639" s="893"/>
      <c r="M639" s="893"/>
      <c r="N639" s="893"/>
      <c r="O639" s="893"/>
      <c r="P639" s="893"/>
      <c r="Q639" s="893"/>
      <c r="R639" s="893"/>
      <c r="S639" s="893"/>
      <c r="T639" s="893"/>
      <c r="U639" s="893"/>
      <c r="V639" s="893"/>
      <c r="W639" s="893"/>
      <c r="X639" s="893"/>
      <c r="Y639" s="893"/>
      <c r="Z639" s="893"/>
    </row>
    <row r="640" spans="1:26">
      <c r="A640" s="1098" t="s">
        <v>293</v>
      </c>
      <c r="B640" s="1098">
        <f>IF(E638=0,0,I111)</f>
        <v>32</v>
      </c>
      <c r="C640" s="1098">
        <f>IF(E638=0,0,J111)</f>
        <v>32</v>
      </c>
      <c r="D640" s="1151">
        <f>IF(E638=0,0,B640/C640)</f>
        <v>1</v>
      </c>
      <c r="E640" s="1100"/>
      <c r="F640" s="893"/>
      <c r="G640" s="893"/>
      <c r="H640" s="960"/>
      <c r="I640" s="960"/>
      <c r="J640" s="960"/>
      <c r="K640" s="960"/>
      <c r="L640" s="893"/>
      <c r="M640" s="893"/>
      <c r="N640" s="893"/>
      <c r="O640" s="893"/>
      <c r="P640" s="893"/>
      <c r="Q640" s="893"/>
      <c r="R640" s="893"/>
      <c r="S640" s="893"/>
      <c r="T640" s="893"/>
      <c r="U640" s="893"/>
      <c r="V640" s="893"/>
      <c r="W640" s="893"/>
      <c r="X640" s="893"/>
      <c r="Y640" s="893"/>
      <c r="Z640" s="893"/>
    </row>
    <row r="641" spans="1:26">
      <c r="A641" s="1098" t="s">
        <v>295</v>
      </c>
      <c r="B641" s="1098">
        <f>IF(E638=0,0,I160)</f>
        <v>138</v>
      </c>
      <c r="C641" s="1098">
        <f>IF(E638=0,0,J160)</f>
        <v>138</v>
      </c>
      <c r="D641" s="1151">
        <f>IF(E638=0,0,B641/C641)</f>
        <v>1</v>
      </c>
      <c r="E641" s="1100"/>
      <c r="F641" s="893"/>
      <c r="G641" s="893"/>
      <c r="H641" s="960"/>
      <c r="I641" s="960"/>
      <c r="J641" s="960"/>
      <c r="K641" s="960"/>
      <c r="L641" s="893"/>
      <c r="M641" s="893"/>
      <c r="N641" s="893"/>
      <c r="O641" s="893"/>
      <c r="P641" s="893"/>
      <c r="Q641" s="893"/>
      <c r="R641" s="893"/>
      <c r="S641" s="893"/>
      <c r="T641" s="893"/>
      <c r="U641" s="893"/>
      <c r="V641" s="893"/>
      <c r="W641" s="893"/>
      <c r="X641" s="893"/>
      <c r="Y641" s="893"/>
      <c r="Z641" s="893"/>
    </row>
    <row r="642" spans="1:26">
      <c r="A642" s="1098" t="s">
        <v>297</v>
      </c>
      <c r="B642" s="1098">
        <f>IF(E638=0,0,I253)</f>
        <v>134</v>
      </c>
      <c r="C642" s="1098">
        <f>IF(E638=0,0,J253)</f>
        <v>134</v>
      </c>
      <c r="D642" s="1151">
        <f>IF(E638=0,0,B642/C642)</f>
        <v>1</v>
      </c>
      <c r="E642" s="1100"/>
      <c r="F642" s="893"/>
      <c r="G642" s="893"/>
      <c r="H642" s="960"/>
      <c r="I642" s="960"/>
      <c r="J642" s="960"/>
      <c r="K642" s="960"/>
      <c r="L642" s="893"/>
      <c r="M642" s="893"/>
      <c r="N642" s="893"/>
      <c r="O642" s="893"/>
      <c r="P642" s="893"/>
      <c r="Q642" s="893"/>
      <c r="R642" s="893"/>
      <c r="S642" s="893"/>
      <c r="T642" s="893"/>
      <c r="U642" s="893"/>
      <c r="V642" s="893"/>
      <c r="W642" s="893"/>
      <c r="X642" s="893"/>
      <c r="Y642" s="893"/>
      <c r="Z642" s="893"/>
    </row>
    <row r="643" spans="1:26">
      <c r="A643" s="1098" t="s">
        <v>299</v>
      </c>
      <c r="B643" s="1098">
        <f>IF(E638=0,0,I350)</f>
        <v>32</v>
      </c>
      <c r="C643" s="1098">
        <f>IF(E638=0,0,J350)</f>
        <v>32</v>
      </c>
      <c r="D643" s="1151">
        <f>IF(E638=0,0,B643/C643)</f>
        <v>1</v>
      </c>
      <c r="E643" s="1100"/>
      <c r="F643" s="893"/>
      <c r="G643" s="893"/>
      <c r="H643" s="960"/>
      <c r="I643" s="960"/>
      <c r="J643" s="960"/>
      <c r="K643" s="960"/>
      <c r="L643" s="893"/>
      <c r="M643" s="893"/>
      <c r="N643" s="893"/>
      <c r="O643" s="893"/>
      <c r="P643" s="893"/>
      <c r="Q643" s="893"/>
      <c r="R643" s="893"/>
      <c r="S643" s="893"/>
      <c r="T643" s="893"/>
      <c r="U643" s="893"/>
      <c r="V643" s="893"/>
      <c r="W643" s="893"/>
      <c r="X643" s="893"/>
      <c r="Y643" s="893"/>
      <c r="Z643" s="893"/>
    </row>
    <row r="644" spans="1:26">
      <c r="A644" s="1098" t="s">
        <v>301</v>
      </c>
      <c r="B644" s="1098">
        <f>IF(E638=0,0,I505)</f>
        <v>18</v>
      </c>
      <c r="C644" s="1098">
        <f>IF(E638=0,0,J505)</f>
        <v>18</v>
      </c>
      <c r="D644" s="1151">
        <f>IF(E638=0,0,B644/C644)</f>
        <v>1</v>
      </c>
      <c r="E644" s="1100"/>
      <c r="F644" s="893"/>
      <c r="G644" s="893"/>
      <c r="H644" s="960"/>
      <c r="I644" s="960"/>
      <c r="J644" s="960"/>
      <c r="K644" s="960"/>
      <c r="L644" s="893"/>
      <c r="M644" s="893"/>
      <c r="N644" s="893"/>
      <c r="O644" s="893"/>
      <c r="P644" s="893"/>
      <c r="Q644" s="893"/>
      <c r="R644" s="893"/>
      <c r="S644" s="893"/>
      <c r="T644" s="893"/>
      <c r="U644" s="893"/>
      <c r="V644" s="893"/>
      <c r="W644" s="893"/>
      <c r="X644" s="893"/>
      <c r="Y644" s="893"/>
      <c r="Z644" s="893"/>
    </row>
    <row r="645" spans="1:26">
      <c r="A645" s="1098" t="s">
        <v>302</v>
      </c>
      <c r="B645" s="1098">
        <f>IF(E638=0,0,I539)</f>
        <v>74</v>
      </c>
      <c r="C645" s="1098">
        <f>IF(E638=0,0,J539)</f>
        <v>74</v>
      </c>
      <c r="D645" s="1151">
        <f>IF(E638=0,0,B645/C645)</f>
        <v>1</v>
      </c>
      <c r="E645" s="1100"/>
      <c r="F645" s="893"/>
      <c r="G645" s="893"/>
      <c r="H645" s="960"/>
      <c r="I645" s="960"/>
      <c r="J645" s="960"/>
      <c r="K645" s="960"/>
      <c r="L645" s="893"/>
      <c r="M645" s="893"/>
      <c r="N645" s="893"/>
      <c r="O645" s="893"/>
      <c r="P645" s="893"/>
      <c r="Q645" s="893"/>
      <c r="R645" s="893"/>
      <c r="S645" s="893"/>
      <c r="T645" s="893"/>
      <c r="U645" s="893"/>
      <c r="V645" s="893"/>
      <c r="W645" s="893"/>
      <c r="X645" s="893"/>
      <c r="Y645" s="893"/>
      <c r="Z645" s="893"/>
    </row>
    <row r="646" spans="1:26">
      <c r="A646" s="1098" t="s">
        <v>304</v>
      </c>
      <c r="B646" s="1098">
        <f>IF(E638=0,0,I613)</f>
        <v>24</v>
      </c>
      <c r="C646" s="1098">
        <f>IF(E638=0,0,J613)</f>
        <v>24</v>
      </c>
      <c r="D646" s="1151">
        <f>IF(E638=0,0,B646/C646)</f>
        <v>1</v>
      </c>
      <c r="E646" s="1100"/>
      <c r="F646" s="893"/>
      <c r="G646" s="893"/>
      <c r="H646" s="960"/>
      <c r="I646" s="960"/>
      <c r="J646" s="960"/>
      <c r="K646" s="960"/>
      <c r="L646" s="893"/>
      <c r="M646" s="893"/>
      <c r="N646" s="893"/>
      <c r="O646" s="893"/>
      <c r="P646" s="893"/>
      <c r="Q646" s="893"/>
      <c r="R646" s="893"/>
      <c r="S646" s="893"/>
      <c r="T646" s="893"/>
      <c r="U646" s="893"/>
      <c r="V646" s="893"/>
      <c r="W646" s="893"/>
      <c r="X646" s="893"/>
      <c r="Y646" s="893"/>
      <c r="Z646" s="893"/>
    </row>
    <row r="647" spans="1:26">
      <c r="A647" s="1098" t="s">
        <v>1806</v>
      </c>
      <c r="B647" s="1098">
        <f>IF(E638=0,0,SUM(B639:B646))</f>
        <v>476</v>
      </c>
      <c r="C647" s="1098">
        <f>IF(E638=0,0,SUM(C639:C646))</f>
        <v>476</v>
      </c>
      <c r="D647" s="1151">
        <f>IF(E638=0,0,B647/C647)</f>
        <v>1</v>
      </c>
      <c r="E647" s="1100"/>
      <c r="F647" s="893"/>
      <c r="G647" s="893"/>
      <c r="H647" s="960"/>
      <c r="I647" s="960"/>
      <c r="J647" s="960"/>
      <c r="K647" s="960"/>
      <c r="L647" s="893"/>
      <c r="M647" s="893"/>
      <c r="N647" s="893"/>
      <c r="O647" s="893"/>
      <c r="P647" s="893"/>
      <c r="Q647" s="893"/>
      <c r="R647" s="893"/>
      <c r="S647" s="893"/>
      <c r="T647" s="893"/>
      <c r="U647" s="893"/>
      <c r="V647" s="893"/>
      <c r="W647" s="893"/>
      <c r="X647" s="893"/>
      <c r="Y647" s="893"/>
      <c r="Z647" s="893"/>
    </row>
    <row r="648" spans="1:26">
      <c r="A648" s="1098"/>
      <c r="B648" s="1098"/>
      <c r="C648" s="1098"/>
      <c r="D648" s="1100"/>
      <c r="E648" s="1100"/>
      <c r="F648" s="893"/>
      <c r="G648" s="893"/>
      <c r="H648" s="960"/>
      <c r="I648" s="960"/>
      <c r="J648" s="960"/>
      <c r="K648" s="960"/>
      <c r="L648" s="893"/>
      <c r="M648" s="893"/>
      <c r="N648" s="893"/>
      <c r="O648" s="893"/>
      <c r="P648" s="893"/>
      <c r="Q648" s="893"/>
      <c r="R648" s="893"/>
      <c r="S648" s="893"/>
      <c r="T648" s="893"/>
      <c r="U648" s="893"/>
      <c r="V648" s="893"/>
      <c r="W648" s="893"/>
      <c r="X648" s="893"/>
      <c r="Y648" s="893"/>
      <c r="Z648" s="893"/>
    </row>
    <row r="649" spans="1:26">
      <c r="A649" s="1098">
        <v>0</v>
      </c>
      <c r="B649" s="1098"/>
      <c r="C649" s="1098"/>
      <c r="D649" s="1100"/>
      <c r="E649" s="1100"/>
      <c r="F649" s="893"/>
      <c r="G649" s="893"/>
      <c r="H649" s="960"/>
      <c r="I649" s="960"/>
      <c r="J649" s="960"/>
      <c r="K649" s="960"/>
      <c r="L649" s="893"/>
      <c r="M649" s="893"/>
      <c r="N649" s="893"/>
      <c r="O649" s="893"/>
      <c r="P649" s="893"/>
      <c r="Q649" s="893"/>
      <c r="R649" s="893"/>
      <c r="S649" s="893"/>
      <c r="T649" s="893"/>
      <c r="U649" s="893"/>
      <c r="V649" s="893"/>
      <c r="W649" s="893"/>
      <c r="X649" s="893"/>
      <c r="Y649" s="893"/>
      <c r="Z649" s="893"/>
    </row>
    <row r="650" spans="1:26">
      <c r="A650" s="1098">
        <v>1</v>
      </c>
      <c r="B650" s="1098"/>
      <c r="C650" s="1098"/>
      <c r="D650" s="1100"/>
      <c r="E650" s="1100"/>
      <c r="F650" s="893"/>
      <c r="G650" s="893"/>
      <c r="H650" s="960"/>
      <c r="I650" s="960"/>
      <c r="J650" s="960"/>
      <c r="K650" s="960"/>
      <c r="L650" s="893"/>
      <c r="M650" s="893"/>
      <c r="N650" s="893"/>
      <c r="O650" s="893"/>
      <c r="P650" s="893"/>
      <c r="Q650" s="893"/>
      <c r="R650" s="893"/>
      <c r="S650" s="893"/>
      <c r="T650" s="893"/>
      <c r="U650" s="893"/>
      <c r="V650" s="893"/>
      <c r="W650" s="893"/>
      <c r="X650" s="893"/>
      <c r="Y650" s="893"/>
      <c r="Z650" s="893"/>
    </row>
    <row r="651" spans="1:26">
      <c r="A651" s="1098">
        <v>2</v>
      </c>
      <c r="B651" s="1098"/>
      <c r="C651" s="1098"/>
      <c r="D651" s="1100"/>
      <c r="E651" s="1100"/>
      <c r="F651" s="893"/>
      <c r="G651" s="893"/>
      <c r="H651" s="960"/>
      <c r="I651" s="960"/>
      <c r="J651" s="960"/>
      <c r="K651" s="960"/>
      <c r="L651" s="893"/>
      <c r="M651" s="893"/>
      <c r="N651" s="893"/>
      <c r="O651" s="893"/>
      <c r="P651" s="893"/>
      <c r="Q651" s="893"/>
      <c r="R651" s="893"/>
      <c r="S651" s="893"/>
      <c r="T651" s="893"/>
      <c r="U651" s="893"/>
      <c r="V651" s="893"/>
      <c r="W651" s="893"/>
      <c r="X651" s="893"/>
      <c r="Y651" s="893"/>
      <c r="Z651" s="893"/>
    </row>
    <row r="652" spans="1:26">
      <c r="A652" s="1098"/>
      <c r="B652" s="1098"/>
      <c r="C652" s="1098"/>
      <c r="D652" s="1100"/>
      <c r="E652" s="1100"/>
      <c r="F652" s="893"/>
      <c r="G652" s="893"/>
      <c r="H652" s="960"/>
      <c r="I652" s="960"/>
      <c r="J652" s="960"/>
      <c r="K652" s="960"/>
      <c r="L652" s="893"/>
      <c r="M652" s="893"/>
      <c r="N652" s="893"/>
      <c r="O652" s="893"/>
      <c r="P652" s="893"/>
      <c r="Q652" s="893"/>
      <c r="R652" s="893"/>
      <c r="S652" s="893"/>
      <c r="T652" s="893"/>
      <c r="U652" s="893"/>
      <c r="V652" s="893"/>
      <c r="W652" s="893"/>
      <c r="X652" s="893"/>
      <c r="Y652" s="893"/>
      <c r="Z652" s="893"/>
    </row>
    <row r="653" spans="1:26">
      <c r="A653" s="1098"/>
      <c r="B653" s="1098"/>
      <c r="C653" s="1098"/>
      <c r="D653" s="1100"/>
      <c r="E653" s="1100"/>
      <c r="F653" s="893"/>
      <c r="G653" s="893"/>
      <c r="H653" s="960"/>
      <c r="I653" s="960"/>
      <c r="J653" s="960"/>
      <c r="K653" s="960"/>
      <c r="L653" s="893"/>
      <c r="M653" s="893"/>
      <c r="N653" s="893"/>
      <c r="O653" s="893"/>
      <c r="P653" s="893"/>
      <c r="Q653" s="893"/>
      <c r="R653" s="893"/>
      <c r="S653" s="893"/>
      <c r="T653" s="893"/>
      <c r="U653" s="893"/>
      <c r="V653" s="893"/>
      <c r="W653" s="893"/>
      <c r="X653" s="893"/>
      <c r="Y653" s="893"/>
      <c r="Z653" s="893"/>
    </row>
    <row r="654" spans="1:26">
      <c r="A654" s="893"/>
      <c r="B654" s="893"/>
      <c r="C654" s="893"/>
      <c r="D654" s="777"/>
      <c r="E654" s="777"/>
      <c r="F654" s="893"/>
      <c r="G654" s="893"/>
      <c r="H654" s="960"/>
      <c r="I654" s="960"/>
      <c r="J654" s="960"/>
      <c r="K654" s="960"/>
      <c r="L654" s="893"/>
      <c r="M654" s="893"/>
      <c r="N654" s="893"/>
      <c r="O654" s="893"/>
      <c r="P654" s="893"/>
      <c r="Q654" s="893"/>
      <c r="R654" s="893"/>
      <c r="S654" s="893"/>
      <c r="T654" s="893"/>
      <c r="U654" s="893"/>
      <c r="V654" s="893"/>
      <c r="W654" s="893"/>
      <c r="X654" s="893"/>
      <c r="Y654" s="893"/>
      <c r="Z654" s="893"/>
    </row>
    <row r="655" spans="1:26">
      <c r="A655" s="893"/>
      <c r="B655" s="893"/>
      <c r="C655" s="893"/>
      <c r="D655" s="777"/>
      <c r="E655" s="777"/>
      <c r="F655" s="893"/>
      <c r="G655" s="893"/>
      <c r="H655" s="960"/>
      <c r="I655" s="960"/>
      <c r="J655" s="960"/>
      <c r="K655" s="960"/>
      <c r="L655" s="893"/>
      <c r="M655" s="893"/>
      <c r="N655" s="893"/>
      <c r="O655" s="893"/>
      <c r="P655" s="893"/>
      <c r="Q655" s="893"/>
      <c r="R655" s="893"/>
      <c r="S655" s="893"/>
      <c r="T655" s="893"/>
      <c r="U655" s="893"/>
      <c r="V655" s="893"/>
      <c r="W655" s="893"/>
      <c r="X655" s="893"/>
      <c r="Y655" s="893"/>
      <c r="Z655" s="893"/>
    </row>
    <row r="656" spans="1:26">
      <c r="A656" s="960"/>
      <c r="B656" s="960"/>
      <c r="C656" s="960"/>
      <c r="D656" s="774"/>
      <c r="E656" s="774"/>
      <c r="F656" s="960"/>
      <c r="G656" s="960"/>
      <c r="H656" s="960"/>
      <c r="I656" s="960"/>
      <c r="J656" s="960"/>
      <c r="K656" s="960"/>
      <c r="L656" s="960"/>
      <c r="M656" s="960"/>
      <c r="N656" s="960"/>
      <c r="O656" s="960"/>
      <c r="P656" s="960"/>
      <c r="Q656" s="960"/>
      <c r="R656" s="960"/>
      <c r="S656" s="960"/>
      <c r="T656" s="960"/>
      <c r="U656" s="960"/>
      <c r="V656" s="960"/>
      <c r="W656" s="960"/>
      <c r="X656" s="960"/>
      <c r="Y656" s="960"/>
      <c r="Z656" s="960"/>
    </row>
    <row r="657" spans="1:26">
      <c r="A657" s="960"/>
      <c r="B657" s="960"/>
      <c r="C657" s="960"/>
      <c r="D657" s="774"/>
      <c r="E657" s="774"/>
      <c r="F657" s="960"/>
      <c r="G657" s="960"/>
      <c r="H657" s="960"/>
      <c r="I657" s="960"/>
      <c r="J657" s="960"/>
      <c r="K657" s="960"/>
      <c r="L657" s="960"/>
      <c r="M657" s="960"/>
      <c r="N657" s="960"/>
      <c r="O657" s="960"/>
      <c r="P657" s="960"/>
      <c r="Q657" s="960"/>
      <c r="R657" s="960"/>
      <c r="S657" s="960"/>
      <c r="T657" s="960"/>
      <c r="U657" s="960"/>
      <c r="V657" s="960"/>
      <c r="W657" s="960"/>
      <c r="X657" s="960"/>
      <c r="Y657" s="960"/>
      <c r="Z657" s="960"/>
    </row>
    <row r="658" spans="1:26">
      <c r="A658" s="960"/>
      <c r="B658" s="960"/>
      <c r="C658" s="960"/>
      <c r="D658" s="774"/>
      <c r="E658" s="774"/>
      <c r="F658" s="960"/>
      <c r="G658" s="960"/>
      <c r="H658" s="960"/>
      <c r="I658" s="960"/>
      <c r="J658" s="960"/>
      <c r="K658" s="960"/>
      <c r="L658" s="960"/>
      <c r="M658" s="960"/>
      <c r="N658" s="960"/>
      <c r="O658" s="960"/>
      <c r="P658" s="960"/>
      <c r="Q658" s="960"/>
      <c r="R658" s="960"/>
      <c r="S658" s="960"/>
      <c r="T658" s="960"/>
      <c r="U658" s="960"/>
      <c r="V658" s="960"/>
      <c r="W658" s="960"/>
      <c r="X658" s="960"/>
      <c r="Y658" s="960"/>
      <c r="Z658" s="960"/>
    </row>
    <row r="659" spans="1:26">
      <c r="A659" s="960"/>
      <c r="B659" s="960"/>
      <c r="C659" s="960"/>
      <c r="D659" s="774"/>
      <c r="E659" s="774"/>
      <c r="F659" s="960"/>
      <c r="G659" s="960"/>
      <c r="H659" s="960"/>
      <c r="I659" s="960"/>
      <c r="J659" s="960"/>
      <c r="K659" s="960"/>
      <c r="L659" s="960"/>
      <c r="M659" s="960"/>
      <c r="N659" s="960"/>
      <c r="O659" s="960"/>
      <c r="P659" s="960"/>
      <c r="Q659" s="960"/>
      <c r="R659" s="960"/>
      <c r="S659" s="960"/>
      <c r="T659" s="960"/>
      <c r="U659" s="960"/>
      <c r="V659" s="960"/>
      <c r="W659" s="960"/>
      <c r="X659" s="960"/>
      <c r="Y659" s="960"/>
      <c r="Z659" s="960"/>
    </row>
    <row r="660" spans="1:26">
      <c r="A660" s="963"/>
      <c r="B660" s="963"/>
      <c r="C660" s="963"/>
      <c r="D660" s="780"/>
      <c r="E660" s="780"/>
      <c r="F660" s="963"/>
      <c r="G660" s="963"/>
      <c r="H660" s="963"/>
      <c r="I660" s="893"/>
      <c r="J660" s="893"/>
      <c r="K660" s="960"/>
      <c r="L660" s="963"/>
      <c r="M660" s="963"/>
      <c r="N660" s="963"/>
      <c r="O660" s="963"/>
      <c r="P660" s="963"/>
      <c r="Q660" s="963"/>
      <c r="R660" s="963"/>
      <c r="S660" s="963"/>
      <c r="T660" s="963"/>
      <c r="U660" s="963"/>
      <c r="V660" s="963"/>
      <c r="W660" s="963"/>
      <c r="X660" s="963"/>
      <c r="Y660" s="963"/>
      <c r="Z660" s="963"/>
    </row>
    <row r="661" spans="1:26">
      <c r="A661" s="963"/>
      <c r="B661" s="963"/>
      <c r="C661" s="963"/>
      <c r="D661" s="780"/>
      <c r="E661" s="780"/>
      <c r="F661" s="963"/>
      <c r="G661" s="963"/>
      <c r="H661" s="963"/>
      <c r="I661" s="893"/>
      <c r="J661" s="893"/>
      <c r="K661" s="960"/>
      <c r="L661" s="963"/>
      <c r="M661" s="963"/>
      <c r="N661" s="963"/>
      <c r="O661" s="963"/>
      <c r="P661" s="963"/>
      <c r="Q661" s="963"/>
      <c r="R661" s="963"/>
      <c r="S661" s="963"/>
      <c r="T661" s="963"/>
      <c r="U661" s="963"/>
      <c r="V661" s="963"/>
      <c r="W661" s="963"/>
      <c r="X661" s="963"/>
      <c r="Y661" s="963"/>
      <c r="Z661" s="963"/>
    </row>
    <row r="662" spans="1:26">
      <c r="A662" s="963"/>
      <c r="B662" s="963"/>
      <c r="C662" s="963"/>
      <c r="D662" s="780"/>
      <c r="E662" s="780"/>
      <c r="F662" s="963"/>
      <c r="G662" s="963"/>
      <c r="H662" s="963"/>
      <c r="I662" s="893"/>
      <c r="J662" s="893"/>
      <c r="K662" s="960"/>
      <c r="L662" s="963"/>
      <c r="M662" s="963"/>
      <c r="N662" s="963"/>
      <c r="O662" s="963"/>
      <c r="P662" s="963"/>
      <c r="Q662" s="963"/>
      <c r="R662" s="963"/>
      <c r="S662" s="963"/>
      <c r="T662" s="963"/>
      <c r="U662" s="963"/>
      <c r="V662" s="963"/>
      <c r="W662" s="963"/>
      <c r="X662" s="963"/>
      <c r="Y662" s="963"/>
      <c r="Z662" s="963"/>
    </row>
    <row r="663" spans="1:26">
      <c r="A663" s="963"/>
      <c r="B663" s="963"/>
      <c r="C663" s="963"/>
      <c r="D663" s="780"/>
      <c r="E663" s="780"/>
      <c r="F663" s="963"/>
      <c r="G663" s="963"/>
      <c r="H663" s="963"/>
      <c r="I663" s="893"/>
      <c r="J663" s="893"/>
      <c r="K663" s="960"/>
      <c r="L663" s="963"/>
      <c r="M663" s="963"/>
      <c r="N663" s="963"/>
      <c r="O663" s="963"/>
      <c r="P663" s="963"/>
      <c r="Q663" s="963"/>
      <c r="R663" s="963"/>
      <c r="S663" s="963"/>
      <c r="T663" s="963"/>
      <c r="U663" s="963"/>
      <c r="V663" s="963"/>
      <c r="W663" s="963"/>
      <c r="X663" s="963"/>
      <c r="Y663" s="963"/>
      <c r="Z663" s="963"/>
    </row>
    <row r="664" spans="1:26">
      <c r="A664" s="963"/>
      <c r="B664" s="963"/>
      <c r="C664" s="963"/>
      <c r="D664" s="780"/>
      <c r="E664" s="780"/>
      <c r="F664" s="963"/>
      <c r="G664" s="963"/>
      <c r="H664" s="963"/>
      <c r="I664" s="893"/>
      <c r="J664" s="893"/>
      <c r="K664" s="960"/>
      <c r="L664" s="963"/>
      <c r="M664" s="963"/>
      <c r="N664" s="963"/>
      <c r="O664" s="963"/>
      <c r="P664" s="963"/>
      <c r="Q664" s="963"/>
      <c r="R664" s="963"/>
      <c r="S664" s="963"/>
      <c r="T664" s="963"/>
      <c r="U664" s="963"/>
      <c r="V664" s="963"/>
      <c r="W664" s="963"/>
      <c r="X664" s="963"/>
      <c r="Y664" s="963"/>
      <c r="Z664" s="963"/>
    </row>
    <row r="665" spans="1:26">
      <c r="A665" s="893"/>
      <c r="B665" s="963"/>
      <c r="C665" s="963"/>
      <c r="D665" s="780"/>
      <c r="E665" s="780"/>
      <c r="F665" s="963"/>
      <c r="G665" s="963"/>
      <c r="H665" s="963"/>
      <c r="I665" s="893"/>
      <c r="J665" s="893"/>
      <c r="K665" s="960"/>
      <c r="L665" s="963"/>
      <c r="M665" s="963"/>
      <c r="N665" s="963"/>
      <c r="O665" s="963"/>
      <c r="P665" s="963"/>
      <c r="Q665" s="963"/>
      <c r="R665" s="963"/>
      <c r="S665" s="963"/>
      <c r="T665" s="963"/>
      <c r="U665" s="963"/>
      <c r="V665" s="963"/>
      <c r="W665" s="963"/>
      <c r="X665" s="963"/>
      <c r="Y665" s="963"/>
      <c r="Z665" s="963"/>
    </row>
    <row r="666" spans="1:26">
      <c r="A666" s="893"/>
      <c r="B666" s="963"/>
      <c r="C666" s="963"/>
      <c r="D666" s="780"/>
      <c r="E666" s="780"/>
      <c r="F666" s="963"/>
      <c r="G666" s="963"/>
      <c r="H666" s="963"/>
      <c r="I666" s="893"/>
      <c r="J666" s="893"/>
      <c r="K666" s="960"/>
      <c r="L666" s="963"/>
      <c r="M666" s="963"/>
      <c r="N666" s="963"/>
      <c r="O666" s="963"/>
      <c r="P666" s="963"/>
      <c r="Q666" s="963"/>
      <c r="R666" s="963"/>
      <c r="S666" s="963"/>
      <c r="T666" s="963"/>
      <c r="U666" s="963"/>
      <c r="V666" s="963"/>
      <c r="W666" s="963"/>
      <c r="X666" s="963"/>
      <c r="Y666" s="963"/>
      <c r="Z666" s="963"/>
    </row>
    <row r="667" spans="1:26">
      <c r="A667" s="893"/>
      <c r="B667" s="963"/>
      <c r="C667" s="963"/>
      <c r="D667" s="780"/>
      <c r="E667" s="780"/>
      <c r="F667" s="963"/>
      <c r="G667" s="963"/>
      <c r="H667" s="963"/>
      <c r="I667" s="893"/>
      <c r="J667" s="893"/>
      <c r="K667" s="960"/>
      <c r="L667" s="963"/>
      <c r="M667" s="963"/>
      <c r="N667" s="963"/>
      <c r="O667" s="963"/>
      <c r="P667" s="963"/>
      <c r="Q667" s="963"/>
      <c r="R667" s="963"/>
      <c r="S667" s="963"/>
      <c r="T667" s="963"/>
      <c r="U667" s="963"/>
      <c r="V667" s="963"/>
      <c r="W667" s="963"/>
      <c r="X667" s="963"/>
      <c r="Y667" s="963"/>
      <c r="Z667" s="963"/>
    </row>
    <row r="668" spans="1:26">
      <c r="A668" s="893"/>
      <c r="B668" s="963"/>
      <c r="C668" s="963"/>
      <c r="D668" s="780"/>
      <c r="E668" s="780"/>
      <c r="F668" s="963"/>
      <c r="G668" s="963"/>
      <c r="H668" s="963"/>
      <c r="I668" s="893"/>
      <c r="J668" s="893"/>
      <c r="K668" s="960"/>
      <c r="L668" s="963"/>
      <c r="M668" s="963"/>
      <c r="N668" s="963"/>
      <c r="O668" s="963"/>
      <c r="P668" s="963"/>
      <c r="Q668" s="963"/>
      <c r="R668" s="963"/>
      <c r="S668" s="963"/>
      <c r="T668" s="963"/>
      <c r="U668" s="963"/>
      <c r="V668" s="963"/>
      <c r="W668" s="963"/>
      <c r="X668" s="963"/>
      <c r="Y668" s="963"/>
      <c r="Z668" s="963"/>
    </row>
    <row r="669" spans="1:26">
      <c r="A669" s="893"/>
      <c r="B669" s="963"/>
      <c r="C669" s="963"/>
      <c r="D669" s="780"/>
      <c r="E669" s="780"/>
      <c r="F669" s="963"/>
      <c r="G669" s="963"/>
      <c r="H669" s="963"/>
      <c r="I669" s="893"/>
      <c r="J669" s="893"/>
      <c r="K669" s="960"/>
      <c r="L669" s="963"/>
      <c r="M669" s="963"/>
      <c r="N669" s="963"/>
      <c r="O669" s="963"/>
      <c r="P669" s="963"/>
      <c r="Q669" s="963"/>
      <c r="R669" s="963"/>
      <c r="S669" s="963"/>
      <c r="T669" s="963"/>
      <c r="U669" s="963"/>
      <c r="V669" s="963"/>
      <c r="W669" s="963"/>
      <c r="X669" s="963"/>
      <c r="Y669" s="963"/>
      <c r="Z669" s="963"/>
    </row>
    <row r="670" spans="1:26">
      <c r="A670" s="893"/>
      <c r="B670" s="963"/>
      <c r="C670" s="963"/>
      <c r="D670" s="780"/>
      <c r="E670" s="780"/>
      <c r="F670" s="963"/>
      <c r="G670" s="963"/>
      <c r="H670" s="963"/>
      <c r="I670" s="893"/>
      <c r="J670" s="893"/>
      <c r="K670" s="960"/>
      <c r="L670" s="963"/>
      <c r="M670" s="963"/>
      <c r="N670" s="963"/>
      <c r="O670" s="963"/>
      <c r="P670" s="963"/>
      <c r="Q670" s="963"/>
      <c r="R670" s="963"/>
      <c r="S670" s="963"/>
      <c r="T670" s="963"/>
      <c r="U670" s="963"/>
      <c r="V670" s="963"/>
      <c r="W670" s="963"/>
      <c r="X670" s="963"/>
      <c r="Y670" s="963"/>
      <c r="Z670" s="963"/>
    </row>
    <row r="671" spans="1:26">
      <c r="A671" s="893"/>
      <c r="B671" s="963"/>
      <c r="C671" s="963"/>
      <c r="D671" s="780"/>
      <c r="E671" s="780"/>
      <c r="F671" s="963"/>
      <c r="G671" s="963"/>
      <c r="H671" s="963"/>
      <c r="I671" s="893"/>
      <c r="J671" s="893"/>
      <c r="K671" s="960"/>
      <c r="L671" s="963"/>
      <c r="M671" s="963"/>
      <c r="N671" s="963"/>
      <c r="O671" s="963"/>
      <c r="P671" s="963"/>
      <c r="Q671" s="963"/>
      <c r="R671" s="963"/>
      <c r="S671" s="963"/>
      <c r="T671" s="963"/>
      <c r="U671" s="963"/>
      <c r="V671" s="963"/>
      <c r="W671" s="963"/>
      <c r="X671" s="963"/>
      <c r="Y671" s="963"/>
      <c r="Z671" s="963"/>
    </row>
    <row r="672" spans="1:26">
      <c r="A672" s="893"/>
      <c r="B672" s="963"/>
      <c r="C672" s="963"/>
      <c r="D672" s="780"/>
      <c r="E672" s="780"/>
      <c r="F672" s="963"/>
      <c r="G672" s="963"/>
      <c r="H672" s="963"/>
      <c r="I672" s="893"/>
      <c r="J672" s="893"/>
      <c r="K672" s="960"/>
      <c r="L672" s="963"/>
      <c r="M672" s="963"/>
      <c r="N672" s="963"/>
      <c r="O672" s="963"/>
      <c r="P672" s="963"/>
      <c r="Q672" s="963"/>
      <c r="R672" s="963"/>
      <c r="S672" s="963"/>
      <c r="T672" s="963"/>
      <c r="U672" s="963"/>
      <c r="V672" s="963"/>
      <c r="W672" s="963"/>
      <c r="X672" s="963"/>
      <c r="Y672" s="963"/>
      <c r="Z672" s="963"/>
    </row>
    <row r="673" spans="1:26">
      <c r="A673" s="893"/>
      <c r="B673" s="963"/>
      <c r="C673" s="963"/>
      <c r="D673" s="780"/>
      <c r="E673" s="780"/>
      <c r="F673" s="963"/>
      <c r="G673" s="963"/>
      <c r="H673" s="963"/>
      <c r="I673" s="893"/>
      <c r="J673" s="893"/>
      <c r="K673" s="960"/>
      <c r="L673" s="963"/>
      <c r="M673" s="963"/>
      <c r="N673" s="963"/>
      <c r="O673" s="963"/>
      <c r="P673" s="963"/>
      <c r="Q673" s="963"/>
      <c r="R673" s="963"/>
      <c r="S673" s="963"/>
      <c r="T673" s="963"/>
      <c r="U673" s="963"/>
      <c r="V673" s="963"/>
      <c r="W673" s="963"/>
      <c r="X673" s="963"/>
      <c r="Y673" s="963"/>
      <c r="Z673" s="963"/>
    </row>
    <row r="674" spans="1:26">
      <c r="A674" s="893"/>
      <c r="B674" s="963"/>
      <c r="C674" s="963"/>
      <c r="D674" s="780"/>
      <c r="E674" s="780"/>
      <c r="F674" s="963"/>
      <c r="G674" s="963"/>
      <c r="H674" s="963"/>
      <c r="I674" s="893"/>
      <c r="J674" s="893"/>
      <c r="K674" s="960"/>
      <c r="L674" s="963"/>
      <c r="M674" s="963"/>
      <c r="N674" s="963"/>
      <c r="O674" s="963"/>
      <c r="P674" s="963"/>
      <c r="Q674" s="963"/>
      <c r="R674" s="963"/>
      <c r="S674" s="963"/>
      <c r="T674" s="963"/>
      <c r="U674" s="963"/>
      <c r="V674" s="963"/>
      <c r="W674" s="963"/>
      <c r="X674" s="963"/>
      <c r="Y674" s="963"/>
      <c r="Z674" s="963"/>
    </row>
    <row r="675" spans="1:26">
      <c r="A675" s="893"/>
      <c r="B675" s="963"/>
      <c r="C675" s="963"/>
      <c r="D675" s="780"/>
      <c r="E675" s="780"/>
      <c r="F675" s="963"/>
      <c r="G675" s="963"/>
      <c r="H675" s="963"/>
      <c r="I675" s="893"/>
      <c r="J675" s="893"/>
      <c r="K675" s="960"/>
      <c r="L675" s="963"/>
      <c r="M675" s="963"/>
      <c r="N675" s="963"/>
      <c r="O675" s="963"/>
      <c r="P675" s="963"/>
      <c r="Q675" s="963"/>
      <c r="R675" s="963"/>
      <c r="S675" s="963"/>
      <c r="T675" s="963"/>
      <c r="U675" s="963"/>
      <c r="V675" s="963"/>
      <c r="W675" s="963"/>
      <c r="X675" s="963"/>
      <c r="Y675" s="963"/>
      <c r="Z675" s="963"/>
    </row>
    <row r="676" spans="1:26">
      <c r="A676" s="893"/>
      <c r="B676" s="963"/>
      <c r="C676" s="963"/>
      <c r="D676" s="780"/>
      <c r="E676" s="780"/>
      <c r="F676" s="963"/>
      <c r="G676" s="963"/>
      <c r="H676" s="963"/>
      <c r="I676" s="893"/>
      <c r="J676" s="893"/>
      <c r="K676" s="960"/>
      <c r="L676" s="963"/>
      <c r="M676" s="963"/>
      <c r="N676" s="963"/>
      <c r="O676" s="963"/>
      <c r="P676" s="963"/>
      <c r="Q676" s="963"/>
      <c r="R676" s="963"/>
      <c r="S676" s="963"/>
      <c r="T676" s="963"/>
      <c r="U676" s="963"/>
      <c r="V676" s="963"/>
      <c r="W676" s="963"/>
      <c r="X676" s="963"/>
      <c r="Y676" s="963"/>
      <c r="Z676" s="963"/>
    </row>
    <row r="677" spans="1:26">
      <c r="A677" s="893"/>
      <c r="B677" s="963"/>
      <c r="C677" s="963"/>
      <c r="D677" s="780"/>
      <c r="E677" s="780"/>
      <c r="F677" s="963"/>
      <c r="G677" s="963"/>
      <c r="H677" s="963"/>
      <c r="I677" s="893"/>
      <c r="J677" s="893"/>
      <c r="K677" s="960"/>
      <c r="L677" s="963"/>
      <c r="M677" s="963"/>
      <c r="N677" s="963"/>
      <c r="O677" s="963"/>
      <c r="P677" s="963"/>
      <c r="Q677" s="963"/>
      <c r="R677" s="963"/>
      <c r="S677" s="963"/>
      <c r="T677" s="963"/>
      <c r="U677" s="963"/>
      <c r="V677" s="963"/>
      <c r="W677" s="963"/>
      <c r="X677" s="963"/>
      <c r="Y677" s="963"/>
      <c r="Z677" s="963"/>
    </row>
    <row r="678" spans="1:26">
      <c r="A678" s="893"/>
      <c r="B678" s="963"/>
      <c r="C678" s="963"/>
      <c r="D678" s="780"/>
      <c r="E678" s="780"/>
      <c r="F678" s="963"/>
      <c r="G678" s="963"/>
      <c r="H678" s="963"/>
      <c r="I678" s="893"/>
      <c r="J678" s="893"/>
      <c r="K678" s="960"/>
      <c r="L678" s="963"/>
      <c r="M678" s="963"/>
      <c r="N678" s="963"/>
      <c r="O678" s="963"/>
      <c r="P678" s="963"/>
      <c r="Q678" s="963"/>
      <c r="R678" s="963"/>
      <c r="S678" s="963"/>
      <c r="T678" s="963"/>
      <c r="U678" s="963"/>
      <c r="V678" s="963"/>
      <c r="W678" s="963"/>
      <c r="X678" s="963"/>
      <c r="Y678" s="963"/>
      <c r="Z678" s="963"/>
    </row>
    <row r="679" spans="1:26">
      <c r="A679" s="893"/>
      <c r="B679" s="963"/>
      <c r="C679" s="963"/>
      <c r="D679" s="780"/>
      <c r="E679" s="780"/>
      <c r="F679" s="963"/>
      <c r="G679" s="963"/>
      <c r="H679" s="963"/>
      <c r="I679" s="893"/>
      <c r="J679" s="893"/>
      <c r="K679" s="960"/>
      <c r="L679" s="963"/>
      <c r="M679" s="963"/>
      <c r="N679" s="963"/>
      <c r="O679" s="963"/>
      <c r="P679" s="963"/>
      <c r="Q679" s="963"/>
      <c r="R679" s="963"/>
      <c r="S679" s="963"/>
      <c r="T679" s="963"/>
      <c r="U679" s="963"/>
      <c r="V679" s="963"/>
      <c r="W679" s="963"/>
      <c r="X679" s="963"/>
      <c r="Y679" s="963"/>
      <c r="Z679" s="963"/>
    </row>
    <row r="680" spans="1:26">
      <c r="A680" s="893"/>
      <c r="B680" s="963"/>
      <c r="C680" s="963"/>
      <c r="D680" s="780"/>
      <c r="E680" s="780"/>
      <c r="F680" s="963"/>
      <c r="G680" s="963"/>
      <c r="H680" s="963"/>
      <c r="I680" s="893"/>
      <c r="J680" s="893"/>
      <c r="K680" s="960"/>
      <c r="L680" s="963"/>
      <c r="M680" s="963"/>
      <c r="N680" s="963"/>
      <c r="O680" s="963"/>
      <c r="P680" s="963"/>
      <c r="Q680" s="963"/>
      <c r="R680" s="963"/>
      <c r="S680" s="963"/>
      <c r="T680" s="963"/>
      <c r="U680" s="963"/>
      <c r="V680" s="963"/>
      <c r="W680" s="963"/>
      <c r="X680" s="963"/>
      <c r="Y680" s="963"/>
      <c r="Z680" s="963"/>
    </row>
    <row r="681" spans="1:26">
      <c r="A681" s="893"/>
      <c r="B681" s="963"/>
      <c r="C681" s="963"/>
      <c r="D681" s="780"/>
      <c r="E681" s="780"/>
      <c r="F681" s="963"/>
      <c r="G681" s="963"/>
      <c r="H681" s="963"/>
      <c r="I681" s="893"/>
      <c r="J681" s="893"/>
      <c r="K681" s="960"/>
      <c r="L681" s="963"/>
      <c r="M681" s="963"/>
      <c r="N681" s="963"/>
      <c r="O681" s="963"/>
      <c r="P681" s="963"/>
      <c r="Q681" s="963"/>
      <c r="R681" s="963"/>
      <c r="S681" s="963"/>
      <c r="T681" s="963"/>
      <c r="U681" s="963"/>
      <c r="V681" s="963"/>
      <c r="W681" s="963"/>
      <c r="X681" s="963"/>
      <c r="Y681" s="963"/>
      <c r="Z681" s="963"/>
    </row>
    <row r="682" spans="1:26">
      <c r="A682" s="893"/>
      <c r="B682" s="963"/>
      <c r="C682" s="963"/>
      <c r="D682" s="780"/>
      <c r="E682" s="780"/>
      <c r="F682" s="963"/>
      <c r="G682" s="963"/>
      <c r="H682" s="963"/>
      <c r="I682" s="893"/>
      <c r="J682" s="893"/>
      <c r="K682" s="960"/>
      <c r="L682" s="963"/>
      <c r="M682" s="963"/>
      <c r="N682" s="963"/>
      <c r="O682" s="963"/>
      <c r="P682" s="963"/>
      <c r="Q682" s="963"/>
      <c r="R682" s="963"/>
      <c r="S682" s="963"/>
      <c r="T682" s="963"/>
      <c r="U682" s="963"/>
      <c r="V682" s="963"/>
      <c r="W682" s="963"/>
      <c r="X682" s="963"/>
      <c r="Y682" s="963"/>
      <c r="Z682" s="963"/>
    </row>
    <row r="683" spans="1:26">
      <c r="A683" s="893"/>
      <c r="B683" s="963"/>
      <c r="C683" s="963"/>
      <c r="D683" s="780"/>
      <c r="E683" s="780"/>
      <c r="F683" s="963"/>
      <c r="G683" s="963"/>
      <c r="H683" s="963"/>
      <c r="I683" s="893"/>
      <c r="J683" s="893"/>
      <c r="K683" s="960"/>
      <c r="L683" s="963"/>
      <c r="M683" s="963"/>
      <c r="N683" s="963"/>
      <c r="O683" s="963"/>
      <c r="P683" s="963"/>
      <c r="Q683" s="963"/>
      <c r="R683" s="963"/>
      <c r="S683" s="963"/>
      <c r="T683" s="963"/>
      <c r="U683" s="963"/>
      <c r="V683" s="963"/>
      <c r="W683" s="963"/>
      <c r="X683" s="963"/>
      <c r="Y683" s="963"/>
      <c r="Z683" s="963"/>
    </row>
    <row r="684" spans="1:26">
      <c r="A684" s="893"/>
      <c r="B684" s="963"/>
      <c r="C684" s="963"/>
      <c r="D684" s="780"/>
      <c r="E684" s="780"/>
      <c r="F684" s="963"/>
      <c r="G684" s="963"/>
      <c r="H684" s="963"/>
      <c r="I684" s="893"/>
      <c r="J684" s="893"/>
      <c r="K684" s="960"/>
      <c r="L684" s="963"/>
      <c r="M684" s="963"/>
      <c r="N684" s="963"/>
      <c r="O684" s="963"/>
      <c r="P684" s="963"/>
      <c r="Q684" s="963"/>
      <c r="R684" s="963"/>
      <c r="S684" s="963"/>
      <c r="T684" s="963"/>
      <c r="U684" s="963"/>
      <c r="V684" s="963"/>
      <c r="W684" s="963"/>
      <c r="X684" s="963"/>
      <c r="Y684" s="963"/>
      <c r="Z684" s="963"/>
    </row>
    <row r="685" spans="1:26">
      <c r="A685" s="893"/>
      <c r="B685" s="963"/>
      <c r="C685" s="963"/>
      <c r="D685" s="780"/>
      <c r="E685" s="780"/>
      <c r="F685" s="963"/>
      <c r="G685" s="963"/>
      <c r="H685" s="963"/>
      <c r="I685" s="893"/>
      <c r="J685" s="893"/>
      <c r="K685" s="960"/>
      <c r="L685" s="963"/>
      <c r="M685" s="963"/>
      <c r="N685" s="963"/>
      <c r="O685" s="963"/>
      <c r="P685" s="963"/>
      <c r="Q685" s="963"/>
      <c r="R685" s="963"/>
      <c r="S685" s="963"/>
      <c r="T685" s="963"/>
      <c r="U685" s="963"/>
      <c r="V685" s="963"/>
      <c r="W685" s="963"/>
      <c r="X685" s="963"/>
      <c r="Y685" s="963"/>
      <c r="Z685" s="963"/>
    </row>
    <row r="686" spans="1:26">
      <c r="A686" s="893"/>
      <c r="B686" s="963"/>
      <c r="C686" s="963"/>
      <c r="D686" s="780"/>
      <c r="E686" s="780"/>
      <c r="F686" s="963"/>
      <c r="G686" s="963"/>
      <c r="H686" s="963"/>
      <c r="I686" s="893"/>
      <c r="J686" s="893"/>
      <c r="K686" s="960"/>
      <c r="L686" s="963"/>
      <c r="M686" s="963"/>
      <c r="N686" s="963"/>
      <c r="O686" s="963"/>
      <c r="P686" s="963"/>
      <c r="Q686" s="963"/>
      <c r="R686" s="963"/>
      <c r="S686" s="963"/>
      <c r="T686" s="963"/>
      <c r="U686" s="963"/>
      <c r="V686" s="963"/>
      <c r="W686" s="963"/>
      <c r="X686" s="963"/>
      <c r="Y686" s="963"/>
      <c r="Z686" s="963"/>
    </row>
    <row r="687" spans="1:26">
      <c r="A687" s="893"/>
      <c r="B687" s="963"/>
      <c r="C687" s="963"/>
      <c r="D687" s="780"/>
      <c r="E687" s="780"/>
      <c r="F687" s="963"/>
      <c r="G687" s="963"/>
      <c r="H687" s="963"/>
      <c r="I687" s="893"/>
      <c r="J687" s="893"/>
      <c r="K687" s="960"/>
      <c r="L687" s="963"/>
      <c r="M687" s="963"/>
      <c r="N687" s="963"/>
      <c r="O687" s="963"/>
      <c r="P687" s="963"/>
      <c r="Q687" s="963"/>
      <c r="R687" s="963"/>
      <c r="S687" s="963"/>
      <c r="T687" s="963"/>
      <c r="U687" s="963"/>
      <c r="V687" s="963"/>
      <c r="W687" s="963"/>
      <c r="X687" s="963"/>
      <c r="Y687" s="963"/>
      <c r="Z687" s="963"/>
    </row>
    <row r="688" spans="1:26">
      <c r="A688" s="893"/>
      <c r="B688" s="963"/>
      <c r="C688" s="963"/>
      <c r="D688" s="780"/>
      <c r="E688" s="780"/>
      <c r="F688" s="963"/>
      <c r="G688" s="963"/>
      <c r="H688" s="963"/>
      <c r="I688" s="893"/>
      <c r="J688" s="893"/>
      <c r="K688" s="960"/>
      <c r="L688" s="963"/>
      <c r="M688" s="963"/>
      <c r="N688" s="963"/>
      <c r="O688" s="963"/>
      <c r="P688" s="963"/>
      <c r="Q688" s="963"/>
      <c r="R688" s="963"/>
      <c r="S688" s="963"/>
      <c r="T688" s="963"/>
      <c r="U688" s="963"/>
      <c r="V688" s="963"/>
      <c r="W688" s="963"/>
      <c r="X688" s="963"/>
      <c r="Y688" s="963"/>
      <c r="Z688" s="963"/>
    </row>
    <row r="689" spans="1:26">
      <c r="A689" s="893"/>
      <c r="B689" s="963"/>
      <c r="C689" s="963"/>
      <c r="D689" s="780"/>
      <c r="E689" s="780"/>
      <c r="F689" s="963"/>
      <c r="G689" s="963"/>
      <c r="H689" s="963"/>
      <c r="I689" s="893"/>
      <c r="J689" s="893"/>
      <c r="K689" s="960"/>
      <c r="L689" s="963"/>
      <c r="M689" s="963"/>
      <c r="N689" s="963"/>
      <c r="O689" s="963"/>
      <c r="P689" s="963"/>
      <c r="Q689" s="963"/>
      <c r="R689" s="963"/>
      <c r="S689" s="963"/>
      <c r="T689" s="963"/>
      <c r="U689" s="963"/>
      <c r="V689" s="963"/>
      <c r="W689" s="963"/>
      <c r="X689" s="963"/>
      <c r="Y689" s="963"/>
      <c r="Z689" s="963"/>
    </row>
    <row r="690" spans="1:26">
      <c r="A690" s="893"/>
      <c r="B690" s="963"/>
      <c r="C690" s="963"/>
      <c r="D690" s="780"/>
      <c r="E690" s="780"/>
      <c r="F690" s="963"/>
      <c r="G690" s="963"/>
      <c r="H690" s="963"/>
      <c r="I690" s="893"/>
      <c r="J690" s="893"/>
      <c r="K690" s="960"/>
      <c r="L690" s="963"/>
      <c r="M690" s="963"/>
      <c r="N690" s="963"/>
      <c r="O690" s="963"/>
      <c r="P690" s="963"/>
      <c r="Q690" s="963"/>
      <c r="R690" s="963"/>
      <c r="S690" s="963"/>
      <c r="T690" s="963"/>
      <c r="U690" s="963"/>
      <c r="V690" s="963"/>
      <c r="W690" s="963"/>
      <c r="X690" s="963"/>
      <c r="Y690" s="963"/>
      <c r="Z690" s="963"/>
    </row>
    <row r="691" spans="1:26">
      <c r="A691" s="893"/>
      <c r="B691" s="963"/>
      <c r="C691" s="963"/>
      <c r="D691" s="780"/>
      <c r="E691" s="780"/>
      <c r="F691" s="963"/>
      <c r="G691" s="963"/>
      <c r="H691" s="963"/>
      <c r="I691" s="893"/>
      <c r="J691" s="893"/>
      <c r="K691" s="960"/>
      <c r="L691" s="963"/>
      <c r="M691" s="963"/>
      <c r="N691" s="963"/>
      <c r="O691" s="963"/>
      <c r="P691" s="963"/>
      <c r="Q691" s="963"/>
      <c r="R691" s="963"/>
      <c r="S691" s="963"/>
      <c r="T691" s="963"/>
      <c r="U691" s="963"/>
      <c r="V691" s="963"/>
      <c r="W691" s="963"/>
      <c r="X691" s="963"/>
      <c r="Y691" s="963"/>
      <c r="Z691" s="963"/>
    </row>
    <row r="692" spans="1:26">
      <c r="A692" s="893"/>
      <c r="B692" s="963"/>
      <c r="C692" s="963"/>
      <c r="D692" s="780"/>
      <c r="E692" s="780"/>
      <c r="F692" s="963"/>
      <c r="G692" s="963"/>
      <c r="H692" s="963"/>
      <c r="I692" s="893"/>
      <c r="J692" s="893"/>
      <c r="K692" s="960"/>
      <c r="L692" s="963"/>
      <c r="M692" s="963"/>
      <c r="N692" s="963"/>
      <c r="O692" s="963"/>
      <c r="P692" s="963"/>
      <c r="Q692" s="963"/>
      <c r="R692" s="963"/>
      <c r="S692" s="963"/>
      <c r="T692" s="963"/>
      <c r="U692" s="963"/>
      <c r="V692" s="963"/>
      <c r="W692" s="963"/>
      <c r="X692" s="963"/>
      <c r="Y692" s="963"/>
      <c r="Z692" s="963"/>
    </row>
    <row r="693" spans="1:26">
      <c r="A693" s="893"/>
      <c r="B693" s="963"/>
      <c r="C693" s="963"/>
      <c r="D693" s="780"/>
      <c r="E693" s="780"/>
      <c r="F693" s="963"/>
      <c r="G693" s="963"/>
      <c r="H693" s="963"/>
      <c r="I693" s="893"/>
      <c r="J693" s="893"/>
      <c r="K693" s="960"/>
      <c r="L693" s="963"/>
      <c r="M693" s="963"/>
      <c r="N693" s="963"/>
      <c r="O693" s="963"/>
      <c r="P693" s="963"/>
      <c r="Q693" s="963"/>
      <c r="R693" s="963"/>
      <c r="S693" s="963"/>
      <c r="T693" s="963"/>
      <c r="U693" s="963"/>
      <c r="V693" s="963"/>
      <c r="W693" s="963"/>
      <c r="X693" s="963"/>
      <c r="Y693" s="963"/>
      <c r="Z693" s="963"/>
    </row>
    <row r="694" spans="1:26">
      <c r="A694" s="893"/>
      <c r="B694" s="963"/>
      <c r="C694" s="963"/>
      <c r="D694" s="780"/>
      <c r="E694" s="780"/>
      <c r="F694" s="963"/>
      <c r="G694" s="963"/>
      <c r="H694" s="963"/>
      <c r="I694" s="893"/>
      <c r="J694" s="893"/>
      <c r="K694" s="960"/>
      <c r="L694" s="963"/>
      <c r="M694" s="963"/>
      <c r="N694" s="963"/>
      <c r="O694" s="963"/>
      <c r="P694" s="963"/>
      <c r="Q694" s="963"/>
      <c r="R694" s="963"/>
      <c r="S694" s="963"/>
      <c r="T694" s="963"/>
      <c r="U694" s="963"/>
      <c r="V694" s="963"/>
      <c r="W694" s="963"/>
      <c r="X694" s="963"/>
      <c r="Y694" s="963"/>
      <c r="Z694" s="963"/>
    </row>
    <row r="695" spans="1:26">
      <c r="A695" s="893"/>
      <c r="B695" s="963"/>
      <c r="C695" s="963"/>
      <c r="D695" s="780"/>
      <c r="E695" s="780"/>
      <c r="F695" s="963"/>
      <c r="G695" s="963"/>
      <c r="H695" s="963"/>
      <c r="I695" s="893"/>
      <c r="J695" s="893"/>
      <c r="K695" s="960"/>
      <c r="L695" s="963"/>
      <c r="M695" s="963"/>
      <c r="N695" s="963"/>
      <c r="O695" s="963"/>
      <c r="P695" s="963"/>
      <c r="Q695" s="963"/>
      <c r="R695" s="963"/>
      <c r="S695" s="963"/>
      <c r="T695" s="963"/>
      <c r="U695" s="963"/>
      <c r="V695" s="963"/>
      <c r="W695" s="963"/>
      <c r="X695" s="963"/>
      <c r="Y695" s="963"/>
      <c r="Z695" s="963"/>
    </row>
    <row r="696" spans="1:26">
      <c r="A696" s="893"/>
      <c r="B696" s="963"/>
      <c r="C696" s="963"/>
      <c r="D696" s="780"/>
      <c r="E696" s="780"/>
      <c r="F696" s="963"/>
      <c r="G696" s="963"/>
      <c r="H696" s="963"/>
      <c r="I696" s="893"/>
      <c r="J696" s="893"/>
      <c r="K696" s="960"/>
      <c r="L696" s="963"/>
      <c r="M696" s="963"/>
      <c r="N696" s="963"/>
      <c r="O696" s="963"/>
      <c r="P696" s="963"/>
      <c r="Q696" s="963"/>
      <c r="R696" s="963"/>
      <c r="S696" s="963"/>
      <c r="T696" s="963"/>
      <c r="U696" s="963"/>
      <c r="V696" s="963"/>
      <c r="W696" s="963"/>
      <c r="X696" s="963"/>
      <c r="Y696" s="963"/>
      <c r="Z696" s="963"/>
    </row>
    <row r="697" spans="1:26">
      <c r="A697" s="893"/>
      <c r="B697" s="963"/>
      <c r="C697" s="963"/>
      <c r="D697" s="780"/>
      <c r="E697" s="780"/>
      <c r="F697" s="963"/>
      <c r="G697" s="963"/>
      <c r="H697" s="963"/>
      <c r="I697" s="893"/>
      <c r="J697" s="893"/>
      <c r="K697" s="960"/>
      <c r="L697" s="963"/>
      <c r="M697" s="963"/>
      <c r="N697" s="963"/>
      <c r="O697" s="963"/>
      <c r="P697" s="963"/>
      <c r="Q697" s="963"/>
      <c r="R697" s="963"/>
      <c r="S697" s="963"/>
      <c r="T697" s="963"/>
      <c r="U697" s="963"/>
      <c r="V697" s="963"/>
      <c r="W697" s="963"/>
      <c r="X697" s="963"/>
      <c r="Y697" s="963"/>
      <c r="Z697" s="963"/>
    </row>
    <row r="698" spans="1:26">
      <c r="A698" s="893"/>
      <c r="B698" s="963"/>
      <c r="C698" s="963"/>
      <c r="D698" s="780"/>
      <c r="E698" s="780"/>
      <c r="F698" s="963"/>
      <c r="G698" s="963"/>
      <c r="H698" s="963"/>
      <c r="I698" s="893"/>
      <c r="J698" s="893"/>
      <c r="K698" s="960"/>
      <c r="L698" s="963"/>
      <c r="M698" s="963"/>
      <c r="N698" s="963"/>
      <c r="O698" s="963"/>
      <c r="P698" s="963"/>
      <c r="Q698" s="963"/>
      <c r="R698" s="963"/>
      <c r="S698" s="963"/>
      <c r="T698" s="963"/>
      <c r="U698" s="963"/>
      <c r="V698" s="963"/>
      <c r="W698" s="963"/>
      <c r="X698" s="963"/>
      <c r="Y698" s="963"/>
      <c r="Z698" s="963"/>
    </row>
    <row r="699" spans="1:26">
      <c r="A699" s="893"/>
      <c r="B699" s="963"/>
      <c r="C699" s="963"/>
      <c r="D699" s="780"/>
      <c r="E699" s="780"/>
      <c r="F699" s="963"/>
      <c r="G699" s="963"/>
      <c r="H699" s="963"/>
      <c r="I699" s="893"/>
      <c r="J699" s="893"/>
      <c r="K699" s="960"/>
      <c r="L699" s="963"/>
      <c r="M699" s="963"/>
      <c r="N699" s="963"/>
      <c r="O699" s="963"/>
      <c r="P699" s="963"/>
      <c r="Q699" s="963"/>
      <c r="R699" s="963"/>
      <c r="S699" s="963"/>
      <c r="T699" s="963"/>
      <c r="U699" s="963"/>
      <c r="V699" s="963"/>
      <c r="W699" s="963"/>
      <c r="X699" s="963"/>
      <c r="Y699" s="963"/>
      <c r="Z699" s="963"/>
    </row>
    <row r="700" spans="1:26">
      <c r="A700" s="893"/>
      <c r="B700" s="963"/>
      <c r="C700" s="963"/>
      <c r="D700" s="780"/>
      <c r="E700" s="780"/>
      <c r="F700" s="963"/>
      <c r="G700" s="963"/>
      <c r="H700" s="963"/>
      <c r="I700" s="893"/>
      <c r="J700" s="893"/>
      <c r="K700" s="960"/>
      <c r="L700" s="963"/>
      <c r="M700" s="963"/>
      <c r="N700" s="963"/>
      <c r="O700" s="963"/>
      <c r="P700" s="963"/>
      <c r="Q700" s="963"/>
      <c r="R700" s="963"/>
      <c r="S700" s="963"/>
      <c r="T700" s="963"/>
      <c r="U700" s="963"/>
      <c r="V700" s="963"/>
      <c r="W700" s="963"/>
      <c r="X700" s="963"/>
      <c r="Y700" s="963"/>
      <c r="Z700" s="963"/>
    </row>
    <row r="701" spans="1:26">
      <c r="A701" s="893"/>
      <c r="B701" s="963"/>
      <c r="C701" s="963"/>
      <c r="D701" s="780"/>
      <c r="E701" s="780"/>
      <c r="F701" s="963"/>
      <c r="G701" s="963"/>
      <c r="H701" s="963"/>
      <c r="I701" s="893"/>
      <c r="J701" s="893"/>
      <c r="K701" s="960"/>
      <c r="L701" s="963"/>
      <c r="M701" s="963"/>
      <c r="N701" s="963"/>
      <c r="O701" s="963"/>
      <c r="P701" s="963"/>
      <c r="Q701" s="963"/>
      <c r="R701" s="963"/>
      <c r="S701" s="963"/>
      <c r="T701" s="963"/>
      <c r="U701" s="963"/>
      <c r="V701" s="963"/>
      <c r="W701" s="963"/>
      <c r="X701" s="963"/>
      <c r="Y701" s="963"/>
      <c r="Z701" s="963"/>
    </row>
    <row r="702" spans="1:26">
      <c r="A702" s="893"/>
      <c r="B702" s="963"/>
      <c r="C702" s="963"/>
      <c r="D702" s="780"/>
      <c r="E702" s="780"/>
      <c r="F702" s="963"/>
      <c r="G702" s="963"/>
      <c r="H702" s="963"/>
      <c r="I702" s="893"/>
      <c r="J702" s="893"/>
      <c r="K702" s="960"/>
      <c r="L702" s="963"/>
      <c r="M702" s="963"/>
      <c r="N702" s="963"/>
      <c r="O702" s="963"/>
      <c r="P702" s="963"/>
      <c r="Q702" s="963"/>
      <c r="R702" s="963"/>
      <c r="S702" s="963"/>
      <c r="T702" s="963"/>
      <c r="U702" s="963"/>
      <c r="V702" s="963"/>
      <c r="W702" s="963"/>
      <c r="X702" s="963"/>
      <c r="Y702" s="963"/>
      <c r="Z702" s="963"/>
    </row>
    <row r="703" spans="1:26">
      <c r="A703" s="893"/>
      <c r="B703" s="963"/>
      <c r="C703" s="963"/>
      <c r="D703" s="780"/>
      <c r="E703" s="780"/>
      <c r="F703" s="963"/>
      <c r="G703" s="963"/>
      <c r="H703" s="963"/>
      <c r="I703" s="893"/>
      <c r="J703" s="893"/>
      <c r="K703" s="960"/>
      <c r="L703" s="963"/>
      <c r="M703" s="963"/>
      <c r="N703" s="963"/>
      <c r="O703" s="963"/>
      <c r="P703" s="963"/>
      <c r="Q703" s="963"/>
      <c r="R703" s="963"/>
      <c r="S703" s="963"/>
      <c r="T703" s="963"/>
      <c r="U703" s="963"/>
      <c r="V703" s="963"/>
      <c r="W703" s="963"/>
      <c r="X703" s="963"/>
      <c r="Y703" s="963"/>
      <c r="Z703" s="963"/>
    </row>
    <row r="704" spans="1:26">
      <c r="A704" s="893"/>
      <c r="B704" s="963"/>
      <c r="C704" s="963"/>
      <c r="D704" s="780"/>
      <c r="E704" s="780"/>
      <c r="F704" s="963"/>
      <c r="G704" s="963"/>
      <c r="H704" s="963"/>
      <c r="I704" s="893"/>
      <c r="J704" s="893"/>
      <c r="K704" s="960"/>
      <c r="L704" s="963"/>
      <c r="M704" s="963"/>
      <c r="N704" s="963"/>
      <c r="O704" s="963"/>
      <c r="P704" s="963"/>
      <c r="Q704" s="963"/>
      <c r="R704" s="963"/>
      <c r="S704" s="963"/>
      <c r="T704" s="963"/>
      <c r="U704" s="963"/>
      <c r="V704" s="963"/>
      <c r="W704" s="963"/>
      <c r="X704" s="963"/>
      <c r="Y704" s="963"/>
      <c r="Z704" s="963"/>
    </row>
    <row r="705" spans="1:26">
      <c r="A705" s="893"/>
      <c r="B705" s="963"/>
      <c r="C705" s="963"/>
      <c r="D705" s="780"/>
      <c r="E705" s="780"/>
      <c r="F705" s="963"/>
      <c r="G705" s="963"/>
      <c r="H705" s="963"/>
      <c r="I705" s="893"/>
      <c r="J705" s="893"/>
      <c r="K705" s="960"/>
      <c r="L705" s="963"/>
      <c r="M705" s="963"/>
      <c r="N705" s="963"/>
      <c r="O705" s="963"/>
      <c r="P705" s="963"/>
      <c r="Q705" s="963"/>
      <c r="R705" s="963"/>
      <c r="S705" s="963"/>
      <c r="T705" s="963"/>
      <c r="U705" s="963"/>
      <c r="V705" s="963"/>
      <c r="W705" s="963"/>
      <c r="X705" s="963"/>
      <c r="Y705" s="963"/>
      <c r="Z705" s="963"/>
    </row>
    <row r="706" spans="1:26">
      <c r="A706" s="893"/>
      <c r="B706" s="963"/>
      <c r="C706" s="963"/>
      <c r="D706" s="780"/>
      <c r="E706" s="780"/>
      <c r="F706" s="963"/>
      <c r="G706" s="963"/>
      <c r="H706" s="963"/>
      <c r="I706" s="893"/>
      <c r="J706" s="893"/>
      <c r="K706" s="960"/>
      <c r="L706" s="963"/>
      <c r="M706" s="963"/>
      <c r="N706" s="963"/>
      <c r="O706" s="963"/>
      <c r="P706" s="963"/>
      <c r="Q706" s="963"/>
      <c r="R706" s="963"/>
      <c r="S706" s="963"/>
      <c r="T706" s="963"/>
      <c r="U706" s="963"/>
      <c r="V706" s="963"/>
      <c r="W706" s="963"/>
      <c r="X706" s="963"/>
      <c r="Y706" s="963"/>
      <c r="Z706" s="963"/>
    </row>
    <row r="707" spans="1:26">
      <c r="A707" s="893"/>
      <c r="B707" s="963"/>
      <c r="C707" s="963"/>
      <c r="D707" s="780"/>
      <c r="E707" s="780"/>
      <c r="F707" s="963"/>
      <c r="G707" s="963"/>
      <c r="H707" s="963"/>
      <c r="I707" s="893"/>
      <c r="J707" s="893"/>
      <c r="K707" s="960"/>
      <c r="L707" s="963"/>
      <c r="M707" s="963"/>
      <c r="N707" s="963"/>
      <c r="O707" s="963"/>
      <c r="P707" s="963"/>
      <c r="Q707" s="963"/>
      <c r="R707" s="963"/>
      <c r="S707" s="963"/>
      <c r="T707" s="963"/>
      <c r="U707" s="963"/>
      <c r="V707" s="963"/>
      <c r="W707" s="963"/>
      <c r="X707" s="963"/>
      <c r="Y707" s="963"/>
      <c r="Z707" s="963"/>
    </row>
    <row r="708" spans="1:26">
      <c r="A708" s="893"/>
      <c r="B708" s="963"/>
      <c r="C708" s="963"/>
      <c r="D708" s="780"/>
      <c r="E708" s="780"/>
      <c r="F708" s="963"/>
      <c r="G708" s="963"/>
      <c r="H708" s="963"/>
      <c r="I708" s="893"/>
      <c r="J708" s="893"/>
      <c r="K708" s="960"/>
      <c r="L708" s="963"/>
      <c r="M708" s="963"/>
      <c r="N708" s="963"/>
      <c r="O708" s="963"/>
      <c r="P708" s="963"/>
      <c r="Q708" s="963"/>
      <c r="R708" s="963"/>
      <c r="S708" s="963"/>
      <c r="T708" s="963"/>
      <c r="U708" s="963"/>
      <c r="V708" s="963"/>
      <c r="W708" s="963"/>
      <c r="X708" s="963"/>
      <c r="Y708" s="963"/>
      <c r="Z708" s="963"/>
    </row>
    <row r="709" spans="1:26">
      <c r="A709" s="893"/>
      <c r="B709" s="963"/>
      <c r="C709" s="963"/>
      <c r="D709" s="780"/>
      <c r="E709" s="780"/>
      <c r="F709" s="963"/>
      <c r="G709" s="963"/>
      <c r="H709" s="963"/>
      <c r="I709" s="893"/>
      <c r="J709" s="893"/>
      <c r="K709" s="960"/>
      <c r="L709" s="963"/>
      <c r="M709" s="963"/>
      <c r="N709" s="963"/>
      <c r="O709" s="963"/>
      <c r="P709" s="963"/>
      <c r="Q709" s="963"/>
      <c r="R709" s="963"/>
      <c r="S709" s="963"/>
      <c r="T709" s="963"/>
      <c r="U709" s="963"/>
      <c r="V709" s="963"/>
      <c r="W709" s="963"/>
      <c r="X709" s="963"/>
      <c r="Y709" s="963"/>
      <c r="Z709" s="963"/>
    </row>
    <row r="710" spans="1:26">
      <c r="A710" s="893"/>
      <c r="B710" s="963"/>
      <c r="C710" s="963"/>
      <c r="D710" s="780"/>
      <c r="E710" s="780"/>
      <c r="F710" s="963"/>
      <c r="G710" s="963"/>
      <c r="H710" s="963"/>
      <c r="I710" s="893"/>
      <c r="J710" s="893"/>
      <c r="K710" s="960"/>
      <c r="L710" s="963"/>
      <c r="M710" s="963"/>
      <c r="N710" s="963"/>
      <c r="O710" s="963"/>
      <c r="P710" s="963"/>
      <c r="Q710" s="963"/>
      <c r="R710" s="963"/>
      <c r="S710" s="963"/>
      <c r="T710" s="963"/>
      <c r="U710" s="963"/>
      <c r="V710" s="963"/>
      <c r="W710" s="963"/>
      <c r="X710" s="963"/>
      <c r="Y710" s="963"/>
      <c r="Z710" s="963"/>
    </row>
    <row r="711" spans="1:26">
      <c r="A711" s="893"/>
      <c r="B711" s="963"/>
      <c r="C711" s="963"/>
      <c r="D711" s="780"/>
      <c r="E711" s="780"/>
      <c r="F711" s="963"/>
      <c r="G711" s="963"/>
      <c r="H711" s="963"/>
      <c r="I711" s="893"/>
      <c r="J711" s="893"/>
      <c r="K711" s="960"/>
      <c r="L711" s="963"/>
      <c r="M711" s="963"/>
      <c r="N711" s="963"/>
      <c r="O711" s="963"/>
      <c r="P711" s="963"/>
      <c r="Q711" s="963"/>
      <c r="R711" s="963"/>
      <c r="S711" s="963"/>
      <c r="T711" s="963"/>
      <c r="U711" s="963"/>
      <c r="V711" s="963"/>
      <c r="W711" s="963"/>
      <c r="X711" s="963"/>
      <c r="Y711" s="963"/>
      <c r="Z711" s="963"/>
    </row>
    <row r="712" spans="1:26">
      <c r="A712" s="893"/>
      <c r="B712" s="963"/>
      <c r="C712" s="963"/>
      <c r="D712" s="780"/>
      <c r="E712" s="780"/>
      <c r="F712" s="963"/>
      <c r="G712" s="963"/>
      <c r="H712" s="963"/>
      <c r="I712" s="893"/>
      <c r="J712" s="893"/>
      <c r="K712" s="960"/>
      <c r="L712" s="963"/>
      <c r="M712" s="963"/>
      <c r="N712" s="963"/>
      <c r="O712" s="963"/>
      <c r="P712" s="963"/>
      <c r="Q712" s="963"/>
      <c r="R712" s="963"/>
      <c r="S712" s="963"/>
      <c r="T712" s="963"/>
      <c r="U712" s="963"/>
      <c r="V712" s="963"/>
      <c r="W712" s="963"/>
      <c r="X712" s="963"/>
      <c r="Y712" s="963"/>
      <c r="Z712" s="963"/>
    </row>
    <row r="713" spans="1:26">
      <c r="A713" s="893"/>
      <c r="B713" s="963"/>
      <c r="C713" s="963"/>
      <c r="D713" s="780"/>
      <c r="E713" s="780"/>
      <c r="F713" s="963"/>
      <c r="G713" s="963"/>
      <c r="H713" s="963"/>
      <c r="I713" s="893"/>
      <c r="J713" s="893"/>
      <c r="K713" s="960"/>
      <c r="L713" s="963"/>
      <c r="M713" s="963"/>
      <c r="N713" s="963"/>
      <c r="O713" s="963"/>
      <c r="P713" s="963"/>
      <c r="Q713" s="963"/>
      <c r="R713" s="963"/>
      <c r="S713" s="963"/>
      <c r="T713" s="963"/>
      <c r="U713" s="963"/>
      <c r="V713" s="963"/>
      <c r="W713" s="963"/>
      <c r="X713" s="963"/>
      <c r="Y713" s="963"/>
      <c r="Z713" s="963"/>
    </row>
    <row r="714" spans="1:26">
      <c r="A714" s="893"/>
      <c r="B714" s="963"/>
      <c r="C714" s="963"/>
      <c r="D714" s="780"/>
      <c r="E714" s="780"/>
      <c r="F714" s="963"/>
      <c r="G714" s="963"/>
      <c r="H714" s="963"/>
      <c r="I714" s="893"/>
      <c r="J714" s="893"/>
      <c r="K714" s="960"/>
      <c r="L714" s="963"/>
      <c r="M714" s="963"/>
      <c r="N714" s="963"/>
      <c r="O714" s="963"/>
      <c r="P714" s="963"/>
      <c r="Q714" s="963"/>
      <c r="R714" s="963"/>
      <c r="S714" s="963"/>
      <c r="T714" s="963"/>
      <c r="U714" s="963"/>
      <c r="V714" s="963"/>
      <c r="W714" s="963"/>
      <c r="X714" s="963"/>
      <c r="Y714" s="963"/>
      <c r="Z714" s="963"/>
    </row>
    <row r="715" spans="1:26">
      <c r="A715" s="893"/>
      <c r="B715" s="963"/>
      <c r="C715" s="963"/>
      <c r="D715" s="780"/>
      <c r="E715" s="780"/>
      <c r="F715" s="963"/>
      <c r="G715" s="963"/>
      <c r="H715" s="963"/>
      <c r="I715" s="893"/>
      <c r="J715" s="893"/>
      <c r="K715" s="960"/>
      <c r="L715" s="963"/>
      <c r="M715" s="963"/>
      <c r="N715" s="963"/>
      <c r="O715" s="963"/>
      <c r="P715" s="963"/>
      <c r="Q715" s="963"/>
      <c r="R715" s="963"/>
      <c r="S715" s="963"/>
      <c r="T715" s="963"/>
      <c r="U715" s="963"/>
      <c r="V715" s="963"/>
      <c r="W715" s="963"/>
      <c r="X715" s="963"/>
      <c r="Y715" s="963"/>
      <c r="Z715" s="963"/>
    </row>
    <row r="716" spans="1:26">
      <c r="A716" s="893"/>
      <c r="B716" s="963"/>
      <c r="C716" s="963"/>
      <c r="D716" s="780"/>
      <c r="E716" s="780"/>
      <c r="F716" s="963"/>
      <c r="G716" s="963"/>
      <c r="H716" s="963"/>
      <c r="I716" s="893"/>
      <c r="J716" s="893"/>
      <c r="K716" s="960"/>
      <c r="L716" s="963"/>
      <c r="M716" s="963"/>
      <c r="N716" s="963"/>
      <c r="O716" s="963"/>
      <c r="P716" s="963"/>
      <c r="Q716" s="963"/>
      <c r="R716" s="963"/>
      <c r="S716" s="963"/>
      <c r="T716" s="963"/>
      <c r="U716" s="963"/>
      <c r="V716" s="963"/>
      <c r="W716" s="963"/>
      <c r="X716" s="963"/>
      <c r="Y716" s="963"/>
      <c r="Z716" s="963"/>
    </row>
    <row r="717" spans="1:26">
      <c r="A717" s="893"/>
      <c r="B717" s="963"/>
      <c r="C717" s="963"/>
      <c r="D717" s="780"/>
      <c r="E717" s="780"/>
      <c r="F717" s="963"/>
      <c r="G717" s="963"/>
      <c r="H717" s="963"/>
      <c r="I717" s="893"/>
      <c r="J717" s="893"/>
      <c r="K717" s="960"/>
      <c r="L717" s="963"/>
      <c r="M717" s="963"/>
      <c r="N717" s="963"/>
      <c r="O717" s="963"/>
      <c r="P717" s="963"/>
      <c r="Q717" s="963"/>
      <c r="R717" s="963"/>
      <c r="S717" s="963"/>
      <c r="T717" s="963"/>
      <c r="U717" s="963"/>
      <c r="V717" s="963"/>
      <c r="W717" s="963"/>
      <c r="X717" s="963"/>
      <c r="Y717" s="963"/>
      <c r="Z717" s="963"/>
    </row>
    <row r="718" spans="1:26">
      <c r="A718" s="893"/>
      <c r="B718" s="963"/>
      <c r="C718" s="963"/>
      <c r="D718" s="780"/>
      <c r="E718" s="780"/>
      <c r="F718" s="963"/>
      <c r="G718" s="963"/>
      <c r="H718" s="963"/>
      <c r="I718" s="893"/>
      <c r="J718" s="893"/>
      <c r="K718" s="960"/>
      <c r="L718" s="963"/>
      <c r="M718" s="963"/>
      <c r="N718" s="963"/>
      <c r="O718" s="963"/>
      <c r="P718" s="963"/>
      <c r="Q718" s="963"/>
      <c r="R718" s="963"/>
      <c r="S718" s="963"/>
      <c r="T718" s="963"/>
      <c r="U718" s="963"/>
      <c r="V718" s="963"/>
      <c r="W718" s="963"/>
      <c r="X718" s="963"/>
      <c r="Y718" s="963"/>
      <c r="Z718" s="963"/>
    </row>
    <row r="719" spans="1:26">
      <c r="A719" s="893"/>
      <c r="B719" s="963"/>
      <c r="C719" s="963"/>
      <c r="D719" s="780"/>
      <c r="E719" s="780"/>
      <c r="F719" s="963"/>
      <c r="G719" s="963"/>
      <c r="H719" s="963"/>
      <c r="I719" s="893"/>
      <c r="J719" s="893"/>
      <c r="K719" s="960"/>
      <c r="L719" s="963"/>
      <c r="M719" s="963"/>
      <c r="N719" s="963"/>
      <c r="O719" s="963"/>
      <c r="P719" s="963"/>
      <c r="Q719" s="963"/>
      <c r="R719" s="963"/>
      <c r="S719" s="963"/>
      <c r="T719" s="963"/>
      <c r="U719" s="963"/>
      <c r="V719" s="963"/>
      <c r="W719" s="963"/>
      <c r="X719" s="963"/>
      <c r="Y719" s="963"/>
      <c r="Z719" s="963"/>
    </row>
    <row r="720" spans="1:26">
      <c r="A720" s="893"/>
      <c r="B720" s="963"/>
      <c r="C720" s="963"/>
      <c r="D720" s="780"/>
      <c r="E720" s="780"/>
      <c r="F720" s="963"/>
      <c r="G720" s="963"/>
      <c r="H720" s="963"/>
      <c r="I720" s="893"/>
      <c r="J720" s="893"/>
      <c r="K720" s="960"/>
      <c r="L720" s="963"/>
      <c r="M720" s="963"/>
      <c r="N720" s="963"/>
      <c r="O720" s="963"/>
      <c r="P720" s="963"/>
      <c r="Q720" s="963"/>
      <c r="R720" s="963"/>
      <c r="S720" s="963"/>
      <c r="T720" s="963"/>
      <c r="U720" s="963"/>
      <c r="V720" s="963"/>
      <c r="W720" s="963"/>
      <c r="X720" s="963"/>
      <c r="Y720" s="963"/>
      <c r="Z720" s="963"/>
    </row>
    <row r="721" spans="1:26">
      <c r="A721" s="893"/>
      <c r="B721" s="963"/>
      <c r="C721" s="963"/>
      <c r="D721" s="780"/>
      <c r="E721" s="780"/>
      <c r="F721" s="963"/>
      <c r="G721" s="963"/>
      <c r="H721" s="963"/>
      <c r="I721" s="893"/>
      <c r="J721" s="893"/>
      <c r="K721" s="960"/>
      <c r="L721" s="963"/>
      <c r="M721" s="963"/>
      <c r="N721" s="963"/>
      <c r="O721" s="963"/>
      <c r="P721" s="963"/>
      <c r="Q721" s="963"/>
      <c r="R721" s="963"/>
      <c r="S721" s="963"/>
      <c r="T721" s="963"/>
      <c r="U721" s="963"/>
      <c r="V721" s="963"/>
      <c r="W721" s="963"/>
      <c r="X721" s="963"/>
      <c r="Y721" s="963"/>
      <c r="Z721" s="963"/>
    </row>
    <row r="722" spans="1:26">
      <c r="A722" s="893"/>
      <c r="B722" s="963"/>
      <c r="C722" s="963"/>
      <c r="D722" s="780"/>
      <c r="E722" s="780"/>
      <c r="F722" s="963"/>
      <c r="G722" s="963"/>
      <c r="H722" s="963"/>
      <c r="I722" s="893"/>
      <c r="J722" s="893"/>
      <c r="K722" s="960"/>
      <c r="L722" s="963"/>
      <c r="M722" s="963"/>
      <c r="N722" s="963"/>
      <c r="O722" s="963"/>
      <c r="P722" s="963"/>
      <c r="Q722" s="963"/>
      <c r="R722" s="963"/>
      <c r="S722" s="963"/>
      <c r="T722" s="963"/>
      <c r="U722" s="963"/>
      <c r="V722" s="963"/>
      <c r="W722" s="963"/>
      <c r="X722" s="963"/>
      <c r="Y722" s="963"/>
      <c r="Z722" s="963"/>
    </row>
    <row r="723" spans="1:26">
      <c r="A723" s="893"/>
      <c r="B723" s="963"/>
      <c r="C723" s="963"/>
      <c r="D723" s="780"/>
      <c r="E723" s="780"/>
      <c r="F723" s="963"/>
      <c r="G723" s="963"/>
      <c r="H723" s="963"/>
      <c r="I723" s="893"/>
      <c r="J723" s="893"/>
      <c r="K723" s="960"/>
      <c r="L723" s="963"/>
      <c r="M723" s="963"/>
      <c r="N723" s="963"/>
      <c r="O723" s="963"/>
      <c r="P723" s="963"/>
      <c r="Q723" s="963"/>
      <c r="R723" s="963"/>
      <c r="S723" s="963"/>
      <c r="T723" s="963"/>
      <c r="U723" s="963"/>
      <c r="V723" s="963"/>
      <c r="W723" s="963"/>
      <c r="X723" s="963"/>
      <c r="Y723" s="963"/>
      <c r="Z723" s="963"/>
    </row>
    <row r="724" spans="1:26">
      <c r="A724" s="893"/>
      <c r="B724" s="963"/>
      <c r="C724" s="963"/>
      <c r="D724" s="780"/>
      <c r="E724" s="780"/>
      <c r="F724" s="963"/>
      <c r="G724" s="963"/>
      <c r="H724" s="963"/>
      <c r="I724" s="893"/>
      <c r="J724" s="893"/>
      <c r="K724" s="960"/>
      <c r="L724" s="963"/>
      <c r="M724" s="963"/>
      <c r="N724" s="963"/>
      <c r="O724" s="963"/>
      <c r="P724" s="963"/>
      <c r="Q724" s="963"/>
      <c r="R724" s="963"/>
      <c r="S724" s="963"/>
      <c r="T724" s="963"/>
      <c r="U724" s="963"/>
      <c r="V724" s="963"/>
      <c r="W724" s="963"/>
      <c r="X724" s="963"/>
      <c r="Y724" s="963"/>
      <c r="Z724" s="963"/>
    </row>
    <row r="725" spans="1:26">
      <c r="A725" s="893"/>
      <c r="B725" s="963"/>
      <c r="C725" s="963"/>
      <c r="D725" s="780"/>
      <c r="E725" s="780"/>
      <c r="F725" s="963"/>
      <c r="G725" s="963"/>
      <c r="H725" s="963"/>
      <c r="I725" s="893"/>
      <c r="J725" s="893"/>
      <c r="K725" s="960"/>
      <c r="L725" s="963"/>
      <c r="M725" s="963"/>
      <c r="N725" s="963"/>
      <c r="O725" s="963"/>
      <c r="P725" s="963"/>
      <c r="Q725" s="963"/>
      <c r="R725" s="963"/>
      <c r="S725" s="963"/>
      <c r="T725" s="963"/>
      <c r="U725" s="963"/>
      <c r="V725" s="963"/>
      <c r="W725" s="963"/>
      <c r="X725" s="963"/>
      <c r="Y725" s="963"/>
      <c r="Z725" s="963"/>
    </row>
    <row r="726" spans="1:26">
      <c r="A726" s="893"/>
      <c r="B726" s="963"/>
      <c r="C726" s="963"/>
      <c r="D726" s="780"/>
      <c r="E726" s="780"/>
      <c r="F726" s="963"/>
      <c r="G726" s="963"/>
      <c r="H726" s="963"/>
      <c r="I726" s="893"/>
      <c r="J726" s="893"/>
      <c r="K726" s="960"/>
      <c r="L726" s="963"/>
      <c r="M726" s="963"/>
      <c r="N726" s="963"/>
      <c r="O726" s="963"/>
      <c r="P726" s="963"/>
      <c r="Q726" s="963"/>
      <c r="R726" s="963"/>
      <c r="S726" s="963"/>
      <c r="T726" s="963"/>
      <c r="U726" s="963"/>
      <c r="V726" s="963"/>
      <c r="W726" s="963"/>
      <c r="X726" s="963"/>
      <c r="Y726" s="963"/>
      <c r="Z726" s="963"/>
    </row>
    <row r="727" spans="1:26">
      <c r="A727" s="893"/>
      <c r="B727" s="963"/>
      <c r="C727" s="963"/>
      <c r="D727" s="780"/>
      <c r="E727" s="780"/>
      <c r="F727" s="963"/>
      <c r="G727" s="963"/>
      <c r="H727" s="963"/>
      <c r="I727" s="893"/>
      <c r="J727" s="893"/>
      <c r="K727" s="960"/>
      <c r="L727" s="963"/>
      <c r="M727" s="963"/>
      <c r="N727" s="963"/>
      <c r="O727" s="963"/>
      <c r="P727" s="963"/>
      <c r="Q727" s="963"/>
      <c r="R727" s="963"/>
      <c r="S727" s="963"/>
      <c r="T727" s="963"/>
      <c r="U727" s="963"/>
      <c r="V727" s="963"/>
      <c r="W727" s="963"/>
      <c r="X727" s="963"/>
      <c r="Y727" s="963"/>
      <c r="Z727" s="963"/>
    </row>
    <row r="728" spans="1:26">
      <c r="A728" s="893"/>
      <c r="B728" s="963"/>
      <c r="C728" s="963"/>
      <c r="D728" s="780"/>
      <c r="E728" s="780"/>
      <c r="F728" s="963"/>
      <c r="G728" s="963"/>
      <c r="H728" s="963"/>
      <c r="I728" s="893"/>
      <c r="J728" s="893"/>
      <c r="K728" s="960"/>
      <c r="L728" s="963"/>
      <c r="M728" s="963"/>
      <c r="N728" s="963"/>
      <c r="O728" s="963"/>
      <c r="P728" s="963"/>
      <c r="Q728" s="963"/>
      <c r="R728" s="963"/>
      <c r="S728" s="963"/>
      <c r="T728" s="963"/>
      <c r="U728" s="963"/>
      <c r="V728" s="963"/>
      <c r="W728" s="963"/>
      <c r="X728" s="963"/>
      <c r="Y728" s="963"/>
      <c r="Z728" s="963"/>
    </row>
    <row r="729" spans="1:26">
      <c r="A729" s="893"/>
      <c r="B729" s="963"/>
      <c r="C729" s="963"/>
      <c r="D729" s="780"/>
      <c r="E729" s="780"/>
      <c r="F729" s="963"/>
      <c r="G729" s="963"/>
      <c r="H729" s="963"/>
      <c r="I729" s="893"/>
      <c r="J729" s="893"/>
      <c r="K729" s="960"/>
      <c r="L729" s="963"/>
      <c r="M729" s="963"/>
      <c r="N729" s="963"/>
      <c r="O729" s="963"/>
      <c r="P729" s="963"/>
      <c r="Q729" s="963"/>
      <c r="R729" s="963"/>
      <c r="S729" s="963"/>
      <c r="T729" s="963"/>
      <c r="U729" s="963"/>
      <c r="V729" s="963"/>
      <c r="W729" s="963"/>
      <c r="X729" s="963"/>
      <c r="Y729" s="963"/>
      <c r="Z729" s="963"/>
    </row>
    <row r="730" spans="1:26">
      <c r="A730" s="893"/>
      <c r="B730" s="963"/>
      <c r="C730" s="963"/>
      <c r="D730" s="780"/>
      <c r="E730" s="780"/>
      <c r="F730" s="963"/>
      <c r="G730" s="963"/>
      <c r="H730" s="963"/>
      <c r="I730" s="893"/>
      <c r="J730" s="893"/>
      <c r="K730" s="960"/>
      <c r="L730" s="963"/>
      <c r="M730" s="963"/>
      <c r="N730" s="963"/>
      <c r="O730" s="963"/>
      <c r="P730" s="963"/>
      <c r="Q730" s="963"/>
      <c r="R730" s="963"/>
      <c r="S730" s="963"/>
      <c r="T730" s="963"/>
      <c r="U730" s="963"/>
      <c r="V730" s="963"/>
      <c r="W730" s="963"/>
      <c r="X730" s="963"/>
      <c r="Y730" s="963"/>
      <c r="Z730" s="963"/>
    </row>
    <row r="731" spans="1:26">
      <c r="A731" s="893"/>
      <c r="B731" s="963"/>
      <c r="C731" s="963"/>
      <c r="D731" s="780"/>
      <c r="E731" s="780"/>
      <c r="F731" s="963"/>
      <c r="G731" s="963"/>
      <c r="H731" s="963"/>
      <c r="I731" s="893"/>
      <c r="J731" s="893"/>
      <c r="K731" s="960"/>
      <c r="L731" s="963"/>
      <c r="M731" s="963"/>
      <c r="N731" s="963"/>
      <c r="O731" s="963"/>
      <c r="P731" s="963"/>
      <c r="Q731" s="963"/>
      <c r="R731" s="963"/>
      <c r="S731" s="963"/>
      <c r="T731" s="963"/>
      <c r="U731" s="963"/>
      <c r="V731" s="963"/>
      <c r="W731" s="963"/>
      <c r="X731" s="963"/>
      <c r="Y731" s="963"/>
      <c r="Z731" s="963"/>
    </row>
    <row r="732" spans="1:26">
      <c r="A732" s="893"/>
      <c r="B732" s="963"/>
      <c r="C732" s="963"/>
      <c r="D732" s="780"/>
      <c r="E732" s="780"/>
      <c r="F732" s="963"/>
      <c r="G732" s="963"/>
      <c r="H732" s="963"/>
      <c r="I732" s="893"/>
      <c r="J732" s="893"/>
      <c r="K732" s="960"/>
      <c r="L732" s="963"/>
      <c r="M732" s="963"/>
      <c r="N732" s="963"/>
      <c r="O732" s="963"/>
      <c r="P732" s="963"/>
      <c r="Q732" s="963"/>
      <c r="R732" s="963"/>
      <c r="S732" s="963"/>
      <c r="T732" s="963"/>
      <c r="U732" s="963"/>
      <c r="V732" s="963"/>
      <c r="W732" s="963"/>
      <c r="X732" s="963"/>
      <c r="Y732" s="963"/>
      <c r="Z732" s="963"/>
    </row>
    <row r="733" spans="1:26">
      <c r="A733" s="893"/>
      <c r="B733" s="963"/>
      <c r="C733" s="963"/>
      <c r="D733" s="780"/>
      <c r="E733" s="780"/>
      <c r="F733" s="963"/>
      <c r="G733" s="963"/>
      <c r="H733" s="963"/>
      <c r="I733" s="893"/>
      <c r="J733" s="893"/>
      <c r="K733" s="960"/>
      <c r="L733" s="963"/>
      <c r="M733" s="963"/>
      <c r="N733" s="963"/>
      <c r="O733" s="963"/>
      <c r="P733" s="963"/>
      <c r="Q733" s="963"/>
      <c r="R733" s="963"/>
      <c r="S733" s="963"/>
      <c r="T733" s="963"/>
      <c r="U733" s="963"/>
      <c r="V733" s="963"/>
      <c r="W733" s="963"/>
      <c r="X733" s="963"/>
      <c r="Y733" s="963"/>
      <c r="Z733" s="963"/>
    </row>
    <row r="734" spans="1:26">
      <c r="A734" s="893"/>
      <c r="B734" s="963"/>
      <c r="C734" s="963"/>
      <c r="D734" s="780"/>
      <c r="E734" s="780"/>
      <c r="F734" s="963"/>
      <c r="G734" s="963"/>
      <c r="H734" s="963"/>
      <c r="I734" s="893"/>
      <c r="J734" s="893"/>
      <c r="K734" s="960"/>
      <c r="L734" s="963"/>
      <c r="M734" s="963"/>
      <c r="N734" s="963"/>
      <c r="O734" s="963"/>
      <c r="P734" s="963"/>
      <c r="Q734" s="963"/>
      <c r="R734" s="963"/>
      <c r="S734" s="963"/>
      <c r="T734" s="963"/>
      <c r="U734" s="963"/>
      <c r="V734" s="963"/>
      <c r="W734" s="963"/>
      <c r="X734" s="963"/>
      <c r="Y734" s="963"/>
      <c r="Z734" s="963"/>
    </row>
    <row r="735" spans="1:26">
      <c r="A735" s="893"/>
      <c r="B735" s="963"/>
      <c r="C735" s="963"/>
      <c r="D735" s="780"/>
      <c r="E735" s="780"/>
      <c r="F735" s="963"/>
      <c r="G735" s="963"/>
      <c r="H735" s="963"/>
      <c r="I735" s="893"/>
      <c r="J735" s="893"/>
      <c r="K735" s="960"/>
      <c r="L735" s="963"/>
      <c r="M735" s="963"/>
      <c r="N735" s="963"/>
      <c r="O735" s="963"/>
      <c r="P735" s="963"/>
      <c r="Q735" s="963"/>
      <c r="R735" s="963"/>
      <c r="S735" s="963"/>
      <c r="T735" s="963"/>
      <c r="U735" s="963"/>
      <c r="V735" s="963"/>
      <c r="W735" s="963"/>
      <c r="X735" s="963"/>
      <c r="Y735" s="963"/>
      <c r="Z735" s="963"/>
    </row>
    <row r="736" spans="1:26">
      <c r="A736" s="893"/>
      <c r="B736" s="963"/>
      <c r="C736" s="963"/>
      <c r="D736" s="780"/>
      <c r="E736" s="780"/>
      <c r="F736" s="963"/>
      <c r="G736" s="963"/>
      <c r="H736" s="963"/>
      <c r="I736" s="893"/>
      <c r="J736" s="893"/>
      <c r="K736" s="960"/>
      <c r="L736" s="963"/>
      <c r="M736" s="963"/>
      <c r="N736" s="963"/>
      <c r="O736" s="963"/>
      <c r="P736" s="963"/>
      <c r="Q736" s="963"/>
      <c r="R736" s="963"/>
      <c r="S736" s="963"/>
      <c r="T736" s="963"/>
      <c r="U736" s="963"/>
      <c r="V736" s="963"/>
      <c r="W736" s="963"/>
      <c r="X736" s="963"/>
      <c r="Y736" s="963"/>
      <c r="Z736" s="963"/>
    </row>
    <row r="737" spans="1:26">
      <c r="A737" s="893"/>
      <c r="B737" s="963"/>
      <c r="C737" s="963"/>
      <c r="D737" s="780"/>
      <c r="E737" s="780"/>
      <c r="F737" s="963"/>
      <c r="G737" s="963"/>
      <c r="H737" s="963"/>
      <c r="I737" s="893"/>
      <c r="J737" s="893"/>
      <c r="K737" s="960"/>
      <c r="L737" s="963"/>
      <c r="M737" s="963"/>
      <c r="N737" s="963"/>
      <c r="O737" s="963"/>
      <c r="P737" s="963"/>
      <c r="Q737" s="963"/>
      <c r="R737" s="963"/>
      <c r="S737" s="963"/>
      <c r="T737" s="963"/>
      <c r="U737" s="963"/>
      <c r="V737" s="963"/>
      <c r="W737" s="963"/>
      <c r="X737" s="963"/>
      <c r="Y737" s="963"/>
      <c r="Z737" s="963"/>
    </row>
    <row r="738" spans="1:26">
      <c r="A738" s="893"/>
      <c r="B738" s="963"/>
      <c r="C738" s="963"/>
      <c r="D738" s="780"/>
      <c r="E738" s="780"/>
      <c r="F738" s="963"/>
      <c r="G738" s="963"/>
      <c r="H738" s="963"/>
      <c r="I738" s="893"/>
      <c r="J738" s="893"/>
      <c r="K738" s="960"/>
      <c r="L738" s="963"/>
      <c r="M738" s="963"/>
      <c r="N738" s="963"/>
      <c r="O738" s="963"/>
      <c r="P738" s="963"/>
      <c r="Q738" s="963"/>
      <c r="R738" s="963"/>
      <c r="S738" s="963"/>
      <c r="T738" s="963"/>
      <c r="U738" s="963"/>
      <c r="V738" s="963"/>
      <c r="W738" s="963"/>
      <c r="X738" s="963"/>
      <c r="Y738" s="963"/>
      <c r="Z738" s="963"/>
    </row>
    <row r="739" spans="1:26">
      <c r="A739" s="893"/>
      <c r="B739" s="963"/>
      <c r="C739" s="963"/>
      <c r="D739" s="780"/>
      <c r="E739" s="780"/>
      <c r="F739" s="963"/>
      <c r="G739" s="963"/>
      <c r="H739" s="963"/>
      <c r="I739" s="893"/>
      <c r="J739" s="893"/>
      <c r="K739" s="960"/>
      <c r="L739" s="963"/>
      <c r="M739" s="963"/>
      <c r="N739" s="963"/>
      <c r="O739" s="963"/>
      <c r="P739" s="963"/>
      <c r="Q739" s="963"/>
      <c r="R739" s="963"/>
      <c r="S739" s="963"/>
      <c r="T739" s="963"/>
      <c r="U739" s="963"/>
      <c r="V739" s="963"/>
      <c r="W739" s="963"/>
      <c r="X739" s="963"/>
      <c r="Y739" s="963"/>
      <c r="Z739" s="963"/>
    </row>
    <row r="740" spans="1:26">
      <c r="A740" s="893"/>
      <c r="B740" s="963"/>
      <c r="C740" s="963"/>
      <c r="D740" s="780"/>
      <c r="E740" s="780"/>
      <c r="F740" s="963"/>
      <c r="G740" s="963"/>
      <c r="H740" s="963"/>
      <c r="I740" s="893"/>
      <c r="J740" s="893"/>
      <c r="K740" s="960"/>
      <c r="L740" s="963"/>
      <c r="M740" s="963"/>
      <c r="N740" s="963"/>
      <c r="O740" s="963"/>
      <c r="P740" s="963"/>
      <c r="Q740" s="963"/>
      <c r="R740" s="963"/>
      <c r="S740" s="963"/>
      <c r="T740" s="963"/>
      <c r="U740" s="963"/>
      <c r="V740" s="963"/>
      <c r="W740" s="963"/>
      <c r="X740" s="963"/>
      <c r="Y740" s="963"/>
      <c r="Z740" s="963"/>
    </row>
    <row r="741" spans="1:26">
      <c r="A741" s="893"/>
      <c r="B741" s="963"/>
      <c r="C741" s="963"/>
      <c r="D741" s="780"/>
      <c r="E741" s="780"/>
      <c r="F741" s="963"/>
      <c r="G741" s="963"/>
      <c r="H741" s="963"/>
      <c r="I741" s="893"/>
      <c r="J741" s="893"/>
      <c r="K741" s="960"/>
      <c r="L741" s="963"/>
      <c r="M741" s="963"/>
      <c r="N741" s="963"/>
      <c r="O741" s="963"/>
      <c r="P741" s="963"/>
      <c r="Q741" s="963"/>
      <c r="R741" s="963"/>
      <c r="S741" s="963"/>
      <c r="T741" s="963"/>
      <c r="U741" s="963"/>
      <c r="V741" s="963"/>
      <c r="W741" s="963"/>
      <c r="X741" s="963"/>
      <c r="Y741" s="963"/>
      <c r="Z741" s="963"/>
    </row>
    <row r="742" spans="1:26">
      <c r="A742" s="893"/>
      <c r="B742" s="963"/>
      <c r="C742" s="963"/>
      <c r="D742" s="780"/>
      <c r="E742" s="780"/>
      <c r="F742" s="963"/>
      <c r="G742" s="963"/>
      <c r="H742" s="963"/>
      <c r="I742" s="893"/>
      <c r="J742" s="893"/>
      <c r="K742" s="960"/>
      <c r="L742" s="963"/>
      <c r="M742" s="963"/>
      <c r="N742" s="963"/>
      <c r="O742" s="963"/>
      <c r="P742" s="963"/>
      <c r="Q742" s="963"/>
      <c r="R742" s="963"/>
      <c r="S742" s="963"/>
      <c r="T742" s="963"/>
      <c r="U742" s="963"/>
      <c r="V742" s="963"/>
      <c r="W742" s="963"/>
      <c r="X742" s="963"/>
      <c r="Y742" s="963"/>
      <c r="Z742" s="963"/>
    </row>
    <row r="743" spans="1:26">
      <c r="A743" s="893"/>
      <c r="B743" s="963"/>
      <c r="C743" s="963"/>
      <c r="D743" s="780"/>
      <c r="E743" s="780"/>
      <c r="F743" s="963"/>
      <c r="G743" s="963"/>
      <c r="H743" s="963"/>
      <c r="I743" s="893"/>
      <c r="J743" s="893"/>
      <c r="K743" s="960"/>
      <c r="L743" s="963"/>
      <c r="M743" s="963"/>
      <c r="N743" s="963"/>
      <c r="O743" s="963"/>
      <c r="P743" s="963"/>
      <c r="Q743" s="963"/>
      <c r="R743" s="963"/>
      <c r="S743" s="963"/>
      <c r="T743" s="963"/>
      <c r="U743" s="963"/>
      <c r="V743" s="963"/>
      <c r="W743" s="963"/>
      <c r="X743" s="963"/>
      <c r="Y743" s="963"/>
      <c r="Z743" s="963"/>
    </row>
    <row r="744" spans="1:26">
      <c r="A744" s="893"/>
      <c r="B744" s="963"/>
      <c r="C744" s="963"/>
      <c r="D744" s="780"/>
      <c r="E744" s="780"/>
      <c r="F744" s="963"/>
      <c r="G744" s="963"/>
      <c r="H744" s="963"/>
      <c r="I744" s="893"/>
      <c r="J744" s="893"/>
      <c r="K744" s="960"/>
      <c r="L744" s="963"/>
      <c r="M744" s="963"/>
      <c r="N744" s="963"/>
      <c r="O744" s="963"/>
      <c r="P744" s="963"/>
      <c r="Q744" s="963"/>
      <c r="R744" s="963"/>
      <c r="S744" s="963"/>
      <c r="T744" s="963"/>
      <c r="U744" s="963"/>
      <c r="V744" s="963"/>
      <c r="W744" s="963"/>
      <c r="X744" s="963"/>
      <c r="Y744" s="963"/>
      <c r="Z744" s="963"/>
    </row>
    <row r="745" spans="1:26">
      <c r="A745" s="893"/>
      <c r="B745" s="963"/>
      <c r="C745" s="963"/>
      <c r="D745" s="780"/>
      <c r="E745" s="780"/>
      <c r="F745" s="963"/>
      <c r="G745" s="963"/>
      <c r="H745" s="963"/>
      <c r="I745" s="893"/>
      <c r="J745" s="893"/>
      <c r="K745" s="960"/>
      <c r="L745" s="963"/>
      <c r="M745" s="963"/>
      <c r="N745" s="963"/>
      <c r="O745" s="963"/>
      <c r="P745" s="963"/>
      <c r="Q745" s="963"/>
      <c r="R745" s="963"/>
      <c r="S745" s="963"/>
      <c r="T745" s="963"/>
      <c r="U745" s="963"/>
      <c r="V745" s="963"/>
      <c r="W745" s="963"/>
      <c r="X745" s="963"/>
      <c r="Y745" s="963"/>
      <c r="Z745" s="963"/>
    </row>
    <row r="746" spans="1:26">
      <c r="A746" s="893"/>
      <c r="B746" s="963"/>
      <c r="C746" s="963"/>
      <c r="D746" s="780"/>
      <c r="E746" s="780"/>
      <c r="F746" s="963"/>
      <c r="G746" s="963"/>
      <c r="H746" s="963"/>
      <c r="I746" s="893"/>
      <c r="J746" s="893"/>
      <c r="K746" s="960"/>
      <c r="L746" s="963"/>
      <c r="M746" s="963"/>
      <c r="N746" s="963"/>
      <c r="O746" s="963"/>
      <c r="P746" s="963"/>
      <c r="Q746" s="963"/>
      <c r="R746" s="963"/>
      <c r="S746" s="963"/>
      <c r="T746" s="963"/>
      <c r="U746" s="963"/>
      <c r="V746" s="963"/>
      <c r="W746" s="963"/>
      <c r="X746" s="963"/>
      <c r="Y746" s="963"/>
      <c r="Z746" s="963"/>
    </row>
    <row r="747" spans="1:26">
      <c r="A747" s="893"/>
      <c r="B747" s="963"/>
      <c r="C747" s="963"/>
      <c r="D747" s="780"/>
      <c r="E747" s="780"/>
      <c r="F747" s="963"/>
      <c r="G747" s="963"/>
      <c r="H747" s="963"/>
      <c r="I747" s="893"/>
      <c r="J747" s="893"/>
      <c r="K747" s="960"/>
      <c r="L747" s="963"/>
      <c r="M747" s="963"/>
      <c r="N747" s="963"/>
      <c r="O747" s="963"/>
      <c r="P747" s="963"/>
      <c r="Q747" s="963"/>
      <c r="R747" s="963"/>
      <c r="S747" s="963"/>
      <c r="T747" s="963"/>
      <c r="U747" s="963"/>
      <c r="V747" s="963"/>
      <c r="W747" s="963"/>
      <c r="X747" s="963"/>
      <c r="Y747" s="963"/>
      <c r="Z747" s="963"/>
    </row>
    <row r="748" spans="1:26">
      <c r="A748" s="893"/>
      <c r="B748" s="963"/>
      <c r="C748" s="963"/>
      <c r="D748" s="780"/>
      <c r="E748" s="780"/>
      <c r="F748" s="963"/>
      <c r="G748" s="963"/>
      <c r="H748" s="963"/>
      <c r="I748" s="893"/>
      <c r="J748" s="893"/>
      <c r="K748" s="960"/>
      <c r="L748" s="963"/>
      <c r="M748" s="963"/>
      <c r="N748" s="963"/>
      <c r="O748" s="963"/>
      <c r="P748" s="963"/>
      <c r="Q748" s="963"/>
      <c r="R748" s="963"/>
      <c r="S748" s="963"/>
      <c r="T748" s="963"/>
      <c r="U748" s="963"/>
      <c r="V748" s="963"/>
      <c r="W748" s="963"/>
      <c r="X748" s="963"/>
      <c r="Y748" s="963"/>
      <c r="Z748" s="963"/>
    </row>
    <row r="749" spans="1:26">
      <c r="A749" s="893"/>
      <c r="B749" s="963"/>
      <c r="C749" s="963"/>
      <c r="D749" s="780"/>
      <c r="E749" s="780"/>
      <c r="F749" s="963"/>
      <c r="G749" s="963"/>
      <c r="H749" s="963"/>
      <c r="I749" s="893"/>
      <c r="J749" s="893"/>
      <c r="K749" s="960"/>
      <c r="L749" s="963"/>
      <c r="M749" s="963"/>
      <c r="N749" s="963"/>
      <c r="O749" s="963"/>
      <c r="P749" s="963"/>
      <c r="Q749" s="963"/>
      <c r="R749" s="963"/>
      <c r="S749" s="963"/>
      <c r="T749" s="963"/>
      <c r="U749" s="963"/>
      <c r="V749" s="963"/>
      <c r="W749" s="963"/>
      <c r="X749" s="963"/>
      <c r="Y749" s="963"/>
      <c r="Z749" s="963"/>
    </row>
    <row r="750" spans="1:26">
      <c r="A750" s="893"/>
      <c r="B750" s="963"/>
      <c r="C750" s="963"/>
      <c r="D750" s="780"/>
      <c r="E750" s="780"/>
      <c r="F750" s="963"/>
      <c r="G750" s="963"/>
      <c r="H750" s="963"/>
      <c r="I750" s="893"/>
      <c r="J750" s="893"/>
      <c r="K750" s="960"/>
      <c r="L750" s="963"/>
      <c r="M750" s="963"/>
      <c r="N750" s="963"/>
      <c r="O750" s="963"/>
      <c r="P750" s="963"/>
      <c r="Q750" s="963"/>
      <c r="R750" s="963"/>
      <c r="S750" s="963"/>
      <c r="T750" s="963"/>
      <c r="U750" s="963"/>
      <c r="V750" s="963"/>
      <c r="W750" s="963"/>
      <c r="X750" s="963"/>
      <c r="Y750" s="963"/>
      <c r="Z750" s="963"/>
    </row>
    <row r="751" spans="1:26">
      <c r="A751" s="893"/>
      <c r="B751" s="963"/>
      <c r="C751" s="963"/>
      <c r="D751" s="780"/>
      <c r="E751" s="780"/>
      <c r="F751" s="963"/>
      <c r="G751" s="963"/>
      <c r="H751" s="963"/>
      <c r="I751" s="893"/>
      <c r="J751" s="893"/>
      <c r="K751" s="960"/>
      <c r="L751" s="963"/>
      <c r="M751" s="963"/>
      <c r="N751" s="963"/>
      <c r="O751" s="963"/>
      <c r="P751" s="963"/>
      <c r="Q751" s="963"/>
      <c r="R751" s="963"/>
      <c r="S751" s="963"/>
      <c r="T751" s="963"/>
      <c r="U751" s="963"/>
      <c r="V751" s="963"/>
      <c r="W751" s="963"/>
      <c r="X751" s="963"/>
      <c r="Y751" s="963"/>
      <c r="Z751" s="963"/>
    </row>
    <row r="752" spans="1:26">
      <c r="A752" s="893"/>
      <c r="B752" s="963"/>
      <c r="C752" s="963"/>
      <c r="D752" s="780"/>
      <c r="E752" s="780"/>
      <c r="F752" s="963"/>
      <c r="G752" s="963"/>
      <c r="H752" s="963"/>
      <c r="I752" s="893"/>
      <c r="J752" s="893"/>
      <c r="K752" s="960"/>
      <c r="L752" s="963"/>
      <c r="M752" s="963"/>
      <c r="N752" s="963"/>
      <c r="O752" s="963"/>
      <c r="P752" s="963"/>
      <c r="Q752" s="963"/>
      <c r="R752" s="963"/>
      <c r="S752" s="963"/>
      <c r="T752" s="963"/>
      <c r="U752" s="963"/>
      <c r="V752" s="963"/>
      <c r="W752" s="963"/>
      <c r="X752" s="963"/>
      <c r="Y752" s="963"/>
      <c r="Z752" s="963"/>
    </row>
    <row r="753" spans="1:26">
      <c r="A753" s="893"/>
      <c r="B753" s="963"/>
      <c r="C753" s="963"/>
      <c r="D753" s="780"/>
      <c r="E753" s="780"/>
      <c r="F753" s="963"/>
      <c r="G753" s="963"/>
      <c r="H753" s="963"/>
      <c r="I753" s="893"/>
      <c r="J753" s="893"/>
      <c r="K753" s="960"/>
      <c r="L753" s="963"/>
      <c r="M753" s="963"/>
      <c r="N753" s="963"/>
      <c r="O753" s="963"/>
      <c r="P753" s="963"/>
      <c r="Q753" s="963"/>
      <c r="R753" s="963"/>
      <c r="S753" s="963"/>
      <c r="T753" s="963"/>
      <c r="U753" s="963"/>
      <c r="V753" s="963"/>
      <c r="W753" s="963"/>
      <c r="X753" s="963"/>
      <c r="Y753" s="963"/>
      <c r="Z753" s="963"/>
    </row>
    <row r="754" spans="1:26">
      <c r="A754" s="893"/>
      <c r="B754" s="963"/>
      <c r="C754" s="963"/>
      <c r="D754" s="780"/>
      <c r="E754" s="780"/>
      <c r="F754" s="963"/>
      <c r="G754" s="963"/>
      <c r="H754" s="963"/>
      <c r="I754" s="893"/>
      <c r="J754" s="893"/>
      <c r="K754" s="960"/>
      <c r="L754" s="963"/>
      <c r="M754" s="963"/>
      <c r="N754" s="963"/>
      <c r="O754" s="963"/>
      <c r="P754" s="963"/>
      <c r="Q754" s="963"/>
      <c r="R754" s="963"/>
      <c r="S754" s="963"/>
      <c r="T754" s="963"/>
      <c r="U754" s="963"/>
      <c r="V754" s="963"/>
      <c r="W754" s="963"/>
      <c r="X754" s="963"/>
      <c r="Y754" s="963"/>
      <c r="Z754" s="963"/>
    </row>
    <row r="755" spans="1:26">
      <c r="A755" s="893"/>
      <c r="B755" s="963"/>
      <c r="C755" s="963"/>
      <c r="D755" s="780"/>
      <c r="E755" s="780"/>
      <c r="F755" s="963"/>
      <c r="G755" s="963"/>
      <c r="H755" s="963"/>
      <c r="I755" s="893"/>
      <c r="J755" s="893"/>
      <c r="K755" s="960"/>
      <c r="L755" s="963"/>
      <c r="M755" s="963"/>
      <c r="N755" s="963"/>
      <c r="O755" s="963"/>
      <c r="P755" s="963"/>
      <c r="Q755" s="963"/>
      <c r="R755" s="963"/>
      <c r="S755" s="963"/>
      <c r="T755" s="963"/>
      <c r="U755" s="963"/>
      <c r="V755" s="963"/>
      <c r="W755" s="963"/>
      <c r="X755" s="963"/>
      <c r="Y755" s="963"/>
      <c r="Z755" s="963"/>
    </row>
    <row r="756" spans="1:26">
      <c r="A756" s="893"/>
      <c r="B756" s="963"/>
      <c r="C756" s="963"/>
      <c r="D756" s="780"/>
      <c r="E756" s="780"/>
      <c r="F756" s="963"/>
      <c r="G756" s="963"/>
      <c r="H756" s="963"/>
      <c r="I756" s="893"/>
      <c r="J756" s="893"/>
      <c r="K756" s="960"/>
      <c r="L756" s="963"/>
      <c r="M756" s="963"/>
      <c r="N756" s="963"/>
      <c r="O756" s="963"/>
      <c r="P756" s="963"/>
      <c r="Q756" s="963"/>
      <c r="R756" s="963"/>
      <c r="S756" s="963"/>
      <c r="T756" s="963"/>
      <c r="U756" s="963"/>
      <c r="V756" s="963"/>
      <c r="W756" s="963"/>
      <c r="X756" s="963"/>
      <c r="Y756" s="963"/>
      <c r="Z756" s="963"/>
    </row>
    <row r="757" spans="1:26">
      <c r="A757" s="893"/>
      <c r="B757" s="963"/>
      <c r="C757" s="963"/>
      <c r="D757" s="780"/>
      <c r="E757" s="780"/>
      <c r="F757" s="963"/>
      <c r="G757" s="963"/>
      <c r="H757" s="963"/>
      <c r="I757" s="893"/>
      <c r="J757" s="893"/>
      <c r="K757" s="960"/>
      <c r="L757" s="963"/>
      <c r="M757" s="963"/>
      <c r="N757" s="963"/>
      <c r="O757" s="963"/>
      <c r="P757" s="963"/>
      <c r="Q757" s="963"/>
      <c r="R757" s="963"/>
      <c r="S757" s="963"/>
      <c r="T757" s="963"/>
      <c r="U757" s="963"/>
      <c r="V757" s="963"/>
      <c r="W757" s="963"/>
      <c r="X757" s="963"/>
      <c r="Y757" s="963"/>
      <c r="Z757" s="963"/>
    </row>
    <row r="758" spans="1:26">
      <c r="A758" s="893"/>
      <c r="B758" s="963"/>
      <c r="C758" s="963"/>
      <c r="D758" s="780"/>
      <c r="E758" s="780"/>
      <c r="F758" s="963"/>
      <c r="G758" s="963"/>
      <c r="H758" s="963"/>
      <c r="I758" s="893"/>
      <c r="J758" s="893"/>
      <c r="K758" s="960"/>
      <c r="L758" s="963"/>
      <c r="M758" s="963"/>
      <c r="N758" s="963"/>
      <c r="O758" s="963"/>
      <c r="P758" s="963"/>
      <c r="Q758" s="963"/>
      <c r="R758" s="963"/>
      <c r="S758" s="963"/>
      <c r="T758" s="963"/>
      <c r="U758" s="963"/>
      <c r="V758" s="963"/>
      <c r="W758" s="963"/>
      <c r="X758" s="963"/>
      <c r="Y758" s="963"/>
      <c r="Z758" s="963"/>
    </row>
    <row r="759" spans="1:26">
      <c r="A759" s="893"/>
      <c r="B759" s="963"/>
      <c r="C759" s="963"/>
      <c r="D759" s="780"/>
      <c r="E759" s="780"/>
      <c r="F759" s="963"/>
      <c r="G759" s="963"/>
      <c r="H759" s="963"/>
      <c r="I759" s="893"/>
      <c r="J759" s="893"/>
      <c r="K759" s="960"/>
      <c r="L759" s="963"/>
      <c r="M759" s="963"/>
      <c r="N759" s="963"/>
      <c r="O759" s="963"/>
      <c r="P759" s="963"/>
      <c r="Q759" s="963"/>
      <c r="R759" s="963"/>
      <c r="S759" s="963"/>
      <c r="T759" s="963"/>
      <c r="U759" s="963"/>
      <c r="V759" s="963"/>
      <c r="W759" s="963"/>
      <c r="X759" s="963"/>
      <c r="Y759" s="963"/>
      <c r="Z759" s="963"/>
    </row>
    <row r="760" spans="1:26">
      <c r="A760" s="893"/>
      <c r="B760" s="963"/>
      <c r="C760" s="963"/>
      <c r="D760" s="780"/>
      <c r="E760" s="780"/>
      <c r="F760" s="963"/>
      <c r="G760" s="963"/>
      <c r="H760" s="963"/>
      <c r="I760" s="893"/>
      <c r="J760" s="893"/>
      <c r="K760" s="960"/>
      <c r="L760" s="963"/>
      <c r="M760" s="963"/>
      <c r="N760" s="963"/>
      <c r="O760" s="963"/>
      <c r="P760" s="963"/>
      <c r="Q760" s="963"/>
      <c r="R760" s="963"/>
      <c r="S760" s="963"/>
      <c r="T760" s="963"/>
      <c r="U760" s="963"/>
      <c r="V760" s="963"/>
      <c r="W760" s="963"/>
      <c r="X760" s="963"/>
      <c r="Y760" s="963"/>
      <c r="Z760" s="963"/>
    </row>
    <row r="761" spans="1:26">
      <c r="A761" s="893"/>
      <c r="B761" s="963"/>
      <c r="C761" s="963"/>
      <c r="D761" s="780"/>
      <c r="E761" s="780"/>
      <c r="F761" s="963"/>
      <c r="G761" s="963"/>
      <c r="H761" s="963"/>
      <c r="I761" s="893"/>
      <c r="J761" s="893"/>
      <c r="K761" s="960"/>
      <c r="L761" s="963"/>
      <c r="M761" s="963"/>
      <c r="N761" s="963"/>
      <c r="O761" s="963"/>
      <c r="P761" s="963"/>
      <c r="Q761" s="963"/>
      <c r="R761" s="963"/>
      <c r="S761" s="963"/>
      <c r="T761" s="963"/>
      <c r="U761" s="963"/>
      <c r="V761" s="963"/>
      <c r="W761" s="963"/>
      <c r="X761" s="963"/>
      <c r="Y761" s="963"/>
      <c r="Z761" s="963"/>
    </row>
    <row r="762" spans="1:26">
      <c r="A762" s="893"/>
      <c r="B762" s="963"/>
      <c r="C762" s="963"/>
      <c r="D762" s="780"/>
      <c r="E762" s="780"/>
      <c r="F762" s="963"/>
      <c r="G762" s="963"/>
      <c r="H762" s="963"/>
      <c r="I762" s="893"/>
      <c r="J762" s="893"/>
      <c r="K762" s="960"/>
      <c r="L762" s="963"/>
      <c r="M762" s="963"/>
      <c r="N762" s="963"/>
      <c r="O762" s="963"/>
      <c r="P762" s="963"/>
      <c r="Q762" s="963"/>
      <c r="R762" s="963"/>
      <c r="S762" s="963"/>
      <c r="T762" s="963"/>
      <c r="U762" s="963"/>
      <c r="V762" s="963"/>
      <c r="W762" s="963"/>
      <c r="X762" s="963"/>
      <c r="Y762" s="963"/>
      <c r="Z762" s="963"/>
    </row>
    <row r="763" spans="1:26">
      <c r="A763" s="893"/>
      <c r="B763" s="963"/>
      <c r="C763" s="963"/>
      <c r="D763" s="780"/>
      <c r="E763" s="780"/>
      <c r="F763" s="963"/>
      <c r="G763" s="963"/>
      <c r="H763" s="963"/>
      <c r="I763" s="893"/>
      <c r="J763" s="893"/>
      <c r="K763" s="960"/>
      <c r="L763" s="963"/>
      <c r="M763" s="963"/>
      <c r="N763" s="963"/>
      <c r="O763" s="963"/>
      <c r="P763" s="963"/>
      <c r="Q763" s="963"/>
      <c r="R763" s="963"/>
      <c r="S763" s="963"/>
      <c r="T763" s="963"/>
      <c r="U763" s="963"/>
      <c r="V763" s="963"/>
      <c r="W763" s="963"/>
      <c r="X763" s="963"/>
      <c r="Y763" s="963"/>
      <c r="Z763" s="963"/>
    </row>
    <row r="764" spans="1:26">
      <c r="A764" s="893"/>
      <c r="B764" s="963"/>
      <c r="C764" s="963"/>
      <c r="D764" s="780"/>
      <c r="E764" s="780"/>
      <c r="F764" s="963"/>
      <c r="G764" s="963"/>
      <c r="H764" s="963"/>
      <c r="I764" s="893"/>
      <c r="J764" s="893"/>
      <c r="K764" s="960"/>
      <c r="L764" s="963"/>
      <c r="M764" s="963"/>
      <c r="N764" s="963"/>
      <c r="O764" s="963"/>
      <c r="P764" s="963"/>
      <c r="Q764" s="963"/>
      <c r="R764" s="963"/>
      <c r="S764" s="963"/>
      <c r="T764" s="963"/>
      <c r="U764" s="963"/>
      <c r="V764" s="963"/>
      <c r="W764" s="963"/>
      <c r="X764" s="963"/>
      <c r="Y764" s="963"/>
      <c r="Z764" s="963"/>
    </row>
    <row r="765" spans="1:26">
      <c r="A765" s="893"/>
      <c r="B765" s="963"/>
      <c r="C765" s="963"/>
      <c r="D765" s="780"/>
      <c r="E765" s="780"/>
      <c r="F765" s="963"/>
      <c r="G765" s="963"/>
      <c r="H765" s="963"/>
      <c r="I765" s="893"/>
      <c r="J765" s="893"/>
      <c r="K765" s="960"/>
      <c r="L765" s="963"/>
      <c r="M765" s="963"/>
      <c r="N765" s="963"/>
      <c r="O765" s="963"/>
      <c r="P765" s="963"/>
      <c r="Q765" s="963"/>
      <c r="R765" s="963"/>
      <c r="S765" s="963"/>
      <c r="T765" s="963"/>
      <c r="U765" s="963"/>
      <c r="V765" s="963"/>
      <c r="W765" s="963"/>
      <c r="X765" s="963"/>
      <c r="Y765" s="963"/>
      <c r="Z765" s="963"/>
    </row>
    <row r="766" spans="1:26">
      <c r="A766" s="893"/>
      <c r="B766" s="963"/>
      <c r="C766" s="963"/>
      <c r="D766" s="780"/>
      <c r="E766" s="780"/>
      <c r="F766" s="963"/>
      <c r="G766" s="963"/>
      <c r="H766" s="963"/>
      <c r="I766" s="893"/>
      <c r="J766" s="893"/>
      <c r="K766" s="960"/>
      <c r="L766" s="963"/>
      <c r="M766" s="963"/>
      <c r="N766" s="963"/>
      <c r="O766" s="963"/>
      <c r="P766" s="963"/>
      <c r="Q766" s="963"/>
      <c r="R766" s="963"/>
      <c r="S766" s="963"/>
      <c r="T766" s="963"/>
      <c r="U766" s="963"/>
      <c r="V766" s="963"/>
      <c r="W766" s="963"/>
      <c r="X766" s="963"/>
      <c r="Y766" s="963"/>
      <c r="Z766" s="963"/>
    </row>
    <row r="767" spans="1:26">
      <c r="A767" s="893"/>
      <c r="B767" s="963"/>
      <c r="C767" s="963"/>
      <c r="D767" s="780"/>
      <c r="E767" s="780"/>
      <c r="F767" s="963"/>
      <c r="G767" s="963"/>
      <c r="H767" s="963"/>
      <c r="I767" s="893"/>
      <c r="J767" s="893"/>
      <c r="K767" s="960"/>
      <c r="L767" s="963"/>
      <c r="M767" s="963"/>
      <c r="N767" s="963"/>
      <c r="O767" s="963"/>
      <c r="P767" s="963"/>
      <c r="Q767" s="963"/>
      <c r="R767" s="963"/>
      <c r="S767" s="963"/>
      <c r="T767" s="963"/>
      <c r="U767" s="963"/>
      <c r="V767" s="963"/>
      <c r="W767" s="963"/>
      <c r="X767" s="963"/>
      <c r="Y767" s="963"/>
      <c r="Z767" s="963"/>
    </row>
    <row r="768" spans="1:26">
      <c r="A768" s="893"/>
      <c r="B768" s="963"/>
      <c r="C768" s="963"/>
      <c r="D768" s="780"/>
      <c r="E768" s="780"/>
      <c r="F768" s="963"/>
      <c r="G768" s="963"/>
      <c r="H768" s="963"/>
      <c r="I768" s="893"/>
      <c r="J768" s="893"/>
      <c r="K768" s="960"/>
      <c r="L768" s="963"/>
      <c r="M768" s="963"/>
      <c r="N768" s="963"/>
      <c r="O768" s="963"/>
      <c r="P768" s="963"/>
      <c r="Q768" s="963"/>
      <c r="R768" s="963"/>
      <c r="S768" s="963"/>
      <c r="T768" s="963"/>
      <c r="U768" s="963"/>
      <c r="V768" s="963"/>
      <c r="W768" s="963"/>
      <c r="X768" s="963"/>
      <c r="Y768" s="963"/>
      <c r="Z768" s="963"/>
    </row>
    <row r="769" spans="1:26">
      <c r="A769" s="893"/>
      <c r="B769" s="963"/>
      <c r="C769" s="963"/>
      <c r="D769" s="780"/>
      <c r="E769" s="780"/>
      <c r="F769" s="963"/>
      <c r="G769" s="963"/>
      <c r="H769" s="963"/>
      <c r="I769" s="893"/>
      <c r="J769" s="893"/>
      <c r="K769" s="960"/>
      <c r="L769" s="963"/>
      <c r="M769" s="963"/>
      <c r="N769" s="963"/>
      <c r="O769" s="963"/>
      <c r="P769" s="963"/>
      <c r="Q769" s="963"/>
      <c r="R769" s="963"/>
      <c r="S769" s="963"/>
      <c r="T769" s="963"/>
      <c r="U769" s="963"/>
      <c r="V769" s="963"/>
      <c r="W769" s="963"/>
      <c r="X769" s="963"/>
      <c r="Y769" s="963"/>
      <c r="Z769" s="963"/>
    </row>
    <row r="770" spans="1:26">
      <c r="A770" s="893"/>
      <c r="B770" s="963"/>
      <c r="C770" s="963"/>
      <c r="D770" s="780"/>
      <c r="E770" s="780"/>
      <c r="F770" s="963"/>
      <c r="G770" s="963"/>
      <c r="H770" s="963"/>
      <c r="I770" s="893"/>
      <c r="J770" s="893"/>
      <c r="K770" s="960"/>
      <c r="L770" s="963"/>
      <c r="M770" s="963"/>
      <c r="N770" s="963"/>
      <c r="O770" s="963"/>
      <c r="P770" s="963"/>
      <c r="Q770" s="963"/>
      <c r="R770" s="963"/>
      <c r="S770" s="963"/>
      <c r="T770" s="963"/>
      <c r="U770" s="963"/>
      <c r="V770" s="963"/>
      <c r="W770" s="963"/>
      <c r="X770" s="963"/>
      <c r="Y770" s="963"/>
      <c r="Z770" s="963"/>
    </row>
    <row r="771" spans="1:26">
      <c r="A771" s="893"/>
      <c r="B771" s="963"/>
      <c r="C771" s="963"/>
      <c r="D771" s="780"/>
      <c r="E771" s="780"/>
      <c r="F771" s="963"/>
      <c r="G771" s="963"/>
      <c r="H771" s="963"/>
      <c r="I771" s="893"/>
      <c r="J771" s="893"/>
      <c r="K771" s="960"/>
      <c r="L771" s="963"/>
      <c r="M771" s="963"/>
      <c r="N771" s="963"/>
      <c r="O771" s="963"/>
      <c r="P771" s="963"/>
      <c r="Q771" s="963"/>
      <c r="R771" s="963"/>
      <c r="S771" s="963"/>
      <c r="T771" s="963"/>
      <c r="U771" s="963"/>
      <c r="V771" s="963"/>
      <c r="W771" s="963"/>
      <c r="X771" s="963"/>
      <c r="Y771" s="963"/>
      <c r="Z771" s="963"/>
    </row>
    <row r="772" spans="1:26">
      <c r="A772" s="893"/>
      <c r="B772" s="963"/>
      <c r="C772" s="963"/>
      <c r="D772" s="780"/>
      <c r="E772" s="780"/>
      <c r="F772" s="963"/>
      <c r="G772" s="963"/>
      <c r="H772" s="963"/>
      <c r="I772" s="893"/>
      <c r="J772" s="893"/>
      <c r="K772" s="960"/>
      <c r="L772" s="963"/>
      <c r="M772" s="963"/>
      <c r="N772" s="963"/>
      <c r="O772" s="963"/>
      <c r="P772" s="963"/>
      <c r="Q772" s="963"/>
      <c r="R772" s="963"/>
      <c r="S772" s="963"/>
      <c r="T772" s="963"/>
      <c r="U772" s="963"/>
      <c r="V772" s="963"/>
      <c r="W772" s="963"/>
      <c r="X772" s="963"/>
      <c r="Y772" s="963"/>
      <c r="Z772" s="963"/>
    </row>
    <row r="773" spans="1:26">
      <c r="A773" s="893"/>
      <c r="B773" s="963"/>
      <c r="C773" s="963"/>
      <c r="D773" s="780"/>
      <c r="E773" s="780"/>
      <c r="F773" s="963"/>
      <c r="G773" s="963"/>
      <c r="H773" s="963"/>
      <c r="I773" s="893"/>
      <c r="J773" s="893"/>
      <c r="K773" s="960"/>
      <c r="L773" s="963"/>
      <c r="M773" s="963"/>
      <c r="N773" s="963"/>
      <c r="O773" s="963"/>
      <c r="P773" s="963"/>
      <c r="Q773" s="963"/>
      <c r="R773" s="963"/>
      <c r="S773" s="963"/>
      <c r="T773" s="963"/>
      <c r="U773" s="963"/>
      <c r="V773" s="963"/>
      <c r="W773" s="963"/>
      <c r="X773" s="963"/>
      <c r="Y773" s="963"/>
      <c r="Z773" s="963"/>
    </row>
    <row r="774" spans="1:26">
      <c r="A774" s="893"/>
      <c r="B774" s="963"/>
      <c r="C774" s="963"/>
      <c r="D774" s="780"/>
      <c r="E774" s="780"/>
      <c r="F774" s="963"/>
      <c r="G774" s="963"/>
      <c r="H774" s="963"/>
      <c r="I774" s="893"/>
      <c r="J774" s="893"/>
      <c r="K774" s="960"/>
      <c r="L774" s="963"/>
      <c r="M774" s="963"/>
      <c r="N774" s="963"/>
      <c r="O774" s="963"/>
      <c r="P774" s="963"/>
      <c r="Q774" s="963"/>
      <c r="R774" s="963"/>
      <c r="S774" s="963"/>
      <c r="T774" s="963"/>
      <c r="U774" s="963"/>
      <c r="V774" s="963"/>
      <c r="W774" s="963"/>
      <c r="X774" s="963"/>
      <c r="Y774" s="963"/>
      <c r="Z774" s="963"/>
    </row>
    <row r="775" spans="1:26">
      <c r="A775" s="893"/>
      <c r="B775" s="963"/>
      <c r="C775" s="963"/>
      <c r="D775" s="780"/>
      <c r="E775" s="780"/>
      <c r="F775" s="963"/>
      <c r="G775" s="963"/>
      <c r="H775" s="963"/>
      <c r="I775" s="893"/>
      <c r="J775" s="893"/>
      <c r="K775" s="960"/>
      <c r="L775" s="963"/>
      <c r="M775" s="963"/>
      <c r="N775" s="963"/>
      <c r="O775" s="963"/>
      <c r="P775" s="963"/>
      <c r="Q775" s="963"/>
      <c r="R775" s="963"/>
      <c r="S775" s="963"/>
      <c r="T775" s="963"/>
      <c r="U775" s="963"/>
      <c r="V775" s="963"/>
      <c r="W775" s="963"/>
      <c r="X775" s="963"/>
      <c r="Y775" s="963"/>
      <c r="Z775" s="963"/>
    </row>
    <row r="776" spans="1:26">
      <c r="A776" s="893"/>
      <c r="B776" s="963"/>
      <c r="C776" s="963"/>
      <c r="D776" s="780"/>
      <c r="E776" s="780"/>
      <c r="F776" s="963"/>
      <c r="G776" s="963"/>
      <c r="H776" s="963"/>
      <c r="I776" s="893"/>
      <c r="J776" s="893"/>
      <c r="K776" s="960"/>
      <c r="L776" s="963"/>
      <c r="M776" s="963"/>
      <c r="N776" s="963"/>
      <c r="O776" s="963"/>
      <c r="P776" s="963"/>
      <c r="Q776" s="963"/>
      <c r="R776" s="963"/>
      <c r="S776" s="963"/>
      <c r="T776" s="963"/>
      <c r="U776" s="963"/>
      <c r="V776" s="963"/>
      <c r="W776" s="963"/>
      <c r="X776" s="963"/>
      <c r="Y776" s="963"/>
      <c r="Z776" s="963"/>
    </row>
    <row r="777" spans="1:26">
      <c r="A777" s="893"/>
      <c r="B777" s="963"/>
      <c r="C777" s="963"/>
      <c r="D777" s="780"/>
      <c r="E777" s="780"/>
      <c r="F777" s="963"/>
      <c r="G777" s="963"/>
      <c r="H777" s="963"/>
      <c r="I777" s="893"/>
      <c r="J777" s="893"/>
      <c r="K777" s="960"/>
      <c r="L777" s="963"/>
      <c r="M777" s="963"/>
      <c r="N777" s="963"/>
      <c r="O777" s="963"/>
      <c r="P777" s="963"/>
      <c r="Q777" s="963"/>
      <c r="R777" s="963"/>
      <c r="S777" s="963"/>
      <c r="T777" s="963"/>
      <c r="U777" s="963"/>
      <c r="V777" s="963"/>
      <c r="W777" s="963"/>
      <c r="X777" s="963"/>
      <c r="Y777" s="963"/>
      <c r="Z777" s="963"/>
    </row>
    <row r="778" spans="1:26">
      <c r="A778" s="893"/>
      <c r="B778" s="963"/>
      <c r="C778" s="963"/>
      <c r="D778" s="780"/>
      <c r="E778" s="780"/>
      <c r="F778" s="963"/>
      <c r="G778" s="963"/>
      <c r="H778" s="963"/>
      <c r="I778" s="893"/>
      <c r="J778" s="893"/>
      <c r="K778" s="960"/>
      <c r="L778" s="963"/>
      <c r="M778" s="963"/>
      <c r="N778" s="963"/>
      <c r="O778" s="963"/>
      <c r="P778" s="963"/>
      <c r="Q778" s="963"/>
      <c r="R778" s="963"/>
      <c r="S778" s="963"/>
      <c r="T778" s="963"/>
      <c r="U778" s="963"/>
      <c r="V778" s="963"/>
      <c r="W778" s="963"/>
      <c r="X778" s="963"/>
      <c r="Y778" s="963"/>
      <c r="Z778" s="963"/>
    </row>
    <row r="779" spans="1:26">
      <c r="A779" s="893"/>
      <c r="B779" s="963"/>
      <c r="C779" s="963"/>
      <c r="D779" s="780"/>
      <c r="E779" s="780"/>
      <c r="F779" s="963"/>
      <c r="G779" s="963"/>
      <c r="H779" s="963"/>
      <c r="I779" s="893"/>
      <c r="J779" s="893"/>
      <c r="K779" s="960"/>
      <c r="L779" s="963"/>
      <c r="M779" s="963"/>
      <c r="N779" s="963"/>
      <c r="O779" s="963"/>
      <c r="P779" s="963"/>
      <c r="Q779" s="963"/>
      <c r="R779" s="963"/>
      <c r="S779" s="963"/>
      <c r="T779" s="963"/>
      <c r="U779" s="963"/>
      <c r="V779" s="963"/>
      <c r="W779" s="963"/>
      <c r="X779" s="963"/>
      <c r="Y779" s="963"/>
      <c r="Z779" s="963"/>
    </row>
    <row r="780" spans="1:26">
      <c r="A780" s="893"/>
      <c r="B780" s="963"/>
      <c r="C780" s="963"/>
      <c r="D780" s="780"/>
      <c r="E780" s="780"/>
      <c r="F780" s="963"/>
      <c r="G780" s="963"/>
      <c r="H780" s="963"/>
      <c r="I780" s="893"/>
      <c r="J780" s="893"/>
      <c r="K780" s="960"/>
      <c r="L780" s="963"/>
      <c r="M780" s="963"/>
      <c r="N780" s="963"/>
      <c r="O780" s="963"/>
      <c r="P780" s="963"/>
      <c r="Q780" s="963"/>
      <c r="R780" s="963"/>
      <c r="S780" s="963"/>
      <c r="T780" s="963"/>
      <c r="U780" s="963"/>
      <c r="V780" s="963"/>
      <c r="W780" s="963"/>
      <c r="X780" s="963"/>
      <c r="Y780" s="963"/>
      <c r="Z780" s="963"/>
    </row>
    <row r="781" spans="1:26">
      <c r="A781" s="893"/>
      <c r="B781" s="963"/>
      <c r="C781" s="963"/>
      <c r="D781" s="780"/>
      <c r="E781" s="780"/>
      <c r="F781" s="963"/>
      <c r="G781" s="963"/>
      <c r="H781" s="963"/>
      <c r="I781" s="893"/>
      <c r="J781" s="893"/>
      <c r="K781" s="960"/>
      <c r="L781" s="963"/>
      <c r="M781" s="963"/>
      <c r="N781" s="963"/>
      <c r="O781" s="963"/>
      <c r="P781" s="963"/>
      <c r="Q781" s="963"/>
      <c r="R781" s="963"/>
      <c r="S781" s="963"/>
      <c r="T781" s="963"/>
      <c r="U781" s="963"/>
      <c r="V781" s="963"/>
      <c r="W781" s="963"/>
      <c r="X781" s="963"/>
      <c r="Y781" s="963"/>
      <c r="Z781" s="963"/>
    </row>
    <row r="782" spans="1:26">
      <c r="A782" s="893"/>
      <c r="B782" s="963"/>
      <c r="C782" s="963"/>
      <c r="D782" s="780"/>
      <c r="E782" s="780"/>
      <c r="F782" s="963"/>
      <c r="G782" s="963"/>
      <c r="H782" s="963"/>
      <c r="I782" s="893"/>
      <c r="J782" s="893"/>
      <c r="K782" s="960"/>
      <c r="L782" s="963"/>
      <c r="M782" s="963"/>
      <c r="N782" s="963"/>
      <c r="O782" s="963"/>
      <c r="P782" s="963"/>
      <c r="Q782" s="963"/>
      <c r="R782" s="963"/>
      <c r="S782" s="963"/>
      <c r="T782" s="963"/>
      <c r="U782" s="963"/>
      <c r="V782" s="963"/>
      <c r="W782" s="963"/>
      <c r="X782" s="963"/>
      <c r="Y782" s="963"/>
      <c r="Z782" s="963"/>
    </row>
    <row r="783" spans="1:26">
      <c r="A783" s="893"/>
      <c r="B783" s="963"/>
      <c r="C783" s="963"/>
      <c r="D783" s="780"/>
      <c r="E783" s="780"/>
      <c r="F783" s="963"/>
      <c r="G783" s="963"/>
      <c r="H783" s="963"/>
      <c r="I783" s="893"/>
      <c r="J783" s="893"/>
      <c r="K783" s="960"/>
      <c r="L783" s="963"/>
      <c r="M783" s="963"/>
      <c r="N783" s="963"/>
      <c r="O783" s="963"/>
      <c r="P783" s="963"/>
      <c r="Q783" s="963"/>
      <c r="R783" s="963"/>
      <c r="S783" s="963"/>
      <c r="T783" s="963"/>
      <c r="U783" s="963"/>
      <c r="V783" s="963"/>
      <c r="W783" s="963"/>
      <c r="X783" s="963"/>
      <c r="Y783" s="963"/>
      <c r="Z783" s="963"/>
    </row>
    <row r="784" spans="1:26">
      <c r="A784" s="893"/>
      <c r="B784" s="963"/>
      <c r="C784" s="963"/>
      <c r="D784" s="780"/>
      <c r="E784" s="780"/>
      <c r="F784" s="963"/>
      <c r="G784" s="963"/>
      <c r="H784" s="963"/>
      <c r="I784" s="893"/>
      <c r="J784" s="893"/>
      <c r="K784" s="960"/>
      <c r="L784" s="963"/>
      <c r="M784" s="963"/>
      <c r="N784" s="963"/>
      <c r="O784" s="963"/>
      <c r="P784" s="963"/>
      <c r="Q784" s="963"/>
      <c r="R784" s="963"/>
      <c r="S784" s="963"/>
      <c r="T784" s="963"/>
      <c r="U784" s="963"/>
      <c r="V784" s="963"/>
      <c r="W784" s="963"/>
      <c r="X784" s="963"/>
      <c r="Y784" s="963"/>
      <c r="Z784" s="963"/>
    </row>
    <row r="785" spans="1:26">
      <c r="A785" s="893"/>
      <c r="B785" s="963"/>
      <c r="C785" s="963"/>
      <c r="D785" s="780"/>
      <c r="E785" s="780"/>
      <c r="F785" s="963"/>
      <c r="G785" s="963"/>
      <c r="H785" s="963"/>
      <c r="I785" s="893"/>
      <c r="J785" s="893"/>
      <c r="K785" s="960"/>
      <c r="L785" s="963"/>
      <c r="M785" s="963"/>
      <c r="N785" s="963"/>
      <c r="O785" s="963"/>
      <c r="P785" s="963"/>
      <c r="Q785" s="963"/>
      <c r="R785" s="963"/>
      <c r="S785" s="963"/>
      <c r="T785" s="963"/>
      <c r="U785" s="963"/>
      <c r="V785" s="963"/>
      <c r="W785" s="963"/>
      <c r="X785" s="963"/>
      <c r="Y785" s="963"/>
      <c r="Z785" s="963"/>
    </row>
    <row r="786" spans="1:26">
      <c r="A786" s="893"/>
      <c r="B786" s="963"/>
      <c r="C786" s="963"/>
      <c r="D786" s="780"/>
      <c r="E786" s="780"/>
      <c r="F786" s="963"/>
      <c r="G786" s="963"/>
      <c r="H786" s="963"/>
      <c r="I786" s="893"/>
      <c r="J786" s="893"/>
      <c r="K786" s="960"/>
      <c r="L786" s="963"/>
      <c r="M786" s="963"/>
      <c r="N786" s="963"/>
      <c r="O786" s="963"/>
      <c r="P786" s="963"/>
      <c r="Q786" s="963"/>
      <c r="R786" s="963"/>
      <c r="S786" s="963"/>
      <c r="T786" s="963"/>
      <c r="U786" s="963"/>
      <c r="V786" s="963"/>
      <c r="W786" s="963"/>
      <c r="X786" s="963"/>
      <c r="Y786" s="963"/>
      <c r="Z786" s="963"/>
    </row>
    <row r="787" spans="1:26">
      <c r="A787" s="893"/>
      <c r="B787" s="963"/>
      <c r="C787" s="963"/>
      <c r="D787" s="780"/>
      <c r="E787" s="780"/>
      <c r="F787" s="963"/>
      <c r="G787" s="963"/>
      <c r="H787" s="963"/>
      <c r="I787" s="893"/>
      <c r="J787" s="893"/>
      <c r="K787" s="960"/>
      <c r="L787" s="963"/>
      <c r="M787" s="963"/>
      <c r="N787" s="963"/>
      <c r="O787" s="963"/>
      <c r="P787" s="963"/>
      <c r="Q787" s="963"/>
      <c r="R787" s="963"/>
      <c r="S787" s="963"/>
      <c r="T787" s="963"/>
      <c r="U787" s="963"/>
      <c r="V787" s="963"/>
      <c r="W787" s="963"/>
      <c r="X787" s="963"/>
      <c r="Y787" s="963"/>
      <c r="Z787" s="963"/>
    </row>
    <row r="788" spans="1:26">
      <c r="A788" s="893"/>
      <c r="B788" s="963"/>
      <c r="C788" s="963"/>
      <c r="D788" s="780"/>
      <c r="E788" s="780"/>
      <c r="F788" s="963"/>
      <c r="G788" s="963"/>
      <c r="H788" s="963"/>
      <c r="I788" s="893"/>
      <c r="J788" s="893"/>
      <c r="K788" s="960"/>
      <c r="L788" s="963"/>
      <c r="M788" s="963"/>
      <c r="N788" s="963"/>
      <c r="O788" s="963"/>
      <c r="P788" s="963"/>
      <c r="Q788" s="963"/>
      <c r="R788" s="963"/>
      <c r="S788" s="963"/>
      <c r="T788" s="963"/>
      <c r="U788" s="963"/>
      <c r="V788" s="963"/>
      <c r="W788" s="963"/>
      <c r="X788" s="963"/>
      <c r="Y788" s="963"/>
      <c r="Z788" s="963"/>
    </row>
    <row r="789" spans="1:26">
      <c r="A789" s="893"/>
      <c r="B789" s="963"/>
      <c r="C789" s="963"/>
      <c r="D789" s="780"/>
      <c r="E789" s="780"/>
      <c r="F789" s="963"/>
      <c r="G789" s="963"/>
      <c r="H789" s="963"/>
      <c r="I789" s="893"/>
      <c r="J789" s="893"/>
      <c r="K789" s="960"/>
      <c r="L789" s="963"/>
      <c r="M789" s="963"/>
      <c r="N789" s="963"/>
      <c r="O789" s="963"/>
      <c r="P789" s="963"/>
      <c r="Q789" s="963"/>
      <c r="R789" s="963"/>
      <c r="S789" s="963"/>
      <c r="T789" s="963"/>
      <c r="U789" s="963"/>
      <c r="V789" s="963"/>
      <c r="W789" s="963"/>
      <c r="X789" s="963"/>
      <c r="Y789" s="963"/>
      <c r="Z789" s="963"/>
    </row>
    <row r="790" spans="1:26">
      <c r="A790" s="893"/>
      <c r="B790" s="963"/>
      <c r="C790" s="963"/>
      <c r="D790" s="780"/>
      <c r="E790" s="780"/>
      <c r="F790" s="963"/>
      <c r="G790" s="963"/>
      <c r="H790" s="963"/>
      <c r="I790" s="893"/>
      <c r="J790" s="893"/>
      <c r="K790" s="960"/>
      <c r="L790" s="963"/>
      <c r="M790" s="963"/>
      <c r="N790" s="963"/>
      <c r="O790" s="963"/>
      <c r="P790" s="963"/>
      <c r="Q790" s="963"/>
      <c r="R790" s="963"/>
      <c r="S790" s="963"/>
      <c r="T790" s="963"/>
      <c r="U790" s="963"/>
      <c r="V790" s="963"/>
      <c r="W790" s="963"/>
      <c r="X790" s="963"/>
      <c r="Y790" s="963"/>
      <c r="Z790" s="963"/>
    </row>
    <row r="791" spans="1:26">
      <c r="A791" s="893"/>
      <c r="B791" s="963"/>
      <c r="C791" s="963"/>
      <c r="D791" s="780"/>
      <c r="E791" s="780"/>
      <c r="F791" s="963"/>
      <c r="G791" s="963"/>
      <c r="H791" s="963"/>
      <c r="I791" s="893"/>
      <c r="J791" s="893"/>
      <c r="K791" s="960"/>
      <c r="L791" s="963"/>
      <c r="M791" s="963"/>
      <c r="N791" s="963"/>
      <c r="O791" s="963"/>
      <c r="P791" s="963"/>
      <c r="Q791" s="963"/>
      <c r="R791" s="963"/>
      <c r="S791" s="963"/>
      <c r="T791" s="963"/>
      <c r="U791" s="963"/>
      <c r="V791" s="963"/>
      <c r="W791" s="963"/>
      <c r="X791" s="963"/>
      <c r="Y791" s="963"/>
      <c r="Z791" s="963"/>
    </row>
    <row r="792" spans="1:26">
      <c r="A792" s="893"/>
      <c r="B792" s="963"/>
      <c r="C792" s="963"/>
      <c r="D792" s="780"/>
      <c r="E792" s="780"/>
      <c r="F792" s="963"/>
      <c r="G792" s="963"/>
      <c r="H792" s="963"/>
      <c r="I792" s="893"/>
      <c r="J792" s="893"/>
      <c r="K792" s="960"/>
      <c r="L792" s="963"/>
      <c r="M792" s="963"/>
      <c r="N792" s="963"/>
      <c r="O792" s="963"/>
      <c r="P792" s="963"/>
      <c r="Q792" s="963"/>
      <c r="R792" s="963"/>
      <c r="S792" s="963"/>
      <c r="T792" s="963"/>
      <c r="U792" s="963"/>
      <c r="V792" s="963"/>
      <c r="W792" s="963"/>
      <c r="X792" s="963"/>
      <c r="Y792" s="963"/>
      <c r="Z792" s="963"/>
    </row>
    <row r="793" spans="1:26">
      <c r="A793" s="893"/>
      <c r="B793" s="963"/>
      <c r="C793" s="963"/>
      <c r="D793" s="780"/>
      <c r="E793" s="780"/>
      <c r="F793" s="963"/>
      <c r="G793" s="963"/>
      <c r="H793" s="963"/>
      <c r="I793" s="893"/>
      <c r="J793" s="893"/>
      <c r="K793" s="960"/>
      <c r="L793" s="963"/>
      <c r="M793" s="963"/>
      <c r="N793" s="963"/>
      <c r="O793" s="963"/>
      <c r="P793" s="963"/>
      <c r="Q793" s="963"/>
      <c r="R793" s="963"/>
      <c r="S793" s="963"/>
      <c r="T793" s="963"/>
      <c r="U793" s="963"/>
      <c r="V793" s="963"/>
      <c r="W793" s="963"/>
      <c r="X793" s="963"/>
      <c r="Y793" s="963"/>
      <c r="Z793" s="963"/>
    </row>
    <row r="794" spans="1:26">
      <c r="A794" s="893"/>
      <c r="B794" s="963"/>
      <c r="C794" s="963"/>
      <c r="D794" s="780"/>
      <c r="E794" s="780"/>
      <c r="F794" s="963"/>
      <c r="G794" s="963"/>
      <c r="H794" s="963"/>
      <c r="I794" s="893"/>
      <c r="J794" s="893"/>
      <c r="K794" s="960"/>
      <c r="L794" s="963"/>
      <c r="M794" s="963"/>
      <c r="N794" s="963"/>
      <c r="O794" s="963"/>
      <c r="P794" s="963"/>
      <c r="Q794" s="963"/>
      <c r="R794" s="963"/>
      <c r="S794" s="963"/>
      <c r="T794" s="963"/>
      <c r="U794" s="963"/>
      <c r="V794" s="963"/>
      <c r="W794" s="963"/>
      <c r="X794" s="963"/>
      <c r="Y794" s="963"/>
      <c r="Z794" s="963"/>
    </row>
    <row r="795" spans="1:26">
      <c r="A795" s="893"/>
      <c r="B795" s="963"/>
      <c r="C795" s="963"/>
      <c r="D795" s="780"/>
      <c r="E795" s="780"/>
      <c r="F795" s="963"/>
      <c r="G795" s="963"/>
      <c r="H795" s="963"/>
      <c r="I795" s="893"/>
      <c r="J795" s="893"/>
      <c r="K795" s="960"/>
      <c r="L795" s="963"/>
      <c r="M795" s="963"/>
      <c r="N795" s="963"/>
      <c r="O795" s="963"/>
      <c r="P795" s="963"/>
      <c r="Q795" s="963"/>
      <c r="R795" s="963"/>
      <c r="S795" s="963"/>
      <c r="T795" s="963"/>
      <c r="U795" s="963"/>
      <c r="V795" s="963"/>
      <c r="W795" s="963"/>
      <c r="X795" s="963"/>
      <c r="Y795" s="963"/>
      <c r="Z795" s="963"/>
    </row>
    <row r="796" spans="1:26">
      <c r="A796" s="893"/>
      <c r="B796" s="963"/>
      <c r="C796" s="963"/>
      <c r="D796" s="780"/>
      <c r="E796" s="780"/>
      <c r="F796" s="963"/>
      <c r="G796" s="963"/>
      <c r="H796" s="963"/>
      <c r="I796" s="893"/>
      <c r="J796" s="893"/>
      <c r="K796" s="960"/>
      <c r="L796" s="963"/>
      <c r="M796" s="963"/>
      <c r="N796" s="963"/>
      <c r="O796" s="963"/>
      <c r="P796" s="963"/>
      <c r="Q796" s="963"/>
      <c r="R796" s="963"/>
      <c r="S796" s="963"/>
      <c r="T796" s="963"/>
      <c r="U796" s="963"/>
      <c r="V796" s="963"/>
      <c r="W796" s="963"/>
      <c r="X796" s="963"/>
      <c r="Y796" s="963"/>
      <c r="Z796" s="963"/>
    </row>
    <row r="797" spans="1:26">
      <c r="A797" s="893"/>
      <c r="B797" s="963"/>
      <c r="C797" s="963"/>
      <c r="D797" s="780"/>
      <c r="E797" s="780"/>
      <c r="F797" s="963"/>
      <c r="G797" s="963"/>
      <c r="H797" s="963"/>
      <c r="I797" s="893"/>
      <c r="J797" s="893"/>
      <c r="K797" s="960"/>
      <c r="L797" s="963"/>
      <c r="M797" s="963"/>
      <c r="N797" s="963"/>
      <c r="O797" s="963"/>
      <c r="P797" s="963"/>
      <c r="Q797" s="963"/>
      <c r="R797" s="963"/>
      <c r="S797" s="963"/>
      <c r="T797" s="963"/>
      <c r="U797" s="963"/>
      <c r="V797" s="963"/>
      <c r="W797" s="963"/>
      <c r="X797" s="963"/>
      <c r="Y797" s="963"/>
      <c r="Z797" s="963"/>
    </row>
    <row r="798" spans="1:26">
      <c r="A798" s="893"/>
      <c r="B798" s="963"/>
      <c r="C798" s="963"/>
      <c r="D798" s="780"/>
      <c r="E798" s="780"/>
      <c r="F798" s="963"/>
      <c r="G798" s="963"/>
      <c r="H798" s="963"/>
      <c r="I798" s="893"/>
      <c r="J798" s="893"/>
      <c r="K798" s="960"/>
      <c r="L798" s="963"/>
      <c r="M798" s="963"/>
      <c r="N798" s="963"/>
      <c r="O798" s="963"/>
      <c r="P798" s="963"/>
      <c r="Q798" s="963"/>
      <c r="R798" s="963"/>
      <c r="S798" s="963"/>
      <c r="T798" s="963"/>
      <c r="U798" s="963"/>
      <c r="V798" s="963"/>
      <c r="W798" s="963"/>
      <c r="X798" s="963"/>
      <c r="Y798" s="963"/>
      <c r="Z798" s="963"/>
    </row>
    <row r="799" spans="1:26">
      <c r="A799" s="893"/>
      <c r="B799" s="963"/>
      <c r="C799" s="963"/>
      <c r="D799" s="780"/>
      <c r="E799" s="780"/>
      <c r="F799" s="963"/>
      <c r="G799" s="963"/>
      <c r="H799" s="963"/>
      <c r="I799" s="893"/>
      <c r="J799" s="893"/>
      <c r="K799" s="960"/>
      <c r="L799" s="963"/>
      <c r="M799" s="963"/>
      <c r="N799" s="963"/>
      <c r="O799" s="963"/>
      <c r="P799" s="963"/>
      <c r="Q799" s="963"/>
      <c r="R799" s="963"/>
      <c r="S799" s="963"/>
      <c r="T799" s="963"/>
      <c r="U799" s="963"/>
      <c r="V799" s="963"/>
      <c r="W799" s="963"/>
      <c r="X799" s="963"/>
      <c r="Y799" s="963"/>
      <c r="Z799" s="963"/>
    </row>
    <row r="800" spans="1:26">
      <c r="A800" s="893"/>
      <c r="B800" s="963"/>
      <c r="C800" s="963"/>
      <c r="D800" s="780"/>
      <c r="E800" s="780"/>
      <c r="F800" s="963"/>
      <c r="G800" s="963"/>
      <c r="H800" s="963"/>
      <c r="I800" s="893"/>
      <c r="J800" s="893"/>
      <c r="K800" s="960"/>
      <c r="L800" s="963"/>
      <c r="M800" s="963"/>
      <c r="N800" s="963"/>
      <c r="O800" s="963"/>
      <c r="P800" s="963"/>
      <c r="Q800" s="963"/>
      <c r="R800" s="963"/>
      <c r="S800" s="963"/>
      <c r="T800" s="963"/>
      <c r="U800" s="963"/>
      <c r="V800" s="963"/>
      <c r="W800" s="963"/>
      <c r="X800" s="963"/>
      <c r="Y800" s="963"/>
      <c r="Z800" s="963"/>
    </row>
    <row r="801" spans="1:26">
      <c r="A801" s="893"/>
      <c r="B801" s="963"/>
      <c r="C801" s="963"/>
      <c r="D801" s="780"/>
      <c r="E801" s="780"/>
      <c r="F801" s="963"/>
      <c r="G801" s="963"/>
      <c r="H801" s="963"/>
      <c r="I801" s="893"/>
      <c r="J801" s="893"/>
      <c r="K801" s="960"/>
      <c r="L801" s="963"/>
      <c r="M801" s="963"/>
      <c r="N801" s="963"/>
      <c r="O801" s="963"/>
      <c r="P801" s="963"/>
      <c r="Q801" s="963"/>
      <c r="R801" s="963"/>
      <c r="S801" s="963"/>
      <c r="T801" s="963"/>
      <c r="U801" s="963"/>
      <c r="V801" s="963"/>
      <c r="W801" s="963"/>
      <c r="X801" s="963"/>
      <c r="Y801" s="963"/>
      <c r="Z801" s="963"/>
    </row>
    <row r="802" spans="1:26">
      <c r="A802" s="893"/>
      <c r="B802" s="963"/>
      <c r="C802" s="963"/>
      <c r="D802" s="780"/>
      <c r="E802" s="780"/>
      <c r="F802" s="963"/>
      <c r="G802" s="963"/>
      <c r="H802" s="963"/>
      <c r="I802" s="893"/>
      <c r="J802" s="893"/>
      <c r="K802" s="960"/>
      <c r="L802" s="963"/>
      <c r="M802" s="963"/>
      <c r="N802" s="963"/>
      <c r="O802" s="963"/>
      <c r="P802" s="963"/>
      <c r="Q802" s="963"/>
      <c r="R802" s="963"/>
      <c r="S802" s="963"/>
      <c r="T802" s="963"/>
      <c r="U802" s="963"/>
      <c r="V802" s="963"/>
      <c r="W802" s="963"/>
      <c r="X802" s="963"/>
      <c r="Y802" s="963"/>
      <c r="Z802" s="963"/>
    </row>
    <row r="803" spans="1:26">
      <c r="A803" s="893"/>
      <c r="B803" s="963"/>
      <c r="C803" s="963"/>
      <c r="D803" s="780"/>
      <c r="E803" s="780"/>
      <c r="F803" s="963"/>
      <c r="G803" s="963"/>
      <c r="H803" s="963"/>
      <c r="I803" s="893"/>
      <c r="J803" s="893"/>
      <c r="K803" s="960"/>
      <c r="L803" s="963"/>
      <c r="M803" s="963"/>
      <c r="N803" s="963"/>
      <c r="O803" s="963"/>
      <c r="P803" s="963"/>
      <c r="Q803" s="963"/>
      <c r="R803" s="963"/>
      <c r="S803" s="963"/>
      <c r="T803" s="963"/>
      <c r="U803" s="963"/>
      <c r="V803" s="963"/>
      <c r="W803" s="963"/>
      <c r="X803" s="963"/>
      <c r="Y803" s="963"/>
      <c r="Z803" s="963"/>
    </row>
    <row r="804" spans="1:26">
      <c r="A804" s="893"/>
      <c r="B804" s="963"/>
      <c r="C804" s="963"/>
      <c r="D804" s="780"/>
      <c r="E804" s="780"/>
      <c r="F804" s="963"/>
      <c r="G804" s="963"/>
      <c r="H804" s="963"/>
      <c r="I804" s="893"/>
      <c r="J804" s="893"/>
      <c r="K804" s="960"/>
      <c r="L804" s="963"/>
      <c r="M804" s="963"/>
      <c r="N804" s="963"/>
      <c r="O804" s="963"/>
      <c r="P804" s="963"/>
      <c r="Q804" s="963"/>
      <c r="R804" s="963"/>
      <c r="S804" s="963"/>
      <c r="T804" s="963"/>
      <c r="U804" s="963"/>
      <c r="V804" s="963"/>
      <c r="W804" s="963"/>
      <c r="X804" s="963"/>
      <c r="Y804" s="963"/>
      <c r="Z804" s="963"/>
    </row>
    <row r="805" spans="1:26">
      <c r="A805" s="893"/>
      <c r="B805" s="963"/>
      <c r="C805" s="963"/>
      <c r="D805" s="780"/>
      <c r="E805" s="780"/>
      <c r="F805" s="963"/>
      <c r="G805" s="963"/>
      <c r="H805" s="963"/>
      <c r="I805" s="893"/>
      <c r="J805" s="893"/>
      <c r="K805" s="960"/>
      <c r="L805" s="963"/>
      <c r="M805" s="963"/>
      <c r="N805" s="963"/>
      <c r="O805" s="963"/>
      <c r="P805" s="963"/>
      <c r="Q805" s="963"/>
      <c r="R805" s="963"/>
      <c r="S805" s="963"/>
      <c r="T805" s="963"/>
      <c r="U805" s="963"/>
      <c r="V805" s="963"/>
      <c r="W805" s="963"/>
      <c r="X805" s="963"/>
      <c r="Y805" s="963"/>
      <c r="Z805" s="963"/>
    </row>
    <row r="806" spans="1:26">
      <c r="A806" s="893"/>
      <c r="B806" s="963"/>
      <c r="C806" s="963"/>
      <c r="D806" s="780"/>
      <c r="E806" s="780"/>
      <c r="F806" s="963"/>
      <c r="G806" s="963"/>
      <c r="H806" s="963"/>
      <c r="I806" s="893"/>
      <c r="J806" s="893"/>
      <c r="K806" s="960"/>
      <c r="L806" s="963"/>
      <c r="M806" s="963"/>
      <c r="N806" s="963"/>
      <c r="O806" s="963"/>
      <c r="P806" s="963"/>
      <c r="Q806" s="963"/>
      <c r="R806" s="963"/>
      <c r="S806" s="963"/>
      <c r="T806" s="963"/>
      <c r="U806" s="963"/>
      <c r="V806" s="963"/>
      <c r="W806" s="963"/>
      <c r="X806" s="963"/>
      <c r="Y806" s="963"/>
      <c r="Z806" s="963"/>
    </row>
    <row r="807" spans="1:26">
      <c r="A807" s="893"/>
      <c r="B807" s="963"/>
      <c r="C807" s="963"/>
      <c r="D807" s="780"/>
      <c r="E807" s="780"/>
      <c r="F807" s="963"/>
      <c r="G807" s="963"/>
      <c r="H807" s="963"/>
      <c r="I807" s="893"/>
      <c r="J807" s="893"/>
      <c r="K807" s="960"/>
      <c r="L807" s="963"/>
      <c r="M807" s="963"/>
      <c r="N807" s="963"/>
      <c r="O807" s="963"/>
      <c r="P807" s="963"/>
      <c r="Q807" s="963"/>
      <c r="R807" s="963"/>
      <c r="S807" s="963"/>
      <c r="T807" s="963"/>
      <c r="U807" s="963"/>
      <c r="V807" s="963"/>
      <c r="W807" s="963"/>
      <c r="X807" s="963"/>
      <c r="Y807" s="963"/>
      <c r="Z807" s="963"/>
    </row>
    <row r="808" spans="1:26">
      <c r="A808" s="893"/>
      <c r="B808" s="963"/>
      <c r="C808" s="963"/>
      <c r="D808" s="780"/>
      <c r="E808" s="780"/>
      <c r="F808" s="963"/>
      <c r="G808" s="963"/>
      <c r="H808" s="963"/>
      <c r="I808" s="893"/>
      <c r="J808" s="893"/>
      <c r="K808" s="960"/>
      <c r="L808" s="963"/>
      <c r="M808" s="963"/>
      <c r="N808" s="963"/>
      <c r="O808" s="963"/>
      <c r="P808" s="963"/>
      <c r="Q808" s="963"/>
      <c r="R808" s="963"/>
      <c r="S808" s="963"/>
      <c r="T808" s="963"/>
      <c r="U808" s="963"/>
      <c r="V808" s="963"/>
      <c r="W808" s="963"/>
      <c r="X808" s="963"/>
      <c r="Y808" s="963"/>
      <c r="Z808" s="963"/>
    </row>
    <row r="809" spans="1:26">
      <c r="A809" s="893"/>
      <c r="B809" s="963"/>
      <c r="C809" s="963"/>
      <c r="D809" s="780"/>
      <c r="E809" s="780"/>
      <c r="F809" s="963"/>
      <c r="G809" s="963"/>
      <c r="H809" s="963"/>
      <c r="I809" s="893"/>
      <c r="J809" s="893"/>
      <c r="K809" s="960"/>
      <c r="L809" s="963"/>
      <c r="M809" s="963"/>
      <c r="N809" s="963"/>
      <c r="O809" s="963"/>
      <c r="P809" s="963"/>
      <c r="Q809" s="963"/>
      <c r="R809" s="963"/>
      <c r="S809" s="963"/>
      <c r="T809" s="963"/>
      <c r="U809" s="963"/>
      <c r="V809" s="963"/>
      <c r="W809" s="963"/>
      <c r="X809" s="963"/>
      <c r="Y809" s="963"/>
      <c r="Z809" s="963"/>
    </row>
    <row r="810" spans="1:26">
      <c r="A810" s="893"/>
      <c r="B810" s="963"/>
      <c r="C810" s="963"/>
      <c r="D810" s="780"/>
      <c r="E810" s="780"/>
      <c r="F810" s="963"/>
      <c r="G810" s="963"/>
      <c r="H810" s="963"/>
      <c r="I810" s="893"/>
      <c r="J810" s="893"/>
      <c r="K810" s="960"/>
      <c r="L810" s="963"/>
      <c r="M810" s="963"/>
      <c r="N810" s="963"/>
      <c r="O810" s="963"/>
      <c r="P810" s="963"/>
      <c r="Q810" s="963"/>
      <c r="R810" s="963"/>
      <c r="S810" s="963"/>
      <c r="T810" s="963"/>
      <c r="U810" s="963"/>
      <c r="V810" s="963"/>
      <c r="W810" s="963"/>
      <c r="X810" s="963"/>
      <c r="Y810" s="963"/>
      <c r="Z810" s="963"/>
    </row>
    <row r="811" spans="1:26">
      <c r="A811" s="893"/>
      <c r="B811" s="963"/>
      <c r="C811" s="963"/>
      <c r="D811" s="780"/>
      <c r="E811" s="780"/>
      <c r="F811" s="963"/>
      <c r="G811" s="963"/>
      <c r="H811" s="963"/>
      <c r="I811" s="893"/>
      <c r="J811" s="893"/>
      <c r="K811" s="960"/>
      <c r="L811" s="963"/>
      <c r="M811" s="963"/>
      <c r="N811" s="963"/>
      <c r="O811" s="963"/>
      <c r="P811" s="963"/>
      <c r="Q811" s="963"/>
      <c r="R811" s="963"/>
      <c r="S811" s="963"/>
      <c r="T811" s="963"/>
      <c r="U811" s="963"/>
      <c r="V811" s="963"/>
      <c r="W811" s="963"/>
      <c r="X811" s="963"/>
      <c r="Y811" s="963"/>
      <c r="Z811" s="963"/>
    </row>
    <row r="812" spans="1:26">
      <c r="A812" s="893"/>
      <c r="B812" s="963"/>
      <c r="C812" s="963"/>
      <c r="D812" s="780"/>
      <c r="E812" s="780"/>
      <c r="F812" s="963"/>
      <c r="G812" s="963"/>
      <c r="H812" s="963"/>
      <c r="I812" s="893"/>
      <c r="J812" s="893"/>
      <c r="K812" s="960"/>
      <c r="L812" s="963"/>
      <c r="M812" s="963"/>
      <c r="N812" s="963"/>
      <c r="O812" s="963"/>
      <c r="P812" s="963"/>
      <c r="Q812" s="963"/>
      <c r="R812" s="963"/>
      <c r="S812" s="963"/>
      <c r="T812" s="963"/>
      <c r="U812" s="963"/>
      <c r="V812" s="963"/>
      <c r="W812" s="963"/>
      <c r="X812" s="963"/>
      <c r="Y812" s="963"/>
      <c r="Z812" s="963"/>
    </row>
    <row r="813" spans="1:26">
      <c r="A813" s="893"/>
      <c r="B813" s="963"/>
      <c r="C813" s="963"/>
      <c r="D813" s="780"/>
      <c r="E813" s="780"/>
      <c r="F813" s="963"/>
      <c r="G813" s="963"/>
      <c r="H813" s="963"/>
      <c r="I813" s="893"/>
      <c r="J813" s="893"/>
      <c r="K813" s="960"/>
      <c r="L813" s="963"/>
      <c r="M813" s="963"/>
      <c r="N813" s="963"/>
      <c r="O813" s="963"/>
      <c r="P813" s="963"/>
      <c r="Q813" s="963"/>
      <c r="R813" s="963"/>
      <c r="S813" s="963"/>
      <c r="T813" s="963"/>
      <c r="U813" s="963"/>
      <c r="V813" s="963"/>
      <c r="W813" s="963"/>
      <c r="X813" s="963"/>
      <c r="Y813" s="963"/>
      <c r="Z813" s="963"/>
    </row>
    <row r="814" spans="1:26">
      <c r="A814" s="893"/>
      <c r="B814" s="963"/>
      <c r="C814" s="963"/>
      <c r="D814" s="780"/>
      <c r="E814" s="780"/>
      <c r="F814" s="963"/>
      <c r="G814" s="963"/>
      <c r="H814" s="963"/>
      <c r="I814" s="893"/>
      <c r="J814" s="893"/>
      <c r="K814" s="960"/>
      <c r="L814" s="963"/>
      <c r="M814" s="963"/>
      <c r="N814" s="963"/>
      <c r="O814" s="963"/>
      <c r="P814" s="963"/>
      <c r="Q814" s="963"/>
      <c r="R814" s="963"/>
      <c r="S814" s="963"/>
      <c r="T814" s="963"/>
      <c r="U814" s="963"/>
      <c r="V814" s="963"/>
      <c r="W814" s="963"/>
      <c r="X814" s="963"/>
      <c r="Y814" s="963"/>
      <c r="Z814" s="963"/>
    </row>
    <row r="815" spans="1:26">
      <c r="A815" s="893"/>
      <c r="B815" s="963"/>
      <c r="C815" s="963"/>
      <c r="D815" s="780"/>
      <c r="E815" s="780"/>
      <c r="F815" s="963"/>
      <c r="G815" s="963"/>
      <c r="H815" s="963"/>
      <c r="I815" s="893"/>
      <c r="J815" s="893"/>
      <c r="K815" s="960"/>
      <c r="L815" s="963"/>
      <c r="M815" s="963"/>
      <c r="N815" s="963"/>
      <c r="O815" s="963"/>
      <c r="P815" s="963"/>
      <c r="Q815" s="963"/>
      <c r="R815" s="963"/>
      <c r="S815" s="963"/>
      <c r="T815" s="963"/>
      <c r="U815" s="963"/>
      <c r="V815" s="963"/>
      <c r="W815" s="963"/>
      <c r="X815" s="963"/>
      <c r="Y815" s="963"/>
      <c r="Z815" s="963"/>
    </row>
    <row r="816" spans="1:26">
      <c r="A816" s="893"/>
      <c r="B816" s="963"/>
      <c r="C816" s="963"/>
      <c r="D816" s="780"/>
      <c r="E816" s="780"/>
      <c r="F816" s="963"/>
      <c r="G816" s="963"/>
      <c r="H816" s="963"/>
      <c r="I816" s="893"/>
      <c r="J816" s="893"/>
      <c r="K816" s="960"/>
      <c r="L816" s="963"/>
      <c r="M816" s="963"/>
      <c r="N816" s="963"/>
      <c r="O816" s="963"/>
      <c r="P816" s="963"/>
      <c r="Q816" s="963"/>
      <c r="R816" s="963"/>
      <c r="S816" s="963"/>
      <c r="T816" s="963"/>
      <c r="U816" s="963"/>
      <c r="V816" s="963"/>
      <c r="W816" s="963"/>
      <c r="X816" s="963"/>
      <c r="Y816" s="963"/>
      <c r="Z816" s="963"/>
    </row>
    <row r="817" spans="1:26">
      <c r="A817" s="893"/>
      <c r="B817" s="963"/>
      <c r="C817" s="963"/>
      <c r="D817" s="780"/>
      <c r="E817" s="780"/>
      <c r="F817" s="963"/>
      <c r="G817" s="963"/>
      <c r="H817" s="963"/>
      <c r="I817" s="893"/>
      <c r="J817" s="893"/>
      <c r="K817" s="960"/>
      <c r="L817" s="963"/>
      <c r="M817" s="963"/>
      <c r="N817" s="963"/>
      <c r="O817" s="963"/>
      <c r="P817" s="963"/>
      <c r="Q817" s="963"/>
      <c r="R817" s="963"/>
      <c r="S817" s="963"/>
      <c r="T817" s="963"/>
      <c r="U817" s="963"/>
      <c r="V817" s="963"/>
      <c r="W817" s="963"/>
      <c r="X817" s="963"/>
      <c r="Y817" s="963"/>
      <c r="Z817" s="963"/>
    </row>
    <row r="818" spans="1:26">
      <c r="A818" s="893"/>
      <c r="B818" s="963"/>
      <c r="C818" s="963"/>
      <c r="D818" s="780"/>
      <c r="E818" s="780"/>
      <c r="F818" s="963"/>
      <c r="G818" s="963"/>
      <c r="H818" s="963"/>
      <c r="I818" s="893"/>
      <c r="J818" s="893"/>
      <c r="K818" s="960"/>
      <c r="L818" s="963"/>
      <c r="M818" s="963"/>
      <c r="N818" s="963"/>
      <c r="O818" s="963"/>
      <c r="P818" s="963"/>
      <c r="Q818" s="963"/>
      <c r="R818" s="963"/>
      <c r="S818" s="963"/>
      <c r="T818" s="963"/>
      <c r="U818" s="963"/>
      <c r="V818" s="963"/>
      <c r="W818" s="963"/>
      <c r="X818" s="963"/>
      <c r="Y818" s="963"/>
      <c r="Z818" s="963"/>
    </row>
    <row r="819" spans="1:26">
      <c r="A819" s="893"/>
      <c r="B819" s="963"/>
      <c r="C819" s="963"/>
      <c r="D819" s="780"/>
      <c r="E819" s="780"/>
      <c r="F819" s="963"/>
      <c r="G819" s="963"/>
      <c r="H819" s="963"/>
      <c r="I819" s="893"/>
      <c r="J819" s="893"/>
      <c r="K819" s="960"/>
      <c r="L819" s="963"/>
      <c r="M819" s="963"/>
      <c r="N819" s="963"/>
      <c r="O819" s="963"/>
      <c r="P819" s="963"/>
      <c r="Q819" s="963"/>
      <c r="R819" s="963"/>
      <c r="S819" s="963"/>
      <c r="T819" s="963"/>
      <c r="U819" s="963"/>
      <c r="V819" s="963"/>
      <c r="W819" s="963"/>
      <c r="X819" s="963"/>
      <c r="Y819" s="963"/>
      <c r="Z819" s="963"/>
    </row>
    <row r="820" spans="1:26">
      <c r="A820" s="893"/>
      <c r="B820" s="963"/>
      <c r="C820" s="963"/>
      <c r="D820" s="780"/>
      <c r="E820" s="780"/>
      <c r="F820" s="963"/>
      <c r="G820" s="963"/>
      <c r="H820" s="963"/>
      <c r="I820" s="893"/>
      <c r="J820" s="893"/>
      <c r="K820" s="960"/>
      <c r="L820" s="963"/>
      <c r="M820" s="963"/>
      <c r="N820" s="963"/>
      <c r="O820" s="963"/>
      <c r="P820" s="963"/>
      <c r="Q820" s="963"/>
      <c r="R820" s="963"/>
      <c r="S820" s="963"/>
      <c r="T820" s="963"/>
      <c r="U820" s="963"/>
      <c r="V820" s="963"/>
      <c r="W820" s="963"/>
      <c r="X820" s="963"/>
      <c r="Y820" s="963"/>
      <c r="Z820" s="963"/>
    </row>
    <row r="821" spans="1:26">
      <c r="A821" s="893"/>
      <c r="B821" s="963"/>
      <c r="C821" s="963"/>
      <c r="D821" s="780"/>
      <c r="E821" s="780"/>
      <c r="F821" s="963"/>
      <c r="G821" s="963"/>
      <c r="H821" s="963"/>
      <c r="I821" s="893"/>
      <c r="J821" s="893"/>
      <c r="K821" s="960"/>
      <c r="L821" s="963"/>
      <c r="M821" s="963"/>
      <c r="N821" s="963"/>
      <c r="O821" s="963"/>
      <c r="P821" s="963"/>
      <c r="Q821" s="963"/>
      <c r="R821" s="963"/>
      <c r="S821" s="963"/>
      <c r="T821" s="963"/>
      <c r="U821" s="963"/>
      <c r="V821" s="963"/>
      <c r="W821" s="963"/>
      <c r="X821" s="963"/>
      <c r="Y821" s="963"/>
      <c r="Z821" s="963"/>
    </row>
    <row r="822" spans="1:26">
      <c r="A822" s="893"/>
      <c r="B822" s="963"/>
      <c r="C822" s="963"/>
      <c r="D822" s="780"/>
      <c r="E822" s="780"/>
      <c r="F822" s="963"/>
      <c r="G822" s="963"/>
      <c r="H822" s="963"/>
      <c r="I822" s="893"/>
      <c r="J822" s="893"/>
      <c r="K822" s="960"/>
      <c r="L822" s="963"/>
      <c r="M822" s="963"/>
      <c r="N822" s="963"/>
      <c r="O822" s="963"/>
      <c r="P822" s="963"/>
      <c r="Q822" s="963"/>
      <c r="R822" s="963"/>
      <c r="S822" s="963"/>
      <c r="T822" s="963"/>
      <c r="U822" s="963"/>
      <c r="V822" s="963"/>
      <c r="W822" s="963"/>
      <c r="X822" s="963"/>
      <c r="Y822" s="963"/>
      <c r="Z822" s="963"/>
    </row>
    <row r="823" spans="1:26">
      <c r="A823" s="893"/>
      <c r="B823" s="963"/>
      <c r="C823" s="963"/>
      <c r="D823" s="780"/>
      <c r="E823" s="780"/>
      <c r="F823" s="963"/>
      <c r="G823" s="963"/>
      <c r="H823" s="963"/>
      <c r="I823" s="893"/>
      <c r="J823" s="893"/>
      <c r="K823" s="960"/>
      <c r="L823" s="963"/>
      <c r="M823" s="963"/>
      <c r="N823" s="963"/>
      <c r="O823" s="963"/>
      <c r="P823" s="963"/>
      <c r="Q823" s="963"/>
      <c r="R823" s="963"/>
      <c r="S823" s="963"/>
      <c r="T823" s="963"/>
      <c r="U823" s="963"/>
      <c r="V823" s="963"/>
      <c r="W823" s="963"/>
      <c r="X823" s="963"/>
      <c r="Y823" s="963"/>
      <c r="Z823" s="963"/>
    </row>
    <row r="824" spans="1:26">
      <c r="A824" s="893"/>
      <c r="B824" s="963"/>
      <c r="C824" s="963"/>
      <c r="D824" s="780"/>
      <c r="E824" s="780"/>
      <c r="F824" s="963"/>
      <c r="G824" s="963"/>
      <c r="H824" s="963"/>
      <c r="I824" s="893"/>
      <c r="J824" s="893"/>
      <c r="K824" s="960"/>
      <c r="L824" s="963"/>
      <c r="M824" s="963"/>
      <c r="N824" s="963"/>
      <c r="O824" s="963"/>
      <c r="P824" s="963"/>
      <c r="Q824" s="963"/>
      <c r="R824" s="963"/>
      <c r="S824" s="963"/>
      <c r="T824" s="963"/>
      <c r="U824" s="963"/>
      <c r="V824" s="963"/>
      <c r="W824" s="963"/>
      <c r="X824" s="963"/>
      <c r="Y824" s="963"/>
      <c r="Z824" s="963"/>
    </row>
    <row r="825" spans="1:26">
      <c r="A825" s="893"/>
      <c r="B825" s="963"/>
      <c r="C825" s="963"/>
      <c r="D825" s="780"/>
      <c r="E825" s="780"/>
      <c r="F825" s="963"/>
      <c r="G825" s="963"/>
      <c r="H825" s="963"/>
      <c r="I825" s="893"/>
      <c r="J825" s="893"/>
      <c r="K825" s="960"/>
      <c r="L825" s="963"/>
      <c r="M825" s="963"/>
      <c r="N825" s="963"/>
      <c r="O825" s="963"/>
      <c r="P825" s="963"/>
      <c r="Q825" s="963"/>
      <c r="R825" s="963"/>
      <c r="S825" s="963"/>
      <c r="T825" s="963"/>
      <c r="U825" s="963"/>
      <c r="V825" s="963"/>
      <c r="W825" s="963"/>
      <c r="X825" s="963"/>
      <c r="Y825" s="963"/>
      <c r="Z825" s="963"/>
    </row>
    <row r="826" spans="1:26">
      <c r="A826" s="893"/>
      <c r="B826" s="963"/>
      <c r="C826" s="963"/>
      <c r="D826" s="780"/>
      <c r="E826" s="780"/>
      <c r="F826" s="963"/>
      <c r="G826" s="963"/>
      <c r="H826" s="963"/>
      <c r="I826" s="893"/>
      <c r="J826" s="893"/>
      <c r="K826" s="960"/>
      <c r="L826" s="963"/>
      <c r="M826" s="963"/>
      <c r="N826" s="963"/>
      <c r="O826" s="963"/>
      <c r="P826" s="963"/>
      <c r="Q826" s="963"/>
      <c r="R826" s="963"/>
      <c r="S826" s="963"/>
      <c r="T826" s="963"/>
      <c r="U826" s="963"/>
      <c r="V826" s="963"/>
      <c r="W826" s="963"/>
      <c r="X826" s="963"/>
      <c r="Y826" s="963"/>
      <c r="Z826" s="963"/>
    </row>
    <row r="827" spans="1:26">
      <c r="A827" s="893"/>
      <c r="B827" s="963"/>
      <c r="C827" s="963"/>
      <c r="D827" s="780"/>
      <c r="E827" s="780"/>
      <c r="F827" s="963"/>
      <c r="G827" s="963"/>
      <c r="H827" s="963"/>
      <c r="I827" s="893"/>
      <c r="J827" s="893"/>
      <c r="K827" s="960"/>
      <c r="L827" s="963"/>
      <c r="M827" s="963"/>
      <c r="N827" s="963"/>
      <c r="O827" s="963"/>
      <c r="P827" s="963"/>
      <c r="Q827" s="963"/>
      <c r="R827" s="963"/>
      <c r="S827" s="963"/>
      <c r="T827" s="963"/>
      <c r="U827" s="963"/>
      <c r="V827" s="963"/>
      <c r="W827" s="963"/>
      <c r="X827" s="963"/>
      <c r="Y827" s="963"/>
      <c r="Z827" s="963"/>
    </row>
    <row r="828" spans="1:26">
      <c r="A828" s="893"/>
      <c r="B828" s="963"/>
      <c r="C828" s="963"/>
      <c r="D828" s="780"/>
      <c r="E828" s="780"/>
      <c r="F828" s="963"/>
      <c r="G828" s="963"/>
      <c r="H828" s="963"/>
      <c r="I828" s="893"/>
      <c r="J828" s="893"/>
      <c r="K828" s="960"/>
      <c r="L828" s="963"/>
      <c r="M828" s="963"/>
      <c r="N828" s="963"/>
      <c r="O828" s="963"/>
      <c r="P828" s="963"/>
      <c r="Q828" s="963"/>
      <c r="R828" s="963"/>
      <c r="S828" s="963"/>
      <c r="T828" s="963"/>
      <c r="U828" s="963"/>
      <c r="V828" s="963"/>
      <c r="W828" s="963"/>
      <c r="X828" s="963"/>
      <c r="Y828" s="963"/>
      <c r="Z828" s="963"/>
    </row>
    <row r="829" spans="1:26">
      <c r="A829" s="893"/>
      <c r="B829" s="963"/>
      <c r="C829" s="963"/>
      <c r="D829" s="780"/>
      <c r="E829" s="780"/>
      <c r="F829" s="963"/>
      <c r="G829" s="963"/>
      <c r="H829" s="963"/>
      <c r="I829" s="893"/>
      <c r="J829" s="893"/>
      <c r="K829" s="960"/>
      <c r="L829" s="963"/>
      <c r="M829" s="963"/>
      <c r="N829" s="963"/>
      <c r="O829" s="963"/>
      <c r="P829" s="963"/>
      <c r="Q829" s="963"/>
      <c r="R829" s="963"/>
      <c r="S829" s="963"/>
      <c r="T829" s="963"/>
      <c r="U829" s="963"/>
      <c r="V829" s="963"/>
      <c r="W829" s="963"/>
      <c r="X829" s="963"/>
      <c r="Y829" s="963"/>
      <c r="Z829" s="963"/>
    </row>
    <row r="830" spans="1:26">
      <c r="A830" s="893"/>
      <c r="B830" s="963"/>
      <c r="C830" s="963"/>
      <c r="D830" s="780"/>
      <c r="E830" s="780"/>
      <c r="F830" s="963"/>
      <c r="G830" s="963"/>
      <c r="H830" s="963"/>
      <c r="I830" s="893"/>
      <c r="J830" s="893"/>
      <c r="K830" s="960"/>
      <c r="L830" s="963"/>
      <c r="M830" s="963"/>
      <c r="N830" s="963"/>
      <c r="O830" s="963"/>
      <c r="P830" s="963"/>
      <c r="Q830" s="963"/>
      <c r="R830" s="963"/>
      <c r="S830" s="963"/>
      <c r="T830" s="963"/>
      <c r="U830" s="963"/>
      <c r="V830" s="963"/>
      <c r="W830" s="963"/>
      <c r="X830" s="963"/>
      <c r="Y830" s="963"/>
      <c r="Z830" s="963"/>
    </row>
    <row r="831" spans="1:26">
      <c r="A831" s="893"/>
      <c r="B831" s="963"/>
      <c r="C831" s="963"/>
      <c r="D831" s="780"/>
      <c r="E831" s="780"/>
      <c r="F831" s="963"/>
      <c r="G831" s="963"/>
      <c r="H831" s="963"/>
      <c r="I831" s="893"/>
      <c r="J831" s="893"/>
      <c r="K831" s="960"/>
      <c r="L831" s="963"/>
      <c r="M831" s="963"/>
      <c r="N831" s="963"/>
      <c r="O831" s="963"/>
      <c r="P831" s="963"/>
      <c r="Q831" s="963"/>
      <c r="R831" s="963"/>
      <c r="S831" s="963"/>
      <c r="T831" s="963"/>
      <c r="U831" s="963"/>
      <c r="V831" s="963"/>
      <c r="W831" s="963"/>
      <c r="X831" s="963"/>
      <c r="Y831" s="963"/>
      <c r="Z831" s="963"/>
    </row>
    <row r="832" spans="1:26">
      <c r="A832" s="893"/>
      <c r="B832" s="963"/>
      <c r="C832" s="963"/>
      <c r="D832" s="780"/>
      <c r="E832" s="780"/>
      <c r="F832" s="963"/>
      <c r="G832" s="963"/>
      <c r="H832" s="963"/>
      <c r="I832" s="893"/>
      <c r="J832" s="893"/>
      <c r="K832" s="960"/>
      <c r="L832" s="963"/>
      <c r="M832" s="963"/>
      <c r="N832" s="963"/>
      <c r="O832" s="963"/>
      <c r="P832" s="963"/>
      <c r="Q832" s="963"/>
      <c r="R832" s="963"/>
      <c r="S832" s="963"/>
      <c r="T832" s="963"/>
      <c r="U832" s="963"/>
      <c r="V832" s="963"/>
      <c r="W832" s="963"/>
      <c r="X832" s="963"/>
      <c r="Y832" s="963"/>
      <c r="Z832" s="963"/>
    </row>
    <row r="833" spans="1:26">
      <c r="A833" s="893"/>
      <c r="B833" s="963"/>
      <c r="C833" s="963"/>
      <c r="D833" s="780"/>
      <c r="E833" s="780"/>
      <c r="F833" s="963"/>
      <c r="G833" s="963"/>
      <c r="H833" s="963"/>
      <c r="I833" s="893"/>
      <c r="J833" s="893"/>
      <c r="K833" s="960"/>
      <c r="L833" s="963"/>
      <c r="M833" s="963"/>
      <c r="N833" s="963"/>
      <c r="O833" s="963"/>
      <c r="P833" s="963"/>
      <c r="Q833" s="963"/>
      <c r="R833" s="963"/>
      <c r="S833" s="963"/>
      <c r="T833" s="963"/>
      <c r="U833" s="963"/>
      <c r="V833" s="963"/>
      <c r="W833" s="963"/>
      <c r="X833" s="963"/>
      <c r="Y833" s="963"/>
      <c r="Z833" s="963"/>
    </row>
    <row r="834" spans="1:26">
      <c r="A834" s="893"/>
      <c r="B834" s="963"/>
      <c r="C834" s="963"/>
      <c r="D834" s="780"/>
      <c r="E834" s="780"/>
      <c r="F834" s="963"/>
      <c r="G834" s="963"/>
      <c r="H834" s="963"/>
      <c r="I834" s="893"/>
      <c r="J834" s="893"/>
      <c r="K834" s="960"/>
      <c r="L834" s="963"/>
      <c r="M834" s="963"/>
      <c r="N834" s="963"/>
      <c r="O834" s="963"/>
      <c r="P834" s="963"/>
      <c r="Q834" s="963"/>
      <c r="R834" s="963"/>
      <c r="S834" s="963"/>
      <c r="T834" s="963"/>
      <c r="U834" s="963"/>
      <c r="V834" s="963"/>
      <c r="W834" s="963"/>
      <c r="X834" s="963"/>
      <c r="Y834" s="963"/>
      <c r="Z834" s="963"/>
    </row>
    <row r="835" spans="1:26">
      <c r="A835" s="893"/>
      <c r="B835" s="963"/>
      <c r="C835" s="963"/>
      <c r="D835" s="780"/>
      <c r="E835" s="780"/>
      <c r="F835" s="963"/>
      <c r="G835" s="963"/>
      <c r="H835" s="963"/>
      <c r="I835" s="893"/>
      <c r="J835" s="893"/>
      <c r="K835" s="960"/>
      <c r="L835" s="963"/>
      <c r="M835" s="963"/>
      <c r="N835" s="963"/>
      <c r="O835" s="963"/>
      <c r="P835" s="963"/>
      <c r="Q835" s="963"/>
      <c r="R835" s="963"/>
      <c r="S835" s="963"/>
      <c r="T835" s="963"/>
      <c r="U835" s="963"/>
      <c r="V835" s="963"/>
      <c r="W835" s="963"/>
      <c r="X835" s="963"/>
      <c r="Y835" s="963"/>
      <c r="Z835" s="963"/>
    </row>
    <row r="836" spans="1:26">
      <c r="A836" s="893"/>
      <c r="B836" s="963"/>
      <c r="C836" s="963"/>
      <c r="D836" s="780"/>
      <c r="E836" s="780"/>
      <c r="F836" s="963"/>
      <c r="G836" s="963"/>
      <c r="H836" s="963"/>
      <c r="I836" s="893"/>
      <c r="J836" s="893"/>
      <c r="K836" s="960"/>
      <c r="L836" s="963"/>
      <c r="M836" s="963"/>
      <c r="N836" s="963"/>
      <c r="O836" s="963"/>
      <c r="P836" s="963"/>
      <c r="Q836" s="963"/>
      <c r="R836" s="963"/>
      <c r="S836" s="963"/>
      <c r="T836" s="963"/>
      <c r="U836" s="963"/>
      <c r="V836" s="963"/>
      <c r="W836" s="963"/>
      <c r="X836" s="963"/>
      <c r="Y836" s="963"/>
      <c r="Z836" s="963"/>
    </row>
    <row r="837" spans="1:26">
      <c r="A837" s="893"/>
      <c r="B837" s="963"/>
      <c r="C837" s="963"/>
      <c r="D837" s="780"/>
      <c r="E837" s="780"/>
      <c r="F837" s="963"/>
      <c r="G837" s="963"/>
      <c r="H837" s="963"/>
      <c r="I837" s="893"/>
      <c r="J837" s="893"/>
      <c r="K837" s="960"/>
      <c r="L837" s="963"/>
      <c r="M837" s="963"/>
      <c r="N837" s="963"/>
      <c r="O837" s="963"/>
      <c r="P837" s="963"/>
      <c r="Q837" s="963"/>
      <c r="R837" s="963"/>
      <c r="S837" s="963"/>
      <c r="T837" s="963"/>
      <c r="U837" s="963"/>
      <c r="V837" s="963"/>
      <c r="W837" s="963"/>
      <c r="X837" s="963"/>
      <c r="Y837" s="963"/>
      <c r="Z837" s="963"/>
    </row>
    <row r="838" spans="1:26">
      <c r="A838" s="893"/>
      <c r="B838" s="963"/>
      <c r="C838" s="963"/>
      <c r="D838" s="780"/>
      <c r="E838" s="780"/>
      <c r="F838" s="963"/>
      <c r="G838" s="963"/>
      <c r="H838" s="963"/>
      <c r="I838" s="893"/>
      <c r="J838" s="893"/>
      <c r="K838" s="960"/>
      <c r="L838" s="963"/>
      <c r="M838" s="963"/>
      <c r="N838" s="963"/>
      <c r="O838" s="963"/>
      <c r="P838" s="963"/>
      <c r="Q838" s="963"/>
      <c r="R838" s="963"/>
      <c r="S838" s="963"/>
      <c r="T838" s="963"/>
      <c r="U838" s="963"/>
      <c r="V838" s="963"/>
      <c r="W838" s="963"/>
      <c r="X838" s="963"/>
      <c r="Y838" s="963"/>
      <c r="Z838" s="963"/>
    </row>
    <row r="839" spans="1:26">
      <c r="A839" s="893"/>
      <c r="B839" s="963"/>
      <c r="C839" s="963"/>
      <c r="D839" s="780"/>
      <c r="E839" s="780"/>
      <c r="F839" s="963"/>
      <c r="G839" s="963"/>
      <c r="H839" s="963"/>
      <c r="I839" s="893"/>
      <c r="J839" s="893"/>
      <c r="K839" s="960"/>
      <c r="L839" s="963"/>
      <c r="M839" s="963"/>
      <c r="N839" s="963"/>
      <c r="O839" s="963"/>
      <c r="P839" s="963"/>
      <c r="Q839" s="963"/>
      <c r="R839" s="963"/>
      <c r="S839" s="963"/>
      <c r="T839" s="963"/>
      <c r="U839" s="963"/>
      <c r="V839" s="963"/>
      <c r="W839" s="963"/>
      <c r="X839" s="963"/>
      <c r="Y839" s="963"/>
      <c r="Z839" s="963"/>
    </row>
    <row r="840" spans="1:26">
      <c r="A840" s="893"/>
      <c r="B840" s="963"/>
      <c r="C840" s="963"/>
      <c r="D840" s="780"/>
      <c r="E840" s="780"/>
      <c r="F840" s="963"/>
      <c r="G840" s="963"/>
      <c r="H840" s="963"/>
      <c r="I840" s="893"/>
      <c r="J840" s="893"/>
      <c r="K840" s="960"/>
      <c r="L840" s="963"/>
      <c r="M840" s="963"/>
      <c r="N840" s="963"/>
      <c r="O840" s="963"/>
      <c r="P840" s="963"/>
      <c r="Q840" s="963"/>
      <c r="R840" s="963"/>
      <c r="S840" s="963"/>
      <c r="T840" s="963"/>
      <c r="U840" s="963"/>
      <c r="V840" s="963"/>
      <c r="W840" s="963"/>
      <c r="X840" s="963"/>
      <c r="Y840" s="963"/>
      <c r="Z840" s="963"/>
    </row>
    <row r="841" spans="1:26">
      <c r="A841" s="893"/>
      <c r="B841" s="963"/>
      <c r="C841" s="963"/>
      <c r="D841" s="780"/>
      <c r="E841" s="780"/>
      <c r="F841" s="963"/>
      <c r="G841" s="963"/>
      <c r="H841" s="963"/>
      <c r="I841" s="893"/>
      <c r="J841" s="893"/>
      <c r="K841" s="960"/>
      <c r="L841" s="963"/>
      <c r="M841" s="963"/>
      <c r="N841" s="963"/>
      <c r="O841" s="963"/>
      <c r="P841" s="963"/>
      <c r="Q841" s="963"/>
      <c r="R841" s="963"/>
      <c r="S841" s="963"/>
      <c r="T841" s="963"/>
      <c r="U841" s="963"/>
      <c r="V841" s="963"/>
      <c r="W841" s="963"/>
      <c r="X841" s="963"/>
      <c r="Y841" s="963"/>
      <c r="Z841" s="963"/>
    </row>
    <row r="842" spans="1:26">
      <c r="A842" s="893"/>
      <c r="B842" s="963"/>
      <c r="C842" s="963"/>
      <c r="D842" s="780"/>
      <c r="E842" s="780"/>
      <c r="F842" s="963"/>
      <c r="G842" s="963"/>
      <c r="H842" s="963"/>
      <c r="I842" s="893"/>
      <c r="J842" s="893"/>
      <c r="K842" s="960"/>
      <c r="L842" s="963"/>
      <c r="M842" s="963"/>
      <c r="N842" s="963"/>
      <c r="O842" s="963"/>
      <c r="P842" s="963"/>
      <c r="Q842" s="963"/>
      <c r="R842" s="963"/>
      <c r="S842" s="963"/>
      <c r="T842" s="963"/>
      <c r="U842" s="963"/>
      <c r="V842" s="963"/>
      <c r="W842" s="963"/>
      <c r="X842" s="963"/>
      <c r="Y842" s="963"/>
      <c r="Z842" s="963"/>
    </row>
    <row r="843" spans="1:26">
      <c r="A843" s="893"/>
      <c r="B843" s="963"/>
      <c r="C843" s="963"/>
      <c r="D843" s="780"/>
      <c r="E843" s="780"/>
      <c r="F843" s="963"/>
      <c r="G843" s="963"/>
      <c r="H843" s="963"/>
      <c r="I843" s="893"/>
      <c r="J843" s="893"/>
      <c r="K843" s="960"/>
      <c r="L843" s="963"/>
      <c r="M843" s="963"/>
      <c r="N843" s="963"/>
      <c r="O843" s="963"/>
      <c r="P843" s="963"/>
      <c r="Q843" s="963"/>
      <c r="R843" s="963"/>
      <c r="S843" s="963"/>
      <c r="T843" s="963"/>
      <c r="U843" s="963"/>
      <c r="V843" s="963"/>
      <c r="W843" s="963"/>
      <c r="X843" s="963"/>
      <c r="Y843" s="963"/>
      <c r="Z843" s="963"/>
    </row>
    <row r="844" spans="1:26">
      <c r="A844" s="893"/>
      <c r="B844" s="963"/>
      <c r="C844" s="963"/>
      <c r="D844" s="780"/>
      <c r="E844" s="780"/>
      <c r="F844" s="963"/>
      <c r="G844" s="963"/>
      <c r="H844" s="963"/>
      <c r="I844" s="893"/>
      <c r="J844" s="893"/>
      <c r="K844" s="960"/>
      <c r="L844" s="963"/>
      <c r="M844" s="963"/>
      <c r="N844" s="963"/>
      <c r="O844" s="963"/>
      <c r="P844" s="963"/>
      <c r="Q844" s="963"/>
      <c r="R844" s="963"/>
      <c r="S844" s="963"/>
      <c r="T844" s="963"/>
      <c r="U844" s="963"/>
      <c r="V844" s="963"/>
      <c r="W844" s="963"/>
      <c r="X844" s="963"/>
      <c r="Y844" s="963"/>
      <c r="Z844" s="963"/>
    </row>
    <row r="845" spans="1:26">
      <c r="A845" s="893"/>
      <c r="B845" s="963"/>
      <c r="C845" s="963"/>
      <c r="D845" s="780"/>
      <c r="E845" s="780"/>
      <c r="F845" s="963"/>
      <c r="G845" s="963"/>
      <c r="H845" s="963"/>
      <c r="I845" s="893"/>
      <c r="J845" s="893"/>
      <c r="K845" s="960"/>
      <c r="L845" s="963"/>
      <c r="M845" s="963"/>
      <c r="N845" s="963"/>
      <c r="O845" s="963"/>
      <c r="P845" s="963"/>
      <c r="Q845" s="963"/>
      <c r="R845" s="963"/>
      <c r="S845" s="963"/>
      <c r="T845" s="963"/>
      <c r="U845" s="963"/>
      <c r="V845" s="963"/>
      <c r="W845" s="963"/>
      <c r="X845" s="963"/>
      <c r="Y845" s="963"/>
      <c r="Z845" s="963"/>
    </row>
    <row r="846" spans="1:26">
      <c r="A846" s="893"/>
      <c r="B846" s="963"/>
      <c r="C846" s="963"/>
      <c r="D846" s="780"/>
      <c r="E846" s="780"/>
      <c r="F846" s="963"/>
      <c r="G846" s="963"/>
      <c r="H846" s="963"/>
      <c r="I846" s="893"/>
      <c r="J846" s="893"/>
      <c r="K846" s="960"/>
      <c r="L846" s="963"/>
      <c r="M846" s="963"/>
      <c r="N846" s="963"/>
      <c r="O846" s="963"/>
      <c r="P846" s="963"/>
      <c r="Q846" s="963"/>
      <c r="R846" s="963"/>
      <c r="S846" s="963"/>
      <c r="T846" s="963"/>
      <c r="U846" s="963"/>
      <c r="V846" s="963"/>
      <c r="W846" s="963"/>
      <c r="X846" s="963"/>
      <c r="Y846" s="963"/>
      <c r="Z846" s="963"/>
    </row>
    <row r="847" spans="1:26">
      <c r="A847" s="893"/>
      <c r="B847" s="963"/>
      <c r="C847" s="963"/>
      <c r="D847" s="780"/>
      <c r="E847" s="780"/>
      <c r="F847" s="963"/>
      <c r="G847" s="963"/>
      <c r="H847" s="963"/>
      <c r="I847" s="893"/>
      <c r="J847" s="893"/>
      <c r="K847" s="960"/>
      <c r="L847" s="963"/>
      <c r="M847" s="963"/>
      <c r="N847" s="963"/>
      <c r="O847" s="963"/>
      <c r="P847" s="963"/>
      <c r="Q847" s="963"/>
      <c r="R847" s="963"/>
      <c r="S847" s="963"/>
      <c r="T847" s="963"/>
      <c r="U847" s="963"/>
      <c r="V847" s="963"/>
      <c r="W847" s="963"/>
      <c r="X847" s="963"/>
      <c r="Y847" s="963"/>
      <c r="Z847" s="963"/>
    </row>
    <row r="848" spans="1:26">
      <c r="A848" s="893"/>
      <c r="B848" s="963"/>
      <c r="C848" s="963"/>
      <c r="D848" s="780"/>
      <c r="E848" s="780"/>
      <c r="F848" s="963"/>
      <c r="G848" s="963"/>
      <c r="H848" s="963"/>
      <c r="I848" s="893"/>
      <c r="J848" s="893"/>
      <c r="K848" s="960"/>
      <c r="L848" s="963"/>
      <c r="M848" s="963"/>
      <c r="N848" s="963"/>
      <c r="O848" s="963"/>
      <c r="P848" s="963"/>
      <c r="Q848" s="963"/>
      <c r="R848" s="963"/>
      <c r="S848" s="963"/>
      <c r="T848" s="963"/>
      <c r="U848" s="963"/>
      <c r="V848" s="963"/>
      <c r="W848" s="963"/>
      <c r="X848" s="963"/>
      <c r="Y848" s="963"/>
      <c r="Z848" s="963"/>
    </row>
    <row r="849" spans="1:26">
      <c r="A849" s="893"/>
      <c r="B849" s="963"/>
      <c r="C849" s="963"/>
      <c r="D849" s="780"/>
      <c r="E849" s="780"/>
      <c r="F849" s="963"/>
      <c r="G849" s="963"/>
      <c r="H849" s="963"/>
      <c r="I849" s="893"/>
      <c r="J849" s="893"/>
      <c r="K849" s="960"/>
      <c r="L849" s="963"/>
      <c r="M849" s="963"/>
      <c r="N849" s="963"/>
      <c r="O849" s="963"/>
      <c r="P849" s="963"/>
      <c r="Q849" s="963"/>
      <c r="R849" s="963"/>
      <c r="S849" s="963"/>
      <c r="T849" s="963"/>
      <c r="U849" s="963"/>
      <c r="V849" s="963"/>
      <c r="W849" s="963"/>
      <c r="X849" s="963"/>
      <c r="Y849" s="963"/>
      <c r="Z849" s="963"/>
    </row>
    <row r="850" spans="1:26">
      <c r="A850" s="893"/>
      <c r="B850" s="963"/>
      <c r="C850" s="963"/>
      <c r="D850" s="780"/>
      <c r="E850" s="780"/>
      <c r="F850" s="963"/>
      <c r="G850" s="963"/>
      <c r="H850" s="963"/>
      <c r="I850" s="893"/>
      <c r="J850" s="893"/>
      <c r="K850" s="960"/>
      <c r="L850" s="963"/>
      <c r="M850" s="963"/>
      <c r="N850" s="963"/>
      <c r="O850" s="963"/>
      <c r="P850" s="963"/>
      <c r="Q850" s="963"/>
      <c r="R850" s="963"/>
      <c r="S850" s="963"/>
      <c r="T850" s="963"/>
      <c r="U850" s="963"/>
      <c r="V850" s="963"/>
      <c r="W850" s="963"/>
      <c r="X850" s="963"/>
      <c r="Y850" s="963"/>
      <c r="Z850" s="963"/>
    </row>
    <row r="851" spans="1:26">
      <c r="A851" s="893"/>
      <c r="B851" s="963"/>
      <c r="C851" s="963"/>
      <c r="D851" s="780"/>
      <c r="E851" s="780"/>
      <c r="F851" s="963"/>
      <c r="G851" s="963"/>
      <c r="H851" s="963"/>
      <c r="I851" s="893"/>
      <c r="J851" s="893"/>
      <c r="K851" s="960"/>
      <c r="L851" s="963"/>
      <c r="M851" s="963"/>
      <c r="N851" s="963"/>
      <c r="O851" s="963"/>
      <c r="P851" s="963"/>
      <c r="Q851" s="963"/>
      <c r="R851" s="963"/>
      <c r="S851" s="963"/>
      <c r="T851" s="963"/>
      <c r="U851" s="963"/>
      <c r="V851" s="963"/>
      <c r="W851" s="963"/>
      <c r="X851" s="963"/>
      <c r="Y851" s="963"/>
      <c r="Z851" s="963"/>
    </row>
    <row r="852" spans="1:26">
      <c r="A852" s="893"/>
      <c r="B852" s="963"/>
      <c r="C852" s="963"/>
      <c r="D852" s="780"/>
      <c r="E852" s="780"/>
      <c r="F852" s="963"/>
      <c r="G852" s="963"/>
      <c r="H852" s="963"/>
      <c r="I852" s="893"/>
      <c r="J852" s="893"/>
      <c r="K852" s="960"/>
      <c r="L852" s="963"/>
      <c r="M852" s="963"/>
      <c r="N852" s="963"/>
      <c r="O852" s="963"/>
      <c r="P852" s="963"/>
      <c r="Q852" s="963"/>
      <c r="R852" s="963"/>
      <c r="S852" s="963"/>
      <c r="T852" s="963"/>
      <c r="U852" s="963"/>
      <c r="V852" s="963"/>
      <c r="W852" s="963"/>
      <c r="X852" s="963"/>
      <c r="Y852" s="963"/>
      <c r="Z852" s="963"/>
    </row>
    <row r="853" spans="1:26">
      <c r="A853" s="893"/>
      <c r="B853" s="963"/>
      <c r="C853" s="963"/>
      <c r="D853" s="780"/>
      <c r="E853" s="780"/>
      <c r="F853" s="963"/>
      <c r="G853" s="963"/>
      <c r="H853" s="963"/>
      <c r="I853" s="893"/>
      <c r="J853" s="893"/>
      <c r="K853" s="960"/>
      <c r="L853" s="963"/>
      <c r="M853" s="963"/>
      <c r="N853" s="963"/>
      <c r="O853" s="963"/>
      <c r="P853" s="963"/>
      <c r="Q853" s="963"/>
      <c r="R853" s="963"/>
      <c r="S853" s="963"/>
      <c r="T853" s="963"/>
      <c r="U853" s="963"/>
      <c r="V853" s="963"/>
      <c r="W853" s="963"/>
      <c r="X853" s="963"/>
      <c r="Y853" s="963"/>
      <c r="Z853" s="963"/>
    </row>
    <row r="854" spans="1:26">
      <c r="A854" s="893"/>
      <c r="B854" s="963"/>
      <c r="C854" s="963"/>
      <c r="D854" s="780"/>
      <c r="E854" s="780"/>
      <c r="F854" s="963"/>
      <c r="G854" s="963"/>
      <c r="H854" s="963"/>
      <c r="I854" s="893"/>
      <c r="J854" s="893"/>
      <c r="K854" s="960"/>
      <c r="L854" s="963"/>
      <c r="M854" s="963"/>
      <c r="N854" s="963"/>
      <c r="O854" s="963"/>
      <c r="P854" s="963"/>
      <c r="Q854" s="963"/>
      <c r="R854" s="963"/>
      <c r="S854" s="963"/>
      <c r="T854" s="963"/>
      <c r="U854" s="963"/>
      <c r="V854" s="963"/>
      <c r="W854" s="963"/>
      <c r="X854" s="963"/>
      <c r="Y854" s="963"/>
      <c r="Z854" s="963"/>
    </row>
    <row r="855" spans="1:26">
      <c r="A855" s="893"/>
      <c r="B855" s="963"/>
      <c r="C855" s="963"/>
      <c r="D855" s="780"/>
      <c r="E855" s="780"/>
      <c r="F855" s="963"/>
      <c r="G855" s="963"/>
      <c r="H855" s="963"/>
      <c r="I855" s="893"/>
      <c r="J855" s="893"/>
      <c r="K855" s="960"/>
      <c r="L855" s="963"/>
      <c r="M855" s="963"/>
      <c r="N855" s="963"/>
      <c r="O855" s="963"/>
      <c r="P855" s="963"/>
      <c r="Q855" s="963"/>
      <c r="R855" s="963"/>
      <c r="S855" s="963"/>
      <c r="T855" s="963"/>
      <c r="U855" s="963"/>
      <c r="V855" s="963"/>
      <c r="W855" s="963"/>
      <c r="X855" s="963"/>
      <c r="Y855" s="963"/>
      <c r="Z855" s="963"/>
    </row>
    <row r="856" spans="1:26">
      <c r="A856" s="893"/>
      <c r="B856" s="963"/>
      <c r="C856" s="963"/>
      <c r="D856" s="780"/>
      <c r="E856" s="780"/>
      <c r="F856" s="963"/>
      <c r="G856" s="963"/>
      <c r="H856" s="963"/>
      <c r="I856" s="893"/>
      <c r="J856" s="893"/>
      <c r="K856" s="960"/>
      <c r="L856" s="963"/>
      <c r="M856" s="963"/>
      <c r="N856" s="963"/>
      <c r="O856" s="963"/>
      <c r="P856" s="963"/>
      <c r="Q856" s="963"/>
      <c r="R856" s="963"/>
      <c r="S856" s="963"/>
      <c r="T856" s="963"/>
      <c r="U856" s="963"/>
      <c r="V856" s="963"/>
      <c r="W856" s="963"/>
      <c r="X856" s="963"/>
      <c r="Y856" s="963"/>
      <c r="Z856" s="963"/>
    </row>
    <row r="857" spans="1:26">
      <c r="A857" s="893"/>
      <c r="B857" s="963"/>
      <c r="C857" s="963"/>
      <c r="D857" s="780"/>
      <c r="E857" s="780"/>
      <c r="F857" s="963"/>
      <c r="G857" s="963"/>
      <c r="H857" s="963"/>
      <c r="I857" s="893"/>
      <c r="J857" s="893"/>
      <c r="K857" s="960"/>
      <c r="L857" s="963"/>
      <c r="M857" s="963"/>
      <c r="N857" s="963"/>
      <c r="O857" s="963"/>
      <c r="P857" s="963"/>
      <c r="Q857" s="963"/>
      <c r="R857" s="963"/>
      <c r="S857" s="963"/>
      <c r="T857" s="963"/>
      <c r="U857" s="963"/>
      <c r="V857" s="963"/>
      <c r="W857" s="963"/>
      <c r="X857" s="963"/>
      <c r="Y857" s="963"/>
      <c r="Z857" s="963"/>
    </row>
    <row r="858" spans="1:26">
      <c r="A858" s="893"/>
      <c r="B858" s="963"/>
      <c r="C858" s="963"/>
      <c r="D858" s="780"/>
      <c r="E858" s="780"/>
      <c r="F858" s="963"/>
      <c r="G858" s="963"/>
      <c r="H858" s="963"/>
      <c r="I858" s="893"/>
      <c r="J858" s="893"/>
      <c r="K858" s="960"/>
      <c r="L858" s="963"/>
      <c r="M858" s="963"/>
      <c r="N858" s="963"/>
      <c r="O858" s="963"/>
      <c r="P858" s="963"/>
      <c r="Q858" s="963"/>
      <c r="R858" s="963"/>
      <c r="S858" s="963"/>
      <c r="T858" s="963"/>
      <c r="U858" s="963"/>
      <c r="V858" s="963"/>
      <c r="W858" s="963"/>
      <c r="X858" s="963"/>
      <c r="Y858" s="963"/>
      <c r="Z858" s="963"/>
    </row>
    <row r="859" spans="1:26">
      <c r="A859" s="893"/>
      <c r="B859" s="963"/>
      <c r="C859" s="963"/>
      <c r="D859" s="780"/>
      <c r="E859" s="780"/>
      <c r="F859" s="963"/>
      <c r="G859" s="963"/>
      <c r="H859" s="963"/>
      <c r="I859" s="893"/>
      <c r="J859" s="893"/>
      <c r="K859" s="960"/>
      <c r="L859" s="963"/>
      <c r="M859" s="963"/>
      <c r="N859" s="963"/>
      <c r="O859" s="963"/>
      <c r="P859" s="963"/>
      <c r="Q859" s="963"/>
      <c r="R859" s="963"/>
      <c r="S859" s="963"/>
      <c r="T859" s="963"/>
      <c r="U859" s="963"/>
      <c r="V859" s="963"/>
      <c r="W859" s="963"/>
      <c r="X859" s="963"/>
      <c r="Y859" s="963"/>
      <c r="Z859" s="963"/>
    </row>
    <row r="860" spans="1:26">
      <c r="A860" s="893"/>
      <c r="B860" s="963"/>
      <c r="C860" s="963"/>
      <c r="D860" s="780"/>
      <c r="E860" s="780"/>
      <c r="F860" s="963"/>
      <c r="G860" s="963"/>
      <c r="H860" s="963"/>
      <c r="I860" s="893"/>
      <c r="J860" s="893"/>
      <c r="K860" s="960"/>
      <c r="L860" s="963"/>
      <c r="M860" s="963"/>
      <c r="N860" s="963"/>
      <c r="O860" s="963"/>
      <c r="P860" s="963"/>
      <c r="Q860" s="963"/>
      <c r="R860" s="963"/>
      <c r="S860" s="963"/>
      <c r="T860" s="963"/>
      <c r="U860" s="963"/>
      <c r="V860" s="963"/>
      <c r="W860" s="963"/>
      <c r="X860" s="963"/>
      <c r="Y860" s="963"/>
      <c r="Z860" s="963"/>
    </row>
    <row r="861" spans="1:26">
      <c r="A861" s="893"/>
      <c r="B861" s="963"/>
      <c r="C861" s="963"/>
      <c r="D861" s="780"/>
      <c r="E861" s="780"/>
      <c r="F861" s="963"/>
      <c r="G861" s="963"/>
      <c r="H861" s="963"/>
      <c r="I861" s="893"/>
      <c r="J861" s="893"/>
      <c r="K861" s="960"/>
      <c r="L861" s="963"/>
      <c r="M861" s="963"/>
      <c r="N861" s="963"/>
      <c r="O861" s="963"/>
      <c r="P861" s="963"/>
      <c r="Q861" s="963"/>
      <c r="R861" s="963"/>
      <c r="S861" s="963"/>
      <c r="T861" s="963"/>
      <c r="U861" s="963"/>
      <c r="V861" s="963"/>
      <c r="W861" s="963"/>
      <c r="X861" s="963"/>
      <c r="Y861" s="963"/>
      <c r="Z861" s="963"/>
    </row>
    <row r="862" spans="1:26">
      <c r="A862" s="893"/>
      <c r="B862" s="963"/>
      <c r="C862" s="963"/>
      <c r="D862" s="780"/>
      <c r="E862" s="780"/>
      <c r="F862" s="963"/>
      <c r="G862" s="963"/>
      <c r="H862" s="963"/>
      <c r="I862" s="893"/>
      <c r="J862" s="893"/>
      <c r="K862" s="960"/>
      <c r="L862" s="963"/>
      <c r="M862" s="963"/>
      <c r="N862" s="963"/>
      <c r="O862" s="963"/>
      <c r="P862" s="963"/>
      <c r="Q862" s="963"/>
      <c r="R862" s="963"/>
      <c r="S862" s="963"/>
      <c r="T862" s="963"/>
      <c r="U862" s="963"/>
      <c r="V862" s="963"/>
      <c r="W862" s="963"/>
      <c r="X862" s="963"/>
      <c r="Y862" s="963"/>
      <c r="Z862" s="963"/>
    </row>
    <row r="863" spans="1:26">
      <c r="A863" s="893"/>
      <c r="B863" s="963"/>
      <c r="C863" s="963"/>
      <c r="D863" s="780"/>
      <c r="E863" s="780"/>
      <c r="F863" s="963"/>
      <c r="G863" s="963"/>
      <c r="H863" s="963"/>
      <c r="I863" s="893"/>
      <c r="J863" s="893"/>
      <c r="K863" s="960"/>
      <c r="L863" s="963"/>
      <c r="M863" s="963"/>
      <c r="N863" s="963"/>
      <c r="O863" s="963"/>
      <c r="P863" s="963"/>
      <c r="Q863" s="963"/>
      <c r="R863" s="963"/>
      <c r="S863" s="963"/>
      <c r="T863" s="963"/>
      <c r="U863" s="963"/>
      <c r="V863" s="963"/>
      <c r="W863" s="963"/>
      <c r="X863" s="963"/>
      <c r="Y863" s="963"/>
      <c r="Z863" s="963"/>
    </row>
    <row r="864" spans="1:26">
      <c r="A864" s="893"/>
      <c r="B864" s="963"/>
      <c r="C864" s="963"/>
      <c r="D864" s="780"/>
      <c r="E864" s="780"/>
      <c r="F864" s="963"/>
      <c r="G864" s="963"/>
      <c r="H864" s="963"/>
      <c r="I864" s="893"/>
      <c r="J864" s="893"/>
      <c r="K864" s="960"/>
      <c r="L864" s="963"/>
      <c r="M864" s="963"/>
      <c r="N864" s="963"/>
      <c r="O864" s="963"/>
      <c r="P864" s="963"/>
      <c r="Q864" s="963"/>
      <c r="R864" s="963"/>
      <c r="S864" s="963"/>
      <c r="T864" s="963"/>
      <c r="U864" s="963"/>
      <c r="V864" s="963"/>
      <c r="W864" s="963"/>
      <c r="X864" s="963"/>
      <c r="Y864" s="963"/>
      <c r="Z864" s="963"/>
    </row>
    <row r="865" spans="1:26">
      <c r="A865" s="893"/>
      <c r="B865" s="963"/>
      <c r="C865" s="963"/>
      <c r="D865" s="780"/>
      <c r="E865" s="780"/>
      <c r="F865" s="963"/>
      <c r="G865" s="963"/>
      <c r="H865" s="963"/>
      <c r="I865" s="893"/>
      <c r="J865" s="893"/>
      <c r="K865" s="960"/>
      <c r="L865" s="963"/>
      <c r="M865" s="963"/>
      <c r="N865" s="963"/>
      <c r="O865" s="963"/>
      <c r="P865" s="963"/>
      <c r="Q865" s="963"/>
      <c r="R865" s="963"/>
      <c r="S865" s="963"/>
      <c r="T865" s="963"/>
      <c r="U865" s="963"/>
      <c r="V865" s="963"/>
      <c r="W865" s="963"/>
      <c r="X865" s="963"/>
      <c r="Y865" s="963"/>
      <c r="Z865" s="963"/>
    </row>
    <row r="866" spans="1:26">
      <c r="A866" s="893"/>
      <c r="B866" s="963"/>
      <c r="C866" s="963"/>
      <c r="D866" s="780"/>
      <c r="E866" s="780"/>
      <c r="F866" s="963"/>
      <c r="G866" s="963"/>
      <c r="H866" s="963"/>
      <c r="I866" s="893"/>
      <c r="J866" s="893"/>
      <c r="K866" s="960"/>
      <c r="L866" s="963"/>
      <c r="M866" s="963"/>
      <c r="N866" s="963"/>
      <c r="O866" s="963"/>
      <c r="P866" s="963"/>
      <c r="Q866" s="963"/>
      <c r="R866" s="963"/>
      <c r="S866" s="963"/>
      <c r="T866" s="963"/>
      <c r="U866" s="963"/>
      <c r="V866" s="963"/>
      <c r="W866" s="963"/>
      <c r="X866" s="963"/>
      <c r="Y866" s="963"/>
      <c r="Z866" s="963"/>
    </row>
    <row r="867" spans="1:26">
      <c r="A867" s="893"/>
      <c r="B867" s="963"/>
      <c r="C867" s="963"/>
      <c r="D867" s="780"/>
      <c r="E867" s="780"/>
      <c r="F867" s="963"/>
      <c r="G867" s="963"/>
      <c r="H867" s="963"/>
      <c r="I867" s="893"/>
      <c r="J867" s="893"/>
      <c r="K867" s="960"/>
      <c r="L867" s="963"/>
      <c r="M867" s="963"/>
      <c r="N867" s="963"/>
      <c r="O867" s="963"/>
      <c r="P867" s="963"/>
      <c r="Q867" s="963"/>
      <c r="R867" s="963"/>
      <c r="S867" s="963"/>
      <c r="T867" s="963"/>
      <c r="U867" s="963"/>
      <c r="V867" s="963"/>
      <c r="W867" s="963"/>
      <c r="X867" s="963"/>
      <c r="Y867" s="963"/>
      <c r="Z867" s="963"/>
    </row>
    <row r="868" spans="1:26">
      <c r="A868" s="893"/>
      <c r="B868" s="963"/>
      <c r="C868" s="963"/>
      <c r="D868" s="780"/>
      <c r="E868" s="780"/>
      <c r="F868" s="963"/>
      <c r="G868" s="963"/>
      <c r="H868" s="963"/>
      <c r="I868" s="893"/>
      <c r="J868" s="893"/>
      <c r="K868" s="960"/>
      <c r="L868" s="963"/>
      <c r="M868" s="963"/>
      <c r="N868" s="963"/>
      <c r="O868" s="963"/>
      <c r="P868" s="963"/>
      <c r="Q868" s="963"/>
      <c r="R868" s="963"/>
      <c r="S868" s="963"/>
      <c r="T868" s="963"/>
      <c r="U868" s="963"/>
      <c r="V868" s="963"/>
      <c r="W868" s="963"/>
      <c r="X868" s="963"/>
      <c r="Y868" s="963"/>
      <c r="Z868" s="963"/>
    </row>
    <row r="869" spans="1:26">
      <c r="A869" s="893"/>
      <c r="B869" s="963"/>
      <c r="C869" s="963"/>
      <c r="D869" s="780"/>
      <c r="E869" s="780"/>
      <c r="F869" s="963"/>
      <c r="G869" s="963"/>
      <c r="H869" s="963"/>
      <c r="I869" s="893"/>
      <c r="J869" s="893"/>
      <c r="K869" s="960"/>
      <c r="L869" s="963"/>
      <c r="M869" s="963"/>
      <c r="N869" s="963"/>
      <c r="O869" s="963"/>
      <c r="P869" s="963"/>
      <c r="Q869" s="963"/>
      <c r="R869" s="963"/>
      <c r="S869" s="963"/>
      <c r="T869" s="963"/>
      <c r="U869" s="963"/>
      <c r="V869" s="963"/>
      <c r="W869" s="963"/>
      <c r="X869" s="963"/>
      <c r="Y869" s="963"/>
      <c r="Z869" s="963"/>
    </row>
    <row r="870" spans="1:26">
      <c r="A870" s="893"/>
      <c r="B870" s="963"/>
      <c r="C870" s="963"/>
      <c r="D870" s="780"/>
      <c r="E870" s="780"/>
      <c r="F870" s="963"/>
      <c r="G870" s="963"/>
      <c r="H870" s="963"/>
      <c r="I870" s="893"/>
      <c r="J870" s="893"/>
      <c r="K870" s="960"/>
      <c r="L870" s="963"/>
      <c r="M870" s="963"/>
      <c r="N870" s="963"/>
      <c r="O870" s="963"/>
      <c r="P870" s="963"/>
      <c r="Q870" s="963"/>
      <c r="R870" s="963"/>
      <c r="S870" s="963"/>
      <c r="T870" s="963"/>
      <c r="U870" s="963"/>
      <c r="V870" s="963"/>
      <c r="W870" s="963"/>
      <c r="X870" s="963"/>
      <c r="Y870" s="963"/>
      <c r="Z870" s="963"/>
    </row>
    <row r="871" spans="1:26">
      <c r="A871" s="893"/>
      <c r="B871" s="963"/>
      <c r="C871" s="963"/>
      <c r="D871" s="780"/>
      <c r="E871" s="780"/>
      <c r="F871" s="963"/>
      <c r="G871" s="963"/>
      <c r="H871" s="963"/>
      <c r="I871" s="893"/>
      <c r="J871" s="893"/>
      <c r="K871" s="960"/>
      <c r="L871" s="963"/>
      <c r="M871" s="963"/>
      <c r="N871" s="963"/>
      <c r="O871" s="963"/>
      <c r="P871" s="963"/>
      <c r="Q871" s="963"/>
      <c r="R871" s="963"/>
      <c r="S871" s="963"/>
      <c r="T871" s="963"/>
      <c r="U871" s="963"/>
      <c r="V871" s="963"/>
      <c r="W871" s="963"/>
      <c r="X871" s="963"/>
      <c r="Y871" s="963"/>
      <c r="Z871" s="963"/>
    </row>
    <row r="872" spans="1:26">
      <c r="A872" s="893"/>
      <c r="B872" s="963"/>
      <c r="C872" s="963"/>
      <c r="D872" s="780"/>
      <c r="E872" s="780"/>
      <c r="F872" s="963"/>
      <c r="G872" s="963"/>
      <c r="H872" s="963"/>
      <c r="I872" s="893"/>
      <c r="J872" s="893"/>
      <c r="K872" s="960"/>
      <c r="L872" s="963"/>
      <c r="M872" s="963"/>
      <c r="N872" s="963"/>
      <c r="O872" s="963"/>
      <c r="P872" s="963"/>
      <c r="Q872" s="963"/>
      <c r="R872" s="963"/>
      <c r="S872" s="963"/>
      <c r="T872" s="963"/>
      <c r="U872" s="963"/>
      <c r="V872" s="963"/>
      <c r="W872" s="963"/>
      <c r="X872" s="963"/>
      <c r="Y872" s="963"/>
      <c r="Z872" s="963"/>
    </row>
    <row r="873" spans="1:26">
      <c r="A873" s="893"/>
      <c r="B873" s="963"/>
      <c r="C873" s="963"/>
      <c r="D873" s="780"/>
      <c r="E873" s="780"/>
      <c r="F873" s="963"/>
      <c r="G873" s="963"/>
      <c r="H873" s="963"/>
      <c r="I873" s="893"/>
      <c r="J873" s="893"/>
      <c r="K873" s="960"/>
      <c r="L873" s="963"/>
      <c r="M873" s="963"/>
      <c r="N873" s="963"/>
      <c r="O873" s="963"/>
      <c r="P873" s="963"/>
      <c r="Q873" s="963"/>
      <c r="R873" s="963"/>
      <c r="S873" s="963"/>
      <c r="T873" s="963"/>
      <c r="U873" s="963"/>
      <c r="V873" s="963"/>
      <c r="W873" s="963"/>
      <c r="X873" s="963"/>
      <c r="Y873" s="963"/>
      <c r="Z873" s="963"/>
    </row>
    <row r="874" spans="1:26">
      <c r="A874" s="893"/>
      <c r="B874" s="963"/>
      <c r="C874" s="963"/>
      <c r="D874" s="780"/>
      <c r="E874" s="780"/>
      <c r="F874" s="963"/>
      <c r="G874" s="963"/>
      <c r="H874" s="963"/>
      <c r="I874" s="893"/>
      <c r="J874" s="893"/>
      <c r="K874" s="960"/>
      <c r="L874" s="963"/>
      <c r="M874" s="963"/>
      <c r="N874" s="963"/>
      <c r="O874" s="963"/>
      <c r="P874" s="963"/>
      <c r="Q874" s="963"/>
      <c r="R874" s="963"/>
      <c r="S874" s="963"/>
      <c r="T874" s="963"/>
      <c r="U874" s="963"/>
      <c r="V874" s="963"/>
      <c r="W874" s="963"/>
      <c r="X874" s="963"/>
      <c r="Y874" s="963"/>
      <c r="Z874" s="963"/>
    </row>
    <row r="875" spans="1:26">
      <c r="A875" s="893"/>
      <c r="B875" s="963"/>
      <c r="C875" s="963"/>
      <c r="D875" s="780"/>
      <c r="E875" s="780"/>
      <c r="F875" s="963"/>
      <c r="G875" s="963"/>
      <c r="H875" s="963"/>
      <c r="I875" s="893"/>
      <c r="J875" s="893"/>
      <c r="K875" s="960"/>
      <c r="L875" s="963"/>
      <c r="M875" s="963"/>
      <c r="N875" s="963"/>
      <c r="O875" s="963"/>
      <c r="P875" s="963"/>
      <c r="Q875" s="963"/>
      <c r="R875" s="963"/>
      <c r="S875" s="963"/>
      <c r="T875" s="963"/>
      <c r="U875" s="963"/>
      <c r="V875" s="963"/>
      <c r="W875" s="963"/>
      <c r="X875" s="963"/>
      <c r="Y875" s="963"/>
      <c r="Z875" s="963"/>
    </row>
    <row r="876" spans="1:26">
      <c r="A876" s="893"/>
      <c r="B876" s="963"/>
      <c r="C876" s="963"/>
      <c r="D876" s="780"/>
      <c r="E876" s="780"/>
      <c r="F876" s="963"/>
      <c r="G876" s="963"/>
      <c r="H876" s="963"/>
      <c r="I876" s="893"/>
      <c r="J876" s="893"/>
      <c r="K876" s="960"/>
      <c r="L876" s="963"/>
      <c r="M876" s="963"/>
      <c r="N876" s="963"/>
      <c r="O876" s="963"/>
      <c r="P876" s="963"/>
      <c r="Q876" s="963"/>
      <c r="R876" s="963"/>
      <c r="S876" s="963"/>
      <c r="T876" s="963"/>
      <c r="U876" s="963"/>
      <c r="V876" s="963"/>
      <c r="W876" s="963"/>
      <c r="X876" s="963"/>
      <c r="Y876" s="963"/>
      <c r="Z876" s="963"/>
    </row>
    <row r="877" spans="1:26">
      <c r="A877" s="893"/>
      <c r="B877" s="963"/>
      <c r="C877" s="963"/>
      <c r="D877" s="780"/>
      <c r="E877" s="780"/>
      <c r="F877" s="963"/>
      <c r="G877" s="963"/>
      <c r="H877" s="963"/>
      <c r="I877" s="893"/>
      <c r="J877" s="893"/>
      <c r="K877" s="960"/>
      <c r="L877" s="963"/>
      <c r="M877" s="963"/>
      <c r="N877" s="963"/>
      <c r="O877" s="963"/>
      <c r="P877" s="963"/>
      <c r="Q877" s="963"/>
      <c r="R877" s="963"/>
      <c r="S877" s="963"/>
      <c r="T877" s="963"/>
      <c r="U877" s="963"/>
      <c r="V877" s="963"/>
      <c r="W877" s="963"/>
      <c r="X877" s="963"/>
      <c r="Y877" s="963"/>
      <c r="Z877" s="963"/>
    </row>
    <row r="878" spans="1:26">
      <c r="A878" s="893"/>
      <c r="B878" s="963"/>
      <c r="C878" s="963"/>
      <c r="D878" s="780"/>
      <c r="E878" s="780"/>
      <c r="F878" s="963"/>
      <c r="G878" s="963"/>
      <c r="H878" s="963"/>
      <c r="I878" s="893"/>
      <c r="J878" s="893"/>
      <c r="K878" s="960"/>
      <c r="L878" s="963"/>
      <c r="M878" s="963"/>
      <c r="N878" s="963"/>
      <c r="O878" s="963"/>
      <c r="P878" s="963"/>
      <c r="Q878" s="963"/>
      <c r="R878" s="963"/>
      <c r="S878" s="963"/>
      <c r="T878" s="963"/>
      <c r="U878" s="963"/>
      <c r="V878" s="963"/>
      <c r="W878" s="963"/>
      <c r="X878" s="963"/>
      <c r="Y878" s="963"/>
      <c r="Z878" s="963"/>
    </row>
    <row r="879" spans="1:26">
      <c r="A879" s="893"/>
      <c r="B879" s="963"/>
      <c r="C879" s="963"/>
      <c r="D879" s="780"/>
      <c r="E879" s="780"/>
      <c r="F879" s="963"/>
      <c r="G879" s="963"/>
      <c r="H879" s="963"/>
      <c r="I879" s="893"/>
      <c r="J879" s="893"/>
      <c r="K879" s="960"/>
      <c r="L879" s="963"/>
      <c r="M879" s="963"/>
      <c r="N879" s="963"/>
      <c r="O879" s="963"/>
      <c r="P879" s="963"/>
      <c r="Q879" s="963"/>
      <c r="R879" s="963"/>
      <c r="S879" s="963"/>
      <c r="T879" s="963"/>
      <c r="U879" s="963"/>
      <c r="V879" s="963"/>
      <c r="W879" s="963"/>
      <c r="X879" s="963"/>
      <c r="Y879" s="963"/>
      <c r="Z879" s="963"/>
    </row>
    <row r="880" spans="1:26">
      <c r="A880" s="893"/>
      <c r="B880" s="963"/>
      <c r="C880" s="963"/>
      <c r="D880" s="780"/>
      <c r="E880" s="780"/>
      <c r="F880" s="963"/>
      <c r="G880" s="963"/>
      <c r="H880" s="963"/>
      <c r="I880" s="893"/>
      <c r="J880" s="893"/>
      <c r="K880" s="960"/>
      <c r="L880" s="963"/>
      <c r="M880" s="963"/>
      <c r="N880" s="963"/>
      <c r="O880" s="963"/>
      <c r="P880" s="963"/>
      <c r="Q880" s="963"/>
      <c r="R880" s="963"/>
      <c r="S880" s="963"/>
      <c r="T880" s="963"/>
      <c r="U880" s="963"/>
      <c r="V880" s="963"/>
      <c r="W880" s="963"/>
      <c r="X880" s="963"/>
      <c r="Y880" s="963"/>
      <c r="Z880" s="963"/>
    </row>
    <row r="881" spans="1:26">
      <c r="A881" s="893"/>
      <c r="B881" s="963"/>
      <c r="C881" s="963"/>
      <c r="D881" s="780"/>
      <c r="E881" s="780"/>
      <c r="F881" s="963"/>
      <c r="G881" s="963"/>
      <c r="H881" s="963"/>
      <c r="I881" s="893"/>
      <c r="J881" s="893"/>
      <c r="K881" s="960"/>
      <c r="L881" s="963"/>
      <c r="M881" s="963"/>
      <c r="N881" s="963"/>
      <c r="O881" s="963"/>
      <c r="P881" s="963"/>
      <c r="Q881" s="963"/>
      <c r="R881" s="963"/>
      <c r="S881" s="963"/>
      <c r="T881" s="963"/>
      <c r="U881" s="963"/>
      <c r="V881" s="963"/>
      <c r="W881" s="963"/>
      <c r="X881" s="963"/>
      <c r="Y881" s="963"/>
      <c r="Z881" s="963"/>
    </row>
    <row r="882" spans="1:26">
      <c r="A882" s="893"/>
      <c r="B882" s="963"/>
      <c r="C882" s="963"/>
      <c r="D882" s="780"/>
      <c r="E882" s="780"/>
      <c r="F882" s="963"/>
      <c r="G882" s="963"/>
      <c r="H882" s="963"/>
      <c r="I882" s="893"/>
      <c r="J882" s="893"/>
      <c r="K882" s="960"/>
      <c r="L882" s="963"/>
      <c r="M882" s="963"/>
      <c r="N882" s="963"/>
      <c r="O882" s="963"/>
      <c r="P882" s="963"/>
      <c r="Q882" s="963"/>
      <c r="R882" s="963"/>
      <c r="S882" s="963"/>
      <c r="T882" s="963"/>
      <c r="U882" s="963"/>
      <c r="V882" s="963"/>
      <c r="W882" s="963"/>
      <c r="X882" s="963"/>
      <c r="Y882" s="963"/>
      <c r="Z882" s="963"/>
    </row>
    <row r="883" spans="1:26">
      <c r="A883" s="893"/>
      <c r="B883" s="963"/>
      <c r="C883" s="963"/>
      <c r="D883" s="780"/>
      <c r="E883" s="780"/>
      <c r="F883" s="963"/>
      <c r="G883" s="963"/>
      <c r="H883" s="963"/>
      <c r="I883" s="893"/>
      <c r="J883" s="893"/>
      <c r="K883" s="960"/>
      <c r="L883" s="963"/>
      <c r="M883" s="963"/>
      <c r="N883" s="963"/>
      <c r="O883" s="963"/>
      <c r="P883" s="963"/>
      <c r="Q883" s="963"/>
      <c r="R883" s="963"/>
      <c r="S883" s="963"/>
      <c r="T883" s="963"/>
      <c r="U883" s="963"/>
      <c r="V883" s="963"/>
      <c r="W883" s="963"/>
      <c r="X883" s="963"/>
      <c r="Y883" s="963"/>
      <c r="Z883" s="963"/>
    </row>
    <row r="884" spans="1:26">
      <c r="A884" s="893"/>
      <c r="B884" s="963"/>
      <c r="C884" s="963"/>
      <c r="D884" s="780"/>
      <c r="E884" s="780"/>
      <c r="F884" s="963"/>
      <c r="G884" s="963"/>
      <c r="H884" s="963"/>
      <c r="I884" s="893"/>
      <c r="J884" s="893"/>
      <c r="K884" s="960"/>
      <c r="L884" s="963"/>
      <c r="M884" s="963"/>
      <c r="N884" s="963"/>
      <c r="O884" s="963"/>
      <c r="P884" s="963"/>
      <c r="Q884" s="963"/>
      <c r="R884" s="963"/>
      <c r="S884" s="963"/>
      <c r="T884" s="963"/>
      <c r="U884" s="963"/>
      <c r="V884" s="963"/>
      <c r="W884" s="963"/>
      <c r="X884" s="963"/>
      <c r="Y884" s="963"/>
      <c r="Z884" s="963"/>
    </row>
    <row r="885" spans="1:26">
      <c r="A885" s="893"/>
      <c r="B885" s="963"/>
      <c r="C885" s="963"/>
      <c r="D885" s="780"/>
      <c r="E885" s="780"/>
      <c r="F885" s="963"/>
      <c r="G885" s="963"/>
      <c r="H885" s="963"/>
      <c r="I885" s="893"/>
      <c r="J885" s="893"/>
      <c r="K885" s="960"/>
      <c r="L885" s="963"/>
      <c r="M885" s="963"/>
      <c r="N885" s="963"/>
      <c r="O885" s="963"/>
      <c r="P885" s="963"/>
      <c r="Q885" s="963"/>
      <c r="R885" s="963"/>
      <c r="S885" s="963"/>
      <c r="T885" s="963"/>
      <c r="U885" s="963"/>
      <c r="V885" s="963"/>
      <c r="W885" s="963"/>
      <c r="X885" s="963"/>
      <c r="Y885" s="963"/>
      <c r="Z885" s="963"/>
    </row>
    <row r="886" spans="1:26">
      <c r="A886" s="893"/>
      <c r="B886" s="963"/>
      <c r="C886" s="963"/>
      <c r="D886" s="780"/>
      <c r="E886" s="780"/>
      <c r="F886" s="963"/>
      <c r="G886" s="963"/>
      <c r="H886" s="963"/>
      <c r="I886" s="893"/>
      <c r="J886" s="893"/>
      <c r="K886" s="960"/>
      <c r="L886" s="963"/>
      <c r="M886" s="963"/>
      <c r="N886" s="963"/>
      <c r="O886" s="963"/>
      <c r="P886" s="963"/>
      <c r="Q886" s="963"/>
      <c r="R886" s="963"/>
      <c r="S886" s="963"/>
      <c r="T886" s="963"/>
      <c r="U886" s="963"/>
      <c r="V886" s="963"/>
      <c r="W886" s="963"/>
      <c r="X886" s="963"/>
      <c r="Y886" s="963"/>
      <c r="Z886" s="963"/>
    </row>
    <row r="887" spans="1:26">
      <c r="A887" s="893"/>
      <c r="B887" s="963"/>
      <c r="C887" s="963"/>
      <c r="D887" s="780"/>
      <c r="E887" s="780"/>
      <c r="F887" s="963"/>
      <c r="G887" s="963"/>
      <c r="H887" s="963"/>
      <c r="I887" s="893"/>
      <c r="J887" s="893"/>
      <c r="K887" s="960"/>
      <c r="L887" s="963"/>
      <c r="M887" s="963"/>
      <c r="N887" s="963"/>
      <c r="O887" s="963"/>
      <c r="P887" s="963"/>
      <c r="Q887" s="963"/>
      <c r="R887" s="963"/>
      <c r="S887" s="963"/>
      <c r="T887" s="963"/>
      <c r="U887" s="963"/>
      <c r="V887" s="963"/>
      <c r="W887" s="963"/>
      <c r="X887" s="963"/>
      <c r="Y887" s="963"/>
      <c r="Z887" s="963"/>
    </row>
    <row r="888" spans="1:26">
      <c r="A888" s="893"/>
      <c r="B888" s="963"/>
      <c r="C888" s="963"/>
      <c r="D888" s="780"/>
      <c r="E888" s="780"/>
      <c r="F888" s="963"/>
      <c r="G888" s="963"/>
      <c r="H888" s="963"/>
      <c r="I888" s="893"/>
      <c r="J888" s="893"/>
      <c r="K888" s="960"/>
      <c r="L888" s="963"/>
      <c r="M888" s="963"/>
      <c r="N888" s="963"/>
      <c r="O888" s="963"/>
      <c r="P888" s="963"/>
      <c r="Q888" s="963"/>
      <c r="R888" s="963"/>
      <c r="S888" s="963"/>
      <c r="T888" s="963"/>
      <c r="U888" s="963"/>
      <c r="V888" s="963"/>
      <c r="W888" s="963"/>
      <c r="X888" s="963"/>
      <c r="Y888" s="963"/>
      <c r="Z888" s="963"/>
    </row>
    <row r="889" spans="1:26">
      <c r="A889" s="893"/>
      <c r="B889" s="963"/>
      <c r="C889" s="963"/>
      <c r="D889" s="780"/>
      <c r="E889" s="780"/>
      <c r="F889" s="963"/>
      <c r="G889" s="963"/>
      <c r="H889" s="963"/>
      <c r="I889" s="893"/>
      <c r="J889" s="893"/>
      <c r="K889" s="960"/>
      <c r="L889" s="963"/>
      <c r="M889" s="963"/>
      <c r="N889" s="963"/>
      <c r="O889" s="963"/>
      <c r="P889" s="963"/>
      <c r="Q889" s="963"/>
      <c r="R889" s="963"/>
      <c r="S889" s="963"/>
      <c r="T889" s="963"/>
      <c r="U889" s="963"/>
      <c r="V889" s="963"/>
      <c r="W889" s="963"/>
      <c r="X889" s="963"/>
      <c r="Y889" s="963"/>
      <c r="Z889" s="963"/>
    </row>
    <row r="890" spans="1:26">
      <c r="A890" s="893"/>
      <c r="B890" s="963"/>
      <c r="C890" s="963"/>
      <c r="D890" s="780"/>
      <c r="E890" s="780"/>
      <c r="F890" s="963"/>
      <c r="G890" s="963"/>
      <c r="H890" s="963"/>
      <c r="I890" s="893"/>
      <c r="J890" s="893"/>
      <c r="K890" s="960"/>
      <c r="L890" s="963"/>
      <c r="M890" s="963"/>
      <c r="N890" s="963"/>
      <c r="O890" s="963"/>
      <c r="P890" s="963"/>
      <c r="Q890" s="963"/>
      <c r="R890" s="963"/>
      <c r="S890" s="963"/>
      <c r="T890" s="963"/>
      <c r="U890" s="963"/>
      <c r="V890" s="963"/>
      <c r="W890" s="963"/>
      <c r="X890" s="963"/>
      <c r="Y890" s="963"/>
      <c r="Z890" s="963"/>
    </row>
    <row r="891" spans="1:26">
      <c r="A891" s="893"/>
      <c r="B891" s="963"/>
      <c r="C891" s="963"/>
      <c r="D891" s="780"/>
      <c r="E891" s="780"/>
      <c r="F891" s="963"/>
      <c r="G891" s="963"/>
      <c r="H891" s="963"/>
      <c r="I891" s="893"/>
      <c r="J891" s="893"/>
      <c r="K891" s="960"/>
      <c r="L891" s="963"/>
      <c r="M891" s="963"/>
      <c r="N891" s="963"/>
      <c r="O891" s="963"/>
      <c r="P891" s="963"/>
      <c r="Q891" s="963"/>
      <c r="R891" s="963"/>
      <c r="S891" s="963"/>
      <c r="T891" s="963"/>
      <c r="U891" s="963"/>
      <c r="V891" s="963"/>
      <c r="W891" s="963"/>
      <c r="X891" s="963"/>
      <c r="Y891" s="963"/>
      <c r="Z891" s="963"/>
    </row>
    <row r="892" spans="1:26">
      <c r="A892" s="893"/>
      <c r="B892" s="963"/>
      <c r="C892" s="963"/>
      <c r="D892" s="780"/>
      <c r="E892" s="780"/>
      <c r="F892" s="963"/>
      <c r="G892" s="963"/>
      <c r="H892" s="963"/>
      <c r="I892" s="893"/>
      <c r="J892" s="893"/>
      <c r="K892" s="960"/>
      <c r="L892" s="963"/>
      <c r="M892" s="963"/>
      <c r="N892" s="963"/>
      <c r="O892" s="963"/>
      <c r="P892" s="963"/>
      <c r="Q892" s="963"/>
      <c r="R892" s="963"/>
      <c r="S892" s="963"/>
      <c r="T892" s="963"/>
      <c r="U892" s="963"/>
      <c r="V892" s="963"/>
      <c r="W892" s="963"/>
      <c r="X892" s="963"/>
      <c r="Y892" s="963"/>
      <c r="Z892" s="963"/>
    </row>
    <row r="893" spans="1:26">
      <c r="A893" s="893"/>
      <c r="B893" s="963"/>
      <c r="C893" s="963"/>
      <c r="D893" s="780"/>
      <c r="E893" s="780"/>
      <c r="F893" s="963"/>
      <c r="G893" s="963"/>
      <c r="H893" s="963"/>
      <c r="I893" s="893"/>
      <c r="J893" s="893"/>
      <c r="K893" s="960"/>
      <c r="L893" s="963"/>
      <c r="M893" s="963"/>
      <c r="N893" s="963"/>
      <c r="O893" s="963"/>
      <c r="P893" s="963"/>
      <c r="Q893" s="963"/>
      <c r="R893" s="963"/>
      <c r="S893" s="963"/>
      <c r="T893" s="963"/>
      <c r="U893" s="963"/>
      <c r="V893" s="963"/>
      <c r="W893" s="963"/>
      <c r="X893" s="963"/>
      <c r="Y893" s="963"/>
      <c r="Z893" s="963"/>
    </row>
    <row r="894" spans="1:26">
      <c r="A894" s="893"/>
      <c r="B894" s="963"/>
      <c r="C894" s="963"/>
      <c r="D894" s="780"/>
      <c r="E894" s="780"/>
      <c r="F894" s="963"/>
      <c r="G894" s="963"/>
      <c r="H894" s="963"/>
      <c r="I894" s="893"/>
      <c r="J894" s="893"/>
      <c r="K894" s="960"/>
      <c r="L894" s="963"/>
      <c r="M894" s="963"/>
      <c r="N894" s="963"/>
      <c r="O894" s="963"/>
      <c r="P894" s="963"/>
      <c r="Q894" s="963"/>
      <c r="R894" s="963"/>
      <c r="S894" s="963"/>
      <c r="T894" s="963"/>
      <c r="U894" s="963"/>
      <c r="V894" s="963"/>
      <c r="W894" s="963"/>
      <c r="X894" s="963"/>
      <c r="Y894" s="963"/>
      <c r="Z894" s="963"/>
    </row>
    <row r="895" spans="1:26">
      <c r="A895" s="893"/>
      <c r="B895" s="963"/>
      <c r="C895" s="963"/>
      <c r="D895" s="780"/>
      <c r="E895" s="780"/>
      <c r="F895" s="963"/>
      <c r="G895" s="963"/>
      <c r="H895" s="963"/>
      <c r="I895" s="893"/>
      <c r="J895" s="893"/>
      <c r="K895" s="960"/>
      <c r="L895" s="963"/>
      <c r="M895" s="963"/>
      <c r="N895" s="963"/>
      <c r="O895" s="963"/>
      <c r="P895" s="963"/>
      <c r="Q895" s="963"/>
      <c r="R895" s="963"/>
      <c r="S895" s="963"/>
      <c r="T895" s="963"/>
      <c r="U895" s="963"/>
      <c r="V895" s="963"/>
      <c r="W895" s="963"/>
      <c r="X895" s="963"/>
      <c r="Y895" s="963"/>
      <c r="Z895" s="963"/>
    </row>
    <row r="896" spans="1:26">
      <c r="A896" s="893"/>
      <c r="B896" s="963"/>
      <c r="C896" s="963"/>
      <c r="D896" s="780"/>
      <c r="E896" s="780"/>
      <c r="F896" s="963"/>
      <c r="G896" s="963"/>
      <c r="H896" s="963"/>
      <c r="I896" s="893"/>
      <c r="J896" s="893"/>
      <c r="K896" s="960"/>
      <c r="L896" s="963"/>
      <c r="M896" s="963"/>
      <c r="N896" s="963"/>
      <c r="O896" s="963"/>
      <c r="P896" s="963"/>
      <c r="Q896" s="963"/>
      <c r="R896" s="963"/>
      <c r="S896" s="963"/>
      <c r="T896" s="963"/>
      <c r="U896" s="963"/>
      <c r="V896" s="963"/>
      <c r="W896" s="963"/>
      <c r="X896" s="963"/>
      <c r="Y896" s="963"/>
      <c r="Z896" s="963"/>
    </row>
    <row r="897" spans="1:26">
      <c r="A897" s="893"/>
      <c r="B897" s="963"/>
      <c r="C897" s="963"/>
      <c r="D897" s="780"/>
      <c r="E897" s="780"/>
      <c r="F897" s="963"/>
      <c r="G897" s="963"/>
      <c r="H897" s="963"/>
      <c r="I897" s="893"/>
      <c r="J897" s="893"/>
      <c r="K897" s="960"/>
      <c r="L897" s="963"/>
      <c r="M897" s="963"/>
      <c r="N897" s="963"/>
      <c r="O897" s="963"/>
      <c r="P897" s="963"/>
      <c r="Q897" s="963"/>
      <c r="R897" s="963"/>
      <c r="S897" s="963"/>
      <c r="T897" s="963"/>
      <c r="U897" s="963"/>
      <c r="V897" s="963"/>
      <c r="W897" s="963"/>
      <c r="X897" s="963"/>
      <c r="Y897" s="963"/>
      <c r="Z897" s="963"/>
    </row>
    <row r="898" spans="1:26">
      <c r="A898" s="893"/>
      <c r="B898" s="963"/>
      <c r="C898" s="963"/>
      <c r="D898" s="780"/>
      <c r="E898" s="780"/>
      <c r="F898" s="963"/>
      <c r="G898" s="963"/>
      <c r="H898" s="963"/>
      <c r="I898" s="893"/>
      <c r="J898" s="893"/>
      <c r="K898" s="960"/>
      <c r="L898" s="963"/>
      <c r="M898" s="963"/>
      <c r="N898" s="963"/>
      <c r="O898" s="963"/>
      <c r="P898" s="963"/>
      <c r="Q898" s="963"/>
      <c r="R898" s="963"/>
      <c r="S898" s="963"/>
      <c r="T898" s="963"/>
      <c r="U898" s="963"/>
      <c r="V898" s="963"/>
      <c r="W898" s="963"/>
      <c r="X898" s="963"/>
      <c r="Y898" s="963"/>
      <c r="Z898" s="963"/>
    </row>
    <row r="899" spans="1:26">
      <c r="A899" s="893"/>
      <c r="B899" s="963"/>
      <c r="C899" s="963"/>
      <c r="D899" s="780"/>
      <c r="E899" s="780"/>
      <c r="F899" s="963"/>
      <c r="G899" s="963"/>
      <c r="H899" s="963"/>
      <c r="I899" s="893"/>
      <c r="J899" s="893"/>
      <c r="K899" s="960"/>
      <c r="L899" s="963"/>
      <c r="M899" s="963"/>
      <c r="N899" s="963"/>
      <c r="O899" s="963"/>
      <c r="P899" s="963"/>
      <c r="Q899" s="963"/>
      <c r="R899" s="963"/>
      <c r="S899" s="963"/>
      <c r="T899" s="963"/>
      <c r="U899" s="963"/>
      <c r="V899" s="963"/>
      <c r="W899" s="963"/>
      <c r="X899" s="963"/>
      <c r="Y899" s="963"/>
      <c r="Z899" s="963"/>
    </row>
    <row r="900" spans="1:26">
      <c r="A900" s="893"/>
      <c r="B900" s="963"/>
      <c r="C900" s="963"/>
      <c r="D900" s="780"/>
      <c r="E900" s="780"/>
      <c r="F900" s="963"/>
      <c r="G900" s="963"/>
      <c r="H900" s="963"/>
      <c r="I900" s="893"/>
      <c r="J900" s="893"/>
      <c r="K900" s="960"/>
      <c r="L900" s="963"/>
      <c r="M900" s="963"/>
      <c r="N900" s="963"/>
      <c r="O900" s="963"/>
      <c r="P900" s="963"/>
      <c r="Q900" s="963"/>
      <c r="R900" s="963"/>
      <c r="S900" s="963"/>
      <c r="T900" s="963"/>
      <c r="U900" s="963"/>
      <c r="V900" s="963"/>
      <c r="W900" s="963"/>
      <c r="X900" s="963"/>
      <c r="Y900" s="963"/>
      <c r="Z900" s="963"/>
    </row>
    <row r="901" spans="1:26">
      <c r="A901" s="893"/>
      <c r="B901" s="963"/>
      <c r="C901" s="963"/>
      <c r="D901" s="780"/>
      <c r="E901" s="780"/>
      <c r="F901" s="963"/>
      <c r="G901" s="963"/>
      <c r="H901" s="963"/>
      <c r="I901" s="893"/>
      <c r="J901" s="893"/>
      <c r="K901" s="960"/>
      <c r="L901" s="963"/>
      <c r="M901" s="963"/>
      <c r="N901" s="963"/>
      <c r="O901" s="963"/>
      <c r="P901" s="963"/>
      <c r="Q901" s="963"/>
      <c r="R901" s="963"/>
      <c r="S901" s="963"/>
      <c r="T901" s="963"/>
      <c r="U901" s="963"/>
      <c r="V901" s="963"/>
      <c r="W901" s="963"/>
      <c r="X901" s="963"/>
      <c r="Y901" s="963"/>
      <c r="Z901" s="963"/>
    </row>
    <row r="902" spans="1:26">
      <c r="A902" s="893"/>
      <c r="B902" s="963"/>
      <c r="C902" s="963"/>
      <c r="D902" s="780"/>
      <c r="E902" s="780"/>
      <c r="F902" s="963"/>
      <c r="G902" s="963"/>
      <c r="H902" s="963"/>
      <c r="I902" s="893"/>
      <c r="J902" s="893"/>
      <c r="K902" s="960"/>
      <c r="L902" s="963"/>
      <c r="M902" s="963"/>
      <c r="N902" s="963"/>
      <c r="O902" s="963"/>
      <c r="P902" s="963"/>
      <c r="Q902" s="963"/>
      <c r="R902" s="963"/>
      <c r="S902" s="963"/>
      <c r="T902" s="963"/>
      <c r="U902" s="963"/>
      <c r="V902" s="963"/>
      <c r="W902" s="963"/>
      <c r="X902" s="963"/>
      <c r="Y902" s="963"/>
      <c r="Z902" s="963"/>
    </row>
    <row r="903" spans="1:26">
      <c r="A903" s="893"/>
      <c r="B903" s="963"/>
      <c r="C903" s="963"/>
      <c r="D903" s="780"/>
      <c r="E903" s="780"/>
      <c r="F903" s="963"/>
      <c r="G903" s="963"/>
      <c r="H903" s="963"/>
      <c r="I903" s="893"/>
      <c r="J903" s="893"/>
      <c r="K903" s="960"/>
      <c r="L903" s="963"/>
      <c r="M903" s="963"/>
      <c r="N903" s="963"/>
      <c r="O903" s="963"/>
      <c r="P903" s="963"/>
      <c r="Q903" s="963"/>
      <c r="R903" s="963"/>
      <c r="S903" s="963"/>
      <c r="T903" s="963"/>
      <c r="U903" s="963"/>
      <c r="V903" s="963"/>
      <c r="W903" s="963"/>
      <c r="X903" s="963"/>
      <c r="Y903" s="963"/>
      <c r="Z903" s="963"/>
    </row>
    <row r="904" spans="1:26">
      <c r="A904" s="893"/>
      <c r="B904" s="963"/>
      <c r="C904" s="963"/>
      <c r="D904" s="780"/>
      <c r="E904" s="780"/>
      <c r="F904" s="963"/>
      <c r="G904" s="963"/>
      <c r="H904" s="963"/>
      <c r="I904" s="893"/>
      <c r="J904" s="893"/>
      <c r="K904" s="960"/>
      <c r="L904" s="963"/>
      <c r="M904" s="963"/>
      <c r="N904" s="963"/>
      <c r="O904" s="963"/>
      <c r="P904" s="963"/>
      <c r="Q904" s="963"/>
      <c r="R904" s="963"/>
      <c r="S904" s="963"/>
      <c r="T904" s="963"/>
      <c r="U904" s="963"/>
      <c r="V904" s="963"/>
      <c r="W904" s="963"/>
      <c r="X904" s="963"/>
      <c r="Y904" s="963"/>
      <c r="Z904" s="963"/>
    </row>
    <row r="905" spans="1:26">
      <c r="A905" s="893"/>
      <c r="B905" s="963"/>
      <c r="C905" s="963"/>
      <c r="D905" s="780"/>
      <c r="E905" s="780"/>
      <c r="F905" s="963"/>
      <c r="G905" s="963"/>
      <c r="H905" s="963"/>
      <c r="I905" s="893"/>
      <c r="J905" s="893"/>
      <c r="K905" s="960"/>
      <c r="L905" s="963"/>
      <c r="M905" s="963"/>
      <c r="N905" s="963"/>
      <c r="O905" s="963"/>
      <c r="P905" s="963"/>
      <c r="Q905" s="963"/>
      <c r="R905" s="963"/>
      <c r="S905" s="963"/>
      <c r="T905" s="963"/>
      <c r="U905" s="963"/>
      <c r="V905" s="963"/>
      <c r="W905" s="963"/>
      <c r="X905" s="963"/>
      <c r="Y905" s="963"/>
      <c r="Z905" s="963"/>
    </row>
    <row r="906" spans="1:26">
      <c r="A906" s="893"/>
      <c r="B906" s="963"/>
      <c r="C906" s="963"/>
      <c r="D906" s="780"/>
      <c r="E906" s="780"/>
      <c r="F906" s="963"/>
      <c r="G906" s="963"/>
      <c r="H906" s="963"/>
      <c r="I906" s="893"/>
      <c r="J906" s="893"/>
      <c r="K906" s="960"/>
      <c r="L906" s="963"/>
      <c r="M906" s="963"/>
      <c r="N906" s="963"/>
      <c r="O906" s="963"/>
      <c r="P906" s="963"/>
      <c r="Q906" s="963"/>
      <c r="R906" s="963"/>
      <c r="S906" s="963"/>
      <c r="T906" s="963"/>
      <c r="U906" s="963"/>
      <c r="V906" s="963"/>
      <c r="W906" s="963"/>
      <c r="X906" s="963"/>
      <c r="Y906" s="963"/>
      <c r="Z906" s="963"/>
    </row>
    <row r="907" spans="1:26">
      <c r="A907" s="893"/>
      <c r="B907" s="963"/>
      <c r="C907" s="963"/>
      <c r="D907" s="780"/>
      <c r="E907" s="780"/>
      <c r="F907" s="963"/>
      <c r="G907" s="963"/>
      <c r="H907" s="963"/>
      <c r="I907" s="893"/>
      <c r="J907" s="893"/>
      <c r="K907" s="960"/>
      <c r="L907" s="963"/>
      <c r="M907" s="963"/>
      <c r="N907" s="963"/>
      <c r="O907" s="963"/>
      <c r="P907" s="963"/>
      <c r="Q907" s="963"/>
      <c r="R907" s="963"/>
      <c r="S907" s="963"/>
      <c r="T907" s="963"/>
      <c r="U907" s="963"/>
      <c r="V907" s="963"/>
      <c r="W907" s="963"/>
      <c r="X907" s="963"/>
      <c r="Y907" s="963"/>
      <c r="Z907" s="963"/>
    </row>
    <row r="908" spans="1:26">
      <c r="A908" s="893"/>
      <c r="B908" s="963"/>
      <c r="C908" s="963"/>
      <c r="D908" s="780"/>
      <c r="E908" s="780"/>
      <c r="F908" s="963"/>
      <c r="G908" s="963"/>
      <c r="H908" s="963"/>
      <c r="I908" s="893"/>
      <c r="J908" s="893"/>
      <c r="K908" s="960"/>
      <c r="L908" s="963"/>
      <c r="M908" s="963"/>
      <c r="N908" s="963"/>
      <c r="O908" s="963"/>
      <c r="P908" s="963"/>
      <c r="Q908" s="963"/>
      <c r="R908" s="963"/>
      <c r="S908" s="963"/>
      <c r="T908" s="963"/>
      <c r="U908" s="963"/>
      <c r="V908" s="963"/>
      <c r="W908" s="963"/>
      <c r="X908" s="963"/>
      <c r="Y908" s="963"/>
      <c r="Z908" s="963"/>
    </row>
    <row r="909" spans="1:26">
      <c r="A909" s="893"/>
      <c r="B909" s="963"/>
      <c r="C909" s="963"/>
      <c r="D909" s="780"/>
      <c r="E909" s="780"/>
      <c r="F909" s="963"/>
      <c r="G909" s="963"/>
      <c r="H909" s="963"/>
      <c r="I909" s="893"/>
      <c r="J909" s="893"/>
      <c r="K909" s="960"/>
      <c r="L909" s="963"/>
      <c r="M909" s="963"/>
      <c r="N909" s="963"/>
      <c r="O909" s="963"/>
      <c r="P909" s="963"/>
      <c r="Q909" s="963"/>
      <c r="R909" s="963"/>
      <c r="S909" s="963"/>
      <c r="T909" s="963"/>
      <c r="U909" s="963"/>
      <c r="V909" s="963"/>
      <c r="W909" s="963"/>
      <c r="X909" s="963"/>
      <c r="Y909" s="963"/>
      <c r="Z909" s="963"/>
    </row>
    <row r="910" spans="1:26">
      <c r="A910" s="893"/>
      <c r="B910" s="963"/>
      <c r="C910" s="963"/>
      <c r="D910" s="780"/>
      <c r="E910" s="780"/>
      <c r="F910" s="963"/>
      <c r="G910" s="963"/>
      <c r="H910" s="963"/>
      <c r="I910" s="893"/>
      <c r="J910" s="893"/>
      <c r="K910" s="960"/>
      <c r="L910" s="963"/>
      <c r="M910" s="963"/>
      <c r="N910" s="963"/>
      <c r="O910" s="963"/>
      <c r="P910" s="963"/>
      <c r="Q910" s="963"/>
      <c r="R910" s="963"/>
      <c r="S910" s="963"/>
      <c r="T910" s="963"/>
      <c r="U910" s="963"/>
      <c r="V910" s="963"/>
      <c r="W910" s="963"/>
      <c r="X910" s="963"/>
      <c r="Y910" s="963"/>
      <c r="Z910" s="963"/>
    </row>
    <row r="911" spans="1:26">
      <c r="A911" s="893"/>
      <c r="B911" s="963"/>
      <c r="C911" s="963"/>
      <c r="D911" s="780"/>
      <c r="E911" s="780"/>
      <c r="F911" s="963"/>
      <c r="G911" s="963"/>
      <c r="H911" s="963"/>
      <c r="I911" s="893"/>
      <c r="J911" s="893"/>
      <c r="K911" s="960"/>
      <c r="L911" s="963"/>
      <c r="M911" s="963"/>
      <c r="N911" s="963"/>
      <c r="O911" s="963"/>
      <c r="P911" s="963"/>
      <c r="Q911" s="963"/>
      <c r="R911" s="963"/>
      <c r="S911" s="963"/>
      <c r="T911" s="963"/>
      <c r="U911" s="963"/>
      <c r="V911" s="963"/>
      <c r="W911" s="963"/>
      <c r="X911" s="963"/>
      <c r="Y911" s="963"/>
      <c r="Z911" s="963"/>
    </row>
    <row r="912" spans="1:26">
      <c r="A912" s="893"/>
      <c r="B912" s="963"/>
      <c r="C912" s="963"/>
      <c r="D912" s="780"/>
      <c r="E912" s="780"/>
      <c r="F912" s="963"/>
      <c r="G912" s="963"/>
      <c r="H912" s="963"/>
      <c r="I912" s="893"/>
      <c r="J912" s="893"/>
      <c r="K912" s="960"/>
      <c r="L912" s="963"/>
      <c r="M912" s="963"/>
      <c r="N912" s="963"/>
      <c r="O912" s="963"/>
      <c r="P912" s="963"/>
      <c r="Q912" s="963"/>
      <c r="R912" s="963"/>
      <c r="S912" s="963"/>
      <c r="T912" s="963"/>
      <c r="U912" s="963"/>
      <c r="V912" s="963"/>
      <c r="W912" s="963"/>
      <c r="X912" s="963"/>
      <c r="Y912" s="963"/>
      <c r="Z912" s="963"/>
    </row>
    <row r="913" spans="1:26">
      <c r="A913" s="893"/>
      <c r="B913" s="963"/>
      <c r="C913" s="963"/>
      <c r="D913" s="780"/>
      <c r="E913" s="780"/>
      <c r="F913" s="963"/>
      <c r="G913" s="963"/>
      <c r="H913" s="963"/>
      <c r="I913" s="893"/>
      <c r="J913" s="893"/>
      <c r="K913" s="960"/>
      <c r="L913" s="963"/>
      <c r="M913" s="963"/>
      <c r="N913" s="963"/>
      <c r="O913" s="963"/>
      <c r="P913" s="963"/>
      <c r="Q913" s="963"/>
      <c r="R913" s="963"/>
      <c r="S913" s="963"/>
      <c r="T913" s="963"/>
      <c r="U913" s="963"/>
      <c r="V913" s="963"/>
      <c r="W913" s="963"/>
      <c r="X913" s="963"/>
      <c r="Y913" s="963"/>
      <c r="Z913" s="963"/>
    </row>
    <row r="914" spans="1:26">
      <c r="A914" s="893"/>
      <c r="B914" s="963"/>
      <c r="C914" s="963"/>
      <c r="D914" s="780"/>
      <c r="E914" s="780"/>
      <c r="F914" s="963"/>
      <c r="G914" s="963"/>
      <c r="H914" s="963"/>
      <c r="I914" s="893"/>
      <c r="J914" s="893"/>
      <c r="K914" s="960"/>
      <c r="L914" s="963"/>
      <c r="M914" s="963"/>
      <c r="N914" s="963"/>
      <c r="O914" s="963"/>
      <c r="P914" s="963"/>
      <c r="Q914" s="963"/>
      <c r="R914" s="963"/>
      <c r="S914" s="963"/>
      <c r="T914" s="963"/>
      <c r="U914" s="963"/>
      <c r="V914" s="963"/>
      <c r="W914" s="963"/>
      <c r="X914" s="963"/>
      <c r="Y914" s="963"/>
      <c r="Z914" s="963"/>
    </row>
    <row r="915" spans="1:26">
      <c r="A915" s="893"/>
      <c r="B915" s="963"/>
      <c r="C915" s="963"/>
      <c r="D915" s="780"/>
      <c r="E915" s="780"/>
      <c r="F915" s="963"/>
      <c r="G915" s="963"/>
      <c r="H915" s="963"/>
      <c r="I915" s="893"/>
      <c r="J915" s="893"/>
      <c r="K915" s="960"/>
      <c r="L915" s="963"/>
      <c r="M915" s="963"/>
      <c r="N915" s="963"/>
      <c r="O915" s="963"/>
      <c r="P915" s="963"/>
      <c r="Q915" s="963"/>
      <c r="R915" s="963"/>
      <c r="S915" s="963"/>
      <c r="T915" s="963"/>
      <c r="U915" s="963"/>
      <c r="V915" s="963"/>
      <c r="W915" s="963"/>
      <c r="X915" s="963"/>
      <c r="Y915" s="963"/>
      <c r="Z915" s="963"/>
    </row>
    <row r="916" spans="1:26">
      <c r="A916" s="893"/>
      <c r="B916" s="963"/>
      <c r="C916" s="963"/>
      <c r="D916" s="780"/>
      <c r="E916" s="780"/>
      <c r="F916" s="963"/>
      <c r="G916" s="963"/>
      <c r="H916" s="963"/>
      <c r="I916" s="893"/>
      <c r="J916" s="893"/>
      <c r="K916" s="960"/>
      <c r="L916" s="963"/>
      <c r="M916" s="963"/>
      <c r="N916" s="963"/>
      <c r="O916" s="963"/>
      <c r="P916" s="963"/>
      <c r="Q916" s="963"/>
      <c r="R916" s="963"/>
      <c r="S916" s="963"/>
      <c r="T916" s="963"/>
      <c r="U916" s="963"/>
      <c r="V916" s="963"/>
      <c r="W916" s="963"/>
      <c r="X916" s="963"/>
      <c r="Y916" s="963"/>
      <c r="Z916" s="963"/>
    </row>
    <row r="917" spans="1:26">
      <c r="A917" s="893"/>
      <c r="B917" s="963"/>
      <c r="C917" s="963"/>
      <c r="D917" s="780"/>
      <c r="E917" s="780"/>
      <c r="F917" s="963"/>
      <c r="G917" s="963"/>
      <c r="H917" s="963"/>
      <c r="I917" s="893"/>
      <c r="J917" s="893"/>
      <c r="K917" s="960"/>
      <c r="L917" s="963"/>
      <c r="M917" s="963"/>
      <c r="N917" s="963"/>
      <c r="O917" s="963"/>
      <c r="P917" s="963"/>
      <c r="Q917" s="963"/>
      <c r="R917" s="963"/>
      <c r="S917" s="963"/>
      <c r="T917" s="963"/>
      <c r="U917" s="963"/>
      <c r="V917" s="963"/>
      <c r="W917" s="963"/>
      <c r="X917" s="963"/>
      <c r="Y917" s="963"/>
      <c r="Z917" s="963"/>
    </row>
    <row r="918" spans="1:26">
      <c r="A918" s="893"/>
      <c r="B918" s="963"/>
      <c r="C918" s="963"/>
      <c r="D918" s="780"/>
      <c r="E918" s="780"/>
      <c r="F918" s="963"/>
      <c r="G918" s="963"/>
      <c r="H918" s="963"/>
      <c r="I918" s="893"/>
      <c r="J918" s="893"/>
      <c r="K918" s="960"/>
      <c r="L918" s="963"/>
      <c r="M918" s="963"/>
      <c r="N918" s="963"/>
      <c r="O918" s="963"/>
      <c r="P918" s="963"/>
      <c r="Q918" s="963"/>
      <c r="R918" s="963"/>
      <c r="S918" s="963"/>
      <c r="T918" s="963"/>
      <c r="U918" s="963"/>
      <c r="V918" s="963"/>
      <c r="W918" s="963"/>
      <c r="X918" s="963"/>
      <c r="Y918" s="963"/>
      <c r="Z918" s="963"/>
    </row>
    <row r="919" spans="1:26">
      <c r="A919" s="893"/>
      <c r="B919" s="963"/>
      <c r="C919" s="963"/>
      <c r="D919" s="780"/>
      <c r="E919" s="780"/>
      <c r="F919" s="963"/>
      <c r="G919" s="963"/>
      <c r="H919" s="963"/>
      <c r="I919" s="893"/>
      <c r="J919" s="893"/>
      <c r="K919" s="960"/>
      <c r="L919" s="963"/>
      <c r="M919" s="963"/>
      <c r="N919" s="963"/>
      <c r="O919" s="963"/>
      <c r="P919" s="963"/>
      <c r="Q919" s="963"/>
      <c r="R919" s="963"/>
      <c r="S919" s="963"/>
      <c r="T919" s="963"/>
      <c r="U919" s="963"/>
      <c r="V919" s="963"/>
      <c r="W919" s="963"/>
      <c r="X919" s="963"/>
      <c r="Y919" s="963"/>
      <c r="Z919" s="963"/>
    </row>
    <row r="920" spans="1:26">
      <c r="A920" s="893"/>
      <c r="B920" s="963"/>
      <c r="C920" s="963"/>
      <c r="D920" s="780"/>
      <c r="E920" s="780"/>
      <c r="F920" s="963"/>
      <c r="G920" s="963"/>
      <c r="H920" s="963"/>
      <c r="I920" s="893"/>
      <c r="J920" s="893"/>
      <c r="K920" s="960"/>
      <c r="L920" s="963"/>
      <c r="M920" s="963"/>
      <c r="N920" s="963"/>
      <c r="O920" s="963"/>
      <c r="P920" s="963"/>
      <c r="Q920" s="963"/>
      <c r="R920" s="963"/>
      <c r="S920" s="963"/>
      <c r="T920" s="963"/>
      <c r="U920" s="963"/>
      <c r="V920" s="963"/>
      <c r="W920" s="963"/>
      <c r="X920" s="963"/>
      <c r="Y920" s="963"/>
      <c r="Z920" s="963"/>
    </row>
    <row r="921" spans="1:26">
      <c r="A921" s="893"/>
      <c r="B921" s="963"/>
      <c r="C921" s="963"/>
      <c r="D921" s="780"/>
      <c r="E921" s="780"/>
      <c r="F921" s="963"/>
      <c r="G921" s="963"/>
      <c r="H921" s="963"/>
      <c r="I921" s="893"/>
      <c r="J921" s="893"/>
      <c r="K921" s="960"/>
      <c r="L921" s="963"/>
      <c r="M921" s="963"/>
      <c r="N921" s="963"/>
      <c r="O921" s="963"/>
      <c r="P921" s="963"/>
      <c r="Q921" s="963"/>
      <c r="R921" s="963"/>
      <c r="S921" s="963"/>
      <c r="T921" s="963"/>
      <c r="U921" s="963"/>
      <c r="V921" s="963"/>
      <c r="W921" s="963"/>
      <c r="X921" s="963"/>
      <c r="Y921" s="963"/>
      <c r="Z921" s="963"/>
    </row>
    <row r="922" spans="1:26">
      <c r="A922" s="893"/>
      <c r="B922" s="963"/>
      <c r="C922" s="963"/>
      <c r="D922" s="780"/>
      <c r="E922" s="780"/>
      <c r="F922" s="963"/>
      <c r="G922" s="963"/>
      <c r="H922" s="963"/>
      <c r="I922" s="893"/>
      <c r="J922" s="893"/>
      <c r="K922" s="960"/>
      <c r="L922" s="963"/>
      <c r="M922" s="963"/>
      <c r="N922" s="963"/>
      <c r="O922" s="963"/>
      <c r="P922" s="963"/>
      <c r="Q922" s="963"/>
      <c r="R922" s="963"/>
      <c r="S922" s="963"/>
      <c r="T922" s="963"/>
      <c r="U922" s="963"/>
      <c r="V922" s="963"/>
      <c r="W922" s="963"/>
      <c r="X922" s="963"/>
      <c r="Y922" s="963"/>
      <c r="Z922" s="963"/>
    </row>
    <row r="923" spans="1:26">
      <c r="A923" s="893"/>
      <c r="B923" s="963"/>
      <c r="C923" s="963"/>
      <c r="D923" s="780"/>
      <c r="E923" s="780"/>
      <c r="F923" s="963"/>
      <c r="G923" s="963"/>
      <c r="H923" s="963"/>
      <c r="I923" s="893"/>
      <c r="J923" s="893"/>
      <c r="K923" s="960"/>
      <c r="L923" s="963"/>
      <c r="M923" s="963"/>
      <c r="N923" s="963"/>
      <c r="O923" s="963"/>
      <c r="P923" s="963"/>
      <c r="Q923" s="963"/>
      <c r="R923" s="963"/>
      <c r="S923" s="963"/>
      <c r="T923" s="963"/>
      <c r="U923" s="963"/>
      <c r="V923" s="963"/>
      <c r="W923" s="963"/>
      <c r="X923" s="963"/>
      <c r="Y923" s="963"/>
      <c r="Z923" s="963"/>
    </row>
    <row r="924" spans="1:26">
      <c r="A924" s="893"/>
      <c r="B924" s="963"/>
      <c r="C924" s="963"/>
      <c r="D924" s="780"/>
      <c r="E924" s="780"/>
      <c r="F924" s="963"/>
      <c r="G924" s="963"/>
      <c r="H924" s="963"/>
      <c r="I924" s="893"/>
      <c r="J924" s="893"/>
      <c r="K924" s="960"/>
      <c r="L924" s="963"/>
      <c r="M924" s="963"/>
      <c r="N924" s="963"/>
      <c r="O924" s="963"/>
      <c r="P924" s="963"/>
      <c r="Q924" s="963"/>
      <c r="R924" s="963"/>
      <c r="S924" s="963"/>
      <c r="T924" s="963"/>
      <c r="U924" s="963"/>
      <c r="V924" s="963"/>
      <c r="W924" s="963"/>
      <c r="X924" s="963"/>
      <c r="Y924" s="963"/>
      <c r="Z924" s="963"/>
    </row>
    <row r="925" spans="1:26">
      <c r="A925" s="893"/>
      <c r="B925" s="963"/>
      <c r="C925" s="963"/>
      <c r="D925" s="780"/>
      <c r="E925" s="780"/>
      <c r="F925" s="963"/>
      <c r="G925" s="963"/>
      <c r="H925" s="963"/>
      <c r="I925" s="893"/>
      <c r="J925" s="893"/>
      <c r="K925" s="960"/>
      <c r="L925" s="963"/>
      <c r="M925" s="963"/>
      <c r="N925" s="963"/>
      <c r="O925" s="963"/>
      <c r="P925" s="963"/>
      <c r="Q925" s="963"/>
      <c r="R925" s="963"/>
      <c r="S925" s="963"/>
      <c r="T925" s="963"/>
      <c r="U925" s="963"/>
      <c r="V925" s="963"/>
      <c r="W925" s="963"/>
      <c r="X925" s="963"/>
      <c r="Y925" s="963"/>
      <c r="Z925" s="963"/>
    </row>
    <row r="926" spans="1:26">
      <c r="A926" s="893"/>
      <c r="B926" s="963"/>
      <c r="C926" s="963"/>
      <c r="D926" s="780"/>
      <c r="E926" s="780"/>
      <c r="F926" s="963"/>
      <c r="G926" s="963"/>
      <c r="H926" s="963"/>
      <c r="I926" s="893"/>
      <c r="J926" s="893"/>
      <c r="K926" s="960"/>
      <c r="L926" s="963"/>
      <c r="M926" s="963"/>
      <c r="N926" s="963"/>
      <c r="O926" s="963"/>
      <c r="P926" s="963"/>
      <c r="Q926" s="963"/>
      <c r="R926" s="963"/>
      <c r="S926" s="963"/>
      <c r="T926" s="963"/>
      <c r="U926" s="963"/>
      <c r="V926" s="963"/>
      <c r="W926" s="963"/>
      <c r="X926" s="963"/>
      <c r="Y926" s="963"/>
      <c r="Z926" s="963"/>
    </row>
    <row r="927" spans="1:26">
      <c r="A927" s="893"/>
      <c r="B927" s="963"/>
      <c r="C927" s="963"/>
      <c r="D927" s="780"/>
      <c r="E927" s="780"/>
      <c r="F927" s="963"/>
      <c r="G927" s="963"/>
      <c r="H927" s="963"/>
      <c r="I927" s="893"/>
      <c r="J927" s="893"/>
      <c r="K927" s="960"/>
      <c r="L927" s="963"/>
      <c r="M927" s="963"/>
      <c r="N927" s="963"/>
      <c r="O927" s="963"/>
      <c r="P927" s="963"/>
      <c r="Q927" s="963"/>
      <c r="R927" s="963"/>
      <c r="S927" s="963"/>
      <c r="T927" s="963"/>
      <c r="U927" s="963"/>
      <c r="V927" s="963"/>
      <c r="W927" s="963"/>
      <c r="X927" s="963"/>
      <c r="Y927" s="963"/>
      <c r="Z927" s="963"/>
    </row>
    <row r="928" spans="1:26">
      <c r="A928" s="893"/>
      <c r="B928" s="963"/>
      <c r="C928" s="963"/>
      <c r="D928" s="780"/>
      <c r="E928" s="780"/>
      <c r="F928" s="963"/>
      <c r="G928" s="963"/>
      <c r="H928" s="963"/>
      <c r="I928" s="893"/>
      <c r="J928" s="893"/>
      <c r="K928" s="960"/>
      <c r="L928" s="963"/>
      <c r="M928" s="963"/>
      <c r="N928" s="963"/>
      <c r="O928" s="963"/>
      <c r="P928" s="963"/>
      <c r="Q928" s="963"/>
      <c r="R928" s="963"/>
      <c r="S928" s="963"/>
      <c r="T928" s="963"/>
      <c r="U928" s="963"/>
      <c r="V928" s="963"/>
      <c r="W928" s="963"/>
      <c r="X928" s="963"/>
      <c r="Y928" s="963"/>
      <c r="Z928" s="963"/>
    </row>
    <row r="929" spans="1:26">
      <c r="A929" s="893"/>
      <c r="B929" s="963"/>
      <c r="C929" s="963"/>
      <c r="D929" s="780"/>
      <c r="E929" s="780"/>
      <c r="F929" s="963"/>
      <c r="G929" s="963"/>
      <c r="H929" s="963"/>
      <c r="I929" s="893"/>
      <c r="J929" s="893"/>
      <c r="K929" s="960"/>
      <c r="L929" s="963"/>
      <c r="M929" s="963"/>
      <c r="N929" s="963"/>
      <c r="O929" s="963"/>
      <c r="P929" s="963"/>
      <c r="Q929" s="963"/>
      <c r="R929" s="963"/>
      <c r="S929" s="963"/>
      <c r="T929" s="963"/>
      <c r="U929" s="963"/>
      <c r="V929" s="963"/>
      <c r="W929" s="963"/>
      <c r="X929" s="963"/>
      <c r="Y929" s="963"/>
      <c r="Z929" s="963"/>
    </row>
    <row r="930" spans="1:26">
      <c r="A930" s="893"/>
      <c r="B930" s="963"/>
      <c r="C930" s="963"/>
      <c r="D930" s="780"/>
      <c r="E930" s="780"/>
      <c r="F930" s="963"/>
      <c r="G930" s="963"/>
      <c r="H930" s="963"/>
      <c r="I930" s="893"/>
      <c r="J930" s="893"/>
      <c r="K930" s="960"/>
      <c r="L930" s="963"/>
      <c r="M930" s="963"/>
      <c r="N930" s="963"/>
      <c r="O930" s="963"/>
      <c r="P930" s="963"/>
      <c r="Q930" s="963"/>
      <c r="R930" s="963"/>
      <c r="S930" s="963"/>
      <c r="T930" s="963"/>
      <c r="U930" s="963"/>
      <c r="V930" s="963"/>
      <c r="W930" s="963"/>
      <c r="X930" s="963"/>
      <c r="Y930" s="963"/>
      <c r="Z930" s="963"/>
    </row>
    <row r="931" spans="1:26">
      <c r="A931" s="893"/>
      <c r="B931" s="963"/>
      <c r="C931" s="963"/>
      <c r="D931" s="780"/>
      <c r="E931" s="780"/>
      <c r="F931" s="963"/>
      <c r="G931" s="963"/>
      <c r="H931" s="963"/>
      <c r="I931" s="893"/>
      <c r="J931" s="893"/>
      <c r="K931" s="960"/>
      <c r="L931" s="963"/>
      <c r="M931" s="963"/>
      <c r="N931" s="963"/>
      <c r="O931" s="963"/>
      <c r="P931" s="963"/>
      <c r="Q931" s="963"/>
      <c r="R931" s="963"/>
      <c r="S931" s="963"/>
      <c r="T931" s="963"/>
      <c r="U931" s="963"/>
      <c r="V931" s="963"/>
      <c r="W931" s="963"/>
      <c r="X931" s="963"/>
      <c r="Y931" s="963"/>
      <c r="Z931" s="963"/>
    </row>
    <row r="932" spans="1:26">
      <c r="A932" s="893"/>
      <c r="B932" s="963"/>
      <c r="C932" s="963"/>
      <c r="D932" s="780"/>
      <c r="E932" s="780"/>
      <c r="F932" s="963"/>
      <c r="G932" s="963"/>
      <c r="H932" s="963"/>
      <c r="I932" s="893"/>
      <c r="J932" s="893"/>
      <c r="K932" s="960"/>
      <c r="L932" s="963"/>
      <c r="M932" s="963"/>
      <c r="N932" s="963"/>
      <c r="O932" s="963"/>
      <c r="P932" s="963"/>
      <c r="Q932" s="963"/>
      <c r="R932" s="963"/>
      <c r="S932" s="963"/>
      <c r="T932" s="963"/>
      <c r="U932" s="963"/>
      <c r="V932" s="963"/>
      <c r="W932" s="963"/>
      <c r="X932" s="963"/>
      <c r="Y932" s="963"/>
      <c r="Z932" s="963"/>
    </row>
    <row r="933" spans="1:26">
      <c r="A933" s="893"/>
      <c r="B933" s="963"/>
      <c r="C933" s="963"/>
      <c r="D933" s="780"/>
      <c r="E933" s="780"/>
      <c r="F933" s="963"/>
      <c r="G933" s="963"/>
      <c r="H933" s="963"/>
      <c r="I933" s="893"/>
      <c r="J933" s="893"/>
      <c r="K933" s="960"/>
      <c r="L933" s="963"/>
      <c r="M933" s="963"/>
      <c r="N933" s="963"/>
      <c r="O933" s="963"/>
      <c r="P933" s="963"/>
      <c r="Q933" s="963"/>
      <c r="R933" s="963"/>
      <c r="S933" s="963"/>
      <c r="T933" s="963"/>
      <c r="U933" s="963"/>
      <c r="V933" s="963"/>
      <c r="W933" s="963"/>
      <c r="X933" s="963"/>
      <c r="Y933" s="963"/>
      <c r="Z933" s="963"/>
    </row>
    <row r="934" spans="1:26">
      <c r="A934" s="893"/>
      <c r="B934" s="963"/>
      <c r="C934" s="963"/>
      <c r="D934" s="780"/>
      <c r="E934" s="780"/>
      <c r="F934" s="963"/>
      <c r="G934" s="963"/>
      <c r="H934" s="963"/>
      <c r="I934" s="893"/>
      <c r="J934" s="893"/>
      <c r="K934" s="960"/>
      <c r="L934" s="963"/>
      <c r="M934" s="963"/>
      <c r="N934" s="963"/>
      <c r="O934" s="963"/>
      <c r="P934" s="963"/>
      <c r="Q934" s="963"/>
      <c r="R934" s="963"/>
      <c r="S934" s="963"/>
      <c r="T934" s="963"/>
      <c r="U934" s="963"/>
      <c r="V934" s="963"/>
      <c r="W934" s="963"/>
      <c r="X934" s="963"/>
      <c r="Y934" s="963"/>
      <c r="Z934" s="963"/>
    </row>
    <row r="935" spans="1:26">
      <c r="A935" s="893"/>
      <c r="B935" s="963"/>
      <c r="C935" s="963"/>
      <c r="D935" s="780"/>
      <c r="E935" s="780"/>
      <c r="F935" s="963"/>
      <c r="G935" s="963"/>
      <c r="H935" s="963"/>
      <c r="I935" s="893"/>
      <c r="J935" s="893"/>
      <c r="K935" s="960"/>
      <c r="L935" s="963"/>
      <c r="M935" s="963"/>
      <c r="N935" s="963"/>
      <c r="O935" s="963"/>
      <c r="P935" s="963"/>
      <c r="Q935" s="963"/>
      <c r="R935" s="963"/>
      <c r="S935" s="963"/>
      <c r="T935" s="963"/>
      <c r="U935" s="963"/>
      <c r="V935" s="963"/>
      <c r="W935" s="963"/>
      <c r="X935" s="963"/>
      <c r="Y935" s="963"/>
      <c r="Z935" s="963"/>
    </row>
    <row r="936" spans="1:26">
      <c r="A936" s="893"/>
      <c r="B936" s="963"/>
      <c r="C936" s="963"/>
      <c r="D936" s="780"/>
      <c r="E936" s="780"/>
      <c r="F936" s="963"/>
      <c r="G936" s="963"/>
      <c r="H936" s="963"/>
      <c r="I936" s="893"/>
      <c r="J936" s="893"/>
      <c r="K936" s="960"/>
      <c r="L936" s="963"/>
      <c r="M936" s="963"/>
      <c r="N936" s="963"/>
      <c r="O936" s="963"/>
      <c r="P936" s="963"/>
      <c r="Q936" s="963"/>
      <c r="R936" s="963"/>
      <c r="S936" s="963"/>
      <c r="T936" s="963"/>
      <c r="U936" s="963"/>
      <c r="V936" s="963"/>
      <c r="W936" s="963"/>
      <c r="X936" s="963"/>
      <c r="Y936" s="963"/>
      <c r="Z936" s="963"/>
    </row>
    <row r="937" spans="1:26">
      <c r="A937" s="893"/>
      <c r="B937" s="963"/>
      <c r="C937" s="963"/>
      <c r="D937" s="780"/>
      <c r="E937" s="780"/>
      <c r="F937" s="963"/>
      <c r="G937" s="963"/>
      <c r="H937" s="963"/>
      <c r="I937" s="893"/>
      <c r="J937" s="893"/>
      <c r="K937" s="960"/>
      <c r="L937" s="963"/>
      <c r="M937" s="963"/>
      <c r="N937" s="963"/>
      <c r="O937" s="963"/>
      <c r="P937" s="963"/>
      <c r="Q937" s="963"/>
      <c r="R937" s="963"/>
      <c r="S937" s="963"/>
      <c r="T937" s="963"/>
      <c r="U937" s="963"/>
      <c r="V937" s="963"/>
      <c r="W937" s="963"/>
      <c r="X937" s="963"/>
      <c r="Y937" s="963"/>
      <c r="Z937" s="963"/>
    </row>
    <row r="938" spans="1:26">
      <c r="A938" s="893"/>
      <c r="B938" s="963"/>
      <c r="C938" s="963"/>
      <c r="D938" s="780"/>
      <c r="E938" s="780"/>
      <c r="F938" s="963"/>
      <c r="G938" s="963"/>
      <c r="H938" s="963"/>
      <c r="I938" s="893"/>
      <c r="J938" s="893"/>
      <c r="K938" s="960"/>
      <c r="L938" s="963"/>
      <c r="M938" s="963"/>
      <c r="N938" s="963"/>
      <c r="O938" s="963"/>
      <c r="P938" s="963"/>
      <c r="Q938" s="963"/>
      <c r="R938" s="963"/>
      <c r="S938" s="963"/>
      <c r="T938" s="963"/>
      <c r="U938" s="963"/>
      <c r="V938" s="963"/>
      <c r="W938" s="963"/>
      <c r="X938" s="963"/>
      <c r="Y938" s="963"/>
      <c r="Z938" s="963"/>
    </row>
    <row r="939" spans="1:26">
      <c r="A939" s="893"/>
      <c r="B939" s="963"/>
      <c r="C939" s="963"/>
      <c r="D939" s="780"/>
      <c r="E939" s="780"/>
      <c r="F939" s="963"/>
      <c r="G939" s="963"/>
      <c r="H939" s="963"/>
      <c r="I939" s="893"/>
      <c r="J939" s="893"/>
      <c r="K939" s="960"/>
      <c r="L939" s="963"/>
      <c r="M939" s="963"/>
      <c r="N939" s="963"/>
      <c r="O939" s="963"/>
      <c r="P939" s="963"/>
      <c r="Q939" s="963"/>
      <c r="R939" s="963"/>
      <c r="S939" s="963"/>
      <c r="T939" s="963"/>
      <c r="U939" s="963"/>
      <c r="V939" s="963"/>
      <c r="W939" s="963"/>
      <c r="X939" s="963"/>
      <c r="Y939" s="963"/>
      <c r="Z939" s="963"/>
    </row>
    <row r="940" spans="1:26">
      <c r="A940" s="893"/>
      <c r="B940" s="963"/>
      <c r="C940" s="963"/>
      <c r="D940" s="780"/>
      <c r="E940" s="780"/>
      <c r="F940" s="963"/>
      <c r="G940" s="963"/>
      <c r="H940" s="963"/>
      <c r="I940" s="893"/>
      <c r="J940" s="893"/>
      <c r="K940" s="960"/>
      <c r="L940" s="963"/>
      <c r="M940" s="963"/>
      <c r="N940" s="963"/>
      <c r="O940" s="963"/>
      <c r="P940" s="963"/>
      <c r="Q940" s="963"/>
      <c r="R940" s="963"/>
      <c r="S940" s="963"/>
      <c r="T940" s="963"/>
      <c r="U940" s="963"/>
      <c r="V940" s="963"/>
      <c r="W940" s="963"/>
      <c r="X940" s="963"/>
      <c r="Y940" s="963"/>
      <c r="Z940" s="963"/>
    </row>
    <row r="941" spans="1:26">
      <c r="A941" s="893"/>
      <c r="B941" s="963"/>
      <c r="C941" s="963"/>
      <c r="D941" s="780"/>
      <c r="E941" s="780"/>
      <c r="F941" s="963"/>
      <c r="G941" s="963"/>
      <c r="H941" s="963"/>
      <c r="I941" s="893"/>
      <c r="J941" s="893"/>
      <c r="K941" s="960"/>
      <c r="L941" s="963"/>
      <c r="M941" s="963"/>
      <c r="N941" s="963"/>
      <c r="O941" s="963"/>
      <c r="P941" s="963"/>
      <c r="Q941" s="963"/>
      <c r="R941" s="963"/>
      <c r="S941" s="963"/>
      <c r="T941" s="963"/>
      <c r="U941" s="963"/>
      <c r="V941" s="963"/>
      <c r="W941" s="963"/>
      <c r="X941" s="963"/>
      <c r="Y941" s="963"/>
      <c r="Z941" s="963"/>
    </row>
    <row r="942" spans="1:26">
      <c r="A942" s="893"/>
      <c r="B942" s="963"/>
      <c r="C942" s="963"/>
      <c r="D942" s="780"/>
      <c r="E942" s="780"/>
      <c r="F942" s="963"/>
      <c r="G942" s="963"/>
      <c r="H942" s="963"/>
      <c r="I942" s="893"/>
      <c r="J942" s="893"/>
      <c r="K942" s="960"/>
      <c r="L942" s="963"/>
      <c r="M942" s="963"/>
      <c r="N942" s="963"/>
      <c r="O942" s="963"/>
      <c r="P942" s="963"/>
      <c r="Q942" s="963"/>
      <c r="R942" s="963"/>
      <c r="S942" s="963"/>
      <c r="T942" s="963"/>
      <c r="U942" s="963"/>
      <c r="V942" s="963"/>
      <c r="W942" s="963"/>
      <c r="X942" s="963"/>
      <c r="Y942" s="963"/>
      <c r="Z942" s="963"/>
    </row>
    <row r="943" spans="1:26">
      <c r="A943" s="893"/>
      <c r="B943" s="963"/>
      <c r="C943" s="963"/>
      <c r="D943" s="780"/>
      <c r="E943" s="780"/>
      <c r="F943" s="963"/>
      <c r="G943" s="963"/>
      <c r="H943" s="963"/>
      <c r="I943" s="893"/>
      <c r="J943" s="893"/>
      <c r="K943" s="960"/>
      <c r="L943" s="963"/>
      <c r="M943" s="963"/>
      <c r="N943" s="963"/>
      <c r="O943" s="963"/>
      <c r="P943" s="963"/>
      <c r="Q943" s="963"/>
      <c r="R943" s="963"/>
      <c r="S943" s="963"/>
      <c r="T943" s="963"/>
      <c r="U943" s="963"/>
      <c r="V943" s="963"/>
      <c r="W943" s="963"/>
      <c r="X943" s="963"/>
      <c r="Y943" s="963"/>
      <c r="Z943" s="963"/>
    </row>
    <row r="944" spans="1:26">
      <c r="A944" s="893"/>
      <c r="B944" s="963"/>
      <c r="C944" s="963"/>
      <c r="D944" s="780"/>
      <c r="E944" s="780"/>
      <c r="F944" s="963"/>
      <c r="G944" s="963"/>
      <c r="H944" s="963"/>
      <c r="I944" s="893"/>
      <c r="J944" s="893"/>
      <c r="K944" s="960"/>
      <c r="L944" s="963"/>
      <c r="M944" s="963"/>
      <c r="N944" s="963"/>
      <c r="O944" s="963"/>
      <c r="P944" s="963"/>
      <c r="Q944" s="963"/>
      <c r="R944" s="963"/>
      <c r="S944" s="963"/>
      <c r="T944" s="963"/>
      <c r="U944" s="963"/>
      <c r="V944" s="963"/>
      <c r="W944" s="963"/>
      <c r="X944" s="963"/>
      <c r="Y944" s="963"/>
      <c r="Z944" s="963"/>
    </row>
    <row r="945" spans="1:26">
      <c r="A945" s="893"/>
      <c r="B945" s="963"/>
      <c r="C945" s="963"/>
      <c r="D945" s="780"/>
      <c r="E945" s="780"/>
      <c r="F945" s="963"/>
      <c r="G945" s="963"/>
      <c r="H945" s="963"/>
      <c r="I945" s="893"/>
      <c r="J945" s="893"/>
      <c r="K945" s="960"/>
      <c r="L945" s="963"/>
      <c r="M945" s="963"/>
      <c r="N945" s="963"/>
      <c r="O945" s="963"/>
      <c r="P945" s="963"/>
      <c r="Q945" s="963"/>
      <c r="R945" s="963"/>
      <c r="S945" s="963"/>
      <c r="T945" s="963"/>
      <c r="U945" s="963"/>
      <c r="V945" s="963"/>
      <c r="W945" s="963"/>
      <c r="X945" s="963"/>
      <c r="Y945" s="963"/>
      <c r="Z945" s="963"/>
    </row>
    <row r="946" spans="1:26">
      <c r="A946" s="893"/>
      <c r="B946" s="963"/>
      <c r="C946" s="963"/>
      <c r="D946" s="780"/>
      <c r="E946" s="780"/>
      <c r="F946" s="963"/>
      <c r="G946" s="963"/>
      <c r="H946" s="963"/>
      <c r="I946" s="893"/>
      <c r="J946" s="893"/>
      <c r="K946" s="960"/>
      <c r="L946" s="963"/>
      <c r="M946" s="963"/>
      <c r="N946" s="963"/>
      <c r="O946" s="963"/>
      <c r="P946" s="963"/>
      <c r="Q946" s="963"/>
      <c r="R946" s="963"/>
      <c r="S946" s="963"/>
      <c r="T946" s="963"/>
      <c r="U946" s="963"/>
      <c r="V946" s="963"/>
      <c r="W946" s="963"/>
      <c r="X946" s="963"/>
      <c r="Y946" s="963"/>
      <c r="Z946" s="963"/>
    </row>
    <row r="947" spans="1:26">
      <c r="A947" s="893"/>
      <c r="B947" s="963"/>
      <c r="C947" s="963"/>
      <c r="D947" s="780"/>
      <c r="E947" s="780"/>
      <c r="F947" s="963"/>
      <c r="G947" s="963"/>
      <c r="H947" s="963"/>
      <c r="I947" s="893"/>
      <c r="J947" s="893"/>
      <c r="K947" s="960"/>
      <c r="L947" s="963"/>
      <c r="M947" s="963"/>
      <c r="N947" s="963"/>
      <c r="O947" s="963"/>
      <c r="P947" s="963"/>
      <c r="Q947" s="963"/>
      <c r="R947" s="963"/>
      <c r="S947" s="963"/>
      <c r="T947" s="963"/>
      <c r="U947" s="963"/>
      <c r="V947" s="963"/>
      <c r="W947" s="963"/>
      <c r="X947" s="963"/>
      <c r="Y947" s="963"/>
      <c r="Z947" s="963"/>
    </row>
    <row r="948" spans="1:26">
      <c r="A948" s="893"/>
      <c r="B948" s="963"/>
      <c r="C948" s="963"/>
      <c r="D948" s="780"/>
      <c r="E948" s="780"/>
      <c r="F948" s="963"/>
      <c r="G948" s="963"/>
      <c r="H948" s="963"/>
      <c r="I948" s="893"/>
      <c r="J948" s="893"/>
      <c r="K948" s="960"/>
      <c r="L948" s="963"/>
      <c r="M948" s="963"/>
      <c r="N948" s="963"/>
      <c r="O948" s="963"/>
      <c r="P948" s="963"/>
      <c r="Q948" s="963"/>
      <c r="R948" s="963"/>
      <c r="S948" s="963"/>
      <c r="T948" s="963"/>
      <c r="U948" s="963"/>
      <c r="V948" s="963"/>
      <c r="W948" s="963"/>
      <c r="X948" s="963"/>
      <c r="Y948" s="963"/>
      <c r="Z948" s="963"/>
    </row>
    <row r="949" spans="1:26">
      <c r="A949" s="893"/>
      <c r="B949" s="963"/>
      <c r="C949" s="963"/>
      <c r="D949" s="780"/>
      <c r="E949" s="780"/>
      <c r="F949" s="963"/>
      <c r="G949" s="963"/>
      <c r="H949" s="963"/>
      <c r="I949" s="893"/>
      <c r="J949" s="893"/>
      <c r="K949" s="960"/>
      <c r="L949" s="963"/>
      <c r="M949" s="963"/>
      <c r="N949" s="963"/>
      <c r="O949" s="963"/>
      <c r="P949" s="963"/>
      <c r="Q949" s="963"/>
      <c r="R949" s="963"/>
      <c r="S949" s="963"/>
      <c r="T949" s="963"/>
      <c r="U949" s="963"/>
      <c r="V949" s="963"/>
      <c r="W949" s="963"/>
      <c r="X949" s="963"/>
      <c r="Y949" s="963"/>
      <c r="Z949" s="963"/>
    </row>
    <row r="950" spans="1:26">
      <c r="A950" s="893"/>
      <c r="B950" s="963"/>
      <c r="C950" s="963"/>
      <c r="D950" s="780"/>
      <c r="E950" s="780"/>
      <c r="F950" s="963"/>
      <c r="G950" s="963"/>
      <c r="H950" s="963"/>
      <c r="I950" s="893"/>
      <c r="J950" s="893"/>
      <c r="K950" s="960"/>
      <c r="L950" s="963"/>
      <c r="M950" s="963"/>
      <c r="N950" s="963"/>
      <c r="O950" s="963"/>
      <c r="P950" s="963"/>
      <c r="Q950" s="963"/>
      <c r="R950" s="963"/>
      <c r="S950" s="963"/>
      <c r="T950" s="963"/>
      <c r="U950" s="963"/>
      <c r="V950" s="963"/>
      <c r="W950" s="963"/>
      <c r="X950" s="963"/>
      <c r="Y950" s="963"/>
      <c r="Z950" s="963"/>
    </row>
    <row r="951" spans="1:26">
      <c r="A951" s="893"/>
      <c r="B951" s="963"/>
      <c r="C951" s="963"/>
      <c r="D951" s="780"/>
      <c r="E951" s="780"/>
      <c r="F951" s="963"/>
      <c r="G951" s="963"/>
      <c r="H951" s="963"/>
      <c r="I951" s="893"/>
      <c r="J951" s="893"/>
      <c r="K951" s="960"/>
      <c r="L951" s="963"/>
      <c r="M951" s="963"/>
      <c r="N951" s="963"/>
      <c r="O951" s="963"/>
      <c r="P951" s="963"/>
      <c r="Q951" s="963"/>
      <c r="R951" s="963"/>
      <c r="S951" s="963"/>
      <c r="T951" s="963"/>
      <c r="U951" s="963"/>
      <c r="V951" s="963"/>
      <c r="W951" s="963"/>
      <c r="X951" s="963"/>
      <c r="Y951" s="963"/>
      <c r="Z951" s="963"/>
    </row>
    <row r="952" spans="1:26">
      <c r="A952" s="893"/>
      <c r="B952" s="963"/>
      <c r="C952" s="963"/>
      <c r="D952" s="780"/>
      <c r="E952" s="780"/>
      <c r="F952" s="963"/>
      <c r="G952" s="963"/>
      <c r="H952" s="963"/>
      <c r="I952" s="893"/>
      <c r="J952" s="893"/>
      <c r="K952" s="960"/>
      <c r="L952" s="963"/>
      <c r="M952" s="963"/>
      <c r="N952" s="963"/>
      <c r="O952" s="963"/>
      <c r="P952" s="963"/>
      <c r="Q952" s="963"/>
      <c r="R952" s="963"/>
      <c r="S952" s="963"/>
      <c r="T952" s="963"/>
      <c r="U952" s="963"/>
      <c r="V952" s="963"/>
      <c r="W952" s="963"/>
      <c r="X952" s="963"/>
      <c r="Y952" s="963"/>
      <c r="Z952" s="963"/>
    </row>
    <row r="953" spans="1:26">
      <c r="A953" s="893"/>
      <c r="B953" s="963"/>
      <c r="C953" s="963"/>
      <c r="D953" s="780"/>
      <c r="E953" s="780"/>
      <c r="F953" s="963"/>
      <c r="G953" s="963"/>
      <c r="H953" s="963"/>
      <c r="I953" s="893"/>
      <c r="J953" s="893"/>
      <c r="K953" s="960"/>
      <c r="L953" s="963"/>
      <c r="M953" s="963"/>
      <c r="N953" s="963"/>
      <c r="O953" s="963"/>
      <c r="P953" s="963"/>
      <c r="Q953" s="963"/>
      <c r="R953" s="963"/>
      <c r="S953" s="963"/>
      <c r="T953" s="963"/>
      <c r="U953" s="963"/>
      <c r="V953" s="963"/>
      <c r="W953" s="963"/>
      <c r="X953" s="963"/>
      <c r="Y953" s="963"/>
      <c r="Z953" s="963"/>
    </row>
    <row r="954" spans="1:26">
      <c r="A954" s="893"/>
      <c r="B954" s="963"/>
      <c r="C954" s="963"/>
      <c r="D954" s="780"/>
      <c r="E954" s="780"/>
      <c r="F954" s="963"/>
      <c r="G954" s="963"/>
      <c r="H954" s="963"/>
      <c r="I954" s="893"/>
      <c r="J954" s="893"/>
      <c r="K954" s="960"/>
      <c r="L954" s="963"/>
      <c r="M954" s="963"/>
      <c r="N954" s="963"/>
      <c r="O954" s="963"/>
      <c r="P954" s="963"/>
      <c r="Q954" s="963"/>
      <c r="R954" s="963"/>
      <c r="S954" s="963"/>
      <c r="T954" s="963"/>
      <c r="U954" s="963"/>
      <c r="V954" s="963"/>
      <c r="W954" s="963"/>
      <c r="X954" s="963"/>
      <c r="Y954" s="963"/>
      <c r="Z954" s="963"/>
    </row>
    <row r="955" spans="1:26">
      <c r="A955" s="893"/>
      <c r="B955" s="963"/>
      <c r="C955" s="963"/>
      <c r="D955" s="780"/>
      <c r="E955" s="780"/>
      <c r="F955" s="963"/>
      <c r="G955" s="963"/>
      <c r="H955" s="963"/>
      <c r="I955" s="893"/>
      <c r="J955" s="893"/>
      <c r="K955" s="960"/>
      <c r="L955" s="963"/>
      <c r="M955" s="963"/>
      <c r="N955" s="963"/>
      <c r="O955" s="963"/>
      <c r="P955" s="963"/>
      <c r="Q955" s="963"/>
      <c r="R955" s="963"/>
      <c r="S955" s="963"/>
      <c r="T955" s="963"/>
      <c r="U955" s="963"/>
      <c r="V955" s="963"/>
      <c r="W955" s="963"/>
      <c r="X955" s="963"/>
      <c r="Y955" s="963"/>
      <c r="Z955" s="963"/>
    </row>
    <row r="956" spans="1:26">
      <c r="A956" s="893"/>
      <c r="B956" s="963"/>
      <c r="C956" s="963"/>
      <c r="D956" s="780"/>
      <c r="E956" s="780"/>
      <c r="F956" s="963"/>
      <c r="G956" s="963"/>
      <c r="H956" s="963"/>
      <c r="I956" s="893"/>
      <c r="J956" s="893"/>
      <c r="K956" s="960"/>
      <c r="L956" s="963"/>
      <c r="M956" s="963"/>
      <c r="N956" s="963"/>
      <c r="O956" s="963"/>
      <c r="P956" s="963"/>
      <c r="Q956" s="963"/>
      <c r="R956" s="963"/>
      <c r="S956" s="963"/>
      <c r="T956" s="963"/>
      <c r="U956" s="963"/>
      <c r="V956" s="963"/>
      <c r="W956" s="963"/>
      <c r="X956" s="963"/>
      <c r="Y956" s="963"/>
      <c r="Z956" s="963"/>
    </row>
    <row r="957" spans="1:26">
      <c r="A957" s="893"/>
      <c r="B957" s="963"/>
      <c r="C957" s="963"/>
      <c r="D957" s="780"/>
      <c r="E957" s="780"/>
      <c r="F957" s="963"/>
      <c r="G957" s="963"/>
      <c r="H957" s="963"/>
      <c r="I957" s="893"/>
      <c r="J957" s="893"/>
      <c r="K957" s="960"/>
      <c r="L957" s="963"/>
      <c r="M957" s="963"/>
      <c r="N957" s="963"/>
      <c r="O957" s="963"/>
      <c r="P957" s="963"/>
      <c r="Q957" s="963"/>
      <c r="R957" s="963"/>
      <c r="S957" s="963"/>
      <c r="T957" s="963"/>
      <c r="U957" s="963"/>
      <c r="V957" s="963"/>
      <c r="W957" s="963"/>
      <c r="X957" s="963"/>
      <c r="Y957" s="963"/>
      <c r="Z957" s="963"/>
    </row>
    <row r="958" spans="1:26">
      <c r="A958" s="893"/>
      <c r="B958" s="963"/>
      <c r="C958" s="963"/>
      <c r="D958" s="780"/>
      <c r="E958" s="780"/>
      <c r="F958" s="963"/>
      <c r="G958" s="963"/>
      <c r="H958" s="963"/>
      <c r="I958" s="893"/>
      <c r="J958" s="893"/>
      <c r="K958" s="960"/>
      <c r="L958" s="963"/>
      <c r="M958" s="963"/>
      <c r="N958" s="963"/>
      <c r="O958" s="963"/>
      <c r="P958" s="963"/>
      <c r="Q958" s="963"/>
      <c r="R958" s="963"/>
      <c r="S958" s="963"/>
      <c r="T958" s="963"/>
      <c r="U958" s="963"/>
      <c r="V958" s="963"/>
      <c r="W958" s="963"/>
      <c r="X958" s="963"/>
      <c r="Y958" s="963"/>
      <c r="Z958" s="963"/>
    </row>
    <row r="959" spans="1:26">
      <c r="A959" s="893"/>
      <c r="B959" s="963"/>
      <c r="C959" s="963"/>
      <c r="D959" s="780"/>
      <c r="E959" s="780"/>
      <c r="F959" s="963"/>
      <c r="G959" s="963"/>
      <c r="H959" s="963"/>
      <c r="I959" s="893"/>
      <c r="J959" s="893"/>
      <c r="K959" s="960"/>
      <c r="L959" s="963"/>
      <c r="M959" s="963"/>
      <c r="N959" s="963"/>
      <c r="O959" s="963"/>
      <c r="P959" s="963"/>
      <c r="Q959" s="963"/>
      <c r="R959" s="963"/>
      <c r="S959" s="963"/>
      <c r="T959" s="963"/>
      <c r="U959" s="963"/>
      <c r="V959" s="963"/>
      <c r="W959" s="963"/>
      <c r="X959" s="963"/>
      <c r="Y959" s="963"/>
      <c r="Z959" s="963"/>
    </row>
    <row r="960" spans="1:26">
      <c r="A960" s="893"/>
      <c r="B960" s="963"/>
      <c r="C960" s="963"/>
      <c r="D960" s="780"/>
      <c r="E960" s="780"/>
      <c r="F960" s="963"/>
      <c r="G960" s="963"/>
      <c r="H960" s="963"/>
      <c r="I960" s="893"/>
      <c r="J960" s="893"/>
      <c r="K960" s="960"/>
      <c r="L960" s="963"/>
      <c r="M960" s="963"/>
      <c r="N960" s="963"/>
      <c r="O960" s="963"/>
      <c r="P960" s="963"/>
      <c r="Q960" s="963"/>
      <c r="R960" s="963"/>
      <c r="S960" s="963"/>
      <c r="T960" s="963"/>
      <c r="U960" s="963"/>
      <c r="V960" s="963"/>
      <c r="W960" s="963"/>
      <c r="X960" s="963"/>
      <c r="Y960" s="963"/>
      <c r="Z960" s="963"/>
    </row>
    <row r="961" spans="1:26">
      <c r="A961" s="893"/>
      <c r="B961" s="963"/>
      <c r="C961" s="963"/>
      <c r="D961" s="780"/>
      <c r="E961" s="780"/>
      <c r="F961" s="963"/>
      <c r="G961" s="963"/>
      <c r="H961" s="963"/>
      <c r="I961" s="893"/>
      <c r="J961" s="893"/>
      <c r="K961" s="960"/>
      <c r="L961" s="963"/>
      <c r="M961" s="963"/>
      <c r="N961" s="963"/>
      <c r="O961" s="963"/>
      <c r="P961" s="963"/>
      <c r="Q961" s="963"/>
      <c r="R961" s="963"/>
      <c r="S961" s="963"/>
      <c r="T961" s="963"/>
      <c r="U961" s="963"/>
      <c r="V961" s="963"/>
      <c r="W961" s="963"/>
      <c r="X961" s="963"/>
      <c r="Y961" s="963"/>
      <c r="Z961" s="963"/>
    </row>
    <row r="962" spans="1:26">
      <c r="A962" s="893"/>
      <c r="B962" s="963"/>
      <c r="C962" s="963"/>
      <c r="D962" s="780"/>
      <c r="E962" s="780"/>
      <c r="F962" s="963"/>
      <c r="G962" s="963"/>
      <c r="H962" s="963"/>
      <c r="I962" s="893"/>
      <c r="J962" s="893"/>
      <c r="K962" s="960"/>
      <c r="L962" s="963"/>
      <c r="M962" s="963"/>
      <c r="N962" s="963"/>
      <c r="O962" s="963"/>
      <c r="P962" s="963"/>
      <c r="Q962" s="963"/>
      <c r="R962" s="963"/>
      <c r="S962" s="963"/>
      <c r="T962" s="963"/>
      <c r="U962" s="963"/>
      <c r="V962" s="963"/>
      <c r="W962" s="963"/>
      <c r="X962" s="963"/>
      <c r="Y962" s="963"/>
      <c r="Z962" s="963"/>
    </row>
    <row r="963" spans="1:26">
      <c r="A963" s="893"/>
      <c r="B963" s="963"/>
      <c r="C963" s="963"/>
      <c r="D963" s="780"/>
      <c r="E963" s="780"/>
      <c r="F963" s="963"/>
      <c r="G963" s="963"/>
      <c r="H963" s="963"/>
      <c r="I963" s="893"/>
      <c r="J963" s="893"/>
      <c r="K963" s="960"/>
      <c r="L963" s="963"/>
      <c r="M963" s="963"/>
      <c r="N963" s="963"/>
      <c r="O963" s="963"/>
      <c r="P963" s="963"/>
      <c r="Q963" s="963"/>
      <c r="R963" s="963"/>
      <c r="S963" s="963"/>
      <c r="T963" s="963"/>
      <c r="U963" s="963"/>
      <c r="V963" s="963"/>
      <c r="W963" s="963"/>
      <c r="X963" s="963"/>
      <c r="Y963" s="963"/>
      <c r="Z963" s="963"/>
    </row>
    <row r="964" spans="1:26">
      <c r="A964" s="893"/>
      <c r="B964" s="963"/>
      <c r="C964" s="963"/>
      <c r="D964" s="780"/>
      <c r="E964" s="780"/>
      <c r="F964" s="963"/>
      <c r="G964" s="963"/>
      <c r="H964" s="963"/>
      <c r="I964" s="893"/>
      <c r="J964" s="893"/>
      <c r="K964" s="960"/>
      <c r="L964" s="963"/>
      <c r="M964" s="963"/>
      <c r="N964" s="963"/>
      <c r="O964" s="963"/>
      <c r="P964" s="963"/>
      <c r="Q964" s="963"/>
      <c r="R964" s="963"/>
      <c r="S964" s="963"/>
      <c r="T964" s="963"/>
      <c r="U964" s="963"/>
      <c r="V964" s="963"/>
      <c r="W964" s="963"/>
      <c r="X964" s="963"/>
      <c r="Y964" s="963"/>
      <c r="Z964" s="963"/>
    </row>
    <row r="965" spans="1:26">
      <c r="A965" s="893"/>
      <c r="B965" s="963"/>
      <c r="C965" s="963"/>
      <c r="D965" s="780"/>
      <c r="E965" s="780"/>
      <c r="F965" s="963"/>
      <c r="G965" s="963"/>
      <c r="H965" s="963"/>
      <c r="I965" s="893"/>
      <c r="J965" s="893"/>
      <c r="K965" s="960"/>
      <c r="L965" s="963"/>
      <c r="M965" s="963"/>
      <c r="N965" s="963"/>
      <c r="O965" s="963"/>
      <c r="P965" s="963"/>
      <c r="Q965" s="963"/>
      <c r="R965" s="963"/>
      <c r="S965" s="963"/>
      <c r="T965" s="963"/>
      <c r="U965" s="963"/>
      <c r="V965" s="963"/>
      <c r="W965" s="963"/>
      <c r="X965" s="963"/>
      <c r="Y965" s="963"/>
      <c r="Z965" s="963"/>
    </row>
    <row r="966" spans="1:26">
      <c r="A966" s="893"/>
      <c r="B966" s="963"/>
      <c r="C966" s="963"/>
      <c r="D966" s="780"/>
      <c r="E966" s="780"/>
      <c r="F966" s="963"/>
      <c r="G966" s="963"/>
      <c r="H966" s="963"/>
      <c r="I966" s="893"/>
      <c r="J966" s="893"/>
      <c r="K966" s="960"/>
      <c r="L966" s="963"/>
      <c r="M966" s="963"/>
      <c r="N966" s="963"/>
      <c r="O966" s="963"/>
      <c r="P966" s="963"/>
      <c r="Q966" s="963"/>
      <c r="R966" s="963"/>
      <c r="S966" s="963"/>
      <c r="T966" s="963"/>
      <c r="U966" s="963"/>
      <c r="V966" s="963"/>
      <c r="W966" s="963"/>
      <c r="X966" s="963"/>
      <c r="Y966" s="963"/>
      <c r="Z966" s="963"/>
    </row>
    <row r="967" spans="1:26">
      <c r="A967" s="893"/>
      <c r="B967" s="963"/>
      <c r="C967" s="963"/>
      <c r="D967" s="780"/>
      <c r="E967" s="780"/>
      <c r="F967" s="963"/>
      <c r="G967" s="963"/>
      <c r="H967" s="963"/>
      <c r="I967" s="893"/>
      <c r="J967" s="893"/>
      <c r="K967" s="960"/>
      <c r="L967" s="963"/>
      <c r="M967" s="963"/>
      <c r="N967" s="963"/>
      <c r="O967" s="963"/>
      <c r="P967" s="963"/>
      <c r="Q967" s="963"/>
      <c r="R967" s="963"/>
      <c r="S967" s="963"/>
      <c r="T967" s="963"/>
      <c r="U967" s="963"/>
      <c r="V967" s="963"/>
      <c r="W967" s="963"/>
      <c r="X967" s="963"/>
      <c r="Y967" s="963"/>
      <c r="Z967" s="963"/>
    </row>
    <row r="968" spans="1:26">
      <c r="A968" s="893"/>
      <c r="B968" s="963"/>
      <c r="C968" s="963"/>
      <c r="D968" s="780"/>
      <c r="E968" s="780"/>
      <c r="F968" s="963"/>
      <c r="G968" s="963"/>
      <c r="H968" s="963"/>
      <c r="I968" s="893"/>
      <c r="J968" s="893"/>
      <c r="K968" s="960"/>
      <c r="L968" s="963"/>
      <c r="M968" s="963"/>
      <c r="N968" s="963"/>
      <c r="O968" s="963"/>
      <c r="P968" s="963"/>
      <c r="Q968" s="963"/>
      <c r="R968" s="963"/>
      <c r="S968" s="963"/>
      <c r="T968" s="963"/>
      <c r="U968" s="963"/>
      <c r="V968" s="963"/>
      <c r="W968" s="963"/>
      <c r="X968" s="963"/>
      <c r="Y968" s="963"/>
      <c r="Z968" s="963"/>
    </row>
    <row r="969" spans="1:26">
      <c r="A969" s="893"/>
      <c r="B969" s="963"/>
      <c r="C969" s="963"/>
      <c r="D969" s="780"/>
      <c r="E969" s="780"/>
      <c r="F969" s="963"/>
      <c r="G969" s="963"/>
      <c r="H969" s="963"/>
      <c r="I969" s="893"/>
      <c r="J969" s="893"/>
      <c r="K969" s="960"/>
      <c r="L969" s="963"/>
      <c r="M969" s="963"/>
      <c r="N969" s="963"/>
      <c r="O969" s="963"/>
      <c r="P969" s="963"/>
      <c r="Q969" s="963"/>
      <c r="R969" s="963"/>
      <c r="S969" s="963"/>
      <c r="T969" s="963"/>
      <c r="U969" s="963"/>
      <c r="V969" s="963"/>
      <c r="W969" s="963"/>
      <c r="X969" s="963"/>
      <c r="Y969" s="963"/>
      <c r="Z969" s="963"/>
    </row>
    <row r="970" spans="1:26">
      <c r="A970" s="893"/>
      <c r="B970" s="963"/>
      <c r="C970" s="963"/>
      <c r="D970" s="780"/>
      <c r="E970" s="780"/>
      <c r="F970" s="963"/>
      <c r="G970" s="963"/>
      <c r="H970" s="963"/>
      <c r="I970" s="893"/>
      <c r="J970" s="893"/>
      <c r="K970" s="960"/>
      <c r="L970" s="963"/>
      <c r="M970" s="963"/>
      <c r="N970" s="963"/>
      <c r="O970" s="963"/>
      <c r="P970" s="963"/>
      <c r="Q970" s="963"/>
      <c r="R970" s="963"/>
      <c r="S970" s="963"/>
      <c r="T970" s="963"/>
      <c r="U970" s="963"/>
      <c r="V970" s="963"/>
      <c r="W970" s="963"/>
      <c r="X970" s="963"/>
      <c r="Y970" s="963"/>
      <c r="Z970" s="963"/>
    </row>
    <row r="971" spans="1:26">
      <c r="A971" s="893"/>
      <c r="B971" s="963"/>
      <c r="C971" s="963"/>
      <c r="D971" s="780"/>
      <c r="E971" s="780"/>
      <c r="F971" s="963"/>
      <c r="G971" s="963"/>
      <c r="H971" s="963"/>
      <c r="I971" s="893"/>
      <c r="J971" s="893"/>
      <c r="K971" s="960"/>
      <c r="L971" s="963"/>
      <c r="M971" s="963"/>
      <c r="N971" s="963"/>
      <c r="O971" s="963"/>
      <c r="P971" s="963"/>
      <c r="Q971" s="963"/>
      <c r="R971" s="963"/>
      <c r="S971" s="963"/>
      <c r="T971" s="963"/>
      <c r="U971" s="963"/>
      <c r="V971" s="963"/>
      <c r="W971" s="963"/>
      <c r="X971" s="963"/>
      <c r="Y971" s="963"/>
      <c r="Z971" s="963"/>
    </row>
    <row r="972" spans="1:26">
      <c r="A972" s="893"/>
      <c r="B972" s="963"/>
      <c r="C972" s="963"/>
      <c r="D972" s="780"/>
      <c r="E972" s="780"/>
      <c r="F972" s="963"/>
      <c r="G972" s="963"/>
      <c r="H972" s="963"/>
      <c r="I972" s="893"/>
      <c r="J972" s="893"/>
      <c r="K972" s="960"/>
      <c r="L972" s="963"/>
      <c r="M972" s="963"/>
      <c r="N972" s="963"/>
      <c r="O972" s="963"/>
      <c r="P972" s="963"/>
      <c r="Q972" s="963"/>
      <c r="R972" s="963"/>
      <c r="S972" s="963"/>
      <c r="T972" s="963"/>
      <c r="U972" s="963"/>
      <c r="V972" s="963"/>
      <c r="W972" s="963"/>
      <c r="X972" s="963"/>
      <c r="Y972" s="963"/>
      <c r="Z972" s="963"/>
    </row>
    <row r="973" spans="1:26">
      <c r="A973" s="893"/>
      <c r="B973" s="963"/>
      <c r="C973" s="963"/>
      <c r="D973" s="780"/>
      <c r="E973" s="780"/>
      <c r="F973" s="963"/>
      <c r="G973" s="963"/>
      <c r="H973" s="963"/>
      <c r="I973" s="893"/>
      <c r="J973" s="893"/>
      <c r="K973" s="960"/>
      <c r="L973" s="963"/>
      <c r="M973" s="963"/>
      <c r="N973" s="963"/>
      <c r="O973" s="963"/>
      <c r="P973" s="963"/>
      <c r="Q973" s="963"/>
      <c r="R973" s="963"/>
      <c r="S973" s="963"/>
      <c r="T973" s="963"/>
      <c r="U973" s="963"/>
      <c r="V973" s="963"/>
      <c r="W973" s="963"/>
      <c r="X973" s="963"/>
      <c r="Y973" s="963"/>
      <c r="Z973" s="963"/>
    </row>
    <row r="974" spans="1:26">
      <c r="A974" s="893"/>
      <c r="B974" s="963"/>
      <c r="C974" s="963"/>
      <c r="D974" s="780"/>
      <c r="E974" s="780"/>
      <c r="F974" s="963"/>
      <c r="G974" s="963"/>
      <c r="H974" s="963"/>
      <c r="I974" s="893"/>
      <c r="J974" s="893"/>
      <c r="K974" s="960"/>
      <c r="L974" s="963"/>
      <c r="M974" s="963"/>
      <c r="N974" s="963"/>
      <c r="O974" s="963"/>
      <c r="P974" s="963"/>
      <c r="Q974" s="963"/>
      <c r="R974" s="963"/>
      <c r="S974" s="963"/>
      <c r="T974" s="963"/>
      <c r="U974" s="963"/>
      <c r="V974" s="963"/>
      <c r="W974" s="963"/>
      <c r="X974" s="963"/>
      <c r="Y974" s="963"/>
      <c r="Z974" s="963"/>
    </row>
    <row r="975" spans="1:26">
      <c r="A975" s="893"/>
      <c r="B975" s="963"/>
      <c r="C975" s="963"/>
      <c r="D975" s="780"/>
      <c r="E975" s="780"/>
      <c r="F975" s="963"/>
      <c r="G975" s="963"/>
      <c r="H975" s="963"/>
      <c r="I975" s="893"/>
      <c r="J975" s="893"/>
      <c r="K975" s="960"/>
      <c r="L975" s="963"/>
      <c r="M975" s="963"/>
      <c r="N975" s="963"/>
      <c r="O975" s="963"/>
      <c r="P975" s="963"/>
      <c r="Q975" s="963"/>
      <c r="R975" s="963"/>
      <c r="S975" s="963"/>
      <c r="T975" s="963"/>
      <c r="U975" s="963"/>
      <c r="V975" s="963"/>
      <c r="W975" s="963"/>
      <c r="X975" s="963"/>
      <c r="Y975" s="963"/>
      <c r="Z975" s="963"/>
    </row>
    <row r="976" spans="1:26">
      <c r="A976" s="893"/>
      <c r="B976" s="963"/>
      <c r="C976" s="963"/>
      <c r="D976" s="780"/>
      <c r="E976" s="780"/>
      <c r="F976" s="963"/>
      <c r="G976" s="963"/>
      <c r="H976" s="963"/>
      <c r="I976" s="893"/>
      <c r="J976" s="893"/>
      <c r="K976" s="960"/>
      <c r="L976" s="963"/>
      <c r="M976" s="963"/>
      <c r="N976" s="963"/>
      <c r="O976" s="963"/>
      <c r="P976" s="963"/>
      <c r="Q976" s="963"/>
      <c r="R976" s="963"/>
      <c r="S976" s="963"/>
      <c r="T976" s="963"/>
      <c r="U976" s="963"/>
      <c r="V976" s="963"/>
      <c r="W976" s="963"/>
      <c r="X976" s="963"/>
      <c r="Y976" s="963"/>
      <c r="Z976" s="963"/>
    </row>
    <row r="977" spans="1:26">
      <c r="A977" s="893"/>
      <c r="B977" s="963"/>
      <c r="C977" s="963"/>
      <c r="D977" s="780"/>
      <c r="E977" s="780"/>
      <c r="F977" s="963"/>
      <c r="G977" s="963"/>
      <c r="H977" s="963"/>
      <c r="I977" s="893"/>
      <c r="J977" s="893"/>
      <c r="K977" s="960"/>
      <c r="L977" s="963"/>
      <c r="M977" s="963"/>
      <c r="N977" s="963"/>
      <c r="O977" s="963"/>
      <c r="P977" s="963"/>
      <c r="Q977" s="963"/>
      <c r="R977" s="963"/>
      <c r="S977" s="963"/>
      <c r="T977" s="963"/>
      <c r="U977" s="963"/>
      <c r="V977" s="963"/>
      <c r="W977" s="963"/>
      <c r="X977" s="963"/>
      <c r="Y977" s="963"/>
      <c r="Z977" s="963"/>
    </row>
    <row r="978" spans="1:26">
      <c r="A978" s="893"/>
      <c r="B978" s="963"/>
      <c r="C978" s="963"/>
      <c r="D978" s="780"/>
      <c r="E978" s="780"/>
      <c r="F978" s="963"/>
      <c r="G978" s="963"/>
      <c r="H978" s="963"/>
      <c r="I978" s="893"/>
      <c r="J978" s="893"/>
      <c r="K978" s="960"/>
      <c r="L978" s="963"/>
      <c r="M978" s="963"/>
      <c r="N978" s="963"/>
      <c r="O978" s="963"/>
      <c r="P978" s="963"/>
      <c r="Q978" s="963"/>
      <c r="R978" s="963"/>
      <c r="S978" s="963"/>
      <c r="T978" s="963"/>
      <c r="U978" s="963"/>
      <c r="V978" s="963"/>
      <c r="W978" s="963"/>
      <c r="X978" s="963"/>
      <c r="Y978" s="963"/>
      <c r="Z978" s="963"/>
    </row>
    <row r="979" spans="1:26">
      <c r="A979" s="893"/>
      <c r="B979" s="963"/>
      <c r="C979" s="963"/>
      <c r="D979" s="780"/>
      <c r="E979" s="780"/>
      <c r="F979" s="963"/>
      <c r="G979" s="963"/>
      <c r="H979" s="963"/>
      <c r="I979" s="893"/>
      <c r="J979" s="893"/>
      <c r="K979" s="960"/>
      <c r="L979" s="963"/>
      <c r="M979" s="963"/>
      <c r="N979" s="963"/>
      <c r="O979" s="963"/>
      <c r="P979" s="963"/>
      <c r="Q979" s="963"/>
      <c r="R979" s="963"/>
      <c r="S979" s="963"/>
      <c r="T979" s="963"/>
      <c r="U979" s="963"/>
      <c r="V979" s="963"/>
      <c r="W979" s="963"/>
      <c r="X979" s="963"/>
      <c r="Y979" s="963"/>
      <c r="Z979" s="963"/>
    </row>
    <row r="980" spans="1:26">
      <c r="A980" s="893"/>
      <c r="B980" s="963"/>
      <c r="C980" s="963"/>
      <c r="D980" s="780"/>
      <c r="E980" s="780"/>
      <c r="F980" s="963"/>
      <c r="G980" s="963"/>
      <c r="H980" s="963"/>
      <c r="I980" s="893"/>
      <c r="J980" s="893"/>
      <c r="K980" s="960"/>
      <c r="L980" s="963"/>
      <c r="M980" s="963"/>
      <c r="N980" s="963"/>
      <c r="O980" s="963"/>
      <c r="P980" s="963"/>
      <c r="Q980" s="963"/>
      <c r="R980" s="963"/>
      <c r="S980" s="963"/>
      <c r="T980" s="963"/>
      <c r="U980" s="963"/>
      <c r="V980" s="963"/>
      <c r="W980" s="963"/>
      <c r="X980" s="963"/>
      <c r="Y980" s="963"/>
      <c r="Z980" s="963"/>
    </row>
    <row r="981" spans="1:26">
      <c r="A981" s="893"/>
      <c r="B981" s="963"/>
      <c r="C981" s="963"/>
      <c r="D981" s="780"/>
      <c r="E981" s="780"/>
      <c r="F981" s="963"/>
      <c r="G981" s="963"/>
      <c r="H981" s="963"/>
      <c r="I981" s="893"/>
      <c r="J981" s="893"/>
      <c r="K981" s="960"/>
      <c r="L981" s="963"/>
      <c r="M981" s="963"/>
      <c r="N981" s="963"/>
      <c r="O981" s="963"/>
      <c r="P981" s="963"/>
      <c r="Q981" s="963"/>
      <c r="R981" s="963"/>
      <c r="S981" s="963"/>
      <c r="T981" s="963"/>
      <c r="U981" s="963"/>
      <c r="V981" s="963"/>
      <c r="W981" s="963"/>
      <c r="X981" s="963"/>
      <c r="Y981" s="963"/>
      <c r="Z981" s="963"/>
    </row>
    <row r="982" spans="1:26">
      <c r="A982" s="893"/>
      <c r="B982" s="963"/>
      <c r="C982" s="963"/>
      <c r="D982" s="780"/>
      <c r="E982" s="780"/>
      <c r="F982" s="963"/>
      <c r="G982" s="963"/>
      <c r="H982" s="963"/>
      <c r="I982" s="893"/>
      <c r="J982" s="893"/>
      <c r="K982" s="960"/>
      <c r="L982" s="963"/>
      <c r="M982" s="963"/>
      <c r="N982" s="963"/>
      <c r="O982" s="963"/>
      <c r="P982" s="963"/>
      <c r="Q982" s="963"/>
      <c r="R982" s="963"/>
      <c r="S982" s="963"/>
      <c r="T982" s="963"/>
      <c r="U982" s="963"/>
      <c r="V982" s="963"/>
      <c r="W982" s="963"/>
      <c r="X982" s="963"/>
      <c r="Y982" s="963"/>
      <c r="Z982" s="963"/>
    </row>
    <row r="983" spans="1:26">
      <c r="A983" s="893"/>
      <c r="B983" s="963"/>
      <c r="C983" s="963"/>
      <c r="D983" s="780"/>
      <c r="E983" s="780"/>
      <c r="F983" s="963"/>
      <c r="G983" s="963"/>
      <c r="H983" s="963"/>
      <c r="I983" s="893"/>
      <c r="J983" s="893"/>
      <c r="K983" s="960"/>
      <c r="L983" s="963"/>
      <c r="M983" s="963"/>
      <c r="N983" s="963"/>
      <c r="O983" s="963"/>
      <c r="P983" s="963"/>
      <c r="Q983" s="963"/>
      <c r="R983" s="963"/>
      <c r="S983" s="963"/>
      <c r="T983" s="963"/>
      <c r="U983" s="963"/>
      <c r="V983" s="963"/>
      <c r="W983" s="963"/>
      <c r="X983" s="963"/>
      <c r="Y983" s="963"/>
      <c r="Z983" s="963"/>
    </row>
    <row r="984" spans="1:26">
      <c r="A984" s="893"/>
      <c r="B984" s="963"/>
      <c r="C984" s="963"/>
      <c r="D984" s="780"/>
      <c r="E984" s="780"/>
      <c r="F984" s="963"/>
      <c r="G984" s="963"/>
      <c r="H984" s="963"/>
      <c r="I984" s="893"/>
      <c r="J984" s="893"/>
      <c r="K984" s="960"/>
      <c r="L984" s="963"/>
      <c r="M984" s="963"/>
      <c r="N984" s="963"/>
      <c r="O984" s="963"/>
      <c r="P984" s="963"/>
      <c r="Q984" s="963"/>
      <c r="R984" s="963"/>
      <c r="S984" s="963"/>
      <c r="T984" s="963"/>
      <c r="U984" s="963"/>
      <c r="V984" s="963"/>
      <c r="W984" s="963"/>
      <c r="X984" s="963"/>
      <c r="Y984" s="963"/>
      <c r="Z984" s="963"/>
    </row>
    <row r="985" spans="1:26">
      <c r="A985" s="893"/>
      <c r="B985" s="963"/>
      <c r="C985" s="963"/>
      <c r="D985" s="780"/>
      <c r="E985" s="780"/>
      <c r="F985" s="963"/>
      <c r="G985" s="963"/>
      <c r="H985" s="963"/>
      <c r="I985" s="893"/>
      <c r="J985" s="893"/>
      <c r="K985" s="960"/>
      <c r="L985" s="963"/>
      <c r="M985" s="963"/>
      <c r="N985" s="963"/>
      <c r="O985" s="963"/>
      <c r="P985" s="963"/>
      <c r="Q985" s="963"/>
      <c r="R985" s="963"/>
      <c r="S985" s="963"/>
      <c r="T985" s="963"/>
      <c r="U985" s="963"/>
      <c r="V985" s="963"/>
      <c r="W985" s="963"/>
      <c r="X985" s="963"/>
      <c r="Y985" s="963"/>
      <c r="Z985" s="963"/>
    </row>
    <row r="986" spans="1:26">
      <c r="A986" s="893"/>
      <c r="B986" s="963"/>
      <c r="C986" s="963"/>
      <c r="D986" s="780"/>
      <c r="E986" s="780"/>
      <c r="F986" s="963"/>
      <c r="G986" s="963"/>
      <c r="H986" s="963"/>
      <c r="I986" s="893"/>
      <c r="J986" s="893"/>
      <c r="K986" s="960"/>
      <c r="L986" s="963"/>
      <c r="M986" s="963"/>
      <c r="N986" s="963"/>
      <c r="O986" s="963"/>
      <c r="P986" s="963"/>
      <c r="Q986" s="963"/>
      <c r="R986" s="963"/>
      <c r="S986" s="963"/>
      <c r="T986" s="963"/>
      <c r="U986" s="963"/>
      <c r="V986" s="963"/>
      <c r="W986" s="963"/>
      <c r="X986" s="963"/>
      <c r="Y986" s="963"/>
      <c r="Z986" s="963"/>
    </row>
    <row r="987" spans="1:26">
      <c r="A987" s="893"/>
      <c r="B987" s="963"/>
      <c r="C987" s="963"/>
      <c r="D987" s="780"/>
      <c r="E987" s="780"/>
      <c r="F987" s="963"/>
      <c r="G987" s="963"/>
      <c r="H987" s="963"/>
      <c r="I987" s="893"/>
      <c r="J987" s="893"/>
      <c r="K987" s="960"/>
      <c r="L987" s="963"/>
      <c r="M987" s="963"/>
      <c r="N987" s="963"/>
      <c r="O987" s="963"/>
      <c r="P987" s="963"/>
      <c r="Q987" s="963"/>
      <c r="R987" s="963"/>
      <c r="S987" s="963"/>
      <c r="T987" s="963"/>
      <c r="U987" s="963"/>
      <c r="V987" s="963"/>
      <c r="W987" s="963"/>
      <c r="X987" s="963"/>
      <c r="Y987" s="963"/>
      <c r="Z987" s="963"/>
    </row>
    <row r="988" spans="1:26">
      <c r="A988" s="893"/>
      <c r="B988" s="963"/>
      <c r="C988" s="963"/>
      <c r="D988" s="780"/>
      <c r="E988" s="780"/>
      <c r="F988" s="963"/>
      <c r="G988" s="963"/>
      <c r="H988" s="963"/>
      <c r="I988" s="893"/>
      <c r="J988" s="893"/>
      <c r="K988" s="960"/>
      <c r="L988" s="963"/>
      <c r="M988" s="963"/>
      <c r="N988" s="963"/>
      <c r="O988" s="963"/>
      <c r="P988" s="963"/>
      <c r="Q988" s="963"/>
      <c r="R988" s="963"/>
      <c r="S988" s="963"/>
      <c r="T988" s="963"/>
      <c r="U988" s="963"/>
      <c r="V988" s="963"/>
      <c r="W988" s="963"/>
      <c r="X988" s="963"/>
      <c r="Y988" s="963"/>
      <c r="Z988" s="963"/>
    </row>
    <row r="989" spans="1:26">
      <c r="A989" s="893"/>
      <c r="B989" s="963"/>
      <c r="C989" s="963"/>
      <c r="D989" s="780"/>
      <c r="E989" s="780"/>
      <c r="F989" s="963"/>
      <c r="G989" s="963"/>
      <c r="H989" s="963"/>
      <c r="I989" s="893"/>
      <c r="J989" s="893"/>
      <c r="K989" s="960"/>
      <c r="L989" s="963"/>
      <c r="M989" s="963"/>
      <c r="N989" s="963"/>
      <c r="O989" s="963"/>
      <c r="P989" s="963"/>
      <c r="Q989" s="963"/>
      <c r="R989" s="963"/>
      <c r="S989" s="963"/>
      <c r="T989" s="963"/>
      <c r="U989" s="963"/>
      <c r="V989" s="963"/>
      <c r="W989" s="963"/>
      <c r="X989" s="963"/>
      <c r="Y989" s="963"/>
      <c r="Z989" s="963"/>
    </row>
    <row r="990" spans="1:26">
      <c r="A990" s="893"/>
      <c r="B990" s="963"/>
      <c r="C990" s="963"/>
      <c r="D990" s="780"/>
      <c r="E990" s="780"/>
      <c r="F990" s="963"/>
      <c r="G990" s="963"/>
      <c r="H990" s="963"/>
      <c r="I990" s="893"/>
      <c r="J990" s="893"/>
      <c r="K990" s="960"/>
      <c r="L990" s="963"/>
      <c r="M990" s="963"/>
      <c r="N990" s="963"/>
      <c r="O990" s="963"/>
      <c r="P990" s="963"/>
      <c r="Q990" s="963"/>
      <c r="R990" s="963"/>
      <c r="S990" s="963"/>
      <c r="T990" s="963"/>
      <c r="U990" s="963"/>
      <c r="V990" s="963"/>
      <c r="W990" s="963"/>
      <c r="X990" s="963"/>
      <c r="Y990" s="963"/>
      <c r="Z990" s="963"/>
    </row>
    <row r="991" spans="1:26">
      <c r="A991" s="893"/>
      <c r="B991" s="963"/>
      <c r="C991" s="963"/>
      <c r="D991" s="780"/>
      <c r="E991" s="780"/>
      <c r="F991" s="963"/>
      <c r="G991" s="963"/>
      <c r="H991" s="963"/>
      <c r="I991" s="893"/>
      <c r="J991" s="893"/>
      <c r="K991" s="960"/>
      <c r="L991" s="963"/>
      <c r="M991" s="963"/>
      <c r="N991" s="963"/>
      <c r="O991" s="963"/>
      <c r="P991" s="963"/>
      <c r="Q991" s="963"/>
      <c r="R991" s="963"/>
      <c r="S991" s="963"/>
      <c r="T991" s="963"/>
      <c r="U991" s="963"/>
      <c r="V991" s="963"/>
      <c r="W991" s="963"/>
      <c r="X991" s="963"/>
      <c r="Y991" s="963"/>
      <c r="Z991" s="963"/>
    </row>
    <row r="992" spans="1:26">
      <c r="A992" s="893"/>
      <c r="B992" s="963"/>
      <c r="C992" s="963"/>
      <c r="D992" s="780"/>
      <c r="E992" s="780"/>
      <c r="F992" s="963"/>
      <c r="G992" s="963"/>
      <c r="H992" s="963"/>
      <c r="I992" s="893"/>
      <c r="J992" s="893"/>
      <c r="K992" s="960"/>
      <c r="L992" s="963"/>
      <c r="M992" s="963"/>
      <c r="N992" s="963"/>
      <c r="O992" s="963"/>
      <c r="P992" s="963"/>
      <c r="Q992" s="963"/>
      <c r="R992" s="963"/>
      <c r="S992" s="963"/>
      <c r="T992" s="963"/>
      <c r="U992" s="963"/>
      <c r="V992" s="963"/>
      <c r="W992" s="963"/>
      <c r="X992" s="963"/>
      <c r="Y992" s="963"/>
      <c r="Z992" s="963"/>
    </row>
    <row r="993" spans="1:26">
      <c r="A993" s="893"/>
      <c r="B993" s="963"/>
      <c r="C993" s="963"/>
      <c r="D993" s="780"/>
      <c r="E993" s="780"/>
      <c r="F993" s="963"/>
      <c r="G993" s="963"/>
      <c r="H993" s="963"/>
      <c r="I993" s="893"/>
      <c r="J993" s="893"/>
      <c r="K993" s="960"/>
      <c r="L993" s="963"/>
      <c r="M993" s="963"/>
      <c r="N993" s="963"/>
      <c r="O993" s="963"/>
      <c r="P993" s="963"/>
      <c r="Q993" s="963"/>
      <c r="R993" s="963"/>
      <c r="S993" s="963"/>
      <c r="T993" s="963"/>
      <c r="U993" s="963"/>
      <c r="V993" s="963"/>
      <c r="W993" s="963"/>
      <c r="X993" s="963"/>
      <c r="Y993" s="963"/>
      <c r="Z993" s="963"/>
    </row>
    <row r="994" spans="1:26">
      <c r="A994" s="893"/>
      <c r="B994" s="963"/>
      <c r="C994" s="963"/>
      <c r="D994" s="780"/>
      <c r="E994" s="780"/>
      <c r="F994" s="963"/>
      <c r="G994" s="963"/>
      <c r="H994" s="963"/>
      <c r="I994" s="893"/>
      <c r="J994" s="893"/>
      <c r="K994" s="960"/>
      <c r="L994" s="963"/>
      <c r="M994" s="963"/>
      <c r="N994" s="963"/>
      <c r="O994" s="963"/>
      <c r="P994" s="963"/>
      <c r="Q994" s="963"/>
      <c r="R994" s="963"/>
      <c r="S994" s="963"/>
      <c r="T994" s="963"/>
      <c r="U994" s="963"/>
      <c r="V994" s="963"/>
      <c r="W994" s="963"/>
      <c r="X994" s="963"/>
      <c r="Y994" s="963"/>
      <c r="Z994" s="963"/>
    </row>
    <row r="995" spans="1:26">
      <c r="A995" s="893"/>
      <c r="B995" s="963"/>
      <c r="C995" s="963"/>
      <c r="D995" s="780"/>
      <c r="E995" s="780"/>
      <c r="F995" s="963"/>
      <c r="G995" s="963"/>
      <c r="H995" s="963"/>
      <c r="I995" s="893"/>
      <c r="J995" s="893"/>
      <c r="K995" s="960"/>
      <c r="L995" s="963"/>
      <c r="M995" s="963"/>
      <c r="N995" s="963"/>
      <c r="O995" s="963"/>
      <c r="P995" s="963"/>
      <c r="Q995" s="963"/>
      <c r="R995" s="963"/>
      <c r="S995" s="963"/>
      <c r="T995" s="963"/>
      <c r="U995" s="963"/>
      <c r="V995" s="963"/>
      <c r="W995" s="963"/>
      <c r="X995" s="963"/>
      <c r="Y995" s="963"/>
      <c r="Z995" s="963"/>
    </row>
    <row r="996" spans="1:26">
      <c r="A996" s="893"/>
      <c r="B996" s="963"/>
      <c r="C996" s="963"/>
      <c r="D996" s="780"/>
      <c r="E996" s="780"/>
      <c r="F996" s="963"/>
      <c r="G996" s="963"/>
      <c r="H996" s="963"/>
      <c r="I996" s="893"/>
      <c r="J996" s="893"/>
      <c r="K996" s="960"/>
      <c r="L996" s="963"/>
      <c r="M996" s="963"/>
      <c r="N996" s="963"/>
      <c r="O996" s="963"/>
      <c r="P996" s="963"/>
      <c r="Q996" s="963"/>
      <c r="R996" s="963"/>
      <c r="S996" s="963"/>
      <c r="T996" s="963"/>
      <c r="U996" s="963"/>
      <c r="V996" s="963"/>
      <c r="W996" s="963"/>
      <c r="X996" s="963"/>
      <c r="Y996" s="963"/>
      <c r="Z996" s="963"/>
    </row>
    <row r="997" spans="1:26">
      <c r="A997" s="893"/>
      <c r="B997" s="963"/>
      <c r="C997" s="963"/>
      <c r="D997" s="780"/>
      <c r="E997" s="780"/>
      <c r="F997" s="963"/>
      <c r="G997" s="963"/>
      <c r="H997" s="963"/>
      <c r="I997" s="893"/>
      <c r="J997" s="893"/>
      <c r="K997" s="960"/>
      <c r="L997" s="963"/>
      <c r="M997" s="963"/>
      <c r="N997" s="963"/>
      <c r="O997" s="963"/>
      <c r="P997" s="963"/>
      <c r="Q997" s="963"/>
      <c r="R997" s="963"/>
      <c r="S997" s="963"/>
      <c r="T997" s="963"/>
      <c r="U997" s="963"/>
      <c r="V997" s="963"/>
      <c r="W997" s="963"/>
      <c r="X997" s="963"/>
      <c r="Y997" s="963"/>
      <c r="Z997" s="963"/>
    </row>
    <row r="998" spans="1:26">
      <c r="A998" s="893"/>
      <c r="B998" s="963"/>
      <c r="C998" s="963"/>
      <c r="D998" s="780"/>
      <c r="E998" s="780"/>
      <c r="F998" s="963"/>
      <c r="G998" s="963"/>
      <c r="H998" s="963"/>
      <c r="I998" s="893"/>
      <c r="J998" s="893"/>
      <c r="K998" s="960"/>
      <c r="L998" s="963"/>
      <c r="M998" s="963"/>
      <c r="N998" s="963"/>
      <c r="O998" s="963"/>
      <c r="P998" s="963"/>
      <c r="Q998" s="963"/>
      <c r="R998" s="963"/>
      <c r="S998" s="963"/>
      <c r="T998" s="963"/>
      <c r="U998" s="963"/>
      <c r="V998" s="963"/>
      <c r="W998" s="963"/>
      <c r="X998" s="963"/>
      <c r="Y998" s="963"/>
      <c r="Z998" s="963"/>
    </row>
    <row r="999" spans="1:26">
      <c r="A999" s="893"/>
      <c r="B999" s="963"/>
      <c r="C999" s="963"/>
      <c r="D999" s="780"/>
      <c r="E999" s="780"/>
      <c r="F999" s="963"/>
      <c r="G999" s="963"/>
      <c r="H999" s="963"/>
      <c r="I999" s="893"/>
      <c r="J999" s="893"/>
      <c r="K999" s="960"/>
      <c r="L999" s="963"/>
      <c r="M999" s="963"/>
      <c r="N999" s="963"/>
      <c r="O999" s="963"/>
      <c r="P999" s="963"/>
      <c r="Q999" s="963"/>
      <c r="R999" s="963"/>
      <c r="S999" s="963"/>
      <c r="T999" s="963"/>
      <c r="U999" s="963"/>
      <c r="V999" s="963"/>
      <c r="W999" s="963"/>
      <c r="X999" s="963"/>
      <c r="Y999" s="963"/>
      <c r="Z999" s="963"/>
    </row>
    <row r="1000" spans="1:26">
      <c r="A1000" s="893"/>
      <c r="B1000" s="963"/>
      <c r="C1000" s="963"/>
      <c r="D1000" s="780"/>
      <c r="E1000" s="780"/>
      <c r="F1000" s="963"/>
      <c r="G1000" s="963"/>
      <c r="H1000" s="963"/>
      <c r="I1000" s="893"/>
      <c r="J1000" s="893"/>
      <c r="K1000" s="960"/>
      <c r="L1000" s="963"/>
      <c r="M1000" s="963"/>
      <c r="N1000" s="963"/>
      <c r="O1000" s="963"/>
      <c r="P1000" s="963"/>
      <c r="Q1000" s="963"/>
      <c r="R1000" s="963"/>
      <c r="S1000" s="963"/>
      <c r="T1000" s="963"/>
      <c r="U1000" s="963"/>
      <c r="V1000" s="963"/>
      <c r="W1000" s="963"/>
      <c r="X1000" s="963"/>
      <c r="Y1000" s="963"/>
      <c r="Z1000" s="963"/>
    </row>
  </sheetData>
  <sheetProtection algorithmName="SHA-512" hashValue="akKVzLX4MUAnRYyx+fkABFvZ4IJXPNyglbCg3LnwImw+JW/VSK9Bi8jLSMlioQmcmyS9hoC49P/N+hPs73lSIQ==" saltValue="/6KxzGsi6IrvQVYh3dx15g==" spinCount="100000" sheet="1" objects="1" scenarios="1"/>
  <protectedRanges>
    <protectedRange sqref="G1:G1048576" name="Range2"/>
    <protectedRange sqref="D1:D1048576" name="Range1"/>
  </protectedRanges>
  <autoFilter ref="A41:G633" xr:uid="{00000000-0009-0000-0000-000012000000}">
    <filterColumn colId="0">
      <colorFilter dxfId="3"/>
    </filterColumn>
  </autoFilter>
  <mergeCells count="120">
    <mergeCell ref="B318:G318"/>
    <mergeCell ref="B323:G323"/>
    <mergeCell ref="B327:G327"/>
    <mergeCell ref="B331:G331"/>
    <mergeCell ref="B234:G234"/>
    <mergeCell ref="B253:G253"/>
    <mergeCell ref="B254:G254"/>
    <mergeCell ref="B259:G259"/>
    <mergeCell ref="B300:G300"/>
    <mergeCell ref="B307:G307"/>
    <mergeCell ref="B334:G334"/>
    <mergeCell ref="B337:G337"/>
    <mergeCell ref="B341:G341"/>
    <mergeCell ref="B347:G347"/>
    <mergeCell ref="B350:G350"/>
    <mergeCell ref="B351:G351"/>
    <mergeCell ref="B356:G356"/>
    <mergeCell ref="B360:G360"/>
    <mergeCell ref="B365:G365"/>
    <mergeCell ref="B371:G371"/>
    <mergeCell ref="B374:G374"/>
    <mergeCell ref="B384:G384"/>
    <mergeCell ref="B390:G390"/>
    <mergeCell ref="B399:G399"/>
    <mergeCell ref="B403:G403"/>
    <mergeCell ref="B407:G407"/>
    <mergeCell ref="B414:G414"/>
    <mergeCell ref="B418:G418"/>
    <mergeCell ref="B429:G429"/>
    <mergeCell ref="B433:G433"/>
    <mergeCell ref="B438:G438"/>
    <mergeCell ref="B442:G442"/>
    <mergeCell ref="B443:G443"/>
    <mergeCell ref="B450:G450"/>
    <mergeCell ref="B462:G462"/>
    <mergeCell ref="B469:G469"/>
    <mergeCell ref="B480:G480"/>
    <mergeCell ref="B487:G487"/>
    <mergeCell ref="B492:G492"/>
    <mergeCell ref="B493:G493"/>
    <mergeCell ref="B505:G505"/>
    <mergeCell ref="B506:G506"/>
    <mergeCell ref="B515:G515"/>
    <mergeCell ref="B520:G520"/>
    <mergeCell ref="B523:G523"/>
    <mergeCell ref="B526:G526"/>
    <mergeCell ref="B532:G532"/>
    <mergeCell ref="B539:G539"/>
    <mergeCell ref="B587:G587"/>
    <mergeCell ref="B594:G594"/>
    <mergeCell ref="B605:G605"/>
    <mergeCell ref="B613:G613"/>
    <mergeCell ref="B614:G614"/>
    <mergeCell ref="B620:G620"/>
    <mergeCell ref="B625:G625"/>
    <mergeCell ref="B631:G631"/>
    <mergeCell ref="B540:G540"/>
    <mergeCell ref="B543:G543"/>
    <mergeCell ref="B547:G547"/>
    <mergeCell ref="B555:G555"/>
    <mergeCell ref="B571:G571"/>
    <mergeCell ref="B575:G575"/>
    <mergeCell ref="B583:G583"/>
    <mergeCell ref="A1:F1"/>
    <mergeCell ref="A2:F2"/>
    <mergeCell ref="A3:F3"/>
    <mergeCell ref="A4:B4"/>
    <mergeCell ref="C4:E4"/>
    <mergeCell ref="A5:B5"/>
    <mergeCell ref="C5:E5"/>
    <mergeCell ref="A6:B6"/>
    <mergeCell ref="C6:E6"/>
    <mergeCell ref="A7:J7"/>
    <mergeCell ref="A8:C8"/>
    <mergeCell ref="D8:G8"/>
    <mergeCell ref="D9:G16"/>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A38:J40"/>
    <mergeCell ref="B42:G42"/>
    <mergeCell ref="B43:G43"/>
    <mergeCell ref="B65:G65"/>
    <mergeCell ref="B71:G71"/>
    <mergeCell ref="B75:G75"/>
    <mergeCell ref="B92:G92"/>
    <mergeCell ref="B96:G96"/>
    <mergeCell ref="B226:G226"/>
    <mergeCell ref="B161:G161"/>
    <mergeCell ref="B176:G176"/>
    <mergeCell ref="B183:G183"/>
    <mergeCell ref="B190:G190"/>
    <mergeCell ref="B196:G196"/>
    <mergeCell ref="B108:G108"/>
    <mergeCell ref="B111:G111"/>
    <mergeCell ref="B112:G112"/>
    <mergeCell ref="B123:G123"/>
    <mergeCell ref="B129:G129"/>
    <mergeCell ref="B134:G134"/>
    <mergeCell ref="B140:G140"/>
    <mergeCell ref="B148:G148"/>
    <mergeCell ref="B160:G160"/>
  </mergeCells>
  <dataValidations count="4">
    <dataValidation type="list" allowBlank="1" showErrorMessage="1" sqref="D107" xr:uid="{00000000-0002-0000-1200-000000000000}">
      <formula1>$A$1183:$A$1185</formula1>
    </dataValidation>
    <dataValidation type="list" allowBlank="1" showErrorMessage="1" sqref="D41 D44:D64 D66:D70 D72:D74 D76:D91 D97:D106 D109:D110 D113:D122 D124:D128 D130:D133 D135:D139 D141:D147 D149:D159 D162:D175 D177:D182 D184:D189 D191:D195 D648:D1000 D227:D233 D235:D252 D255:D258 D260:D299 D301:D306 D308:D317 D319:D322 D324:D326 D328:D330 D332:D333 D335:D336 D338:D340 D342:D346 D348:D349 D352:D355 D357:D359 D361:D364 D366:D370 D372:D373 D375:D383 D385:D389 D391:D398 D400:D402 D404:D406 D408:D413 D415:D417 D419:D428 D430:D432 D434:D437 D439:D441 D444:D449 D451:D461 D463:D468 D470:D479 D481:D486 D488:D491 D494:D504 D507:D514 D516:D519 D521:D522 D524:D525 D527:D531 D533:D538 D541:D542 D544:D546 D548:D554 D556:D569 D572:D574 D576:D582 D584:D586 D595:D604 D615:D619 D621:D624 D626:D630 D632:D638 D197:D225" xr:uid="{00000000-0002-0000-1200-000002000000}">
      <formula1>$A$649:$A$651</formula1>
    </dataValidation>
    <dataValidation type="list" allowBlank="1" showErrorMessage="1" sqref="D588:D593" xr:uid="{00000000-0002-0000-1200-000003000000}">
      <formula1>$A$762:$A$764</formula1>
    </dataValidation>
    <dataValidation type="list" allowBlank="1" showErrorMessage="1" sqref="D606:D612" xr:uid="{00000000-0002-0000-1200-000005000000}">
      <formula1>$A$705:$A$707</formula1>
    </dataValidation>
  </dataValidations>
  <pageMargins left="0.70866141732283472" right="0.70866141732283472" top="0.74803149606299213" bottom="0.74803149606299213" header="0" footer="0"/>
  <pageSetup paperSize="9" scale="39" orientation="portrait" r:id="rId1"/>
  <headerFooter>
    <oddHeader>&amp;LChecklist No. 15&amp;CPharmacy&amp;RVersion - NHSRC/3.0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election activeCell="F68" sqref="F68"/>
    </sheetView>
  </sheetViews>
  <sheetFormatPr baseColWidth="10" defaultColWidth="14.5" defaultRowHeight="15" customHeight="1"/>
  <cols>
    <col min="1" max="1" width="27.83203125" customWidth="1"/>
    <col min="2" max="2" width="63.6640625" customWidth="1"/>
    <col min="3" max="3" width="13.83203125" customWidth="1"/>
    <col min="4" max="4" width="11.5" customWidth="1"/>
    <col min="5" max="26" width="27.83203125" customWidth="1"/>
  </cols>
  <sheetData>
    <row r="1" spans="1:26" ht="13.5" customHeight="1">
      <c r="A1" s="36"/>
      <c r="B1" s="36" t="s">
        <v>197</v>
      </c>
      <c r="C1" s="37"/>
      <c r="D1" s="37"/>
      <c r="E1" s="37"/>
      <c r="F1" s="37"/>
      <c r="G1" s="37"/>
      <c r="H1" s="37"/>
      <c r="I1" s="37"/>
      <c r="J1" s="37"/>
      <c r="K1" s="37"/>
      <c r="L1" s="37"/>
      <c r="M1" s="37"/>
      <c r="N1" s="37"/>
      <c r="O1" s="37"/>
      <c r="P1" s="37"/>
      <c r="Q1" s="37"/>
      <c r="R1" s="37"/>
      <c r="S1" s="37"/>
      <c r="T1" s="37"/>
      <c r="U1" s="37"/>
      <c r="V1" s="37"/>
      <c r="W1" s="37"/>
      <c r="X1" s="37"/>
      <c r="Y1" s="37"/>
      <c r="Z1" s="37"/>
    </row>
    <row r="2" spans="1:26" ht="13.5" customHeight="1">
      <c r="A2" s="38" t="s">
        <v>198</v>
      </c>
      <c r="B2" s="39" t="s">
        <v>199</v>
      </c>
      <c r="C2" s="40"/>
      <c r="D2" s="37"/>
      <c r="E2" s="37"/>
      <c r="F2" s="37"/>
      <c r="G2" s="37"/>
      <c r="H2" s="37"/>
      <c r="I2" s="37"/>
      <c r="J2" s="37"/>
      <c r="K2" s="37"/>
      <c r="L2" s="37"/>
      <c r="M2" s="37"/>
      <c r="N2" s="37"/>
      <c r="O2" s="37"/>
      <c r="P2" s="37"/>
      <c r="Q2" s="37"/>
      <c r="R2" s="37"/>
      <c r="S2" s="37"/>
      <c r="T2" s="37"/>
      <c r="U2" s="37"/>
      <c r="V2" s="37"/>
      <c r="W2" s="37"/>
      <c r="X2" s="37"/>
      <c r="Y2" s="37"/>
      <c r="Z2" s="37"/>
    </row>
    <row r="3" spans="1:26" ht="13.5" customHeight="1">
      <c r="A3" s="41" t="s">
        <v>200</v>
      </c>
      <c r="B3" s="42">
        <f>'Labour Room'!D693</f>
        <v>1</v>
      </c>
      <c r="C3" s="40"/>
      <c r="D3" s="37"/>
      <c r="E3" s="37"/>
      <c r="F3" s="37"/>
      <c r="G3" s="37"/>
      <c r="H3" s="37"/>
      <c r="I3" s="37"/>
      <c r="J3" s="37"/>
      <c r="K3" s="37"/>
      <c r="L3" s="37"/>
      <c r="M3" s="37"/>
      <c r="N3" s="37"/>
      <c r="O3" s="37"/>
      <c r="P3" s="37"/>
      <c r="Q3" s="37"/>
      <c r="R3" s="37"/>
      <c r="S3" s="37"/>
      <c r="T3" s="37"/>
      <c r="U3" s="37"/>
      <c r="V3" s="37"/>
      <c r="W3" s="37"/>
      <c r="X3" s="37"/>
      <c r="Y3" s="37"/>
      <c r="Z3" s="37"/>
    </row>
    <row r="4" spans="1:26" ht="13.5" customHeight="1">
      <c r="A4" s="43" t="s">
        <v>201</v>
      </c>
      <c r="B4" s="44">
        <f>'M-OT'!D679</f>
        <v>1</v>
      </c>
      <c r="C4" s="40"/>
      <c r="D4" s="37"/>
      <c r="E4" s="37"/>
      <c r="F4" s="37"/>
      <c r="G4" s="37"/>
      <c r="H4" s="37"/>
      <c r="I4" s="37"/>
      <c r="J4" s="37"/>
      <c r="K4" s="37"/>
      <c r="L4" s="37"/>
      <c r="M4" s="37"/>
      <c r="N4" s="37"/>
      <c r="O4" s="37"/>
      <c r="P4" s="37"/>
      <c r="Q4" s="37"/>
      <c r="R4" s="37"/>
      <c r="S4" s="37"/>
      <c r="T4" s="37"/>
      <c r="U4" s="37"/>
      <c r="V4" s="37"/>
      <c r="W4" s="37"/>
      <c r="X4" s="37"/>
      <c r="Y4" s="37"/>
      <c r="Z4" s="37"/>
    </row>
    <row r="5" spans="1:26" ht="13.5" customHeight="1">
      <c r="A5" s="45"/>
      <c r="B5" s="46"/>
      <c r="C5" s="47"/>
      <c r="D5" s="37"/>
      <c r="E5" s="37"/>
      <c r="F5" s="37"/>
      <c r="G5" s="37"/>
      <c r="H5" s="37"/>
      <c r="I5" s="37"/>
      <c r="J5" s="37"/>
      <c r="K5" s="37"/>
      <c r="L5" s="37"/>
      <c r="M5" s="37"/>
      <c r="N5" s="37"/>
      <c r="O5" s="37"/>
      <c r="P5" s="37"/>
      <c r="Q5" s="37"/>
      <c r="R5" s="37"/>
      <c r="S5" s="37"/>
      <c r="T5" s="37"/>
      <c r="U5" s="37"/>
      <c r="V5" s="37"/>
      <c r="W5" s="37"/>
      <c r="X5" s="37"/>
      <c r="Y5" s="37"/>
      <c r="Z5" s="37"/>
    </row>
    <row r="6" spans="1:26" ht="13.5" customHeight="1">
      <c r="A6" s="1603" t="s">
        <v>202</v>
      </c>
      <c r="B6" s="1570"/>
      <c r="C6" s="1573"/>
      <c r="D6" s="37"/>
      <c r="E6" s="37"/>
      <c r="F6" s="37"/>
      <c r="G6" s="37"/>
      <c r="H6" s="37"/>
      <c r="I6" s="37"/>
      <c r="J6" s="37"/>
      <c r="K6" s="37"/>
      <c r="L6" s="37"/>
      <c r="M6" s="37"/>
      <c r="N6" s="37"/>
      <c r="O6" s="37"/>
      <c r="P6" s="37"/>
      <c r="Q6" s="37"/>
      <c r="R6" s="37"/>
      <c r="S6" s="37"/>
      <c r="T6" s="37"/>
      <c r="U6" s="37"/>
      <c r="V6" s="37"/>
      <c r="W6" s="37"/>
      <c r="X6" s="37"/>
      <c r="Y6" s="37"/>
      <c r="Z6" s="37"/>
    </row>
    <row r="7" spans="1:26" ht="13.5" customHeight="1">
      <c r="A7" s="48" t="s">
        <v>203</v>
      </c>
      <c r="B7" s="49" t="s">
        <v>204</v>
      </c>
      <c r="C7" s="48" t="s">
        <v>205</v>
      </c>
      <c r="D7" s="37"/>
      <c r="E7" s="37"/>
      <c r="F7" s="37"/>
      <c r="G7" s="37"/>
      <c r="H7" s="37"/>
      <c r="I7" s="37"/>
      <c r="J7" s="37"/>
      <c r="K7" s="37"/>
      <c r="L7" s="37"/>
      <c r="M7" s="37"/>
      <c r="N7" s="37"/>
      <c r="O7" s="37"/>
      <c r="P7" s="37"/>
      <c r="Q7" s="37"/>
      <c r="R7" s="37"/>
      <c r="S7" s="37"/>
      <c r="T7" s="37"/>
      <c r="U7" s="37"/>
      <c r="V7" s="37"/>
      <c r="W7" s="37"/>
      <c r="X7" s="37"/>
      <c r="Y7" s="37"/>
      <c r="Z7" s="37"/>
    </row>
    <row r="8" spans="1:26" ht="13.5" customHeight="1">
      <c r="A8" s="48" t="s">
        <v>27</v>
      </c>
      <c r="B8" s="50">
        <f>'Labour Room'!D685</f>
        <v>1</v>
      </c>
      <c r="C8" s="51">
        <f>'M-OT'!D671</f>
        <v>1</v>
      </c>
      <c r="D8" s="37"/>
      <c r="E8" s="1535"/>
      <c r="F8" s="37"/>
      <c r="G8" s="37"/>
      <c r="H8" s="37"/>
      <c r="I8" s="37"/>
      <c r="J8" s="37"/>
      <c r="K8" s="37"/>
      <c r="L8" s="37"/>
      <c r="M8" s="37"/>
      <c r="N8" s="37"/>
      <c r="O8" s="37"/>
      <c r="P8" s="37"/>
      <c r="Q8" s="37"/>
      <c r="R8" s="37"/>
      <c r="S8" s="37"/>
      <c r="T8" s="37"/>
      <c r="U8" s="37"/>
      <c r="V8" s="37"/>
      <c r="W8" s="37"/>
      <c r="X8" s="37"/>
      <c r="Y8" s="37"/>
      <c r="Z8" s="37"/>
    </row>
    <row r="9" spans="1:26" ht="13.5" customHeight="1">
      <c r="A9" s="48" t="s">
        <v>28</v>
      </c>
      <c r="B9" s="50">
        <f>'Labour Room'!D686</f>
        <v>1</v>
      </c>
      <c r="C9" s="51">
        <f>'M-OT'!D672</f>
        <v>1</v>
      </c>
      <c r="D9" s="37"/>
      <c r="E9" s="37"/>
      <c r="F9" s="37"/>
      <c r="G9" s="37"/>
      <c r="H9" s="37"/>
      <c r="I9" s="37"/>
      <c r="J9" s="37"/>
      <c r="K9" s="37"/>
      <c r="L9" s="37"/>
      <c r="M9" s="37"/>
      <c r="N9" s="37"/>
      <c r="O9" s="37"/>
      <c r="P9" s="37"/>
      <c r="Q9" s="37"/>
      <c r="R9" s="37"/>
      <c r="S9" s="37"/>
      <c r="T9" s="37"/>
      <c r="U9" s="37"/>
      <c r="V9" s="37"/>
      <c r="W9" s="37"/>
      <c r="X9" s="37"/>
      <c r="Y9" s="37"/>
      <c r="Z9" s="37"/>
    </row>
    <row r="10" spans="1:26" ht="13.5" customHeight="1">
      <c r="A10" s="48" t="s">
        <v>29</v>
      </c>
      <c r="B10" s="50">
        <f>'Labour Room'!D687</f>
        <v>1</v>
      </c>
      <c r="C10" s="51">
        <f>'M-OT'!D673</f>
        <v>1</v>
      </c>
      <c r="D10" s="37"/>
      <c r="E10" s="37"/>
      <c r="F10" s="37"/>
      <c r="G10" s="37"/>
      <c r="H10" s="37"/>
      <c r="I10" s="37"/>
      <c r="J10" s="37"/>
      <c r="K10" s="37"/>
      <c r="L10" s="37"/>
      <c r="M10" s="37"/>
      <c r="N10" s="37"/>
      <c r="O10" s="37"/>
      <c r="P10" s="37"/>
      <c r="Q10" s="37"/>
      <c r="R10" s="37"/>
      <c r="S10" s="37"/>
      <c r="T10" s="37"/>
      <c r="U10" s="37"/>
      <c r="V10" s="37"/>
      <c r="W10" s="37"/>
      <c r="X10" s="37"/>
      <c r="Y10" s="37"/>
      <c r="Z10" s="37"/>
    </row>
    <row r="11" spans="1:26" ht="13.5" customHeight="1">
      <c r="A11" s="48" t="s">
        <v>30</v>
      </c>
      <c r="B11" s="50">
        <f>'Labour Room'!D688</f>
        <v>1</v>
      </c>
      <c r="C11" s="51">
        <f>'M-OT'!D674</f>
        <v>1</v>
      </c>
      <c r="D11" s="37"/>
      <c r="E11" s="37"/>
      <c r="F11" s="37"/>
      <c r="G11" s="37"/>
      <c r="H11" s="37"/>
      <c r="I11" s="37"/>
      <c r="J11" s="37"/>
      <c r="K11" s="37"/>
      <c r="L11" s="37"/>
      <c r="M11" s="37"/>
      <c r="N11" s="37"/>
      <c r="O11" s="37"/>
      <c r="P11" s="37"/>
      <c r="Q11" s="37"/>
      <c r="R11" s="37"/>
      <c r="S11" s="37"/>
      <c r="T11" s="37"/>
      <c r="U11" s="37"/>
      <c r="V11" s="37"/>
      <c r="W11" s="37"/>
      <c r="X11" s="37"/>
      <c r="Y11" s="37"/>
      <c r="Z11" s="37"/>
    </row>
    <row r="12" spans="1:26" ht="13.5" customHeight="1">
      <c r="A12" s="48" t="s">
        <v>31</v>
      </c>
      <c r="B12" s="50">
        <f>'Labour Room'!D689</f>
        <v>1</v>
      </c>
      <c r="C12" s="51">
        <f>'M-OT'!D675</f>
        <v>1</v>
      </c>
      <c r="D12" s="37"/>
      <c r="E12" s="37"/>
      <c r="F12" s="37"/>
      <c r="G12" s="37"/>
      <c r="H12" s="37"/>
      <c r="I12" s="37"/>
      <c r="J12" s="37"/>
      <c r="K12" s="37"/>
      <c r="L12" s="37"/>
      <c r="M12" s="37"/>
      <c r="N12" s="37"/>
      <c r="O12" s="37"/>
      <c r="P12" s="37"/>
      <c r="Q12" s="37"/>
      <c r="R12" s="37"/>
      <c r="S12" s="37"/>
      <c r="T12" s="37"/>
      <c r="U12" s="37"/>
      <c r="V12" s="37"/>
      <c r="W12" s="37"/>
      <c r="X12" s="37"/>
      <c r="Y12" s="37"/>
      <c r="Z12" s="37"/>
    </row>
    <row r="13" spans="1:26" ht="13.5" customHeight="1">
      <c r="A13" s="48" t="s">
        <v>32</v>
      </c>
      <c r="B13" s="50">
        <f>'Labour Room'!D690</f>
        <v>1</v>
      </c>
      <c r="C13" s="51">
        <f>'M-OT'!D676</f>
        <v>1</v>
      </c>
      <c r="D13" s="37"/>
      <c r="E13" s="37"/>
      <c r="F13" s="37"/>
      <c r="G13" s="37"/>
      <c r="H13" s="37"/>
      <c r="I13" s="37"/>
      <c r="J13" s="37"/>
      <c r="K13" s="37"/>
      <c r="L13" s="37"/>
      <c r="M13" s="37"/>
      <c r="N13" s="37"/>
      <c r="O13" s="37"/>
      <c r="P13" s="37"/>
      <c r="Q13" s="37"/>
      <c r="R13" s="37"/>
      <c r="S13" s="37"/>
      <c r="T13" s="37"/>
      <c r="U13" s="37"/>
      <c r="V13" s="37"/>
      <c r="W13" s="37"/>
      <c r="X13" s="37"/>
      <c r="Y13" s="37"/>
      <c r="Z13" s="37"/>
    </row>
    <row r="14" spans="1:26" ht="13.5" customHeight="1">
      <c r="A14" s="48" t="s">
        <v>33</v>
      </c>
      <c r="B14" s="50">
        <f>'Labour Room'!D691</f>
        <v>1</v>
      </c>
      <c r="C14" s="51">
        <f>'M-OT'!D677</f>
        <v>1</v>
      </c>
      <c r="D14" s="37"/>
      <c r="E14" s="37"/>
      <c r="F14" s="37"/>
      <c r="G14" s="37"/>
      <c r="H14" s="37"/>
      <c r="I14" s="37"/>
      <c r="J14" s="37"/>
      <c r="K14" s="37"/>
      <c r="L14" s="37"/>
      <c r="M14" s="37"/>
      <c r="N14" s="37"/>
      <c r="O14" s="37"/>
      <c r="P14" s="37"/>
      <c r="Q14" s="37"/>
      <c r="R14" s="37"/>
      <c r="S14" s="37"/>
      <c r="T14" s="37"/>
      <c r="U14" s="37"/>
      <c r="V14" s="37"/>
      <c r="W14" s="37"/>
      <c r="X14" s="37"/>
      <c r="Y14" s="37"/>
      <c r="Z14" s="37"/>
    </row>
    <row r="15" spans="1:26" ht="13.5" customHeight="1">
      <c r="A15" s="48" t="s">
        <v>34</v>
      </c>
      <c r="B15" s="50">
        <f>'Labour Room'!D692</f>
        <v>1</v>
      </c>
      <c r="C15" s="51">
        <f>'M-OT'!D678</f>
        <v>1</v>
      </c>
      <c r="D15" s="37"/>
      <c r="E15" s="37"/>
      <c r="F15" s="37"/>
      <c r="G15" s="37"/>
      <c r="H15" s="37"/>
      <c r="I15" s="37"/>
      <c r="J15" s="37"/>
      <c r="K15" s="37"/>
      <c r="L15" s="37"/>
      <c r="M15" s="37"/>
      <c r="N15" s="37"/>
      <c r="O15" s="37"/>
      <c r="P15" s="37"/>
      <c r="Q15" s="37"/>
      <c r="R15" s="37"/>
      <c r="S15" s="37"/>
      <c r="T15" s="37"/>
      <c r="U15" s="37"/>
      <c r="V15" s="37"/>
      <c r="W15" s="37"/>
      <c r="X15" s="37"/>
      <c r="Y15" s="37"/>
      <c r="Z15" s="37"/>
    </row>
    <row r="16" spans="1:26" ht="13.5" customHeight="1">
      <c r="A16" s="37"/>
      <c r="B16" s="52"/>
      <c r="C16" s="37"/>
      <c r="D16" s="37"/>
      <c r="E16" s="37"/>
      <c r="F16" s="37"/>
      <c r="G16" s="37"/>
      <c r="H16" s="37"/>
      <c r="I16" s="37"/>
      <c r="J16" s="37"/>
      <c r="K16" s="37"/>
      <c r="L16" s="37"/>
      <c r="M16" s="37"/>
      <c r="N16" s="37"/>
      <c r="O16" s="37"/>
      <c r="P16" s="37"/>
      <c r="Q16" s="37"/>
      <c r="R16" s="37"/>
      <c r="S16" s="37"/>
      <c r="T16" s="37"/>
      <c r="U16" s="37"/>
      <c r="V16" s="37"/>
      <c r="W16" s="37"/>
      <c r="X16" s="37"/>
      <c r="Y16" s="37"/>
      <c r="Z16" s="37"/>
    </row>
    <row r="17" spans="1:26" ht="13.5" customHeight="1">
      <c r="A17" s="37"/>
      <c r="B17" s="52"/>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ht="13.5" customHeight="1">
      <c r="A18" s="37"/>
      <c r="B18" s="52"/>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1:26" ht="13.5" customHeight="1">
      <c r="A19" s="1604" t="s">
        <v>206</v>
      </c>
      <c r="B19" s="1570"/>
      <c r="C19" s="1570"/>
      <c r="D19" s="1573"/>
      <c r="E19" s="37"/>
      <c r="F19" s="37"/>
      <c r="G19" s="37"/>
      <c r="H19" s="37"/>
      <c r="I19" s="37"/>
      <c r="J19" s="37"/>
      <c r="K19" s="37"/>
      <c r="L19" s="37"/>
      <c r="M19" s="37"/>
      <c r="N19" s="37"/>
      <c r="O19" s="37"/>
      <c r="P19" s="37"/>
      <c r="Q19" s="37"/>
      <c r="R19" s="37"/>
      <c r="S19" s="37"/>
      <c r="T19" s="37"/>
      <c r="U19" s="37"/>
      <c r="V19" s="37"/>
      <c r="W19" s="37"/>
      <c r="X19" s="37"/>
      <c r="Y19" s="37"/>
      <c r="Z19" s="37"/>
    </row>
    <row r="20" spans="1:26" ht="13.5" customHeight="1">
      <c r="A20" s="53" t="s">
        <v>207</v>
      </c>
      <c r="B20" s="54" t="s">
        <v>208</v>
      </c>
      <c r="C20" s="53" t="s">
        <v>200</v>
      </c>
      <c r="D20" s="53" t="s">
        <v>201</v>
      </c>
      <c r="E20" s="37"/>
      <c r="F20" s="37"/>
      <c r="G20" s="37"/>
      <c r="H20" s="37"/>
      <c r="I20" s="37"/>
      <c r="J20" s="37"/>
      <c r="K20" s="37"/>
      <c r="L20" s="37"/>
      <c r="M20" s="37"/>
      <c r="N20" s="37"/>
      <c r="O20" s="37"/>
      <c r="P20" s="37"/>
      <c r="Q20" s="37"/>
      <c r="R20" s="37"/>
      <c r="S20" s="37"/>
      <c r="T20" s="37"/>
      <c r="U20" s="37"/>
      <c r="V20" s="37"/>
      <c r="W20" s="37"/>
      <c r="X20" s="37"/>
      <c r="Y20" s="37"/>
      <c r="Z20" s="37"/>
    </row>
    <row r="21" spans="1:26" ht="13.5" customHeight="1">
      <c r="A21" s="55" t="s">
        <v>209</v>
      </c>
      <c r="B21" s="56" t="s">
        <v>210</v>
      </c>
      <c r="C21" s="57">
        <f>('Labour Room'!I43/'Labour Room'!J43)*100</f>
        <v>100</v>
      </c>
      <c r="D21" s="57">
        <f>'M-OT'!K43</f>
        <v>100</v>
      </c>
      <c r="E21" s="37"/>
      <c r="F21" s="37"/>
      <c r="G21" s="37"/>
      <c r="H21" s="37"/>
      <c r="I21" s="37"/>
      <c r="J21" s="37"/>
      <c r="K21" s="37"/>
      <c r="L21" s="37"/>
      <c r="M21" s="37"/>
      <c r="N21" s="37"/>
      <c r="O21" s="37"/>
      <c r="P21" s="37"/>
      <c r="Q21" s="37"/>
      <c r="R21" s="37"/>
      <c r="S21" s="37"/>
      <c r="T21" s="37"/>
      <c r="U21" s="37"/>
      <c r="V21" s="37"/>
      <c r="W21" s="37"/>
      <c r="X21" s="37"/>
      <c r="Y21" s="37"/>
      <c r="Z21" s="37"/>
    </row>
    <row r="22" spans="1:26" ht="13.5" customHeight="1">
      <c r="A22" s="55" t="s">
        <v>41</v>
      </c>
      <c r="B22" s="56" t="s">
        <v>211</v>
      </c>
      <c r="C22" s="57">
        <f>'Labour Room'!K63</f>
        <v>100</v>
      </c>
      <c r="D22" s="57">
        <f>'M-OT'!K63</f>
        <v>100</v>
      </c>
      <c r="E22" s="37"/>
      <c r="F22" s="37"/>
      <c r="G22" s="37"/>
      <c r="H22" s="37"/>
      <c r="I22" s="37"/>
      <c r="J22" s="37"/>
      <c r="K22" s="37"/>
      <c r="L22" s="37"/>
      <c r="M22" s="37"/>
      <c r="N22" s="37"/>
      <c r="O22" s="37"/>
      <c r="P22" s="37"/>
      <c r="Q22" s="37"/>
      <c r="R22" s="37"/>
      <c r="S22" s="37"/>
      <c r="T22" s="37"/>
      <c r="U22" s="37"/>
      <c r="V22" s="37"/>
      <c r="W22" s="37"/>
      <c r="X22" s="37"/>
      <c r="Y22" s="37"/>
      <c r="Z22" s="37"/>
    </row>
    <row r="23" spans="1:26" ht="13.5" customHeight="1">
      <c r="A23" s="55" t="s">
        <v>212</v>
      </c>
      <c r="B23" s="56" t="s">
        <v>213</v>
      </c>
      <c r="C23" s="57">
        <f>'Labour Room'!K75</f>
        <v>100</v>
      </c>
      <c r="D23" s="57">
        <f>'M-OT'!K70</f>
        <v>100</v>
      </c>
      <c r="E23" s="37"/>
      <c r="F23" s="37"/>
      <c r="G23" s="37"/>
      <c r="H23" s="37"/>
      <c r="I23" s="37"/>
      <c r="J23" s="37"/>
      <c r="K23" s="37"/>
      <c r="L23" s="37"/>
      <c r="M23" s="37"/>
      <c r="N23" s="37"/>
      <c r="O23" s="37"/>
      <c r="P23" s="37"/>
      <c r="Q23" s="37"/>
      <c r="R23" s="37"/>
      <c r="S23" s="37"/>
      <c r="T23" s="37"/>
      <c r="U23" s="37"/>
      <c r="V23" s="37"/>
      <c r="W23" s="37"/>
      <c r="X23" s="37"/>
      <c r="Y23" s="37"/>
      <c r="Z23" s="37"/>
    </row>
    <row r="24" spans="1:26" ht="13.5" customHeight="1">
      <c r="A24" s="55" t="s">
        <v>214</v>
      </c>
      <c r="B24" s="56" t="s">
        <v>215</v>
      </c>
      <c r="C24" s="57">
        <f>'Labour Room'!K108</f>
        <v>100</v>
      </c>
      <c r="D24" s="57">
        <f>'M-OT'!K103</f>
        <v>100</v>
      </c>
      <c r="E24" s="37"/>
      <c r="F24" s="37"/>
      <c r="G24" s="37"/>
      <c r="H24" s="37"/>
      <c r="I24" s="37"/>
      <c r="J24" s="37"/>
      <c r="K24" s="37"/>
      <c r="L24" s="37"/>
      <c r="M24" s="37"/>
      <c r="N24" s="37"/>
      <c r="O24" s="37"/>
      <c r="P24" s="37"/>
      <c r="Q24" s="37"/>
      <c r="R24" s="37"/>
      <c r="S24" s="37"/>
      <c r="T24" s="37"/>
      <c r="U24" s="37"/>
      <c r="V24" s="37"/>
      <c r="W24" s="37"/>
      <c r="X24" s="37"/>
      <c r="Y24" s="37"/>
      <c r="Z24" s="37"/>
    </row>
    <row r="25" spans="1:26" ht="13.5" customHeight="1">
      <c r="A25" s="55" t="s">
        <v>216</v>
      </c>
      <c r="B25" s="56" t="s">
        <v>217</v>
      </c>
      <c r="C25" s="57">
        <f>'Labour Room'!K117</f>
        <v>100</v>
      </c>
      <c r="D25" s="57">
        <f>'M-OT'!K111</f>
        <v>100</v>
      </c>
      <c r="E25" s="37"/>
      <c r="F25" s="37"/>
      <c r="G25" s="37"/>
      <c r="H25" s="37"/>
      <c r="I25" s="37"/>
      <c r="J25" s="37"/>
      <c r="K25" s="37"/>
      <c r="L25" s="37"/>
      <c r="M25" s="37"/>
      <c r="N25" s="37"/>
      <c r="O25" s="37"/>
      <c r="P25" s="37"/>
      <c r="Q25" s="37"/>
      <c r="R25" s="37"/>
      <c r="S25" s="37"/>
      <c r="T25" s="37"/>
      <c r="U25" s="37"/>
      <c r="V25" s="37"/>
      <c r="W25" s="37"/>
      <c r="X25" s="37"/>
      <c r="Y25" s="37"/>
      <c r="Z25" s="37"/>
    </row>
    <row r="26" spans="1:26" ht="13.5" customHeight="1">
      <c r="A26" s="55" t="s">
        <v>218</v>
      </c>
      <c r="B26" s="56" t="s">
        <v>219</v>
      </c>
      <c r="C26" s="57">
        <f>'Labour Room'!K124</f>
        <v>100</v>
      </c>
      <c r="D26" s="57">
        <f>'M-OT'!K117</f>
        <v>100</v>
      </c>
      <c r="E26" s="37"/>
      <c r="F26" s="37"/>
      <c r="G26" s="37"/>
      <c r="H26" s="37"/>
      <c r="I26" s="37"/>
      <c r="J26" s="37"/>
      <c r="K26" s="37"/>
      <c r="L26" s="37"/>
      <c r="M26" s="37"/>
      <c r="N26" s="37"/>
      <c r="O26" s="37"/>
      <c r="P26" s="37"/>
      <c r="Q26" s="37"/>
      <c r="R26" s="37"/>
      <c r="S26" s="37"/>
      <c r="T26" s="37"/>
      <c r="U26" s="37"/>
      <c r="V26" s="37"/>
      <c r="W26" s="37"/>
      <c r="X26" s="37"/>
      <c r="Y26" s="37"/>
      <c r="Z26" s="37"/>
    </row>
    <row r="27" spans="1:26" ht="13.5" customHeight="1">
      <c r="A27" s="55" t="s">
        <v>220</v>
      </c>
      <c r="B27" s="56" t="s">
        <v>221</v>
      </c>
      <c r="C27" s="57">
        <f>'Labour Room'!K134</f>
        <v>100</v>
      </c>
      <c r="D27" s="57">
        <f>'M-OT'!K123</f>
        <v>100</v>
      </c>
      <c r="E27" s="37"/>
      <c r="F27" s="37"/>
      <c r="G27" s="37"/>
      <c r="H27" s="37"/>
      <c r="I27" s="37"/>
      <c r="J27" s="37"/>
      <c r="K27" s="37"/>
      <c r="L27" s="37"/>
      <c r="M27" s="37"/>
      <c r="N27" s="37"/>
      <c r="O27" s="37"/>
      <c r="P27" s="37"/>
      <c r="Q27" s="37"/>
      <c r="R27" s="37"/>
      <c r="S27" s="37"/>
      <c r="T27" s="37"/>
      <c r="U27" s="37"/>
      <c r="V27" s="37"/>
      <c r="W27" s="37"/>
      <c r="X27" s="37"/>
      <c r="Y27" s="37"/>
      <c r="Z27" s="37"/>
    </row>
    <row r="28" spans="1:26" ht="13.5" customHeight="1">
      <c r="A28" s="55" t="s">
        <v>222</v>
      </c>
      <c r="B28" s="56" t="s">
        <v>223</v>
      </c>
      <c r="C28" s="57">
        <f>'Labour Room'!K140</f>
        <v>100</v>
      </c>
      <c r="D28" s="57">
        <f>'M-OT'!K130</f>
        <v>100</v>
      </c>
      <c r="E28" s="37"/>
      <c r="F28" s="37"/>
      <c r="G28" s="37"/>
      <c r="H28" s="37"/>
      <c r="I28" s="37"/>
      <c r="J28" s="37"/>
      <c r="K28" s="37"/>
      <c r="L28" s="37"/>
      <c r="M28" s="37"/>
      <c r="N28" s="37"/>
      <c r="O28" s="37"/>
      <c r="P28" s="37"/>
      <c r="Q28" s="37"/>
      <c r="R28" s="37"/>
      <c r="S28" s="37"/>
      <c r="T28" s="37"/>
      <c r="U28" s="37"/>
      <c r="V28" s="37"/>
      <c r="W28" s="37"/>
      <c r="X28" s="37"/>
      <c r="Y28" s="37"/>
      <c r="Z28" s="37"/>
    </row>
    <row r="29" spans="1:26" ht="13.5" customHeight="1">
      <c r="A29" s="55" t="s">
        <v>224</v>
      </c>
      <c r="B29" s="56" t="s">
        <v>67</v>
      </c>
      <c r="C29" s="57">
        <f>'Labour Room'!K160</f>
        <v>100</v>
      </c>
      <c r="D29" s="57">
        <f>'M-OT'!K151</f>
        <v>100</v>
      </c>
      <c r="E29" s="37"/>
      <c r="F29" s="37"/>
      <c r="G29" s="37"/>
      <c r="H29" s="37"/>
      <c r="I29" s="37"/>
      <c r="J29" s="37"/>
      <c r="K29" s="37"/>
      <c r="L29" s="37"/>
      <c r="M29" s="37"/>
      <c r="N29" s="37"/>
      <c r="O29" s="37"/>
      <c r="P29" s="37"/>
      <c r="Q29" s="37"/>
      <c r="R29" s="37"/>
      <c r="S29" s="37"/>
      <c r="T29" s="37"/>
      <c r="U29" s="37"/>
      <c r="V29" s="37"/>
      <c r="W29" s="37"/>
      <c r="X29" s="37"/>
      <c r="Y29" s="37"/>
      <c r="Z29" s="37"/>
    </row>
    <row r="30" spans="1:26" ht="13.5" customHeight="1">
      <c r="A30" s="55" t="s">
        <v>225</v>
      </c>
      <c r="B30" s="56" t="s">
        <v>69</v>
      </c>
      <c r="C30" s="57">
        <f>'Labour Room'!K175</f>
        <v>100</v>
      </c>
      <c r="D30" s="57">
        <f>'M-OT'!K168</f>
        <v>100</v>
      </c>
      <c r="E30" s="37"/>
      <c r="F30" s="37"/>
      <c r="G30" s="37"/>
      <c r="H30" s="37"/>
      <c r="I30" s="37"/>
      <c r="J30" s="37"/>
      <c r="K30" s="37"/>
      <c r="L30" s="37"/>
      <c r="M30" s="37"/>
      <c r="N30" s="37"/>
      <c r="O30" s="37"/>
      <c r="P30" s="37"/>
      <c r="Q30" s="37"/>
      <c r="R30" s="37"/>
      <c r="S30" s="37"/>
      <c r="T30" s="37"/>
      <c r="U30" s="37"/>
      <c r="V30" s="37"/>
      <c r="W30" s="37"/>
      <c r="X30" s="37"/>
      <c r="Y30" s="37"/>
      <c r="Z30" s="37"/>
    </row>
    <row r="31" spans="1:26" ht="13.5" customHeight="1">
      <c r="A31" s="55" t="s">
        <v>226</v>
      </c>
      <c r="B31" s="56" t="s">
        <v>71</v>
      </c>
      <c r="C31" s="57">
        <f>'Labour Room'!K180</f>
        <v>100</v>
      </c>
      <c r="D31" s="57">
        <f>'M-OT'!K175</f>
        <v>100</v>
      </c>
      <c r="E31" s="37"/>
      <c r="F31" s="37"/>
      <c r="G31" s="37"/>
      <c r="H31" s="37"/>
      <c r="I31" s="37"/>
      <c r="J31" s="37"/>
      <c r="K31" s="37"/>
      <c r="L31" s="37"/>
      <c r="M31" s="37"/>
      <c r="N31" s="37"/>
      <c r="O31" s="37"/>
      <c r="P31" s="37"/>
      <c r="Q31" s="37"/>
      <c r="R31" s="37"/>
      <c r="S31" s="37"/>
      <c r="T31" s="37"/>
      <c r="U31" s="37"/>
      <c r="V31" s="37"/>
      <c r="W31" s="37"/>
      <c r="X31" s="37"/>
      <c r="Y31" s="37"/>
      <c r="Z31" s="37"/>
    </row>
    <row r="32" spans="1:26" ht="13.5" customHeight="1">
      <c r="A32" s="55" t="s">
        <v>227</v>
      </c>
      <c r="B32" s="56" t="s">
        <v>73</v>
      </c>
      <c r="C32" s="57">
        <f>'Labour Room'!K184</f>
        <v>100</v>
      </c>
      <c r="D32" s="57">
        <f>'M-OT'!K179</f>
        <v>100</v>
      </c>
      <c r="E32" s="37"/>
      <c r="F32" s="37"/>
      <c r="G32" s="37"/>
      <c r="H32" s="37"/>
      <c r="I32" s="37"/>
      <c r="J32" s="37"/>
      <c r="K32" s="37"/>
      <c r="L32" s="37"/>
      <c r="M32" s="37"/>
      <c r="N32" s="37"/>
      <c r="O32" s="37"/>
      <c r="P32" s="37"/>
      <c r="Q32" s="37"/>
      <c r="R32" s="37"/>
      <c r="S32" s="37"/>
      <c r="T32" s="37"/>
      <c r="U32" s="37"/>
      <c r="V32" s="37"/>
      <c r="W32" s="37"/>
      <c r="X32" s="37"/>
      <c r="Y32" s="37"/>
      <c r="Z32" s="37"/>
    </row>
    <row r="33" spans="1:26" ht="13.5" customHeight="1">
      <c r="A33" s="55" t="s">
        <v>228</v>
      </c>
      <c r="B33" s="56" t="s">
        <v>229</v>
      </c>
      <c r="C33" s="1507">
        <f>'Labour Room'!K191</f>
        <v>100</v>
      </c>
      <c r="D33" s="57">
        <f>'M-OT'!K186</f>
        <v>100</v>
      </c>
      <c r="E33" s="37"/>
      <c r="F33" s="37"/>
      <c r="G33" s="37"/>
      <c r="H33" s="37"/>
      <c r="I33" s="37"/>
      <c r="J33" s="37"/>
      <c r="K33" s="37"/>
      <c r="L33" s="37"/>
      <c r="M33" s="37"/>
      <c r="N33" s="37"/>
      <c r="O33" s="37"/>
      <c r="P33" s="37"/>
      <c r="Q33" s="37"/>
      <c r="R33" s="37"/>
      <c r="S33" s="37"/>
      <c r="T33" s="37"/>
      <c r="U33" s="37"/>
      <c r="V33" s="37"/>
      <c r="W33" s="37"/>
      <c r="X33" s="37"/>
      <c r="Y33" s="37"/>
      <c r="Z33" s="37"/>
    </row>
    <row r="34" spans="1:26" ht="13.5" customHeight="1">
      <c r="A34" s="55" t="s">
        <v>230</v>
      </c>
      <c r="B34" s="56" t="s">
        <v>77</v>
      </c>
      <c r="C34" s="57">
        <f>'Labour Room'!K200</f>
        <v>100</v>
      </c>
      <c r="D34" s="57">
        <f>'M-OT'!K198</f>
        <v>100</v>
      </c>
      <c r="E34" s="37"/>
      <c r="F34" s="37"/>
      <c r="G34" s="37"/>
      <c r="H34" s="37"/>
      <c r="I34" s="37"/>
      <c r="J34" s="37"/>
      <c r="K34" s="37"/>
      <c r="L34" s="37"/>
      <c r="M34" s="37"/>
      <c r="N34" s="37"/>
      <c r="O34" s="37"/>
      <c r="P34" s="37"/>
      <c r="Q34" s="37"/>
      <c r="R34" s="37"/>
      <c r="S34" s="37"/>
      <c r="T34" s="37"/>
      <c r="U34" s="37"/>
      <c r="V34" s="37"/>
      <c r="W34" s="37"/>
      <c r="X34" s="37"/>
      <c r="Y34" s="37"/>
      <c r="Z34" s="37"/>
    </row>
    <row r="35" spans="1:26" ht="13.5" customHeight="1">
      <c r="A35" s="55" t="s">
        <v>78</v>
      </c>
      <c r="B35" s="56" t="s">
        <v>79</v>
      </c>
      <c r="C35" s="57">
        <f>'Labour Room'!K215</f>
        <v>100</v>
      </c>
      <c r="D35" s="57">
        <f>'M-OT'!K212</f>
        <v>100</v>
      </c>
      <c r="E35" s="37"/>
      <c r="F35" s="37"/>
      <c r="G35" s="37"/>
      <c r="H35" s="37"/>
      <c r="I35" s="37"/>
      <c r="J35" s="37"/>
      <c r="K35" s="37"/>
      <c r="L35" s="37"/>
      <c r="M35" s="37"/>
      <c r="N35" s="37"/>
      <c r="O35" s="37"/>
      <c r="P35" s="37"/>
      <c r="Q35" s="37"/>
      <c r="R35" s="37"/>
      <c r="S35" s="37"/>
      <c r="T35" s="37"/>
      <c r="U35" s="37"/>
      <c r="V35" s="37"/>
      <c r="W35" s="37"/>
      <c r="X35" s="37"/>
      <c r="Y35" s="37"/>
      <c r="Z35" s="37"/>
    </row>
    <row r="36" spans="1:26" ht="13.5" customHeight="1">
      <c r="A36" s="55" t="s">
        <v>231</v>
      </c>
      <c r="B36" s="56" t="s">
        <v>82</v>
      </c>
      <c r="C36" s="57">
        <f>'Labour Room'!K231</f>
        <v>100</v>
      </c>
      <c r="D36" s="57">
        <f>'M-OT'!K228</f>
        <v>100</v>
      </c>
      <c r="E36" s="37"/>
      <c r="F36" s="37"/>
      <c r="G36" s="37"/>
      <c r="H36" s="37"/>
      <c r="I36" s="37"/>
      <c r="J36" s="37"/>
      <c r="K36" s="37"/>
      <c r="L36" s="37"/>
      <c r="M36" s="37"/>
      <c r="N36" s="37"/>
      <c r="O36" s="37"/>
      <c r="P36" s="37"/>
      <c r="Q36" s="37"/>
      <c r="R36" s="37"/>
      <c r="S36" s="37"/>
      <c r="T36" s="37"/>
      <c r="U36" s="37"/>
      <c r="V36" s="37"/>
      <c r="W36" s="37"/>
      <c r="X36" s="37"/>
      <c r="Y36" s="37"/>
      <c r="Z36" s="37"/>
    </row>
    <row r="37" spans="1:26" ht="13.5" customHeight="1">
      <c r="A37" s="55" t="s">
        <v>232</v>
      </c>
      <c r="B37" s="56" t="s">
        <v>233</v>
      </c>
      <c r="C37" s="57">
        <f>'Labour Room'!K236</f>
        <v>100</v>
      </c>
      <c r="D37" s="57">
        <f>'M-OT'!K234</f>
        <v>100</v>
      </c>
      <c r="E37" s="37"/>
      <c r="F37" s="37"/>
      <c r="G37" s="37"/>
      <c r="H37" s="37"/>
      <c r="I37" s="37"/>
      <c r="J37" s="37"/>
      <c r="K37" s="37"/>
      <c r="L37" s="37"/>
      <c r="M37" s="37"/>
      <c r="N37" s="37"/>
      <c r="O37" s="37"/>
      <c r="P37" s="37"/>
      <c r="Q37" s="37"/>
      <c r="R37" s="37"/>
      <c r="S37" s="37"/>
      <c r="T37" s="37"/>
      <c r="U37" s="37"/>
      <c r="V37" s="37"/>
      <c r="W37" s="37"/>
      <c r="X37" s="37"/>
      <c r="Y37" s="37"/>
      <c r="Z37" s="37"/>
    </row>
    <row r="38" spans="1:26" ht="13.5" customHeight="1">
      <c r="A38" s="55" t="s">
        <v>234</v>
      </c>
      <c r="B38" s="56" t="s">
        <v>86</v>
      </c>
      <c r="C38" s="57">
        <f>'Labour Room'!K247</f>
        <v>100</v>
      </c>
      <c r="D38" s="57">
        <f>'M-OT'!K245</f>
        <v>100</v>
      </c>
      <c r="E38" s="37"/>
      <c r="F38" s="37"/>
      <c r="G38" s="37"/>
      <c r="H38" s="37"/>
      <c r="I38" s="37"/>
      <c r="J38" s="37"/>
      <c r="K38" s="37"/>
      <c r="L38" s="37"/>
      <c r="M38" s="37"/>
      <c r="N38" s="37"/>
      <c r="O38" s="37"/>
      <c r="P38" s="37"/>
      <c r="Q38" s="37"/>
      <c r="R38" s="37"/>
      <c r="S38" s="37"/>
      <c r="T38" s="37"/>
      <c r="U38" s="37"/>
      <c r="V38" s="37"/>
      <c r="W38" s="37"/>
      <c r="X38" s="37"/>
      <c r="Y38" s="37"/>
      <c r="Z38" s="37"/>
    </row>
    <row r="39" spans="1:26" ht="13.5" customHeight="1">
      <c r="A39" s="55" t="s">
        <v>235</v>
      </c>
      <c r="B39" s="56" t="s">
        <v>88</v>
      </c>
      <c r="C39" s="1507">
        <f>'Labour Room'!K253</f>
        <v>100</v>
      </c>
      <c r="D39" s="57">
        <f>'M-OT'!K251</f>
        <v>100</v>
      </c>
      <c r="E39" s="37"/>
      <c r="F39" s="37"/>
      <c r="G39" s="37"/>
      <c r="H39" s="37"/>
      <c r="I39" s="37"/>
      <c r="J39" s="37"/>
      <c r="K39" s="37"/>
      <c r="L39" s="37"/>
      <c r="M39" s="37"/>
      <c r="N39" s="37"/>
      <c r="O39" s="37"/>
      <c r="P39" s="37"/>
      <c r="Q39" s="37"/>
      <c r="R39" s="37"/>
      <c r="S39" s="37"/>
      <c r="T39" s="37"/>
      <c r="U39" s="37"/>
      <c r="V39" s="37"/>
      <c r="W39" s="37"/>
      <c r="X39" s="37"/>
      <c r="Y39" s="37"/>
      <c r="Z39" s="37"/>
    </row>
    <row r="40" spans="1:26" ht="13.5" customHeight="1">
      <c r="A40" s="55" t="s">
        <v>236</v>
      </c>
      <c r="B40" s="56" t="s">
        <v>90</v>
      </c>
      <c r="C40" s="57">
        <f>'Labour Room'!K262</f>
        <v>100</v>
      </c>
      <c r="D40" s="57">
        <f>'M-OT'!K261</f>
        <v>100</v>
      </c>
      <c r="E40" s="37"/>
      <c r="F40" s="37"/>
      <c r="G40" s="37"/>
      <c r="H40" s="37"/>
      <c r="I40" s="37"/>
      <c r="J40" s="37"/>
      <c r="K40" s="37"/>
      <c r="L40" s="37"/>
      <c r="M40" s="37"/>
      <c r="N40" s="37"/>
      <c r="O40" s="37"/>
      <c r="P40" s="37"/>
      <c r="Q40" s="37"/>
      <c r="R40" s="37"/>
      <c r="S40" s="37"/>
      <c r="T40" s="37"/>
      <c r="U40" s="37"/>
      <c r="V40" s="37"/>
      <c r="W40" s="37"/>
      <c r="X40" s="37"/>
      <c r="Y40" s="37"/>
      <c r="Z40" s="37"/>
    </row>
    <row r="41" spans="1:26" ht="13.5" customHeight="1">
      <c r="A41" s="55" t="s">
        <v>237</v>
      </c>
      <c r="B41" s="56"/>
      <c r="C41" s="57"/>
      <c r="D41" s="57"/>
      <c r="E41" s="37"/>
      <c r="F41" s="37"/>
      <c r="G41" s="37"/>
      <c r="H41" s="37"/>
      <c r="I41" s="37"/>
      <c r="J41" s="37"/>
      <c r="K41" s="37"/>
      <c r="L41" s="37"/>
      <c r="M41" s="37"/>
      <c r="N41" s="37"/>
      <c r="O41" s="37"/>
      <c r="P41" s="37"/>
      <c r="Q41" s="37"/>
      <c r="R41" s="37"/>
      <c r="S41" s="37"/>
      <c r="T41" s="37"/>
      <c r="U41" s="37"/>
      <c r="V41" s="37"/>
      <c r="W41" s="37"/>
      <c r="X41" s="37"/>
      <c r="Y41" s="37"/>
      <c r="Z41" s="37"/>
    </row>
    <row r="42" spans="1:26" ht="13.5" customHeight="1">
      <c r="A42" s="55" t="s">
        <v>238</v>
      </c>
      <c r="B42" s="56" t="s">
        <v>94</v>
      </c>
      <c r="C42" s="57">
        <f>'Labour Room'!K270</f>
        <v>100</v>
      </c>
      <c r="D42" s="57">
        <f>'M-OT'!K270</f>
        <v>100</v>
      </c>
      <c r="E42" s="37"/>
      <c r="F42" s="37"/>
      <c r="G42" s="37"/>
      <c r="H42" s="37"/>
      <c r="I42" s="37"/>
      <c r="J42" s="37"/>
      <c r="K42" s="37"/>
      <c r="L42" s="37"/>
      <c r="M42" s="37"/>
      <c r="N42" s="37"/>
      <c r="O42" s="37"/>
      <c r="P42" s="37"/>
      <c r="Q42" s="37"/>
      <c r="R42" s="37"/>
      <c r="S42" s="37"/>
      <c r="T42" s="37"/>
      <c r="U42" s="37"/>
      <c r="V42" s="37"/>
      <c r="W42" s="37"/>
      <c r="X42" s="37"/>
      <c r="Y42" s="37"/>
      <c r="Z42" s="37"/>
    </row>
    <row r="43" spans="1:26" ht="13.5" customHeight="1">
      <c r="A43" s="55" t="s">
        <v>239</v>
      </c>
      <c r="B43" s="56" t="s">
        <v>240</v>
      </c>
      <c r="C43" s="57">
        <f>'Labour Room'!K284</f>
        <v>100</v>
      </c>
      <c r="D43" s="57">
        <f>'M-OT'!K285</f>
        <v>100</v>
      </c>
      <c r="E43" s="37"/>
      <c r="F43" s="37"/>
      <c r="G43" s="37"/>
      <c r="H43" s="37"/>
      <c r="I43" s="37"/>
      <c r="J43" s="37"/>
      <c r="K43" s="37"/>
      <c r="L43" s="37"/>
      <c r="M43" s="37"/>
      <c r="N43" s="37"/>
      <c r="O43" s="37"/>
      <c r="P43" s="37"/>
      <c r="Q43" s="37"/>
      <c r="R43" s="37"/>
      <c r="S43" s="37"/>
      <c r="T43" s="37"/>
      <c r="U43" s="37"/>
      <c r="V43" s="37"/>
      <c r="W43" s="37"/>
      <c r="X43" s="37"/>
      <c r="Y43" s="37"/>
      <c r="Z43" s="37"/>
    </row>
    <row r="44" spans="1:26" ht="13.5" customHeight="1">
      <c r="A44" s="55" t="s">
        <v>241</v>
      </c>
      <c r="B44" s="56" t="s">
        <v>107</v>
      </c>
      <c r="C44" s="1507">
        <f>'Labour Room'!K293</f>
        <v>100</v>
      </c>
      <c r="D44" s="57" t="s">
        <v>47</v>
      </c>
      <c r="E44" s="37"/>
      <c r="F44" s="37"/>
      <c r="G44" s="37"/>
      <c r="H44" s="37"/>
      <c r="I44" s="37"/>
      <c r="J44" s="37"/>
      <c r="K44" s="37"/>
      <c r="L44" s="37"/>
      <c r="M44" s="37"/>
      <c r="N44" s="37"/>
      <c r="O44" s="37"/>
      <c r="P44" s="37"/>
      <c r="Q44" s="37"/>
      <c r="R44" s="37"/>
      <c r="S44" s="37"/>
      <c r="T44" s="37"/>
      <c r="U44" s="37"/>
      <c r="V44" s="37"/>
      <c r="W44" s="37"/>
      <c r="X44" s="37"/>
      <c r="Y44" s="37"/>
      <c r="Z44" s="37"/>
    </row>
    <row r="45" spans="1:26" ht="13.5" customHeight="1">
      <c r="A45" s="55" t="s">
        <v>242</v>
      </c>
      <c r="B45" s="56" t="s">
        <v>243</v>
      </c>
      <c r="C45" s="57">
        <f>'Labour Room'!K299</f>
        <v>100</v>
      </c>
      <c r="D45" s="57">
        <f>'M-OT'!K298</f>
        <v>100</v>
      </c>
      <c r="E45" s="37"/>
      <c r="F45" s="37"/>
      <c r="G45" s="37"/>
      <c r="H45" s="37"/>
      <c r="I45" s="37"/>
      <c r="J45" s="37"/>
      <c r="K45" s="37"/>
      <c r="L45" s="37"/>
      <c r="M45" s="37"/>
      <c r="N45" s="37"/>
      <c r="O45" s="37"/>
      <c r="P45" s="37"/>
      <c r="Q45" s="37"/>
      <c r="R45" s="37"/>
      <c r="S45" s="37"/>
      <c r="T45" s="37"/>
      <c r="U45" s="37"/>
      <c r="V45" s="37"/>
      <c r="W45" s="37"/>
      <c r="X45" s="37"/>
      <c r="Y45" s="37"/>
      <c r="Z45" s="37"/>
    </row>
    <row r="46" spans="1:26" ht="13.5" customHeight="1">
      <c r="A46" s="55" t="s">
        <v>244</v>
      </c>
      <c r="B46" s="56" t="s">
        <v>245</v>
      </c>
      <c r="C46" s="57">
        <f>'Labour Room'!K311</f>
        <v>100</v>
      </c>
      <c r="D46" s="57">
        <f>'M-OT'!K303</f>
        <v>100</v>
      </c>
      <c r="E46" s="37"/>
      <c r="F46" s="37"/>
      <c r="G46" s="37"/>
      <c r="H46" s="37"/>
      <c r="I46" s="37"/>
      <c r="J46" s="37"/>
      <c r="K46" s="37"/>
      <c r="L46" s="37"/>
      <c r="M46" s="37"/>
      <c r="N46" s="37"/>
      <c r="O46" s="37"/>
      <c r="P46" s="37"/>
      <c r="Q46" s="37"/>
      <c r="R46" s="37"/>
      <c r="S46" s="37"/>
      <c r="T46" s="37"/>
      <c r="U46" s="37"/>
      <c r="V46" s="37"/>
      <c r="W46" s="37"/>
      <c r="X46" s="37"/>
      <c r="Y46" s="37"/>
      <c r="Z46" s="37"/>
    </row>
    <row r="47" spans="1:26" ht="13.5" customHeight="1">
      <c r="A47" s="55" t="s">
        <v>246</v>
      </c>
      <c r="B47" s="56" t="s">
        <v>113</v>
      </c>
      <c r="C47" s="57">
        <f>'Labour Room'!K323</f>
        <v>100</v>
      </c>
      <c r="D47" s="57">
        <f>'M-OT'!K308</f>
        <v>100</v>
      </c>
      <c r="E47" s="37"/>
      <c r="F47" s="37"/>
      <c r="G47" s="37"/>
      <c r="H47" s="37"/>
      <c r="I47" s="37"/>
      <c r="J47" s="37"/>
      <c r="K47" s="37"/>
      <c r="L47" s="37"/>
      <c r="M47" s="37"/>
      <c r="N47" s="37"/>
      <c r="O47" s="37"/>
      <c r="P47" s="37"/>
      <c r="Q47" s="37"/>
      <c r="R47" s="37"/>
      <c r="S47" s="37"/>
      <c r="T47" s="37"/>
      <c r="U47" s="37"/>
      <c r="V47" s="37"/>
      <c r="W47" s="37"/>
      <c r="X47" s="37"/>
      <c r="Y47" s="37"/>
      <c r="Z47" s="37"/>
    </row>
    <row r="48" spans="1:26" ht="13.5" customHeight="1">
      <c r="A48" s="55" t="s">
        <v>247</v>
      </c>
      <c r="B48" s="56" t="s">
        <v>248</v>
      </c>
      <c r="C48" s="57">
        <f>'Labour Room'!K330</f>
        <v>100</v>
      </c>
      <c r="D48" s="57">
        <f>'M-OT'!K314</f>
        <v>100</v>
      </c>
      <c r="E48" s="37"/>
      <c r="F48" s="37"/>
      <c r="G48" s="37"/>
      <c r="H48" s="37"/>
      <c r="I48" s="37"/>
      <c r="J48" s="37"/>
      <c r="K48" s="37"/>
      <c r="L48" s="37"/>
      <c r="M48" s="37"/>
      <c r="N48" s="37"/>
      <c r="O48" s="37"/>
      <c r="P48" s="37"/>
      <c r="Q48" s="37"/>
      <c r="R48" s="37"/>
      <c r="S48" s="37"/>
      <c r="T48" s="37"/>
      <c r="U48" s="37"/>
      <c r="V48" s="37"/>
      <c r="W48" s="37"/>
      <c r="X48" s="37"/>
      <c r="Y48" s="37"/>
      <c r="Z48" s="37"/>
    </row>
    <row r="49" spans="1:26" ht="13.5" customHeight="1">
      <c r="A49" s="55" t="s">
        <v>249</v>
      </c>
      <c r="B49" s="56" t="s">
        <v>117</v>
      </c>
      <c r="C49" s="57">
        <f>'Labour Room'!K333</f>
        <v>100</v>
      </c>
      <c r="D49" s="57">
        <f>'M-OT'!K317</f>
        <v>100</v>
      </c>
      <c r="E49" s="37"/>
      <c r="F49" s="37"/>
      <c r="G49" s="37"/>
      <c r="H49" s="37"/>
      <c r="I49" s="37"/>
      <c r="J49" s="37"/>
      <c r="K49" s="37"/>
      <c r="L49" s="37"/>
      <c r="M49" s="37"/>
      <c r="N49" s="37"/>
      <c r="O49" s="37"/>
      <c r="P49" s="37"/>
      <c r="Q49" s="37"/>
      <c r="R49" s="37"/>
      <c r="S49" s="37"/>
      <c r="T49" s="37"/>
      <c r="U49" s="37"/>
      <c r="V49" s="37"/>
      <c r="W49" s="37"/>
      <c r="X49" s="37"/>
      <c r="Y49" s="37"/>
      <c r="Z49" s="37"/>
    </row>
    <row r="50" spans="1:26" ht="13.5" customHeight="1">
      <c r="A50" s="55" t="s">
        <v>250</v>
      </c>
      <c r="B50" s="56" t="s">
        <v>251</v>
      </c>
      <c r="C50" s="57">
        <f>'Labour Room'!K339</f>
        <v>100</v>
      </c>
      <c r="D50" s="57">
        <f>'M-OT'!K323</f>
        <v>100</v>
      </c>
      <c r="E50" s="37"/>
      <c r="F50" s="37"/>
      <c r="G50" s="37"/>
      <c r="H50" s="37"/>
      <c r="I50" s="37"/>
      <c r="J50" s="37"/>
      <c r="K50" s="37"/>
      <c r="L50" s="37"/>
      <c r="M50" s="37"/>
      <c r="N50" s="37"/>
      <c r="O50" s="37"/>
      <c r="P50" s="37"/>
      <c r="Q50" s="37"/>
      <c r="R50" s="37"/>
      <c r="S50" s="37"/>
      <c r="T50" s="37"/>
      <c r="U50" s="37"/>
      <c r="V50" s="37"/>
      <c r="W50" s="37"/>
      <c r="X50" s="37"/>
      <c r="Y50" s="37"/>
      <c r="Z50" s="37"/>
    </row>
    <row r="51" spans="1:26" ht="13.5" customHeight="1">
      <c r="A51" s="55" t="s">
        <v>252</v>
      </c>
      <c r="B51" s="56" t="s">
        <v>253</v>
      </c>
      <c r="C51" s="57">
        <f>'Labour Room'!K348</f>
        <v>100</v>
      </c>
      <c r="D51" s="57">
        <f>'M-OT'!K332</f>
        <v>100</v>
      </c>
      <c r="E51" s="37"/>
      <c r="F51" s="37"/>
      <c r="G51" s="37"/>
      <c r="H51" s="37"/>
      <c r="I51" s="37"/>
      <c r="J51" s="37"/>
      <c r="K51" s="37"/>
      <c r="L51" s="37"/>
      <c r="M51" s="37"/>
      <c r="N51" s="37"/>
      <c r="O51" s="37"/>
      <c r="P51" s="37"/>
      <c r="Q51" s="37"/>
      <c r="R51" s="37"/>
      <c r="S51" s="37"/>
      <c r="T51" s="37"/>
      <c r="U51" s="37"/>
      <c r="V51" s="37"/>
      <c r="W51" s="37"/>
      <c r="X51" s="37"/>
      <c r="Y51" s="37"/>
      <c r="Z51" s="37"/>
    </row>
    <row r="52" spans="1:26" ht="13.5" customHeight="1">
      <c r="A52" s="55" t="s">
        <v>254</v>
      </c>
      <c r="B52" s="56" t="s">
        <v>127</v>
      </c>
      <c r="C52" s="57" t="s">
        <v>47</v>
      </c>
      <c r="D52" s="57">
        <f>'M-OT'!K350</f>
        <v>100</v>
      </c>
      <c r="E52" s="37"/>
      <c r="F52" s="37"/>
      <c r="G52" s="37"/>
      <c r="H52" s="37"/>
      <c r="I52" s="37"/>
      <c r="J52" s="37"/>
      <c r="K52" s="37"/>
      <c r="L52" s="37"/>
      <c r="M52" s="37"/>
      <c r="N52" s="37"/>
      <c r="O52" s="37"/>
      <c r="P52" s="37"/>
      <c r="Q52" s="37"/>
      <c r="R52" s="37"/>
      <c r="S52" s="37"/>
      <c r="T52" s="37"/>
      <c r="U52" s="37"/>
      <c r="V52" s="37"/>
      <c r="W52" s="37"/>
      <c r="X52" s="37"/>
      <c r="Y52" s="37"/>
      <c r="Z52" s="37"/>
    </row>
    <row r="53" spans="1:26" ht="13.5" customHeight="1">
      <c r="A53" s="55" t="s">
        <v>255</v>
      </c>
      <c r="B53" s="56" t="s">
        <v>129</v>
      </c>
      <c r="C53" s="57">
        <f>'Labour Room'!K372</f>
        <v>100</v>
      </c>
      <c r="D53" s="57">
        <f>'M-OT'!K356</f>
        <v>100</v>
      </c>
      <c r="E53" s="37"/>
      <c r="F53" s="37"/>
      <c r="G53" s="37"/>
      <c r="H53" s="37"/>
      <c r="I53" s="37"/>
      <c r="J53" s="37"/>
      <c r="K53" s="37"/>
      <c r="L53" s="37"/>
      <c r="M53" s="37"/>
      <c r="N53" s="37"/>
      <c r="O53" s="37"/>
      <c r="P53" s="37"/>
      <c r="Q53" s="37"/>
      <c r="R53" s="37"/>
      <c r="S53" s="37"/>
      <c r="T53" s="37"/>
      <c r="U53" s="37"/>
      <c r="V53" s="37"/>
      <c r="W53" s="37"/>
      <c r="X53" s="37"/>
      <c r="Y53" s="37"/>
      <c r="Z53" s="37"/>
    </row>
    <row r="54" spans="1:26" ht="13.5" customHeight="1">
      <c r="A54" s="55" t="s">
        <v>256</v>
      </c>
      <c r="B54" s="56" t="s">
        <v>131</v>
      </c>
      <c r="C54" s="57">
        <f>'Labour Room'!K376</f>
        <v>100</v>
      </c>
      <c r="D54" s="57">
        <f>'M-OT'!K360</f>
        <v>100</v>
      </c>
      <c r="E54" s="37"/>
      <c r="F54" s="37"/>
      <c r="G54" s="37"/>
      <c r="H54" s="37"/>
      <c r="I54" s="37"/>
      <c r="J54" s="37"/>
      <c r="K54" s="37"/>
      <c r="L54" s="37"/>
      <c r="M54" s="37"/>
      <c r="N54" s="37"/>
      <c r="O54" s="37"/>
      <c r="P54" s="37"/>
      <c r="Q54" s="37"/>
      <c r="R54" s="37"/>
      <c r="S54" s="37"/>
      <c r="T54" s="37"/>
      <c r="U54" s="37"/>
      <c r="V54" s="37"/>
      <c r="W54" s="37"/>
      <c r="X54" s="37"/>
      <c r="Y54" s="37"/>
      <c r="Z54" s="37"/>
    </row>
    <row r="55" spans="1:26" ht="13.5" customHeight="1">
      <c r="A55" s="55" t="s">
        <v>132</v>
      </c>
      <c r="B55" s="56" t="s">
        <v>133</v>
      </c>
      <c r="C55" s="57" t="s">
        <v>47</v>
      </c>
      <c r="D55" s="57">
        <f>'M-OT'!K373</f>
        <v>100</v>
      </c>
      <c r="E55" s="37"/>
      <c r="F55" s="37"/>
      <c r="G55" s="37"/>
      <c r="H55" s="37"/>
      <c r="I55" s="37"/>
      <c r="J55" s="37"/>
      <c r="K55" s="37"/>
      <c r="L55" s="37"/>
      <c r="M55" s="37"/>
      <c r="N55" s="37"/>
      <c r="O55" s="37"/>
      <c r="P55" s="37"/>
      <c r="Q55" s="37"/>
      <c r="R55" s="37"/>
      <c r="S55" s="37"/>
      <c r="T55" s="37"/>
      <c r="U55" s="37"/>
      <c r="V55" s="37"/>
      <c r="W55" s="37"/>
      <c r="X55" s="37"/>
      <c r="Y55" s="37"/>
      <c r="Z55" s="37"/>
    </row>
    <row r="56" spans="1:26" ht="13.5" customHeight="1">
      <c r="A56" s="55" t="s">
        <v>257</v>
      </c>
      <c r="B56" s="56" t="s">
        <v>258</v>
      </c>
      <c r="C56" s="57" t="s">
        <v>47</v>
      </c>
      <c r="D56" s="1507">
        <f>'M-OT'!K386</f>
        <v>100</v>
      </c>
      <c r="E56" s="37"/>
      <c r="F56" s="37"/>
      <c r="G56" s="37"/>
      <c r="H56" s="37"/>
      <c r="I56" s="37"/>
      <c r="J56" s="37"/>
      <c r="K56" s="37"/>
      <c r="L56" s="37"/>
      <c r="M56" s="37"/>
      <c r="N56" s="37"/>
      <c r="O56" s="37"/>
      <c r="P56" s="37"/>
      <c r="Q56" s="37"/>
      <c r="R56" s="37"/>
      <c r="S56" s="37"/>
      <c r="T56" s="37"/>
      <c r="U56" s="37"/>
      <c r="V56" s="37"/>
      <c r="W56" s="37"/>
      <c r="X56" s="37"/>
      <c r="Y56" s="37"/>
      <c r="Z56" s="37"/>
    </row>
    <row r="57" spans="1:26" ht="13.5" customHeight="1">
      <c r="A57" s="55" t="s">
        <v>259</v>
      </c>
      <c r="B57" s="56" t="s">
        <v>137</v>
      </c>
      <c r="C57" s="57">
        <f>'Labour Room'!K396</f>
        <v>100</v>
      </c>
      <c r="D57" s="57">
        <f>'M-OT'!K408</f>
        <v>100</v>
      </c>
      <c r="E57" s="37"/>
      <c r="F57" s="37"/>
      <c r="G57" s="37"/>
      <c r="H57" s="37"/>
      <c r="I57" s="37"/>
      <c r="J57" s="37"/>
      <c r="K57" s="37"/>
      <c r="L57" s="37"/>
      <c r="M57" s="37"/>
      <c r="N57" s="37"/>
      <c r="O57" s="37"/>
      <c r="P57" s="37"/>
      <c r="Q57" s="37"/>
      <c r="R57" s="37"/>
      <c r="S57" s="37"/>
      <c r="T57" s="37"/>
      <c r="U57" s="37"/>
      <c r="V57" s="37"/>
      <c r="W57" s="37"/>
      <c r="X57" s="37"/>
      <c r="Y57" s="37"/>
      <c r="Z57" s="37"/>
    </row>
    <row r="58" spans="1:26" ht="13.5" customHeight="1">
      <c r="A58" s="55" t="s">
        <v>140</v>
      </c>
      <c r="B58" s="56" t="s">
        <v>260</v>
      </c>
      <c r="C58" s="1507">
        <f>'Labour Room'!K409</f>
        <v>100</v>
      </c>
      <c r="D58" s="57">
        <f>'M-OT'!K420</f>
        <v>100</v>
      </c>
      <c r="E58" s="37"/>
      <c r="F58" s="37"/>
      <c r="G58" s="37"/>
      <c r="H58" s="37"/>
      <c r="I58" s="37"/>
      <c r="J58" s="37"/>
      <c r="K58" s="37"/>
      <c r="L58" s="37"/>
      <c r="M58" s="37"/>
      <c r="N58" s="37"/>
      <c r="O58" s="37"/>
      <c r="P58" s="37"/>
      <c r="Q58" s="37"/>
      <c r="R58" s="37"/>
      <c r="S58" s="37"/>
      <c r="T58" s="37"/>
      <c r="U58" s="37"/>
      <c r="V58" s="37"/>
      <c r="W58" s="37"/>
      <c r="X58" s="37"/>
      <c r="Y58" s="37"/>
      <c r="Z58" s="37"/>
    </row>
    <row r="59" spans="1:26" ht="13.5" customHeight="1">
      <c r="A59" s="55" t="s">
        <v>142</v>
      </c>
      <c r="B59" s="56" t="s">
        <v>261</v>
      </c>
      <c r="C59" s="57">
        <f>'Labour Room'!K447</f>
        <v>100</v>
      </c>
      <c r="D59" s="57">
        <f>'M-OT'!K440</f>
        <v>100</v>
      </c>
      <c r="E59" s="37"/>
      <c r="F59" s="37"/>
      <c r="G59" s="37"/>
      <c r="H59" s="37"/>
      <c r="I59" s="37"/>
      <c r="J59" s="37"/>
      <c r="K59" s="37"/>
      <c r="L59" s="37"/>
      <c r="M59" s="37"/>
      <c r="N59" s="37"/>
      <c r="O59" s="37"/>
      <c r="P59" s="37"/>
      <c r="Q59" s="37"/>
      <c r="R59" s="37"/>
      <c r="S59" s="37"/>
      <c r="T59" s="37"/>
      <c r="U59" s="37"/>
      <c r="V59" s="37"/>
      <c r="W59" s="37"/>
      <c r="X59" s="37"/>
      <c r="Y59" s="37"/>
      <c r="Z59" s="37"/>
    </row>
    <row r="60" spans="1:26" ht="13.5" customHeight="1">
      <c r="A60" s="55" t="s">
        <v>262</v>
      </c>
      <c r="B60" s="58" t="s">
        <v>156</v>
      </c>
      <c r="C60" s="57">
        <f>'Labour Room'!K500</f>
        <v>100</v>
      </c>
      <c r="D60" s="57">
        <f>'M-OT'!K489</f>
        <v>100</v>
      </c>
      <c r="E60" s="37"/>
      <c r="F60" s="37"/>
      <c r="G60" s="37"/>
      <c r="H60" s="37"/>
      <c r="I60" s="37"/>
      <c r="J60" s="37"/>
      <c r="K60" s="37"/>
      <c r="L60" s="37"/>
      <c r="M60" s="37"/>
      <c r="N60" s="37"/>
      <c r="O60" s="37"/>
      <c r="P60" s="37"/>
      <c r="Q60" s="37"/>
      <c r="R60" s="37"/>
      <c r="S60" s="37"/>
      <c r="T60" s="37"/>
      <c r="U60" s="37"/>
      <c r="V60" s="37"/>
      <c r="W60" s="37"/>
      <c r="X60" s="37"/>
      <c r="Y60" s="37"/>
      <c r="Z60" s="37"/>
    </row>
    <row r="61" spans="1:26" ht="13.5" customHeight="1">
      <c r="A61" s="55" t="s">
        <v>263</v>
      </c>
      <c r="B61" s="58" t="s">
        <v>158</v>
      </c>
      <c r="C61" s="1507">
        <f>'Labour Room'!K507</f>
        <v>100</v>
      </c>
      <c r="D61" s="57">
        <f>'M-OT'!K496</f>
        <v>100</v>
      </c>
      <c r="E61" s="37"/>
      <c r="F61" s="37"/>
      <c r="G61" s="37"/>
      <c r="H61" s="37"/>
      <c r="I61" s="37"/>
      <c r="J61" s="37"/>
      <c r="K61" s="37"/>
      <c r="L61" s="37"/>
      <c r="M61" s="37"/>
      <c r="N61" s="37"/>
      <c r="O61" s="37"/>
      <c r="P61" s="37"/>
      <c r="Q61" s="37"/>
      <c r="R61" s="37"/>
      <c r="S61" s="37"/>
      <c r="T61" s="37"/>
      <c r="U61" s="37"/>
      <c r="V61" s="37"/>
      <c r="W61" s="37"/>
      <c r="X61" s="37"/>
      <c r="Y61" s="37"/>
      <c r="Z61" s="37"/>
    </row>
    <row r="62" spans="1:26" ht="13.5" customHeight="1">
      <c r="A62" s="55" t="s">
        <v>264</v>
      </c>
      <c r="B62" s="58" t="s">
        <v>160</v>
      </c>
      <c r="C62" s="57">
        <f>'Labour Room'!K515</f>
        <v>100</v>
      </c>
      <c r="D62" s="57">
        <f>'M-OT'!K509</f>
        <v>100</v>
      </c>
      <c r="E62" s="37"/>
      <c r="F62" s="37"/>
      <c r="G62" s="37"/>
      <c r="H62" s="37"/>
      <c r="I62" s="37"/>
      <c r="J62" s="37"/>
      <c r="K62" s="37"/>
      <c r="L62" s="37"/>
      <c r="M62" s="37"/>
      <c r="N62" s="37"/>
      <c r="O62" s="37"/>
      <c r="P62" s="37"/>
      <c r="Q62" s="37"/>
      <c r="R62" s="37"/>
      <c r="S62" s="37"/>
      <c r="T62" s="37"/>
      <c r="U62" s="37"/>
      <c r="V62" s="37"/>
      <c r="W62" s="37"/>
      <c r="X62" s="37"/>
      <c r="Y62" s="37"/>
      <c r="Z62" s="37"/>
    </row>
    <row r="63" spans="1:26" ht="13.5" customHeight="1">
      <c r="A63" s="55" t="s">
        <v>265</v>
      </c>
      <c r="B63" s="58" t="s">
        <v>162</v>
      </c>
      <c r="C63" s="57">
        <f>'Labour Room'!K524</f>
        <v>100</v>
      </c>
      <c r="D63" s="57">
        <f>'M-OT'!K518</f>
        <v>100</v>
      </c>
      <c r="E63" s="37"/>
      <c r="F63" s="37"/>
      <c r="G63" s="37"/>
      <c r="H63" s="37"/>
      <c r="I63" s="37"/>
      <c r="J63" s="37"/>
      <c r="K63" s="37"/>
      <c r="L63" s="37"/>
      <c r="M63" s="37"/>
      <c r="N63" s="37"/>
      <c r="O63" s="37"/>
      <c r="P63" s="37"/>
      <c r="Q63" s="37"/>
      <c r="R63" s="37"/>
      <c r="S63" s="37"/>
      <c r="T63" s="37"/>
      <c r="U63" s="37"/>
      <c r="V63" s="37"/>
      <c r="W63" s="37"/>
      <c r="X63" s="37"/>
      <c r="Y63" s="37"/>
      <c r="Z63" s="37"/>
    </row>
    <row r="64" spans="1:26" ht="13.5" customHeight="1">
      <c r="A64" s="55" t="s">
        <v>266</v>
      </c>
      <c r="B64" s="58" t="s">
        <v>164</v>
      </c>
      <c r="C64" s="57">
        <f>'Labour Room'!K531</f>
        <v>100</v>
      </c>
      <c r="D64" s="57">
        <f>'M-OT'!K534</f>
        <v>100</v>
      </c>
      <c r="E64" s="37"/>
      <c r="F64" s="37"/>
      <c r="G64" s="37"/>
      <c r="H64" s="37"/>
      <c r="I64" s="37"/>
      <c r="J64" s="37"/>
      <c r="K64" s="37"/>
      <c r="L64" s="37"/>
      <c r="M64" s="37"/>
      <c r="N64" s="37"/>
      <c r="O64" s="37"/>
      <c r="P64" s="37"/>
      <c r="Q64" s="37"/>
      <c r="R64" s="37"/>
      <c r="S64" s="37"/>
      <c r="T64" s="37"/>
      <c r="U64" s="37"/>
      <c r="V64" s="37"/>
      <c r="W64" s="37"/>
      <c r="X64" s="37"/>
      <c r="Y64" s="37"/>
      <c r="Z64" s="37"/>
    </row>
    <row r="65" spans="1:26" ht="13.5" customHeight="1">
      <c r="A65" s="55" t="s">
        <v>267</v>
      </c>
      <c r="B65" s="58" t="s">
        <v>166</v>
      </c>
      <c r="C65" s="1507">
        <f>'Labour Room'!K539</f>
        <v>100</v>
      </c>
      <c r="D65" s="57">
        <f>'M-OT'!K550</f>
        <v>100</v>
      </c>
      <c r="E65" s="37"/>
      <c r="F65" s="37"/>
      <c r="G65" s="37"/>
      <c r="H65" s="37"/>
      <c r="I65" s="37"/>
      <c r="J65" s="37"/>
      <c r="K65" s="37"/>
      <c r="L65" s="37"/>
      <c r="M65" s="37"/>
      <c r="N65" s="37"/>
      <c r="O65" s="37"/>
      <c r="P65" s="37"/>
      <c r="Q65" s="37"/>
      <c r="R65" s="37"/>
      <c r="S65" s="37"/>
      <c r="T65" s="37"/>
      <c r="U65" s="37"/>
      <c r="V65" s="37"/>
      <c r="W65" s="37"/>
      <c r="X65" s="37"/>
      <c r="Y65" s="37"/>
      <c r="Z65" s="37"/>
    </row>
    <row r="66" spans="1:26" ht="13.5" customHeight="1">
      <c r="A66" s="55" t="s">
        <v>168</v>
      </c>
      <c r="B66" s="58" t="s">
        <v>169</v>
      </c>
      <c r="C66" s="57">
        <f>'Labour Room'!K549</f>
        <v>100</v>
      </c>
      <c r="D66" s="57">
        <f>'M-OT'!K561</f>
        <v>100</v>
      </c>
      <c r="E66" s="37"/>
      <c r="F66" s="37"/>
      <c r="G66" s="37"/>
      <c r="H66" s="37"/>
      <c r="I66" s="37"/>
      <c r="J66" s="37"/>
      <c r="K66" s="37"/>
      <c r="L66" s="37"/>
      <c r="M66" s="37"/>
      <c r="N66" s="37"/>
      <c r="O66" s="37"/>
      <c r="P66" s="37"/>
      <c r="Q66" s="37"/>
      <c r="R66" s="37"/>
      <c r="S66" s="37"/>
      <c r="T66" s="37"/>
      <c r="U66" s="37"/>
      <c r="V66" s="37"/>
      <c r="W66" s="37"/>
      <c r="X66" s="37"/>
      <c r="Y66" s="37"/>
      <c r="Z66" s="37"/>
    </row>
    <row r="67" spans="1:26" ht="13.5" customHeight="1">
      <c r="A67" s="55" t="s">
        <v>170</v>
      </c>
      <c r="B67" s="58" t="s">
        <v>171</v>
      </c>
      <c r="C67" s="57">
        <f>'Labour Room'!K552</f>
        <v>100</v>
      </c>
      <c r="D67" s="57" t="s">
        <v>47</v>
      </c>
      <c r="E67" s="37"/>
      <c r="F67" s="37"/>
      <c r="G67" s="37"/>
      <c r="H67" s="37"/>
      <c r="I67" s="37"/>
      <c r="J67" s="37"/>
      <c r="K67" s="37"/>
      <c r="L67" s="37"/>
      <c r="M67" s="37"/>
      <c r="N67" s="37"/>
      <c r="O67" s="37"/>
      <c r="P67" s="37"/>
      <c r="Q67" s="37"/>
      <c r="R67" s="37"/>
      <c r="S67" s="37"/>
      <c r="T67" s="37"/>
      <c r="U67" s="37"/>
      <c r="V67" s="37"/>
      <c r="W67" s="37"/>
      <c r="X67" s="37"/>
      <c r="Y67" s="37"/>
      <c r="Z67" s="37"/>
    </row>
    <row r="68" spans="1:26" ht="13.5" customHeight="1">
      <c r="A68" s="55" t="s">
        <v>268</v>
      </c>
      <c r="B68" s="58" t="s">
        <v>173</v>
      </c>
      <c r="C68" s="57">
        <f>'Labour Room'!K556</f>
        <v>100</v>
      </c>
      <c r="D68" s="57">
        <f>'M-OT'!K568</f>
        <v>100</v>
      </c>
      <c r="E68" s="37"/>
      <c r="F68" s="37"/>
      <c r="G68" s="37"/>
      <c r="H68" s="37"/>
      <c r="I68" s="37"/>
      <c r="J68" s="37"/>
      <c r="K68" s="37"/>
      <c r="L68" s="37"/>
      <c r="M68" s="37"/>
      <c r="N68" s="37"/>
      <c r="O68" s="37"/>
      <c r="P68" s="37"/>
      <c r="Q68" s="37"/>
      <c r="R68" s="37"/>
      <c r="S68" s="37"/>
      <c r="T68" s="37"/>
      <c r="U68" s="37"/>
      <c r="V68" s="37"/>
      <c r="W68" s="37"/>
      <c r="X68" s="37"/>
      <c r="Y68" s="37"/>
      <c r="Z68" s="37"/>
    </row>
    <row r="69" spans="1:26" ht="13.5" customHeight="1">
      <c r="A69" s="55" t="s">
        <v>269</v>
      </c>
      <c r="B69" s="58" t="s">
        <v>175</v>
      </c>
      <c r="C69" s="1507">
        <f>'Labour Room'!K564</f>
        <v>100</v>
      </c>
      <c r="D69" s="57">
        <f>'M-OT'!K576</f>
        <v>100</v>
      </c>
      <c r="E69" s="37"/>
      <c r="F69" s="37"/>
      <c r="G69" s="37"/>
      <c r="H69" s="37"/>
      <c r="I69" s="37"/>
      <c r="J69" s="37"/>
      <c r="K69" s="37"/>
      <c r="L69" s="37"/>
      <c r="M69" s="37"/>
      <c r="N69" s="37"/>
      <c r="O69" s="37"/>
      <c r="P69" s="37"/>
      <c r="Q69" s="37"/>
      <c r="R69" s="37"/>
      <c r="S69" s="37"/>
      <c r="T69" s="37"/>
      <c r="U69" s="37"/>
      <c r="V69" s="37"/>
      <c r="W69" s="37"/>
      <c r="X69" s="37"/>
      <c r="Y69" s="37"/>
      <c r="Z69" s="37"/>
    </row>
    <row r="70" spans="1:26" ht="13.5" customHeight="1">
      <c r="A70" s="55" t="s">
        <v>270</v>
      </c>
      <c r="B70" s="58" t="s">
        <v>177</v>
      </c>
      <c r="C70" s="57">
        <f>'Labour Room'!K580</f>
        <v>100</v>
      </c>
      <c r="D70" s="57">
        <f>'M-OT'!K590</f>
        <v>100</v>
      </c>
      <c r="E70" s="37"/>
      <c r="F70" s="37"/>
      <c r="G70" s="37"/>
      <c r="H70" s="37"/>
      <c r="I70" s="37"/>
      <c r="J70" s="37"/>
      <c r="K70" s="37"/>
      <c r="L70" s="37"/>
      <c r="M70" s="37"/>
      <c r="N70" s="37"/>
      <c r="O70" s="37"/>
      <c r="P70" s="37"/>
      <c r="Q70" s="37"/>
      <c r="R70" s="37"/>
      <c r="S70" s="37"/>
      <c r="T70" s="37"/>
      <c r="U70" s="37"/>
      <c r="V70" s="37"/>
      <c r="W70" s="37"/>
      <c r="X70" s="37"/>
      <c r="Y70" s="37"/>
      <c r="Z70" s="37"/>
    </row>
    <row r="71" spans="1:26" ht="13.5" customHeight="1">
      <c r="A71" s="55" t="s">
        <v>271</v>
      </c>
      <c r="B71" s="58" t="s">
        <v>179</v>
      </c>
      <c r="C71" s="57">
        <f>'Labour Room'!K585</f>
        <v>100</v>
      </c>
      <c r="D71" s="57">
        <f>'M-OT'!K594</f>
        <v>100</v>
      </c>
      <c r="E71" s="37"/>
      <c r="F71" s="37"/>
      <c r="G71" s="37"/>
      <c r="H71" s="37"/>
      <c r="I71" s="37"/>
      <c r="J71" s="37"/>
      <c r="K71" s="37"/>
      <c r="L71" s="37"/>
      <c r="M71" s="37"/>
      <c r="N71" s="37"/>
      <c r="O71" s="37"/>
      <c r="P71" s="37"/>
      <c r="Q71" s="37"/>
      <c r="R71" s="37"/>
      <c r="S71" s="37"/>
      <c r="T71" s="37"/>
      <c r="U71" s="37"/>
      <c r="V71" s="37"/>
      <c r="W71" s="37"/>
      <c r="X71" s="37"/>
      <c r="Y71" s="37"/>
      <c r="Z71" s="37"/>
    </row>
    <row r="72" spans="1:26" ht="13.5" customHeight="1">
      <c r="A72" s="55" t="s">
        <v>272</v>
      </c>
      <c r="B72" s="58" t="s">
        <v>181</v>
      </c>
      <c r="C72" s="57">
        <f>'Labour Room'!K593</f>
        <v>100</v>
      </c>
      <c r="D72" s="57">
        <f>'M-OT'!K602</f>
        <v>100</v>
      </c>
      <c r="E72" s="37"/>
      <c r="F72" s="37"/>
      <c r="G72" s="37"/>
      <c r="H72" s="37"/>
      <c r="I72" s="37"/>
      <c r="J72" s="37"/>
      <c r="K72" s="37"/>
      <c r="L72" s="37"/>
      <c r="M72" s="37"/>
      <c r="N72" s="37"/>
      <c r="O72" s="37"/>
      <c r="P72" s="37"/>
      <c r="Q72" s="37"/>
      <c r="R72" s="37"/>
      <c r="S72" s="37"/>
      <c r="T72" s="37"/>
      <c r="U72" s="37"/>
      <c r="V72" s="37"/>
      <c r="W72" s="37"/>
      <c r="X72" s="37"/>
      <c r="Y72" s="37"/>
      <c r="Z72" s="37"/>
    </row>
    <row r="73" spans="1:26" ht="13.5" customHeight="1">
      <c r="A73" s="55" t="s">
        <v>184</v>
      </c>
      <c r="B73" s="58" t="s">
        <v>185</v>
      </c>
      <c r="C73" s="57">
        <f>'Labour Room'!K603</f>
        <v>100</v>
      </c>
      <c r="D73" s="57">
        <f>'M-OT'!K612</f>
        <v>100</v>
      </c>
      <c r="E73" s="37"/>
      <c r="F73" s="37"/>
      <c r="G73" s="37"/>
      <c r="H73" s="37"/>
      <c r="I73" s="37"/>
      <c r="J73" s="37"/>
      <c r="K73" s="37"/>
      <c r="L73" s="37"/>
      <c r="M73" s="37"/>
      <c r="N73" s="37"/>
      <c r="O73" s="37"/>
      <c r="P73" s="37"/>
      <c r="Q73" s="37"/>
      <c r="R73" s="37"/>
      <c r="S73" s="37"/>
      <c r="T73" s="37"/>
      <c r="U73" s="37"/>
      <c r="V73" s="37"/>
      <c r="W73" s="37"/>
      <c r="X73" s="37"/>
      <c r="Y73" s="37"/>
      <c r="Z73" s="37"/>
    </row>
    <row r="74" spans="1:26" ht="13.5" customHeight="1">
      <c r="A74" s="55" t="s">
        <v>273</v>
      </c>
      <c r="B74" s="58" t="s">
        <v>187</v>
      </c>
      <c r="C74" s="1507">
        <f>'Labour Room'!K614</f>
        <v>100</v>
      </c>
      <c r="D74" s="57">
        <f>'M-OT'!K623</f>
        <v>100</v>
      </c>
      <c r="E74" s="37"/>
      <c r="F74" s="37"/>
      <c r="G74" s="37"/>
      <c r="H74" s="37"/>
      <c r="I74" s="37"/>
      <c r="J74" s="37"/>
      <c r="K74" s="37"/>
      <c r="L74" s="37"/>
      <c r="M74" s="37"/>
      <c r="N74" s="37"/>
      <c r="O74" s="37"/>
      <c r="P74" s="37"/>
      <c r="Q74" s="37"/>
      <c r="R74" s="37"/>
      <c r="S74" s="37"/>
      <c r="T74" s="37"/>
      <c r="U74" s="37"/>
      <c r="V74" s="37"/>
      <c r="W74" s="37"/>
      <c r="X74" s="37"/>
      <c r="Y74" s="37"/>
      <c r="Z74" s="37"/>
    </row>
    <row r="75" spans="1:26" ht="13.5" customHeight="1">
      <c r="A75" s="55" t="s">
        <v>274</v>
      </c>
      <c r="B75" s="58" t="s">
        <v>190</v>
      </c>
      <c r="C75" s="57">
        <f>'Labour Room'!K639</f>
        <v>100</v>
      </c>
      <c r="D75" s="57">
        <f>'M-OT'!K641</f>
        <v>100</v>
      </c>
      <c r="E75" s="37"/>
      <c r="F75" s="37"/>
      <c r="G75" s="37"/>
      <c r="H75" s="37"/>
      <c r="I75" s="37"/>
      <c r="J75" s="37"/>
      <c r="K75" s="37"/>
      <c r="L75" s="37"/>
      <c r="M75" s="37"/>
      <c r="N75" s="37"/>
      <c r="O75" s="37"/>
      <c r="P75" s="37"/>
      <c r="Q75" s="37"/>
      <c r="R75" s="37"/>
      <c r="S75" s="37"/>
      <c r="T75" s="37"/>
      <c r="U75" s="37"/>
      <c r="V75" s="37"/>
      <c r="W75" s="37"/>
      <c r="X75" s="37"/>
      <c r="Y75" s="37"/>
      <c r="Z75" s="37"/>
    </row>
    <row r="76" spans="1:26" ht="13.5" customHeight="1">
      <c r="A76" s="55" t="s">
        <v>275</v>
      </c>
      <c r="B76" s="58" t="s">
        <v>192</v>
      </c>
      <c r="C76" s="57">
        <f>'Labour Room'!K644</f>
        <v>100</v>
      </c>
      <c r="D76" s="57">
        <f>'M-OT'!K645</f>
        <v>100</v>
      </c>
      <c r="E76" s="37"/>
      <c r="F76" s="37"/>
      <c r="G76" s="37"/>
      <c r="H76" s="37"/>
      <c r="I76" s="37"/>
      <c r="J76" s="37"/>
      <c r="K76" s="37"/>
      <c r="L76" s="37"/>
      <c r="M76" s="37"/>
      <c r="N76" s="37"/>
      <c r="O76" s="37"/>
      <c r="P76" s="37"/>
      <c r="Q76" s="37"/>
      <c r="R76" s="37"/>
      <c r="S76" s="37"/>
      <c r="T76" s="37"/>
      <c r="U76" s="37"/>
      <c r="V76" s="37"/>
      <c r="W76" s="37"/>
      <c r="X76" s="37"/>
      <c r="Y76" s="37"/>
      <c r="Z76" s="37"/>
    </row>
    <row r="77" spans="1:26" ht="13.5" customHeight="1">
      <c r="A77" s="55" t="s">
        <v>276</v>
      </c>
      <c r="B77" s="58" t="s">
        <v>194</v>
      </c>
      <c r="C77" s="1507">
        <f>'Labour Room'!K649</f>
        <v>100</v>
      </c>
      <c r="D77" s="57">
        <f>'M-OT'!K651</f>
        <v>100</v>
      </c>
      <c r="E77" s="37"/>
      <c r="F77" s="37"/>
      <c r="G77" s="37"/>
      <c r="H77" s="37"/>
      <c r="I77" s="37"/>
      <c r="J77" s="37"/>
      <c r="K77" s="37"/>
      <c r="L77" s="37"/>
      <c r="M77" s="37"/>
      <c r="N77" s="37"/>
      <c r="O77" s="37"/>
      <c r="P77" s="37"/>
      <c r="Q77" s="37"/>
      <c r="R77" s="37"/>
      <c r="S77" s="37"/>
      <c r="T77" s="37"/>
      <c r="U77" s="37"/>
      <c r="V77" s="37"/>
      <c r="W77" s="37"/>
      <c r="X77" s="37"/>
      <c r="Y77" s="37"/>
      <c r="Z77" s="37"/>
    </row>
    <row r="78" spans="1:26" ht="13.5" customHeight="1">
      <c r="A78" s="55" t="s">
        <v>277</v>
      </c>
      <c r="B78" s="58" t="s">
        <v>196</v>
      </c>
      <c r="C78" s="57">
        <f>'Labour Room'!K665</f>
        <v>100</v>
      </c>
      <c r="D78" s="57">
        <f>'M-OT'!K658</f>
        <v>100</v>
      </c>
      <c r="E78" s="37"/>
      <c r="F78" s="37"/>
      <c r="G78" s="37"/>
      <c r="H78" s="37"/>
      <c r="I78" s="37"/>
      <c r="J78" s="37"/>
      <c r="K78" s="37"/>
      <c r="L78" s="37"/>
      <c r="M78" s="37"/>
      <c r="N78" s="37"/>
      <c r="O78" s="37"/>
      <c r="P78" s="37"/>
      <c r="Q78" s="37"/>
      <c r="R78" s="37"/>
      <c r="S78" s="37"/>
      <c r="T78" s="37"/>
      <c r="U78" s="37"/>
      <c r="V78" s="37"/>
      <c r="W78" s="37"/>
      <c r="X78" s="37"/>
      <c r="Y78" s="37"/>
      <c r="Z78" s="37"/>
    </row>
    <row r="79" spans="1:26" ht="13.5" customHeight="1">
      <c r="A79" s="37"/>
      <c r="B79" s="52"/>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13.5" customHeight="1">
      <c r="A80" s="37"/>
      <c r="B80" s="52"/>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13.5" customHeight="1">
      <c r="A81" s="37"/>
      <c r="B81" s="52"/>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13.5" customHeight="1">
      <c r="A82" s="37"/>
      <c r="B82" s="52"/>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13.5" customHeight="1">
      <c r="A83" s="37"/>
      <c r="B83" s="52"/>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13.5" customHeight="1">
      <c r="A84" s="37"/>
      <c r="B84" s="52"/>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13.5" customHeight="1">
      <c r="A85" s="37"/>
      <c r="B85" s="52"/>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13.5" customHeight="1">
      <c r="A86" s="37"/>
      <c r="B86" s="52"/>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13.5" customHeight="1">
      <c r="A87" s="37"/>
      <c r="B87" s="52"/>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13.5" customHeight="1">
      <c r="A88" s="37"/>
      <c r="B88" s="52"/>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13.5" customHeight="1">
      <c r="A89" s="37"/>
      <c r="B89" s="52"/>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13.5" customHeight="1">
      <c r="A90" s="37"/>
      <c r="B90" s="52"/>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13.5" customHeight="1">
      <c r="A91" s="37"/>
      <c r="B91" s="52"/>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13.5" customHeight="1">
      <c r="A92" s="37"/>
      <c r="B92" s="52"/>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13.5" customHeight="1">
      <c r="A93" s="37"/>
      <c r="B93" s="52"/>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13.5" customHeight="1">
      <c r="A94" s="37"/>
      <c r="B94" s="52"/>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13.5" customHeight="1">
      <c r="A95" s="37"/>
      <c r="B95" s="52"/>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13.5" customHeight="1">
      <c r="A96" s="37"/>
      <c r="B96" s="52"/>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13.5" customHeight="1">
      <c r="A97" s="37"/>
      <c r="B97" s="52"/>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13.5" customHeight="1">
      <c r="A98" s="37"/>
      <c r="B98" s="52"/>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13.5" customHeight="1">
      <c r="A99" s="37"/>
      <c r="B99" s="52"/>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13.5" customHeight="1">
      <c r="A100" s="37"/>
      <c r="B100" s="52"/>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3.5" customHeight="1">
      <c r="A101" s="37"/>
      <c r="B101" s="52"/>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3.5" customHeight="1">
      <c r="A102" s="37"/>
      <c r="B102" s="52"/>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3.5" customHeight="1">
      <c r="A103" s="37"/>
      <c r="B103" s="52"/>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3.5" customHeight="1">
      <c r="A104" s="37"/>
      <c r="B104" s="52"/>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3.5" customHeight="1">
      <c r="A105" s="37"/>
      <c r="B105" s="52"/>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3.5" customHeight="1">
      <c r="A106" s="37"/>
      <c r="B106" s="52"/>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3.5" customHeight="1">
      <c r="A107" s="37"/>
      <c r="B107" s="52"/>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3.5" customHeight="1">
      <c r="A108" s="37"/>
      <c r="B108" s="52"/>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3.5" customHeight="1">
      <c r="A109" s="37"/>
      <c r="B109" s="52"/>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3.5" customHeight="1">
      <c r="A110" s="37"/>
      <c r="B110" s="52"/>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3.5" customHeight="1">
      <c r="A111" s="37"/>
      <c r="B111" s="52"/>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3.5" customHeight="1">
      <c r="A112" s="37"/>
      <c r="B112" s="52"/>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3.5" customHeight="1">
      <c r="A113" s="37"/>
      <c r="B113" s="52"/>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3.5" customHeight="1">
      <c r="A114" s="37"/>
      <c r="B114" s="52"/>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3.5" customHeight="1">
      <c r="A115" s="37"/>
      <c r="B115" s="52"/>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3.5" customHeight="1">
      <c r="A116" s="37"/>
      <c r="B116" s="52"/>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3.5" customHeight="1">
      <c r="A117" s="37"/>
      <c r="B117" s="52"/>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3.5" customHeight="1">
      <c r="A118" s="37"/>
      <c r="B118" s="52"/>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3.5" customHeight="1">
      <c r="A119" s="37"/>
      <c r="B119" s="52"/>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3.5" customHeight="1">
      <c r="A120" s="37"/>
      <c r="B120" s="52"/>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3.5" customHeight="1">
      <c r="A121" s="37"/>
      <c r="B121" s="52"/>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3.5" customHeight="1">
      <c r="A122" s="37"/>
      <c r="B122" s="52"/>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3.5" customHeight="1">
      <c r="A123" s="37"/>
      <c r="B123" s="52"/>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3.5" customHeight="1">
      <c r="A124" s="37"/>
      <c r="B124" s="52"/>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3.5" customHeight="1">
      <c r="A125" s="37"/>
      <c r="B125" s="52"/>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3.5" customHeight="1">
      <c r="A126" s="37"/>
      <c r="B126" s="52"/>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3.5" customHeight="1">
      <c r="A127" s="37"/>
      <c r="B127" s="52"/>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3.5" customHeight="1">
      <c r="A128" s="37"/>
      <c r="B128" s="52"/>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3.5" customHeight="1">
      <c r="A129" s="37"/>
      <c r="B129" s="52"/>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3.5" customHeight="1">
      <c r="A130" s="37"/>
      <c r="B130" s="52"/>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3.5" customHeight="1">
      <c r="A131" s="37"/>
      <c r="B131" s="52"/>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3.5" customHeight="1">
      <c r="A132" s="37"/>
      <c r="B132" s="52"/>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3.5" customHeight="1">
      <c r="A133" s="37"/>
      <c r="B133" s="52"/>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3.5" customHeight="1">
      <c r="A134" s="37"/>
      <c r="B134" s="52"/>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3.5" customHeight="1">
      <c r="A135" s="37"/>
      <c r="B135" s="52"/>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3.5" customHeight="1">
      <c r="A136" s="37"/>
      <c r="B136" s="52"/>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3.5" customHeight="1">
      <c r="A137" s="37"/>
      <c r="B137" s="52"/>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3.5" customHeight="1">
      <c r="A138" s="37"/>
      <c r="B138" s="52"/>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3.5" customHeight="1">
      <c r="A139" s="37"/>
      <c r="B139" s="52"/>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3.5" customHeight="1">
      <c r="A140" s="37"/>
      <c r="B140" s="52"/>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3.5" customHeight="1">
      <c r="A141" s="37"/>
      <c r="B141" s="52"/>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3.5" customHeight="1">
      <c r="A142" s="37"/>
      <c r="B142" s="52"/>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3.5" customHeight="1">
      <c r="A143" s="37"/>
      <c r="B143" s="52"/>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3.5" customHeight="1">
      <c r="A144" s="37"/>
      <c r="B144" s="52"/>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3.5" customHeight="1">
      <c r="A145" s="37"/>
      <c r="B145" s="52"/>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3.5" customHeight="1">
      <c r="A146" s="37"/>
      <c r="B146" s="52"/>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3.5" customHeight="1">
      <c r="A147" s="37"/>
      <c r="B147" s="52"/>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3.5" customHeight="1">
      <c r="A148" s="37"/>
      <c r="B148" s="52"/>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3.5" customHeight="1">
      <c r="A149" s="37"/>
      <c r="B149" s="52"/>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3.5" customHeight="1">
      <c r="A150" s="37"/>
      <c r="B150" s="52"/>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3.5" customHeight="1">
      <c r="A151" s="37"/>
      <c r="B151" s="52"/>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3.5" customHeight="1">
      <c r="A152" s="37"/>
      <c r="B152" s="52"/>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3.5" customHeight="1">
      <c r="A153" s="37"/>
      <c r="B153" s="52"/>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3.5" customHeight="1">
      <c r="A154" s="37"/>
      <c r="B154" s="52"/>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3.5" customHeight="1">
      <c r="A155" s="37"/>
      <c r="B155" s="52"/>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3.5" customHeight="1">
      <c r="A156" s="37"/>
      <c r="B156" s="52"/>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3.5" customHeight="1">
      <c r="A157" s="37"/>
      <c r="B157" s="52"/>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3.5" customHeight="1">
      <c r="A158" s="37"/>
      <c r="B158" s="52"/>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3.5" customHeight="1">
      <c r="A159" s="37"/>
      <c r="B159" s="52"/>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3.5" customHeight="1">
      <c r="A160" s="37"/>
      <c r="B160" s="52"/>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3.5" customHeight="1">
      <c r="A161" s="37"/>
      <c r="B161" s="52"/>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3.5" customHeight="1">
      <c r="A162" s="37"/>
      <c r="B162" s="52"/>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3.5" customHeight="1">
      <c r="A163" s="37"/>
      <c r="B163" s="52"/>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3.5" customHeight="1">
      <c r="A164" s="37"/>
      <c r="B164" s="52"/>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3.5" customHeight="1">
      <c r="A165" s="37"/>
      <c r="B165" s="52"/>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3.5" customHeight="1">
      <c r="A166" s="37"/>
      <c r="B166" s="52"/>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3.5" customHeight="1">
      <c r="A167" s="37"/>
      <c r="B167" s="52"/>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3.5" customHeight="1">
      <c r="A168" s="37"/>
      <c r="B168" s="52"/>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3.5" customHeight="1">
      <c r="A169" s="37"/>
      <c r="B169" s="52"/>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3.5" customHeight="1">
      <c r="A170" s="37"/>
      <c r="B170" s="52"/>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3.5" customHeight="1">
      <c r="A171" s="37"/>
      <c r="B171" s="52"/>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3.5" customHeight="1">
      <c r="A172" s="37"/>
      <c r="B172" s="52"/>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3.5" customHeight="1">
      <c r="A173" s="37"/>
      <c r="B173" s="52"/>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3.5" customHeight="1">
      <c r="A174" s="37"/>
      <c r="B174" s="52"/>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3.5" customHeight="1">
      <c r="A175" s="37"/>
      <c r="B175" s="52"/>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3.5" customHeight="1">
      <c r="A176" s="37"/>
      <c r="B176" s="52"/>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3.5" customHeight="1">
      <c r="A177" s="37"/>
      <c r="B177" s="52"/>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3.5" customHeight="1">
      <c r="A178" s="37"/>
      <c r="B178" s="52"/>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3.5" customHeight="1">
      <c r="A179" s="37"/>
      <c r="B179" s="52"/>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3.5" customHeight="1">
      <c r="A180" s="37"/>
      <c r="B180" s="52"/>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3.5" customHeight="1">
      <c r="A181" s="37"/>
      <c r="B181" s="52"/>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3.5" customHeight="1">
      <c r="A182" s="37"/>
      <c r="B182" s="52"/>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3.5" customHeight="1">
      <c r="A183" s="37"/>
      <c r="B183" s="52"/>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3.5" customHeight="1">
      <c r="A184" s="37"/>
      <c r="B184" s="52"/>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3.5" customHeight="1">
      <c r="A185" s="37"/>
      <c r="B185" s="52"/>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3.5" customHeight="1">
      <c r="A186" s="37"/>
      <c r="B186" s="52"/>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3.5" customHeight="1">
      <c r="A187" s="37"/>
      <c r="B187" s="52"/>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3.5" customHeight="1">
      <c r="A188" s="37"/>
      <c r="B188" s="52"/>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3.5" customHeight="1">
      <c r="A189" s="37"/>
      <c r="B189" s="52"/>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3.5" customHeight="1">
      <c r="A190" s="37"/>
      <c r="B190" s="52"/>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3.5" customHeight="1">
      <c r="A191" s="37"/>
      <c r="B191" s="52"/>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3.5" customHeight="1">
      <c r="A192" s="37"/>
      <c r="B192" s="52"/>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3.5" customHeight="1">
      <c r="A193" s="37"/>
      <c r="B193" s="52"/>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3.5" customHeight="1">
      <c r="A194" s="37"/>
      <c r="B194" s="52"/>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3.5" customHeight="1">
      <c r="A195" s="37"/>
      <c r="B195" s="52"/>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3.5" customHeight="1">
      <c r="A196" s="37"/>
      <c r="B196" s="52"/>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3.5" customHeight="1">
      <c r="A197" s="37"/>
      <c r="B197" s="52"/>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3.5" customHeight="1">
      <c r="A198" s="37"/>
      <c r="B198" s="52"/>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3.5" customHeight="1">
      <c r="A199" s="37"/>
      <c r="B199" s="52"/>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3.5" customHeight="1">
      <c r="A200" s="37"/>
      <c r="B200" s="52"/>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3.5" customHeight="1">
      <c r="A201" s="37"/>
      <c r="B201" s="52"/>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3.5" customHeight="1">
      <c r="A202" s="37"/>
      <c r="B202" s="52"/>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3.5" customHeight="1">
      <c r="A203" s="37"/>
      <c r="B203" s="52"/>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3.5" customHeight="1">
      <c r="A204" s="37"/>
      <c r="B204" s="52"/>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3.5" customHeight="1">
      <c r="A205" s="37"/>
      <c r="B205" s="52"/>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3.5" customHeight="1">
      <c r="A206" s="37"/>
      <c r="B206" s="52"/>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3.5" customHeight="1">
      <c r="A207" s="37"/>
      <c r="B207" s="52"/>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3.5" customHeight="1">
      <c r="A208" s="37"/>
      <c r="B208" s="52"/>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3.5" customHeight="1">
      <c r="A209" s="37"/>
      <c r="B209" s="52"/>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3.5" customHeight="1">
      <c r="A210" s="37"/>
      <c r="B210" s="52"/>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3.5" customHeight="1">
      <c r="A211" s="37"/>
      <c r="B211" s="52"/>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3.5" customHeight="1">
      <c r="A212" s="37"/>
      <c r="B212" s="52"/>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3.5" customHeight="1">
      <c r="A213" s="37"/>
      <c r="B213" s="52"/>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3.5" customHeight="1">
      <c r="A214" s="37"/>
      <c r="B214" s="52"/>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3.5" customHeight="1">
      <c r="A215" s="37"/>
      <c r="B215" s="52"/>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3.5" customHeight="1">
      <c r="A216" s="37"/>
      <c r="B216" s="52"/>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3.5" customHeight="1">
      <c r="A217" s="37"/>
      <c r="B217" s="52"/>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3.5" customHeight="1">
      <c r="A218" s="37"/>
      <c r="B218" s="52"/>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3.5" customHeight="1">
      <c r="A219" s="37"/>
      <c r="B219" s="52"/>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3.5" customHeight="1">
      <c r="A220" s="37"/>
      <c r="B220" s="52"/>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3.5" customHeight="1">
      <c r="A221" s="37"/>
      <c r="B221" s="52"/>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3.5" customHeight="1">
      <c r="A222" s="37"/>
      <c r="B222" s="52"/>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3.5" customHeight="1">
      <c r="A223" s="37"/>
      <c r="B223" s="52"/>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3.5" customHeight="1">
      <c r="A224" s="37"/>
      <c r="B224" s="52"/>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3.5" customHeight="1">
      <c r="A225" s="37"/>
      <c r="B225" s="52"/>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3.5" customHeight="1">
      <c r="A226" s="37"/>
      <c r="B226" s="52"/>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3.5" customHeight="1">
      <c r="A227" s="37"/>
      <c r="B227" s="52"/>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3.5" customHeight="1">
      <c r="A228" s="37"/>
      <c r="B228" s="52"/>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3.5" customHeight="1">
      <c r="A229" s="37"/>
      <c r="B229" s="52"/>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3.5" customHeight="1">
      <c r="A230" s="37"/>
      <c r="B230" s="52"/>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3.5" customHeight="1">
      <c r="A231" s="37"/>
      <c r="B231" s="52"/>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3.5" customHeight="1">
      <c r="A232" s="37"/>
      <c r="B232" s="52"/>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3.5" customHeight="1">
      <c r="A233" s="37"/>
      <c r="B233" s="52"/>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3.5" customHeight="1">
      <c r="A234" s="37"/>
      <c r="B234" s="52"/>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3.5" customHeight="1">
      <c r="A235" s="37"/>
      <c r="B235" s="52"/>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3.5" customHeight="1">
      <c r="A236" s="37"/>
      <c r="B236" s="52"/>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3.5" customHeight="1">
      <c r="A237" s="37"/>
      <c r="B237" s="52"/>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3.5" customHeight="1">
      <c r="A238" s="37"/>
      <c r="B238" s="52"/>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3.5" customHeight="1">
      <c r="A239" s="37"/>
      <c r="B239" s="52"/>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3.5" customHeight="1">
      <c r="A240" s="37"/>
      <c r="B240" s="52"/>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3.5" customHeight="1">
      <c r="A241" s="37"/>
      <c r="B241" s="52"/>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3.5" customHeight="1">
      <c r="A242" s="37"/>
      <c r="B242" s="52"/>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3.5" customHeight="1">
      <c r="A243" s="37"/>
      <c r="B243" s="52"/>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3.5" customHeight="1">
      <c r="A244" s="37"/>
      <c r="B244" s="52"/>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3.5" customHeight="1">
      <c r="A245" s="37"/>
      <c r="B245" s="52"/>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3.5" customHeight="1">
      <c r="A246" s="37"/>
      <c r="B246" s="52"/>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3.5" customHeight="1">
      <c r="A247" s="37"/>
      <c r="B247" s="52"/>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3.5" customHeight="1">
      <c r="A248" s="37"/>
      <c r="B248" s="52"/>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3.5" customHeight="1">
      <c r="A249" s="37"/>
      <c r="B249" s="52"/>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3.5" customHeight="1">
      <c r="A250" s="37"/>
      <c r="B250" s="52"/>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3.5" customHeight="1">
      <c r="A251" s="37"/>
      <c r="B251" s="52"/>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3.5" customHeight="1">
      <c r="A252" s="37"/>
      <c r="B252" s="52"/>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3.5" customHeight="1">
      <c r="A253" s="37"/>
      <c r="B253" s="52"/>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3.5" customHeight="1">
      <c r="A254" s="37"/>
      <c r="B254" s="52"/>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3.5" customHeight="1">
      <c r="A255" s="37"/>
      <c r="B255" s="52"/>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3.5" customHeight="1">
      <c r="A256" s="37"/>
      <c r="B256" s="52"/>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3.5" customHeight="1">
      <c r="A257" s="37"/>
      <c r="B257" s="52"/>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3.5" customHeight="1">
      <c r="A258" s="37"/>
      <c r="B258" s="52"/>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3.5" customHeight="1">
      <c r="A259" s="37"/>
      <c r="B259" s="52"/>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3.5" customHeight="1">
      <c r="A260" s="37"/>
      <c r="B260" s="52"/>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3.5" customHeight="1">
      <c r="A261" s="37"/>
      <c r="B261" s="52"/>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3.5" customHeight="1">
      <c r="A262" s="37"/>
      <c r="B262" s="52"/>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3.5" customHeight="1">
      <c r="A263" s="37"/>
      <c r="B263" s="52"/>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3.5" customHeight="1">
      <c r="A264" s="37"/>
      <c r="B264" s="52"/>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3.5" customHeight="1">
      <c r="A265" s="37"/>
      <c r="B265" s="52"/>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3.5" customHeight="1">
      <c r="A266" s="37"/>
      <c r="B266" s="52"/>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3.5" customHeight="1">
      <c r="A267" s="37"/>
      <c r="B267" s="52"/>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3.5" customHeight="1">
      <c r="A268" s="37"/>
      <c r="B268" s="52"/>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3.5" customHeight="1">
      <c r="A269" s="37"/>
      <c r="B269" s="52"/>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3.5" customHeight="1">
      <c r="A270" s="37"/>
      <c r="B270" s="52"/>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3.5" customHeight="1">
      <c r="A271" s="37"/>
      <c r="B271" s="52"/>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3.5" customHeight="1">
      <c r="A272" s="37"/>
      <c r="B272" s="52"/>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3.5" customHeight="1">
      <c r="A273" s="37"/>
      <c r="B273" s="52"/>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3.5" customHeight="1">
      <c r="A274" s="37"/>
      <c r="B274" s="52"/>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3.5" customHeight="1">
      <c r="A275" s="37"/>
      <c r="B275" s="52"/>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3.5" customHeight="1">
      <c r="A276" s="37"/>
      <c r="B276" s="52"/>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3.5" customHeight="1">
      <c r="A277" s="37"/>
      <c r="B277" s="52"/>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3.5" customHeight="1">
      <c r="A278" s="37"/>
      <c r="B278" s="52"/>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3.5" customHeight="1">
      <c r="A279" s="37"/>
      <c r="B279" s="52"/>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3.5" customHeight="1">
      <c r="A280" s="37"/>
      <c r="B280" s="52"/>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3.5" customHeight="1">
      <c r="A281" s="37"/>
      <c r="B281" s="52"/>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3.5" customHeight="1">
      <c r="A282" s="37"/>
      <c r="B282" s="52"/>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3.5" customHeight="1">
      <c r="A283" s="37"/>
      <c r="B283" s="52"/>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3.5" customHeight="1">
      <c r="A284" s="37"/>
      <c r="B284" s="52"/>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3.5" customHeight="1">
      <c r="A285" s="37"/>
      <c r="B285" s="52"/>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3.5" customHeight="1">
      <c r="A286" s="37"/>
      <c r="B286" s="52"/>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3.5" customHeight="1">
      <c r="A287" s="37"/>
      <c r="B287" s="52"/>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3.5" customHeight="1">
      <c r="A288" s="37"/>
      <c r="B288" s="52"/>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3.5" customHeight="1">
      <c r="A289" s="37"/>
      <c r="B289" s="52"/>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3.5" customHeight="1">
      <c r="A290" s="37"/>
      <c r="B290" s="52"/>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3.5" customHeight="1">
      <c r="A291" s="37"/>
      <c r="B291" s="52"/>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3.5" customHeight="1">
      <c r="A292" s="37"/>
      <c r="B292" s="52"/>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3.5" customHeight="1">
      <c r="A293" s="37"/>
      <c r="B293" s="52"/>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3.5" customHeight="1">
      <c r="A294" s="37"/>
      <c r="B294" s="52"/>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3.5" customHeight="1">
      <c r="A295" s="37"/>
      <c r="B295" s="52"/>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3.5" customHeight="1">
      <c r="A296" s="37"/>
      <c r="B296" s="52"/>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3.5" customHeight="1">
      <c r="A297" s="37"/>
      <c r="B297" s="52"/>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3.5" customHeight="1">
      <c r="A298" s="37"/>
      <c r="B298" s="52"/>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3.5" customHeight="1">
      <c r="A299" s="37"/>
      <c r="B299" s="52"/>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3.5" customHeight="1">
      <c r="A300" s="37"/>
      <c r="B300" s="52"/>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3.5" customHeight="1">
      <c r="A301" s="37"/>
      <c r="B301" s="52"/>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3.5" customHeight="1">
      <c r="A302" s="37"/>
      <c r="B302" s="52"/>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3.5" customHeight="1">
      <c r="A303" s="37"/>
      <c r="B303" s="52"/>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3.5" customHeight="1">
      <c r="A304" s="37"/>
      <c r="B304" s="52"/>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3.5" customHeight="1">
      <c r="A305" s="37"/>
      <c r="B305" s="52"/>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3.5" customHeight="1">
      <c r="A306" s="37"/>
      <c r="B306" s="52"/>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3.5" customHeight="1">
      <c r="A307" s="37"/>
      <c r="B307" s="52"/>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3.5" customHeight="1">
      <c r="A308" s="37"/>
      <c r="B308" s="52"/>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3.5" customHeight="1">
      <c r="A309" s="37"/>
      <c r="B309" s="52"/>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3.5" customHeight="1">
      <c r="A310" s="37"/>
      <c r="B310" s="52"/>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3.5" customHeight="1">
      <c r="A311" s="37"/>
      <c r="B311" s="52"/>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3.5" customHeight="1">
      <c r="A312" s="37"/>
      <c r="B312" s="52"/>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3.5" customHeight="1">
      <c r="A313" s="37"/>
      <c r="B313" s="52"/>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3.5" customHeight="1">
      <c r="A314" s="37"/>
      <c r="B314" s="52"/>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3.5" customHeight="1">
      <c r="A315" s="37"/>
      <c r="B315" s="52"/>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3.5" customHeight="1">
      <c r="A316" s="37"/>
      <c r="B316" s="52"/>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3.5" customHeight="1">
      <c r="A317" s="37"/>
      <c r="B317" s="52"/>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3.5" customHeight="1">
      <c r="A318" s="37"/>
      <c r="B318" s="52"/>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3.5" customHeight="1">
      <c r="A319" s="37"/>
      <c r="B319" s="52"/>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3.5" customHeight="1">
      <c r="A320" s="37"/>
      <c r="B320" s="52"/>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3.5" customHeight="1">
      <c r="A321" s="37"/>
      <c r="B321" s="52"/>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3.5" customHeight="1">
      <c r="A322" s="37"/>
      <c r="B322" s="52"/>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3.5" customHeight="1">
      <c r="A323" s="37"/>
      <c r="B323" s="52"/>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3.5" customHeight="1">
      <c r="A324" s="37"/>
      <c r="B324" s="52"/>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3.5" customHeight="1">
      <c r="A325" s="37"/>
      <c r="B325" s="52"/>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3.5" customHeight="1">
      <c r="A326" s="37"/>
      <c r="B326" s="52"/>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3.5" customHeight="1">
      <c r="A327" s="37"/>
      <c r="B327" s="52"/>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3.5" customHeight="1">
      <c r="A328" s="37"/>
      <c r="B328" s="52"/>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3.5" customHeight="1">
      <c r="A329" s="37"/>
      <c r="B329" s="52"/>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3.5" customHeight="1">
      <c r="A330" s="37"/>
      <c r="B330" s="52"/>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3.5" customHeight="1">
      <c r="A331" s="37"/>
      <c r="B331" s="52"/>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3.5" customHeight="1">
      <c r="A332" s="37"/>
      <c r="B332" s="52"/>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3.5" customHeight="1">
      <c r="A333" s="37"/>
      <c r="B333" s="52"/>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3.5" customHeight="1">
      <c r="A334" s="37"/>
      <c r="B334" s="52"/>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3.5" customHeight="1">
      <c r="A335" s="37"/>
      <c r="B335" s="52"/>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3.5" customHeight="1">
      <c r="A336" s="37"/>
      <c r="B336" s="52"/>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3.5" customHeight="1">
      <c r="A337" s="37"/>
      <c r="B337" s="52"/>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3.5" customHeight="1">
      <c r="A338" s="37"/>
      <c r="B338" s="52"/>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3.5" customHeight="1">
      <c r="A339" s="37"/>
      <c r="B339" s="52"/>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3.5" customHeight="1">
      <c r="A340" s="37"/>
      <c r="B340" s="52"/>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3.5" customHeight="1">
      <c r="A341" s="37"/>
      <c r="B341" s="52"/>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3.5" customHeight="1">
      <c r="A342" s="37"/>
      <c r="B342" s="52"/>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3.5" customHeight="1">
      <c r="A343" s="37"/>
      <c r="B343" s="52"/>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3.5" customHeight="1">
      <c r="A344" s="37"/>
      <c r="B344" s="52"/>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3.5" customHeight="1">
      <c r="A345" s="37"/>
      <c r="B345" s="52"/>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3.5" customHeight="1">
      <c r="A346" s="37"/>
      <c r="B346" s="52"/>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3.5" customHeight="1">
      <c r="A347" s="37"/>
      <c r="B347" s="52"/>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3.5" customHeight="1">
      <c r="A348" s="37"/>
      <c r="B348" s="52"/>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3.5" customHeight="1">
      <c r="A349" s="37"/>
      <c r="B349" s="52"/>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3.5" customHeight="1">
      <c r="A350" s="37"/>
      <c r="B350" s="52"/>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3.5" customHeight="1">
      <c r="A351" s="37"/>
      <c r="B351" s="52"/>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3.5" customHeight="1">
      <c r="A352" s="37"/>
      <c r="B352" s="52"/>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3.5" customHeight="1">
      <c r="A353" s="37"/>
      <c r="B353" s="52"/>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3.5" customHeight="1">
      <c r="A354" s="37"/>
      <c r="B354" s="52"/>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3.5" customHeight="1">
      <c r="A355" s="37"/>
      <c r="B355" s="52"/>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3.5" customHeight="1">
      <c r="A356" s="37"/>
      <c r="B356" s="52"/>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3.5" customHeight="1">
      <c r="A357" s="37"/>
      <c r="B357" s="52"/>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3.5" customHeight="1">
      <c r="A358" s="37"/>
      <c r="B358" s="52"/>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3.5" customHeight="1">
      <c r="A359" s="37"/>
      <c r="B359" s="52"/>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3.5" customHeight="1">
      <c r="A360" s="37"/>
      <c r="B360" s="52"/>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3.5" customHeight="1">
      <c r="A361" s="37"/>
      <c r="B361" s="52"/>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3.5" customHeight="1">
      <c r="A362" s="37"/>
      <c r="B362" s="52"/>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3.5" customHeight="1">
      <c r="A363" s="37"/>
      <c r="B363" s="52"/>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3.5" customHeight="1">
      <c r="A364" s="37"/>
      <c r="B364" s="52"/>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3.5" customHeight="1">
      <c r="A365" s="37"/>
      <c r="B365" s="52"/>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3.5" customHeight="1">
      <c r="A366" s="37"/>
      <c r="B366" s="52"/>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3.5" customHeight="1">
      <c r="A367" s="37"/>
      <c r="B367" s="52"/>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3.5" customHeight="1">
      <c r="A368" s="37"/>
      <c r="B368" s="52"/>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3.5" customHeight="1">
      <c r="A369" s="37"/>
      <c r="B369" s="52"/>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3.5" customHeight="1">
      <c r="A370" s="37"/>
      <c r="B370" s="52"/>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3.5" customHeight="1">
      <c r="A371" s="37"/>
      <c r="B371" s="52"/>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3.5" customHeight="1">
      <c r="A372" s="37"/>
      <c r="B372" s="52"/>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3.5" customHeight="1">
      <c r="A373" s="37"/>
      <c r="B373" s="52"/>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3.5" customHeight="1">
      <c r="A374" s="37"/>
      <c r="B374" s="52"/>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3.5" customHeight="1">
      <c r="A375" s="37"/>
      <c r="B375" s="52"/>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3.5" customHeight="1">
      <c r="A376" s="37"/>
      <c r="B376" s="52"/>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3.5" customHeight="1">
      <c r="A377" s="37"/>
      <c r="B377" s="52"/>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3.5" customHeight="1">
      <c r="A378" s="37"/>
      <c r="B378" s="52"/>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3.5" customHeight="1">
      <c r="A379" s="37"/>
      <c r="B379" s="52"/>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3.5" customHeight="1">
      <c r="A380" s="37"/>
      <c r="B380" s="52"/>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3.5" customHeight="1">
      <c r="A381" s="37"/>
      <c r="B381" s="52"/>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3.5" customHeight="1">
      <c r="A382" s="37"/>
      <c r="B382" s="52"/>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3.5" customHeight="1">
      <c r="A383" s="37"/>
      <c r="B383" s="52"/>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3.5" customHeight="1">
      <c r="A384" s="37"/>
      <c r="B384" s="52"/>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3.5" customHeight="1">
      <c r="A385" s="37"/>
      <c r="B385" s="52"/>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3.5" customHeight="1">
      <c r="A386" s="37"/>
      <c r="B386" s="52"/>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3.5" customHeight="1">
      <c r="A387" s="37"/>
      <c r="B387" s="52"/>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3.5" customHeight="1">
      <c r="A388" s="37"/>
      <c r="B388" s="52"/>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3.5" customHeight="1">
      <c r="A389" s="37"/>
      <c r="B389" s="52"/>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3.5" customHeight="1">
      <c r="A390" s="37"/>
      <c r="B390" s="52"/>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3.5" customHeight="1">
      <c r="A391" s="37"/>
      <c r="B391" s="52"/>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3.5" customHeight="1">
      <c r="A392" s="37"/>
      <c r="B392" s="52"/>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3.5" customHeight="1">
      <c r="A393" s="37"/>
      <c r="B393" s="52"/>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3.5" customHeight="1">
      <c r="A394" s="37"/>
      <c r="B394" s="52"/>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3.5" customHeight="1">
      <c r="A395" s="37"/>
      <c r="B395" s="52"/>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3.5" customHeight="1">
      <c r="A396" s="37"/>
      <c r="B396" s="52"/>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3.5" customHeight="1">
      <c r="A397" s="37"/>
      <c r="B397" s="52"/>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3.5" customHeight="1">
      <c r="A398" s="37"/>
      <c r="B398" s="52"/>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3.5" customHeight="1">
      <c r="A399" s="37"/>
      <c r="B399" s="52"/>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3.5" customHeight="1">
      <c r="A400" s="37"/>
      <c r="B400" s="52"/>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3.5" customHeight="1">
      <c r="A401" s="37"/>
      <c r="B401" s="52"/>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3.5" customHeight="1">
      <c r="A402" s="37"/>
      <c r="B402" s="52"/>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3.5" customHeight="1">
      <c r="A403" s="37"/>
      <c r="B403" s="52"/>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3.5" customHeight="1">
      <c r="A404" s="37"/>
      <c r="B404" s="52"/>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3.5" customHeight="1">
      <c r="A405" s="37"/>
      <c r="B405" s="52"/>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3.5" customHeight="1">
      <c r="A406" s="37"/>
      <c r="B406" s="52"/>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3.5" customHeight="1">
      <c r="A407" s="37"/>
      <c r="B407" s="52"/>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3.5" customHeight="1">
      <c r="A408" s="37"/>
      <c r="B408" s="52"/>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3.5" customHeight="1">
      <c r="A409" s="37"/>
      <c r="B409" s="52"/>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3.5" customHeight="1">
      <c r="A410" s="37"/>
      <c r="B410" s="52"/>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3.5" customHeight="1">
      <c r="A411" s="37"/>
      <c r="B411" s="52"/>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3.5" customHeight="1">
      <c r="A412" s="37"/>
      <c r="B412" s="52"/>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3.5" customHeight="1">
      <c r="A413" s="37"/>
      <c r="B413" s="52"/>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3.5" customHeight="1">
      <c r="A414" s="37"/>
      <c r="B414" s="52"/>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3.5" customHeight="1">
      <c r="A415" s="37"/>
      <c r="B415" s="52"/>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3.5" customHeight="1">
      <c r="A416" s="37"/>
      <c r="B416" s="52"/>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3.5" customHeight="1">
      <c r="A417" s="37"/>
      <c r="B417" s="52"/>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3.5" customHeight="1">
      <c r="A418" s="37"/>
      <c r="B418" s="52"/>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3.5" customHeight="1">
      <c r="A419" s="37"/>
      <c r="B419" s="52"/>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3.5" customHeight="1">
      <c r="A420" s="37"/>
      <c r="B420" s="52"/>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3.5" customHeight="1">
      <c r="A421" s="37"/>
      <c r="B421" s="52"/>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3.5" customHeight="1">
      <c r="A422" s="37"/>
      <c r="B422" s="52"/>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3.5" customHeight="1">
      <c r="A423" s="37"/>
      <c r="B423" s="52"/>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3.5" customHeight="1">
      <c r="A424" s="37"/>
      <c r="B424" s="52"/>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3.5" customHeight="1">
      <c r="A425" s="37"/>
      <c r="B425" s="52"/>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3.5" customHeight="1">
      <c r="A426" s="37"/>
      <c r="B426" s="52"/>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3.5" customHeight="1">
      <c r="A427" s="37"/>
      <c r="B427" s="52"/>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3.5" customHeight="1">
      <c r="A428" s="37"/>
      <c r="B428" s="52"/>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3.5" customHeight="1">
      <c r="A429" s="37"/>
      <c r="B429" s="52"/>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3.5" customHeight="1">
      <c r="A430" s="37"/>
      <c r="B430" s="52"/>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3.5" customHeight="1">
      <c r="A431" s="37"/>
      <c r="B431" s="52"/>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3.5" customHeight="1">
      <c r="A432" s="37"/>
      <c r="B432" s="52"/>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3.5" customHeight="1">
      <c r="A433" s="37"/>
      <c r="B433" s="52"/>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3.5" customHeight="1">
      <c r="A434" s="37"/>
      <c r="B434" s="52"/>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3.5" customHeight="1">
      <c r="A435" s="37"/>
      <c r="B435" s="52"/>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3.5" customHeight="1">
      <c r="A436" s="37"/>
      <c r="B436" s="52"/>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3.5" customHeight="1">
      <c r="A437" s="37"/>
      <c r="B437" s="52"/>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3.5" customHeight="1">
      <c r="A438" s="37"/>
      <c r="B438" s="52"/>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3.5" customHeight="1">
      <c r="A439" s="37"/>
      <c r="B439" s="52"/>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3.5" customHeight="1">
      <c r="A440" s="37"/>
      <c r="B440" s="52"/>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3.5" customHeight="1">
      <c r="A441" s="37"/>
      <c r="B441" s="52"/>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3.5" customHeight="1">
      <c r="A442" s="37"/>
      <c r="B442" s="52"/>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3.5" customHeight="1">
      <c r="A443" s="37"/>
      <c r="B443" s="52"/>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3.5" customHeight="1">
      <c r="A444" s="37"/>
      <c r="B444" s="52"/>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3.5" customHeight="1">
      <c r="A445" s="37"/>
      <c r="B445" s="52"/>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3.5" customHeight="1">
      <c r="A446" s="37"/>
      <c r="B446" s="52"/>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3.5" customHeight="1">
      <c r="A447" s="37"/>
      <c r="B447" s="52"/>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3.5" customHeight="1">
      <c r="A448" s="37"/>
      <c r="B448" s="52"/>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3.5" customHeight="1">
      <c r="A449" s="37"/>
      <c r="B449" s="52"/>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3.5" customHeight="1">
      <c r="A450" s="37"/>
      <c r="B450" s="52"/>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3.5" customHeight="1">
      <c r="A451" s="37"/>
      <c r="B451" s="52"/>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3.5" customHeight="1">
      <c r="A452" s="37"/>
      <c r="B452" s="52"/>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3.5" customHeight="1">
      <c r="A453" s="37"/>
      <c r="B453" s="52"/>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3.5" customHeight="1">
      <c r="A454" s="37"/>
      <c r="B454" s="52"/>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3.5" customHeight="1">
      <c r="A455" s="37"/>
      <c r="B455" s="52"/>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3.5" customHeight="1">
      <c r="A456" s="37"/>
      <c r="B456" s="52"/>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3.5" customHeight="1">
      <c r="A457" s="37"/>
      <c r="B457" s="52"/>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3.5" customHeight="1">
      <c r="A458" s="37"/>
      <c r="B458" s="52"/>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3.5" customHeight="1">
      <c r="A459" s="37"/>
      <c r="B459" s="52"/>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3.5" customHeight="1">
      <c r="A460" s="37"/>
      <c r="B460" s="52"/>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3.5" customHeight="1">
      <c r="A461" s="37"/>
      <c r="B461" s="52"/>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3.5" customHeight="1">
      <c r="A462" s="37"/>
      <c r="B462" s="52"/>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3.5" customHeight="1">
      <c r="A463" s="37"/>
      <c r="B463" s="52"/>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3.5" customHeight="1">
      <c r="A464" s="37"/>
      <c r="B464" s="52"/>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3.5" customHeight="1">
      <c r="A465" s="37"/>
      <c r="B465" s="52"/>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3.5" customHeight="1">
      <c r="A466" s="37"/>
      <c r="B466" s="52"/>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3.5" customHeight="1">
      <c r="A467" s="37"/>
      <c r="B467" s="52"/>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3.5" customHeight="1">
      <c r="A468" s="37"/>
      <c r="B468" s="52"/>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3.5" customHeight="1">
      <c r="A469" s="37"/>
      <c r="B469" s="52"/>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3.5" customHeight="1">
      <c r="A470" s="37"/>
      <c r="B470" s="52"/>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3.5" customHeight="1">
      <c r="A471" s="37"/>
      <c r="B471" s="52"/>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3.5" customHeight="1">
      <c r="A472" s="37"/>
      <c r="B472" s="52"/>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3.5" customHeight="1">
      <c r="A473" s="37"/>
      <c r="B473" s="52"/>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3.5" customHeight="1">
      <c r="A474" s="37"/>
      <c r="B474" s="52"/>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3.5" customHeight="1">
      <c r="A475" s="37"/>
      <c r="B475" s="52"/>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3.5" customHeight="1">
      <c r="A476" s="37"/>
      <c r="B476" s="52"/>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3.5" customHeight="1">
      <c r="A477" s="37"/>
      <c r="B477" s="52"/>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3.5" customHeight="1">
      <c r="A478" s="37"/>
      <c r="B478" s="52"/>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3.5" customHeight="1">
      <c r="A479" s="37"/>
      <c r="B479" s="52"/>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3.5" customHeight="1">
      <c r="A480" s="37"/>
      <c r="B480" s="52"/>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3.5" customHeight="1">
      <c r="A481" s="37"/>
      <c r="B481" s="52"/>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3.5" customHeight="1">
      <c r="A482" s="37"/>
      <c r="B482" s="52"/>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3.5" customHeight="1">
      <c r="A483" s="37"/>
      <c r="B483" s="52"/>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3.5" customHeight="1">
      <c r="A484" s="37"/>
      <c r="B484" s="52"/>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3.5" customHeight="1">
      <c r="A485" s="37"/>
      <c r="B485" s="52"/>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3.5" customHeight="1">
      <c r="A486" s="37"/>
      <c r="B486" s="52"/>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3.5" customHeight="1">
      <c r="A487" s="37"/>
      <c r="B487" s="52"/>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3.5" customHeight="1">
      <c r="A488" s="37"/>
      <c r="B488" s="52"/>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3.5" customHeight="1">
      <c r="A489" s="37"/>
      <c r="B489" s="52"/>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3.5" customHeight="1">
      <c r="A490" s="37"/>
      <c r="B490" s="52"/>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3.5" customHeight="1">
      <c r="A491" s="37"/>
      <c r="B491" s="52"/>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3.5" customHeight="1">
      <c r="A492" s="37"/>
      <c r="B492" s="52"/>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3.5" customHeight="1">
      <c r="A493" s="37"/>
      <c r="B493" s="52"/>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3.5" customHeight="1">
      <c r="A494" s="37"/>
      <c r="B494" s="52"/>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3.5" customHeight="1">
      <c r="A495" s="37"/>
      <c r="B495" s="52"/>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3.5" customHeight="1">
      <c r="A496" s="37"/>
      <c r="B496" s="52"/>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3.5" customHeight="1">
      <c r="A497" s="37"/>
      <c r="B497" s="52"/>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3.5" customHeight="1">
      <c r="A498" s="37"/>
      <c r="B498" s="52"/>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3.5" customHeight="1">
      <c r="A499" s="37"/>
      <c r="B499" s="52"/>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3.5" customHeight="1">
      <c r="A500" s="37"/>
      <c r="B500" s="52"/>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3.5" customHeight="1">
      <c r="A501" s="37"/>
      <c r="B501" s="52"/>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3.5" customHeight="1">
      <c r="A502" s="37"/>
      <c r="B502" s="52"/>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3.5" customHeight="1">
      <c r="A503" s="37"/>
      <c r="B503" s="52"/>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3.5" customHeight="1">
      <c r="A504" s="37"/>
      <c r="B504" s="52"/>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3.5" customHeight="1">
      <c r="A505" s="37"/>
      <c r="B505" s="52"/>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3.5" customHeight="1">
      <c r="A506" s="37"/>
      <c r="B506" s="52"/>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3.5" customHeight="1">
      <c r="A507" s="37"/>
      <c r="B507" s="52"/>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3.5" customHeight="1">
      <c r="A508" s="37"/>
      <c r="B508" s="52"/>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3.5" customHeight="1">
      <c r="A509" s="37"/>
      <c r="B509" s="52"/>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3.5" customHeight="1">
      <c r="A510" s="37"/>
      <c r="B510" s="52"/>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3.5" customHeight="1">
      <c r="A511" s="37"/>
      <c r="B511" s="52"/>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3.5" customHeight="1">
      <c r="A512" s="37"/>
      <c r="B512" s="52"/>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3.5" customHeight="1">
      <c r="A513" s="37"/>
      <c r="B513" s="52"/>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3.5" customHeight="1">
      <c r="A514" s="37"/>
      <c r="B514" s="52"/>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3.5" customHeight="1">
      <c r="A515" s="37"/>
      <c r="B515" s="52"/>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3.5" customHeight="1">
      <c r="A516" s="37"/>
      <c r="B516" s="52"/>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3.5" customHeight="1">
      <c r="A517" s="37"/>
      <c r="B517" s="52"/>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3.5" customHeight="1">
      <c r="A518" s="37"/>
      <c r="B518" s="52"/>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3.5" customHeight="1">
      <c r="A519" s="37"/>
      <c r="B519" s="52"/>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3.5" customHeight="1">
      <c r="A520" s="37"/>
      <c r="B520" s="52"/>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3.5" customHeight="1">
      <c r="A521" s="37"/>
      <c r="B521" s="52"/>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3.5" customHeight="1">
      <c r="A522" s="37"/>
      <c r="B522" s="52"/>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3.5" customHeight="1">
      <c r="A523" s="37"/>
      <c r="B523" s="52"/>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3.5" customHeight="1">
      <c r="A524" s="37"/>
      <c r="B524" s="52"/>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3.5" customHeight="1">
      <c r="A525" s="37"/>
      <c r="B525" s="52"/>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3.5" customHeight="1">
      <c r="A526" s="37"/>
      <c r="B526" s="52"/>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3.5" customHeight="1">
      <c r="A527" s="37"/>
      <c r="B527" s="52"/>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3.5" customHeight="1">
      <c r="A528" s="37"/>
      <c r="B528" s="52"/>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3.5" customHeight="1">
      <c r="A529" s="37"/>
      <c r="B529" s="52"/>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3.5" customHeight="1">
      <c r="A530" s="37"/>
      <c r="B530" s="52"/>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3.5" customHeight="1">
      <c r="A531" s="37"/>
      <c r="B531" s="52"/>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3.5" customHeight="1">
      <c r="A532" s="37"/>
      <c r="B532" s="52"/>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3.5" customHeight="1">
      <c r="A533" s="37"/>
      <c r="B533" s="52"/>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3.5" customHeight="1">
      <c r="A534" s="37"/>
      <c r="B534" s="52"/>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3.5" customHeight="1">
      <c r="A535" s="37"/>
      <c r="B535" s="52"/>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3.5" customHeight="1">
      <c r="A536" s="37"/>
      <c r="B536" s="52"/>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3.5" customHeight="1">
      <c r="A537" s="37"/>
      <c r="B537" s="52"/>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3.5" customHeight="1">
      <c r="A538" s="37"/>
      <c r="B538" s="52"/>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3.5" customHeight="1">
      <c r="A539" s="37"/>
      <c r="B539" s="52"/>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3.5" customHeight="1">
      <c r="A540" s="37"/>
      <c r="B540" s="52"/>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3.5" customHeight="1">
      <c r="A541" s="37"/>
      <c r="B541" s="52"/>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3.5" customHeight="1">
      <c r="A542" s="37"/>
      <c r="B542" s="52"/>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3.5" customHeight="1">
      <c r="A543" s="37"/>
      <c r="B543" s="52"/>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3.5" customHeight="1">
      <c r="A544" s="37"/>
      <c r="B544" s="52"/>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3.5" customHeight="1">
      <c r="A545" s="37"/>
      <c r="B545" s="52"/>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3.5" customHeight="1">
      <c r="A546" s="37"/>
      <c r="B546" s="52"/>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3.5" customHeight="1">
      <c r="A547" s="37"/>
      <c r="B547" s="52"/>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3.5" customHeight="1">
      <c r="A548" s="37"/>
      <c r="B548" s="52"/>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3.5" customHeight="1">
      <c r="A549" s="37"/>
      <c r="B549" s="52"/>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3.5" customHeight="1">
      <c r="A550" s="37"/>
      <c r="B550" s="52"/>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3.5" customHeight="1">
      <c r="A551" s="37"/>
      <c r="B551" s="52"/>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3.5" customHeight="1">
      <c r="A552" s="37"/>
      <c r="B552" s="52"/>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3.5" customHeight="1">
      <c r="A553" s="37"/>
      <c r="B553" s="52"/>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3.5" customHeight="1">
      <c r="A554" s="37"/>
      <c r="B554" s="52"/>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3.5" customHeight="1">
      <c r="A555" s="37"/>
      <c r="B555" s="52"/>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3.5" customHeight="1">
      <c r="A556" s="37"/>
      <c r="B556" s="52"/>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3.5" customHeight="1">
      <c r="A557" s="37"/>
      <c r="B557" s="52"/>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3.5" customHeight="1">
      <c r="A558" s="37"/>
      <c r="B558" s="52"/>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3.5" customHeight="1">
      <c r="A559" s="37"/>
      <c r="B559" s="52"/>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3.5" customHeight="1">
      <c r="A560" s="37"/>
      <c r="B560" s="52"/>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3.5" customHeight="1">
      <c r="A561" s="37"/>
      <c r="B561" s="52"/>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3.5" customHeight="1">
      <c r="A562" s="37"/>
      <c r="B562" s="52"/>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3.5" customHeight="1">
      <c r="A563" s="37"/>
      <c r="B563" s="52"/>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3.5" customHeight="1">
      <c r="A564" s="37"/>
      <c r="B564" s="52"/>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3.5" customHeight="1">
      <c r="A565" s="37"/>
      <c r="B565" s="52"/>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3.5" customHeight="1">
      <c r="A566" s="37"/>
      <c r="B566" s="52"/>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3.5" customHeight="1">
      <c r="A567" s="37"/>
      <c r="B567" s="52"/>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3.5" customHeight="1">
      <c r="A568" s="37"/>
      <c r="B568" s="52"/>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3.5" customHeight="1">
      <c r="A569" s="37"/>
      <c r="B569" s="52"/>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3.5" customHeight="1">
      <c r="A570" s="37"/>
      <c r="B570" s="52"/>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3.5" customHeight="1">
      <c r="A571" s="37"/>
      <c r="B571" s="52"/>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3.5" customHeight="1">
      <c r="A572" s="37"/>
      <c r="B572" s="52"/>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3.5" customHeight="1">
      <c r="A573" s="37"/>
      <c r="B573" s="52"/>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3.5" customHeight="1">
      <c r="A574" s="37"/>
      <c r="B574" s="52"/>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3.5" customHeight="1">
      <c r="A575" s="37"/>
      <c r="B575" s="52"/>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3.5" customHeight="1">
      <c r="A576" s="37"/>
      <c r="B576" s="52"/>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3.5" customHeight="1">
      <c r="A577" s="37"/>
      <c r="B577" s="52"/>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3.5" customHeight="1">
      <c r="A578" s="37"/>
      <c r="B578" s="52"/>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3.5" customHeight="1">
      <c r="A579" s="37"/>
      <c r="B579" s="52"/>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3.5" customHeight="1">
      <c r="A580" s="37"/>
      <c r="B580" s="52"/>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3.5" customHeight="1">
      <c r="A581" s="37"/>
      <c r="B581" s="52"/>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3.5" customHeight="1">
      <c r="A582" s="37"/>
      <c r="B582" s="52"/>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3.5" customHeight="1">
      <c r="A583" s="37"/>
      <c r="B583" s="52"/>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3.5" customHeight="1">
      <c r="A584" s="37"/>
      <c r="B584" s="52"/>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3.5" customHeight="1">
      <c r="A585" s="37"/>
      <c r="B585" s="52"/>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3.5" customHeight="1">
      <c r="A586" s="37"/>
      <c r="B586" s="52"/>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3.5" customHeight="1">
      <c r="A587" s="37"/>
      <c r="B587" s="52"/>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3.5" customHeight="1">
      <c r="A588" s="37"/>
      <c r="B588" s="52"/>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3.5" customHeight="1">
      <c r="A589" s="37"/>
      <c r="B589" s="52"/>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3.5" customHeight="1">
      <c r="A590" s="37"/>
      <c r="B590" s="52"/>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3.5" customHeight="1">
      <c r="A591" s="37"/>
      <c r="B591" s="52"/>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3.5" customHeight="1">
      <c r="A592" s="37"/>
      <c r="B592" s="52"/>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3.5" customHeight="1">
      <c r="A593" s="37"/>
      <c r="B593" s="52"/>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3.5" customHeight="1">
      <c r="A594" s="37"/>
      <c r="B594" s="52"/>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3.5" customHeight="1">
      <c r="A595" s="37"/>
      <c r="B595" s="52"/>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3.5" customHeight="1">
      <c r="A596" s="37"/>
      <c r="B596" s="52"/>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3.5" customHeight="1">
      <c r="A597" s="37"/>
      <c r="B597" s="52"/>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3.5" customHeight="1">
      <c r="A598" s="37"/>
      <c r="B598" s="52"/>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3.5" customHeight="1">
      <c r="A599" s="37"/>
      <c r="B599" s="52"/>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3.5" customHeight="1">
      <c r="A600" s="37"/>
      <c r="B600" s="52"/>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3.5" customHeight="1">
      <c r="A601" s="37"/>
      <c r="B601" s="52"/>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3.5" customHeight="1">
      <c r="A602" s="37"/>
      <c r="B602" s="52"/>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3.5" customHeight="1">
      <c r="A603" s="37"/>
      <c r="B603" s="52"/>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3.5" customHeight="1">
      <c r="A604" s="37"/>
      <c r="B604" s="52"/>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3.5" customHeight="1">
      <c r="A605" s="37"/>
      <c r="B605" s="52"/>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3.5" customHeight="1">
      <c r="A606" s="37"/>
      <c r="B606" s="52"/>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3.5" customHeight="1">
      <c r="A607" s="37"/>
      <c r="B607" s="52"/>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3.5" customHeight="1">
      <c r="A608" s="37"/>
      <c r="B608" s="52"/>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3.5" customHeight="1">
      <c r="A609" s="37"/>
      <c r="B609" s="52"/>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3.5" customHeight="1">
      <c r="A610" s="37"/>
      <c r="B610" s="52"/>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3.5" customHeight="1">
      <c r="A611" s="37"/>
      <c r="B611" s="52"/>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3.5" customHeight="1">
      <c r="A612" s="37"/>
      <c r="B612" s="52"/>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3.5" customHeight="1">
      <c r="A613" s="37"/>
      <c r="B613" s="52"/>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3.5" customHeight="1">
      <c r="A614" s="37"/>
      <c r="B614" s="52"/>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3.5" customHeight="1">
      <c r="A615" s="37"/>
      <c r="B615" s="52"/>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3.5" customHeight="1">
      <c r="A616" s="37"/>
      <c r="B616" s="52"/>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3.5" customHeight="1">
      <c r="A617" s="37"/>
      <c r="B617" s="52"/>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3.5" customHeight="1">
      <c r="A618" s="37"/>
      <c r="B618" s="52"/>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3.5" customHeight="1">
      <c r="A619" s="37"/>
      <c r="B619" s="52"/>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3.5" customHeight="1">
      <c r="A620" s="37"/>
      <c r="B620" s="52"/>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3.5" customHeight="1">
      <c r="A621" s="37"/>
      <c r="B621" s="52"/>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3.5" customHeight="1">
      <c r="A622" s="37"/>
      <c r="B622" s="52"/>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3.5" customHeight="1">
      <c r="A623" s="37"/>
      <c r="B623" s="52"/>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3.5" customHeight="1">
      <c r="A624" s="37"/>
      <c r="B624" s="52"/>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3.5" customHeight="1">
      <c r="A625" s="37"/>
      <c r="B625" s="52"/>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3.5" customHeight="1">
      <c r="A626" s="37"/>
      <c r="B626" s="52"/>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3.5" customHeight="1">
      <c r="A627" s="37"/>
      <c r="B627" s="52"/>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3.5" customHeight="1">
      <c r="A628" s="37"/>
      <c r="B628" s="52"/>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3.5" customHeight="1">
      <c r="A629" s="37"/>
      <c r="B629" s="52"/>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3.5" customHeight="1">
      <c r="A630" s="37"/>
      <c r="B630" s="52"/>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3.5" customHeight="1">
      <c r="A631" s="37"/>
      <c r="B631" s="52"/>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3.5" customHeight="1">
      <c r="A632" s="37"/>
      <c r="B632" s="52"/>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3.5" customHeight="1">
      <c r="A633" s="37"/>
      <c r="B633" s="52"/>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3.5" customHeight="1">
      <c r="A634" s="37"/>
      <c r="B634" s="52"/>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3.5" customHeight="1">
      <c r="A635" s="37"/>
      <c r="B635" s="52"/>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3.5" customHeight="1">
      <c r="A636" s="37"/>
      <c r="B636" s="52"/>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3.5" customHeight="1">
      <c r="A637" s="37"/>
      <c r="B637" s="52"/>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3.5" customHeight="1">
      <c r="A638" s="37"/>
      <c r="B638" s="52"/>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3.5" customHeight="1">
      <c r="A639" s="37"/>
      <c r="B639" s="52"/>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3.5" customHeight="1">
      <c r="A640" s="37"/>
      <c r="B640" s="52"/>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3.5" customHeight="1">
      <c r="A641" s="37"/>
      <c r="B641" s="52"/>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3.5" customHeight="1">
      <c r="A642" s="37"/>
      <c r="B642" s="52"/>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3.5" customHeight="1">
      <c r="A643" s="37"/>
      <c r="B643" s="52"/>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3.5" customHeight="1">
      <c r="A644" s="37"/>
      <c r="B644" s="52"/>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3.5" customHeight="1">
      <c r="A645" s="37"/>
      <c r="B645" s="52"/>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3.5" customHeight="1">
      <c r="A646" s="37"/>
      <c r="B646" s="52"/>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3.5" customHeight="1">
      <c r="A647" s="37"/>
      <c r="B647" s="52"/>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3.5" customHeight="1">
      <c r="A648" s="37"/>
      <c r="B648" s="52"/>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3.5" customHeight="1">
      <c r="A649" s="37"/>
      <c r="B649" s="52"/>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3.5" customHeight="1">
      <c r="A650" s="37"/>
      <c r="B650" s="52"/>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3.5" customHeight="1">
      <c r="A651" s="37"/>
      <c r="B651" s="52"/>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3.5" customHeight="1">
      <c r="A652" s="37"/>
      <c r="B652" s="52"/>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3.5" customHeight="1">
      <c r="A653" s="37"/>
      <c r="B653" s="52"/>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3.5" customHeight="1">
      <c r="A654" s="37"/>
      <c r="B654" s="52"/>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3.5" customHeight="1">
      <c r="A655" s="37"/>
      <c r="B655" s="52"/>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3.5" customHeight="1">
      <c r="A656" s="37"/>
      <c r="B656" s="52"/>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3.5" customHeight="1">
      <c r="A657" s="37"/>
      <c r="B657" s="52"/>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3.5" customHeight="1">
      <c r="A658" s="37"/>
      <c r="B658" s="52"/>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3.5" customHeight="1">
      <c r="A659" s="37"/>
      <c r="B659" s="52"/>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3.5" customHeight="1">
      <c r="A660" s="37"/>
      <c r="B660" s="52"/>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3.5" customHeight="1">
      <c r="A661" s="37"/>
      <c r="B661" s="52"/>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3.5" customHeight="1">
      <c r="A662" s="37"/>
      <c r="B662" s="52"/>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3.5" customHeight="1">
      <c r="A663" s="37"/>
      <c r="B663" s="52"/>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3.5" customHeight="1">
      <c r="A664" s="37"/>
      <c r="B664" s="52"/>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3.5" customHeight="1">
      <c r="A665" s="37"/>
      <c r="B665" s="52"/>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3.5" customHeight="1">
      <c r="A666" s="37"/>
      <c r="B666" s="52"/>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3.5" customHeight="1">
      <c r="A667" s="37"/>
      <c r="B667" s="52"/>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3.5" customHeight="1">
      <c r="A668" s="37"/>
      <c r="B668" s="52"/>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3.5" customHeight="1">
      <c r="A669" s="37"/>
      <c r="B669" s="52"/>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3.5" customHeight="1">
      <c r="A670" s="37"/>
      <c r="B670" s="52"/>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3.5" customHeight="1">
      <c r="A671" s="37"/>
      <c r="B671" s="52"/>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3.5" customHeight="1">
      <c r="A672" s="37"/>
      <c r="B672" s="52"/>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3.5" customHeight="1">
      <c r="A673" s="37"/>
      <c r="B673" s="52"/>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3.5" customHeight="1">
      <c r="A674" s="37"/>
      <c r="B674" s="52"/>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3.5" customHeight="1">
      <c r="A675" s="37"/>
      <c r="B675" s="52"/>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3.5" customHeight="1">
      <c r="A676" s="37"/>
      <c r="B676" s="52"/>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3.5" customHeight="1">
      <c r="A677" s="37"/>
      <c r="B677" s="52"/>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3.5" customHeight="1">
      <c r="A678" s="37"/>
      <c r="B678" s="52"/>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3.5" customHeight="1">
      <c r="A679" s="37"/>
      <c r="B679" s="52"/>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3.5" customHeight="1">
      <c r="A680" s="37"/>
      <c r="B680" s="52"/>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3.5" customHeight="1">
      <c r="A681" s="37"/>
      <c r="B681" s="52"/>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3.5" customHeight="1">
      <c r="A682" s="37"/>
      <c r="B682" s="52"/>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3.5" customHeight="1">
      <c r="A683" s="37"/>
      <c r="B683" s="52"/>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3.5" customHeight="1">
      <c r="A684" s="37"/>
      <c r="B684" s="52"/>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3.5" customHeight="1">
      <c r="A685" s="37"/>
      <c r="B685" s="52"/>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3.5" customHeight="1">
      <c r="A686" s="37"/>
      <c r="B686" s="52"/>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3.5" customHeight="1">
      <c r="A687" s="37"/>
      <c r="B687" s="52"/>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3.5" customHeight="1">
      <c r="A688" s="37"/>
      <c r="B688" s="52"/>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3.5" customHeight="1">
      <c r="A689" s="37"/>
      <c r="B689" s="52"/>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3.5" customHeight="1">
      <c r="A690" s="37"/>
      <c r="B690" s="52"/>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3.5" customHeight="1">
      <c r="A691" s="37"/>
      <c r="B691" s="52"/>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3.5" customHeight="1">
      <c r="A692" s="37"/>
      <c r="B692" s="52"/>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3.5" customHeight="1">
      <c r="A693" s="37"/>
      <c r="B693" s="52"/>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3.5" customHeight="1">
      <c r="A694" s="37"/>
      <c r="B694" s="52"/>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3.5" customHeight="1">
      <c r="A695" s="37"/>
      <c r="B695" s="52"/>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3.5" customHeight="1">
      <c r="A696" s="37"/>
      <c r="B696" s="52"/>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3.5" customHeight="1">
      <c r="A697" s="37"/>
      <c r="B697" s="52"/>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3.5" customHeight="1">
      <c r="A698" s="37"/>
      <c r="B698" s="52"/>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3.5" customHeight="1">
      <c r="A699" s="37"/>
      <c r="B699" s="52"/>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3.5" customHeight="1">
      <c r="A700" s="37"/>
      <c r="B700" s="52"/>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3.5" customHeight="1">
      <c r="A701" s="37"/>
      <c r="B701" s="52"/>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3.5" customHeight="1">
      <c r="A702" s="37"/>
      <c r="B702" s="52"/>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3.5" customHeight="1">
      <c r="A703" s="37"/>
      <c r="B703" s="52"/>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3.5" customHeight="1">
      <c r="A704" s="37"/>
      <c r="B704" s="52"/>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3.5" customHeight="1">
      <c r="A705" s="37"/>
      <c r="B705" s="52"/>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3.5" customHeight="1">
      <c r="A706" s="37"/>
      <c r="B706" s="52"/>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3.5" customHeight="1">
      <c r="A707" s="37"/>
      <c r="B707" s="52"/>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3.5" customHeight="1">
      <c r="A708" s="37"/>
      <c r="B708" s="52"/>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3.5" customHeight="1">
      <c r="A709" s="37"/>
      <c r="B709" s="52"/>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3.5" customHeight="1">
      <c r="A710" s="37"/>
      <c r="B710" s="52"/>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3.5" customHeight="1">
      <c r="A711" s="37"/>
      <c r="B711" s="52"/>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3.5" customHeight="1">
      <c r="A712" s="37"/>
      <c r="B712" s="52"/>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3.5" customHeight="1">
      <c r="A713" s="37"/>
      <c r="B713" s="52"/>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3.5" customHeight="1">
      <c r="A714" s="37"/>
      <c r="B714" s="52"/>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3.5" customHeight="1">
      <c r="A715" s="37"/>
      <c r="B715" s="52"/>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3.5" customHeight="1">
      <c r="A716" s="37"/>
      <c r="B716" s="52"/>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3.5" customHeight="1">
      <c r="A717" s="37"/>
      <c r="B717" s="52"/>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3.5" customHeight="1">
      <c r="A718" s="37"/>
      <c r="B718" s="52"/>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3.5" customHeight="1">
      <c r="A719" s="37"/>
      <c r="B719" s="52"/>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3.5" customHeight="1">
      <c r="A720" s="37"/>
      <c r="B720" s="52"/>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3.5" customHeight="1">
      <c r="A721" s="37"/>
      <c r="B721" s="52"/>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3.5" customHeight="1">
      <c r="A722" s="37"/>
      <c r="B722" s="52"/>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3.5" customHeight="1">
      <c r="A723" s="37"/>
      <c r="B723" s="52"/>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3.5" customHeight="1">
      <c r="A724" s="37"/>
      <c r="B724" s="52"/>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3.5" customHeight="1">
      <c r="A725" s="37"/>
      <c r="B725" s="52"/>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3.5" customHeight="1">
      <c r="A726" s="37"/>
      <c r="B726" s="52"/>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3.5" customHeight="1">
      <c r="A727" s="37"/>
      <c r="B727" s="52"/>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3.5" customHeight="1">
      <c r="A728" s="37"/>
      <c r="B728" s="52"/>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3.5" customHeight="1">
      <c r="A729" s="37"/>
      <c r="B729" s="52"/>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3.5" customHeight="1">
      <c r="A730" s="37"/>
      <c r="B730" s="52"/>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3.5" customHeight="1">
      <c r="A731" s="37"/>
      <c r="B731" s="52"/>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3.5" customHeight="1">
      <c r="A732" s="37"/>
      <c r="B732" s="52"/>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3.5" customHeight="1">
      <c r="A733" s="37"/>
      <c r="B733" s="52"/>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3.5" customHeight="1">
      <c r="A734" s="37"/>
      <c r="B734" s="52"/>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3.5" customHeight="1">
      <c r="A735" s="37"/>
      <c r="B735" s="52"/>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3.5" customHeight="1">
      <c r="A736" s="37"/>
      <c r="B736" s="52"/>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3.5" customHeight="1">
      <c r="A737" s="37"/>
      <c r="B737" s="52"/>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3.5" customHeight="1">
      <c r="A738" s="37"/>
      <c r="B738" s="52"/>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3.5" customHeight="1">
      <c r="A739" s="37"/>
      <c r="B739" s="52"/>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3.5" customHeight="1">
      <c r="A740" s="37"/>
      <c r="B740" s="52"/>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3.5" customHeight="1">
      <c r="A741" s="37"/>
      <c r="B741" s="52"/>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3.5" customHeight="1">
      <c r="A742" s="37"/>
      <c r="B742" s="52"/>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3.5" customHeight="1">
      <c r="A743" s="37"/>
      <c r="B743" s="52"/>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3.5" customHeight="1">
      <c r="A744" s="37"/>
      <c r="B744" s="52"/>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3.5" customHeight="1">
      <c r="A745" s="37"/>
      <c r="B745" s="52"/>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3.5" customHeight="1">
      <c r="A746" s="37"/>
      <c r="B746" s="52"/>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3.5" customHeight="1">
      <c r="A747" s="37"/>
      <c r="B747" s="52"/>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3.5" customHeight="1">
      <c r="A748" s="37"/>
      <c r="B748" s="52"/>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3.5" customHeight="1">
      <c r="A749" s="37"/>
      <c r="B749" s="52"/>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3.5" customHeight="1">
      <c r="A750" s="37"/>
      <c r="B750" s="52"/>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3.5" customHeight="1">
      <c r="A751" s="37"/>
      <c r="B751" s="52"/>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3.5" customHeight="1">
      <c r="A752" s="37"/>
      <c r="B752" s="52"/>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3.5" customHeight="1">
      <c r="A753" s="37"/>
      <c r="B753" s="52"/>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3.5" customHeight="1">
      <c r="A754" s="37"/>
      <c r="B754" s="52"/>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3.5" customHeight="1">
      <c r="A755" s="37"/>
      <c r="B755" s="52"/>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3.5" customHeight="1">
      <c r="A756" s="37"/>
      <c r="B756" s="52"/>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3.5" customHeight="1">
      <c r="A757" s="37"/>
      <c r="B757" s="52"/>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3.5" customHeight="1">
      <c r="A758" s="37"/>
      <c r="B758" s="52"/>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3.5" customHeight="1">
      <c r="A759" s="37"/>
      <c r="B759" s="52"/>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3.5" customHeight="1">
      <c r="A760" s="37"/>
      <c r="B760" s="52"/>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3.5" customHeight="1">
      <c r="A761" s="37"/>
      <c r="B761" s="52"/>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3.5" customHeight="1">
      <c r="A762" s="37"/>
      <c r="B762" s="52"/>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3.5" customHeight="1">
      <c r="A763" s="37"/>
      <c r="B763" s="52"/>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3.5" customHeight="1">
      <c r="A764" s="37"/>
      <c r="B764" s="52"/>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3.5" customHeight="1">
      <c r="A765" s="37"/>
      <c r="B765" s="52"/>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3.5" customHeight="1">
      <c r="A766" s="37"/>
      <c r="B766" s="52"/>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3.5" customHeight="1">
      <c r="A767" s="37"/>
      <c r="B767" s="52"/>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3.5" customHeight="1">
      <c r="A768" s="37"/>
      <c r="B768" s="52"/>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3.5" customHeight="1">
      <c r="A769" s="37"/>
      <c r="B769" s="52"/>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3.5" customHeight="1">
      <c r="A770" s="37"/>
      <c r="B770" s="52"/>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3.5" customHeight="1">
      <c r="A771" s="37"/>
      <c r="B771" s="52"/>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3.5" customHeight="1">
      <c r="A772" s="37"/>
      <c r="B772" s="52"/>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3.5" customHeight="1">
      <c r="A773" s="37"/>
      <c r="B773" s="52"/>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3.5" customHeight="1">
      <c r="A774" s="37"/>
      <c r="B774" s="52"/>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3.5" customHeight="1">
      <c r="A775" s="37"/>
      <c r="B775" s="52"/>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3.5" customHeight="1">
      <c r="A776" s="37"/>
      <c r="B776" s="52"/>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3.5" customHeight="1">
      <c r="A777" s="37"/>
      <c r="B777" s="52"/>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3.5" customHeight="1">
      <c r="A778" s="37"/>
      <c r="B778" s="52"/>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3.5" customHeight="1">
      <c r="A779" s="37"/>
      <c r="B779" s="52"/>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3.5" customHeight="1">
      <c r="A780" s="37"/>
      <c r="B780" s="52"/>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3.5" customHeight="1">
      <c r="A781" s="37"/>
      <c r="B781" s="52"/>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3.5" customHeight="1">
      <c r="A782" s="37"/>
      <c r="B782" s="52"/>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3.5" customHeight="1">
      <c r="A783" s="37"/>
      <c r="B783" s="52"/>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3.5" customHeight="1">
      <c r="A784" s="37"/>
      <c r="B784" s="52"/>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3.5" customHeight="1">
      <c r="A785" s="37"/>
      <c r="B785" s="52"/>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3.5" customHeight="1">
      <c r="A786" s="37"/>
      <c r="B786" s="52"/>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3.5" customHeight="1">
      <c r="A787" s="37"/>
      <c r="B787" s="52"/>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3.5" customHeight="1">
      <c r="A788" s="37"/>
      <c r="B788" s="52"/>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3.5" customHeight="1">
      <c r="A789" s="37"/>
      <c r="B789" s="52"/>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3.5" customHeight="1">
      <c r="A790" s="37"/>
      <c r="B790" s="52"/>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3.5" customHeight="1">
      <c r="A791" s="37"/>
      <c r="B791" s="52"/>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3.5" customHeight="1">
      <c r="A792" s="37"/>
      <c r="B792" s="52"/>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3.5" customHeight="1">
      <c r="A793" s="37"/>
      <c r="B793" s="52"/>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3.5" customHeight="1">
      <c r="A794" s="37"/>
      <c r="B794" s="52"/>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3.5" customHeight="1">
      <c r="A795" s="37"/>
      <c r="B795" s="52"/>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3.5" customHeight="1">
      <c r="A796" s="37"/>
      <c r="B796" s="52"/>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3.5" customHeight="1">
      <c r="A797" s="37"/>
      <c r="B797" s="52"/>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3.5" customHeight="1">
      <c r="A798" s="37"/>
      <c r="B798" s="52"/>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3.5" customHeight="1">
      <c r="A799" s="37"/>
      <c r="B799" s="52"/>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3.5" customHeight="1">
      <c r="A800" s="37"/>
      <c r="B800" s="52"/>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3.5" customHeight="1">
      <c r="A801" s="37"/>
      <c r="B801" s="52"/>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3.5" customHeight="1">
      <c r="A802" s="37"/>
      <c r="B802" s="52"/>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3.5" customHeight="1">
      <c r="A803" s="37"/>
      <c r="B803" s="52"/>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3.5" customHeight="1">
      <c r="A804" s="37"/>
      <c r="B804" s="52"/>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3.5" customHeight="1">
      <c r="A805" s="37"/>
      <c r="B805" s="52"/>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3.5" customHeight="1">
      <c r="A806" s="37"/>
      <c r="B806" s="52"/>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3.5" customHeight="1">
      <c r="A807" s="37"/>
      <c r="B807" s="52"/>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3.5" customHeight="1">
      <c r="A808" s="37"/>
      <c r="B808" s="52"/>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3.5" customHeight="1">
      <c r="A809" s="37"/>
      <c r="B809" s="52"/>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3.5" customHeight="1">
      <c r="A810" s="37"/>
      <c r="B810" s="52"/>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3.5" customHeight="1">
      <c r="A811" s="37"/>
      <c r="B811" s="52"/>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3.5" customHeight="1">
      <c r="A812" s="37"/>
      <c r="B812" s="52"/>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3.5" customHeight="1">
      <c r="A813" s="37"/>
      <c r="B813" s="52"/>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3.5" customHeight="1">
      <c r="A814" s="37"/>
      <c r="B814" s="52"/>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3.5" customHeight="1">
      <c r="A815" s="37"/>
      <c r="B815" s="52"/>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3.5" customHeight="1">
      <c r="A816" s="37"/>
      <c r="B816" s="52"/>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3.5" customHeight="1">
      <c r="A817" s="37"/>
      <c r="B817" s="52"/>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3.5" customHeight="1">
      <c r="A818" s="37"/>
      <c r="B818" s="52"/>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3.5" customHeight="1">
      <c r="A819" s="37"/>
      <c r="B819" s="52"/>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3.5" customHeight="1">
      <c r="A820" s="37"/>
      <c r="B820" s="52"/>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3.5" customHeight="1">
      <c r="A821" s="37"/>
      <c r="B821" s="52"/>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3.5" customHeight="1">
      <c r="A822" s="37"/>
      <c r="B822" s="52"/>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3.5" customHeight="1">
      <c r="A823" s="37"/>
      <c r="B823" s="52"/>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3.5" customHeight="1">
      <c r="A824" s="37"/>
      <c r="B824" s="52"/>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3.5" customHeight="1">
      <c r="A825" s="37"/>
      <c r="B825" s="52"/>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3.5" customHeight="1">
      <c r="A826" s="37"/>
      <c r="B826" s="52"/>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3.5" customHeight="1">
      <c r="A827" s="37"/>
      <c r="B827" s="52"/>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3.5" customHeight="1">
      <c r="A828" s="37"/>
      <c r="B828" s="52"/>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3.5" customHeight="1">
      <c r="A829" s="37"/>
      <c r="B829" s="52"/>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3.5" customHeight="1">
      <c r="A830" s="37"/>
      <c r="B830" s="52"/>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3.5" customHeight="1">
      <c r="A831" s="37"/>
      <c r="B831" s="52"/>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3.5" customHeight="1">
      <c r="A832" s="37"/>
      <c r="B832" s="52"/>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3.5" customHeight="1">
      <c r="A833" s="37"/>
      <c r="B833" s="52"/>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3.5" customHeight="1">
      <c r="A834" s="37"/>
      <c r="B834" s="52"/>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3.5" customHeight="1">
      <c r="A835" s="37"/>
      <c r="B835" s="52"/>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3.5" customHeight="1">
      <c r="A836" s="37"/>
      <c r="B836" s="52"/>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3.5" customHeight="1">
      <c r="A837" s="37"/>
      <c r="B837" s="52"/>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3.5" customHeight="1">
      <c r="A838" s="37"/>
      <c r="B838" s="52"/>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3.5" customHeight="1">
      <c r="A839" s="37"/>
      <c r="B839" s="52"/>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3.5" customHeight="1">
      <c r="A840" s="37"/>
      <c r="B840" s="52"/>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3.5" customHeight="1">
      <c r="A841" s="37"/>
      <c r="B841" s="52"/>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3.5" customHeight="1">
      <c r="A842" s="37"/>
      <c r="B842" s="52"/>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3.5" customHeight="1">
      <c r="A843" s="37"/>
      <c r="B843" s="52"/>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3.5" customHeight="1">
      <c r="A844" s="37"/>
      <c r="B844" s="52"/>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3.5" customHeight="1">
      <c r="A845" s="37"/>
      <c r="B845" s="52"/>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3.5" customHeight="1">
      <c r="A846" s="37"/>
      <c r="B846" s="52"/>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3.5" customHeight="1">
      <c r="A847" s="37"/>
      <c r="B847" s="52"/>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3.5" customHeight="1">
      <c r="A848" s="37"/>
      <c r="B848" s="52"/>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3.5" customHeight="1">
      <c r="A849" s="37"/>
      <c r="B849" s="52"/>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3.5" customHeight="1">
      <c r="A850" s="37"/>
      <c r="B850" s="52"/>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3.5" customHeight="1">
      <c r="A851" s="37"/>
      <c r="B851" s="52"/>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3.5" customHeight="1">
      <c r="A852" s="37"/>
      <c r="B852" s="52"/>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3.5" customHeight="1">
      <c r="A853" s="37"/>
      <c r="B853" s="52"/>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3.5" customHeight="1">
      <c r="A854" s="37"/>
      <c r="B854" s="52"/>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3.5" customHeight="1">
      <c r="A855" s="37"/>
      <c r="B855" s="52"/>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3.5" customHeight="1">
      <c r="A856" s="37"/>
      <c r="B856" s="52"/>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3.5" customHeight="1">
      <c r="A857" s="37"/>
      <c r="B857" s="52"/>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3.5" customHeight="1">
      <c r="A858" s="37"/>
      <c r="B858" s="52"/>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3.5" customHeight="1">
      <c r="A859" s="37"/>
      <c r="B859" s="52"/>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3.5" customHeight="1">
      <c r="A860" s="37"/>
      <c r="B860" s="52"/>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3.5" customHeight="1">
      <c r="A861" s="37"/>
      <c r="B861" s="52"/>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3.5" customHeight="1">
      <c r="A862" s="37"/>
      <c r="B862" s="52"/>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3.5" customHeight="1">
      <c r="A863" s="37"/>
      <c r="B863" s="52"/>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3.5" customHeight="1">
      <c r="A864" s="37"/>
      <c r="B864" s="52"/>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3.5" customHeight="1">
      <c r="A865" s="37"/>
      <c r="B865" s="52"/>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3.5" customHeight="1">
      <c r="A866" s="37"/>
      <c r="B866" s="52"/>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3.5" customHeight="1">
      <c r="A867" s="37"/>
      <c r="B867" s="52"/>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3.5" customHeight="1">
      <c r="A868" s="37"/>
      <c r="B868" s="52"/>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3.5" customHeight="1">
      <c r="A869" s="37"/>
      <c r="B869" s="52"/>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3.5" customHeight="1">
      <c r="A870" s="37"/>
      <c r="B870" s="52"/>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3.5" customHeight="1">
      <c r="A871" s="37"/>
      <c r="B871" s="52"/>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3.5" customHeight="1">
      <c r="A872" s="37"/>
      <c r="B872" s="52"/>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3.5" customHeight="1">
      <c r="A873" s="37"/>
      <c r="B873" s="52"/>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3.5" customHeight="1">
      <c r="A874" s="37"/>
      <c r="B874" s="52"/>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3.5" customHeight="1">
      <c r="A875" s="37"/>
      <c r="B875" s="52"/>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3.5" customHeight="1">
      <c r="A876" s="37"/>
      <c r="B876" s="52"/>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3.5" customHeight="1">
      <c r="A877" s="37"/>
      <c r="B877" s="52"/>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3.5" customHeight="1">
      <c r="A878" s="37"/>
      <c r="B878" s="52"/>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3.5" customHeight="1">
      <c r="A879" s="37"/>
      <c r="B879" s="52"/>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3.5" customHeight="1">
      <c r="A880" s="37"/>
      <c r="B880" s="52"/>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3.5" customHeight="1">
      <c r="A881" s="37"/>
      <c r="B881" s="52"/>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3.5" customHeight="1">
      <c r="A882" s="37"/>
      <c r="B882" s="52"/>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3.5" customHeight="1">
      <c r="A883" s="37"/>
      <c r="B883" s="52"/>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3.5" customHeight="1">
      <c r="A884" s="37"/>
      <c r="B884" s="52"/>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3.5" customHeight="1">
      <c r="A885" s="37"/>
      <c r="B885" s="52"/>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3.5" customHeight="1">
      <c r="A886" s="37"/>
      <c r="B886" s="52"/>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3.5" customHeight="1">
      <c r="A887" s="37"/>
      <c r="B887" s="52"/>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3.5" customHeight="1">
      <c r="A888" s="37"/>
      <c r="B888" s="52"/>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3.5" customHeight="1">
      <c r="A889" s="37"/>
      <c r="B889" s="52"/>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3.5" customHeight="1">
      <c r="A890" s="37"/>
      <c r="B890" s="52"/>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3.5" customHeight="1">
      <c r="A891" s="37"/>
      <c r="B891" s="52"/>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3.5" customHeight="1">
      <c r="A892" s="37"/>
      <c r="B892" s="52"/>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3.5" customHeight="1">
      <c r="A893" s="37"/>
      <c r="B893" s="52"/>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3.5" customHeight="1">
      <c r="A894" s="37"/>
      <c r="B894" s="52"/>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3.5" customHeight="1">
      <c r="A895" s="37"/>
      <c r="B895" s="52"/>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3.5" customHeight="1">
      <c r="A896" s="37"/>
      <c r="B896" s="52"/>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3.5" customHeight="1">
      <c r="A897" s="37"/>
      <c r="B897" s="52"/>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3.5" customHeight="1">
      <c r="A898" s="37"/>
      <c r="B898" s="52"/>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3.5" customHeight="1">
      <c r="A899" s="37"/>
      <c r="B899" s="52"/>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3.5" customHeight="1">
      <c r="A900" s="37"/>
      <c r="B900" s="52"/>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3.5" customHeight="1">
      <c r="A901" s="37"/>
      <c r="B901" s="52"/>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3.5" customHeight="1">
      <c r="A902" s="37"/>
      <c r="B902" s="52"/>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3.5" customHeight="1">
      <c r="A903" s="37"/>
      <c r="B903" s="52"/>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3.5" customHeight="1">
      <c r="A904" s="37"/>
      <c r="B904" s="52"/>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3.5" customHeight="1">
      <c r="A905" s="37"/>
      <c r="B905" s="52"/>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3.5" customHeight="1">
      <c r="A906" s="37"/>
      <c r="B906" s="52"/>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3.5" customHeight="1">
      <c r="A907" s="37"/>
      <c r="B907" s="52"/>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3.5" customHeight="1">
      <c r="A908" s="37"/>
      <c r="B908" s="52"/>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3.5" customHeight="1">
      <c r="A909" s="37"/>
      <c r="B909" s="52"/>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3.5" customHeight="1">
      <c r="A910" s="37"/>
      <c r="B910" s="52"/>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3.5" customHeight="1">
      <c r="A911" s="37"/>
      <c r="B911" s="52"/>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3.5" customHeight="1">
      <c r="A912" s="37"/>
      <c r="B912" s="52"/>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3.5" customHeight="1">
      <c r="A913" s="37"/>
      <c r="B913" s="52"/>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3.5" customHeight="1">
      <c r="A914" s="37"/>
      <c r="B914" s="52"/>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3.5" customHeight="1">
      <c r="A915" s="37"/>
      <c r="B915" s="52"/>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3.5" customHeight="1">
      <c r="A916" s="37"/>
      <c r="B916" s="52"/>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3.5" customHeight="1">
      <c r="A917" s="37"/>
      <c r="B917" s="52"/>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3.5" customHeight="1">
      <c r="A918" s="37"/>
      <c r="B918" s="52"/>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3.5" customHeight="1">
      <c r="A919" s="37"/>
      <c r="B919" s="52"/>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3.5" customHeight="1">
      <c r="A920" s="37"/>
      <c r="B920" s="52"/>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3.5" customHeight="1">
      <c r="A921" s="37"/>
      <c r="B921" s="52"/>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3.5" customHeight="1">
      <c r="A922" s="37"/>
      <c r="B922" s="52"/>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3.5" customHeight="1">
      <c r="A923" s="37"/>
      <c r="B923" s="52"/>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3.5" customHeight="1">
      <c r="A924" s="37"/>
      <c r="B924" s="52"/>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3.5" customHeight="1">
      <c r="A925" s="37"/>
      <c r="B925" s="52"/>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3.5" customHeight="1">
      <c r="A926" s="37"/>
      <c r="B926" s="52"/>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3.5" customHeight="1">
      <c r="A927" s="37"/>
      <c r="B927" s="52"/>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3.5" customHeight="1">
      <c r="A928" s="37"/>
      <c r="B928" s="52"/>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3.5" customHeight="1">
      <c r="A929" s="37"/>
      <c r="B929" s="52"/>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3.5" customHeight="1">
      <c r="A930" s="37"/>
      <c r="B930" s="52"/>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3.5" customHeight="1">
      <c r="A931" s="37"/>
      <c r="B931" s="52"/>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3.5" customHeight="1">
      <c r="A932" s="37"/>
      <c r="B932" s="52"/>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3.5" customHeight="1">
      <c r="A933" s="37"/>
      <c r="B933" s="52"/>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3.5" customHeight="1">
      <c r="A934" s="37"/>
      <c r="B934" s="52"/>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3.5" customHeight="1">
      <c r="A935" s="37"/>
      <c r="B935" s="52"/>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3.5" customHeight="1">
      <c r="A936" s="37"/>
      <c r="B936" s="52"/>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3.5" customHeight="1">
      <c r="A937" s="37"/>
      <c r="B937" s="52"/>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3.5" customHeight="1">
      <c r="A938" s="37"/>
      <c r="B938" s="52"/>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3.5" customHeight="1">
      <c r="A939" s="37"/>
      <c r="B939" s="52"/>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3.5" customHeight="1">
      <c r="A940" s="37"/>
      <c r="B940" s="52"/>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3.5" customHeight="1">
      <c r="A941" s="37"/>
      <c r="B941" s="52"/>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3.5" customHeight="1">
      <c r="A942" s="37"/>
      <c r="B942" s="52"/>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3.5" customHeight="1">
      <c r="A943" s="37"/>
      <c r="B943" s="52"/>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3.5" customHeight="1">
      <c r="A944" s="37"/>
      <c r="B944" s="52"/>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3.5" customHeight="1">
      <c r="A945" s="37"/>
      <c r="B945" s="52"/>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3.5" customHeight="1">
      <c r="A946" s="37"/>
      <c r="B946" s="52"/>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3.5" customHeight="1">
      <c r="A947" s="37"/>
      <c r="B947" s="52"/>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3.5" customHeight="1">
      <c r="A948" s="37"/>
      <c r="B948" s="52"/>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3.5" customHeight="1">
      <c r="A949" s="37"/>
      <c r="B949" s="52"/>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3.5" customHeight="1">
      <c r="A950" s="37"/>
      <c r="B950" s="52"/>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3.5" customHeight="1">
      <c r="A951" s="37"/>
      <c r="B951" s="52"/>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3.5" customHeight="1">
      <c r="A952" s="37"/>
      <c r="B952" s="52"/>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3.5" customHeight="1">
      <c r="A953" s="37"/>
      <c r="B953" s="52"/>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3.5" customHeight="1">
      <c r="A954" s="37"/>
      <c r="B954" s="52"/>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3.5" customHeight="1">
      <c r="A955" s="37"/>
      <c r="B955" s="52"/>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3.5" customHeight="1">
      <c r="A956" s="37"/>
      <c r="B956" s="52"/>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3.5" customHeight="1">
      <c r="A957" s="37"/>
      <c r="B957" s="52"/>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3.5" customHeight="1">
      <c r="A958" s="37"/>
      <c r="B958" s="52"/>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3.5" customHeight="1">
      <c r="A959" s="37"/>
      <c r="B959" s="52"/>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3.5" customHeight="1">
      <c r="A960" s="37"/>
      <c r="B960" s="52"/>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3.5" customHeight="1">
      <c r="A961" s="37"/>
      <c r="B961" s="52"/>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3.5" customHeight="1">
      <c r="A962" s="37"/>
      <c r="B962" s="52"/>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3.5" customHeight="1">
      <c r="A963" s="37"/>
      <c r="B963" s="52"/>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3.5" customHeight="1">
      <c r="A964" s="37"/>
      <c r="B964" s="52"/>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3.5" customHeight="1">
      <c r="A965" s="37"/>
      <c r="B965" s="52"/>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3.5" customHeight="1">
      <c r="A966" s="37"/>
      <c r="B966" s="52"/>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3.5" customHeight="1">
      <c r="A967" s="37"/>
      <c r="B967" s="52"/>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3.5" customHeight="1">
      <c r="A968" s="37"/>
      <c r="B968" s="52"/>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3.5" customHeight="1">
      <c r="A969" s="37"/>
      <c r="B969" s="52"/>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3.5" customHeight="1">
      <c r="A970" s="37"/>
      <c r="B970" s="52"/>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3.5" customHeight="1">
      <c r="A971" s="37"/>
      <c r="B971" s="52"/>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3.5" customHeight="1">
      <c r="A972" s="37"/>
      <c r="B972" s="52"/>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3.5" customHeight="1">
      <c r="A973" s="37"/>
      <c r="B973" s="52"/>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3.5" customHeight="1">
      <c r="A974" s="37"/>
      <c r="B974" s="52"/>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3.5" customHeight="1">
      <c r="A975" s="37"/>
      <c r="B975" s="52"/>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3.5" customHeight="1">
      <c r="A976" s="37"/>
      <c r="B976" s="52"/>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3.5" customHeight="1">
      <c r="A977" s="37"/>
      <c r="B977" s="52"/>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3.5" customHeight="1">
      <c r="A978" s="37"/>
      <c r="B978" s="52"/>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3.5" customHeight="1">
      <c r="A979" s="37"/>
      <c r="B979" s="52"/>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3.5" customHeight="1">
      <c r="A980" s="37"/>
      <c r="B980" s="52"/>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3.5" customHeight="1">
      <c r="A981" s="37"/>
      <c r="B981" s="52"/>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3.5" customHeight="1">
      <c r="A982" s="37"/>
      <c r="B982" s="52"/>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3.5" customHeight="1">
      <c r="A983" s="37"/>
      <c r="B983" s="52"/>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3.5" customHeight="1">
      <c r="A984" s="37"/>
      <c r="B984" s="52"/>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3.5" customHeight="1">
      <c r="A985" s="37"/>
      <c r="B985" s="52"/>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3.5" customHeight="1">
      <c r="A986" s="37"/>
      <c r="B986" s="52"/>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3.5" customHeight="1">
      <c r="A987" s="37"/>
      <c r="B987" s="52"/>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3.5" customHeight="1">
      <c r="A988" s="37"/>
      <c r="B988" s="52"/>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3.5" customHeight="1">
      <c r="A989" s="37"/>
      <c r="B989" s="52"/>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3.5" customHeight="1">
      <c r="A990" s="37"/>
      <c r="B990" s="52"/>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3.5" customHeight="1">
      <c r="A991" s="37"/>
      <c r="B991" s="52"/>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3.5" customHeight="1">
      <c r="A992" s="37"/>
      <c r="B992" s="52"/>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3.5" customHeight="1">
      <c r="A993" s="37"/>
      <c r="B993" s="52"/>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3.5" customHeight="1">
      <c r="A994" s="37"/>
      <c r="B994" s="52"/>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3.5" customHeight="1">
      <c r="A995" s="37"/>
      <c r="B995" s="52"/>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3.5" customHeight="1">
      <c r="A996" s="37"/>
      <c r="B996" s="52"/>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3.5" customHeight="1">
      <c r="A997" s="37"/>
      <c r="B997" s="52"/>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3.5" customHeight="1">
      <c r="A998" s="37"/>
      <c r="B998" s="52"/>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3.5" customHeight="1">
      <c r="A999" s="37"/>
      <c r="B999" s="52"/>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3.5" customHeight="1">
      <c r="A1000" s="37"/>
      <c r="B1000" s="52"/>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sheetProtection algorithmName="SHA-512" hashValue="mTVi+MCXugew1PE6eZ4lUhC27N8RsuteRb2+D2QHB/hyEKISFWEqd2xyHpQef2n+iV++va27U9rQUpFKsfc0ww==" saltValue="Ow+DswB3QAKHewFIi3BIWw==" spinCount="100000" sheet="1" objects="1" scenarios="1"/>
  <mergeCells count="2">
    <mergeCell ref="A6:C6"/>
    <mergeCell ref="A19:D19"/>
  </mergeCells>
  <pageMargins left="0.7" right="0.7" top="0.75" bottom="0.75" header="0" footer="0"/>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tabColor rgb="FF00B050"/>
  </sheetPr>
  <dimension ref="A1:Z1000"/>
  <sheetViews>
    <sheetView view="pageBreakPreview" topLeftCell="A6" zoomScale="75" zoomScaleNormal="86" workbookViewId="0">
      <selection activeCell="D638" sqref="D638"/>
    </sheetView>
  </sheetViews>
  <sheetFormatPr baseColWidth="10" defaultColWidth="14.5" defaultRowHeight="15"/>
  <cols>
    <col min="1" max="1" width="15.5" customWidth="1"/>
    <col min="2" max="2" width="36.6640625" customWidth="1"/>
    <col min="3" max="3" width="35.6640625" customWidth="1"/>
    <col min="4" max="4" width="14.6640625" customWidth="1"/>
    <col min="5" max="5" width="17" style="1559" customWidth="1"/>
    <col min="6" max="6" width="38" customWidth="1"/>
    <col min="7" max="7" width="47.33203125" customWidth="1"/>
    <col min="8" max="8" width="25.1640625" hidden="1" customWidth="1"/>
    <col min="9" max="9" width="7.1640625" hidden="1" customWidth="1"/>
    <col min="10" max="10" width="5.5" hidden="1" customWidth="1"/>
    <col min="11" max="26" width="9.1640625" customWidth="1"/>
  </cols>
  <sheetData>
    <row r="1" spans="1:26" ht="27">
      <c r="A1" s="1622" t="s">
        <v>278</v>
      </c>
      <c r="B1" s="1570"/>
      <c r="C1" s="1570"/>
      <c r="D1" s="1570"/>
      <c r="E1" s="1698"/>
      <c r="F1" s="1570"/>
      <c r="G1" s="1109" t="s">
        <v>279</v>
      </c>
      <c r="H1" s="1332"/>
      <c r="I1" s="1157"/>
      <c r="J1" s="1333"/>
      <c r="K1" s="960"/>
      <c r="L1" s="960"/>
      <c r="M1" s="963"/>
      <c r="N1" s="963"/>
      <c r="O1" s="963"/>
      <c r="P1" s="963"/>
      <c r="Q1" s="963"/>
      <c r="R1" s="963"/>
      <c r="S1" s="963"/>
      <c r="T1" s="963"/>
      <c r="U1" s="963"/>
      <c r="V1" s="963"/>
      <c r="W1" s="963"/>
      <c r="X1" s="963"/>
      <c r="Y1" s="963"/>
      <c r="Z1" s="963"/>
    </row>
    <row r="2" spans="1:26" ht="26">
      <c r="A2" s="1622" t="s">
        <v>7942</v>
      </c>
      <c r="B2" s="1570"/>
      <c r="C2" s="1570"/>
      <c r="D2" s="1570"/>
      <c r="E2" s="1698"/>
      <c r="F2" s="1570"/>
      <c r="G2" s="1207">
        <v>18</v>
      </c>
      <c r="H2" s="1334"/>
      <c r="I2" s="893"/>
      <c r="J2" s="1173"/>
      <c r="K2" s="960"/>
      <c r="L2" s="960"/>
      <c r="M2" s="963"/>
      <c r="N2" s="963"/>
      <c r="O2" s="963"/>
      <c r="P2" s="963"/>
      <c r="Q2" s="963"/>
      <c r="R2" s="963"/>
      <c r="S2" s="963"/>
      <c r="T2" s="963"/>
      <c r="U2" s="963"/>
      <c r="V2" s="963"/>
      <c r="W2" s="963"/>
      <c r="X2" s="963"/>
      <c r="Y2" s="963"/>
      <c r="Z2" s="963"/>
    </row>
    <row r="3" spans="1:26" ht="26">
      <c r="A3" s="1623" t="s">
        <v>281</v>
      </c>
      <c r="B3" s="1570"/>
      <c r="C3" s="1570"/>
      <c r="D3" s="1570"/>
      <c r="E3" s="1698"/>
      <c r="F3" s="1573"/>
      <c r="G3" s="1109"/>
      <c r="H3" s="1109"/>
      <c r="I3" s="1111"/>
      <c r="J3" s="1111"/>
      <c r="K3" s="960"/>
      <c r="L3" s="960"/>
      <c r="M3" s="963"/>
      <c r="N3" s="963"/>
      <c r="O3" s="963"/>
      <c r="P3" s="963"/>
      <c r="Q3" s="963"/>
      <c r="R3" s="963"/>
      <c r="S3" s="963"/>
      <c r="T3" s="963"/>
      <c r="U3" s="963"/>
      <c r="V3" s="963"/>
      <c r="W3" s="963"/>
      <c r="X3" s="963"/>
      <c r="Y3" s="963"/>
      <c r="Z3" s="963"/>
    </row>
    <row r="4" spans="1:26" ht="29">
      <c r="A4" s="1624" t="s">
        <v>282</v>
      </c>
      <c r="B4" s="1573"/>
      <c r="C4" s="1625"/>
      <c r="D4" s="1570"/>
      <c r="E4" s="1699"/>
      <c r="F4" s="69" t="s">
        <v>283</v>
      </c>
      <c r="G4" s="1112"/>
      <c r="H4" s="1112"/>
      <c r="I4" s="1114"/>
      <c r="J4" s="1114"/>
      <c r="K4" s="960"/>
      <c r="L4" s="960"/>
      <c r="M4" s="963"/>
      <c r="N4" s="963"/>
      <c r="O4" s="963"/>
      <c r="P4" s="963"/>
      <c r="Q4" s="963"/>
      <c r="R4" s="963"/>
      <c r="S4" s="963"/>
      <c r="T4" s="963"/>
      <c r="U4" s="963"/>
      <c r="V4" s="963"/>
      <c r="W4" s="963"/>
      <c r="X4" s="963"/>
      <c r="Y4" s="963"/>
      <c r="Z4" s="963"/>
    </row>
    <row r="5" spans="1:26" ht="29">
      <c r="A5" s="1626" t="s">
        <v>284</v>
      </c>
      <c r="B5" s="1573"/>
      <c r="C5" s="1625"/>
      <c r="D5" s="1570"/>
      <c r="E5" s="1699"/>
      <c r="F5" s="69" t="s">
        <v>2590</v>
      </c>
      <c r="G5" s="1112"/>
      <c r="H5" s="1112"/>
      <c r="I5" s="1114"/>
      <c r="J5" s="1114"/>
      <c r="K5" s="960"/>
      <c r="L5" s="960"/>
      <c r="M5" s="963"/>
      <c r="N5" s="963"/>
      <c r="O5" s="963"/>
      <c r="P5" s="963"/>
      <c r="Q5" s="963"/>
      <c r="R5" s="963"/>
      <c r="S5" s="963"/>
      <c r="T5" s="963"/>
      <c r="U5" s="963"/>
      <c r="V5" s="963"/>
      <c r="W5" s="963"/>
      <c r="X5" s="963"/>
      <c r="Y5" s="963"/>
      <c r="Z5" s="963"/>
    </row>
    <row r="6" spans="1:26" ht="71.25" customHeight="1">
      <c r="A6" s="1626" t="s">
        <v>286</v>
      </c>
      <c r="B6" s="1573"/>
      <c r="C6" s="1625"/>
      <c r="D6" s="1570"/>
      <c r="E6" s="1699"/>
      <c r="F6" s="69" t="s">
        <v>287</v>
      </c>
      <c r="G6" s="1112"/>
      <c r="H6" s="1112"/>
      <c r="I6" s="1114"/>
      <c r="J6" s="1114"/>
      <c r="K6" s="960"/>
      <c r="L6" s="960"/>
      <c r="M6" s="963"/>
      <c r="N6" s="963"/>
      <c r="O6" s="963"/>
      <c r="P6" s="963"/>
      <c r="Q6" s="963"/>
      <c r="R6" s="963"/>
      <c r="S6" s="963"/>
      <c r="T6" s="963"/>
      <c r="U6" s="963"/>
      <c r="V6" s="963"/>
      <c r="W6" s="963"/>
      <c r="X6" s="963"/>
      <c r="Y6" s="963"/>
      <c r="Z6" s="963"/>
    </row>
    <row r="7" spans="1:26" ht="30.75" customHeight="1">
      <c r="A7" s="1695" t="s">
        <v>7943</v>
      </c>
      <c r="B7" s="1581"/>
      <c r="C7" s="1581"/>
      <c r="D7" s="1581"/>
      <c r="E7" s="1816"/>
      <c r="F7" s="1581"/>
      <c r="G7" s="1581"/>
      <c r="H7" s="1581"/>
      <c r="I7" s="1581"/>
      <c r="J7" s="1696"/>
      <c r="K7" s="960"/>
      <c r="L7" s="960"/>
      <c r="M7" s="963"/>
      <c r="N7" s="963"/>
      <c r="O7" s="963"/>
      <c r="P7" s="963"/>
      <c r="Q7" s="963"/>
      <c r="R7" s="963"/>
      <c r="S7" s="963"/>
      <c r="T7" s="963"/>
      <c r="U7" s="963"/>
      <c r="V7" s="963"/>
      <c r="W7" s="963"/>
      <c r="X7" s="963"/>
      <c r="Y7" s="963"/>
      <c r="Z7" s="963"/>
    </row>
    <row r="8" spans="1:26" ht="26">
      <c r="A8" s="1335"/>
      <c r="B8" s="1711" t="s">
        <v>289</v>
      </c>
      <c r="C8" s="1571"/>
      <c r="D8" s="1817" t="s">
        <v>7944</v>
      </c>
      <c r="E8" s="1698"/>
      <c r="F8" s="1570"/>
      <c r="G8" s="1573"/>
      <c r="H8" s="1336"/>
      <c r="I8" s="1337"/>
      <c r="J8" s="1337"/>
      <c r="K8" s="960"/>
      <c r="L8" s="960"/>
      <c r="M8" s="963"/>
      <c r="N8" s="963"/>
      <c r="O8" s="963"/>
      <c r="P8" s="963"/>
      <c r="Q8" s="963"/>
      <c r="R8" s="963"/>
      <c r="S8" s="963"/>
      <c r="T8" s="963"/>
      <c r="U8" s="963"/>
      <c r="V8" s="963"/>
      <c r="W8" s="963"/>
      <c r="X8" s="963"/>
      <c r="Y8" s="963"/>
      <c r="Z8" s="963"/>
    </row>
    <row r="9" spans="1:26" ht="62">
      <c r="A9" s="968" t="s">
        <v>291</v>
      </c>
      <c r="B9" s="968" t="s">
        <v>292</v>
      </c>
      <c r="C9" s="799">
        <f t="shared" ref="C9:C16" si="0">D645</f>
        <v>1</v>
      </c>
      <c r="D9" s="1628">
        <f>D653</f>
        <v>1</v>
      </c>
      <c r="E9" s="1813"/>
      <c r="F9" s="1612"/>
      <c r="G9" s="1598"/>
      <c r="H9" s="1338"/>
      <c r="I9" s="1034"/>
      <c r="J9" s="1034"/>
      <c r="K9" s="960"/>
      <c r="L9" s="960"/>
      <c r="M9" s="963"/>
      <c r="N9" s="963"/>
      <c r="O9" s="963"/>
      <c r="P9" s="963"/>
      <c r="Q9" s="963"/>
      <c r="R9" s="963"/>
      <c r="S9" s="963"/>
      <c r="T9" s="963"/>
      <c r="U9" s="963"/>
      <c r="V9" s="963"/>
      <c r="W9" s="963"/>
      <c r="X9" s="963"/>
      <c r="Y9" s="963"/>
      <c r="Z9" s="963"/>
    </row>
    <row r="10" spans="1:26" ht="62">
      <c r="A10" s="968" t="s">
        <v>293</v>
      </c>
      <c r="B10" s="968" t="s">
        <v>294</v>
      </c>
      <c r="C10" s="799">
        <f t="shared" si="0"/>
        <v>1</v>
      </c>
      <c r="D10" s="1613"/>
      <c r="E10" s="1814"/>
      <c r="F10" s="1614"/>
      <c r="G10" s="1615"/>
      <c r="H10" s="1338"/>
      <c r="I10" s="1034"/>
      <c r="J10" s="1034"/>
      <c r="K10" s="960"/>
      <c r="L10" s="960"/>
      <c r="M10" s="963"/>
      <c r="N10" s="963"/>
      <c r="O10" s="963"/>
      <c r="P10" s="963"/>
      <c r="Q10" s="963"/>
      <c r="R10" s="963"/>
      <c r="S10" s="963"/>
      <c r="T10" s="963"/>
      <c r="U10" s="963"/>
      <c r="V10" s="963"/>
      <c r="W10" s="963"/>
      <c r="X10" s="963"/>
      <c r="Y10" s="963"/>
      <c r="Z10" s="963"/>
    </row>
    <row r="11" spans="1:26" ht="62">
      <c r="A11" s="968" t="s">
        <v>295</v>
      </c>
      <c r="B11" s="968" t="s">
        <v>296</v>
      </c>
      <c r="C11" s="799">
        <f t="shared" si="0"/>
        <v>1</v>
      </c>
      <c r="D11" s="1613"/>
      <c r="E11" s="1814"/>
      <c r="F11" s="1614"/>
      <c r="G11" s="1615"/>
      <c r="H11" s="1338"/>
      <c r="I11" s="1034"/>
      <c r="J11" s="1034"/>
      <c r="K11" s="960"/>
      <c r="L11" s="960"/>
      <c r="M11" s="963"/>
      <c r="N11" s="963"/>
      <c r="O11" s="963"/>
      <c r="P11" s="963"/>
      <c r="Q11" s="963"/>
      <c r="R11" s="963"/>
      <c r="S11" s="963"/>
      <c r="T11" s="963"/>
      <c r="U11" s="963"/>
      <c r="V11" s="963"/>
      <c r="W11" s="963"/>
      <c r="X11" s="963"/>
      <c r="Y11" s="963"/>
      <c r="Z11" s="963"/>
    </row>
    <row r="12" spans="1:26" ht="62">
      <c r="A12" s="968" t="s">
        <v>297</v>
      </c>
      <c r="B12" s="968" t="s">
        <v>298</v>
      </c>
      <c r="C12" s="799">
        <f t="shared" si="0"/>
        <v>1</v>
      </c>
      <c r="D12" s="1613"/>
      <c r="E12" s="1814"/>
      <c r="F12" s="1614"/>
      <c r="G12" s="1615"/>
      <c r="H12" s="1338"/>
      <c r="I12" s="1034"/>
      <c r="J12" s="1034"/>
      <c r="K12" s="960"/>
      <c r="L12" s="960"/>
      <c r="M12" s="963"/>
      <c r="N12" s="963"/>
      <c r="O12" s="963"/>
      <c r="P12" s="963"/>
      <c r="Q12" s="963"/>
      <c r="R12" s="963"/>
      <c r="S12" s="963"/>
      <c r="T12" s="963"/>
      <c r="U12" s="963"/>
      <c r="V12" s="963"/>
      <c r="W12" s="963"/>
      <c r="X12" s="963"/>
      <c r="Y12" s="963"/>
      <c r="Z12" s="963"/>
    </row>
    <row r="13" spans="1:26" ht="62">
      <c r="A13" s="968" t="s">
        <v>299</v>
      </c>
      <c r="B13" s="968" t="s">
        <v>300</v>
      </c>
      <c r="C13" s="799">
        <f t="shared" si="0"/>
        <v>1</v>
      </c>
      <c r="D13" s="1613"/>
      <c r="E13" s="1814"/>
      <c r="F13" s="1614"/>
      <c r="G13" s="1615"/>
      <c r="H13" s="1338"/>
      <c r="I13" s="1034"/>
      <c r="J13" s="1034"/>
      <c r="K13" s="960"/>
      <c r="L13" s="960"/>
      <c r="M13" s="963"/>
      <c r="N13" s="963"/>
      <c r="O13" s="963"/>
      <c r="P13" s="963"/>
      <c r="Q13" s="963"/>
      <c r="R13" s="963"/>
      <c r="S13" s="963"/>
      <c r="T13" s="963"/>
      <c r="U13" s="963"/>
      <c r="V13" s="963"/>
      <c r="W13" s="963"/>
      <c r="X13" s="963"/>
      <c r="Y13" s="963"/>
      <c r="Z13" s="963"/>
    </row>
    <row r="14" spans="1:26" ht="62">
      <c r="A14" s="968" t="s">
        <v>301</v>
      </c>
      <c r="B14" s="968" t="s">
        <v>32</v>
      </c>
      <c r="C14" s="799">
        <f t="shared" si="0"/>
        <v>1</v>
      </c>
      <c r="D14" s="1613"/>
      <c r="E14" s="1814"/>
      <c r="F14" s="1614"/>
      <c r="G14" s="1615"/>
      <c r="H14" s="1338"/>
      <c r="I14" s="1034"/>
      <c r="J14" s="1034"/>
      <c r="K14" s="960"/>
      <c r="L14" s="960"/>
      <c r="M14" s="963"/>
      <c r="N14" s="963"/>
      <c r="O14" s="963"/>
      <c r="P14" s="963"/>
      <c r="Q14" s="963"/>
      <c r="R14" s="963"/>
      <c r="S14" s="963"/>
      <c r="T14" s="963"/>
      <c r="U14" s="963"/>
      <c r="V14" s="963"/>
      <c r="W14" s="963"/>
      <c r="X14" s="963"/>
      <c r="Y14" s="963"/>
      <c r="Z14" s="963"/>
    </row>
    <row r="15" spans="1:26" ht="62">
      <c r="A15" s="968" t="s">
        <v>302</v>
      </c>
      <c r="B15" s="968" t="s">
        <v>303</v>
      </c>
      <c r="C15" s="799">
        <f t="shared" si="0"/>
        <v>1</v>
      </c>
      <c r="D15" s="1613"/>
      <c r="E15" s="1814"/>
      <c r="F15" s="1614"/>
      <c r="G15" s="1615"/>
      <c r="H15" s="1338"/>
      <c r="I15" s="1034"/>
      <c r="J15" s="1034"/>
      <c r="K15" s="960"/>
      <c r="L15" s="960"/>
      <c r="M15" s="963"/>
      <c r="N15" s="963"/>
      <c r="O15" s="963"/>
      <c r="P15" s="963"/>
      <c r="Q15" s="963"/>
      <c r="R15" s="963"/>
      <c r="S15" s="963"/>
      <c r="T15" s="963"/>
      <c r="U15" s="963"/>
      <c r="V15" s="963"/>
      <c r="W15" s="963"/>
      <c r="X15" s="963"/>
      <c r="Y15" s="963"/>
      <c r="Z15" s="963"/>
    </row>
    <row r="16" spans="1:26" ht="62">
      <c r="A16" s="968" t="s">
        <v>304</v>
      </c>
      <c r="B16" s="968" t="s">
        <v>305</v>
      </c>
      <c r="C16" s="799">
        <f t="shared" si="0"/>
        <v>1</v>
      </c>
      <c r="D16" s="1599"/>
      <c r="E16" s="1815"/>
      <c r="F16" s="1616"/>
      <c r="G16" s="1600"/>
      <c r="H16" s="1338"/>
      <c r="I16" s="1034"/>
      <c r="J16" s="1034"/>
      <c r="K16" s="960"/>
      <c r="L16" s="960"/>
      <c r="M16" s="963"/>
      <c r="N16" s="963"/>
      <c r="O16" s="963"/>
      <c r="P16" s="963"/>
      <c r="Q16" s="963"/>
      <c r="R16" s="963"/>
      <c r="S16" s="963"/>
      <c r="T16" s="963"/>
      <c r="U16" s="963"/>
      <c r="V16" s="963"/>
      <c r="W16" s="963"/>
      <c r="X16" s="963"/>
      <c r="Y16" s="963"/>
      <c r="Z16" s="963"/>
    </row>
    <row r="17" spans="1:26" ht="26">
      <c r="A17" s="1747"/>
      <c r="B17" s="1570"/>
      <c r="C17" s="1570"/>
      <c r="D17" s="1570"/>
      <c r="E17" s="1698"/>
      <c r="F17" s="1570"/>
      <c r="G17" s="1570"/>
      <c r="H17" s="1570"/>
      <c r="I17" s="1570"/>
      <c r="J17" s="1573"/>
      <c r="K17" s="960"/>
      <c r="L17" s="960"/>
      <c r="M17" s="963"/>
      <c r="N17" s="963"/>
      <c r="O17" s="963"/>
      <c r="P17" s="963"/>
      <c r="Q17" s="963"/>
      <c r="R17" s="963"/>
      <c r="S17" s="963"/>
      <c r="T17" s="963"/>
      <c r="U17" s="963"/>
      <c r="V17" s="963"/>
      <c r="W17" s="963"/>
      <c r="X17" s="963"/>
      <c r="Y17" s="963"/>
      <c r="Z17" s="963"/>
    </row>
    <row r="18" spans="1:26" ht="21">
      <c r="A18" s="664"/>
      <c r="B18" s="1774" t="s">
        <v>306</v>
      </c>
      <c r="C18" s="1570"/>
      <c r="D18" s="1570"/>
      <c r="E18" s="1698"/>
      <c r="F18" s="1570"/>
      <c r="G18" s="1570"/>
      <c r="H18" s="1570"/>
      <c r="I18" s="1570"/>
      <c r="J18" s="1573"/>
      <c r="K18" s="960"/>
      <c r="L18" s="960"/>
      <c r="M18" s="963"/>
      <c r="N18" s="963"/>
      <c r="O18" s="963"/>
      <c r="P18" s="963"/>
      <c r="Q18" s="963"/>
      <c r="R18" s="963"/>
      <c r="S18" s="963"/>
      <c r="T18" s="963"/>
      <c r="U18" s="963"/>
      <c r="V18" s="963"/>
      <c r="W18" s="963"/>
      <c r="X18" s="963"/>
      <c r="Y18" s="963"/>
      <c r="Z18" s="963"/>
    </row>
    <row r="19" spans="1:26" ht="21">
      <c r="A19" s="1118">
        <v>1</v>
      </c>
      <c r="B19" s="1771"/>
      <c r="C19" s="1570"/>
      <c r="D19" s="1570"/>
      <c r="E19" s="1698"/>
      <c r="F19" s="1570"/>
      <c r="G19" s="1570"/>
      <c r="H19" s="1570"/>
      <c r="I19" s="1570"/>
      <c r="J19" s="1573"/>
      <c r="K19" s="960"/>
      <c r="L19" s="960"/>
      <c r="M19" s="963"/>
      <c r="N19" s="963"/>
      <c r="O19" s="963"/>
      <c r="P19" s="963"/>
      <c r="Q19" s="963"/>
      <c r="R19" s="963"/>
      <c r="S19" s="963"/>
      <c r="T19" s="963"/>
      <c r="U19" s="963"/>
      <c r="V19" s="963"/>
      <c r="W19" s="963"/>
      <c r="X19" s="963"/>
      <c r="Y19" s="963"/>
      <c r="Z19" s="963"/>
    </row>
    <row r="20" spans="1:26" ht="21">
      <c r="A20" s="1118">
        <v>2</v>
      </c>
      <c r="B20" s="1771"/>
      <c r="C20" s="1570"/>
      <c r="D20" s="1570"/>
      <c r="E20" s="1698"/>
      <c r="F20" s="1570"/>
      <c r="G20" s="1570"/>
      <c r="H20" s="1570"/>
      <c r="I20" s="1570"/>
      <c r="J20" s="1573"/>
      <c r="K20" s="960"/>
      <c r="L20" s="960"/>
      <c r="M20" s="963"/>
      <c r="N20" s="963"/>
      <c r="O20" s="963"/>
      <c r="P20" s="963"/>
      <c r="Q20" s="963"/>
      <c r="R20" s="963"/>
      <c r="S20" s="963"/>
      <c r="T20" s="963"/>
      <c r="U20" s="963"/>
      <c r="V20" s="963"/>
      <c r="W20" s="963"/>
      <c r="X20" s="963"/>
      <c r="Y20" s="963"/>
      <c r="Z20" s="963"/>
    </row>
    <row r="21" spans="1:26" ht="21">
      <c r="A21" s="1118">
        <v>3</v>
      </c>
      <c r="B21" s="1771"/>
      <c r="C21" s="1570"/>
      <c r="D21" s="1570"/>
      <c r="E21" s="1698"/>
      <c r="F21" s="1570"/>
      <c r="G21" s="1570"/>
      <c r="H21" s="1570"/>
      <c r="I21" s="1570"/>
      <c r="J21" s="1573"/>
      <c r="K21" s="960"/>
      <c r="L21" s="960"/>
      <c r="M21" s="963"/>
      <c r="N21" s="963"/>
      <c r="O21" s="963"/>
      <c r="P21" s="963"/>
      <c r="Q21" s="963"/>
      <c r="R21" s="963"/>
      <c r="S21" s="963"/>
      <c r="T21" s="963"/>
      <c r="U21" s="963"/>
      <c r="V21" s="963"/>
      <c r="W21" s="963"/>
      <c r="X21" s="963"/>
      <c r="Y21" s="963"/>
      <c r="Z21" s="963"/>
    </row>
    <row r="22" spans="1:26" ht="21">
      <c r="A22" s="1118">
        <v>4</v>
      </c>
      <c r="B22" s="1771"/>
      <c r="C22" s="1570"/>
      <c r="D22" s="1570"/>
      <c r="E22" s="1698"/>
      <c r="F22" s="1570"/>
      <c r="G22" s="1570"/>
      <c r="H22" s="1570"/>
      <c r="I22" s="1570"/>
      <c r="J22" s="1573"/>
      <c r="K22" s="960"/>
      <c r="L22" s="960"/>
      <c r="M22" s="963"/>
      <c r="N22" s="963"/>
      <c r="O22" s="963"/>
      <c r="P22" s="963"/>
      <c r="Q22" s="963"/>
      <c r="R22" s="963"/>
      <c r="S22" s="963"/>
      <c r="T22" s="963"/>
      <c r="U22" s="963"/>
      <c r="V22" s="963"/>
      <c r="W22" s="963"/>
      <c r="X22" s="963"/>
      <c r="Y22" s="963"/>
      <c r="Z22" s="963"/>
    </row>
    <row r="23" spans="1:26" ht="21">
      <c r="A23" s="1118">
        <v>5</v>
      </c>
      <c r="B23" s="1771"/>
      <c r="C23" s="1570"/>
      <c r="D23" s="1570"/>
      <c r="E23" s="1698"/>
      <c r="F23" s="1570"/>
      <c r="G23" s="1570"/>
      <c r="H23" s="1570"/>
      <c r="I23" s="1570"/>
      <c r="J23" s="1573"/>
      <c r="K23" s="960"/>
      <c r="L23" s="960"/>
      <c r="M23" s="963"/>
      <c r="N23" s="963"/>
      <c r="O23" s="963"/>
      <c r="P23" s="963"/>
      <c r="Q23" s="963"/>
      <c r="R23" s="963"/>
      <c r="S23" s="963"/>
      <c r="T23" s="963"/>
      <c r="U23" s="963"/>
      <c r="V23" s="963"/>
      <c r="W23" s="963"/>
      <c r="X23" s="963"/>
      <c r="Y23" s="963"/>
      <c r="Z23" s="963"/>
    </row>
    <row r="24" spans="1:26" ht="21">
      <c r="A24" s="804"/>
      <c r="B24" s="1774" t="s">
        <v>307</v>
      </c>
      <c r="C24" s="1570"/>
      <c r="D24" s="1570"/>
      <c r="E24" s="1698"/>
      <c r="F24" s="1570"/>
      <c r="G24" s="1570"/>
      <c r="H24" s="1570"/>
      <c r="I24" s="1570"/>
      <c r="J24" s="1573"/>
      <c r="K24" s="960"/>
      <c r="L24" s="960"/>
      <c r="M24" s="963"/>
      <c r="N24" s="963"/>
      <c r="O24" s="963"/>
      <c r="P24" s="963"/>
      <c r="Q24" s="963"/>
      <c r="R24" s="963"/>
      <c r="S24" s="963"/>
      <c r="T24" s="963"/>
      <c r="U24" s="963"/>
      <c r="V24" s="963"/>
      <c r="W24" s="963"/>
      <c r="X24" s="963"/>
      <c r="Y24" s="963"/>
      <c r="Z24" s="963"/>
    </row>
    <row r="25" spans="1:26" ht="21">
      <c r="A25" s="1118">
        <v>1</v>
      </c>
      <c r="B25" s="1771"/>
      <c r="C25" s="1570"/>
      <c r="D25" s="1570"/>
      <c r="E25" s="1698"/>
      <c r="F25" s="1570"/>
      <c r="G25" s="1570"/>
      <c r="H25" s="1570"/>
      <c r="I25" s="1570"/>
      <c r="J25" s="1573"/>
      <c r="K25" s="960"/>
      <c r="L25" s="960"/>
      <c r="M25" s="963"/>
      <c r="N25" s="963"/>
      <c r="O25" s="963"/>
      <c r="P25" s="963"/>
      <c r="Q25" s="963"/>
      <c r="R25" s="963"/>
      <c r="S25" s="963"/>
      <c r="T25" s="963"/>
      <c r="U25" s="963"/>
      <c r="V25" s="963"/>
      <c r="W25" s="963"/>
      <c r="X25" s="963"/>
      <c r="Y25" s="963"/>
      <c r="Z25" s="963"/>
    </row>
    <row r="26" spans="1:26" ht="21">
      <c r="A26" s="1118">
        <v>2</v>
      </c>
      <c r="B26" s="1771"/>
      <c r="C26" s="1570"/>
      <c r="D26" s="1570"/>
      <c r="E26" s="1698"/>
      <c r="F26" s="1570"/>
      <c r="G26" s="1570"/>
      <c r="H26" s="1570"/>
      <c r="I26" s="1570"/>
      <c r="J26" s="1573"/>
      <c r="K26" s="960"/>
      <c r="L26" s="960"/>
      <c r="M26" s="963"/>
      <c r="N26" s="963"/>
      <c r="O26" s="963"/>
      <c r="P26" s="963"/>
      <c r="Q26" s="963"/>
      <c r="R26" s="963"/>
      <c r="S26" s="963"/>
      <c r="T26" s="963"/>
      <c r="U26" s="963"/>
      <c r="V26" s="963"/>
      <c r="W26" s="963"/>
      <c r="X26" s="963"/>
      <c r="Y26" s="963"/>
      <c r="Z26" s="963"/>
    </row>
    <row r="27" spans="1:26" ht="21">
      <c r="A27" s="1118">
        <v>3</v>
      </c>
      <c r="B27" s="1771"/>
      <c r="C27" s="1570"/>
      <c r="D27" s="1570"/>
      <c r="E27" s="1698"/>
      <c r="F27" s="1570"/>
      <c r="G27" s="1570"/>
      <c r="H27" s="1570"/>
      <c r="I27" s="1570"/>
      <c r="J27" s="1573"/>
      <c r="K27" s="960"/>
      <c r="L27" s="960"/>
      <c r="M27" s="963"/>
      <c r="N27" s="963"/>
      <c r="O27" s="963"/>
      <c r="P27" s="963"/>
      <c r="Q27" s="963"/>
      <c r="R27" s="963"/>
      <c r="S27" s="963"/>
      <c r="T27" s="963"/>
      <c r="U27" s="963"/>
      <c r="V27" s="963"/>
      <c r="W27" s="963"/>
      <c r="X27" s="963"/>
      <c r="Y27" s="963"/>
      <c r="Z27" s="963"/>
    </row>
    <row r="28" spans="1:26" ht="21">
      <c r="A28" s="1118">
        <v>4</v>
      </c>
      <c r="B28" s="1771"/>
      <c r="C28" s="1570"/>
      <c r="D28" s="1570"/>
      <c r="E28" s="1698"/>
      <c r="F28" s="1570"/>
      <c r="G28" s="1570"/>
      <c r="H28" s="1570"/>
      <c r="I28" s="1570"/>
      <c r="J28" s="1573"/>
      <c r="K28" s="960"/>
      <c r="L28" s="960"/>
      <c r="M28" s="963"/>
      <c r="N28" s="963"/>
      <c r="O28" s="963"/>
      <c r="P28" s="963"/>
      <c r="Q28" s="963"/>
      <c r="R28" s="963"/>
      <c r="S28" s="963"/>
      <c r="T28" s="963"/>
      <c r="U28" s="963"/>
      <c r="V28" s="963"/>
      <c r="W28" s="963"/>
      <c r="X28" s="963"/>
      <c r="Y28" s="963"/>
      <c r="Z28" s="963"/>
    </row>
    <row r="29" spans="1:26" ht="21">
      <c r="A29" s="1118">
        <v>5</v>
      </c>
      <c r="B29" s="1771"/>
      <c r="C29" s="1570"/>
      <c r="D29" s="1570"/>
      <c r="E29" s="1698"/>
      <c r="F29" s="1570"/>
      <c r="G29" s="1570"/>
      <c r="H29" s="1570"/>
      <c r="I29" s="1570"/>
      <c r="J29" s="1573"/>
      <c r="K29" s="960"/>
      <c r="L29" s="960"/>
      <c r="M29" s="963"/>
      <c r="N29" s="963"/>
      <c r="O29" s="963"/>
      <c r="P29" s="963"/>
      <c r="Q29" s="963"/>
      <c r="R29" s="963"/>
      <c r="S29" s="963"/>
      <c r="T29" s="963"/>
      <c r="U29" s="963"/>
      <c r="V29" s="963"/>
      <c r="W29" s="963"/>
      <c r="X29" s="963"/>
      <c r="Y29" s="963"/>
      <c r="Z29" s="963"/>
    </row>
    <row r="30" spans="1:26" ht="21">
      <c r="A30" s="804"/>
      <c r="B30" s="1774" t="s">
        <v>6284</v>
      </c>
      <c r="C30" s="1570"/>
      <c r="D30" s="1570"/>
      <c r="E30" s="1698"/>
      <c r="F30" s="1570"/>
      <c r="G30" s="1570"/>
      <c r="H30" s="1570"/>
      <c r="I30" s="1570"/>
      <c r="J30" s="1573"/>
      <c r="K30" s="960"/>
      <c r="L30" s="960"/>
      <c r="M30" s="963"/>
      <c r="N30" s="963"/>
      <c r="O30" s="963"/>
      <c r="P30" s="963"/>
      <c r="Q30" s="963"/>
      <c r="R30" s="963"/>
      <c r="S30" s="963"/>
      <c r="T30" s="963"/>
      <c r="U30" s="963"/>
      <c r="V30" s="963"/>
      <c r="W30" s="963"/>
      <c r="X30" s="963"/>
      <c r="Y30" s="963"/>
      <c r="Z30" s="963"/>
    </row>
    <row r="31" spans="1:26" ht="21">
      <c r="A31" s="1118">
        <v>1</v>
      </c>
      <c r="B31" s="1771"/>
      <c r="C31" s="1570"/>
      <c r="D31" s="1570"/>
      <c r="E31" s="1698"/>
      <c r="F31" s="1570"/>
      <c r="G31" s="1570"/>
      <c r="H31" s="1570"/>
      <c r="I31" s="1570"/>
      <c r="J31" s="1573"/>
      <c r="K31" s="960"/>
      <c r="L31" s="960"/>
      <c r="M31" s="963"/>
      <c r="N31" s="963"/>
      <c r="O31" s="963"/>
      <c r="P31" s="963"/>
      <c r="Q31" s="963"/>
      <c r="R31" s="963"/>
      <c r="S31" s="963"/>
      <c r="T31" s="963"/>
      <c r="U31" s="963"/>
      <c r="V31" s="963"/>
      <c r="W31" s="963"/>
      <c r="X31" s="963"/>
      <c r="Y31" s="963"/>
      <c r="Z31" s="963"/>
    </row>
    <row r="32" spans="1:26" ht="21">
      <c r="A32" s="1118">
        <v>2</v>
      </c>
      <c r="B32" s="1771"/>
      <c r="C32" s="1570"/>
      <c r="D32" s="1570"/>
      <c r="E32" s="1698"/>
      <c r="F32" s="1570"/>
      <c r="G32" s="1570"/>
      <c r="H32" s="1570"/>
      <c r="I32" s="1570"/>
      <c r="J32" s="1573"/>
      <c r="K32" s="960"/>
      <c r="L32" s="960"/>
      <c r="M32" s="963"/>
      <c r="N32" s="963"/>
      <c r="O32" s="963"/>
      <c r="P32" s="963"/>
      <c r="Q32" s="963"/>
      <c r="R32" s="963"/>
      <c r="S32" s="963"/>
      <c r="T32" s="963"/>
      <c r="U32" s="963"/>
      <c r="V32" s="963"/>
      <c r="W32" s="963"/>
      <c r="X32" s="963"/>
      <c r="Y32" s="963"/>
      <c r="Z32" s="963"/>
    </row>
    <row r="33" spans="1:26" ht="21">
      <c r="A33" s="1118">
        <v>3</v>
      </c>
      <c r="B33" s="1771"/>
      <c r="C33" s="1570"/>
      <c r="D33" s="1570"/>
      <c r="E33" s="1698"/>
      <c r="F33" s="1570"/>
      <c r="G33" s="1570"/>
      <c r="H33" s="1570"/>
      <c r="I33" s="1570"/>
      <c r="J33" s="1573"/>
      <c r="K33" s="960"/>
      <c r="L33" s="960"/>
      <c r="M33" s="963"/>
      <c r="N33" s="963"/>
      <c r="O33" s="963"/>
      <c r="P33" s="963"/>
      <c r="Q33" s="963"/>
      <c r="R33" s="963"/>
      <c r="S33" s="963"/>
      <c r="T33" s="963"/>
      <c r="U33" s="963"/>
      <c r="V33" s="963"/>
      <c r="W33" s="963"/>
      <c r="X33" s="963"/>
      <c r="Y33" s="963"/>
      <c r="Z33" s="963"/>
    </row>
    <row r="34" spans="1:26" ht="21">
      <c r="A34" s="1118">
        <v>4</v>
      </c>
      <c r="B34" s="1771"/>
      <c r="C34" s="1570"/>
      <c r="D34" s="1570"/>
      <c r="E34" s="1698"/>
      <c r="F34" s="1570"/>
      <c r="G34" s="1570"/>
      <c r="H34" s="1570"/>
      <c r="I34" s="1570"/>
      <c r="J34" s="1573"/>
      <c r="K34" s="960"/>
      <c r="L34" s="960"/>
      <c r="M34" s="963"/>
      <c r="N34" s="963"/>
      <c r="O34" s="963"/>
      <c r="P34" s="963"/>
      <c r="Q34" s="963"/>
      <c r="R34" s="963"/>
      <c r="S34" s="963"/>
      <c r="T34" s="963"/>
      <c r="U34" s="963"/>
      <c r="V34" s="963"/>
      <c r="W34" s="963"/>
      <c r="X34" s="963"/>
      <c r="Y34" s="963"/>
      <c r="Z34" s="963"/>
    </row>
    <row r="35" spans="1:26" ht="21">
      <c r="A35" s="1118">
        <v>5</v>
      </c>
      <c r="B35" s="1771"/>
      <c r="C35" s="1570"/>
      <c r="D35" s="1570"/>
      <c r="E35" s="1698"/>
      <c r="F35" s="1570"/>
      <c r="G35" s="1570"/>
      <c r="H35" s="1570"/>
      <c r="I35" s="1570"/>
      <c r="J35" s="1573"/>
      <c r="K35" s="960"/>
      <c r="L35" s="960"/>
      <c r="M35" s="963"/>
      <c r="N35" s="963"/>
      <c r="O35" s="963"/>
      <c r="P35" s="963"/>
      <c r="Q35" s="963"/>
      <c r="R35" s="963"/>
      <c r="S35" s="963"/>
      <c r="T35" s="963"/>
      <c r="U35" s="963"/>
      <c r="V35" s="963"/>
      <c r="W35" s="963"/>
      <c r="X35" s="963"/>
      <c r="Y35" s="963"/>
      <c r="Z35" s="963"/>
    </row>
    <row r="36" spans="1:26" ht="21">
      <c r="A36" s="664"/>
      <c r="B36" s="1774" t="s">
        <v>309</v>
      </c>
      <c r="C36" s="1570"/>
      <c r="D36" s="1570"/>
      <c r="E36" s="1698"/>
      <c r="F36" s="1570"/>
      <c r="G36" s="1570"/>
      <c r="H36" s="1570"/>
      <c r="I36" s="1570"/>
      <c r="J36" s="1573"/>
      <c r="K36" s="960"/>
      <c r="L36" s="960"/>
      <c r="M36" s="963"/>
      <c r="N36" s="963"/>
      <c r="O36" s="963"/>
      <c r="P36" s="963"/>
      <c r="Q36" s="963"/>
      <c r="R36" s="963"/>
      <c r="S36" s="963"/>
      <c r="T36" s="963"/>
      <c r="U36" s="963"/>
      <c r="V36" s="963"/>
      <c r="W36" s="963"/>
      <c r="X36" s="963"/>
      <c r="Y36" s="963"/>
      <c r="Z36" s="963"/>
    </row>
    <row r="37" spans="1:26" ht="21">
      <c r="A37" s="664"/>
      <c r="B37" s="1774" t="s">
        <v>310</v>
      </c>
      <c r="C37" s="1570"/>
      <c r="D37" s="1570"/>
      <c r="E37" s="1698"/>
      <c r="F37" s="1570"/>
      <c r="G37" s="1570"/>
      <c r="H37" s="1570"/>
      <c r="I37" s="1570"/>
      <c r="J37" s="1573"/>
      <c r="K37" s="960"/>
      <c r="L37" s="960"/>
      <c r="M37" s="963"/>
      <c r="N37" s="963"/>
      <c r="O37" s="963"/>
      <c r="P37" s="963"/>
      <c r="Q37" s="963"/>
      <c r="R37" s="963"/>
      <c r="S37" s="963"/>
      <c r="T37" s="963"/>
      <c r="U37" s="963"/>
      <c r="V37" s="963"/>
      <c r="W37" s="963"/>
      <c r="X37" s="963"/>
      <c r="Y37" s="963"/>
      <c r="Z37" s="963"/>
    </row>
    <row r="38" spans="1:26">
      <c r="A38" s="1739"/>
      <c r="B38" s="1612"/>
      <c r="C38" s="1612"/>
      <c r="D38" s="1612"/>
      <c r="E38" s="1813"/>
      <c r="F38" s="1612"/>
      <c r="G38" s="1612"/>
      <c r="H38" s="1612"/>
      <c r="I38" s="1612"/>
      <c r="J38" s="1598"/>
      <c r="K38" s="960"/>
      <c r="L38" s="960"/>
      <c r="M38" s="963"/>
      <c r="N38" s="963"/>
      <c r="O38" s="963"/>
      <c r="P38" s="963"/>
      <c r="Q38" s="963"/>
      <c r="R38" s="963"/>
      <c r="S38" s="963"/>
      <c r="T38" s="963"/>
      <c r="U38" s="963"/>
      <c r="V38" s="963"/>
      <c r="W38" s="963"/>
      <c r="X38" s="963"/>
      <c r="Y38" s="963"/>
      <c r="Z38" s="963"/>
    </row>
    <row r="39" spans="1:26">
      <c r="A39" s="1613"/>
      <c r="B39" s="1614"/>
      <c r="C39" s="1614"/>
      <c r="D39" s="1614"/>
      <c r="E39" s="1814"/>
      <c r="F39" s="1614"/>
      <c r="G39" s="1614"/>
      <c r="H39" s="1614"/>
      <c r="I39" s="1614"/>
      <c r="J39" s="1615"/>
      <c r="K39" s="960"/>
      <c r="L39" s="960"/>
      <c r="M39" s="963"/>
      <c r="N39" s="963"/>
      <c r="O39" s="963"/>
      <c r="P39" s="963"/>
      <c r="Q39" s="963"/>
      <c r="R39" s="963"/>
      <c r="S39" s="963"/>
      <c r="T39" s="963"/>
      <c r="U39" s="963"/>
      <c r="V39" s="963"/>
      <c r="W39" s="963"/>
      <c r="X39" s="963"/>
      <c r="Y39" s="963"/>
      <c r="Z39" s="963"/>
    </row>
    <row r="40" spans="1:26">
      <c r="A40" s="1599"/>
      <c r="B40" s="1616"/>
      <c r="C40" s="1616"/>
      <c r="D40" s="1616"/>
      <c r="E40" s="1815"/>
      <c r="F40" s="1616"/>
      <c r="G40" s="1616"/>
      <c r="H40" s="1616"/>
      <c r="I40" s="1616"/>
      <c r="J40" s="1600"/>
      <c r="K40" s="960"/>
      <c r="L40" s="960"/>
      <c r="M40" s="963"/>
      <c r="N40" s="963"/>
      <c r="O40" s="963"/>
      <c r="P40" s="963"/>
      <c r="Q40" s="963"/>
      <c r="R40" s="963"/>
      <c r="S40" s="963"/>
      <c r="T40" s="963"/>
      <c r="U40" s="963"/>
      <c r="V40" s="963"/>
      <c r="W40" s="963"/>
      <c r="X40" s="963"/>
      <c r="Y40" s="963"/>
      <c r="Z40" s="963"/>
    </row>
    <row r="41" spans="1:26" ht="32">
      <c r="A41" s="651" t="s">
        <v>3183</v>
      </c>
      <c r="B41" s="1036" t="s">
        <v>4573</v>
      </c>
      <c r="C41" s="811" t="s">
        <v>1811</v>
      </c>
      <c r="D41" s="1036" t="s">
        <v>314</v>
      </c>
      <c r="E41" s="811" t="s">
        <v>6942</v>
      </c>
      <c r="F41" s="1160" t="s">
        <v>1812</v>
      </c>
      <c r="G41" s="1160" t="s">
        <v>317</v>
      </c>
      <c r="H41" s="1339"/>
      <c r="I41" s="893"/>
      <c r="J41" s="893"/>
      <c r="K41" s="960"/>
      <c r="L41" s="960"/>
      <c r="M41" s="963"/>
      <c r="N41" s="963"/>
      <c r="O41" s="963"/>
      <c r="P41" s="963"/>
      <c r="Q41" s="963"/>
      <c r="R41" s="963"/>
      <c r="S41" s="963"/>
      <c r="T41" s="963"/>
      <c r="U41" s="963"/>
      <c r="V41" s="963"/>
      <c r="W41" s="963"/>
      <c r="X41" s="963"/>
      <c r="Y41" s="963"/>
      <c r="Z41" s="963"/>
    </row>
    <row r="42" spans="1:26" ht="19">
      <c r="A42" s="1053"/>
      <c r="B42" s="1784" t="s">
        <v>320</v>
      </c>
      <c r="C42" s="1570"/>
      <c r="D42" s="1570"/>
      <c r="E42" s="1698"/>
      <c r="F42" s="1570"/>
      <c r="G42" s="1573"/>
      <c r="H42" s="1178"/>
      <c r="I42" s="893">
        <f t="shared" ref="I42:J42" si="1">I93+I43+I63+I69+I73+I102</f>
        <v>14</v>
      </c>
      <c r="J42" s="893">
        <f t="shared" si="1"/>
        <v>14</v>
      </c>
      <c r="K42" s="960"/>
      <c r="L42" s="960"/>
      <c r="M42" s="963"/>
      <c r="N42" s="963"/>
      <c r="O42" s="963"/>
      <c r="P42" s="963"/>
      <c r="Q42" s="963"/>
      <c r="R42" s="963"/>
      <c r="S42" s="963"/>
      <c r="T42" s="963"/>
      <c r="U42" s="963"/>
      <c r="V42" s="963"/>
      <c r="W42" s="963"/>
      <c r="X42" s="963"/>
      <c r="Y42" s="963"/>
      <c r="Z42" s="963"/>
    </row>
    <row r="43" spans="1:26" ht="39.75" hidden="1" customHeight="1">
      <c r="A43" s="323" t="s">
        <v>209</v>
      </c>
      <c r="B43" s="1606" t="s">
        <v>40</v>
      </c>
      <c r="C43" s="1570"/>
      <c r="D43" s="1570"/>
      <c r="E43" s="1570"/>
      <c r="F43" s="1570"/>
      <c r="G43" s="1573"/>
      <c r="H43" s="942"/>
      <c r="I43" s="105">
        <f>SUM(D44:D62)</f>
        <v>0</v>
      </c>
      <c r="J43" s="105">
        <f>COUNT(D44:D62)*2</f>
        <v>0</v>
      </c>
      <c r="K43" s="105"/>
      <c r="L43" s="105"/>
      <c r="M43" s="106"/>
      <c r="N43" s="106"/>
      <c r="O43" s="106"/>
      <c r="P43" s="106"/>
      <c r="Q43" s="106"/>
      <c r="R43" s="106"/>
      <c r="S43" s="106"/>
      <c r="T43" s="106"/>
      <c r="U43" s="106"/>
      <c r="V43" s="106"/>
      <c r="W43" s="106"/>
      <c r="X43" s="106"/>
      <c r="Y43" s="106"/>
      <c r="Z43" s="106"/>
    </row>
    <row r="44" spans="1:26" ht="14.25" hidden="1" customHeight="1">
      <c r="A44" s="310" t="s">
        <v>1813</v>
      </c>
      <c r="B44" s="122" t="s">
        <v>322</v>
      </c>
      <c r="C44" s="141"/>
      <c r="D44" s="124"/>
      <c r="E44" s="141"/>
      <c r="F44" s="141"/>
      <c r="G44" s="141"/>
      <c r="H44" s="106"/>
      <c r="I44" s="105"/>
      <c r="J44" s="105"/>
      <c r="K44" s="105"/>
      <c r="L44" s="105"/>
      <c r="M44" s="106"/>
      <c r="N44" s="106"/>
      <c r="O44" s="106"/>
      <c r="P44" s="106"/>
      <c r="Q44" s="106"/>
      <c r="R44" s="106"/>
      <c r="S44" s="106"/>
      <c r="T44" s="106"/>
      <c r="U44" s="106"/>
      <c r="V44" s="106"/>
      <c r="W44" s="106"/>
      <c r="X44" s="106"/>
      <c r="Y44" s="106"/>
      <c r="Z44" s="106"/>
    </row>
    <row r="45" spans="1:26" ht="14.25" hidden="1" customHeight="1">
      <c r="A45" s="310" t="s">
        <v>1816</v>
      </c>
      <c r="B45" s="122" t="s">
        <v>327</v>
      </c>
      <c r="C45" s="141"/>
      <c r="D45" s="124"/>
      <c r="E45" s="141"/>
      <c r="F45" s="141"/>
      <c r="G45" s="141"/>
      <c r="H45" s="106"/>
      <c r="I45" s="105"/>
      <c r="J45" s="105"/>
      <c r="K45" s="105"/>
      <c r="L45" s="105"/>
      <c r="M45" s="106"/>
      <c r="N45" s="106"/>
      <c r="O45" s="106"/>
      <c r="P45" s="106"/>
      <c r="Q45" s="106"/>
      <c r="R45" s="106"/>
      <c r="S45" s="106"/>
      <c r="T45" s="106"/>
      <c r="U45" s="106"/>
      <c r="V45" s="106"/>
      <c r="W45" s="106"/>
      <c r="X45" s="106"/>
      <c r="Y45" s="106"/>
      <c r="Z45" s="106"/>
    </row>
    <row r="46" spans="1:26" ht="14.25" hidden="1" customHeight="1">
      <c r="A46" s="310" t="s">
        <v>1819</v>
      </c>
      <c r="B46" s="122" t="s">
        <v>331</v>
      </c>
      <c r="C46" s="141"/>
      <c r="D46" s="124"/>
      <c r="E46" s="141"/>
      <c r="F46" s="141"/>
      <c r="G46" s="141"/>
      <c r="H46" s="106"/>
      <c r="I46" s="105"/>
      <c r="J46" s="105"/>
      <c r="K46" s="105"/>
      <c r="L46" s="105"/>
      <c r="M46" s="106"/>
      <c r="N46" s="106"/>
      <c r="O46" s="106"/>
      <c r="P46" s="106"/>
      <c r="Q46" s="106"/>
      <c r="R46" s="106"/>
      <c r="S46" s="106"/>
      <c r="T46" s="106"/>
      <c r="U46" s="106"/>
      <c r="V46" s="106"/>
      <c r="W46" s="106"/>
      <c r="X46" s="106"/>
      <c r="Y46" s="106"/>
      <c r="Z46" s="106"/>
    </row>
    <row r="47" spans="1:26" ht="14.25" hidden="1" customHeight="1">
      <c r="A47" s="310" t="s">
        <v>1827</v>
      </c>
      <c r="B47" s="122" t="s">
        <v>1828</v>
      </c>
      <c r="C47" s="141"/>
      <c r="D47" s="124"/>
      <c r="E47" s="141"/>
      <c r="F47" s="141"/>
      <c r="G47" s="141"/>
      <c r="H47" s="106"/>
      <c r="I47" s="105"/>
      <c r="J47" s="105"/>
      <c r="K47" s="105"/>
      <c r="L47" s="105"/>
      <c r="M47" s="106"/>
      <c r="N47" s="106"/>
      <c r="O47" s="106"/>
      <c r="P47" s="106"/>
      <c r="Q47" s="106"/>
      <c r="R47" s="106"/>
      <c r="S47" s="106"/>
      <c r="T47" s="106"/>
      <c r="U47" s="106"/>
      <c r="V47" s="106"/>
      <c r="W47" s="106"/>
      <c r="X47" s="106"/>
      <c r="Y47" s="106"/>
      <c r="Z47" s="106"/>
    </row>
    <row r="48" spans="1:26" ht="14.25" hidden="1" customHeight="1">
      <c r="A48" s="310" t="s">
        <v>1833</v>
      </c>
      <c r="B48" s="122" t="s">
        <v>337</v>
      </c>
      <c r="C48" s="141"/>
      <c r="D48" s="124"/>
      <c r="E48" s="141"/>
      <c r="F48" s="141"/>
      <c r="G48" s="141"/>
      <c r="H48" s="106"/>
      <c r="I48" s="105"/>
      <c r="J48" s="105"/>
      <c r="K48" s="105"/>
      <c r="L48" s="105"/>
      <c r="M48" s="106"/>
      <c r="N48" s="106"/>
      <c r="O48" s="106"/>
      <c r="P48" s="106"/>
      <c r="Q48" s="106"/>
      <c r="R48" s="106"/>
      <c r="S48" s="106"/>
      <c r="T48" s="106"/>
      <c r="U48" s="106"/>
      <c r="V48" s="106"/>
      <c r="W48" s="106"/>
      <c r="X48" s="106"/>
      <c r="Y48" s="106"/>
      <c r="Z48" s="106"/>
    </row>
    <row r="49" spans="1:26" ht="14.25" hidden="1" customHeight="1">
      <c r="A49" s="310" t="s">
        <v>1836</v>
      </c>
      <c r="B49" s="122" t="s">
        <v>341</v>
      </c>
      <c r="C49" s="141"/>
      <c r="D49" s="124"/>
      <c r="E49" s="141"/>
      <c r="F49" s="141"/>
      <c r="G49" s="141"/>
      <c r="H49" s="106"/>
      <c r="I49" s="105"/>
      <c r="J49" s="105"/>
      <c r="K49" s="105"/>
      <c r="L49" s="105"/>
      <c r="M49" s="106"/>
      <c r="N49" s="106"/>
      <c r="O49" s="106"/>
      <c r="P49" s="106"/>
      <c r="Q49" s="106"/>
      <c r="R49" s="106"/>
      <c r="S49" s="106"/>
      <c r="T49" s="106"/>
      <c r="U49" s="106"/>
      <c r="V49" s="106"/>
      <c r="W49" s="106"/>
      <c r="X49" s="106"/>
      <c r="Y49" s="106"/>
      <c r="Z49" s="106"/>
    </row>
    <row r="50" spans="1:26" ht="14.25" hidden="1" customHeight="1">
      <c r="A50" s="310" t="s">
        <v>1839</v>
      </c>
      <c r="B50" s="122" t="s">
        <v>345</v>
      </c>
      <c r="C50" s="141"/>
      <c r="D50" s="124"/>
      <c r="E50" s="141"/>
      <c r="F50" s="141"/>
      <c r="G50" s="141"/>
      <c r="H50" s="106"/>
      <c r="I50" s="105"/>
      <c r="J50" s="105"/>
      <c r="K50" s="105"/>
      <c r="L50" s="105"/>
      <c r="M50" s="106"/>
      <c r="N50" s="106"/>
      <c r="O50" s="106"/>
      <c r="P50" s="106"/>
      <c r="Q50" s="106"/>
      <c r="R50" s="106"/>
      <c r="S50" s="106"/>
      <c r="T50" s="106"/>
      <c r="U50" s="106"/>
      <c r="V50" s="106"/>
      <c r="W50" s="106"/>
      <c r="X50" s="106"/>
      <c r="Y50" s="106"/>
      <c r="Z50" s="106"/>
    </row>
    <row r="51" spans="1:26" ht="14.25" hidden="1" customHeight="1">
      <c r="A51" s="310" t="s">
        <v>348</v>
      </c>
      <c r="B51" s="122" t="s">
        <v>349</v>
      </c>
      <c r="C51" s="141"/>
      <c r="D51" s="124"/>
      <c r="E51" s="141"/>
      <c r="F51" s="141"/>
      <c r="G51" s="141"/>
      <c r="H51" s="106"/>
      <c r="I51" s="105"/>
      <c r="J51" s="105"/>
      <c r="K51" s="105"/>
      <c r="L51" s="105"/>
      <c r="M51" s="106"/>
      <c r="N51" s="106"/>
      <c r="O51" s="106"/>
      <c r="P51" s="106"/>
      <c r="Q51" s="106"/>
      <c r="R51" s="106"/>
      <c r="S51" s="106"/>
      <c r="T51" s="106"/>
      <c r="U51" s="106"/>
      <c r="V51" s="106"/>
      <c r="W51" s="106"/>
      <c r="X51" s="106"/>
      <c r="Y51" s="106"/>
      <c r="Z51" s="106"/>
    </row>
    <row r="52" spans="1:26" ht="14.25" hidden="1" customHeight="1">
      <c r="A52" s="310" t="s">
        <v>1844</v>
      </c>
      <c r="B52" s="122" t="s">
        <v>351</v>
      </c>
      <c r="C52" s="141"/>
      <c r="D52" s="124"/>
      <c r="E52" s="141"/>
      <c r="F52" s="141"/>
      <c r="G52" s="141"/>
      <c r="H52" s="106"/>
      <c r="I52" s="105"/>
      <c r="J52" s="105"/>
      <c r="K52" s="105"/>
      <c r="L52" s="105"/>
      <c r="M52" s="106"/>
      <c r="N52" s="106"/>
      <c r="O52" s="106"/>
      <c r="P52" s="106"/>
      <c r="Q52" s="106"/>
      <c r="R52" s="106"/>
      <c r="S52" s="106"/>
      <c r="T52" s="106"/>
      <c r="U52" s="106"/>
      <c r="V52" s="106"/>
      <c r="W52" s="106"/>
      <c r="X52" s="106"/>
      <c r="Y52" s="106"/>
      <c r="Z52" s="106"/>
    </row>
    <row r="53" spans="1:26" ht="14.25" hidden="1" customHeight="1">
      <c r="A53" s="310" t="s">
        <v>354</v>
      </c>
      <c r="B53" s="122" t="s">
        <v>355</v>
      </c>
      <c r="C53" s="141"/>
      <c r="D53" s="124"/>
      <c r="E53" s="141"/>
      <c r="F53" s="141"/>
      <c r="G53" s="141"/>
      <c r="H53" s="106"/>
      <c r="I53" s="105"/>
      <c r="J53" s="105"/>
      <c r="K53" s="105"/>
      <c r="L53" s="105"/>
      <c r="M53" s="106"/>
      <c r="N53" s="106"/>
      <c r="O53" s="106"/>
      <c r="P53" s="106"/>
      <c r="Q53" s="106"/>
      <c r="R53" s="106"/>
      <c r="S53" s="106"/>
      <c r="T53" s="106"/>
      <c r="U53" s="106"/>
      <c r="V53" s="106"/>
      <c r="W53" s="106"/>
      <c r="X53" s="106"/>
      <c r="Y53" s="106"/>
      <c r="Z53" s="106"/>
    </row>
    <row r="54" spans="1:26" ht="14.25" hidden="1" customHeight="1">
      <c r="A54" s="310" t="s">
        <v>356</v>
      </c>
      <c r="B54" s="122" t="s">
        <v>357</v>
      </c>
      <c r="C54" s="141"/>
      <c r="D54" s="124"/>
      <c r="E54" s="141"/>
      <c r="F54" s="141"/>
      <c r="G54" s="141"/>
      <c r="H54" s="106"/>
      <c r="I54" s="105"/>
      <c r="J54" s="105"/>
      <c r="K54" s="105"/>
      <c r="L54" s="105"/>
      <c r="M54" s="106"/>
      <c r="N54" s="106"/>
      <c r="O54" s="106"/>
      <c r="P54" s="106"/>
      <c r="Q54" s="106"/>
      <c r="R54" s="106"/>
      <c r="S54" s="106"/>
      <c r="T54" s="106"/>
      <c r="U54" s="106"/>
      <c r="V54" s="106"/>
      <c r="W54" s="106"/>
      <c r="X54" s="106"/>
      <c r="Y54" s="106"/>
      <c r="Z54" s="106"/>
    </row>
    <row r="55" spans="1:26" ht="14.25" hidden="1" customHeight="1">
      <c r="A55" s="310" t="s">
        <v>358</v>
      </c>
      <c r="B55" s="122" t="s">
        <v>359</v>
      </c>
      <c r="C55" s="141"/>
      <c r="D55" s="124"/>
      <c r="E55" s="141"/>
      <c r="F55" s="141"/>
      <c r="G55" s="141"/>
      <c r="H55" s="106"/>
      <c r="I55" s="105"/>
      <c r="J55" s="105"/>
      <c r="K55" s="105"/>
      <c r="L55" s="105"/>
      <c r="M55" s="106"/>
      <c r="N55" s="106"/>
      <c r="O55" s="106"/>
      <c r="P55" s="106"/>
      <c r="Q55" s="106"/>
      <c r="R55" s="106"/>
      <c r="S55" s="106"/>
      <c r="T55" s="106"/>
      <c r="U55" s="106"/>
      <c r="V55" s="106"/>
      <c r="W55" s="106"/>
      <c r="X55" s="106"/>
      <c r="Y55" s="106"/>
      <c r="Z55" s="106"/>
    </row>
    <row r="56" spans="1:26" ht="14.25" hidden="1" customHeight="1">
      <c r="A56" s="310" t="s">
        <v>1854</v>
      </c>
      <c r="B56" s="122" t="s">
        <v>361</v>
      </c>
      <c r="C56" s="141"/>
      <c r="D56" s="124"/>
      <c r="E56" s="141"/>
      <c r="F56" s="141"/>
      <c r="G56" s="141"/>
      <c r="H56" s="106"/>
      <c r="I56" s="105"/>
      <c r="J56" s="105"/>
      <c r="K56" s="105"/>
      <c r="L56" s="105"/>
      <c r="M56" s="106"/>
      <c r="N56" s="106"/>
      <c r="O56" s="106"/>
      <c r="P56" s="106"/>
      <c r="Q56" s="106"/>
      <c r="R56" s="106"/>
      <c r="S56" s="106"/>
      <c r="T56" s="106"/>
      <c r="U56" s="106"/>
      <c r="V56" s="106"/>
      <c r="W56" s="106"/>
      <c r="X56" s="106"/>
      <c r="Y56" s="106"/>
      <c r="Z56" s="106"/>
    </row>
    <row r="57" spans="1:26" ht="14.25" hidden="1" customHeight="1">
      <c r="A57" s="310" t="s">
        <v>1858</v>
      </c>
      <c r="B57" s="122" t="s">
        <v>367</v>
      </c>
      <c r="C57" s="150"/>
      <c r="D57" s="124"/>
      <c r="E57" s="141"/>
      <c r="F57" s="141"/>
      <c r="G57" s="141"/>
      <c r="H57" s="106"/>
      <c r="I57" s="105"/>
      <c r="J57" s="105"/>
      <c r="K57" s="105"/>
      <c r="L57" s="105"/>
      <c r="M57" s="106"/>
      <c r="N57" s="106"/>
      <c r="O57" s="106"/>
      <c r="P57" s="106"/>
      <c r="Q57" s="106"/>
      <c r="R57" s="106"/>
      <c r="S57" s="106"/>
      <c r="T57" s="106"/>
      <c r="U57" s="106"/>
      <c r="V57" s="106"/>
      <c r="W57" s="106"/>
      <c r="X57" s="106"/>
      <c r="Y57" s="106"/>
      <c r="Z57" s="106"/>
    </row>
    <row r="58" spans="1:26" ht="30" hidden="1" customHeight="1">
      <c r="A58" s="310" t="s">
        <v>370</v>
      </c>
      <c r="B58" s="122" t="s">
        <v>371</v>
      </c>
      <c r="C58" s="141"/>
      <c r="D58" s="124"/>
      <c r="E58" s="141"/>
      <c r="F58" s="141"/>
      <c r="G58" s="141"/>
      <c r="H58" s="106"/>
      <c r="I58" s="105"/>
      <c r="J58" s="105"/>
      <c r="K58" s="105"/>
      <c r="L58" s="105"/>
      <c r="M58" s="106"/>
      <c r="N58" s="106"/>
      <c r="O58" s="106"/>
      <c r="P58" s="106"/>
      <c r="Q58" s="106"/>
      <c r="R58" s="106"/>
      <c r="S58" s="106"/>
      <c r="T58" s="106"/>
      <c r="U58" s="106"/>
      <c r="V58" s="106"/>
      <c r="W58" s="106"/>
      <c r="X58" s="106"/>
      <c r="Y58" s="106"/>
      <c r="Z58" s="106"/>
    </row>
    <row r="59" spans="1:26" ht="14.25" hidden="1" customHeight="1">
      <c r="A59" s="310" t="s">
        <v>1867</v>
      </c>
      <c r="B59" s="122" t="s">
        <v>373</v>
      </c>
      <c r="C59" s="141"/>
      <c r="D59" s="124"/>
      <c r="E59" s="141"/>
      <c r="F59" s="141"/>
      <c r="G59" s="141"/>
      <c r="H59" s="106"/>
      <c r="I59" s="105"/>
      <c r="J59" s="105"/>
      <c r="K59" s="105"/>
      <c r="L59" s="105"/>
      <c r="M59" s="106"/>
      <c r="N59" s="106"/>
      <c r="O59" s="106"/>
      <c r="P59" s="106"/>
      <c r="Q59" s="106"/>
      <c r="R59" s="106"/>
      <c r="S59" s="106"/>
      <c r="T59" s="106"/>
      <c r="U59" s="106"/>
      <c r="V59" s="106"/>
      <c r="W59" s="106"/>
      <c r="X59" s="106"/>
      <c r="Y59" s="106"/>
      <c r="Z59" s="106"/>
    </row>
    <row r="60" spans="1:26" ht="14.25" hidden="1" customHeight="1">
      <c r="A60" s="310" t="s">
        <v>376</v>
      </c>
      <c r="B60" s="122" t="s">
        <v>377</v>
      </c>
      <c r="C60" s="141"/>
      <c r="D60" s="124"/>
      <c r="E60" s="141"/>
      <c r="F60" s="141"/>
      <c r="G60" s="141"/>
      <c r="H60" s="106"/>
      <c r="I60" s="105"/>
      <c r="J60" s="105"/>
      <c r="K60" s="105"/>
      <c r="L60" s="105"/>
      <c r="M60" s="106"/>
      <c r="N60" s="106"/>
      <c r="O60" s="106"/>
      <c r="P60" s="106"/>
      <c r="Q60" s="106"/>
      <c r="R60" s="106"/>
      <c r="S60" s="106"/>
      <c r="T60" s="106"/>
      <c r="U60" s="106"/>
      <c r="V60" s="106"/>
      <c r="W60" s="106"/>
      <c r="X60" s="106"/>
      <c r="Y60" s="106"/>
      <c r="Z60" s="106"/>
    </row>
    <row r="61" spans="1:26" ht="14.25" hidden="1" customHeight="1">
      <c r="A61" s="1266" t="s">
        <v>378</v>
      </c>
      <c r="B61" s="122" t="s">
        <v>1868</v>
      </c>
      <c r="C61" s="141"/>
      <c r="D61" s="124"/>
      <c r="E61" s="141"/>
      <c r="F61" s="141"/>
      <c r="G61" s="141"/>
      <c r="H61" s="106"/>
      <c r="I61" s="105"/>
      <c r="J61" s="105"/>
      <c r="K61" s="105"/>
      <c r="L61" s="105"/>
      <c r="M61" s="106"/>
      <c r="N61" s="106"/>
      <c r="O61" s="106"/>
      <c r="P61" s="106"/>
      <c r="Q61" s="106"/>
      <c r="R61" s="106"/>
      <c r="S61" s="106"/>
      <c r="T61" s="106"/>
      <c r="U61" s="106"/>
      <c r="V61" s="106"/>
      <c r="W61" s="106"/>
      <c r="X61" s="106"/>
      <c r="Y61" s="106"/>
      <c r="Z61" s="106"/>
    </row>
    <row r="62" spans="1:26" ht="14.25" hidden="1" customHeight="1">
      <c r="A62" s="121" t="s">
        <v>380</v>
      </c>
      <c r="B62" s="129" t="s">
        <v>381</v>
      </c>
      <c r="C62" s="141"/>
      <c r="D62" s="124"/>
      <c r="E62" s="141"/>
      <c r="F62" s="141"/>
      <c r="G62" s="141"/>
      <c r="H62" s="106"/>
      <c r="I62" s="105"/>
      <c r="J62" s="105"/>
      <c r="K62" s="105"/>
      <c r="L62" s="105"/>
      <c r="M62" s="106"/>
      <c r="N62" s="106"/>
      <c r="O62" s="106"/>
      <c r="P62" s="106"/>
      <c r="Q62" s="106"/>
      <c r="R62" s="106"/>
      <c r="S62" s="106"/>
      <c r="T62" s="106"/>
      <c r="U62" s="106"/>
      <c r="V62" s="106"/>
      <c r="W62" s="106"/>
      <c r="X62" s="106"/>
      <c r="Y62" s="106"/>
      <c r="Z62" s="106"/>
    </row>
    <row r="63" spans="1:26" ht="14.25" hidden="1" customHeight="1">
      <c r="A63" s="323" t="s">
        <v>41</v>
      </c>
      <c r="B63" s="1606" t="s">
        <v>42</v>
      </c>
      <c r="C63" s="1570"/>
      <c r="D63" s="1570"/>
      <c r="E63" s="1570"/>
      <c r="F63" s="1570"/>
      <c r="G63" s="1573"/>
      <c r="H63" s="942"/>
      <c r="I63" s="105">
        <f>SUM(D64:D68)</f>
        <v>0</v>
      </c>
      <c r="J63" s="105">
        <f>COUNT(D64:D68)*2</f>
        <v>0</v>
      </c>
      <c r="K63" s="105"/>
      <c r="L63" s="105"/>
      <c r="M63" s="106"/>
      <c r="N63" s="106"/>
      <c r="O63" s="106"/>
      <c r="P63" s="106"/>
      <c r="Q63" s="106"/>
      <c r="R63" s="106"/>
      <c r="S63" s="106"/>
      <c r="T63" s="106"/>
      <c r="U63" s="106"/>
      <c r="V63" s="106"/>
      <c r="W63" s="106"/>
      <c r="X63" s="106"/>
      <c r="Y63" s="106"/>
      <c r="Z63" s="106"/>
    </row>
    <row r="64" spans="1:26" ht="14.25" hidden="1" customHeight="1">
      <c r="A64" s="310" t="s">
        <v>382</v>
      </c>
      <c r="B64" s="122" t="s">
        <v>383</v>
      </c>
      <c r="C64" s="141"/>
      <c r="D64" s="124"/>
      <c r="E64" s="141"/>
      <c r="F64" s="141"/>
      <c r="G64" s="141"/>
      <c r="H64" s="106"/>
      <c r="I64" s="105"/>
      <c r="J64" s="105"/>
      <c r="K64" s="105"/>
      <c r="L64" s="105"/>
      <c r="M64" s="106"/>
      <c r="N64" s="106"/>
      <c r="O64" s="106"/>
      <c r="P64" s="106"/>
      <c r="Q64" s="106"/>
      <c r="R64" s="106"/>
      <c r="S64" s="106"/>
      <c r="T64" s="106"/>
      <c r="U64" s="106"/>
      <c r="V64" s="106"/>
      <c r="W64" s="106"/>
      <c r="X64" s="106"/>
      <c r="Y64" s="106"/>
      <c r="Z64" s="106"/>
    </row>
    <row r="65" spans="1:26" ht="14.25" hidden="1" customHeight="1">
      <c r="A65" s="310" t="s">
        <v>384</v>
      </c>
      <c r="B65" s="122" t="s">
        <v>385</v>
      </c>
      <c r="C65" s="141"/>
      <c r="D65" s="124"/>
      <c r="E65" s="141"/>
      <c r="F65" s="141"/>
      <c r="G65" s="141"/>
      <c r="H65" s="106"/>
      <c r="I65" s="105"/>
      <c r="J65" s="105"/>
      <c r="K65" s="105"/>
      <c r="L65" s="105"/>
      <c r="M65" s="106"/>
      <c r="N65" s="106"/>
      <c r="O65" s="106"/>
      <c r="P65" s="106"/>
      <c r="Q65" s="106"/>
      <c r="R65" s="106"/>
      <c r="S65" s="106"/>
      <c r="T65" s="106"/>
      <c r="U65" s="106"/>
      <c r="V65" s="106"/>
      <c r="W65" s="106"/>
      <c r="X65" s="106"/>
      <c r="Y65" s="106"/>
      <c r="Z65" s="106"/>
    </row>
    <row r="66" spans="1:26" ht="14.25" hidden="1" customHeight="1">
      <c r="A66" s="310" t="s">
        <v>389</v>
      </c>
      <c r="B66" s="122" t="s">
        <v>390</v>
      </c>
      <c r="C66" s="141"/>
      <c r="D66" s="124"/>
      <c r="E66" s="141"/>
      <c r="F66" s="141"/>
      <c r="G66" s="141"/>
      <c r="H66" s="106"/>
      <c r="I66" s="105"/>
      <c r="J66" s="105"/>
      <c r="K66" s="105"/>
      <c r="L66" s="105"/>
      <c r="M66" s="106"/>
      <c r="N66" s="106"/>
      <c r="O66" s="106"/>
      <c r="P66" s="106"/>
      <c r="Q66" s="106"/>
      <c r="R66" s="106"/>
      <c r="S66" s="106"/>
      <c r="T66" s="106"/>
      <c r="U66" s="106"/>
      <c r="V66" s="106"/>
      <c r="W66" s="106"/>
      <c r="X66" s="106"/>
      <c r="Y66" s="106"/>
      <c r="Z66" s="106"/>
    </row>
    <row r="67" spans="1:26" ht="14.25" hidden="1" customHeight="1">
      <c r="A67" s="310" t="s">
        <v>391</v>
      </c>
      <c r="B67" s="122" t="s">
        <v>392</v>
      </c>
      <c r="C67" s="141"/>
      <c r="D67" s="124"/>
      <c r="E67" s="141"/>
      <c r="F67" s="141"/>
      <c r="G67" s="141"/>
      <c r="H67" s="106"/>
      <c r="I67" s="105"/>
      <c r="J67" s="105"/>
      <c r="K67" s="105"/>
      <c r="L67" s="105"/>
      <c r="M67" s="106"/>
      <c r="N67" s="106"/>
      <c r="O67" s="106"/>
      <c r="P67" s="106"/>
      <c r="Q67" s="106"/>
      <c r="R67" s="106"/>
      <c r="S67" s="106"/>
      <c r="T67" s="106"/>
      <c r="U67" s="106"/>
      <c r="V67" s="106"/>
      <c r="W67" s="106"/>
      <c r="X67" s="106"/>
      <c r="Y67" s="106"/>
      <c r="Z67" s="106"/>
    </row>
    <row r="68" spans="1:26" ht="14.25" hidden="1" customHeight="1">
      <c r="A68" s="310" t="s">
        <v>394</v>
      </c>
      <c r="B68" s="122" t="s">
        <v>395</v>
      </c>
      <c r="C68" s="141"/>
      <c r="D68" s="124"/>
      <c r="E68" s="141"/>
      <c r="F68" s="141"/>
      <c r="G68" s="141"/>
      <c r="H68" s="106"/>
      <c r="I68" s="105"/>
      <c r="J68" s="105"/>
      <c r="K68" s="105"/>
      <c r="L68" s="105"/>
      <c r="M68" s="106"/>
      <c r="N68" s="106"/>
      <c r="O68" s="106"/>
      <c r="P68" s="106"/>
      <c r="Q68" s="106"/>
      <c r="R68" s="106"/>
      <c r="S68" s="106"/>
      <c r="T68" s="106"/>
      <c r="U68" s="106"/>
      <c r="V68" s="106"/>
      <c r="W68" s="106"/>
      <c r="X68" s="106"/>
      <c r="Y68" s="106"/>
      <c r="Z68" s="106"/>
    </row>
    <row r="69" spans="1:26" ht="14.25" hidden="1" customHeight="1">
      <c r="A69" s="323" t="s">
        <v>212</v>
      </c>
      <c r="B69" s="1606" t="s">
        <v>44</v>
      </c>
      <c r="C69" s="1570"/>
      <c r="D69" s="1570"/>
      <c r="E69" s="1570"/>
      <c r="F69" s="1570"/>
      <c r="G69" s="1573"/>
      <c r="H69" s="942"/>
      <c r="I69" s="105">
        <f>SUM(D70:D72)</f>
        <v>0</v>
      </c>
      <c r="J69" s="105">
        <f>COUNT(D70:D72)*2</f>
        <v>0</v>
      </c>
      <c r="K69" s="105"/>
      <c r="L69" s="105"/>
      <c r="M69" s="106"/>
      <c r="N69" s="106"/>
      <c r="O69" s="106"/>
      <c r="P69" s="106"/>
      <c r="Q69" s="106"/>
      <c r="R69" s="106"/>
      <c r="S69" s="106"/>
      <c r="T69" s="106"/>
      <c r="U69" s="106"/>
      <c r="V69" s="106"/>
      <c r="W69" s="106"/>
      <c r="X69" s="106"/>
      <c r="Y69" s="106"/>
      <c r="Z69" s="106"/>
    </row>
    <row r="70" spans="1:26" ht="14.25" hidden="1" customHeight="1">
      <c r="A70" s="310" t="s">
        <v>1875</v>
      </c>
      <c r="B70" s="122" t="s">
        <v>397</v>
      </c>
      <c r="C70" s="141"/>
      <c r="D70" s="124"/>
      <c r="E70" s="141"/>
      <c r="F70" s="141"/>
      <c r="G70" s="141"/>
      <c r="H70" s="106"/>
      <c r="I70" s="105"/>
      <c r="J70" s="105"/>
      <c r="K70" s="105"/>
      <c r="L70" s="105"/>
      <c r="M70" s="106"/>
      <c r="N70" s="106"/>
      <c r="O70" s="106"/>
      <c r="P70" s="106"/>
      <c r="Q70" s="106"/>
      <c r="R70" s="106"/>
      <c r="S70" s="106"/>
      <c r="T70" s="106"/>
      <c r="U70" s="106"/>
      <c r="V70" s="106"/>
      <c r="W70" s="106"/>
      <c r="X70" s="106"/>
      <c r="Y70" s="106"/>
      <c r="Z70" s="106"/>
    </row>
    <row r="71" spans="1:26" ht="14.25" hidden="1" customHeight="1">
      <c r="A71" s="310" t="s">
        <v>1876</v>
      </c>
      <c r="B71" s="122" t="s">
        <v>402</v>
      </c>
      <c r="C71" s="141"/>
      <c r="D71" s="124"/>
      <c r="E71" s="141"/>
      <c r="F71" s="141"/>
      <c r="G71" s="141"/>
      <c r="H71" s="106"/>
      <c r="I71" s="105"/>
      <c r="J71" s="105"/>
      <c r="K71" s="105"/>
      <c r="L71" s="105"/>
      <c r="M71" s="106"/>
      <c r="N71" s="106"/>
      <c r="O71" s="106"/>
      <c r="P71" s="106"/>
      <c r="Q71" s="106"/>
      <c r="R71" s="106"/>
      <c r="S71" s="106"/>
      <c r="T71" s="106"/>
      <c r="U71" s="106"/>
      <c r="V71" s="106"/>
      <c r="W71" s="106"/>
      <c r="X71" s="106"/>
      <c r="Y71" s="106"/>
      <c r="Z71" s="106"/>
    </row>
    <row r="72" spans="1:26" ht="14.25" hidden="1" customHeight="1">
      <c r="A72" s="310" t="s">
        <v>1878</v>
      </c>
      <c r="B72" s="122" t="s">
        <v>406</v>
      </c>
      <c r="C72" s="141"/>
      <c r="D72" s="124"/>
      <c r="E72" s="141"/>
      <c r="F72" s="141"/>
      <c r="G72" s="141"/>
      <c r="H72" s="106"/>
      <c r="I72" s="105"/>
      <c r="J72" s="105"/>
      <c r="K72" s="105"/>
      <c r="L72" s="105"/>
      <c r="M72" s="106"/>
      <c r="N72" s="106"/>
      <c r="O72" s="106"/>
      <c r="P72" s="106"/>
      <c r="Q72" s="106"/>
      <c r="R72" s="106"/>
      <c r="S72" s="106"/>
      <c r="T72" s="106"/>
      <c r="U72" s="106"/>
      <c r="V72" s="106"/>
      <c r="W72" s="106"/>
      <c r="X72" s="106"/>
      <c r="Y72" s="106"/>
      <c r="Z72" s="106"/>
    </row>
    <row r="73" spans="1:26" ht="14.25" hidden="1" customHeight="1">
      <c r="A73" s="323" t="s">
        <v>45</v>
      </c>
      <c r="B73" s="1606" t="s">
        <v>408</v>
      </c>
      <c r="C73" s="1570"/>
      <c r="D73" s="1570"/>
      <c r="E73" s="1570"/>
      <c r="F73" s="1570"/>
      <c r="G73" s="1573"/>
      <c r="H73" s="942"/>
      <c r="I73" s="105">
        <f>SUM(D74:D92)</f>
        <v>0</v>
      </c>
      <c r="J73" s="105">
        <f>COUNT(D74:D92)*2</f>
        <v>0</v>
      </c>
      <c r="K73" s="105"/>
      <c r="L73" s="105"/>
      <c r="M73" s="106"/>
      <c r="N73" s="106"/>
      <c r="O73" s="106"/>
      <c r="P73" s="106"/>
      <c r="Q73" s="106"/>
      <c r="R73" s="106"/>
      <c r="S73" s="106"/>
      <c r="T73" s="106"/>
      <c r="U73" s="106"/>
      <c r="V73" s="106"/>
      <c r="W73" s="106"/>
      <c r="X73" s="106"/>
      <c r="Y73" s="106"/>
      <c r="Z73" s="106"/>
    </row>
    <row r="74" spans="1:26" ht="14.25" hidden="1" customHeight="1">
      <c r="A74" s="310" t="s">
        <v>409</v>
      </c>
      <c r="B74" s="122" t="s">
        <v>410</v>
      </c>
      <c r="C74" s="141"/>
      <c r="D74" s="124"/>
      <c r="E74" s="141"/>
      <c r="F74" s="141"/>
      <c r="G74" s="141"/>
      <c r="H74" s="106"/>
      <c r="I74" s="105"/>
      <c r="J74" s="105"/>
      <c r="K74" s="105"/>
      <c r="L74" s="105"/>
      <c r="M74" s="106"/>
      <c r="N74" s="106"/>
      <c r="O74" s="106"/>
      <c r="P74" s="106"/>
      <c r="Q74" s="106"/>
      <c r="R74" s="106"/>
      <c r="S74" s="106"/>
      <c r="T74" s="106"/>
      <c r="U74" s="106"/>
      <c r="V74" s="106"/>
      <c r="W74" s="106"/>
      <c r="X74" s="106"/>
      <c r="Y74" s="106"/>
      <c r="Z74" s="106"/>
    </row>
    <row r="75" spans="1:26" ht="14.25" hidden="1" customHeight="1">
      <c r="A75" s="310" t="s">
        <v>411</v>
      </c>
      <c r="B75" s="122" t="s">
        <v>412</v>
      </c>
      <c r="C75" s="141"/>
      <c r="D75" s="124"/>
      <c r="E75" s="141"/>
      <c r="F75" s="141"/>
      <c r="G75" s="141"/>
      <c r="H75" s="106"/>
      <c r="I75" s="105"/>
      <c r="J75" s="105"/>
      <c r="K75" s="105"/>
      <c r="L75" s="105"/>
      <c r="M75" s="106"/>
      <c r="N75" s="106"/>
      <c r="O75" s="106"/>
      <c r="P75" s="106"/>
      <c r="Q75" s="106"/>
      <c r="R75" s="106"/>
      <c r="S75" s="106"/>
      <c r="T75" s="106"/>
      <c r="U75" s="106"/>
      <c r="V75" s="106"/>
      <c r="W75" s="106"/>
      <c r="X75" s="106"/>
      <c r="Y75" s="106"/>
      <c r="Z75" s="106"/>
    </row>
    <row r="76" spans="1:26" ht="14.25" hidden="1" customHeight="1">
      <c r="A76" s="310" t="s">
        <v>413</v>
      </c>
      <c r="B76" s="122" t="s">
        <v>414</v>
      </c>
      <c r="C76" s="141"/>
      <c r="D76" s="124"/>
      <c r="E76" s="141"/>
      <c r="F76" s="141"/>
      <c r="G76" s="141"/>
      <c r="H76" s="106"/>
      <c r="I76" s="105"/>
      <c r="J76" s="105"/>
      <c r="K76" s="105"/>
      <c r="L76" s="105"/>
      <c r="M76" s="106"/>
      <c r="N76" s="106"/>
      <c r="O76" s="106"/>
      <c r="P76" s="106"/>
      <c r="Q76" s="106"/>
      <c r="R76" s="106"/>
      <c r="S76" s="106"/>
      <c r="T76" s="106"/>
      <c r="U76" s="106"/>
      <c r="V76" s="106"/>
      <c r="W76" s="106"/>
      <c r="X76" s="106"/>
      <c r="Y76" s="106"/>
      <c r="Z76" s="106"/>
    </row>
    <row r="77" spans="1:26" ht="14.25" hidden="1" customHeight="1">
      <c r="A77" s="310" t="s">
        <v>415</v>
      </c>
      <c r="B77" s="122" t="s">
        <v>416</v>
      </c>
      <c r="C77" s="141"/>
      <c r="D77" s="124"/>
      <c r="E77" s="141"/>
      <c r="F77" s="141"/>
      <c r="G77" s="141"/>
      <c r="H77" s="106"/>
      <c r="I77" s="105"/>
      <c r="J77" s="105"/>
      <c r="K77" s="105"/>
      <c r="L77" s="105"/>
      <c r="M77" s="106"/>
      <c r="N77" s="106"/>
      <c r="O77" s="106"/>
      <c r="P77" s="106"/>
      <c r="Q77" s="106"/>
      <c r="R77" s="106"/>
      <c r="S77" s="106"/>
      <c r="T77" s="106"/>
      <c r="U77" s="106"/>
      <c r="V77" s="106"/>
      <c r="W77" s="106"/>
      <c r="X77" s="106"/>
      <c r="Y77" s="106"/>
      <c r="Z77" s="106"/>
    </row>
    <row r="78" spans="1:26" ht="14.25" hidden="1" customHeight="1">
      <c r="A78" s="310" t="s">
        <v>417</v>
      </c>
      <c r="B78" s="122" t="s">
        <v>4616</v>
      </c>
      <c r="C78" s="141"/>
      <c r="D78" s="124"/>
      <c r="E78" s="141"/>
      <c r="F78" s="141"/>
      <c r="G78" s="141"/>
      <c r="H78" s="106"/>
      <c r="I78" s="105"/>
      <c r="J78" s="105"/>
      <c r="K78" s="105"/>
      <c r="L78" s="105"/>
      <c r="M78" s="106"/>
      <c r="N78" s="106"/>
      <c r="O78" s="106"/>
      <c r="P78" s="106"/>
      <c r="Q78" s="106"/>
      <c r="R78" s="106"/>
      <c r="S78" s="106"/>
      <c r="T78" s="106"/>
      <c r="U78" s="106"/>
      <c r="V78" s="106"/>
      <c r="W78" s="106"/>
      <c r="X78" s="106"/>
      <c r="Y78" s="106"/>
      <c r="Z78" s="106"/>
    </row>
    <row r="79" spans="1:26" ht="14.25" hidden="1" customHeight="1">
      <c r="A79" s="310" t="s">
        <v>419</v>
      </c>
      <c r="B79" s="122" t="s">
        <v>420</v>
      </c>
      <c r="C79" s="141"/>
      <c r="D79" s="124"/>
      <c r="E79" s="141"/>
      <c r="F79" s="141"/>
      <c r="G79" s="141"/>
      <c r="H79" s="106"/>
      <c r="I79" s="105"/>
      <c r="J79" s="105"/>
      <c r="K79" s="105"/>
      <c r="L79" s="105"/>
      <c r="M79" s="106"/>
      <c r="N79" s="106"/>
      <c r="O79" s="106"/>
      <c r="P79" s="106"/>
      <c r="Q79" s="106"/>
      <c r="R79" s="106"/>
      <c r="S79" s="106"/>
      <c r="T79" s="106"/>
      <c r="U79" s="106"/>
      <c r="V79" s="106"/>
      <c r="W79" s="106"/>
      <c r="X79" s="106"/>
      <c r="Y79" s="106"/>
      <c r="Z79" s="106"/>
    </row>
    <row r="80" spans="1:26" ht="14.25" hidden="1" customHeight="1">
      <c r="A80" s="310" t="s">
        <v>421</v>
      </c>
      <c r="B80" s="122" t="s">
        <v>422</v>
      </c>
      <c r="C80" s="141"/>
      <c r="D80" s="124"/>
      <c r="E80" s="141"/>
      <c r="F80" s="141"/>
      <c r="G80" s="141"/>
      <c r="H80" s="106"/>
      <c r="I80" s="105"/>
      <c r="J80" s="105"/>
      <c r="K80" s="105"/>
      <c r="L80" s="105"/>
      <c r="M80" s="106"/>
      <c r="N80" s="106"/>
      <c r="O80" s="106"/>
      <c r="P80" s="106"/>
      <c r="Q80" s="106"/>
      <c r="R80" s="106"/>
      <c r="S80" s="106"/>
      <c r="T80" s="106"/>
      <c r="U80" s="106"/>
      <c r="V80" s="106"/>
      <c r="W80" s="106"/>
      <c r="X80" s="106"/>
      <c r="Y80" s="106"/>
      <c r="Z80" s="106"/>
    </row>
    <row r="81" spans="1:26" ht="14.25" hidden="1" customHeight="1">
      <c r="A81" s="310" t="s">
        <v>423</v>
      </c>
      <c r="B81" s="122" t="s">
        <v>424</v>
      </c>
      <c r="C81" s="141"/>
      <c r="D81" s="124"/>
      <c r="E81" s="141"/>
      <c r="F81" s="141"/>
      <c r="G81" s="141"/>
      <c r="H81" s="106"/>
      <c r="I81" s="105"/>
      <c r="J81" s="105"/>
      <c r="K81" s="105"/>
      <c r="L81" s="105"/>
      <c r="M81" s="106"/>
      <c r="N81" s="106"/>
      <c r="O81" s="106"/>
      <c r="P81" s="106"/>
      <c r="Q81" s="106"/>
      <c r="R81" s="106"/>
      <c r="S81" s="106"/>
      <c r="T81" s="106"/>
      <c r="U81" s="106"/>
      <c r="V81" s="106"/>
      <c r="W81" s="106"/>
      <c r="X81" s="106"/>
      <c r="Y81" s="106"/>
      <c r="Z81" s="106"/>
    </row>
    <row r="82" spans="1:26" ht="14.25" hidden="1" customHeight="1">
      <c r="A82" s="310" t="s">
        <v>427</v>
      </c>
      <c r="B82" s="122" t="s">
        <v>428</v>
      </c>
      <c r="C82" s="141"/>
      <c r="D82" s="124"/>
      <c r="E82" s="141"/>
      <c r="F82" s="141"/>
      <c r="G82" s="141"/>
      <c r="H82" s="106"/>
      <c r="I82" s="105"/>
      <c r="J82" s="105"/>
      <c r="K82" s="105"/>
      <c r="L82" s="105"/>
      <c r="M82" s="106"/>
      <c r="N82" s="106"/>
      <c r="O82" s="106"/>
      <c r="P82" s="106"/>
      <c r="Q82" s="106"/>
      <c r="R82" s="106"/>
      <c r="S82" s="106"/>
      <c r="T82" s="106"/>
      <c r="U82" s="106"/>
      <c r="V82" s="106"/>
      <c r="W82" s="106"/>
      <c r="X82" s="106"/>
      <c r="Y82" s="106"/>
      <c r="Z82" s="106"/>
    </row>
    <row r="83" spans="1:26" ht="14.25" hidden="1" customHeight="1">
      <c r="A83" s="310" t="s">
        <v>429</v>
      </c>
      <c r="B83" s="122" t="s">
        <v>430</v>
      </c>
      <c r="C83" s="141"/>
      <c r="D83" s="124"/>
      <c r="E83" s="141"/>
      <c r="F83" s="141"/>
      <c r="G83" s="141"/>
      <c r="H83" s="106"/>
      <c r="I83" s="105"/>
      <c r="J83" s="105"/>
      <c r="K83" s="105"/>
      <c r="L83" s="105"/>
      <c r="M83" s="106"/>
      <c r="N83" s="106"/>
      <c r="O83" s="106"/>
      <c r="P83" s="106"/>
      <c r="Q83" s="106"/>
      <c r="R83" s="106"/>
      <c r="S83" s="106"/>
      <c r="T83" s="106"/>
      <c r="U83" s="106"/>
      <c r="V83" s="106"/>
      <c r="W83" s="106"/>
      <c r="X83" s="106"/>
      <c r="Y83" s="106"/>
      <c r="Z83" s="106"/>
    </row>
    <row r="84" spans="1:26" ht="14.25" hidden="1" customHeight="1">
      <c r="A84" s="310" t="s">
        <v>431</v>
      </c>
      <c r="B84" s="150" t="s">
        <v>432</v>
      </c>
      <c r="C84" s="141"/>
      <c r="D84" s="124"/>
      <c r="E84" s="141"/>
      <c r="F84" s="141"/>
      <c r="G84" s="141"/>
      <c r="H84" s="106"/>
      <c r="I84" s="105"/>
      <c r="J84" s="105"/>
      <c r="K84" s="105"/>
      <c r="L84" s="105"/>
      <c r="M84" s="106"/>
      <c r="N84" s="106"/>
      <c r="O84" s="106"/>
      <c r="P84" s="106"/>
      <c r="Q84" s="106"/>
      <c r="R84" s="106"/>
      <c r="S84" s="106"/>
      <c r="T84" s="106"/>
      <c r="U84" s="106"/>
      <c r="V84" s="106"/>
      <c r="W84" s="106"/>
      <c r="X84" s="106"/>
      <c r="Y84" s="106"/>
      <c r="Z84" s="106"/>
    </row>
    <row r="85" spans="1:26" ht="14.25" hidden="1" customHeight="1">
      <c r="A85" s="121" t="s">
        <v>433</v>
      </c>
      <c r="B85" s="150" t="s">
        <v>434</v>
      </c>
      <c r="C85" s="141"/>
      <c r="D85" s="124"/>
      <c r="E85" s="141"/>
      <c r="F85" s="141"/>
      <c r="G85" s="141"/>
      <c r="H85" s="106"/>
      <c r="I85" s="105"/>
      <c r="J85" s="105"/>
      <c r="K85" s="105"/>
      <c r="L85" s="105"/>
      <c r="M85" s="106"/>
      <c r="N85" s="106"/>
      <c r="O85" s="106"/>
      <c r="P85" s="106"/>
      <c r="Q85" s="106"/>
      <c r="R85" s="106"/>
      <c r="S85" s="106"/>
      <c r="T85" s="106"/>
      <c r="U85" s="106"/>
      <c r="V85" s="106"/>
      <c r="W85" s="106"/>
      <c r="X85" s="106"/>
      <c r="Y85" s="106"/>
      <c r="Z85" s="106"/>
    </row>
    <row r="86" spans="1:26" ht="14.25" hidden="1" customHeight="1">
      <c r="A86" s="121" t="s">
        <v>435</v>
      </c>
      <c r="B86" s="151" t="s">
        <v>436</v>
      </c>
      <c r="C86" s="141"/>
      <c r="D86" s="124"/>
      <c r="E86" s="141"/>
      <c r="F86" s="141"/>
      <c r="G86" s="141"/>
      <c r="H86" s="106"/>
      <c r="I86" s="105"/>
      <c r="J86" s="105"/>
      <c r="K86" s="105"/>
      <c r="L86" s="105"/>
      <c r="M86" s="106"/>
      <c r="N86" s="106"/>
      <c r="O86" s="106"/>
      <c r="P86" s="106"/>
      <c r="Q86" s="106"/>
      <c r="R86" s="106"/>
      <c r="S86" s="106"/>
      <c r="T86" s="106"/>
      <c r="U86" s="106"/>
      <c r="V86" s="106"/>
      <c r="W86" s="106"/>
      <c r="X86" s="106"/>
      <c r="Y86" s="106"/>
      <c r="Z86" s="106"/>
    </row>
    <row r="87" spans="1:26" ht="14.25" hidden="1" customHeight="1">
      <c r="A87" s="121" t="s">
        <v>437</v>
      </c>
      <c r="B87" s="150" t="s">
        <v>438</v>
      </c>
      <c r="C87" s="141"/>
      <c r="D87" s="124"/>
      <c r="E87" s="141"/>
      <c r="F87" s="141"/>
      <c r="G87" s="141"/>
      <c r="H87" s="106"/>
      <c r="I87" s="105"/>
      <c r="J87" s="105"/>
      <c r="K87" s="105"/>
      <c r="L87" s="105"/>
      <c r="M87" s="106"/>
      <c r="N87" s="106"/>
      <c r="O87" s="106"/>
      <c r="P87" s="106"/>
      <c r="Q87" s="106"/>
      <c r="R87" s="106"/>
      <c r="S87" s="106"/>
      <c r="T87" s="106"/>
      <c r="U87" s="106"/>
      <c r="V87" s="106"/>
      <c r="W87" s="106"/>
      <c r="X87" s="106"/>
      <c r="Y87" s="106"/>
      <c r="Z87" s="106"/>
    </row>
    <row r="88" spans="1:26" ht="14.25" hidden="1" customHeight="1">
      <c r="A88" s="121" t="s">
        <v>439</v>
      </c>
      <c r="B88" s="122" t="s">
        <v>4118</v>
      </c>
      <c r="C88" s="141"/>
      <c r="D88" s="124"/>
      <c r="E88" s="141"/>
      <c r="F88" s="141"/>
      <c r="G88" s="141"/>
      <c r="H88" s="106"/>
      <c r="I88" s="105"/>
      <c r="J88" s="105"/>
      <c r="K88" s="105"/>
      <c r="L88" s="105"/>
      <c r="M88" s="106"/>
      <c r="N88" s="106"/>
      <c r="O88" s="106"/>
      <c r="P88" s="106"/>
      <c r="Q88" s="106"/>
      <c r="R88" s="106"/>
      <c r="S88" s="106"/>
      <c r="T88" s="106"/>
      <c r="U88" s="106"/>
      <c r="V88" s="106"/>
      <c r="W88" s="106"/>
      <c r="X88" s="106"/>
      <c r="Y88" s="106"/>
      <c r="Z88" s="106"/>
    </row>
    <row r="89" spans="1:26" ht="14.25" hidden="1" customHeight="1">
      <c r="A89" s="121" t="s">
        <v>152</v>
      </c>
      <c r="B89" s="1730" t="s">
        <v>1425</v>
      </c>
      <c r="C89" s="1570"/>
      <c r="D89" s="1570"/>
      <c r="E89" s="1570"/>
      <c r="F89" s="1570"/>
      <c r="G89" s="1573"/>
      <c r="H89" s="951"/>
      <c r="I89" s="105"/>
      <c r="J89" s="105"/>
      <c r="K89" s="105"/>
      <c r="L89" s="105"/>
      <c r="M89" s="106"/>
      <c r="N89" s="106"/>
      <c r="O89" s="106"/>
      <c r="P89" s="106"/>
      <c r="Q89" s="106"/>
      <c r="R89" s="106"/>
      <c r="S89" s="106"/>
      <c r="T89" s="106"/>
      <c r="U89" s="106"/>
      <c r="V89" s="106"/>
      <c r="W89" s="106"/>
      <c r="X89" s="106"/>
      <c r="Y89" s="106"/>
      <c r="Z89" s="106"/>
    </row>
    <row r="90" spans="1:26" ht="14.25" hidden="1" customHeight="1">
      <c r="A90" s="222" t="s">
        <v>1426</v>
      </c>
      <c r="B90" s="223"/>
      <c r="C90" s="223"/>
      <c r="D90" s="223"/>
      <c r="E90" s="223"/>
      <c r="F90" s="223"/>
      <c r="G90" s="224"/>
      <c r="H90" s="521"/>
      <c r="I90" s="105"/>
      <c r="J90" s="105"/>
      <c r="K90" s="105"/>
      <c r="L90" s="105"/>
      <c r="M90" s="106"/>
      <c r="N90" s="106"/>
      <c r="O90" s="106"/>
      <c r="P90" s="106"/>
      <c r="Q90" s="106"/>
      <c r="R90" s="106"/>
      <c r="S90" s="106"/>
      <c r="T90" s="106"/>
      <c r="U90" s="106"/>
      <c r="V90" s="106"/>
      <c r="W90" s="106"/>
      <c r="X90" s="106"/>
      <c r="Y90" s="106"/>
      <c r="Z90" s="106"/>
    </row>
    <row r="91" spans="1:26" ht="14.25" hidden="1" customHeight="1">
      <c r="A91" s="222" t="s">
        <v>1427</v>
      </c>
      <c r="B91" s="223"/>
      <c r="C91" s="223"/>
      <c r="D91" s="223"/>
      <c r="E91" s="223"/>
      <c r="F91" s="223"/>
      <c r="G91" s="224"/>
      <c r="H91" s="521"/>
      <c r="I91" s="105"/>
      <c r="J91" s="105"/>
      <c r="K91" s="105"/>
      <c r="L91" s="105"/>
      <c r="M91" s="106"/>
      <c r="N91" s="106"/>
      <c r="O91" s="106"/>
      <c r="P91" s="106"/>
      <c r="Q91" s="106"/>
      <c r="R91" s="106"/>
      <c r="S91" s="106"/>
      <c r="T91" s="106"/>
      <c r="U91" s="106"/>
      <c r="V91" s="106"/>
      <c r="W91" s="106"/>
      <c r="X91" s="106"/>
      <c r="Y91" s="106"/>
      <c r="Z91" s="106"/>
    </row>
    <row r="92" spans="1:26" ht="14.25" hidden="1" customHeight="1">
      <c r="A92" s="222" t="s">
        <v>1428</v>
      </c>
      <c r="B92" s="223"/>
      <c r="C92" s="223"/>
      <c r="D92" s="223"/>
      <c r="E92" s="223"/>
      <c r="F92" s="223"/>
      <c r="G92" s="224"/>
      <c r="H92" s="521"/>
      <c r="I92" s="105"/>
      <c r="J92" s="105"/>
      <c r="K92" s="105"/>
      <c r="L92" s="105"/>
      <c r="M92" s="106"/>
      <c r="N92" s="106"/>
      <c r="O92" s="106"/>
      <c r="P92" s="106"/>
      <c r="Q92" s="106"/>
      <c r="R92" s="106"/>
      <c r="S92" s="106"/>
      <c r="T92" s="106"/>
      <c r="U92" s="106"/>
      <c r="V92" s="106"/>
      <c r="W92" s="106"/>
      <c r="X92" s="106"/>
      <c r="Y92" s="106"/>
      <c r="Z92" s="106"/>
    </row>
    <row r="93" spans="1:26" ht="19">
      <c r="A93" s="693" t="s">
        <v>1914</v>
      </c>
      <c r="B93" s="1606" t="s">
        <v>49</v>
      </c>
      <c r="C93" s="1570"/>
      <c r="D93" s="1570"/>
      <c r="E93" s="1698"/>
      <c r="F93" s="1570"/>
      <c r="G93" s="1573"/>
      <c r="H93" s="942"/>
      <c r="I93" s="893">
        <f>SUM(D94:D101)</f>
        <v>14</v>
      </c>
      <c r="J93" s="893">
        <f>COUNT(D94:D101)*2</f>
        <v>14</v>
      </c>
      <c r="K93" s="960"/>
      <c r="L93" s="960"/>
      <c r="M93" s="963"/>
      <c r="N93" s="963"/>
      <c r="O93" s="963"/>
      <c r="P93" s="963"/>
      <c r="Q93" s="963"/>
      <c r="R93" s="963"/>
      <c r="S93" s="963"/>
      <c r="T93" s="963"/>
      <c r="U93" s="963"/>
      <c r="V93" s="963"/>
      <c r="W93" s="963"/>
      <c r="X93" s="963"/>
      <c r="Y93" s="963"/>
      <c r="Z93" s="963"/>
    </row>
    <row r="94" spans="1:26" ht="32">
      <c r="A94" s="693" t="s">
        <v>441</v>
      </c>
      <c r="B94" s="467" t="s">
        <v>442</v>
      </c>
      <c r="C94" s="475" t="s">
        <v>7945</v>
      </c>
      <c r="D94" s="696">
        <v>2</v>
      </c>
      <c r="E94" s="696" t="s">
        <v>387</v>
      </c>
      <c r="F94" s="475" t="s">
        <v>7946</v>
      </c>
      <c r="G94" s="1052"/>
      <c r="H94" s="963"/>
      <c r="I94" s="893"/>
      <c r="J94" s="893"/>
      <c r="K94" s="960"/>
      <c r="L94" s="960"/>
      <c r="M94" s="963"/>
      <c r="N94" s="963"/>
      <c r="O94" s="963"/>
      <c r="P94" s="963"/>
      <c r="Q94" s="963"/>
      <c r="R94" s="963"/>
      <c r="S94" s="963"/>
      <c r="T94" s="963"/>
      <c r="U94" s="963"/>
      <c r="V94" s="963"/>
      <c r="W94" s="963"/>
      <c r="X94" s="963"/>
      <c r="Y94" s="963"/>
      <c r="Z94" s="963"/>
    </row>
    <row r="95" spans="1:26" ht="32">
      <c r="A95" s="693" t="s">
        <v>443</v>
      </c>
      <c r="B95" s="467" t="s">
        <v>444</v>
      </c>
      <c r="C95" s="475" t="s">
        <v>7947</v>
      </c>
      <c r="D95" s="696">
        <v>2</v>
      </c>
      <c r="E95" s="696" t="s">
        <v>387</v>
      </c>
      <c r="F95" s="475" t="s">
        <v>7948</v>
      </c>
      <c r="G95" s="1052"/>
      <c r="H95" s="963"/>
      <c r="I95" s="893"/>
      <c r="J95" s="893"/>
      <c r="K95" s="960"/>
      <c r="L95" s="960"/>
      <c r="M95" s="963"/>
      <c r="N95" s="963"/>
      <c r="O95" s="963"/>
      <c r="P95" s="963"/>
      <c r="Q95" s="963"/>
      <c r="R95" s="963"/>
      <c r="S95" s="963"/>
      <c r="T95" s="963"/>
      <c r="U95" s="963"/>
      <c r="V95" s="963"/>
      <c r="W95" s="963"/>
      <c r="X95" s="963"/>
      <c r="Y95" s="963"/>
      <c r="Z95" s="963"/>
    </row>
    <row r="96" spans="1:26" ht="32">
      <c r="A96" s="693" t="s">
        <v>1915</v>
      </c>
      <c r="B96" s="467" t="s">
        <v>446</v>
      </c>
      <c r="C96" s="475" t="s">
        <v>7949</v>
      </c>
      <c r="D96" s="696">
        <v>2</v>
      </c>
      <c r="E96" s="696" t="s">
        <v>387</v>
      </c>
      <c r="F96" s="720"/>
      <c r="G96" s="1052"/>
      <c r="H96" s="963"/>
      <c r="I96" s="893"/>
      <c r="J96" s="893"/>
      <c r="K96" s="960"/>
      <c r="L96" s="960"/>
      <c r="M96" s="963"/>
      <c r="N96" s="963"/>
      <c r="O96" s="963"/>
      <c r="P96" s="963"/>
      <c r="Q96" s="963"/>
      <c r="R96" s="963"/>
      <c r="S96" s="963"/>
      <c r="T96" s="963"/>
      <c r="U96" s="963"/>
      <c r="V96" s="963"/>
      <c r="W96" s="963"/>
      <c r="X96" s="963"/>
      <c r="Y96" s="963"/>
      <c r="Z96" s="963"/>
    </row>
    <row r="97" spans="1:26" ht="34">
      <c r="A97" s="693" t="s">
        <v>448</v>
      </c>
      <c r="B97" s="467" t="s">
        <v>449</v>
      </c>
      <c r="C97" s="475" t="s">
        <v>7950</v>
      </c>
      <c r="D97" s="696">
        <v>2</v>
      </c>
      <c r="E97" s="696" t="s">
        <v>387</v>
      </c>
      <c r="F97" s="720"/>
      <c r="G97" s="1052"/>
      <c r="H97" s="963"/>
      <c r="I97" s="893"/>
      <c r="J97" s="893"/>
      <c r="K97" s="960"/>
      <c r="L97" s="960"/>
      <c r="M97" s="963"/>
      <c r="N97" s="963"/>
      <c r="O97" s="963"/>
      <c r="P97" s="963"/>
      <c r="Q97" s="963"/>
      <c r="R97" s="963"/>
      <c r="S97" s="963"/>
      <c r="T97" s="963"/>
      <c r="U97" s="963"/>
      <c r="V97" s="963"/>
      <c r="W97" s="963"/>
      <c r="X97" s="963"/>
      <c r="Y97" s="963"/>
      <c r="Z97" s="963"/>
    </row>
    <row r="98" spans="1:26" ht="32">
      <c r="A98" s="693" t="s">
        <v>450</v>
      </c>
      <c r="B98" s="467"/>
      <c r="C98" s="475" t="s">
        <v>7951</v>
      </c>
      <c r="D98" s="696">
        <v>2</v>
      </c>
      <c r="E98" s="696" t="s">
        <v>387</v>
      </c>
      <c r="F98" s="475" t="s">
        <v>7952</v>
      </c>
      <c r="G98" s="1052"/>
      <c r="H98" s="963"/>
      <c r="I98" s="893"/>
      <c r="J98" s="893"/>
      <c r="K98" s="960"/>
      <c r="L98" s="960"/>
      <c r="M98" s="963"/>
      <c r="N98" s="963"/>
      <c r="O98" s="963"/>
      <c r="P98" s="963"/>
      <c r="Q98" s="963"/>
      <c r="R98" s="963"/>
      <c r="S98" s="963"/>
      <c r="T98" s="963"/>
      <c r="U98" s="963"/>
      <c r="V98" s="963"/>
      <c r="W98" s="963"/>
      <c r="X98" s="963"/>
      <c r="Y98" s="963"/>
      <c r="Z98" s="963"/>
    </row>
    <row r="99" spans="1:26" ht="32">
      <c r="A99" s="693" t="s">
        <v>452</v>
      </c>
      <c r="B99" s="467" t="s">
        <v>451</v>
      </c>
      <c r="C99" s="475" t="s">
        <v>7953</v>
      </c>
      <c r="D99" s="696">
        <v>2</v>
      </c>
      <c r="E99" s="696" t="s">
        <v>387</v>
      </c>
      <c r="F99" s="475" t="s">
        <v>7954</v>
      </c>
      <c r="G99" s="1052"/>
      <c r="H99" s="963"/>
      <c r="I99" s="893"/>
      <c r="J99" s="893"/>
      <c r="K99" s="960"/>
      <c r="L99" s="960"/>
      <c r="M99" s="963"/>
      <c r="N99" s="963"/>
      <c r="O99" s="963"/>
      <c r="P99" s="963"/>
      <c r="Q99" s="963"/>
      <c r="R99" s="963"/>
      <c r="S99" s="963"/>
      <c r="T99" s="963"/>
      <c r="U99" s="963"/>
      <c r="V99" s="963"/>
      <c r="W99" s="963"/>
      <c r="X99" s="963"/>
      <c r="Y99" s="963"/>
      <c r="Z99" s="963"/>
    </row>
    <row r="100" spans="1:26" ht="45" hidden="1" customHeight="1">
      <c r="A100" s="310" t="s">
        <v>1916</v>
      </c>
      <c r="B100" s="122" t="s">
        <v>453</v>
      </c>
      <c r="C100" s="151"/>
      <c r="D100" s="370"/>
      <c r="E100" s="125"/>
      <c r="F100" s="125"/>
      <c r="G100" s="141"/>
      <c r="H100" s="106"/>
      <c r="I100" s="105"/>
      <c r="J100" s="105"/>
      <c r="K100" s="105"/>
      <c r="L100" s="105"/>
      <c r="M100" s="106"/>
      <c r="N100" s="106"/>
      <c r="O100" s="106"/>
      <c r="P100" s="106"/>
      <c r="Q100" s="106"/>
      <c r="R100" s="106"/>
      <c r="S100" s="106"/>
      <c r="T100" s="106"/>
      <c r="U100" s="106"/>
      <c r="V100" s="106"/>
      <c r="W100" s="106"/>
      <c r="X100" s="106"/>
      <c r="Y100" s="106"/>
      <c r="Z100" s="106"/>
    </row>
    <row r="101" spans="1:26" ht="34">
      <c r="A101" s="693" t="s">
        <v>457</v>
      </c>
      <c r="B101" s="467" t="s">
        <v>455</v>
      </c>
      <c r="C101" s="475" t="s">
        <v>7955</v>
      </c>
      <c r="D101" s="696">
        <v>2</v>
      </c>
      <c r="E101" s="696" t="s">
        <v>387</v>
      </c>
      <c r="F101" s="1052"/>
      <c r="G101" s="1052"/>
      <c r="H101" s="963"/>
      <c r="I101" s="893"/>
      <c r="J101" s="893"/>
      <c r="K101" s="960"/>
      <c r="L101" s="960"/>
      <c r="M101" s="963"/>
      <c r="N101" s="963"/>
      <c r="O101" s="963"/>
      <c r="P101" s="963"/>
      <c r="Q101" s="963"/>
      <c r="R101" s="963"/>
      <c r="S101" s="963"/>
      <c r="T101" s="963"/>
      <c r="U101" s="963"/>
      <c r="V101" s="963"/>
      <c r="W101" s="963"/>
      <c r="X101" s="963"/>
      <c r="Y101" s="963"/>
      <c r="Z101" s="963"/>
    </row>
    <row r="102" spans="1:26" ht="39.75" hidden="1" customHeight="1">
      <c r="A102" s="323" t="s">
        <v>1917</v>
      </c>
      <c r="B102" s="1606" t="s">
        <v>51</v>
      </c>
      <c r="C102" s="1570"/>
      <c r="D102" s="1570"/>
      <c r="E102" s="1570"/>
      <c r="F102" s="1570"/>
      <c r="G102" s="1573"/>
      <c r="H102" s="942"/>
      <c r="I102" s="105">
        <f>SUM(D103:D104)</f>
        <v>0</v>
      </c>
      <c r="J102" s="105">
        <f>COUNT(D103:D104)*2</f>
        <v>0</v>
      </c>
      <c r="K102" s="105"/>
      <c r="L102" s="105"/>
      <c r="M102" s="106"/>
      <c r="N102" s="106"/>
      <c r="O102" s="106"/>
      <c r="P102" s="106"/>
      <c r="Q102" s="106"/>
      <c r="R102" s="106"/>
      <c r="S102" s="106"/>
      <c r="T102" s="106"/>
      <c r="U102" s="106"/>
      <c r="V102" s="106"/>
      <c r="W102" s="106"/>
      <c r="X102" s="106"/>
      <c r="Y102" s="106"/>
      <c r="Z102" s="106"/>
    </row>
    <row r="103" spans="1:26" ht="14.25" hidden="1" customHeight="1">
      <c r="A103" s="310" t="s">
        <v>1918</v>
      </c>
      <c r="B103" s="122" t="s">
        <v>460</v>
      </c>
      <c r="C103" s="141"/>
      <c r="D103" s="124"/>
      <c r="E103" s="141"/>
      <c r="F103" s="141"/>
      <c r="G103" s="141"/>
      <c r="H103" s="106"/>
      <c r="I103" s="105"/>
      <c r="J103" s="105"/>
      <c r="K103" s="105"/>
      <c r="L103" s="105"/>
      <c r="M103" s="106"/>
      <c r="N103" s="106"/>
      <c r="O103" s="106"/>
      <c r="P103" s="106"/>
      <c r="Q103" s="106"/>
      <c r="R103" s="106"/>
      <c r="S103" s="106"/>
      <c r="T103" s="106"/>
      <c r="U103" s="106"/>
      <c r="V103" s="106"/>
      <c r="W103" s="106"/>
      <c r="X103" s="106"/>
      <c r="Y103" s="106"/>
      <c r="Z103" s="106"/>
    </row>
    <row r="104" spans="1:26" ht="14.25" hidden="1" customHeight="1">
      <c r="A104" s="310" t="s">
        <v>463</v>
      </c>
      <c r="B104" s="122" t="s">
        <v>464</v>
      </c>
      <c r="C104" s="141"/>
      <c r="D104" s="124"/>
      <c r="E104" s="141"/>
      <c r="F104" s="141"/>
      <c r="G104" s="141"/>
      <c r="H104" s="106"/>
      <c r="I104" s="105"/>
      <c r="J104" s="105"/>
      <c r="K104" s="105"/>
      <c r="L104" s="105"/>
      <c r="M104" s="106"/>
      <c r="N104" s="106"/>
      <c r="O104" s="106"/>
      <c r="P104" s="106"/>
      <c r="Q104" s="106"/>
      <c r="R104" s="106"/>
      <c r="S104" s="106"/>
      <c r="T104" s="106"/>
      <c r="U104" s="106"/>
      <c r="V104" s="106"/>
      <c r="W104" s="106"/>
      <c r="X104" s="106"/>
      <c r="Y104" s="106"/>
      <c r="Z104" s="106"/>
    </row>
    <row r="105" spans="1:26" ht="19">
      <c r="A105" s="1053"/>
      <c r="B105" s="1784" t="s">
        <v>465</v>
      </c>
      <c r="C105" s="1570"/>
      <c r="D105" s="1570"/>
      <c r="E105" s="1698"/>
      <c r="F105" s="1570"/>
      <c r="G105" s="1573"/>
      <c r="H105" s="1178"/>
      <c r="I105" s="893">
        <f t="shared" ref="I105:J105" si="2">I106+I121+I126+I132+I115+I139</f>
        <v>20</v>
      </c>
      <c r="J105" s="893">
        <f t="shared" si="2"/>
        <v>20</v>
      </c>
      <c r="K105" s="960"/>
      <c r="L105" s="960"/>
      <c r="M105" s="963"/>
      <c r="N105" s="963"/>
      <c r="O105" s="963"/>
      <c r="P105" s="963"/>
      <c r="Q105" s="963"/>
      <c r="R105" s="963"/>
      <c r="S105" s="963"/>
      <c r="T105" s="963"/>
      <c r="U105" s="963"/>
      <c r="V105" s="963"/>
      <c r="W105" s="963"/>
      <c r="X105" s="963"/>
      <c r="Y105" s="963"/>
      <c r="Z105" s="963"/>
    </row>
    <row r="106" spans="1:26" ht="19">
      <c r="A106" s="927" t="s">
        <v>214</v>
      </c>
      <c r="B106" s="1606" t="s">
        <v>54</v>
      </c>
      <c r="C106" s="1570"/>
      <c r="D106" s="1570"/>
      <c r="E106" s="1698"/>
      <c r="F106" s="1570"/>
      <c r="G106" s="1573"/>
      <c r="H106" s="942"/>
      <c r="I106" s="893">
        <f>SUM(D107:D114)</f>
        <v>6</v>
      </c>
      <c r="J106" s="893">
        <f>COUNT(D107:D114)*2</f>
        <v>6</v>
      </c>
      <c r="K106" s="960"/>
      <c r="L106" s="960"/>
      <c r="M106" s="963"/>
      <c r="N106" s="963"/>
      <c r="O106" s="963"/>
      <c r="P106" s="963"/>
      <c r="Q106" s="963"/>
      <c r="R106" s="963"/>
      <c r="S106" s="963"/>
      <c r="T106" s="963"/>
      <c r="U106" s="963"/>
      <c r="V106" s="963"/>
      <c r="W106" s="963"/>
      <c r="X106" s="963"/>
      <c r="Y106" s="963"/>
      <c r="Z106" s="963"/>
    </row>
    <row r="107" spans="1:26" ht="32">
      <c r="A107" s="693" t="s">
        <v>1921</v>
      </c>
      <c r="B107" s="475" t="s">
        <v>467</v>
      </c>
      <c r="C107" s="475" t="s">
        <v>7956</v>
      </c>
      <c r="D107" s="696">
        <v>2</v>
      </c>
      <c r="E107" s="180" t="s">
        <v>469</v>
      </c>
      <c r="F107" s="475" t="s">
        <v>7957</v>
      </c>
      <c r="G107" s="1052"/>
      <c r="H107" s="963"/>
      <c r="I107" s="893"/>
      <c r="J107" s="893"/>
      <c r="K107" s="960"/>
      <c r="L107" s="960"/>
      <c r="M107" s="963"/>
      <c r="N107" s="963"/>
      <c r="O107" s="963"/>
      <c r="P107" s="963"/>
      <c r="Q107" s="963"/>
      <c r="R107" s="963"/>
      <c r="S107" s="963"/>
      <c r="T107" s="963"/>
      <c r="U107" s="963"/>
      <c r="V107" s="963"/>
      <c r="W107" s="963"/>
      <c r="X107" s="963"/>
      <c r="Y107" s="963"/>
      <c r="Z107" s="963"/>
    </row>
    <row r="108" spans="1:26" ht="14.25" hidden="1" customHeight="1">
      <c r="A108" s="310" t="s">
        <v>1925</v>
      </c>
      <c r="B108" s="161" t="s">
        <v>475</v>
      </c>
      <c r="C108" s="141"/>
      <c r="D108" s="124"/>
      <c r="E108" s="141"/>
      <c r="F108" s="141"/>
      <c r="G108" s="141"/>
      <c r="H108" s="106"/>
      <c r="I108" s="105"/>
      <c r="J108" s="105"/>
      <c r="K108" s="105"/>
      <c r="L108" s="105"/>
      <c r="M108" s="106"/>
      <c r="N108" s="106"/>
      <c r="O108" s="106"/>
      <c r="P108" s="106"/>
      <c r="Q108" s="106"/>
      <c r="R108" s="106"/>
      <c r="S108" s="106"/>
      <c r="T108" s="106"/>
      <c r="U108" s="106"/>
      <c r="V108" s="106"/>
      <c r="W108" s="106"/>
      <c r="X108" s="106"/>
      <c r="Y108" s="106"/>
      <c r="Z108" s="106"/>
    </row>
    <row r="109" spans="1:26" ht="14.25" hidden="1" customHeight="1">
      <c r="A109" s="310" t="s">
        <v>480</v>
      </c>
      <c r="B109" s="161" t="s">
        <v>481</v>
      </c>
      <c r="C109" s="141"/>
      <c r="D109" s="124"/>
      <c r="E109" s="141"/>
      <c r="F109" s="141"/>
      <c r="G109" s="141"/>
      <c r="H109" s="106"/>
      <c r="I109" s="105"/>
      <c r="J109" s="105"/>
      <c r="K109" s="105"/>
      <c r="L109" s="105"/>
      <c r="M109" s="106"/>
      <c r="N109" s="106"/>
      <c r="O109" s="106"/>
      <c r="P109" s="106"/>
      <c r="Q109" s="106"/>
      <c r="R109" s="106"/>
      <c r="S109" s="106"/>
      <c r="T109" s="106"/>
      <c r="U109" s="106"/>
      <c r="V109" s="106"/>
      <c r="W109" s="106"/>
      <c r="X109" s="106"/>
      <c r="Y109" s="106"/>
      <c r="Z109" s="106"/>
    </row>
    <row r="110" spans="1:26" ht="14.25" hidden="1" customHeight="1">
      <c r="A110" s="310" t="s">
        <v>1933</v>
      </c>
      <c r="B110" s="161" t="s">
        <v>483</v>
      </c>
      <c r="C110" s="141"/>
      <c r="D110" s="124"/>
      <c r="E110" s="141"/>
      <c r="F110" s="141"/>
      <c r="G110" s="141"/>
      <c r="H110" s="106"/>
      <c r="I110" s="105"/>
      <c r="J110" s="105"/>
      <c r="K110" s="105"/>
      <c r="L110" s="105"/>
      <c r="M110" s="106"/>
      <c r="N110" s="106"/>
      <c r="O110" s="106"/>
      <c r="P110" s="106"/>
      <c r="Q110" s="106"/>
      <c r="R110" s="106"/>
      <c r="S110" s="106"/>
      <c r="T110" s="106"/>
      <c r="U110" s="106"/>
      <c r="V110" s="106"/>
      <c r="W110" s="106"/>
      <c r="X110" s="106"/>
      <c r="Y110" s="106"/>
      <c r="Z110" s="106"/>
    </row>
    <row r="111" spans="1:26" ht="14.25" hidden="1" customHeight="1">
      <c r="A111" s="310" t="s">
        <v>484</v>
      </c>
      <c r="B111" s="161" t="s">
        <v>485</v>
      </c>
      <c r="C111" s="141"/>
      <c r="D111" s="124"/>
      <c r="E111" s="141"/>
      <c r="F111" s="141"/>
      <c r="G111" s="141"/>
      <c r="H111" s="106"/>
      <c r="I111" s="105"/>
      <c r="J111" s="105"/>
      <c r="K111" s="105"/>
      <c r="L111" s="105"/>
      <c r="M111" s="106"/>
      <c r="N111" s="106"/>
      <c r="O111" s="106"/>
      <c r="P111" s="106"/>
      <c r="Q111" s="106"/>
      <c r="R111" s="106"/>
      <c r="S111" s="106"/>
      <c r="T111" s="106"/>
      <c r="U111" s="106"/>
      <c r="V111" s="106"/>
      <c r="W111" s="106"/>
      <c r="X111" s="106"/>
      <c r="Y111" s="106"/>
      <c r="Z111" s="106"/>
    </row>
    <row r="112" spans="1:26" ht="34">
      <c r="A112" s="693" t="s">
        <v>1938</v>
      </c>
      <c r="B112" s="161" t="s">
        <v>487</v>
      </c>
      <c r="C112" s="983" t="s">
        <v>488</v>
      </c>
      <c r="D112" s="696">
        <v>2</v>
      </c>
      <c r="E112" s="696" t="s">
        <v>469</v>
      </c>
      <c r="F112" s="1052"/>
      <c r="G112" s="1052"/>
      <c r="H112" s="963"/>
      <c r="I112" s="893"/>
      <c r="J112" s="893"/>
      <c r="K112" s="960"/>
      <c r="L112" s="960"/>
      <c r="M112" s="963"/>
      <c r="N112" s="963"/>
      <c r="O112" s="963"/>
      <c r="P112" s="963"/>
      <c r="Q112" s="963"/>
      <c r="R112" s="963"/>
      <c r="S112" s="963"/>
      <c r="T112" s="963"/>
      <c r="U112" s="963"/>
      <c r="V112" s="963"/>
      <c r="W112" s="963"/>
      <c r="X112" s="963"/>
      <c r="Y112" s="963"/>
      <c r="Z112" s="963"/>
    </row>
    <row r="113" spans="1:26" ht="14.25" hidden="1" customHeight="1">
      <c r="A113" s="310" t="s">
        <v>1939</v>
      </c>
      <c r="B113" s="161" t="s">
        <v>490</v>
      </c>
      <c r="C113" s="141"/>
      <c r="D113" s="124"/>
      <c r="E113" s="141"/>
      <c r="F113" s="141"/>
      <c r="G113" s="141"/>
      <c r="H113" s="106"/>
      <c r="I113" s="105"/>
      <c r="J113" s="105"/>
      <c r="K113" s="105"/>
      <c r="L113" s="105"/>
      <c r="M113" s="106"/>
      <c r="N113" s="106"/>
      <c r="O113" s="106"/>
      <c r="P113" s="106"/>
      <c r="Q113" s="106"/>
      <c r="R113" s="106"/>
      <c r="S113" s="106"/>
      <c r="T113" s="106"/>
      <c r="U113" s="106"/>
      <c r="V113" s="106"/>
      <c r="W113" s="106"/>
      <c r="X113" s="106"/>
      <c r="Y113" s="106"/>
      <c r="Z113" s="106"/>
    </row>
    <row r="114" spans="1:26" ht="34">
      <c r="A114" s="693" t="s">
        <v>493</v>
      </c>
      <c r="B114" s="467" t="s">
        <v>494</v>
      </c>
      <c r="C114" s="476" t="s">
        <v>7958</v>
      </c>
      <c r="D114" s="696">
        <v>2</v>
      </c>
      <c r="E114" s="696" t="s">
        <v>496</v>
      </c>
      <c r="F114" s="1052"/>
      <c r="G114" s="1052"/>
      <c r="H114" s="963"/>
      <c r="I114" s="893"/>
      <c r="J114" s="893"/>
      <c r="K114" s="960"/>
      <c r="L114" s="960"/>
      <c r="M114" s="963"/>
      <c r="N114" s="963"/>
      <c r="O114" s="963"/>
      <c r="P114" s="963"/>
      <c r="Q114" s="963"/>
      <c r="R114" s="963"/>
      <c r="S114" s="963"/>
      <c r="T114" s="963"/>
      <c r="U114" s="963"/>
      <c r="V114" s="963"/>
      <c r="W114" s="963"/>
      <c r="X114" s="963"/>
      <c r="Y114" s="963"/>
      <c r="Z114" s="963"/>
    </row>
    <row r="115" spans="1:26" ht="39.75" hidden="1" customHeight="1">
      <c r="A115" s="349" t="s">
        <v>216</v>
      </c>
      <c r="B115" s="1606" t="s">
        <v>5643</v>
      </c>
      <c r="C115" s="1570"/>
      <c r="D115" s="1570"/>
      <c r="E115" s="1570"/>
      <c r="F115" s="1570"/>
      <c r="G115" s="1573"/>
      <c r="H115" s="942"/>
      <c r="I115" s="105">
        <f>SUM(D116:D120)</f>
        <v>0</v>
      </c>
      <c r="J115" s="105">
        <f>COUNT(D116:D120)*2</f>
        <v>0</v>
      </c>
      <c r="K115" s="105"/>
      <c r="L115" s="105"/>
      <c r="M115" s="106"/>
      <c r="N115" s="106"/>
      <c r="O115" s="106"/>
      <c r="P115" s="106"/>
      <c r="Q115" s="106"/>
      <c r="R115" s="106"/>
      <c r="S115" s="106"/>
      <c r="T115" s="106"/>
      <c r="U115" s="106"/>
      <c r="V115" s="106"/>
      <c r="W115" s="106"/>
      <c r="X115" s="106"/>
      <c r="Y115" s="106"/>
      <c r="Z115" s="106"/>
    </row>
    <row r="116" spans="1:26" ht="14.25" hidden="1" customHeight="1">
      <c r="A116" s="310" t="s">
        <v>1943</v>
      </c>
      <c r="B116" s="467" t="s">
        <v>498</v>
      </c>
      <c r="C116" s="141"/>
      <c r="D116" s="124"/>
      <c r="E116" s="141"/>
      <c r="F116" s="141"/>
      <c r="G116" s="141"/>
      <c r="H116" s="106"/>
      <c r="I116" s="105"/>
      <c r="J116" s="105"/>
      <c r="K116" s="105"/>
      <c r="L116" s="105"/>
      <c r="M116" s="106"/>
      <c r="N116" s="106"/>
      <c r="O116" s="106"/>
      <c r="P116" s="106"/>
      <c r="Q116" s="106"/>
      <c r="R116" s="106"/>
      <c r="S116" s="106"/>
      <c r="T116" s="106"/>
      <c r="U116" s="106"/>
      <c r="V116" s="106"/>
      <c r="W116" s="106"/>
      <c r="X116" s="106"/>
      <c r="Y116" s="106"/>
      <c r="Z116" s="106"/>
    </row>
    <row r="117" spans="1:26" ht="14.25" hidden="1" customHeight="1">
      <c r="A117" s="310" t="s">
        <v>509</v>
      </c>
      <c r="B117" s="467" t="s">
        <v>510</v>
      </c>
      <c r="C117" s="141"/>
      <c r="D117" s="124"/>
      <c r="E117" s="141"/>
      <c r="F117" s="141"/>
      <c r="G117" s="141"/>
      <c r="H117" s="106"/>
      <c r="I117" s="105"/>
      <c r="J117" s="105"/>
      <c r="K117" s="105"/>
      <c r="L117" s="105"/>
      <c r="M117" s="106"/>
      <c r="N117" s="106"/>
      <c r="O117" s="106"/>
      <c r="P117" s="106"/>
      <c r="Q117" s="106"/>
      <c r="R117" s="106"/>
      <c r="S117" s="106"/>
      <c r="T117" s="106"/>
      <c r="U117" s="106"/>
      <c r="V117" s="106"/>
      <c r="W117" s="106"/>
      <c r="X117" s="106"/>
      <c r="Y117" s="106"/>
      <c r="Z117" s="106"/>
    </row>
    <row r="118" spans="1:26" ht="14.25" hidden="1" customHeight="1">
      <c r="A118" s="310" t="s">
        <v>1949</v>
      </c>
      <c r="B118" s="711" t="s">
        <v>512</v>
      </c>
      <c r="C118" s="141"/>
      <c r="D118" s="124"/>
      <c r="E118" s="141"/>
      <c r="F118" s="141"/>
      <c r="G118" s="141"/>
      <c r="H118" s="106"/>
      <c r="I118" s="105"/>
      <c r="J118" s="105"/>
      <c r="K118" s="105"/>
      <c r="L118" s="105"/>
      <c r="M118" s="106"/>
      <c r="N118" s="106"/>
      <c r="O118" s="106"/>
      <c r="P118" s="106"/>
      <c r="Q118" s="106"/>
      <c r="R118" s="106"/>
      <c r="S118" s="106"/>
      <c r="T118" s="106"/>
      <c r="U118" s="106"/>
      <c r="V118" s="106"/>
      <c r="W118" s="106"/>
      <c r="X118" s="106"/>
      <c r="Y118" s="106"/>
      <c r="Z118" s="106"/>
    </row>
    <row r="119" spans="1:26" ht="14.25" hidden="1" customHeight="1">
      <c r="A119" s="310" t="s">
        <v>1953</v>
      </c>
      <c r="B119" s="467" t="s">
        <v>520</v>
      </c>
      <c r="C119" s="141"/>
      <c r="D119" s="124"/>
      <c r="E119" s="141"/>
      <c r="F119" s="141"/>
      <c r="G119" s="141"/>
      <c r="H119" s="106"/>
      <c r="I119" s="105"/>
      <c r="J119" s="105"/>
      <c r="K119" s="105"/>
      <c r="L119" s="105"/>
      <c r="M119" s="106"/>
      <c r="N119" s="106"/>
      <c r="O119" s="106"/>
      <c r="P119" s="106"/>
      <c r="Q119" s="106"/>
      <c r="R119" s="106"/>
      <c r="S119" s="106"/>
      <c r="T119" s="106"/>
      <c r="U119" s="106"/>
      <c r="V119" s="106"/>
      <c r="W119" s="106"/>
      <c r="X119" s="106"/>
      <c r="Y119" s="106"/>
      <c r="Z119" s="106"/>
    </row>
    <row r="120" spans="1:26" ht="14.25" hidden="1" customHeight="1">
      <c r="A120" s="310" t="s">
        <v>521</v>
      </c>
      <c r="B120" s="173" t="s">
        <v>522</v>
      </c>
      <c r="C120" s="141"/>
      <c r="D120" s="124"/>
      <c r="E120" s="141"/>
      <c r="F120" s="141"/>
      <c r="G120" s="141"/>
      <c r="H120" s="106"/>
      <c r="I120" s="105"/>
      <c r="J120" s="105"/>
      <c r="K120" s="105"/>
      <c r="L120" s="105"/>
      <c r="M120" s="106"/>
      <c r="N120" s="106"/>
      <c r="O120" s="106"/>
      <c r="P120" s="106"/>
      <c r="Q120" s="106"/>
      <c r="R120" s="106"/>
      <c r="S120" s="106"/>
      <c r="T120" s="106"/>
      <c r="U120" s="106"/>
      <c r="V120" s="106"/>
      <c r="W120" s="106"/>
      <c r="X120" s="106"/>
      <c r="Y120" s="106"/>
      <c r="Z120" s="106"/>
    </row>
    <row r="121" spans="1:26" ht="19">
      <c r="A121" s="927" t="s">
        <v>218</v>
      </c>
      <c r="B121" s="1606" t="s">
        <v>219</v>
      </c>
      <c r="C121" s="1570"/>
      <c r="D121" s="1570"/>
      <c r="E121" s="1698"/>
      <c r="F121" s="1570"/>
      <c r="G121" s="1573"/>
      <c r="H121" s="942"/>
      <c r="I121" s="893">
        <f>SUM(D122:D125)</f>
        <v>4</v>
      </c>
      <c r="J121" s="893">
        <f>COUNT(D122:D125)*2</f>
        <v>4</v>
      </c>
      <c r="K121" s="960"/>
      <c r="L121" s="960"/>
      <c r="M121" s="963"/>
      <c r="N121" s="963"/>
      <c r="O121" s="963"/>
      <c r="P121" s="963"/>
      <c r="Q121" s="963"/>
      <c r="R121" s="963"/>
      <c r="S121" s="963"/>
      <c r="T121" s="963"/>
      <c r="U121" s="963"/>
      <c r="V121" s="963"/>
      <c r="W121" s="963"/>
      <c r="X121" s="963"/>
      <c r="Y121" s="963"/>
      <c r="Z121" s="963"/>
    </row>
    <row r="122" spans="1:26" ht="14.25" hidden="1" customHeight="1">
      <c r="A122" s="310" t="s">
        <v>1954</v>
      </c>
      <c r="B122" s="467" t="s">
        <v>524</v>
      </c>
      <c r="C122" s="141"/>
      <c r="D122" s="124"/>
      <c r="E122" s="141"/>
      <c r="F122" s="141"/>
      <c r="G122" s="141"/>
      <c r="H122" s="106"/>
      <c r="I122" s="105"/>
      <c r="J122" s="105"/>
      <c r="K122" s="105"/>
      <c r="L122" s="105"/>
      <c r="M122" s="106"/>
      <c r="N122" s="106"/>
      <c r="O122" s="106"/>
      <c r="P122" s="106"/>
      <c r="Q122" s="106"/>
      <c r="R122" s="106"/>
      <c r="S122" s="106"/>
      <c r="T122" s="106"/>
      <c r="U122" s="106"/>
      <c r="V122" s="106"/>
      <c r="W122" s="106"/>
      <c r="X122" s="106"/>
      <c r="Y122" s="106"/>
      <c r="Z122" s="106"/>
    </row>
    <row r="123" spans="1:26" ht="34">
      <c r="A123" s="693" t="s">
        <v>1958</v>
      </c>
      <c r="B123" s="467" t="s">
        <v>528</v>
      </c>
      <c r="C123" s="475" t="s">
        <v>7959</v>
      </c>
      <c r="D123" s="696">
        <v>2</v>
      </c>
      <c r="E123" s="696" t="s">
        <v>599</v>
      </c>
      <c r="F123" s="1055" t="s">
        <v>7960</v>
      </c>
      <c r="G123" s="1052"/>
      <c r="H123" s="963"/>
      <c r="I123" s="893"/>
      <c r="J123" s="893"/>
      <c r="K123" s="960"/>
      <c r="L123" s="960"/>
      <c r="M123" s="963"/>
      <c r="N123" s="963"/>
      <c r="O123" s="963"/>
      <c r="P123" s="963"/>
      <c r="Q123" s="963"/>
      <c r="R123" s="963"/>
      <c r="S123" s="963"/>
      <c r="T123" s="963"/>
      <c r="U123" s="963"/>
      <c r="V123" s="963"/>
      <c r="W123" s="963"/>
      <c r="X123" s="963"/>
      <c r="Y123" s="963"/>
      <c r="Z123" s="963"/>
    </row>
    <row r="124" spans="1:26" ht="51">
      <c r="A124" s="693" t="s">
        <v>1960</v>
      </c>
      <c r="B124" s="467" t="s">
        <v>533</v>
      </c>
      <c r="C124" s="471" t="s">
        <v>534</v>
      </c>
      <c r="D124" s="696">
        <v>2</v>
      </c>
      <c r="E124" s="696" t="s">
        <v>553</v>
      </c>
      <c r="F124" s="1052"/>
      <c r="G124" s="1052"/>
      <c r="H124" s="963"/>
      <c r="I124" s="893"/>
      <c r="J124" s="893"/>
      <c r="K124" s="960"/>
      <c r="L124" s="960"/>
      <c r="M124" s="963"/>
      <c r="N124" s="963"/>
      <c r="O124" s="963"/>
      <c r="P124" s="963"/>
      <c r="Q124" s="963"/>
      <c r="R124" s="963"/>
      <c r="S124" s="963"/>
      <c r="T124" s="963"/>
      <c r="U124" s="963"/>
      <c r="V124" s="963"/>
      <c r="W124" s="963"/>
      <c r="X124" s="963"/>
      <c r="Y124" s="963"/>
      <c r="Z124" s="963"/>
    </row>
    <row r="125" spans="1:26" ht="14.25" hidden="1" customHeight="1">
      <c r="A125" s="310" t="s">
        <v>1962</v>
      </c>
      <c r="B125" s="467" t="s">
        <v>537</v>
      </c>
      <c r="C125" s="141"/>
      <c r="D125" s="124"/>
      <c r="E125" s="141"/>
      <c r="F125" s="141"/>
      <c r="G125" s="141"/>
      <c r="H125" s="106"/>
      <c r="I125" s="105"/>
      <c r="J125" s="105"/>
      <c r="K125" s="105"/>
      <c r="L125" s="105"/>
      <c r="M125" s="106"/>
      <c r="N125" s="106"/>
      <c r="O125" s="106"/>
      <c r="P125" s="106"/>
      <c r="Q125" s="106"/>
      <c r="R125" s="106"/>
      <c r="S125" s="106"/>
      <c r="T125" s="106"/>
      <c r="U125" s="106"/>
      <c r="V125" s="106"/>
      <c r="W125" s="106"/>
      <c r="X125" s="106"/>
      <c r="Y125" s="106"/>
      <c r="Z125" s="106"/>
    </row>
    <row r="126" spans="1:26" ht="39.75" hidden="1" customHeight="1">
      <c r="A126" s="323" t="s">
        <v>220</v>
      </c>
      <c r="B126" s="1606" t="s">
        <v>1965</v>
      </c>
      <c r="C126" s="1570"/>
      <c r="D126" s="1570"/>
      <c r="E126" s="1570"/>
      <c r="F126" s="1570"/>
      <c r="G126" s="1573"/>
      <c r="H126" s="942"/>
      <c r="I126" s="105">
        <f>SUM(D127:D131)</f>
        <v>0</v>
      </c>
      <c r="J126" s="105">
        <f>COUNT(D127:D131)*2</f>
        <v>0</v>
      </c>
      <c r="K126" s="105"/>
      <c r="L126" s="105"/>
      <c r="M126" s="106"/>
      <c r="N126" s="106"/>
      <c r="O126" s="106"/>
      <c r="P126" s="106"/>
      <c r="Q126" s="106"/>
      <c r="R126" s="106"/>
      <c r="S126" s="106"/>
      <c r="T126" s="106"/>
      <c r="U126" s="106"/>
      <c r="V126" s="106"/>
      <c r="W126" s="106"/>
      <c r="X126" s="106"/>
      <c r="Y126" s="106"/>
      <c r="Z126" s="106"/>
    </row>
    <row r="127" spans="1:26" ht="14.25" hidden="1" customHeight="1">
      <c r="A127" s="310" t="s">
        <v>1966</v>
      </c>
      <c r="B127" s="467" t="s">
        <v>541</v>
      </c>
      <c r="C127" s="141"/>
      <c r="D127" s="124"/>
      <c r="E127" s="141"/>
      <c r="F127" s="141"/>
      <c r="G127" s="141"/>
      <c r="H127" s="106"/>
      <c r="I127" s="105"/>
      <c r="J127" s="105"/>
      <c r="K127" s="105"/>
      <c r="L127" s="105"/>
      <c r="M127" s="106"/>
      <c r="N127" s="106"/>
      <c r="O127" s="106"/>
      <c r="P127" s="106"/>
      <c r="Q127" s="106"/>
      <c r="R127" s="106"/>
      <c r="S127" s="106"/>
      <c r="T127" s="106"/>
      <c r="U127" s="106"/>
      <c r="V127" s="106"/>
      <c r="W127" s="106"/>
      <c r="X127" s="106"/>
      <c r="Y127" s="106"/>
      <c r="Z127" s="106"/>
    </row>
    <row r="128" spans="1:26" ht="14.25" hidden="1" customHeight="1">
      <c r="A128" s="310" t="s">
        <v>1968</v>
      </c>
      <c r="B128" s="467" t="s">
        <v>544</v>
      </c>
      <c r="C128" s="141"/>
      <c r="D128" s="124"/>
      <c r="E128" s="141"/>
      <c r="F128" s="141"/>
      <c r="G128" s="141"/>
      <c r="H128" s="106"/>
      <c r="I128" s="105"/>
      <c r="J128" s="105"/>
      <c r="K128" s="105"/>
      <c r="L128" s="105"/>
      <c r="M128" s="106"/>
      <c r="N128" s="106"/>
      <c r="O128" s="106"/>
      <c r="P128" s="106"/>
      <c r="Q128" s="106"/>
      <c r="R128" s="106"/>
      <c r="S128" s="106"/>
      <c r="T128" s="106"/>
      <c r="U128" s="106"/>
      <c r="V128" s="106"/>
      <c r="W128" s="106"/>
      <c r="X128" s="106"/>
      <c r="Y128" s="106"/>
      <c r="Z128" s="106"/>
    </row>
    <row r="129" spans="1:26" ht="14.25" hidden="1" customHeight="1">
      <c r="A129" s="310" t="s">
        <v>1969</v>
      </c>
      <c r="B129" s="467" t="s">
        <v>547</v>
      </c>
      <c r="C129" s="141"/>
      <c r="D129" s="124"/>
      <c r="E129" s="141"/>
      <c r="F129" s="141"/>
      <c r="G129" s="141"/>
      <c r="H129" s="106"/>
      <c r="I129" s="105"/>
      <c r="J129" s="105"/>
      <c r="K129" s="105"/>
      <c r="L129" s="105"/>
      <c r="M129" s="106"/>
      <c r="N129" s="106"/>
      <c r="O129" s="106"/>
      <c r="P129" s="106"/>
      <c r="Q129" s="106"/>
      <c r="R129" s="106"/>
      <c r="S129" s="106"/>
      <c r="T129" s="106"/>
      <c r="U129" s="106"/>
      <c r="V129" s="106"/>
      <c r="W129" s="106"/>
      <c r="X129" s="106"/>
      <c r="Y129" s="106"/>
      <c r="Z129" s="106"/>
    </row>
    <row r="130" spans="1:26" ht="14.25" hidden="1" customHeight="1">
      <c r="A130" s="310" t="s">
        <v>1970</v>
      </c>
      <c r="B130" s="467" t="s">
        <v>551</v>
      </c>
      <c r="C130" s="141"/>
      <c r="D130" s="124"/>
      <c r="E130" s="141"/>
      <c r="F130" s="141"/>
      <c r="G130" s="141"/>
      <c r="H130" s="106"/>
      <c r="I130" s="105"/>
      <c r="J130" s="105"/>
      <c r="K130" s="105"/>
      <c r="L130" s="105"/>
      <c r="M130" s="106"/>
      <c r="N130" s="106"/>
      <c r="O130" s="106"/>
      <c r="P130" s="106"/>
      <c r="Q130" s="106"/>
      <c r="R130" s="106"/>
      <c r="S130" s="106"/>
      <c r="T130" s="106"/>
      <c r="U130" s="106"/>
      <c r="V130" s="106"/>
      <c r="W130" s="106"/>
      <c r="X130" s="106"/>
      <c r="Y130" s="106"/>
      <c r="Z130" s="106"/>
    </row>
    <row r="131" spans="1:26" ht="14.25" hidden="1" customHeight="1">
      <c r="A131" s="310" t="s">
        <v>1973</v>
      </c>
      <c r="B131" s="122" t="s">
        <v>556</v>
      </c>
      <c r="C131" s="179"/>
      <c r="D131" s="124"/>
      <c r="E131" s="141" t="s">
        <v>469</v>
      </c>
      <c r="F131" s="141"/>
      <c r="G131" s="141"/>
      <c r="H131" s="106"/>
      <c r="I131" s="105"/>
      <c r="J131" s="105"/>
      <c r="K131" s="105"/>
      <c r="L131" s="105"/>
      <c r="M131" s="106"/>
      <c r="N131" s="106"/>
      <c r="O131" s="106"/>
      <c r="P131" s="106"/>
      <c r="Q131" s="106"/>
      <c r="R131" s="106"/>
      <c r="S131" s="106"/>
      <c r="T131" s="106"/>
      <c r="U131" s="106"/>
      <c r="V131" s="106"/>
      <c r="W131" s="106"/>
      <c r="X131" s="106"/>
      <c r="Y131" s="106"/>
      <c r="Z131" s="106"/>
    </row>
    <row r="132" spans="1:26" ht="19">
      <c r="A132" s="927" t="s">
        <v>222</v>
      </c>
      <c r="B132" s="1606" t="s">
        <v>5654</v>
      </c>
      <c r="C132" s="1570"/>
      <c r="D132" s="1570"/>
      <c r="E132" s="1698"/>
      <c r="F132" s="1570"/>
      <c r="G132" s="1573"/>
      <c r="H132" s="942"/>
      <c r="I132" s="893">
        <f>SUM(D133:D138)</f>
        <v>4</v>
      </c>
      <c r="J132" s="893">
        <f>COUNT(D133:D138)*2</f>
        <v>4</v>
      </c>
      <c r="K132" s="960"/>
      <c r="L132" s="960"/>
      <c r="M132" s="963"/>
      <c r="N132" s="963"/>
      <c r="O132" s="963"/>
      <c r="P132" s="963"/>
      <c r="Q132" s="963"/>
      <c r="R132" s="963"/>
      <c r="S132" s="963"/>
      <c r="T132" s="963"/>
      <c r="U132" s="963"/>
      <c r="V132" s="963"/>
      <c r="W132" s="963"/>
      <c r="X132" s="963"/>
      <c r="Y132" s="963"/>
      <c r="Z132" s="963"/>
    </row>
    <row r="133" spans="1:26" ht="51">
      <c r="A133" s="693" t="s">
        <v>558</v>
      </c>
      <c r="B133" s="467" t="s">
        <v>559</v>
      </c>
      <c r="C133" s="1052" t="s">
        <v>7961</v>
      </c>
      <c r="D133" s="696">
        <v>2</v>
      </c>
      <c r="E133" s="696" t="s">
        <v>561</v>
      </c>
      <c r="F133" s="1052"/>
      <c r="G133" s="1052"/>
      <c r="H133" s="963"/>
      <c r="I133" s="893"/>
      <c r="J133" s="893"/>
      <c r="K133" s="960"/>
      <c r="L133" s="960"/>
      <c r="M133" s="963"/>
      <c r="N133" s="963"/>
      <c r="O133" s="963"/>
      <c r="P133" s="963"/>
      <c r="Q133" s="963"/>
      <c r="R133" s="963"/>
      <c r="S133" s="963"/>
      <c r="T133" s="963"/>
      <c r="U133" s="963"/>
      <c r="V133" s="963"/>
      <c r="W133" s="963"/>
      <c r="X133" s="963"/>
      <c r="Y133" s="963"/>
      <c r="Z133" s="963"/>
    </row>
    <row r="134" spans="1:26" ht="14.25" hidden="1" customHeight="1">
      <c r="A134" s="310" t="s">
        <v>1977</v>
      </c>
      <c r="B134" s="467" t="s">
        <v>563</v>
      </c>
      <c r="C134" s="150"/>
      <c r="D134" s="124"/>
      <c r="E134" s="141"/>
      <c r="F134" s="141"/>
      <c r="G134" s="141"/>
      <c r="H134" s="106"/>
      <c r="I134" s="105"/>
      <c r="J134" s="105"/>
      <c r="K134" s="105"/>
      <c r="L134" s="105"/>
      <c r="M134" s="106"/>
      <c r="N134" s="106"/>
      <c r="O134" s="106"/>
      <c r="P134" s="106"/>
      <c r="Q134" s="106"/>
      <c r="R134" s="106"/>
      <c r="S134" s="106"/>
      <c r="T134" s="106"/>
      <c r="U134" s="106"/>
      <c r="V134" s="106"/>
      <c r="W134" s="106"/>
      <c r="X134" s="106"/>
      <c r="Y134" s="106"/>
      <c r="Z134" s="106"/>
    </row>
    <row r="135" spans="1:26" ht="14.25" hidden="1" customHeight="1">
      <c r="A135" s="310" t="s">
        <v>1980</v>
      </c>
      <c r="B135" s="467" t="s">
        <v>566</v>
      </c>
      <c r="C135" s="141"/>
      <c r="D135" s="124"/>
      <c r="E135" s="141"/>
      <c r="F135" s="141"/>
      <c r="G135" s="141"/>
      <c r="H135" s="106"/>
      <c r="I135" s="105"/>
      <c r="J135" s="105"/>
      <c r="K135" s="105"/>
      <c r="L135" s="105"/>
      <c r="M135" s="106"/>
      <c r="N135" s="106"/>
      <c r="O135" s="106"/>
      <c r="P135" s="106"/>
      <c r="Q135" s="106"/>
      <c r="R135" s="106"/>
      <c r="S135" s="106"/>
      <c r="T135" s="106"/>
      <c r="U135" s="106"/>
      <c r="V135" s="106"/>
      <c r="W135" s="106"/>
      <c r="X135" s="106"/>
      <c r="Y135" s="106"/>
      <c r="Z135" s="106"/>
    </row>
    <row r="136" spans="1:26" ht="51">
      <c r="A136" s="693" t="s">
        <v>1981</v>
      </c>
      <c r="B136" s="467" t="s">
        <v>569</v>
      </c>
      <c r="C136" s="986" t="s">
        <v>7962</v>
      </c>
      <c r="D136" s="696">
        <v>2</v>
      </c>
      <c r="E136" s="696" t="s">
        <v>561</v>
      </c>
      <c r="F136" s="1052"/>
      <c r="G136" s="1052"/>
      <c r="H136" s="963"/>
      <c r="I136" s="893"/>
      <c r="J136" s="893"/>
      <c r="K136" s="960"/>
      <c r="L136" s="960"/>
      <c r="M136" s="963"/>
      <c r="N136" s="963"/>
      <c r="O136" s="963"/>
      <c r="P136" s="963"/>
      <c r="Q136" s="963"/>
      <c r="R136" s="963"/>
      <c r="S136" s="963"/>
      <c r="T136" s="963"/>
      <c r="U136" s="963"/>
      <c r="V136" s="963"/>
      <c r="W136" s="963"/>
      <c r="X136" s="963"/>
      <c r="Y136" s="963"/>
      <c r="Z136" s="963"/>
    </row>
    <row r="137" spans="1:26" ht="14.25" hidden="1" customHeight="1">
      <c r="A137" s="310" t="s">
        <v>1983</v>
      </c>
      <c r="B137" s="467" t="s">
        <v>573</v>
      </c>
      <c r="C137" s="141"/>
      <c r="D137" s="124"/>
      <c r="E137" s="141"/>
      <c r="F137" s="141"/>
      <c r="G137" s="141"/>
      <c r="H137" s="106"/>
      <c r="I137" s="105"/>
      <c r="J137" s="105"/>
      <c r="K137" s="105"/>
      <c r="L137" s="105"/>
      <c r="M137" s="106"/>
      <c r="N137" s="106"/>
      <c r="O137" s="106"/>
      <c r="P137" s="106"/>
      <c r="Q137" s="106"/>
      <c r="R137" s="106"/>
      <c r="S137" s="106"/>
      <c r="T137" s="106"/>
      <c r="U137" s="106"/>
      <c r="V137" s="106"/>
      <c r="W137" s="106"/>
      <c r="X137" s="106"/>
      <c r="Y137" s="106"/>
      <c r="Z137" s="106"/>
    </row>
    <row r="138" spans="1:26" ht="14.25" hidden="1" customHeight="1">
      <c r="A138" s="310" t="s">
        <v>574</v>
      </c>
      <c r="B138" s="491" t="s">
        <v>575</v>
      </c>
      <c r="C138" s="141"/>
      <c r="D138" s="124"/>
      <c r="E138" s="141"/>
      <c r="F138" s="141"/>
      <c r="G138" s="141"/>
      <c r="H138" s="106"/>
      <c r="I138" s="105"/>
      <c r="J138" s="105"/>
      <c r="K138" s="105"/>
      <c r="L138" s="105"/>
      <c r="M138" s="106"/>
      <c r="N138" s="106"/>
      <c r="O138" s="106"/>
      <c r="P138" s="106"/>
      <c r="Q138" s="106"/>
      <c r="R138" s="106"/>
      <c r="S138" s="106"/>
      <c r="T138" s="106"/>
      <c r="U138" s="106"/>
      <c r="V138" s="106"/>
      <c r="W138" s="106"/>
      <c r="X138" s="106"/>
      <c r="Y138" s="106"/>
      <c r="Z138" s="106"/>
    </row>
    <row r="139" spans="1:26" ht="16">
      <c r="A139" s="693" t="s">
        <v>63</v>
      </c>
      <c r="B139" s="1738" t="s">
        <v>64</v>
      </c>
      <c r="C139" s="1570"/>
      <c r="D139" s="1570"/>
      <c r="E139" s="1698"/>
      <c r="F139" s="1570"/>
      <c r="G139" s="1573"/>
      <c r="H139" s="930"/>
      <c r="I139" s="893">
        <f>SUM(D140:D150)</f>
        <v>6</v>
      </c>
      <c r="J139" s="893">
        <f>COUNT(D140:D150)*2</f>
        <v>6</v>
      </c>
      <c r="K139" s="960"/>
      <c r="L139" s="960"/>
      <c r="M139" s="963"/>
      <c r="N139" s="963"/>
      <c r="O139" s="963"/>
      <c r="P139" s="963"/>
      <c r="Q139" s="963"/>
      <c r="R139" s="963"/>
      <c r="S139" s="963"/>
      <c r="T139" s="963"/>
      <c r="U139" s="963"/>
      <c r="V139" s="963"/>
      <c r="W139" s="963"/>
      <c r="X139" s="963"/>
      <c r="Y139" s="963"/>
      <c r="Z139" s="963"/>
    </row>
    <row r="140" spans="1:26" ht="14.25" hidden="1" customHeight="1">
      <c r="A140" s="334" t="s">
        <v>576</v>
      </c>
      <c r="B140" s="179" t="s">
        <v>577</v>
      </c>
      <c r="C140" s="179" t="s">
        <v>578</v>
      </c>
      <c r="D140" s="180"/>
      <c r="E140" s="141"/>
      <c r="F140" s="179" t="s">
        <v>579</v>
      </c>
      <c r="G140" s="472"/>
      <c r="H140" s="461"/>
      <c r="I140" s="105"/>
      <c r="J140" s="105"/>
      <c r="K140" s="105"/>
      <c r="L140" s="105"/>
      <c r="M140" s="106"/>
      <c r="N140" s="106"/>
      <c r="O140" s="106"/>
      <c r="P140" s="106"/>
      <c r="Q140" s="106"/>
      <c r="R140" s="106"/>
      <c r="S140" s="106"/>
      <c r="T140" s="106"/>
      <c r="U140" s="106"/>
      <c r="V140" s="106"/>
      <c r="W140" s="106"/>
      <c r="X140" s="106"/>
      <c r="Y140" s="106"/>
      <c r="Z140" s="106"/>
    </row>
    <row r="141" spans="1:26" ht="14.25" hidden="1" customHeight="1">
      <c r="A141" s="334" t="s">
        <v>580</v>
      </c>
      <c r="B141" s="179" t="s">
        <v>581</v>
      </c>
      <c r="C141" s="179" t="s">
        <v>582</v>
      </c>
      <c r="D141" s="180"/>
      <c r="E141" s="141"/>
      <c r="F141" s="179" t="s">
        <v>583</v>
      </c>
      <c r="G141" s="472"/>
      <c r="H141" s="461"/>
      <c r="I141" s="105"/>
      <c r="J141" s="105"/>
      <c r="K141" s="105"/>
      <c r="L141" s="105"/>
      <c r="M141" s="106"/>
      <c r="N141" s="106"/>
      <c r="O141" s="106"/>
      <c r="P141" s="106"/>
      <c r="Q141" s="106"/>
      <c r="R141" s="106"/>
      <c r="S141" s="106"/>
      <c r="T141" s="106"/>
      <c r="U141" s="106"/>
      <c r="V141" s="106"/>
      <c r="W141" s="106"/>
      <c r="X141" s="106"/>
      <c r="Y141" s="106"/>
      <c r="Z141" s="106"/>
    </row>
    <row r="142" spans="1:26" ht="14.25" hidden="1" customHeight="1">
      <c r="A142" s="334" t="s">
        <v>584</v>
      </c>
      <c r="B142" s="179" t="s">
        <v>585</v>
      </c>
      <c r="C142" s="179" t="s">
        <v>586</v>
      </c>
      <c r="D142" s="180"/>
      <c r="E142" s="141"/>
      <c r="F142" s="179" t="s">
        <v>587</v>
      </c>
      <c r="G142" s="472"/>
      <c r="H142" s="461"/>
      <c r="I142" s="105"/>
      <c r="J142" s="105"/>
      <c r="K142" s="105"/>
      <c r="L142" s="105"/>
      <c r="M142" s="106"/>
      <c r="N142" s="106"/>
      <c r="O142" s="106"/>
      <c r="P142" s="106"/>
      <c r="Q142" s="106"/>
      <c r="R142" s="106"/>
      <c r="S142" s="106"/>
      <c r="T142" s="106"/>
      <c r="U142" s="106"/>
      <c r="V142" s="106"/>
      <c r="W142" s="106"/>
      <c r="X142" s="106"/>
      <c r="Y142" s="106"/>
      <c r="Z142" s="106"/>
    </row>
    <row r="143" spans="1:26" ht="14.25" hidden="1" customHeight="1">
      <c r="A143" s="334" t="s">
        <v>588</v>
      </c>
      <c r="B143" s="179" t="s">
        <v>589</v>
      </c>
      <c r="C143" s="179" t="s">
        <v>590</v>
      </c>
      <c r="D143" s="180"/>
      <c r="E143" s="141"/>
      <c r="F143" s="179" t="s">
        <v>591</v>
      </c>
      <c r="G143" s="472"/>
      <c r="H143" s="461"/>
      <c r="I143" s="105"/>
      <c r="J143" s="105"/>
      <c r="K143" s="105"/>
      <c r="L143" s="105"/>
      <c r="M143" s="106"/>
      <c r="N143" s="106"/>
      <c r="O143" s="106"/>
      <c r="P143" s="106"/>
      <c r="Q143" s="106"/>
      <c r="R143" s="106"/>
      <c r="S143" s="106"/>
      <c r="T143" s="106"/>
      <c r="U143" s="106"/>
      <c r="V143" s="106"/>
      <c r="W143" s="106"/>
      <c r="X143" s="106"/>
      <c r="Y143" s="106"/>
      <c r="Z143" s="106"/>
    </row>
    <row r="144" spans="1:26" ht="96">
      <c r="A144" s="693" t="s">
        <v>592</v>
      </c>
      <c r="B144" s="475" t="s">
        <v>593</v>
      </c>
      <c r="C144" s="475" t="s">
        <v>594</v>
      </c>
      <c r="D144" s="696">
        <v>2</v>
      </c>
      <c r="E144" s="696"/>
      <c r="F144" s="475" t="s">
        <v>595</v>
      </c>
      <c r="G144" s="1162"/>
      <c r="H144" s="1219"/>
      <c r="I144" s="893"/>
      <c r="J144" s="893"/>
      <c r="K144" s="960"/>
      <c r="L144" s="960"/>
      <c r="M144" s="963"/>
      <c r="N144" s="963"/>
      <c r="O144" s="963"/>
      <c r="P144" s="963"/>
      <c r="Q144" s="963"/>
      <c r="R144" s="963"/>
      <c r="S144" s="963"/>
      <c r="T144" s="963"/>
      <c r="U144" s="963"/>
      <c r="V144" s="963"/>
      <c r="W144" s="963"/>
      <c r="X144" s="963"/>
      <c r="Y144" s="963"/>
      <c r="Z144" s="963"/>
    </row>
    <row r="145" spans="1:26" ht="14.25" hidden="1" customHeight="1">
      <c r="A145" s="334" t="s">
        <v>596</v>
      </c>
      <c r="B145" s="179" t="s">
        <v>597</v>
      </c>
      <c r="C145" s="492"/>
      <c r="D145" s="124"/>
      <c r="E145" s="155"/>
      <c r="F145" s="492"/>
      <c r="G145" s="472"/>
      <c r="H145" s="461"/>
      <c r="I145" s="105"/>
      <c r="J145" s="105"/>
      <c r="K145" s="105"/>
      <c r="L145" s="105"/>
      <c r="M145" s="106"/>
      <c r="N145" s="106"/>
      <c r="O145" s="106"/>
      <c r="P145" s="106"/>
      <c r="Q145" s="106"/>
      <c r="R145" s="106"/>
      <c r="S145" s="106"/>
      <c r="T145" s="106"/>
      <c r="U145" s="106"/>
      <c r="V145" s="106"/>
      <c r="W145" s="106"/>
      <c r="X145" s="106"/>
      <c r="Y145" s="106"/>
      <c r="Z145" s="106"/>
    </row>
    <row r="146" spans="1:26" ht="14.25" hidden="1" customHeight="1">
      <c r="A146" s="334" t="s">
        <v>608</v>
      </c>
      <c r="B146" s="179" t="s">
        <v>609</v>
      </c>
      <c r="C146" s="179" t="s">
        <v>6983</v>
      </c>
      <c r="D146" s="124"/>
      <c r="E146" s="141"/>
      <c r="F146" s="141"/>
      <c r="G146" s="472"/>
      <c r="H146" s="461"/>
      <c r="I146" s="105"/>
      <c r="J146" s="105"/>
      <c r="K146" s="105"/>
      <c r="L146" s="105"/>
      <c r="M146" s="106"/>
      <c r="N146" s="106"/>
      <c r="O146" s="106"/>
      <c r="P146" s="106"/>
      <c r="Q146" s="106"/>
      <c r="R146" s="106"/>
      <c r="S146" s="106"/>
      <c r="T146" s="106"/>
      <c r="U146" s="106"/>
      <c r="V146" s="106"/>
      <c r="W146" s="106"/>
      <c r="X146" s="106"/>
      <c r="Y146" s="106"/>
      <c r="Z146" s="106"/>
    </row>
    <row r="147" spans="1:26" ht="64">
      <c r="A147" s="693" t="s">
        <v>613</v>
      </c>
      <c r="B147" s="475" t="s">
        <v>1988</v>
      </c>
      <c r="C147" s="475" t="s">
        <v>615</v>
      </c>
      <c r="D147" s="696">
        <v>2</v>
      </c>
      <c r="E147" s="696"/>
      <c r="F147" s="475" t="s">
        <v>616</v>
      </c>
      <c r="G147" s="1162"/>
      <c r="H147" s="1219"/>
      <c r="I147" s="893"/>
      <c r="J147" s="893"/>
      <c r="K147" s="960"/>
      <c r="L147" s="960"/>
      <c r="M147" s="963"/>
      <c r="N147" s="963"/>
      <c r="O147" s="963"/>
      <c r="P147" s="963"/>
      <c r="Q147" s="963"/>
      <c r="R147" s="963"/>
      <c r="S147" s="963"/>
      <c r="T147" s="963"/>
      <c r="U147" s="963"/>
      <c r="V147" s="963"/>
      <c r="W147" s="963"/>
      <c r="X147" s="963"/>
      <c r="Y147" s="963"/>
      <c r="Z147" s="963"/>
    </row>
    <row r="148" spans="1:26" ht="96">
      <c r="A148" s="693" t="s">
        <v>617</v>
      </c>
      <c r="B148" s="475" t="s">
        <v>618</v>
      </c>
      <c r="C148" s="475" t="s">
        <v>619</v>
      </c>
      <c r="D148" s="696">
        <v>2</v>
      </c>
      <c r="E148" s="696"/>
      <c r="F148" s="475" t="s">
        <v>620</v>
      </c>
      <c r="G148" s="1162"/>
      <c r="H148" s="1219"/>
      <c r="I148" s="893"/>
      <c r="J148" s="893"/>
      <c r="K148" s="960"/>
      <c r="L148" s="960"/>
      <c r="M148" s="963"/>
      <c r="N148" s="963"/>
      <c r="O148" s="963"/>
      <c r="P148" s="963"/>
      <c r="Q148" s="963"/>
      <c r="R148" s="963"/>
      <c r="S148" s="963"/>
      <c r="T148" s="963"/>
      <c r="U148" s="963"/>
      <c r="V148" s="963"/>
      <c r="W148" s="963"/>
      <c r="X148" s="963"/>
      <c r="Y148" s="963"/>
      <c r="Z148" s="963"/>
    </row>
    <row r="149" spans="1:26" ht="14.25" hidden="1" customHeight="1">
      <c r="A149" s="334" t="s">
        <v>621</v>
      </c>
      <c r="B149" s="179" t="s">
        <v>622</v>
      </c>
      <c r="C149" s="179" t="s">
        <v>623</v>
      </c>
      <c r="D149" s="180"/>
      <c r="E149" s="141"/>
      <c r="F149" s="179" t="s">
        <v>624</v>
      </c>
      <c r="G149" s="472"/>
      <c r="H149" s="461"/>
      <c r="I149" s="105"/>
      <c r="J149" s="105"/>
      <c r="K149" s="105"/>
      <c r="L149" s="105"/>
      <c r="M149" s="106"/>
      <c r="N149" s="106"/>
      <c r="O149" s="106"/>
      <c r="P149" s="106"/>
      <c r="Q149" s="106"/>
      <c r="R149" s="106"/>
      <c r="S149" s="106"/>
      <c r="T149" s="106"/>
      <c r="U149" s="106"/>
      <c r="V149" s="106"/>
      <c r="W149" s="106"/>
      <c r="X149" s="106"/>
      <c r="Y149" s="106"/>
      <c r="Z149" s="106"/>
    </row>
    <row r="150" spans="1:26" ht="14.25" hidden="1" customHeight="1">
      <c r="A150" s="334" t="s">
        <v>625</v>
      </c>
      <c r="B150" s="179" t="s">
        <v>626</v>
      </c>
      <c r="C150" s="179" t="s">
        <v>627</v>
      </c>
      <c r="D150" s="178"/>
      <c r="E150" s="106"/>
      <c r="F150" s="179" t="s">
        <v>628</v>
      </c>
      <c r="G150" s="472"/>
      <c r="H150" s="461"/>
      <c r="I150" s="105"/>
      <c r="J150" s="105"/>
      <c r="K150" s="105"/>
      <c r="L150" s="105"/>
      <c r="M150" s="106"/>
      <c r="N150" s="106"/>
      <c r="O150" s="106"/>
      <c r="P150" s="106"/>
      <c r="Q150" s="106"/>
      <c r="R150" s="106"/>
      <c r="S150" s="106"/>
      <c r="T150" s="106"/>
      <c r="U150" s="106"/>
      <c r="V150" s="106"/>
      <c r="W150" s="106"/>
      <c r="X150" s="106"/>
      <c r="Y150" s="106"/>
      <c r="Z150" s="106"/>
    </row>
    <row r="151" spans="1:26" ht="19">
      <c r="A151" s="1053"/>
      <c r="B151" s="1784" t="s">
        <v>631</v>
      </c>
      <c r="C151" s="1570"/>
      <c r="D151" s="1570"/>
      <c r="E151" s="1698"/>
      <c r="F151" s="1570"/>
      <c r="G151" s="1573"/>
      <c r="H151" s="1178"/>
      <c r="I151" s="893">
        <f t="shared" ref="I151:J151" si="3">I152+I167+I173+I180+I189+I194+I207</f>
        <v>80</v>
      </c>
      <c r="J151" s="893">
        <f t="shared" si="3"/>
        <v>80</v>
      </c>
      <c r="K151" s="960"/>
      <c r="L151" s="960"/>
      <c r="M151" s="963"/>
      <c r="N151" s="963"/>
      <c r="O151" s="963"/>
      <c r="P151" s="963"/>
      <c r="Q151" s="963"/>
      <c r="R151" s="963"/>
      <c r="S151" s="963"/>
      <c r="T151" s="963"/>
      <c r="U151" s="963"/>
      <c r="V151" s="963"/>
      <c r="W151" s="963"/>
      <c r="X151" s="963"/>
      <c r="Y151" s="963"/>
      <c r="Z151" s="963"/>
    </row>
    <row r="152" spans="1:26" ht="19">
      <c r="A152" s="693" t="s">
        <v>224</v>
      </c>
      <c r="B152" s="1606" t="s">
        <v>67</v>
      </c>
      <c r="C152" s="1570"/>
      <c r="D152" s="1570"/>
      <c r="E152" s="1698"/>
      <c r="F152" s="1570"/>
      <c r="G152" s="1573"/>
      <c r="H152" s="942"/>
      <c r="I152" s="893">
        <f>SUM(D153:D165)</f>
        <v>24</v>
      </c>
      <c r="J152" s="893">
        <f>COUNT(D153:D166)*2</f>
        <v>24</v>
      </c>
      <c r="K152" s="960"/>
      <c r="L152" s="960"/>
      <c r="M152" s="963"/>
      <c r="N152" s="963"/>
      <c r="O152" s="963"/>
      <c r="P152" s="963"/>
      <c r="Q152" s="963"/>
      <c r="R152" s="963"/>
      <c r="S152" s="963"/>
      <c r="T152" s="963"/>
      <c r="U152" s="963"/>
      <c r="V152" s="963"/>
      <c r="W152" s="963"/>
      <c r="X152" s="963"/>
      <c r="Y152" s="963"/>
      <c r="Z152" s="963"/>
    </row>
    <row r="153" spans="1:26" ht="34">
      <c r="A153" s="693" t="s">
        <v>1989</v>
      </c>
      <c r="B153" s="1045" t="s">
        <v>633</v>
      </c>
      <c r="C153" s="475" t="s">
        <v>7963</v>
      </c>
      <c r="D153" s="696">
        <v>2</v>
      </c>
      <c r="E153" s="696" t="s">
        <v>469</v>
      </c>
      <c r="F153" s="475" t="s">
        <v>7964</v>
      </c>
      <c r="G153" s="1052"/>
      <c r="H153" s="963"/>
      <c r="I153" s="893"/>
      <c r="J153" s="893"/>
      <c r="K153" s="960"/>
      <c r="L153" s="960"/>
      <c r="M153" s="963"/>
      <c r="N153" s="963"/>
      <c r="O153" s="963"/>
      <c r="P153" s="963"/>
      <c r="Q153" s="963"/>
      <c r="R153" s="963"/>
      <c r="S153" s="963"/>
      <c r="T153" s="963"/>
      <c r="U153" s="963"/>
      <c r="V153" s="963"/>
      <c r="W153" s="963"/>
      <c r="X153" s="963"/>
      <c r="Y153" s="963"/>
      <c r="Z153" s="963"/>
    </row>
    <row r="154" spans="1:26" ht="32">
      <c r="A154" s="693"/>
      <c r="B154" s="1045"/>
      <c r="C154" s="475" t="s">
        <v>7965</v>
      </c>
      <c r="D154" s="696">
        <v>2</v>
      </c>
      <c r="E154" s="696" t="s">
        <v>469</v>
      </c>
      <c r="F154" s="475" t="s">
        <v>7966</v>
      </c>
      <c r="G154" s="1052"/>
      <c r="H154" s="963"/>
      <c r="I154" s="893"/>
      <c r="J154" s="893"/>
      <c r="K154" s="960"/>
      <c r="L154" s="960"/>
      <c r="M154" s="963"/>
      <c r="N154" s="963"/>
      <c r="O154" s="963"/>
      <c r="P154" s="963"/>
      <c r="Q154" s="963"/>
      <c r="R154" s="963"/>
      <c r="S154" s="963"/>
      <c r="T154" s="963"/>
      <c r="U154" s="963"/>
      <c r="V154" s="963"/>
      <c r="W154" s="963"/>
      <c r="X154" s="963"/>
      <c r="Y154" s="963"/>
      <c r="Z154" s="963"/>
    </row>
    <row r="155" spans="1:26" ht="32">
      <c r="A155" s="693"/>
      <c r="B155" s="1045"/>
      <c r="C155" s="475" t="s">
        <v>7967</v>
      </c>
      <c r="D155" s="696">
        <v>2</v>
      </c>
      <c r="E155" s="696" t="s">
        <v>469</v>
      </c>
      <c r="F155" s="475" t="s">
        <v>7968</v>
      </c>
      <c r="G155" s="1052"/>
      <c r="H155" s="963"/>
      <c r="I155" s="893"/>
      <c r="J155" s="893"/>
      <c r="K155" s="960"/>
      <c r="L155" s="960"/>
      <c r="M155" s="963"/>
      <c r="N155" s="963"/>
      <c r="O155" s="963"/>
      <c r="P155" s="963"/>
      <c r="Q155" s="963"/>
      <c r="R155" s="963"/>
      <c r="S155" s="963"/>
      <c r="T155" s="963"/>
      <c r="U155" s="963"/>
      <c r="V155" s="963"/>
      <c r="W155" s="963"/>
      <c r="X155" s="963"/>
      <c r="Y155" s="963"/>
      <c r="Z155" s="963"/>
    </row>
    <row r="156" spans="1:26" ht="14.25" hidden="1" customHeight="1">
      <c r="A156" s="310" t="s">
        <v>1994</v>
      </c>
      <c r="B156" s="718" t="s">
        <v>638</v>
      </c>
      <c r="C156" s="141"/>
      <c r="D156" s="124"/>
      <c r="E156" s="141"/>
      <c r="F156" s="141"/>
      <c r="G156" s="141"/>
      <c r="H156" s="106"/>
      <c r="I156" s="105"/>
      <c r="J156" s="105"/>
      <c r="K156" s="105"/>
      <c r="L156" s="105"/>
      <c r="M156" s="106"/>
      <c r="N156" s="106"/>
      <c r="O156" s="106"/>
      <c r="P156" s="106"/>
      <c r="Q156" s="106"/>
      <c r="R156" s="106"/>
      <c r="S156" s="106"/>
      <c r="T156" s="106"/>
      <c r="U156" s="106"/>
      <c r="V156" s="106"/>
      <c r="W156" s="106"/>
      <c r="X156" s="106"/>
      <c r="Y156" s="106"/>
      <c r="Z156" s="106"/>
    </row>
    <row r="157" spans="1:26" ht="64">
      <c r="A157" s="693" t="s">
        <v>2002</v>
      </c>
      <c r="B157" s="1045" t="s">
        <v>643</v>
      </c>
      <c r="C157" s="475" t="s">
        <v>7969</v>
      </c>
      <c r="D157" s="696">
        <v>2</v>
      </c>
      <c r="E157" s="696" t="s">
        <v>469</v>
      </c>
      <c r="F157" s="475" t="s">
        <v>7970</v>
      </c>
      <c r="G157" s="1052"/>
      <c r="H157" s="963"/>
      <c r="I157" s="893"/>
      <c r="J157" s="893"/>
      <c r="K157" s="960"/>
      <c r="L157" s="960"/>
      <c r="M157" s="963"/>
      <c r="N157" s="963"/>
      <c r="O157" s="963"/>
      <c r="P157" s="963"/>
      <c r="Q157" s="963"/>
      <c r="R157" s="963"/>
      <c r="S157" s="963"/>
      <c r="T157" s="963"/>
      <c r="U157" s="963"/>
      <c r="V157" s="963"/>
      <c r="W157" s="963"/>
      <c r="X157" s="963"/>
      <c r="Y157" s="963"/>
      <c r="Z157" s="963"/>
    </row>
    <row r="158" spans="1:26" ht="64">
      <c r="A158" s="693"/>
      <c r="B158" s="1045"/>
      <c r="C158" s="475" t="s">
        <v>7971</v>
      </c>
      <c r="D158" s="696">
        <v>2</v>
      </c>
      <c r="E158" s="696" t="s">
        <v>469</v>
      </c>
      <c r="F158" s="475" t="s">
        <v>7972</v>
      </c>
      <c r="G158" s="1052"/>
      <c r="H158" s="963"/>
      <c r="I158" s="893"/>
      <c r="J158" s="893"/>
      <c r="K158" s="960"/>
      <c r="L158" s="960"/>
      <c r="M158" s="963"/>
      <c r="N158" s="963"/>
      <c r="O158" s="963"/>
      <c r="P158" s="963"/>
      <c r="Q158" s="963"/>
      <c r="R158" s="963"/>
      <c r="S158" s="963"/>
      <c r="T158" s="963"/>
      <c r="U158" s="963"/>
      <c r="V158" s="963"/>
      <c r="W158" s="963"/>
      <c r="X158" s="963"/>
      <c r="Y158" s="963"/>
      <c r="Z158" s="963"/>
    </row>
    <row r="159" spans="1:26" ht="48">
      <c r="A159" s="693"/>
      <c r="B159" s="1045"/>
      <c r="C159" s="475" t="s">
        <v>557</v>
      </c>
      <c r="D159" s="696">
        <v>2</v>
      </c>
      <c r="E159" s="696" t="s">
        <v>469</v>
      </c>
      <c r="F159" s="475" t="s">
        <v>7973</v>
      </c>
      <c r="G159" s="1052"/>
      <c r="H159" s="963"/>
      <c r="I159" s="893"/>
      <c r="J159" s="893"/>
      <c r="K159" s="960"/>
      <c r="L159" s="960"/>
      <c r="M159" s="963"/>
      <c r="N159" s="963"/>
      <c r="O159" s="963"/>
      <c r="P159" s="963"/>
      <c r="Q159" s="963"/>
      <c r="R159" s="963"/>
      <c r="S159" s="963"/>
      <c r="T159" s="963"/>
      <c r="U159" s="963"/>
      <c r="V159" s="963"/>
      <c r="W159" s="963"/>
      <c r="X159" s="963"/>
      <c r="Y159" s="963"/>
      <c r="Z159" s="963"/>
    </row>
    <row r="160" spans="1:26" ht="51">
      <c r="A160" s="693" t="s">
        <v>2010</v>
      </c>
      <c r="B160" s="1045" t="s">
        <v>661</v>
      </c>
      <c r="C160" s="475" t="s">
        <v>7974</v>
      </c>
      <c r="D160" s="696">
        <v>2</v>
      </c>
      <c r="E160" s="696" t="s">
        <v>469</v>
      </c>
      <c r="F160" s="1052"/>
      <c r="G160" s="1052"/>
      <c r="H160" s="963"/>
      <c r="I160" s="893"/>
      <c r="J160" s="893"/>
      <c r="K160" s="960"/>
      <c r="L160" s="960"/>
      <c r="M160" s="963"/>
      <c r="N160" s="963"/>
      <c r="O160" s="963"/>
      <c r="P160" s="963"/>
      <c r="Q160" s="963"/>
      <c r="R160" s="963"/>
      <c r="S160" s="963"/>
      <c r="T160" s="963"/>
      <c r="U160" s="963"/>
      <c r="V160" s="963"/>
      <c r="W160" s="963"/>
      <c r="X160" s="963"/>
      <c r="Y160" s="963"/>
      <c r="Z160" s="963"/>
    </row>
    <row r="161" spans="1:26" ht="48">
      <c r="A161" s="693"/>
      <c r="B161" s="1045"/>
      <c r="C161" s="475" t="s">
        <v>7975</v>
      </c>
      <c r="D161" s="696">
        <v>2</v>
      </c>
      <c r="E161" s="696" t="s">
        <v>469</v>
      </c>
      <c r="F161" s="1052"/>
      <c r="G161" s="1052"/>
      <c r="H161" s="963"/>
      <c r="I161" s="893"/>
      <c r="J161" s="893"/>
      <c r="K161" s="960"/>
      <c r="L161" s="960"/>
      <c r="M161" s="963"/>
      <c r="N161" s="963"/>
      <c r="O161" s="963"/>
      <c r="P161" s="963"/>
      <c r="Q161" s="963"/>
      <c r="R161" s="963"/>
      <c r="S161" s="963"/>
      <c r="T161" s="963"/>
      <c r="U161" s="963"/>
      <c r="V161" s="963"/>
      <c r="W161" s="963"/>
      <c r="X161" s="963"/>
      <c r="Y161" s="963"/>
      <c r="Z161" s="963"/>
    </row>
    <row r="162" spans="1:26" ht="32">
      <c r="A162" s="693"/>
      <c r="B162" s="1045"/>
      <c r="C162" s="475" t="s">
        <v>7976</v>
      </c>
      <c r="D162" s="696">
        <v>2</v>
      </c>
      <c r="E162" s="696" t="s">
        <v>469</v>
      </c>
      <c r="F162" s="1052"/>
      <c r="G162" s="1052"/>
      <c r="H162" s="963"/>
      <c r="I162" s="893"/>
      <c r="J162" s="893"/>
      <c r="K162" s="960"/>
      <c r="L162" s="960"/>
      <c r="M162" s="963"/>
      <c r="N162" s="963"/>
      <c r="O162" s="963"/>
      <c r="P162" s="963"/>
      <c r="Q162" s="963"/>
      <c r="R162" s="963"/>
      <c r="S162" s="963"/>
      <c r="T162" s="963"/>
      <c r="U162" s="963"/>
      <c r="V162" s="963"/>
      <c r="W162" s="963"/>
      <c r="X162" s="963"/>
      <c r="Y162" s="963"/>
      <c r="Z162" s="963"/>
    </row>
    <row r="163" spans="1:26" ht="51">
      <c r="A163" s="693" t="s">
        <v>2012</v>
      </c>
      <c r="B163" s="1045" t="s">
        <v>665</v>
      </c>
      <c r="C163" s="471" t="s">
        <v>7977</v>
      </c>
      <c r="D163" s="696">
        <v>2</v>
      </c>
      <c r="E163" s="696" t="s">
        <v>469</v>
      </c>
      <c r="F163" s="1052"/>
      <c r="G163" s="1052"/>
      <c r="H163" s="963"/>
      <c r="I163" s="893"/>
      <c r="J163" s="893"/>
      <c r="K163" s="960"/>
      <c r="L163" s="960"/>
      <c r="M163" s="963"/>
      <c r="N163" s="963"/>
      <c r="O163" s="963"/>
      <c r="P163" s="963"/>
      <c r="Q163" s="963"/>
      <c r="R163" s="963"/>
      <c r="S163" s="963"/>
      <c r="T163" s="963"/>
      <c r="U163" s="963"/>
      <c r="V163" s="963"/>
      <c r="W163" s="963"/>
      <c r="X163" s="963"/>
      <c r="Y163" s="963"/>
      <c r="Z163" s="963"/>
    </row>
    <row r="164" spans="1:26" ht="34">
      <c r="A164" s="693" t="s">
        <v>2014</v>
      </c>
      <c r="B164" s="1045" t="s">
        <v>669</v>
      </c>
      <c r="C164" s="475" t="s">
        <v>7978</v>
      </c>
      <c r="D164" s="696">
        <v>2</v>
      </c>
      <c r="E164" s="696" t="s">
        <v>469</v>
      </c>
      <c r="F164" s="1052"/>
      <c r="G164" s="1052"/>
      <c r="H164" s="963"/>
      <c r="I164" s="893"/>
      <c r="J164" s="893"/>
      <c r="K164" s="960"/>
      <c r="L164" s="960"/>
      <c r="M164" s="963"/>
      <c r="N164" s="963"/>
      <c r="O164" s="963"/>
      <c r="P164" s="963"/>
      <c r="Q164" s="963"/>
      <c r="R164" s="963"/>
      <c r="S164" s="963"/>
      <c r="T164" s="963"/>
      <c r="U164" s="963"/>
      <c r="V164" s="963"/>
      <c r="W164" s="963"/>
      <c r="X164" s="963"/>
      <c r="Y164" s="963"/>
      <c r="Z164" s="963"/>
    </row>
    <row r="165" spans="1:26" ht="32">
      <c r="A165" s="693"/>
      <c r="B165" s="1045"/>
      <c r="C165" s="475" t="s">
        <v>7979</v>
      </c>
      <c r="D165" s="696">
        <v>2</v>
      </c>
      <c r="E165" s="696" t="s">
        <v>469</v>
      </c>
      <c r="F165" s="1052"/>
      <c r="G165" s="1052"/>
      <c r="H165" s="963"/>
      <c r="I165" s="893"/>
      <c r="J165" s="893"/>
      <c r="K165" s="960"/>
      <c r="L165" s="960"/>
      <c r="M165" s="963"/>
      <c r="N165" s="963"/>
      <c r="O165" s="963"/>
      <c r="P165" s="963"/>
      <c r="Q165" s="963"/>
      <c r="R165" s="963"/>
      <c r="S165" s="963"/>
      <c r="T165" s="963"/>
      <c r="U165" s="963"/>
      <c r="V165" s="963"/>
      <c r="W165" s="963"/>
      <c r="X165" s="963"/>
      <c r="Y165" s="963"/>
      <c r="Z165" s="963"/>
    </row>
    <row r="166" spans="1:26" ht="14.25" hidden="1" customHeight="1">
      <c r="A166" s="310" t="s">
        <v>2017</v>
      </c>
      <c r="B166" s="700" t="s">
        <v>674</v>
      </c>
      <c r="C166" s="141"/>
      <c r="D166" s="124"/>
      <c r="E166" s="141"/>
      <c r="F166" s="141"/>
      <c r="G166" s="141"/>
      <c r="H166" s="106"/>
      <c r="I166" s="105"/>
      <c r="J166" s="105"/>
      <c r="K166" s="105"/>
      <c r="L166" s="105"/>
      <c r="M166" s="106"/>
      <c r="N166" s="106"/>
      <c r="O166" s="106"/>
      <c r="P166" s="106"/>
      <c r="Q166" s="106"/>
      <c r="R166" s="106"/>
      <c r="S166" s="106"/>
      <c r="T166" s="106"/>
      <c r="U166" s="106"/>
      <c r="V166" s="106"/>
      <c r="W166" s="106"/>
      <c r="X166" s="106"/>
      <c r="Y166" s="106"/>
      <c r="Z166" s="106"/>
    </row>
    <row r="167" spans="1:26" ht="19">
      <c r="A167" s="693" t="s">
        <v>225</v>
      </c>
      <c r="B167" s="1606" t="s">
        <v>69</v>
      </c>
      <c r="C167" s="1570"/>
      <c r="D167" s="1570"/>
      <c r="E167" s="1698"/>
      <c r="F167" s="1570"/>
      <c r="G167" s="1573"/>
      <c r="H167" s="942"/>
      <c r="I167" s="893">
        <f>SUM(D168:D172)</f>
        <v>8</v>
      </c>
      <c r="J167" s="893">
        <f>COUNT(D168:D172)*2</f>
        <v>8</v>
      </c>
      <c r="K167" s="960"/>
      <c r="L167" s="960"/>
      <c r="M167" s="963"/>
      <c r="N167" s="963"/>
      <c r="O167" s="963"/>
      <c r="P167" s="963"/>
      <c r="Q167" s="963"/>
      <c r="R167" s="963"/>
      <c r="S167" s="963"/>
      <c r="T167" s="963"/>
      <c r="U167" s="963"/>
      <c r="V167" s="963"/>
      <c r="W167" s="963"/>
      <c r="X167" s="963"/>
      <c r="Y167" s="963"/>
      <c r="Z167" s="963"/>
    </row>
    <row r="168" spans="1:26" ht="48">
      <c r="A168" s="693" t="s">
        <v>681</v>
      </c>
      <c r="B168" s="1049" t="s">
        <v>682</v>
      </c>
      <c r="C168" s="471" t="s">
        <v>683</v>
      </c>
      <c r="D168" s="696">
        <v>2</v>
      </c>
      <c r="E168" s="696" t="s">
        <v>469</v>
      </c>
      <c r="F168" s="471" t="s">
        <v>7000</v>
      </c>
      <c r="G168" s="1052"/>
      <c r="H168" s="963"/>
      <c r="I168" s="893"/>
      <c r="J168" s="893"/>
      <c r="K168" s="960"/>
      <c r="L168" s="960"/>
      <c r="M168" s="963"/>
      <c r="N168" s="963"/>
      <c r="O168" s="963"/>
      <c r="P168" s="963"/>
      <c r="Q168" s="963"/>
      <c r="R168" s="963"/>
      <c r="S168" s="963"/>
      <c r="T168" s="963"/>
      <c r="U168" s="963"/>
      <c r="V168" s="963"/>
      <c r="W168" s="963"/>
      <c r="X168" s="963"/>
      <c r="Y168" s="963"/>
      <c r="Z168" s="963"/>
    </row>
    <row r="169" spans="1:26" ht="14.25" hidden="1" customHeight="1">
      <c r="A169" s="310" t="s">
        <v>685</v>
      </c>
      <c r="B169" s="718" t="s">
        <v>686</v>
      </c>
      <c r="C169" s="141"/>
      <c r="D169" s="124"/>
      <c r="E169" s="141"/>
      <c r="F169" s="141"/>
      <c r="G169" s="141"/>
      <c r="H169" s="106"/>
      <c r="I169" s="105"/>
      <c r="J169" s="105"/>
      <c r="K169" s="105"/>
      <c r="L169" s="105"/>
      <c r="M169" s="106"/>
      <c r="N169" s="106"/>
      <c r="O169" s="106"/>
      <c r="P169" s="106"/>
      <c r="Q169" s="106"/>
      <c r="R169" s="106"/>
      <c r="S169" s="106"/>
      <c r="T169" s="106"/>
      <c r="U169" s="106"/>
      <c r="V169" s="106"/>
      <c r="W169" s="106"/>
      <c r="X169" s="106"/>
      <c r="Y169" s="106"/>
      <c r="Z169" s="106"/>
    </row>
    <row r="170" spans="1:26" ht="48">
      <c r="A170" s="693" t="s">
        <v>2022</v>
      </c>
      <c r="B170" s="1045" t="s">
        <v>688</v>
      </c>
      <c r="C170" s="476" t="s">
        <v>7980</v>
      </c>
      <c r="D170" s="696">
        <v>2</v>
      </c>
      <c r="E170" s="696" t="s">
        <v>469</v>
      </c>
      <c r="F170" s="963"/>
      <c r="G170" s="1052"/>
      <c r="H170" s="963"/>
      <c r="I170" s="893"/>
      <c r="J170" s="893"/>
      <c r="K170" s="960"/>
      <c r="L170" s="960"/>
      <c r="M170" s="963"/>
      <c r="N170" s="963"/>
      <c r="O170" s="963"/>
      <c r="P170" s="963"/>
      <c r="Q170" s="963"/>
      <c r="R170" s="963"/>
      <c r="S170" s="963"/>
      <c r="T170" s="963"/>
      <c r="U170" s="963"/>
      <c r="V170" s="963"/>
      <c r="W170" s="963"/>
      <c r="X170" s="963"/>
      <c r="Y170" s="963"/>
      <c r="Z170" s="963"/>
    </row>
    <row r="171" spans="1:26" ht="48">
      <c r="A171" s="693"/>
      <c r="B171" s="1340"/>
      <c r="C171" s="475" t="s">
        <v>7981</v>
      </c>
      <c r="D171" s="696">
        <v>2</v>
      </c>
      <c r="E171" s="696" t="s">
        <v>469</v>
      </c>
      <c r="F171" s="475"/>
      <c r="G171" s="1052"/>
      <c r="H171" s="963"/>
      <c r="I171" s="893"/>
      <c r="J171" s="893"/>
      <c r="K171" s="960"/>
      <c r="L171" s="960"/>
      <c r="M171" s="963"/>
      <c r="N171" s="963"/>
      <c r="O171" s="963"/>
      <c r="P171" s="963"/>
      <c r="Q171" s="963"/>
      <c r="R171" s="963"/>
      <c r="S171" s="963"/>
      <c r="T171" s="963"/>
      <c r="U171" s="963"/>
      <c r="V171" s="963"/>
      <c r="W171" s="963"/>
      <c r="X171" s="963"/>
      <c r="Y171" s="963"/>
      <c r="Z171" s="963"/>
    </row>
    <row r="172" spans="1:26" ht="34">
      <c r="A172" s="693" t="s">
        <v>2024</v>
      </c>
      <c r="B172" s="1050" t="s">
        <v>691</v>
      </c>
      <c r="C172" s="769" t="s">
        <v>7982</v>
      </c>
      <c r="D172" s="696">
        <v>2</v>
      </c>
      <c r="E172" s="696" t="s">
        <v>469</v>
      </c>
      <c r="F172" s="1052"/>
      <c r="G172" s="1052"/>
      <c r="H172" s="963"/>
      <c r="I172" s="893"/>
      <c r="J172" s="893"/>
      <c r="K172" s="960"/>
      <c r="L172" s="960"/>
      <c r="M172" s="963"/>
      <c r="N172" s="963"/>
      <c r="O172" s="963"/>
      <c r="P172" s="963"/>
      <c r="Q172" s="963"/>
      <c r="R172" s="963"/>
      <c r="S172" s="963"/>
      <c r="T172" s="963"/>
      <c r="U172" s="963"/>
      <c r="V172" s="963"/>
      <c r="W172" s="963"/>
      <c r="X172" s="963"/>
      <c r="Y172" s="963"/>
      <c r="Z172" s="963"/>
    </row>
    <row r="173" spans="1:26" ht="19">
      <c r="A173" s="693" t="s">
        <v>226</v>
      </c>
      <c r="B173" s="1606" t="s">
        <v>71</v>
      </c>
      <c r="C173" s="1570"/>
      <c r="D173" s="1570"/>
      <c r="E173" s="1698"/>
      <c r="F173" s="1570"/>
      <c r="G173" s="1573"/>
      <c r="H173" s="942"/>
      <c r="I173" s="893">
        <f>SUM(D174:D179)</f>
        <v>12</v>
      </c>
      <c r="J173" s="893">
        <f>COUNT(D174:D179)*2</f>
        <v>12</v>
      </c>
      <c r="K173" s="960"/>
      <c r="L173" s="960"/>
      <c r="M173" s="963"/>
      <c r="N173" s="963"/>
      <c r="O173" s="963"/>
      <c r="P173" s="963"/>
      <c r="Q173" s="963"/>
      <c r="R173" s="963"/>
      <c r="S173" s="963"/>
      <c r="T173" s="963"/>
      <c r="U173" s="963"/>
      <c r="V173" s="963"/>
      <c r="W173" s="963"/>
      <c r="X173" s="963"/>
      <c r="Y173" s="963"/>
      <c r="Z173" s="963"/>
    </row>
    <row r="174" spans="1:26" ht="32">
      <c r="A174" s="693" t="s">
        <v>2026</v>
      </c>
      <c r="B174" s="1045" t="s">
        <v>695</v>
      </c>
      <c r="C174" s="475" t="s">
        <v>7983</v>
      </c>
      <c r="D174" s="696">
        <v>2</v>
      </c>
      <c r="E174" s="696" t="s">
        <v>506</v>
      </c>
      <c r="F174" s="475" t="s">
        <v>7984</v>
      </c>
      <c r="G174" s="1052"/>
      <c r="H174" s="963"/>
      <c r="I174" s="893"/>
      <c r="J174" s="893"/>
      <c r="K174" s="960"/>
      <c r="L174" s="960"/>
      <c r="M174" s="963"/>
      <c r="N174" s="963"/>
      <c r="O174" s="963"/>
      <c r="P174" s="963"/>
      <c r="Q174" s="963"/>
      <c r="R174" s="963"/>
      <c r="S174" s="963"/>
      <c r="T174" s="963"/>
      <c r="U174" s="963"/>
      <c r="V174" s="963"/>
      <c r="W174" s="963"/>
      <c r="X174" s="963"/>
      <c r="Y174" s="963"/>
      <c r="Z174" s="963"/>
    </row>
    <row r="175" spans="1:26" ht="32">
      <c r="A175" s="693"/>
      <c r="B175" s="1341"/>
      <c r="C175" s="475" t="s">
        <v>697</v>
      </c>
      <c r="D175" s="696">
        <v>2</v>
      </c>
      <c r="E175" s="696" t="s">
        <v>469</v>
      </c>
      <c r="F175" s="475" t="s">
        <v>7984</v>
      </c>
      <c r="G175" s="1052"/>
      <c r="H175" s="963"/>
      <c r="I175" s="893"/>
      <c r="J175" s="893"/>
      <c r="K175" s="960"/>
      <c r="L175" s="960"/>
      <c r="M175" s="963"/>
      <c r="N175" s="963"/>
      <c r="O175" s="963"/>
      <c r="P175" s="963"/>
      <c r="Q175" s="963"/>
      <c r="R175" s="963"/>
      <c r="S175" s="963"/>
      <c r="T175" s="963"/>
      <c r="U175" s="963"/>
      <c r="V175" s="963"/>
      <c r="W175" s="963"/>
      <c r="X175" s="963"/>
      <c r="Y175" s="963"/>
      <c r="Z175" s="963"/>
    </row>
    <row r="176" spans="1:26" ht="48">
      <c r="A176" s="693"/>
      <c r="B176" s="1341"/>
      <c r="C176" s="769" t="s">
        <v>7985</v>
      </c>
      <c r="D176" s="696">
        <v>2</v>
      </c>
      <c r="E176" s="696" t="s">
        <v>469</v>
      </c>
      <c r="F176" s="475" t="s">
        <v>7986</v>
      </c>
      <c r="G176" s="1052"/>
      <c r="H176" s="963"/>
      <c r="I176" s="893"/>
      <c r="J176" s="893"/>
      <c r="K176" s="960"/>
      <c r="L176" s="960"/>
      <c r="M176" s="963"/>
      <c r="N176" s="963"/>
      <c r="O176" s="963"/>
      <c r="P176" s="963"/>
      <c r="Q176" s="963"/>
      <c r="R176" s="963"/>
      <c r="S176" s="963"/>
      <c r="T176" s="963"/>
      <c r="U176" s="963"/>
      <c r="V176" s="963"/>
      <c r="W176" s="963"/>
      <c r="X176" s="963"/>
      <c r="Y176" s="963"/>
      <c r="Z176" s="963"/>
    </row>
    <row r="177" spans="1:26" ht="64">
      <c r="A177" s="693" t="s">
        <v>2028</v>
      </c>
      <c r="B177" s="1341" t="s">
        <v>699</v>
      </c>
      <c r="C177" s="475" t="s">
        <v>7987</v>
      </c>
      <c r="D177" s="696">
        <v>2</v>
      </c>
      <c r="E177" s="696" t="s">
        <v>504</v>
      </c>
      <c r="F177" s="475" t="s">
        <v>7988</v>
      </c>
      <c r="G177" s="1052"/>
      <c r="H177" s="963"/>
      <c r="I177" s="893"/>
      <c r="J177" s="893"/>
      <c r="K177" s="960"/>
      <c r="L177" s="960"/>
      <c r="M177" s="963"/>
      <c r="N177" s="963"/>
      <c r="O177" s="963"/>
      <c r="P177" s="963"/>
      <c r="Q177" s="963"/>
      <c r="R177" s="963"/>
      <c r="S177" s="963"/>
      <c r="T177" s="963"/>
      <c r="U177" s="963"/>
      <c r="V177" s="963"/>
      <c r="W177" s="963"/>
      <c r="X177" s="963"/>
      <c r="Y177" s="963"/>
      <c r="Z177" s="963"/>
    </row>
    <row r="178" spans="1:26" ht="64">
      <c r="A178" s="693"/>
      <c r="B178" s="1341"/>
      <c r="C178" s="475" t="s">
        <v>701</v>
      </c>
      <c r="D178" s="696">
        <v>2</v>
      </c>
      <c r="E178" s="696" t="s">
        <v>504</v>
      </c>
      <c r="F178" s="475" t="s">
        <v>7988</v>
      </c>
      <c r="G178" s="1052"/>
      <c r="H178" s="963"/>
      <c r="I178" s="893"/>
      <c r="J178" s="893"/>
      <c r="K178" s="960"/>
      <c r="L178" s="960"/>
      <c r="M178" s="963"/>
      <c r="N178" s="963"/>
      <c r="O178" s="963"/>
      <c r="P178" s="963"/>
      <c r="Q178" s="963"/>
      <c r="R178" s="963"/>
      <c r="S178" s="963"/>
      <c r="T178" s="963"/>
      <c r="U178" s="963"/>
      <c r="V178" s="963"/>
      <c r="W178" s="963"/>
      <c r="X178" s="963"/>
      <c r="Y178" s="963"/>
      <c r="Z178" s="963"/>
    </row>
    <row r="179" spans="1:26" ht="68">
      <c r="A179" s="693" t="s">
        <v>2030</v>
      </c>
      <c r="B179" s="1045" t="s">
        <v>703</v>
      </c>
      <c r="C179" s="471" t="s">
        <v>704</v>
      </c>
      <c r="D179" s="696">
        <v>2</v>
      </c>
      <c r="E179" s="696" t="s">
        <v>369</v>
      </c>
      <c r="F179" s="1052"/>
      <c r="G179" s="1052"/>
      <c r="H179" s="963"/>
      <c r="I179" s="893"/>
      <c r="J179" s="893"/>
      <c r="K179" s="960"/>
      <c r="L179" s="960"/>
      <c r="M179" s="963"/>
      <c r="N179" s="963"/>
      <c r="O179" s="963"/>
      <c r="P179" s="963"/>
      <c r="Q179" s="963"/>
      <c r="R179" s="963"/>
      <c r="S179" s="963"/>
      <c r="T179" s="963"/>
      <c r="U179" s="963"/>
      <c r="V179" s="963"/>
      <c r="W179" s="963"/>
      <c r="X179" s="963"/>
      <c r="Y179" s="963"/>
      <c r="Z179" s="963"/>
    </row>
    <row r="180" spans="1:26" ht="19">
      <c r="A180" s="693" t="s">
        <v>227</v>
      </c>
      <c r="B180" s="1606" t="s">
        <v>73</v>
      </c>
      <c r="C180" s="1570"/>
      <c r="D180" s="1570"/>
      <c r="E180" s="1698"/>
      <c r="F180" s="1570"/>
      <c r="G180" s="1573"/>
      <c r="H180" s="942"/>
      <c r="I180" s="893">
        <f>SUM(D184:D188)</f>
        <v>10</v>
      </c>
      <c r="J180" s="893">
        <f>COUNT(D184:D188)*2</f>
        <v>10</v>
      </c>
      <c r="K180" s="960"/>
      <c r="L180" s="960"/>
      <c r="M180" s="963"/>
      <c r="N180" s="963"/>
      <c r="O180" s="963"/>
      <c r="P180" s="963"/>
      <c r="Q180" s="963"/>
      <c r="R180" s="963"/>
      <c r="S180" s="963"/>
      <c r="T180" s="963"/>
      <c r="U180" s="963"/>
      <c r="V180" s="963"/>
      <c r="W180" s="963"/>
      <c r="X180" s="963"/>
      <c r="Y180" s="963"/>
      <c r="Z180" s="963"/>
    </row>
    <row r="181" spans="1:26" ht="14.25" hidden="1" customHeight="1">
      <c r="A181" s="310" t="s">
        <v>2031</v>
      </c>
      <c r="B181" s="700" t="s">
        <v>706</v>
      </c>
      <c r="C181" s="141"/>
      <c r="D181" s="124"/>
      <c r="E181" s="141"/>
      <c r="F181" s="141"/>
      <c r="G181" s="141"/>
      <c r="H181" s="106"/>
      <c r="I181" s="105"/>
      <c r="J181" s="105"/>
      <c r="K181" s="105"/>
      <c r="L181" s="105"/>
      <c r="M181" s="106"/>
      <c r="N181" s="106"/>
      <c r="O181" s="106"/>
      <c r="P181" s="106"/>
      <c r="Q181" s="106"/>
      <c r="R181" s="106"/>
      <c r="S181" s="106"/>
      <c r="T181" s="106"/>
      <c r="U181" s="106"/>
      <c r="V181" s="106"/>
      <c r="W181" s="106"/>
      <c r="X181" s="106"/>
      <c r="Y181" s="106"/>
      <c r="Z181" s="106"/>
    </row>
    <row r="182" spans="1:26" ht="14.25" hidden="1" customHeight="1">
      <c r="A182" s="310" t="s">
        <v>2034</v>
      </c>
      <c r="B182" s="700" t="s">
        <v>710</v>
      </c>
      <c r="C182" s="141"/>
      <c r="D182" s="124"/>
      <c r="E182" s="141"/>
      <c r="F182" s="141"/>
      <c r="G182" s="141"/>
      <c r="H182" s="106"/>
      <c r="I182" s="105"/>
      <c r="J182" s="105"/>
      <c r="K182" s="105"/>
      <c r="L182" s="105"/>
      <c r="M182" s="106"/>
      <c r="N182" s="106"/>
      <c r="O182" s="106"/>
      <c r="P182" s="106"/>
      <c r="Q182" s="106"/>
      <c r="R182" s="106"/>
      <c r="S182" s="106"/>
      <c r="T182" s="106"/>
      <c r="U182" s="106"/>
      <c r="V182" s="106"/>
      <c r="W182" s="106"/>
      <c r="X182" s="106"/>
      <c r="Y182" s="106"/>
      <c r="Z182" s="106"/>
    </row>
    <row r="183" spans="1:26" ht="14.25" hidden="1" customHeight="1">
      <c r="A183" s="310" t="s">
        <v>2037</v>
      </c>
      <c r="B183" s="700" t="s">
        <v>713</v>
      </c>
      <c r="C183" s="141"/>
      <c r="D183" s="124"/>
      <c r="E183" s="141"/>
      <c r="F183" s="141"/>
      <c r="G183" s="141"/>
      <c r="H183" s="106"/>
      <c r="I183" s="105"/>
      <c r="J183" s="105"/>
      <c r="K183" s="105"/>
      <c r="L183" s="105"/>
      <c r="M183" s="106"/>
      <c r="N183" s="106"/>
      <c r="O183" s="106"/>
      <c r="P183" s="106"/>
      <c r="Q183" s="106"/>
      <c r="R183" s="106"/>
      <c r="S183" s="106"/>
      <c r="T183" s="106"/>
      <c r="U183" s="106"/>
      <c r="V183" s="106"/>
      <c r="W183" s="106"/>
      <c r="X183" s="106"/>
      <c r="Y183" s="106"/>
      <c r="Z183" s="106"/>
    </row>
    <row r="184" spans="1:26" ht="51">
      <c r="A184" s="693" t="s">
        <v>2040</v>
      </c>
      <c r="B184" s="1045" t="s">
        <v>718</v>
      </c>
      <c r="C184" s="1052" t="s">
        <v>7989</v>
      </c>
      <c r="D184" s="696">
        <v>2</v>
      </c>
      <c r="E184" s="696" t="s">
        <v>599</v>
      </c>
      <c r="F184" s="1052"/>
      <c r="G184" s="1052"/>
      <c r="H184" s="963"/>
      <c r="I184" s="893"/>
      <c r="J184" s="893"/>
      <c r="K184" s="960"/>
      <c r="L184" s="960"/>
      <c r="M184" s="963"/>
      <c r="N184" s="963"/>
      <c r="O184" s="963"/>
      <c r="P184" s="963"/>
      <c r="Q184" s="963"/>
      <c r="R184" s="963"/>
      <c r="S184" s="963"/>
      <c r="T184" s="963"/>
      <c r="U184" s="963"/>
      <c r="V184" s="963"/>
      <c r="W184" s="963"/>
      <c r="X184" s="963"/>
      <c r="Y184" s="963"/>
      <c r="Z184" s="963"/>
    </row>
    <row r="185" spans="1:26" ht="16">
      <c r="A185" s="693"/>
      <c r="B185" s="1045"/>
      <c r="C185" s="471" t="s">
        <v>7990</v>
      </c>
      <c r="D185" s="696">
        <v>2</v>
      </c>
      <c r="E185" s="696" t="s">
        <v>599</v>
      </c>
      <c r="F185" s="1052"/>
      <c r="G185" s="1052"/>
      <c r="H185" s="963"/>
      <c r="I185" s="893"/>
      <c r="J185" s="893"/>
      <c r="K185" s="960"/>
      <c r="L185" s="960"/>
      <c r="M185" s="963"/>
      <c r="N185" s="963"/>
      <c r="O185" s="963"/>
      <c r="P185" s="963"/>
      <c r="Q185" s="963"/>
      <c r="R185" s="963"/>
      <c r="S185" s="963"/>
      <c r="T185" s="963"/>
      <c r="U185" s="963"/>
      <c r="V185" s="963"/>
      <c r="W185" s="963"/>
      <c r="X185" s="963"/>
      <c r="Y185" s="963"/>
      <c r="Z185" s="963"/>
    </row>
    <row r="186" spans="1:26" ht="34">
      <c r="A186" s="693" t="s">
        <v>2053</v>
      </c>
      <c r="B186" s="1045" t="s">
        <v>721</v>
      </c>
      <c r="C186" s="1045" t="s">
        <v>7991</v>
      </c>
      <c r="D186" s="696">
        <v>2</v>
      </c>
      <c r="E186" s="1325" t="s">
        <v>599</v>
      </c>
      <c r="F186" s="1045" t="s">
        <v>7326</v>
      </c>
      <c r="G186" s="1052"/>
      <c r="H186" s="963"/>
      <c r="I186" s="893"/>
      <c r="J186" s="893"/>
      <c r="K186" s="960"/>
      <c r="L186" s="960"/>
      <c r="M186" s="963"/>
      <c r="N186" s="963"/>
      <c r="O186" s="963"/>
      <c r="P186" s="963"/>
      <c r="Q186" s="963"/>
      <c r="R186" s="963"/>
      <c r="S186" s="963"/>
      <c r="T186" s="963"/>
      <c r="U186" s="963"/>
      <c r="V186" s="963"/>
      <c r="W186" s="963"/>
      <c r="X186" s="963"/>
      <c r="Y186" s="963"/>
      <c r="Z186" s="963"/>
    </row>
    <row r="187" spans="1:26" ht="17">
      <c r="A187" s="693"/>
      <c r="B187" s="1045"/>
      <c r="C187" s="1045" t="s">
        <v>7992</v>
      </c>
      <c r="D187" s="696">
        <v>2</v>
      </c>
      <c r="E187" s="1325" t="s">
        <v>599</v>
      </c>
      <c r="F187" s="1045" t="s">
        <v>7326</v>
      </c>
      <c r="G187" s="1052"/>
      <c r="H187" s="963"/>
      <c r="I187" s="893"/>
      <c r="J187" s="893"/>
      <c r="K187" s="960"/>
      <c r="L187" s="960"/>
      <c r="M187" s="963"/>
      <c r="N187" s="963"/>
      <c r="O187" s="963"/>
      <c r="P187" s="963"/>
      <c r="Q187" s="963"/>
      <c r="R187" s="963"/>
      <c r="S187" s="963"/>
      <c r="T187" s="963"/>
      <c r="U187" s="963"/>
      <c r="V187" s="963"/>
      <c r="W187" s="963"/>
      <c r="X187" s="963"/>
      <c r="Y187" s="963"/>
      <c r="Z187" s="963"/>
    </row>
    <row r="188" spans="1:26" ht="16">
      <c r="A188" s="693"/>
      <c r="B188" s="1045"/>
      <c r="C188" s="471" t="s">
        <v>7993</v>
      </c>
      <c r="D188" s="696">
        <v>2</v>
      </c>
      <c r="E188" s="696" t="s">
        <v>599</v>
      </c>
      <c r="F188" s="1052"/>
      <c r="G188" s="1052"/>
      <c r="H188" s="963"/>
      <c r="I188" s="893"/>
      <c r="J188" s="893"/>
      <c r="K188" s="960"/>
      <c r="L188" s="960"/>
      <c r="M188" s="963"/>
      <c r="N188" s="963"/>
      <c r="O188" s="963"/>
      <c r="P188" s="963"/>
      <c r="Q188" s="963"/>
      <c r="R188" s="963"/>
      <c r="S188" s="963"/>
      <c r="T188" s="963"/>
      <c r="U188" s="963"/>
      <c r="V188" s="963"/>
      <c r="W188" s="963"/>
      <c r="X188" s="963"/>
      <c r="Y188" s="963"/>
      <c r="Z188" s="963"/>
    </row>
    <row r="189" spans="1:26" ht="19">
      <c r="A189" s="693" t="s">
        <v>228</v>
      </c>
      <c r="B189" s="1606" t="s">
        <v>75</v>
      </c>
      <c r="C189" s="1570"/>
      <c r="D189" s="1570"/>
      <c r="E189" s="1698"/>
      <c r="F189" s="1570"/>
      <c r="G189" s="1573"/>
      <c r="H189" s="942"/>
      <c r="I189" s="893">
        <f>SUM(D191:D192)</f>
        <v>4</v>
      </c>
      <c r="J189" s="893">
        <f>COUNT(D191:D192)*2</f>
        <v>4</v>
      </c>
      <c r="K189" s="960"/>
      <c r="L189" s="960"/>
      <c r="M189" s="963"/>
      <c r="N189" s="963"/>
      <c r="O189" s="963"/>
      <c r="P189" s="963"/>
      <c r="Q189" s="963"/>
      <c r="R189" s="963"/>
      <c r="S189" s="963"/>
      <c r="T189" s="963"/>
      <c r="U189" s="963"/>
      <c r="V189" s="963"/>
      <c r="W189" s="963"/>
      <c r="X189" s="963"/>
      <c r="Y189" s="963"/>
      <c r="Z189" s="963"/>
    </row>
    <row r="190" spans="1:26" ht="14.25" hidden="1" customHeight="1">
      <c r="A190" s="310" t="s">
        <v>2058</v>
      </c>
      <c r="B190" s="700" t="s">
        <v>728</v>
      </c>
      <c r="C190" s="141"/>
      <c r="D190" s="124"/>
      <c r="E190" s="141"/>
      <c r="F190" s="141"/>
      <c r="G190" s="141"/>
      <c r="H190" s="106"/>
      <c r="I190" s="105"/>
      <c r="J190" s="105"/>
      <c r="K190" s="105"/>
      <c r="L190" s="105"/>
      <c r="M190" s="106"/>
      <c r="N190" s="106"/>
      <c r="O190" s="106"/>
      <c r="P190" s="106"/>
      <c r="Q190" s="106"/>
      <c r="R190" s="106"/>
      <c r="S190" s="106"/>
      <c r="T190" s="106"/>
      <c r="U190" s="106"/>
      <c r="V190" s="106"/>
      <c r="W190" s="106"/>
      <c r="X190" s="106"/>
      <c r="Y190" s="106"/>
      <c r="Z190" s="106"/>
    </row>
    <row r="191" spans="1:26" ht="34">
      <c r="A191" s="693" t="s">
        <v>2064</v>
      </c>
      <c r="B191" s="1045" t="s">
        <v>749</v>
      </c>
      <c r="C191" s="475" t="s">
        <v>7994</v>
      </c>
      <c r="D191" s="696">
        <v>2</v>
      </c>
      <c r="E191" s="696" t="s">
        <v>504</v>
      </c>
      <c r="F191" s="475" t="s">
        <v>7995</v>
      </c>
      <c r="G191" s="1052"/>
      <c r="H191" s="963"/>
      <c r="I191" s="893"/>
      <c r="J191" s="893"/>
      <c r="K191" s="960"/>
      <c r="L191" s="960"/>
      <c r="M191" s="963"/>
      <c r="N191" s="963"/>
      <c r="O191" s="963"/>
      <c r="P191" s="963"/>
      <c r="Q191" s="963"/>
      <c r="R191" s="963"/>
      <c r="S191" s="963"/>
      <c r="T191" s="963"/>
      <c r="U191" s="963"/>
      <c r="V191" s="963"/>
      <c r="W191" s="963"/>
      <c r="X191" s="963"/>
      <c r="Y191" s="963"/>
      <c r="Z191" s="963"/>
    </row>
    <row r="192" spans="1:26" ht="32">
      <c r="A192" s="693"/>
      <c r="B192" s="1045"/>
      <c r="C192" s="475" t="s">
        <v>7996</v>
      </c>
      <c r="D192" s="696">
        <v>2</v>
      </c>
      <c r="E192" s="696" t="s">
        <v>504</v>
      </c>
      <c r="F192" s="475" t="s">
        <v>7997</v>
      </c>
      <c r="G192" s="1052"/>
      <c r="H192" s="963"/>
      <c r="I192" s="893"/>
      <c r="J192" s="893"/>
      <c r="K192" s="960"/>
      <c r="L192" s="960"/>
      <c r="M192" s="963"/>
      <c r="N192" s="963"/>
      <c r="O192" s="963"/>
      <c r="P192" s="963"/>
      <c r="Q192" s="963"/>
      <c r="R192" s="963"/>
      <c r="S192" s="963"/>
      <c r="T192" s="963"/>
      <c r="U192" s="963"/>
      <c r="V192" s="963"/>
      <c r="W192" s="963"/>
      <c r="X192" s="963"/>
      <c r="Y192" s="963"/>
      <c r="Z192" s="963"/>
    </row>
    <row r="193" spans="1:26" ht="14.25" hidden="1" customHeight="1">
      <c r="A193" s="310" t="s">
        <v>2070</v>
      </c>
      <c r="B193" s="718" t="s">
        <v>756</v>
      </c>
      <c r="C193" s="141"/>
      <c r="D193" s="124"/>
      <c r="E193" s="141"/>
      <c r="F193" s="141"/>
      <c r="G193" s="141"/>
      <c r="H193" s="106"/>
      <c r="I193" s="105"/>
      <c r="J193" s="105"/>
      <c r="K193" s="105"/>
      <c r="L193" s="105"/>
      <c r="M193" s="106"/>
      <c r="N193" s="106"/>
      <c r="O193" s="106"/>
      <c r="P193" s="106"/>
      <c r="Q193" s="106"/>
      <c r="R193" s="106"/>
      <c r="S193" s="106"/>
      <c r="T193" s="106"/>
      <c r="U193" s="106"/>
      <c r="V193" s="106"/>
      <c r="W193" s="106"/>
      <c r="X193" s="106"/>
      <c r="Y193" s="106"/>
      <c r="Z193" s="106"/>
    </row>
    <row r="194" spans="1:26" ht="19">
      <c r="A194" s="693" t="s">
        <v>230</v>
      </c>
      <c r="B194" s="1606" t="s">
        <v>77</v>
      </c>
      <c r="C194" s="1570"/>
      <c r="D194" s="1570"/>
      <c r="E194" s="1698"/>
      <c r="F194" s="1570"/>
      <c r="G194" s="1573"/>
      <c r="H194" s="942"/>
      <c r="I194" s="893">
        <f>SUM(D199:D206)</f>
        <v>14</v>
      </c>
      <c r="J194" s="893">
        <f>COUNT(D199:D206)*2</f>
        <v>14</v>
      </c>
      <c r="K194" s="960"/>
      <c r="L194" s="960"/>
      <c r="M194" s="963"/>
      <c r="N194" s="963"/>
      <c r="O194" s="963"/>
      <c r="P194" s="963"/>
      <c r="Q194" s="963"/>
      <c r="R194" s="963"/>
      <c r="S194" s="963"/>
      <c r="T194" s="963"/>
      <c r="U194" s="963"/>
      <c r="V194" s="963"/>
      <c r="W194" s="963"/>
      <c r="X194" s="963"/>
      <c r="Y194" s="963"/>
      <c r="Z194" s="963"/>
    </row>
    <row r="195" spans="1:26" ht="14.25" hidden="1" customHeight="1">
      <c r="A195" s="310" t="s">
        <v>2073</v>
      </c>
      <c r="B195" s="700" t="s">
        <v>759</v>
      </c>
      <c r="C195" s="141"/>
      <c r="D195" s="124"/>
      <c r="E195" s="141"/>
      <c r="F195" s="141"/>
      <c r="G195" s="141"/>
      <c r="H195" s="106"/>
      <c r="I195" s="105"/>
      <c r="J195" s="105"/>
      <c r="K195" s="105"/>
      <c r="L195" s="105"/>
      <c r="M195" s="106"/>
      <c r="N195" s="106"/>
      <c r="O195" s="106"/>
      <c r="P195" s="106"/>
      <c r="Q195" s="106"/>
      <c r="R195" s="106"/>
      <c r="S195" s="106"/>
      <c r="T195" s="106"/>
      <c r="U195" s="106"/>
      <c r="V195" s="106"/>
      <c r="W195" s="106"/>
      <c r="X195" s="106"/>
      <c r="Y195" s="106"/>
      <c r="Z195" s="106"/>
    </row>
    <row r="196" spans="1:26" ht="14.25" hidden="1" customHeight="1">
      <c r="A196" s="310" t="s">
        <v>2075</v>
      </c>
      <c r="B196" s="700" t="s">
        <v>764</v>
      </c>
      <c r="C196" s="141"/>
      <c r="D196" s="124"/>
      <c r="E196" s="141"/>
      <c r="F196" s="141"/>
      <c r="G196" s="141"/>
      <c r="H196" s="106"/>
      <c r="I196" s="105"/>
      <c r="J196" s="105"/>
      <c r="K196" s="105"/>
      <c r="L196" s="105"/>
      <c r="M196" s="106"/>
      <c r="N196" s="106"/>
      <c r="O196" s="106"/>
      <c r="P196" s="106"/>
      <c r="Q196" s="106"/>
      <c r="R196" s="106"/>
      <c r="S196" s="106"/>
      <c r="T196" s="106"/>
      <c r="U196" s="106"/>
      <c r="V196" s="106"/>
      <c r="W196" s="106"/>
      <c r="X196" s="106"/>
      <c r="Y196" s="106"/>
      <c r="Z196" s="106"/>
    </row>
    <row r="197" spans="1:26" ht="14.25" hidden="1" customHeight="1">
      <c r="A197" s="310" t="s">
        <v>2088</v>
      </c>
      <c r="B197" s="700" t="s">
        <v>769</v>
      </c>
      <c r="C197" s="141"/>
      <c r="D197" s="124"/>
      <c r="E197" s="141"/>
      <c r="F197" s="141"/>
      <c r="G197" s="141"/>
      <c r="H197" s="106"/>
      <c r="I197" s="105"/>
      <c r="J197" s="105"/>
      <c r="K197" s="105"/>
      <c r="L197" s="105"/>
      <c r="M197" s="106"/>
      <c r="N197" s="106"/>
      <c r="O197" s="106"/>
      <c r="P197" s="106"/>
      <c r="Q197" s="106"/>
      <c r="R197" s="106"/>
      <c r="S197" s="106"/>
      <c r="T197" s="106"/>
      <c r="U197" s="106"/>
      <c r="V197" s="106"/>
      <c r="W197" s="106"/>
      <c r="X197" s="106"/>
      <c r="Y197" s="106"/>
      <c r="Z197" s="106"/>
    </row>
    <row r="198" spans="1:26" ht="14.25" hidden="1" customHeight="1">
      <c r="A198" s="310" t="s">
        <v>2091</v>
      </c>
      <c r="B198" s="700" t="s">
        <v>773</v>
      </c>
      <c r="C198" s="141"/>
      <c r="D198" s="124"/>
      <c r="E198" s="141"/>
      <c r="F198" s="141"/>
      <c r="G198" s="141"/>
      <c r="H198" s="106"/>
      <c r="I198" s="105"/>
      <c r="J198" s="105"/>
      <c r="K198" s="105"/>
      <c r="L198" s="105"/>
      <c r="M198" s="106"/>
      <c r="N198" s="106"/>
      <c r="O198" s="106"/>
      <c r="P198" s="106"/>
      <c r="Q198" s="106"/>
      <c r="R198" s="106"/>
      <c r="S198" s="106"/>
      <c r="T198" s="106"/>
      <c r="U198" s="106"/>
      <c r="V198" s="106"/>
      <c r="W198" s="106"/>
      <c r="X198" s="106"/>
      <c r="Y198" s="106"/>
      <c r="Z198" s="106"/>
    </row>
    <row r="199" spans="1:26" ht="14.25" hidden="1" customHeight="1">
      <c r="A199" s="310" t="s">
        <v>2092</v>
      </c>
      <c r="B199" s="700" t="s">
        <v>778</v>
      </c>
      <c r="C199" s="122"/>
      <c r="D199" s="124"/>
      <c r="E199" s="141"/>
      <c r="F199" s="150"/>
      <c r="G199" s="141"/>
      <c r="H199" s="106"/>
      <c r="I199" s="105"/>
      <c r="J199" s="105"/>
      <c r="K199" s="105"/>
      <c r="L199" s="105"/>
      <c r="M199" s="106"/>
      <c r="N199" s="106"/>
      <c r="O199" s="106"/>
      <c r="P199" s="106"/>
      <c r="Q199" s="106"/>
      <c r="R199" s="106"/>
      <c r="S199" s="106"/>
      <c r="T199" s="106"/>
      <c r="U199" s="106"/>
      <c r="V199" s="106"/>
      <c r="W199" s="106"/>
      <c r="X199" s="106"/>
      <c r="Y199" s="106"/>
      <c r="Z199" s="106"/>
    </row>
    <row r="200" spans="1:26" ht="34">
      <c r="A200" s="693" t="s">
        <v>781</v>
      </c>
      <c r="B200" s="1045" t="s">
        <v>782</v>
      </c>
      <c r="C200" s="475" t="s">
        <v>7998</v>
      </c>
      <c r="D200" s="696">
        <v>2</v>
      </c>
      <c r="E200" s="696" t="s">
        <v>472</v>
      </c>
      <c r="F200" s="475" t="s">
        <v>7999</v>
      </c>
      <c r="G200" s="1052"/>
      <c r="H200" s="963"/>
      <c r="I200" s="893"/>
      <c r="J200" s="893"/>
      <c r="K200" s="960"/>
      <c r="L200" s="960"/>
      <c r="M200" s="963"/>
      <c r="N200" s="963"/>
      <c r="O200" s="963"/>
      <c r="P200" s="963"/>
      <c r="Q200" s="963"/>
      <c r="R200" s="963"/>
      <c r="S200" s="963"/>
      <c r="T200" s="963"/>
      <c r="U200" s="963"/>
      <c r="V200" s="963"/>
      <c r="W200" s="963"/>
      <c r="X200" s="963"/>
      <c r="Y200" s="963"/>
      <c r="Z200" s="963"/>
    </row>
    <row r="201" spans="1:26" ht="32">
      <c r="A201" s="693"/>
      <c r="B201" s="1045"/>
      <c r="C201" s="467" t="s">
        <v>8000</v>
      </c>
      <c r="D201" s="696">
        <v>2</v>
      </c>
      <c r="E201" s="696" t="s">
        <v>472</v>
      </c>
      <c r="F201" s="475" t="s">
        <v>8001</v>
      </c>
      <c r="G201" s="1052"/>
      <c r="H201" s="963"/>
      <c r="I201" s="893"/>
      <c r="J201" s="893"/>
      <c r="K201" s="960"/>
      <c r="L201" s="960"/>
      <c r="M201" s="963"/>
      <c r="N201" s="963"/>
      <c r="O201" s="963"/>
      <c r="P201" s="963"/>
      <c r="Q201" s="963"/>
      <c r="R201" s="963"/>
      <c r="S201" s="963"/>
      <c r="T201" s="963"/>
      <c r="U201" s="963"/>
      <c r="V201" s="963"/>
      <c r="W201" s="963"/>
      <c r="X201" s="963"/>
      <c r="Y201" s="963"/>
      <c r="Z201" s="963"/>
    </row>
    <row r="202" spans="1:26" ht="34">
      <c r="A202" s="1342"/>
      <c r="B202" s="1340"/>
      <c r="C202" s="1288" t="s">
        <v>8002</v>
      </c>
      <c r="D202" s="696">
        <v>2</v>
      </c>
      <c r="E202" s="696" t="s">
        <v>472</v>
      </c>
      <c r="F202" s="1041" t="s">
        <v>8003</v>
      </c>
      <c r="G202" s="1216"/>
      <c r="H202" s="963"/>
      <c r="I202" s="893"/>
      <c r="J202" s="893"/>
      <c r="K202" s="960"/>
      <c r="L202" s="960"/>
      <c r="M202" s="963"/>
      <c r="N202" s="963"/>
      <c r="O202" s="963"/>
      <c r="P202" s="963"/>
      <c r="Q202" s="963"/>
      <c r="R202" s="963"/>
      <c r="S202" s="963"/>
      <c r="T202" s="963"/>
      <c r="U202" s="963"/>
      <c r="V202" s="963"/>
      <c r="W202" s="963"/>
      <c r="X202" s="963"/>
      <c r="Y202" s="963"/>
      <c r="Z202" s="963"/>
    </row>
    <row r="203" spans="1:26" ht="32">
      <c r="A203" s="1342"/>
      <c r="B203" s="1340"/>
      <c r="C203" s="467" t="s">
        <v>3315</v>
      </c>
      <c r="D203" s="696">
        <v>2</v>
      </c>
      <c r="E203" s="696" t="s">
        <v>472</v>
      </c>
      <c r="F203" s="471" t="s">
        <v>2096</v>
      </c>
      <c r="G203" s="1216"/>
      <c r="H203" s="963"/>
      <c r="I203" s="893"/>
      <c r="J203" s="893"/>
      <c r="K203" s="960"/>
      <c r="L203" s="960"/>
      <c r="M203" s="963"/>
      <c r="N203" s="963"/>
      <c r="O203" s="963"/>
      <c r="P203" s="963"/>
      <c r="Q203" s="963"/>
      <c r="R203" s="963"/>
      <c r="S203" s="963"/>
      <c r="T203" s="963"/>
      <c r="U203" s="963"/>
      <c r="V203" s="963"/>
      <c r="W203" s="963"/>
      <c r="X203" s="963"/>
      <c r="Y203" s="963"/>
      <c r="Z203" s="963"/>
    </row>
    <row r="204" spans="1:26" ht="34">
      <c r="A204" s="693" t="s">
        <v>2099</v>
      </c>
      <c r="B204" s="467" t="s">
        <v>786</v>
      </c>
      <c r="C204" s="475" t="s">
        <v>8004</v>
      </c>
      <c r="D204" s="696">
        <v>2</v>
      </c>
      <c r="E204" s="696" t="s">
        <v>472</v>
      </c>
      <c r="F204" s="475" t="s">
        <v>8005</v>
      </c>
      <c r="G204" s="1052"/>
      <c r="H204" s="963"/>
      <c r="I204" s="893"/>
      <c r="J204" s="893"/>
      <c r="K204" s="960"/>
      <c r="L204" s="960"/>
      <c r="M204" s="963"/>
      <c r="N204" s="963"/>
      <c r="O204" s="963"/>
      <c r="P204" s="963"/>
      <c r="Q204" s="963"/>
      <c r="R204" s="963"/>
      <c r="S204" s="963"/>
      <c r="T204" s="963"/>
      <c r="U204" s="963"/>
      <c r="V204" s="963"/>
      <c r="W204" s="963"/>
      <c r="X204" s="963"/>
      <c r="Y204" s="963"/>
      <c r="Z204" s="963"/>
    </row>
    <row r="205" spans="1:26" ht="32">
      <c r="A205" s="1053"/>
      <c r="B205" s="1052"/>
      <c r="C205" s="475" t="s">
        <v>8006</v>
      </c>
      <c r="D205" s="696">
        <v>2</v>
      </c>
      <c r="E205" s="696" t="s">
        <v>472</v>
      </c>
      <c r="F205" s="475" t="s">
        <v>8007</v>
      </c>
      <c r="G205" s="1052"/>
      <c r="H205" s="963"/>
      <c r="I205" s="893"/>
      <c r="J205" s="893"/>
      <c r="K205" s="960"/>
      <c r="L205" s="960"/>
      <c r="M205" s="963"/>
      <c r="N205" s="963"/>
      <c r="O205" s="963"/>
      <c r="P205" s="963"/>
      <c r="Q205" s="963"/>
      <c r="R205" s="963"/>
      <c r="S205" s="963"/>
      <c r="T205" s="963"/>
      <c r="U205" s="963"/>
      <c r="V205" s="963"/>
      <c r="W205" s="963"/>
      <c r="X205" s="963"/>
      <c r="Y205" s="963"/>
      <c r="Z205" s="963"/>
    </row>
    <row r="206" spans="1:26" ht="32">
      <c r="A206" s="1053"/>
      <c r="B206" s="1052"/>
      <c r="C206" s="475" t="s">
        <v>8008</v>
      </c>
      <c r="D206" s="696">
        <v>2</v>
      </c>
      <c r="E206" s="696" t="s">
        <v>472</v>
      </c>
      <c r="F206" s="475" t="s">
        <v>8009</v>
      </c>
      <c r="G206" s="1052"/>
      <c r="H206" s="963"/>
      <c r="I206" s="893"/>
      <c r="J206" s="893"/>
      <c r="K206" s="960"/>
      <c r="L206" s="960"/>
      <c r="M206" s="963"/>
      <c r="N206" s="963"/>
      <c r="O206" s="963"/>
      <c r="P206" s="963"/>
      <c r="Q206" s="963"/>
      <c r="R206" s="963"/>
      <c r="S206" s="963"/>
      <c r="T206" s="963"/>
      <c r="U206" s="963"/>
      <c r="V206" s="963"/>
      <c r="W206" s="963"/>
      <c r="X206" s="963"/>
      <c r="Y206" s="963"/>
      <c r="Z206" s="963"/>
    </row>
    <row r="207" spans="1:26" ht="16">
      <c r="A207" s="935" t="s">
        <v>78</v>
      </c>
      <c r="B207" s="1738" t="s">
        <v>793</v>
      </c>
      <c r="C207" s="1570"/>
      <c r="D207" s="1570"/>
      <c r="E207" s="1698"/>
      <c r="F207" s="1570"/>
      <c r="G207" s="1573"/>
      <c r="H207" s="930"/>
      <c r="I207" s="893">
        <f>SUM(D208:D220)</f>
        <v>8</v>
      </c>
      <c r="J207" s="893">
        <f>COUNT(D208:D220)*2</f>
        <v>8</v>
      </c>
      <c r="K207" s="960"/>
      <c r="L207" s="960"/>
      <c r="M207" s="963"/>
      <c r="N207" s="963"/>
      <c r="O207" s="963"/>
      <c r="P207" s="963"/>
      <c r="Q207" s="963"/>
      <c r="R207" s="963"/>
      <c r="S207" s="963"/>
      <c r="T207" s="963"/>
      <c r="U207" s="963"/>
      <c r="V207" s="963"/>
      <c r="W207" s="963"/>
      <c r="X207" s="963"/>
      <c r="Y207" s="963"/>
      <c r="Z207" s="963"/>
    </row>
    <row r="208" spans="1:26" ht="14.25" hidden="1" customHeight="1">
      <c r="A208" s="189" t="s">
        <v>794</v>
      </c>
      <c r="B208" s="179" t="s">
        <v>795</v>
      </c>
      <c r="C208" s="179" t="s">
        <v>796</v>
      </c>
      <c r="D208" s="737"/>
      <c r="E208" s="141"/>
      <c r="F208" s="179" t="s">
        <v>797</v>
      </c>
      <c r="G208" s="472"/>
      <c r="H208" s="461"/>
      <c r="I208" s="105"/>
      <c r="J208" s="105"/>
      <c r="K208" s="105"/>
      <c r="L208" s="105"/>
      <c r="M208" s="106"/>
      <c r="N208" s="106"/>
      <c r="O208" s="106"/>
      <c r="P208" s="106"/>
      <c r="Q208" s="106"/>
      <c r="R208" s="106"/>
      <c r="S208" s="106"/>
      <c r="T208" s="106"/>
      <c r="U208" s="106"/>
      <c r="V208" s="106"/>
      <c r="W208" s="106"/>
      <c r="X208" s="106"/>
      <c r="Y208" s="106"/>
      <c r="Z208" s="106"/>
    </row>
    <row r="209" spans="1:26" ht="14.25" hidden="1" customHeight="1">
      <c r="A209" s="189" t="s">
        <v>798</v>
      </c>
      <c r="B209" s="179" t="s">
        <v>799</v>
      </c>
      <c r="C209" s="179" t="s">
        <v>800</v>
      </c>
      <c r="D209" s="180"/>
      <c r="E209" s="141"/>
      <c r="F209" s="179" t="s">
        <v>801</v>
      </c>
      <c r="G209" s="472"/>
      <c r="H209" s="461"/>
      <c r="I209" s="105"/>
      <c r="J209" s="105"/>
      <c r="K209" s="105"/>
      <c r="L209" s="105"/>
      <c r="M209" s="106"/>
      <c r="N209" s="106"/>
      <c r="O209" s="106"/>
      <c r="P209" s="106"/>
      <c r="Q209" s="106"/>
      <c r="R209" s="106"/>
      <c r="S209" s="106"/>
      <c r="T209" s="106"/>
      <c r="U209" s="106"/>
      <c r="V209" s="106"/>
      <c r="W209" s="106"/>
      <c r="X209" s="106"/>
      <c r="Y209" s="106"/>
      <c r="Z209" s="106"/>
    </row>
    <row r="210" spans="1:26" ht="14.25" hidden="1" customHeight="1">
      <c r="A210" s="189" t="s">
        <v>802</v>
      </c>
      <c r="B210" s="179" t="s">
        <v>803</v>
      </c>
      <c r="C210" s="179" t="s">
        <v>804</v>
      </c>
      <c r="D210" s="180"/>
      <c r="E210" s="141"/>
      <c r="F210" s="179" t="s">
        <v>805</v>
      </c>
      <c r="G210" s="472"/>
      <c r="H210" s="461"/>
      <c r="I210" s="105"/>
      <c r="J210" s="105"/>
      <c r="K210" s="105"/>
      <c r="L210" s="105"/>
      <c r="M210" s="106"/>
      <c r="N210" s="106"/>
      <c r="O210" s="106"/>
      <c r="P210" s="106"/>
      <c r="Q210" s="106"/>
      <c r="R210" s="106"/>
      <c r="S210" s="106"/>
      <c r="T210" s="106"/>
      <c r="U210" s="106"/>
      <c r="V210" s="106"/>
      <c r="W210" s="106"/>
      <c r="X210" s="106"/>
      <c r="Y210" s="106"/>
      <c r="Z210" s="106"/>
    </row>
    <row r="211" spans="1:26" ht="14.25" hidden="1" customHeight="1">
      <c r="A211" s="189" t="s">
        <v>806</v>
      </c>
      <c r="B211" s="179" t="s">
        <v>807</v>
      </c>
      <c r="C211" s="179" t="s">
        <v>808</v>
      </c>
      <c r="D211" s="180"/>
      <c r="E211" s="141"/>
      <c r="F211" s="179" t="s">
        <v>809</v>
      </c>
      <c r="G211" s="472"/>
      <c r="H211" s="461"/>
      <c r="I211" s="105"/>
      <c r="J211" s="105"/>
      <c r="K211" s="105"/>
      <c r="L211" s="105"/>
      <c r="M211" s="106"/>
      <c r="N211" s="106"/>
      <c r="O211" s="106"/>
      <c r="P211" s="106"/>
      <c r="Q211" s="106"/>
      <c r="R211" s="106"/>
      <c r="S211" s="106"/>
      <c r="T211" s="106"/>
      <c r="U211" s="106"/>
      <c r="V211" s="106"/>
      <c r="W211" s="106"/>
      <c r="X211" s="106"/>
      <c r="Y211" s="106"/>
      <c r="Z211" s="106"/>
    </row>
    <row r="212" spans="1:26" ht="14.25" hidden="1" customHeight="1">
      <c r="A212" s="189" t="s">
        <v>810</v>
      </c>
      <c r="B212" s="191" t="s">
        <v>811</v>
      </c>
      <c r="C212" s="191" t="s">
        <v>812</v>
      </c>
      <c r="D212" s="180"/>
      <c r="E212" s="141"/>
      <c r="F212" s="179" t="s">
        <v>813</v>
      </c>
      <c r="G212" s="472"/>
      <c r="H212" s="461"/>
      <c r="I212" s="105"/>
      <c r="J212" s="105"/>
      <c r="K212" s="105"/>
      <c r="L212" s="105"/>
      <c r="M212" s="106"/>
      <c r="N212" s="106"/>
      <c r="O212" s="106"/>
      <c r="P212" s="106"/>
      <c r="Q212" s="106"/>
      <c r="R212" s="106"/>
      <c r="S212" s="106"/>
      <c r="T212" s="106"/>
      <c r="U212" s="106"/>
      <c r="V212" s="106"/>
      <c r="W212" s="106"/>
      <c r="X212" s="106"/>
      <c r="Y212" s="106"/>
      <c r="Z212" s="106"/>
    </row>
    <row r="213" spans="1:26" ht="14.25" hidden="1" customHeight="1">
      <c r="A213" s="189" t="s">
        <v>814</v>
      </c>
      <c r="B213" s="179" t="s">
        <v>815</v>
      </c>
      <c r="C213" s="179" t="s">
        <v>816</v>
      </c>
      <c r="D213" s="180"/>
      <c r="E213" s="141"/>
      <c r="F213" s="179" t="s">
        <v>817</v>
      </c>
      <c r="G213" s="472"/>
      <c r="H213" s="461"/>
      <c r="I213" s="105"/>
      <c r="J213" s="105"/>
      <c r="K213" s="105"/>
      <c r="L213" s="105"/>
      <c r="M213" s="106"/>
      <c r="N213" s="106"/>
      <c r="O213" s="106"/>
      <c r="P213" s="106"/>
      <c r="Q213" s="106"/>
      <c r="R213" s="106"/>
      <c r="S213" s="106"/>
      <c r="T213" s="106"/>
      <c r="U213" s="106"/>
      <c r="V213" s="106"/>
      <c r="W213" s="106"/>
      <c r="X213" s="106"/>
      <c r="Y213" s="106"/>
      <c r="Z213" s="106"/>
    </row>
    <row r="214" spans="1:26" ht="14.25" hidden="1" customHeight="1">
      <c r="A214" s="189" t="s">
        <v>818</v>
      </c>
      <c r="B214" s="179" t="s">
        <v>819</v>
      </c>
      <c r="C214" s="179" t="s">
        <v>820</v>
      </c>
      <c r="D214" s="180"/>
      <c r="E214" s="141"/>
      <c r="F214" s="179" t="s">
        <v>821</v>
      </c>
      <c r="G214" s="472"/>
      <c r="H214" s="461"/>
      <c r="I214" s="105"/>
      <c r="J214" s="105"/>
      <c r="K214" s="105"/>
      <c r="L214" s="105"/>
      <c r="M214" s="106"/>
      <c r="N214" s="106"/>
      <c r="O214" s="106"/>
      <c r="P214" s="106"/>
      <c r="Q214" s="106"/>
      <c r="R214" s="106"/>
      <c r="S214" s="106"/>
      <c r="T214" s="106"/>
      <c r="U214" s="106"/>
      <c r="V214" s="106"/>
      <c r="W214" s="106"/>
      <c r="X214" s="106"/>
      <c r="Y214" s="106"/>
      <c r="Z214" s="106"/>
    </row>
    <row r="215" spans="1:26" ht="14.25" hidden="1" customHeight="1">
      <c r="A215" s="189" t="s">
        <v>822</v>
      </c>
      <c r="B215" s="179" t="s">
        <v>823</v>
      </c>
      <c r="C215" s="179" t="s">
        <v>824</v>
      </c>
      <c r="D215" s="180"/>
      <c r="E215" s="141"/>
      <c r="F215" s="179" t="s">
        <v>825</v>
      </c>
      <c r="G215" s="460"/>
      <c r="H215" s="461"/>
      <c r="I215" s="105"/>
      <c r="J215" s="105"/>
      <c r="K215" s="105"/>
      <c r="L215" s="105"/>
      <c r="M215" s="106"/>
      <c r="N215" s="106"/>
      <c r="O215" s="106"/>
      <c r="P215" s="106"/>
      <c r="Q215" s="106"/>
      <c r="R215" s="106"/>
      <c r="S215" s="106"/>
      <c r="T215" s="106"/>
      <c r="U215" s="106"/>
      <c r="V215" s="106"/>
      <c r="W215" s="106"/>
      <c r="X215" s="106"/>
      <c r="Y215" s="106"/>
      <c r="Z215" s="106"/>
    </row>
    <row r="216" spans="1:26" ht="32">
      <c r="A216" s="693" t="s">
        <v>826</v>
      </c>
      <c r="B216" s="475" t="s">
        <v>827</v>
      </c>
      <c r="C216" s="735" t="s">
        <v>830</v>
      </c>
      <c r="D216" s="696">
        <v>2</v>
      </c>
      <c r="E216" s="737" t="s">
        <v>599</v>
      </c>
      <c r="F216" s="735" t="s">
        <v>831</v>
      </c>
      <c r="G216" s="1052"/>
      <c r="H216" s="963"/>
      <c r="I216" s="893"/>
      <c r="J216" s="893"/>
      <c r="K216" s="960"/>
      <c r="L216" s="960"/>
      <c r="M216" s="963"/>
      <c r="N216" s="963"/>
      <c r="O216" s="963"/>
      <c r="P216" s="963"/>
      <c r="Q216" s="963"/>
      <c r="R216" s="963"/>
      <c r="S216" s="963"/>
      <c r="T216" s="963"/>
      <c r="U216" s="963"/>
      <c r="V216" s="963"/>
      <c r="W216" s="963"/>
      <c r="X216" s="963"/>
      <c r="Y216" s="963"/>
      <c r="Z216" s="963"/>
    </row>
    <row r="217" spans="1:26" ht="16">
      <c r="A217" s="1053"/>
      <c r="B217" s="1052"/>
      <c r="C217" s="983" t="s">
        <v>8010</v>
      </c>
      <c r="D217" s="696">
        <v>2</v>
      </c>
      <c r="E217" s="696" t="s">
        <v>599</v>
      </c>
      <c r="F217" s="475"/>
      <c r="G217" s="1052"/>
      <c r="H217" s="963"/>
      <c r="I217" s="893"/>
      <c r="J217" s="893"/>
      <c r="K217" s="960"/>
      <c r="L217" s="960"/>
      <c r="M217" s="963"/>
      <c r="N217" s="963"/>
      <c r="O217" s="963"/>
      <c r="P217" s="963"/>
      <c r="Q217" s="963"/>
      <c r="R217" s="963"/>
      <c r="S217" s="963"/>
      <c r="T217" s="963"/>
      <c r="U217" s="963"/>
      <c r="V217" s="963"/>
      <c r="W217" s="963"/>
      <c r="X217" s="963"/>
      <c r="Y217" s="963"/>
      <c r="Z217" s="963"/>
    </row>
    <row r="218" spans="1:26" ht="80">
      <c r="A218" s="935" t="s">
        <v>834</v>
      </c>
      <c r="B218" s="475" t="s">
        <v>835</v>
      </c>
      <c r="C218" s="983" t="s">
        <v>8011</v>
      </c>
      <c r="D218" s="696">
        <v>2</v>
      </c>
      <c r="E218" s="696" t="s">
        <v>599</v>
      </c>
      <c r="F218" s="475" t="s">
        <v>837</v>
      </c>
      <c r="G218" s="1052"/>
      <c r="H218" s="963"/>
      <c r="I218" s="893"/>
      <c r="J218" s="893"/>
      <c r="K218" s="960"/>
      <c r="L218" s="960"/>
      <c r="M218" s="963"/>
      <c r="N218" s="963"/>
      <c r="O218" s="963"/>
      <c r="P218" s="963"/>
      <c r="Q218" s="963"/>
      <c r="R218" s="963"/>
      <c r="S218" s="963"/>
      <c r="T218" s="963"/>
      <c r="U218" s="963"/>
      <c r="V218" s="963"/>
      <c r="W218" s="963"/>
      <c r="X218" s="963"/>
      <c r="Y218" s="963"/>
      <c r="Z218" s="963"/>
    </row>
    <row r="219" spans="1:26" ht="80">
      <c r="A219" s="1053"/>
      <c r="B219" s="1052"/>
      <c r="C219" s="471" t="s">
        <v>8012</v>
      </c>
      <c r="D219" s="696">
        <v>2</v>
      </c>
      <c r="E219" s="696" t="s">
        <v>599</v>
      </c>
      <c r="F219" s="475" t="s">
        <v>837</v>
      </c>
      <c r="G219" s="1052"/>
      <c r="H219" s="963"/>
      <c r="I219" s="893"/>
      <c r="J219" s="893"/>
      <c r="K219" s="960"/>
      <c r="L219" s="960"/>
      <c r="M219" s="963"/>
      <c r="N219" s="963"/>
      <c r="O219" s="963"/>
      <c r="P219" s="963"/>
      <c r="Q219" s="963"/>
      <c r="R219" s="963"/>
      <c r="S219" s="963"/>
      <c r="T219" s="963"/>
      <c r="U219" s="963"/>
      <c r="V219" s="963"/>
      <c r="W219" s="963"/>
      <c r="X219" s="963"/>
      <c r="Y219" s="963"/>
      <c r="Z219" s="963"/>
    </row>
    <row r="220" spans="1:26" ht="14.25" hidden="1" customHeight="1">
      <c r="A220" s="189" t="s">
        <v>840</v>
      </c>
      <c r="B220" s="179" t="s">
        <v>841</v>
      </c>
      <c r="C220" s="179" t="s">
        <v>842</v>
      </c>
      <c r="D220" s="180"/>
      <c r="E220" s="141"/>
      <c r="F220" s="179" t="s">
        <v>843</v>
      </c>
      <c r="G220" s="141"/>
      <c r="H220" s="106"/>
      <c r="I220" s="105"/>
      <c r="J220" s="105"/>
      <c r="K220" s="105"/>
      <c r="L220" s="105"/>
      <c r="M220" s="106"/>
      <c r="N220" s="106"/>
      <c r="O220" s="106"/>
      <c r="P220" s="106"/>
      <c r="Q220" s="106"/>
      <c r="R220" s="106"/>
      <c r="S220" s="106"/>
      <c r="T220" s="106"/>
      <c r="U220" s="106"/>
      <c r="V220" s="106"/>
      <c r="W220" s="106"/>
      <c r="X220" s="106"/>
      <c r="Y220" s="106"/>
      <c r="Z220" s="106"/>
    </row>
    <row r="221" spans="1:26" ht="19">
      <c r="A221" s="1053"/>
      <c r="B221" s="1784" t="s">
        <v>844</v>
      </c>
      <c r="C221" s="1570"/>
      <c r="D221" s="1570"/>
      <c r="E221" s="1698"/>
      <c r="F221" s="1570"/>
      <c r="G221" s="1573"/>
      <c r="H221" s="1178"/>
      <c r="I221" s="893">
        <f t="shared" ref="I221:J221" si="4">I222+I236+I248+I261+I265+I281+I307+I315+I227+I297+I300+I303</f>
        <v>124</v>
      </c>
      <c r="J221" s="893">
        <f t="shared" si="4"/>
        <v>124</v>
      </c>
      <c r="K221" s="960"/>
      <c r="L221" s="960"/>
      <c r="M221" s="963"/>
      <c r="N221" s="963"/>
      <c r="O221" s="963"/>
      <c r="P221" s="963"/>
      <c r="Q221" s="963"/>
      <c r="R221" s="963"/>
      <c r="S221" s="963"/>
      <c r="T221" s="963"/>
      <c r="U221" s="963"/>
      <c r="V221" s="963"/>
      <c r="W221" s="963"/>
      <c r="X221" s="963"/>
      <c r="Y221" s="963"/>
      <c r="Z221" s="963"/>
    </row>
    <row r="222" spans="1:26" ht="19">
      <c r="A222" s="693" t="s">
        <v>231</v>
      </c>
      <c r="B222" s="1606" t="s">
        <v>82</v>
      </c>
      <c r="C222" s="1570"/>
      <c r="D222" s="1570"/>
      <c r="E222" s="1698"/>
      <c r="F222" s="1570"/>
      <c r="G222" s="1573"/>
      <c r="H222" s="942"/>
      <c r="I222" s="893">
        <f>SUM(D223:D226)</f>
        <v>6</v>
      </c>
      <c r="J222" s="893">
        <f>COUNT(D223:D226)*2</f>
        <v>6</v>
      </c>
      <c r="K222" s="960"/>
      <c r="L222" s="960"/>
      <c r="M222" s="963"/>
      <c r="N222" s="963"/>
      <c r="O222" s="963"/>
      <c r="P222" s="963"/>
      <c r="Q222" s="963"/>
      <c r="R222" s="963"/>
      <c r="S222" s="963"/>
      <c r="T222" s="963"/>
      <c r="U222" s="963"/>
      <c r="V222" s="963"/>
      <c r="W222" s="963"/>
      <c r="X222" s="963"/>
      <c r="Y222" s="963"/>
      <c r="Z222" s="963"/>
    </row>
    <row r="223" spans="1:26" ht="64">
      <c r="A223" s="1053" t="s">
        <v>2110</v>
      </c>
      <c r="B223" s="467" t="s">
        <v>846</v>
      </c>
      <c r="C223" s="471" t="s">
        <v>8013</v>
      </c>
      <c r="D223" s="696">
        <v>2</v>
      </c>
      <c r="E223" s="696" t="s">
        <v>599</v>
      </c>
      <c r="F223" s="471" t="s">
        <v>848</v>
      </c>
      <c r="G223" s="1052"/>
      <c r="H223" s="963"/>
      <c r="I223" s="893"/>
      <c r="J223" s="893"/>
      <c r="K223" s="960"/>
      <c r="L223" s="960"/>
      <c r="M223" s="963"/>
      <c r="N223" s="963"/>
      <c r="O223" s="963"/>
      <c r="P223" s="963"/>
      <c r="Q223" s="963"/>
      <c r="R223" s="963"/>
      <c r="S223" s="963"/>
      <c r="T223" s="963"/>
      <c r="U223" s="963"/>
      <c r="V223" s="963"/>
      <c r="W223" s="963"/>
      <c r="X223" s="963"/>
      <c r="Y223" s="963"/>
      <c r="Z223" s="963"/>
    </row>
    <row r="224" spans="1:26" ht="64">
      <c r="A224" s="693"/>
      <c r="B224" s="467"/>
      <c r="C224" s="475" t="s">
        <v>3328</v>
      </c>
      <c r="D224" s="696">
        <v>2</v>
      </c>
      <c r="E224" s="696" t="s">
        <v>599</v>
      </c>
      <c r="F224" s="471" t="s">
        <v>850</v>
      </c>
      <c r="G224" s="1052"/>
      <c r="H224" s="963"/>
      <c r="I224" s="893"/>
      <c r="J224" s="893"/>
      <c r="K224" s="960"/>
      <c r="L224" s="960"/>
      <c r="M224" s="963"/>
      <c r="N224" s="963"/>
      <c r="O224" s="963"/>
      <c r="P224" s="963"/>
      <c r="Q224" s="963"/>
      <c r="R224" s="963"/>
      <c r="S224" s="963"/>
      <c r="T224" s="963"/>
      <c r="U224" s="963"/>
      <c r="V224" s="963"/>
      <c r="W224" s="963"/>
      <c r="X224" s="963"/>
      <c r="Y224" s="963"/>
      <c r="Z224" s="963"/>
    </row>
    <row r="225" spans="1:26" ht="14.25" hidden="1" customHeight="1">
      <c r="A225" s="310" t="s">
        <v>2111</v>
      </c>
      <c r="B225" s="122" t="s">
        <v>855</v>
      </c>
      <c r="C225" s="141"/>
      <c r="D225" s="124"/>
      <c r="E225" s="141"/>
      <c r="F225" s="141"/>
      <c r="G225" s="141"/>
      <c r="H225" s="106"/>
      <c r="I225" s="105"/>
      <c r="J225" s="105"/>
      <c r="K225" s="105"/>
      <c r="L225" s="105"/>
      <c r="M225" s="106"/>
      <c r="N225" s="106"/>
      <c r="O225" s="106"/>
      <c r="P225" s="106"/>
      <c r="Q225" s="106"/>
      <c r="R225" s="106"/>
      <c r="S225" s="106"/>
      <c r="T225" s="106"/>
      <c r="U225" s="106"/>
      <c r="V225" s="106"/>
      <c r="W225" s="106"/>
      <c r="X225" s="106"/>
      <c r="Y225" s="106"/>
      <c r="Z225" s="106"/>
    </row>
    <row r="226" spans="1:26" ht="48">
      <c r="A226" s="693" t="s">
        <v>2113</v>
      </c>
      <c r="B226" s="467" t="s">
        <v>859</v>
      </c>
      <c r="C226" s="475" t="s">
        <v>6665</v>
      </c>
      <c r="D226" s="696">
        <v>2</v>
      </c>
      <c r="E226" s="696" t="s">
        <v>506</v>
      </c>
      <c r="F226" s="1052"/>
      <c r="G226" s="1052"/>
      <c r="H226" s="963"/>
      <c r="I226" s="893"/>
      <c r="J226" s="893"/>
      <c r="K226" s="960"/>
      <c r="L226" s="960"/>
      <c r="M226" s="963"/>
      <c r="N226" s="963"/>
      <c r="O226" s="963"/>
      <c r="P226" s="963"/>
      <c r="Q226" s="963"/>
      <c r="R226" s="963"/>
      <c r="S226" s="963"/>
      <c r="T226" s="963"/>
      <c r="U226" s="963"/>
      <c r="V226" s="963"/>
      <c r="W226" s="963"/>
      <c r="X226" s="963"/>
      <c r="Y226" s="963"/>
      <c r="Z226" s="963"/>
    </row>
    <row r="227" spans="1:26" ht="39.75" hidden="1" customHeight="1">
      <c r="A227" s="349" t="s">
        <v>232</v>
      </c>
      <c r="B227" s="1606" t="s">
        <v>233</v>
      </c>
      <c r="C227" s="1570"/>
      <c r="D227" s="1570"/>
      <c r="E227" s="1570"/>
      <c r="F227" s="1570"/>
      <c r="G227" s="1573"/>
      <c r="H227" s="942"/>
      <c r="I227" s="105">
        <f>SUM(D228:D235)</f>
        <v>0</v>
      </c>
      <c r="J227" s="105">
        <f>COUNT(D228:D235)*2</f>
        <v>0</v>
      </c>
      <c r="K227" s="105"/>
      <c r="L227" s="105"/>
      <c r="M227" s="106"/>
      <c r="N227" s="106"/>
      <c r="O227" s="106"/>
      <c r="P227" s="106"/>
      <c r="Q227" s="106"/>
      <c r="R227" s="106"/>
      <c r="S227" s="106"/>
      <c r="T227" s="106"/>
      <c r="U227" s="106"/>
      <c r="V227" s="106"/>
      <c r="W227" s="106"/>
      <c r="X227" s="106"/>
      <c r="Y227" s="106"/>
      <c r="Z227" s="106"/>
    </row>
    <row r="228" spans="1:26" ht="14.25" hidden="1" customHeight="1">
      <c r="A228" s="310" t="s">
        <v>861</v>
      </c>
      <c r="B228" s="122" t="s">
        <v>862</v>
      </c>
      <c r="C228" s="141"/>
      <c r="D228" s="124"/>
      <c r="E228" s="141"/>
      <c r="F228" s="141"/>
      <c r="G228" s="141"/>
      <c r="H228" s="106"/>
      <c r="I228" s="105"/>
      <c r="J228" s="105"/>
      <c r="K228" s="105"/>
      <c r="L228" s="105"/>
      <c r="M228" s="106"/>
      <c r="N228" s="106"/>
      <c r="O228" s="106"/>
      <c r="P228" s="106"/>
      <c r="Q228" s="106"/>
      <c r="R228" s="106"/>
      <c r="S228" s="106"/>
      <c r="T228" s="106"/>
      <c r="U228" s="106"/>
      <c r="V228" s="106"/>
      <c r="W228" s="106"/>
      <c r="X228" s="106"/>
      <c r="Y228" s="106"/>
      <c r="Z228" s="106"/>
    </row>
    <row r="229" spans="1:26" ht="14.25" hidden="1" customHeight="1">
      <c r="A229" s="310" t="s">
        <v>865</v>
      </c>
      <c r="B229" s="491" t="s">
        <v>866</v>
      </c>
      <c r="C229" s="141"/>
      <c r="D229" s="124"/>
      <c r="E229" s="141"/>
      <c r="F229" s="141"/>
      <c r="G229" s="141"/>
      <c r="H229" s="106"/>
      <c r="I229" s="105"/>
      <c r="J229" s="105"/>
      <c r="K229" s="105"/>
      <c r="L229" s="105"/>
      <c r="M229" s="106"/>
      <c r="N229" s="106"/>
      <c r="O229" s="106"/>
      <c r="P229" s="106"/>
      <c r="Q229" s="106"/>
      <c r="R229" s="106"/>
      <c r="S229" s="106"/>
      <c r="T229" s="106"/>
      <c r="U229" s="106"/>
      <c r="V229" s="106"/>
      <c r="W229" s="106"/>
      <c r="X229" s="106"/>
      <c r="Y229" s="106"/>
      <c r="Z229" s="106"/>
    </row>
    <row r="230" spans="1:26" ht="14.25" hidden="1" customHeight="1">
      <c r="A230" s="310" t="s">
        <v>2118</v>
      </c>
      <c r="B230" s="122" t="s">
        <v>868</v>
      </c>
      <c r="C230" s="141"/>
      <c r="D230" s="124"/>
      <c r="E230" s="141"/>
      <c r="F230" s="141"/>
      <c r="G230" s="141"/>
      <c r="H230" s="106"/>
      <c r="I230" s="105"/>
      <c r="J230" s="105"/>
      <c r="K230" s="105"/>
      <c r="L230" s="105"/>
      <c r="M230" s="106"/>
      <c r="N230" s="106"/>
      <c r="O230" s="106"/>
      <c r="P230" s="106"/>
      <c r="Q230" s="106"/>
      <c r="R230" s="106"/>
      <c r="S230" s="106"/>
      <c r="T230" s="106"/>
      <c r="U230" s="106"/>
      <c r="V230" s="106"/>
      <c r="W230" s="106"/>
      <c r="X230" s="106"/>
      <c r="Y230" s="106"/>
      <c r="Z230" s="106"/>
    </row>
    <row r="231" spans="1:26" ht="14.25" hidden="1" customHeight="1">
      <c r="A231" s="310" t="s">
        <v>2122</v>
      </c>
      <c r="B231" s="122" t="s">
        <v>873</v>
      </c>
      <c r="C231" s="106"/>
      <c r="D231" s="124"/>
      <c r="E231" s="141"/>
      <c r="F231" s="141"/>
      <c r="G231" s="141"/>
      <c r="H231" s="106"/>
      <c r="I231" s="105"/>
      <c r="J231" s="105"/>
      <c r="K231" s="105"/>
      <c r="L231" s="105"/>
      <c r="M231" s="106"/>
      <c r="N231" s="106"/>
      <c r="O231" s="106"/>
      <c r="P231" s="106"/>
      <c r="Q231" s="106"/>
      <c r="R231" s="106"/>
      <c r="S231" s="106"/>
      <c r="T231" s="106"/>
      <c r="U231" s="106"/>
      <c r="V231" s="106"/>
      <c r="W231" s="106"/>
      <c r="X231" s="106"/>
      <c r="Y231" s="106"/>
      <c r="Z231" s="106"/>
    </row>
    <row r="232" spans="1:26" ht="14.25" hidden="1" customHeight="1">
      <c r="A232" s="310" t="s">
        <v>2128</v>
      </c>
      <c r="B232" s="491" t="s">
        <v>880</v>
      </c>
      <c r="C232" s="150"/>
      <c r="D232" s="124"/>
      <c r="E232" s="141"/>
      <c r="F232" s="141"/>
      <c r="G232" s="141"/>
      <c r="H232" s="106"/>
      <c r="I232" s="105"/>
      <c r="J232" s="105"/>
      <c r="K232" s="105"/>
      <c r="L232" s="105"/>
      <c r="M232" s="106"/>
      <c r="N232" s="106"/>
      <c r="O232" s="106"/>
      <c r="P232" s="106"/>
      <c r="Q232" s="106"/>
      <c r="R232" s="106"/>
      <c r="S232" s="106"/>
      <c r="T232" s="106"/>
      <c r="U232" s="106"/>
      <c r="V232" s="106"/>
      <c r="W232" s="106"/>
      <c r="X232" s="106"/>
      <c r="Y232" s="106"/>
      <c r="Z232" s="106"/>
    </row>
    <row r="233" spans="1:26" ht="14.25" hidden="1" customHeight="1">
      <c r="A233" s="310" t="s">
        <v>2132</v>
      </c>
      <c r="B233" s="150" t="s">
        <v>888</v>
      </c>
      <c r="C233" s="150"/>
      <c r="D233" s="124"/>
      <c r="E233" s="141"/>
      <c r="F233" s="141"/>
      <c r="G233" s="141"/>
      <c r="H233" s="106"/>
      <c r="I233" s="105"/>
      <c r="J233" s="105"/>
      <c r="K233" s="105"/>
      <c r="L233" s="105"/>
      <c r="M233" s="106"/>
      <c r="N233" s="106"/>
      <c r="O233" s="106"/>
      <c r="P233" s="106"/>
      <c r="Q233" s="106"/>
      <c r="R233" s="106"/>
      <c r="S233" s="106"/>
      <c r="T233" s="106"/>
      <c r="U233" s="106"/>
      <c r="V233" s="106"/>
      <c r="W233" s="106"/>
      <c r="X233" s="106"/>
      <c r="Y233" s="106"/>
      <c r="Z233" s="106"/>
    </row>
    <row r="234" spans="1:26" ht="14.25" hidden="1" customHeight="1">
      <c r="A234" s="310" t="s">
        <v>2135</v>
      </c>
      <c r="B234" s="122" t="s">
        <v>895</v>
      </c>
      <c r="C234" s="141"/>
      <c r="D234" s="124"/>
      <c r="E234" s="141"/>
      <c r="F234" s="141"/>
      <c r="G234" s="141"/>
      <c r="H234" s="106"/>
      <c r="I234" s="105"/>
      <c r="J234" s="105"/>
      <c r="K234" s="105"/>
      <c r="L234" s="105"/>
      <c r="M234" s="106"/>
      <c r="N234" s="106"/>
      <c r="O234" s="106"/>
      <c r="P234" s="106"/>
      <c r="Q234" s="106"/>
      <c r="R234" s="106"/>
      <c r="S234" s="106"/>
      <c r="T234" s="106"/>
      <c r="U234" s="106"/>
      <c r="V234" s="106"/>
      <c r="W234" s="106"/>
      <c r="X234" s="106"/>
      <c r="Y234" s="106"/>
      <c r="Z234" s="106"/>
    </row>
    <row r="235" spans="1:26" ht="14.25" hidden="1" customHeight="1">
      <c r="A235" s="310" t="s">
        <v>2140</v>
      </c>
      <c r="B235" s="122" t="s">
        <v>899</v>
      </c>
      <c r="C235" s="141"/>
      <c r="D235" s="124"/>
      <c r="E235" s="141"/>
      <c r="F235" s="141"/>
      <c r="G235" s="141"/>
      <c r="H235" s="106"/>
      <c r="I235" s="105"/>
      <c r="J235" s="105"/>
      <c r="K235" s="105"/>
      <c r="L235" s="105"/>
      <c r="M235" s="106"/>
      <c r="N235" s="106"/>
      <c r="O235" s="106"/>
      <c r="P235" s="106"/>
      <c r="Q235" s="106"/>
      <c r="R235" s="106"/>
      <c r="S235" s="106"/>
      <c r="T235" s="106"/>
      <c r="U235" s="106"/>
      <c r="V235" s="106"/>
      <c r="W235" s="106"/>
      <c r="X235" s="106"/>
      <c r="Y235" s="106"/>
      <c r="Z235" s="106"/>
    </row>
    <row r="236" spans="1:26" ht="19">
      <c r="A236" s="927" t="s">
        <v>234</v>
      </c>
      <c r="B236" s="1606" t="s">
        <v>86</v>
      </c>
      <c r="C236" s="1570"/>
      <c r="D236" s="1570"/>
      <c r="E236" s="1698"/>
      <c r="F236" s="1570"/>
      <c r="G236" s="1573"/>
      <c r="H236" s="942"/>
      <c r="I236" s="893">
        <f>SUM(D237:D247)</f>
        <v>20</v>
      </c>
      <c r="J236" s="893">
        <f>COUNT(D237:D247)*2</f>
        <v>20</v>
      </c>
      <c r="K236" s="960"/>
      <c r="L236" s="960"/>
      <c r="M236" s="963"/>
      <c r="N236" s="963"/>
      <c r="O236" s="963"/>
      <c r="P236" s="963"/>
      <c r="Q236" s="963"/>
      <c r="R236" s="963"/>
      <c r="S236" s="963"/>
      <c r="T236" s="963"/>
      <c r="U236" s="963"/>
      <c r="V236" s="963"/>
      <c r="W236" s="963"/>
      <c r="X236" s="963"/>
      <c r="Y236" s="963"/>
      <c r="Z236" s="963"/>
    </row>
    <row r="237" spans="1:26" ht="34">
      <c r="A237" s="693" t="s">
        <v>2142</v>
      </c>
      <c r="B237" s="467" t="s">
        <v>902</v>
      </c>
      <c r="C237" s="1047" t="s">
        <v>8014</v>
      </c>
      <c r="D237" s="696">
        <v>2</v>
      </c>
      <c r="E237" s="696" t="s">
        <v>469</v>
      </c>
      <c r="F237" s="769"/>
      <c r="G237" s="1052"/>
      <c r="H237" s="963"/>
      <c r="I237" s="893"/>
      <c r="J237" s="893"/>
      <c r="K237" s="960"/>
      <c r="L237" s="960"/>
      <c r="M237" s="963"/>
      <c r="N237" s="963"/>
      <c r="O237" s="963"/>
      <c r="P237" s="963"/>
      <c r="Q237" s="963"/>
      <c r="R237" s="963"/>
      <c r="S237" s="963"/>
      <c r="T237" s="963"/>
      <c r="U237" s="963"/>
      <c r="V237" s="963"/>
      <c r="W237" s="963"/>
      <c r="X237" s="963"/>
      <c r="Y237" s="963"/>
      <c r="Z237" s="963"/>
    </row>
    <row r="238" spans="1:26" ht="16">
      <c r="A238" s="693"/>
      <c r="B238" s="467"/>
      <c r="C238" s="476" t="s">
        <v>8015</v>
      </c>
      <c r="D238" s="696">
        <v>2</v>
      </c>
      <c r="E238" s="696" t="s">
        <v>469</v>
      </c>
      <c r="F238" s="475"/>
      <c r="G238" s="1052"/>
      <c r="H238" s="963"/>
      <c r="I238" s="893"/>
      <c r="J238" s="893"/>
      <c r="K238" s="960"/>
      <c r="L238" s="960"/>
      <c r="M238" s="963"/>
      <c r="N238" s="963"/>
      <c r="O238" s="963"/>
      <c r="P238" s="963"/>
      <c r="Q238" s="963"/>
      <c r="R238" s="963"/>
      <c r="S238" s="963"/>
      <c r="T238" s="963"/>
      <c r="U238" s="963"/>
      <c r="V238" s="963"/>
      <c r="W238" s="963"/>
      <c r="X238" s="963"/>
      <c r="Y238" s="963"/>
      <c r="Z238" s="963"/>
    </row>
    <row r="239" spans="1:26" ht="32">
      <c r="A239" s="693"/>
      <c r="B239" s="467"/>
      <c r="C239" s="476" t="s">
        <v>8016</v>
      </c>
      <c r="D239" s="696">
        <v>2</v>
      </c>
      <c r="E239" s="696" t="s">
        <v>469</v>
      </c>
      <c r="F239" s="475"/>
      <c r="G239" s="1052"/>
      <c r="H239" s="963"/>
      <c r="I239" s="893"/>
      <c r="J239" s="893"/>
      <c r="K239" s="960"/>
      <c r="L239" s="960"/>
      <c r="M239" s="963"/>
      <c r="N239" s="963"/>
      <c r="O239" s="963"/>
      <c r="P239" s="963"/>
      <c r="Q239" s="963"/>
      <c r="R239" s="963"/>
      <c r="S239" s="963"/>
      <c r="T239" s="963"/>
      <c r="U239" s="963"/>
      <c r="V239" s="963"/>
      <c r="W239" s="963"/>
      <c r="X239" s="963"/>
      <c r="Y239" s="963"/>
      <c r="Z239" s="963"/>
    </row>
    <row r="240" spans="1:26" ht="34">
      <c r="A240" s="693" t="s">
        <v>2147</v>
      </c>
      <c r="B240" s="467" t="s">
        <v>907</v>
      </c>
      <c r="C240" s="475" t="s">
        <v>8017</v>
      </c>
      <c r="D240" s="696">
        <v>2</v>
      </c>
      <c r="E240" s="180" t="s">
        <v>506</v>
      </c>
      <c r="F240" s="475"/>
      <c r="G240" s="1052"/>
      <c r="H240" s="963"/>
      <c r="I240" s="893"/>
      <c r="J240" s="893"/>
      <c r="K240" s="960"/>
      <c r="L240" s="960"/>
      <c r="M240" s="963"/>
      <c r="N240" s="963"/>
      <c r="O240" s="963"/>
      <c r="P240" s="963"/>
      <c r="Q240" s="963"/>
      <c r="R240" s="963"/>
      <c r="S240" s="963"/>
      <c r="T240" s="963"/>
      <c r="U240" s="963"/>
      <c r="V240" s="963"/>
      <c r="W240" s="963"/>
      <c r="X240" s="963"/>
      <c r="Y240" s="963"/>
      <c r="Z240" s="963"/>
    </row>
    <row r="241" spans="1:26" ht="32">
      <c r="A241" s="693"/>
      <c r="B241" s="467"/>
      <c r="C241" s="475" t="s">
        <v>8018</v>
      </c>
      <c r="D241" s="696">
        <v>2</v>
      </c>
      <c r="E241" s="180" t="s">
        <v>506</v>
      </c>
      <c r="F241" s="475"/>
      <c r="G241" s="1052"/>
      <c r="H241" s="963"/>
      <c r="I241" s="893"/>
      <c r="J241" s="893"/>
      <c r="K241" s="960"/>
      <c r="L241" s="960"/>
      <c r="M241" s="963"/>
      <c r="N241" s="963"/>
      <c r="O241" s="963"/>
      <c r="P241" s="963"/>
      <c r="Q241" s="963"/>
      <c r="R241" s="963"/>
      <c r="S241" s="963"/>
      <c r="T241" s="963"/>
      <c r="U241" s="963"/>
      <c r="V241" s="963"/>
      <c r="W241" s="963"/>
      <c r="X241" s="963"/>
      <c r="Y241" s="963"/>
      <c r="Z241" s="963"/>
    </row>
    <row r="242" spans="1:26" ht="32">
      <c r="A242" s="693"/>
      <c r="B242" s="467"/>
      <c r="C242" s="475" t="s">
        <v>8019</v>
      </c>
      <c r="D242" s="696">
        <v>2</v>
      </c>
      <c r="E242" s="180" t="s">
        <v>506</v>
      </c>
      <c r="F242" s="475"/>
      <c r="G242" s="1052"/>
      <c r="H242" s="963"/>
      <c r="I242" s="893"/>
      <c r="J242" s="893"/>
      <c r="K242" s="960"/>
      <c r="L242" s="960"/>
      <c r="M242" s="963"/>
      <c r="N242" s="963"/>
      <c r="O242" s="963"/>
      <c r="P242" s="963"/>
      <c r="Q242" s="963"/>
      <c r="R242" s="963"/>
      <c r="S242" s="963"/>
      <c r="T242" s="963"/>
      <c r="U242" s="963"/>
      <c r="V242" s="963"/>
      <c r="W242" s="963"/>
      <c r="X242" s="963"/>
      <c r="Y242" s="963"/>
      <c r="Z242" s="963"/>
    </row>
    <row r="243" spans="1:26" ht="51">
      <c r="A243" s="693" t="s">
        <v>909</v>
      </c>
      <c r="B243" s="467" t="s">
        <v>910</v>
      </c>
      <c r="C243" s="471" t="s">
        <v>8020</v>
      </c>
      <c r="D243" s="696">
        <v>2</v>
      </c>
      <c r="E243" s="696" t="s">
        <v>599</v>
      </c>
      <c r="F243" s="471" t="s">
        <v>913</v>
      </c>
      <c r="G243" s="1052"/>
      <c r="H243" s="963"/>
      <c r="I243" s="893"/>
      <c r="J243" s="893"/>
      <c r="K243" s="960"/>
      <c r="L243" s="960"/>
      <c r="M243" s="963"/>
      <c r="N243" s="963"/>
      <c r="O243" s="963"/>
      <c r="P243" s="963"/>
      <c r="Q243" s="963"/>
      <c r="R243" s="963"/>
      <c r="S243" s="963"/>
      <c r="T243" s="963"/>
      <c r="U243" s="963"/>
      <c r="V243" s="963"/>
      <c r="W243" s="963"/>
      <c r="X243" s="963"/>
      <c r="Y243" s="963"/>
      <c r="Z243" s="963"/>
    </row>
    <row r="244" spans="1:26" ht="48">
      <c r="A244" s="693"/>
      <c r="B244" s="467"/>
      <c r="C244" s="471" t="s">
        <v>8021</v>
      </c>
      <c r="D244" s="696">
        <v>2</v>
      </c>
      <c r="E244" s="696" t="s">
        <v>599</v>
      </c>
      <c r="F244" s="471" t="s">
        <v>913</v>
      </c>
      <c r="G244" s="1052"/>
      <c r="H244" s="963"/>
      <c r="I244" s="893"/>
      <c r="J244" s="893"/>
      <c r="K244" s="960"/>
      <c r="L244" s="960"/>
      <c r="M244" s="963"/>
      <c r="N244" s="963"/>
      <c r="O244" s="963"/>
      <c r="P244" s="963"/>
      <c r="Q244" s="963"/>
      <c r="R244" s="963"/>
      <c r="S244" s="963"/>
      <c r="T244" s="963"/>
      <c r="U244" s="963"/>
      <c r="V244" s="963"/>
      <c r="W244" s="963"/>
      <c r="X244" s="963"/>
      <c r="Y244" s="963"/>
      <c r="Z244" s="963"/>
    </row>
    <row r="245" spans="1:26" ht="48">
      <c r="A245" s="693"/>
      <c r="B245" s="467"/>
      <c r="C245" s="471" t="s">
        <v>8022</v>
      </c>
      <c r="D245" s="696">
        <v>2</v>
      </c>
      <c r="E245" s="696" t="s">
        <v>599</v>
      </c>
      <c r="F245" s="471" t="s">
        <v>913</v>
      </c>
      <c r="G245" s="1052"/>
      <c r="H245" s="963"/>
      <c r="I245" s="893"/>
      <c r="J245" s="893"/>
      <c r="K245" s="960"/>
      <c r="L245" s="960"/>
      <c r="M245" s="963"/>
      <c r="N245" s="963"/>
      <c r="O245" s="963"/>
      <c r="P245" s="963"/>
      <c r="Q245" s="963"/>
      <c r="R245" s="963"/>
      <c r="S245" s="963"/>
      <c r="T245" s="963"/>
      <c r="U245" s="963"/>
      <c r="V245" s="963"/>
      <c r="W245" s="963"/>
      <c r="X245" s="963"/>
      <c r="Y245" s="963"/>
      <c r="Z245" s="963"/>
    </row>
    <row r="246" spans="1:26" ht="14.25" hidden="1" customHeight="1">
      <c r="A246" s="310" t="s">
        <v>2153</v>
      </c>
      <c r="B246" s="122" t="s">
        <v>916</v>
      </c>
      <c r="C246" s="122"/>
      <c r="D246" s="124"/>
      <c r="E246" s="141"/>
      <c r="F246" s="141"/>
      <c r="G246" s="141"/>
      <c r="H246" s="106"/>
      <c r="I246" s="105"/>
      <c r="J246" s="105"/>
      <c r="K246" s="105"/>
      <c r="L246" s="105"/>
      <c r="M246" s="106"/>
      <c r="N246" s="106"/>
      <c r="O246" s="106"/>
      <c r="P246" s="106"/>
      <c r="Q246" s="106"/>
      <c r="R246" s="106"/>
      <c r="S246" s="106"/>
      <c r="T246" s="106"/>
      <c r="U246" s="106"/>
      <c r="V246" s="106"/>
      <c r="W246" s="106"/>
      <c r="X246" s="106"/>
      <c r="Y246" s="106"/>
      <c r="Z246" s="106"/>
    </row>
    <row r="247" spans="1:26" ht="34">
      <c r="A247" s="693" t="s">
        <v>920</v>
      </c>
      <c r="B247" s="467" t="s">
        <v>921</v>
      </c>
      <c r="C247" s="467" t="s">
        <v>5797</v>
      </c>
      <c r="D247" s="696">
        <v>2</v>
      </c>
      <c r="E247" s="850" t="s">
        <v>549</v>
      </c>
      <c r="F247" s="467"/>
      <c r="G247" s="1052"/>
      <c r="H247" s="963"/>
      <c r="I247" s="893"/>
      <c r="J247" s="893"/>
      <c r="K247" s="960"/>
      <c r="L247" s="960"/>
      <c r="M247" s="963"/>
      <c r="N247" s="963"/>
      <c r="O247" s="963"/>
      <c r="P247" s="963"/>
      <c r="Q247" s="963"/>
      <c r="R247" s="963"/>
      <c r="S247" s="963"/>
      <c r="T247" s="963"/>
      <c r="U247" s="963"/>
      <c r="V247" s="963"/>
      <c r="W247" s="963"/>
      <c r="X247" s="963"/>
      <c r="Y247" s="963"/>
      <c r="Z247" s="963"/>
    </row>
    <row r="248" spans="1:26" ht="19">
      <c r="A248" s="927" t="s">
        <v>235</v>
      </c>
      <c r="B248" s="1606" t="s">
        <v>88</v>
      </c>
      <c r="C248" s="1570"/>
      <c r="D248" s="1570"/>
      <c r="E248" s="1698"/>
      <c r="F248" s="1570"/>
      <c r="G248" s="1573"/>
      <c r="H248" s="942"/>
      <c r="I248" s="893">
        <f>SUM(D249:D260)</f>
        <v>22</v>
      </c>
      <c r="J248" s="893">
        <f>COUNT(D249:D260)*2</f>
        <v>22</v>
      </c>
      <c r="K248" s="960"/>
      <c r="L248" s="960"/>
      <c r="M248" s="963"/>
      <c r="N248" s="963"/>
      <c r="O248" s="963"/>
      <c r="P248" s="963"/>
      <c r="Q248" s="963"/>
      <c r="R248" s="963"/>
      <c r="S248" s="963"/>
      <c r="T248" s="963"/>
      <c r="U248" s="963"/>
      <c r="V248" s="963"/>
      <c r="W248" s="963"/>
      <c r="X248" s="963"/>
      <c r="Y248" s="963"/>
      <c r="Z248" s="963"/>
    </row>
    <row r="249" spans="1:26" ht="34">
      <c r="A249" s="693" t="s">
        <v>923</v>
      </c>
      <c r="B249" s="467" t="s">
        <v>924</v>
      </c>
      <c r="C249" s="475" t="s">
        <v>925</v>
      </c>
      <c r="D249" s="696">
        <v>2</v>
      </c>
      <c r="E249" s="845" t="s">
        <v>469</v>
      </c>
      <c r="F249" s="475" t="s">
        <v>8023</v>
      </c>
      <c r="G249" s="1052"/>
      <c r="H249" s="963"/>
      <c r="I249" s="893"/>
      <c r="J249" s="893"/>
      <c r="K249" s="960"/>
      <c r="L249" s="960"/>
      <c r="M249" s="963"/>
      <c r="N249" s="963"/>
      <c r="O249" s="963"/>
      <c r="P249" s="963"/>
      <c r="Q249" s="963"/>
      <c r="R249" s="963"/>
      <c r="S249" s="963"/>
      <c r="T249" s="963"/>
      <c r="U249" s="963"/>
      <c r="V249" s="963"/>
      <c r="W249" s="963"/>
      <c r="X249" s="963"/>
      <c r="Y249" s="963"/>
      <c r="Z249" s="963"/>
    </row>
    <row r="250" spans="1:26" ht="32">
      <c r="A250" s="693"/>
      <c r="B250" s="467"/>
      <c r="C250" s="475" t="s">
        <v>926</v>
      </c>
      <c r="D250" s="696">
        <v>2</v>
      </c>
      <c r="E250" s="845" t="s">
        <v>469</v>
      </c>
      <c r="F250" s="475"/>
      <c r="G250" s="1052"/>
      <c r="H250" s="963"/>
      <c r="I250" s="893"/>
      <c r="J250" s="893"/>
      <c r="K250" s="960"/>
      <c r="L250" s="960"/>
      <c r="M250" s="963"/>
      <c r="N250" s="963"/>
      <c r="O250" s="963"/>
      <c r="P250" s="963"/>
      <c r="Q250" s="963"/>
      <c r="R250" s="963"/>
      <c r="S250" s="963"/>
      <c r="T250" s="963"/>
      <c r="U250" s="963"/>
      <c r="V250" s="963"/>
      <c r="W250" s="963"/>
      <c r="X250" s="963"/>
      <c r="Y250" s="963"/>
      <c r="Z250" s="963"/>
    </row>
    <row r="251" spans="1:26" ht="32">
      <c r="A251" s="693" t="s">
        <v>2155</v>
      </c>
      <c r="B251" s="467" t="s">
        <v>928</v>
      </c>
      <c r="C251" s="475" t="s">
        <v>929</v>
      </c>
      <c r="D251" s="696">
        <v>2</v>
      </c>
      <c r="E251" s="845" t="s">
        <v>469</v>
      </c>
      <c r="F251" s="475" t="s">
        <v>930</v>
      </c>
      <c r="G251" s="1052"/>
      <c r="H251" s="963"/>
      <c r="I251" s="893"/>
      <c r="J251" s="893"/>
      <c r="K251" s="960"/>
      <c r="L251" s="960"/>
      <c r="M251" s="963"/>
      <c r="N251" s="963"/>
      <c r="O251" s="963"/>
      <c r="P251" s="963"/>
      <c r="Q251" s="963"/>
      <c r="R251" s="963"/>
      <c r="S251" s="963"/>
      <c r="T251" s="963"/>
      <c r="U251" s="963"/>
      <c r="V251" s="963"/>
      <c r="W251" s="963"/>
      <c r="X251" s="963"/>
      <c r="Y251" s="963"/>
      <c r="Z251" s="963"/>
    </row>
    <row r="252" spans="1:26" ht="16">
      <c r="A252" s="693"/>
      <c r="B252" s="467"/>
      <c r="C252" s="471" t="s">
        <v>931</v>
      </c>
      <c r="D252" s="696">
        <v>2</v>
      </c>
      <c r="E252" s="845" t="s">
        <v>469</v>
      </c>
      <c r="F252" s="475"/>
      <c r="G252" s="1052"/>
      <c r="H252" s="963"/>
      <c r="I252" s="893"/>
      <c r="J252" s="893"/>
      <c r="K252" s="960"/>
      <c r="L252" s="960"/>
      <c r="M252" s="963"/>
      <c r="N252" s="963"/>
      <c r="O252" s="963"/>
      <c r="P252" s="963"/>
      <c r="Q252" s="963"/>
      <c r="R252" s="963"/>
      <c r="S252" s="963"/>
      <c r="T252" s="963"/>
      <c r="U252" s="963"/>
      <c r="V252" s="963"/>
      <c r="W252" s="963"/>
      <c r="X252" s="963"/>
      <c r="Y252" s="963"/>
      <c r="Z252" s="963"/>
    </row>
    <row r="253" spans="1:26" ht="32">
      <c r="A253" s="693"/>
      <c r="B253" s="467"/>
      <c r="C253" s="471" t="s">
        <v>932</v>
      </c>
      <c r="D253" s="696">
        <v>2</v>
      </c>
      <c r="E253" s="845" t="s">
        <v>469</v>
      </c>
      <c r="F253" s="720"/>
      <c r="G253" s="1052"/>
      <c r="H253" s="963"/>
      <c r="I253" s="893"/>
      <c r="J253" s="893"/>
      <c r="K253" s="960"/>
      <c r="L253" s="960"/>
      <c r="M253" s="963"/>
      <c r="N253" s="963"/>
      <c r="O253" s="963"/>
      <c r="P253" s="963"/>
      <c r="Q253" s="963"/>
      <c r="R253" s="963"/>
      <c r="S253" s="963"/>
      <c r="T253" s="963"/>
      <c r="U253" s="963"/>
      <c r="V253" s="963"/>
      <c r="W253" s="963"/>
      <c r="X253" s="963"/>
      <c r="Y253" s="963"/>
      <c r="Z253" s="963"/>
    </row>
    <row r="254" spans="1:26" ht="34">
      <c r="A254" s="693" t="s">
        <v>2156</v>
      </c>
      <c r="B254" s="467" t="s">
        <v>934</v>
      </c>
      <c r="C254" s="1063" t="s">
        <v>935</v>
      </c>
      <c r="D254" s="696">
        <v>2</v>
      </c>
      <c r="E254" s="845" t="s">
        <v>469</v>
      </c>
      <c r="F254" s="475" t="s">
        <v>8023</v>
      </c>
      <c r="G254" s="1052"/>
      <c r="H254" s="963"/>
      <c r="I254" s="893"/>
      <c r="J254" s="893"/>
      <c r="K254" s="960"/>
      <c r="L254" s="960"/>
      <c r="M254" s="963"/>
      <c r="N254" s="963"/>
      <c r="O254" s="963"/>
      <c r="P254" s="963"/>
      <c r="Q254" s="963"/>
      <c r="R254" s="963"/>
      <c r="S254" s="963"/>
      <c r="T254" s="963"/>
      <c r="U254" s="963"/>
      <c r="V254" s="963"/>
      <c r="W254" s="963"/>
      <c r="X254" s="963"/>
      <c r="Y254" s="963"/>
      <c r="Z254" s="963"/>
    </row>
    <row r="255" spans="1:26" ht="32">
      <c r="A255" s="693"/>
      <c r="B255" s="467"/>
      <c r="C255" s="475" t="s">
        <v>936</v>
      </c>
      <c r="D255" s="696">
        <v>2</v>
      </c>
      <c r="E255" s="845" t="s">
        <v>469</v>
      </c>
      <c r="F255" s="475" t="s">
        <v>8023</v>
      </c>
      <c r="G255" s="1052"/>
      <c r="H255" s="963"/>
      <c r="I255" s="893"/>
      <c r="J255" s="893"/>
      <c r="K255" s="960"/>
      <c r="L255" s="960"/>
      <c r="M255" s="963"/>
      <c r="N255" s="963"/>
      <c r="O255" s="963"/>
      <c r="P255" s="963"/>
      <c r="Q255" s="963"/>
      <c r="R255" s="963"/>
      <c r="S255" s="963"/>
      <c r="T255" s="963"/>
      <c r="U255" s="963"/>
      <c r="V255" s="963"/>
      <c r="W255" s="963"/>
      <c r="X255" s="963"/>
      <c r="Y255" s="963"/>
      <c r="Z255" s="963"/>
    </row>
    <row r="256" spans="1:26" ht="14.25" hidden="1" customHeight="1">
      <c r="A256" s="310" t="s">
        <v>939</v>
      </c>
      <c r="B256" s="122" t="s">
        <v>940</v>
      </c>
      <c r="C256" s="141"/>
      <c r="D256" s="124"/>
      <c r="E256" s="125"/>
      <c r="F256" s="141"/>
      <c r="G256" s="141"/>
      <c r="H256" s="106"/>
      <c r="I256" s="105"/>
      <c r="J256" s="105"/>
      <c r="K256" s="105"/>
      <c r="L256" s="105"/>
      <c r="M256" s="106"/>
      <c r="N256" s="106"/>
      <c r="O256" s="106"/>
      <c r="P256" s="106"/>
      <c r="Q256" s="106"/>
      <c r="R256" s="106"/>
      <c r="S256" s="106"/>
      <c r="T256" s="106"/>
      <c r="U256" s="106"/>
      <c r="V256" s="106"/>
      <c r="W256" s="106"/>
      <c r="X256" s="106"/>
      <c r="Y256" s="106"/>
      <c r="Z256" s="106"/>
    </row>
    <row r="257" spans="1:26" ht="34">
      <c r="A257" s="693" t="s">
        <v>2157</v>
      </c>
      <c r="B257" s="467" t="s">
        <v>942</v>
      </c>
      <c r="C257" s="475" t="s">
        <v>8024</v>
      </c>
      <c r="D257" s="696">
        <v>2</v>
      </c>
      <c r="E257" s="845" t="s">
        <v>469</v>
      </c>
      <c r="F257" s="475" t="s">
        <v>8023</v>
      </c>
      <c r="G257" s="1052"/>
      <c r="H257" s="963"/>
      <c r="I257" s="893"/>
      <c r="J257" s="893"/>
      <c r="K257" s="960"/>
      <c r="L257" s="960"/>
      <c r="M257" s="963"/>
      <c r="N257" s="963"/>
      <c r="O257" s="963"/>
      <c r="P257" s="963"/>
      <c r="Q257" s="963"/>
      <c r="R257" s="963"/>
      <c r="S257" s="963"/>
      <c r="T257" s="963"/>
      <c r="U257" s="963"/>
      <c r="V257" s="963"/>
      <c r="W257" s="963"/>
      <c r="X257" s="963"/>
      <c r="Y257" s="963"/>
      <c r="Z257" s="963"/>
    </row>
    <row r="258" spans="1:26" ht="32">
      <c r="A258" s="693"/>
      <c r="B258" s="467"/>
      <c r="C258" s="475" t="s">
        <v>8025</v>
      </c>
      <c r="D258" s="696">
        <v>2</v>
      </c>
      <c r="E258" s="845" t="s">
        <v>469</v>
      </c>
      <c r="F258" s="475"/>
      <c r="G258" s="1052"/>
      <c r="H258" s="963"/>
      <c r="I258" s="893"/>
      <c r="J258" s="893"/>
      <c r="K258" s="960"/>
      <c r="L258" s="960"/>
      <c r="M258" s="963"/>
      <c r="N258" s="963"/>
      <c r="O258" s="963"/>
      <c r="P258" s="963"/>
      <c r="Q258" s="963"/>
      <c r="R258" s="963"/>
      <c r="S258" s="963"/>
      <c r="T258" s="963"/>
      <c r="U258" s="963"/>
      <c r="V258" s="963"/>
      <c r="W258" s="963"/>
      <c r="X258" s="963"/>
      <c r="Y258" s="963"/>
      <c r="Z258" s="963"/>
    </row>
    <row r="259" spans="1:26" ht="16">
      <c r="A259" s="693"/>
      <c r="B259" s="467"/>
      <c r="C259" s="475" t="s">
        <v>8026</v>
      </c>
      <c r="D259" s="696">
        <v>2</v>
      </c>
      <c r="E259" s="845" t="s">
        <v>469</v>
      </c>
      <c r="F259" s="475"/>
      <c r="G259" s="1052"/>
      <c r="H259" s="963"/>
      <c r="I259" s="893"/>
      <c r="J259" s="893"/>
      <c r="K259" s="960"/>
      <c r="L259" s="960"/>
      <c r="M259" s="963"/>
      <c r="N259" s="963"/>
      <c r="O259" s="963"/>
      <c r="P259" s="963"/>
      <c r="Q259" s="963"/>
      <c r="R259" s="963"/>
      <c r="S259" s="963"/>
      <c r="T259" s="963"/>
      <c r="U259" s="963"/>
      <c r="V259" s="963"/>
      <c r="W259" s="963"/>
      <c r="X259" s="963"/>
      <c r="Y259" s="963"/>
      <c r="Z259" s="963"/>
    </row>
    <row r="260" spans="1:26" ht="34">
      <c r="A260" s="693" t="s">
        <v>944</v>
      </c>
      <c r="B260" s="467" t="s">
        <v>945</v>
      </c>
      <c r="C260" s="475" t="s">
        <v>8027</v>
      </c>
      <c r="D260" s="696">
        <v>2</v>
      </c>
      <c r="E260" s="845" t="s">
        <v>469</v>
      </c>
      <c r="F260" s="475" t="s">
        <v>8023</v>
      </c>
      <c r="G260" s="1052"/>
      <c r="H260" s="963"/>
      <c r="I260" s="893"/>
      <c r="J260" s="893"/>
      <c r="K260" s="960"/>
      <c r="L260" s="960"/>
      <c r="M260" s="963"/>
      <c r="N260" s="963"/>
      <c r="O260" s="963"/>
      <c r="P260" s="963"/>
      <c r="Q260" s="963"/>
      <c r="R260" s="963"/>
      <c r="S260" s="963"/>
      <c r="T260" s="963"/>
      <c r="U260" s="963"/>
      <c r="V260" s="963"/>
      <c r="W260" s="963"/>
      <c r="X260" s="963"/>
      <c r="Y260" s="963"/>
      <c r="Z260" s="963"/>
    </row>
    <row r="261" spans="1:26" ht="19">
      <c r="A261" s="927" t="s">
        <v>236</v>
      </c>
      <c r="B261" s="1606" t="s">
        <v>90</v>
      </c>
      <c r="C261" s="1570"/>
      <c r="D261" s="1570"/>
      <c r="E261" s="1698"/>
      <c r="F261" s="1570"/>
      <c r="G261" s="1573"/>
      <c r="H261" s="942"/>
      <c r="I261" s="893">
        <f>SUM(D262:D264)</f>
        <v>4</v>
      </c>
      <c r="J261" s="893">
        <f>COUNT(D262:D264)*2</f>
        <v>4</v>
      </c>
      <c r="K261" s="960"/>
      <c r="L261" s="960"/>
      <c r="M261" s="963"/>
      <c r="N261" s="963"/>
      <c r="O261" s="963"/>
      <c r="P261" s="963"/>
      <c r="Q261" s="963"/>
      <c r="R261" s="963"/>
      <c r="S261" s="963"/>
      <c r="T261" s="963"/>
      <c r="U261" s="963"/>
      <c r="V261" s="963"/>
      <c r="W261" s="963"/>
      <c r="X261" s="963"/>
      <c r="Y261" s="963"/>
      <c r="Z261" s="963"/>
    </row>
    <row r="262" spans="1:26" ht="51">
      <c r="A262" s="693" t="s">
        <v>2159</v>
      </c>
      <c r="B262" s="467" t="s">
        <v>948</v>
      </c>
      <c r="C262" s="471" t="s">
        <v>949</v>
      </c>
      <c r="D262" s="696">
        <v>2</v>
      </c>
      <c r="E262" s="696" t="s">
        <v>506</v>
      </c>
      <c r="F262" s="475" t="s">
        <v>8028</v>
      </c>
      <c r="G262" s="1052"/>
      <c r="H262" s="963"/>
      <c r="I262" s="893"/>
      <c r="J262" s="893"/>
      <c r="K262" s="960"/>
      <c r="L262" s="960"/>
      <c r="M262" s="963"/>
      <c r="N262" s="963"/>
      <c r="O262" s="963"/>
      <c r="P262" s="963"/>
      <c r="Q262" s="963"/>
      <c r="R262" s="963"/>
      <c r="S262" s="963"/>
      <c r="T262" s="963"/>
      <c r="U262" s="963"/>
      <c r="V262" s="963"/>
      <c r="W262" s="963"/>
      <c r="X262" s="963"/>
      <c r="Y262" s="963"/>
      <c r="Z262" s="963"/>
    </row>
    <row r="263" spans="1:26" ht="51">
      <c r="A263" s="693" t="s">
        <v>2160</v>
      </c>
      <c r="B263" s="467" t="s">
        <v>951</v>
      </c>
      <c r="C263" s="471" t="s">
        <v>8029</v>
      </c>
      <c r="D263" s="696">
        <v>2</v>
      </c>
      <c r="E263" s="696" t="s">
        <v>506</v>
      </c>
      <c r="F263" s="471" t="s">
        <v>8030</v>
      </c>
      <c r="G263" s="1052"/>
      <c r="H263" s="963"/>
      <c r="I263" s="893"/>
      <c r="J263" s="893"/>
      <c r="K263" s="960"/>
      <c r="L263" s="960"/>
      <c r="M263" s="963"/>
      <c r="N263" s="963"/>
      <c r="O263" s="963"/>
      <c r="P263" s="963"/>
      <c r="Q263" s="963"/>
      <c r="R263" s="963"/>
      <c r="S263" s="963"/>
      <c r="T263" s="963"/>
      <c r="U263" s="963"/>
      <c r="V263" s="963"/>
      <c r="W263" s="963"/>
      <c r="X263" s="963"/>
      <c r="Y263" s="963"/>
      <c r="Z263" s="963"/>
    </row>
    <row r="264" spans="1:26" ht="14.25" hidden="1" customHeight="1">
      <c r="A264" s="310" t="s">
        <v>2162</v>
      </c>
      <c r="B264" s="492" t="s">
        <v>956</v>
      </c>
      <c r="C264" s="141"/>
      <c r="D264" s="124"/>
      <c r="E264" s="141"/>
      <c r="F264" s="141"/>
      <c r="G264" s="141"/>
      <c r="H264" s="106"/>
      <c r="I264" s="105"/>
      <c r="J264" s="105"/>
      <c r="K264" s="105"/>
      <c r="L264" s="105"/>
      <c r="M264" s="106"/>
      <c r="N264" s="106"/>
      <c r="O264" s="106"/>
      <c r="P264" s="106"/>
      <c r="Q264" s="106"/>
      <c r="R264" s="106"/>
      <c r="S264" s="106"/>
      <c r="T264" s="106"/>
      <c r="U264" s="106"/>
      <c r="V264" s="106"/>
      <c r="W264" s="106"/>
      <c r="X264" s="106"/>
      <c r="Y264" s="106"/>
      <c r="Z264" s="106"/>
    </row>
    <row r="265" spans="1:26" ht="19">
      <c r="A265" s="927" t="s">
        <v>91</v>
      </c>
      <c r="B265" s="1606" t="s">
        <v>92</v>
      </c>
      <c r="C265" s="1570"/>
      <c r="D265" s="1570"/>
      <c r="E265" s="1698"/>
      <c r="F265" s="1570"/>
      <c r="G265" s="1573"/>
      <c r="H265" s="942"/>
      <c r="I265" s="893">
        <f>SUM(D266:D280)</f>
        <v>28</v>
      </c>
      <c r="J265" s="893">
        <f>COUNT(D266:D280)*2</f>
        <v>28</v>
      </c>
      <c r="K265" s="960"/>
      <c r="L265" s="960"/>
      <c r="M265" s="963"/>
      <c r="N265" s="963"/>
      <c r="O265" s="963"/>
      <c r="P265" s="963"/>
      <c r="Q265" s="963"/>
      <c r="R265" s="963"/>
      <c r="S265" s="963"/>
      <c r="T265" s="963"/>
      <c r="U265" s="963"/>
      <c r="V265" s="963"/>
      <c r="W265" s="963"/>
      <c r="X265" s="963"/>
      <c r="Y265" s="963"/>
      <c r="Z265" s="963"/>
    </row>
    <row r="266" spans="1:26" ht="14.25" hidden="1" customHeight="1">
      <c r="A266" s="348" t="s">
        <v>960</v>
      </c>
      <c r="B266" s="122" t="s">
        <v>961</v>
      </c>
      <c r="C266" s="141"/>
      <c r="D266" s="124"/>
      <c r="E266" s="141"/>
      <c r="F266" s="141"/>
      <c r="G266" s="141"/>
      <c r="H266" s="106"/>
      <c r="I266" s="105"/>
      <c r="J266" s="105"/>
      <c r="K266" s="105"/>
      <c r="L266" s="105"/>
      <c r="M266" s="106"/>
      <c r="N266" s="106"/>
      <c r="O266" s="106"/>
      <c r="P266" s="106"/>
      <c r="Q266" s="106"/>
      <c r="R266" s="106"/>
      <c r="S266" s="106"/>
      <c r="T266" s="106"/>
      <c r="U266" s="106"/>
      <c r="V266" s="106"/>
      <c r="W266" s="106"/>
      <c r="X266" s="106"/>
      <c r="Y266" s="106"/>
      <c r="Z266" s="106"/>
    </row>
    <row r="267" spans="1:26" ht="34">
      <c r="A267" s="927" t="s">
        <v>962</v>
      </c>
      <c r="B267" s="467" t="s">
        <v>963</v>
      </c>
      <c r="C267" s="538" t="s">
        <v>8031</v>
      </c>
      <c r="D267" s="696">
        <v>2</v>
      </c>
      <c r="E267" s="696" t="s">
        <v>611</v>
      </c>
      <c r="F267" s="735" t="s">
        <v>8032</v>
      </c>
      <c r="G267" s="735"/>
      <c r="H267" s="1046"/>
      <c r="I267" s="893"/>
      <c r="J267" s="893"/>
      <c r="K267" s="960"/>
      <c r="L267" s="960"/>
      <c r="M267" s="963"/>
      <c r="N267" s="963"/>
      <c r="O267" s="963"/>
      <c r="P267" s="963"/>
      <c r="Q267" s="963"/>
      <c r="R267" s="963"/>
      <c r="S267" s="963"/>
      <c r="T267" s="963"/>
      <c r="U267" s="963"/>
      <c r="V267" s="963"/>
      <c r="W267" s="963"/>
      <c r="X267" s="963"/>
      <c r="Y267" s="963"/>
      <c r="Z267" s="963"/>
    </row>
    <row r="268" spans="1:26" ht="85">
      <c r="A268" s="927"/>
      <c r="B268" s="467"/>
      <c r="C268" s="538" t="s">
        <v>8033</v>
      </c>
      <c r="D268" s="696">
        <v>2</v>
      </c>
      <c r="E268" s="696" t="s">
        <v>611</v>
      </c>
      <c r="F268" s="1056"/>
      <c r="G268" s="735"/>
      <c r="H268" s="1046"/>
      <c r="I268" s="893"/>
      <c r="J268" s="893"/>
      <c r="K268" s="960"/>
      <c r="L268" s="960"/>
      <c r="M268" s="963"/>
      <c r="N268" s="963"/>
      <c r="O268" s="963"/>
      <c r="P268" s="963"/>
      <c r="Q268" s="963"/>
      <c r="R268" s="963"/>
      <c r="S268" s="963"/>
      <c r="T268" s="963"/>
      <c r="U268" s="963"/>
      <c r="V268" s="963"/>
      <c r="W268" s="963"/>
      <c r="X268" s="963"/>
      <c r="Y268" s="963"/>
      <c r="Z268" s="963"/>
    </row>
    <row r="269" spans="1:26" ht="64">
      <c r="A269" s="927" t="s">
        <v>964</v>
      </c>
      <c r="B269" s="471" t="s">
        <v>965</v>
      </c>
      <c r="C269" s="475" t="s">
        <v>8034</v>
      </c>
      <c r="D269" s="696">
        <v>2</v>
      </c>
      <c r="E269" s="696" t="s">
        <v>611</v>
      </c>
      <c r="F269" s="1056"/>
      <c r="G269" s="735"/>
      <c r="H269" s="1046"/>
      <c r="I269" s="893"/>
      <c r="J269" s="893"/>
      <c r="K269" s="960"/>
      <c r="L269" s="960"/>
      <c r="M269" s="963"/>
      <c r="N269" s="963"/>
      <c r="O269" s="963"/>
      <c r="P269" s="963"/>
      <c r="Q269" s="963"/>
      <c r="R269" s="963"/>
      <c r="S269" s="963"/>
      <c r="T269" s="963"/>
      <c r="U269" s="963"/>
      <c r="V269" s="963"/>
      <c r="W269" s="963"/>
      <c r="X269" s="963"/>
      <c r="Y269" s="963"/>
      <c r="Z269" s="963"/>
    </row>
    <row r="270" spans="1:26" ht="48">
      <c r="A270" s="927"/>
      <c r="B270" s="471"/>
      <c r="C270" s="475" t="s">
        <v>8035</v>
      </c>
      <c r="D270" s="696">
        <v>2</v>
      </c>
      <c r="E270" s="696" t="s">
        <v>2830</v>
      </c>
      <c r="F270" s="769" t="s">
        <v>8036</v>
      </c>
      <c r="G270" s="1056"/>
      <c r="H270" s="1219"/>
      <c r="I270" s="893"/>
      <c r="J270" s="893"/>
      <c r="K270" s="960"/>
      <c r="L270" s="960"/>
      <c r="M270" s="963"/>
      <c r="N270" s="963"/>
      <c r="O270" s="963"/>
      <c r="P270" s="963"/>
      <c r="Q270" s="963"/>
      <c r="R270" s="963"/>
      <c r="S270" s="963"/>
      <c r="T270" s="963"/>
      <c r="U270" s="963"/>
      <c r="V270" s="963"/>
      <c r="W270" s="963"/>
      <c r="X270" s="963"/>
      <c r="Y270" s="963"/>
      <c r="Z270" s="963"/>
    </row>
    <row r="271" spans="1:26" ht="32">
      <c r="A271" s="927"/>
      <c r="B271" s="471"/>
      <c r="C271" s="475" t="s">
        <v>8037</v>
      </c>
      <c r="D271" s="696">
        <v>2</v>
      </c>
      <c r="E271" s="696" t="s">
        <v>469</v>
      </c>
      <c r="F271" s="475" t="s">
        <v>8038</v>
      </c>
      <c r="G271" s="1052"/>
      <c r="H271" s="963"/>
      <c r="I271" s="893"/>
      <c r="J271" s="893"/>
      <c r="K271" s="960"/>
      <c r="L271" s="960"/>
      <c r="M271" s="963"/>
      <c r="N271" s="963"/>
      <c r="O271" s="963"/>
      <c r="P271" s="963"/>
      <c r="Q271" s="963"/>
      <c r="R271" s="963"/>
      <c r="S271" s="963"/>
      <c r="T271" s="963"/>
      <c r="U271" s="963"/>
      <c r="V271" s="963"/>
      <c r="W271" s="963"/>
      <c r="X271" s="963"/>
      <c r="Y271" s="963"/>
      <c r="Z271" s="963"/>
    </row>
    <row r="272" spans="1:26" ht="48">
      <c r="A272" s="927"/>
      <c r="B272" s="471"/>
      <c r="C272" s="475" t="s">
        <v>8039</v>
      </c>
      <c r="D272" s="696">
        <v>2</v>
      </c>
      <c r="E272" s="696" t="s">
        <v>469</v>
      </c>
      <c r="F272" s="475" t="s">
        <v>8040</v>
      </c>
      <c r="G272" s="1052"/>
      <c r="H272" s="963"/>
      <c r="I272" s="893"/>
      <c r="J272" s="893"/>
      <c r="K272" s="960"/>
      <c r="L272" s="960"/>
      <c r="M272" s="963"/>
      <c r="N272" s="963"/>
      <c r="O272" s="963"/>
      <c r="P272" s="963"/>
      <c r="Q272" s="963"/>
      <c r="R272" s="963"/>
      <c r="S272" s="963"/>
      <c r="T272" s="963"/>
      <c r="U272" s="963"/>
      <c r="V272" s="963"/>
      <c r="W272" s="963"/>
      <c r="X272" s="963"/>
      <c r="Y272" s="963"/>
      <c r="Z272" s="963"/>
    </row>
    <row r="273" spans="1:26" ht="32">
      <c r="A273" s="927"/>
      <c r="B273" s="471"/>
      <c r="C273" s="475" t="s">
        <v>8041</v>
      </c>
      <c r="D273" s="696">
        <v>2</v>
      </c>
      <c r="E273" s="696" t="s">
        <v>891</v>
      </c>
      <c r="F273" s="1052"/>
      <c r="G273" s="1052"/>
      <c r="H273" s="963"/>
      <c r="I273" s="893"/>
      <c r="J273" s="893"/>
      <c r="K273" s="960"/>
      <c r="L273" s="960"/>
      <c r="M273" s="963"/>
      <c r="N273" s="963"/>
      <c r="O273" s="963"/>
      <c r="P273" s="963"/>
      <c r="Q273" s="963"/>
      <c r="R273" s="963"/>
      <c r="S273" s="963"/>
      <c r="T273" s="963"/>
      <c r="U273" s="963"/>
      <c r="V273" s="963"/>
      <c r="W273" s="963"/>
      <c r="X273" s="963"/>
      <c r="Y273" s="963"/>
      <c r="Z273" s="963"/>
    </row>
    <row r="274" spans="1:26" ht="32">
      <c r="A274" s="927"/>
      <c r="B274" s="471"/>
      <c r="C274" s="475" t="s">
        <v>8042</v>
      </c>
      <c r="D274" s="696">
        <v>2</v>
      </c>
      <c r="E274" s="696" t="s">
        <v>599</v>
      </c>
      <c r="F274" s="475" t="s">
        <v>8043</v>
      </c>
      <c r="G274" s="1052"/>
      <c r="H274" s="963"/>
      <c r="I274" s="893"/>
      <c r="J274" s="893"/>
      <c r="K274" s="960"/>
      <c r="L274" s="960"/>
      <c r="M274" s="963"/>
      <c r="N274" s="963"/>
      <c r="O274" s="963"/>
      <c r="P274" s="963"/>
      <c r="Q274" s="963"/>
      <c r="R274" s="963"/>
      <c r="S274" s="963"/>
      <c r="T274" s="963"/>
      <c r="U274" s="963"/>
      <c r="V274" s="963"/>
      <c r="W274" s="963"/>
      <c r="X274" s="963"/>
      <c r="Y274" s="963"/>
      <c r="Z274" s="963"/>
    </row>
    <row r="275" spans="1:26" ht="32">
      <c r="A275" s="927"/>
      <c r="B275" s="471"/>
      <c r="C275" s="475" t="s">
        <v>8044</v>
      </c>
      <c r="D275" s="696">
        <v>2</v>
      </c>
      <c r="E275" s="696" t="s">
        <v>469</v>
      </c>
      <c r="F275" s="1052"/>
      <c r="G275" s="1052"/>
      <c r="H275" s="963"/>
      <c r="I275" s="893"/>
      <c r="J275" s="893"/>
      <c r="K275" s="960"/>
      <c r="L275" s="960"/>
      <c r="M275" s="963"/>
      <c r="N275" s="963"/>
      <c r="O275" s="963"/>
      <c r="P275" s="963"/>
      <c r="Q275" s="963"/>
      <c r="R275" s="963"/>
      <c r="S275" s="963"/>
      <c r="T275" s="963"/>
      <c r="U275" s="963"/>
      <c r="V275" s="963"/>
      <c r="W275" s="963"/>
      <c r="X275" s="963"/>
      <c r="Y275" s="963"/>
      <c r="Z275" s="963"/>
    </row>
    <row r="276" spans="1:26" ht="32">
      <c r="A276" s="927"/>
      <c r="B276" s="471"/>
      <c r="C276" s="475" t="s">
        <v>8045</v>
      </c>
      <c r="D276" s="696">
        <v>2</v>
      </c>
      <c r="E276" s="696" t="s">
        <v>611</v>
      </c>
      <c r="F276" s="475" t="s">
        <v>8046</v>
      </c>
      <c r="G276" s="1052"/>
      <c r="H276" s="963"/>
      <c r="I276" s="893"/>
      <c r="J276" s="893"/>
      <c r="K276" s="960"/>
      <c r="L276" s="960"/>
      <c r="M276" s="963"/>
      <c r="N276" s="963"/>
      <c r="O276" s="963"/>
      <c r="P276" s="963"/>
      <c r="Q276" s="963"/>
      <c r="R276" s="963"/>
      <c r="S276" s="963"/>
      <c r="T276" s="963"/>
      <c r="U276" s="963"/>
      <c r="V276" s="963"/>
      <c r="W276" s="963"/>
      <c r="X276" s="963"/>
      <c r="Y276" s="963"/>
      <c r="Z276" s="963"/>
    </row>
    <row r="277" spans="1:26" ht="48">
      <c r="A277" s="927"/>
      <c r="B277" s="471"/>
      <c r="C277" s="475" t="s">
        <v>8047</v>
      </c>
      <c r="D277" s="696">
        <v>2</v>
      </c>
      <c r="E277" s="696" t="s">
        <v>891</v>
      </c>
      <c r="F277" s="1052"/>
      <c r="G277" s="1052"/>
      <c r="H277" s="963"/>
      <c r="I277" s="893"/>
      <c r="J277" s="893"/>
      <c r="K277" s="960"/>
      <c r="L277" s="960"/>
      <c r="M277" s="963"/>
      <c r="N277" s="963"/>
      <c r="O277" s="963"/>
      <c r="P277" s="963"/>
      <c r="Q277" s="963"/>
      <c r="R277" s="963"/>
      <c r="S277" s="963"/>
      <c r="T277" s="963"/>
      <c r="U277" s="963"/>
      <c r="V277" s="963"/>
      <c r="W277" s="963"/>
      <c r="X277" s="963"/>
      <c r="Y277" s="963"/>
      <c r="Z277" s="963"/>
    </row>
    <row r="278" spans="1:26" ht="32">
      <c r="A278" s="927"/>
      <c r="B278" s="471"/>
      <c r="C278" s="735" t="s">
        <v>8048</v>
      </c>
      <c r="D278" s="696">
        <v>2</v>
      </c>
      <c r="E278" s="696" t="s">
        <v>599</v>
      </c>
      <c r="F278" s="1052"/>
      <c r="G278" s="1130"/>
      <c r="H278" s="963"/>
      <c r="I278" s="893"/>
      <c r="J278" s="893"/>
      <c r="K278" s="960"/>
      <c r="L278" s="960"/>
      <c r="M278" s="963"/>
      <c r="N278" s="963"/>
      <c r="O278" s="963"/>
      <c r="P278" s="963"/>
      <c r="Q278" s="963"/>
      <c r="R278" s="963"/>
      <c r="S278" s="963"/>
      <c r="T278" s="963"/>
      <c r="U278" s="963"/>
      <c r="V278" s="963"/>
      <c r="W278" s="963"/>
      <c r="X278" s="963"/>
      <c r="Y278" s="963"/>
      <c r="Z278" s="963"/>
    </row>
    <row r="279" spans="1:26" ht="32">
      <c r="A279" s="927"/>
      <c r="B279" s="471"/>
      <c r="C279" s="735" t="s">
        <v>8049</v>
      </c>
      <c r="D279" s="696">
        <v>2</v>
      </c>
      <c r="E279" s="696" t="s">
        <v>611</v>
      </c>
      <c r="F279" s="1052"/>
      <c r="G279" s="1130"/>
      <c r="H279" s="963"/>
      <c r="I279" s="893"/>
      <c r="J279" s="893"/>
      <c r="K279" s="960"/>
      <c r="L279" s="960"/>
      <c r="M279" s="963"/>
      <c r="N279" s="963"/>
      <c r="O279" s="963"/>
      <c r="P279" s="963"/>
      <c r="Q279" s="963"/>
      <c r="R279" s="963"/>
      <c r="S279" s="963"/>
      <c r="T279" s="963"/>
      <c r="U279" s="963"/>
      <c r="V279" s="963"/>
      <c r="W279" s="963"/>
      <c r="X279" s="963"/>
      <c r="Y279" s="963"/>
      <c r="Z279" s="963"/>
    </row>
    <row r="280" spans="1:26" ht="32">
      <c r="A280" s="927"/>
      <c r="B280" s="471"/>
      <c r="C280" s="735" t="s">
        <v>8050</v>
      </c>
      <c r="D280" s="696">
        <v>2</v>
      </c>
      <c r="E280" s="696" t="s">
        <v>611</v>
      </c>
      <c r="F280" s="1052"/>
      <c r="G280" s="1130"/>
      <c r="H280" s="963"/>
      <c r="I280" s="893"/>
      <c r="J280" s="893"/>
      <c r="K280" s="960"/>
      <c r="L280" s="960"/>
      <c r="M280" s="963"/>
      <c r="N280" s="963"/>
      <c r="O280" s="963"/>
      <c r="P280" s="963"/>
      <c r="Q280" s="963"/>
      <c r="R280" s="963"/>
      <c r="S280" s="963"/>
      <c r="T280" s="963"/>
      <c r="U280" s="963"/>
      <c r="V280" s="963"/>
      <c r="W280" s="963"/>
      <c r="X280" s="963"/>
      <c r="Y280" s="963"/>
      <c r="Z280" s="963"/>
    </row>
    <row r="281" spans="1:26" ht="19">
      <c r="A281" s="927" t="s">
        <v>238</v>
      </c>
      <c r="B281" s="1606" t="s">
        <v>94</v>
      </c>
      <c r="C281" s="1570"/>
      <c r="D281" s="1570"/>
      <c r="E281" s="1698"/>
      <c r="F281" s="1570"/>
      <c r="G281" s="1573"/>
      <c r="H281" s="942"/>
      <c r="I281" s="893">
        <f>SUM(D282:D296)</f>
        <v>28</v>
      </c>
      <c r="J281" s="893">
        <f>COUNT(D282:D296)*2</f>
        <v>28</v>
      </c>
      <c r="K281" s="960"/>
      <c r="L281" s="960"/>
      <c r="M281" s="963"/>
      <c r="N281" s="963"/>
      <c r="O281" s="963"/>
      <c r="P281" s="963"/>
      <c r="Q281" s="963"/>
      <c r="R281" s="963"/>
      <c r="S281" s="963"/>
      <c r="T281" s="963"/>
      <c r="U281" s="963"/>
      <c r="V281" s="963"/>
      <c r="W281" s="963"/>
      <c r="X281" s="963"/>
      <c r="Y281" s="963"/>
      <c r="Z281" s="963"/>
    </row>
    <row r="282" spans="1:26" ht="32">
      <c r="A282" s="693" t="s">
        <v>2164</v>
      </c>
      <c r="B282" s="467" t="s">
        <v>2165</v>
      </c>
      <c r="C282" s="475" t="s">
        <v>8051</v>
      </c>
      <c r="D282" s="696">
        <v>2</v>
      </c>
      <c r="E282" s="696" t="s">
        <v>611</v>
      </c>
      <c r="F282" s="471" t="s">
        <v>8052</v>
      </c>
      <c r="G282" s="1052"/>
      <c r="H282" s="963"/>
      <c r="I282" s="893"/>
      <c r="J282" s="893"/>
      <c r="K282" s="960"/>
      <c r="L282" s="960"/>
      <c r="M282" s="963"/>
      <c r="N282" s="963"/>
      <c r="O282" s="963"/>
      <c r="P282" s="963"/>
      <c r="Q282" s="963"/>
      <c r="R282" s="963"/>
      <c r="S282" s="963"/>
      <c r="T282" s="963"/>
      <c r="U282" s="963"/>
      <c r="V282" s="963"/>
      <c r="W282" s="963"/>
      <c r="X282" s="963"/>
      <c r="Y282" s="963"/>
      <c r="Z282" s="963"/>
    </row>
    <row r="283" spans="1:26" ht="48">
      <c r="A283" s="693"/>
      <c r="B283" s="467"/>
      <c r="C283" s="475" t="s">
        <v>8053</v>
      </c>
      <c r="D283" s="696">
        <v>2</v>
      </c>
      <c r="E283" s="696" t="s">
        <v>611</v>
      </c>
      <c r="F283" s="475" t="s">
        <v>8054</v>
      </c>
      <c r="G283" s="1052"/>
      <c r="H283" s="963"/>
      <c r="I283" s="893"/>
      <c r="J283" s="893"/>
      <c r="K283" s="960"/>
      <c r="L283" s="960"/>
      <c r="M283" s="963"/>
      <c r="N283" s="963"/>
      <c r="O283" s="963"/>
      <c r="P283" s="963"/>
      <c r="Q283" s="963"/>
      <c r="R283" s="963"/>
      <c r="S283" s="963"/>
      <c r="T283" s="963"/>
      <c r="U283" s="963"/>
      <c r="V283" s="963"/>
      <c r="W283" s="963"/>
      <c r="X283" s="963"/>
      <c r="Y283" s="963"/>
      <c r="Z283" s="963"/>
    </row>
    <row r="284" spans="1:26" ht="14.25" hidden="1" customHeight="1">
      <c r="A284" s="310" t="s">
        <v>2167</v>
      </c>
      <c r="B284" s="122" t="s">
        <v>970</v>
      </c>
      <c r="C284" s="141"/>
      <c r="D284" s="124"/>
      <c r="E284" s="141"/>
      <c r="F284" s="141"/>
      <c r="G284" s="141"/>
      <c r="H284" s="106"/>
      <c r="I284" s="105"/>
      <c r="J284" s="105"/>
      <c r="K284" s="105"/>
      <c r="L284" s="105"/>
      <c r="M284" s="106"/>
      <c r="N284" s="106"/>
      <c r="O284" s="106"/>
      <c r="P284" s="106"/>
      <c r="Q284" s="106"/>
      <c r="R284" s="106"/>
      <c r="S284" s="106"/>
      <c r="T284" s="106"/>
      <c r="U284" s="106"/>
      <c r="V284" s="106"/>
      <c r="W284" s="106"/>
      <c r="X284" s="106"/>
      <c r="Y284" s="106"/>
      <c r="Z284" s="106"/>
    </row>
    <row r="285" spans="1:26" ht="48">
      <c r="A285" s="693" t="s">
        <v>972</v>
      </c>
      <c r="B285" s="471" t="s">
        <v>973</v>
      </c>
      <c r="C285" s="475" t="s">
        <v>8055</v>
      </c>
      <c r="D285" s="696">
        <v>2</v>
      </c>
      <c r="E285" s="696" t="s">
        <v>611</v>
      </c>
      <c r="F285" s="475" t="s">
        <v>8056</v>
      </c>
      <c r="G285" s="1052"/>
      <c r="H285" s="963"/>
      <c r="I285" s="893"/>
      <c r="J285" s="893"/>
      <c r="K285" s="960"/>
      <c r="L285" s="960"/>
      <c r="M285" s="963"/>
      <c r="N285" s="963"/>
      <c r="O285" s="963"/>
      <c r="P285" s="963"/>
      <c r="Q285" s="963"/>
      <c r="R285" s="963"/>
      <c r="S285" s="963"/>
      <c r="T285" s="963"/>
      <c r="U285" s="963"/>
      <c r="V285" s="963"/>
      <c r="W285" s="963"/>
      <c r="X285" s="963"/>
      <c r="Y285" s="963"/>
      <c r="Z285" s="963"/>
    </row>
    <row r="286" spans="1:26" ht="48">
      <c r="A286" s="693"/>
      <c r="B286" s="471"/>
      <c r="C286" s="475" t="s">
        <v>8057</v>
      </c>
      <c r="D286" s="696">
        <v>2</v>
      </c>
      <c r="E286" s="696" t="s">
        <v>469</v>
      </c>
      <c r="F286" s="963"/>
      <c r="G286" s="1052"/>
      <c r="H286" s="963"/>
      <c r="I286" s="893"/>
      <c r="J286" s="893"/>
      <c r="K286" s="960"/>
      <c r="L286" s="960"/>
      <c r="M286" s="963"/>
      <c r="N286" s="963"/>
      <c r="O286" s="963"/>
      <c r="P286" s="963"/>
      <c r="Q286" s="963"/>
      <c r="R286" s="963"/>
      <c r="S286" s="963"/>
      <c r="T286" s="963"/>
      <c r="U286" s="963"/>
      <c r="V286" s="963"/>
      <c r="W286" s="963"/>
      <c r="X286" s="963"/>
      <c r="Y286" s="963"/>
      <c r="Z286" s="963"/>
    </row>
    <row r="287" spans="1:26" ht="32">
      <c r="A287" s="693"/>
      <c r="B287" s="471"/>
      <c r="C287" s="475" t="s">
        <v>8058</v>
      </c>
      <c r="D287" s="696">
        <v>2</v>
      </c>
      <c r="E287" s="696" t="s">
        <v>469</v>
      </c>
      <c r="F287" s="1052"/>
      <c r="G287" s="1052"/>
      <c r="H287" s="963"/>
      <c r="I287" s="893"/>
      <c r="J287" s="893"/>
      <c r="K287" s="960"/>
      <c r="L287" s="960"/>
      <c r="M287" s="963"/>
      <c r="N287" s="963"/>
      <c r="O287" s="963"/>
      <c r="P287" s="963"/>
      <c r="Q287" s="963"/>
      <c r="R287" s="963"/>
      <c r="S287" s="963"/>
      <c r="T287" s="963"/>
      <c r="U287" s="963"/>
      <c r="V287" s="963"/>
      <c r="W287" s="963"/>
      <c r="X287" s="963"/>
      <c r="Y287" s="963"/>
      <c r="Z287" s="963"/>
    </row>
    <row r="288" spans="1:26" ht="32">
      <c r="A288" s="693"/>
      <c r="B288" s="471"/>
      <c r="C288" s="475" t="s">
        <v>8059</v>
      </c>
      <c r="D288" s="696">
        <v>2</v>
      </c>
      <c r="E288" s="696" t="s">
        <v>504</v>
      </c>
      <c r="F288" s="1052"/>
      <c r="G288" s="1052"/>
      <c r="H288" s="963"/>
      <c r="I288" s="893"/>
      <c r="J288" s="893"/>
      <c r="K288" s="960"/>
      <c r="L288" s="960"/>
      <c r="M288" s="963"/>
      <c r="N288" s="963"/>
      <c r="O288" s="963"/>
      <c r="P288" s="963"/>
      <c r="Q288" s="963"/>
      <c r="R288" s="963"/>
      <c r="S288" s="963"/>
      <c r="T288" s="963"/>
      <c r="U288" s="963"/>
      <c r="V288" s="963"/>
      <c r="W288" s="963"/>
      <c r="X288" s="963"/>
      <c r="Y288" s="963"/>
      <c r="Z288" s="963"/>
    </row>
    <row r="289" spans="1:26" ht="48">
      <c r="A289" s="693"/>
      <c r="B289" s="471"/>
      <c r="C289" s="475" t="s">
        <v>8060</v>
      </c>
      <c r="D289" s="696">
        <v>2</v>
      </c>
      <c r="E289" s="696" t="s">
        <v>504</v>
      </c>
      <c r="F289" s="475" t="s">
        <v>8061</v>
      </c>
      <c r="G289" s="1052"/>
      <c r="H289" s="963"/>
      <c r="I289" s="893"/>
      <c r="J289" s="893"/>
      <c r="K289" s="960"/>
      <c r="L289" s="960"/>
      <c r="M289" s="963"/>
      <c r="N289" s="963"/>
      <c r="O289" s="963"/>
      <c r="P289" s="963"/>
      <c r="Q289" s="963"/>
      <c r="R289" s="963"/>
      <c r="S289" s="963"/>
      <c r="T289" s="963"/>
      <c r="U289" s="963"/>
      <c r="V289" s="963"/>
      <c r="W289" s="963"/>
      <c r="X289" s="963"/>
      <c r="Y289" s="963"/>
      <c r="Z289" s="963"/>
    </row>
    <row r="290" spans="1:26" ht="32">
      <c r="A290" s="693"/>
      <c r="B290" s="471"/>
      <c r="C290" s="475" t="s">
        <v>8062</v>
      </c>
      <c r="D290" s="696">
        <v>2</v>
      </c>
      <c r="E290" s="696" t="s">
        <v>504</v>
      </c>
      <c r="F290" s="963"/>
      <c r="G290" s="1052"/>
      <c r="H290" s="963"/>
      <c r="I290" s="893"/>
      <c r="J290" s="893"/>
      <c r="K290" s="960"/>
      <c r="L290" s="960"/>
      <c r="M290" s="963"/>
      <c r="N290" s="963"/>
      <c r="O290" s="963"/>
      <c r="P290" s="963"/>
      <c r="Q290" s="963"/>
      <c r="R290" s="963"/>
      <c r="S290" s="963"/>
      <c r="T290" s="963"/>
      <c r="U290" s="963"/>
      <c r="V290" s="963"/>
      <c r="W290" s="963"/>
      <c r="X290" s="963"/>
      <c r="Y290" s="963"/>
      <c r="Z290" s="963"/>
    </row>
    <row r="291" spans="1:26" ht="48">
      <c r="A291" s="693"/>
      <c r="B291" s="471"/>
      <c r="C291" s="475" t="s">
        <v>8063</v>
      </c>
      <c r="D291" s="696">
        <v>2</v>
      </c>
      <c r="E291" s="696" t="s">
        <v>877</v>
      </c>
      <c r="F291" s="1052"/>
      <c r="G291" s="1052"/>
      <c r="H291" s="963"/>
      <c r="I291" s="893"/>
      <c r="J291" s="893"/>
      <c r="K291" s="960"/>
      <c r="L291" s="960"/>
      <c r="M291" s="963"/>
      <c r="N291" s="963"/>
      <c r="O291" s="963"/>
      <c r="P291" s="963"/>
      <c r="Q291" s="963"/>
      <c r="R291" s="963"/>
      <c r="S291" s="963"/>
      <c r="T291" s="963"/>
      <c r="U291" s="963"/>
      <c r="V291" s="963"/>
      <c r="W291" s="963"/>
      <c r="X291" s="963"/>
      <c r="Y291" s="963"/>
      <c r="Z291" s="963"/>
    </row>
    <row r="292" spans="1:26" ht="32">
      <c r="A292" s="693"/>
      <c r="B292" s="471"/>
      <c r="C292" s="1343" t="s">
        <v>8064</v>
      </c>
      <c r="D292" s="696">
        <v>2</v>
      </c>
      <c r="E292" s="696" t="s">
        <v>611</v>
      </c>
      <c r="F292" s="1052"/>
      <c r="G292" s="1052"/>
      <c r="H292" s="963"/>
      <c r="I292" s="893"/>
      <c r="J292" s="893"/>
      <c r="K292" s="960"/>
      <c r="L292" s="960"/>
      <c r="M292" s="963"/>
      <c r="N292" s="963"/>
      <c r="O292" s="963"/>
      <c r="P292" s="963"/>
      <c r="Q292" s="963"/>
      <c r="R292" s="963"/>
      <c r="S292" s="963"/>
      <c r="T292" s="963"/>
      <c r="U292" s="963"/>
      <c r="V292" s="963"/>
      <c r="W292" s="963"/>
      <c r="X292" s="963"/>
      <c r="Y292" s="963"/>
      <c r="Z292" s="963"/>
    </row>
    <row r="293" spans="1:26" ht="32">
      <c r="A293" s="693"/>
      <c r="B293" s="471"/>
      <c r="C293" s="983" t="s">
        <v>8065</v>
      </c>
      <c r="D293" s="696">
        <v>2</v>
      </c>
      <c r="E293" s="696" t="s">
        <v>611</v>
      </c>
      <c r="F293" s="1052"/>
      <c r="G293" s="1052"/>
      <c r="H293" s="963"/>
      <c r="I293" s="893"/>
      <c r="J293" s="893"/>
      <c r="K293" s="960"/>
      <c r="L293" s="960"/>
      <c r="M293" s="963"/>
      <c r="N293" s="963"/>
      <c r="O293" s="963"/>
      <c r="P293" s="963"/>
      <c r="Q293" s="963"/>
      <c r="R293" s="963"/>
      <c r="S293" s="963"/>
      <c r="T293" s="963"/>
      <c r="U293" s="963"/>
      <c r="V293" s="963"/>
      <c r="W293" s="963"/>
      <c r="X293" s="963"/>
      <c r="Y293" s="963"/>
      <c r="Z293" s="963"/>
    </row>
    <row r="294" spans="1:26" ht="32">
      <c r="A294" s="693"/>
      <c r="B294" s="471"/>
      <c r="C294" s="983" t="s">
        <v>8066</v>
      </c>
      <c r="D294" s="696">
        <v>2</v>
      </c>
      <c r="E294" s="696" t="s">
        <v>611</v>
      </c>
      <c r="F294" s="1052"/>
      <c r="G294" s="1052"/>
      <c r="H294" s="963"/>
      <c r="I294" s="893"/>
      <c r="J294" s="893"/>
      <c r="K294" s="960"/>
      <c r="L294" s="960"/>
      <c r="M294" s="963"/>
      <c r="N294" s="963"/>
      <c r="O294" s="963"/>
      <c r="P294" s="963"/>
      <c r="Q294" s="963"/>
      <c r="R294" s="963"/>
      <c r="S294" s="963"/>
      <c r="T294" s="963"/>
      <c r="U294" s="963"/>
      <c r="V294" s="963"/>
      <c r="W294" s="963"/>
      <c r="X294" s="963"/>
      <c r="Y294" s="963"/>
      <c r="Z294" s="963"/>
    </row>
    <row r="295" spans="1:26" ht="32">
      <c r="A295" s="693"/>
      <c r="B295" s="983"/>
      <c r="C295" s="471" t="s">
        <v>8067</v>
      </c>
      <c r="D295" s="696">
        <v>2</v>
      </c>
      <c r="E295" s="696" t="s">
        <v>611</v>
      </c>
      <c r="F295" s="1052"/>
      <c r="G295" s="1052"/>
      <c r="H295" s="963"/>
      <c r="I295" s="893"/>
      <c r="J295" s="893"/>
      <c r="K295" s="960"/>
      <c r="L295" s="960"/>
      <c r="M295" s="963"/>
      <c r="N295" s="963"/>
      <c r="O295" s="963"/>
      <c r="P295" s="963"/>
      <c r="Q295" s="963"/>
      <c r="R295" s="963"/>
      <c r="S295" s="963"/>
      <c r="T295" s="963"/>
      <c r="U295" s="963"/>
      <c r="V295" s="963"/>
      <c r="W295" s="963"/>
      <c r="X295" s="963"/>
      <c r="Y295" s="963"/>
      <c r="Z295" s="963"/>
    </row>
    <row r="296" spans="1:26" ht="32">
      <c r="A296" s="693"/>
      <c r="B296" s="983"/>
      <c r="C296" s="471" t="s">
        <v>8068</v>
      </c>
      <c r="D296" s="696">
        <v>2</v>
      </c>
      <c r="E296" s="696" t="s">
        <v>611</v>
      </c>
      <c r="F296" s="1052" t="s">
        <v>8069</v>
      </c>
      <c r="G296" s="1052"/>
      <c r="H296" s="963"/>
      <c r="I296" s="893"/>
      <c r="J296" s="893"/>
      <c r="K296" s="960"/>
      <c r="L296" s="960"/>
      <c r="M296" s="963"/>
      <c r="N296" s="963"/>
      <c r="O296" s="963"/>
      <c r="P296" s="963"/>
      <c r="Q296" s="963"/>
      <c r="R296" s="963"/>
      <c r="S296" s="963"/>
      <c r="T296" s="963"/>
      <c r="U296" s="963"/>
      <c r="V296" s="963"/>
      <c r="W296" s="963"/>
      <c r="X296" s="963"/>
      <c r="Y296" s="963"/>
      <c r="Z296" s="963"/>
    </row>
    <row r="297" spans="1:26" ht="39.75" hidden="1" customHeight="1">
      <c r="A297" s="349" t="s">
        <v>95</v>
      </c>
      <c r="B297" s="1606" t="s">
        <v>96</v>
      </c>
      <c r="C297" s="1570"/>
      <c r="D297" s="1570"/>
      <c r="E297" s="1570"/>
      <c r="F297" s="1570"/>
      <c r="G297" s="1573"/>
      <c r="H297" s="942"/>
      <c r="I297" s="105">
        <f>SUM(D298:D299)</f>
        <v>0</v>
      </c>
      <c r="J297" s="105">
        <f>COUNT(D298:D299)*2</f>
        <v>0</v>
      </c>
      <c r="K297" s="105"/>
      <c r="L297" s="105"/>
      <c r="M297" s="106"/>
      <c r="N297" s="106"/>
      <c r="O297" s="106"/>
      <c r="P297" s="106"/>
      <c r="Q297" s="106"/>
      <c r="R297" s="106"/>
      <c r="S297" s="106"/>
      <c r="T297" s="106"/>
      <c r="U297" s="106"/>
      <c r="V297" s="106"/>
      <c r="W297" s="106"/>
      <c r="X297" s="106"/>
      <c r="Y297" s="106"/>
      <c r="Z297" s="106"/>
    </row>
    <row r="298" spans="1:26" ht="14.25" hidden="1" customHeight="1">
      <c r="A298" s="310" t="s">
        <v>975</v>
      </c>
      <c r="B298" s="122" t="s">
        <v>976</v>
      </c>
      <c r="C298" s="141"/>
      <c r="D298" s="124"/>
      <c r="E298" s="141"/>
      <c r="F298" s="141"/>
      <c r="G298" s="141"/>
      <c r="H298" s="106"/>
      <c r="I298" s="105"/>
      <c r="J298" s="105"/>
      <c r="K298" s="105"/>
      <c r="L298" s="105"/>
      <c r="M298" s="106"/>
      <c r="N298" s="106"/>
      <c r="O298" s="106"/>
      <c r="P298" s="106"/>
      <c r="Q298" s="106"/>
      <c r="R298" s="106"/>
      <c r="S298" s="106"/>
      <c r="T298" s="106"/>
      <c r="U298" s="106"/>
      <c r="V298" s="106"/>
      <c r="W298" s="106"/>
      <c r="X298" s="106"/>
      <c r="Y298" s="106"/>
      <c r="Z298" s="106"/>
    </row>
    <row r="299" spans="1:26" ht="14.25" hidden="1" customHeight="1">
      <c r="A299" s="310" t="s">
        <v>977</v>
      </c>
      <c r="B299" s="122" t="s">
        <v>978</v>
      </c>
      <c r="C299" s="141"/>
      <c r="D299" s="124"/>
      <c r="E299" s="141"/>
      <c r="F299" s="141"/>
      <c r="G299" s="141"/>
      <c r="H299" s="106"/>
      <c r="I299" s="105"/>
      <c r="J299" s="105"/>
      <c r="K299" s="105"/>
      <c r="L299" s="105"/>
      <c r="M299" s="106"/>
      <c r="N299" s="106"/>
      <c r="O299" s="106"/>
      <c r="P299" s="106"/>
      <c r="Q299" s="106"/>
      <c r="R299" s="106"/>
      <c r="S299" s="106"/>
      <c r="T299" s="106"/>
      <c r="U299" s="106"/>
      <c r="V299" s="106"/>
      <c r="W299" s="106"/>
      <c r="X299" s="106"/>
      <c r="Y299" s="106"/>
      <c r="Z299" s="106"/>
    </row>
    <row r="300" spans="1:26" ht="39.75" hidden="1" customHeight="1">
      <c r="A300" s="350" t="s">
        <v>97</v>
      </c>
      <c r="B300" s="1606" t="s">
        <v>98</v>
      </c>
      <c r="C300" s="1570"/>
      <c r="D300" s="1570"/>
      <c r="E300" s="1570"/>
      <c r="F300" s="1570"/>
      <c r="G300" s="1573"/>
      <c r="H300" s="942"/>
      <c r="I300" s="105">
        <f>SUM(D301:D302)</f>
        <v>0</v>
      </c>
      <c r="J300" s="105">
        <f>COUNT(D301:D302)*2</f>
        <v>0</v>
      </c>
      <c r="K300" s="105"/>
      <c r="L300" s="105"/>
      <c r="M300" s="106"/>
      <c r="N300" s="106"/>
      <c r="O300" s="106"/>
      <c r="P300" s="106"/>
      <c r="Q300" s="106"/>
      <c r="R300" s="106"/>
      <c r="S300" s="106"/>
      <c r="T300" s="106"/>
      <c r="U300" s="106"/>
      <c r="V300" s="106"/>
      <c r="W300" s="106"/>
      <c r="X300" s="106"/>
      <c r="Y300" s="106"/>
      <c r="Z300" s="106"/>
    </row>
    <row r="301" spans="1:26" ht="14.25" hidden="1" customHeight="1">
      <c r="A301" s="310" t="s">
        <v>979</v>
      </c>
      <c r="B301" s="122" t="s">
        <v>980</v>
      </c>
      <c r="C301" s="141"/>
      <c r="D301" s="124"/>
      <c r="E301" s="141"/>
      <c r="F301" s="141"/>
      <c r="G301" s="141"/>
      <c r="H301" s="106"/>
      <c r="I301" s="105"/>
      <c r="J301" s="105"/>
      <c r="K301" s="105"/>
      <c r="L301" s="105"/>
      <c r="M301" s="106"/>
      <c r="N301" s="106"/>
      <c r="O301" s="106"/>
      <c r="P301" s="106"/>
      <c r="Q301" s="106"/>
      <c r="R301" s="106"/>
      <c r="S301" s="106"/>
      <c r="T301" s="106"/>
      <c r="U301" s="106"/>
      <c r="V301" s="106"/>
      <c r="W301" s="106"/>
      <c r="X301" s="106"/>
      <c r="Y301" s="106"/>
      <c r="Z301" s="106"/>
    </row>
    <row r="302" spans="1:26" ht="14.25" hidden="1" customHeight="1">
      <c r="A302" s="310" t="s">
        <v>981</v>
      </c>
      <c r="B302" s="122" t="s">
        <v>982</v>
      </c>
      <c r="C302" s="141"/>
      <c r="D302" s="124"/>
      <c r="E302" s="141"/>
      <c r="F302" s="141"/>
      <c r="G302" s="141"/>
      <c r="H302" s="106"/>
      <c r="I302" s="105"/>
      <c r="J302" s="105"/>
      <c r="K302" s="105"/>
      <c r="L302" s="105"/>
      <c r="M302" s="106"/>
      <c r="N302" s="106"/>
      <c r="O302" s="106"/>
      <c r="P302" s="106"/>
      <c r="Q302" s="106"/>
      <c r="R302" s="106"/>
      <c r="S302" s="106"/>
      <c r="T302" s="106"/>
      <c r="U302" s="106"/>
      <c r="V302" s="106"/>
      <c r="W302" s="106"/>
      <c r="X302" s="106"/>
      <c r="Y302" s="106"/>
      <c r="Z302" s="106"/>
    </row>
    <row r="303" spans="1:26" ht="39.75" hidden="1" customHeight="1">
      <c r="A303" s="349" t="s">
        <v>2168</v>
      </c>
      <c r="B303" s="1606" t="s">
        <v>100</v>
      </c>
      <c r="C303" s="1570"/>
      <c r="D303" s="1570"/>
      <c r="E303" s="1570"/>
      <c r="F303" s="1570"/>
      <c r="G303" s="1573"/>
      <c r="H303" s="942"/>
      <c r="I303" s="105">
        <f>SUM(D304:D306)</f>
        <v>0</v>
      </c>
      <c r="J303" s="105">
        <f>COUNT(D304:D306)*2</f>
        <v>0</v>
      </c>
      <c r="K303" s="105"/>
      <c r="L303" s="105"/>
      <c r="M303" s="106"/>
      <c r="N303" s="106"/>
      <c r="O303" s="106"/>
      <c r="P303" s="106"/>
      <c r="Q303" s="106"/>
      <c r="R303" s="106"/>
      <c r="S303" s="106"/>
      <c r="T303" s="106"/>
      <c r="U303" s="106"/>
      <c r="V303" s="106"/>
      <c r="W303" s="106"/>
      <c r="X303" s="106"/>
      <c r="Y303" s="106"/>
      <c r="Z303" s="106"/>
    </row>
    <row r="304" spans="1:26" ht="14.25" hidden="1" customHeight="1">
      <c r="A304" s="310" t="s">
        <v>2169</v>
      </c>
      <c r="B304" s="122" t="s">
        <v>984</v>
      </c>
      <c r="C304" s="141"/>
      <c r="D304" s="124"/>
      <c r="E304" s="141"/>
      <c r="F304" s="141"/>
      <c r="G304" s="141"/>
      <c r="H304" s="106"/>
      <c r="I304" s="105"/>
      <c r="J304" s="105"/>
      <c r="K304" s="105"/>
      <c r="L304" s="105"/>
      <c r="M304" s="106"/>
      <c r="N304" s="106"/>
      <c r="O304" s="106"/>
      <c r="P304" s="106"/>
      <c r="Q304" s="106"/>
      <c r="R304" s="106"/>
      <c r="S304" s="106"/>
      <c r="T304" s="106"/>
      <c r="U304" s="106"/>
      <c r="V304" s="106"/>
      <c r="W304" s="106"/>
      <c r="X304" s="106"/>
      <c r="Y304" s="106"/>
      <c r="Z304" s="106"/>
    </row>
    <row r="305" spans="1:26" ht="14.25" hidden="1" customHeight="1">
      <c r="A305" s="310" t="s">
        <v>986</v>
      </c>
      <c r="B305" s="122" t="s">
        <v>987</v>
      </c>
      <c r="C305" s="141"/>
      <c r="D305" s="124"/>
      <c r="E305" s="141"/>
      <c r="F305" s="141"/>
      <c r="G305" s="141"/>
      <c r="H305" s="106"/>
      <c r="I305" s="105"/>
      <c r="J305" s="105"/>
      <c r="K305" s="105"/>
      <c r="L305" s="105"/>
      <c r="M305" s="106"/>
      <c r="N305" s="106"/>
      <c r="O305" s="106"/>
      <c r="P305" s="106"/>
      <c r="Q305" s="106"/>
      <c r="R305" s="106"/>
      <c r="S305" s="106"/>
      <c r="T305" s="106"/>
      <c r="U305" s="106"/>
      <c r="V305" s="106"/>
      <c r="W305" s="106"/>
      <c r="X305" s="106"/>
      <c r="Y305" s="106"/>
      <c r="Z305" s="106"/>
    </row>
    <row r="306" spans="1:26" ht="14.25" hidden="1" customHeight="1">
      <c r="A306" s="310" t="s">
        <v>2170</v>
      </c>
      <c r="B306" s="491" t="s">
        <v>989</v>
      </c>
      <c r="C306" s="141"/>
      <c r="D306" s="124"/>
      <c r="E306" s="141"/>
      <c r="F306" s="141"/>
      <c r="G306" s="141"/>
      <c r="H306" s="106"/>
      <c r="I306" s="105"/>
      <c r="J306" s="105"/>
      <c r="K306" s="105"/>
      <c r="L306" s="105"/>
      <c r="M306" s="106"/>
      <c r="N306" s="106"/>
      <c r="O306" s="106"/>
      <c r="P306" s="106"/>
      <c r="Q306" s="106"/>
      <c r="R306" s="106"/>
      <c r="S306" s="106"/>
      <c r="T306" s="106"/>
      <c r="U306" s="106"/>
      <c r="V306" s="106"/>
      <c r="W306" s="106"/>
      <c r="X306" s="106"/>
      <c r="Y306" s="106"/>
      <c r="Z306" s="106"/>
    </row>
    <row r="307" spans="1:26" ht="19">
      <c r="A307" s="927" t="s">
        <v>239</v>
      </c>
      <c r="B307" s="1606" t="s">
        <v>102</v>
      </c>
      <c r="C307" s="1570"/>
      <c r="D307" s="1570"/>
      <c r="E307" s="1698"/>
      <c r="F307" s="1570"/>
      <c r="G307" s="1573"/>
      <c r="H307" s="942"/>
      <c r="I307" s="893">
        <f>SUM(D308:D314)</f>
        <v>14</v>
      </c>
      <c r="J307" s="893">
        <f>COUNT(D308:D314)*2</f>
        <v>14</v>
      </c>
      <c r="K307" s="960"/>
      <c r="L307" s="960"/>
      <c r="M307" s="963"/>
      <c r="N307" s="963"/>
      <c r="O307" s="963"/>
      <c r="P307" s="963"/>
      <c r="Q307" s="963"/>
      <c r="R307" s="963"/>
      <c r="S307" s="963"/>
      <c r="T307" s="963"/>
      <c r="U307" s="963"/>
      <c r="V307" s="963"/>
      <c r="W307" s="963"/>
      <c r="X307" s="963"/>
      <c r="Y307" s="963"/>
      <c r="Z307" s="963"/>
    </row>
    <row r="308" spans="1:26" ht="32">
      <c r="A308" s="927" t="s">
        <v>2171</v>
      </c>
      <c r="B308" s="983" t="s">
        <v>992</v>
      </c>
      <c r="C308" s="983" t="s">
        <v>4314</v>
      </c>
      <c r="D308" s="696">
        <v>2</v>
      </c>
      <c r="E308" s="1192" t="s">
        <v>877</v>
      </c>
      <c r="F308" s="983" t="s">
        <v>4315</v>
      </c>
      <c r="G308" s="1052"/>
      <c r="H308" s="963"/>
      <c r="I308" s="893"/>
      <c r="J308" s="893"/>
      <c r="K308" s="960"/>
      <c r="L308" s="960"/>
      <c r="M308" s="963"/>
      <c r="N308" s="963"/>
      <c r="O308" s="963"/>
      <c r="P308" s="963"/>
      <c r="Q308" s="963"/>
      <c r="R308" s="963"/>
      <c r="S308" s="963"/>
      <c r="T308" s="963"/>
      <c r="U308" s="963"/>
      <c r="V308" s="963"/>
      <c r="W308" s="963"/>
      <c r="X308" s="963"/>
      <c r="Y308" s="963"/>
      <c r="Z308" s="963"/>
    </row>
    <row r="309" spans="1:26" ht="34">
      <c r="A309" s="693"/>
      <c r="B309" s="467"/>
      <c r="C309" s="467" t="s">
        <v>3369</v>
      </c>
      <c r="D309" s="696">
        <v>2</v>
      </c>
      <c r="E309" s="696" t="s">
        <v>549</v>
      </c>
      <c r="F309" s="471"/>
      <c r="G309" s="1052"/>
      <c r="H309" s="963"/>
      <c r="I309" s="893"/>
      <c r="J309" s="893"/>
      <c r="K309" s="960"/>
      <c r="L309" s="960"/>
      <c r="M309" s="963"/>
      <c r="N309" s="963"/>
      <c r="O309" s="963"/>
      <c r="P309" s="963"/>
      <c r="Q309" s="963"/>
      <c r="R309" s="963"/>
      <c r="S309" s="963"/>
      <c r="T309" s="963"/>
      <c r="U309" s="963"/>
      <c r="V309" s="963"/>
      <c r="W309" s="963"/>
      <c r="X309" s="963"/>
      <c r="Y309" s="963"/>
      <c r="Z309" s="963"/>
    </row>
    <row r="310" spans="1:26" ht="51">
      <c r="A310" s="693" t="s">
        <v>2172</v>
      </c>
      <c r="B310" s="467" t="s">
        <v>995</v>
      </c>
      <c r="C310" s="471" t="s">
        <v>996</v>
      </c>
      <c r="D310" s="696">
        <v>2</v>
      </c>
      <c r="E310" s="696" t="s">
        <v>611</v>
      </c>
      <c r="F310" s="983" t="s">
        <v>997</v>
      </c>
      <c r="G310" s="1052"/>
      <c r="H310" s="963"/>
      <c r="I310" s="893"/>
      <c r="J310" s="893"/>
      <c r="K310" s="960"/>
      <c r="L310" s="960"/>
      <c r="M310" s="963"/>
      <c r="N310" s="963"/>
      <c r="O310" s="963"/>
      <c r="P310" s="963"/>
      <c r="Q310" s="963"/>
      <c r="R310" s="963"/>
      <c r="S310" s="963"/>
      <c r="T310" s="963"/>
      <c r="U310" s="963"/>
      <c r="V310" s="963"/>
      <c r="W310" s="963"/>
      <c r="X310" s="963"/>
      <c r="Y310" s="963"/>
      <c r="Z310" s="963"/>
    </row>
    <row r="311" spans="1:26" ht="32">
      <c r="A311" s="693"/>
      <c r="B311" s="467"/>
      <c r="C311" s="471" t="s">
        <v>8070</v>
      </c>
      <c r="D311" s="696">
        <v>2</v>
      </c>
      <c r="E311" s="696" t="s">
        <v>611</v>
      </c>
      <c r="F311" s="1052"/>
      <c r="G311" s="1052"/>
      <c r="H311" s="963"/>
      <c r="I311" s="893"/>
      <c r="J311" s="893"/>
      <c r="K311" s="960"/>
      <c r="L311" s="960"/>
      <c r="M311" s="963"/>
      <c r="N311" s="963"/>
      <c r="O311" s="963"/>
      <c r="P311" s="963"/>
      <c r="Q311" s="963"/>
      <c r="R311" s="963"/>
      <c r="S311" s="963"/>
      <c r="T311" s="963"/>
      <c r="U311" s="963"/>
      <c r="V311" s="963"/>
      <c r="W311" s="963"/>
      <c r="X311" s="963"/>
      <c r="Y311" s="963"/>
      <c r="Z311" s="963"/>
    </row>
    <row r="312" spans="1:26" ht="32">
      <c r="A312" s="693"/>
      <c r="B312" s="467"/>
      <c r="C312" s="471" t="s">
        <v>8071</v>
      </c>
      <c r="D312" s="696">
        <v>2</v>
      </c>
      <c r="E312" s="696" t="s">
        <v>611</v>
      </c>
      <c r="F312" s="1052"/>
      <c r="G312" s="1052"/>
      <c r="H312" s="963"/>
      <c r="I312" s="893"/>
      <c r="J312" s="893"/>
      <c r="K312" s="960"/>
      <c r="L312" s="960"/>
      <c r="M312" s="963"/>
      <c r="N312" s="963"/>
      <c r="O312" s="963"/>
      <c r="P312" s="963"/>
      <c r="Q312" s="963"/>
      <c r="R312" s="963"/>
      <c r="S312" s="963"/>
      <c r="T312" s="963"/>
      <c r="U312" s="963"/>
      <c r="V312" s="963"/>
      <c r="W312" s="963"/>
      <c r="X312" s="963"/>
      <c r="Y312" s="963"/>
      <c r="Z312" s="963"/>
    </row>
    <row r="313" spans="1:26" ht="32">
      <c r="A313" s="693"/>
      <c r="B313" s="467"/>
      <c r="C313" s="471" t="s">
        <v>8072</v>
      </c>
      <c r="D313" s="696">
        <v>2</v>
      </c>
      <c r="E313" s="696" t="s">
        <v>611</v>
      </c>
      <c r="F313" s="1052"/>
      <c r="G313" s="1052"/>
      <c r="H313" s="963"/>
      <c r="I313" s="893"/>
      <c r="J313" s="893"/>
      <c r="K313" s="960"/>
      <c r="L313" s="960"/>
      <c r="M313" s="963"/>
      <c r="N313" s="963"/>
      <c r="O313" s="963"/>
      <c r="P313" s="963"/>
      <c r="Q313" s="963"/>
      <c r="R313" s="963"/>
      <c r="S313" s="963"/>
      <c r="T313" s="963"/>
      <c r="U313" s="963"/>
      <c r="V313" s="963"/>
      <c r="W313" s="963"/>
      <c r="X313" s="963"/>
      <c r="Y313" s="963"/>
      <c r="Z313" s="963"/>
    </row>
    <row r="314" spans="1:26" ht="51">
      <c r="A314" s="693" t="s">
        <v>2173</v>
      </c>
      <c r="B314" s="467" t="s">
        <v>1000</v>
      </c>
      <c r="C314" s="475" t="s">
        <v>8073</v>
      </c>
      <c r="D314" s="696">
        <v>2</v>
      </c>
      <c r="E314" s="696" t="s">
        <v>469</v>
      </c>
      <c r="F314" s="1052"/>
      <c r="G314" s="1052"/>
      <c r="H314" s="963"/>
      <c r="I314" s="893"/>
      <c r="J314" s="893"/>
      <c r="K314" s="960"/>
      <c r="L314" s="960"/>
      <c r="M314" s="963"/>
      <c r="N314" s="963"/>
      <c r="O314" s="963"/>
      <c r="P314" s="963"/>
      <c r="Q314" s="963"/>
      <c r="R314" s="963"/>
      <c r="S314" s="963"/>
      <c r="T314" s="963"/>
      <c r="U314" s="963"/>
      <c r="V314" s="963"/>
      <c r="W314" s="963"/>
      <c r="X314" s="963"/>
      <c r="Y314" s="963"/>
      <c r="Z314" s="963"/>
    </row>
    <row r="315" spans="1:26" ht="19">
      <c r="A315" s="693" t="s">
        <v>103</v>
      </c>
      <c r="B315" s="1606" t="s">
        <v>104</v>
      </c>
      <c r="C315" s="1570"/>
      <c r="D315" s="1570"/>
      <c r="E315" s="1698"/>
      <c r="F315" s="1570"/>
      <c r="G315" s="1573"/>
      <c r="H315" s="942"/>
      <c r="I315" s="893">
        <f>SUM(D316:D317)</f>
        <v>2</v>
      </c>
      <c r="J315" s="893">
        <f>COUNT(D316:D317)*2</f>
        <v>2</v>
      </c>
      <c r="K315" s="960"/>
      <c r="L315" s="960"/>
      <c r="M315" s="963"/>
      <c r="N315" s="963"/>
      <c r="O315" s="963"/>
      <c r="P315" s="963"/>
      <c r="Q315" s="963"/>
      <c r="R315" s="963"/>
      <c r="S315" s="963"/>
      <c r="T315" s="963"/>
      <c r="U315" s="963"/>
      <c r="V315" s="963"/>
      <c r="W315" s="963"/>
      <c r="X315" s="963"/>
      <c r="Y315" s="963"/>
      <c r="Z315" s="963"/>
    </row>
    <row r="316" spans="1:26" ht="48">
      <c r="A316" s="693" t="s">
        <v>1002</v>
      </c>
      <c r="B316" s="471" t="s">
        <v>1003</v>
      </c>
      <c r="C316" s="475" t="s">
        <v>1004</v>
      </c>
      <c r="D316" s="696">
        <v>2</v>
      </c>
      <c r="E316" s="696" t="s">
        <v>599</v>
      </c>
      <c r="F316" s="471" t="s">
        <v>1005</v>
      </c>
      <c r="G316" s="1052"/>
      <c r="H316" s="963"/>
      <c r="I316" s="893"/>
      <c r="J316" s="893"/>
      <c r="K316" s="960"/>
      <c r="L316" s="960"/>
      <c r="M316" s="963"/>
      <c r="N316" s="963"/>
      <c r="O316" s="963"/>
      <c r="P316" s="963"/>
      <c r="Q316" s="963"/>
      <c r="R316" s="963"/>
      <c r="S316" s="963"/>
      <c r="T316" s="963"/>
      <c r="U316" s="963"/>
      <c r="V316" s="963"/>
      <c r="W316" s="963"/>
      <c r="X316" s="963"/>
      <c r="Y316" s="963"/>
      <c r="Z316" s="963"/>
    </row>
    <row r="317" spans="1:26" ht="14.25" hidden="1" customHeight="1">
      <c r="A317" s="310" t="s">
        <v>1006</v>
      </c>
      <c r="B317" s="207" t="s">
        <v>1007</v>
      </c>
      <c r="C317" s="141"/>
      <c r="D317" s="124"/>
      <c r="E317" s="141"/>
      <c r="F317" s="141"/>
      <c r="G317" s="141"/>
      <c r="H317" s="106"/>
      <c r="I317" s="105"/>
      <c r="J317" s="105"/>
      <c r="K317" s="105"/>
      <c r="L317" s="105"/>
      <c r="M317" s="106"/>
      <c r="N317" s="106"/>
      <c r="O317" s="106"/>
      <c r="P317" s="106"/>
      <c r="Q317" s="106"/>
      <c r="R317" s="106"/>
      <c r="S317" s="106"/>
      <c r="T317" s="106"/>
      <c r="U317" s="106"/>
      <c r="V317" s="106"/>
      <c r="W317" s="106"/>
      <c r="X317" s="106"/>
      <c r="Y317" s="106"/>
      <c r="Z317" s="106"/>
    </row>
    <row r="318" spans="1:26" ht="19">
      <c r="A318" s="1053"/>
      <c r="B318" s="1784" t="s">
        <v>1008</v>
      </c>
      <c r="C318" s="1570"/>
      <c r="D318" s="1570"/>
      <c r="E318" s="1698"/>
      <c r="F318" s="1570"/>
      <c r="G318" s="1573"/>
      <c r="H318" s="1178"/>
      <c r="I318" s="893">
        <f t="shared" ref="I318:J318" si="5">I351+I379+I319+I324+I328+I333+I339+I342+I345+I371+I375+I386+I390+I401+I405+I410+I415+I422+I434+I441+I452+I459+I465</f>
        <v>32</v>
      </c>
      <c r="J318" s="893">
        <f t="shared" si="5"/>
        <v>32</v>
      </c>
      <c r="K318" s="960"/>
      <c r="L318" s="960"/>
      <c r="M318" s="963"/>
      <c r="N318" s="963"/>
      <c r="O318" s="963"/>
      <c r="P318" s="963"/>
      <c r="Q318" s="963"/>
      <c r="R318" s="963"/>
      <c r="S318" s="963"/>
      <c r="T318" s="963"/>
      <c r="U318" s="963"/>
      <c r="V318" s="963"/>
      <c r="W318" s="963"/>
      <c r="X318" s="963"/>
      <c r="Y318" s="963"/>
      <c r="Z318" s="963"/>
    </row>
    <row r="319" spans="1:26" ht="39.75" hidden="1" customHeight="1">
      <c r="A319" s="349" t="s">
        <v>241</v>
      </c>
      <c r="B319" s="1606" t="s">
        <v>107</v>
      </c>
      <c r="C319" s="1570"/>
      <c r="D319" s="1570"/>
      <c r="E319" s="1570"/>
      <c r="F319" s="1570"/>
      <c r="G319" s="1573"/>
      <c r="H319" s="942"/>
      <c r="I319" s="105">
        <f>SUM(D320:D323)</f>
        <v>0</v>
      </c>
      <c r="J319" s="105">
        <f>COUNT(D320:D323)*2</f>
        <v>0</v>
      </c>
      <c r="K319" s="105"/>
      <c r="L319" s="105"/>
      <c r="M319" s="106"/>
      <c r="N319" s="106"/>
      <c r="O319" s="106"/>
      <c r="P319" s="106"/>
      <c r="Q319" s="106"/>
      <c r="R319" s="106"/>
      <c r="S319" s="106"/>
      <c r="T319" s="106"/>
      <c r="U319" s="106"/>
      <c r="V319" s="106"/>
      <c r="W319" s="106"/>
      <c r="X319" s="106"/>
      <c r="Y319" s="106"/>
      <c r="Z319" s="106"/>
    </row>
    <row r="320" spans="1:26" ht="14.25" hidden="1" customHeight="1">
      <c r="A320" s="310" t="s">
        <v>2175</v>
      </c>
      <c r="B320" s="122" t="s">
        <v>1010</v>
      </c>
      <c r="C320" s="150"/>
      <c r="D320" s="124"/>
      <c r="E320" s="141"/>
      <c r="F320" s="141"/>
      <c r="G320" s="141"/>
      <c r="H320" s="106"/>
      <c r="I320" s="105"/>
      <c r="J320" s="105"/>
      <c r="K320" s="105"/>
      <c r="L320" s="105"/>
      <c r="M320" s="106"/>
      <c r="N320" s="106"/>
      <c r="O320" s="106"/>
      <c r="P320" s="106"/>
      <c r="Q320" s="106"/>
      <c r="R320" s="106"/>
      <c r="S320" s="106"/>
      <c r="T320" s="106"/>
      <c r="U320" s="106"/>
      <c r="V320" s="106"/>
      <c r="W320" s="106"/>
      <c r="X320" s="106"/>
      <c r="Y320" s="106"/>
      <c r="Z320" s="106"/>
    </row>
    <row r="321" spans="1:26" ht="14.25" hidden="1" customHeight="1">
      <c r="A321" s="310" t="s">
        <v>1014</v>
      </c>
      <c r="B321" s="122" t="s">
        <v>1015</v>
      </c>
      <c r="C321" s="122"/>
      <c r="D321" s="124"/>
      <c r="E321" s="141"/>
      <c r="F321" s="141"/>
      <c r="G321" s="141"/>
      <c r="H321" s="106"/>
      <c r="I321" s="105"/>
      <c r="J321" s="105"/>
      <c r="K321" s="105"/>
      <c r="L321" s="105"/>
      <c r="M321" s="106"/>
      <c r="N321" s="106"/>
      <c r="O321" s="106"/>
      <c r="P321" s="106"/>
      <c r="Q321" s="106"/>
      <c r="R321" s="106"/>
      <c r="S321" s="106"/>
      <c r="T321" s="106"/>
      <c r="U321" s="106"/>
      <c r="V321" s="106"/>
      <c r="W321" s="106"/>
      <c r="X321" s="106"/>
      <c r="Y321" s="106"/>
      <c r="Z321" s="106"/>
    </row>
    <row r="322" spans="1:26" ht="14.25" hidden="1" customHeight="1">
      <c r="A322" s="310" t="s">
        <v>2192</v>
      </c>
      <c r="B322" s="122" t="s">
        <v>1017</v>
      </c>
      <c r="C322" s="141"/>
      <c r="D322" s="124"/>
      <c r="E322" s="141"/>
      <c r="F322" s="141"/>
      <c r="G322" s="141"/>
      <c r="H322" s="106"/>
      <c r="I322" s="105"/>
      <c r="J322" s="105"/>
      <c r="K322" s="105"/>
      <c r="L322" s="105"/>
      <c r="M322" s="106"/>
      <c r="N322" s="106"/>
      <c r="O322" s="106"/>
      <c r="P322" s="106"/>
      <c r="Q322" s="106"/>
      <c r="R322" s="106"/>
      <c r="S322" s="106"/>
      <c r="T322" s="106"/>
      <c r="U322" s="106"/>
      <c r="V322" s="106"/>
      <c r="W322" s="106"/>
      <c r="X322" s="106"/>
      <c r="Y322" s="106"/>
      <c r="Z322" s="106"/>
    </row>
    <row r="323" spans="1:26" ht="14.25" hidden="1" customHeight="1">
      <c r="A323" s="310" t="s">
        <v>2195</v>
      </c>
      <c r="B323" s="122" t="s">
        <v>1029</v>
      </c>
      <c r="C323" s="141"/>
      <c r="D323" s="124"/>
      <c r="E323" s="141"/>
      <c r="F323" s="141"/>
      <c r="G323" s="141"/>
      <c r="H323" s="106"/>
      <c r="I323" s="105"/>
      <c r="J323" s="105"/>
      <c r="K323" s="105"/>
      <c r="L323" s="105"/>
      <c r="M323" s="106"/>
      <c r="N323" s="106"/>
      <c r="O323" s="106"/>
      <c r="P323" s="106"/>
      <c r="Q323" s="106"/>
      <c r="R323" s="106"/>
      <c r="S323" s="106"/>
      <c r="T323" s="106"/>
      <c r="U323" s="106"/>
      <c r="V323" s="106"/>
      <c r="W323" s="106"/>
      <c r="X323" s="106"/>
      <c r="Y323" s="106"/>
      <c r="Z323" s="106"/>
    </row>
    <row r="324" spans="1:26" ht="39.75" hidden="1" customHeight="1">
      <c r="A324" s="349" t="s">
        <v>242</v>
      </c>
      <c r="B324" s="1606" t="s">
        <v>7394</v>
      </c>
      <c r="C324" s="1570"/>
      <c r="D324" s="1570"/>
      <c r="E324" s="1570"/>
      <c r="F324" s="1570"/>
      <c r="G324" s="1573"/>
      <c r="H324" s="942"/>
      <c r="I324" s="105">
        <f>SUM(D325:D326)</f>
        <v>0</v>
      </c>
      <c r="J324" s="105">
        <f>COUNT(D325:D326)*2</f>
        <v>0</v>
      </c>
      <c r="K324" s="105"/>
      <c r="L324" s="105"/>
      <c r="M324" s="106"/>
      <c r="N324" s="106"/>
      <c r="O324" s="106"/>
      <c r="P324" s="106"/>
      <c r="Q324" s="106"/>
      <c r="R324" s="106"/>
      <c r="S324" s="106"/>
      <c r="T324" s="106"/>
      <c r="U324" s="106"/>
      <c r="V324" s="106"/>
      <c r="W324" s="106"/>
      <c r="X324" s="106"/>
      <c r="Y324" s="106"/>
      <c r="Z324" s="106"/>
    </row>
    <row r="325" spans="1:26" ht="14.25" hidden="1" customHeight="1">
      <c r="A325" s="310" t="s">
        <v>2196</v>
      </c>
      <c r="B325" s="122" t="s">
        <v>1032</v>
      </c>
      <c r="C325" s="141"/>
      <c r="D325" s="124"/>
      <c r="E325" s="141"/>
      <c r="F325" s="141"/>
      <c r="G325" s="141"/>
      <c r="H325" s="106"/>
      <c r="I325" s="105"/>
      <c r="J325" s="105"/>
      <c r="K325" s="105"/>
      <c r="L325" s="105"/>
      <c r="M325" s="106"/>
      <c r="N325" s="106"/>
      <c r="O325" s="106"/>
      <c r="P325" s="106"/>
      <c r="Q325" s="106"/>
      <c r="R325" s="106"/>
      <c r="S325" s="106"/>
      <c r="T325" s="106"/>
      <c r="U325" s="106"/>
      <c r="V325" s="106"/>
      <c r="W325" s="106"/>
      <c r="X325" s="106"/>
      <c r="Y325" s="106"/>
      <c r="Z325" s="106"/>
    </row>
    <row r="326" spans="1:26" ht="14.25" hidden="1" customHeight="1">
      <c r="A326" s="310" t="s">
        <v>2198</v>
      </c>
      <c r="B326" s="122" t="s">
        <v>1038</v>
      </c>
      <c r="C326" s="141"/>
      <c r="D326" s="124"/>
      <c r="E326" s="141"/>
      <c r="F326" s="141"/>
      <c r="G326" s="141"/>
      <c r="H326" s="106"/>
      <c r="I326" s="105"/>
      <c r="J326" s="105"/>
      <c r="K326" s="105"/>
      <c r="L326" s="105"/>
      <c r="M326" s="106"/>
      <c r="N326" s="106"/>
      <c r="O326" s="106"/>
      <c r="P326" s="106"/>
      <c r="Q326" s="106"/>
      <c r="R326" s="106"/>
      <c r="S326" s="106"/>
      <c r="T326" s="106"/>
      <c r="U326" s="106"/>
      <c r="V326" s="106"/>
      <c r="W326" s="106"/>
      <c r="X326" s="106"/>
      <c r="Y326" s="106"/>
      <c r="Z326" s="106"/>
    </row>
    <row r="327" spans="1:26" ht="14.25" hidden="1" customHeight="1">
      <c r="A327" s="310" t="s">
        <v>1044</v>
      </c>
      <c r="B327" s="1256" t="s">
        <v>1045</v>
      </c>
      <c r="C327" s="988"/>
      <c r="D327" s="1279"/>
      <c r="E327" s="988"/>
      <c r="F327" s="988"/>
      <c r="G327" s="609"/>
      <c r="H327" s="106"/>
      <c r="I327" s="105"/>
      <c r="J327" s="105"/>
      <c r="K327" s="105"/>
      <c r="L327" s="105"/>
      <c r="M327" s="106"/>
      <c r="N327" s="106"/>
      <c r="O327" s="106"/>
      <c r="P327" s="106"/>
      <c r="Q327" s="106"/>
      <c r="R327" s="106"/>
      <c r="S327" s="106"/>
      <c r="T327" s="106"/>
      <c r="U327" s="106"/>
      <c r="V327" s="106"/>
      <c r="W327" s="106"/>
      <c r="X327" s="106"/>
      <c r="Y327" s="106"/>
      <c r="Z327" s="106"/>
    </row>
    <row r="328" spans="1:26" ht="39.75" hidden="1" customHeight="1">
      <c r="A328" s="349" t="s">
        <v>244</v>
      </c>
      <c r="B328" s="1606" t="s">
        <v>111</v>
      </c>
      <c r="C328" s="1570"/>
      <c r="D328" s="1570"/>
      <c r="E328" s="1570"/>
      <c r="F328" s="1570"/>
      <c r="G328" s="1573"/>
      <c r="H328" s="942"/>
      <c r="I328" s="105">
        <f>SUM(D329:D332)</f>
        <v>0</v>
      </c>
      <c r="J328" s="105">
        <f>COUNT(D329:D332)*2</f>
        <v>0</v>
      </c>
      <c r="K328" s="105"/>
      <c r="L328" s="105"/>
      <c r="M328" s="106"/>
      <c r="N328" s="106"/>
      <c r="O328" s="106"/>
      <c r="P328" s="106"/>
      <c r="Q328" s="106"/>
      <c r="R328" s="106"/>
      <c r="S328" s="106"/>
      <c r="T328" s="106"/>
      <c r="U328" s="106"/>
      <c r="V328" s="106"/>
      <c r="W328" s="106"/>
      <c r="X328" s="106"/>
      <c r="Y328" s="106"/>
      <c r="Z328" s="106"/>
    </row>
    <row r="329" spans="1:26" ht="14.25" hidden="1" customHeight="1">
      <c r="A329" s="310" t="s">
        <v>2201</v>
      </c>
      <c r="B329" s="122" t="s">
        <v>1055</v>
      </c>
      <c r="C329" s="122"/>
      <c r="D329" s="124"/>
      <c r="E329" s="141"/>
      <c r="F329" s="141"/>
      <c r="G329" s="141"/>
      <c r="H329" s="106"/>
      <c r="I329" s="105"/>
      <c r="J329" s="105"/>
      <c r="K329" s="105"/>
      <c r="L329" s="105"/>
      <c r="M329" s="106"/>
      <c r="N329" s="106"/>
      <c r="O329" s="106"/>
      <c r="P329" s="106"/>
      <c r="Q329" s="106"/>
      <c r="R329" s="106"/>
      <c r="S329" s="106"/>
      <c r="T329" s="106"/>
      <c r="U329" s="106"/>
      <c r="V329" s="106"/>
      <c r="W329" s="106"/>
      <c r="X329" s="106"/>
      <c r="Y329" s="106"/>
      <c r="Z329" s="106"/>
    </row>
    <row r="330" spans="1:26" ht="14.25" hidden="1" customHeight="1">
      <c r="A330" s="310" t="s">
        <v>2203</v>
      </c>
      <c r="B330" s="150" t="s">
        <v>1060</v>
      </c>
      <c r="C330" s="122"/>
      <c r="D330" s="124"/>
      <c r="E330" s="141"/>
      <c r="F330" s="141"/>
      <c r="G330" s="141"/>
      <c r="H330" s="106"/>
      <c r="I330" s="105"/>
      <c r="J330" s="105"/>
      <c r="K330" s="105"/>
      <c r="L330" s="105"/>
      <c r="M330" s="106"/>
      <c r="N330" s="106"/>
      <c r="O330" s="106"/>
      <c r="P330" s="106"/>
      <c r="Q330" s="106"/>
      <c r="R330" s="106"/>
      <c r="S330" s="106"/>
      <c r="T330" s="106"/>
      <c r="U330" s="106"/>
      <c r="V330" s="106"/>
      <c r="W330" s="106"/>
      <c r="X330" s="106"/>
      <c r="Y330" s="106"/>
      <c r="Z330" s="106"/>
    </row>
    <row r="331" spans="1:26" ht="14.25" hidden="1" customHeight="1">
      <c r="A331" s="310" t="s">
        <v>2209</v>
      </c>
      <c r="B331" s="122" t="s">
        <v>1071</v>
      </c>
      <c r="C331" s="141"/>
      <c r="D331" s="124"/>
      <c r="E331" s="141"/>
      <c r="F331" s="141"/>
      <c r="G331" s="141"/>
      <c r="H331" s="106"/>
      <c r="I331" s="105"/>
      <c r="J331" s="105"/>
      <c r="K331" s="105"/>
      <c r="L331" s="105"/>
      <c r="M331" s="106"/>
      <c r="N331" s="106"/>
      <c r="O331" s="106"/>
      <c r="P331" s="106"/>
      <c r="Q331" s="106"/>
      <c r="R331" s="106"/>
      <c r="S331" s="106"/>
      <c r="T331" s="106"/>
      <c r="U331" s="106"/>
      <c r="V331" s="106"/>
      <c r="W331" s="106"/>
      <c r="X331" s="106"/>
      <c r="Y331" s="106"/>
      <c r="Z331" s="106"/>
    </row>
    <row r="332" spans="1:26" ht="14.25" hidden="1" customHeight="1">
      <c r="A332" s="310" t="s">
        <v>1073</v>
      </c>
      <c r="B332" s="122" t="s">
        <v>1074</v>
      </c>
      <c r="C332" s="141"/>
      <c r="D332" s="124"/>
      <c r="E332" s="141"/>
      <c r="F332" s="141"/>
      <c r="G332" s="141"/>
      <c r="H332" s="106"/>
      <c r="I332" s="105"/>
      <c r="J332" s="105"/>
      <c r="K332" s="105"/>
      <c r="L332" s="105"/>
      <c r="M332" s="106"/>
      <c r="N332" s="106"/>
      <c r="O332" s="106"/>
      <c r="P332" s="106"/>
      <c r="Q332" s="106"/>
      <c r="R332" s="106"/>
      <c r="S332" s="106"/>
      <c r="T332" s="106"/>
      <c r="U332" s="106"/>
      <c r="V332" s="106"/>
      <c r="W332" s="106"/>
      <c r="X332" s="106"/>
      <c r="Y332" s="106"/>
      <c r="Z332" s="106"/>
    </row>
    <row r="333" spans="1:26" ht="39.75" hidden="1" customHeight="1">
      <c r="A333" s="349" t="s">
        <v>246</v>
      </c>
      <c r="B333" s="1606" t="s">
        <v>113</v>
      </c>
      <c r="C333" s="1570"/>
      <c r="D333" s="1570"/>
      <c r="E333" s="1570"/>
      <c r="F333" s="1570"/>
      <c r="G333" s="1573"/>
      <c r="H333" s="942"/>
      <c r="I333" s="105">
        <f>SUM(D334:D338)</f>
        <v>0</v>
      </c>
      <c r="J333" s="105">
        <f>COUNT(D334:D338)*2</f>
        <v>0</v>
      </c>
      <c r="K333" s="105"/>
      <c r="L333" s="105"/>
      <c r="M333" s="106"/>
      <c r="N333" s="106"/>
      <c r="O333" s="106"/>
      <c r="P333" s="106"/>
      <c r="Q333" s="106"/>
      <c r="R333" s="106"/>
      <c r="S333" s="106"/>
      <c r="T333" s="106"/>
      <c r="U333" s="106"/>
      <c r="V333" s="106"/>
      <c r="W333" s="106"/>
      <c r="X333" s="106"/>
      <c r="Y333" s="106"/>
      <c r="Z333" s="106"/>
    </row>
    <row r="334" spans="1:26" ht="14.25" hidden="1" customHeight="1">
      <c r="A334" s="310" t="s">
        <v>2213</v>
      </c>
      <c r="B334" s="122" t="s">
        <v>1076</v>
      </c>
      <c r="C334" s="141"/>
      <c r="D334" s="124"/>
      <c r="E334" s="141"/>
      <c r="F334" s="141"/>
      <c r="G334" s="141"/>
      <c r="H334" s="106"/>
      <c r="I334" s="105"/>
      <c r="J334" s="105"/>
      <c r="K334" s="105"/>
      <c r="L334" s="105"/>
      <c r="M334" s="106"/>
      <c r="N334" s="106"/>
      <c r="O334" s="106"/>
      <c r="P334" s="106"/>
      <c r="Q334" s="106"/>
      <c r="R334" s="106"/>
      <c r="S334" s="106"/>
      <c r="T334" s="106"/>
      <c r="U334" s="106"/>
      <c r="V334" s="106"/>
      <c r="W334" s="106"/>
      <c r="X334" s="106"/>
      <c r="Y334" s="106"/>
      <c r="Z334" s="106"/>
    </row>
    <row r="335" spans="1:26" ht="14.25" hidden="1" customHeight="1">
      <c r="A335" s="310" t="s">
        <v>2214</v>
      </c>
      <c r="B335" s="150" t="s">
        <v>1080</v>
      </c>
      <c r="C335" s="122"/>
      <c r="D335" s="124"/>
      <c r="E335" s="141"/>
      <c r="F335" s="141"/>
      <c r="G335" s="141"/>
      <c r="H335" s="106"/>
      <c r="I335" s="105"/>
      <c r="J335" s="105"/>
      <c r="K335" s="105"/>
      <c r="L335" s="105"/>
      <c r="M335" s="106"/>
      <c r="N335" s="106"/>
      <c r="O335" s="106"/>
      <c r="P335" s="106"/>
      <c r="Q335" s="106"/>
      <c r="R335" s="106"/>
      <c r="S335" s="106"/>
      <c r="T335" s="106"/>
      <c r="U335" s="106"/>
      <c r="V335" s="106"/>
      <c r="W335" s="106"/>
      <c r="X335" s="106"/>
      <c r="Y335" s="106"/>
      <c r="Z335" s="106"/>
    </row>
    <row r="336" spans="1:26" ht="14.25" hidden="1" customHeight="1">
      <c r="A336" s="310" t="s">
        <v>2215</v>
      </c>
      <c r="B336" s="122" t="s">
        <v>1086</v>
      </c>
      <c r="C336" s="141"/>
      <c r="D336" s="124"/>
      <c r="E336" s="141"/>
      <c r="F336" s="141"/>
      <c r="G336" s="141"/>
      <c r="H336" s="106"/>
      <c r="I336" s="105"/>
      <c r="J336" s="105"/>
      <c r="K336" s="105"/>
      <c r="L336" s="105"/>
      <c r="M336" s="106"/>
      <c r="N336" s="106"/>
      <c r="O336" s="106"/>
      <c r="P336" s="106"/>
      <c r="Q336" s="106"/>
      <c r="R336" s="106"/>
      <c r="S336" s="106"/>
      <c r="T336" s="106"/>
      <c r="U336" s="106"/>
      <c r="V336" s="106"/>
      <c r="W336" s="106"/>
      <c r="X336" s="106"/>
      <c r="Y336" s="106"/>
      <c r="Z336" s="106"/>
    </row>
    <row r="337" spans="1:26" ht="14.25" hidden="1" customHeight="1">
      <c r="A337" s="310" t="s">
        <v>2216</v>
      </c>
      <c r="B337" s="122" t="s">
        <v>1091</v>
      </c>
      <c r="C337" s="141"/>
      <c r="D337" s="124"/>
      <c r="E337" s="141"/>
      <c r="F337" s="141"/>
      <c r="G337" s="141"/>
      <c r="H337" s="106"/>
      <c r="I337" s="105"/>
      <c r="J337" s="105"/>
      <c r="K337" s="105"/>
      <c r="L337" s="105"/>
      <c r="M337" s="106"/>
      <c r="N337" s="106"/>
      <c r="O337" s="106"/>
      <c r="P337" s="106"/>
      <c r="Q337" s="106"/>
      <c r="R337" s="106"/>
      <c r="S337" s="106"/>
      <c r="T337" s="106"/>
      <c r="U337" s="106"/>
      <c r="V337" s="106"/>
      <c r="W337" s="106"/>
      <c r="X337" s="106"/>
      <c r="Y337" s="106"/>
      <c r="Z337" s="106"/>
    </row>
    <row r="338" spans="1:26" ht="14.25" hidden="1" customHeight="1">
      <c r="A338" s="310" t="s">
        <v>2217</v>
      </c>
      <c r="B338" s="122" t="s">
        <v>1095</v>
      </c>
      <c r="C338" s="141"/>
      <c r="D338" s="124"/>
      <c r="E338" s="141"/>
      <c r="F338" s="141"/>
      <c r="G338" s="141"/>
      <c r="H338" s="106"/>
      <c r="I338" s="105"/>
      <c r="J338" s="105"/>
      <c r="K338" s="105"/>
      <c r="L338" s="105"/>
      <c r="M338" s="106"/>
      <c r="N338" s="106"/>
      <c r="O338" s="106"/>
      <c r="P338" s="106"/>
      <c r="Q338" s="106"/>
      <c r="R338" s="106"/>
      <c r="S338" s="106"/>
      <c r="T338" s="106"/>
      <c r="U338" s="106"/>
      <c r="V338" s="106"/>
      <c r="W338" s="106"/>
      <c r="X338" s="106"/>
      <c r="Y338" s="106"/>
      <c r="Z338" s="106"/>
    </row>
    <row r="339" spans="1:26" ht="39.75" hidden="1" customHeight="1">
      <c r="A339" s="349" t="s">
        <v>247</v>
      </c>
      <c r="B339" s="1606" t="s">
        <v>115</v>
      </c>
      <c r="C339" s="1570"/>
      <c r="D339" s="1570"/>
      <c r="E339" s="1570"/>
      <c r="F339" s="1570"/>
      <c r="G339" s="1573"/>
      <c r="H339" s="942"/>
      <c r="I339" s="105">
        <f>SUM(D340:D341)</f>
        <v>0</v>
      </c>
      <c r="J339" s="105">
        <f>COUNT(D340:D341)*2</f>
        <v>0</v>
      </c>
      <c r="K339" s="105"/>
      <c r="L339" s="105"/>
      <c r="M339" s="106"/>
      <c r="N339" s="106"/>
      <c r="O339" s="106"/>
      <c r="P339" s="106"/>
      <c r="Q339" s="106"/>
      <c r="R339" s="106"/>
      <c r="S339" s="106"/>
      <c r="T339" s="106"/>
      <c r="U339" s="106"/>
      <c r="V339" s="106"/>
      <c r="W339" s="106"/>
      <c r="X339" s="106"/>
      <c r="Y339" s="106"/>
      <c r="Z339" s="106"/>
    </row>
    <row r="340" spans="1:26" ht="14.25" hidden="1" customHeight="1">
      <c r="A340" s="310" t="s">
        <v>2218</v>
      </c>
      <c r="B340" s="150" t="s">
        <v>1102</v>
      </c>
      <c r="C340" s="141"/>
      <c r="D340" s="124"/>
      <c r="E340" s="141"/>
      <c r="F340" s="141"/>
      <c r="G340" s="141"/>
      <c r="H340" s="106"/>
      <c r="I340" s="105"/>
      <c r="J340" s="105"/>
      <c r="K340" s="105"/>
      <c r="L340" s="105"/>
      <c r="M340" s="106"/>
      <c r="N340" s="106"/>
      <c r="O340" s="106"/>
      <c r="P340" s="106"/>
      <c r="Q340" s="106"/>
      <c r="R340" s="106"/>
      <c r="S340" s="106"/>
      <c r="T340" s="106"/>
      <c r="U340" s="106"/>
      <c r="V340" s="106"/>
      <c r="W340" s="106"/>
      <c r="X340" s="106"/>
      <c r="Y340" s="106"/>
      <c r="Z340" s="106"/>
    </row>
    <row r="341" spans="1:26" ht="14.25" hidden="1" customHeight="1">
      <c r="A341" s="310" t="s">
        <v>2219</v>
      </c>
      <c r="B341" s="150" t="s">
        <v>1106</v>
      </c>
      <c r="C341" s="141"/>
      <c r="D341" s="124"/>
      <c r="E341" s="141"/>
      <c r="F341" s="141"/>
      <c r="G341" s="141"/>
      <c r="H341" s="106"/>
      <c r="I341" s="105"/>
      <c r="J341" s="105"/>
      <c r="K341" s="105"/>
      <c r="L341" s="105"/>
      <c r="M341" s="106"/>
      <c r="N341" s="106"/>
      <c r="O341" s="106"/>
      <c r="P341" s="106"/>
      <c r="Q341" s="106"/>
      <c r="R341" s="106"/>
      <c r="S341" s="106"/>
      <c r="T341" s="106"/>
      <c r="U341" s="106"/>
      <c r="V341" s="106"/>
      <c r="W341" s="106"/>
      <c r="X341" s="106"/>
      <c r="Y341" s="106"/>
      <c r="Z341" s="106"/>
    </row>
    <row r="342" spans="1:26" ht="39.75" hidden="1" customHeight="1">
      <c r="A342" s="349" t="s">
        <v>249</v>
      </c>
      <c r="B342" s="1606" t="s">
        <v>7075</v>
      </c>
      <c r="C342" s="1570"/>
      <c r="D342" s="1570"/>
      <c r="E342" s="1570"/>
      <c r="F342" s="1570"/>
      <c r="G342" s="1573"/>
      <c r="H342" s="942"/>
      <c r="I342" s="105">
        <f>SUM(D343:D344)</f>
        <v>0</v>
      </c>
      <c r="J342" s="105">
        <f>COUNT(D343:D344)*2</f>
        <v>0</v>
      </c>
      <c r="K342" s="105"/>
      <c r="L342" s="105"/>
      <c r="M342" s="106"/>
      <c r="N342" s="106"/>
      <c r="O342" s="106"/>
      <c r="P342" s="106"/>
      <c r="Q342" s="106"/>
      <c r="R342" s="106"/>
      <c r="S342" s="106"/>
      <c r="T342" s="106"/>
      <c r="U342" s="106"/>
      <c r="V342" s="106"/>
      <c r="W342" s="106"/>
      <c r="X342" s="106"/>
      <c r="Y342" s="106"/>
      <c r="Z342" s="106"/>
    </row>
    <row r="343" spans="1:26" ht="14.25" hidden="1" customHeight="1">
      <c r="A343" s="310" t="s">
        <v>2221</v>
      </c>
      <c r="B343" s="150" t="s">
        <v>1109</v>
      </c>
      <c r="C343" s="122"/>
      <c r="D343" s="124"/>
      <c r="E343" s="141"/>
      <c r="F343" s="141"/>
      <c r="G343" s="141"/>
      <c r="H343" s="106"/>
      <c r="I343" s="105"/>
      <c r="J343" s="105"/>
      <c r="K343" s="105"/>
      <c r="L343" s="105"/>
      <c r="M343" s="106"/>
      <c r="N343" s="106"/>
      <c r="O343" s="106"/>
      <c r="P343" s="106"/>
      <c r="Q343" s="106"/>
      <c r="R343" s="106"/>
      <c r="S343" s="106"/>
      <c r="T343" s="106"/>
      <c r="U343" s="106"/>
      <c r="V343" s="106"/>
      <c r="W343" s="106"/>
      <c r="X343" s="106"/>
      <c r="Y343" s="106"/>
      <c r="Z343" s="106"/>
    </row>
    <row r="344" spans="1:26" ht="14.25" hidden="1" customHeight="1">
      <c r="A344" s="310" t="s">
        <v>2226</v>
      </c>
      <c r="B344" s="150" t="s">
        <v>1113</v>
      </c>
      <c r="C344" s="141"/>
      <c r="D344" s="124"/>
      <c r="E344" s="141"/>
      <c r="F344" s="141"/>
      <c r="G344" s="141"/>
      <c r="H344" s="106"/>
      <c r="I344" s="105"/>
      <c r="J344" s="105"/>
      <c r="K344" s="105"/>
      <c r="L344" s="105"/>
      <c r="M344" s="106"/>
      <c r="N344" s="106"/>
      <c r="O344" s="106"/>
      <c r="P344" s="106"/>
      <c r="Q344" s="106"/>
      <c r="R344" s="106"/>
      <c r="S344" s="106"/>
      <c r="T344" s="106"/>
      <c r="U344" s="106"/>
      <c r="V344" s="106"/>
      <c r="W344" s="106"/>
      <c r="X344" s="106"/>
      <c r="Y344" s="106"/>
      <c r="Z344" s="106"/>
    </row>
    <row r="345" spans="1:26" ht="39.75" hidden="1" customHeight="1">
      <c r="A345" s="349" t="s">
        <v>250</v>
      </c>
      <c r="B345" s="1606" t="s">
        <v>119</v>
      </c>
      <c r="C345" s="1570"/>
      <c r="D345" s="1570"/>
      <c r="E345" s="1570"/>
      <c r="F345" s="1570"/>
      <c r="G345" s="1573"/>
      <c r="H345" s="942"/>
      <c r="I345" s="105">
        <f>SUM(D346:D350)</f>
        <v>0</v>
      </c>
      <c r="J345" s="105">
        <f>COUNT(D346:D3414*2)</f>
        <v>0</v>
      </c>
      <c r="K345" s="105"/>
      <c r="L345" s="105"/>
      <c r="M345" s="106"/>
      <c r="N345" s="106"/>
      <c r="O345" s="106"/>
      <c r="P345" s="106"/>
      <c r="Q345" s="106"/>
      <c r="R345" s="106"/>
      <c r="S345" s="106"/>
      <c r="T345" s="106"/>
      <c r="U345" s="106"/>
      <c r="V345" s="106"/>
      <c r="W345" s="106"/>
      <c r="X345" s="106"/>
      <c r="Y345" s="106"/>
      <c r="Z345" s="106"/>
    </row>
    <row r="346" spans="1:26" ht="14.25" hidden="1" customHeight="1">
      <c r="A346" s="310" t="s">
        <v>2238</v>
      </c>
      <c r="B346" s="122" t="s">
        <v>3811</v>
      </c>
      <c r="C346" s="141"/>
      <c r="D346" s="124"/>
      <c r="E346" s="141"/>
      <c r="F346" s="141"/>
      <c r="G346" s="141"/>
      <c r="H346" s="106"/>
      <c r="I346" s="105"/>
      <c r="J346" s="105"/>
      <c r="K346" s="105"/>
      <c r="L346" s="105"/>
      <c r="M346" s="106"/>
      <c r="N346" s="106"/>
      <c r="O346" s="106"/>
      <c r="P346" s="106"/>
      <c r="Q346" s="106"/>
      <c r="R346" s="106"/>
      <c r="S346" s="106"/>
      <c r="T346" s="106"/>
      <c r="U346" s="106"/>
      <c r="V346" s="106"/>
      <c r="W346" s="106"/>
      <c r="X346" s="106"/>
      <c r="Y346" s="106"/>
      <c r="Z346" s="106"/>
    </row>
    <row r="347" spans="1:26" ht="14.25" hidden="1" customHeight="1">
      <c r="A347" s="310" t="s">
        <v>2240</v>
      </c>
      <c r="B347" s="122" t="s">
        <v>1131</v>
      </c>
      <c r="C347" s="122"/>
      <c r="D347" s="124"/>
      <c r="E347" s="141"/>
      <c r="F347" s="141"/>
      <c r="G347" s="141"/>
      <c r="H347" s="106"/>
      <c r="I347" s="105"/>
      <c r="J347" s="105"/>
      <c r="K347" s="105"/>
      <c r="L347" s="105"/>
      <c r="M347" s="106"/>
      <c r="N347" s="106"/>
      <c r="O347" s="106"/>
      <c r="P347" s="106"/>
      <c r="Q347" s="106"/>
      <c r="R347" s="106"/>
      <c r="S347" s="106"/>
      <c r="T347" s="106"/>
      <c r="U347" s="106"/>
      <c r="V347" s="106"/>
      <c r="W347" s="106"/>
      <c r="X347" s="106"/>
      <c r="Y347" s="106"/>
      <c r="Z347" s="106"/>
    </row>
    <row r="348" spans="1:26" ht="14.25" hidden="1" customHeight="1">
      <c r="A348" s="310" t="s">
        <v>2241</v>
      </c>
      <c r="B348" s="122" t="s">
        <v>1135</v>
      </c>
      <c r="C348" s="141"/>
      <c r="D348" s="124"/>
      <c r="E348" s="141"/>
      <c r="F348" s="141"/>
      <c r="G348" s="141"/>
      <c r="H348" s="106"/>
      <c r="I348" s="105"/>
      <c r="J348" s="105"/>
      <c r="K348" s="105"/>
      <c r="L348" s="105"/>
      <c r="M348" s="106"/>
      <c r="N348" s="106"/>
      <c r="O348" s="106"/>
      <c r="P348" s="106"/>
      <c r="Q348" s="106"/>
      <c r="R348" s="106"/>
      <c r="S348" s="106"/>
      <c r="T348" s="106"/>
      <c r="U348" s="106"/>
      <c r="V348" s="106"/>
      <c r="W348" s="106"/>
      <c r="X348" s="106"/>
      <c r="Y348" s="106"/>
      <c r="Z348" s="106"/>
    </row>
    <row r="349" spans="1:26" ht="14.25" hidden="1" customHeight="1">
      <c r="A349" s="310" t="s">
        <v>2247</v>
      </c>
      <c r="B349" s="122" t="s">
        <v>1144</v>
      </c>
      <c r="C349" s="141"/>
      <c r="D349" s="124"/>
      <c r="E349" s="141"/>
      <c r="F349" s="141"/>
      <c r="G349" s="141"/>
      <c r="H349" s="106"/>
      <c r="I349" s="105"/>
      <c r="J349" s="105"/>
      <c r="K349" s="105"/>
      <c r="L349" s="105"/>
      <c r="M349" s="106"/>
      <c r="N349" s="106"/>
      <c r="O349" s="106"/>
      <c r="P349" s="106"/>
      <c r="Q349" s="106"/>
      <c r="R349" s="106"/>
      <c r="S349" s="106"/>
      <c r="T349" s="106"/>
      <c r="U349" s="106"/>
      <c r="V349" s="106"/>
      <c r="W349" s="106"/>
      <c r="X349" s="106"/>
      <c r="Y349" s="106"/>
      <c r="Z349" s="106"/>
    </row>
    <row r="350" spans="1:26" ht="14.25" hidden="1" customHeight="1">
      <c r="A350" s="310" t="s">
        <v>2248</v>
      </c>
      <c r="B350" s="122" t="s">
        <v>1147</v>
      </c>
      <c r="C350" s="141"/>
      <c r="D350" s="124"/>
      <c r="E350" s="141"/>
      <c r="F350" s="141"/>
      <c r="G350" s="141"/>
      <c r="H350" s="106"/>
      <c r="I350" s="105"/>
      <c r="J350" s="105"/>
      <c r="K350" s="105"/>
      <c r="L350" s="105"/>
      <c r="M350" s="106"/>
      <c r="N350" s="106"/>
      <c r="O350" s="106"/>
      <c r="P350" s="106"/>
      <c r="Q350" s="106"/>
      <c r="R350" s="106"/>
      <c r="S350" s="106"/>
      <c r="T350" s="106"/>
      <c r="U350" s="106"/>
      <c r="V350" s="106"/>
      <c r="W350" s="106"/>
      <c r="X350" s="106"/>
      <c r="Y350" s="106"/>
      <c r="Z350" s="106"/>
    </row>
    <row r="351" spans="1:26" ht="19">
      <c r="A351" s="927" t="s">
        <v>252</v>
      </c>
      <c r="B351" s="1606" t="s">
        <v>121</v>
      </c>
      <c r="C351" s="1570"/>
      <c r="D351" s="1570"/>
      <c r="E351" s="1698"/>
      <c r="F351" s="1570"/>
      <c r="G351" s="1573"/>
      <c r="H351" s="942"/>
      <c r="I351" s="893">
        <f>SUM(D352:D370)</f>
        <v>28</v>
      </c>
      <c r="J351" s="893">
        <f>COUNT(D357:D370)*2</f>
        <v>28</v>
      </c>
      <c r="K351" s="960"/>
      <c r="L351" s="960"/>
      <c r="M351" s="963"/>
      <c r="N351" s="963"/>
      <c r="O351" s="963"/>
      <c r="P351" s="963"/>
      <c r="Q351" s="963"/>
      <c r="R351" s="963"/>
      <c r="S351" s="963"/>
      <c r="T351" s="963"/>
      <c r="U351" s="963"/>
      <c r="V351" s="963"/>
      <c r="W351" s="963"/>
      <c r="X351" s="963"/>
      <c r="Y351" s="963"/>
      <c r="Z351" s="963"/>
    </row>
    <row r="352" spans="1:26" ht="14.25" hidden="1" customHeight="1">
      <c r="A352" s="310" t="s">
        <v>2250</v>
      </c>
      <c r="B352" s="122" t="s">
        <v>1151</v>
      </c>
      <c r="C352" s="141"/>
      <c r="D352" s="124"/>
      <c r="E352" s="141"/>
      <c r="F352" s="141"/>
      <c r="G352" s="141"/>
      <c r="H352" s="106"/>
      <c r="I352" s="105"/>
      <c r="J352" s="105"/>
      <c r="K352" s="105"/>
      <c r="L352" s="105"/>
      <c r="M352" s="106"/>
      <c r="N352" s="106"/>
      <c r="O352" s="106"/>
      <c r="P352" s="106"/>
      <c r="Q352" s="106"/>
      <c r="R352" s="106"/>
      <c r="S352" s="106"/>
      <c r="T352" s="106"/>
      <c r="U352" s="106"/>
      <c r="V352" s="106"/>
      <c r="W352" s="106"/>
      <c r="X352" s="106"/>
      <c r="Y352" s="106"/>
      <c r="Z352" s="106"/>
    </row>
    <row r="353" spans="1:26" ht="14.25" hidden="1" customHeight="1">
      <c r="A353" s="310" t="s">
        <v>2253</v>
      </c>
      <c r="B353" s="122" t="s">
        <v>1155</v>
      </c>
      <c r="C353" s="141"/>
      <c r="D353" s="124"/>
      <c r="E353" s="141"/>
      <c r="F353" s="141"/>
      <c r="G353" s="141"/>
      <c r="H353" s="106"/>
      <c r="I353" s="105"/>
      <c r="J353" s="105"/>
      <c r="K353" s="105"/>
      <c r="L353" s="105"/>
      <c r="M353" s="106"/>
      <c r="N353" s="106"/>
      <c r="O353" s="106"/>
      <c r="P353" s="106"/>
      <c r="Q353" s="106"/>
      <c r="R353" s="106"/>
      <c r="S353" s="106"/>
      <c r="T353" s="106"/>
      <c r="U353" s="106"/>
      <c r="V353" s="106"/>
      <c r="W353" s="106"/>
      <c r="X353" s="106"/>
      <c r="Y353" s="106"/>
      <c r="Z353" s="106"/>
    </row>
    <row r="354" spans="1:26" ht="14.25" hidden="1" customHeight="1">
      <c r="A354" s="310" t="s">
        <v>2255</v>
      </c>
      <c r="B354" s="122" t="s">
        <v>1159</v>
      </c>
      <c r="C354" s="141"/>
      <c r="D354" s="124"/>
      <c r="E354" s="141"/>
      <c r="F354" s="141"/>
      <c r="G354" s="141"/>
      <c r="H354" s="106"/>
      <c r="I354" s="105"/>
      <c r="J354" s="105"/>
      <c r="K354" s="105"/>
      <c r="L354" s="105"/>
      <c r="M354" s="106"/>
      <c r="N354" s="106"/>
      <c r="O354" s="106"/>
      <c r="P354" s="106"/>
      <c r="Q354" s="106"/>
      <c r="R354" s="106"/>
      <c r="S354" s="106"/>
      <c r="T354" s="106"/>
      <c r="U354" s="106"/>
      <c r="V354" s="106"/>
      <c r="W354" s="106"/>
      <c r="X354" s="106"/>
      <c r="Y354" s="106"/>
      <c r="Z354" s="106"/>
    </row>
    <row r="355" spans="1:26" ht="14.25" hidden="1" customHeight="1">
      <c r="A355" s="310" t="s">
        <v>2256</v>
      </c>
      <c r="B355" s="491" t="s">
        <v>1163</v>
      </c>
      <c r="C355" s="141"/>
      <c r="D355" s="124"/>
      <c r="E355" s="141"/>
      <c r="F355" s="141"/>
      <c r="G355" s="141"/>
      <c r="H355" s="106"/>
      <c r="I355" s="105"/>
      <c r="J355" s="105"/>
      <c r="K355" s="105"/>
      <c r="L355" s="105"/>
      <c r="M355" s="106"/>
      <c r="N355" s="106"/>
      <c r="O355" s="106"/>
      <c r="P355" s="106"/>
      <c r="Q355" s="106"/>
      <c r="R355" s="106"/>
      <c r="S355" s="106"/>
      <c r="T355" s="106"/>
      <c r="U355" s="106"/>
      <c r="V355" s="106"/>
      <c r="W355" s="106"/>
      <c r="X355" s="106"/>
      <c r="Y355" s="106"/>
      <c r="Z355" s="106"/>
    </row>
    <row r="356" spans="1:26" ht="14.25" hidden="1" customHeight="1">
      <c r="A356" s="310" t="s">
        <v>2258</v>
      </c>
      <c r="B356" s="122" t="s">
        <v>1167</v>
      </c>
      <c r="C356" s="141"/>
      <c r="D356" s="124"/>
      <c r="E356" s="141"/>
      <c r="F356" s="141"/>
      <c r="G356" s="141"/>
      <c r="H356" s="106"/>
      <c r="I356" s="105"/>
      <c r="J356" s="105"/>
      <c r="K356" s="105"/>
      <c r="L356" s="105"/>
      <c r="M356" s="106"/>
      <c r="N356" s="106"/>
      <c r="O356" s="106"/>
      <c r="P356" s="106"/>
      <c r="Q356" s="106"/>
      <c r="R356" s="106"/>
      <c r="S356" s="106"/>
      <c r="T356" s="106"/>
      <c r="U356" s="106"/>
      <c r="V356" s="106"/>
      <c r="W356" s="106"/>
      <c r="X356" s="106"/>
      <c r="Y356" s="106"/>
      <c r="Z356" s="106"/>
    </row>
    <row r="357" spans="1:26" ht="34">
      <c r="A357" s="693" t="s">
        <v>2260</v>
      </c>
      <c r="B357" s="467" t="s">
        <v>1171</v>
      </c>
      <c r="C357" s="471" t="s">
        <v>1174</v>
      </c>
      <c r="D357" s="696">
        <v>2</v>
      </c>
      <c r="E357" s="696" t="s">
        <v>877</v>
      </c>
      <c r="F357" s="1052"/>
      <c r="G357" s="1052"/>
      <c r="H357" s="963"/>
      <c r="I357" s="893"/>
      <c r="J357" s="893"/>
      <c r="K357" s="960"/>
      <c r="L357" s="960"/>
      <c r="M357" s="963"/>
      <c r="N357" s="963"/>
      <c r="O357" s="963"/>
      <c r="P357" s="963"/>
      <c r="Q357" s="963"/>
      <c r="R357" s="963"/>
      <c r="S357" s="963"/>
      <c r="T357" s="963"/>
      <c r="U357" s="963"/>
      <c r="V357" s="963"/>
      <c r="W357" s="963"/>
      <c r="X357" s="963"/>
      <c r="Y357" s="963"/>
      <c r="Z357" s="963"/>
    </row>
    <row r="358" spans="1:26" ht="16">
      <c r="A358" s="693"/>
      <c r="B358" s="467"/>
      <c r="C358" s="471" t="s">
        <v>8074</v>
      </c>
      <c r="D358" s="696">
        <v>2</v>
      </c>
      <c r="E358" s="696" t="s">
        <v>877</v>
      </c>
      <c r="F358" s="1052"/>
      <c r="G358" s="1052"/>
      <c r="H358" s="963"/>
      <c r="I358" s="893"/>
      <c r="J358" s="893"/>
      <c r="K358" s="960"/>
      <c r="L358" s="960"/>
      <c r="M358" s="963"/>
      <c r="N358" s="963"/>
      <c r="O358" s="963"/>
      <c r="P358" s="963"/>
      <c r="Q358" s="963"/>
      <c r="R358" s="963"/>
      <c r="S358" s="963"/>
      <c r="T358" s="963"/>
      <c r="U358" s="963"/>
      <c r="V358" s="963"/>
      <c r="W358" s="963"/>
      <c r="X358" s="963"/>
      <c r="Y358" s="963"/>
      <c r="Z358" s="963"/>
    </row>
    <row r="359" spans="1:26" ht="16">
      <c r="A359" s="693"/>
      <c r="B359" s="467"/>
      <c r="C359" s="471" t="s">
        <v>8075</v>
      </c>
      <c r="D359" s="696">
        <v>2</v>
      </c>
      <c r="E359" s="696" t="s">
        <v>877</v>
      </c>
      <c r="F359" s="1052"/>
      <c r="G359" s="1052"/>
      <c r="H359" s="963"/>
      <c r="I359" s="893"/>
      <c r="J359" s="893"/>
      <c r="K359" s="960"/>
      <c r="L359" s="960"/>
      <c r="M359" s="963"/>
      <c r="N359" s="963"/>
      <c r="O359" s="963"/>
      <c r="P359" s="963"/>
      <c r="Q359" s="963"/>
      <c r="R359" s="963"/>
      <c r="S359" s="963"/>
      <c r="T359" s="963"/>
      <c r="U359" s="963"/>
      <c r="V359" s="963"/>
      <c r="W359" s="963"/>
      <c r="X359" s="963"/>
      <c r="Y359" s="963"/>
      <c r="Z359" s="963"/>
    </row>
    <row r="360" spans="1:26" ht="48">
      <c r="A360" s="693" t="s">
        <v>2263</v>
      </c>
      <c r="B360" s="161" t="s">
        <v>1177</v>
      </c>
      <c r="C360" s="769" t="s">
        <v>8076</v>
      </c>
      <c r="D360" s="696">
        <v>2</v>
      </c>
      <c r="E360" s="736" t="s">
        <v>877</v>
      </c>
      <c r="F360" s="475" t="s">
        <v>8077</v>
      </c>
      <c r="G360" s="1344"/>
      <c r="H360" s="1345"/>
      <c r="I360" s="893"/>
      <c r="J360" s="893"/>
      <c r="K360" s="960"/>
      <c r="L360" s="960"/>
      <c r="M360" s="963"/>
      <c r="N360" s="963"/>
      <c r="O360" s="963"/>
      <c r="P360" s="963"/>
      <c r="Q360" s="963"/>
      <c r="R360" s="963"/>
      <c r="S360" s="963"/>
      <c r="T360" s="963"/>
      <c r="U360" s="963"/>
      <c r="V360" s="963"/>
      <c r="W360" s="963"/>
      <c r="X360" s="963"/>
      <c r="Y360" s="963"/>
      <c r="Z360" s="963"/>
    </row>
    <row r="361" spans="1:26" ht="32">
      <c r="A361" s="693"/>
      <c r="B361" s="467"/>
      <c r="C361" s="475" t="s">
        <v>8078</v>
      </c>
      <c r="D361" s="696">
        <v>2</v>
      </c>
      <c r="E361" s="696" t="s">
        <v>877</v>
      </c>
      <c r="F361" s="475" t="s">
        <v>8079</v>
      </c>
      <c r="G361" s="1052"/>
      <c r="H361" s="963"/>
      <c r="I361" s="893"/>
      <c r="J361" s="893"/>
      <c r="K361" s="960"/>
      <c r="L361" s="960"/>
      <c r="M361" s="963"/>
      <c r="N361" s="963"/>
      <c r="O361" s="963"/>
      <c r="P361" s="963"/>
      <c r="Q361" s="963"/>
      <c r="R361" s="963"/>
      <c r="S361" s="963"/>
      <c r="T361" s="963"/>
      <c r="U361" s="963"/>
      <c r="V361" s="963"/>
      <c r="W361" s="963"/>
      <c r="X361" s="963"/>
      <c r="Y361" s="963"/>
      <c r="Z361" s="963"/>
    </row>
    <row r="362" spans="1:26" ht="48">
      <c r="A362" s="693"/>
      <c r="B362" s="467"/>
      <c r="C362" s="475" t="s">
        <v>8080</v>
      </c>
      <c r="D362" s="696">
        <v>2</v>
      </c>
      <c r="E362" s="696" t="s">
        <v>877</v>
      </c>
      <c r="F362" s="475" t="s">
        <v>8081</v>
      </c>
      <c r="G362" s="1052"/>
      <c r="H362" s="963"/>
      <c r="I362" s="893"/>
      <c r="J362" s="893"/>
      <c r="K362" s="960"/>
      <c r="L362" s="960"/>
      <c r="M362" s="963"/>
      <c r="N362" s="963"/>
      <c r="O362" s="963"/>
      <c r="P362" s="963"/>
      <c r="Q362" s="963"/>
      <c r="R362" s="963"/>
      <c r="S362" s="963"/>
      <c r="T362" s="963"/>
      <c r="U362" s="963"/>
      <c r="V362" s="963"/>
      <c r="W362" s="963"/>
      <c r="X362" s="963"/>
      <c r="Y362" s="963"/>
      <c r="Z362" s="963"/>
    </row>
    <row r="363" spans="1:26" ht="48">
      <c r="A363" s="693"/>
      <c r="B363" s="467"/>
      <c r="C363" s="475" t="s">
        <v>8082</v>
      </c>
      <c r="D363" s="696">
        <v>2</v>
      </c>
      <c r="E363" s="696" t="s">
        <v>877</v>
      </c>
      <c r="F363" s="475" t="s">
        <v>8083</v>
      </c>
      <c r="G363" s="1052"/>
      <c r="H363" s="963"/>
      <c r="I363" s="893"/>
      <c r="J363" s="893"/>
      <c r="K363" s="960"/>
      <c r="L363" s="960"/>
      <c r="M363" s="963"/>
      <c r="N363" s="963"/>
      <c r="O363" s="963"/>
      <c r="P363" s="963"/>
      <c r="Q363" s="963"/>
      <c r="R363" s="963"/>
      <c r="S363" s="963"/>
      <c r="T363" s="963"/>
      <c r="U363" s="963"/>
      <c r="V363" s="963"/>
      <c r="W363" s="963"/>
      <c r="X363" s="963"/>
      <c r="Y363" s="963"/>
      <c r="Z363" s="963"/>
    </row>
    <row r="364" spans="1:26" ht="32">
      <c r="A364" s="693"/>
      <c r="B364" s="467"/>
      <c r="C364" s="475" t="s">
        <v>8084</v>
      </c>
      <c r="D364" s="696">
        <v>2</v>
      </c>
      <c r="E364" s="696" t="s">
        <v>877</v>
      </c>
      <c r="F364" s="475" t="s">
        <v>8085</v>
      </c>
      <c r="G364" s="1052"/>
      <c r="H364" s="963"/>
      <c r="I364" s="893"/>
      <c r="J364" s="893"/>
      <c r="K364" s="960"/>
      <c r="L364" s="960"/>
      <c r="M364" s="963"/>
      <c r="N364" s="963"/>
      <c r="O364" s="963"/>
      <c r="P364" s="963"/>
      <c r="Q364" s="963"/>
      <c r="R364" s="963"/>
      <c r="S364" s="963"/>
      <c r="T364" s="963"/>
      <c r="U364" s="963"/>
      <c r="V364" s="963"/>
      <c r="W364" s="963"/>
      <c r="X364" s="963"/>
      <c r="Y364" s="963"/>
      <c r="Z364" s="963"/>
    </row>
    <row r="365" spans="1:26" ht="136">
      <c r="A365" s="693"/>
      <c r="B365" s="467"/>
      <c r="C365" s="467" t="s">
        <v>8086</v>
      </c>
      <c r="D365" s="696">
        <v>2</v>
      </c>
      <c r="E365" s="850" t="s">
        <v>877</v>
      </c>
      <c r="F365" s="467" t="s">
        <v>8087</v>
      </c>
      <c r="G365" s="1052"/>
      <c r="H365" s="963"/>
      <c r="I365" s="893"/>
      <c r="J365" s="893"/>
      <c r="K365" s="960"/>
      <c r="L365" s="960"/>
      <c r="M365" s="963"/>
      <c r="N365" s="963"/>
      <c r="O365" s="963"/>
      <c r="P365" s="963"/>
      <c r="Q365" s="963"/>
      <c r="R365" s="963"/>
      <c r="S365" s="963"/>
      <c r="T365" s="963"/>
      <c r="U365" s="963"/>
      <c r="V365" s="963"/>
      <c r="W365" s="963"/>
      <c r="X365" s="963"/>
      <c r="Y365" s="963"/>
      <c r="Z365" s="963"/>
    </row>
    <row r="366" spans="1:26" ht="32">
      <c r="A366" s="693"/>
      <c r="B366" s="467"/>
      <c r="C366" s="475" t="s">
        <v>8088</v>
      </c>
      <c r="D366" s="696">
        <v>2</v>
      </c>
      <c r="E366" s="696" t="s">
        <v>877</v>
      </c>
      <c r="F366" s="475" t="s">
        <v>8089</v>
      </c>
      <c r="G366" s="1052"/>
      <c r="H366" s="963"/>
      <c r="I366" s="893"/>
      <c r="J366" s="893"/>
      <c r="K366" s="960"/>
      <c r="L366" s="960"/>
      <c r="M366" s="963"/>
      <c r="N366" s="963"/>
      <c r="O366" s="963"/>
      <c r="P366" s="963"/>
      <c r="Q366" s="963"/>
      <c r="R366" s="963"/>
      <c r="S366" s="963"/>
      <c r="T366" s="963"/>
      <c r="U366" s="963"/>
      <c r="V366" s="963"/>
      <c r="W366" s="963"/>
      <c r="X366" s="963"/>
      <c r="Y366" s="963"/>
      <c r="Z366" s="963"/>
    </row>
    <row r="367" spans="1:26" ht="32">
      <c r="A367" s="693"/>
      <c r="B367" s="467"/>
      <c r="C367" s="475" t="s">
        <v>8090</v>
      </c>
      <c r="D367" s="696">
        <v>2</v>
      </c>
      <c r="E367" s="696" t="s">
        <v>877</v>
      </c>
      <c r="F367" s="1052"/>
      <c r="G367" s="1052"/>
      <c r="H367" s="963"/>
      <c r="I367" s="893"/>
      <c r="J367" s="893"/>
      <c r="K367" s="960"/>
      <c r="L367" s="960"/>
      <c r="M367" s="963"/>
      <c r="N367" s="963"/>
      <c r="O367" s="963"/>
      <c r="P367" s="963"/>
      <c r="Q367" s="963"/>
      <c r="R367" s="963"/>
      <c r="S367" s="963"/>
      <c r="T367" s="963"/>
      <c r="U367" s="963"/>
      <c r="V367" s="963"/>
      <c r="W367" s="963"/>
      <c r="X367" s="963"/>
      <c r="Y367" s="963"/>
      <c r="Z367" s="963"/>
    </row>
    <row r="368" spans="1:26" ht="80">
      <c r="A368" s="693"/>
      <c r="B368" s="161"/>
      <c r="C368" s="769" t="s">
        <v>8091</v>
      </c>
      <c r="D368" s="696">
        <v>2</v>
      </c>
      <c r="E368" s="736" t="s">
        <v>611</v>
      </c>
      <c r="F368" s="735" t="s">
        <v>8092</v>
      </c>
      <c r="G368" s="1052"/>
      <c r="H368" s="963"/>
      <c r="I368" s="893"/>
      <c r="J368" s="893"/>
      <c r="K368" s="960"/>
      <c r="L368" s="960"/>
      <c r="M368" s="963"/>
      <c r="N368" s="963"/>
      <c r="O368" s="963"/>
      <c r="P368" s="963"/>
      <c r="Q368" s="963"/>
      <c r="R368" s="963"/>
      <c r="S368" s="963"/>
      <c r="T368" s="963"/>
      <c r="U368" s="963"/>
      <c r="V368" s="963"/>
      <c r="W368" s="963"/>
      <c r="X368" s="963"/>
      <c r="Y368" s="963"/>
      <c r="Z368" s="963"/>
    </row>
    <row r="369" spans="1:26" ht="48">
      <c r="A369" s="693"/>
      <c r="B369" s="467"/>
      <c r="C369" s="475" t="s">
        <v>8093</v>
      </c>
      <c r="D369" s="696">
        <v>2</v>
      </c>
      <c r="E369" s="696" t="s">
        <v>611</v>
      </c>
      <c r="F369" s="475" t="s">
        <v>8094</v>
      </c>
      <c r="G369" s="1052"/>
      <c r="H369" s="963"/>
      <c r="I369" s="893"/>
      <c r="J369" s="893"/>
      <c r="K369" s="960"/>
      <c r="L369" s="960"/>
      <c r="M369" s="963"/>
      <c r="N369" s="963"/>
      <c r="O369" s="963"/>
      <c r="P369" s="963"/>
      <c r="Q369" s="963"/>
      <c r="R369" s="963"/>
      <c r="S369" s="963"/>
      <c r="T369" s="963"/>
      <c r="U369" s="963"/>
      <c r="V369" s="963"/>
      <c r="W369" s="963"/>
      <c r="X369" s="963"/>
      <c r="Y369" s="963"/>
      <c r="Z369" s="963"/>
    </row>
    <row r="370" spans="1:26" ht="32">
      <c r="A370" s="693"/>
      <c r="B370" s="467"/>
      <c r="C370" s="475" t="s">
        <v>8095</v>
      </c>
      <c r="D370" s="696">
        <v>2</v>
      </c>
      <c r="E370" s="696" t="s">
        <v>611</v>
      </c>
      <c r="F370" s="475" t="s">
        <v>8096</v>
      </c>
      <c r="G370" s="1052"/>
      <c r="H370" s="963"/>
      <c r="I370" s="893"/>
      <c r="J370" s="893"/>
      <c r="K370" s="960"/>
      <c r="L370" s="960"/>
      <c r="M370" s="963"/>
      <c r="N370" s="963"/>
      <c r="O370" s="963"/>
      <c r="P370" s="963"/>
      <c r="Q370" s="963"/>
      <c r="R370" s="963"/>
      <c r="S370" s="963"/>
      <c r="T370" s="963"/>
      <c r="U370" s="963"/>
      <c r="V370" s="963"/>
      <c r="W370" s="963"/>
      <c r="X370" s="963"/>
      <c r="Y370" s="963"/>
      <c r="Z370" s="963"/>
    </row>
    <row r="371" spans="1:26" ht="39.75" hidden="1" customHeight="1">
      <c r="A371" s="349" t="s">
        <v>2265</v>
      </c>
      <c r="B371" s="1606" t="s">
        <v>123</v>
      </c>
      <c r="C371" s="1570"/>
      <c r="D371" s="1570"/>
      <c r="E371" s="1570"/>
      <c r="F371" s="1570"/>
      <c r="G371" s="1573"/>
      <c r="H371" s="942"/>
      <c r="I371" s="105">
        <f>SUM(D372:D374)</f>
        <v>0</v>
      </c>
      <c r="J371" s="105">
        <f>COUNT(D372:D374)*2</f>
        <v>0</v>
      </c>
      <c r="K371" s="105"/>
      <c r="L371" s="105"/>
      <c r="M371" s="106"/>
      <c r="N371" s="106"/>
      <c r="O371" s="106"/>
      <c r="P371" s="106"/>
      <c r="Q371" s="106"/>
      <c r="R371" s="106"/>
      <c r="S371" s="106"/>
      <c r="T371" s="106"/>
      <c r="U371" s="106"/>
      <c r="V371" s="106"/>
      <c r="W371" s="106"/>
      <c r="X371" s="106"/>
      <c r="Y371" s="106"/>
      <c r="Z371" s="106"/>
    </row>
    <row r="372" spans="1:26" ht="14.25" hidden="1" customHeight="1">
      <c r="A372" s="310" t="s">
        <v>2266</v>
      </c>
      <c r="B372" s="122" t="s">
        <v>1180</v>
      </c>
      <c r="C372" s="141"/>
      <c r="D372" s="124"/>
      <c r="E372" s="141"/>
      <c r="F372" s="141"/>
      <c r="G372" s="141"/>
      <c r="H372" s="106"/>
      <c r="I372" s="105"/>
      <c r="J372" s="105"/>
      <c r="K372" s="105"/>
      <c r="L372" s="105"/>
      <c r="M372" s="106"/>
      <c r="N372" s="106"/>
      <c r="O372" s="106"/>
      <c r="P372" s="106"/>
      <c r="Q372" s="106"/>
      <c r="R372" s="106"/>
      <c r="S372" s="106"/>
      <c r="T372" s="106"/>
      <c r="U372" s="106"/>
      <c r="V372" s="106"/>
      <c r="W372" s="106"/>
      <c r="X372" s="106"/>
      <c r="Y372" s="106"/>
      <c r="Z372" s="106"/>
    </row>
    <row r="373" spans="1:26" ht="14.25" hidden="1" customHeight="1">
      <c r="A373" s="310" t="s">
        <v>2267</v>
      </c>
      <c r="B373" s="122" t="s">
        <v>1187</v>
      </c>
      <c r="C373" s="141"/>
      <c r="D373" s="124"/>
      <c r="E373" s="141"/>
      <c r="F373" s="141"/>
      <c r="G373" s="141"/>
      <c r="H373" s="106"/>
      <c r="I373" s="105"/>
      <c r="J373" s="105"/>
      <c r="K373" s="105"/>
      <c r="L373" s="105"/>
      <c r="M373" s="106"/>
      <c r="N373" s="106"/>
      <c r="O373" s="106"/>
      <c r="P373" s="106"/>
      <c r="Q373" s="106"/>
      <c r="R373" s="106"/>
      <c r="S373" s="106"/>
      <c r="T373" s="106"/>
      <c r="U373" s="106"/>
      <c r="V373" s="106"/>
      <c r="W373" s="106"/>
      <c r="X373" s="106"/>
      <c r="Y373" s="106"/>
      <c r="Z373" s="106"/>
    </row>
    <row r="374" spans="1:26" ht="14.25" hidden="1" customHeight="1">
      <c r="A374" s="310" t="s">
        <v>2268</v>
      </c>
      <c r="B374" s="122" t="s">
        <v>1194</v>
      </c>
      <c r="C374" s="141"/>
      <c r="D374" s="124"/>
      <c r="E374" s="141"/>
      <c r="F374" s="141"/>
      <c r="G374" s="141"/>
      <c r="H374" s="106"/>
      <c r="I374" s="105"/>
      <c r="J374" s="105"/>
      <c r="K374" s="105"/>
      <c r="L374" s="105"/>
      <c r="M374" s="106"/>
      <c r="N374" s="106"/>
      <c r="O374" s="106"/>
      <c r="P374" s="106"/>
      <c r="Q374" s="106"/>
      <c r="R374" s="106"/>
      <c r="S374" s="106"/>
      <c r="T374" s="106"/>
      <c r="U374" s="106"/>
      <c r="V374" s="106"/>
      <c r="W374" s="106"/>
      <c r="X374" s="106"/>
      <c r="Y374" s="106"/>
      <c r="Z374" s="106"/>
    </row>
    <row r="375" spans="1:26" ht="39.75" hidden="1" customHeight="1">
      <c r="A375" s="349" t="s">
        <v>2269</v>
      </c>
      <c r="B375" s="1606" t="s">
        <v>125</v>
      </c>
      <c r="C375" s="1570"/>
      <c r="D375" s="1570"/>
      <c r="E375" s="1570"/>
      <c r="F375" s="1570"/>
      <c r="G375" s="1573"/>
      <c r="H375" s="942"/>
      <c r="I375" s="105">
        <f>SUM(D376:D378)</f>
        <v>0</v>
      </c>
      <c r="J375" s="105">
        <f>COUNT(D376:D378)*2</f>
        <v>0</v>
      </c>
      <c r="K375" s="105"/>
      <c r="L375" s="105"/>
      <c r="M375" s="106"/>
      <c r="N375" s="106"/>
      <c r="O375" s="106"/>
      <c r="P375" s="106"/>
      <c r="Q375" s="106"/>
      <c r="R375" s="106"/>
      <c r="S375" s="106"/>
      <c r="T375" s="106"/>
      <c r="U375" s="106"/>
      <c r="V375" s="106"/>
      <c r="W375" s="106"/>
      <c r="X375" s="106"/>
      <c r="Y375" s="106"/>
      <c r="Z375" s="106"/>
    </row>
    <row r="376" spans="1:26" ht="14.25" hidden="1" customHeight="1">
      <c r="A376" s="310" t="s">
        <v>2270</v>
      </c>
      <c r="B376" s="150" t="s">
        <v>1197</v>
      </c>
      <c r="C376" s="141"/>
      <c r="D376" s="124"/>
      <c r="E376" s="141"/>
      <c r="F376" s="141"/>
      <c r="G376" s="141"/>
      <c r="H376" s="106"/>
      <c r="I376" s="105"/>
      <c r="J376" s="105"/>
      <c r="K376" s="105"/>
      <c r="L376" s="105"/>
      <c r="M376" s="106"/>
      <c r="N376" s="106"/>
      <c r="O376" s="106"/>
      <c r="P376" s="106"/>
      <c r="Q376" s="106"/>
      <c r="R376" s="106"/>
      <c r="S376" s="106"/>
      <c r="T376" s="106"/>
      <c r="U376" s="106"/>
      <c r="V376" s="106"/>
      <c r="W376" s="106"/>
      <c r="X376" s="106"/>
      <c r="Y376" s="106"/>
      <c r="Z376" s="106"/>
    </row>
    <row r="377" spans="1:26" ht="14.25" hidden="1" customHeight="1">
      <c r="A377" s="310" t="s">
        <v>1198</v>
      </c>
      <c r="B377" s="150" t="s">
        <v>1199</v>
      </c>
      <c r="C377" s="141"/>
      <c r="D377" s="124"/>
      <c r="E377" s="141"/>
      <c r="F377" s="141"/>
      <c r="G377" s="141"/>
      <c r="H377" s="106"/>
      <c r="I377" s="105"/>
      <c r="J377" s="105"/>
      <c r="K377" s="105"/>
      <c r="L377" s="105"/>
      <c r="M377" s="106"/>
      <c r="N377" s="106"/>
      <c r="O377" s="106"/>
      <c r="P377" s="106"/>
      <c r="Q377" s="106"/>
      <c r="R377" s="106"/>
      <c r="S377" s="106"/>
      <c r="T377" s="106"/>
      <c r="U377" s="106"/>
      <c r="V377" s="106"/>
      <c r="W377" s="106"/>
      <c r="X377" s="106"/>
      <c r="Y377" s="106"/>
      <c r="Z377" s="106"/>
    </row>
    <row r="378" spans="1:26" ht="14.25" hidden="1" customHeight="1">
      <c r="A378" s="310" t="s">
        <v>2271</v>
      </c>
      <c r="B378" s="122" t="s">
        <v>3416</v>
      </c>
      <c r="C378" s="141"/>
      <c r="D378" s="124"/>
      <c r="E378" s="141"/>
      <c r="F378" s="141"/>
      <c r="G378" s="141"/>
      <c r="H378" s="106"/>
      <c r="I378" s="105"/>
      <c r="J378" s="105"/>
      <c r="K378" s="105"/>
      <c r="L378" s="105"/>
      <c r="M378" s="106"/>
      <c r="N378" s="106"/>
      <c r="O378" s="106"/>
      <c r="P378" s="106"/>
      <c r="Q378" s="106"/>
      <c r="R378" s="106"/>
      <c r="S378" s="106"/>
      <c r="T378" s="106"/>
      <c r="U378" s="106"/>
      <c r="V378" s="106"/>
      <c r="W378" s="106"/>
      <c r="X378" s="106"/>
      <c r="Y378" s="106"/>
      <c r="Z378" s="106"/>
    </row>
    <row r="379" spans="1:26" ht="19">
      <c r="A379" s="693" t="s">
        <v>254</v>
      </c>
      <c r="B379" s="1606" t="s">
        <v>127</v>
      </c>
      <c r="C379" s="1570"/>
      <c r="D379" s="1570"/>
      <c r="E379" s="1698"/>
      <c r="F379" s="1570"/>
      <c r="G379" s="1573"/>
      <c r="H379" s="942"/>
      <c r="I379" s="893">
        <f>SUM(D380:D385)</f>
        <v>4</v>
      </c>
      <c r="J379" s="893">
        <f>COUNT(D380:D385)*2</f>
        <v>4</v>
      </c>
      <c r="K379" s="960"/>
      <c r="L379" s="960"/>
      <c r="M379" s="963"/>
      <c r="N379" s="963"/>
      <c r="O379" s="963"/>
      <c r="P379" s="963"/>
      <c r="Q379" s="963"/>
      <c r="R379" s="963"/>
      <c r="S379" s="963"/>
      <c r="T379" s="963"/>
      <c r="U379" s="963"/>
      <c r="V379" s="963"/>
      <c r="W379" s="963"/>
      <c r="X379" s="963"/>
      <c r="Y379" s="963"/>
      <c r="Z379" s="963"/>
    </row>
    <row r="380" spans="1:26" ht="14.25" hidden="1" customHeight="1">
      <c r="A380" s="310" t="s">
        <v>2273</v>
      </c>
      <c r="B380" s="122" t="s">
        <v>1203</v>
      </c>
      <c r="C380" s="141"/>
      <c r="D380" s="124"/>
      <c r="E380" s="141"/>
      <c r="F380" s="141"/>
      <c r="G380" s="141"/>
      <c r="H380" s="106"/>
      <c r="I380" s="105"/>
      <c r="J380" s="105"/>
      <c r="K380" s="105"/>
      <c r="L380" s="105"/>
      <c r="M380" s="106"/>
      <c r="N380" s="106"/>
      <c r="O380" s="106"/>
      <c r="P380" s="106"/>
      <c r="Q380" s="106"/>
      <c r="R380" s="106"/>
      <c r="S380" s="106"/>
      <c r="T380" s="106"/>
      <c r="U380" s="106"/>
      <c r="V380" s="106"/>
      <c r="W380" s="106"/>
      <c r="X380" s="106"/>
      <c r="Y380" s="106"/>
      <c r="Z380" s="106"/>
    </row>
    <row r="381" spans="1:26" ht="14.25" hidden="1" customHeight="1">
      <c r="A381" s="310" t="s">
        <v>2274</v>
      </c>
      <c r="B381" s="122" t="s">
        <v>1210</v>
      </c>
      <c r="C381" s="141"/>
      <c r="D381" s="124"/>
      <c r="E381" s="141"/>
      <c r="F381" s="141"/>
      <c r="G381" s="141"/>
      <c r="H381" s="106"/>
      <c r="I381" s="105"/>
      <c r="J381" s="105"/>
      <c r="K381" s="105"/>
      <c r="L381" s="105"/>
      <c r="M381" s="106"/>
      <c r="N381" s="106"/>
      <c r="O381" s="106"/>
      <c r="P381" s="106"/>
      <c r="Q381" s="106"/>
      <c r="R381" s="106"/>
      <c r="S381" s="106"/>
      <c r="T381" s="106"/>
      <c r="U381" s="106"/>
      <c r="V381" s="106"/>
      <c r="W381" s="106"/>
      <c r="X381" s="106"/>
      <c r="Y381" s="106"/>
      <c r="Z381" s="106"/>
    </row>
    <row r="382" spans="1:26" ht="34">
      <c r="A382" s="693" t="s">
        <v>2275</v>
      </c>
      <c r="B382" s="467" t="s">
        <v>1216</v>
      </c>
      <c r="C382" s="471" t="s">
        <v>1222</v>
      </c>
      <c r="D382" s="696">
        <v>2</v>
      </c>
      <c r="E382" s="780" t="s">
        <v>599</v>
      </c>
      <c r="F382" s="1052"/>
      <c r="G382" s="1052"/>
      <c r="H382" s="963"/>
      <c r="I382" s="893"/>
      <c r="J382" s="893"/>
      <c r="K382" s="960"/>
      <c r="L382" s="960"/>
      <c r="M382" s="963"/>
      <c r="N382" s="963"/>
      <c r="O382" s="963"/>
      <c r="P382" s="963"/>
      <c r="Q382" s="963"/>
      <c r="R382" s="963"/>
      <c r="S382" s="963"/>
      <c r="T382" s="963"/>
      <c r="U382" s="963"/>
      <c r="V382" s="963"/>
      <c r="W382" s="963"/>
      <c r="X382" s="963"/>
      <c r="Y382" s="963"/>
      <c r="Z382" s="963"/>
    </row>
    <row r="383" spans="1:26" ht="32">
      <c r="A383" s="693"/>
      <c r="B383" s="467"/>
      <c r="C383" s="471" t="s">
        <v>1221</v>
      </c>
      <c r="D383" s="696">
        <v>2</v>
      </c>
      <c r="E383" s="696" t="s">
        <v>599</v>
      </c>
      <c r="F383" s="1052"/>
      <c r="G383" s="1052"/>
      <c r="H383" s="963"/>
      <c r="I383" s="893"/>
      <c r="J383" s="893"/>
      <c r="K383" s="960"/>
      <c r="L383" s="960"/>
      <c r="M383" s="963"/>
      <c r="N383" s="963"/>
      <c r="O383" s="963"/>
      <c r="P383" s="963"/>
      <c r="Q383" s="963"/>
      <c r="R383" s="963"/>
      <c r="S383" s="963"/>
      <c r="T383" s="963"/>
      <c r="U383" s="963"/>
      <c r="V383" s="963"/>
      <c r="W383" s="963"/>
      <c r="X383" s="963"/>
      <c r="Y383" s="963"/>
      <c r="Z383" s="963"/>
    </row>
    <row r="384" spans="1:26" ht="14.25" hidden="1" customHeight="1">
      <c r="A384" s="310" t="s">
        <v>2276</v>
      </c>
      <c r="B384" s="491" t="s">
        <v>1224</v>
      </c>
      <c r="C384" s="141"/>
      <c r="D384" s="124"/>
      <c r="E384" s="141"/>
      <c r="F384" s="141"/>
      <c r="G384" s="141"/>
      <c r="H384" s="106"/>
      <c r="I384" s="105"/>
      <c r="J384" s="105"/>
      <c r="K384" s="105"/>
      <c r="L384" s="105"/>
      <c r="M384" s="106"/>
      <c r="N384" s="106"/>
      <c r="O384" s="106"/>
      <c r="P384" s="106"/>
      <c r="Q384" s="106"/>
      <c r="R384" s="106"/>
      <c r="S384" s="106"/>
      <c r="T384" s="106"/>
      <c r="U384" s="106"/>
      <c r="V384" s="106"/>
      <c r="W384" s="106"/>
      <c r="X384" s="106"/>
      <c r="Y384" s="106"/>
      <c r="Z384" s="106"/>
    </row>
    <row r="385" spans="1:26" ht="14.25" hidden="1" customHeight="1">
      <c r="A385" s="310" t="s">
        <v>2277</v>
      </c>
      <c r="B385" s="122" t="s">
        <v>1235</v>
      </c>
      <c r="C385" s="141"/>
      <c r="D385" s="124"/>
      <c r="E385" s="141"/>
      <c r="F385" s="141"/>
      <c r="G385" s="141"/>
      <c r="H385" s="106"/>
      <c r="I385" s="105"/>
      <c r="J385" s="105"/>
      <c r="K385" s="105"/>
      <c r="L385" s="105"/>
      <c r="M385" s="106"/>
      <c r="N385" s="106"/>
      <c r="O385" s="106"/>
      <c r="P385" s="106"/>
      <c r="Q385" s="106"/>
      <c r="R385" s="106"/>
      <c r="S385" s="106"/>
      <c r="T385" s="106"/>
      <c r="U385" s="106"/>
      <c r="V385" s="106"/>
      <c r="W385" s="106"/>
      <c r="X385" s="106"/>
      <c r="Y385" s="106"/>
      <c r="Z385" s="106"/>
    </row>
    <row r="386" spans="1:26" ht="39.75" hidden="1" customHeight="1">
      <c r="A386" s="349" t="s">
        <v>255</v>
      </c>
      <c r="B386" s="1606" t="s">
        <v>129</v>
      </c>
      <c r="C386" s="1570"/>
      <c r="D386" s="1570"/>
      <c r="E386" s="1570"/>
      <c r="F386" s="1570"/>
      <c r="G386" s="1573"/>
      <c r="H386" s="942"/>
      <c r="I386" s="105">
        <f>SUM(D387:D389)</f>
        <v>0</v>
      </c>
      <c r="J386" s="105">
        <f>COUNT(D387:D389)*2</f>
        <v>0</v>
      </c>
      <c r="K386" s="105"/>
      <c r="L386" s="105"/>
      <c r="M386" s="106"/>
      <c r="N386" s="106"/>
      <c r="O386" s="106"/>
      <c r="P386" s="106"/>
      <c r="Q386" s="106"/>
      <c r="R386" s="106"/>
      <c r="S386" s="106"/>
      <c r="T386" s="106"/>
      <c r="U386" s="106"/>
      <c r="V386" s="106"/>
      <c r="W386" s="106"/>
      <c r="X386" s="106"/>
      <c r="Y386" s="106"/>
      <c r="Z386" s="106"/>
    </row>
    <row r="387" spans="1:26" ht="14.25" hidden="1" customHeight="1">
      <c r="A387" s="310" t="s">
        <v>2278</v>
      </c>
      <c r="B387" s="122" t="s">
        <v>1244</v>
      </c>
      <c r="C387" s="141"/>
      <c r="D387" s="124"/>
      <c r="E387" s="141"/>
      <c r="F387" s="141"/>
      <c r="G387" s="141"/>
      <c r="H387" s="106"/>
      <c r="I387" s="105"/>
      <c r="J387" s="105"/>
      <c r="K387" s="105"/>
      <c r="L387" s="105"/>
      <c r="M387" s="106"/>
      <c r="N387" s="106"/>
      <c r="O387" s="106"/>
      <c r="P387" s="106"/>
      <c r="Q387" s="106"/>
      <c r="R387" s="106"/>
      <c r="S387" s="106"/>
      <c r="T387" s="106"/>
      <c r="U387" s="106"/>
      <c r="V387" s="106"/>
      <c r="W387" s="106"/>
      <c r="X387" s="106"/>
      <c r="Y387" s="106"/>
      <c r="Z387" s="106"/>
    </row>
    <row r="388" spans="1:26" ht="14.25" hidden="1" customHeight="1">
      <c r="A388" s="310" t="s">
        <v>1246</v>
      </c>
      <c r="B388" s="122" t="s">
        <v>1247</v>
      </c>
      <c r="C388" s="141"/>
      <c r="D388" s="124"/>
      <c r="E388" s="141"/>
      <c r="F388" s="141"/>
      <c r="G388" s="141"/>
      <c r="H388" s="106"/>
      <c r="I388" s="105"/>
      <c r="J388" s="105"/>
      <c r="K388" s="105"/>
      <c r="L388" s="105"/>
      <c r="M388" s="106"/>
      <c r="N388" s="106"/>
      <c r="O388" s="106"/>
      <c r="P388" s="106"/>
      <c r="Q388" s="106"/>
      <c r="R388" s="106"/>
      <c r="S388" s="106"/>
      <c r="T388" s="106"/>
      <c r="U388" s="106"/>
      <c r="V388" s="106"/>
      <c r="W388" s="106"/>
      <c r="X388" s="106"/>
      <c r="Y388" s="106"/>
      <c r="Z388" s="106"/>
    </row>
    <row r="389" spans="1:26" ht="14.25" hidden="1" customHeight="1">
      <c r="A389" s="310" t="s">
        <v>2279</v>
      </c>
      <c r="B389" s="122" t="s">
        <v>1249</v>
      </c>
      <c r="C389" s="141"/>
      <c r="D389" s="124"/>
      <c r="E389" s="141"/>
      <c r="F389" s="141"/>
      <c r="G389" s="141"/>
      <c r="H389" s="106"/>
      <c r="I389" s="105"/>
      <c r="J389" s="105"/>
      <c r="K389" s="105"/>
      <c r="L389" s="105"/>
      <c r="M389" s="106"/>
      <c r="N389" s="106"/>
      <c r="O389" s="106"/>
      <c r="P389" s="106"/>
      <c r="Q389" s="106"/>
      <c r="R389" s="106"/>
      <c r="S389" s="106"/>
      <c r="T389" s="106"/>
      <c r="U389" s="106"/>
      <c r="V389" s="106"/>
      <c r="W389" s="106"/>
      <c r="X389" s="106"/>
      <c r="Y389" s="106"/>
      <c r="Z389" s="106"/>
    </row>
    <row r="390" spans="1:26" ht="39.75" hidden="1" customHeight="1">
      <c r="A390" s="349" t="s">
        <v>256</v>
      </c>
      <c r="B390" s="1606" t="s">
        <v>131</v>
      </c>
      <c r="C390" s="1570"/>
      <c r="D390" s="1570"/>
      <c r="E390" s="1570"/>
      <c r="F390" s="1570"/>
      <c r="G390" s="1573"/>
      <c r="H390" s="942"/>
      <c r="I390" s="105">
        <f>SUM(D391:D400)</f>
        <v>0</v>
      </c>
      <c r="J390" s="105">
        <f>COUNT(D391:D400)*2</f>
        <v>0</v>
      </c>
      <c r="K390" s="105"/>
      <c r="L390" s="105"/>
      <c r="M390" s="106"/>
      <c r="N390" s="106"/>
      <c r="O390" s="106"/>
      <c r="P390" s="106"/>
      <c r="Q390" s="106"/>
      <c r="R390" s="106"/>
      <c r="S390" s="106"/>
      <c r="T390" s="106"/>
      <c r="U390" s="106"/>
      <c r="V390" s="106"/>
      <c r="W390" s="106"/>
      <c r="X390" s="106"/>
      <c r="Y390" s="106"/>
      <c r="Z390" s="106"/>
    </row>
    <row r="391" spans="1:26" ht="14.25" hidden="1" customHeight="1">
      <c r="A391" s="310" t="s">
        <v>1251</v>
      </c>
      <c r="B391" s="122" t="s">
        <v>1252</v>
      </c>
      <c r="C391" s="141"/>
      <c r="D391" s="124"/>
      <c r="E391" s="141"/>
      <c r="F391" s="141"/>
      <c r="G391" s="141"/>
      <c r="H391" s="106"/>
      <c r="I391" s="105"/>
      <c r="J391" s="105"/>
      <c r="K391" s="105"/>
      <c r="L391" s="105"/>
      <c r="M391" s="106"/>
      <c r="N391" s="106"/>
      <c r="O391" s="106"/>
      <c r="P391" s="106"/>
      <c r="Q391" s="106"/>
      <c r="R391" s="106"/>
      <c r="S391" s="106"/>
      <c r="T391" s="106"/>
      <c r="U391" s="106"/>
      <c r="V391" s="106"/>
      <c r="W391" s="106"/>
      <c r="X391" s="106"/>
      <c r="Y391" s="106"/>
      <c r="Z391" s="106"/>
    </row>
    <row r="392" spans="1:26" ht="14.25" hidden="1" customHeight="1">
      <c r="A392" s="310" t="s">
        <v>1253</v>
      </c>
      <c r="B392" s="122" t="s">
        <v>1254</v>
      </c>
      <c r="C392" s="141"/>
      <c r="D392" s="124"/>
      <c r="E392" s="141"/>
      <c r="F392" s="141"/>
      <c r="G392" s="141"/>
      <c r="H392" s="106"/>
      <c r="I392" s="105"/>
      <c r="J392" s="105"/>
      <c r="K392" s="105"/>
      <c r="L392" s="105"/>
      <c r="M392" s="106"/>
      <c r="N392" s="106"/>
      <c r="O392" s="106"/>
      <c r="P392" s="106"/>
      <c r="Q392" s="106"/>
      <c r="R392" s="106"/>
      <c r="S392" s="106"/>
      <c r="T392" s="106"/>
      <c r="U392" s="106"/>
      <c r="V392" s="106"/>
      <c r="W392" s="106"/>
      <c r="X392" s="106"/>
      <c r="Y392" s="106"/>
      <c r="Z392" s="106"/>
    </row>
    <row r="393" spans="1:26" ht="14.25" hidden="1" customHeight="1">
      <c r="A393" s="310" t="s">
        <v>1255</v>
      </c>
      <c r="B393" s="122" t="s">
        <v>1256</v>
      </c>
      <c r="C393" s="141"/>
      <c r="D393" s="124"/>
      <c r="E393" s="141"/>
      <c r="F393" s="141"/>
      <c r="G393" s="141"/>
      <c r="H393" s="106"/>
      <c r="I393" s="105"/>
      <c r="J393" s="105"/>
      <c r="K393" s="105"/>
      <c r="L393" s="105"/>
      <c r="M393" s="106"/>
      <c r="N393" s="106"/>
      <c r="O393" s="106"/>
      <c r="P393" s="106"/>
      <c r="Q393" s="106"/>
      <c r="R393" s="106"/>
      <c r="S393" s="106"/>
      <c r="T393" s="106"/>
      <c r="U393" s="106"/>
      <c r="V393" s="106"/>
      <c r="W393" s="106"/>
      <c r="X393" s="106"/>
      <c r="Y393" s="106"/>
      <c r="Z393" s="106"/>
    </row>
    <row r="394" spans="1:26" ht="14.25" hidden="1" customHeight="1">
      <c r="A394" s="310" t="s">
        <v>1257</v>
      </c>
      <c r="B394" s="122" t="s">
        <v>1258</v>
      </c>
      <c r="C394" s="141"/>
      <c r="D394" s="124"/>
      <c r="E394" s="141"/>
      <c r="F394" s="141"/>
      <c r="G394" s="141"/>
      <c r="H394" s="106"/>
      <c r="I394" s="105"/>
      <c r="J394" s="105"/>
      <c r="K394" s="105"/>
      <c r="L394" s="105"/>
      <c r="M394" s="106"/>
      <c r="N394" s="106"/>
      <c r="O394" s="106"/>
      <c r="P394" s="106"/>
      <c r="Q394" s="106"/>
      <c r="R394" s="106"/>
      <c r="S394" s="106"/>
      <c r="T394" s="106"/>
      <c r="U394" s="106"/>
      <c r="V394" s="106"/>
      <c r="W394" s="106"/>
      <c r="X394" s="106"/>
      <c r="Y394" s="106"/>
      <c r="Z394" s="106"/>
    </row>
    <row r="395" spans="1:26" ht="14.25" hidden="1" customHeight="1">
      <c r="A395" s="310" t="s">
        <v>2281</v>
      </c>
      <c r="B395" s="122" t="s">
        <v>1260</v>
      </c>
      <c r="C395" s="141"/>
      <c r="D395" s="124"/>
      <c r="E395" s="141"/>
      <c r="F395" s="141"/>
      <c r="G395" s="141"/>
      <c r="H395" s="106"/>
      <c r="I395" s="105"/>
      <c r="J395" s="105"/>
      <c r="K395" s="105"/>
      <c r="L395" s="105"/>
      <c r="M395" s="106"/>
      <c r="N395" s="106"/>
      <c r="O395" s="106"/>
      <c r="P395" s="106"/>
      <c r="Q395" s="106"/>
      <c r="R395" s="106"/>
      <c r="S395" s="106"/>
      <c r="T395" s="106"/>
      <c r="U395" s="106"/>
      <c r="V395" s="106"/>
      <c r="W395" s="106"/>
      <c r="X395" s="106"/>
      <c r="Y395" s="106"/>
      <c r="Z395" s="106"/>
    </row>
    <row r="396" spans="1:26" ht="14.25" hidden="1" customHeight="1">
      <c r="A396" s="310" t="s">
        <v>1261</v>
      </c>
      <c r="B396" s="122" t="s">
        <v>1262</v>
      </c>
      <c r="C396" s="141"/>
      <c r="D396" s="124"/>
      <c r="E396" s="141"/>
      <c r="F396" s="141"/>
      <c r="G396" s="141"/>
      <c r="H396" s="106"/>
      <c r="I396" s="105"/>
      <c r="J396" s="105"/>
      <c r="K396" s="105"/>
      <c r="L396" s="105"/>
      <c r="M396" s="106"/>
      <c r="N396" s="106"/>
      <c r="O396" s="106"/>
      <c r="P396" s="106"/>
      <c r="Q396" s="106"/>
      <c r="R396" s="106"/>
      <c r="S396" s="106"/>
      <c r="T396" s="106"/>
      <c r="U396" s="106"/>
      <c r="V396" s="106"/>
      <c r="W396" s="106"/>
      <c r="X396" s="106"/>
      <c r="Y396" s="106"/>
      <c r="Z396" s="106"/>
    </row>
    <row r="397" spans="1:26" ht="14.25" hidden="1" customHeight="1">
      <c r="A397" s="310" t="s">
        <v>1263</v>
      </c>
      <c r="B397" s="122" t="s">
        <v>1264</v>
      </c>
      <c r="C397" s="141"/>
      <c r="D397" s="124"/>
      <c r="E397" s="141"/>
      <c r="F397" s="141"/>
      <c r="G397" s="141"/>
      <c r="H397" s="106"/>
      <c r="I397" s="105"/>
      <c r="J397" s="105"/>
      <c r="K397" s="105"/>
      <c r="L397" s="105"/>
      <c r="M397" s="106"/>
      <c r="N397" s="106"/>
      <c r="O397" s="106"/>
      <c r="P397" s="106"/>
      <c r="Q397" s="106"/>
      <c r="R397" s="106"/>
      <c r="S397" s="106"/>
      <c r="T397" s="106"/>
      <c r="U397" s="106"/>
      <c r="V397" s="106"/>
      <c r="W397" s="106"/>
      <c r="X397" s="106"/>
      <c r="Y397" s="106"/>
      <c r="Z397" s="106"/>
    </row>
    <row r="398" spans="1:26" ht="14.25" hidden="1" customHeight="1">
      <c r="A398" s="310" t="s">
        <v>1265</v>
      </c>
      <c r="B398" s="122" t="s">
        <v>1266</v>
      </c>
      <c r="C398" s="141"/>
      <c r="D398" s="124"/>
      <c r="E398" s="141"/>
      <c r="F398" s="141"/>
      <c r="G398" s="141"/>
      <c r="H398" s="106"/>
      <c r="I398" s="105"/>
      <c r="J398" s="105"/>
      <c r="K398" s="105"/>
      <c r="L398" s="105"/>
      <c r="M398" s="106"/>
      <c r="N398" s="106"/>
      <c r="O398" s="106"/>
      <c r="P398" s="106"/>
      <c r="Q398" s="106"/>
      <c r="R398" s="106"/>
      <c r="S398" s="106"/>
      <c r="T398" s="106"/>
      <c r="U398" s="106"/>
      <c r="V398" s="106"/>
      <c r="W398" s="106"/>
      <c r="X398" s="106"/>
      <c r="Y398" s="106"/>
      <c r="Z398" s="106"/>
    </row>
    <row r="399" spans="1:26" ht="14.25" hidden="1" customHeight="1">
      <c r="A399" s="310" t="s">
        <v>1268</v>
      </c>
      <c r="B399" s="122" t="s">
        <v>1269</v>
      </c>
      <c r="C399" s="141"/>
      <c r="D399" s="124"/>
      <c r="E399" s="141"/>
      <c r="F399" s="141"/>
      <c r="G399" s="141"/>
      <c r="H399" s="106"/>
      <c r="I399" s="105"/>
      <c r="J399" s="105"/>
      <c r="K399" s="105"/>
      <c r="L399" s="105"/>
      <c r="M399" s="106"/>
      <c r="N399" s="106"/>
      <c r="O399" s="106"/>
      <c r="P399" s="106"/>
      <c r="Q399" s="106"/>
      <c r="R399" s="106"/>
      <c r="S399" s="106"/>
      <c r="T399" s="106"/>
      <c r="U399" s="106"/>
      <c r="V399" s="106"/>
      <c r="W399" s="106"/>
      <c r="X399" s="106"/>
      <c r="Y399" s="106"/>
      <c r="Z399" s="106"/>
    </row>
    <row r="400" spans="1:26" ht="14.25" hidden="1" customHeight="1">
      <c r="A400" s="310" t="s">
        <v>1275</v>
      </c>
      <c r="B400" s="122" t="s">
        <v>1276</v>
      </c>
      <c r="C400" s="141"/>
      <c r="D400" s="124"/>
      <c r="E400" s="141"/>
      <c r="F400" s="141"/>
      <c r="G400" s="141"/>
      <c r="H400" s="106"/>
      <c r="I400" s="105"/>
      <c r="J400" s="105"/>
      <c r="K400" s="105"/>
      <c r="L400" s="105"/>
      <c r="M400" s="106"/>
      <c r="N400" s="106"/>
      <c r="O400" s="106"/>
      <c r="P400" s="106"/>
      <c r="Q400" s="106"/>
      <c r="R400" s="106"/>
      <c r="S400" s="106"/>
      <c r="T400" s="106"/>
      <c r="U400" s="106"/>
      <c r="V400" s="106"/>
      <c r="W400" s="106"/>
      <c r="X400" s="106"/>
      <c r="Y400" s="106"/>
      <c r="Z400" s="106"/>
    </row>
    <row r="401" spans="1:26" ht="39.75" hidden="1" customHeight="1">
      <c r="A401" s="349" t="s">
        <v>132</v>
      </c>
      <c r="B401" s="1606" t="s">
        <v>133</v>
      </c>
      <c r="C401" s="1570"/>
      <c r="D401" s="1570"/>
      <c r="E401" s="1570"/>
      <c r="F401" s="1570"/>
      <c r="G401" s="1573"/>
      <c r="H401" s="942"/>
      <c r="I401" s="105">
        <f>SUM(D402:D404)</f>
        <v>0</v>
      </c>
      <c r="J401" s="105">
        <f>COUNT(D402:D404)*2</f>
        <v>0</v>
      </c>
      <c r="K401" s="105"/>
      <c r="L401" s="105"/>
      <c r="M401" s="106"/>
      <c r="N401" s="106"/>
      <c r="O401" s="106"/>
      <c r="P401" s="106"/>
      <c r="Q401" s="106"/>
      <c r="R401" s="106"/>
      <c r="S401" s="106"/>
      <c r="T401" s="106"/>
      <c r="U401" s="106"/>
      <c r="V401" s="106"/>
      <c r="W401" s="106"/>
      <c r="X401" s="106"/>
      <c r="Y401" s="106"/>
      <c r="Z401" s="106"/>
    </row>
    <row r="402" spans="1:26" ht="14.25" hidden="1" customHeight="1">
      <c r="A402" s="310" t="s">
        <v>1278</v>
      </c>
      <c r="B402" s="122" t="s">
        <v>3854</v>
      </c>
      <c r="C402" s="141"/>
      <c r="D402" s="124"/>
      <c r="E402" s="141"/>
      <c r="F402" s="141"/>
      <c r="G402" s="141"/>
      <c r="H402" s="106"/>
      <c r="I402" s="105"/>
      <c r="J402" s="105"/>
      <c r="K402" s="105"/>
      <c r="L402" s="105"/>
      <c r="M402" s="106"/>
      <c r="N402" s="106"/>
      <c r="O402" s="106"/>
      <c r="P402" s="106"/>
      <c r="Q402" s="106"/>
      <c r="R402" s="106"/>
      <c r="S402" s="106"/>
      <c r="T402" s="106"/>
      <c r="U402" s="106"/>
      <c r="V402" s="106"/>
      <c r="W402" s="106"/>
      <c r="X402" s="106"/>
      <c r="Y402" s="106"/>
      <c r="Z402" s="106"/>
    </row>
    <row r="403" spans="1:26" ht="14.25" hidden="1" customHeight="1">
      <c r="A403" s="310" t="s">
        <v>1280</v>
      </c>
      <c r="B403" s="122" t="s">
        <v>3855</v>
      </c>
      <c r="C403" s="141"/>
      <c r="D403" s="124"/>
      <c r="E403" s="141"/>
      <c r="F403" s="141"/>
      <c r="G403" s="141"/>
      <c r="H403" s="106"/>
      <c r="I403" s="105"/>
      <c r="J403" s="105"/>
      <c r="K403" s="105"/>
      <c r="L403" s="105"/>
      <c r="M403" s="106"/>
      <c r="N403" s="106"/>
      <c r="O403" s="106"/>
      <c r="P403" s="106"/>
      <c r="Q403" s="106"/>
      <c r="R403" s="106"/>
      <c r="S403" s="106"/>
      <c r="T403" s="106"/>
      <c r="U403" s="106"/>
      <c r="V403" s="106"/>
      <c r="W403" s="106"/>
      <c r="X403" s="106"/>
      <c r="Y403" s="106"/>
      <c r="Z403" s="106"/>
    </row>
    <row r="404" spans="1:26" ht="14.25" hidden="1" customHeight="1">
      <c r="A404" s="310" t="s">
        <v>1282</v>
      </c>
      <c r="B404" s="122" t="s">
        <v>1283</v>
      </c>
      <c r="C404" s="141"/>
      <c r="D404" s="124"/>
      <c r="E404" s="141"/>
      <c r="F404" s="141"/>
      <c r="G404" s="141"/>
      <c r="H404" s="106"/>
      <c r="I404" s="105"/>
      <c r="J404" s="105"/>
      <c r="K404" s="105"/>
      <c r="L404" s="105"/>
      <c r="M404" s="106"/>
      <c r="N404" s="106"/>
      <c r="O404" s="106"/>
      <c r="P404" s="106"/>
      <c r="Q404" s="106"/>
      <c r="R404" s="106"/>
      <c r="S404" s="106"/>
      <c r="T404" s="106"/>
      <c r="U404" s="106"/>
      <c r="V404" s="106"/>
      <c r="W404" s="106"/>
      <c r="X404" s="106"/>
      <c r="Y404" s="106"/>
      <c r="Z404" s="106"/>
    </row>
    <row r="405" spans="1:26" ht="39.75" hidden="1" customHeight="1">
      <c r="A405" s="349" t="s">
        <v>257</v>
      </c>
      <c r="B405" s="1606" t="s">
        <v>258</v>
      </c>
      <c r="C405" s="1570"/>
      <c r="D405" s="1570"/>
      <c r="E405" s="1570"/>
      <c r="F405" s="1570"/>
      <c r="G405" s="1573"/>
      <c r="H405" s="942"/>
      <c r="I405" s="105">
        <f>SUM(D406:D409)</f>
        <v>0</v>
      </c>
      <c r="J405" s="105">
        <f>COUNT(D406:D409)*2</f>
        <v>0</v>
      </c>
      <c r="K405" s="105"/>
      <c r="L405" s="105"/>
      <c r="M405" s="106"/>
      <c r="N405" s="106"/>
      <c r="O405" s="106"/>
      <c r="P405" s="106"/>
      <c r="Q405" s="106"/>
      <c r="R405" s="106"/>
      <c r="S405" s="106"/>
      <c r="T405" s="106"/>
      <c r="U405" s="106"/>
      <c r="V405" s="106"/>
      <c r="W405" s="106"/>
      <c r="X405" s="106"/>
      <c r="Y405" s="106"/>
      <c r="Z405" s="106"/>
    </row>
    <row r="406" spans="1:26" ht="14.25" hidden="1" customHeight="1">
      <c r="A406" s="310" t="s">
        <v>2282</v>
      </c>
      <c r="B406" s="122" t="s">
        <v>1286</v>
      </c>
      <c r="C406" s="141"/>
      <c r="D406" s="124"/>
      <c r="E406" s="141"/>
      <c r="F406" s="141"/>
      <c r="G406" s="141"/>
      <c r="H406" s="106"/>
      <c r="I406" s="105"/>
      <c r="J406" s="105"/>
      <c r="K406" s="105"/>
      <c r="L406" s="105"/>
      <c r="M406" s="106"/>
      <c r="N406" s="106"/>
      <c r="O406" s="106"/>
      <c r="P406" s="106"/>
      <c r="Q406" s="106"/>
      <c r="R406" s="106"/>
      <c r="S406" s="106"/>
      <c r="T406" s="106"/>
      <c r="U406" s="106"/>
      <c r="V406" s="106"/>
      <c r="W406" s="106"/>
      <c r="X406" s="106"/>
      <c r="Y406" s="106"/>
      <c r="Z406" s="106"/>
    </row>
    <row r="407" spans="1:26" ht="14.25" hidden="1" customHeight="1">
      <c r="A407" s="310" t="s">
        <v>1291</v>
      </c>
      <c r="B407" s="122" t="s">
        <v>1292</v>
      </c>
      <c r="C407" s="141"/>
      <c r="D407" s="124"/>
      <c r="E407" s="141"/>
      <c r="F407" s="141"/>
      <c r="G407" s="141"/>
      <c r="H407" s="106"/>
      <c r="I407" s="105"/>
      <c r="J407" s="105"/>
      <c r="K407" s="105"/>
      <c r="L407" s="105"/>
      <c r="M407" s="106"/>
      <c r="N407" s="106"/>
      <c r="O407" s="106"/>
      <c r="P407" s="106"/>
      <c r="Q407" s="106"/>
      <c r="R407" s="106"/>
      <c r="S407" s="106"/>
      <c r="T407" s="106"/>
      <c r="U407" s="106"/>
      <c r="V407" s="106"/>
      <c r="W407" s="106"/>
      <c r="X407" s="106"/>
      <c r="Y407" s="106"/>
      <c r="Z407" s="106"/>
    </row>
    <row r="408" spans="1:26" ht="14.25" hidden="1" customHeight="1">
      <c r="A408" s="310" t="s">
        <v>1293</v>
      </c>
      <c r="B408" s="122" t="s">
        <v>1294</v>
      </c>
      <c r="C408" s="141"/>
      <c r="D408" s="124"/>
      <c r="E408" s="141"/>
      <c r="F408" s="141"/>
      <c r="G408" s="141"/>
      <c r="H408" s="106"/>
      <c r="I408" s="105"/>
      <c r="J408" s="105"/>
      <c r="K408" s="105"/>
      <c r="L408" s="105"/>
      <c r="M408" s="106"/>
      <c r="N408" s="106"/>
      <c r="O408" s="106"/>
      <c r="P408" s="106"/>
      <c r="Q408" s="106"/>
      <c r="R408" s="106"/>
      <c r="S408" s="106"/>
      <c r="T408" s="106"/>
      <c r="U408" s="106"/>
      <c r="V408" s="106"/>
      <c r="W408" s="106"/>
      <c r="X408" s="106"/>
      <c r="Y408" s="106"/>
      <c r="Z408" s="106"/>
    </row>
    <row r="409" spans="1:26" ht="14.25" hidden="1" customHeight="1">
      <c r="A409" s="310" t="s">
        <v>1295</v>
      </c>
      <c r="B409" s="122" t="s">
        <v>1296</v>
      </c>
      <c r="C409" s="141"/>
      <c r="D409" s="124"/>
      <c r="E409" s="141"/>
      <c r="F409" s="141"/>
      <c r="G409" s="141"/>
      <c r="H409" s="106"/>
      <c r="I409" s="105"/>
      <c r="J409" s="105"/>
      <c r="K409" s="105"/>
      <c r="L409" s="105"/>
      <c r="M409" s="106"/>
      <c r="N409" s="106"/>
      <c r="O409" s="106"/>
      <c r="P409" s="106"/>
      <c r="Q409" s="106"/>
      <c r="R409" s="106"/>
      <c r="S409" s="106"/>
      <c r="T409" s="106"/>
      <c r="U409" s="106"/>
      <c r="V409" s="106"/>
      <c r="W409" s="106"/>
      <c r="X409" s="106"/>
      <c r="Y409" s="106"/>
      <c r="Z409" s="106"/>
    </row>
    <row r="410" spans="1:26" ht="39.75" hidden="1" customHeight="1">
      <c r="A410" s="349" t="s">
        <v>259</v>
      </c>
      <c r="B410" s="1794" t="s">
        <v>137</v>
      </c>
      <c r="C410" s="1570"/>
      <c r="D410" s="1570"/>
      <c r="E410" s="1570"/>
      <c r="F410" s="1570"/>
      <c r="G410" s="1573"/>
      <c r="H410" s="856"/>
      <c r="I410" s="105">
        <f>SUM(D411:D413)</f>
        <v>0</v>
      </c>
      <c r="J410" s="105">
        <f>COUNT(D411:D413)*2</f>
        <v>0</v>
      </c>
      <c r="K410" s="105"/>
      <c r="L410" s="105"/>
      <c r="M410" s="106"/>
      <c r="N410" s="106"/>
      <c r="O410" s="106"/>
      <c r="P410" s="106"/>
      <c r="Q410" s="106"/>
      <c r="R410" s="106"/>
      <c r="S410" s="106"/>
      <c r="T410" s="106"/>
      <c r="U410" s="106"/>
      <c r="V410" s="106"/>
      <c r="W410" s="106"/>
      <c r="X410" s="106"/>
      <c r="Y410" s="106"/>
      <c r="Z410" s="106"/>
    </row>
    <row r="411" spans="1:26" ht="14.25" hidden="1" customHeight="1">
      <c r="A411" s="310" t="s">
        <v>2283</v>
      </c>
      <c r="B411" s="122" t="s">
        <v>1298</v>
      </c>
      <c r="C411" s="122"/>
      <c r="D411" s="124"/>
      <c r="E411" s="141"/>
      <c r="F411" s="141"/>
      <c r="G411" s="141"/>
      <c r="H411" s="106"/>
      <c r="I411" s="105"/>
      <c r="J411" s="105"/>
      <c r="K411" s="105"/>
      <c r="L411" s="105"/>
      <c r="M411" s="106"/>
      <c r="N411" s="106"/>
      <c r="O411" s="106"/>
      <c r="P411" s="106"/>
      <c r="Q411" s="106"/>
      <c r="R411" s="106"/>
      <c r="S411" s="106"/>
      <c r="T411" s="106"/>
      <c r="U411" s="106"/>
      <c r="V411" s="106"/>
      <c r="W411" s="106"/>
      <c r="X411" s="106"/>
      <c r="Y411" s="106"/>
      <c r="Z411" s="106"/>
    </row>
    <row r="412" spans="1:26" ht="14.25" hidden="1" customHeight="1">
      <c r="A412" s="310" t="s">
        <v>2284</v>
      </c>
      <c r="B412" s="122" t="s">
        <v>1302</v>
      </c>
      <c r="C412" s="141"/>
      <c r="D412" s="124"/>
      <c r="E412" s="141"/>
      <c r="F412" s="141"/>
      <c r="G412" s="141"/>
      <c r="H412" s="106"/>
      <c r="I412" s="105"/>
      <c r="J412" s="105"/>
      <c r="K412" s="105"/>
      <c r="L412" s="105"/>
      <c r="M412" s="106"/>
      <c r="N412" s="106"/>
      <c r="O412" s="106"/>
      <c r="P412" s="106"/>
      <c r="Q412" s="106"/>
      <c r="R412" s="106"/>
      <c r="S412" s="106"/>
      <c r="T412" s="106"/>
      <c r="U412" s="106"/>
      <c r="V412" s="106"/>
      <c r="W412" s="106"/>
      <c r="X412" s="106"/>
      <c r="Y412" s="106"/>
      <c r="Z412" s="106"/>
    </row>
    <row r="413" spans="1:26" ht="14.25" hidden="1" customHeight="1">
      <c r="A413" s="310" t="s">
        <v>1309</v>
      </c>
      <c r="B413" s="122" t="s">
        <v>1310</v>
      </c>
      <c r="C413" s="141"/>
      <c r="D413" s="124"/>
      <c r="E413" s="141"/>
      <c r="F413" s="141"/>
      <c r="G413" s="141"/>
      <c r="H413" s="106"/>
      <c r="I413" s="105"/>
      <c r="J413" s="105"/>
      <c r="K413" s="105"/>
      <c r="L413" s="105"/>
      <c r="M413" s="106"/>
      <c r="N413" s="106"/>
      <c r="O413" s="106"/>
      <c r="P413" s="106"/>
      <c r="Q413" s="106"/>
      <c r="R413" s="106"/>
      <c r="S413" s="106"/>
      <c r="T413" s="106"/>
      <c r="U413" s="106"/>
      <c r="V413" s="106"/>
      <c r="W413" s="106"/>
      <c r="X413" s="106"/>
      <c r="Y413" s="106"/>
      <c r="Z413" s="106"/>
    </row>
    <row r="414" spans="1:26" ht="14.25" hidden="1" customHeight="1">
      <c r="A414" s="1284"/>
      <c r="B414" s="1809" t="s">
        <v>2285</v>
      </c>
      <c r="C414" s="1570"/>
      <c r="D414" s="1570"/>
      <c r="E414" s="1570"/>
      <c r="F414" s="1570"/>
      <c r="G414" s="1571"/>
      <c r="H414" s="1316"/>
      <c r="I414" s="105"/>
      <c r="J414" s="105"/>
      <c r="K414" s="105"/>
      <c r="L414" s="105"/>
      <c r="M414" s="106"/>
      <c r="N414" s="106"/>
      <c r="O414" s="106"/>
      <c r="P414" s="106"/>
      <c r="Q414" s="106"/>
      <c r="R414" s="106"/>
      <c r="S414" s="106"/>
      <c r="T414" s="106"/>
      <c r="U414" s="106"/>
      <c r="V414" s="106"/>
      <c r="W414" s="106"/>
      <c r="X414" s="106"/>
      <c r="Y414" s="106"/>
      <c r="Z414" s="106"/>
    </row>
    <row r="415" spans="1:26" ht="39.75" hidden="1" customHeight="1">
      <c r="A415" s="349" t="s">
        <v>138</v>
      </c>
      <c r="B415" s="1606" t="s">
        <v>139</v>
      </c>
      <c r="C415" s="1570"/>
      <c r="D415" s="1570"/>
      <c r="E415" s="1570"/>
      <c r="F415" s="1570"/>
      <c r="G415" s="1573"/>
      <c r="H415" s="942"/>
      <c r="I415" s="105">
        <f>SUM(D416:D421)</f>
        <v>0</v>
      </c>
      <c r="J415" s="105">
        <f>COUNT(D416:D421)*2</f>
        <v>0</v>
      </c>
      <c r="K415" s="105"/>
      <c r="L415" s="105"/>
      <c r="M415" s="106"/>
      <c r="N415" s="106"/>
      <c r="O415" s="106"/>
      <c r="P415" s="106"/>
      <c r="Q415" s="106"/>
      <c r="R415" s="106"/>
      <c r="S415" s="106"/>
      <c r="T415" s="106"/>
      <c r="U415" s="106"/>
      <c r="V415" s="106"/>
      <c r="W415" s="106"/>
      <c r="X415" s="106"/>
      <c r="Y415" s="106"/>
      <c r="Z415" s="106"/>
    </row>
    <row r="416" spans="1:26" ht="14.25" hidden="1" customHeight="1">
      <c r="A416" s="310" t="s">
        <v>1312</v>
      </c>
      <c r="B416" s="122" t="s">
        <v>1313</v>
      </c>
      <c r="C416" s="122"/>
      <c r="D416" s="124"/>
      <c r="E416" s="141"/>
      <c r="F416" s="141"/>
      <c r="G416" s="141"/>
      <c r="H416" s="106"/>
      <c r="I416" s="105"/>
      <c r="J416" s="105"/>
      <c r="K416" s="105"/>
      <c r="L416" s="105"/>
      <c r="M416" s="106"/>
      <c r="N416" s="106"/>
      <c r="O416" s="106"/>
      <c r="P416" s="106"/>
      <c r="Q416" s="106"/>
      <c r="R416" s="106"/>
      <c r="S416" s="106"/>
      <c r="T416" s="106"/>
      <c r="U416" s="106"/>
      <c r="V416" s="106"/>
      <c r="W416" s="106"/>
      <c r="X416" s="106"/>
      <c r="Y416" s="106"/>
      <c r="Z416" s="106"/>
    </row>
    <row r="417" spans="1:26" ht="14.25" hidden="1" customHeight="1">
      <c r="A417" s="310" t="s">
        <v>1314</v>
      </c>
      <c r="B417" s="122" t="s">
        <v>1315</v>
      </c>
      <c r="C417" s="141"/>
      <c r="D417" s="124"/>
      <c r="E417" s="141"/>
      <c r="F417" s="141"/>
      <c r="G417" s="141"/>
      <c r="H417" s="106"/>
      <c r="I417" s="105"/>
      <c r="J417" s="105"/>
      <c r="K417" s="105"/>
      <c r="L417" s="105"/>
      <c r="M417" s="106"/>
      <c r="N417" s="106"/>
      <c r="O417" s="106"/>
      <c r="P417" s="106"/>
      <c r="Q417" s="106"/>
      <c r="R417" s="106"/>
      <c r="S417" s="106"/>
      <c r="T417" s="106"/>
      <c r="U417" s="106"/>
      <c r="V417" s="106"/>
      <c r="W417" s="106"/>
      <c r="X417" s="106"/>
      <c r="Y417" s="106"/>
      <c r="Z417" s="106"/>
    </row>
    <row r="418" spans="1:26" ht="14.25" hidden="1" customHeight="1">
      <c r="A418" s="310" t="s">
        <v>1316</v>
      </c>
      <c r="B418" s="122" t="s">
        <v>1317</v>
      </c>
      <c r="C418" s="141"/>
      <c r="D418" s="124"/>
      <c r="E418" s="141"/>
      <c r="F418" s="141"/>
      <c r="G418" s="141"/>
      <c r="H418" s="106"/>
      <c r="I418" s="105"/>
      <c r="J418" s="105"/>
      <c r="K418" s="105"/>
      <c r="L418" s="105"/>
      <c r="M418" s="106"/>
      <c r="N418" s="106"/>
      <c r="O418" s="106"/>
      <c r="P418" s="106"/>
      <c r="Q418" s="106"/>
      <c r="R418" s="106"/>
      <c r="S418" s="106"/>
      <c r="T418" s="106"/>
      <c r="U418" s="106"/>
      <c r="V418" s="106"/>
      <c r="W418" s="106"/>
      <c r="X418" s="106"/>
      <c r="Y418" s="106"/>
      <c r="Z418" s="106"/>
    </row>
    <row r="419" spans="1:26" ht="14.25" hidden="1" customHeight="1">
      <c r="A419" s="310" t="s">
        <v>1318</v>
      </c>
      <c r="B419" s="122" t="s">
        <v>1319</v>
      </c>
      <c r="C419" s="141"/>
      <c r="D419" s="124"/>
      <c r="E419" s="141"/>
      <c r="F419" s="141"/>
      <c r="G419" s="141"/>
      <c r="H419" s="106"/>
      <c r="I419" s="105"/>
      <c r="J419" s="105"/>
      <c r="K419" s="105"/>
      <c r="L419" s="105"/>
      <c r="M419" s="106"/>
      <c r="N419" s="106"/>
      <c r="O419" s="106"/>
      <c r="P419" s="106"/>
      <c r="Q419" s="106"/>
      <c r="R419" s="106"/>
      <c r="S419" s="106"/>
      <c r="T419" s="106"/>
      <c r="U419" s="106"/>
      <c r="V419" s="106"/>
      <c r="W419" s="106"/>
      <c r="X419" s="106"/>
      <c r="Y419" s="106"/>
      <c r="Z419" s="106"/>
    </row>
    <row r="420" spans="1:26" ht="14.25" hidden="1" customHeight="1">
      <c r="A420" s="310" t="s">
        <v>1320</v>
      </c>
      <c r="B420" s="122" t="s">
        <v>1321</v>
      </c>
      <c r="C420" s="141"/>
      <c r="D420" s="124"/>
      <c r="E420" s="141"/>
      <c r="F420" s="141"/>
      <c r="G420" s="141"/>
      <c r="H420" s="106"/>
      <c r="I420" s="105"/>
      <c r="J420" s="105"/>
      <c r="K420" s="105"/>
      <c r="L420" s="105"/>
      <c r="M420" s="106"/>
      <c r="N420" s="106"/>
      <c r="O420" s="106"/>
      <c r="P420" s="106"/>
      <c r="Q420" s="106"/>
      <c r="R420" s="106"/>
      <c r="S420" s="106"/>
      <c r="T420" s="106"/>
      <c r="U420" s="106"/>
      <c r="V420" s="106"/>
      <c r="W420" s="106"/>
      <c r="X420" s="106"/>
      <c r="Y420" s="106"/>
      <c r="Z420" s="106"/>
    </row>
    <row r="421" spans="1:26" ht="14.25" hidden="1" customHeight="1">
      <c r="A421" s="310" t="s">
        <v>1322</v>
      </c>
      <c r="B421" s="150" t="s">
        <v>1323</v>
      </c>
      <c r="C421" s="141"/>
      <c r="D421" s="124"/>
      <c r="E421" s="141"/>
      <c r="F421" s="141"/>
      <c r="G421" s="141"/>
      <c r="H421" s="106"/>
      <c r="I421" s="105"/>
      <c r="J421" s="105"/>
      <c r="K421" s="105"/>
      <c r="L421" s="105"/>
      <c r="M421" s="106"/>
      <c r="N421" s="106"/>
      <c r="O421" s="106"/>
      <c r="P421" s="106"/>
      <c r="Q421" s="106"/>
      <c r="R421" s="106"/>
      <c r="S421" s="106"/>
      <c r="T421" s="106"/>
      <c r="U421" s="106"/>
      <c r="V421" s="106"/>
      <c r="W421" s="106"/>
      <c r="X421" s="106"/>
      <c r="Y421" s="106"/>
      <c r="Z421" s="106"/>
    </row>
    <row r="422" spans="1:26" ht="39.75" hidden="1" customHeight="1">
      <c r="A422" s="349" t="s">
        <v>140</v>
      </c>
      <c r="B422" s="1606" t="s">
        <v>141</v>
      </c>
      <c r="C422" s="1570"/>
      <c r="D422" s="1570"/>
      <c r="E422" s="1570"/>
      <c r="F422" s="1570"/>
      <c r="G422" s="1573"/>
      <c r="H422" s="942"/>
      <c r="I422" s="105">
        <f>SUM(D423:D433)</f>
        <v>0</v>
      </c>
      <c r="J422" s="105">
        <f>COUNT(D423:D433)*2</f>
        <v>0</v>
      </c>
      <c r="K422" s="105"/>
      <c r="L422" s="105"/>
      <c r="M422" s="106"/>
      <c r="N422" s="106"/>
      <c r="O422" s="106"/>
      <c r="P422" s="106"/>
      <c r="Q422" s="106"/>
      <c r="R422" s="106"/>
      <c r="S422" s="106"/>
      <c r="T422" s="106"/>
      <c r="U422" s="106"/>
      <c r="V422" s="106"/>
      <c r="W422" s="106"/>
      <c r="X422" s="106"/>
      <c r="Y422" s="106"/>
      <c r="Z422" s="106"/>
    </row>
    <row r="423" spans="1:26" ht="39.75" hidden="1" customHeight="1">
      <c r="A423" s="310" t="s">
        <v>1324</v>
      </c>
      <c r="B423" s="150" t="s">
        <v>1325</v>
      </c>
      <c r="C423" s="141"/>
      <c r="D423" s="124"/>
      <c r="E423" s="141"/>
      <c r="F423" s="141"/>
      <c r="G423" s="460"/>
      <c r="H423" s="461"/>
      <c r="I423" s="105"/>
      <c r="J423" s="105"/>
      <c r="K423" s="105"/>
      <c r="L423" s="105"/>
      <c r="M423" s="106"/>
      <c r="N423" s="106"/>
      <c r="O423" s="106"/>
      <c r="P423" s="106"/>
      <c r="Q423" s="106"/>
      <c r="R423" s="106"/>
      <c r="S423" s="106"/>
      <c r="T423" s="106"/>
      <c r="U423" s="106"/>
      <c r="V423" s="106"/>
      <c r="W423" s="106"/>
      <c r="X423" s="106"/>
      <c r="Y423" s="106"/>
      <c r="Z423" s="106"/>
    </row>
    <row r="424" spans="1:26" ht="39.75" hidden="1" customHeight="1">
      <c r="A424" s="310" t="s">
        <v>1326</v>
      </c>
      <c r="B424" s="150" t="s">
        <v>1327</v>
      </c>
      <c r="C424" s="141"/>
      <c r="D424" s="124"/>
      <c r="E424" s="141"/>
      <c r="F424" s="141"/>
      <c r="G424" s="460"/>
      <c r="H424" s="461"/>
      <c r="I424" s="105"/>
      <c r="J424" s="105"/>
      <c r="K424" s="105"/>
      <c r="L424" s="105"/>
      <c r="M424" s="106"/>
      <c r="N424" s="106"/>
      <c r="O424" s="106"/>
      <c r="P424" s="106"/>
      <c r="Q424" s="106"/>
      <c r="R424" s="106"/>
      <c r="S424" s="106"/>
      <c r="T424" s="106"/>
      <c r="U424" s="106"/>
      <c r="V424" s="106"/>
      <c r="W424" s="106"/>
      <c r="X424" s="106"/>
      <c r="Y424" s="106"/>
      <c r="Z424" s="106"/>
    </row>
    <row r="425" spans="1:26" ht="39.75" hidden="1" customHeight="1">
      <c r="A425" s="310" t="s">
        <v>1328</v>
      </c>
      <c r="B425" s="211" t="s">
        <v>1329</v>
      </c>
      <c r="C425" s="141"/>
      <c r="D425" s="124"/>
      <c r="E425" s="141"/>
      <c r="F425" s="141"/>
      <c r="G425" s="460"/>
      <c r="H425" s="461"/>
      <c r="I425" s="105"/>
      <c r="J425" s="105"/>
      <c r="K425" s="105"/>
      <c r="L425" s="105"/>
      <c r="M425" s="106"/>
      <c r="N425" s="106"/>
      <c r="O425" s="106"/>
      <c r="P425" s="106"/>
      <c r="Q425" s="106"/>
      <c r="R425" s="106"/>
      <c r="S425" s="106"/>
      <c r="T425" s="106"/>
      <c r="U425" s="106"/>
      <c r="V425" s="106"/>
      <c r="W425" s="106"/>
      <c r="X425" s="106"/>
      <c r="Y425" s="106"/>
      <c r="Z425" s="106"/>
    </row>
    <row r="426" spans="1:26" ht="39.75" hidden="1" customHeight="1">
      <c r="A426" s="310" t="s">
        <v>1330</v>
      </c>
      <c r="B426" s="150" t="s">
        <v>1331</v>
      </c>
      <c r="C426" s="141"/>
      <c r="D426" s="124"/>
      <c r="E426" s="141"/>
      <c r="F426" s="141"/>
      <c r="G426" s="460"/>
      <c r="H426" s="461"/>
      <c r="I426" s="105"/>
      <c r="J426" s="105"/>
      <c r="K426" s="105"/>
      <c r="L426" s="105"/>
      <c r="M426" s="106"/>
      <c r="N426" s="106"/>
      <c r="O426" s="106"/>
      <c r="P426" s="106"/>
      <c r="Q426" s="106"/>
      <c r="R426" s="106"/>
      <c r="S426" s="106"/>
      <c r="T426" s="106"/>
      <c r="U426" s="106"/>
      <c r="V426" s="106"/>
      <c r="W426" s="106"/>
      <c r="X426" s="106"/>
      <c r="Y426" s="106"/>
      <c r="Z426" s="106"/>
    </row>
    <row r="427" spans="1:26" ht="39.75" hidden="1" customHeight="1">
      <c r="A427" s="310" t="s">
        <v>1332</v>
      </c>
      <c r="B427" s="150" t="s">
        <v>1333</v>
      </c>
      <c r="C427" s="141"/>
      <c r="D427" s="124"/>
      <c r="E427" s="141"/>
      <c r="F427" s="141"/>
      <c r="G427" s="460"/>
      <c r="H427" s="461"/>
      <c r="I427" s="105"/>
      <c r="J427" s="105"/>
      <c r="K427" s="105"/>
      <c r="L427" s="105"/>
      <c r="M427" s="106"/>
      <c r="N427" s="106"/>
      <c r="O427" s="106"/>
      <c r="P427" s="106"/>
      <c r="Q427" s="106"/>
      <c r="R427" s="106"/>
      <c r="S427" s="106"/>
      <c r="T427" s="106"/>
      <c r="U427" s="106"/>
      <c r="V427" s="106"/>
      <c r="W427" s="106"/>
      <c r="X427" s="106"/>
      <c r="Y427" s="106"/>
      <c r="Z427" s="106"/>
    </row>
    <row r="428" spans="1:26" ht="39.75" hidden="1" customHeight="1">
      <c r="A428" s="310" t="s">
        <v>1334</v>
      </c>
      <c r="B428" s="150" t="s">
        <v>1335</v>
      </c>
      <c r="C428" s="141"/>
      <c r="D428" s="124"/>
      <c r="E428" s="141"/>
      <c r="F428" s="141"/>
      <c r="G428" s="460"/>
      <c r="H428" s="461"/>
      <c r="I428" s="105"/>
      <c r="J428" s="105"/>
      <c r="K428" s="105"/>
      <c r="L428" s="105"/>
      <c r="M428" s="106"/>
      <c r="N428" s="106"/>
      <c r="O428" s="106"/>
      <c r="P428" s="106"/>
      <c r="Q428" s="106"/>
      <c r="R428" s="106"/>
      <c r="S428" s="106"/>
      <c r="T428" s="106"/>
      <c r="U428" s="106"/>
      <c r="V428" s="106"/>
      <c r="W428" s="106"/>
      <c r="X428" s="106"/>
      <c r="Y428" s="106"/>
      <c r="Z428" s="106"/>
    </row>
    <row r="429" spans="1:26" ht="39.75" hidden="1" customHeight="1">
      <c r="A429" s="310" t="s">
        <v>1336</v>
      </c>
      <c r="B429" s="150" t="s">
        <v>1337</v>
      </c>
      <c r="C429" s="141"/>
      <c r="D429" s="124"/>
      <c r="E429" s="141"/>
      <c r="F429" s="141"/>
      <c r="G429" s="460"/>
      <c r="H429" s="461"/>
      <c r="I429" s="105"/>
      <c r="J429" s="105"/>
      <c r="K429" s="105"/>
      <c r="L429" s="105"/>
      <c r="M429" s="106"/>
      <c r="N429" s="106"/>
      <c r="O429" s="106"/>
      <c r="P429" s="106"/>
      <c r="Q429" s="106"/>
      <c r="R429" s="106"/>
      <c r="S429" s="106"/>
      <c r="T429" s="106"/>
      <c r="U429" s="106"/>
      <c r="V429" s="106"/>
      <c r="W429" s="106"/>
      <c r="X429" s="106"/>
      <c r="Y429" s="106"/>
      <c r="Z429" s="106"/>
    </row>
    <row r="430" spans="1:26" ht="39.75" hidden="1" customHeight="1">
      <c r="A430" s="310" t="s">
        <v>1338</v>
      </c>
      <c r="B430" s="150" t="s">
        <v>1339</v>
      </c>
      <c r="C430" s="141"/>
      <c r="D430" s="124"/>
      <c r="E430" s="141"/>
      <c r="F430" s="141"/>
      <c r="G430" s="460"/>
      <c r="H430" s="461"/>
      <c r="I430" s="105"/>
      <c r="J430" s="105"/>
      <c r="K430" s="105"/>
      <c r="L430" s="105"/>
      <c r="M430" s="106"/>
      <c r="N430" s="106"/>
      <c r="O430" s="106"/>
      <c r="P430" s="106"/>
      <c r="Q430" s="106"/>
      <c r="R430" s="106"/>
      <c r="S430" s="106"/>
      <c r="T430" s="106"/>
      <c r="U430" s="106"/>
      <c r="V430" s="106"/>
      <c r="W430" s="106"/>
      <c r="X430" s="106"/>
      <c r="Y430" s="106"/>
      <c r="Z430" s="106"/>
    </row>
    <row r="431" spans="1:26" ht="14.25" hidden="1" customHeight="1">
      <c r="A431" s="310" t="s">
        <v>1340</v>
      </c>
      <c r="B431" s="150" t="s">
        <v>1341</v>
      </c>
      <c r="C431" s="141"/>
      <c r="D431" s="124"/>
      <c r="E431" s="141"/>
      <c r="F431" s="141"/>
      <c r="G431" s="460"/>
      <c r="H431" s="461"/>
      <c r="I431" s="105"/>
      <c r="J431" s="105"/>
      <c r="K431" s="105"/>
      <c r="L431" s="105"/>
      <c r="M431" s="106"/>
      <c r="N431" s="106"/>
      <c r="O431" s="106"/>
      <c r="P431" s="106"/>
      <c r="Q431" s="106"/>
      <c r="R431" s="106"/>
      <c r="S431" s="106"/>
      <c r="T431" s="106"/>
      <c r="U431" s="106"/>
      <c r="V431" s="106"/>
      <c r="W431" s="106"/>
      <c r="X431" s="106"/>
      <c r="Y431" s="106"/>
      <c r="Z431" s="106"/>
    </row>
    <row r="432" spans="1:26" ht="14.25" hidden="1" customHeight="1">
      <c r="A432" s="310" t="s">
        <v>1342</v>
      </c>
      <c r="B432" s="150" t="s">
        <v>1343</v>
      </c>
      <c r="C432" s="141"/>
      <c r="D432" s="124"/>
      <c r="E432" s="141"/>
      <c r="F432" s="141"/>
      <c r="G432" s="460"/>
      <c r="H432" s="461"/>
      <c r="I432" s="105"/>
      <c r="J432" s="105"/>
      <c r="K432" s="105"/>
      <c r="L432" s="105"/>
      <c r="M432" s="106"/>
      <c r="N432" s="106"/>
      <c r="O432" s="106"/>
      <c r="P432" s="106"/>
      <c r="Q432" s="106"/>
      <c r="R432" s="106"/>
      <c r="S432" s="106"/>
      <c r="T432" s="106"/>
      <c r="U432" s="106"/>
      <c r="V432" s="106"/>
      <c r="W432" s="106"/>
      <c r="X432" s="106"/>
      <c r="Y432" s="106"/>
      <c r="Z432" s="106"/>
    </row>
    <row r="433" spans="1:26" ht="14.25" hidden="1" customHeight="1">
      <c r="A433" s="310" t="s">
        <v>1344</v>
      </c>
      <c r="B433" s="150" t="s">
        <v>1345</v>
      </c>
      <c r="C433" s="141"/>
      <c r="D433" s="124"/>
      <c r="E433" s="141"/>
      <c r="F433" s="141"/>
      <c r="G433" s="460"/>
      <c r="H433" s="461"/>
      <c r="I433" s="105"/>
      <c r="J433" s="105"/>
      <c r="K433" s="105"/>
      <c r="L433" s="105"/>
      <c r="M433" s="106"/>
      <c r="N433" s="106"/>
      <c r="O433" s="106"/>
      <c r="P433" s="106"/>
      <c r="Q433" s="106"/>
      <c r="R433" s="106"/>
      <c r="S433" s="106"/>
      <c r="T433" s="106"/>
      <c r="U433" s="106"/>
      <c r="V433" s="106"/>
      <c r="W433" s="106"/>
      <c r="X433" s="106"/>
      <c r="Y433" s="106"/>
      <c r="Z433" s="106"/>
    </row>
    <row r="434" spans="1:26" ht="39.75" hidden="1" customHeight="1">
      <c r="A434" s="349" t="s">
        <v>142</v>
      </c>
      <c r="B434" s="1606" t="s">
        <v>143</v>
      </c>
      <c r="C434" s="1570"/>
      <c r="D434" s="1570"/>
      <c r="E434" s="1570"/>
      <c r="F434" s="1570"/>
      <c r="G434" s="1573"/>
      <c r="H434" s="942"/>
      <c r="I434" s="105">
        <f>SUM(D435:D440)</f>
        <v>0</v>
      </c>
      <c r="J434" s="105">
        <f>COUNT(D435:D440)*2</f>
        <v>0</v>
      </c>
      <c r="K434" s="105"/>
      <c r="L434" s="105"/>
      <c r="M434" s="106"/>
      <c r="N434" s="106"/>
      <c r="O434" s="106"/>
      <c r="P434" s="106"/>
      <c r="Q434" s="106"/>
      <c r="R434" s="106"/>
      <c r="S434" s="106"/>
      <c r="T434" s="106"/>
      <c r="U434" s="106"/>
      <c r="V434" s="106"/>
      <c r="W434" s="106"/>
      <c r="X434" s="106"/>
      <c r="Y434" s="106"/>
      <c r="Z434" s="106"/>
    </row>
    <row r="435" spans="1:26" ht="14.25" hidden="1" customHeight="1">
      <c r="A435" s="310" t="s">
        <v>1346</v>
      </c>
      <c r="B435" s="150" t="s">
        <v>1347</v>
      </c>
      <c r="C435" s="141"/>
      <c r="D435" s="124"/>
      <c r="E435" s="141"/>
      <c r="F435" s="141"/>
      <c r="G435" s="460"/>
      <c r="H435" s="461"/>
      <c r="I435" s="105"/>
      <c r="J435" s="105"/>
      <c r="K435" s="105"/>
      <c r="L435" s="105"/>
      <c r="M435" s="106"/>
      <c r="N435" s="106"/>
      <c r="O435" s="106"/>
      <c r="P435" s="106"/>
      <c r="Q435" s="106"/>
      <c r="R435" s="106"/>
      <c r="S435" s="106"/>
      <c r="T435" s="106"/>
      <c r="U435" s="106"/>
      <c r="V435" s="106"/>
      <c r="W435" s="106"/>
      <c r="X435" s="106"/>
      <c r="Y435" s="106"/>
      <c r="Z435" s="106"/>
    </row>
    <row r="436" spans="1:26" ht="14.25" hidden="1" customHeight="1">
      <c r="A436" s="310" t="s">
        <v>1348</v>
      </c>
      <c r="B436" s="150" t="s">
        <v>1349</v>
      </c>
      <c r="C436" s="141"/>
      <c r="D436" s="124"/>
      <c r="E436" s="141"/>
      <c r="F436" s="141"/>
      <c r="G436" s="460"/>
      <c r="H436" s="461"/>
      <c r="I436" s="105"/>
      <c r="J436" s="105"/>
      <c r="K436" s="105"/>
      <c r="L436" s="105"/>
      <c r="M436" s="106"/>
      <c r="N436" s="106"/>
      <c r="O436" s="106"/>
      <c r="P436" s="106"/>
      <c r="Q436" s="106"/>
      <c r="R436" s="106"/>
      <c r="S436" s="106"/>
      <c r="T436" s="106"/>
      <c r="U436" s="106"/>
      <c r="V436" s="106"/>
      <c r="W436" s="106"/>
      <c r="X436" s="106"/>
      <c r="Y436" s="106"/>
      <c r="Z436" s="106"/>
    </row>
    <row r="437" spans="1:26" ht="14.25" hidden="1" customHeight="1">
      <c r="A437" s="310" t="s">
        <v>1350</v>
      </c>
      <c r="B437" s="150" t="s">
        <v>1351</v>
      </c>
      <c r="C437" s="141"/>
      <c r="D437" s="124"/>
      <c r="E437" s="141"/>
      <c r="F437" s="141"/>
      <c r="G437" s="460"/>
      <c r="H437" s="461"/>
      <c r="I437" s="105"/>
      <c r="J437" s="105"/>
      <c r="K437" s="105"/>
      <c r="L437" s="105"/>
      <c r="M437" s="106"/>
      <c r="N437" s="106"/>
      <c r="O437" s="106"/>
      <c r="P437" s="106"/>
      <c r="Q437" s="106"/>
      <c r="R437" s="106"/>
      <c r="S437" s="106"/>
      <c r="T437" s="106"/>
      <c r="U437" s="106"/>
      <c r="V437" s="106"/>
      <c r="W437" s="106"/>
      <c r="X437" s="106"/>
      <c r="Y437" s="106"/>
      <c r="Z437" s="106"/>
    </row>
    <row r="438" spans="1:26" ht="14.25" hidden="1" customHeight="1">
      <c r="A438" s="310" t="s">
        <v>3438</v>
      </c>
      <c r="B438" s="150" t="s">
        <v>1353</v>
      </c>
      <c r="C438" s="141"/>
      <c r="D438" s="124"/>
      <c r="E438" s="141"/>
      <c r="F438" s="141"/>
      <c r="G438" s="460"/>
      <c r="H438" s="461"/>
      <c r="I438" s="105"/>
      <c r="J438" s="105"/>
      <c r="K438" s="105"/>
      <c r="L438" s="105"/>
      <c r="M438" s="106"/>
      <c r="N438" s="106"/>
      <c r="O438" s="106"/>
      <c r="P438" s="106"/>
      <c r="Q438" s="106"/>
      <c r="R438" s="106"/>
      <c r="S438" s="106"/>
      <c r="T438" s="106"/>
      <c r="U438" s="106"/>
      <c r="V438" s="106"/>
      <c r="W438" s="106"/>
      <c r="X438" s="106"/>
      <c r="Y438" s="106"/>
      <c r="Z438" s="106"/>
    </row>
    <row r="439" spans="1:26" ht="14.25" hidden="1" customHeight="1">
      <c r="A439" s="310" t="s">
        <v>1354</v>
      </c>
      <c r="B439" s="150" t="s">
        <v>2330</v>
      </c>
      <c r="C439" s="141"/>
      <c r="D439" s="124"/>
      <c r="E439" s="141"/>
      <c r="F439" s="141"/>
      <c r="G439" s="460"/>
      <c r="H439" s="461"/>
      <c r="I439" s="105"/>
      <c r="J439" s="105"/>
      <c r="K439" s="105"/>
      <c r="L439" s="105"/>
      <c r="M439" s="106"/>
      <c r="N439" s="106"/>
      <c r="O439" s="106"/>
      <c r="P439" s="106"/>
      <c r="Q439" s="106"/>
      <c r="R439" s="106"/>
      <c r="S439" s="106"/>
      <c r="T439" s="106"/>
      <c r="U439" s="106"/>
      <c r="V439" s="106"/>
      <c r="W439" s="106"/>
      <c r="X439" s="106"/>
      <c r="Y439" s="106"/>
      <c r="Z439" s="106"/>
    </row>
    <row r="440" spans="1:26" ht="14.25" hidden="1" customHeight="1">
      <c r="A440" s="310" t="s">
        <v>1356</v>
      </c>
      <c r="B440" s="212" t="s">
        <v>1357</v>
      </c>
      <c r="C440" s="141"/>
      <c r="D440" s="124"/>
      <c r="E440" s="141"/>
      <c r="F440" s="141"/>
      <c r="G440" s="460"/>
      <c r="H440" s="461"/>
      <c r="I440" s="105"/>
      <c r="J440" s="105"/>
      <c r="K440" s="105"/>
      <c r="L440" s="105"/>
      <c r="M440" s="106"/>
      <c r="N440" s="106"/>
      <c r="O440" s="106"/>
      <c r="P440" s="106"/>
      <c r="Q440" s="106"/>
      <c r="R440" s="106"/>
      <c r="S440" s="106"/>
      <c r="T440" s="106"/>
      <c r="U440" s="106"/>
      <c r="V440" s="106"/>
      <c r="W440" s="106"/>
      <c r="X440" s="106"/>
      <c r="Y440" s="106"/>
      <c r="Z440" s="106"/>
    </row>
    <row r="441" spans="1:26" ht="39.75" hidden="1" customHeight="1">
      <c r="A441" s="349" t="s">
        <v>144</v>
      </c>
      <c r="B441" s="1606" t="s">
        <v>145</v>
      </c>
      <c r="C441" s="1570"/>
      <c r="D441" s="1570"/>
      <c r="E441" s="1570"/>
      <c r="F441" s="1570"/>
      <c r="G441" s="1573"/>
      <c r="H441" s="942"/>
      <c r="I441" s="105">
        <f>SUM(D442:D451)</f>
        <v>0</v>
      </c>
      <c r="J441" s="105">
        <f>COUNT(D442:D451)*2</f>
        <v>0</v>
      </c>
      <c r="K441" s="105"/>
      <c r="L441" s="105"/>
      <c r="M441" s="106"/>
      <c r="N441" s="106"/>
      <c r="O441" s="106"/>
      <c r="P441" s="106"/>
      <c r="Q441" s="106"/>
      <c r="R441" s="106"/>
      <c r="S441" s="106"/>
      <c r="T441" s="106"/>
      <c r="U441" s="106"/>
      <c r="V441" s="106"/>
      <c r="W441" s="106"/>
      <c r="X441" s="106"/>
      <c r="Y441" s="106"/>
      <c r="Z441" s="106"/>
    </row>
    <row r="442" spans="1:26" ht="14.25" hidden="1" customHeight="1">
      <c r="A442" s="310" t="s">
        <v>1358</v>
      </c>
      <c r="B442" s="122" t="s">
        <v>1359</v>
      </c>
      <c r="C442" s="141"/>
      <c r="D442" s="124"/>
      <c r="E442" s="141"/>
      <c r="F442" s="141"/>
      <c r="G442" s="141"/>
      <c r="H442" s="106"/>
      <c r="I442" s="105"/>
      <c r="J442" s="105"/>
      <c r="K442" s="105"/>
      <c r="L442" s="105"/>
      <c r="M442" s="106"/>
      <c r="N442" s="106"/>
      <c r="O442" s="106"/>
      <c r="P442" s="106"/>
      <c r="Q442" s="106"/>
      <c r="R442" s="106"/>
      <c r="S442" s="106"/>
      <c r="T442" s="106"/>
      <c r="U442" s="106"/>
      <c r="V442" s="106"/>
      <c r="W442" s="106"/>
      <c r="X442" s="106"/>
      <c r="Y442" s="106"/>
      <c r="Z442" s="106"/>
    </row>
    <row r="443" spans="1:26" ht="14.25" hidden="1" customHeight="1">
      <c r="A443" s="310" t="s">
        <v>1360</v>
      </c>
      <c r="B443" s="150" t="s">
        <v>1361</v>
      </c>
      <c r="C443" s="141"/>
      <c r="D443" s="124"/>
      <c r="E443" s="141"/>
      <c r="F443" s="141"/>
      <c r="G443" s="141"/>
      <c r="H443" s="106"/>
      <c r="I443" s="105"/>
      <c r="J443" s="105"/>
      <c r="K443" s="105"/>
      <c r="L443" s="105"/>
      <c r="M443" s="106"/>
      <c r="N443" s="106"/>
      <c r="O443" s="106"/>
      <c r="P443" s="106"/>
      <c r="Q443" s="106"/>
      <c r="R443" s="106"/>
      <c r="S443" s="106"/>
      <c r="T443" s="106"/>
      <c r="U443" s="106"/>
      <c r="V443" s="106"/>
      <c r="W443" s="106"/>
      <c r="X443" s="106"/>
      <c r="Y443" s="106"/>
      <c r="Z443" s="106"/>
    </row>
    <row r="444" spans="1:26" ht="14.25" hidden="1" customHeight="1">
      <c r="A444" s="310" t="s">
        <v>1362</v>
      </c>
      <c r="B444" s="122" t="s">
        <v>1363</v>
      </c>
      <c r="C444" s="141"/>
      <c r="D444" s="124"/>
      <c r="E444" s="141"/>
      <c r="F444" s="141"/>
      <c r="G444" s="141"/>
      <c r="H444" s="106"/>
      <c r="I444" s="105"/>
      <c r="J444" s="105"/>
      <c r="K444" s="105"/>
      <c r="L444" s="105"/>
      <c r="M444" s="106"/>
      <c r="N444" s="106"/>
      <c r="O444" s="106"/>
      <c r="P444" s="106"/>
      <c r="Q444" s="106"/>
      <c r="R444" s="106"/>
      <c r="S444" s="106"/>
      <c r="T444" s="106"/>
      <c r="U444" s="106"/>
      <c r="V444" s="106"/>
      <c r="W444" s="106"/>
      <c r="X444" s="106"/>
      <c r="Y444" s="106"/>
      <c r="Z444" s="106"/>
    </row>
    <row r="445" spans="1:26" ht="14.25" hidden="1" customHeight="1">
      <c r="A445" s="310" t="s">
        <v>1364</v>
      </c>
      <c r="B445" s="122" t="s">
        <v>1365</v>
      </c>
      <c r="C445" s="141"/>
      <c r="D445" s="124"/>
      <c r="E445" s="141"/>
      <c r="F445" s="141"/>
      <c r="G445" s="141"/>
      <c r="H445" s="106"/>
      <c r="I445" s="105"/>
      <c r="J445" s="105"/>
      <c r="K445" s="105"/>
      <c r="L445" s="105"/>
      <c r="M445" s="106"/>
      <c r="N445" s="106"/>
      <c r="O445" s="106"/>
      <c r="P445" s="106"/>
      <c r="Q445" s="106"/>
      <c r="R445" s="106"/>
      <c r="S445" s="106"/>
      <c r="T445" s="106"/>
      <c r="U445" s="106"/>
      <c r="V445" s="106"/>
      <c r="W445" s="106"/>
      <c r="X445" s="106"/>
      <c r="Y445" s="106"/>
      <c r="Z445" s="106"/>
    </row>
    <row r="446" spans="1:26" ht="14.25" hidden="1" customHeight="1">
      <c r="A446" s="310" t="s">
        <v>1366</v>
      </c>
      <c r="B446" s="122" t="s">
        <v>1367</v>
      </c>
      <c r="C446" s="141"/>
      <c r="D446" s="124"/>
      <c r="E446" s="141"/>
      <c r="F446" s="141"/>
      <c r="G446" s="141"/>
      <c r="H446" s="106"/>
      <c r="I446" s="105"/>
      <c r="J446" s="105"/>
      <c r="K446" s="105"/>
      <c r="L446" s="105"/>
      <c r="M446" s="106"/>
      <c r="N446" s="106"/>
      <c r="O446" s="106"/>
      <c r="P446" s="106"/>
      <c r="Q446" s="106"/>
      <c r="R446" s="106"/>
      <c r="S446" s="106"/>
      <c r="T446" s="106"/>
      <c r="U446" s="106"/>
      <c r="V446" s="106"/>
      <c r="W446" s="106"/>
      <c r="X446" s="106"/>
      <c r="Y446" s="106"/>
      <c r="Z446" s="106"/>
    </row>
    <row r="447" spans="1:26" ht="14.25" hidden="1" customHeight="1">
      <c r="A447" s="310" t="s">
        <v>1368</v>
      </c>
      <c r="B447" s="122" t="s">
        <v>1369</v>
      </c>
      <c r="C447" s="141"/>
      <c r="D447" s="124"/>
      <c r="E447" s="141"/>
      <c r="F447" s="141"/>
      <c r="G447" s="141"/>
      <c r="H447" s="106"/>
      <c r="I447" s="105"/>
      <c r="J447" s="105"/>
      <c r="K447" s="105"/>
      <c r="L447" s="105"/>
      <c r="M447" s="106"/>
      <c r="N447" s="106"/>
      <c r="O447" s="106"/>
      <c r="P447" s="106"/>
      <c r="Q447" s="106"/>
      <c r="R447" s="106"/>
      <c r="S447" s="106"/>
      <c r="T447" s="106"/>
      <c r="U447" s="106"/>
      <c r="V447" s="106"/>
      <c r="W447" s="106"/>
      <c r="X447" s="106"/>
      <c r="Y447" s="106"/>
      <c r="Z447" s="106"/>
    </row>
    <row r="448" spans="1:26" ht="14.25" hidden="1" customHeight="1">
      <c r="A448" s="310" t="s">
        <v>1370</v>
      </c>
      <c r="B448" s="122" t="s">
        <v>1371</v>
      </c>
      <c r="C448" s="141"/>
      <c r="D448" s="124"/>
      <c r="E448" s="141"/>
      <c r="F448" s="141"/>
      <c r="G448" s="141"/>
      <c r="H448" s="106"/>
      <c r="I448" s="105"/>
      <c r="J448" s="105"/>
      <c r="K448" s="105"/>
      <c r="L448" s="105"/>
      <c r="M448" s="106"/>
      <c r="N448" s="106"/>
      <c r="O448" s="106"/>
      <c r="P448" s="106"/>
      <c r="Q448" s="106"/>
      <c r="R448" s="106"/>
      <c r="S448" s="106"/>
      <c r="T448" s="106"/>
      <c r="U448" s="106"/>
      <c r="V448" s="106"/>
      <c r="W448" s="106"/>
      <c r="X448" s="106"/>
      <c r="Y448" s="106"/>
      <c r="Z448" s="106"/>
    </row>
    <row r="449" spans="1:26" ht="14.25" hidden="1" customHeight="1">
      <c r="A449" s="310" t="s">
        <v>1372</v>
      </c>
      <c r="B449" s="122" t="s">
        <v>2364</v>
      </c>
      <c r="C449" s="141"/>
      <c r="D449" s="124"/>
      <c r="E449" s="141"/>
      <c r="F449" s="141"/>
      <c r="G449" s="141"/>
      <c r="H449" s="106"/>
      <c r="I449" s="105"/>
      <c r="J449" s="105"/>
      <c r="K449" s="105"/>
      <c r="L449" s="105"/>
      <c r="M449" s="106"/>
      <c r="N449" s="106"/>
      <c r="O449" s="106"/>
      <c r="P449" s="106"/>
      <c r="Q449" s="106"/>
      <c r="R449" s="106"/>
      <c r="S449" s="106"/>
      <c r="T449" s="106"/>
      <c r="U449" s="106"/>
      <c r="V449" s="106"/>
      <c r="W449" s="106"/>
      <c r="X449" s="106"/>
      <c r="Y449" s="106"/>
      <c r="Z449" s="106"/>
    </row>
    <row r="450" spans="1:26" ht="14.25" hidden="1" customHeight="1">
      <c r="A450" s="310" t="s">
        <v>1374</v>
      </c>
      <c r="B450" s="122" t="s">
        <v>1375</v>
      </c>
      <c r="C450" s="141"/>
      <c r="D450" s="124"/>
      <c r="E450" s="141"/>
      <c r="F450" s="141"/>
      <c r="G450" s="141"/>
      <c r="H450" s="106"/>
      <c r="I450" s="105"/>
      <c r="J450" s="105"/>
      <c r="K450" s="105"/>
      <c r="L450" s="105"/>
      <c r="M450" s="106"/>
      <c r="N450" s="106"/>
      <c r="O450" s="106"/>
      <c r="P450" s="106"/>
      <c r="Q450" s="106"/>
      <c r="R450" s="106"/>
      <c r="S450" s="106"/>
      <c r="T450" s="106"/>
      <c r="U450" s="106"/>
      <c r="V450" s="106"/>
      <c r="W450" s="106"/>
      <c r="X450" s="106"/>
      <c r="Y450" s="106"/>
      <c r="Z450" s="106"/>
    </row>
    <row r="451" spans="1:26" ht="14.25" hidden="1" customHeight="1">
      <c r="A451" s="310" t="s">
        <v>3939</v>
      </c>
      <c r="B451" s="122" t="s">
        <v>6908</v>
      </c>
      <c r="C451" s="141"/>
      <c r="D451" s="124"/>
      <c r="E451" s="141"/>
      <c r="F451" s="141"/>
      <c r="G451" s="141"/>
      <c r="H451" s="106"/>
      <c r="I451" s="105"/>
      <c r="J451" s="105"/>
      <c r="K451" s="105"/>
      <c r="L451" s="105"/>
      <c r="M451" s="106"/>
      <c r="N451" s="106"/>
      <c r="O451" s="106"/>
      <c r="P451" s="106"/>
      <c r="Q451" s="106"/>
      <c r="R451" s="106"/>
      <c r="S451" s="106"/>
      <c r="T451" s="106"/>
      <c r="U451" s="106"/>
      <c r="V451" s="106"/>
      <c r="W451" s="106"/>
      <c r="X451" s="106"/>
      <c r="Y451" s="106"/>
      <c r="Z451" s="106"/>
    </row>
    <row r="452" spans="1:26" ht="39.75" hidden="1" customHeight="1">
      <c r="A452" s="349" t="s">
        <v>146</v>
      </c>
      <c r="B452" s="1606" t="s">
        <v>147</v>
      </c>
      <c r="C452" s="1570"/>
      <c r="D452" s="1570"/>
      <c r="E452" s="1570"/>
      <c r="F452" s="1570"/>
      <c r="G452" s="1573"/>
      <c r="H452" s="942"/>
      <c r="I452" s="105">
        <f>SUM(D453:D458)</f>
        <v>0</v>
      </c>
      <c r="J452" s="105">
        <f>COUNT(D453:D458)*2</f>
        <v>0</v>
      </c>
      <c r="K452" s="105"/>
      <c r="L452" s="105"/>
      <c r="M452" s="106"/>
      <c r="N452" s="106"/>
      <c r="O452" s="106"/>
      <c r="P452" s="106"/>
      <c r="Q452" s="106"/>
      <c r="R452" s="106"/>
      <c r="S452" s="106"/>
      <c r="T452" s="106"/>
      <c r="U452" s="106"/>
      <c r="V452" s="106"/>
      <c r="W452" s="106"/>
      <c r="X452" s="106"/>
      <c r="Y452" s="106"/>
      <c r="Z452" s="106"/>
    </row>
    <row r="453" spans="1:26" ht="14.25" hidden="1" customHeight="1">
      <c r="A453" s="310" t="s">
        <v>1378</v>
      </c>
      <c r="B453" s="122" t="s">
        <v>1379</v>
      </c>
      <c r="C453" s="141"/>
      <c r="D453" s="124"/>
      <c r="E453" s="141"/>
      <c r="F453" s="141"/>
      <c r="G453" s="141"/>
      <c r="H453" s="106"/>
      <c r="I453" s="105"/>
      <c r="J453" s="105"/>
      <c r="K453" s="105"/>
      <c r="L453" s="105"/>
      <c r="M453" s="106"/>
      <c r="N453" s="106"/>
      <c r="O453" s="106"/>
      <c r="P453" s="106"/>
      <c r="Q453" s="106"/>
      <c r="R453" s="106"/>
      <c r="S453" s="106"/>
      <c r="T453" s="106"/>
      <c r="U453" s="106"/>
      <c r="V453" s="106"/>
      <c r="W453" s="106"/>
      <c r="X453" s="106"/>
      <c r="Y453" s="106"/>
      <c r="Z453" s="106"/>
    </row>
    <row r="454" spans="1:26" ht="14.25" hidden="1" customHeight="1">
      <c r="A454" s="310" t="s">
        <v>1380</v>
      </c>
      <c r="B454" s="122" t="s">
        <v>1381</v>
      </c>
      <c r="C454" s="141"/>
      <c r="D454" s="124"/>
      <c r="E454" s="141"/>
      <c r="F454" s="141"/>
      <c r="G454" s="141"/>
      <c r="H454" s="106"/>
      <c r="I454" s="105"/>
      <c r="J454" s="105"/>
      <c r="K454" s="105"/>
      <c r="L454" s="105"/>
      <c r="M454" s="106"/>
      <c r="N454" s="106"/>
      <c r="O454" s="106"/>
      <c r="P454" s="106"/>
      <c r="Q454" s="106"/>
      <c r="R454" s="106"/>
      <c r="S454" s="106"/>
      <c r="T454" s="106"/>
      <c r="U454" s="106"/>
      <c r="V454" s="106"/>
      <c r="W454" s="106"/>
      <c r="X454" s="106"/>
      <c r="Y454" s="106"/>
      <c r="Z454" s="106"/>
    </row>
    <row r="455" spans="1:26" ht="14.25" hidden="1" customHeight="1">
      <c r="A455" s="310" t="s">
        <v>1382</v>
      </c>
      <c r="B455" s="122" t="s">
        <v>1383</v>
      </c>
      <c r="C455" s="141"/>
      <c r="D455" s="124"/>
      <c r="E455" s="141"/>
      <c r="F455" s="141"/>
      <c r="G455" s="141"/>
      <c r="H455" s="106"/>
      <c r="I455" s="105"/>
      <c r="J455" s="105"/>
      <c r="K455" s="105"/>
      <c r="L455" s="105"/>
      <c r="M455" s="106"/>
      <c r="N455" s="106"/>
      <c r="O455" s="106"/>
      <c r="P455" s="106"/>
      <c r="Q455" s="106"/>
      <c r="R455" s="106"/>
      <c r="S455" s="106"/>
      <c r="T455" s="106"/>
      <c r="U455" s="106"/>
      <c r="V455" s="106"/>
      <c r="W455" s="106"/>
      <c r="X455" s="106"/>
      <c r="Y455" s="106"/>
      <c r="Z455" s="106"/>
    </row>
    <row r="456" spans="1:26" ht="14.25" hidden="1" customHeight="1">
      <c r="A456" s="310" t="s">
        <v>1384</v>
      </c>
      <c r="B456" s="122" t="s">
        <v>1385</v>
      </c>
      <c r="C456" s="141"/>
      <c r="D456" s="124"/>
      <c r="E456" s="141"/>
      <c r="F456" s="141"/>
      <c r="G456" s="141"/>
      <c r="H456" s="106"/>
      <c r="I456" s="105"/>
      <c r="J456" s="105"/>
      <c r="K456" s="105"/>
      <c r="L456" s="105"/>
      <c r="M456" s="106"/>
      <c r="N456" s="106"/>
      <c r="O456" s="106"/>
      <c r="P456" s="106"/>
      <c r="Q456" s="106"/>
      <c r="R456" s="106"/>
      <c r="S456" s="106"/>
      <c r="T456" s="106"/>
      <c r="U456" s="106"/>
      <c r="V456" s="106"/>
      <c r="W456" s="106"/>
      <c r="X456" s="106"/>
      <c r="Y456" s="106"/>
      <c r="Z456" s="106"/>
    </row>
    <row r="457" spans="1:26" ht="14.25" hidden="1" customHeight="1">
      <c r="A457" s="310" t="s">
        <v>1386</v>
      </c>
      <c r="B457" s="122" t="s">
        <v>1387</v>
      </c>
      <c r="C457" s="141"/>
      <c r="D457" s="124"/>
      <c r="E457" s="141"/>
      <c r="F457" s="141"/>
      <c r="G457" s="141"/>
      <c r="H457" s="106"/>
      <c r="I457" s="105"/>
      <c r="J457" s="105"/>
      <c r="K457" s="105"/>
      <c r="L457" s="105"/>
      <c r="M457" s="106"/>
      <c r="N457" s="106"/>
      <c r="O457" s="106"/>
      <c r="P457" s="106"/>
      <c r="Q457" s="106"/>
      <c r="R457" s="106"/>
      <c r="S457" s="106"/>
      <c r="T457" s="106"/>
      <c r="U457" s="106"/>
      <c r="V457" s="106"/>
      <c r="W457" s="106"/>
      <c r="X457" s="106"/>
      <c r="Y457" s="106"/>
      <c r="Z457" s="106"/>
    </row>
    <row r="458" spans="1:26" ht="14.25" hidden="1" customHeight="1">
      <c r="A458" s="310" t="s">
        <v>1388</v>
      </c>
      <c r="B458" s="122" t="s">
        <v>1389</v>
      </c>
      <c r="C458" s="141"/>
      <c r="D458" s="124"/>
      <c r="E458" s="141"/>
      <c r="F458" s="141"/>
      <c r="G458" s="141"/>
      <c r="H458" s="106"/>
      <c r="I458" s="105"/>
      <c r="J458" s="105"/>
      <c r="K458" s="105"/>
      <c r="L458" s="105"/>
      <c r="M458" s="106"/>
      <c r="N458" s="106"/>
      <c r="O458" s="106"/>
      <c r="P458" s="106"/>
      <c r="Q458" s="106"/>
      <c r="R458" s="106"/>
      <c r="S458" s="106"/>
      <c r="T458" s="106"/>
      <c r="U458" s="106"/>
      <c r="V458" s="106"/>
      <c r="W458" s="106"/>
      <c r="X458" s="106"/>
      <c r="Y458" s="106"/>
      <c r="Z458" s="106"/>
    </row>
    <row r="459" spans="1:26" ht="39.75" hidden="1" customHeight="1">
      <c r="A459" s="349" t="s">
        <v>148</v>
      </c>
      <c r="B459" s="1606" t="s">
        <v>149</v>
      </c>
      <c r="C459" s="1570"/>
      <c r="D459" s="1570"/>
      <c r="E459" s="1570"/>
      <c r="F459" s="1570"/>
      <c r="G459" s="1573"/>
      <c r="H459" s="942"/>
      <c r="I459" s="105">
        <f>SUM(D460:D463)</f>
        <v>0</v>
      </c>
      <c r="J459" s="105">
        <f>COUNT(D460:D463)*2</f>
        <v>0</v>
      </c>
      <c r="K459" s="105"/>
      <c r="L459" s="105"/>
      <c r="M459" s="106"/>
      <c r="N459" s="106"/>
      <c r="O459" s="106"/>
      <c r="P459" s="106"/>
      <c r="Q459" s="106"/>
      <c r="R459" s="106"/>
      <c r="S459" s="106"/>
      <c r="T459" s="106"/>
      <c r="U459" s="106"/>
      <c r="V459" s="106"/>
      <c r="W459" s="106"/>
      <c r="X459" s="106"/>
      <c r="Y459" s="106"/>
      <c r="Z459" s="106"/>
    </row>
    <row r="460" spans="1:26" ht="14.25" hidden="1" customHeight="1">
      <c r="A460" s="310" t="s">
        <v>1390</v>
      </c>
      <c r="B460" s="122" t="s">
        <v>1391</v>
      </c>
      <c r="C460" s="141"/>
      <c r="D460" s="124"/>
      <c r="E460" s="141"/>
      <c r="F460" s="141"/>
      <c r="G460" s="141"/>
      <c r="H460" s="106"/>
      <c r="I460" s="105"/>
      <c r="J460" s="105"/>
      <c r="K460" s="105"/>
      <c r="L460" s="105"/>
      <c r="M460" s="106"/>
      <c r="N460" s="106"/>
      <c r="O460" s="106"/>
      <c r="P460" s="106"/>
      <c r="Q460" s="106"/>
      <c r="R460" s="106"/>
      <c r="S460" s="106"/>
      <c r="T460" s="106"/>
      <c r="U460" s="106"/>
      <c r="V460" s="106"/>
      <c r="W460" s="106"/>
      <c r="X460" s="106"/>
      <c r="Y460" s="106"/>
      <c r="Z460" s="106"/>
    </row>
    <row r="461" spans="1:26" ht="14.25" hidden="1" customHeight="1">
      <c r="A461" s="310" t="s">
        <v>1392</v>
      </c>
      <c r="B461" s="122" t="s">
        <v>1393</v>
      </c>
      <c r="C461" s="141"/>
      <c r="D461" s="124"/>
      <c r="E461" s="141"/>
      <c r="F461" s="141"/>
      <c r="G461" s="141"/>
      <c r="H461" s="106"/>
      <c r="I461" s="105"/>
      <c r="J461" s="105"/>
      <c r="K461" s="105"/>
      <c r="L461" s="105"/>
      <c r="M461" s="106"/>
      <c r="N461" s="106"/>
      <c r="O461" s="106"/>
      <c r="P461" s="106"/>
      <c r="Q461" s="106"/>
      <c r="R461" s="106"/>
      <c r="S461" s="106"/>
      <c r="T461" s="106"/>
      <c r="U461" s="106"/>
      <c r="V461" s="106"/>
      <c r="W461" s="106"/>
      <c r="X461" s="106"/>
      <c r="Y461" s="106"/>
      <c r="Z461" s="106"/>
    </row>
    <row r="462" spans="1:26" ht="14.25" hidden="1" customHeight="1">
      <c r="A462" s="310" t="s">
        <v>1394</v>
      </c>
      <c r="B462" s="122" t="s">
        <v>1395</v>
      </c>
      <c r="C462" s="141"/>
      <c r="D462" s="124"/>
      <c r="E462" s="141"/>
      <c r="F462" s="141"/>
      <c r="G462" s="141"/>
      <c r="H462" s="106"/>
      <c r="I462" s="105"/>
      <c r="J462" s="105"/>
      <c r="K462" s="105"/>
      <c r="L462" s="105"/>
      <c r="M462" s="106"/>
      <c r="N462" s="106"/>
      <c r="O462" s="106"/>
      <c r="P462" s="106"/>
      <c r="Q462" s="106"/>
      <c r="R462" s="106"/>
      <c r="S462" s="106"/>
      <c r="T462" s="106"/>
      <c r="U462" s="106"/>
      <c r="V462" s="106"/>
      <c r="W462" s="106"/>
      <c r="X462" s="106"/>
      <c r="Y462" s="106"/>
      <c r="Z462" s="106"/>
    </row>
    <row r="463" spans="1:26" ht="14.25" hidden="1" customHeight="1">
      <c r="A463" s="310" t="s">
        <v>1396</v>
      </c>
      <c r="B463" s="122" t="s">
        <v>1397</v>
      </c>
      <c r="C463" s="141"/>
      <c r="D463" s="124"/>
      <c r="E463" s="141"/>
      <c r="F463" s="141"/>
      <c r="G463" s="141"/>
      <c r="H463" s="106"/>
      <c r="I463" s="105"/>
      <c r="J463" s="105"/>
      <c r="K463" s="105"/>
      <c r="L463" s="105"/>
      <c r="M463" s="106"/>
      <c r="N463" s="106"/>
      <c r="O463" s="106"/>
      <c r="P463" s="106"/>
      <c r="Q463" s="106"/>
      <c r="R463" s="106"/>
      <c r="S463" s="106"/>
      <c r="T463" s="106"/>
      <c r="U463" s="106"/>
      <c r="V463" s="106"/>
      <c r="W463" s="106"/>
      <c r="X463" s="106"/>
      <c r="Y463" s="106"/>
      <c r="Z463" s="106"/>
    </row>
    <row r="464" spans="1:26" ht="14.25" hidden="1" customHeight="1">
      <c r="A464" s="310"/>
      <c r="B464" s="1781" t="s">
        <v>1398</v>
      </c>
      <c r="C464" s="1570"/>
      <c r="D464" s="1570"/>
      <c r="E464" s="1570"/>
      <c r="F464" s="1570"/>
      <c r="G464" s="1571"/>
      <c r="I464" s="105"/>
      <c r="J464" s="105"/>
      <c r="K464" s="105"/>
      <c r="L464" s="105"/>
      <c r="M464" s="106"/>
      <c r="N464" s="106"/>
      <c r="O464" s="106"/>
      <c r="P464" s="106"/>
      <c r="Q464" s="106"/>
      <c r="R464" s="106"/>
      <c r="S464" s="106"/>
      <c r="T464" s="106"/>
      <c r="U464" s="106"/>
      <c r="V464" s="106"/>
      <c r="W464" s="106"/>
      <c r="X464" s="106"/>
      <c r="Y464" s="106"/>
      <c r="Z464" s="106"/>
    </row>
    <row r="465" spans="1:26" ht="14.25" hidden="1" customHeight="1">
      <c r="A465" s="349" t="s">
        <v>150</v>
      </c>
      <c r="B465" s="1606" t="s">
        <v>151</v>
      </c>
      <c r="C465" s="1570"/>
      <c r="D465" s="1570"/>
      <c r="E465" s="1570"/>
      <c r="F465" s="1570"/>
      <c r="G465" s="1573"/>
      <c r="H465" s="942"/>
      <c r="I465" s="105">
        <f>SUM(D466:D476)</f>
        <v>0</v>
      </c>
      <c r="J465" s="105">
        <f>COUNT(D466:D476)*2</f>
        <v>0</v>
      </c>
      <c r="K465" s="105"/>
      <c r="L465" s="105"/>
      <c r="M465" s="106"/>
      <c r="N465" s="106"/>
      <c r="O465" s="106"/>
      <c r="P465" s="106"/>
      <c r="Q465" s="106"/>
      <c r="R465" s="106"/>
      <c r="S465" s="106"/>
      <c r="T465" s="106"/>
      <c r="U465" s="106"/>
      <c r="V465" s="106"/>
      <c r="W465" s="106"/>
      <c r="X465" s="106"/>
      <c r="Y465" s="106"/>
      <c r="Z465" s="106"/>
    </row>
    <row r="466" spans="1:26" ht="14.25" hidden="1" customHeight="1">
      <c r="A466" s="310" t="s">
        <v>1399</v>
      </c>
      <c r="B466" s="122" t="s">
        <v>1400</v>
      </c>
      <c r="C466" s="141"/>
      <c r="D466" s="124"/>
      <c r="E466" s="141"/>
      <c r="F466" s="141"/>
      <c r="G466" s="141"/>
      <c r="H466" s="106"/>
      <c r="I466" s="105"/>
      <c r="J466" s="105"/>
      <c r="K466" s="105"/>
      <c r="L466" s="105"/>
      <c r="M466" s="106"/>
      <c r="N466" s="106"/>
      <c r="O466" s="106"/>
      <c r="P466" s="106"/>
      <c r="Q466" s="106"/>
      <c r="R466" s="106"/>
      <c r="S466" s="106"/>
      <c r="T466" s="106"/>
      <c r="U466" s="106"/>
      <c r="V466" s="106"/>
      <c r="W466" s="106"/>
      <c r="X466" s="106"/>
      <c r="Y466" s="106"/>
      <c r="Z466" s="106"/>
    </row>
    <row r="467" spans="1:26" ht="14.25" hidden="1" customHeight="1">
      <c r="A467" s="310" t="s">
        <v>1401</v>
      </c>
      <c r="B467" s="122" t="s">
        <v>4479</v>
      </c>
      <c r="C467" s="141"/>
      <c r="D467" s="124"/>
      <c r="E467" s="141"/>
      <c r="F467" s="141"/>
      <c r="G467" s="141"/>
      <c r="H467" s="106"/>
      <c r="I467" s="105"/>
      <c r="J467" s="105"/>
      <c r="K467" s="105"/>
      <c r="L467" s="105"/>
      <c r="M467" s="106"/>
      <c r="N467" s="106"/>
      <c r="O467" s="106"/>
      <c r="P467" s="106"/>
      <c r="Q467" s="106"/>
      <c r="R467" s="106"/>
      <c r="S467" s="106"/>
      <c r="T467" s="106"/>
      <c r="U467" s="106"/>
      <c r="V467" s="106"/>
      <c r="W467" s="106"/>
      <c r="X467" s="106"/>
      <c r="Y467" s="106"/>
      <c r="Z467" s="106"/>
    </row>
    <row r="468" spans="1:26" ht="14.25" hidden="1" customHeight="1">
      <c r="A468" s="310" t="s">
        <v>1403</v>
      </c>
      <c r="B468" s="122" t="s">
        <v>1404</v>
      </c>
      <c r="C468" s="141"/>
      <c r="D468" s="124"/>
      <c r="E468" s="141"/>
      <c r="F468" s="141"/>
      <c r="G468" s="141"/>
      <c r="H468" s="106"/>
      <c r="I468" s="105"/>
      <c r="J468" s="105"/>
      <c r="K468" s="105"/>
      <c r="L468" s="105"/>
      <c r="M468" s="106"/>
      <c r="N468" s="106"/>
      <c r="O468" s="106"/>
      <c r="P468" s="106"/>
      <c r="Q468" s="106"/>
      <c r="R468" s="106"/>
      <c r="S468" s="106"/>
      <c r="T468" s="106"/>
      <c r="U468" s="106"/>
      <c r="V468" s="106"/>
      <c r="W468" s="106"/>
      <c r="X468" s="106"/>
      <c r="Y468" s="106"/>
      <c r="Z468" s="106"/>
    </row>
    <row r="469" spans="1:26" ht="14.25" hidden="1" customHeight="1">
      <c r="A469" s="310" t="s">
        <v>1405</v>
      </c>
      <c r="B469" s="122" t="s">
        <v>1406</v>
      </c>
      <c r="C469" s="141"/>
      <c r="D469" s="124"/>
      <c r="E469" s="141"/>
      <c r="F469" s="141"/>
      <c r="G469" s="141"/>
      <c r="H469" s="106"/>
      <c r="I469" s="105"/>
      <c r="J469" s="105"/>
      <c r="K469" s="105"/>
      <c r="L469" s="105"/>
      <c r="M469" s="106"/>
      <c r="N469" s="106"/>
      <c r="O469" s="106"/>
      <c r="P469" s="106"/>
      <c r="Q469" s="106"/>
      <c r="R469" s="106"/>
      <c r="S469" s="106"/>
      <c r="T469" s="106"/>
      <c r="U469" s="106"/>
      <c r="V469" s="106"/>
      <c r="W469" s="106"/>
      <c r="X469" s="106"/>
      <c r="Y469" s="106"/>
      <c r="Z469" s="106"/>
    </row>
    <row r="470" spans="1:26" ht="14.25" hidden="1" customHeight="1">
      <c r="A470" s="310" t="s">
        <v>1407</v>
      </c>
      <c r="B470" s="122" t="s">
        <v>1408</v>
      </c>
      <c r="C470" s="141"/>
      <c r="D470" s="124"/>
      <c r="E470" s="141"/>
      <c r="F470" s="141"/>
      <c r="G470" s="141"/>
      <c r="H470" s="106"/>
      <c r="I470" s="105"/>
      <c r="J470" s="105"/>
      <c r="K470" s="105"/>
      <c r="L470" s="105"/>
      <c r="M470" s="106"/>
      <c r="N470" s="106"/>
      <c r="O470" s="106"/>
      <c r="P470" s="106"/>
      <c r="Q470" s="106"/>
      <c r="R470" s="106"/>
      <c r="S470" s="106"/>
      <c r="T470" s="106"/>
      <c r="U470" s="106"/>
      <c r="V470" s="106"/>
      <c r="W470" s="106"/>
      <c r="X470" s="106"/>
      <c r="Y470" s="106"/>
      <c r="Z470" s="106"/>
    </row>
    <row r="471" spans="1:26" ht="14.25" hidden="1" customHeight="1">
      <c r="A471" s="310" t="s">
        <v>1409</v>
      </c>
      <c r="B471" s="122" t="s">
        <v>1410</v>
      </c>
      <c r="C471" s="141"/>
      <c r="D471" s="124"/>
      <c r="E471" s="141"/>
      <c r="F471" s="141"/>
      <c r="G471" s="141"/>
      <c r="H471" s="106"/>
      <c r="I471" s="105"/>
      <c r="J471" s="105"/>
      <c r="K471" s="105"/>
      <c r="L471" s="105"/>
      <c r="M471" s="106"/>
      <c r="N471" s="106"/>
      <c r="O471" s="106"/>
      <c r="P471" s="106"/>
      <c r="Q471" s="106"/>
      <c r="R471" s="106"/>
      <c r="S471" s="106"/>
      <c r="T471" s="106"/>
      <c r="U471" s="106"/>
      <c r="V471" s="106"/>
      <c r="W471" s="106"/>
      <c r="X471" s="106"/>
      <c r="Y471" s="106"/>
      <c r="Z471" s="106"/>
    </row>
    <row r="472" spans="1:26" ht="14.25" hidden="1" customHeight="1">
      <c r="A472" s="310" t="s">
        <v>1411</v>
      </c>
      <c r="B472" s="122" t="s">
        <v>1412</v>
      </c>
      <c r="C472" s="141"/>
      <c r="D472" s="124"/>
      <c r="E472" s="141"/>
      <c r="F472" s="141"/>
      <c r="G472" s="141"/>
      <c r="H472" s="106"/>
      <c r="I472" s="105"/>
      <c r="J472" s="105"/>
      <c r="K472" s="105"/>
      <c r="L472" s="105"/>
      <c r="M472" s="106"/>
      <c r="N472" s="106"/>
      <c r="O472" s="106"/>
      <c r="P472" s="106"/>
      <c r="Q472" s="106"/>
      <c r="R472" s="106"/>
      <c r="S472" s="106"/>
      <c r="T472" s="106"/>
      <c r="U472" s="106"/>
      <c r="V472" s="106"/>
      <c r="W472" s="106"/>
      <c r="X472" s="106"/>
      <c r="Y472" s="106"/>
      <c r="Z472" s="106"/>
    </row>
    <row r="473" spans="1:26" ht="14.25" hidden="1" customHeight="1">
      <c r="A473" s="310" t="s">
        <v>1413</v>
      </c>
      <c r="B473" s="122" t="s">
        <v>1414</v>
      </c>
      <c r="C473" s="141"/>
      <c r="D473" s="124"/>
      <c r="E473" s="141"/>
      <c r="F473" s="141"/>
      <c r="G473" s="141"/>
      <c r="H473" s="106"/>
      <c r="I473" s="105"/>
      <c r="J473" s="105"/>
      <c r="K473" s="105"/>
      <c r="L473" s="105"/>
      <c r="M473" s="106"/>
      <c r="N473" s="106"/>
      <c r="O473" s="106"/>
      <c r="P473" s="106"/>
      <c r="Q473" s="106"/>
      <c r="R473" s="106"/>
      <c r="S473" s="106"/>
      <c r="T473" s="106"/>
      <c r="U473" s="106"/>
      <c r="V473" s="106"/>
      <c r="W473" s="106"/>
      <c r="X473" s="106"/>
      <c r="Y473" s="106"/>
      <c r="Z473" s="106"/>
    </row>
    <row r="474" spans="1:26" ht="14.25" hidden="1" customHeight="1">
      <c r="A474" s="310" t="s">
        <v>1417</v>
      </c>
      <c r="B474" s="122" t="s">
        <v>1418</v>
      </c>
      <c r="C474" s="141"/>
      <c r="D474" s="124"/>
      <c r="E474" s="141"/>
      <c r="F474" s="141"/>
      <c r="G474" s="141"/>
      <c r="H474" s="106"/>
      <c r="I474" s="105"/>
      <c r="J474" s="105"/>
      <c r="K474" s="105"/>
      <c r="L474" s="105"/>
      <c r="M474" s="106"/>
      <c r="N474" s="106"/>
      <c r="O474" s="106"/>
      <c r="P474" s="106"/>
      <c r="Q474" s="106"/>
      <c r="R474" s="106"/>
      <c r="S474" s="106"/>
      <c r="T474" s="106"/>
      <c r="U474" s="106"/>
      <c r="V474" s="106"/>
      <c r="W474" s="106"/>
      <c r="X474" s="106"/>
      <c r="Y474" s="106"/>
      <c r="Z474" s="106"/>
    </row>
    <row r="475" spans="1:26" ht="14.25" hidden="1" customHeight="1">
      <c r="A475" s="310" t="s">
        <v>1419</v>
      </c>
      <c r="B475" s="122" t="s">
        <v>1420</v>
      </c>
      <c r="C475" s="141"/>
      <c r="D475" s="124"/>
      <c r="E475" s="141"/>
      <c r="F475" s="141"/>
      <c r="G475" s="141"/>
      <c r="H475" s="106"/>
      <c r="I475" s="105"/>
      <c r="J475" s="105"/>
      <c r="K475" s="105"/>
      <c r="L475" s="105"/>
      <c r="M475" s="106"/>
      <c r="N475" s="106"/>
      <c r="O475" s="106"/>
      <c r="P475" s="106"/>
      <c r="Q475" s="106"/>
      <c r="R475" s="106"/>
      <c r="S475" s="106"/>
      <c r="T475" s="106"/>
      <c r="U475" s="106"/>
      <c r="V475" s="106"/>
      <c r="W475" s="106"/>
      <c r="X475" s="106"/>
      <c r="Y475" s="106"/>
      <c r="Z475" s="106"/>
    </row>
    <row r="476" spans="1:26" ht="14.25" hidden="1" customHeight="1">
      <c r="A476" s="310" t="s">
        <v>2472</v>
      </c>
      <c r="B476" s="122" t="s">
        <v>2473</v>
      </c>
      <c r="C476" s="141"/>
      <c r="D476" s="124"/>
      <c r="E476" s="141"/>
      <c r="F476" s="141"/>
      <c r="G476" s="141"/>
      <c r="H476" s="106"/>
      <c r="I476" s="105"/>
      <c r="J476" s="105"/>
      <c r="K476" s="105"/>
      <c r="L476" s="105"/>
      <c r="M476" s="106"/>
      <c r="N476" s="106"/>
      <c r="O476" s="106"/>
      <c r="P476" s="106"/>
      <c r="Q476" s="106"/>
      <c r="R476" s="106"/>
      <c r="S476" s="106"/>
      <c r="T476" s="106"/>
      <c r="U476" s="106"/>
      <c r="V476" s="106"/>
      <c r="W476" s="106"/>
      <c r="X476" s="106"/>
      <c r="Y476" s="106"/>
      <c r="Z476" s="106"/>
    </row>
    <row r="477" spans="1:26" ht="19">
      <c r="A477" s="1083"/>
      <c r="B477" s="1784" t="s">
        <v>1429</v>
      </c>
      <c r="C477" s="1570"/>
      <c r="D477" s="1570"/>
      <c r="E477" s="1698"/>
      <c r="F477" s="1570"/>
      <c r="G477" s="1573"/>
      <c r="H477" s="1178"/>
      <c r="I477" s="893">
        <f t="shared" ref="I477:J477" si="6">I478+I486+I494+I501+I507+I521</f>
        <v>80</v>
      </c>
      <c r="J477" s="893">
        <f t="shared" si="6"/>
        <v>80</v>
      </c>
      <c r="K477" s="960"/>
      <c r="L477" s="960"/>
      <c r="M477" s="963"/>
      <c r="N477" s="963"/>
      <c r="O477" s="963"/>
      <c r="P477" s="963"/>
      <c r="Q477" s="963"/>
      <c r="R477" s="963"/>
      <c r="S477" s="963"/>
      <c r="T477" s="963"/>
      <c r="U477" s="963"/>
      <c r="V477" s="963"/>
      <c r="W477" s="963"/>
      <c r="X477" s="963"/>
      <c r="Y477" s="963"/>
      <c r="Z477" s="963"/>
    </row>
    <row r="478" spans="1:26" ht="19">
      <c r="A478" s="927" t="s">
        <v>262</v>
      </c>
      <c r="B478" s="1606" t="s">
        <v>156</v>
      </c>
      <c r="C478" s="1570"/>
      <c r="D478" s="1570"/>
      <c r="E478" s="1698"/>
      <c r="F478" s="1570"/>
      <c r="G478" s="1573"/>
      <c r="H478" s="942"/>
      <c r="I478" s="893">
        <f>SUM(D479:D485)</f>
        <v>6</v>
      </c>
      <c r="J478" s="893">
        <f>COUNT(D479:D485)*2</f>
        <v>6</v>
      </c>
      <c r="K478" s="960"/>
      <c r="L478" s="960"/>
      <c r="M478" s="963"/>
      <c r="N478" s="963"/>
      <c r="O478" s="963"/>
      <c r="P478" s="963"/>
      <c r="Q478" s="963"/>
      <c r="R478" s="963"/>
      <c r="S478" s="963"/>
      <c r="T478" s="963"/>
      <c r="U478" s="963"/>
      <c r="V478" s="963"/>
      <c r="W478" s="963"/>
      <c r="X478" s="963"/>
      <c r="Y478" s="963"/>
      <c r="Z478" s="963"/>
    </row>
    <row r="479" spans="1:26" ht="14.25" hidden="1" customHeight="1">
      <c r="A479" s="369" t="s">
        <v>1430</v>
      </c>
      <c r="B479" s="122" t="s">
        <v>1431</v>
      </c>
      <c r="C479" s="125"/>
      <c r="D479" s="370"/>
      <c r="E479" s="125"/>
      <c r="F479" s="125"/>
      <c r="G479" s="125"/>
      <c r="I479" s="105"/>
      <c r="J479" s="105"/>
      <c r="K479" s="105"/>
      <c r="L479" s="105"/>
      <c r="M479" s="106"/>
      <c r="N479" s="106"/>
      <c r="O479" s="106"/>
      <c r="P479" s="106"/>
      <c r="Q479" s="106"/>
      <c r="R479" s="106"/>
      <c r="S479" s="106"/>
      <c r="T479" s="106"/>
      <c r="U479" s="106"/>
      <c r="V479" s="106"/>
      <c r="W479" s="106"/>
      <c r="X479" s="106"/>
      <c r="Y479" s="106"/>
      <c r="Z479" s="106"/>
    </row>
    <row r="480" spans="1:26" ht="14.25" hidden="1" customHeight="1">
      <c r="A480" s="369" t="s">
        <v>2481</v>
      </c>
      <c r="B480" s="122" t="s">
        <v>1433</v>
      </c>
      <c r="C480" s="125"/>
      <c r="D480" s="370"/>
      <c r="E480" s="125"/>
      <c r="F480" s="125"/>
      <c r="G480" s="125"/>
      <c r="I480" s="105"/>
      <c r="J480" s="105"/>
      <c r="K480" s="105"/>
      <c r="L480" s="105"/>
      <c r="M480" s="106"/>
      <c r="N480" s="106"/>
      <c r="O480" s="106"/>
      <c r="P480" s="106"/>
      <c r="Q480" s="106"/>
      <c r="R480" s="106"/>
      <c r="S480" s="106"/>
      <c r="T480" s="106"/>
      <c r="U480" s="106"/>
      <c r="V480" s="106"/>
      <c r="W480" s="106"/>
      <c r="X480" s="106"/>
      <c r="Y480" s="106"/>
      <c r="Z480" s="106"/>
    </row>
    <row r="481" spans="1:26" ht="14.25" hidden="1" customHeight="1">
      <c r="A481" s="369" t="s">
        <v>1436</v>
      </c>
      <c r="B481" s="122" t="s">
        <v>1437</v>
      </c>
      <c r="C481" s="125"/>
      <c r="D481" s="370"/>
      <c r="E481" s="125"/>
      <c r="F481" s="125"/>
      <c r="G481" s="125"/>
      <c r="I481" s="105"/>
      <c r="J481" s="105"/>
      <c r="K481" s="105"/>
      <c r="L481" s="105"/>
      <c r="M481" s="106"/>
      <c r="N481" s="106"/>
      <c r="O481" s="106"/>
      <c r="P481" s="106"/>
      <c r="Q481" s="106"/>
      <c r="R481" s="106"/>
      <c r="S481" s="106"/>
      <c r="T481" s="106"/>
      <c r="U481" s="106"/>
      <c r="V481" s="106"/>
      <c r="W481" s="106"/>
      <c r="X481" s="106"/>
      <c r="Y481" s="106"/>
      <c r="Z481" s="106"/>
    </row>
    <row r="482" spans="1:26" ht="34">
      <c r="A482" s="979" t="s">
        <v>2482</v>
      </c>
      <c r="B482" s="467" t="s">
        <v>7158</v>
      </c>
      <c r="C482" s="471" t="s">
        <v>1440</v>
      </c>
      <c r="D482" s="696">
        <v>2</v>
      </c>
      <c r="E482" s="696" t="s">
        <v>599</v>
      </c>
      <c r="F482" s="475" t="s">
        <v>7159</v>
      </c>
      <c r="G482" s="720"/>
      <c r="H482" s="1146"/>
      <c r="I482" s="893"/>
      <c r="J482" s="893"/>
      <c r="K482" s="960"/>
      <c r="L482" s="960"/>
      <c r="M482" s="963"/>
      <c r="N482" s="963"/>
      <c r="O482" s="963"/>
      <c r="P482" s="963"/>
      <c r="Q482" s="963"/>
      <c r="R482" s="963"/>
      <c r="S482" s="963"/>
      <c r="T482" s="963"/>
      <c r="U482" s="963"/>
      <c r="V482" s="963"/>
      <c r="W482" s="963"/>
      <c r="X482" s="963"/>
      <c r="Y482" s="963"/>
      <c r="Z482" s="963"/>
    </row>
    <row r="483" spans="1:26" ht="16">
      <c r="A483" s="979"/>
      <c r="B483" s="467"/>
      <c r="C483" s="471" t="s">
        <v>7160</v>
      </c>
      <c r="D483" s="696">
        <v>2</v>
      </c>
      <c r="E483" s="696" t="s">
        <v>599</v>
      </c>
      <c r="F483" s="720"/>
      <c r="G483" s="720"/>
      <c r="H483" s="1146"/>
      <c r="I483" s="893"/>
      <c r="J483" s="893"/>
      <c r="K483" s="960"/>
      <c r="L483" s="960"/>
      <c r="M483" s="963"/>
      <c r="N483" s="963"/>
      <c r="O483" s="963"/>
      <c r="P483" s="963"/>
      <c r="Q483" s="963"/>
      <c r="R483" s="963"/>
      <c r="S483" s="963"/>
      <c r="T483" s="963"/>
      <c r="U483" s="963"/>
      <c r="V483" s="963"/>
      <c r="W483" s="963"/>
      <c r="X483" s="963"/>
      <c r="Y483" s="963"/>
      <c r="Z483" s="963"/>
    </row>
    <row r="484" spans="1:26" ht="51">
      <c r="A484" s="979" t="s">
        <v>2483</v>
      </c>
      <c r="B484" s="467" t="s">
        <v>1444</v>
      </c>
      <c r="C484" s="1041" t="s">
        <v>1445</v>
      </c>
      <c r="D484" s="696">
        <v>2</v>
      </c>
      <c r="E484" s="696" t="s">
        <v>599</v>
      </c>
      <c r="F484" s="471" t="s">
        <v>1446</v>
      </c>
      <c r="G484" s="720"/>
      <c r="H484" s="1146"/>
      <c r="I484" s="893"/>
      <c r="J484" s="893"/>
      <c r="K484" s="960"/>
      <c r="L484" s="960"/>
      <c r="M484" s="963"/>
      <c r="N484" s="963"/>
      <c r="O484" s="963"/>
      <c r="P484" s="963"/>
      <c r="Q484" s="963"/>
      <c r="R484" s="963"/>
      <c r="S484" s="963"/>
      <c r="T484" s="963"/>
      <c r="U484" s="963"/>
      <c r="V484" s="963"/>
      <c r="W484" s="963"/>
      <c r="X484" s="963"/>
      <c r="Y484" s="963"/>
      <c r="Z484" s="963"/>
    </row>
    <row r="485" spans="1:26" ht="14.25" hidden="1" customHeight="1">
      <c r="A485" s="369" t="s">
        <v>1447</v>
      </c>
      <c r="B485" s="109" t="s">
        <v>1448</v>
      </c>
      <c r="C485" s="125"/>
      <c r="D485" s="370"/>
      <c r="E485" s="125"/>
      <c r="F485" s="125"/>
      <c r="G485" s="125"/>
      <c r="I485" s="105"/>
      <c r="J485" s="105"/>
      <c r="K485" s="105"/>
      <c r="L485" s="105"/>
      <c r="M485" s="106"/>
      <c r="N485" s="106"/>
      <c r="O485" s="106"/>
      <c r="P485" s="106"/>
      <c r="Q485" s="106"/>
      <c r="R485" s="106"/>
      <c r="S485" s="106"/>
      <c r="T485" s="106"/>
      <c r="U485" s="106"/>
      <c r="V485" s="106"/>
      <c r="W485" s="106"/>
      <c r="X485" s="106"/>
      <c r="Y485" s="106"/>
      <c r="Z485" s="106"/>
    </row>
    <row r="486" spans="1:26" ht="19">
      <c r="A486" s="927" t="s">
        <v>263</v>
      </c>
      <c r="B486" s="1606" t="s">
        <v>158</v>
      </c>
      <c r="C486" s="1570"/>
      <c r="D486" s="1570"/>
      <c r="E486" s="1698"/>
      <c r="F486" s="1570"/>
      <c r="G486" s="1573"/>
      <c r="H486" s="942"/>
      <c r="I486" s="893">
        <f>SUM(D487:D493)</f>
        <v>12</v>
      </c>
      <c r="J486" s="893">
        <f>COUNT(D487:D493)*2</f>
        <v>12</v>
      </c>
      <c r="K486" s="960"/>
      <c r="L486" s="960"/>
      <c r="M486" s="963"/>
      <c r="N486" s="963"/>
      <c r="O486" s="963"/>
      <c r="P486" s="963"/>
      <c r="Q486" s="963"/>
      <c r="R486" s="963"/>
      <c r="S486" s="963"/>
      <c r="T486" s="963"/>
      <c r="U486" s="963"/>
      <c r="V486" s="963"/>
      <c r="W486" s="963"/>
      <c r="X486" s="963"/>
      <c r="Y486" s="963"/>
      <c r="Z486" s="963"/>
    </row>
    <row r="487" spans="1:26" ht="34">
      <c r="A487" s="927" t="s">
        <v>2484</v>
      </c>
      <c r="B487" s="161" t="s">
        <v>1451</v>
      </c>
      <c r="C487" s="1168" t="s">
        <v>8097</v>
      </c>
      <c r="D487" s="696">
        <v>2</v>
      </c>
      <c r="E487" s="736" t="s">
        <v>469</v>
      </c>
      <c r="F487" s="769" t="s">
        <v>8098</v>
      </c>
      <c r="G487" s="720"/>
      <c r="H487" s="1146"/>
      <c r="I487" s="893"/>
      <c r="J487" s="893"/>
      <c r="K487" s="960"/>
      <c r="L487" s="960"/>
      <c r="M487" s="963"/>
      <c r="N487" s="963"/>
      <c r="O487" s="963"/>
      <c r="P487" s="963"/>
      <c r="Q487" s="963"/>
      <c r="R487" s="963"/>
      <c r="S487" s="963"/>
      <c r="T487" s="963"/>
      <c r="U487" s="963"/>
      <c r="V487" s="963"/>
      <c r="W487" s="963"/>
      <c r="X487" s="963"/>
      <c r="Y487" s="963"/>
      <c r="Z487" s="963"/>
    </row>
    <row r="488" spans="1:26" ht="32">
      <c r="A488" s="979"/>
      <c r="B488" s="467"/>
      <c r="C488" s="708" t="s">
        <v>8099</v>
      </c>
      <c r="D488" s="696">
        <v>2</v>
      </c>
      <c r="E488" s="696" t="s">
        <v>506</v>
      </c>
      <c r="F488" s="475" t="s">
        <v>1455</v>
      </c>
      <c r="G488" s="720"/>
      <c r="H488" s="1146"/>
      <c r="I488" s="893"/>
      <c r="J488" s="893"/>
      <c r="K488" s="960"/>
      <c r="L488" s="960"/>
      <c r="M488" s="963"/>
      <c r="N488" s="963"/>
      <c r="O488" s="963"/>
      <c r="P488" s="963"/>
      <c r="Q488" s="963"/>
      <c r="R488" s="963"/>
      <c r="S488" s="963"/>
      <c r="T488" s="963"/>
      <c r="U488" s="963"/>
      <c r="V488" s="963"/>
      <c r="W488" s="963"/>
      <c r="X488" s="963"/>
      <c r="Y488" s="963"/>
      <c r="Z488" s="963"/>
    </row>
    <row r="489" spans="1:26" ht="32">
      <c r="A489" s="979"/>
      <c r="B489" s="467"/>
      <c r="C489" s="708" t="s">
        <v>8100</v>
      </c>
      <c r="D489" s="696">
        <v>2</v>
      </c>
      <c r="E489" s="696" t="s">
        <v>506</v>
      </c>
      <c r="F489" s="475" t="s">
        <v>1457</v>
      </c>
      <c r="G489" s="720"/>
      <c r="H489" s="1146"/>
      <c r="I489" s="893"/>
      <c r="J489" s="893"/>
      <c r="K489" s="960"/>
      <c r="L489" s="960"/>
      <c r="M489" s="963"/>
      <c r="N489" s="963"/>
      <c r="O489" s="963"/>
      <c r="P489" s="963"/>
      <c r="Q489" s="963"/>
      <c r="R489" s="963"/>
      <c r="S489" s="963"/>
      <c r="T489" s="963"/>
      <c r="U489" s="963"/>
      <c r="V489" s="963"/>
      <c r="W489" s="963"/>
      <c r="X489" s="963"/>
      <c r="Y489" s="963"/>
      <c r="Z489" s="963"/>
    </row>
    <row r="490" spans="1:26" ht="32">
      <c r="A490" s="979"/>
      <c r="B490" s="467"/>
      <c r="C490" s="708" t="s">
        <v>1460</v>
      </c>
      <c r="D490" s="696">
        <v>2</v>
      </c>
      <c r="E490" s="696" t="s">
        <v>469</v>
      </c>
      <c r="F490" s="475" t="s">
        <v>1461</v>
      </c>
      <c r="G490" s="720"/>
      <c r="H490" s="1146"/>
      <c r="I490" s="893"/>
      <c r="J490" s="893"/>
      <c r="K490" s="960"/>
      <c r="L490" s="960"/>
      <c r="M490" s="963"/>
      <c r="N490" s="963"/>
      <c r="O490" s="963"/>
      <c r="P490" s="963"/>
      <c r="Q490" s="963"/>
      <c r="R490" s="963"/>
      <c r="S490" s="963"/>
      <c r="T490" s="963"/>
      <c r="U490" s="963"/>
      <c r="V490" s="963"/>
      <c r="W490" s="963"/>
      <c r="X490" s="963"/>
      <c r="Y490" s="963"/>
      <c r="Z490" s="963"/>
    </row>
    <row r="491" spans="1:26" ht="34">
      <c r="A491" s="979" t="s">
        <v>2485</v>
      </c>
      <c r="B491" s="467" t="s">
        <v>1463</v>
      </c>
      <c r="C491" s="471" t="s">
        <v>1464</v>
      </c>
      <c r="D491" s="696">
        <v>2</v>
      </c>
      <c r="E491" s="696" t="s">
        <v>469</v>
      </c>
      <c r="F491" s="475" t="s">
        <v>1465</v>
      </c>
      <c r="G491" s="720"/>
      <c r="H491" s="1146"/>
      <c r="I491" s="893"/>
      <c r="J491" s="893"/>
      <c r="K491" s="960"/>
      <c r="L491" s="960"/>
      <c r="M491" s="963"/>
      <c r="N491" s="963"/>
      <c r="O491" s="963"/>
      <c r="P491" s="963"/>
      <c r="Q491" s="963"/>
      <c r="R491" s="963"/>
      <c r="S491" s="963"/>
      <c r="T491" s="963"/>
      <c r="U491" s="963"/>
      <c r="V491" s="963"/>
      <c r="W491" s="963"/>
      <c r="X491" s="963"/>
      <c r="Y491" s="963"/>
      <c r="Z491" s="963"/>
    </row>
    <row r="492" spans="1:26" ht="16">
      <c r="A492" s="979"/>
      <c r="B492" s="467"/>
      <c r="C492" s="471" t="s">
        <v>1466</v>
      </c>
      <c r="D492" s="696">
        <v>2</v>
      </c>
      <c r="E492" s="696" t="s">
        <v>549</v>
      </c>
      <c r="F492" s="720"/>
      <c r="G492" s="720"/>
      <c r="H492" s="1146"/>
      <c r="I492" s="893"/>
      <c r="J492" s="893"/>
      <c r="K492" s="960"/>
      <c r="L492" s="960"/>
      <c r="M492" s="963"/>
      <c r="N492" s="963"/>
      <c r="O492" s="963"/>
      <c r="P492" s="963"/>
      <c r="Q492" s="963"/>
      <c r="R492" s="963"/>
      <c r="S492" s="963"/>
      <c r="T492" s="963"/>
      <c r="U492" s="963"/>
      <c r="V492" s="963"/>
      <c r="W492" s="963"/>
      <c r="X492" s="963"/>
      <c r="Y492" s="963"/>
      <c r="Z492" s="963"/>
    </row>
    <row r="493" spans="1:26" ht="14.25" hidden="1" customHeight="1">
      <c r="A493" s="369" t="s">
        <v>2486</v>
      </c>
      <c r="B493" s="122" t="s">
        <v>1468</v>
      </c>
      <c r="C493" s="125"/>
      <c r="D493" s="370"/>
      <c r="E493" s="125"/>
      <c r="F493" s="125"/>
      <c r="G493" s="125"/>
      <c r="I493" s="105"/>
      <c r="J493" s="105"/>
      <c r="K493" s="105"/>
      <c r="L493" s="105"/>
      <c r="M493" s="106"/>
      <c r="N493" s="106"/>
      <c r="O493" s="106"/>
      <c r="P493" s="106"/>
      <c r="Q493" s="106"/>
      <c r="R493" s="106"/>
      <c r="S493" s="106"/>
      <c r="T493" s="106"/>
      <c r="U493" s="106"/>
      <c r="V493" s="106"/>
      <c r="W493" s="106"/>
      <c r="X493" s="106"/>
      <c r="Y493" s="106"/>
      <c r="Z493" s="106"/>
    </row>
    <row r="494" spans="1:26" ht="19">
      <c r="A494" s="927" t="s">
        <v>264</v>
      </c>
      <c r="B494" s="1606" t="s">
        <v>160</v>
      </c>
      <c r="C494" s="1570"/>
      <c r="D494" s="1570"/>
      <c r="E494" s="1698"/>
      <c r="F494" s="1570"/>
      <c r="G494" s="1573"/>
      <c r="H494" s="942"/>
      <c r="I494" s="893">
        <f>SUM(D495:D500)</f>
        <v>12</v>
      </c>
      <c r="J494" s="893">
        <f>COUNT(D495:D500)*2</f>
        <v>12</v>
      </c>
      <c r="K494" s="960"/>
      <c r="L494" s="960"/>
      <c r="M494" s="963"/>
      <c r="N494" s="963"/>
      <c r="O494" s="963"/>
      <c r="P494" s="963"/>
      <c r="Q494" s="963"/>
      <c r="R494" s="963"/>
      <c r="S494" s="963"/>
      <c r="T494" s="963"/>
      <c r="U494" s="963"/>
      <c r="V494" s="963"/>
      <c r="W494" s="963"/>
      <c r="X494" s="963"/>
      <c r="Y494" s="963"/>
      <c r="Z494" s="963"/>
    </row>
    <row r="495" spans="1:26" ht="51">
      <c r="A495" s="979" t="s">
        <v>2487</v>
      </c>
      <c r="B495" s="538" t="s">
        <v>6752</v>
      </c>
      <c r="C495" s="475" t="s">
        <v>8101</v>
      </c>
      <c r="D495" s="696">
        <v>2</v>
      </c>
      <c r="E495" s="696" t="s">
        <v>506</v>
      </c>
      <c r="F495" s="720"/>
      <c r="G495" s="720"/>
      <c r="H495" s="1146"/>
      <c r="I495" s="893"/>
      <c r="J495" s="893"/>
      <c r="K495" s="960"/>
      <c r="L495" s="960"/>
      <c r="M495" s="963"/>
      <c r="N495" s="963"/>
      <c r="O495" s="963"/>
      <c r="P495" s="963"/>
      <c r="Q495" s="963"/>
      <c r="R495" s="963"/>
      <c r="S495" s="963"/>
      <c r="T495" s="963"/>
      <c r="U495" s="963"/>
      <c r="V495" s="963"/>
      <c r="W495" s="963"/>
      <c r="X495" s="963"/>
      <c r="Y495" s="963"/>
      <c r="Z495" s="963"/>
    </row>
    <row r="496" spans="1:26" ht="16">
      <c r="A496" s="979"/>
      <c r="B496" s="538"/>
      <c r="C496" s="475" t="s">
        <v>8102</v>
      </c>
      <c r="D496" s="696">
        <v>2</v>
      </c>
      <c r="E496" s="696" t="s">
        <v>506</v>
      </c>
      <c r="F496" s="720"/>
      <c r="G496" s="720"/>
      <c r="H496" s="1146"/>
      <c r="I496" s="893"/>
      <c r="J496" s="893"/>
      <c r="K496" s="960"/>
      <c r="L496" s="960"/>
      <c r="M496" s="963"/>
      <c r="N496" s="963"/>
      <c r="O496" s="963"/>
      <c r="P496" s="963"/>
      <c r="Q496" s="963"/>
      <c r="R496" s="963"/>
      <c r="S496" s="963"/>
      <c r="T496" s="963"/>
      <c r="U496" s="963"/>
      <c r="V496" s="963"/>
      <c r="W496" s="963"/>
      <c r="X496" s="963"/>
      <c r="Y496" s="963"/>
      <c r="Z496" s="963"/>
    </row>
    <row r="497" spans="1:26" ht="16">
      <c r="A497" s="979"/>
      <c r="B497" s="538"/>
      <c r="C497" s="475" t="s">
        <v>8103</v>
      </c>
      <c r="D497" s="696">
        <v>2</v>
      </c>
      <c r="E497" s="696" t="s">
        <v>506</v>
      </c>
      <c r="F497" s="720"/>
      <c r="G497" s="720"/>
      <c r="H497" s="1146"/>
      <c r="I497" s="893"/>
      <c r="J497" s="893"/>
      <c r="K497" s="960"/>
      <c r="L497" s="960"/>
      <c r="M497" s="963"/>
      <c r="N497" s="963"/>
      <c r="O497" s="963"/>
      <c r="P497" s="963"/>
      <c r="Q497" s="963"/>
      <c r="R497" s="963"/>
      <c r="S497" s="963"/>
      <c r="T497" s="963"/>
      <c r="U497" s="963"/>
      <c r="V497" s="963"/>
      <c r="W497" s="963"/>
      <c r="X497" s="963"/>
      <c r="Y497" s="963"/>
      <c r="Z497" s="963"/>
    </row>
    <row r="498" spans="1:26" ht="16">
      <c r="A498" s="979"/>
      <c r="B498" s="538"/>
      <c r="C498" s="475" t="s">
        <v>8104</v>
      </c>
      <c r="D498" s="696">
        <v>2</v>
      </c>
      <c r="E498" s="696" t="s">
        <v>506</v>
      </c>
      <c r="F498" s="720"/>
      <c r="G498" s="720"/>
      <c r="H498" s="1146"/>
      <c r="I498" s="893"/>
      <c r="J498" s="893"/>
      <c r="K498" s="960"/>
      <c r="L498" s="960"/>
      <c r="M498" s="963"/>
      <c r="N498" s="963"/>
      <c r="O498" s="963"/>
      <c r="P498" s="963"/>
      <c r="Q498" s="963"/>
      <c r="R498" s="963"/>
      <c r="S498" s="963"/>
      <c r="T498" s="963"/>
      <c r="U498" s="963"/>
      <c r="V498" s="963"/>
      <c r="W498" s="963"/>
      <c r="X498" s="963"/>
      <c r="Y498" s="963"/>
      <c r="Z498" s="963"/>
    </row>
    <row r="499" spans="1:26" ht="16">
      <c r="A499" s="979"/>
      <c r="B499" s="538"/>
      <c r="C499" s="475" t="s">
        <v>8105</v>
      </c>
      <c r="D499" s="696">
        <v>2</v>
      </c>
      <c r="E499" s="696" t="s">
        <v>506</v>
      </c>
      <c r="F499" s="720"/>
      <c r="G499" s="720"/>
      <c r="H499" s="1146"/>
      <c r="I499" s="893"/>
      <c r="J499" s="893"/>
      <c r="K499" s="960"/>
      <c r="L499" s="960"/>
      <c r="M499" s="963"/>
      <c r="N499" s="963"/>
      <c r="O499" s="963"/>
      <c r="P499" s="963"/>
      <c r="Q499" s="963"/>
      <c r="R499" s="963"/>
      <c r="S499" s="963"/>
      <c r="T499" s="963"/>
      <c r="U499" s="963"/>
      <c r="V499" s="963"/>
      <c r="W499" s="963"/>
      <c r="X499" s="963"/>
      <c r="Y499" s="963"/>
      <c r="Z499" s="963"/>
    </row>
    <row r="500" spans="1:26" ht="34">
      <c r="A500" s="979" t="s">
        <v>2488</v>
      </c>
      <c r="B500" s="467" t="s">
        <v>1478</v>
      </c>
      <c r="C500" s="475" t="s">
        <v>8106</v>
      </c>
      <c r="D500" s="696">
        <v>2</v>
      </c>
      <c r="E500" s="696" t="s">
        <v>506</v>
      </c>
      <c r="F500" s="720"/>
      <c r="G500" s="720"/>
      <c r="H500" s="1146"/>
      <c r="I500" s="893"/>
      <c r="J500" s="893"/>
      <c r="K500" s="960"/>
      <c r="L500" s="960"/>
      <c r="M500" s="963"/>
      <c r="N500" s="963"/>
      <c r="O500" s="963"/>
      <c r="P500" s="963"/>
      <c r="Q500" s="963"/>
      <c r="R500" s="963"/>
      <c r="S500" s="963"/>
      <c r="T500" s="963"/>
      <c r="U500" s="963"/>
      <c r="V500" s="963"/>
      <c r="W500" s="963"/>
      <c r="X500" s="963"/>
      <c r="Y500" s="963"/>
      <c r="Z500" s="963"/>
    </row>
    <row r="501" spans="1:26" ht="19">
      <c r="A501" s="927" t="s">
        <v>265</v>
      </c>
      <c r="B501" s="1606" t="s">
        <v>6756</v>
      </c>
      <c r="C501" s="1570"/>
      <c r="D501" s="1570"/>
      <c r="E501" s="1698"/>
      <c r="F501" s="1570"/>
      <c r="G501" s="1573"/>
      <c r="H501" s="942"/>
      <c r="I501" s="893">
        <f>SUM(D502:D506)</f>
        <v>10</v>
      </c>
      <c r="J501" s="893">
        <f>COUNT(D502:D506)*2</f>
        <v>10</v>
      </c>
      <c r="K501" s="960"/>
      <c r="L501" s="960"/>
      <c r="M501" s="963"/>
      <c r="N501" s="963"/>
      <c r="O501" s="963"/>
      <c r="P501" s="963"/>
      <c r="Q501" s="963"/>
      <c r="R501" s="963"/>
      <c r="S501" s="963"/>
      <c r="T501" s="963"/>
      <c r="U501" s="963"/>
      <c r="V501" s="963"/>
      <c r="W501" s="963"/>
      <c r="X501" s="963"/>
      <c r="Y501" s="963"/>
      <c r="Z501" s="963"/>
    </row>
    <row r="502" spans="1:26" ht="48">
      <c r="A502" s="979" t="s">
        <v>2490</v>
      </c>
      <c r="B502" s="475" t="s">
        <v>5895</v>
      </c>
      <c r="C502" s="340" t="s">
        <v>8107</v>
      </c>
      <c r="D502" s="696">
        <v>2</v>
      </c>
      <c r="E502" s="696" t="s">
        <v>387</v>
      </c>
      <c r="F502" s="475" t="s">
        <v>8108</v>
      </c>
      <c r="G502" s="720"/>
      <c r="H502" s="1146"/>
      <c r="I502" s="893"/>
      <c r="J502" s="893"/>
      <c r="K502" s="960"/>
      <c r="L502" s="960"/>
      <c r="M502" s="963"/>
      <c r="N502" s="963"/>
      <c r="O502" s="963"/>
      <c r="P502" s="963"/>
      <c r="Q502" s="963"/>
      <c r="R502" s="963"/>
      <c r="S502" s="963"/>
      <c r="T502" s="963"/>
      <c r="U502" s="963"/>
      <c r="V502" s="963"/>
      <c r="W502" s="963"/>
      <c r="X502" s="963"/>
      <c r="Y502" s="963"/>
      <c r="Z502" s="963"/>
    </row>
    <row r="503" spans="1:26" ht="32">
      <c r="A503" s="979"/>
      <c r="B503" s="475"/>
      <c r="C503" s="340" t="s">
        <v>8109</v>
      </c>
      <c r="D503" s="696">
        <v>2</v>
      </c>
      <c r="E503" s="696" t="s">
        <v>387</v>
      </c>
      <c r="F503" s="475" t="s">
        <v>8110</v>
      </c>
      <c r="G503" s="720"/>
      <c r="H503" s="1146"/>
      <c r="I503" s="893"/>
      <c r="J503" s="893"/>
      <c r="K503" s="960"/>
      <c r="L503" s="960"/>
      <c r="M503" s="963"/>
      <c r="N503" s="963"/>
      <c r="O503" s="963"/>
      <c r="P503" s="963"/>
      <c r="Q503" s="963"/>
      <c r="R503" s="963"/>
      <c r="S503" s="963"/>
      <c r="T503" s="963"/>
      <c r="U503" s="963"/>
      <c r="V503" s="963"/>
      <c r="W503" s="963"/>
      <c r="X503" s="963"/>
      <c r="Y503" s="963"/>
      <c r="Z503" s="963"/>
    </row>
    <row r="504" spans="1:26" ht="16">
      <c r="A504" s="979"/>
      <c r="B504" s="475"/>
      <c r="C504" s="340" t="s">
        <v>8111</v>
      </c>
      <c r="D504" s="696">
        <v>2</v>
      </c>
      <c r="E504" s="696" t="s">
        <v>387</v>
      </c>
      <c r="F504" s="475"/>
      <c r="G504" s="720"/>
      <c r="H504" s="1146"/>
      <c r="I504" s="893"/>
      <c r="J504" s="893"/>
      <c r="K504" s="960"/>
      <c r="L504" s="960"/>
      <c r="M504" s="963"/>
      <c r="N504" s="963"/>
      <c r="O504" s="963"/>
      <c r="P504" s="963"/>
      <c r="Q504" s="963"/>
      <c r="R504" s="963"/>
      <c r="S504" s="963"/>
      <c r="T504" s="963"/>
      <c r="U504" s="963"/>
      <c r="V504" s="963"/>
      <c r="W504" s="963"/>
      <c r="X504" s="963"/>
      <c r="Y504" s="963"/>
      <c r="Z504" s="963"/>
    </row>
    <row r="505" spans="1:26" ht="16">
      <c r="A505" s="979"/>
      <c r="B505" s="475"/>
      <c r="C505" s="340" t="s">
        <v>8112</v>
      </c>
      <c r="D505" s="696">
        <v>2</v>
      </c>
      <c r="E505" s="696" t="s">
        <v>387</v>
      </c>
      <c r="F505" s="475"/>
      <c r="G505" s="720"/>
      <c r="H505" s="1146"/>
      <c r="I505" s="893"/>
      <c r="J505" s="893"/>
      <c r="K505" s="960"/>
      <c r="L505" s="960"/>
      <c r="M505" s="963"/>
      <c r="N505" s="963"/>
      <c r="O505" s="963"/>
      <c r="P505" s="963"/>
      <c r="Q505" s="963"/>
      <c r="R505" s="963"/>
      <c r="S505" s="963"/>
      <c r="T505" s="963"/>
      <c r="U505" s="963"/>
      <c r="V505" s="963"/>
      <c r="W505" s="963"/>
      <c r="X505" s="963"/>
      <c r="Y505" s="963"/>
      <c r="Z505" s="963"/>
    </row>
    <row r="506" spans="1:26" ht="48">
      <c r="A506" s="979" t="s">
        <v>2493</v>
      </c>
      <c r="B506" s="475" t="s">
        <v>6759</v>
      </c>
      <c r="C506" s="475" t="s">
        <v>8113</v>
      </c>
      <c r="D506" s="696">
        <v>2</v>
      </c>
      <c r="E506" s="696" t="s">
        <v>387</v>
      </c>
      <c r="F506" s="720"/>
      <c r="G506" s="720"/>
      <c r="H506" s="1146"/>
      <c r="I506" s="893"/>
      <c r="J506" s="893"/>
      <c r="K506" s="960"/>
      <c r="L506" s="960"/>
      <c r="M506" s="963"/>
      <c r="N506" s="963"/>
      <c r="O506" s="963"/>
      <c r="P506" s="963"/>
      <c r="Q506" s="963"/>
      <c r="R506" s="963"/>
      <c r="S506" s="963"/>
      <c r="T506" s="963"/>
      <c r="U506" s="963"/>
      <c r="V506" s="963"/>
      <c r="W506" s="963"/>
      <c r="X506" s="963"/>
      <c r="Y506" s="963"/>
      <c r="Z506" s="963"/>
    </row>
    <row r="507" spans="1:26" ht="19">
      <c r="A507" s="927" t="s">
        <v>266</v>
      </c>
      <c r="B507" s="1606" t="s">
        <v>164</v>
      </c>
      <c r="C507" s="1570"/>
      <c r="D507" s="1570"/>
      <c r="E507" s="1698"/>
      <c r="F507" s="1570"/>
      <c r="G507" s="1573"/>
      <c r="H507" s="942"/>
      <c r="I507" s="893">
        <f>SUM(D508:D518)</f>
        <v>22</v>
      </c>
      <c r="J507" s="893">
        <f>COUNT(D508:D518)*2</f>
        <v>22</v>
      </c>
      <c r="K507" s="960"/>
      <c r="L507" s="960"/>
      <c r="M507" s="963"/>
      <c r="N507" s="963"/>
      <c r="O507" s="963"/>
      <c r="P507" s="963"/>
      <c r="Q507" s="963"/>
      <c r="R507" s="963"/>
      <c r="S507" s="963"/>
      <c r="T507" s="963"/>
      <c r="U507" s="963"/>
      <c r="V507" s="963"/>
      <c r="W507" s="963"/>
      <c r="X507" s="963"/>
      <c r="Y507" s="963"/>
      <c r="Z507" s="963"/>
    </row>
    <row r="508" spans="1:26" ht="32">
      <c r="A508" s="979" t="s">
        <v>2495</v>
      </c>
      <c r="B508" s="471" t="s">
        <v>1505</v>
      </c>
      <c r="C508" s="475" t="s">
        <v>8114</v>
      </c>
      <c r="D508" s="696">
        <v>2</v>
      </c>
      <c r="E508" s="696" t="s">
        <v>469</v>
      </c>
      <c r="F508" s="720"/>
      <c r="G508" s="720"/>
      <c r="H508" s="1146"/>
      <c r="I508" s="893"/>
      <c r="J508" s="893"/>
      <c r="K508" s="960"/>
      <c r="L508" s="960"/>
      <c r="M508" s="963"/>
      <c r="N508" s="963"/>
      <c r="O508" s="963"/>
      <c r="P508" s="963"/>
      <c r="Q508" s="963"/>
      <c r="R508" s="963"/>
      <c r="S508" s="963"/>
      <c r="T508" s="963"/>
      <c r="U508" s="963"/>
      <c r="V508" s="963"/>
      <c r="W508" s="963"/>
      <c r="X508" s="963"/>
      <c r="Y508" s="963"/>
      <c r="Z508" s="963"/>
    </row>
    <row r="509" spans="1:26" ht="32">
      <c r="A509" s="979"/>
      <c r="B509" s="471"/>
      <c r="C509" s="475" t="s">
        <v>8115</v>
      </c>
      <c r="D509" s="696">
        <v>2</v>
      </c>
      <c r="E509" s="696" t="s">
        <v>469</v>
      </c>
      <c r="F509" s="720"/>
      <c r="G509" s="720"/>
      <c r="H509" s="1146"/>
      <c r="I509" s="893"/>
      <c r="J509" s="893"/>
      <c r="K509" s="960"/>
      <c r="L509" s="960"/>
      <c r="M509" s="963"/>
      <c r="N509" s="963"/>
      <c r="O509" s="963"/>
      <c r="P509" s="963"/>
      <c r="Q509" s="963"/>
      <c r="R509" s="963"/>
      <c r="S509" s="963"/>
      <c r="T509" s="963"/>
      <c r="U509" s="963"/>
      <c r="V509" s="963"/>
      <c r="W509" s="963"/>
      <c r="X509" s="963"/>
      <c r="Y509" s="963"/>
      <c r="Z509" s="963"/>
    </row>
    <row r="510" spans="1:26" ht="48">
      <c r="A510" s="979" t="s">
        <v>2499</v>
      </c>
      <c r="B510" s="475" t="s">
        <v>1508</v>
      </c>
      <c r="C510" s="471" t="s">
        <v>1515</v>
      </c>
      <c r="D510" s="696">
        <v>2</v>
      </c>
      <c r="E510" s="696" t="s">
        <v>599</v>
      </c>
      <c r="F510" s="720"/>
      <c r="G510" s="720"/>
      <c r="H510" s="1146"/>
      <c r="I510" s="893"/>
      <c r="J510" s="893"/>
      <c r="K510" s="960"/>
      <c r="L510" s="960"/>
      <c r="M510" s="963"/>
      <c r="N510" s="963"/>
      <c r="O510" s="963"/>
      <c r="P510" s="963"/>
      <c r="Q510" s="963"/>
      <c r="R510" s="963"/>
      <c r="S510" s="963"/>
      <c r="T510" s="963"/>
      <c r="U510" s="963"/>
      <c r="V510" s="963"/>
      <c r="W510" s="963"/>
      <c r="X510" s="963"/>
      <c r="Y510" s="963"/>
      <c r="Z510" s="963"/>
    </row>
    <row r="511" spans="1:26" ht="32">
      <c r="A511" s="979"/>
      <c r="B511" s="475"/>
      <c r="C511" s="471" t="s">
        <v>2501</v>
      </c>
      <c r="D511" s="696">
        <v>2</v>
      </c>
      <c r="E511" s="696" t="s">
        <v>599</v>
      </c>
      <c r="F511" s="720"/>
      <c r="G511" s="720"/>
      <c r="H511" s="1146"/>
      <c r="I511" s="893"/>
      <c r="J511" s="893"/>
      <c r="K511" s="960"/>
      <c r="L511" s="960"/>
      <c r="M511" s="963"/>
      <c r="N511" s="963"/>
      <c r="O511" s="963"/>
      <c r="P511" s="963"/>
      <c r="Q511" s="963"/>
      <c r="R511" s="963"/>
      <c r="S511" s="963"/>
      <c r="T511" s="963"/>
      <c r="U511" s="963"/>
      <c r="V511" s="963"/>
      <c r="W511" s="963"/>
      <c r="X511" s="963"/>
      <c r="Y511" s="963"/>
      <c r="Z511" s="963"/>
    </row>
    <row r="512" spans="1:26" ht="32">
      <c r="A512" s="979"/>
      <c r="B512" s="475"/>
      <c r="C512" s="471" t="s">
        <v>1517</v>
      </c>
      <c r="D512" s="696">
        <v>2</v>
      </c>
      <c r="E512" s="696" t="s">
        <v>599</v>
      </c>
      <c r="F512" s="720"/>
      <c r="G512" s="720"/>
      <c r="H512" s="1146"/>
      <c r="I512" s="893"/>
      <c r="J512" s="893"/>
      <c r="K512" s="960"/>
      <c r="L512" s="960"/>
      <c r="M512" s="963"/>
      <c r="N512" s="963"/>
      <c r="O512" s="963"/>
      <c r="P512" s="963"/>
      <c r="Q512" s="963"/>
      <c r="R512" s="963"/>
      <c r="S512" s="963"/>
      <c r="T512" s="963"/>
      <c r="U512" s="963"/>
      <c r="V512" s="963"/>
      <c r="W512" s="963"/>
      <c r="X512" s="963"/>
      <c r="Y512" s="963"/>
      <c r="Z512" s="963"/>
    </row>
    <row r="513" spans="1:26" ht="32">
      <c r="A513" s="979"/>
      <c r="B513" s="475"/>
      <c r="C513" s="471" t="s">
        <v>1518</v>
      </c>
      <c r="D513" s="696">
        <v>2</v>
      </c>
      <c r="E513" s="696" t="s">
        <v>506</v>
      </c>
      <c r="F513" s="475" t="s">
        <v>1519</v>
      </c>
      <c r="G513" s="720"/>
      <c r="H513" s="1146"/>
      <c r="I513" s="893"/>
      <c r="J513" s="893"/>
      <c r="K513" s="960"/>
      <c r="L513" s="960"/>
      <c r="M513" s="963"/>
      <c r="N513" s="963"/>
      <c r="O513" s="963"/>
      <c r="P513" s="963"/>
      <c r="Q513" s="963"/>
      <c r="R513" s="963"/>
      <c r="S513" s="963"/>
      <c r="T513" s="963"/>
      <c r="U513" s="963"/>
      <c r="V513" s="963"/>
      <c r="W513" s="963"/>
      <c r="X513" s="963"/>
      <c r="Y513" s="963"/>
      <c r="Z513" s="963"/>
    </row>
    <row r="514" spans="1:26" ht="32">
      <c r="A514" s="979"/>
      <c r="B514" s="475"/>
      <c r="C514" s="471" t="s">
        <v>6762</v>
      </c>
      <c r="D514" s="696">
        <v>2</v>
      </c>
      <c r="E514" s="696" t="s">
        <v>506</v>
      </c>
      <c r="F514" s="475" t="s">
        <v>1521</v>
      </c>
      <c r="G514" s="720"/>
      <c r="H514" s="1146"/>
      <c r="I514" s="893"/>
      <c r="J514" s="893"/>
      <c r="K514" s="960"/>
      <c r="L514" s="960"/>
      <c r="M514" s="963"/>
      <c r="N514" s="963"/>
      <c r="O514" s="963"/>
      <c r="P514" s="963"/>
      <c r="Q514" s="963"/>
      <c r="R514" s="963"/>
      <c r="S514" s="963"/>
      <c r="T514" s="963"/>
      <c r="U514" s="963"/>
      <c r="V514" s="963"/>
      <c r="W514" s="963"/>
      <c r="X514" s="963"/>
      <c r="Y514" s="963"/>
      <c r="Z514" s="963"/>
    </row>
    <row r="515" spans="1:26" ht="48">
      <c r="A515" s="979" t="s">
        <v>2500</v>
      </c>
      <c r="B515" s="475" t="s">
        <v>1514</v>
      </c>
      <c r="C515" s="475" t="s">
        <v>8116</v>
      </c>
      <c r="D515" s="696">
        <v>2</v>
      </c>
      <c r="E515" s="696" t="s">
        <v>469</v>
      </c>
      <c r="F515" s="720"/>
      <c r="G515" s="720"/>
      <c r="H515" s="1146"/>
      <c r="I515" s="893"/>
      <c r="J515" s="893"/>
      <c r="K515" s="960"/>
      <c r="L515" s="960"/>
      <c r="M515" s="963"/>
      <c r="N515" s="963"/>
      <c r="O515" s="963"/>
      <c r="P515" s="963"/>
      <c r="Q515" s="963"/>
      <c r="R515" s="963"/>
      <c r="S515" s="963"/>
      <c r="T515" s="963"/>
      <c r="U515" s="963"/>
      <c r="V515" s="963"/>
      <c r="W515" s="963"/>
      <c r="X515" s="963"/>
      <c r="Y515" s="963"/>
      <c r="Z515" s="963"/>
    </row>
    <row r="516" spans="1:26" ht="16">
      <c r="A516" s="979"/>
      <c r="B516" s="475"/>
      <c r="C516" s="475" t="s">
        <v>1515</v>
      </c>
      <c r="D516" s="696">
        <v>2</v>
      </c>
      <c r="E516" s="696" t="s">
        <v>599</v>
      </c>
      <c r="F516" s="720"/>
      <c r="G516" s="720"/>
      <c r="H516" s="1146"/>
      <c r="I516" s="893"/>
      <c r="J516" s="893"/>
      <c r="K516" s="960"/>
      <c r="L516" s="960"/>
      <c r="M516" s="963"/>
      <c r="N516" s="963"/>
      <c r="O516" s="963"/>
      <c r="P516" s="963"/>
      <c r="Q516" s="963"/>
      <c r="R516" s="963"/>
      <c r="S516" s="963"/>
      <c r="T516" s="963"/>
      <c r="U516" s="963"/>
      <c r="V516" s="963"/>
      <c r="W516" s="963"/>
      <c r="X516" s="963"/>
      <c r="Y516" s="963"/>
      <c r="Z516" s="963"/>
    </row>
    <row r="517" spans="1:26" ht="16">
      <c r="A517" s="979"/>
      <c r="B517" s="475"/>
      <c r="C517" s="475" t="s">
        <v>8117</v>
      </c>
      <c r="D517" s="696">
        <v>2</v>
      </c>
      <c r="E517" s="696" t="s">
        <v>469</v>
      </c>
      <c r="F517" s="720"/>
      <c r="G517" s="720"/>
      <c r="H517" s="1146"/>
      <c r="I517" s="893"/>
      <c r="J517" s="893"/>
      <c r="K517" s="960"/>
      <c r="L517" s="960"/>
      <c r="M517" s="963"/>
      <c r="N517" s="963"/>
      <c r="O517" s="963"/>
      <c r="P517" s="963"/>
      <c r="Q517" s="963"/>
      <c r="R517" s="963"/>
      <c r="S517" s="963"/>
      <c r="T517" s="963"/>
      <c r="U517" s="963"/>
      <c r="V517" s="963"/>
      <c r="W517" s="963"/>
      <c r="X517" s="963"/>
      <c r="Y517" s="963"/>
      <c r="Z517" s="963"/>
    </row>
    <row r="518" spans="1:26" ht="32">
      <c r="A518" s="979"/>
      <c r="B518" s="475"/>
      <c r="C518" s="475" t="s">
        <v>8118</v>
      </c>
      <c r="D518" s="696">
        <v>2</v>
      </c>
      <c r="E518" s="696" t="s">
        <v>469</v>
      </c>
      <c r="F518" s="720"/>
      <c r="G518" s="720"/>
      <c r="H518" s="1146"/>
      <c r="I518" s="893"/>
      <c r="J518" s="893"/>
      <c r="K518" s="960"/>
      <c r="L518" s="960"/>
      <c r="M518" s="963"/>
      <c r="N518" s="963"/>
      <c r="O518" s="963"/>
      <c r="P518" s="963"/>
      <c r="Q518" s="963"/>
      <c r="R518" s="963"/>
      <c r="S518" s="963"/>
      <c r="T518" s="963"/>
      <c r="U518" s="963"/>
      <c r="V518" s="963"/>
      <c r="W518" s="963"/>
      <c r="X518" s="963"/>
      <c r="Y518" s="963"/>
      <c r="Z518" s="963"/>
    </row>
    <row r="519" spans="1:26" ht="14.25" hidden="1" customHeight="1">
      <c r="A519" s="369" t="s">
        <v>2502</v>
      </c>
      <c r="B519" s="150" t="s">
        <v>1523</v>
      </c>
      <c r="C519" s="125"/>
      <c r="D519" s="370"/>
      <c r="E519" s="125"/>
      <c r="F519" s="125"/>
      <c r="G519" s="125"/>
      <c r="I519" s="105"/>
      <c r="J519" s="105"/>
      <c r="K519" s="105"/>
      <c r="L519" s="105"/>
      <c r="M519" s="106"/>
      <c r="N519" s="106"/>
      <c r="O519" s="106"/>
      <c r="P519" s="106"/>
      <c r="Q519" s="106"/>
      <c r="R519" s="106"/>
      <c r="S519" s="106"/>
      <c r="T519" s="106"/>
      <c r="U519" s="106"/>
      <c r="V519" s="106"/>
      <c r="W519" s="106"/>
      <c r="X519" s="106"/>
      <c r="Y519" s="106"/>
      <c r="Z519" s="106"/>
    </row>
    <row r="520" spans="1:26" ht="14.25" hidden="1" customHeight="1">
      <c r="A520" s="369" t="s">
        <v>1526</v>
      </c>
      <c r="B520" s="150" t="s">
        <v>1527</v>
      </c>
      <c r="C520" s="125"/>
      <c r="D520" s="370"/>
      <c r="E520" s="125"/>
      <c r="F520" s="125"/>
      <c r="G520" s="125"/>
      <c r="I520" s="105"/>
      <c r="J520" s="105"/>
      <c r="K520" s="105"/>
      <c r="L520" s="105"/>
      <c r="M520" s="106"/>
      <c r="N520" s="106"/>
      <c r="O520" s="106"/>
      <c r="P520" s="106"/>
      <c r="Q520" s="106"/>
      <c r="R520" s="106"/>
      <c r="S520" s="106"/>
      <c r="T520" s="106"/>
      <c r="U520" s="106"/>
      <c r="V520" s="106"/>
      <c r="W520" s="106"/>
      <c r="X520" s="106"/>
      <c r="Y520" s="106"/>
      <c r="Z520" s="106"/>
    </row>
    <row r="521" spans="1:26" ht="19">
      <c r="A521" s="693" t="s">
        <v>267</v>
      </c>
      <c r="B521" s="1606" t="s">
        <v>166</v>
      </c>
      <c r="C521" s="1570"/>
      <c r="D521" s="1570"/>
      <c r="E521" s="1698"/>
      <c r="F521" s="1570"/>
      <c r="G521" s="1573"/>
      <c r="H521" s="942"/>
      <c r="I521" s="893">
        <f>SUM(D522:D530)</f>
        <v>18</v>
      </c>
      <c r="J521" s="893">
        <f>COUNT(D522:D530)*2</f>
        <v>18</v>
      </c>
      <c r="K521" s="960"/>
      <c r="L521" s="960"/>
      <c r="M521" s="963"/>
      <c r="N521" s="963"/>
      <c r="O521" s="963"/>
      <c r="P521" s="963"/>
      <c r="Q521" s="963"/>
      <c r="R521" s="963"/>
      <c r="S521" s="963"/>
      <c r="T521" s="963"/>
      <c r="U521" s="963"/>
      <c r="V521" s="963"/>
      <c r="W521" s="963"/>
      <c r="X521" s="963"/>
      <c r="Y521" s="963"/>
      <c r="Z521" s="963"/>
    </row>
    <row r="522" spans="1:26" ht="34">
      <c r="A522" s="979" t="s">
        <v>2503</v>
      </c>
      <c r="B522" s="538" t="s">
        <v>2504</v>
      </c>
      <c r="C522" s="475" t="s">
        <v>1530</v>
      </c>
      <c r="D522" s="696">
        <v>2</v>
      </c>
      <c r="E522" s="180" t="s">
        <v>469</v>
      </c>
      <c r="F522" s="475" t="s">
        <v>1531</v>
      </c>
      <c r="G522" s="720"/>
      <c r="H522" s="1146"/>
      <c r="I522" s="893"/>
      <c r="J522" s="893"/>
      <c r="K522" s="960"/>
      <c r="L522" s="960"/>
      <c r="M522" s="963"/>
      <c r="N522" s="963"/>
      <c r="O522" s="963"/>
      <c r="P522" s="963"/>
      <c r="Q522" s="963"/>
      <c r="R522" s="963"/>
      <c r="S522" s="963"/>
      <c r="T522" s="963"/>
      <c r="U522" s="963"/>
      <c r="V522" s="963"/>
      <c r="W522" s="963"/>
      <c r="X522" s="963"/>
      <c r="Y522" s="963"/>
      <c r="Z522" s="963"/>
    </row>
    <row r="523" spans="1:26" ht="32">
      <c r="A523" s="979"/>
      <c r="B523" s="538"/>
      <c r="C523" s="475" t="s">
        <v>1532</v>
      </c>
      <c r="D523" s="696">
        <v>2</v>
      </c>
      <c r="E523" s="180" t="s">
        <v>469</v>
      </c>
      <c r="F523" s="471"/>
      <c r="G523" s="720"/>
      <c r="H523" s="1146"/>
      <c r="I523" s="893"/>
      <c r="J523" s="893"/>
      <c r="K523" s="960"/>
      <c r="L523" s="960"/>
      <c r="M523" s="963"/>
      <c r="N523" s="963"/>
      <c r="O523" s="963"/>
      <c r="P523" s="963"/>
      <c r="Q523" s="963"/>
      <c r="R523" s="963"/>
      <c r="S523" s="963"/>
      <c r="T523" s="963"/>
      <c r="U523" s="963"/>
      <c r="V523" s="963"/>
      <c r="W523" s="963"/>
      <c r="X523" s="963"/>
      <c r="Y523" s="963"/>
      <c r="Z523" s="963"/>
    </row>
    <row r="524" spans="1:26" ht="32">
      <c r="A524" s="979"/>
      <c r="B524" s="538"/>
      <c r="C524" s="471" t="s">
        <v>7170</v>
      </c>
      <c r="D524" s="696">
        <v>2</v>
      </c>
      <c r="E524" s="696" t="s">
        <v>506</v>
      </c>
      <c r="F524" s="720"/>
      <c r="G524" s="720"/>
      <c r="H524" s="1146"/>
      <c r="I524" s="893"/>
      <c r="J524" s="893"/>
      <c r="K524" s="960"/>
      <c r="L524" s="960"/>
      <c r="M524" s="963"/>
      <c r="N524" s="963"/>
      <c r="O524" s="963"/>
      <c r="P524" s="963"/>
      <c r="Q524" s="963"/>
      <c r="R524" s="963"/>
      <c r="S524" s="963"/>
      <c r="T524" s="963"/>
      <c r="U524" s="963"/>
      <c r="V524" s="963"/>
      <c r="W524" s="963"/>
      <c r="X524" s="963"/>
      <c r="Y524" s="963"/>
      <c r="Z524" s="963"/>
    </row>
    <row r="525" spans="1:26" ht="32">
      <c r="A525" s="979"/>
      <c r="B525" s="538"/>
      <c r="C525" s="471" t="s">
        <v>1537</v>
      </c>
      <c r="D525" s="696">
        <v>2</v>
      </c>
      <c r="E525" s="696" t="s">
        <v>469</v>
      </c>
      <c r="F525" s="475" t="s">
        <v>1538</v>
      </c>
      <c r="G525" s="720"/>
      <c r="H525" s="1146"/>
      <c r="I525" s="893"/>
      <c r="J525" s="893"/>
      <c r="K525" s="960"/>
      <c r="L525" s="960"/>
      <c r="M525" s="963"/>
      <c r="N525" s="963"/>
      <c r="O525" s="963"/>
      <c r="P525" s="963"/>
      <c r="Q525" s="963"/>
      <c r="R525" s="963"/>
      <c r="S525" s="963"/>
      <c r="T525" s="963"/>
      <c r="U525" s="963"/>
      <c r="V525" s="963"/>
      <c r="W525" s="963"/>
      <c r="X525" s="963"/>
      <c r="Y525" s="963"/>
      <c r="Z525" s="963"/>
    </row>
    <row r="526" spans="1:26" ht="32">
      <c r="A526" s="979"/>
      <c r="B526" s="538"/>
      <c r="C526" s="471" t="s">
        <v>1539</v>
      </c>
      <c r="D526" s="696">
        <v>2</v>
      </c>
      <c r="E526" s="696" t="s">
        <v>469</v>
      </c>
      <c r="F526" s="720"/>
      <c r="G526" s="720"/>
      <c r="H526" s="1146"/>
      <c r="I526" s="893"/>
      <c r="J526" s="893"/>
      <c r="K526" s="960"/>
      <c r="L526" s="960"/>
      <c r="M526" s="963"/>
      <c r="N526" s="963"/>
      <c r="O526" s="963"/>
      <c r="P526" s="963"/>
      <c r="Q526" s="963"/>
      <c r="R526" s="963"/>
      <c r="S526" s="963"/>
      <c r="T526" s="963"/>
      <c r="U526" s="963"/>
      <c r="V526" s="963"/>
      <c r="W526" s="963"/>
      <c r="X526" s="963"/>
      <c r="Y526" s="963"/>
      <c r="Z526" s="963"/>
    </row>
    <row r="527" spans="1:26" ht="34">
      <c r="A527" s="979" t="s">
        <v>2506</v>
      </c>
      <c r="B527" s="538" t="s">
        <v>1541</v>
      </c>
      <c r="C527" s="471" t="s">
        <v>1546</v>
      </c>
      <c r="D527" s="696">
        <v>2</v>
      </c>
      <c r="E527" s="696" t="s">
        <v>506</v>
      </c>
      <c r="F527" s="475" t="s">
        <v>1547</v>
      </c>
      <c r="G527" s="720"/>
      <c r="H527" s="1146"/>
      <c r="I527" s="893"/>
      <c r="J527" s="893"/>
      <c r="K527" s="960"/>
      <c r="L527" s="960"/>
      <c r="M527" s="963"/>
      <c r="N527" s="963"/>
      <c r="O527" s="963"/>
      <c r="P527" s="963"/>
      <c r="Q527" s="963"/>
      <c r="R527" s="963"/>
      <c r="S527" s="963"/>
      <c r="T527" s="963"/>
      <c r="U527" s="963"/>
      <c r="V527" s="963"/>
      <c r="W527" s="963"/>
      <c r="X527" s="963"/>
      <c r="Y527" s="963"/>
      <c r="Z527" s="963"/>
    </row>
    <row r="528" spans="1:26" ht="48">
      <c r="A528" s="979"/>
      <c r="B528" s="538"/>
      <c r="C528" s="471" t="s">
        <v>1548</v>
      </c>
      <c r="D528" s="696">
        <v>2</v>
      </c>
      <c r="E528" s="696" t="s">
        <v>549</v>
      </c>
      <c r="F528" s="475" t="s">
        <v>1549</v>
      </c>
      <c r="G528" s="720"/>
      <c r="H528" s="1146"/>
      <c r="I528" s="893"/>
      <c r="J528" s="893"/>
      <c r="K528" s="960"/>
      <c r="L528" s="960"/>
      <c r="M528" s="963"/>
      <c r="N528" s="963"/>
      <c r="O528" s="963"/>
      <c r="P528" s="963"/>
      <c r="Q528" s="963"/>
      <c r="R528" s="963"/>
      <c r="S528" s="963"/>
      <c r="T528" s="963"/>
      <c r="U528" s="963"/>
      <c r="V528" s="963"/>
      <c r="W528" s="963"/>
      <c r="X528" s="963"/>
      <c r="Y528" s="963"/>
      <c r="Z528" s="963"/>
    </row>
    <row r="529" spans="1:26" ht="34">
      <c r="A529" s="979" t="s">
        <v>2507</v>
      </c>
      <c r="B529" s="538" t="s">
        <v>1553</v>
      </c>
      <c r="C529" s="471" t="s">
        <v>1555</v>
      </c>
      <c r="D529" s="696">
        <v>2</v>
      </c>
      <c r="E529" s="833" t="s">
        <v>387</v>
      </c>
      <c r="F529" s="963"/>
      <c r="G529" s="720"/>
      <c r="H529" s="1146"/>
      <c r="I529" s="893"/>
      <c r="J529" s="893"/>
      <c r="K529" s="960"/>
      <c r="L529" s="960"/>
      <c r="M529" s="963"/>
      <c r="N529" s="963"/>
      <c r="O529" s="963"/>
      <c r="P529" s="963"/>
      <c r="Q529" s="963"/>
      <c r="R529" s="963"/>
      <c r="S529" s="963"/>
      <c r="T529" s="963"/>
      <c r="U529" s="963"/>
      <c r="V529" s="963"/>
      <c r="W529" s="963"/>
      <c r="X529" s="963"/>
      <c r="Y529" s="963"/>
      <c r="Z529" s="963"/>
    </row>
    <row r="530" spans="1:26" ht="32">
      <c r="A530" s="979"/>
      <c r="B530" s="538"/>
      <c r="C530" s="475" t="s">
        <v>8119</v>
      </c>
      <c r="D530" s="696">
        <v>2</v>
      </c>
      <c r="E530" s="833" t="s">
        <v>387</v>
      </c>
      <c r="F530" s="720"/>
      <c r="G530" s="720"/>
      <c r="H530" s="1146"/>
      <c r="I530" s="893"/>
      <c r="J530" s="893"/>
      <c r="K530" s="960"/>
      <c r="L530" s="960"/>
      <c r="M530" s="963"/>
      <c r="N530" s="963"/>
      <c r="O530" s="963"/>
      <c r="P530" s="963"/>
      <c r="Q530" s="963"/>
      <c r="R530" s="963"/>
      <c r="S530" s="963"/>
      <c r="T530" s="963"/>
      <c r="U530" s="963"/>
      <c r="V530" s="963"/>
      <c r="W530" s="963"/>
      <c r="X530" s="963"/>
      <c r="Y530" s="963"/>
      <c r="Z530" s="963"/>
    </row>
    <row r="531" spans="1:26" ht="19">
      <c r="A531" s="1053"/>
      <c r="B531" s="1784" t="s">
        <v>2509</v>
      </c>
      <c r="C531" s="1570"/>
      <c r="D531" s="1570"/>
      <c r="E531" s="1698"/>
      <c r="F531" s="1570"/>
      <c r="G531" s="1573"/>
      <c r="H531" s="1178"/>
      <c r="I531" s="893">
        <f t="shared" ref="I531:J531" si="7">I532+I535+I540+I548+I573+I577+I585+I596</f>
        <v>92</v>
      </c>
      <c r="J531" s="893">
        <f t="shared" si="7"/>
        <v>92</v>
      </c>
      <c r="K531" s="960"/>
      <c r="L531" s="960"/>
      <c r="M531" s="963"/>
      <c r="N531" s="963"/>
      <c r="O531" s="963"/>
      <c r="P531" s="963"/>
      <c r="Q531" s="963"/>
      <c r="R531" s="963"/>
      <c r="S531" s="963"/>
      <c r="T531" s="963"/>
      <c r="U531" s="963"/>
      <c r="V531" s="963"/>
      <c r="W531" s="963"/>
      <c r="X531" s="963"/>
      <c r="Y531" s="963"/>
      <c r="Z531" s="963"/>
    </row>
    <row r="532" spans="1:26" ht="19">
      <c r="A532" s="693" t="s">
        <v>168</v>
      </c>
      <c r="B532" s="1606" t="s">
        <v>169</v>
      </c>
      <c r="C532" s="1570"/>
      <c r="D532" s="1570"/>
      <c r="E532" s="1698"/>
      <c r="F532" s="1570"/>
      <c r="G532" s="1573"/>
      <c r="H532" s="942"/>
      <c r="I532" s="893">
        <f>SUM(D533:D534)</f>
        <v>2</v>
      </c>
      <c r="J532" s="893">
        <f>COUNT(D533:D534)*2</f>
        <v>2</v>
      </c>
      <c r="K532" s="960"/>
      <c r="L532" s="960"/>
      <c r="M532" s="963"/>
      <c r="N532" s="963"/>
      <c r="O532" s="963"/>
      <c r="P532" s="963"/>
      <c r="Q532" s="963"/>
      <c r="R532" s="963"/>
      <c r="S532" s="963"/>
      <c r="T532" s="963"/>
      <c r="U532" s="963"/>
      <c r="V532" s="963"/>
      <c r="W532" s="963"/>
      <c r="X532" s="963"/>
      <c r="Y532" s="963"/>
      <c r="Z532" s="963"/>
    </row>
    <row r="533" spans="1:26" ht="32">
      <c r="A533" s="693" t="s">
        <v>1560</v>
      </c>
      <c r="B533" s="161" t="s">
        <v>1561</v>
      </c>
      <c r="C533" s="475" t="s">
        <v>8120</v>
      </c>
      <c r="D533" s="696">
        <v>2</v>
      </c>
      <c r="E533" s="180" t="s">
        <v>599</v>
      </c>
      <c r="F533" s="475" t="s">
        <v>5918</v>
      </c>
      <c r="G533" s="1052"/>
      <c r="H533" s="963"/>
      <c r="I533" s="893"/>
      <c r="J533" s="893"/>
      <c r="K533" s="960"/>
      <c r="L533" s="960"/>
      <c r="M533" s="963"/>
      <c r="N533" s="963"/>
      <c r="O533" s="963"/>
      <c r="P533" s="963"/>
      <c r="Q533" s="963"/>
      <c r="R533" s="963"/>
      <c r="S533" s="963"/>
      <c r="T533" s="963"/>
      <c r="U533" s="963"/>
      <c r="V533" s="963"/>
      <c r="W533" s="963"/>
      <c r="X533" s="963"/>
      <c r="Y533" s="963"/>
      <c r="Z533" s="963"/>
    </row>
    <row r="534" spans="1:26" ht="14.25" hidden="1" customHeight="1">
      <c r="A534" s="348" t="s">
        <v>1564</v>
      </c>
      <c r="B534" s="150" t="s">
        <v>1565</v>
      </c>
      <c r="C534" s="141"/>
      <c r="D534" s="124"/>
      <c r="E534" s="141"/>
      <c r="F534" s="141"/>
      <c r="G534" s="141"/>
      <c r="H534" s="106"/>
      <c r="I534" s="105"/>
      <c r="J534" s="105"/>
      <c r="K534" s="105"/>
      <c r="L534" s="105"/>
      <c r="M534" s="106"/>
      <c r="N534" s="106"/>
      <c r="O534" s="106"/>
      <c r="P534" s="106"/>
      <c r="Q534" s="106"/>
      <c r="R534" s="106"/>
      <c r="S534" s="106"/>
      <c r="T534" s="106"/>
      <c r="U534" s="106"/>
      <c r="V534" s="106"/>
      <c r="W534" s="106"/>
      <c r="X534" s="106"/>
      <c r="Y534" s="106"/>
      <c r="Z534" s="106"/>
    </row>
    <row r="535" spans="1:26" ht="19">
      <c r="A535" s="927" t="s">
        <v>170</v>
      </c>
      <c r="B535" s="1606" t="s">
        <v>171</v>
      </c>
      <c r="C535" s="1570"/>
      <c r="D535" s="1570"/>
      <c r="E535" s="1698"/>
      <c r="F535" s="1570"/>
      <c r="G535" s="1573"/>
      <c r="H535" s="942"/>
      <c r="I535" s="893">
        <f>SUM(D536:D539)</f>
        <v>4</v>
      </c>
      <c r="J535" s="893">
        <f>COUNT(D536:D537)*2</f>
        <v>4</v>
      </c>
      <c r="K535" s="960"/>
      <c r="L535" s="960"/>
      <c r="M535" s="963"/>
      <c r="N535" s="963"/>
      <c r="O535" s="963"/>
      <c r="P535" s="963"/>
      <c r="Q535" s="963"/>
      <c r="R535" s="963"/>
      <c r="S535" s="963"/>
      <c r="T535" s="963"/>
      <c r="U535" s="963"/>
      <c r="V535" s="963"/>
      <c r="W535" s="963"/>
      <c r="X535" s="963"/>
      <c r="Y535" s="963"/>
      <c r="Z535" s="963"/>
    </row>
    <row r="536" spans="1:26" ht="34">
      <c r="A536" s="927" t="s">
        <v>1566</v>
      </c>
      <c r="B536" s="538" t="s">
        <v>1567</v>
      </c>
      <c r="C536" s="471" t="s">
        <v>8121</v>
      </c>
      <c r="D536" s="696">
        <v>2</v>
      </c>
      <c r="E536" s="696" t="s">
        <v>877</v>
      </c>
      <c r="F536" s="1052"/>
      <c r="G536" s="1052"/>
      <c r="H536" s="963"/>
      <c r="I536" s="893"/>
      <c r="J536" s="893"/>
      <c r="K536" s="960"/>
      <c r="L536" s="960"/>
      <c r="M536" s="963"/>
      <c r="N536" s="963"/>
      <c r="O536" s="963"/>
      <c r="P536" s="963"/>
      <c r="Q536" s="963"/>
      <c r="R536" s="963"/>
      <c r="S536" s="963"/>
      <c r="T536" s="963"/>
      <c r="U536" s="963"/>
      <c r="V536" s="963"/>
      <c r="W536" s="963"/>
      <c r="X536" s="963"/>
      <c r="Y536" s="963"/>
      <c r="Z536" s="963"/>
    </row>
    <row r="537" spans="1:26" ht="32">
      <c r="A537" s="927"/>
      <c r="B537" s="538"/>
      <c r="C537" s="471" t="s">
        <v>8122</v>
      </c>
      <c r="D537" s="696">
        <v>2</v>
      </c>
      <c r="E537" s="696" t="s">
        <v>877</v>
      </c>
      <c r="F537" s="1052"/>
      <c r="G537" s="1052"/>
      <c r="H537" s="963"/>
      <c r="I537" s="893"/>
      <c r="J537" s="893"/>
      <c r="K537" s="960"/>
      <c r="L537" s="960"/>
      <c r="M537" s="963"/>
      <c r="N537" s="963"/>
      <c r="O537" s="963"/>
      <c r="P537" s="963"/>
      <c r="Q537" s="963"/>
      <c r="R537" s="963"/>
      <c r="S537" s="963"/>
      <c r="T537" s="963"/>
      <c r="U537" s="963"/>
      <c r="V537" s="963"/>
      <c r="W537" s="963"/>
      <c r="X537" s="963"/>
      <c r="Y537" s="963"/>
      <c r="Z537" s="963"/>
    </row>
    <row r="538" spans="1:26" ht="14.25" hidden="1" customHeight="1">
      <c r="A538" s="348" t="s">
        <v>1568</v>
      </c>
      <c r="B538" s="235" t="s">
        <v>1569</v>
      </c>
      <c r="C538" s="141"/>
      <c r="D538" s="124"/>
      <c r="E538" s="141"/>
      <c r="F538" s="141"/>
      <c r="G538" s="141"/>
      <c r="H538" s="106"/>
      <c r="I538" s="105"/>
      <c r="J538" s="105"/>
      <c r="K538" s="105"/>
      <c r="L538" s="105"/>
      <c r="M538" s="106"/>
      <c r="N538" s="106"/>
      <c r="O538" s="106"/>
      <c r="P538" s="106"/>
      <c r="Q538" s="106"/>
      <c r="R538" s="106"/>
      <c r="S538" s="106"/>
      <c r="T538" s="106"/>
      <c r="U538" s="106"/>
      <c r="V538" s="106"/>
      <c r="W538" s="106"/>
      <c r="X538" s="106"/>
      <c r="Y538" s="106"/>
      <c r="Z538" s="106"/>
    </row>
    <row r="539" spans="1:26" ht="14.25" hidden="1" customHeight="1">
      <c r="A539" s="348" t="s">
        <v>1570</v>
      </c>
      <c r="B539" s="235" t="s">
        <v>2512</v>
      </c>
      <c r="C539" s="141"/>
      <c r="D539" s="124"/>
      <c r="E539" s="141"/>
      <c r="F539" s="141"/>
      <c r="G539" s="141"/>
      <c r="H539" s="106"/>
      <c r="I539" s="105"/>
      <c r="J539" s="105"/>
      <c r="K539" s="105"/>
      <c r="L539" s="105"/>
      <c r="M539" s="106"/>
      <c r="N539" s="106"/>
      <c r="O539" s="106"/>
      <c r="P539" s="106"/>
      <c r="Q539" s="106"/>
      <c r="R539" s="106"/>
      <c r="S539" s="106"/>
      <c r="T539" s="106"/>
      <c r="U539" s="106"/>
      <c r="V539" s="106"/>
      <c r="W539" s="106"/>
      <c r="X539" s="106"/>
      <c r="Y539" s="106"/>
      <c r="Z539" s="106"/>
    </row>
    <row r="540" spans="1:26" ht="19">
      <c r="A540" s="927" t="s">
        <v>268</v>
      </c>
      <c r="B540" s="1606" t="s">
        <v>173</v>
      </c>
      <c r="C540" s="1570"/>
      <c r="D540" s="1570"/>
      <c r="E540" s="1698"/>
      <c r="F540" s="1570"/>
      <c r="G540" s="1573"/>
      <c r="H540" s="942"/>
      <c r="I540" s="893">
        <f>SUM(D541:D547)</f>
        <v>14</v>
      </c>
      <c r="J540" s="893">
        <f>COUNT(D541:D547)*2</f>
        <v>14</v>
      </c>
      <c r="K540" s="960"/>
      <c r="L540" s="960"/>
      <c r="M540" s="963"/>
      <c r="N540" s="963"/>
      <c r="O540" s="963"/>
      <c r="P540" s="963"/>
      <c r="Q540" s="963"/>
      <c r="R540" s="963"/>
      <c r="S540" s="963"/>
      <c r="T540" s="963"/>
      <c r="U540" s="963"/>
      <c r="V540" s="963"/>
      <c r="W540" s="963"/>
      <c r="X540" s="963"/>
      <c r="Y540" s="963"/>
      <c r="Z540" s="963"/>
    </row>
    <row r="541" spans="1:26" ht="64">
      <c r="A541" s="927" t="s">
        <v>1573</v>
      </c>
      <c r="B541" s="899" t="s">
        <v>1574</v>
      </c>
      <c r="C541" s="769" t="s">
        <v>1575</v>
      </c>
      <c r="D541" s="696">
        <v>2</v>
      </c>
      <c r="E541" s="736" t="s">
        <v>599</v>
      </c>
      <c r="F541" s="735" t="s">
        <v>5919</v>
      </c>
      <c r="G541" s="1052"/>
      <c r="H541" s="963"/>
      <c r="I541" s="893"/>
      <c r="J541" s="893"/>
      <c r="K541" s="960"/>
      <c r="L541" s="960"/>
      <c r="M541" s="963"/>
      <c r="N541" s="963"/>
      <c r="O541" s="963"/>
      <c r="P541" s="963"/>
      <c r="Q541" s="963"/>
      <c r="R541" s="963"/>
      <c r="S541" s="963"/>
      <c r="T541" s="963"/>
      <c r="U541" s="963"/>
      <c r="V541" s="963"/>
      <c r="W541" s="963"/>
      <c r="X541" s="963"/>
      <c r="Y541" s="963"/>
      <c r="Z541" s="963"/>
    </row>
    <row r="542" spans="1:26" ht="51">
      <c r="A542" s="693" t="s">
        <v>1578</v>
      </c>
      <c r="B542" s="538" t="s">
        <v>1579</v>
      </c>
      <c r="C542" s="471" t="s">
        <v>8123</v>
      </c>
      <c r="D542" s="696">
        <v>2</v>
      </c>
      <c r="E542" s="696" t="s">
        <v>599</v>
      </c>
      <c r="F542" s="1052"/>
      <c r="G542" s="1052"/>
      <c r="H542" s="963"/>
      <c r="I542" s="893"/>
      <c r="J542" s="893"/>
      <c r="K542" s="960"/>
      <c r="L542" s="960"/>
      <c r="M542" s="963"/>
      <c r="N542" s="963"/>
      <c r="O542" s="963"/>
      <c r="P542" s="963"/>
      <c r="Q542" s="963"/>
      <c r="R542" s="963"/>
      <c r="S542" s="963"/>
      <c r="T542" s="963"/>
      <c r="U542" s="963"/>
      <c r="V542" s="963"/>
      <c r="W542" s="963"/>
      <c r="X542" s="963"/>
      <c r="Y542" s="963"/>
      <c r="Z542" s="963"/>
    </row>
    <row r="543" spans="1:26" ht="51">
      <c r="A543" s="693" t="s">
        <v>1581</v>
      </c>
      <c r="B543" s="161" t="s">
        <v>1582</v>
      </c>
      <c r="C543" s="735" t="s">
        <v>1583</v>
      </c>
      <c r="D543" s="696">
        <v>2</v>
      </c>
      <c r="E543" s="736" t="s">
        <v>611</v>
      </c>
      <c r="F543" s="735" t="s">
        <v>5920</v>
      </c>
      <c r="G543" s="1052"/>
      <c r="H543" s="963"/>
      <c r="I543" s="893"/>
      <c r="J543" s="893"/>
      <c r="K543" s="960"/>
      <c r="L543" s="960"/>
      <c r="M543" s="963"/>
      <c r="N543" s="963"/>
      <c r="O543" s="963"/>
      <c r="P543" s="963"/>
      <c r="Q543" s="963"/>
      <c r="R543" s="963"/>
      <c r="S543" s="963"/>
      <c r="T543" s="963"/>
      <c r="U543" s="963"/>
      <c r="V543" s="963"/>
      <c r="W543" s="963"/>
      <c r="X543" s="963"/>
      <c r="Y543" s="963"/>
      <c r="Z543" s="963"/>
    </row>
    <row r="544" spans="1:26" ht="34">
      <c r="A544" s="1084"/>
      <c r="B544" s="467"/>
      <c r="C544" s="538" t="s">
        <v>1585</v>
      </c>
      <c r="D544" s="696">
        <v>2</v>
      </c>
      <c r="E544" s="696" t="s">
        <v>599</v>
      </c>
      <c r="F544" s="538" t="s">
        <v>1586</v>
      </c>
      <c r="G544" s="1130"/>
      <c r="H544" s="963"/>
      <c r="I544" s="893"/>
      <c r="J544" s="893"/>
      <c r="K544" s="960"/>
      <c r="L544" s="960"/>
      <c r="M544" s="963"/>
      <c r="N544" s="963"/>
      <c r="O544" s="963"/>
      <c r="P544" s="963"/>
      <c r="Q544" s="963"/>
      <c r="R544" s="963"/>
      <c r="S544" s="963"/>
      <c r="T544" s="963"/>
      <c r="U544" s="963"/>
      <c r="V544" s="963"/>
      <c r="W544" s="963"/>
      <c r="X544" s="963"/>
      <c r="Y544" s="963"/>
      <c r="Z544" s="963"/>
    </row>
    <row r="545" spans="1:26" ht="48">
      <c r="A545" s="1084"/>
      <c r="B545" s="467"/>
      <c r="C545" s="538" t="s">
        <v>1587</v>
      </c>
      <c r="D545" s="696">
        <v>2</v>
      </c>
      <c r="E545" s="696" t="s">
        <v>877</v>
      </c>
      <c r="F545" s="475" t="s">
        <v>1588</v>
      </c>
      <c r="G545" s="1130"/>
      <c r="H545" s="963"/>
      <c r="I545" s="893"/>
      <c r="J545" s="893"/>
      <c r="K545" s="960"/>
      <c r="L545" s="960"/>
      <c r="M545" s="963"/>
      <c r="N545" s="963"/>
      <c r="O545" s="963"/>
      <c r="P545" s="963"/>
      <c r="Q545" s="963"/>
      <c r="R545" s="963"/>
      <c r="S545" s="963"/>
      <c r="T545" s="963"/>
      <c r="U545" s="963"/>
      <c r="V545" s="963"/>
      <c r="W545" s="963"/>
      <c r="X545" s="963"/>
      <c r="Y545" s="963"/>
      <c r="Z545" s="963"/>
    </row>
    <row r="546" spans="1:26" ht="51">
      <c r="A546" s="1084" t="s">
        <v>1589</v>
      </c>
      <c r="B546" s="467" t="s">
        <v>1590</v>
      </c>
      <c r="C546" s="475" t="s">
        <v>1591</v>
      </c>
      <c r="D546" s="696">
        <v>2</v>
      </c>
      <c r="E546" s="696" t="s">
        <v>877</v>
      </c>
      <c r="F546" s="475" t="s">
        <v>1592</v>
      </c>
      <c r="G546" s="1130"/>
      <c r="H546" s="963"/>
      <c r="I546" s="893"/>
      <c r="J546" s="893"/>
      <c r="K546" s="960"/>
      <c r="L546" s="960"/>
      <c r="M546" s="963"/>
      <c r="N546" s="963"/>
      <c r="O546" s="963"/>
      <c r="P546" s="963"/>
      <c r="Q546" s="963"/>
      <c r="R546" s="963"/>
      <c r="S546" s="963"/>
      <c r="T546" s="963"/>
      <c r="U546" s="963"/>
      <c r="V546" s="963"/>
      <c r="W546" s="963"/>
      <c r="X546" s="963"/>
      <c r="Y546" s="963"/>
      <c r="Z546" s="963"/>
    </row>
    <row r="547" spans="1:26" ht="51">
      <c r="A547" s="1084" t="s">
        <v>1593</v>
      </c>
      <c r="B547" s="467" t="s">
        <v>1594</v>
      </c>
      <c r="C547" s="475" t="s">
        <v>1595</v>
      </c>
      <c r="D547" s="696">
        <v>2</v>
      </c>
      <c r="E547" s="696" t="s">
        <v>599</v>
      </c>
      <c r="F547" s="475" t="s">
        <v>1596</v>
      </c>
      <c r="G547" s="1130"/>
      <c r="H547" s="963"/>
      <c r="I547" s="893"/>
      <c r="J547" s="893"/>
      <c r="K547" s="960"/>
      <c r="L547" s="960"/>
      <c r="M547" s="963"/>
      <c r="N547" s="963"/>
      <c r="O547" s="963"/>
      <c r="P547" s="963"/>
      <c r="Q547" s="963"/>
      <c r="R547" s="963"/>
      <c r="S547" s="963"/>
      <c r="T547" s="963"/>
      <c r="U547" s="963"/>
      <c r="V547" s="963"/>
      <c r="W547" s="963"/>
      <c r="X547" s="963"/>
      <c r="Y547" s="963"/>
      <c r="Z547" s="963"/>
    </row>
    <row r="548" spans="1:26" ht="19">
      <c r="A548" s="927" t="s">
        <v>269</v>
      </c>
      <c r="B548" s="1606" t="s">
        <v>175</v>
      </c>
      <c r="C548" s="1570"/>
      <c r="D548" s="1570"/>
      <c r="E548" s="1698"/>
      <c r="F548" s="1570"/>
      <c r="G548" s="1573"/>
      <c r="H548" s="942"/>
      <c r="I548" s="893">
        <f>SUM(D549:D571)</f>
        <v>46</v>
      </c>
      <c r="J548" s="893">
        <f>COUNT(D549:D571)*2</f>
        <v>46</v>
      </c>
      <c r="K548" s="960"/>
      <c r="L548" s="960"/>
      <c r="M548" s="963"/>
      <c r="N548" s="963"/>
      <c r="O548" s="963"/>
      <c r="P548" s="963"/>
      <c r="Q548" s="963"/>
      <c r="R548" s="963"/>
      <c r="S548" s="963"/>
      <c r="T548" s="963"/>
      <c r="U548" s="963"/>
      <c r="V548" s="963"/>
      <c r="W548" s="963"/>
      <c r="X548" s="963"/>
      <c r="Y548" s="963"/>
      <c r="Z548" s="963"/>
    </row>
    <row r="549" spans="1:26" ht="48">
      <c r="A549" s="693" t="s">
        <v>2516</v>
      </c>
      <c r="B549" s="538" t="s">
        <v>1598</v>
      </c>
      <c r="C549" s="986" t="s">
        <v>8124</v>
      </c>
      <c r="D549" s="696">
        <v>2</v>
      </c>
      <c r="E549" s="696" t="s">
        <v>877</v>
      </c>
      <c r="F549" s="475"/>
      <c r="G549" s="1052"/>
      <c r="H549" s="963"/>
      <c r="I549" s="893"/>
      <c r="J549" s="893"/>
      <c r="K549" s="960"/>
      <c r="L549" s="960"/>
      <c r="M549" s="963"/>
      <c r="N549" s="963"/>
      <c r="O549" s="963"/>
      <c r="P549" s="963"/>
      <c r="Q549" s="963"/>
      <c r="R549" s="963"/>
      <c r="S549" s="963"/>
      <c r="T549" s="963"/>
      <c r="U549" s="963"/>
      <c r="V549" s="963"/>
      <c r="W549" s="963"/>
      <c r="X549" s="963"/>
      <c r="Y549" s="963"/>
      <c r="Z549" s="963"/>
    </row>
    <row r="550" spans="1:26" ht="32">
      <c r="A550" s="693"/>
      <c r="B550" s="538"/>
      <c r="C550" s="471" t="s">
        <v>1600</v>
      </c>
      <c r="D550" s="696">
        <v>2</v>
      </c>
      <c r="E550" s="696" t="s">
        <v>504</v>
      </c>
      <c r="F550" s="475"/>
      <c r="G550" s="1052"/>
      <c r="H550" s="963"/>
      <c r="I550" s="893"/>
      <c r="J550" s="893"/>
      <c r="K550" s="960"/>
      <c r="L550" s="960"/>
      <c r="M550" s="963"/>
      <c r="N550" s="963"/>
      <c r="O550" s="963"/>
      <c r="P550" s="963"/>
      <c r="Q550" s="963"/>
      <c r="R550" s="963"/>
      <c r="S550" s="963"/>
      <c r="T550" s="963"/>
      <c r="U550" s="963"/>
      <c r="V550" s="963"/>
      <c r="W550" s="963"/>
      <c r="X550" s="963"/>
      <c r="Y550" s="963"/>
      <c r="Z550" s="963"/>
    </row>
    <row r="551" spans="1:26" ht="48">
      <c r="A551" s="693"/>
      <c r="B551" s="538"/>
      <c r="C551" s="986" t="s">
        <v>8125</v>
      </c>
      <c r="D551" s="696">
        <v>2</v>
      </c>
      <c r="E551" s="696" t="s">
        <v>877</v>
      </c>
      <c r="F551" s="475"/>
      <c r="G551" s="1052"/>
      <c r="H551" s="963"/>
      <c r="I551" s="893"/>
      <c r="J551" s="893"/>
      <c r="K551" s="960"/>
      <c r="L551" s="960"/>
      <c r="M551" s="963"/>
      <c r="N551" s="963"/>
      <c r="O551" s="963"/>
      <c r="P551" s="963"/>
      <c r="Q551" s="963"/>
      <c r="R551" s="963"/>
      <c r="S551" s="963"/>
      <c r="T551" s="963"/>
      <c r="U551" s="963"/>
      <c r="V551" s="963"/>
      <c r="W551" s="963"/>
      <c r="X551" s="963"/>
      <c r="Y551" s="963"/>
      <c r="Z551" s="963"/>
    </row>
    <row r="552" spans="1:26" ht="32">
      <c r="A552" s="693"/>
      <c r="B552" s="538"/>
      <c r="C552" s="471" t="s">
        <v>1600</v>
      </c>
      <c r="D552" s="696">
        <v>2</v>
      </c>
      <c r="E552" s="696" t="s">
        <v>504</v>
      </c>
      <c r="F552" s="475"/>
      <c r="G552" s="1052"/>
      <c r="H552" s="963"/>
      <c r="I552" s="893"/>
      <c r="J552" s="893"/>
      <c r="K552" s="960"/>
      <c r="L552" s="960"/>
      <c r="M552" s="963"/>
      <c r="N552" s="963"/>
      <c r="O552" s="963"/>
      <c r="P552" s="963"/>
      <c r="Q552" s="963"/>
      <c r="R552" s="963"/>
      <c r="S552" s="963"/>
      <c r="T552" s="963"/>
      <c r="U552" s="963"/>
      <c r="V552" s="963"/>
      <c r="W552" s="963"/>
      <c r="X552" s="963"/>
      <c r="Y552" s="963"/>
      <c r="Z552" s="963"/>
    </row>
    <row r="553" spans="1:26" ht="48">
      <c r="A553" s="693"/>
      <c r="B553" s="538"/>
      <c r="C553" s="475" t="s">
        <v>8126</v>
      </c>
      <c r="D553" s="696">
        <v>2</v>
      </c>
      <c r="E553" s="696" t="s">
        <v>469</v>
      </c>
      <c r="F553" s="475"/>
      <c r="G553" s="1052"/>
      <c r="H553" s="963"/>
      <c r="I553" s="893"/>
      <c r="J553" s="893"/>
      <c r="K553" s="960"/>
      <c r="L553" s="960"/>
      <c r="M553" s="963"/>
      <c r="N553" s="963"/>
      <c r="O553" s="963"/>
      <c r="P553" s="963"/>
      <c r="Q553" s="963"/>
      <c r="R553" s="963"/>
      <c r="S553" s="963"/>
      <c r="T553" s="963"/>
      <c r="U553" s="963"/>
      <c r="V553" s="963"/>
      <c r="W553" s="963"/>
      <c r="X553" s="963"/>
      <c r="Y553" s="963"/>
      <c r="Z553" s="963"/>
    </row>
    <row r="554" spans="1:26" ht="32">
      <c r="A554" s="693"/>
      <c r="B554" s="538"/>
      <c r="C554" s="475" t="s">
        <v>8127</v>
      </c>
      <c r="D554" s="696">
        <v>2</v>
      </c>
      <c r="E554" s="696" t="s">
        <v>469</v>
      </c>
      <c r="F554" s="475"/>
      <c r="G554" s="1052"/>
      <c r="H554" s="963"/>
      <c r="I554" s="893"/>
      <c r="J554" s="893"/>
      <c r="K554" s="960"/>
      <c r="L554" s="960"/>
      <c r="M554" s="963"/>
      <c r="N554" s="963"/>
      <c r="O554" s="963"/>
      <c r="P554" s="963"/>
      <c r="Q554" s="963"/>
      <c r="R554" s="963"/>
      <c r="S554" s="963"/>
      <c r="T554" s="963"/>
      <c r="U554" s="963"/>
      <c r="V554" s="963"/>
      <c r="W554" s="963"/>
      <c r="X554" s="963"/>
      <c r="Y554" s="963"/>
      <c r="Z554" s="963"/>
    </row>
    <row r="555" spans="1:26" ht="32">
      <c r="A555" s="693"/>
      <c r="B555" s="538"/>
      <c r="C555" s="475" t="s">
        <v>8128</v>
      </c>
      <c r="D555" s="696">
        <v>2</v>
      </c>
      <c r="E555" s="696" t="s">
        <v>469</v>
      </c>
      <c r="F555" s="475"/>
      <c r="G555" s="1052"/>
      <c r="H555" s="963"/>
      <c r="I555" s="893"/>
      <c r="J555" s="893"/>
      <c r="K555" s="960"/>
      <c r="L555" s="960"/>
      <c r="M555" s="963"/>
      <c r="N555" s="963"/>
      <c r="O555" s="963"/>
      <c r="P555" s="963"/>
      <c r="Q555" s="963"/>
      <c r="R555" s="963"/>
      <c r="S555" s="963"/>
      <c r="T555" s="963"/>
      <c r="U555" s="963"/>
      <c r="V555" s="963"/>
      <c r="W555" s="963"/>
      <c r="X555" s="963"/>
      <c r="Y555" s="963"/>
      <c r="Z555" s="963"/>
    </row>
    <row r="556" spans="1:26" ht="64">
      <c r="A556" s="693" t="s">
        <v>2518</v>
      </c>
      <c r="B556" s="899" t="s">
        <v>1604</v>
      </c>
      <c r="C556" s="475" t="s">
        <v>8129</v>
      </c>
      <c r="D556" s="696">
        <v>2</v>
      </c>
      <c r="E556" s="736" t="s">
        <v>877</v>
      </c>
      <c r="F556" s="769"/>
      <c r="G556" s="1052"/>
      <c r="H556" s="963"/>
      <c r="I556" s="893"/>
      <c r="J556" s="893"/>
      <c r="K556" s="960"/>
      <c r="L556" s="960"/>
      <c r="M556" s="963"/>
      <c r="N556" s="963"/>
      <c r="O556" s="963"/>
      <c r="P556" s="963"/>
      <c r="Q556" s="963"/>
      <c r="R556" s="963"/>
      <c r="S556" s="963"/>
      <c r="T556" s="963"/>
      <c r="U556" s="963"/>
      <c r="V556" s="963"/>
      <c r="W556" s="963"/>
      <c r="X556" s="963"/>
      <c r="Y556" s="963"/>
      <c r="Z556" s="963"/>
    </row>
    <row r="557" spans="1:26" ht="32">
      <c r="A557" s="693"/>
      <c r="B557" s="538"/>
      <c r="C557" s="475" t="s">
        <v>8130</v>
      </c>
      <c r="D557" s="696">
        <v>2</v>
      </c>
      <c r="E557" s="696" t="s">
        <v>877</v>
      </c>
      <c r="F557" s="475"/>
      <c r="G557" s="1052"/>
      <c r="H557" s="963"/>
      <c r="I557" s="893"/>
      <c r="J557" s="893"/>
      <c r="K557" s="960"/>
      <c r="L557" s="960"/>
      <c r="M557" s="963"/>
      <c r="N557" s="963"/>
      <c r="O557" s="963"/>
      <c r="P557" s="963"/>
      <c r="Q557" s="963"/>
      <c r="R557" s="963"/>
      <c r="S557" s="963"/>
      <c r="T557" s="963"/>
      <c r="U557" s="963"/>
      <c r="V557" s="963"/>
      <c r="W557" s="963"/>
      <c r="X557" s="963"/>
      <c r="Y557" s="963"/>
      <c r="Z557" s="963"/>
    </row>
    <row r="558" spans="1:26" ht="68">
      <c r="A558" s="693"/>
      <c r="B558" s="538"/>
      <c r="C558" s="538" t="s">
        <v>8131</v>
      </c>
      <c r="D558" s="696">
        <v>2</v>
      </c>
      <c r="E558" s="850" t="s">
        <v>877</v>
      </c>
      <c r="F558" s="538"/>
      <c r="G558" s="1052"/>
      <c r="H558" s="963"/>
      <c r="I558" s="893"/>
      <c r="J558" s="893"/>
      <c r="K558" s="960"/>
      <c r="L558" s="960"/>
      <c r="M558" s="963"/>
      <c r="N558" s="963"/>
      <c r="O558" s="963"/>
      <c r="P558" s="963"/>
      <c r="Q558" s="963"/>
      <c r="R558" s="963"/>
      <c r="S558" s="963"/>
      <c r="T558" s="963"/>
      <c r="U558" s="963"/>
      <c r="V558" s="963"/>
      <c r="W558" s="963"/>
      <c r="X558" s="963"/>
      <c r="Y558" s="963"/>
      <c r="Z558" s="963"/>
    </row>
    <row r="559" spans="1:26" ht="50">
      <c r="A559" s="693"/>
      <c r="B559" s="538"/>
      <c r="C559" s="538" t="s">
        <v>8132</v>
      </c>
      <c r="D559" s="696">
        <v>2</v>
      </c>
      <c r="E559" s="850" t="s">
        <v>877</v>
      </c>
      <c r="F559" s="538"/>
      <c r="G559" s="1052"/>
      <c r="H559" s="963"/>
      <c r="I559" s="893"/>
      <c r="J559" s="893"/>
      <c r="K559" s="960"/>
      <c r="L559" s="960"/>
      <c r="M559" s="963"/>
      <c r="N559" s="963"/>
      <c r="O559" s="963"/>
      <c r="P559" s="963"/>
      <c r="Q559" s="963"/>
      <c r="R559" s="963"/>
      <c r="S559" s="963"/>
      <c r="T559" s="963"/>
      <c r="U559" s="963"/>
      <c r="V559" s="963"/>
      <c r="W559" s="963"/>
      <c r="X559" s="963"/>
      <c r="Y559" s="963"/>
      <c r="Z559" s="963"/>
    </row>
    <row r="560" spans="1:26" ht="48">
      <c r="A560" s="693"/>
      <c r="B560" s="538"/>
      <c r="C560" s="475" t="s">
        <v>8133</v>
      </c>
      <c r="D560" s="696">
        <v>2</v>
      </c>
      <c r="E560" s="696" t="s">
        <v>877</v>
      </c>
      <c r="F560" s="475"/>
      <c r="G560" s="1052"/>
      <c r="H560" s="963"/>
      <c r="I560" s="893"/>
      <c r="J560" s="893"/>
      <c r="K560" s="960"/>
      <c r="L560" s="960"/>
      <c r="M560" s="963"/>
      <c r="N560" s="963"/>
      <c r="O560" s="963"/>
      <c r="P560" s="963"/>
      <c r="Q560" s="963"/>
      <c r="R560" s="963"/>
      <c r="S560" s="963"/>
      <c r="T560" s="963"/>
      <c r="U560" s="963"/>
      <c r="V560" s="963"/>
      <c r="W560" s="963"/>
      <c r="X560" s="963"/>
      <c r="Y560" s="963"/>
      <c r="Z560" s="963"/>
    </row>
    <row r="561" spans="1:26" ht="48">
      <c r="A561" s="693"/>
      <c r="B561" s="538"/>
      <c r="C561" s="475" t="s">
        <v>8134</v>
      </c>
      <c r="D561" s="696">
        <v>2</v>
      </c>
      <c r="E561" s="696" t="s">
        <v>877</v>
      </c>
      <c r="F561" s="475"/>
      <c r="G561" s="1052"/>
      <c r="H561" s="963"/>
      <c r="I561" s="893"/>
      <c r="J561" s="893"/>
      <c r="K561" s="960"/>
      <c r="L561" s="960"/>
      <c r="M561" s="963"/>
      <c r="N561" s="963"/>
      <c r="O561" s="963"/>
      <c r="P561" s="963"/>
      <c r="Q561" s="963"/>
      <c r="R561" s="963"/>
      <c r="S561" s="963"/>
      <c r="T561" s="963"/>
      <c r="U561" s="963"/>
      <c r="V561" s="963"/>
      <c r="W561" s="963"/>
      <c r="X561" s="963"/>
      <c r="Y561" s="963"/>
      <c r="Z561" s="963"/>
    </row>
    <row r="562" spans="1:26" ht="48">
      <c r="A562" s="693"/>
      <c r="B562" s="538"/>
      <c r="C562" s="475" t="s">
        <v>8135</v>
      </c>
      <c r="D562" s="696">
        <v>2</v>
      </c>
      <c r="E562" s="696" t="s">
        <v>877</v>
      </c>
      <c r="F562" s="475"/>
      <c r="G562" s="1052"/>
      <c r="H562" s="963"/>
      <c r="I562" s="893"/>
      <c r="J562" s="893"/>
      <c r="K562" s="960"/>
      <c r="L562" s="960"/>
      <c r="M562" s="963"/>
      <c r="N562" s="963"/>
      <c r="O562" s="963"/>
      <c r="P562" s="963"/>
      <c r="Q562" s="963"/>
      <c r="R562" s="963"/>
      <c r="S562" s="963"/>
      <c r="T562" s="963"/>
      <c r="U562" s="963"/>
      <c r="V562" s="963"/>
      <c r="W562" s="963"/>
      <c r="X562" s="963"/>
      <c r="Y562" s="963"/>
      <c r="Z562" s="963"/>
    </row>
    <row r="563" spans="1:26" ht="64">
      <c r="A563" s="693"/>
      <c r="B563" s="475"/>
      <c r="C563" s="475" t="s">
        <v>8136</v>
      </c>
      <c r="D563" s="696">
        <v>2</v>
      </c>
      <c r="E563" s="180" t="s">
        <v>877</v>
      </c>
      <c r="F563" s="475"/>
      <c r="G563" s="1052"/>
      <c r="H563" s="963"/>
      <c r="I563" s="893"/>
      <c r="J563" s="893"/>
      <c r="K563" s="960"/>
      <c r="L563" s="960"/>
      <c r="M563" s="963"/>
      <c r="N563" s="963"/>
      <c r="O563" s="963"/>
      <c r="P563" s="963"/>
      <c r="Q563" s="963"/>
      <c r="R563" s="963"/>
      <c r="S563" s="963"/>
      <c r="T563" s="963"/>
      <c r="U563" s="963"/>
      <c r="V563" s="963"/>
      <c r="W563" s="963"/>
      <c r="X563" s="963"/>
      <c r="Y563" s="963"/>
      <c r="Z563" s="963"/>
    </row>
    <row r="564" spans="1:26" ht="64">
      <c r="A564" s="693"/>
      <c r="B564" s="475"/>
      <c r="C564" s="475" t="s">
        <v>8137</v>
      </c>
      <c r="D564" s="696">
        <v>2</v>
      </c>
      <c r="E564" s="180" t="s">
        <v>877</v>
      </c>
      <c r="F564" s="475"/>
      <c r="G564" s="1052"/>
      <c r="H564" s="963"/>
      <c r="I564" s="893"/>
      <c r="J564" s="893"/>
      <c r="K564" s="960"/>
      <c r="L564" s="960"/>
      <c r="M564" s="963"/>
      <c r="N564" s="963"/>
      <c r="O564" s="963"/>
      <c r="P564" s="963"/>
      <c r="Q564" s="963"/>
      <c r="R564" s="963"/>
      <c r="S564" s="963"/>
      <c r="T564" s="963"/>
      <c r="U564" s="963"/>
      <c r="V564" s="963"/>
      <c r="W564" s="963"/>
      <c r="X564" s="963"/>
      <c r="Y564" s="963"/>
      <c r="Z564" s="963"/>
    </row>
    <row r="565" spans="1:26" ht="48">
      <c r="A565" s="693"/>
      <c r="B565" s="538"/>
      <c r="C565" s="475" t="s">
        <v>8138</v>
      </c>
      <c r="D565" s="696">
        <v>2</v>
      </c>
      <c r="E565" s="696" t="s">
        <v>877</v>
      </c>
      <c r="F565" s="475"/>
      <c r="G565" s="1052"/>
      <c r="H565" s="963"/>
      <c r="I565" s="893"/>
      <c r="J565" s="893"/>
      <c r="K565" s="960"/>
      <c r="L565" s="960"/>
      <c r="M565" s="963"/>
      <c r="N565" s="963"/>
      <c r="O565" s="963"/>
      <c r="P565" s="963"/>
      <c r="Q565" s="963"/>
      <c r="R565" s="963"/>
      <c r="S565" s="963"/>
      <c r="T565" s="963"/>
      <c r="U565" s="963"/>
      <c r="V565" s="963"/>
      <c r="W565" s="963"/>
      <c r="X565" s="963"/>
      <c r="Y565" s="963"/>
      <c r="Z565" s="963"/>
    </row>
    <row r="566" spans="1:26" ht="48">
      <c r="A566" s="693"/>
      <c r="B566" s="538"/>
      <c r="C566" s="475" t="s">
        <v>8139</v>
      </c>
      <c r="D566" s="696">
        <v>2</v>
      </c>
      <c r="E566" s="696" t="s">
        <v>877</v>
      </c>
      <c r="F566" s="475"/>
      <c r="G566" s="1052"/>
      <c r="H566" s="963"/>
      <c r="I566" s="893"/>
      <c r="J566" s="893"/>
      <c r="K566" s="960"/>
      <c r="L566" s="960"/>
      <c r="M566" s="963"/>
      <c r="N566" s="963"/>
      <c r="O566" s="963"/>
      <c r="P566" s="963"/>
      <c r="Q566" s="963"/>
      <c r="R566" s="963"/>
      <c r="S566" s="963"/>
      <c r="T566" s="963"/>
      <c r="U566" s="963"/>
      <c r="V566" s="963"/>
      <c r="W566" s="963"/>
      <c r="X566" s="963"/>
      <c r="Y566" s="963"/>
      <c r="Z566" s="963"/>
    </row>
    <row r="567" spans="1:26" ht="48">
      <c r="A567" s="693"/>
      <c r="B567" s="538"/>
      <c r="C567" s="475" t="s">
        <v>8140</v>
      </c>
      <c r="D567" s="696">
        <v>2</v>
      </c>
      <c r="E567" s="696" t="s">
        <v>877</v>
      </c>
      <c r="F567" s="475"/>
      <c r="G567" s="1052"/>
      <c r="H567" s="963"/>
      <c r="I567" s="893"/>
      <c r="J567" s="893"/>
      <c r="K567" s="960"/>
      <c r="L567" s="960"/>
      <c r="M567" s="963"/>
      <c r="N567" s="963"/>
      <c r="O567" s="963"/>
      <c r="P567" s="963"/>
      <c r="Q567" s="963"/>
      <c r="R567" s="963"/>
      <c r="S567" s="963"/>
      <c r="T567" s="963"/>
      <c r="U567" s="963"/>
      <c r="V567" s="963"/>
      <c r="W567" s="963"/>
      <c r="X567" s="963"/>
      <c r="Y567" s="963"/>
      <c r="Z567" s="963"/>
    </row>
    <row r="568" spans="1:26" ht="32">
      <c r="A568" s="693"/>
      <c r="B568" s="538"/>
      <c r="C568" s="475" t="s">
        <v>8141</v>
      </c>
      <c r="D568" s="696">
        <v>2</v>
      </c>
      <c r="E568" s="696" t="s">
        <v>877</v>
      </c>
      <c r="F568" s="475"/>
      <c r="G568" s="1052"/>
      <c r="H568" s="963"/>
      <c r="I568" s="893"/>
      <c r="J568" s="893"/>
      <c r="K568" s="960"/>
      <c r="L568" s="960"/>
      <c r="M568" s="963"/>
      <c r="N568" s="963"/>
      <c r="O568" s="963"/>
      <c r="P568" s="963"/>
      <c r="Q568" s="963"/>
      <c r="R568" s="963"/>
      <c r="S568" s="963"/>
      <c r="T568" s="963"/>
      <c r="U568" s="963"/>
      <c r="V568" s="963"/>
      <c r="W568" s="963"/>
      <c r="X568" s="963"/>
      <c r="Y568" s="963"/>
      <c r="Z568" s="963"/>
    </row>
    <row r="569" spans="1:26" ht="32">
      <c r="A569" s="693"/>
      <c r="B569" s="538"/>
      <c r="C569" s="475" t="s">
        <v>8142</v>
      </c>
      <c r="D569" s="696">
        <v>2</v>
      </c>
      <c r="E569" s="696" t="s">
        <v>877</v>
      </c>
      <c r="F569" s="475"/>
      <c r="G569" s="1052"/>
      <c r="H569" s="963"/>
      <c r="I569" s="893"/>
      <c r="J569" s="893"/>
      <c r="K569" s="960"/>
      <c r="L569" s="960"/>
      <c r="M569" s="963"/>
      <c r="N569" s="963"/>
      <c r="O569" s="963"/>
      <c r="P569" s="963"/>
      <c r="Q569" s="963"/>
      <c r="R569" s="963"/>
      <c r="S569" s="963"/>
      <c r="T569" s="963"/>
      <c r="U569" s="963"/>
      <c r="V569" s="963"/>
      <c r="W569" s="963"/>
      <c r="X569" s="963"/>
      <c r="Y569" s="963"/>
      <c r="Z569" s="963"/>
    </row>
    <row r="570" spans="1:26" ht="48">
      <c r="A570" s="693"/>
      <c r="B570" s="538"/>
      <c r="C570" s="475" t="s">
        <v>8143</v>
      </c>
      <c r="D570" s="696">
        <v>2</v>
      </c>
      <c r="E570" s="696" t="s">
        <v>877</v>
      </c>
      <c r="F570" s="475"/>
      <c r="G570" s="1052"/>
      <c r="H570" s="963"/>
      <c r="I570" s="893"/>
      <c r="J570" s="893"/>
      <c r="K570" s="960"/>
      <c r="L570" s="960"/>
      <c r="M570" s="963"/>
      <c r="N570" s="963"/>
      <c r="O570" s="963"/>
      <c r="P570" s="963"/>
      <c r="Q570" s="963"/>
      <c r="R570" s="963"/>
      <c r="S570" s="963"/>
      <c r="T570" s="963"/>
      <c r="U570" s="963"/>
      <c r="V570" s="963"/>
      <c r="W570" s="963"/>
      <c r="X570" s="963"/>
      <c r="Y570" s="963"/>
      <c r="Z570" s="963"/>
    </row>
    <row r="571" spans="1:26" ht="34">
      <c r="A571" s="693" t="s">
        <v>2532</v>
      </c>
      <c r="B571" s="538" t="s">
        <v>1619</v>
      </c>
      <c r="C571" s="475" t="s">
        <v>3478</v>
      </c>
      <c r="D571" s="696">
        <v>2</v>
      </c>
      <c r="E571" s="696" t="s">
        <v>599</v>
      </c>
      <c r="F571" s="720"/>
      <c r="G571" s="1052"/>
      <c r="H571" s="963"/>
      <c r="I571" s="893"/>
      <c r="J571" s="893"/>
      <c r="K571" s="960"/>
      <c r="L571" s="960"/>
      <c r="M571" s="963"/>
      <c r="N571" s="963"/>
      <c r="O571" s="963"/>
      <c r="P571" s="963"/>
      <c r="Q571" s="963"/>
      <c r="R571" s="963"/>
      <c r="S571" s="963"/>
      <c r="T571" s="963"/>
      <c r="U571" s="963"/>
      <c r="V571" s="963"/>
      <c r="W571" s="963"/>
      <c r="X571" s="963"/>
      <c r="Y571" s="963"/>
      <c r="Z571" s="963"/>
    </row>
    <row r="572" spans="1:26" ht="14.25" hidden="1" customHeight="1">
      <c r="A572" s="310" t="s">
        <v>2533</v>
      </c>
      <c r="B572" s="525" t="s">
        <v>1622</v>
      </c>
      <c r="C572" s="141"/>
      <c r="D572" s="141"/>
      <c r="E572" s="141"/>
      <c r="F572" s="141"/>
      <c r="G572" s="141"/>
      <c r="H572" s="106"/>
      <c r="I572" s="105"/>
      <c r="J572" s="105"/>
      <c r="K572" s="105"/>
      <c r="L572" s="105"/>
      <c r="M572" s="106"/>
      <c r="N572" s="106"/>
      <c r="O572" s="106"/>
      <c r="P572" s="106"/>
      <c r="Q572" s="106"/>
      <c r="R572" s="106"/>
      <c r="S572" s="106"/>
      <c r="T572" s="106"/>
      <c r="U572" s="106"/>
      <c r="V572" s="106"/>
      <c r="W572" s="106"/>
      <c r="X572" s="106"/>
      <c r="Y572" s="106"/>
      <c r="Z572" s="106"/>
    </row>
    <row r="573" spans="1:26" ht="19">
      <c r="A573" s="927" t="s">
        <v>2534</v>
      </c>
      <c r="B573" s="1606" t="s">
        <v>177</v>
      </c>
      <c r="C573" s="1570"/>
      <c r="D573" s="1570"/>
      <c r="E573" s="1698"/>
      <c r="F573" s="1570"/>
      <c r="G573" s="1573"/>
      <c r="H573" s="942"/>
      <c r="I573" s="893">
        <f>SUM(D574:D576)</f>
        <v>6</v>
      </c>
      <c r="J573" s="893">
        <f>COUNT(D574:D576)*2</f>
        <v>6</v>
      </c>
      <c r="K573" s="960"/>
      <c r="L573" s="960"/>
      <c r="M573" s="963"/>
      <c r="N573" s="963"/>
      <c r="O573" s="963"/>
      <c r="P573" s="963"/>
      <c r="Q573" s="963"/>
      <c r="R573" s="963"/>
      <c r="S573" s="963"/>
      <c r="T573" s="963"/>
      <c r="U573" s="963"/>
      <c r="V573" s="963"/>
      <c r="W573" s="963"/>
      <c r="X573" s="963"/>
      <c r="Y573" s="963"/>
      <c r="Z573" s="963"/>
    </row>
    <row r="574" spans="1:26" ht="17">
      <c r="A574" s="693" t="s">
        <v>2535</v>
      </c>
      <c r="B574" s="538" t="s">
        <v>1625</v>
      </c>
      <c r="C574" s="475" t="s">
        <v>1626</v>
      </c>
      <c r="D574" s="696">
        <v>2</v>
      </c>
      <c r="E574" s="696" t="s">
        <v>599</v>
      </c>
      <c r="F574" s="1052"/>
      <c r="G574" s="1052"/>
      <c r="H574" s="963"/>
      <c r="I574" s="893"/>
      <c r="J574" s="893"/>
      <c r="K574" s="960"/>
      <c r="L574" s="960"/>
      <c r="M574" s="963"/>
      <c r="N574" s="963"/>
      <c r="O574" s="963"/>
      <c r="P574" s="963"/>
      <c r="Q574" s="963"/>
      <c r="R574" s="963"/>
      <c r="S574" s="963"/>
      <c r="T574" s="963"/>
      <c r="U574" s="963"/>
      <c r="V574" s="963"/>
      <c r="W574" s="963"/>
      <c r="X574" s="963"/>
      <c r="Y574" s="963"/>
      <c r="Z574" s="963"/>
    </row>
    <row r="575" spans="1:26" ht="34">
      <c r="A575" s="693" t="s">
        <v>2536</v>
      </c>
      <c r="B575" s="538" t="s">
        <v>1628</v>
      </c>
      <c r="C575" s="475" t="s">
        <v>1629</v>
      </c>
      <c r="D575" s="696">
        <v>2</v>
      </c>
      <c r="E575" s="696" t="s">
        <v>599</v>
      </c>
      <c r="F575" s="1052"/>
      <c r="G575" s="1052"/>
      <c r="H575" s="963"/>
      <c r="I575" s="893"/>
      <c r="J575" s="893"/>
      <c r="K575" s="960"/>
      <c r="L575" s="960"/>
      <c r="M575" s="963"/>
      <c r="N575" s="963"/>
      <c r="O575" s="963"/>
      <c r="P575" s="963"/>
      <c r="Q575" s="963"/>
      <c r="R575" s="963"/>
      <c r="S575" s="963"/>
      <c r="T575" s="963"/>
      <c r="U575" s="963"/>
      <c r="V575" s="963"/>
      <c r="W575" s="963"/>
      <c r="X575" s="963"/>
      <c r="Y575" s="963"/>
      <c r="Z575" s="963"/>
    </row>
    <row r="576" spans="1:26" ht="34">
      <c r="A576" s="693" t="s">
        <v>1630</v>
      </c>
      <c r="B576" s="538" t="s">
        <v>1631</v>
      </c>
      <c r="C576" s="471" t="s">
        <v>1632</v>
      </c>
      <c r="D576" s="696">
        <v>2</v>
      </c>
      <c r="E576" s="696" t="s">
        <v>599</v>
      </c>
      <c r="F576" s="1052"/>
      <c r="G576" s="1052"/>
      <c r="H576" s="963"/>
      <c r="I576" s="893"/>
      <c r="J576" s="893"/>
      <c r="K576" s="960"/>
      <c r="L576" s="960"/>
      <c r="M576" s="963"/>
      <c r="N576" s="963"/>
      <c r="O576" s="963"/>
      <c r="P576" s="963"/>
      <c r="Q576" s="963"/>
      <c r="R576" s="963"/>
      <c r="S576" s="963"/>
      <c r="T576" s="963"/>
      <c r="U576" s="963"/>
      <c r="V576" s="963"/>
      <c r="W576" s="963"/>
      <c r="X576" s="963"/>
      <c r="Y576" s="963"/>
      <c r="Z576" s="963"/>
    </row>
    <row r="577" spans="1:26" ht="19">
      <c r="A577" s="927" t="s">
        <v>271</v>
      </c>
      <c r="B577" s="1606" t="s">
        <v>1633</v>
      </c>
      <c r="C577" s="1698"/>
      <c r="D577" s="1698"/>
      <c r="E577" s="1698"/>
      <c r="F577" s="1698"/>
      <c r="G577" s="1699"/>
      <c r="H577" s="1329"/>
      <c r="I577" s="893">
        <f>SUM(D578:D584)</f>
        <v>10</v>
      </c>
      <c r="J577" s="893">
        <f>COUNT(D578:D584)*2</f>
        <v>10</v>
      </c>
      <c r="K577" s="960"/>
      <c r="L577" s="960"/>
      <c r="M577" s="963"/>
      <c r="N577" s="963"/>
      <c r="O577" s="963"/>
      <c r="P577" s="963"/>
      <c r="Q577" s="963"/>
      <c r="R577" s="963"/>
      <c r="S577" s="963"/>
      <c r="T577" s="963"/>
      <c r="U577" s="963"/>
      <c r="V577" s="963"/>
      <c r="W577" s="963"/>
      <c r="X577" s="963"/>
      <c r="Y577" s="963"/>
      <c r="Z577" s="963"/>
    </row>
    <row r="578" spans="1:26" ht="153.75" hidden="1" customHeight="1">
      <c r="A578" s="310" t="s">
        <v>1634</v>
      </c>
      <c r="B578" s="179" t="s">
        <v>1635</v>
      </c>
      <c r="C578" s="179"/>
      <c r="D578" s="244"/>
      <c r="E578" s="141"/>
      <c r="F578" s="245"/>
      <c r="G578" s="141"/>
      <c r="H578" s="106"/>
      <c r="I578" s="105"/>
      <c r="J578" s="105"/>
      <c r="K578" s="105"/>
      <c r="L578" s="105"/>
      <c r="M578" s="106"/>
      <c r="N578" s="106"/>
      <c r="O578" s="106"/>
      <c r="P578" s="106"/>
      <c r="Q578" s="106"/>
      <c r="R578" s="106"/>
      <c r="S578" s="106"/>
      <c r="T578" s="106"/>
      <c r="U578" s="106"/>
      <c r="V578" s="106"/>
      <c r="W578" s="106"/>
      <c r="X578" s="106"/>
      <c r="Y578" s="106"/>
      <c r="Z578" s="106"/>
    </row>
    <row r="579" spans="1:26" ht="102.75" hidden="1" customHeight="1">
      <c r="A579" s="310" t="s">
        <v>1638</v>
      </c>
      <c r="B579" s="179" t="s">
        <v>1639</v>
      </c>
      <c r="C579" s="179"/>
      <c r="D579" s="244"/>
      <c r="E579" s="141"/>
      <c r="F579" s="245"/>
      <c r="G579" s="141"/>
      <c r="H579" s="106"/>
      <c r="I579" s="105"/>
      <c r="J579" s="105"/>
      <c r="K579" s="105"/>
      <c r="L579" s="105"/>
      <c r="M579" s="106"/>
      <c r="N579" s="106"/>
      <c r="O579" s="106"/>
      <c r="P579" s="106"/>
      <c r="Q579" s="106"/>
      <c r="R579" s="106"/>
      <c r="S579" s="106"/>
      <c r="T579" s="106"/>
      <c r="U579" s="106"/>
      <c r="V579" s="106"/>
      <c r="W579" s="106"/>
      <c r="X579" s="106"/>
      <c r="Y579" s="106"/>
      <c r="Z579" s="106"/>
    </row>
    <row r="580" spans="1:26" ht="80">
      <c r="A580" s="693" t="s">
        <v>1642</v>
      </c>
      <c r="B580" s="475" t="s">
        <v>1643</v>
      </c>
      <c r="C580" s="475" t="s">
        <v>1644</v>
      </c>
      <c r="D580" s="1192">
        <v>2</v>
      </c>
      <c r="E580" s="696" t="s">
        <v>599</v>
      </c>
      <c r="F580" s="1055" t="s">
        <v>1645</v>
      </c>
      <c r="G580" s="1052"/>
      <c r="H580" s="963"/>
      <c r="I580" s="893"/>
      <c r="J580" s="893"/>
      <c r="K580" s="960"/>
      <c r="L580" s="960"/>
      <c r="M580" s="963"/>
      <c r="N580" s="963"/>
      <c r="O580" s="963"/>
      <c r="P580" s="963"/>
      <c r="Q580" s="963"/>
      <c r="R580" s="963"/>
      <c r="S580" s="963"/>
      <c r="T580" s="963"/>
      <c r="U580" s="963"/>
      <c r="V580" s="963"/>
      <c r="W580" s="963"/>
      <c r="X580" s="963"/>
      <c r="Y580" s="963"/>
      <c r="Z580" s="963"/>
    </row>
    <row r="581" spans="1:26" ht="80">
      <c r="A581" s="693" t="s">
        <v>1646</v>
      </c>
      <c r="B581" s="475" t="s">
        <v>1647</v>
      </c>
      <c r="C581" s="475" t="s">
        <v>1648</v>
      </c>
      <c r="D581" s="696">
        <v>2</v>
      </c>
      <c r="E581" s="696" t="s">
        <v>599</v>
      </c>
      <c r="F581" s="1055" t="s">
        <v>1649</v>
      </c>
      <c r="G581" s="1052"/>
      <c r="H581" s="963"/>
      <c r="I581" s="893"/>
      <c r="J581" s="893"/>
      <c r="K581" s="960"/>
      <c r="L581" s="960"/>
      <c r="M581" s="963"/>
      <c r="N581" s="963"/>
      <c r="O581" s="963"/>
      <c r="P581" s="963"/>
      <c r="Q581" s="963"/>
      <c r="R581" s="963"/>
      <c r="S581" s="963"/>
      <c r="T581" s="963"/>
      <c r="U581" s="963"/>
      <c r="V581" s="963"/>
      <c r="W581" s="963"/>
      <c r="X581" s="963"/>
      <c r="Y581" s="963"/>
      <c r="Z581" s="963"/>
    </row>
    <row r="582" spans="1:26" ht="64">
      <c r="A582" s="693" t="s">
        <v>1650</v>
      </c>
      <c r="B582" s="475" t="s">
        <v>1651</v>
      </c>
      <c r="C582" s="475" t="s">
        <v>1652</v>
      </c>
      <c r="D582" s="696">
        <v>2</v>
      </c>
      <c r="E582" s="696" t="s">
        <v>599</v>
      </c>
      <c r="F582" s="1055" t="s">
        <v>1653</v>
      </c>
      <c r="G582" s="1052"/>
      <c r="H582" s="963"/>
      <c r="I582" s="893"/>
      <c r="J582" s="893"/>
      <c r="K582" s="960"/>
      <c r="L582" s="960"/>
      <c r="M582" s="963"/>
      <c r="N582" s="963"/>
      <c r="O582" s="963"/>
      <c r="P582" s="963"/>
      <c r="Q582" s="963"/>
      <c r="R582" s="963"/>
      <c r="S582" s="963"/>
      <c r="T582" s="963"/>
      <c r="U582" s="963"/>
      <c r="V582" s="963"/>
      <c r="W582" s="963"/>
      <c r="X582" s="963"/>
      <c r="Y582" s="963"/>
      <c r="Z582" s="963"/>
    </row>
    <row r="583" spans="1:26" ht="80">
      <c r="A583" s="693" t="s">
        <v>1654</v>
      </c>
      <c r="B583" s="475" t="s">
        <v>1655</v>
      </c>
      <c r="C583" s="475" t="s">
        <v>2537</v>
      </c>
      <c r="D583" s="696">
        <v>2</v>
      </c>
      <c r="E583" s="696" t="s">
        <v>599</v>
      </c>
      <c r="F583" s="1055" t="s">
        <v>2538</v>
      </c>
      <c r="G583" s="1052"/>
      <c r="H583" s="963"/>
      <c r="I583" s="893"/>
      <c r="J583" s="893"/>
      <c r="K583" s="960"/>
      <c r="L583" s="960"/>
      <c r="M583" s="963"/>
      <c r="N583" s="963"/>
      <c r="O583" s="963"/>
      <c r="P583" s="963"/>
      <c r="Q583" s="963"/>
      <c r="R583" s="963"/>
      <c r="S583" s="963"/>
      <c r="T583" s="963"/>
      <c r="U583" s="963"/>
      <c r="V583" s="963"/>
      <c r="W583" s="963"/>
      <c r="X583" s="963"/>
      <c r="Y583" s="963"/>
      <c r="Z583" s="963"/>
    </row>
    <row r="584" spans="1:26" ht="96">
      <c r="A584" s="693" t="s">
        <v>1656</v>
      </c>
      <c r="B584" s="475" t="s">
        <v>1657</v>
      </c>
      <c r="C584" s="475" t="s">
        <v>1658</v>
      </c>
      <c r="D584" s="696">
        <v>2</v>
      </c>
      <c r="E584" s="696" t="s">
        <v>599</v>
      </c>
      <c r="F584" s="1055" t="s">
        <v>7202</v>
      </c>
      <c r="G584" s="1052"/>
      <c r="H584" s="963"/>
      <c r="I584" s="893"/>
      <c r="J584" s="893"/>
      <c r="K584" s="960"/>
      <c r="L584" s="960"/>
      <c r="M584" s="963"/>
      <c r="N584" s="963"/>
      <c r="O584" s="963"/>
      <c r="P584" s="963"/>
      <c r="Q584" s="963"/>
      <c r="R584" s="963"/>
      <c r="S584" s="963"/>
      <c r="T584" s="963"/>
      <c r="U584" s="963"/>
      <c r="V584" s="963"/>
      <c r="W584" s="963"/>
      <c r="X584" s="963"/>
      <c r="Y584" s="963"/>
      <c r="Z584" s="963"/>
    </row>
    <row r="585" spans="1:26" ht="19">
      <c r="A585" s="927" t="s">
        <v>272</v>
      </c>
      <c r="B585" s="1606" t="s">
        <v>181</v>
      </c>
      <c r="C585" s="1570"/>
      <c r="D585" s="1570"/>
      <c r="E585" s="1698"/>
      <c r="F585" s="1570"/>
      <c r="G585" s="1573"/>
      <c r="H585" s="942"/>
      <c r="I585" s="893">
        <f>SUM(D586:D588)</f>
        <v>6</v>
      </c>
      <c r="J585" s="893">
        <f>COUNT(D586:D588)*2</f>
        <v>6</v>
      </c>
      <c r="K585" s="960"/>
      <c r="L585" s="960"/>
      <c r="M585" s="963"/>
      <c r="N585" s="963"/>
      <c r="O585" s="963"/>
      <c r="P585" s="963"/>
      <c r="Q585" s="963"/>
      <c r="R585" s="963"/>
      <c r="S585" s="963"/>
      <c r="T585" s="963"/>
      <c r="U585" s="963"/>
      <c r="V585" s="963"/>
      <c r="W585" s="963"/>
      <c r="X585" s="963"/>
      <c r="Y585" s="963"/>
      <c r="Z585" s="963"/>
    </row>
    <row r="586" spans="1:26" ht="34">
      <c r="A586" s="927" t="s">
        <v>2539</v>
      </c>
      <c r="B586" s="538" t="s">
        <v>1661</v>
      </c>
      <c r="C586" s="471" t="s">
        <v>1662</v>
      </c>
      <c r="D586" s="696">
        <v>2</v>
      </c>
      <c r="E586" s="696" t="s">
        <v>387</v>
      </c>
      <c r="F586" s="1052" t="s">
        <v>1663</v>
      </c>
      <c r="G586" s="471"/>
      <c r="H586" s="986"/>
      <c r="I586" s="893"/>
      <c r="J586" s="893"/>
      <c r="K586" s="960"/>
      <c r="L586" s="960"/>
      <c r="M586" s="963"/>
      <c r="N586" s="963"/>
      <c r="O586" s="963"/>
      <c r="P586" s="963"/>
      <c r="Q586" s="963"/>
      <c r="R586" s="963"/>
      <c r="S586" s="963"/>
      <c r="T586" s="963"/>
      <c r="U586" s="963"/>
      <c r="V586" s="963"/>
      <c r="W586" s="963"/>
      <c r="X586" s="963"/>
      <c r="Y586" s="963"/>
      <c r="Z586" s="963"/>
    </row>
    <row r="587" spans="1:26" ht="16">
      <c r="A587" s="927"/>
      <c r="B587" s="538"/>
      <c r="C587" s="735" t="s">
        <v>1664</v>
      </c>
      <c r="D587" s="696">
        <v>2</v>
      </c>
      <c r="E587" s="736" t="s">
        <v>387</v>
      </c>
      <c r="F587" s="1056" t="s">
        <v>1665</v>
      </c>
      <c r="G587" s="471"/>
      <c r="H587" s="986"/>
      <c r="I587" s="893"/>
      <c r="J587" s="893"/>
      <c r="K587" s="960"/>
      <c r="L587" s="960"/>
      <c r="M587" s="963"/>
      <c r="N587" s="963"/>
      <c r="O587" s="963"/>
      <c r="P587" s="963"/>
      <c r="Q587" s="963"/>
      <c r="R587" s="963"/>
      <c r="S587" s="963"/>
      <c r="T587" s="963"/>
      <c r="U587" s="963"/>
      <c r="V587" s="963"/>
      <c r="W587" s="963"/>
      <c r="X587" s="963"/>
      <c r="Y587" s="963"/>
      <c r="Z587" s="963"/>
    </row>
    <row r="588" spans="1:26" ht="34">
      <c r="A588" s="927" t="s">
        <v>2540</v>
      </c>
      <c r="B588" s="538" t="s">
        <v>1667</v>
      </c>
      <c r="C588" s="1052" t="s">
        <v>1668</v>
      </c>
      <c r="D588" s="696">
        <v>2</v>
      </c>
      <c r="E588" s="833" t="s">
        <v>599</v>
      </c>
      <c r="F588" s="471" t="s">
        <v>1669</v>
      </c>
      <c r="G588" s="471"/>
      <c r="H588" s="986"/>
      <c r="I588" s="893"/>
      <c r="J588" s="893"/>
      <c r="K588" s="960"/>
      <c r="L588" s="960"/>
      <c r="M588" s="963"/>
      <c r="N588" s="963"/>
      <c r="O588" s="963"/>
      <c r="P588" s="963"/>
      <c r="Q588" s="963"/>
      <c r="R588" s="963"/>
      <c r="S588" s="963"/>
      <c r="T588" s="963"/>
      <c r="U588" s="963"/>
      <c r="V588" s="963"/>
      <c r="W588" s="963"/>
      <c r="X588" s="963"/>
      <c r="Y588" s="963"/>
      <c r="Z588" s="963"/>
    </row>
    <row r="589" spans="1:26" ht="14.25" hidden="1" customHeight="1">
      <c r="A589" s="379" t="s">
        <v>1670</v>
      </c>
      <c r="B589" s="1731" t="s">
        <v>183</v>
      </c>
      <c r="C589" s="1570"/>
      <c r="D589" s="1570"/>
      <c r="E589" s="1570"/>
      <c r="F589" s="1570"/>
      <c r="G589" s="1573"/>
      <c r="H589" s="954"/>
      <c r="I589" s="105"/>
      <c r="J589" s="105"/>
      <c r="K589" s="105"/>
      <c r="L589" s="105"/>
      <c r="M589" s="106"/>
      <c r="N589" s="106"/>
      <c r="O589" s="106"/>
      <c r="P589" s="106"/>
      <c r="Q589" s="106"/>
      <c r="R589" s="106"/>
      <c r="S589" s="106"/>
      <c r="T589" s="106"/>
      <c r="U589" s="106"/>
      <c r="V589" s="106"/>
      <c r="W589" s="106"/>
      <c r="X589" s="106"/>
      <c r="Y589" s="106"/>
      <c r="Z589" s="106"/>
    </row>
    <row r="590" spans="1:26" ht="14.25" hidden="1" customHeight="1">
      <c r="A590" s="379" t="s">
        <v>1671</v>
      </c>
      <c r="B590" s="179" t="s">
        <v>1672</v>
      </c>
      <c r="C590" s="179"/>
      <c r="D590" s="252"/>
      <c r="E590" s="179"/>
      <c r="F590" s="179"/>
      <c r="G590" s="179"/>
      <c r="H590" s="539"/>
      <c r="I590" s="105"/>
      <c r="J590" s="105"/>
      <c r="K590" s="105"/>
      <c r="L590" s="105"/>
      <c r="M590" s="106"/>
      <c r="N590" s="106"/>
      <c r="O590" s="106"/>
      <c r="P590" s="106"/>
      <c r="Q590" s="106"/>
      <c r="R590" s="106"/>
      <c r="S590" s="106"/>
      <c r="T590" s="106"/>
      <c r="U590" s="106"/>
      <c r="V590" s="106"/>
      <c r="W590" s="106"/>
      <c r="X590" s="106"/>
      <c r="Y590" s="106"/>
      <c r="Z590" s="106"/>
    </row>
    <row r="591" spans="1:26" ht="14.25" hidden="1" customHeight="1">
      <c r="A591" s="379" t="s">
        <v>1673</v>
      </c>
      <c r="B591" s="179" t="s">
        <v>1674</v>
      </c>
      <c r="C591" s="179"/>
      <c r="D591" s="252"/>
      <c r="E591" s="179"/>
      <c r="F591" s="179"/>
      <c r="G591" s="179"/>
      <c r="H591" s="539"/>
      <c r="I591" s="105"/>
      <c r="J591" s="105"/>
      <c r="K591" s="105"/>
      <c r="L591" s="105"/>
      <c r="M591" s="106"/>
      <c r="N591" s="106"/>
      <c r="O591" s="106"/>
      <c r="P591" s="106"/>
      <c r="Q591" s="106"/>
      <c r="R591" s="106"/>
      <c r="S591" s="106"/>
      <c r="T591" s="106"/>
      <c r="U591" s="106"/>
      <c r="V591" s="106"/>
      <c r="W591" s="106"/>
      <c r="X591" s="106"/>
      <c r="Y591" s="106"/>
      <c r="Z591" s="106"/>
    </row>
    <row r="592" spans="1:26" ht="14.25" hidden="1" customHeight="1">
      <c r="A592" s="379" t="s">
        <v>1675</v>
      </c>
      <c r="B592" s="179" t="s">
        <v>1676</v>
      </c>
      <c r="C592" s="179"/>
      <c r="D592" s="252"/>
      <c r="E592" s="179"/>
      <c r="F592" s="179"/>
      <c r="G592" s="179"/>
      <c r="H592" s="539"/>
      <c r="I592" s="105"/>
      <c r="J592" s="105"/>
      <c r="K592" s="105"/>
      <c r="L592" s="105"/>
      <c r="M592" s="106"/>
      <c r="N592" s="106"/>
      <c r="O592" s="106"/>
      <c r="P592" s="106"/>
      <c r="Q592" s="106"/>
      <c r="R592" s="106"/>
      <c r="S592" s="106"/>
      <c r="T592" s="106"/>
      <c r="U592" s="106"/>
      <c r="V592" s="106"/>
      <c r="W592" s="106"/>
      <c r="X592" s="106"/>
      <c r="Y592" s="106"/>
      <c r="Z592" s="106"/>
    </row>
    <row r="593" spans="1:26" ht="14.25" hidden="1" customHeight="1">
      <c r="A593" s="379" t="s">
        <v>1677</v>
      </c>
      <c r="B593" s="179" t="s">
        <v>1678</v>
      </c>
      <c r="C593" s="179"/>
      <c r="D593" s="252"/>
      <c r="E593" s="179"/>
      <c r="F593" s="179"/>
      <c r="G593" s="179"/>
      <c r="H593" s="539"/>
      <c r="I593" s="105"/>
      <c r="J593" s="105"/>
      <c r="K593" s="105"/>
      <c r="L593" s="105"/>
      <c r="M593" s="106"/>
      <c r="N593" s="106"/>
      <c r="O593" s="106"/>
      <c r="P593" s="106"/>
      <c r="Q593" s="106"/>
      <c r="R593" s="106"/>
      <c r="S593" s="106"/>
      <c r="T593" s="106"/>
      <c r="U593" s="106"/>
      <c r="V593" s="106"/>
      <c r="W593" s="106"/>
      <c r="X593" s="106"/>
      <c r="Y593" s="106"/>
      <c r="Z593" s="106"/>
    </row>
    <row r="594" spans="1:26" ht="14.25" hidden="1" customHeight="1">
      <c r="A594" s="379" t="s">
        <v>1679</v>
      </c>
      <c r="B594" s="179" t="s">
        <v>1680</v>
      </c>
      <c r="C594" s="179"/>
      <c r="D594" s="252"/>
      <c r="E594" s="179"/>
      <c r="F594" s="179"/>
      <c r="G594" s="179"/>
      <c r="H594" s="539"/>
      <c r="I594" s="105"/>
      <c r="J594" s="105"/>
      <c r="K594" s="105"/>
      <c r="L594" s="105"/>
      <c r="M594" s="106"/>
      <c r="N594" s="106"/>
      <c r="O594" s="106"/>
      <c r="P594" s="106"/>
      <c r="Q594" s="106"/>
      <c r="R594" s="106"/>
      <c r="S594" s="106"/>
      <c r="T594" s="106"/>
      <c r="U594" s="106"/>
      <c r="V594" s="106"/>
      <c r="W594" s="106"/>
      <c r="X594" s="106"/>
      <c r="Y594" s="106"/>
      <c r="Z594" s="106"/>
    </row>
    <row r="595" spans="1:26" ht="14.25" hidden="1" customHeight="1">
      <c r="A595" s="379" t="s">
        <v>1681</v>
      </c>
      <c r="B595" s="179" t="s">
        <v>1682</v>
      </c>
      <c r="C595" s="179"/>
      <c r="D595" s="252"/>
      <c r="E595" s="179"/>
      <c r="F595" s="179"/>
      <c r="G595" s="179"/>
      <c r="H595" s="539"/>
      <c r="I595" s="105"/>
      <c r="J595" s="105"/>
      <c r="K595" s="105"/>
      <c r="L595" s="105"/>
      <c r="M595" s="106"/>
      <c r="N595" s="106"/>
      <c r="O595" s="106"/>
      <c r="P595" s="106"/>
      <c r="Q595" s="106"/>
      <c r="R595" s="106"/>
      <c r="S595" s="106"/>
      <c r="T595" s="106"/>
      <c r="U595" s="106"/>
      <c r="V595" s="106"/>
      <c r="W595" s="106"/>
      <c r="X595" s="106"/>
      <c r="Y595" s="106"/>
      <c r="Z595" s="106"/>
    </row>
    <row r="596" spans="1:26" ht="16">
      <c r="A596" s="1293" t="s">
        <v>184</v>
      </c>
      <c r="B596" s="1738" t="s">
        <v>185</v>
      </c>
      <c r="C596" s="1570"/>
      <c r="D596" s="1570"/>
      <c r="E596" s="1698"/>
      <c r="F596" s="1570"/>
      <c r="G596" s="1573"/>
      <c r="H596" s="930"/>
      <c r="I596" s="893">
        <f>SUM(D602:D603)</f>
        <v>4</v>
      </c>
      <c r="J596" s="893">
        <f>COUNT(D602:D603)*2</f>
        <v>4</v>
      </c>
      <c r="K596" s="960"/>
      <c r="L596" s="960"/>
      <c r="M596" s="963"/>
      <c r="N596" s="963"/>
      <c r="O596" s="963"/>
      <c r="P596" s="963"/>
      <c r="Q596" s="963"/>
      <c r="R596" s="963"/>
      <c r="S596" s="963"/>
      <c r="T596" s="963"/>
      <c r="U596" s="963"/>
      <c r="V596" s="963"/>
      <c r="W596" s="963"/>
      <c r="X596" s="963"/>
      <c r="Y596" s="963"/>
      <c r="Z596" s="963"/>
    </row>
    <row r="597" spans="1:26" ht="14.25" hidden="1" customHeight="1">
      <c r="A597" s="379" t="s">
        <v>1684</v>
      </c>
      <c r="B597" s="179" t="s">
        <v>1685</v>
      </c>
      <c r="C597" s="179"/>
      <c r="D597" s="252"/>
      <c r="E597" s="179"/>
      <c r="F597" s="179"/>
      <c r="G597" s="179"/>
      <c r="H597" s="539"/>
      <c r="I597" s="105"/>
      <c r="J597" s="105"/>
      <c r="K597" s="105"/>
      <c r="L597" s="105"/>
      <c r="M597" s="106"/>
      <c r="N597" s="106"/>
      <c r="O597" s="106"/>
      <c r="P597" s="106"/>
      <c r="Q597" s="106"/>
      <c r="R597" s="106"/>
      <c r="S597" s="106"/>
      <c r="T597" s="106"/>
      <c r="U597" s="106"/>
      <c r="V597" s="106"/>
      <c r="W597" s="106"/>
      <c r="X597" s="106"/>
      <c r="Y597" s="106"/>
      <c r="Z597" s="106"/>
    </row>
    <row r="598" spans="1:26" ht="14.25" hidden="1" customHeight="1">
      <c r="A598" s="379" t="s">
        <v>1686</v>
      </c>
      <c r="B598" s="179" t="s">
        <v>1687</v>
      </c>
      <c r="C598" s="179"/>
      <c r="D598" s="252"/>
      <c r="E598" s="179"/>
      <c r="F598" s="179"/>
      <c r="G598" s="179"/>
      <c r="H598" s="539"/>
      <c r="I598" s="105"/>
      <c r="J598" s="105"/>
      <c r="K598" s="105"/>
      <c r="L598" s="105"/>
      <c r="M598" s="106"/>
      <c r="N598" s="106"/>
      <c r="O598" s="106"/>
      <c r="P598" s="106"/>
      <c r="Q598" s="106"/>
      <c r="R598" s="106"/>
      <c r="S598" s="106"/>
      <c r="T598" s="106"/>
      <c r="U598" s="106"/>
      <c r="V598" s="106"/>
      <c r="W598" s="106"/>
      <c r="X598" s="106"/>
      <c r="Y598" s="106"/>
      <c r="Z598" s="106"/>
    </row>
    <row r="599" spans="1:26" ht="14.25" hidden="1" customHeight="1">
      <c r="A599" s="379" t="s">
        <v>1688</v>
      </c>
      <c r="B599" s="179" t="s">
        <v>1689</v>
      </c>
      <c r="C599" s="179"/>
      <c r="D599" s="252"/>
      <c r="E599" s="179"/>
      <c r="F599" s="179"/>
      <c r="G599" s="179"/>
      <c r="H599" s="539"/>
      <c r="I599" s="105"/>
      <c r="J599" s="105"/>
      <c r="K599" s="105"/>
      <c r="L599" s="105"/>
      <c r="M599" s="106"/>
      <c r="N599" s="106"/>
      <c r="O599" s="106"/>
      <c r="P599" s="106"/>
      <c r="Q599" s="106"/>
      <c r="R599" s="106"/>
      <c r="S599" s="106"/>
      <c r="T599" s="106"/>
      <c r="U599" s="106"/>
      <c r="V599" s="106"/>
      <c r="W599" s="106"/>
      <c r="X599" s="106"/>
      <c r="Y599" s="106"/>
      <c r="Z599" s="106"/>
    </row>
    <row r="600" spans="1:26" ht="14.25" hidden="1" customHeight="1">
      <c r="A600" s="379" t="s">
        <v>1690</v>
      </c>
      <c r="B600" s="179" t="s">
        <v>1691</v>
      </c>
      <c r="C600" s="179"/>
      <c r="D600" s="252"/>
      <c r="E600" s="179"/>
      <c r="F600" s="179"/>
      <c r="G600" s="179"/>
      <c r="H600" s="539"/>
      <c r="I600" s="105"/>
      <c r="J600" s="105"/>
      <c r="K600" s="105"/>
      <c r="L600" s="105"/>
      <c r="M600" s="106"/>
      <c r="N600" s="106"/>
      <c r="O600" s="106"/>
      <c r="P600" s="106"/>
      <c r="Q600" s="106"/>
      <c r="R600" s="106"/>
      <c r="S600" s="106"/>
      <c r="T600" s="106"/>
      <c r="U600" s="106"/>
      <c r="V600" s="106"/>
      <c r="W600" s="106"/>
      <c r="X600" s="106"/>
      <c r="Y600" s="106"/>
      <c r="Z600" s="106"/>
    </row>
    <row r="601" spans="1:26" ht="14.25" hidden="1" customHeight="1">
      <c r="A601" s="379" t="s">
        <v>1692</v>
      </c>
      <c r="B601" s="179" t="s">
        <v>1693</v>
      </c>
      <c r="C601" s="179"/>
      <c r="D601" s="252"/>
      <c r="E601" s="179"/>
      <c r="F601" s="179"/>
      <c r="G601" s="179"/>
      <c r="H601" s="539"/>
      <c r="I601" s="105"/>
      <c r="J601" s="105"/>
      <c r="K601" s="105"/>
      <c r="L601" s="105"/>
      <c r="M601" s="106"/>
      <c r="N601" s="106"/>
      <c r="O601" s="106"/>
      <c r="P601" s="106"/>
      <c r="Q601" s="106"/>
      <c r="R601" s="106"/>
      <c r="S601" s="106"/>
      <c r="T601" s="106"/>
      <c r="U601" s="106"/>
      <c r="V601" s="106"/>
      <c r="W601" s="106"/>
      <c r="X601" s="106"/>
      <c r="Y601" s="106"/>
      <c r="Z601" s="106"/>
    </row>
    <row r="602" spans="1:26" ht="64">
      <c r="A602" s="1293" t="s">
        <v>1694</v>
      </c>
      <c r="B602" s="471" t="s">
        <v>2541</v>
      </c>
      <c r="C602" s="475" t="s">
        <v>1696</v>
      </c>
      <c r="D602" s="696">
        <v>2</v>
      </c>
      <c r="E602" s="833" t="s">
        <v>599</v>
      </c>
      <c r="F602" s="475" t="s">
        <v>7203</v>
      </c>
      <c r="G602" s="475"/>
      <c r="H602" s="1041"/>
      <c r="I602" s="893"/>
      <c r="J602" s="893"/>
      <c r="K602" s="960"/>
      <c r="L602" s="960"/>
      <c r="M602" s="963"/>
      <c r="N602" s="963"/>
      <c r="O602" s="963"/>
      <c r="P602" s="963"/>
      <c r="Q602" s="963"/>
      <c r="R602" s="963"/>
      <c r="S602" s="963"/>
      <c r="T602" s="963"/>
      <c r="U602" s="963"/>
      <c r="V602" s="963"/>
      <c r="W602" s="963"/>
      <c r="X602" s="963"/>
      <c r="Y602" s="963"/>
      <c r="Z602" s="963"/>
    </row>
    <row r="603" spans="1:26" ht="64">
      <c r="A603" s="1293" t="s">
        <v>1698</v>
      </c>
      <c r="B603" s="475" t="s">
        <v>1699</v>
      </c>
      <c r="C603" s="475" t="s">
        <v>1700</v>
      </c>
      <c r="D603" s="696">
        <v>2</v>
      </c>
      <c r="E603" s="180" t="s">
        <v>599</v>
      </c>
      <c r="F603" s="475" t="s">
        <v>1701</v>
      </c>
      <c r="G603" s="1201"/>
      <c r="H603" s="1346"/>
      <c r="I603" s="893"/>
      <c r="J603" s="893"/>
      <c r="K603" s="960"/>
      <c r="L603" s="960"/>
      <c r="M603" s="963"/>
      <c r="N603" s="963"/>
      <c r="O603" s="963"/>
      <c r="P603" s="963"/>
      <c r="Q603" s="963"/>
      <c r="R603" s="963"/>
      <c r="S603" s="963"/>
      <c r="T603" s="963"/>
      <c r="U603" s="963"/>
      <c r="V603" s="963"/>
      <c r="W603" s="963"/>
      <c r="X603" s="963"/>
      <c r="Y603" s="963"/>
      <c r="Z603" s="963"/>
    </row>
    <row r="604" spans="1:26" ht="14.25" hidden="1" customHeight="1">
      <c r="A604" s="310" t="s">
        <v>2542</v>
      </c>
      <c r="B604" s="179" t="s">
        <v>7204</v>
      </c>
      <c r="C604" s="179"/>
      <c r="D604" s="124"/>
      <c r="E604" s="141"/>
      <c r="F604" s="179"/>
      <c r="G604" s="179"/>
      <c r="H604" s="539"/>
      <c r="I604" s="105"/>
      <c r="J604" s="105"/>
      <c r="K604" s="105"/>
      <c r="L604" s="105"/>
      <c r="M604" s="106"/>
      <c r="N604" s="106"/>
      <c r="O604" s="106"/>
      <c r="P604" s="106"/>
      <c r="Q604" s="106"/>
      <c r="R604" s="106"/>
      <c r="S604" s="106"/>
      <c r="T604" s="106"/>
      <c r="U604" s="106"/>
      <c r="V604" s="106"/>
      <c r="W604" s="106"/>
      <c r="X604" s="106"/>
      <c r="Y604" s="106"/>
      <c r="Z604" s="106"/>
    </row>
    <row r="605" spans="1:26" ht="14.25" hidden="1" customHeight="1">
      <c r="A605" s="310" t="s">
        <v>1705</v>
      </c>
      <c r="B605" s="179" t="s">
        <v>1706</v>
      </c>
      <c r="C605" s="179"/>
      <c r="D605" s="124"/>
      <c r="E605" s="141"/>
      <c r="F605" s="179"/>
      <c r="G605" s="179"/>
      <c r="H605" s="539"/>
      <c r="I605" s="105"/>
      <c r="J605" s="105"/>
      <c r="K605" s="105"/>
      <c r="L605" s="105"/>
      <c r="M605" s="106"/>
      <c r="N605" s="106"/>
      <c r="O605" s="106"/>
      <c r="P605" s="106"/>
      <c r="Q605" s="106"/>
      <c r="R605" s="106"/>
      <c r="S605" s="106"/>
      <c r="T605" s="106"/>
      <c r="U605" s="106"/>
      <c r="V605" s="106"/>
      <c r="W605" s="106"/>
      <c r="X605" s="106"/>
      <c r="Y605" s="106"/>
      <c r="Z605" s="106"/>
    </row>
    <row r="606" spans="1:26" ht="14.25" hidden="1" customHeight="1">
      <c r="A606" s="310" t="s">
        <v>1707</v>
      </c>
      <c r="B606" s="179" t="s">
        <v>1708</v>
      </c>
      <c r="C606" s="179"/>
      <c r="D606" s="124"/>
      <c r="E606" s="141"/>
      <c r="F606" s="179"/>
      <c r="G606" s="179"/>
      <c r="H606" s="539"/>
      <c r="I606" s="105"/>
      <c r="J606" s="105"/>
      <c r="K606" s="105"/>
      <c r="L606" s="105"/>
      <c r="M606" s="106"/>
      <c r="N606" s="106"/>
      <c r="O606" s="106"/>
      <c r="P606" s="106"/>
      <c r="Q606" s="106"/>
      <c r="R606" s="106"/>
      <c r="S606" s="106"/>
      <c r="T606" s="106"/>
      <c r="U606" s="106"/>
      <c r="V606" s="106"/>
      <c r="W606" s="106"/>
      <c r="X606" s="106"/>
      <c r="Y606" s="106"/>
      <c r="Z606" s="106"/>
    </row>
    <row r="607" spans="1:26" ht="14.25" hidden="1" customHeight="1">
      <c r="A607" s="1347" t="s">
        <v>273</v>
      </c>
      <c r="B607" s="1810" t="s">
        <v>187</v>
      </c>
      <c r="C607" s="1570"/>
      <c r="D607" s="1570"/>
      <c r="E607" s="1570"/>
      <c r="F607" s="1570"/>
      <c r="G607" s="1571"/>
      <c r="H607" s="1318"/>
      <c r="I607" s="105">
        <f>SUM(D608:D614)</f>
        <v>0</v>
      </c>
      <c r="J607" s="105">
        <f>COUNT(D608:D614)*2</f>
        <v>0</v>
      </c>
      <c r="K607" s="105"/>
      <c r="L607" s="105"/>
      <c r="M607" s="106"/>
      <c r="N607" s="106"/>
      <c r="O607" s="106"/>
      <c r="P607" s="106"/>
      <c r="Q607" s="106"/>
      <c r="R607" s="106"/>
      <c r="S607" s="106"/>
      <c r="T607" s="106"/>
      <c r="U607" s="106"/>
      <c r="V607" s="106"/>
      <c r="W607" s="106"/>
      <c r="X607" s="106"/>
      <c r="Y607" s="106"/>
      <c r="Z607" s="106"/>
    </row>
    <row r="608" spans="1:26" ht="14.25" hidden="1" customHeight="1">
      <c r="A608" s="474" t="s">
        <v>1709</v>
      </c>
      <c r="B608" s="532" t="s">
        <v>1710</v>
      </c>
      <c r="C608" s="388"/>
      <c r="D608" s="388"/>
      <c r="E608" s="388"/>
      <c r="F608" s="388"/>
      <c r="G608" s="388"/>
      <c r="H608" s="955"/>
      <c r="I608" s="105"/>
      <c r="J608" s="105"/>
      <c r="K608" s="105"/>
      <c r="L608" s="105"/>
      <c r="M608" s="106"/>
      <c r="N608" s="106"/>
      <c r="O608" s="106"/>
      <c r="P608" s="106"/>
      <c r="Q608" s="106"/>
      <c r="R608" s="106"/>
      <c r="S608" s="106"/>
      <c r="T608" s="106"/>
      <c r="U608" s="106"/>
      <c r="V608" s="106"/>
      <c r="W608" s="106"/>
      <c r="X608" s="106"/>
      <c r="Y608" s="106"/>
      <c r="Z608" s="106"/>
    </row>
    <row r="609" spans="1:26" ht="14.25" hidden="1" customHeight="1">
      <c r="A609" s="474" t="s">
        <v>1711</v>
      </c>
      <c r="B609" s="532" t="s">
        <v>1712</v>
      </c>
      <c r="C609" s="388"/>
      <c r="D609" s="388"/>
      <c r="E609" s="388"/>
      <c r="F609" s="388"/>
      <c r="G609" s="388"/>
      <c r="H609" s="955"/>
      <c r="I609" s="105"/>
      <c r="J609" s="105"/>
      <c r="K609" s="105"/>
      <c r="L609" s="105"/>
      <c r="M609" s="106"/>
      <c r="N609" s="106"/>
      <c r="O609" s="106"/>
      <c r="P609" s="106"/>
      <c r="Q609" s="106"/>
      <c r="R609" s="106"/>
      <c r="S609" s="106"/>
      <c r="T609" s="106"/>
      <c r="U609" s="106"/>
      <c r="V609" s="106"/>
      <c r="W609" s="106"/>
      <c r="X609" s="106"/>
      <c r="Y609" s="106"/>
      <c r="Z609" s="106"/>
    </row>
    <row r="610" spans="1:26" ht="14.25" hidden="1" customHeight="1">
      <c r="A610" s="474" t="s">
        <v>1713</v>
      </c>
      <c r="B610" s="525" t="s">
        <v>1714</v>
      </c>
      <c r="C610" s="388"/>
      <c r="D610" s="388"/>
      <c r="E610" s="388"/>
      <c r="F610" s="388"/>
      <c r="G610" s="388"/>
      <c r="H610" s="955"/>
      <c r="I610" s="105"/>
      <c r="J610" s="105"/>
      <c r="K610" s="105"/>
      <c r="L610" s="105"/>
      <c r="M610" s="106"/>
      <c r="N610" s="106"/>
      <c r="O610" s="106"/>
      <c r="P610" s="106"/>
      <c r="Q610" s="106"/>
      <c r="R610" s="106"/>
      <c r="S610" s="106"/>
      <c r="T610" s="106"/>
      <c r="U610" s="106"/>
      <c r="V610" s="106"/>
      <c r="W610" s="106"/>
      <c r="X610" s="106"/>
      <c r="Y610" s="106"/>
      <c r="Z610" s="106"/>
    </row>
    <row r="611" spans="1:26" ht="14.25" hidden="1" customHeight="1">
      <c r="A611" s="474" t="s">
        <v>1723</v>
      </c>
      <c r="B611" s="525" t="s">
        <v>1724</v>
      </c>
      <c r="C611" s="388"/>
      <c r="D611" s="388"/>
      <c r="E611" s="388"/>
      <c r="F611" s="388"/>
      <c r="G611" s="388"/>
      <c r="H611" s="955"/>
      <c r="I611" s="105"/>
      <c r="J611" s="105"/>
      <c r="K611" s="105"/>
      <c r="L611" s="105"/>
      <c r="M611" s="106"/>
      <c r="N611" s="106"/>
      <c r="O611" s="106"/>
      <c r="P611" s="106"/>
      <c r="Q611" s="106"/>
      <c r="R611" s="106"/>
      <c r="S611" s="106"/>
      <c r="T611" s="106"/>
      <c r="U611" s="106"/>
      <c r="V611" s="106"/>
      <c r="W611" s="106"/>
      <c r="X611" s="106"/>
      <c r="Y611" s="106"/>
      <c r="Z611" s="106"/>
    </row>
    <row r="612" spans="1:26" ht="14.25" hidden="1" customHeight="1">
      <c r="A612" s="474" t="s">
        <v>1735</v>
      </c>
      <c r="B612" s="525" t="s">
        <v>1736</v>
      </c>
      <c r="C612" s="388"/>
      <c r="D612" s="388"/>
      <c r="E612" s="388"/>
      <c r="F612" s="388"/>
      <c r="G612" s="388"/>
      <c r="H612" s="955"/>
      <c r="I612" s="105"/>
      <c r="J612" s="105"/>
      <c r="K612" s="105"/>
      <c r="L612" s="105"/>
      <c r="M612" s="106"/>
      <c r="N612" s="106"/>
      <c r="O612" s="106"/>
      <c r="P612" s="106"/>
      <c r="Q612" s="106"/>
      <c r="R612" s="106"/>
      <c r="S612" s="106"/>
      <c r="T612" s="106"/>
      <c r="U612" s="106"/>
      <c r="V612" s="106"/>
      <c r="W612" s="106"/>
      <c r="X612" s="106"/>
      <c r="Y612" s="106"/>
      <c r="Z612" s="106"/>
    </row>
    <row r="613" spans="1:26" ht="14.25" hidden="1" customHeight="1">
      <c r="A613" s="474" t="s">
        <v>1745</v>
      </c>
      <c r="B613" s="532" t="s">
        <v>1746</v>
      </c>
      <c r="C613" s="179"/>
      <c r="D613" s="1296"/>
      <c r="E613" s="143"/>
      <c r="F613" s="179"/>
      <c r="G613" s="492"/>
      <c r="H613" s="866"/>
      <c r="I613" s="105"/>
      <c r="J613" s="105"/>
      <c r="K613" s="105"/>
      <c r="L613" s="105"/>
      <c r="M613" s="106"/>
      <c r="N613" s="106"/>
      <c r="O613" s="106"/>
      <c r="P613" s="106"/>
      <c r="Q613" s="106"/>
      <c r="R613" s="106"/>
      <c r="S613" s="106"/>
      <c r="T613" s="106"/>
      <c r="U613" s="106"/>
      <c r="V613" s="106"/>
      <c r="W613" s="106"/>
      <c r="X613" s="106"/>
      <c r="Y613" s="106"/>
      <c r="Z613" s="106"/>
    </row>
    <row r="614" spans="1:26" ht="14.25" hidden="1" customHeight="1">
      <c r="A614" s="474" t="s">
        <v>1747</v>
      </c>
      <c r="B614" s="525" t="s">
        <v>1748</v>
      </c>
      <c r="C614" s="179"/>
      <c r="D614" s="124"/>
      <c r="E614" s="141"/>
      <c r="F614" s="179"/>
      <c r="G614" s="492"/>
      <c r="H614" s="866"/>
      <c r="I614" s="105"/>
      <c r="J614" s="105"/>
      <c r="K614" s="105"/>
      <c r="L614" s="105"/>
      <c r="M614" s="106"/>
      <c r="N614" s="106"/>
      <c r="O614" s="106"/>
      <c r="P614" s="106"/>
      <c r="Q614" s="106"/>
      <c r="R614" s="106"/>
      <c r="S614" s="106"/>
      <c r="T614" s="106"/>
      <c r="U614" s="106"/>
      <c r="V614" s="106"/>
      <c r="W614" s="106"/>
      <c r="X614" s="106"/>
      <c r="Y614" s="106"/>
      <c r="Z614" s="106"/>
    </row>
    <row r="615" spans="1:26" ht="19">
      <c r="A615" s="693"/>
      <c r="B615" s="1784" t="s">
        <v>1759</v>
      </c>
      <c r="C615" s="1570"/>
      <c r="D615" s="1570"/>
      <c r="E615" s="1698"/>
      <c r="F615" s="1570"/>
      <c r="G615" s="1573"/>
      <c r="H615" s="1178"/>
      <c r="I615" s="893">
        <f t="shared" ref="I615:J615" si="8">I616+I622+I628+I632</f>
        <v>28</v>
      </c>
      <c r="J615" s="893">
        <f t="shared" si="8"/>
        <v>28</v>
      </c>
      <c r="K615" s="960"/>
      <c r="L615" s="960"/>
      <c r="M615" s="963"/>
      <c r="N615" s="963"/>
      <c r="O615" s="963"/>
      <c r="P615" s="963"/>
      <c r="Q615" s="963"/>
      <c r="R615" s="963"/>
      <c r="S615" s="963"/>
      <c r="T615" s="963"/>
      <c r="U615" s="963"/>
      <c r="V615" s="963"/>
      <c r="W615" s="963"/>
      <c r="X615" s="963"/>
      <c r="Y615" s="963"/>
      <c r="Z615" s="963"/>
    </row>
    <row r="616" spans="1:26" ht="19">
      <c r="A616" s="693" t="s">
        <v>2544</v>
      </c>
      <c r="B616" s="1606" t="s">
        <v>190</v>
      </c>
      <c r="C616" s="1570"/>
      <c r="D616" s="1570"/>
      <c r="E616" s="1698"/>
      <c r="F616" s="1570"/>
      <c r="G616" s="1573"/>
      <c r="H616" s="942"/>
      <c r="I616" s="893">
        <f>SUM(D617:D621)</f>
        <v>8</v>
      </c>
      <c r="J616" s="893">
        <f>COUNT(D617:D621)*2</f>
        <v>8</v>
      </c>
      <c r="K616" s="960"/>
      <c r="L616" s="960"/>
      <c r="M616" s="963"/>
      <c r="N616" s="963"/>
      <c r="O616" s="963"/>
      <c r="P616" s="963"/>
      <c r="Q616" s="963"/>
      <c r="R616" s="963"/>
      <c r="S616" s="963"/>
      <c r="T616" s="963"/>
      <c r="U616" s="963"/>
      <c r="V616" s="963"/>
      <c r="W616" s="963"/>
      <c r="X616" s="963"/>
      <c r="Y616" s="963"/>
      <c r="Z616" s="963"/>
    </row>
    <row r="617" spans="1:26" ht="32">
      <c r="A617" s="693" t="s">
        <v>2545</v>
      </c>
      <c r="B617" s="471" t="s">
        <v>1761</v>
      </c>
      <c r="C617" s="475" t="s">
        <v>8144</v>
      </c>
      <c r="D617" s="696">
        <v>2</v>
      </c>
      <c r="E617" s="696" t="s">
        <v>877</v>
      </c>
      <c r="F617" s="720"/>
      <c r="G617" s="720"/>
      <c r="H617" s="1146"/>
      <c r="I617" s="893"/>
      <c r="J617" s="893"/>
      <c r="K617" s="960"/>
      <c r="L617" s="960"/>
      <c r="M617" s="963"/>
      <c r="N617" s="963"/>
      <c r="O617" s="963"/>
      <c r="P617" s="963"/>
      <c r="Q617" s="963"/>
      <c r="R617" s="963"/>
      <c r="S617" s="963"/>
      <c r="T617" s="963"/>
      <c r="U617" s="963"/>
      <c r="V617" s="963"/>
      <c r="W617" s="963"/>
      <c r="X617" s="963"/>
      <c r="Y617" s="963"/>
      <c r="Z617" s="963"/>
    </row>
    <row r="618" spans="1:26" ht="16">
      <c r="A618" s="693"/>
      <c r="B618" s="471"/>
      <c r="C618" s="475" t="s">
        <v>8145</v>
      </c>
      <c r="D618" s="696">
        <v>2</v>
      </c>
      <c r="E618" s="696" t="s">
        <v>877</v>
      </c>
      <c r="F618" s="720"/>
      <c r="G618" s="720"/>
      <c r="H618" s="1146"/>
      <c r="I618" s="893"/>
      <c r="J618" s="893"/>
      <c r="K618" s="960"/>
      <c r="L618" s="960"/>
      <c r="M618" s="963"/>
      <c r="N618" s="963"/>
      <c r="O618" s="963"/>
      <c r="P618" s="963"/>
      <c r="Q618" s="963"/>
      <c r="R618" s="963"/>
      <c r="S618" s="963"/>
      <c r="T618" s="963"/>
      <c r="U618" s="963"/>
      <c r="V618" s="963"/>
      <c r="W618" s="963"/>
      <c r="X618" s="963"/>
      <c r="Y618" s="963"/>
      <c r="Z618" s="963"/>
    </row>
    <row r="619" spans="1:26" ht="32">
      <c r="A619" s="693"/>
      <c r="B619" s="471"/>
      <c r="C619" s="720" t="s">
        <v>8146</v>
      </c>
      <c r="D619" s="696">
        <v>2</v>
      </c>
      <c r="E619" s="696" t="s">
        <v>877</v>
      </c>
      <c r="F619" s="475" t="s">
        <v>8147</v>
      </c>
      <c r="G619" s="720"/>
      <c r="H619" s="1146"/>
      <c r="I619" s="893"/>
      <c r="J619" s="893"/>
      <c r="K619" s="960"/>
      <c r="L619" s="960"/>
      <c r="M619" s="963"/>
      <c r="N619" s="963"/>
      <c r="O619" s="963"/>
      <c r="P619" s="963"/>
      <c r="Q619" s="963"/>
      <c r="R619" s="963"/>
      <c r="S619" s="963"/>
      <c r="T619" s="963"/>
      <c r="U619" s="963"/>
      <c r="V619" s="963"/>
      <c r="W619" s="963"/>
      <c r="X619" s="963"/>
      <c r="Y619" s="963"/>
      <c r="Z619" s="963"/>
    </row>
    <row r="620" spans="1:26" ht="32">
      <c r="A620" s="693"/>
      <c r="B620" s="471"/>
      <c r="C620" s="720" t="s">
        <v>8148</v>
      </c>
      <c r="D620" s="696">
        <v>2</v>
      </c>
      <c r="E620" s="696" t="s">
        <v>877</v>
      </c>
      <c r="F620" s="475" t="s">
        <v>8149</v>
      </c>
      <c r="G620" s="720"/>
      <c r="H620" s="1146"/>
      <c r="I620" s="893"/>
      <c r="J620" s="893"/>
      <c r="K620" s="960"/>
      <c r="L620" s="960"/>
      <c r="M620" s="963"/>
      <c r="N620" s="963"/>
      <c r="O620" s="963"/>
      <c r="P620" s="963"/>
      <c r="Q620" s="963"/>
      <c r="R620" s="963"/>
      <c r="S620" s="963"/>
      <c r="T620" s="963"/>
      <c r="U620" s="963"/>
      <c r="V620" s="963"/>
      <c r="W620" s="963"/>
      <c r="X620" s="963"/>
      <c r="Y620" s="963"/>
      <c r="Z620" s="963"/>
    </row>
    <row r="621" spans="1:26" ht="47.25" hidden="1" customHeight="1">
      <c r="A621" s="310" t="s">
        <v>2553</v>
      </c>
      <c r="B621" s="232" t="s">
        <v>7929</v>
      </c>
      <c r="C621" s="125"/>
      <c r="D621" s="370"/>
      <c r="E621" s="125"/>
      <c r="F621" s="125"/>
      <c r="G621" s="125"/>
      <c r="I621" s="105"/>
      <c r="J621" s="105"/>
      <c r="K621" s="105"/>
      <c r="L621" s="105"/>
      <c r="M621" s="106"/>
      <c r="N621" s="106"/>
      <c r="O621" s="106"/>
      <c r="P621" s="106"/>
      <c r="Q621" s="106"/>
      <c r="R621" s="106"/>
      <c r="S621" s="106"/>
      <c r="T621" s="106"/>
      <c r="U621" s="106"/>
      <c r="V621" s="106"/>
      <c r="W621" s="106"/>
      <c r="X621" s="106"/>
      <c r="Y621" s="106"/>
      <c r="Z621" s="106"/>
    </row>
    <row r="622" spans="1:26" ht="19">
      <c r="A622" s="693" t="s">
        <v>2555</v>
      </c>
      <c r="B622" s="1606" t="s">
        <v>192</v>
      </c>
      <c r="C622" s="1570"/>
      <c r="D622" s="1570"/>
      <c r="E622" s="1698"/>
      <c r="F622" s="1570"/>
      <c r="G622" s="1573"/>
      <c r="H622" s="942"/>
      <c r="I622" s="893">
        <f>SUM(D623:D627)</f>
        <v>8</v>
      </c>
      <c r="J622" s="893">
        <f>COUNT(D623:D627)*2</f>
        <v>8</v>
      </c>
      <c r="K622" s="960"/>
      <c r="L622" s="960"/>
      <c r="M622" s="963"/>
      <c r="N622" s="963"/>
      <c r="O622" s="963"/>
      <c r="P622" s="963"/>
      <c r="Q622" s="963"/>
      <c r="R622" s="963"/>
      <c r="S622" s="963"/>
      <c r="T622" s="963"/>
      <c r="U622" s="963"/>
      <c r="V622" s="963"/>
      <c r="W622" s="963"/>
      <c r="X622" s="963"/>
      <c r="Y622" s="963"/>
      <c r="Z622" s="963"/>
    </row>
    <row r="623" spans="1:26" ht="32">
      <c r="A623" s="693" t="s">
        <v>2556</v>
      </c>
      <c r="B623" s="471" t="s">
        <v>1772</v>
      </c>
      <c r="C623" s="475" t="s">
        <v>8150</v>
      </c>
      <c r="D623" s="696">
        <v>2</v>
      </c>
      <c r="E623" s="696" t="s">
        <v>877</v>
      </c>
      <c r="F623" s="720"/>
      <c r="G623" s="720"/>
      <c r="H623" s="1146"/>
      <c r="I623" s="893"/>
      <c r="J623" s="893"/>
      <c r="K623" s="960"/>
      <c r="L623" s="960"/>
      <c r="M623" s="963"/>
      <c r="N623" s="963"/>
      <c r="O623" s="963"/>
      <c r="P623" s="963"/>
      <c r="Q623" s="963"/>
      <c r="R623" s="963"/>
      <c r="S623" s="963"/>
      <c r="T623" s="963"/>
      <c r="U623" s="963"/>
      <c r="V623" s="963"/>
      <c r="W623" s="963"/>
      <c r="X623" s="963"/>
      <c r="Y623" s="963"/>
      <c r="Z623" s="963"/>
    </row>
    <row r="624" spans="1:26" ht="16">
      <c r="A624" s="693"/>
      <c r="B624" s="471"/>
      <c r="C624" s="475" t="s">
        <v>8151</v>
      </c>
      <c r="D624" s="696">
        <v>2</v>
      </c>
      <c r="E624" s="696" t="s">
        <v>877</v>
      </c>
      <c r="F624" s="720"/>
      <c r="G624" s="720"/>
      <c r="H624" s="1146"/>
      <c r="I624" s="893"/>
      <c r="J624" s="893"/>
      <c r="K624" s="960"/>
      <c r="L624" s="960"/>
      <c r="M624" s="963"/>
      <c r="N624" s="963"/>
      <c r="O624" s="963"/>
      <c r="P624" s="963"/>
      <c r="Q624" s="963"/>
      <c r="R624" s="963"/>
      <c r="S624" s="963"/>
      <c r="T624" s="963"/>
      <c r="U624" s="963"/>
      <c r="V624" s="963"/>
      <c r="W624" s="963"/>
      <c r="X624" s="963"/>
      <c r="Y624" s="963"/>
      <c r="Z624" s="963"/>
    </row>
    <row r="625" spans="1:26" ht="32">
      <c r="A625" s="693"/>
      <c r="B625" s="471"/>
      <c r="C625" s="475" t="s">
        <v>8152</v>
      </c>
      <c r="D625" s="696">
        <v>2</v>
      </c>
      <c r="E625" s="696" t="s">
        <v>877</v>
      </c>
      <c r="F625" s="475" t="s">
        <v>8153</v>
      </c>
      <c r="G625" s="720"/>
      <c r="H625" s="1146"/>
      <c r="I625" s="893"/>
      <c r="J625" s="893"/>
      <c r="K625" s="960"/>
      <c r="L625" s="960"/>
      <c r="M625" s="963"/>
      <c r="N625" s="963"/>
      <c r="O625" s="963"/>
      <c r="P625" s="963"/>
      <c r="Q625" s="963"/>
      <c r="R625" s="963"/>
      <c r="S625" s="963"/>
      <c r="T625" s="963"/>
      <c r="U625" s="963"/>
      <c r="V625" s="963"/>
      <c r="W625" s="963"/>
      <c r="X625" s="963"/>
      <c r="Y625" s="963"/>
      <c r="Z625" s="963"/>
    </row>
    <row r="626" spans="1:26" ht="64">
      <c r="A626" s="693"/>
      <c r="B626" s="471"/>
      <c r="C626" s="475" t="s">
        <v>8154</v>
      </c>
      <c r="D626" s="696">
        <v>2</v>
      </c>
      <c r="E626" s="696" t="s">
        <v>877</v>
      </c>
      <c r="F626" s="475" t="s">
        <v>8155</v>
      </c>
      <c r="G626" s="720"/>
      <c r="H626" s="1146"/>
      <c r="I626" s="893"/>
      <c r="J626" s="893"/>
      <c r="K626" s="960"/>
      <c r="L626" s="960"/>
      <c r="M626" s="963"/>
      <c r="N626" s="963"/>
      <c r="O626" s="963"/>
      <c r="P626" s="963"/>
      <c r="Q626" s="963"/>
      <c r="R626" s="963"/>
      <c r="S626" s="963"/>
      <c r="T626" s="963"/>
      <c r="U626" s="963"/>
      <c r="V626" s="963"/>
      <c r="W626" s="963"/>
      <c r="X626" s="963"/>
      <c r="Y626" s="963"/>
      <c r="Z626" s="963"/>
    </row>
    <row r="627" spans="1:26" ht="54.75" hidden="1" customHeight="1">
      <c r="A627" s="310" t="s">
        <v>1781</v>
      </c>
      <c r="B627" s="232" t="s">
        <v>7933</v>
      </c>
      <c r="C627" s="125"/>
      <c r="D627" s="370"/>
      <c r="E627" s="125"/>
      <c r="F627" s="125"/>
      <c r="G627" s="125"/>
      <c r="I627" s="105"/>
      <c r="J627" s="105"/>
      <c r="K627" s="105"/>
      <c r="L627" s="105"/>
      <c r="M627" s="106"/>
      <c r="N627" s="106"/>
      <c r="O627" s="106"/>
      <c r="P627" s="106"/>
      <c r="Q627" s="106"/>
      <c r="R627" s="106"/>
      <c r="S627" s="106"/>
      <c r="T627" s="106"/>
      <c r="U627" s="106"/>
      <c r="V627" s="106"/>
      <c r="W627" s="106"/>
      <c r="X627" s="106"/>
      <c r="Y627" s="106"/>
      <c r="Z627" s="106"/>
    </row>
    <row r="628" spans="1:26" ht="19">
      <c r="A628" s="693" t="s">
        <v>276</v>
      </c>
      <c r="B628" s="1606" t="s">
        <v>194</v>
      </c>
      <c r="C628" s="1570"/>
      <c r="D628" s="1570"/>
      <c r="E628" s="1698"/>
      <c r="F628" s="1570"/>
      <c r="G628" s="1573"/>
      <c r="H628" s="942"/>
      <c r="I628" s="893">
        <f>SUM(D629:D631)</f>
        <v>4</v>
      </c>
      <c r="J628" s="893">
        <f>COUNT(D629:D631)*2</f>
        <v>4</v>
      </c>
      <c r="K628" s="960"/>
      <c r="L628" s="960"/>
      <c r="M628" s="963"/>
      <c r="N628" s="963"/>
      <c r="O628" s="963"/>
      <c r="P628" s="963"/>
      <c r="Q628" s="963"/>
      <c r="R628" s="963"/>
      <c r="S628" s="963"/>
      <c r="T628" s="963"/>
      <c r="U628" s="963"/>
      <c r="V628" s="963"/>
      <c r="W628" s="963"/>
      <c r="X628" s="963"/>
      <c r="Y628" s="963"/>
      <c r="Z628" s="963"/>
    </row>
    <row r="629" spans="1:26" ht="32">
      <c r="A629" s="693" t="s">
        <v>2569</v>
      </c>
      <c r="B629" s="471" t="s">
        <v>1784</v>
      </c>
      <c r="C629" s="720" t="s">
        <v>8156</v>
      </c>
      <c r="D629" s="696">
        <v>2</v>
      </c>
      <c r="E629" s="696" t="s">
        <v>877</v>
      </c>
      <c r="F629" s="720"/>
      <c r="G629" s="720"/>
      <c r="H629" s="1146"/>
      <c r="I629" s="893"/>
      <c r="J629" s="893"/>
      <c r="K629" s="960"/>
      <c r="L629" s="960"/>
      <c r="M629" s="963"/>
      <c r="N629" s="963"/>
      <c r="O629" s="963"/>
      <c r="P629" s="963"/>
      <c r="Q629" s="963"/>
      <c r="R629" s="963"/>
      <c r="S629" s="963"/>
      <c r="T629" s="963"/>
      <c r="U629" s="963"/>
      <c r="V629" s="963"/>
      <c r="W629" s="963"/>
      <c r="X629" s="963"/>
      <c r="Y629" s="963"/>
      <c r="Z629" s="963"/>
    </row>
    <row r="630" spans="1:26">
      <c r="A630" s="693"/>
      <c r="B630" s="471"/>
      <c r="C630" s="720" t="s">
        <v>8157</v>
      </c>
      <c r="D630" s="696">
        <v>2</v>
      </c>
      <c r="E630" s="696" t="s">
        <v>877</v>
      </c>
      <c r="F630" s="720"/>
      <c r="G630" s="720"/>
      <c r="H630" s="1146"/>
      <c r="I630" s="893"/>
      <c r="J630" s="893"/>
      <c r="K630" s="960"/>
      <c r="L630" s="960"/>
      <c r="M630" s="963"/>
      <c r="N630" s="963"/>
      <c r="O630" s="963"/>
      <c r="P630" s="963"/>
      <c r="Q630" s="963"/>
      <c r="R630" s="963"/>
      <c r="S630" s="963"/>
      <c r="T630" s="963"/>
      <c r="U630" s="963"/>
      <c r="V630" s="963"/>
      <c r="W630" s="963"/>
      <c r="X630" s="963"/>
      <c r="Y630" s="963"/>
      <c r="Z630" s="963"/>
    </row>
    <row r="631" spans="1:26" ht="69.75" hidden="1" customHeight="1">
      <c r="A631" s="310" t="s">
        <v>1788</v>
      </c>
      <c r="B631" s="150" t="s">
        <v>7939</v>
      </c>
      <c r="C631" s="125"/>
      <c r="D631" s="370"/>
      <c r="E631" s="125"/>
      <c r="F631" s="125"/>
      <c r="G631" s="125"/>
      <c r="I631" s="105"/>
      <c r="J631" s="105"/>
      <c r="K631" s="105"/>
      <c r="L631" s="105"/>
      <c r="M631" s="106"/>
      <c r="N631" s="106"/>
      <c r="O631" s="106"/>
      <c r="P631" s="106"/>
      <c r="Q631" s="106"/>
      <c r="R631" s="106"/>
      <c r="S631" s="106"/>
      <c r="T631" s="106"/>
      <c r="U631" s="106"/>
      <c r="V631" s="106"/>
      <c r="W631" s="106"/>
      <c r="X631" s="106"/>
      <c r="Y631" s="106"/>
      <c r="Z631" s="106"/>
    </row>
    <row r="632" spans="1:26" ht="19">
      <c r="A632" s="693" t="s">
        <v>277</v>
      </c>
      <c r="B632" s="1606" t="s">
        <v>196</v>
      </c>
      <c r="C632" s="1570"/>
      <c r="D632" s="1570"/>
      <c r="E632" s="1698"/>
      <c r="F632" s="1570"/>
      <c r="G632" s="1573"/>
      <c r="H632" s="942"/>
      <c r="I632" s="893">
        <f>SUM(D633:D637)</f>
        <v>8</v>
      </c>
      <c r="J632" s="893">
        <f>COUNT(D633:D637)*2</f>
        <v>8</v>
      </c>
      <c r="K632" s="960"/>
      <c r="L632" s="960"/>
      <c r="M632" s="963"/>
      <c r="N632" s="963"/>
      <c r="O632" s="963"/>
      <c r="P632" s="963"/>
      <c r="Q632" s="963"/>
      <c r="R632" s="963"/>
      <c r="S632" s="963"/>
      <c r="T632" s="963"/>
      <c r="U632" s="963"/>
      <c r="V632" s="963"/>
      <c r="W632" s="963"/>
      <c r="X632" s="963"/>
      <c r="Y632" s="963"/>
      <c r="Z632" s="963"/>
    </row>
    <row r="633" spans="1:26" ht="32">
      <c r="A633" s="693" t="s">
        <v>2579</v>
      </c>
      <c r="B633" s="471" t="s">
        <v>1791</v>
      </c>
      <c r="C633" s="475" t="s">
        <v>8158</v>
      </c>
      <c r="D633" s="696">
        <v>2</v>
      </c>
      <c r="E633" s="696" t="s">
        <v>877</v>
      </c>
      <c r="F633" s="720"/>
      <c r="G633" s="720"/>
      <c r="H633" s="1146"/>
      <c r="I633" s="893"/>
      <c r="J633" s="893"/>
      <c r="K633" s="960"/>
      <c r="L633" s="960"/>
      <c r="M633" s="963"/>
      <c r="N633" s="963"/>
      <c r="O633" s="963"/>
      <c r="P633" s="963"/>
      <c r="Q633" s="963"/>
      <c r="R633" s="963"/>
      <c r="S633" s="963"/>
      <c r="T633" s="963"/>
      <c r="U633" s="963"/>
      <c r="V633" s="963"/>
      <c r="W633" s="963"/>
      <c r="X633" s="963"/>
      <c r="Y633" s="963"/>
      <c r="Z633" s="963"/>
    </row>
    <row r="634" spans="1:26" ht="16">
      <c r="A634" s="693"/>
      <c r="B634" s="471"/>
      <c r="C634" s="475" t="s">
        <v>8159</v>
      </c>
      <c r="D634" s="696">
        <v>2</v>
      </c>
      <c r="E634" s="696" t="s">
        <v>877</v>
      </c>
      <c r="F634" s="720"/>
      <c r="G634" s="720"/>
      <c r="H634" s="1146"/>
      <c r="I634" s="893"/>
      <c r="J634" s="893"/>
      <c r="K634" s="960"/>
      <c r="L634" s="960"/>
      <c r="M634" s="963"/>
      <c r="N634" s="963"/>
      <c r="O634" s="963"/>
      <c r="P634" s="963"/>
      <c r="Q634" s="963"/>
      <c r="R634" s="963"/>
      <c r="S634" s="963"/>
      <c r="T634" s="963"/>
      <c r="U634" s="963"/>
      <c r="V634" s="963"/>
      <c r="W634" s="963"/>
      <c r="X634" s="963"/>
      <c r="Y634" s="963"/>
      <c r="Z634" s="963"/>
    </row>
    <row r="635" spans="1:26" ht="16">
      <c r="A635" s="693"/>
      <c r="B635" s="471"/>
      <c r="C635" s="475" t="s">
        <v>8160</v>
      </c>
      <c r="D635" s="696">
        <v>2</v>
      </c>
      <c r="E635" s="696" t="s">
        <v>877</v>
      </c>
      <c r="F635" s="720"/>
      <c r="G635" s="720"/>
      <c r="H635" s="1146"/>
      <c r="I635" s="893"/>
      <c r="J635" s="893"/>
      <c r="K635" s="960"/>
      <c r="L635" s="960"/>
      <c r="M635" s="963"/>
      <c r="N635" s="963"/>
      <c r="O635" s="963"/>
      <c r="P635" s="963"/>
      <c r="Q635" s="963"/>
      <c r="R635" s="963"/>
      <c r="S635" s="963"/>
      <c r="T635" s="963"/>
      <c r="U635" s="963"/>
      <c r="V635" s="963"/>
      <c r="W635" s="963"/>
      <c r="X635" s="963"/>
      <c r="Y635" s="963"/>
      <c r="Z635" s="963"/>
    </row>
    <row r="636" spans="1:26" ht="16">
      <c r="A636" s="693"/>
      <c r="B636" s="471"/>
      <c r="C636" s="475" t="s">
        <v>8161</v>
      </c>
      <c r="D636" s="696">
        <v>2</v>
      </c>
      <c r="E636" s="696" t="s">
        <v>877</v>
      </c>
      <c r="F636" s="720"/>
      <c r="G636" s="720"/>
      <c r="H636" s="1146"/>
      <c r="I636" s="893"/>
      <c r="J636" s="893"/>
      <c r="K636" s="960"/>
      <c r="L636" s="960"/>
      <c r="M636" s="963"/>
      <c r="N636" s="963"/>
      <c r="O636" s="963"/>
      <c r="P636" s="963"/>
      <c r="Q636" s="963"/>
      <c r="R636" s="963"/>
      <c r="S636" s="963"/>
      <c r="T636" s="963"/>
      <c r="U636" s="963"/>
      <c r="V636" s="963"/>
      <c r="W636" s="963"/>
      <c r="X636" s="963"/>
      <c r="Y636" s="963"/>
      <c r="Z636" s="963"/>
    </row>
    <row r="637" spans="1:26" ht="45" hidden="1" customHeight="1">
      <c r="A637" s="310" t="s">
        <v>1800</v>
      </c>
      <c r="B637" s="150" t="s">
        <v>7941</v>
      </c>
      <c r="C637" s="125"/>
      <c r="D637" s="370"/>
      <c r="E637" s="125"/>
      <c r="F637" s="125"/>
      <c r="G637" s="125"/>
      <c r="I637" s="105"/>
      <c r="J637" s="105"/>
      <c r="K637" s="105"/>
      <c r="L637" s="105"/>
      <c r="M637" s="106"/>
      <c r="N637" s="106"/>
      <c r="O637" s="106"/>
      <c r="P637" s="106"/>
      <c r="Q637" s="106"/>
      <c r="R637" s="106"/>
      <c r="S637" s="106"/>
      <c r="T637" s="106"/>
      <c r="U637" s="106"/>
      <c r="V637" s="106"/>
      <c r="W637" s="106"/>
      <c r="X637" s="106"/>
      <c r="Y637" s="106"/>
      <c r="Z637" s="106"/>
    </row>
    <row r="638" spans="1:26">
      <c r="A638" s="893"/>
      <c r="B638" s="963"/>
      <c r="C638" s="963"/>
      <c r="D638" s="780"/>
      <c r="E638" s="780"/>
      <c r="F638" s="963"/>
      <c r="G638" s="963"/>
      <c r="H638" s="963"/>
      <c r="I638" s="893"/>
      <c r="J638" s="893"/>
      <c r="K638" s="960"/>
      <c r="L638" s="960"/>
      <c r="M638" s="963"/>
      <c r="N638" s="963"/>
      <c r="O638" s="963"/>
      <c r="P638" s="963"/>
      <c r="Q638" s="963"/>
      <c r="R638" s="963"/>
      <c r="S638" s="963"/>
      <c r="T638" s="963"/>
      <c r="U638" s="963"/>
      <c r="V638" s="963"/>
      <c r="W638" s="963"/>
      <c r="X638" s="963"/>
      <c r="Y638" s="963"/>
      <c r="Z638" s="963"/>
    </row>
    <row r="639" spans="1:26">
      <c r="A639" s="893"/>
      <c r="B639" s="963"/>
      <c r="C639" s="963"/>
      <c r="D639" s="780"/>
      <c r="E639" s="780"/>
      <c r="F639" s="963"/>
      <c r="G639" s="963"/>
      <c r="H639" s="963"/>
      <c r="I639" s="893"/>
      <c r="J639" s="893"/>
      <c r="K639" s="960"/>
      <c r="L639" s="960"/>
      <c r="M639" s="963"/>
      <c r="N639" s="963"/>
      <c r="O639" s="963"/>
      <c r="P639" s="963"/>
      <c r="Q639" s="963"/>
      <c r="R639" s="963"/>
      <c r="S639" s="963"/>
      <c r="T639" s="963"/>
      <c r="U639" s="963"/>
      <c r="V639" s="963"/>
      <c r="W639" s="963"/>
      <c r="X639" s="963"/>
      <c r="Y639" s="963"/>
      <c r="Z639" s="963"/>
    </row>
    <row r="640" spans="1:26">
      <c r="A640" s="893"/>
      <c r="B640" s="963"/>
      <c r="C640" s="963"/>
      <c r="D640" s="780"/>
      <c r="E640" s="780"/>
      <c r="F640" s="963"/>
      <c r="G640" s="963"/>
      <c r="H640" s="963"/>
      <c r="I640" s="893"/>
      <c r="J640" s="893"/>
      <c r="K640" s="960"/>
      <c r="L640" s="960"/>
      <c r="M640" s="963"/>
      <c r="N640" s="963"/>
      <c r="O640" s="963"/>
      <c r="P640" s="963"/>
      <c r="Q640" s="963"/>
      <c r="R640" s="963"/>
      <c r="S640" s="963"/>
      <c r="T640" s="963"/>
      <c r="U640" s="963"/>
      <c r="V640" s="963"/>
      <c r="W640" s="963"/>
      <c r="X640" s="963"/>
      <c r="Y640" s="963"/>
      <c r="Z640" s="963"/>
    </row>
    <row r="641" spans="1:26">
      <c r="A641" s="960"/>
      <c r="B641" s="960"/>
      <c r="C641" s="960"/>
      <c r="D641" s="774"/>
      <c r="E641" s="774"/>
      <c r="F641" s="960"/>
      <c r="G641" s="960"/>
      <c r="H641" s="960"/>
      <c r="I641" s="960"/>
      <c r="J641" s="960"/>
      <c r="K641" s="960"/>
      <c r="L641" s="960"/>
      <c r="M641" s="960"/>
      <c r="N641" s="960"/>
      <c r="O641" s="960"/>
      <c r="P641" s="960"/>
      <c r="Q641" s="960"/>
      <c r="R641" s="960"/>
      <c r="S641" s="960"/>
      <c r="T641" s="960"/>
      <c r="U641" s="960"/>
      <c r="V641" s="960"/>
      <c r="W641" s="960"/>
      <c r="X641" s="960"/>
      <c r="Y641" s="960"/>
      <c r="Z641" s="960"/>
    </row>
    <row r="642" spans="1:26">
      <c r="A642" s="893"/>
      <c r="B642" s="893"/>
      <c r="C642" s="893"/>
      <c r="D642" s="777"/>
      <c r="E642" s="777"/>
      <c r="F642" s="893"/>
      <c r="G642" s="893"/>
      <c r="H642" s="960"/>
      <c r="I642" s="960"/>
      <c r="J642" s="960"/>
      <c r="K642" s="893"/>
      <c r="L642" s="893"/>
      <c r="M642" s="893"/>
      <c r="N642" s="893"/>
      <c r="O642" s="893"/>
      <c r="P642" s="893"/>
      <c r="Q642" s="893"/>
      <c r="R642" s="893"/>
      <c r="S642" s="893"/>
      <c r="T642" s="893"/>
      <c r="U642" s="893"/>
      <c r="V642" s="893"/>
      <c r="W642" s="893"/>
      <c r="X642" s="893"/>
      <c r="Y642" s="893"/>
      <c r="Z642" s="893"/>
    </row>
    <row r="643" spans="1:26">
      <c r="A643" s="1098"/>
      <c r="B643" s="1098"/>
      <c r="C643" s="1098"/>
      <c r="D643" s="1100"/>
      <c r="E643" s="1100"/>
      <c r="F643" s="1098"/>
      <c r="G643" s="1098"/>
      <c r="H643" s="1102"/>
      <c r="I643" s="960"/>
      <c r="J643" s="960"/>
      <c r="K643" s="893"/>
      <c r="L643" s="893"/>
      <c r="M643" s="893"/>
      <c r="N643" s="893"/>
      <c r="O643" s="893"/>
      <c r="P643" s="893"/>
      <c r="Q643" s="893"/>
      <c r="R643" s="893"/>
      <c r="S643" s="893"/>
      <c r="T643" s="893"/>
      <c r="U643" s="893"/>
      <c r="V643" s="893"/>
      <c r="W643" s="893"/>
      <c r="X643" s="893"/>
      <c r="Y643" s="893"/>
      <c r="Z643" s="893"/>
    </row>
    <row r="644" spans="1:26">
      <c r="A644" s="1098"/>
      <c r="B644" s="1098" t="s">
        <v>1803</v>
      </c>
      <c r="C644" s="1098" t="s">
        <v>2588</v>
      </c>
      <c r="D644" s="1100" t="s">
        <v>4568</v>
      </c>
      <c r="E644" s="1100">
        <f>G2</f>
        <v>18</v>
      </c>
      <c r="F644" s="1098"/>
      <c r="G644" s="1098"/>
      <c r="H644" s="1102"/>
      <c r="I644" s="960"/>
      <c r="J644" s="960"/>
      <c r="K644" s="893"/>
      <c r="L644" s="893"/>
      <c r="M644" s="893"/>
      <c r="N644" s="893"/>
      <c r="O644" s="893"/>
      <c r="P644" s="893"/>
      <c r="Q644" s="893"/>
      <c r="R644" s="893"/>
      <c r="S644" s="893"/>
      <c r="T644" s="893"/>
      <c r="U644" s="893"/>
      <c r="V644" s="893"/>
      <c r="W644" s="893"/>
      <c r="X644" s="893"/>
      <c r="Y644" s="893"/>
      <c r="Z644" s="893"/>
    </row>
    <row r="645" spans="1:26">
      <c r="A645" s="1098" t="s">
        <v>291</v>
      </c>
      <c r="B645" s="1098">
        <f>IF(E644=0,0,I42)</f>
        <v>14</v>
      </c>
      <c r="C645" s="1098">
        <f>IF(E644=0,0,J42)</f>
        <v>14</v>
      </c>
      <c r="D645" s="1151">
        <f>IF(E644=0,0,B645/C645)</f>
        <v>1</v>
      </c>
      <c r="E645" s="1100"/>
      <c r="F645" s="1098"/>
      <c r="G645" s="1098"/>
      <c r="H645" s="1102"/>
      <c r="I645" s="960"/>
      <c r="J645" s="960"/>
      <c r="K645" s="893"/>
      <c r="L645" s="893"/>
      <c r="M645" s="893"/>
      <c r="N645" s="893"/>
      <c r="O645" s="893"/>
      <c r="P645" s="893"/>
      <c r="Q645" s="893"/>
      <c r="R645" s="893"/>
      <c r="S645" s="893"/>
      <c r="T645" s="893"/>
      <c r="U645" s="893"/>
      <c r="V645" s="893"/>
      <c r="W645" s="893"/>
      <c r="X645" s="893"/>
      <c r="Y645" s="893"/>
      <c r="Z645" s="893"/>
    </row>
    <row r="646" spans="1:26">
      <c r="A646" s="1098" t="s">
        <v>293</v>
      </c>
      <c r="B646" s="1098">
        <f>IF(E644=0,0,I105)</f>
        <v>20</v>
      </c>
      <c r="C646" s="1098">
        <f>IF(E644=0,0,J105)</f>
        <v>20</v>
      </c>
      <c r="D646" s="1151">
        <f>IF(E644=0,0,B646/C646)</f>
        <v>1</v>
      </c>
      <c r="E646" s="1100"/>
      <c r="F646" s="1098"/>
      <c r="G646" s="1098"/>
      <c r="H646" s="1102"/>
      <c r="I646" s="960"/>
      <c r="J646" s="960"/>
      <c r="K646" s="893"/>
      <c r="L646" s="893"/>
      <c r="M646" s="893"/>
      <c r="N646" s="893"/>
      <c r="O646" s="893"/>
      <c r="P646" s="893"/>
      <c r="Q646" s="893"/>
      <c r="R646" s="893"/>
      <c r="S646" s="893"/>
      <c r="T646" s="893"/>
      <c r="U646" s="893"/>
      <c r="V646" s="893"/>
      <c r="W646" s="893"/>
      <c r="X646" s="893"/>
      <c r="Y646" s="893"/>
      <c r="Z646" s="893"/>
    </row>
    <row r="647" spans="1:26">
      <c r="A647" s="1098" t="s">
        <v>295</v>
      </c>
      <c r="B647" s="1098">
        <f>IF(E644=0,0,I151)</f>
        <v>80</v>
      </c>
      <c r="C647" s="1098">
        <f>IF(E644=0,0,J151)</f>
        <v>80</v>
      </c>
      <c r="D647" s="1151">
        <f>IF(E644=0,0,B647/C647)</f>
        <v>1</v>
      </c>
      <c r="E647" s="1100"/>
      <c r="F647" s="1098"/>
      <c r="G647" s="1098"/>
      <c r="H647" s="1102"/>
      <c r="I647" s="960"/>
      <c r="J647" s="960"/>
      <c r="K647" s="893"/>
      <c r="L647" s="893"/>
      <c r="M647" s="893"/>
      <c r="N647" s="893"/>
      <c r="O647" s="893"/>
      <c r="P647" s="893"/>
      <c r="Q647" s="893"/>
      <c r="R647" s="893"/>
      <c r="S647" s="893"/>
      <c r="T647" s="893"/>
      <c r="U647" s="893"/>
      <c r="V647" s="893"/>
      <c r="W647" s="893"/>
      <c r="X647" s="893"/>
      <c r="Y647" s="893"/>
      <c r="Z647" s="893"/>
    </row>
    <row r="648" spans="1:26">
      <c r="A648" s="1098" t="s">
        <v>297</v>
      </c>
      <c r="B648" s="1098">
        <f>IF(E644=0,0,I221)</f>
        <v>124</v>
      </c>
      <c r="C648" s="1098">
        <f>IF(E644=0,0,J221)</f>
        <v>124</v>
      </c>
      <c r="D648" s="1151">
        <f>IF(E644=0,0,B648/C648)</f>
        <v>1</v>
      </c>
      <c r="E648" s="1100"/>
      <c r="F648" s="1098"/>
      <c r="G648" s="1098"/>
      <c r="H648" s="1102"/>
      <c r="I648" s="960"/>
      <c r="J648" s="960"/>
      <c r="K648" s="893"/>
      <c r="L648" s="893"/>
      <c r="M648" s="893"/>
      <c r="N648" s="893"/>
      <c r="O648" s="893"/>
      <c r="P648" s="893"/>
      <c r="Q648" s="893"/>
      <c r="R648" s="893"/>
      <c r="S648" s="893"/>
      <c r="T648" s="893"/>
      <c r="U648" s="893"/>
      <c r="V648" s="893"/>
      <c r="W648" s="893"/>
      <c r="X648" s="893"/>
      <c r="Y648" s="893"/>
      <c r="Z648" s="893"/>
    </row>
    <row r="649" spans="1:26">
      <c r="A649" s="1098" t="s">
        <v>299</v>
      </c>
      <c r="B649" s="1098">
        <f>IF(E644=0,0,I318)</f>
        <v>32</v>
      </c>
      <c r="C649" s="1098">
        <f>IF(E644=0,0,J318)</f>
        <v>32</v>
      </c>
      <c r="D649" s="1151">
        <f>IF(E644=0,0,B649/C649)</f>
        <v>1</v>
      </c>
      <c r="E649" s="1100"/>
      <c r="F649" s="1098"/>
      <c r="G649" s="1098"/>
      <c r="H649" s="1102"/>
      <c r="I649" s="960"/>
      <c r="J649" s="960"/>
      <c r="K649" s="893"/>
      <c r="L649" s="893"/>
      <c r="M649" s="893"/>
      <c r="N649" s="893"/>
      <c r="O649" s="893"/>
      <c r="P649" s="893"/>
      <c r="Q649" s="893"/>
      <c r="R649" s="893"/>
      <c r="S649" s="893"/>
      <c r="T649" s="893"/>
      <c r="U649" s="893"/>
      <c r="V649" s="893"/>
      <c r="W649" s="893"/>
      <c r="X649" s="893"/>
      <c r="Y649" s="893"/>
      <c r="Z649" s="893"/>
    </row>
    <row r="650" spans="1:26">
      <c r="A650" s="1098" t="s">
        <v>301</v>
      </c>
      <c r="B650" s="1098">
        <f>IF(E644=0,0,I477)</f>
        <v>80</v>
      </c>
      <c r="C650" s="1098">
        <f>IF(E644=0,0,J477)</f>
        <v>80</v>
      </c>
      <c r="D650" s="1151">
        <f>IF(E644=0,0,B650/C650)</f>
        <v>1</v>
      </c>
      <c r="E650" s="1100"/>
      <c r="F650" s="1098"/>
      <c r="G650" s="1098"/>
      <c r="H650" s="1102"/>
      <c r="I650" s="960"/>
      <c r="J650" s="960"/>
      <c r="K650" s="893"/>
      <c r="L650" s="893"/>
      <c r="M650" s="893"/>
      <c r="N650" s="893"/>
      <c r="O650" s="893"/>
      <c r="P650" s="893"/>
      <c r="Q650" s="893"/>
      <c r="R650" s="893"/>
      <c r="S650" s="893"/>
      <c r="T650" s="893"/>
      <c r="U650" s="893"/>
      <c r="V650" s="893"/>
      <c r="W650" s="893"/>
      <c r="X650" s="893"/>
      <c r="Y650" s="893"/>
      <c r="Z650" s="893"/>
    </row>
    <row r="651" spans="1:26">
      <c r="A651" s="1098" t="s">
        <v>302</v>
      </c>
      <c r="B651" s="1098">
        <f>IF(E644=0,0,I531)</f>
        <v>92</v>
      </c>
      <c r="C651" s="1098">
        <f>IF(E644=0,0,J531)</f>
        <v>92</v>
      </c>
      <c r="D651" s="1151">
        <f>IF(E644=0,0,B651/C651)</f>
        <v>1</v>
      </c>
      <c r="E651" s="1100"/>
      <c r="F651" s="1098"/>
      <c r="G651" s="1098"/>
      <c r="H651" s="1102"/>
      <c r="I651" s="960"/>
      <c r="J651" s="960"/>
      <c r="K651" s="893"/>
      <c r="L651" s="893"/>
      <c r="M651" s="893"/>
      <c r="N651" s="893"/>
      <c r="O651" s="893"/>
      <c r="P651" s="893"/>
      <c r="Q651" s="893"/>
      <c r="R651" s="893"/>
      <c r="S651" s="893"/>
      <c r="T651" s="893"/>
      <c r="U651" s="893"/>
      <c r="V651" s="893"/>
      <c r="W651" s="893"/>
      <c r="X651" s="893"/>
      <c r="Y651" s="893"/>
      <c r="Z651" s="893"/>
    </row>
    <row r="652" spans="1:26">
      <c r="A652" s="1098" t="s">
        <v>304</v>
      </c>
      <c r="B652" s="1098">
        <f>IF(E644=0,0,I615)</f>
        <v>28</v>
      </c>
      <c r="C652" s="1098">
        <f>IF(E644=0,0,J615)</f>
        <v>28</v>
      </c>
      <c r="D652" s="1151">
        <f>IF(E644=0,0,B652/C652)</f>
        <v>1</v>
      </c>
      <c r="E652" s="1100"/>
      <c r="F652" s="1098"/>
      <c r="G652" s="1098"/>
      <c r="H652" s="1102"/>
      <c r="I652" s="960"/>
      <c r="J652" s="960"/>
      <c r="K652" s="893"/>
      <c r="L652" s="893"/>
      <c r="M652" s="893"/>
      <c r="N652" s="893"/>
      <c r="O652" s="893"/>
      <c r="P652" s="893"/>
      <c r="Q652" s="893"/>
      <c r="R652" s="893"/>
      <c r="S652" s="893"/>
      <c r="T652" s="893"/>
      <c r="U652" s="893"/>
      <c r="V652" s="893"/>
      <c r="W652" s="893"/>
      <c r="X652" s="893"/>
      <c r="Y652" s="893"/>
      <c r="Z652" s="893"/>
    </row>
    <row r="653" spans="1:26">
      <c r="A653" s="1098" t="s">
        <v>1806</v>
      </c>
      <c r="B653" s="1098">
        <f>IF(E644=0,0,SUM(B645:B652))</f>
        <v>470</v>
      </c>
      <c r="C653" s="1098">
        <f>IF(E644=0,0,SUM(C645:C652))</f>
        <v>470</v>
      </c>
      <c r="D653" s="1151">
        <f>IF(E644=0,0,B653/C653)</f>
        <v>1</v>
      </c>
      <c r="E653" s="1100"/>
      <c r="F653" s="1098"/>
      <c r="G653" s="1098"/>
      <c r="H653" s="1102"/>
      <c r="I653" s="960"/>
      <c r="J653" s="960"/>
      <c r="K653" s="893"/>
      <c r="L653" s="893"/>
      <c r="M653" s="893"/>
      <c r="N653" s="893"/>
      <c r="O653" s="893"/>
      <c r="P653" s="893"/>
      <c r="Q653" s="893"/>
      <c r="R653" s="893"/>
      <c r="S653" s="893"/>
      <c r="T653" s="893"/>
      <c r="U653" s="893"/>
      <c r="V653" s="893"/>
      <c r="W653" s="893"/>
      <c r="X653" s="893"/>
      <c r="Y653" s="893"/>
      <c r="Z653" s="893"/>
    </row>
    <row r="654" spans="1:26">
      <c r="A654" s="1098"/>
      <c r="B654" s="1098"/>
      <c r="C654" s="1098"/>
      <c r="D654" s="1100"/>
      <c r="E654" s="1100"/>
      <c r="F654" s="1098"/>
      <c r="G654" s="1098"/>
      <c r="H654" s="1102"/>
      <c r="I654" s="960"/>
      <c r="J654" s="960"/>
      <c r="K654" s="893"/>
      <c r="L654" s="893"/>
      <c r="M654" s="893"/>
      <c r="N654" s="893"/>
      <c r="O654" s="893"/>
      <c r="P654" s="893"/>
      <c r="Q654" s="893"/>
      <c r="R654" s="893"/>
      <c r="S654" s="893"/>
      <c r="T654" s="893"/>
      <c r="U654" s="893"/>
      <c r="V654" s="893"/>
      <c r="W654" s="893"/>
      <c r="X654" s="893"/>
      <c r="Y654" s="893"/>
      <c r="Z654" s="893"/>
    </row>
    <row r="655" spans="1:26">
      <c r="A655" s="1098">
        <v>0</v>
      </c>
      <c r="B655" s="1098"/>
      <c r="C655" s="1098"/>
      <c r="D655" s="1100"/>
      <c r="E655" s="1100"/>
      <c r="F655" s="1098"/>
      <c r="G655" s="1098"/>
      <c r="H655" s="1102"/>
      <c r="I655" s="960"/>
      <c r="J655" s="960"/>
      <c r="K655" s="893"/>
      <c r="L655" s="893"/>
      <c r="M655" s="893"/>
      <c r="N655" s="893"/>
      <c r="O655" s="893"/>
      <c r="P655" s="893"/>
      <c r="Q655" s="893"/>
      <c r="R655" s="893"/>
      <c r="S655" s="893"/>
      <c r="T655" s="893"/>
      <c r="U655" s="893"/>
      <c r="V655" s="893"/>
      <c r="W655" s="893"/>
      <c r="X655" s="893"/>
      <c r="Y655" s="893"/>
      <c r="Z655" s="893"/>
    </row>
    <row r="656" spans="1:26">
      <c r="A656" s="1098">
        <v>1</v>
      </c>
      <c r="B656" s="1098"/>
      <c r="C656" s="1098"/>
      <c r="D656" s="1100"/>
      <c r="E656" s="1100"/>
      <c r="F656" s="1098"/>
      <c r="G656" s="1098"/>
      <c r="H656" s="1102"/>
      <c r="I656" s="960"/>
      <c r="J656" s="960"/>
      <c r="K656" s="893"/>
      <c r="L656" s="893"/>
      <c r="M656" s="893"/>
      <c r="N656" s="893"/>
      <c r="O656" s="893"/>
      <c r="P656" s="893"/>
      <c r="Q656" s="893"/>
      <c r="R656" s="893"/>
      <c r="S656" s="893"/>
      <c r="T656" s="893"/>
      <c r="U656" s="893"/>
      <c r="V656" s="893"/>
      <c r="W656" s="893"/>
      <c r="X656" s="893"/>
      <c r="Y656" s="893"/>
      <c r="Z656" s="893"/>
    </row>
    <row r="657" spans="1:26">
      <c r="A657" s="1098">
        <v>2</v>
      </c>
      <c r="B657" s="1098"/>
      <c r="C657" s="1098"/>
      <c r="D657" s="1100"/>
      <c r="E657" s="1100"/>
      <c r="F657" s="1098"/>
      <c r="G657" s="1098"/>
      <c r="H657" s="1102"/>
      <c r="I657" s="960"/>
      <c r="J657" s="960"/>
      <c r="K657" s="893"/>
      <c r="L657" s="893"/>
      <c r="M657" s="893"/>
      <c r="N657" s="893"/>
      <c r="O657" s="893"/>
      <c r="P657" s="893"/>
      <c r="Q657" s="893"/>
      <c r="R657" s="893"/>
      <c r="S657" s="893"/>
      <c r="T657" s="893"/>
      <c r="U657" s="893"/>
      <c r="V657" s="893"/>
      <c r="W657" s="893"/>
      <c r="X657" s="893"/>
      <c r="Y657" s="893"/>
      <c r="Z657" s="893"/>
    </row>
    <row r="658" spans="1:26">
      <c r="A658" s="1098"/>
      <c r="B658" s="1098"/>
      <c r="C658" s="1098"/>
      <c r="D658" s="1100"/>
      <c r="E658" s="1100"/>
      <c r="F658" s="1098"/>
      <c r="G658" s="1098"/>
      <c r="H658" s="1102"/>
      <c r="I658" s="960"/>
      <c r="J658" s="960"/>
      <c r="K658" s="893"/>
      <c r="L658" s="893"/>
      <c r="M658" s="893"/>
      <c r="N658" s="893"/>
      <c r="O658" s="893"/>
      <c r="P658" s="893"/>
      <c r="Q658" s="893"/>
      <c r="R658" s="893"/>
      <c r="S658" s="893"/>
      <c r="T658" s="893"/>
      <c r="U658" s="893"/>
      <c r="V658" s="893"/>
      <c r="W658" s="893"/>
      <c r="X658" s="893"/>
      <c r="Y658" s="893"/>
      <c r="Z658" s="893"/>
    </row>
    <row r="659" spans="1:26">
      <c r="A659" s="1102"/>
      <c r="B659" s="1102"/>
      <c r="C659" s="1102"/>
      <c r="D659" s="1103"/>
      <c r="E659" s="1103"/>
      <c r="F659" s="1102"/>
      <c r="G659" s="1102"/>
      <c r="H659" s="1102"/>
      <c r="I659" s="960"/>
      <c r="J659" s="960"/>
      <c r="K659" s="960"/>
      <c r="L659" s="960"/>
      <c r="M659" s="960"/>
      <c r="N659" s="960"/>
      <c r="O659" s="960"/>
      <c r="P659" s="960"/>
      <c r="Q659" s="960"/>
      <c r="R659" s="960"/>
      <c r="S659" s="960"/>
      <c r="T659" s="960"/>
      <c r="U659" s="960"/>
      <c r="V659" s="960"/>
      <c r="W659" s="960"/>
      <c r="X659" s="960"/>
      <c r="Y659" s="960"/>
      <c r="Z659" s="960"/>
    </row>
    <row r="660" spans="1:26">
      <c r="A660" s="1102"/>
      <c r="B660" s="1102"/>
      <c r="C660" s="1102"/>
      <c r="D660" s="1103"/>
      <c r="E660" s="1103"/>
      <c r="F660" s="1102"/>
      <c r="G660" s="1102"/>
      <c r="H660" s="1102"/>
      <c r="I660" s="960"/>
      <c r="J660" s="960"/>
      <c r="K660" s="960"/>
      <c r="L660" s="960"/>
      <c r="M660" s="960"/>
      <c r="N660" s="960"/>
      <c r="O660" s="960"/>
      <c r="P660" s="960"/>
      <c r="Q660" s="960"/>
      <c r="R660" s="960"/>
      <c r="S660" s="960"/>
      <c r="T660" s="960"/>
      <c r="U660" s="960"/>
      <c r="V660" s="960"/>
      <c r="W660" s="960"/>
      <c r="X660" s="960"/>
      <c r="Y660" s="960"/>
      <c r="Z660" s="960"/>
    </row>
    <row r="661" spans="1:26">
      <c r="A661" s="1102"/>
      <c r="B661" s="1102"/>
      <c r="C661" s="1102"/>
      <c r="D661" s="1103"/>
      <c r="E661" s="1103"/>
      <c r="F661" s="1102"/>
      <c r="G661" s="1102"/>
      <c r="H661" s="1102"/>
      <c r="I661" s="960"/>
      <c r="J661" s="960"/>
      <c r="K661" s="960"/>
      <c r="L661" s="960"/>
      <c r="M661" s="960"/>
      <c r="N661" s="960"/>
      <c r="O661" s="960"/>
      <c r="P661" s="960"/>
      <c r="Q661" s="960"/>
      <c r="R661" s="960"/>
      <c r="S661" s="960"/>
      <c r="T661" s="960"/>
      <c r="U661" s="960"/>
      <c r="V661" s="960"/>
      <c r="W661" s="960"/>
      <c r="X661" s="960"/>
      <c r="Y661" s="960"/>
      <c r="Z661" s="960"/>
    </row>
    <row r="662" spans="1:26">
      <c r="A662" s="960"/>
      <c r="B662" s="960"/>
      <c r="C662" s="960"/>
      <c r="D662" s="774"/>
      <c r="E662" s="774"/>
      <c r="F662" s="960"/>
      <c r="G662" s="960"/>
      <c r="H662" s="960"/>
      <c r="I662" s="960"/>
      <c r="J662" s="960"/>
      <c r="K662" s="960"/>
      <c r="L662" s="960"/>
      <c r="M662" s="960"/>
      <c r="N662" s="960"/>
      <c r="O662" s="960"/>
      <c r="P662" s="960"/>
      <c r="Q662" s="960"/>
      <c r="R662" s="960"/>
      <c r="S662" s="960"/>
      <c r="T662" s="960"/>
      <c r="U662" s="960"/>
      <c r="V662" s="960"/>
      <c r="W662" s="960"/>
      <c r="X662" s="960"/>
      <c r="Y662" s="960"/>
      <c r="Z662" s="960"/>
    </row>
    <row r="663" spans="1:26">
      <c r="A663" s="893"/>
      <c r="B663" s="893"/>
      <c r="C663" s="893"/>
      <c r="D663" s="777"/>
      <c r="E663" s="777"/>
      <c r="F663" s="893"/>
      <c r="G663" s="960"/>
      <c r="H663" s="960"/>
      <c r="I663" s="893"/>
      <c r="J663" s="893"/>
      <c r="K663" s="960"/>
      <c r="L663" s="960"/>
      <c r="M663" s="963"/>
      <c r="N663" s="963"/>
      <c r="O663" s="963"/>
      <c r="P663" s="963"/>
      <c r="Q663" s="963"/>
      <c r="R663" s="963"/>
      <c r="S663" s="963"/>
      <c r="T663" s="963"/>
      <c r="U663" s="963"/>
      <c r="V663" s="963"/>
      <c r="W663" s="963"/>
      <c r="X663" s="963"/>
      <c r="Y663" s="963"/>
      <c r="Z663" s="963"/>
    </row>
    <row r="664" spans="1:26">
      <c r="A664" s="893"/>
      <c r="B664" s="893"/>
      <c r="C664" s="893"/>
      <c r="D664" s="777"/>
      <c r="E664" s="777"/>
      <c r="F664" s="893"/>
      <c r="G664" s="960"/>
      <c r="H664" s="960"/>
      <c r="I664" s="893"/>
      <c r="J664" s="893"/>
      <c r="K664" s="960"/>
      <c r="L664" s="960"/>
      <c r="M664" s="963"/>
      <c r="N664" s="963"/>
      <c r="O664" s="963"/>
      <c r="P664" s="963"/>
      <c r="Q664" s="963"/>
      <c r="R664" s="963"/>
      <c r="S664" s="963"/>
      <c r="T664" s="963"/>
      <c r="U664" s="963"/>
      <c r="V664" s="963"/>
      <c r="W664" s="963"/>
      <c r="X664" s="963"/>
      <c r="Y664" s="963"/>
      <c r="Z664" s="963"/>
    </row>
    <row r="665" spans="1:26">
      <c r="A665" s="893"/>
      <c r="B665" s="893"/>
      <c r="C665" s="893"/>
      <c r="D665" s="777"/>
      <c r="E665" s="777"/>
      <c r="F665" s="893"/>
      <c r="G665" s="960"/>
      <c r="H665" s="960"/>
      <c r="I665" s="893"/>
      <c r="J665" s="893"/>
      <c r="K665" s="960"/>
      <c r="L665" s="960"/>
      <c r="M665" s="963"/>
      <c r="N665" s="963"/>
      <c r="O665" s="963"/>
      <c r="P665" s="963"/>
      <c r="Q665" s="963"/>
      <c r="R665" s="963"/>
      <c r="S665" s="963"/>
      <c r="T665" s="963"/>
      <c r="U665" s="963"/>
      <c r="V665" s="963"/>
      <c r="W665" s="963"/>
      <c r="X665" s="963"/>
      <c r="Y665" s="963"/>
      <c r="Z665" s="963"/>
    </row>
    <row r="666" spans="1:26">
      <c r="A666" s="893"/>
      <c r="B666" s="893"/>
      <c r="C666" s="893"/>
      <c r="D666" s="777"/>
      <c r="E666" s="777"/>
      <c r="F666" s="893"/>
      <c r="G666" s="960"/>
      <c r="H666" s="960"/>
      <c r="I666" s="893"/>
      <c r="J666" s="893"/>
      <c r="K666" s="960"/>
      <c r="L666" s="960"/>
      <c r="M666" s="963"/>
      <c r="N666" s="963"/>
      <c r="O666" s="963"/>
      <c r="P666" s="963"/>
      <c r="Q666" s="963"/>
      <c r="R666" s="963"/>
      <c r="S666" s="963"/>
      <c r="T666" s="963"/>
      <c r="U666" s="963"/>
      <c r="V666" s="963"/>
      <c r="W666" s="963"/>
      <c r="X666" s="963"/>
      <c r="Y666" s="963"/>
      <c r="Z666" s="963"/>
    </row>
    <row r="667" spans="1:26">
      <c r="A667" s="960"/>
      <c r="B667" s="960"/>
      <c r="C667" s="960"/>
      <c r="D667" s="774"/>
      <c r="E667" s="774"/>
      <c r="F667" s="960"/>
      <c r="G667" s="960"/>
      <c r="H667" s="960"/>
      <c r="I667" s="893"/>
      <c r="J667" s="893"/>
      <c r="K667" s="960"/>
      <c r="L667" s="960"/>
      <c r="M667" s="963"/>
      <c r="N667" s="963"/>
      <c r="O667" s="963"/>
      <c r="P667" s="963"/>
      <c r="Q667" s="963"/>
      <c r="R667" s="963"/>
      <c r="S667" s="963"/>
      <c r="T667" s="963"/>
      <c r="U667" s="963"/>
      <c r="V667" s="963"/>
      <c r="W667" s="963"/>
      <c r="X667" s="963"/>
      <c r="Y667" s="963"/>
      <c r="Z667" s="963"/>
    </row>
    <row r="668" spans="1:26">
      <c r="A668" s="963"/>
      <c r="B668" s="963"/>
      <c r="C668" s="963"/>
      <c r="D668" s="780"/>
      <c r="E668" s="780"/>
      <c r="F668" s="963"/>
      <c r="G668" s="963"/>
      <c r="H668" s="963"/>
      <c r="I668" s="893"/>
      <c r="J668" s="893"/>
      <c r="K668" s="960"/>
      <c r="L668" s="960"/>
      <c r="M668" s="963"/>
      <c r="N668" s="963"/>
      <c r="O668" s="963"/>
      <c r="P668" s="963"/>
      <c r="Q668" s="963"/>
      <c r="R668" s="963"/>
      <c r="S668" s="963"/>
      <c r="T668" s="963"/>
      <c r="U668" s="963"/>
      <c r="V668" s="963"/>
      <c r="W668" s="963"/>
      <c r="X668" s="963"/>
      <c r="Y668" s="963"/>
      <c r="Z668" s="963"/>
    </row>
    <row r="669" spans="1:26">
      <c r="A669" s="963"/>
      <c r="B669" s="963"/>
      <c r="C669" s="963"/>
      <c r="D669" s="780"/>
      <c r="E669" s="780"/>
      <c r="F669" s="963"/>
      <c r="G669" s="963"/>
      <c r="H669" s="963"/>
      <c r="I669" s="893"/>
      <c r="J669" s="893"/>
      <c r="K669" s="960"/>
      <c r="L669" s="960"/>
      <c r="M669" s="963"/>
      <c r="N669" s="963"/>
      <c r="O669" s="963"/>
      <c r="P669" s="963"/>
      <c r="Q669" s="963"/>
      <c r="R669" s="963"/>
      <c r="S669" s="963"/>
      <c r="T669" s="963"/>
      <c r="U669" s="963"/>
      <c r="V669" s="963"/>
      <c r="W669" s="963"/>
      <c r="X669" s="963"/>
      <c r="Y669" s="963"/>
      <c r="Z669" s="963"/>
    </row>
    <row r="670" spans="1:26">
      <c r="A670" s="963"/>
      <c r="B670" s="963"/>
      <c r="C670" s="963"/>
      <c r="D670" s="780"/>
      <c r="E670" s="780"/>
      <c r="F670" s="963"/>
      <c r="G670" s="963"/>
      <c r="H670" s="963"/>
      <c r="I670" s="893"/>
      <c r="J670" s="893"/>
      <c r="K670" s="960"/>
      <c r="L670" s="960"/>
      <c r="M670" s="963"/>
      <c r="N670" s="963"/>
      <c r="O670" s="963"/>
      <c r="P670" s="963"/>
      <c r="Q670" s="963"/>
      <c r="R670" s="963"/>
      <c r="S670" s="963"/>
      <c r="T670" s="963"/>
      <c r="U670" s="963"/>
      <c r="V670" s="963"/>
      <c r="W670" s="963"/>
      <c r="X670" s="963"/>
      <c r="Y670" s="963"/>
      <c r="Z670" s="963"/>
    </row>
    <row r="671" spans="1:26">
      <c r="A671" s="963"/>
      <c r="B671" s="963"/>
      <c r="C671" s="963"/>
      <c r="D671" s="780"/>
      <c r="E671" s="780"/>
      <c r="F671" s="963"/>
      <c r="G671" s="963"/>
      <c r="H671" s="963"/>
      <c r="I671" s="893"/>
      <c r="J671" s="893"/>
      <c r="K671" s="960"/>
      <c r="L671" s="960"/>
      <c r="M671" s="963"/>
      <c r="N671" s="963"/>
      <c r="O671" s="963"/>
      <c r="P671" s="963"/>
      <c r="Q671" s="963"/>
      <c r="R671" s="963"/>
      <c r="S671" s="963"/>
      <c r="T671" s="963"/>
      <c r="U671" s="963"/>
      <c r="V671" s="963"/>
      <c r="W671" s="963"/>
      <c r="X671" s="963"/>
      <c r="Y671" s="963"/>
      <c r="Z671" s="963"/>
    </row>
    <row r="672" spans="1:26">
      <c r="A672" s="963"/>
      <c r="B672" s="963"/>
      <c r="C672" s="963"/>
      <c r="D672" s="780"/>
      <c r="E672" s="780"/>
      <c r="F672" s="963"/>
      <c r="G672" s="963"/>
      <c r="H672" s="963"/>
      <c r="I672" s="893"/>
      <c r="J672" s="893"/>
      <c r="K672" s="960"/>
      <c r="L672" s="960"/>
      <c r="M672" s="963"/>
      <c r="N672" s="963"/>
      <c r="O672" s="963"/>
      <c r="P672" s="963"/>
      <c r="Q672" s="963"/>
      <c r="R672" s="963"/>
      <c r="S672" s="963"/>
      <c r="T672" s="963"/>
      <c r="U672" s="963"/>
      <c r="V672" s="963"/>
      <c r="W672" s="963"/>
      <c r="X672" s="963"/>
      <c r="Y672" s="963"/>
      <c r="Z672" s="963"/>
    </row>
    <row r="673" spans="1:26">
      <c r="A673" s="963"/>
      <c r="B673" s="963"/>
      <c r="C673" s="963"/>
      <c r="D673" s="780"/>
      <c r="E673" s="780"/>
      <c r="F673" s="963"/>
      <c r="G673" s="963"/>
      <c r="H673" s="963"/>
      <c r="I673" s="893"/>
      <c r="J673" s="893"/>
      <c r="K673" s="960"/>
      <c r="L673" s="960"/>
      <c r="M673" s="963"/>
      <c r="N673" s="963"/>
      <c r="O673" s="963"/>
      <c r="P673" s="963"/>
      <c r="Q673" s="963"/>
      <c r="R673" s="963"/>
      <c r="S673" s="963"/>
      <c r="T673" s="963"/>
      <c r="U673" s="963"/>
      <c r="V673" s="963"/>
      <c r="W673" s="963"/>
      <c r="X673" s="963"/>
      <c r="Y673" s="963"/>
      <c r="Z673" s="963"/>
    </row>
    <row r="674" spans="1:26">
      <c r="A674" s="963"/>
      <c r="B674" s="963"/>
      <c r="C674" s="963"/>
      <c r="D674" s="780"/>
      <c r="E674" s="780"/>
      <c r="F674" s="963"/>
      <c r="G674" s="963"/>
      <c r="H674" s="963"/>
      <c r="I674" s="893"/>
      <c r="J674" s="893"/>
      <c r="K674" s="960"/>
      <c r="L674" s="960"/>
      <c r="M674" s="963"/>
      <c r="N674" s="963"/>
      <c r="O674" s="963"/>
      <c r="P674" s="963"/>
      <c r="Q674" s="963"/>
      <c r="R674" s="963"/>
      <c r="S674" s="963"/>
      <c r="T674" s="963"/>
      <c r="U674" s="963"/>
      <c r="V674" s="963"/>
      <c r="W674" s="963"/>
      <c r="X674" s="963"/>
      <c r="Y674" s="963"/>
      <c r="Z674" s="963"/>
    </row>
    <row r="675" spans="1:26">
      <c r="A675" s="963"/>
      <c r="B675" s="963"/>
      <c r="C675" s="963"/>
      <c r="D675" s="780"/>
      <c r="E675" s="780"/>
      <c r="F675" s="963"/>
      <c r="G675" s="963"/>
      <c r="H675" s="963"/>
      <c r="I675" s="893"/>
      <c r="J675" s="893"/>
      <c r="K675" s="960"/>
      <c r="L675" s="960"/>
      <c r="M675" s="963"/>
      <c r="N675" s="963"/>
      <c r="O675" s="963"/>
      <c r="P675" s="963"/>
      <c r="Q675" s="963"/>
      <c r="R675" s="963"/>
      <c r="S675" s="963"/>
      <c r="T675" s="963"/>
      <c r="U675" s="963"/>
      <c r="V675" s="963"/>
      <c r="W675" s="963"/>
      <c r="X675" s="963"/>
      <c r="Y675" s="963"/>
      <c r="Z675" s="963"/>
    </row>
    <row r="676" spans="1:26">
      <c r="A676" s="963"/>
      <c r="B676" s="963"/>
      <c r="C676" s="963"/>
      <c r="D676" s="780"/>
      <c r="E676" s="780"/>
      <c r="F676" s="963"/>
      <c r="G676" s="963"/>
      <c r="H676" s="963"/>
      <c r="I676" s="893"/>
      <c r="J676" s="893"/>
      <c r="K676" s="960"/>
      <c r="L676" s="960"/>
      <c r="M676" s="963"/>
      <c r="N676" s="963"/>
      <c r="O676" s="963"/>
      <c r="P676" s="963"/>
      <c r="Q676" s="963"/>
      <c r="R676" s="963"/>
      <c r="S676" s="963"/>
      <c r="T676" s="963"/>
      <c r="U676" s="963"/>
      <c r="V676" s="963"/>
      <c r="W676" s="963"/>
      <c r="X676" s="963"/>
      <c r="Y676" s="963"/>
      <c r="Z676" s="963"/>
    </row>
    <row r="677" spans="1:26">
      <c r="A677" s="963"/>
      <c r="B677" s="963"/>
      <c r="C677" s="963"/>
      <c r="D677" s="780"/>
      <c r="E677" s="780"/>
      <c r="F677" s="963"/>
      <c r="G677" s="963"/>
      <c r="H677" s="963"/>
      <c r="I677" s="893"/>
      <c r="J677" s="893"/>
      <c r="K677" s="960"/>
      <c r="L677" s="960"/>
      <c r="M677" s="963"/>
      <c r="N677" s="963"/>
      <c r="O677" s="963"/>
      <c r="P677" s="963"/>
      <c r="Q677" s="963"/>
      <c r="R677" s="963"/>
      <c r="S677" s="963"/>
      <c r="T677" s="963"/>
      <c r="U677" s="963"/>
      <c r="V677" s="963"/>
      <c r="W677" s="963"/>
      <c r="X677" s="963"/>
      <c r="Y677" s="963"/>
      <c r="Z677" s="963"/>
    </row>
    <row r="678" spans="1:26">
      <c r="A678" s="963"/>
      <c r="B678" s="963"/>
      <c r="C678" s="963"/>
      <c r="D678" s="780"/>
      <c r="E678" s="780"/>
      <c r="F678" s="963"/>
      <c r="G678" s="963"/>
      <c r="H678" s="963"/>
      <c r="I678" s="893"/>
      <c r="J678" s="893"/>
      <c r="K678" s="960"/>
      <c r="L678" s="960"/>
      <c r="M678" s="963"/>
      <c r="N678" s="963"/>
      <c r="O678" s="963"/>
      <c r="P678" s="963"/>
      <c r="Q678" s="963"/>
      <c r="R678" s="963"/>
      <c r="S678" s="963"/>
      <c r="T678" s="963"/>
      <c r="U678" s="963"/>
      <c r="V678" s="963"/>
      <c r="W678" s="963"/>
      <c r="X678" s="963"/>
      <c r="Y678" s="963"/>
      <c r="Z678" s="963"/>
    </row>
    <row r="679" spans="1:26">
      <c r="A679" s="963"/>
      <c r="B679" s="963"/>
      <c r="C679" s="963"/>
      <c r="D679" s="780"/>
      <c r="E679" s="780"/>
      <c r="F679" s="963"/>
      <c r="G679" s="963"/>
      <c r="H679" s="963"/>
      <c r="I679" s="893"/>
      <c r="J679" s="893"/>
      <c r="K679" s="960"/>
      <c r="L679" s="960"/>
      <c r="M679" s="963"/>
      <c r="N679" s="963"/>
      <c r="O679" s="963"/>
      <c r="P679" s="963"/>
      <c r="Q679" s="963"/>
      <c r="R679" s="963"/>
      <c r="S679" s="963"/>
      <c r="T679" s="963"/>
      <c r="U679" s="963"/>
      <c r="V679" s="963"/>
      <c r="W679" s="963"/>
      <c r="X679" s="963"/>
      <c r="Y679" s="963"/>
      <c r="Z679" s="963"/>
    </row>
    <row r="680" spans="1:26">
      <c r="A680" s="963"/>
      <c r="B680" s="963"/>
      <c r="C680" s="963"/>
      <c r="D680" s="780"/>
      <c r="E680" s="780"/>
      <c r="F680" s="963"/>
      <c r="G680" s="963"/>
      <c r="H680" s="963"/>
      <c r="I680" s="893"/>
      <c r="J680" s="893"/>
      <c r="K680" s="960"/>
      <c r="L680" s="960"/>
      <c r="M680" s="963"/>
      <c r="N680" s="963"/>
      <c r="O680" s="963"/>
      <c r="P680" s="963"/>
      <c r="Q680" s="963"/>
      <c r="R680" s="963"/>
      <c r="S680" s="963"/>
      <c r="T680" s="963"/>
      <c r="U680" s="963"/>
      <c r="V680" s="963"/>
      <c r="W680" s="963"/>
      <c r="X680" s="963"/>
      <c r="Y680" s="963"/>
      <c r="Z680" s="963"/>
    </row>
    <row r="681" spans="1:26">
      <c r="A681" s="963"/>
      <c r="B681" s="963"/>
      <c r="C681" s="963"/>
      <c r="D681" s="780"/>
      <c r="E681" s="780"/>
      <c r="F681" s="963"/>
      <c r="G681" s="963"/>
      <c r="H681" s="963"/>
      <c r="I681" s="893"/>
      <c r="J681" s="893"/>
      <c r="K681" s="960"/>
      <c r="L681" s="960"/>
      <c r="M681" s="963"/>
      <c r="N681" s="963"/>
      <c r="O681" s="963"/>
      <c r="P681" s="963"/>
      <c r="Q681" s="963"/>
      <c r="R681" s="963"/>
      <c r="S681" s="963"/>
      <c r="T681" s="963"/>
      <c r="U681" s="963"/>
      <c r="V681" s="963"/>
      <c r="W681" s="963"/>
      <c r="X681" s="963"/>
      <c r="Y681" s="963"/>
      <c r="Z681" s="963"/>
    </row>
    <row r="682" spans="1:26">
      <c r="A682" s="963"/>
      <c r="B682" s="963"/>
      <c r="C682" s="963"/>
      <c r="D682" s="780"/>
      <c r="E682" s="780"/>
      <c r="F682" s="963"/>
      <c r="G682" s="963"/>
      <c r="H682" s="963"/>
      <c r="I682" s="893"/>
      <c r="J682" s="893"/>
      <c r="K682" s="960"/>
      <c r="L682" s="960"/>
      <c r="M682" s="963"/>
      <c r="N682" s="963"/>
      <c r="O682" s="963"/>
      <c r="P682" s="963"/>
      <c r="Q682" s="963"/>
      <c r="R682" s="963"/>
      <c r="S682" s="963"/>
      <c r="T682" s="963"/>
      <c r="U682" s="963"/>
      <c r="V682" s="963"/>
      <c r="W682" s="963"/>
      <c r="X682" s="963"/>
      <c r="Y682" s="963"/>
      <c r="Z682" s="963"/>
    </row>
    <row r="683" spans="1:26">
      <c r="A683" s="963"/>
      <c r="B683" s="963"/>
      <c r="C683" s="963"/>
      <c r="D683" s="780"/>
      <c r="E683" s="780"/>
      <c r="F683" s="963"/>
      <c r="G683" s="963"/>
      <c r="H683" s="963"/>
      <c r="I683" s="893"/>
      <c r="J683" s="893"/>
      <c r="K683" s="960"/>
      <c r="L683" s="960"/>
      <c r="M683" s="963"/>
      <c r="N683" s="963"/>
      <c r="O683" s="963"/>
      <c r="P683" s="963"/>
      <c r="Q683" s="963"/>
      <c r="R683" s="963"/>
      <c r="S683" s="963"/>
      <c r="T683" s="963"/>
      <c r="U683" s="963"/>
      <c r="V683" s="963"/>
      <c r="W683" s="963"/>
      <c r="X683" s="963"/>
      <c r="Y683" s="963"/>
      <c r="Z683" s="963"/>
    </row>
    <row r="684" spans="1:26">
      <c r="A684" s="963"/>
      <c r="B684" s="963"/>
      <c r="C684" s="963"/>
      <c r="D684" s="780"/>
      <c r="E684" s="780"/>
      <c r="F684" s="963"/>
      <c r="G684" s="963"/>
      <c r="H684" s="963"/>
      <c r="I684" s="893"/>
      <c r="J684" s="893"/>
      <c r="K684" s="960"/>
      <c r="L684" s="960"/>
      <c r="M684" s="963"/>
      <c r="N684" s="963"/>
      <c r="O684" s="963"/>
      <c r="P684" s="963"/>
      <c r="Q684" s="963"/>
      <c r="R684" s="963"/>
      <c r="S684" s="963"/>
      <c r="T684" s="963"/>
      <c r="U684" s="963"/>
      <c r="V684" s="963"/>
      <c r="W684" s="963"/>
      <c r="X684" s="963"/>
      <c r="Y684" s="963"/>
      <c r="Z684" s="963"/>
    </row>
    <row r="685" spans="1:26">
      <c r="A685" s="963"/>
      <c r="B685" s="963"/>
      <c r="C685" s="963"/>
      <c r="D685" s="780"/>
      <c r="E685" s="780"/>
      <c r="F685" s="963"/>
      <c r="G685" s="963"/>
      <c r="H685" s="963"/>
      <c r="I685" s="893"/>
      <c r="J685" s="893"/>
      <c r="K685" s="960"/>
      <c r="L685" s="960"/>
      <c r="M685" s="963"/>
      <c r="N685" s="963"/>
      <c r="O685" s="963"/>
      <c r="P685" s="963"/>
      <c r="Q685" s="963"/>
      <c r="R685" s="963"/>
      <c r="S685" s="963"/>
      <c r="T685" s="963"/>
      <c r="U685" s="963"/>
      <c r="V685" s="963"/>
      <c r="W685" s="963"/>
      <c r="X685" s="963"/>
      <c r="Y685" s="963"/>
      <c r="Z685" s="963"/>
    </row>
    <row r="686" spans="1:26">
      <c r="A686" s="963"/>
      <c r="B686" s="963"/>
      <c r="C686" s="963"/>
      <c r="D686" s="780"/>
      <c r="E686" s="780"/>
      <c r="F686" s="963"/>
      <c r="G686" s="963"/>
      <c r="H686" s="963"/>
      <c r="I686" s="893"/>
      <c r="J686" s="893"/>
      <c r="K686" s="960"/>
      <c r="L686" s="960"/>
      <c r="M686" s="963"/>
      <c r="N686" s="963"/>
      <c r="O686" s="963"/>
      <c r="P686" s="963"/>
      <c r="Q686" s="963"/>
      <c r="R686" s="963"/>
      <c r="S686" s="963"/>
      <c r="T686" s="963"/>
      <c r="U686" s="963"/>
      <c r="V686" s="963"/>
      <c r="W686" s="963"/>
      <c r="X686" s="963"/>
      <c r="Y686" s="963"/>
      <c r="Z686" s="963"/>
    </row>
    <row r="687" spans="1:26">
      <c r="A687" s="963"/>
      <c r="B687" s="963"/>
      <c r="C687" s="963"/>
      <c r="D687" s="780"/>
      <c r="E687" s="780"/>
      <c r="F687" s="963"/>
      <c r="G687" s="963"/>
      <c r="H687" s="963"/>
      <c r="I687" s="893"/>
      <c r="J687" s="893"/>
      <c r="K687" s="960"/>
      <c r="L687" s="960"/>
      <c r="M687" s="963"/>
      <c r="N687" s="963"/>
      <c r="O687" s="963"/>
      <c r="P687" s="963"/>
      <c r="Q687" s="963"/>
      <c r="R687" s="963"/>
      <c r="S687" s="963"/>
      <c r="T687" s="963"/>
      <c r="U687" s="963"/>
      <c r="V687" s="963"/>
      <c r="W687" s="963"/>
      <c r="X687" s="963"/>
      <c r="Y687" s="963"/>
      <c r="Z687" s="963"/>
    </row>
    <row r="688" spans="1:26">
      <c r="A688" s="963"/>
      <c r="B688" s="963"/>
      <c r="C688" s="963"/>
      <c r="D688" s="780"/>
      <c r="E688" s="780"/>
      <c r="F688" s="963"/>
      <c r="G688" s="963"/>
      <c r="H688" s="963"/>
      <c r="I688" s="893"/>
      <c r="J688" s="893"/>
      <c r="K688" s="960"/>
      <c r="L688" s="960"/>
      <c r="M688" s="963"/>
      <c r="N688" s="963"/>
      <c r="O688" s="963"/>
      <c r="P688" s="963"/>
      <c r="Q688" s="963"/>
      <c r="R688" s="963"/>
      <c r="S688" s="963"/>
      <c r="T688" s="963"/>
      <c r="U688" s="963"/>
      <c r="V688" s="963"/>
      <c r="W688" s="963"/>
      <c r="X688" s="963"/>
      <c r="Y688" s="963"/>
      <c r="Z688" s="963"/>
    </row>
    <row r="689" spans="1:26">
      <c r="A689" s="963"/>
      <c r="B689" s="963"/>
      <c r="C689" s="963"/>
      <c r="D689" s="780"/>
      <c r="E689" s="780"/>
      <c r="F689" s="963"/>
      <c r="G689" s="963"/>
      <c r="H689" s="963"/>
      <c r="I689" s="893"/>
      <c r="J689" s="893"/>
      <c r="K689" s="960"/>
      <c r="L689" s="960"/>
      <c r="M689" s="963"/>
      <c r="N689" s="963"/>
      <c r="O689" s="963"/>
      <c r="P689" s="963"/>
      <c r="Q689" s="963"/>
      <c r="R689" s="963"/>
      <c r="S689" s="963"/>
      <c r="T689" s="963"/>
      <c r="U689" s="963"/>
      <c r="V689" s="963"/>
      <c r="W689" s="963"/>
      <c r="X689" s="963"/>
      <c r="Y689" s="963"/>
      <c r="Z689" s="963"/>
    </row>
    <row r="690" spans="1:26">
      <c r="A690" s="963"/>
      <c r="B690" s="963"/>
      <c r="C690" s="963"/>
      <c r="D690" s="780"/>
      <c r="E690" s="780"/>
      <c r="F690" s="963"/>
      <c r="G690" s="963"/>
      <c r="H690" s="963"/>
      <c r="I690" s="893"/>
      <c r="J690" s="893"/>
      <c r="K690" s="960"/>
      <c r="L690" s="960"/>
      <c r="M690" s="963"/>
      <c r="N690" s="963"/>
      <c r="O690" s="963"/>
      <c r="P690" s="963"/>
      <c r="Q690" s="963"/>
      <c r="R690" s="963"/>
      <c r="S690" s="963"/>
      <c r="T690" s="963"/>
      <c r="U690" s="963"/>
      <c r="V690" s="963"/>
      <c r="W690" s="963"/>
      <c r="X690" s="963"/>
      <c r="Y690" s="963"/>
      <c r="Z690" s="963"/>
    </row>
    <row r="691" spans="1:26">
      <c r="A691" s="963"/>
      <c r="B691" s="963"/>
      <c r="C691" s="963"/>
      <c r="D691" s="780"/>
      <c r="E691" s="780"/>
      <c r="F691" s="963"/>
      <c r="G691" s="963"/>
      <c r="H691" s="963"/>
      <c r="I691" s="893"/>
      <c r="J691" s="893"/>
      <c r="K691" s="960"/>
      <c r="L691" s="960"/>
      <c r="M691" s="963"/>
      <c r="N691" s="963"/>
      <c r="O691" s="963"/>
      <c r="P691" s="963"/>
      <c r="Q691" s="963"/>
      <c r="R691" s="963"/>
      <c r="S691" s="963"/>
      <c r="T691" s="963"/>
      <c r="U691" s="963"/>
      <c r="V691" s="963"/>
      <c r="W691" s="963"/>
      <c r="X691" s="963"/>
      <c r="Y691" s="963"/>
      <c r="Z691" s="963"/>
    </row>
    <row r="692" spans="1:26">
      <c r="A692" s="963"/>
      <c r="B692" s="963"/>
      <c r="C692" s="963"/>
      <c r="D692" s="780"/>
      <c r="E692" s="780"/>
      <c r="F692" s="963"/>
      <c r="G692" s="963"/>
      <c r="H692" s="963"/>
      <c r="I692" s="893"/>
      <c r="J692" s="893"/>
      <c r="K692" s="960"/>
      <c r="L692" s="960"/>
      <c r="M692" s="963"/>
      <c r="N692" s="963"/>
      <c r="O692" s="963"/>
      <c r="P692" s="963"/>
      <c r="Q692" s="963"/>
      <c r="R692" s="963"/>
      <c r="S692" s="963"/>
      <c r="T692" s="963"/>
      <c r="U692" s="963"/>
      <c r="V692" s="963"/>
      <c r="W692" s="963"/>
      <c r="X692" s="963"/>
      <c r="Y692" s="963"/>
      <c r="Z692" s="963"/>
    </row>
    <row r="693" spans="1:26">
      <c r="A693" s="963"/>
      <c r="B693" s="963"/>
      <c r="C693" s="963"/>
      <c r="D693" s="780"/>
      <c r="E693" s="780"/>
      <c r="F693" s="963"/>
      <c r="G693" s="963"/>
      <c r="H693" s="963"/>
      <c r="I693" s="893"/>
      <c r="J693" s="893"/>
      <c r="K693" s="960"/>
      <c r="L693" s="960"/>
      <c r="M693" s="963"/>
      <c r="N693" s="963"/>
      <c r="O693" s="963"/>
      <c r="P693" s="963"/>
      <c r="Q693" s="963"/>
      <c r="R693" s="963"/>
      <c r="S693" s="963"/>
      <c r="T693" s="963"/>
      <c r="U693" s="963"/>
      <c r="V693" s="963"/>
      <c r="W693" s="963"/>
      <c r="X693" s="963"/>
      <c r="Y693" s="963"/>
      <c r="Z693" s="963"/>
    </row>
    <row r="694" spans="1:26">
      <c r="A694" s="963"/>
      <c r="B694" s="963"/>
      <c r="C694" s="963"/>
      <c r="D694" s="780"/>
      <c r="E694" s="780"/>
      <c r="F694" s="963"/>
      <c r="G694" s="963"/>
      <c r="H694" s="963"/>
      <c r="I694" s="893"/>
      <c r="J694" s="893"/>
      <c r="K694" s="960"/>
      <c r="L694" s="960"/>
      <c r="M694" s="963"/>
      <c r="N694" s="963"/>
      <c r="O694" s="963"/>
      <c r="P694" s="963"/>
      <c r="Q694" s="963"/>
      <c r="R694" s="963"/>
      <c r="S694" s="963"/>
      <c r="T694" s="963"/>
      <c r="U694" s="963"/>
      <c r="V694" s="963"/>
      <c r="W694" s="963"/>
      <c r="X694" s="963"/>
      <c r="Y694" s="963"/>
      <c r="Z694" s="963"/>
    </row>
    <row r="695" spans="1:26">
      <c r="A695" s="963"/>
      <c r="B695" s="963"/>
      <c r="C695" s="963"/>
      <c r="D695" s="780"/>
      <c r="E695" s="780"/>
      <c r="F695" s="963"/>
      <c r="G695" s="963"/>
      <c r="H695" s="963"/>
      <c r="I695" s="893"/>
      <c r="J695" s="893"/>
      <c r="K695" s="960"/>
      <c r="L695" s="960"/>
      <c r="M695" s="963"/>
      <c r="N695" s="963"/>
      <c r="O695" s="963"/>
      <c r="P695" s="963"/>
      <c r="Q695" s="963"/>
      <c r="R695" s="963"/>
      <c r="S695" s="963"/>
      <c r="T695" s="963"/>
      <c r="U695" s="963"/>
      <c r="V695" s="963"/>
      <c r="W695" s="963"/>
      <c r="X695" s="963"/>
      <c r="Y695" s="963"/>
      <c r="Z695" s="963"/>
    </row>
    <row r="696" spans="1:26">
      <c r="A696" s="963"/>
      <c r="B696" s="963"/>
      <c r="C696" s="963"/>
      <c r="D696" s="780"/>
      <c r="E696" s="780"/>
      <c r="F696" s="963"/>
      <c r="G696" s="963"/>
      <c r="H696" s="963"/>
      <c r="I696" s="893"/>
      <c r="J696" s="893"/>
      <c r="K696" s="960"/>
      <c r="L696" s="960"/>
      <c r="M696" s="963"/>
      <c r="N696" s="963"/>
      <c r="O696" s="963"/>
      <c r="P696" s="963"/>
      <c r="Q696" s="963"/>
      <c r="R696" s="963"/>
      <c r="S696" s="963"/>
      <c r="T696" s="963"/>
      <c r="U696" s="963"/>
      <c r="V696" s="963"/>
      <c r="W696" s="963"/>
      <c r="X696" s="963"/>
      <c r="Y696" s="963"/>
      <c r="Z696" s="963"/>
    </row>
    <row r="697" spans="1:26">
      <c r="A697" s="963"/>
      <c r="B697" s="963"/>
      <c r="C697" s="963"/>
      <c r="D697" s="780"/>
      <c r="E697" s="780"/>
      <c r="F697" s="963"/>
      <c r="G697" s="963"/>
      <c r="H697" s="963"/>
      <c r="I697" s="893"/>
      <c r="J697" s="893"/>
      <c r="K697" s="960"/>
      <c r="L697" s="960"/>
      <c r="M697" s="963"/>
      <c r="N697" s="963"/>
      <c r="O697" s="963"/>
      <c r="P697" s="963"/>
      <c r="Q697" s="963"/>
      <c r="R697" s="963"/>
      <c r="S697" s="963"/>
      <c r="T697" s="963"/>
      <c r="U697" s="963"/>
      <c r="V697" s="963"/>
      <c r="W697" s="963"/>
      <c r="X697" s="963"/>
      <c r="Y697" s="963"/>
      <c r="Z697" s="963"/>
    </row>
    <row r="698" spans="1:26">
      <c r="A698" s="963"/>
      <c r="B698" s="963"/>
      <c r="C698" s="963"/>
      <c r="D698" s="780"/>
      <c r="E698" s="780"/>
      <c r="F698" s="963"/>
      <c r="G698" s="963"/>
      <c r="H698" s="963"/>
      <c r="I698" s="893"/>
      <c r="J698" s="893"/>
      <c r="K698" s="960"/>
      <c r="L698" s="960"/>
      <c r="M698" s="963"/>
      <c r="N698" s="963"/>
      <c r="O698" s="963"/>
      <c r="P698" s="963"/>
      <c r="Q698" s="963"/>
      <c r="R698" s="963"/>
      <c r="S698" s="963"/>
      <c r="T698" s="963"/>
      <c r="U698" s="963"/>
      <c r="V698" s="963"/>
      <c r="W698" s="963"/>
      <c r="X698" s="963"/>
      <c r="Y698" s="963"/>
      <c r="Z698" s="963"/>
    </row>
    <row r="699" spans="1:26">
      <c r="A699" s="963"/>
      <c r="B699" s="963"/>
      <c r="C699" s="963"/>
      <c r="D699" s="780"/>
      <c r="E699" s="780"/>
      <c r="F699" s="963"/>
      <c r="G699" s="963"/>
      <c r="H699" s="963"/>
      <c r="I699" s="893"/>
      <c r="J699" s="893"/>
      <c r="K699" s="960"/>
      <c r="L699" s="960"/>
      <c r="M699" s="963"/>
      <c r="N699" s="963"/>
      <c r="O699" s="963"/>
      <c r="P699" s="963"/>
      <c r="Q699" s="963"/>
      <c r="R699" s="963"/>
      <c r="S699" s="963"/>
      <c r="T699" s="963"/>
      <c r="U699" s="963"/>
      <c r="V699" s="963"/>
      <c r="W699" s="963"/>
      <c r="X699" s="963"/>
      <c r="Y699" s="963"/>
      <c r="Z699" s="963"/>
    </row>
    <row r="700" spans="1:26">
      <c r="A700" s="963"/>
      <c r="B700" s="963"/>
      <c r="C700" s="963"/>
      <c r="D700" s="780"/>
      <c r="E700" s="780"/>
      <c r="F700" s="963"/>
      <c r="G700" s="963"/>
      <c r="H700" s="963"/>
      <c r="I700" s="893"/>
      <c r="J700" s="893"/>
      <c r="K700" s="960"/>
      <c r="L700" s="960"/>
      <c r="M700" s="963"/>
      <c r="N700" s="963"/>
      <c r="O700" s="963"/>
      <c r="P700" s="963"/>
      <c r="Q700" s="963"/>
      <c r="R700" s="963"/>
      <c r="S700" s="963"/>
      <c r="T700" s="963"/>
      <c r="U700" s="963"/>
      <c r="V700" s="963"/>
      <c r="W700" s="963"/>
      <c r="X700" s="963"/>
      <c r="Y700" s="963"/>
      <c r="Z700" s="963"/>
    </row>
    <row r="701" spans="1:26">
      <c r="A701" s="963"/>
      <c r="B701" s="963"/>
      <c r="C701" s="963"/>
      <c r="D701" s="780"/>
      <c r="E701" s="780"/>
      <c r="F701" s="963"/>
      <c r="G701" s="963"/>
      <c r="H701" s="963"/>
      <c r="I701" s="893"/>
      <c r="J701" s="893"/>
      <c r="K701" s="960"/>
      <c r="L701" s="960"/>
      <c r="M701" s="963"/>
      <c r="N701" s="963"/>
      <c r="O701" s="963"/>
      <c r="P701" s="963"/>
      <c r="Q701" s="963"/>
      <c r="R701" s="963"/>
      <c r="S701" s="963"/>
      <c r="T701" s="963"/>
      <c r="U701" s="963"/>
      <c r="V701" s="963"/>
      <c r="W701" s="963"/>
      <c r="X701" s="963"/>
      <c r="Y701" s="963"/>
      <c r="Z701" s="963"/>
    </row>
    <row r="702" spans="1:26">
      <c r="A702" s="963"/>
      <c r="B702" s="963"/>
      <c r="C702" s="963"/>
      <c r="D702" s="780"/>
      <c r="E702" s="780"/>
      <c r="F702" s="963"/>
      <c r="G702" s="963"/>
      <c r="H702" s="963"/>
      <c r="I702" s="893"/>
      <c r="J702" s="893"/>
      <c r="K702" s="960"/>
      <c r="L702" s="960"/>
      <c r="M702" s="963"/>
      <c r="N702" s="963"/>
      <c r="O702" s="963"/>
      <c r="P702" s="963"/>
      <c r="Q702" s="963"/>
      <c r="R702" s="963"/>
      <c r="S702" s="963"/>
      <c r="T702" s="963"/>
      <c r="U702" s="963"/>
      <c r="V702" s="963"/>
      <c r="W702" s="963"/>
      <c r="X702" s="963"/>
      <c r="Y702" s="963"/>
      <c r="Z702" s="963"/>
    </row>
    <row r="703" spans="1:26">
      <c r="A703" s="963"/>
      <c r="B703" s="963"/>
      <c r="C703" s="963"/>
      <c r="D703" s="780"/>
      <c r="E703" s="780"/>
      <c r="F703" s="963"/>
      <c r="G703" s="963"/>
      <c r="H703" s="963"/>
      <c r="I703" s="893"/>
      <c r="J703" s="893"/>
      <c r="K703" s="960"/>
      <c r="L703" s="960"/>
      <c r="M703" s="963"/>
      <c r="N703" s="963"/>
      <c r="O703" s="963"/>
      <c r="P703" s="963"/>
      <c r="Q703" s="963"/>
      <c r="R703" s="963"/>
      <c r="S703" s="963"/>
      <c r="T703" s="963"/>
      <c r="U703" s="963"/>
      <c r="V703" s="963"/>
      <c r="W703" s="963"/>
      <c r="X703" s="963"/>
      <c r="Y703" s="963"/>
      <c r="Z703" s="963"/>
    </row>
    <row r="704" spans="1:26">
      <c r="A704" s="963"/>
      <c r="B704" s="963"/>
      <c r="C704" s="963"/>
      <c r="D704" s="780"/>
      <c r="E704" s="780"/>
      <c r="F704" s="963"/>
      <c r="G704" s="963"/>
      <c r="H704" s="963"/>
      <c r="I704" s="893"/>
      <c r="J704" s="893"/>
      <c r="K704" s="960"/>
      <c r="L704" s="960"/>
      <c r="M704" s="963"/>
      <c r="N704" s="963"/>
      <c r="O704" s="963"/>
      <c r="P704" s="963"/>
      <c r="Q704" s="963"/>
      <c r="R704" s="963"/>
      <c r="S704" s="963"/>
      <c r="T704" s="963"/>
      <c r="U704" s="963"/>
      <c r="V704" s="963"/>
      <c r="W704" s="963"/>
      <c r="X704" s="963"/>
      <c r="Y704" s="963"/>
      <c r="Z704" s="963"/>
    </row>
    <row r="705" spans="1:26">
      <c r="A705" s="963"/>
      <c r="B705" s="963"/>
      <c r="C705" s="963"/>
      <c r="D705" s="780"/>
      <c r="E705" s="780"/>
      <c r="F705" s="963"/>
      <c r="G705" s="963"/>
      <c r="H705" s="963"/>
      <c r="I705" s="893"/>
      <c r="J705" s="893"/>
      <c r="K705" s="960"/>
      <c r="L705" s="960"/>
      <c r="M705" s="963"/>
      <c r="N705" s="963"/>
      <c r="O705" s="963"/>
      <c r="P705" s="963"/>
      <c r="Q705" s="963"/>
      <c r="R705" s="963"/>
      <c r="S705" s="963"/>
      <c r="T705" s="963"/>
      <c r="U705" s="963"/>
      <c r="V705" s="963"/>
      <c r="W705" s="963"/>
      <c r="X705" s="963"/>
      <c r="Y705" s="963"/>
      <c r="Z705" s="963"/>
    </row>
    <row r="706" spans="1:26">
      <c r="A706" s="963"/>
      <c r="B706" s="963"/>
      <c r="C706" s="963"/>
      <c r="D706" s="780"/>
      <c r="E706" s="780"/>
      <c r="F706" s="963"/>
      <c r="G706" s="963"/>
      <c r="H706" s="963"/>
      <c r="I706" s="893"/>
      <c r="J706" s="893"/>
      <c r="K706" s="960"/>
      <c r="L706" s="960"/>
      <c r="M706" s="963"/>
      <c r="N706" s="963"/>
      <c r="O706" s="963"/>
      <c r="P706" s="963"/>
      <c r="Q706" s="963"/>
      <c r="R706" s="963"/>
      <c r="S706" s="963"/>
      <c r="T706" s="963"/>
      <c r="U706" s="963"/>
      <c r="V706" s="963"/>
      <c r="W706" s="963"/>
      <c r="X706" s="963"/>
      <c r="Y706" s="963"/>
      <c r="Z706" s="963"/>
    </row>
    <row r="707" spans="1:26">
      <c r="A707" s="963"/>
      <c r="B707" s="963"/>
      <c r="C707" s="963"/>
      <c r="D707" s="780"/>
      <c r="E707" s="780"/>
      <c r="F707" s="963"/>
      <c r="G707" s="963"/>
      <c r="H707" s="963"/>
      <c r="I707" s="893"/>
      <c r="J707" s="893"/>
      <c r="K707" s="960"/>
      <c r="L707" s="960"/>
      <c r="M707" s="963"/>
      <c r="N707" s="963"/>
      <c r="O707" s="963"/>
      <c r="P707" s="963"/>
      <c r="Q707" s="963"/>
      <c r="R707" s="963"/>
      <c r="S707" s="963"/>
      <c r="T707" s="963"/>
      <c r="U707" s="963"/>
      <c r="V707" s="963"/>
      <c r="W707" s="963"/>
      <c r="X707" s="963"/>
      <c r="Y707" s="963"/>
      <c r="Z707" s="963"/>
    </row>
    <row r="708" spans="1:26">
      <c r="A708" s="963"/>
      <c r="B708" s="963"/>
      <c r="C708" s="963"/>
      <c r="D708" s="780"/>
      <c r="E708" s="780"/>
      <c r="F708" s="963"/>
      <c r="G708" s="963"/>
      <c r="H708" s="963"/>
      <c r="I708" s="893"/>
      <c r="J708" s="893"/>
      <c r="K708" s="960"/>
      <c r="L708" s="960"/>
      <c r="M708" s="963"/>
      <c r="N708" s="963"/>
      <c r="O708" s="963"/>
      <c r="P708" s="963"/>
      <c r="Q708" s="963"/>
      <c r="R708" s="963"/>
      <c r="S708" s="963"/>
      <c r="T708" s="963"/>
      <c r="U708" s="963"/>
      <c r="V708" s="963"/>
      <c r="W708" s="963"/>
      <c r="X708" s="963"/>
      <c r="Y708" s="963"/>
      <c r="Z708" s="963"/>
    </row>
    <row r="709" spans="1:26">
      <c r="A709" s="963"/>
      <c r="B709" s="963"/>
      <c r="C709" s="963"/>
      <c r="D709" s="780"/>
      <c r="E709" s="780"/>
      <c r="F709" s="963"/>
      <c r="G709" s="963"/>
      <c r="H709" s="963"/>
      <c r="I709" s="893"/>
      <c r="J709" s="893"/>
      <c r="K709" s="960"/>
      <c r="L709" s="960"/>
      <c r="M709" s="963"/>
      <c r="N709" s="963"/>
      <c r="O709" s="963"/>
      <c r="P709" s="963"/>
      <c r="Q709" s="963"/>
      <c r="R709" s="963"/>
      <c r="S709" s="963"/>
      <c r="T709" s="963"/>
      <c r="U709" s="963"/>
      <c r="V709" s="963"/>
      <c r="W709" s="963"/>
      <c r="X709" s="963"/>
      <c r="Y709" s="963"/>
      <c r="Z709" s="963"/>
    </row>
    <row r="710" spans="1:26">
      <c r="A710" s="963"/>
      <c r="B710" s="963"/>
      <c r="C710" s="963"/>
      <c r="D710" s="780"/>
      <c r="E710" s="780"/>
      <c r="F710" s="963"/>
      <c r="G710" s="963"/>
      <c r="H710" s="963"/>
      <c r="I710" s="893"/>
      <c r="J710" s="893"/>
      <c r="K710" s="960"/>
      <c r="L710" s="960"/>
      <c r="M710" s="963"/>
      <c r="N710" s="963"/>
      <c r="O710" s="963"/>
      <c r="P710" s="963"/>
      <c r="Q710" s="963"/>
      <c r="R710" s="963"/>
      <c r="S710" s="963"/>
      <c r="T710" s="963"/>
      <c r="U710" s="963"/>
      <c r="V710" s="963"/>
      <c r="W710" s="963"/>
      <c r="X710" s="963"/>
      <c r="Y710" s="963"/>
      <c r="Z710" s="963"/>
    </row>
    <row r="711" spans="1:26">
      <c r="A711" s="963"/>
      <c r="B711" s="963"/>
      <c r="C711" s="963"/>
      <c r="D711" s="780"/>
      <c r="E711" s="780"/>
      <c r="F711" s="963"/>
      <c r="G711" s="963"/>
      <c r="H711" s="963"/>
      <c r="I711" s="893"/>
      <c r="J711" s="893"/>
      <c r="K711" s="960"/>
      <c r="L711" s="960"/>
      <c r="M711" s="963"/>
      <c r="N711" s="963"/>
      <c r="O711" s="963"/>
      <c r="P711" s="963"/>
      <c r="Q711" s="963"/>
      <c r="R711" s="963"/>
      <c r="S711" s="963"/>
      <c r="T711" s="963"/>
      <c r="U711" s="963"/>
      <c r="V711" s="963"/>
      <c r="W711" s="963"/>
      <c r="X711" s="963"/>
      <c r="Y711" s="963"/>
      <c r="Z711" s="963"/>
    </row>
    <row r="712" spans="1:26">
      <c r="A712" s="963"/>
      <c r="B712" s="963"/>
      <c r="C712" s="963"/>
      <c r="D712" s="780"/>
      <c r="E712" s="780"/>
      <c r="F712" s="963"/>
      <c r="G712" s="963"/>
      <c r="H712" s="963"/>
      <c r="I712" s="893"/>
      <c r="J712" s="893"/>
      <c r="K712" s="960"/>
      <c r="L712" s="960"/>
      <c r="M712" s="963"/>
      <c r="N712" s="963"/>
      <c r="O712" s="963"/>
      <c r="P712" s="963"/>
      <c r="Q712" s="963"/>
      <c r="R712" s="963"/>
      <c r="S712" s="963"/>
      <c r="T712" s="963"/>
      <c r="U712" s="963"/>
      <c r="V712" s="963"/>
      <c r="W712" s="963"/>
      <c r="X712" s="963"/>
      <c r="Y712" s="963"/>
      <c r="Z712" s="963"/>
    </row>
    <row r="713" spans="1:26">
      <c r="A713" s="963"/>
      <c r="B713" s="963"/>
      <c r="C713" s="963"/>
      <c r="D713" s="780"/>
      <c r="E713" s="780"/>
      <c r="F713" s="963"/>
      <c r="G713" s="963"/>
      <c r="H713" s="963"/>
      <c r="I713" s="893"/>
      <c r="J713" s="893"/>
      <c r="K713" s="960"/>
      <c r="L713" s="960"/>
      <c r="M713" s="963"/>
      <c r="N713" s="963"/>
      <c r="O713" s="963"/>
      <c r="P713" s="963"/>
      <c r="Q713" s="963"/>
      <c r="R713" s="963"/>
      <c r="S713" s="963"/>
      <c r="T713" s="963"/>
      <c r="U713" s="963"/>
      <c r="V713" s="963"/>
      <c r="W713" s="963"/>
      <c r="X713" s="963"/>
      <c r="Y713" s="963"/>
      <c r="Z713" s="963"/>
    </row>
    <row r="714" spans="1:26">
      <c r="A714" s="963"/>
      <c r="B714" s="963"/>
      <c r="C714" s="963"/>
      <c r="D714" s="780"/>
      <c r="E714" s="780"/>
      <c r="F714" s="963"/>
      <c r="G714" s="963"/>
      <c r="H714" s="963"/>
      <c r="I714" s="893"/>
      <c r="J714" s="893"/>
      <c r="K714" s="960"/>
      <c r="L714" s="960"/>
      <c r="M714" s="963"/>
      <c r="N714" s="963"/>
      <c r="O714" s="963"/>
      <c r="P714" s="963"/>
      <c r="Q714" s="963"/>
      <c r="R714" s="963"/>
      <c r="S714" s="963"/>
      <c r="T714" s="963"/>
      <c r="U714" s="963"/>
      <c r="V714" s="963"/>
      <c r="W714" s="963"/>
      <c r="X714" s="963"/>
      <c r="Y714" s="963"/>
      <c r="Z714" s="963"/>
    </row>
    <row r="715" spans="1:26">
      <c r="A715" s="963"/>
      <c r="B715" s="963"/>
      <c r="C715" s="963"/>
      <c r="D715" s="780"/>
      <c r="E715" s="780"/>
      <c r="F715" s="963"/>
      <c r="G715" s="963"/>
      <c r="H715" s="963"/>
      <c r="I715" s="893"/>
      <c r="J715" s="893"/>
      <c r="K715" s="960"/>
      <c r="L715" s="960"/>
      <c r="M715" s="963"/>
      <c r="N715" s="963"/>
      <c r="O715" s="963"/>
      <c r="P715" s="963"/>
      <c r="Q715" s="963"/>
      <c r="R715" s="963"/>
      <c r="S715" s="963"/>
      <c r="T715" s="963"/>
      <c r="U715" s="963"/>
      <c r="V715" s="963"/>
      <c r="W715" s="963"/>
      <c r="X715" s="963"/>
      <c r="Y715" s="963"/>
      <c r="Z715" s="963"/>
    </row>
    <row r="716" spans="1:26">
      <c r="A716" s="963"/>
      <c r="B716" s="963"/>
      <c r="C716" s="963"/>
      <c r="D716" s="780"/>
      <c r="E716" s="780"/>
      <c r="F716" s="963"/>
      <c r="G716" s="963"/>
      <c r="H716" s="963"/>
      <c r="I716" s="893"/>
      <c r="J716" s="893"/>
      <c r="K716" s="960"/>
      <c r="L716" s="960"/>
      <c r="M716" s="963"/>
      <c r="N716" s="963"/>
      <c r="O716" s="963"/>
      <c r="P716" s="963"/>
      <c r="Q716" s="963"/>
      <c r="R716" s="963"/>
      <c r="S716" s="963"/>
      <c r="T716" s="963"/>
      <c r="U716" s="963"/>
      <c r="V716" s="963"/>
      <c r="W716" s="963"/>
      <c r="X716" s="963"/>
      <c r="Y716" s="963"/>
      <c r="Z716" s="963"/>
    </row>
    <row r="717" spans="1:26">
      <c r="A717" s="963"/>
      <c r="B717" s="963"/>
      <c r="C717" s="963"/>
      <c r="D717" s="780"/>
      <c r="E717" s="780"/>
      <c r="F717" s="963"/>
      <c r="G717" s="963"/>
      <c r="H717" s="963"/>
      <c r="I717" s="893"/>
      <c r="J717" s="893"/>
      <c r="K717" s="960"/>
      <c r="L717" s="960"/>
      <c r="M717" s="963"/>
      <c r="N717" s="963"/>
      <c r="O717" s="963"/>
      <c r="P717" s="963"/>
      <c r="Q717" s="963"/>
      <c r="R717" s="963"/>
      <c r="S717" s="963"/>
      <c r="T717" s="963"/>
      <c r="U717" s="963"/>
      <c r="V717" s="963"/>
      <c r="W717" s="963"/>
      <c r="X717" s="963"/>
      <c r="Y717" s="963"/>
      <c r="Z717" s="963"/>
    </row>
    <row r="718" spans="1:26">
      <c r="A718" s="963"/>
      <c r="B718" s="963"/>
      <c r="C718" s="963"/>
      <c r="D718" s="780"/>
      <c r="E718" s="780"/>
      <c r="F718" s="963"/>
      <c r="G718" s="963"/>
      <c r="H718" s="963"/>
      <c r="I718" s="893"/>
      <c r="J718" s="893"/>
      <c r="K718" s="960"/>
      <c r="L718" s="960"/>
      <c r="M718" s="963"/>
      <c r="N718" s="963"/>
      <c r="O718" s="963"/>
      <c r="P718" s="963"/>
      <c r="Q718" s="963"/>
      <c r="R718" s="963"/>
      <c r="S718" s="963"/>
      <c r="T718" s="963"/>
      <c r="U718" s="963"/>
      <c r="V718" s="963"/>
      <c r="W718" s="963"/>
      <c r="X718" s="963"/>
      <c r="Y718" s="963"/>
      <c r="Z718" s="963"/>
    </row>
    <row r="719" spans="1:26">
      <c r="A719" s="963"/>
      <c r="B719" s="963"/>
      <c r="C719" s="963"/>
      <c r="D719" s="780"/>
      <c r="E719" s="780"/>
      <c r="F719" s="963"/>
      <c r="G719" s="963"/>
      <c r="H719" s="963"/>
      <c r="I719" s="893"/>
      <c r="J719" s="893"/>
      <c r="K719" s="960"/>
      <c r="L719" s="960"/>
      <c r="M719" s="963"/>
      <c r="N719" s="963"/>
      <c r="O719" s="963"/>
      <c r="P719" s="963"/>
      <c r="Q719" s="963"/>
      <c r="R719" s="963"/>
      <c r="S719" s="963"/>
      <c r="T719" s="963"/>
      <c r="U719" s="963"/>
      <c r="V719" s="963"/>
      <c r="W719" s="963"/>
      <c r="X719" s="963"/>
      <c r="Y719" s="963"/>
      <c r="Z719" s="963"/>
    </row>
    <row r="720" spans="1:26">
      <c r="A720" s="963"/>
      <c r="B720" s="963"/>
      <c r="C720" s="963"/>
      <c r="D720" s="780"/>
      <c r="E720" s="780"/>
      <c r="F720" s="963"/>
      <c r="G720" s="963"/>
      <c r="H720" s="963"/>
      <c r="I720" s="893"/>
      <c r="J720" s="893"/>
      <c r="K720" s="960"/>
      <c r="L720" s="960"/>
      <c r="M720" s="963"/>
      <c r="N720" s="963"/>
      <c r="O720" s="963"/>
      <c r="P720" s="963"/>
      <c r="Q720" s="963"/>
      <c r="R720" s="963"/>
      <c r="S720" s="963"/>
      <c r="T720" s="963"/>
      <c r="U720" s="963"/>
      <c r="V720" s="963"/>
      <c r="W720" s="963"/>
      <c r="X720" s="963"/>
      <c r="Y720" s="963"/>
      <c r="Z720" s="963"/>
    </row>
    <row r="721" spans="1:26">
      <c r="A721" s="963"/>
      <c r="B721" s="963"/>
      <c r="C721" s="963"/>
      <c r="D721" s="780"/>
      <c r="E721" s="780"/>
      <c r="F721" s="963"/>
      <c r="G721" s="963"/>
      <c r="H721" s="963"/>
      <c r="I721" s="893"/>
      <c r="J721" s="893"/>
      <c r="K721" s="960"/>
      <c r="L721" s="960"/>
      <c r="M721" s="963"/>
      <c r="N721" s="963"/>
      <c r="O721" s="963"/>
      <c r="P721" s="963"/>
      <c r="Q721" s="963"/>
      <c r="R721" s="963"/>
      <c r="S721" s="963"/>
      <c r="T721" s="963"/>
      <c r="U721" s="963"/>
      <c r="V721" s="963"/>
      <c r="W721" s="963"/>
      <c r="X721" s="963"/>
      <c r="Y721" s="963"/>
      <c r="Z721" s="963"/>
    </row>
    <row r="722" spans="1:26">
      <c r="A722" s="963"/>
      <c r="B722" s="963"/>
      <c r="C722" s="963"/>
      <c r="D722" s="780"/>
      <c r="E722" s="780"/>
      <c r="F722" s="963"/>
      <c r="G722" s="963"/>
      <c r="H722" s="963"/>
      <c r="I722" s="893"/>
      <c r="J722" s="893"/>
      <c r="K722" s="960"/>
      <c r="L722" s="960"/>
      <c r="M722" s="963"/>
      <c r="N722" s="963"/>
      <c r="O722" s="963"/>
      <c r="P722" s="963"/>
      <c r="Q722" s="963"/>
      <c r="R722" s="963"/>
      <c r="S722" s="963"/>
      <c r="T722" s="963"/>
      <c r="U722" s="963"/>
      <c r="V722" s="963"/>
      <c r="W722" s="963"/>
      <c r="X722" s="963"/>
      <c r="Y722" s="963"/>
      <c r="Z722" s="963"/>
    </row>
    <row r="723" spans="1:26">
      <c r="A723" s="963"/>
      <c r="B723" s="963"/>
      <c r="C723" s="963"/>
      <c r="D723" s="780"/>
      <c r="E723" s="780"/>
      <c r="F723" s="963"/>
      <c r="G723" s="963"/>
      <c r="H723" s="963"/>
      <c r="I723" s="893"/>
      <c r="J723" s="893"/>
      <c r="K723" s="960"/>
      <c r="L723" s="960"/>
      <c r="M723" s="963"/>
      <c r="N723" s="963"/>
      <c r="O723" s="963"/>
      <c r="P723" s="963"/>
      <c r="Q723" s="963"/>
      <c r="R723" s="963"/>
      <c r="S723" s="963"/>
      <c r="T723" s="963"/>
      <c r="U723" s="963"/>
      <c r="V723" s="963"/>
      <c r="W723" s="963"/>
      <c r="X723" s="963"/>
      <c r="Y723" s="963"/>
      <c r="Z723" s="963"/>
    </row>
    <row r="724" spans="1:26">
      <c r="A724" s="963"/>
      <c r="B724" s="963"/>
      <c r="C724" s="963"/>
      <c r="D724" s="780"/>
      <c r="E724" s="780"/>
      <c r="F724" s="963"/>
      <c r="G724" s="963"/>
      <c r="H724" s="963"/>
      <c r="I724" s="893"/>
      <c r="J724" s="893"/>
      <c r="K724" s="960"/>
      <c r="L724" s="960"/>
      <c r="M724" s="963"/>
      <c r="N724" s="963"/>
      <c r="O724" s="963"/>
      <c r="P724" s="963"/>
      <c r="Q724" s="963"/>
      <c r="R724" s="963"/>
      <c r="S724" s="963"/>
      <c r="T724" s="963"/>
      <c r="U724" s="963"/>
      <c r="V724" s="963"/>
      <c r="W724" s="963"/>
      <c r="X724" s="963"/>
      <c r="Y724" s="963"/>
      <c r="Z724" s="963"/>
    </row>
    <row r="725" spans="1:26">
      <c r="A725" s="963"/>
      <c r="B725" s="963"/>
      <c r="C725" s="963"/>
      <c r="D725" s="780"/>
      <c r="E725" s="780"/>
      <c r="F725" s="963"/>
      <c r="G725" s="963"/>
      <c r="H725" s="963"/>
      <c r="I725" s="893"/>
      <c r="J725" s="893"/>
      <c r="K725" s="960"/>
      <c r="L725" s="960"/>
      <c r="M725" s="963"/>
      <c r="N725" s="963"/>
      <c r="O725" s="963"/>
      <c r="P725" s="963"/>
      <c r="Q725" s="963"/>
      <c r="R725" s="963"/>
      <c r="S725" s="963"/>
      <c r="T725" s="963"/>
      <c r="U725" s="963"/>
      <c r="V725" s="963"/>
      <c r="W725" s="963"/>
      <c r="X725" s="963"/>
      <c r="Y725" s="963"/>
      <c r="Z725" s="963"/>
    </row>
    <row r="726" spans="1:26">
      <c r="A726" s="963"/>
      <c r="B726" s="963"/>
      <c r="C726" s="963"/>
      <c r="D726" s="780"/>
      <c r="E726" s="780"/>
      <c r="F726" s="963"/>
      <c r="G726" s="963"/>
      <c r="H726" s="963"/>
      <c r="I726" s="893"/>
      <c r="J726" s="893"/>
      <c r="K726" s="960"/>
      <c r="L726" s="960"/>
      <c r="M726" s="963"/>
      <c r="N726" s="963"/>
      <c r="O726" s="963"/>
      <c r="P726" s="963"/>
      <c r="Q726" s="963"/>
      <c r="R726" s="963"/>
      <c r="S726" s="963"/>
      <c r="T726" s="963"/>
      <c r="U726" s="963"/>
      <c r="V726" s="963"/>
      <c r="W726" s="963"/>
      <c r="X726" s="963"/>
      <c r="Y726" s="963"/>
      <c r="Z726" s="963"/>
    </row>
    <row r="727" spans="1:26">
      <c r="A727" s="963"/>
      <c r="B727" s="963"/>
      <c r="C727" s="963"/>
      <c r="D727" s="780"/>
      <c r="E727" s="780"/>
      <c r="F727" s="963"/>
      <c r="G727" s="963"/>
      <c r="H727" s="963"/>
      <c r="I727" s="893"/>
      <c r="J727" s="893"/>
      <c r="K727" s="960"/>
      <c r="L727" s="960"/>
      <c r="M727" s="963"/>
      <c r="N727" s="963"/>
      <c r="O727" s="963"/>
      <c r="P727" s="963"/>
      <c r="Q727" s="963"/>
      <c r="R727" s="963"/>
      <c r="S727" s="963"/>
      <c r="T727" s="963"/>
      <c r="U727" s="963"/>
      <c r="V727" s="963"/>
      <c r="W727" s="963"/>
      <c r="X727" s="963"/>
      <c r="Y727" s="963"/>
      <c r="Z727" s="963"/>
    </row>
    <row r="728" spans="1:26">
      <c r="A728" s="963"/>
      <c r="B728" s="963"/>
      <c r="C728" s="963"/>
      <c r="D728" s="780"/>
      <c r="E728" s="780"/>
      <c r="F728" s="963"/>
      <c r="G728" s="963"/>
      <c r="H728" s="963"/>
      <c r="I728" s="893"/>
      <c r="J728" s="893"/>
      <c r="K728" s="960"/>
      <c r="L728" s="960"/>
      <c r="M728" s="963"/>
      <c r="N728" s="963"/>
      <c r="O728" s="963"/>
      <c r="P728" s="963"/>
      <c r="Q728" s="963"/>
      <c r="R728" s="963"/>
      <c r="S728" s="963"/>
      <c r="T728" s="963"/>
      <c r="U728" s="963"/>
      <c r="V728" s="963"/>
      <c r="W728" s="963"/>
      <c r="X728" s="963"/>
      <c r="Y728" s="963"/>
      <c r="Z728" s="963"/>
    </row>
    <row r="729" spans="1:26">
      <c r="A729" s="963"/>
      <c r="B729" s="963"/>
      <c r="C729" s="963"/>
      <c r="D729" s="780"/>
      <c r="E729" s="780"/>
      <c r="F729" s="963"/>
      <c r="G729" s="963"/>
      <c r="H729" s="963"/>
      <c r="I729" s="893"/>
      <c r="J729" s="893"/>
      <c r="K729" s="960"/>
      <c r="L729" s="960"/>
      <c r="M729" s="963"/>
      <c r="N729" s="963"/>
      <c r="O729" s="963"/>
      <c r="P729" s="963"/>
      <c r="Q729" s="963"/>
      <c r="R729" s="963"/>
      <c r="S729" s="963"/>
      <c r="T729" s="963"/>
      <c r="U729" s="963"/>
      <c r="V729" s="963"/>
      <c r="W729" s="963"/>
      <c r="X729" s="963"/>
      <c r="Y729" s="963"/>
      <c r="Z729" s="963"/>
    </row>
    <row r="730" spans="1:26">
      <c r="A730" s="963"/>
      <c r="B730" s="963"/>
      <c r="C730" s="963"/>
      <c r="D730" s="780"/>
      <c r="E730" s="780"/>
      <c r="F730" s="963"/>
      <c r="G730" s="963"/>
      <c r="H730" s="963"/>
      <c r="I730" s="893"/>
      <c r="J730" s="893"/>
      <c r="K730" s="960"/>
      <c r="L730" s="960"/>
      <c r="M730" s="963"/>
      <c r="N730" s="963"/>
      <c r="O730" s="963"/>
      <c r="P730" s="963"/>
      <c r="Q730" s="963"/>
      <c r="R730" s="963"/>
      <c r="S730" s="963"/>
      <c r="T730" s="963"/>
      <c r="U730" s="963"/>
      <c r="V730" s="963"/>
      <c r="W730" s="963"/>
      <c r="X730" s="963"/>
      <c r="Y730" s="963"/>
      <c r="Z730" s="963"/>
    </row>
    <row r="731" spans="1:26">
      <c r="A731" s="963"/>
      <c r="B731" s="963"/>
      <c r="C731" s="963"/>
      <c r="D731" s="780"/>
      <c r="E731" s="780"/>
      <c r="F731" s="963"/>
      <c r="G731" s="963"/>
      <c r="H731" s="963"/>
      <c r="I731" s="893"/>
      <c r="J731" s="893"/>
      <c r="K731" s="960"/>
      <c r="L731" s="960"/>
      <c r="M731" s="963"/>
      <c r="N731" s="963"/>
      <c r="O731" s="963"/>
      <c r="P731" s="963"/>
      <c r="Q731" s="963"/>
      <c r="R731" s="963"/>
      <c r="S731" s="963"/>
      <c r="T731" s="963"/>
      <c r="U731" s="963"/>
      <c r="V731" s="963"/>
      <c r="W731" s="963"/>
      <c r="X731" s="963"/>
      <c r="Y731" s="963"/>
      <c r="Z731" s="963"/>
    </row>
    <row r="732" spans="1:26">
      <c r="A732" s="963"/>
      <c r="B732" s="963"/>
      <c r="C732" s="963"/>
      <c r="D732" s="780"/>
      <c r="E732" s="780"/>
      <c r="F732" s="963"/>
      <c r="G732" s="963"/>
      <c r="H732" s="963"/>
      <c r="I732" s="893"/>
      <c r="J732" s="893"/>
      <c r="K732" s="960"/>
      <c r="L732" s="960"/>
      <c r="M732" s="963"/>
      <c r="N732" s="963"/>
      <c r="O732" s="963"/>
      <c r="P732" s="963"/>
      <c r="Q732" s="963"/>
      <c r="R732" s="963"/>
      <c r="S732" s="963"/>
      <c r="T732" s="963"/>
      <c r="U732" s="963"/>
      <c r="V732" s="963"/>
      <c r="W732" s="963"/>
      <c r="X732" s="963"/>
      <c r="Y732" s="963"/>
      <c r="Z732" s="963"/>
    </row>
    <row r="733" spans="1:26">
      <c r="A733" s="963"/>
      <c r="B733" s="963"/>
      <c r="C733" s="963"/>
      <c r="D733" s="780"/>
      <c r="E733" s="780"/>
      <c r="F733" s="963"/>
      <c r="G733" s="963"/>
      <c r="H733" s="963"/>
      <c r="I733" s="893"/>
      <c r="J733" s="893"/>
      <c r="K733" s="960"/>
      <c r="L733" s="960"/>
      <c r="M733" s="963"/>
      <c r="N733" s="963"/>
      <c r="O733" s="963"/>
      <c r="P733" s="963"/>
      <c r="Q733" s="963"/>
      <c r="R733" s="963"/>
      <c r="S733" s="963"/>
      <c r="T733" s="963"/>
      <c r="U733" s="963"/>
      <c r="V733" s="963"/>
      <c r="W733" s="963"/>
      <c r="X733" s="963"/>
      <c r="Y733" s="963"/>
      <c r="Z733" s="963"/>
    </row>
    <row r="734" spans="1:26">
      <c r="A734" s="963"/>
      <c r="B734" s="963"/>
      <c r="C734" s="963"/>
      <c r="D734" s="780"/>
      <c r="E734" s="780"/>
      <c r="F734" s="963"/>
      <c r="G734" s="963"/>
      <c r="H734" s="963"/>
      <c r="I734" s="893"/>
      <c r="J734" s="893"/>
      <c r="K734" s="960"/>
      <c r="L734" s="960"/>
      <c r="M734" s="963"/>
      <c r="N734" s="963"/>
      <c r="O734" s="963"/>
      <c r="P734" s="963"/>
      <c r="Q734" s="963"/>
      <c r="R734" s="963"/>
      <c r="S734" s="963"/>
      <c r="T734" s="963"/>
      <c r="U734" s="963"/>
      <c r="V734" s="963"/>
      <c r="W734" s="963"/>
      <c r="X734" s="963"/>
      <c r="Y734" s="963"/>
      <c r="Z734" s="963"/>
    </row>
    <row r="735" spans="1:26">
      <c r="A735" s="963"/>
      <c r="B735" s="963"/>
      <c r="C735" s="963"/>
      <c r="D735" s="780"/>
      <c r="E735" s="780"/>
      <c r="F735" s="963"/>
      <c r="G735" s="963"/>
      <c r="H735" s="963"/>
      <c r="I735" s="893"/>
      <c r="J735" s="893"/>
      <c r="K735" s="960"/>
      <c r="L735" s="960"/>
      <c r="M735" s="963"/>
      <c r="N735" s="963"/>
      <c r="O735" s="963"/>
      <c r="P735" s="963"/>
      <c r="Q735" s="963"/>
      <c r="R735" s="963"/>
      <c r="S735" s="963"/>
      <c r="T735" s="963"/>
      <c r="U735" s="963"/>
      <c r="V735" s="963"/>
      <c r="W735" s="963"/>
      <c r="X735" s="963"/>
      <c r="Y735" s="963"/>
      <c r="Z735" s="963"/>
    </row>
    <row r="736" spans="1:26">
      <c r="A736" s="963"/>
      <c r="B736" s="963"/>
      <c r="C736" s="963"/>
      <c r="D736" s="780"/>
      <c r="E736" s="780"/>
      <c r="F736" s="963"/>
      <c r="G736" s="963"/>
      <c r="H736" s="963"/>
      <c r="I736" s="893"/>
      <c r="J736" s="893"/>
      <c r="K736" s="960"/>
      <c r="L736" s="960"/>
      <c r="M736" s="963"/>
      <c r="N736" s="963"/>
      <c r="O736" s="963"/>
      <c r="P736" s="963"/>
      <c r="Q736" s="963"/>
      <c r="R736" s="963"/>
      <c r="S736" s="963"/>
      <c r="T736" s="963"/>
      <c r="U736" s="963"/>
      <c r="V736" s="963"/>
      <c r="W736" s="963"/>
      <c r="X736" s="963"/>
      <c r="Y736" s="963"/>
      <c r="Z736" s="963"/>
    </row>
    <row r="737" spans="1:26">
      <c r="A737" s="963"/>
      <c r="B737" s="963"/>
      <c r="C737" s="963"/>
      <c r="D737" s="780"/>
      <c r="E737" s="780"/>
      <c r="F737" s="963"/>
      <c r="G737" s="963"/>
      <c r="H737" s="963"/>
      <c r="I737" s="893"/>
      <c r="J737" s="893"/>
      <c r="K737" s="960"/>
      <c r="L737" s="960"/>
      <c r="M737" s="963"/>
      <c r="N737" s="963"/>
      <c r="O737" s="963"/>
      <c r="P737" s="963"/>
      <c r="Q737" s="963"/>
      <c r="R737" s="963"/>
      <c r="S737" s="963"/>
      <c r="T737" s="963"/>
      <c r="U737" s="963"/>
      <c r="V737" s="963"/>
      <c r="W737" s="963"/>
      <c r="X737" s="963"/>
      <c r="Y737" s="963"/>
      <c r="Z737" s="963"/>
    </row>
    <row r="738" spans="1:26">
      <c r="A738" s="963"/>
      <c r="B738" s="963"/>
      <c r="C738" s="963"/>
      <c r="D738" s="780"/>
      <c r="E738" s="780"/>
      <c r="F738" s="963"/>
      <c r="G738" s="963"/>
      <c r="H738" s="963"/>
      <c r="I738" s="893"/>
      <c r="J738" s="893"/>
      <c r="K738" s="960"/>
      <c r="L738" s="960"/>
      <c r="M738" s="963"/>
      <c r="N738" s="963"/>
      <c r="O738" s="963"/>
      <c r="P738" s="963"/>
      <c r="Q738" s="963"/>
      <c r="R738" s="963"/>
      <c r="S738" s="963"/>
      <c r="T738" s="963"/>
      <c r="U738" s="963"/>
      <c r="V738" s="963"/>
      <c r="W738" s="963"/>
      <c r="X738" s="963"/>
      <c r="Y738" s="963"/>
      <c r="Z738" s="963"/>
    </row>
    <row r="739" spans="1:26">
      <c r="A739" s="963"/>
      <c r="B739" s="963"/>
      <c r="C739" s="963"/>
      <c r="D739" s="780"/>
      <c r="E739" s="780"/>
      <c r="F739" s="963"/>
      <c r="G739" s="963"/>
      <c r="H739" s="963"/>
      <c r="I739" s="893"/>
      <c r="J739" s="893"/>
      <c r="K739" s="960"/>
      <c r="L739" s="960"/>
      <c r="M739" s="963"/>
      <c r="N739" s="963"/>
      <c r="O739" s="963"/>
      <c r="P739" s="963"/>
      <c r="Q739" s="963"/>
      <c r="R739" s="963"/>
      <c r="S739" s="963"/>
      <c r="T739" s="963"/>
      <c r="U739" s="963"/>
      <c r="V739" s="963"/>
      <c r="W739" s="963"/>
      <c r="X739" s="963"/>
      <c r="Y739" s="963"/>
      <c r="Z739" s="963"/>
    </row>
    <row r="740" spans="1:26">
      <c r="A740" s="963"/>
      <c r="B740" s="963"/>
      <c r="C740" s="963"/>
      <c r="D740" s="780"/>
      <c r="E740" s="780"/>
      <c r="F740" s="963"/>
      <c r="G740" s="963"/>
      <c r="H740" s="963"/>
      <c r="I740" s="893"/>
      <c r="J740" s="893"/>
      <c r="K740" s="960"/>
      <c r="L740" s="960"/>
      <c r="M740" s="963"/>
      <c r="N740" s="963"/>
      <c r="O740" s="963"/>
      <c r="P740" s="963"/>
      <c r="Q740" s="963"/>
      <c r="R740" s="963"/>
      <c r="S740" s="963"/>
      <c r="T740" s="963"/>
      <c r="U740" s="963"/>
      <c r="V740" s="963"/>
      <c r="W740" s="963"/>
      <c r="X740" s="963"/>
      <c r="Y740" s="963"/>
      <c r="Z740" s="963"/>
    </row>
    <row r="741" spans="1:26">
      <c r="A741" s="963"/>
      <c r="B741" s="963"/>
      <c r="C741" s="963"/>
      <c r="D741" s="780"/>
      <c r="E741" s="780"/>
      <c r="F741" s="963"/>
      <c r="G741" s="963"/>
      <c r="H741" s="963"/>
      <c r="I741" s="893"/>
      <c r="J741" s="893"/>
      <c r="K741" s="960"/>
      <c r="L741" s="960"/>
      <c r="M741" s="963"/>
      <c r="N741" s="963"/>
      <c r="O741" s="963"/>
      <c r="P741" s="963"/>
      <c r="Q741" s="963"/>
      <c r="R741" s="963"/>
      <c r="S741" s="963"/>
      <c r="T741" s="963"/>
      <c r="U741" s="963"/>
      <c r="V741" s="963"/>
      <c r="W741" s="963"/>
      <c r="X741" s="963"/>
      <c r="Y741" s="963"/>
      <c r="Z741" s="963"/>
    </row>
    <row r="742" spans="1:26">
      <c r="A742" s="963"/>
      <c r="B742" s="963"/>
      <c r="C742" s="963"/>
      <c r="D742" s="780"/>
      <c r="E742" s="780"/>
      <c r="F742" s="963"/>
      <c r="G742" s="963"/>
      <c r="H742" s="963"/>
      <c r="I742" s="893"/>
      <c r="J742" s="893"/>
      <c r="K742" s="960"/>
      <c r="L742" s="960"/>
      <c r="M742" s="963"/>
      <c r="N742" s="963"/>
      <c r="O742" s="963"/>
      <c r="P742" s="963"/>
      <c r="Q742" s="963"/>
      <c r="R742" s="963"/>
      <c r="S742" s="963"/>
      <c r="T742" s="963"/>
      <c r="U742" s="963"/>
      <c r="V742" s="963"/>
      <c r="W742" s="963"/>
      <c r="X742" s="963"/>
      <c r="Y742" s="963"/>
      <c r="Z742" s="963"/>
    </row>
    <row r="743" spans="1:26">
      <c r="A743" s="963"/>
      <c r="B743" s="963"/>
      <c r="C743" s="963"/>
      <c r="D743" s="780"/>
      <c r="E743" s="780"/>
      <c r="F743" s="963"/>
      <c r="G743" s="963"/>
      <c r="H743" s="963"/>
      <c r="I743" s="893"/>
      <c r="J743" s="893"/>
      <c r="K743" s="960"/>
      <c r="L743" s="960"/>
      <c r="M743" s="963"/>
      <c r="N743" s="963"/>
      <c r="O743" s="963"/>
      <c r="P743" s="963"/>
      <c r="Q743" s="963"/>
      <c r="R743" s="963"/>
      <c r="S743" s="963"/>
      <c r="T743" s="963"/>
      <c r="U743" s="963"/>
      <c r="V743" s="963"/>
      <c r="W743" s="963"/>
      <c r="X743" s="963"/>
      <c r="Y743" s="963"/>
      <c r="Z743" s="963"/>
    </row>
    <row r="744" spans="1:26">
      <c r="A744" s="963"/>
      <c r="B744" s="963"/>
      <c r="C744" s="963"/>
      <c r="D744" s="780"/>
      <c r="E744" s="780"/>
      <c r="F744" s="963"/>
      <c r="G744" s="963"/>
      <c r="H744" s="963"/>
      <c r="I744" s="893"/>
      <c r="J744" s="893"/>
      <c r="K744" s="960"/>
      <c r="L744" s="960"/>
      <c r="M744" s="963"/>
      <c r="N744" s="963"/>
      <c r="O744" s="963"/>
      <c r="P744" s="963"/>
      <c r="Q744" s="963"/>
      <c r="R744" s="963"/>
      <c r="S744" s="963"/>
      <c r="T744" s="963"/>
      <c r="U744" s="963"/>
      <c r="V744" s="963"/>
      <c r="W744" s="963"/>
      <c r="X744" s="963"/>
      <c r="Y744" s="963"/>
      <c r="Z744" s="963"/>
    </row>
    <row r="745" spans="1:26">
      <c r="A745" s="963"/>
      <c r="B745" s="963"/>
      <c r="C745" s="963"/>
      <c r="D745" s="780"/>
      <c r="E745" s="780"/>
      <c r="F745" s="963"/>
      <c r="G745" s="963"/>
      <c r="H745" s="963"/>
      <c r="I745" s="893"/>
      <c r="J745" s="893"/>
      <c r="K745" s="960"/>
      <c r="L745" s="960"/>
      <c r="M745" s="963"/>
      <c r="N745" s="963"/>
      <c r="O745" s="963"/>
      <c r="P745" s="963"/>
      <c r="Q745" s="963"/>
      <c r="R745" s="963"/>
      <c r="S745" s="963"/>
      <c r="T745" s="963"/>
      <c r="U745" s="963"/>
      <c r="V745" s="963"/>
      <c r="W745" s="963"/>
      <c r="X745" s="963"/>
      <c r="Y745" s="963"/>
      <c r="Z745" s="963"/>
    </row>
    <row r="746" spans="1:26">
      <c r="A746" s="963"/>
      <c r="B746" s="963"/>
      <c r="C746" s="963"/>
      <c r="D746" s="780"/>
      <c r="E746" s="780"/>
      <c r="F746" s="963"/>
      <c r="G746" s="963"/>
      <c r="H746" s="963"/>
      <c r="I746" s="893"/>
      <c r="J746" s="893"/>
      <c r="K746" s="960"/>
      <c r="L746" s="960"/>
      <c r="M746" s="963"/>
      <c r="N746" s="963"/>
      <c r="O746" s="963"/>
      <c r="P746" s="963"/>
      <c r="Q746" s="963"/>
      <c r="R746" s="963"/>
      <c r="S746" s="963"/>
      <c r="T746" s="963"/>
      <c r="U746" s="963"/>
      <c r="V746" s="963"/>
      <c r="W746" s="963"/>
      <c r="X746" s="963"/>
      <c r="Y746" s="963"/>
      <c r="Z746" s="963"/>
    </row>
    <row r="747" spans="1:26">
      <c r="A747" s="963"/>
      <c r="B747" s="963"/>
      <c r="C747" s="963"/>
      <c r="D747" s="780"/>
      <c r="E747" s="780"/>
      <c r="F747" s="963"/>
      <c r="G747" s="963"/>
      <c r="H747" s="963"/>
      <c r="I747" s="893"/>
      <c r="J747" s="893"/>
      <c r="K747" s="960"/>
      <c r="L747" s="960"/>
      <c r="M747" s="963"/>
      <c r="N747" s="963"/>
      <c r="O747" s="963"/>
      <c r="P747" s="963"/>
      <c r="Q747" s="963"/>
      <c r="R747" s="963"/>
      <c r="S747" s="963"/>
      <c r="T747" s="963"/>
      <c r="U747" s="963"/>
      <c r="V747" s="963"/>
      <c r="W747" s="963"/>
      <c r="X747" s="963"/>
      <c r="Y747" s="963"/>
      <c r="Z747" s="963"/>
    </row>
    <row r="748" spans="1:26">
      <c r="A748" s="963"/>
      <c r="B748" s="963"/>
      <c r="C748" s="963"/>
      <c r="D748" s="780"/>
      <c r="E748" s="780"/>
      <c r="F748" s="963"/>
      <c r="G748" s="963"/>
      <c r="H748" s="963"/>
      <c r="I748" s="893"/>
      <c r="J748" s="893"/>
      <c r="K748" s="960"/>
      <c r="L748" s="960"/>
      <c r="M748" s="963"/>
      <c r="N748" s="963"/>
      <c r="O748" s="963"/>
      <c r="P748" s="963"/>
      <c r="Q748" s="963"/>
      <c r="R748" s="963"/>
      <c r="S748" s="963"/>
      <c r="T748" s="963"/>
      <c r="U748" s="963"/>
      <c r="V748" s="963"/>
      <c r="W748" s="963"/>
      <c r="X748" s="963"/>
      <c r="Y748" s="963"/>
      <c r="Z748" s="963"/>
    </row>
    <row r="749" spans="1:26">
      <c r="A749" s="963"/>
      <c r="B749" s="963"/>
      <c r="C749" s="963"/>
      <c r="D749" s="780"/>
      <c r="E749" s="780"/>
      <c r="F749" s="963"/>
      <c r="G749" s="963"/>
      <c r="H749" s="963"/>
      <c r="I749" s="893"/>
      <c r="J749" s="893"/>
      <c r="K749" s="960"/>
      <c r="L749" s="960"/>
      <c r="M749" s="963"/>
      <c r="N749" s="963"/>
      <c r="O749" s="963"/>
      <c r="P749" s="963"/>
      <c r="Q749" s="963"/>
      <c r="R749" s="963"/>
      <c r="S749" s="963"/>
      <c r="T749" s="963"/>
      <c r="U749" s="963"/>
      <c r="V749" s="963"/>
      <c r="W749" s="963"/>
      <c r="X749" s="963"/>
      <c r="Y749" s="963"/>
      <c r="Z749" s="963"/>
    </row>
    <row r="750" spans="1:26">
      <c r="A750" s="963"/>
      <c r="B750" s="963"/>
      <c r="C750" s="963"/>
      <c r="D750" s="780"/>
      <c r="E750" s="780"/>
      <c r="F750" s="963"/>
      <c r="G750" s="963"/>
      <c r="H750" s="963"/>
      <c r="I750" s="893"/>
      <c r="J750" s="893"/>
      <c r="K750" s="960"/>
      <c r="L750" s="960"/>
      <c r="M750" s="963"/>
      <c r="N750" s="963"/>
      <c r="O750" s="963"/>
      <c r="P750" s="963"/>
      <c r="Q750" s="963"/>
      <c r="R750" s="963"/>
      <c r="S750" s="963"/>
      <c r="T750" s="963"/>
      <c r="U750" s="963"/>
      <c r="V750" s="963"/>
      <c r="W750" s="963"/>
      <c r="X750" s="963"/>
      <c r="Y750" s="963"/>
      <c r="Z750" s="963"/>
    </row>
    <row r="751" spans="1:26">
      <c r="A751" s="963"/>
      <c r="B751" s="963"/>
      <c r="C751" s="963"/>
      <c r="D751" s="780"/>
      <c r="E751" s="780"/>
      <c r="F751" s="963"/>
      <c r="G751" s="963"/>
      <c r="H751" s="963"/>
      <c r="I751" s="893"/>
      <c r="J751" s="893"/>
      <c r="K751" s="960"/>
      <c r="L751" s="960"/>
      <c r="M751" s="963"/>
      <c r="N751" s="963"/>
      <c r="O751" s="963"/>
      <c r="P751" s="963"/>
      <c r="Q751" s="963"/>
      <c r="R751" s="963"/>
      <c r="S751" s="963"/>
      <c r="T751" s="963"/>
      <c r="U751" s="963"/>
      <c r="V751" s="963"/>
      <c r="W751" s="963"/>
      <c r="X751" s="963"/>
      <c r="Y751" s="963"/>
      <c r="Z751" s="963"/>
    </row>
    <row r="752" spans="1:26">
      <c r="A752" s="963"/>
      <c r="B752" s="963"/>
      <c r="C752" s="963"/>
      <c r="D752" s="780"/>
      <c r="E752" s="780"/>
      <c r="F752" s="963"/>
      <c r="G752" s="963"/>
      <c r="H752" s="963"/>
      <c r="I752" s="893"/>
      <c r="J752" s="893"/>
      <c r="K752" s="960"/>
      <c r="L752" s="960"/>
      <c r="M752" s="963"/>
      <c r="N752" s="963"/>
      <c r="O752" s="963"/>
      <c r="P752" s="963"/>
      <c r="Q752" s="963"/>
      <c r="R752" s="963"/>
      <c r="S752" s="963"/>
      <c r="T752" s="963"/>
      <c r="U752" s="963"/>
      <c r="V752" s="963"/>
      <c r="W752" s="963"/>
      <c r="X752" s="963"/>
      <c r="Y752" s="963"/>
      <c r="Z752" s="963"/>
    </row>
    <row r="753" spans="1:26">
      <c r="A753" s="963"/>
      <c r="B753" s="963"/>
      <c r="C753" s="963"/>
      <c r="D753" s="780"/>
      <c r="E753" s="780"/>
      <c r="F753" s="963"/>
      <c r="G753" s="963"/>
      <c r="H753" s="963"/>
      <c r="I753" s="893"/>
      <c r="J753" s="893"/>
      <c r="K753" s="960"/>
      <c r="L753" s="960"/>
      <c r="M753" s="963"/>
      <c r="N753" s="963"/>
      <c r="O753" s="963"/>
      <c r="P753" s="963"/>
      <c r="Q753" s="963"/>
      <c r="R753" s="963"/>
      <c r="S753" s="963"/>
      <c r="T753" s="963"/>
      <c r="U753" s="963"/>
      <c r="V753" s="963"/>
      <c r="W753" s="963"/>
      <c r="X753" s="963"/>
      <c r="Y753" s="963"/>
      <c r="Z753" s="963"/>
    </row>
    <row r="754" spans="1:26">
      <c r="A754" s="963"/>
      <c r="B754" s="963"/>
      <c r="C754" s="963"/>
      <c r="D754" s="780"/>
      <c r="E754" s="780"/>
      <c r="F754" s="963"/>
      <c r="G754" s="963"/>
      <c r="H754" s="963"/>
      <c r="I754" s="893"/>
      <c r="J754" s="893"/>
      <c r="K754" s="960"/>
      <c r="L754" s="960"/>
      <c r="M754" s="963"/>
      <c r="N754" s="963"/>
      <c r="O754" s="963"/>
      <c r="P754" s="963"/>
      <c r="Q754" s="963"/>
      <c r="R754" s="963"/>
      <c r="S754" s="963"/>
      <c r="T754" s="963"/>
      <c r="U754" s="963"/>
      <c r="V754" s="963"/>
      <c r="W754" s="963"/>
      <c r="X754" s="963"/>
      <c r="Y754" s="963"/>
      <c r="Z754" s="963"/>
    </row>
    <row r="755" spans="1:26">
      <c r="A755" s="963"/>
      <c r="B755" s="963"/>
      <c r="C755" s="963"/>
      <c r="D755" s="780"/>
      <c r="E755" s="780"/>
      <c r="F755" s="963"/>
      <c r="G755" s="963"/>
      <c r="H755" s="963"/>
      <c r="I755" s="893"/>
      <c r="J755" s="893"/>
      <c r="K755" s="960"/>
      <c r="L755" s="960"/>
      <c r="M755" s="963"/>
      <c r="N755" s="963"/>
      <c r="O755" s="963"/>
      <c r="P755" s="963"/>
      <c r="Q755" s="963"/>
      <c r="R755" s="963"/>
      <c r="S755" s="963"/>
      <c r="T755" s="963"/>
      <c r="U755" s="963"/>
      <c r="V755" s="963"/>
      <c r="W755" s="963"/>
      <c r="X755" s="963"/>
      <c r="Y755" s="963"/>
      <c r="Z755" s="963"/>
    </row>
    <row r="756" spans="1:26">
      <c r="A756" s="963"/>
      <c r="B756" s="963"/>
      <c r="C756" s="963"/>
      <c r="D756" s="780"/>
      <c r="E756" s="780"/>
      <c r="F756" s="963"/>
      <c r="G756" s="963"/>
      <c r="H756" s="963"/>
      <c r="I756" s="893"/>
      <c r="J756" s="893"/>
      <c r="K756" s="960"/>
      <c r="L756" s="960"/>
      <c r="M756" s="963"/>
      <c r="N756" s="963"/>
      <c r="O756" s="963"/>
      <c r="P756" s="963"/>
      <c r="Q756" s="963"/>
      <c r="R756" s="963"/>
      <c r="S756" s="963"/>
      <c r="T756" s="963"/>
      <c r="U756" s="963"/>
      <c r="V756" s="963"/>
      <c r="W756" s="963"/>
      <c r="X756" s="963"/>
      <c r="Y756" s="963"/>
      <c r="Z756" s="963"/>
    </row>
    <row r="757" spans="1:26">
      <c r="A757" s="963"/>
      <c r="B757" s="963"/>
      <c r="C757" s="963"/>
      <c r="D757" s="780"/>
      <c r="E757" s="780"/>
      <c r="F757" s="963"/>
      <c r="G757" s="963"/>
      <c r="H757" s="963"/>
      <c r="I757" s="893"/>
      <c r="J757" s="893"/>
      <c r="K757" s="960"/>
      <c r="L757" s="960"/>
      <c r="M757" s="963"/>
      <c r="N757" s="963"/>
      <c r="O757" s="963"/>
      <c r="P757" s="963"/>
      <c r="Q757" s="963"/>
      <c r="R757" s="963"/>
      <c r="S757" s="963"/>
      <c r="T757" s="963"/>
      <c r="U757" s="963"/>
      <c r="V757" s="963"/>
      <c r="W757" s="963"/>
      <c r="X757" s="963"/>
      <c r="Y757" s="963"/>
      <c r="Z757" s="963"/>
    </row>
    <row r="758" spans="1:26">
      <c r="A758" s="963"/>
      <c r="B758" s="963"/>
      <c r="C758" s="963"/>
      <c r="D758" s="780"/>
      <c r="E758" s="780"/>
      <c r="F758" s="963"/>
      <c r="G758" s="963"/>
      <c r="H758" s="963"/>
      <c r="I758" s="893"/>
      <c r="J758" s="893"/>
      <c r="K758" s="960"/>
      <c r="L758" s="960"/>
      <c r="M758" s="963"/>
      <c r="N758" s="963"/>
      <c r="O758" s="963"/>
      <c r="P758" s="963"/>
      <c r="Q758" s="963"/>
      <c r="R758" s="963"/>
      <c r="S758" s="963"/>
      <c r="T758" s="963"/>
      <c r="U758" s="963"/>
      <c r="V758" s="963"/>
      <c r="W758" s="963"/>
      <c r="X758" s="963"/>
      <c r="Y758" s="963"/>
      <c r="Z758" s="963"/>
    </row>
    <row r="759" spans="1:26">
      <c r="A759" s="963"/>
      <c r="B759" s="963"/>
      <c r="C759" s="963"/>
      <c r="D759" s="780"/>
      <c r="E759" s="780"/>
      <c r="F759" s="963"/>
      <c r="G759" s="963"/>
      <c r="H759" s="963"/>
      <c r="I759" s="893"/>
      <c r="J759" s="893"/>
      <c r="K759" s="960"/>
      <c r="L759" s="960"/>
      <c r="M759" s="963"/>
      <c r="N759" s="963"/>
      <c r="O759" s="963"/>
      <c r="P759" s="963"/>
      <c r="Q759" s="963"/>
      <c r="R759" s="963"/>
      <c r="S759" s="963"/>
      <c r="T759" s="963"/>
      <c r="U759" s="963"/>
      <c r="V759" s="963"/>
      <c r="W759" s="963"/>
      <c r="X759" s="963"/>
      <c r="Y759" s="963"/>
      <c r="Z759" s="963"/>
    </row>
    <row r="760" spans="1:26">
      <c r="A760" s="963"/>
      <c r="B760" s="963"/>
      <c r="C760" s="963"/>
      <c r="D760" s="780"/>
      <c r="E760" s="780"/>
      <c r="F760" s="963"/>
      <c r="G760" s="963"/>
      <c r="H760" s="963"/>
      <c r="I760" s="893"/>
      <c r="J760" s="893"/>
      <c r="K760" s="960"/>
      <c r="L760" s="960"/>
      <c r="M760" s="963"/>
      <c r="N760" s="963"/>
      <c r="O760" s="963"/>
      <c r="P760" s="963"/>
      <c r="Q760" s="963"/>
      <c r="R760" s="963"/>
      <c r="S760" s="963"/>
      <c r="T760" s="963"/>
      <c r="U760" s="963"/>
      <c r="V760" s="963"/>
      <c r="W760" s="963"/>
      <c r="X760" s="963"/>
      <c r="Y760" s="963"/>
      <c r="Z760" s="963"/>
    </row>
    <row r="761" spans="1:26">
      <c r="A761" s="963"/>
      <c r="B761" s="963"/>
      <c r="C761" s="963"/>
      <c r="D761" s="780"/>
      <c r="E761" s="780"/>
      <c r="F761" s="963"/>
      <c r="G761" s="963"/>
      <c r="H761" s="963"/>
      <c r="I761" s="893"/>
      <c r="J761" s="893"/>
      <c r="K761" s="960"/>
      <c r="L761" s="960"/>
      <c r="M761" s="963"/>
      <c r="N761" s="963"/>
      <c r="O761" s="963"/>
      <c r="P761" s="963"/>
      <c r="Q761" s="963"/>
      <c r="R761" s="963"/>
      <c r="S761" s="963"/>
      <c r="T761" s="963"/>
      <c r="U761" s="963"/>
      <c r="V761" s="963"/>
      <c r="W761" s="963"/>
      <c r="X761" s="963"/>
      <c r="Y761" s="963"/>
      <c r="Z761" s="963"/>
    </row>
    <row r="762" spans="1:26">
      <c r="A762" s="963"/>
      <c r="B762" s="963"/>
      <c r="C762" s="963"/>
      <c r="D762" s="780"/>
      <c r="E762" s="780"/>
      <c r="F762" s="963"/>
      <c r="G762" s="963"/>
      <c r="H762" s="963"/>
      <c r="I762" s="893"/>
      <c r="J762" s="893"/>
      <c r="K762" s="960"/>
      <c r="L762" s="960"/>
      <c r="M762" s="963"/>
      <c r="N762" s="963"/>
      <c r="O762" s="963"/>
      <c r="P762" s="963"/>
      <c r="Q762" s="963"/>
      <c r="R762" s="963"/>
      <c r="S762" s="963"/>
      <c r="T762" s="963"/>
      <c r="U762" s="963"/>
      <c r="V762" s="963"/>
      <c r="W762" s="963"/>
      <c r="X762" s="963"/>
      <c r="Y762" s="963"/>
      <c r="Z762" s="963"/>
    </row>
    <row r="763" spans="1:26">
      <c r="A763" s="963"/>
      <c r="B763" s="963"/>
      <c r="C763" s="963"/>
      <c r="D763" s="780"/>
      <c r="E763" s="780"/>
      <c r="F763" s="963"/>
      <c r="G763" s="963"/>
      <c r="H763" s="963"/>
      <c r="I763" s="893"/>
      <c r="J763" s="893"/>
      <c r="K763" s="960"/>
      <c r="L763" s="960"/>
      <c r="M763" s="963"/>
      <c r="N763" s="963"/>
      <c r="O763" s="963"/>
      <c r="P763" s="963"/>
      <c r="Q763" s="963"/>
      <c r="R763" s="963"/>
      <c r="S763" s="963"/>
      <c r="T763" s="963"/>
      <c r="U763" s="963"/>
      <c r="V763" s="963"/>
      <c r="W763" s="963"/>
      <c r="X763" s="963"/>
      <c r="Y763" s="963"/>
      <c r="Z763" s="963"/>
    </row>
    <row r="764" spans="1:26">
      <c r="A764" s="963"/>
      <c r="B764" s="963"/>
      <c r="C764" s="963"/>
      <c r="D764" s="780"/>
      <c r="E764" s="780"/>
      <c r="F764" s="963"/>
      <c r="G764" s="963"/>
      <c r="H764" s="963"/>
      <c r="I764" s="893"/>
      <c r="J764" s="893"/>
      <c r="K764" s="960"/>
      <c r="L764" s="960"/>
      <c r="M764" s="963"/>
      <c r="N764" s="963"/>
      <c r="O764" s="963"/>
      <c r="P764" s="963"/>
      <c r="Q764" s="963"/>
      <c r="R764" s="963"/>
      <c r="S764" s="963"/>
      <c r="T764" s="963"/>
      <c r="U764" s="963"/>
      <c r="V764" s="963"/>
      <c r="W764" s="963"/>
      <c r="X764" s="963"/>
      <c r="Y764" s="963"/>
      <c r="Z764" s="963"/>
    </row>
    <row r="765" spans="1:26">
      <c r="A765" s="963"/>
      <c r="B765" s="963"/>
      <c r="C765" s="963"/>
      <c r="D765" s="780"/>
      <c r="E765" s="780"/>
      <c r="F765" s="963"/>
      <c r="G765" s="963"/>
      <c r="H765" s="963"/>
      <c r="I765" s="893"/>
      <c r="J765" s="893"/>
      <c r="K765" s="960"/>
      <c r="L765" s="960"/>
      <c r="M765" s="963"/>
      <c r="N765" s="963"/>
      <c r="O765" s="963"/>
      <c r="P765" s="963"/>
      <c r="Q765" s="963"/>
      <c r="R765" s="963"/>
      <c r="S765" s="963"/>
      <c r="T765" s="963"/>
      <c r="U765" s="963"/>
      <c r="V765" s="963"/>
      <c r="W765" s="963"/>
      <c r="X765" s="963"/>
      <c r="Y765" s="963"/>
      <c r="Z765" s="963"/>
    </row>
    <row r="766" spans="1:26">
      <c r="A766" s="963"/>
      <c r="B766" s="963"/>
      <c r="C766" s="963"/>
      <c r="D766" s="780"/>
      <c r="E766" s="780"/>
      <c r="F766" s="963"/>
      <c r="G766" s="963"/>
      <c r="H766" s="963"/>
      <c r="I766" s="893"/>
      <c r="J766" s="893"/>
      <c r="K766" s="960"/>
      <c r="L766" s="960"/>
      <c r="M766" s="963"/>
      <c r="N766" s="963"/>
      <c r="O766" s="963"/>
      <c r="P766" s="963"/>
      <c r="Q766" s="963"/>
      <c r="R766" s="963"/>
      <c r="S766" s="963"/>
      <c r="T766" s="963"/>
      <c r="U766" s="963"/>
      <c r="V766" s="963"/>
      <c r="W766" s="963"/>
      <c r="X766" s="963"/>
      <c r="Y766" s="963"/>
      <c r="Z766" s="963"/>
    </row>
    <row r="767" spans="1:26">
      <c r="A767" s="963"/>
      <c r="B767" s="963"/>
      <c r="C767" s="963"/>
      <c r="D767" s="780"/>
      <c r="E767" s="780"/>
      <c r="F767" s="963"/>
      <c r="G767" s="963"/>
      <c r="H767" s="963"/>
      <c r="I767" s="893"/>
      <c r="J767" s="893"/>
      <c r="K767" s="960"/>
      <c r="L767" s="960"/>
      <c r="M767" s="963"/>
      <c r="N767" s="963"/>
      <c r="O767" s="963"/>
      <c r="P767" s="963"/>
      <c r="Q767" s="963"/>
      <c r="R767" s="963"/>
      <c r="S767" s="963"/>
      <c r="T767" s="963"/>
      <c r="U767" s="963"/>
      <c r="V767" s="963"/>
      <c r="W767" s="963"/>
      <c r="X767" s="963"/>
      <c r="Y767" s="963"/>
      <c r="Z767" s="963"/>
    </row>
    <row r="768" spans="1:26">
      <c r="A768" s="963"/>
      <c r="B768" s="963"/>
      <c r="C768" s="963"/>
      <c r="D768" s="780"/>
      <c r="E768" s="780"/>
      <c r="F768" s="963"/>
      <c r="G768" s="963"/>
      <c r="H768" s="963"/>
      <c r="I768" s="893"/>
      <c r="J768" s="893"/>
      <c r="K768" s="960"/>
      <c r="L768" s="960"/>
      <c r="M768" s="963"/>
      <c r="N768" s="963"/>
      <c r="O768" s="963"/>
      <c r="P768" s="963"/>
      <c r="Q768" s="963"/>
      <c r="R768" s="963"/>
      <c r="S768" s="963"/>
      <c r="T768" s="963"/>
      <c r="U768" s="963"/>
      <c r="V768" s="963"/>
      <c r="W768" s="963"/>
      <c r="X768" s="963"/>
      <c r="Y768" s="963"/>
      <c r="Z768" s="963"/>
    </row>
    <row r="769" spans="1:26">
      <c r="A769" s="963"/>
      <c r="B769" s="963"/>
      <c r="C769" s="963"/>
      <c r="D769" s="780"/>
      <c r="E769" s="780"/>
      <c r="F769" s="963"/>
      <c r="G769" s="963"/>
      <c r="H769" s="963"/>
      <c r="I769" s="893"/>
      <c r="J769" s="893"/>
      <c r="K769" s="960"/>
      <c r="L769" s="960"/>
      <c r="M769" s="963"/>
      <c r="N769" s="963"/>
      <c r="O769" s="963"/>
      <c r="P769" s="963"/>
      <c r="Q769" s="963"/>
      <c r="R769" s="963"/>
      <c r="S769" s="963"/>
      <c r="T769" s="963"/>
      <c r="U769" s="963"/>
      <c r="V769" s="963"/>
      <c r="W769" s="963"/>
      <c r="X769" s="963"/>
      <c r="Y769" s="963"/>
      <c r="Z769" s="963"/>
    </row>
    <row r="770" spans="1:26">
      <c r="A770" s="963"/>
      <c r="B770" s="963"/>
      <c r="C770" s="963"/>
      <c r="D770" s="780"/>
      <c r="E770" s="780"/>
      <c r="F770" s="963"/>
      <c r="G770" s="963"/>
      <c r="H770" s="963"/>
      <c r="I770" s="893"/>
      <c r="J770" s="893"/>
      <c r="K770" s="960"/>
      <c r="L770" s="960"/>
      <c r="M770" s="963"/>
      <c r="N770" s="963"/>
      <c r="O770" s="963"/>
      <c r="P770" s="963"/>
      <c r="Q770" s="963"/>
      <c r="R770" s="963"/>
      <c r="S770" s="963"/>
      <c r="T770" s="963"/>
      <c r="U770" s="963"/>
      <c r="V770" s="963"/>
      <c r="W770" s="963"/>
      <c r="X770" s="963"/>
      <c r="Y770" s="963"/>
      <c r="Z770" s="963"/>
    </row>
    <row r="771" spans="1:26">
      <c r="A771" s="963"/>
      <c r="B771" s="963"/>
      <c r="C771" s="963"/>
      <c r="D771" s="780"/>
      <c r="E771" s="780"/>
      <c r="F771" s="963"/>
      <c r="G771" s="963"/>
      <c r="H771" s="963"/>
      <c r="I771" s="893"/>
      <c r="J771" s="893"/>
      <c r="K771" s="960"/>
      <c r="L771" s="960"/>
      <c r="M771" s="963"/>
      <c r="N771" s="963"/>
      <c r="O771" s="963"/>
      <c r="P771" s="963"/>
      <c r="Q771" s="963"/>
      <c r="R771" s="963"/>
      <c r="S771" s="963"/>
      <c r="T771" s="963"/>
      <c r="U771" s="963"/>
      <c r="V771" s="963"/>
      <c r="W771" s="963"/>
      <c r="X771" s="963"/>
      <c r="Y771" s="963"/>
      <c r="Z771" s="963"/>
    </row>
    <row r="772" spans="1:26">
      <c r="A772" s="963"/>
      <c r="B772" s="963"/>
      <c r="C772" s="963"/>
      <c r="D772" s="780"/>
      <c r="E772" s="780"/>
      <c r="F772" s="963"/>
      <c r="G772" s="963"/>
      <c r="H772" s="963"/>
      <c r="I772" s="893"/>
      <c r="J772" s="893"/>
      <c r="K772" s="960"/>
      <c r="L772" s="960"/>
      <c r="M772" s="963"/>
      <c r="N772" s="963"/>
      <c r="O772" s="963"/>
      <c r="P772" s="963"/>
      <c r="Q772" s="963"/>
      <c r="R772" s="963"/>
      <c r="S772" s="963"/>
      <c r="T772" s="963"/>
      <c r="U772" s="963"/>
      <c r="V772" s="963"/>
      <c r="W772" s="963"/>
      <c r="X772" s="963"/>
      <c r="Y772" s="963"/>
      <c r="Z772" s="963"/>
    </row>
    <row r="773" spans="1:26">
      <c r="A773" s="963"/>
      <c r="B773" s="963"/>
      <c r="C773" s="963"/>
      <c r="D773" s="780"/>
      <c r="E773" s="780"/>
      <c r="F773" s="963"/>
      <c r="G773" s="963"/>
      <c r="H773" s="963"/>
      <c r="I773" s="893"/>
      <c r="J773" s="893"/>
      <c r="K773" s="960"/>
      <c r="L773" s="960"/>
      <c r="M773" s="963"/>
      <c r="N773" s="963"/>
      <c r="O773" s="963"/>
      <c r="P773" s="963"/>
      <c r="Q773" s="963"/>
      <c r="R773" s="963"/>
      <c r="S773" s="963"/>
      <c r="T773" s="963"/>
      <c r="U773" s="963"/>
      <c r="V773" s="963"/>
      <c r="W773" s="963"/>
      <c r="X773" s="963"/>
      <c r="Y773" s="963"/>
      <c r="Z773" s="963"/>
    </row>
    <row r="774" spans="1:26">
      <c r="A774" s="963"/>
      <c r="B774" s="963"/>
      <c r="C774" s="963"/>
      <c r="D774" s="780"/>
      <c r="E774" s="780"/>
      <c r="F774" s="963"/>
      <c r="G774" s="963"/>
      <c r="H774" s="963"/>
      <c r="I774" s="893"/>
      <c r="J774" s="893"/>
      <c r="K774" s="960"/>
      <c r="L774" s="960"/>
      <c r="M774" s="963"/>
      <c r="N774" s="963"/>
      <c r="O774" s="963"/>
      <c r="P774" s="963"/>
      <c r="Q774" s="963"/>
      <c r="R774" s="963"/>
      <c r="S774" s="963"/>
      <c r="T774" s="963"/>
      <c r="U774" s="963"/>
      <c r="V774" s="963"/>
      <c r="W774" s="963"/>
      <c r="X774" s="963"/>
      <c r="Y774" s="963"/>
      <c r="Z774" s="963"/>
    </row>
    <row r="775" spans="1:26">
      <c r="A775" s="963"/>
      <c r="B775" s="963"/>
      <c r="C775" s="963"/>
      <c r="D775" s="780"/>
      <c r="E775" s="780"/>
      <c r="F775" s="963"/>
      <c r="G775" s="963"/>
      <c r="H775" s="963"/>
      <c r="I775" s="893"/>
      <c r="J775" s="893"/>
      <c r="K775" s="960"/>
      <c r="L775" s="960"/>
      <c r="M775" s="963"/>
      <c r="N775" s="963"/>
      <c r="O775" s="963"/>
      <c r="P775" s="963"/>
      <c r="Q775" s="963"/>
      <c r="R775" s="963"/>
      <c r="S775" s="963"/>
      <c r="T775" s="963"/>
      <c r="U775" s="963"/>
      <c r="V775" s="963"/>
      <c r="W775" s="963"/>
      <c r="X775" s="963"/>
      <c r="Y775" s="963"/>
      <c r="Z775" s="963"/>
    </row>
    <row r="776" spans="1:26">
      <c r="A776" s="963"/>
      <c r="B776" s="963"/>
      <c r="C776" s="963"/>
      <c r="D776" s="780"/>
      <c r="E776" s="780"/>
      <c r="F776" s="963"/>
      <c r="G776" s="963"/>
      <c r="H776" s="963"/>
      <c r="I776" s="893"/>
      <c r="J776" s="893"/>
      <c r="K776" s="960"/>
      <c r="L776" s="960"/>
      <c r="M776" s="963"/>
      <c r="N776" s="963"/>
      <c r="O776" s="963"/>
      <c r="P776" s="963"/>
      <c r="Q776" s="963"/>
      <c r="R776" s="963"/>
      <c r="S776" s="963"/>
      <c r="T776" s="963"/>
      <c r="U776" s="963"/>
      <c r="V776" s="963"/>
      <c r="W776" s="963"/>
      <c r="X776" s="963"/>
      <c r="Y776" s="963"/>
      <c r="Z776" s="963"/>
    </row>
    <row r="777" spans="1:26">
      <c r="A777" s="963"/>
      <c r="B777" s="963"/>
      <c r="C777" s="963"/>
      <c r="D777" s="780"/>
      <c r="E777" s="780"/>
      <c r="F777" s="963"/>
      <c r="G777" s="963"/>
      <c r="H777" s="963"/>
      <c r="I777" s="893"/>
      <c r="J777" s="893"/>
      <c r="K777" s="960"/>
      <c r="L777" s="960"/>
      <c r="M777" s="963"/>
      <c r="N777" s="963"/>
      <c r="O777" s="963"/>
      <c r="P777" s="963"/>
      <c r="Q777" s="963"/>
      <c r="R777" s="963"/>
      <c r="S777" s="963"/>
      <c r="T777" s="963"/>
      <c r="U777" s="963"/>
      <c r="V777" s="963"/>
      <c r="W777" s="963"/>
      <c r="X777" s="963"/>
      <c r="Y777" s="963"/>
      <c r="Z777" s="963"/>
    </row>
    <row r="778" spans="1:26">
      <c r="A778" s="963"/>
      <c r="B778" s="963"/>
      <c r="C778" s="963"/>
      <c r="D778" s="780"/>
      <c r="E778" s="780"/>
      <c r="F778" s="963"/>
      <c r="G778" s="963"/>
      <c r="H778" s="963"/>
      <c r="I778" s="893"/>
      <c r="J778" s="893"/>
      <c r="K778" s="960"/>
      <c r="L778" s="960"/>
      <c r="M778" s="963"/>
      <c r="N778" s="963"/>
      <c r="O778" s="963"/>
      <c r="P778" s="963"/>
      <c r="Q778" s="963"/>
      <c r="R778" s="963"/>
      <c r="S778" s="963"/>
      <c r="T778" s="963"/>
      <c r="U778" s="963"/>
      <c r="V778" s="963"/>
      <c r="W778" s="963"/>
      <c r="X778" s="963"/>
      <c r="Y778" s="963"/>
      <c r="Z778" s="963"/>
    </row>
    <row r="779" spans="1:26">
      <c r="A779" s="963"/>
      <c r="B779" s="963"/>
      <c r="C779" s="963"/>
      <c r="D779" s="780"/>
      <c r="E779" s="780"/>
      <c r="F779" s="963"/>
      <c r="G779" s="963"/>
      <c r="H779" s="963"/>
      <c r="I779" s="893"/>
      <c r="J779" s="893"/>
      <c r="K779" s="960"/>
      <c r="L779" s="960"/>
      <c r="M779" s="963"/>
      <c r="N779" s="963"/>
      <c r="O779" s="963"/>
      <c r="P779" s="963"/>
      <c r="Q779" s="963"/>
      <c r="R779" s="963"/>
      <c r="S779" s="963"/>
      <c r="T779" s="963"/>
      <c r="U779" s="963"/>
      <c r="V779" s="963"/>
      <c r="W779" s="963"/>
      <c r="X779" s="963"/>
      <c r="Y779" s="963"/>
      <c r="Z779" s="963"/>
    </row>
    <row r="780" spans="1:26">
      <c r="A780" s="963"/>
      <c r="B780" s="963"/>
      <c r="C780" s="963"/>
      <c r="D780" s="780"/>
      <c r="E780" s="780"/>
      <c r="F780" s="963"/>
      <c r="G780" s="963"/>
      <c r="H780" s="963"/>
      <c r="I780" s="893"/>
      <c r="J780" s="893"/>
      <c r="K780" s="960"/>
      <c r="L780" s="960"/>
      <c r="M780" s="963"/>
      <c r="N780" s="963"/>
      <c r="O780" s="963"/>
      <c r="P780" s="963"/>
      <c r="Q780" s="963"/>
      <c r="R780" s="963"/>
      <c r="S780" s="963"/>
      <c r="T780" s="963"/>
      <c r="U780" s="963"/>
      <c r="V780" s="963"/>
      <c r="W780" s="963"/>
      <c r="X780" s="963"/>
      <c r="Y780" s="963"/>
      <c r="Z780" s="963"/>
    </row>
    <row r="781" spans="1:26">
      <c r="A781" s="963"/>
      <c r="B781" s="963"/>
      <c r="C781" s="963"/>
      <c r="D781" s="780"/>
      <c r="E781" s="780"/>
      <c r="F781" s="963"/>
      <c r="G781" s="963"/>
      <c r="H781" s="963"/>
      <c r="I781" s="893"/>
      <c r="J781" s="893"/>
      <c r="K781" s="960"/>
      <c r="L781" s="960"/>
      <c r="M781" s="963"/>
      <c r="N781" s="963"/>
      <c r="O781" s="963"/>
      <c r="P781" s="963"/>
      <c r="Q781" s="963"/>
      <c r="R781" s="963"/>
      <c r="S781" s="963"/>
      <c r="T781" s="963"/>
      <c r="U781" s="963"/>
      <c r="V781" s="963"/>
      <c r="W781" s="963"/>
      <c r="X781" s="963"/>
      <c r="Y781" s="963"/>
      <c r="Z781" s="963"/>
    </row>
    <row r="782" spans="1:26">
      <c r="A782" s="963"/>
      <c r="B782" s="963"/>
      <c r="C782" s="963"/>
      <c r="D782" s="780"/>
      <c r="E782" s="780"/>
      <c r="F782" s="963"/>
      <c r="G782" s="963"/>
      <c r="H782" s="963"/>
      <c r="I782" s="893"/>
      <c r="J782" s="893"/>
      <c r="K782" s="960"/>
      <c r="L782" s="960"/>
      <c r="M782" s="963"/>
      <c r="N782" s="963"/>
      <c r="O782" s="963"/>
      <c r="P782" s="963"/>
      <c r="Q782" s="963"/>
      <c r="R782" s="963"/>
      <c r="S782" s="963"/>
      <c r="T782" s="963"/>
      <c r="U782" s="963"/>
      <c r="V782" s="963"/>
      <c r="W782" s="963"/>
      <c r="X782" s="963"/>
      <c r="Y782" s="963"/>
      <c r="Z782" s="963"/>
    </row>
    <row r="783" spans="1:26">
      <c r="A783" s="963"/>
      <c r="B783" s="963"/>
      <c r="C783" s="963"/>
      <c r="D783" s="780"/>
      <c r="E783" s="780"/>
      <c r="F783" s="963"/>
      <c r="G783" s="963"/>
      <c r="H783" s="963"/>
      <c r="I783" s="893"/>
      <c r="J783" s="893"/>
      <c r="K783" s="960"/>
      <c r="L783" s="960"/>
      <c r="M783" s="963"/>
      <c r="N783" s="963"/>
      <c r="O783" s="963"/>
      <c r="P783" s="963"/>
      <c r="Q783" s="963"/>
      <c r="R783" s="963"/>
      <c r="S783" s="963"/>
      <c r="T783" s="963"/>
      <c r="U783" s="963"/>
      <c r="V783" s="963"/>
      <c r="W783" s="963"/>
      <c r="X783" s="963"/>
      <c r="Y783" s="963"/>
      <c r="Z783" s="963"/>
    </row>
    <row r="784" spans="1:26">
      <c r="A784" s="963"/>
      <c r="B784" s="963"/>
      <c r="C784" s="963"/>
      <c r="D784" s="780"/>
      <c r="E784" s="780"/>
      <c r="F784" s="963"/>
      <c r="G784" s="963"/>
      <c r="H784" s="963"/>
      <c r="I784" s="893"/>
      <c r="J784" s="893"/>
      <c r="K784" s="960"/>
      <c r="L784" s="960"/>
      <c r="M784" s="963"/>
      <c r="N784" s="963"/>
      <c r="O784" s="963"/>
      <c r="P784" s="963"/>
      <c r="Q784" s="963"/>
      <c r="R784" s="963"/>
      <c r="S784" s="963"/>
      <c r="T784" s="963"/>
      <c r="U784" s="963"/>
      <c r="V784" s="963"/>
      <c r="W784" s="963"/>
      <c r="X784" s="963"/>
      <c r="Y784" s="963"/>
      <c r="Z784" s="963"/>
    </row>
    <row r="785" spans="1:26">
      <c r="A785" s="963"/>
      <c r="B785" s="963"/>
      <c r="C785" s="963"/>
      <c r="D785" s="780"/>
      <c r="E785" s="780"/>
      <c r="F785" s="963"/>
      <c r="G785" s="963"/>
      <c r="H785" s="963"/>
      <c r="I785" s="893"/>
      <c r="J785" s="893"/>
      <c r="K785" s="960"/>
      <c r="L785" s="960"/>
      <c r="M785" s="963"/>
      <c r="N785" s="963"/>
      <c r="O785" s="963"/>
      <c r="P785" s="963"/>
      <c r="Q785" s="963"/>
      <c r="R785" s="963"/>
      <c r="S785" s="963"/>
      <c r="T785" s="963"/>
      <c r="U785" s="963"/>
      <c r="V785" s="963"/>
      <c r="W785" s="963"/>
      <c r="X785" s="963"/>
      <c r="Y785" s="963"/>
      <c r="Z785" s="963"/>
    </row>
    <row r="786" spans="1:26">
      <c r="A786" s="963"/>
      <c r="B786" s="963"/>
      <c r="C786" s="963"/>
      <c r="D786" s="780"/>
      <c r="E786" s="780"/>
      <c r="F786" s="963"/>
      <c r="G786" s="963"/>
      <c r="H786" s="963"/>
      <c r="I786" s="893"/>
      <c r="J786" s="893"/>
      <c r="K786" s="960"/>
      <c r="L786" s="960"/>
      <c r="M786" s="963"/>
      <c r="N786" s="963"/>
      <c r="O786" s="963"/>
      <c r="P786" s="963"/>
      <c r="Q786" s="963"/>
      <c r="R786" s="963"/>
      <c r="S786" s="963"/>
      <c r="T786" s="963"/>
      <c r="U786" s="963"/>
      <c r="V786" s="963"/>
      <c r="W786" s="963"/>
      <c r="X786" s="963"/>
      <c r="Y786" s="963"/>
      <c r="Z786" s="963"/>
    </row>
    <row r="787" spans="1:26">
      <c r="A787" s="963"/>
      <c r="B787" s="963"/>
      <c r="C787" s="963"/>
      <c r="D787" s="780"/>
      <c r="E787" s="780"/>
      <c r="F787" s="963"/>
      <c r="G787" s="963"/>
      <c r="H787" s="963"/>
      <c r="I787" s="893"/>
      <c r="J787" s="893"/>
      <c r="K787" s="960"/>
      <c r="L787" s="960"/>
      <c r="M787" s="963"/>
      <c r="N787" s="963"/>
      <c r="O787" s="963"/>
      <c r="P787" s="963"/>
      <c r="Q787" s="963"/>
      <c r="R787" s="963"/>
      <c r="S787" s="963"/>
      <c r="T787" s="963"/>
      <c r="U787" s="963"/>
      <c r="V787" s="963"/>
      <c r="W787" s="963"/>
      <c r="X787" s="963"/>
      <c r="Y787" s="963"/>
      <c r="Z787" s="963"/>
    </row>
    <row r="788" spans="1:26">
      <c r="A788" s="963"/>
      <c r="B788" s="963"/>
      <c r="C788" s="963"/>
      <c r="D788" s="780"/>
      <c r="E788" s="780"/>
      <c r="F788" s="963"/>
      <c r="G788" s="963"/>
      <c r="H788" s="963"/>
      <c r="I788" s="893"/>
      <c r="J788" s="893"/>
      <c r="K788" s="960"/>
      <c r="L788" s="960"/>
      <c r="M788" s="963"/>
      <c r="N788" s="963"/>
      <c r="O788" s="963"/>
      <c r="P788" s="963"/>
      <c r="Q788" s="963"/>
      <c r="R788" s="963"/>
      <c r="S788" s="963"/>
      <c r="T788" s="963"/>
      <c r="U788" s="963"/>
      <c r="V788" s="963"/>
      <c r="W788" s="963"/>
      <c r="X788" s="963"/>
      <c r="Y788" s="963"/>
      <c r="Z788" s="963"/>
    </row>
    <row r="789" spans="1:26">
      <c r="A789" s="963"/>
      <c r="B789" s="963"/>
      <c r="C789" s="963"/>
      <c r="D789" s="780"/>
      <c r="E789" s="780"/>
      <c r="F789" s="963"/>
      <c r="G789" s="963"/>
      <c r="H789" s="963"/>
      <c r="I789" s="893"/>
      <c r="J789" s="893"/>
      <c r="K789" s="960"/>
      <c r="L789" s="960"/>
      <c r="M789" s="963"/>
      <c r="N789" s="963"/>
      <c r="O789" s="963"/>
      <c r="P789" s="963"/>
      <c r="Q789" s="963"/>
      <c r="R789" s="963"/>
      <c r="S789" s="963"/>
      <c r="T789" s="963"/>
      <c r="U789" s="963"/>
      <c r="V789" s="963"/>
      <c r="W789" s="963"/>
      <c r="X789" s="963"/>
      <c r="Y789" s="963"/>
      <c r="Z789" s="963"/>
    </row>
    <row r="790" spans="1:26">
      <c r="A790" s="963"/>
      <c r="B790" s="963"/>
      <c r="C790" s="963"/>
      <c r="D790" s="780"/>
      <c r="E790" s="780"/>
      <c r="F790" s="963"/>
      <c r="G790" s="963"/>
      <c r="H790" s="963"/>
      <c r="I790" s="893"/>
      <c r="J790" s="893"/>
      <c r="K790" s="960"/>
      <c r="L790" s="960"/>
      <c r="M790" s="963"/>
      <c r="N790" s="963"/>
      <c r="O790" s="963"/>
      <c r="P790" s="963"/>
      <c r="Q790" s="963"/>
      <c r="R790" s="963"/>
      <c r="S790" s="963"/>
      <c r="T790" s="963"/>
      <c r="U790" s="963"/>
      <c r="V790" s="963"/>
      <c r="W790" s="963"/>
      <c r="X790" s="963"/>
      <c r="Y790" s="963"/>
      <c r="Z790" s="963"/>
    </row>
    <row r="791" spans="1:26">
      <c r="A791" s="893"/>
      <c r="B791" s="963"/>
      <c r="C791" s="963"/>
      <c r="D791" s="780"/>
      <c r="E791" s="780"/>
      <c r="F791" s="963"/>
      <c r="G791" s="963"/>
      <c r="H791" s="963"/>
      <c r="I791" s="893"/>
      <c r="J791" s="893"/>
      <c r="K791" s="960"/>
      <c r="L791" s="960"/>
      <c r="M791" s="963"/>
      <c r="N791" s="963"/>
      <c r="O791" s="963"/>
      <c r="P791" s="963"/>
      <c r="Q791" s="963"/>
      <c r="R791" s="963"/>
      <c r="S791" s="963"/>
      <c r="T791" s="963"/>
      <c r="U791" s="963"/>
      <c r="V791" s="963"/>
      <c r="W791" s="963"/>
      <c r="X791" s="963"/>
      <c r="Y791" s="963"/>
      <c r="Z791" s="963"/>
    </row>
    <row r="792" spans="1:26">
      <c r="A792" s="893"/>
      <c r="B792" s="963"/>
      <c r="C792" s="963"/>
      <c r="D792" s="780"/>
      <c r="E792" s="780"/>
      <c r="F792" s="963"/>
      <c r="G792" s="963"/>
      <c r="H792" s="963"/>
      <c r="I792" s="893"/>
      <c r="J792" s="893"/>
      <c r="K792" s="960"/>
      <c r="L792" s="960"/>
      <c r="M792" s="963"/>
      <c r="N792" s="963"/>
      <c r="O792" s="963"/>
      <c r="P792" s="963"/>
      <c r="Q792" s="963"/>
      <c r="R792" s="963"/>
      <c r="S792" s="963"/>
      <c r="T792" s="963"/>
      <c r="U792" s="963"/>
      <c r="V792" s="963"/>
      <c r="W792" s="963"/>
      <c r="X792" s="963"/>
      <c r="Y792" s="963"/>
      <c r="Z792" s="963"/>
    </row>
    <row r="793" spans="1:26">
      <c r="A793" s="893"/>
      <c r="B793" s="963"/>
      <c r="C793" s="963"/>
      <c r="D793" s="780"/>
      <c r="E793" s="780"/>
      <c r="F793" s="963"/>
      <c r="G793" s="963"/>
      <c r="H793" s="963"/>
      <c r="I793" s="893"/>
      <c r="J793" s="893"/>
      <c r="K793" s="960"/>
      <c r="L793" s="960"/>
      <c r="M793" s="963"/>
      <c r="N793" s="963"/>
      <c r="O793" s="963"/>
      <c r="P793" s="963"/>
      <c r="Q793" s="963"/>
      <c r="R793" s="963"/>
      <c r="S793" s="963"/>
      <c r="T793" s="963"/>
      <c r="U793" s="963"/>
      <c r="V793" s="963"/>
      <c r="W793" s="963"/>
      <c r="X793" s="963"/>
      <c r="Y793" s="963"/>
      <c r="Z793" s="963"/>
    </row>
    <row r="794" spans="1:26">
      <c r="A794" s="893"/>
      <c r="B794" s="963"/>
      <c r="C794" s="963"/>
      <c r="D794" s="780"/>
      <c r="E794" s="780"/>
      <c r="F794" s="963"/>
      <c r="G794" s="963"/>
      <c r="H794" s="963"/>
      <c r="I794" s="893"/>
      <c r="J794" s="893"/>
      <c r="K794" s="960"/>
      <c r="L794" s="960"/>
      <c r="M794" s="963"/>
      <c r="N794" s="963"/>
      <c r="O794" s="963"/>
      <c r="P794" s="963"/>
      <c r="Q794" s="963"/>
      <c r="R794" s="963"/>
      <c r="S794" s="963"/>
      <c r="T794" s="963"/>
      <c r="U794" s="963"/>
      <c r="V794" s="963"/>
      <c r="W794" s="963"/>
      <c r="X794" s="963"/>
      <c r="Y794" s="963"/>
      <c r="Z794" s="963"/>
    </row>
    <row r="795" spans="1:26">
      <c r="A795" s="893"/>
      <c r="B795" s="963"/>
      <c r="C795" s="963"/>
      <c r="D795" s="780"/>
      <c r="E795" s="780"/>
      <c r="F795" s="963"/>
      <c r="G795" s="963"/>
      <c r="H795" s="963"/>
      <c r="I795" s="893"/>
      <c r="J795" s="893"/>
      <c r="K795" s="960"/>
      <c r="L795" s="960"/>
      <c r="M795" s="963"/>
      <c r="N795" s="963"/>
      <c r="O795" s="963"/>
      <c r="P795" s="963"/>
      <c r="Q795" s="963"/>
      <c r="R795" s="963"/>
      <c r="S795" s="963"/>
      <c r="T795" s="963"/>
      <c r="U795" s="963"/>
      <c r="V795" s="963"/>
      <c r="W795" s="963"/>
      <c r="X795" s="963"/>
      <c r="Y795" s="963"/>
      <c r="Z795" s="963"/>
    </row>
    <row r="796" spans="1:26">
      <c r="A796" s="893"/>
      <c r="B796" s="963"/>
      <c r="C796" s="963"/>
      <c r="D796" s="780"/>
      <c r="E796" s="780"/>
      <c r="F796" s="963"/>
      <c r="G796" s="963"/>
      <c r="H796" s="963"/>
      <c r="I796" s="893"/>
      <c r="J796" s="893"/>
      <c r="K796" s="960"/>
      <c r="L796" s="960"/>
      <c r="M796" s="963"/>
      <c r="N796" s="963"/>
      <c r="O796" s="963"/>
      <c r="P796" s="963"/>
      <c r="Q796" s="963"/>
      <c r="R796" s="963"/>
      <c r="S796" s="963"/>
      <c r="T796" s="963"/>
      <c r="U796" s="963"/>
      <c r="V796" s="963"/>
      <c r="W796" s="963"/>
      <c r="X796" s="963"/>
      <c r="Y796" s="963"/>
      <c r="Z796" s="963"/>
    </row>
    <row r="797" spans="1:26">
      <c r="A797" s="893"/>
      <c r="B797" s="963"/>
      <c r="C797" s="963"/>
      <c r="D797" s="780"/>
      <c r="E797" s="780"/>
      <c r="F797" s="963"/>
      <c r="G797" s="963"/>
      <c r="H797" s="963"/>
      <c r="I797" s="893"/>
      <c r="J797" s="893"/>
      <c r="K797" s="960"/>
      <c r="L797" s="960"/>
      <c r="M797" s="963"/>
      <c r="N797" s="963"/>
      <c r="O797" s="963"/>
      <c r="P797" s="963"/>
      <c r="Q797" s="963"/>
      <c r="R797" s="963"/>
      <c r="S797" s="963"/>
      <c r="T797" s="963"/>
      <c r="U797" s="963"/>
      <c r="V797" s="963"/>
      <c r="W797" s="963"/>
      <c r="X797" s="963"/>
      <c r="Y797" s="963"/>
      <c r="Z797" s="963"/>
    </row>
    <row r="798" spans="1:26">
      <c r="A798" s="893"/>
      <c r="B798" s="963"/>
      <c r="C798" s="963"/>
      <c r="D798" s="780"/>
      <c r="E798" s="780"/>
      <c r="F798" s="963"/>
      <c r="G798" s="963"/>
      <c r="H798" s="963"/>
      <c r="I798" s="893"/>
      <c r="J798" s="893"/>
      <c r="K798" s="960"/>
      <c r="L798" s="960"/>
      <c r="M798" s="963"/>
      <c r="N798" s="963"/>
      <c r="O798" s="963"/>
      <c r="P798" s="963"/>
      <c r="Q798" s="963"/>
      <c r="R798" s="963"/>
      <c r="S798" s="963"/>
      <c r="T798" s="963"/>
      <c r="U798" s="963"/>
      <c r="V798" s="963"/>
      <c r="W798" s="963"/>
      <c r="X798" s="963"/>
      <c r="Y798" s="963"/>
      <c r="Z798" s="963"/>
    </row>
    <row r="799" spans="1:26">
      <c r="A799" s="893"/>
      <c r="B799" s="963"/>
      <c r="C799" s="963"/>
      <c r="D799" s="780"/>
      <c r="E799" s="780"/>
      <c r="F799" s="963"/>
      <c r="G799" s="963"/>
      <c r="H799" s="963"/>
      <c r="I799" s="893"/>
      <c r="J799" s="893"/>
      <c r="K799" s="960"/>
      <c r="L799" s="960"/>
      <c r="M799" s="963"/>
      <c r="N799" s="963"/>
      <c r="O799" s="963"/>
      <c r="P799" s="963"/>
      <c r="Q799" s="963"/>
      <c r="R799" s="963"/>
      <c r="S799" s="963"/>
      <c r="T799" s="963"/>
      <c r="U799" s="963"/>
      <c r="V799" s="963"/>
      <c r="W799" s="963"/>
      <c r="X799" s="963"/>
      <c r="Y799" s="963"/>
      <c r="Z799" s="963"/>
    </row>
    <row r="800" spans="1:26">
      <c r="A800" s="893"/>
      <c r="B800" s="963"/>
      <c r="C800" s="963"/>
      <c r="D800" s="780"/>
      <c r="E800" s="780"/>
      <c r="F800" s="963"/>
      <c r="G800" s="963"/>
      <c r="H800" s="963"/>
      <c r="I800" s="893"/>
      <c r="J800" s="893"/>
      <c r="K800" s="960"/>
      <c r="L800" s="960"/>
      <c r="M800" s="963"/>
      <c r="N800" s="963"/>
      <c r="O800" s="963"/>
      <c r="P800" s="963"/>
      <c r="Q800" s="963"/>
      <c r="R800" s="963"/>
      <c r="S800" s="963"/>
      <c r="T800" s="963"/>
      <c r="U800" s="963"/>
      <c r="V800" s="963"/>
      <c r="W800" s="963"/>
      <c r="X800" s="963"/>
      <c r="Y800" s="963"/>
      <c r="Z800" s="963"/>
    </row>
    <row r="801" spans="1:26">
      <c r="A801" s="893"/>
      <c r="B801" s="963"/>
      <c r="C801" s="963"/>
      <c r="D801" s="780"/>
      <c r="E801" s="780"/>
      <c r="F801" s="963"/>
      <c r="G801" s="963"/>
      <c r="H801" s="963"/>
      <c r="I801" s="893"/>
      <c r="J801" s="893"/>
      <c r="K801" s="960"/>
      <c r="L801" s="960"/>
      <c r="M801" s="963"/>
      <c r="N801" s="963"/>
      <c r="O801" s="963"/>
      <c r="P801" s="963"/>
      <c r="Q801" s="963"/>
      <c r="R801" s="963"/>
      <c r="S801" s="963"/>
      <c r="T801" s="963"/>
      <c r="U801" s="963"/>
      <c r="V801" s="963"/>
      <c r="W801" s="963"/>
      <c r="X801" s="963"/>
      <c r="Y801" s="963"/>
      <c r="Z801" s="963"/>
    </row>
    <row r="802" spans="1:26">
      <c r="A802" s="893"/>
      <c r="B802" s="963"/>
      <c r="C802" s="963"/>
      <c r="D802" s="780"/>
      <c r="E802" s="780"/>
      <c r="F802" s="963"/>
      <c r="G802" s="963"/>
      <c r="H802" s="963"/>
      <c r="I802" s="893"/>
      <c r="J802" s="893"/>
      <c r="K802" s="960"/>
      <c r="L802" s="960"/>
      <c r="M802" s="963"/>
      <c r="N802" s="963"/>
      <c r="O802" s="963"/>
      <c r="P802" s="963"/>
      <c r="Q802" s="963"/>
      <c r="R802" s="963"/>
      <c r="S802" s="963"/>
      <c r="T802" s="963"/>
      <c r="U802" s="963"/>
      <c r="V802" s="963"/>
      <c r="W802" s="963"/>
      <c r="X802" s="963"/>
      <c r="Y802" s="963"/>
      <c r="Z802" s="963"/>
    </row>
    <row r="803" spans="1:26">
      <c r="A803" s="893"/>
      <c r="B803" s="963"/>
      <c r="C803" s="963"/>
      <c r="D803" s="780"/>
      <c r="E803" s="780"/>
      <c r="F803" s="963"/>
      <c r="G803" s="963"/>
      <c r="H803" s="963"/>
      <c r="I803" s="893"/>
      <c r="J803" s="893"/>
      <c r="K803" s="960"/>
      <c r="L803" s="960"/>
      <c r="M803" s="963"/>
      <c r="N803" s="963"/>
      <c r="O803" s="963"/>
      <c r="P803" s="963"/>
      <c r="Q803" s="963"/>
      <c r="R803" s="963"/>
      <c r="S803" s="963"/>
      <c r="T803" s="963"/>
      <c r="U803" s="963"/>
      <c r="V803" s="963"/>
      <c r="W803" s="963"/>
      <c r="X803" s="963"/>
      <c r="Y803" s="963"/>
      <c r="Z803" s="963"/>
    </row>
    <row r="804" spans="1:26">
      <c r="A804" s="893"/>
      <c r="B804" s="963"/>
      <c r="C804" s="963"/>
      <c r="D804" s="780"/>
      <c r="E804" s="780"/>
      <c r="F804" s="963"/>
      <c r="G804" s="963"/>
      <c r="H804" s="963"/>
      <c r="I804" s="893"/>
      <c r="J804" s="893"/>
      <c r="K804" s="960"/>
      <c r="L804" s="960"/>
      <c r="M804" s="963"/>
      <c r="N804" s="963"/>
      <c r="O804" s="963"/>
      <c r="P804" s="963"/>
      <c r="Q804" s="963"/>
      <c r="R804" s="963"/>
      <c r="S804" s="963"/>
      <c r="T804" s="963"/>
      <c r="U804" s="963"/>
      <c r="V804" s="963"/>
      <c r="W804" s="963"/>
      <c r="X804" s="963"/>
      <c r="Y804" s="963"/>
      <c r="Z804" s="963"/>
    </row>
    <row r="805" spans="1:26">
      <c r="A805" s="893"/>
      <c r="B805" s="963"/>
      <c r="C805" s="963"/>
      <c r="D805" s="780"/>
      <c r="E805" s="780"/>
      <c r="F805" s="963"/>
      <c r="G805" s="963"/>
      <c r="H805" s="963"/>
      <c r="I805" s="893"/>
      <c r="J805" s="893"/>
      <c r="K805" s="960"/>
      <c r="L805" s="960"/>
      <c r="M805" s="963"/>
      <c r="N805" s="963"/>
      <c r="O805" s="963"/>
      <c r="P805" s="963"/>
      <c r="Q805" s="963"/>
      <c r="R805" s="963"/>
      <c r="S805" s="963"/>
      <c r="T805" s="963"/>
      <c r="U805" s="963"/>
      <c r="V805" s="963"/>
      <c r="W805" s="963"/>
      <c r="X805" s="963"/>
      <c r="Y805" s="963"/>
      <c r="Z805" s="963"/>
    </row>
    <row r="806" spans="1:26">
      <c r="A806" s="893"/>
      <c r="B806" s="963"/>
      <c r="C806" s="963"/>
      <c r="D806" s="780"/>
      <c r="E806" s="780"/>
      <c r="F806" s="963"/>
      <c r="G806" s="963"/>
      <c r="H806" s="963"/>
      <c r="I806" s="893"/>
      <c r="J806" s="893"/>
      <c r="K806" s="960"/>
      <c r="L806" s="960"/>
      <c r="M806" s="963"/>
      <c r="N806" s="963"/>
      <c r="O806" s="963"/>
      <c r="P806" s="963"/>
      <c r="Q806" s="963"/>
      <c r="R806" s="963"/>
      <c r="S806" s="963"/>
      <c r="T806" s="963"/>
      <c r="U806" s="963"/>
      <c r="V806" s="963"/>
      <c r="W806" s="963"/>
      <c r="X806" s="963"/>
      <c r="Y806" s="963"/>
      <c r="Z806" s="963"/>
    </row>
    <row r="807" spans="1:26">
      <c r="A807" s="893"/>
      <c r="B807" s="963"/>
      <c r="C807" s="963"/>
      <c r="D807" s="780"/>
      <c r="E807" s="780"/>
      <c r="F807" s="963"/>
      <c r="G807" s="963"/>
      <c r="H807" s="963"/>
      <c r="I807" s="893"/>
      <c r="J807" s="893"/>
      <c r="K807" s="960"/>
      <c r="L807" s="960"/>
      <c r="M807" s="963"/>
      <c r="N807" s="963"/>
      <c r="O807" s="963"/>
      <c r="P807" s="963"/>
      <c r="Q807" s="963"/>
      <c r="R807" s="963"/>
      <c r="S807" s="963"/>
      <c r="T807" s="963"/>
      <c r="U807" s="963"/>
      <c r="V807" s="963"/>
      <c r="W807" s="963"/>
      <c r="X807" s="963"/>
      <c r="Y807" s="963"/>
      <c r="Z807" s="963"/>
    </row>
    <row r="808" spans="1:26">
      <c r="A808" s="893"/>
      <c r="B808" s="963"/>
      <c r="C808" s="963"/>
      <c r="D808" s="780"/>
      <c r="E808" s="780"/>
      <c r="F808" s="963"/>
      <c r="G808" s="963"/>
      <c r="H808" s="963"/>
      <c r="I808" s="893"/>
      <c r="J808" s="893"/>
      <c r="K808" s="960"/>
      <c r="L808" s="960"/>
      <c r="M808" s="963"/>
      <c r="N808" s="963"/>
      <c r="O808" s="963"/>
      <c r="P808" s="963"/>
      <c r="Q808" s="963"/>
      <c r="R808" s="963"/>
      <c r="S808" s="963"/>
      <c r="T808" s="963"/>
      <c r="U808" s="963"/>
      <c r="V808" s="963"/>
      <c r="W808" s="963"/>
      <c r="X808" s="963"/>
      <c r="Y808" s="963"/>
      <c r="Z808" s="963"/>
    </row>
    <row r="809" spans="1:26">
      <c r="A809" s="893"/>
      <c r="B809" s="963"/>
      <c r="C809" s="963"/>
      <c r="D809" s="780"/>
      <c r="E809" s="780"/>
      <c r="F809" s="963"/>
      <c r="G809" s="963"/>
      <c r="H809" s="963"/>
      <c r="I809" s="893"/>
      <c r="J809" s="893"/>
      <c r="K809" s="960"/>
      <c r="L809" s="960"/>
      <c r="M809" s="963"/>
      <c r="N809" s="963"/>
      <c r="O809" s="963"/>
      <c r="P809" s="963"/>
      <c r="Q809" s="963"/>
      <c r="R809" s="963"/>
      <c r="S809" s="963"/>
      <c r="T809" s="963"/>
      <c r="U809" s="963"/>
      <c r="V809" s="963"/>
      <c r="W809" s="963"/>
      <c r="X809" s="963"/>
      <c r="Y809" s="963"/>
      <c r="Z809" s="963"/>
    </row>
    <row r="810" spans="1:26">
      <c r="A810" s="893"/>
      <c r="B810" s="963"/>
      <c r="C810" s="963"/>
      <c r="D810" s="780"/>
      <c r="E810" s="780"/>
      <c r="F810" s="963"/>
      <c r="G810" s="963"/>
      <c r="H810" s="963"/>
      <c r="I810" s="893"/>
      <c r="J810" s="893"/>
      <c r="K810" s="960"/>
      <c r="L810" s="960"/>
      <c r="M810" s="963"/>
      <c r="N810" s="963"/>
      <c r="O810" s="963"/>
      <c r="P810" s="963"/>
      <c r="Q810" s="963"/>
      <c r="R810" s="963"/>
      <c r="S810" s="963"/>
      <c r="T810" s="963"/>
      <c r="U810" s="963"/>
      <c r="V810" s="963"/>
      <c r="W810" s="963"/>
      <c r="X810" s="963"/>
      <c r="Y810" s="963"/>
      <c r="Z810" s="963"/>
    </row>
    <row r="811" spans="1:26">
      <c r="A811" s="893"/>
      <c r="B811" s="963"/>
      <c r="C811" s="963"/>
      <c r="D811" s="780"/>
      <c r="E811" s="780"/>
      <c r="F811" s="963"/>
      <c r="G811" s="963"/>
      <c r="H811" s="963"/>
      <c r="I811" s="893"/>
      <c r="J811" s="893"/>
      <c r="K811" s="960"/>
      <c r="L811" s="960"/>
      <c r="M811" s="963"/>
      <c r="N811" s="963"/>
      <c r="O811" s="963"/>
      <c r="P811" s="963"/>
      <c r="Q811" s="963"/>
      <c r="R811" s="963"/>
      <c r="S811" s="963"/>
      <c r="T811" s="963"/>
      <c r="U811" s="963"/>
      <c r="V811" s="963"/>
      <c r="W811" s="963"/>
      <c r="X811" s="963"/>
      <c r="Y811" s="963"/>
      <c r="Z811" s="963"/>
    </row>
    <row r="812" spans="1:26">
      <c r="A812" s="893"/>
      <c r="B812" s="963"/>
      <c r="C812" s="963"/>
      <c r="D812" s="780"/>
      <c r="E812" s="780"/>
      <c r="F812" s="963"/>
      <c r="G812" s="963"/>
      <c r="H812" s="963"/>
      <c r="I812" s="893"/>
      <c r="J812" s="893"/>
      <c r="K812" s="960"/>
      <c r="L812" s="960"/>
      <c r="M812" s="963"/>
      <c r="N812" s="963"/>
      <c r="O812" s="963"/>
      <c r="P812" s="963"/>
      <c r="Q812" s="963"/>
      <c r="R812" s="963"/>
      <c r="S812" s="963"/>
      <c r="T812" s="963"/>
      <c r="U812" s="963"/>
      <c r="V812" s="963"/>
      <c r="W812" s="963"/>
      <c r="X812" s="963"/>
      <c r="Y812" s="963"/>
      <c r="Z812" s="963"/>
    </row>
    <row r="813" spans="1:26">
      <c r="A813" s="893"/>
      <c r="B813" s="963"/>
      <c r="C813" s="963"/>
      <c r="D813" s="780"/>
      <c r="E813" s="780"/>
      <c r="F813" s="963"/>
      <c r="G813" s="963"/>
      <c r="H813" s="963"/>
      <c r="I813" s="893"/>
      <c r="J813" s="893"/>
      <c r="K813" s="960"/>
      <c r="L813" s="960"/>
      <c r="M813" s="963"/>
      <c r="N813" s="963"/>
      <c r="O813" s="963"/>
      <c r="P813" s="963"/>
      <c r="Q813" s="963"/>
      <c r="R813" s="963"/>
      <c r="S813" s="963"/>
      <c r="T813" s="963"/>
      <c r="U813" s="963"/>
      <c r="V813" s="963"/>
      <c r="W813" s="963"/>
      <c r="X813" s="963"/>
      <c r="Y813" s="963"/>
      <c r="Z813" s="963"/>
    </row>
    <row r="814" spans="1:26">
      <c r="A814" s="893"/>
      <c r="B814" s="963"/>
      <c r="C814" s="963"/>
      <c r="D814" s="780"/>
      <c r="E814" s="780"/>
      <c r="F814" s="963"/>
      <c r="G814" s="963"/>
      <c r="H814" s="963"/>
      <c r="I814" s="893"/>
      <c r="J814" s="893"/>
      <c r="K814" s="960"/>
      <c r="L814" s="960"/>
      <c r="M814" s="963"/>
      <c r="N814" s="963"/>
      <c r="O814" s="963"/>
      <c r="P814" s="963"/>
      <c r="Q814" s="963"/>
      <c r="R814" s="963"/>
      <c r="S814" s="963"/>
      <c r="T814" s="963"/>
      <c r="U814" s="963"/>
      <c r="V814" s="963"/>
      <c r="W814" s="963"/>
      <c r="X814" s="963"/>
      <c r="Y814" s="963"/>
      <c r="Z814" s="963"/>
    </row>
    <row r="815" spans="1:26">
      <c r="A815" s="893"/>
      <c r="B815" s="963"/>
      <c r="C815" s="963"/>
      <c r="D815" s="780"/>
      <c r="E815" s="780"/>
      <c r="F815" s="963"/>
      <c r="G815" s="963"/>
      <c r="H815" s="963"/>
      <c r="I815" s="893"/>
      <c r="J815" s="893"/>
      <c r="K815" s="960"/>
      <c r="L815" s="960"/>
      <c r="M815" s="963"/>
      <c r="N815" s="963"/>
      <c r="O815" s="963"/>
      <c r="P815" s="963"/>
      <c r="Q815" s="963"/>
      <c r="R815" s="963"/>
      <c r="S815" s="963"/>
      <c r="T815" s="963"/>
      <c r="U815" s="963"/>
      <c r="V815" s="963"/>
      <c r="W815" s="963"/>
      <c r="X815" s="963"/>
      <c r="Y815" s="963"/>
      <c r="Z815" s="963"/>
    </row>
    <row r="816" spans="1:26">
      <c r="A816" s="893"/>
      <c r="B816" s="963"/>
      <c r="C816" s="963"/>
      <c r="D816" s="780"/>
      <c r="E816" s="780"/>
      <c r="F816" s="963"/>
      <c r="G816" s="963"/>
      <c r="H816" s="963"/>
      <c r="I816" s="893"/>
      <c r="J816" s="893"/>
      <c r="K816" s="960"/>
      <c r="L816" s="960"/>
      <c r="M816" s="963"/>
      <c r="N816" s="963"/>
      <c r="O816" s="963"/>
      <c r="P816" s="963"/>
      <c r="Q816" s="963"/>
      <c r="R816" s="963"/>
      <c r="S816" s="963"/>
      <c r="T816" s="963"/>
      <c r="U816" s="963"/>
      <c r="V816" s="963"/>
      <c r="W816" s="963"/>
      <c r="X816" s="963"/>
      <c r="Y816" s="963"/>
      <c r="Z816" s="963"/>
    </row>
    <row r="817" spans="1:26">
      <c r="A817" s="893"/>
      <c r="B817" s="963"/>
      <c r="C817" s="963"/>
      <c r="D817" s="780"/>
      <c r="E817" s="780"/>
      <c r="F817" s="963"/>
      <c r="G817" s="963"/>
      <c r="H817" s="963"/>
      <c r="I817" s="893"/>
      <c r="J817" s="893"/>
      <c r="K817" s="960"/>
      <c r="L817" s="960"/>
      <c r="M817" s="963"/>
      <c r="N817" s="963"/>
      <c r="O817" s="963"/>
      <c r="P817" s="963"/>
      <c r="Q817" s="963"/>
      <c r="R817" s="963"/>
      <c r="S817" s="963"/>
      <c r="T817" s="963"/>
      <c r="U817" s="963"/>
      <c r="V817" s="963"/>
      <c r="W817" s="963"/>
      <c r="X817" s="963"/>
      <c r="Y817" s="963"/>
      <c r="Z817" s="963"/>
    </row>
    <row r="818" spans="1:26">
      <c r="A818" s="893"/>
      <c r="B818" s="963"/>
      <c r="C818" s="963"/>
      <c r="D818" s="780"/>
      <c r="E818" s="780"/>
      <c r="F818" s="963"/>
      <c r="G818" s="963"/>
      <c r="H818" s="963"/>
      <c r="I818" s="893"/>
      <c r="J818" s="893"/>
      <c r="K818" s="960"/>
      <c r="L818" s="960"/>
      <c r="M818" s="963"/>
      <c r="N818" s="963"/>
      <c r="O818" s="963"/>
      <c r="P818" s="963"/>
      <c r="Q818" s="963"/>
      <c r="R818" s="963"/>
      <c r="S818" s="963"/>
      <c r="T818" s="963"/>
      <c r="U818" s="963"/>
      <c r="V818" s="963"/>
      <c r="W818" s="963"/>
      <c r="X818" s="963"/>
      <c r="Y818" s="963"/>
      <c r="Z818" s="963"/>
    </row>
    <row r="819" spans="1:26">
      <c r="A819" s="893"/>
      <c r="B819" s="963"/>
      <c r="C819" s="963"/>
      <c r="D819" s="780"/>
      <c r="E819" s="780"/>
      <c r="F819" s="963"/>
      <c r="G819" s="963"/>
      <c r="H819" s="963"/>
      <c r="I819" s="893"/>
      <c r="J819" s="893"/>
      <c r="K819" s="960"/>
      <c r="L819" s="960"/>
      <c r="M819" s="963"/>
      <c r="N819" s="963"/>
      <c r="O819" s="963"/>
      <c r="P819" s="963"/>
      <c r="Q819" s="963"/>
      <c r="R819" s="963"/>
      <c r="S819" s="963"/>
      <c r="T819" s="963"/>
      <c r="U819" s="963"/>
      <c r="V819" s="963"/>
      <c r="W819" s="963"/>
      <c r="X819" s="963"/>
      <c r="Y819" s="963"/>
      <c r="Z819" s="963"/>
    </row>
    <row r="820" spans="1:26">
      <c r="A820" s="893"/>
      <c r="B820" s="963"/>
      <c r="C820" s="963"/>
      <c r="D820" s="780"/>
      <c r="E820" s="780"/>
      <c r="F820" s="963"/>
      <c r="G820" s="963"/>
      <c r="H820" s="963"/>
      <c r="I820" s="893"/>
      <c r="J820" s="893"/>
      <c r="K820" s="960"/>
      <c r="L820" s="960"/>
      <c r="M820" s="963"/>
      <c r="N820" s="963"/>
      <c r="O820" s="963"/>
      <c r="P820" s="963"/>
      <c r="Q820" s="963"/>
      <c r="R820" s="963"/>
      <c r="S820" s="963"/>
      <c r="T820" s="963"/>
      <c r="U820" s="963"/>
      <c r="V820" s="963"/>
      <c r="W820" s="963"/>
      <c r="X820" s="963"/>
      <c r="Y820" s="963"/>
      <c r="Z820" s="963"/>
    </row>
    <row r="821" spans="1:26">
      <c r="A821" s="893"/>
      <c r="B821" s="963"/>
      <c r="C821" s="963"/>
      <c r="D821" s="780"/>
      <c r="E821" s="780"/>
      <c r="F821" s="963"/>
      <c r="G821" s="963"/>
      <c r="H821" s="963"/>
      <c r="I821" s="893"/>
      <c r="J821" s="893"/>
      <c r="K821" s="960"/>
      <c r="L821" s="960"/>
      <c r="M821" s="963"/>
      <c r="N821" s="963"/>
      <c r="O821" s="963"/>
      <c r="P821" s="963"/>
      <c r="Q821" s="963"/>
      <c r="R821" s="963"/>
      <c r="S821" s="963"/>
      <c r="T821" s="963"/>
      <c r="U821" s="963"/>
      <c r="V821" s="963"/>
      <c r="W821" s="963"/>
      <c r="X821" s="963"/>
      <c r="Y821" s="963"/>
      <c r="Z821" s="963"/>
    </row>
    <row r="822" spans="1:26">
      <c r="A822" s="893"/>
      <c r="B822" s="963"/>
      <c r="C822" s="963"/>
      <c r="D822" s="780"/>
      <c r="E822" s="780"/>
      <c r="F822" s="963"/>
      <c r="G822" s="963"/>
      <c r="H822" s="963"/>
      <c r="I822" s="893"/>
      <c r="J822" s="893"/>
      <c r="K822" s="960"/>
      <c r="L822" s="960"/>
      <c r="M822" s="963"/>
      <c r="N822" s="963"/>
      <c r="O822" s="963"/>
      <c r="P822" s="963"/>
      <c r="Q822" s="963"/>
      <c r="R822" s="963"/>
      <c r="S822" s="963"/>
      <c r="T822" s="963"/>
      <c r="U822" s="963"/>
      <c r="V822" s="963"/>
      <c r="W822" s="963"/>
      <c r="X822" s="963"/>
      <c r="Y822" s="963"/>
      <c r="Z822" s="963"/>
    </row>
    <row r="823" spans="1:26">
      <c r="A823" s="893"/>
      <c r="B823" s="963"/>
      <c r="C823" s="963"/>
      <c r="D823" s="780"/>
      <c r="E823" s="780"/>
      <c r="F823" s="963"/>
      <c r="G823" s="963"/>
      <c r="H823" s="963"/>
      <c r="I823" s="893"/>
      <c r="J823" s="893"/>
      <c r="K823" s="960"/>
      <c r="L823" s="960"/>
      <c r="M823" s="963"/>
      <c r="N823" s="963"/>
      <c r="O823" s="963"/>
      <c r="P823" s="963"/>
      <c r="Q823" s="963"/>
      <c r="R823" s="963"/>
      <c r="S823" s="963"/>
      <c r="T823" s="963"/>
      <c r="U823" s="963"/>
      <c r="V823" s="963"/>
      <c r="W823" s="963"/>
      <c r="X823" s="963"/>
      <c r="Y823" s="963"/>
      <c r="Z823" s="963"/>
    </row>
    <row r="824" spans="1:26">
      <c r="A824" s="893"/>
      <c r="B824" s="963"/>
      <c r="C824" s="963"/>
      <c r="D824" s="780"/>
      <c r="E824" s="780"/>
      <c r="F824" s="963"/>
      <c r="G824" s="963"/>
      <c r="H824" s="963"/>
      <c r="I824" s="893"/>
      <c r="J824" s="893"/>
      <c r="K824" s="960"/>
      <c r="L824" s="960"/>
      <c r="M824" s="963"/>
      <c r="N824" s="963"/>
      <c r="O824" s="963"/>
      <c r="P824" s="963"/>
      <c r="Q824" s="963"/>
      <c r="R824" s="963"/>
      <c r="S824" s="963"/>
      <c r="T824" s="963"/>
      <c r="U824" s="963"/>
      <c r="V824" s="963"/>
      <c r="W824" s="963"/>
      <c r="X824" s="963"/>
      <c r="Y824" s="963"/>
      <c r="Z824" s="963"/>
    </row>
    <row r="825" spans="1:26">
      <c r="A825" s="893"/>
      <c r="B825" s="963"/>
      <c r="C825" s="963"/>
      <c r="D825" s="780"/>
      <c r="E825" s="780"/>
      <c r="F825" s="963"/>
      <c r="G825" s="963"/>
      <c r="H825" s="963"/>
      <c r="I825" s="893"/>
      <c r="J825" s="893"/>
      <c r="K825" s="960"/>
      <c r="L825" s="960"/>
      <c r="M825" s="963"/>
      <c r="N825" s="963"/>
      <c r="O825" s="963"/>
      <c r="P825" s="963"/>
      <c r="Q825" s="963"/>
      <c r="R825" s="963"/>
      <c r="S825" s="963"/>
      <c r="T825" s="963"/>
      <c r="U825" s="963"/>
      <c r="V825" s="963"/>
      <c r="W825" s="963"/>
      <c r="X825" s="963"/>
      <c r="Y825" s="963"/>
      <c r="Z825" s="963"/>
    </row>
    <row r="826" spans="1:26">
      <c r="A826" s="893"/>
      <c r="B826" s="963"/>
      <c r="C826" s="963"/>
      <c r="D826" s="780"/>
      <c r="E826" s="780"/>
      <c r="F826" s="963"/>
      <c r="G826" s="963"/>
      <c r="H826" s="963"/>
      <c r="I826" s="893"/>
      <c r="J826" s="893"/>
      <c r="K826" s="960"/>
      <c r="L826" s="960"/>
      <c r="M826" s="963"/>
      <c r="N826" s="963"/>
      <c r="O826" s="963"/>
      <c r="P826" s="963"/>
      <c r="Q826" s="963"/>
      <c r="R826" s="963"/>
      <c r="S826" s="963"/>
      <c r="T826" s="963"/>
      <c r="U826" s="963"/>
      <c r="V826" s="963"/>
      <c r="W826" s="963"/>
      <c r="X826" s="963"/>
      <c r="Y826" s="963"/>
      <c r="Z826" s="963"/>
    </row>
    <row r="827" spans="1:26">
      <c r="A827" s="893"/>
      <c r="B827" s="963"/>
      <c r="C827" s="963"/>
      <c r="D827" s="780"/>
      <c r="E827" s="780"/>
      <c r="F827" s="963"/>
      <c r="G827" s="963"/>
      <c r="H827" s="963"/>
      <c r="I827" s="893"/>
      <c r="J827" s="893"/>
      <c r="K827" s="960"/>
      <c r="L827" s="960"/>
      <c r="M827" s="963"/>
      <c r="N827" s="963"/>
      <c r="O827" s="963"/>
      <c r="P827" s="963"/>
      <c r="Q827" s="963"/>
      <c r="R827" s="963"/>
      <c r="S827" s="963"/>
      <c r="T827" s="963"/>
      <c r="U827" s="963"/>
      <c r="V827" s="963"/>
      <c r="W827" s="963"/>
      <c r="X827" s="963"/>
      <c r="Y827" s="963"/>
      <c r="Z827" s="963"/>
    </row>
    <row r="828" spans="1:26">
      <c r="A828" s="893"/>
      <c r="B828" s="963"/>
      <c r="C828" s="963"/>
      <c r="D828" s="780"/>
      <c r="E828" s="780"/>
      <c r="F828" s="963"/>
      <c r="G828" s="963"/>
      <c r="H828" s="963"/>
      <c r="I828" s="893"/>
      <c r="J828" s="893"/>
      <c r="K828" s="960"/>
      <c r="L828" s="960"/>
      <c r="M828" s="963"/>
      <c r="N828" s="963"/>
      <c r="O828" s="963"/>
      <c r="P828" s="963"/>
      <c r="Q828" s="963"/>
      <c r="R828" s="963"/>
      <c r="S828" s="963"/>
      <c r="T828" s="963"/>
      <c r="U828" s="963"/>
      <c r="V828" s="963"/>
      <c r="W828" s="963"/>
      <c r="X828" s="963"/>
      <c r="Y828" s="963"/>
      <c r="Z828" s="963"/>
    </row>
    <row r="829" spans="1:26">
      <c r="A829" s="893"/>
      <c r="B829" s="963"/>
      <c r="C829" s="963"/>
      <c r="D829" s="780"/>
      <c r="E829" s="780"/>
      <c r="F829" s="963"/>
      <c r="G829" s="963"/>
      <c r="H829" s="963"/>
      <c r="I829" s="893"/>
      <c r="J829" s="893"/>
      <c r="K829" s="960"/>
      <c r="L829" s="960"/>
      <c r="M829" s="963"/>
      <c r="N829" s="963"/>
      <c r="O829" s="963"/>
      <c r="P829" s="963"/>
      <c r="Q829" s="963"/>
      <c r="R829" s="963"/>
      <c r="S829" s="963"/>
      <c r="T829" s="963"/>
      <c r="U829" s="963"/>
      <c r="V829" s="963"/>
      <c r="W829" s="963"/>
      <c r="X829" s="963"/>
      <c r="Y829" s="963"/>
      <c r="Z829" s="963"/>
    </row>
    <row r="830" spans="1:26">
      <c r="A830" s="893"/>
      <c r="B830" s="963"/>
      <c r="C830" s="963"/>
      <c r="D830" s="780"/>
      <c r="E830" s="780"/>
      <c r="F830" s="963"/>
      <c r="G830" s="963"/>
      <c r="H830" s="963"/>
      <c r="I830" s="893"/>
      <c r="J830" s="893"/>
      <c r="K830" s="960"/>
      <c r="L830" s="960"/>
      <c r="M830" s="963"/>
      <c r="N830" s="963"/>
      <c r="O830" s="963"/>
      <c r="P830" s="963"/>
      <c r="Q830" s="963"/>
      <c r="R830" s="963"/>
      <c r="S830" s="963"/>
      <c r="T830" s="963"/>
      <c r="U830" s="963"/>
      <c r="V830" s="963"/>
      <c r="W830" s="963"/>
      <c r="X830" s="963"/>
      <c r="Y830" s="963"/>
      <c r="Z830" s="963"/>
    </row>
    <row r="831" spans="1:26">
      <c r="A831" s="893"/>
      <c r="B831" s="963"/>
      <c r="C831" s="963"/>
      <c r="D831" s="780"/>
      <c r="E831" s="780"/>
      <c r="F831" s="963"/>
      <c r="G831" s="963"/>
      <c r="H831" s="963"/>
      <c r="I831" s="893"/>
      <c r="J831" s="893"/>
      <c r="K831" s="960"/>
      <c r="L831" s="960"/>
      <c r="M831" s="963"/>
      <c r="N831" s="963"/>
      <c r="O831" s="963"/>
      <c r="P831" s="963"/>
      <c r="Q831" s="963"/>
      <c r="R831" s="963"/>
      <c r="S831" s="963"/>
      <c r="T831" s="963"/>
      <c r="U831" s="963"/>
      <c r="V831" s="963"/>
      <c r="W831" s="963"/>
      <c r="X831" s="963"/>
      <c r="Y831" s="963"/>
      <c r="Z831" s="963"/>
    </row>
    <row r="832" spans="1:26">
      <c r="A832" s="893"/>
      <c r="B832" s="963"/>
      <c r="C832" s="963"/>
      <c r="D832" s="780"/>
      <c r="E832" s="780"/>
      <c r="F832" s="963"/>
      <c r="G832" s="963"/>
      <c r="H832" s="963"/>
      <c r="I832" s="893"/>
      <c r="J832" s="893"/>
      <c r="K832" s="960"/>
      <c r="L832" s="960"/>
      <c r="M832" s="963"/>
      <c r="N832" s="963"/>
      <c r="O832" s="963"/>
      <c r="P832" s="963"/>
      <c r="Q832" s="963"/>
      <c r="R832" s="963"/>
      <c r="S832" s="963"/>
      <c r="T832" s="963"/>
      <c r="U832" s="963"/>
      <c r="V832" s="963"/>
      <c r="W832" s="963"/>
      <c r="X832" s="963"/>
      <c r="Y832" s="963"/>
      <c r="Z832" s="963"/>
    </row>
    <row r="833" spans="1:26">
      <c r="A833" s="893"/>
      <c r="B833" s="963"/>
      <c r="C833" s="963"/>
      <c r="D833" s="780"/>
      <c r="E833" s="780"/>
      <c r="F833" s="963"/>
      <c r="G833" s="963"/>
      <c r="H833" s="963"/>
      <c r="I833" s="893"/>
      <c r="J833" s="893"/>
      <c r="K833" s="960"/>
      <c r="L833" s="960"/>
      <c r="M833" s="963"/>
      <c r="N833" s="963"/>
      <c r="O833" s="963"/>
      <c r="P833" s="963"/>
      <c r="Q833" s="963"/>
      <c r="R833" s="963"/>
      <c r="S833" s="963"/>
      <c r="T833" s="963"/>
      <c r="U833" s="963"/>
      <c r="V833" s="963"/>
      <c r="W833" s="963"/>
      <c r="X833" s="963"/>
      <c r="Y833" s="963"/>
      <c r="Z833" s="963"/>
    </row>
    <row r="834" spans="1:26">
      <c r="A834" s="893"/>
      <c r="B834" s="963"/>
      <c r="C834" s="963"/>
      <c r="D834" s="780"/>
      <c r="E834" s="780"/>
      <c r="F834" s="963"/>
      <c r="G834" s="963"/>
      <c r="H834" s="963"/>
      <c r="I834" s="893"/>
      <c r="J834" s="893"/>
      <c r="K834" s="960"/>
      <c r="L834" s="960"/>
      <c r="M834" s="963"/>
      <c r="N834" s="963"/>
      <c r="O834" s="963"/>
      <c r="P834" s="963"/>
      <c r="Q834" s="963"/>
      <c r="R834" s="963"/>
      <c r="S834" s="963"/>
      <c r="T834" s="963"/>
      <c r="U834" s="963"/>
      <c r="V834" s="963"/>
      <c r="W834" s="963"/>
      <c r="X834" s="963"/>
      <c r="Y834" s="963"/>
      <c r="Z834" s="963"/>
    </row>
    <row r="835" spans="1:26">
      <c r="A835" s="893"/>
      <c r="B835" s="963"/>
      <c r="C835" s="963"/>
      <c r="D835" s="780"/>
      <c r="E835" s="780"/>
      <c r="F835" s="963"/>
      <c r="G835" s="963"/>
      <c r="H835" s="963"/>
      <c r="I835" s="893"/>
      <c r="J835" s="893"/>
      <c r="K835" s="960"/>
      <c r="L835" s="960"/>
      <c r="M835" s="963"/>
      <c r="N835" s="963"/>
      <c r="O835" s="963"/>
      <c r="P835" s="963"/>
      <c r="Q835" s="963"/>
      <c r="R835" s="963"/>
      <c r="S835" s="963"/>
      <c r="T835" s="963"/>
      <c r="U835" s="963"/>
      <c r="V835" s="963"/>
      <c r="W835" s="963"/>
      <c r="X835" s="963"/>
      <c r="Y835" s="963"/>
      <c r="Z835" s="963"/>
    </row>
    <row r="836" spans="1:26">
      <c r="A836" s="893"/>
      <c r="B836" s="963"/>
      <c r="C836" s="963"/>
      <c r="D836" s="780"/>
      <c r="E836" s="780"/>
      <c r="F836" s="963"/>
      <c r="G836" s="963"/>
      <c r="H836" s="963"/>
      <c r="I836" s="893"/>
      <c r="J836" s="893"/>
      <c r="K836" s="960"/>
      <c r="L836" s="960"/>
      <c r="M836" s="963"/>
      <c r="N836" s="963"/>
      <c r="O836" s="963"/>
      <c r="P836" s="963"/>
      <c r="Q836" s="963"/>
      <c r="R836" s="963"/>
      <c r="S836" s="963"/>
      <c r="T836" s="963"/>
      <c r="U836" s="963"/>
      <c r="V836" s="963"/>
      <c r="W836" s="963"/>
      <c r="X836" s="963"/>
      <c r="Y836" s="963"/>
      <c r="Z836" s="963"/>
    </row>
    <row r="837" spans="1:26">
      <c r="A837" s="893"/>
      <c r="B837" s="963"/>
      <c r="C837" s="963"/>
      <c r="D837" s="780"/>
      <c r="E837" s="780"/>
      <c r="F837" s="963"/>
      <c r="G837" s="963"/>
      <c r="H837" s="963"/>
      <c r="I837" s="893"/>
      <c r="J837" s="893"/>
      <c r="K837" s="960"/>
      <c r="L837" s="960"/>
      <c r="M837" s="963"/>
      <c r="N837" s="963"/>
      <c r="O837" s="963"/>
      <c r="P837" s="963"/>
      <c r="Q837" s="963"/>
      <c r="R837" s="963"/>
      <c r="S837" s="963"/>
      <c r="T837" s="963"/>
      <c r="U837" s="963"/>
      <c r="V837" s="963"/>
      <c r="W837" s="963"/>
      <c r="X837" s="963"/>
      <c r="Y837" s="963"/>
      <c r="Z837" s="963"/>
    </row>
    <row r="838" spans="1:26">
      <c r="A838" s="893"/>
      <c r="B838" s="963"/>
      <c r="C838" s="963"/>
      <c r="D838" s="780"/>
      <c r="E838" s="780"/>
      <c r="F838" s="963"/>
      <c r="G838" s="963"/>
      <c r="H838" s="963"/>
      <c r="I838" s="893"/>
      <c r="J838" s="893"/>
      <c r="K838" s="960"/>
      <c r="L838" s="960"/>
      <c r="M838" s="963"/>
      <c r="N838" s="963"/>
      <c r="O838" s="963"/>
      <c r="P838" s="963"/>
      <c r="Q838" s="963"/>
      <c r="R838" s="963"/>
      <c r="S838" s="963"/>
      <c r="T838" s="963"/>
      <c r="U838" s="963"/>
      <c r="V838" s="963"/>
      <c r="W838" s="963"/>
      <c r="X838" s="963"/>
      <c r="Y838" s="963"/>
      <c r="Z838" s="963"/>
    </row>
    <row r="839" spans="1:26">
      <c r="A839" s="893"/>
      <c r="B839" s="963"/>
      <c r="C839" s="963"/>
      <c r="D839" s="780"/>
      <c r="E839" s="780"/>
      <c r="F839" s="963"/>
      <c r="G839" s="963"/>
      <c r="H839" s="963"/>
      <c r="I839" s="893"/>
      <c r="J839" s="893"/>
      <c r="K839" s="960"/>
      <c r="L839" s="960"/>
      <c r="M839" s="963"/>
      <c r="N839" s="963"/>
      <c r="O839" s="963"/>
      <c r="P839" s="963"/>
      <c r="Q839" s="963"/>
      <c r="R839" s="963"/>
      <c r="S839" s="963"/>
      <c r="T839" s="963"/>
      <c r="U839" s="963"/>
      <c r="V839" s="963"/>
      <c r="W839" s="963"/>
      <c r="X839" s="963"/>
      <c r="Y839" s="963"/>
      <c r="Z839" s="963"/>
    </row>
    <row r="840" spans="1:26">
      <c r="A840" s="893"/>
      <c r="B840" s="963"/>
      <c r="C840" s="963"/>
      <c r="D840" s="780"/>
      <c r="E840" s="780"/>
      <c r="F840" s="963"/>
      <c r="G840" s="963"/>
      <c r="H840" s="963"/>
      <c r="I840" s="893"/>
      <c r="J840" s="893"/>
      <c r="K840" s="960"/>
      <c r="L840" s="960"/>
      <c r="M840" s="963"/>
      <c r="N840" s="963"/>
      <c r="O840" s="963"/>
      <c r="P840" s="963"/>
      <c r="Q840" s="963"/>
      <c r="R840" s="963"/>
      <c r="S840" s="963"/>
      <c r="T840" s="963"/>
      <c r="U840" s="963"/>
      <c r="V840" s="963"/>
      <c r="W840" s="963"/>
      <c r="X840" s="963"/>
      <c r="Y840" s="963"/>
      <c r="Z840" s="963"/>
    </row>
    <row r="841" spans="1:26">
      <c r="A841" s="893"/>
      <c r="B841" s="963"/>
      <c r="C841" s="963"/>
      <c r="D841" s="780"/>
      <c r="E841" s="780"/>
      <c r="F841" s="963"/>
      <c r="G841" s="963"/>
      <c r="H841" s="963"/>
      <c r="I841" s="893"/>
      <c r="J841" s="893"/>
      <c r="K841" s="960"/>
      <c r="L841" s="960"/>
      <c r="M841" s="963"/>
      <c r="N841" s="963"/>
      <c r="O841" s="963"/>
      <c r="P841" s="963"/>
      <c r="Q841" s="963"/>
      <c r="R841" s="963"/>
      <c r="S841" s="963"/>
      <c r="T841" s="963"/>
      <c r="U841" s="963"/>
      <c r="V841" s="963"/>
      <c r="W841" s="963"/>
      <c r="X841" s="963"/>
      <c r="Y841" s="963"/>
      <c r="Z841" s="963"/>
    </row>
    <row r="842" spans="1:26">
      <c r="A842" s="893"/>
      <c r="B842" s="963"/>
      <c r="C842" s="963"/>
      <c r="D842" s="780"/>
      <c r="E842" s="780"/>
      <c r="F842" s="963"/>
      <c r="G842" s="963"/>
      <c r="H842" s="963"/>
      <c r="I842" s="893"/>
      <c r="J842" s="893"/>
      <c r="K842" s="960"/>
      <c r="L842" s="960"/>
      <c r="M842" s="963"/>
      <c r="N842" s="963"/>
      <c r="O842" s="963"/>
      <c r="P842" s="963"/>
      <c r="Q842" s="963"/>
      <c r="R842" s="963"/>
      <c r="S842" s="963"/>
      <c r="T842" s="963"/>
      <c r="U842" s="963"/>
      <c r="V842" s="963"/>
      <c r="W842" s="963"/>
      <c r="X842" s="963"/>
      <c r="Y842" s="963"/>
      <c r="Z842" s="963"/>
    </row>
    <row r="843" spans="1:26">
      <c r="A843" s="893"/>
      <c r="B843" s="963"/>
      <c r="C843" s="963"/>
      <c r="D843" s="780"/>
      <c r="E843" s="780"/>
      <c r="F843" s="963"/>
      <c r="G843" s="963"/>
      <c r="H843" s="963"/>
      <c r="I843" s="893"/>
      <c r="J843" s="893"/>
      <c r="K843" s="960"/>
      <c r="L843" s="960"/>
      <c r="M843" s="963"/>
      <c r="N843" s="963"/>
      <c r="O843" s="963"/>
      <c r="P843" s="963"/>
      <c r="Q843" s="963"/>
      <c r="R843" s="963"/>
      <c r="S843" s="963"/>
      <c r="T843" s="963"/>
      <c r="U843" s="963"/>
      <c r="V843" s="963"/>
      <c r="W843" s="963"/>
      <c r="X843" s="963"/>
      <c r="Y843" s="963"/>
      <c r="Z843" s="963"/>
    </row>
    <row r="844" spans="1:26">
      <c r="A844" s="893"/>
      <c r="B844" s="963"/>
      <c r="C844" s="963"/>
      <c r="D844" s="780"/>
      <c r="E844" s="780"/>
      <c r="F844" s="963"/>
      <c r="G844" s="963"/>
      <c r="H844" s="963"/>
      <c r="I844" s="893"/>
      <c r="J844" s="893"/>
      <c r="K844" s="960"/>
      <c r="L844" s="960"/>
      <c r="M844" s="963"/>
      <c r="N844" s="963"/>
      <c r="O844" s="963"/>
      <c r="P844" s="963"/>
      <c r="Q844" s="963"/>
      <c r="R844" s="963"/>
      <c r="S844" s="963"/>
      <c r="T844" s="963"/>
      <c r="U844" s="963"/>
      <c r="V844" s="963"/>
      <c r="W844" s="963"/>
      <c r="X844" s="963"/>
      <c r="Y844" s="963"/>
      <c r="Z844" s="963"/>
    </row>
    <row r="845" spans="1:26">
      <c r="A845" s="893"/>
      <c r="B845" s="963"/>
      <c r="C845" s="963"/>
      <c r="D845" s="780"/>
      <c r="E845" s="780"/>
      <c r="F845" s="963"/>
      <c r="G845" s="963"/>
      <c r="H845" s="963"/>
      <c r="I845" s="893"/>
      <c r="J845" s="893"/>
      <c r="K845" s="960"/>
      <c r="L845" s="960"/>
      <c r="M845" s="963"/>
      <c r="N845" s="963"/>
      <c r="O845" s="963"/>
      <c r="P845" s="963"/>
      <c r="Q845" s="963"/>
      <c r="R845" s="963"/>
      <c r="S845" s="963"/>
      <c r="T845" s="963"/>
      <c r="U845" s="963"/>
      <c r="V845" s="963"/>
      <c r="W845" s="963"/>
      <c r="X845" s="963"/>
      <c r="Y845" s="963"/>
      <c r="Z845" s="963"/>
    </row>
    <row r="846" spans="1:26">
      <c r="A846" s="893"/>
      <c r="B846" s="963"/>
      <c r="C846" s="963"/>
      <c r="D846" s="780"/>
      <c r="E846" s="780"/>
      <c r="F846" s="963"/>
      <c r="G846" s="963"/>
      <c r="H846" s="963"/>
      <c r="I846" s="893"/>
      <c r="J846" s="893"/>
      <c r="K846" s="960"/>
      <c r="L846" s="960"/>
      <c r="M846" s="963"/>
      <c r="N846" s="963"/>
      <c r="O846" s="963"/>
      <c r="P846" s="963"/>
      <c r="Q846" s="963"/>
      <c r="R846" s="963"/>
      <c r="S846" s="963"/>
      <c r="T846" s="963"/>
      <c r="U846" s="963"/>
      <c r="V846" s="963"/>
      <c r="W846" s="963"/>
      <c r="X846" s="963"/>
      <c r="Y846" s="963"/>
      <c r="Z846" s="963"/>
    </row>
    <row r="847" spans="1:26">
      <c r="A847" s="893"/>
      <c r="B847" s="963"/>
      <c r="C847" s="963"/>
      <c r="D847" s="780"/>
      <c r="E847" s="780"/>
      <c r="F847" s="963"/>
      <c r="G847" s="963"/>
      <c r="H847" s="963"/>
      <c r="I847" s="893"/>
      <c r="J847" s="893"/>
      <c r="K847" s="960"/>
      <c r="L847" s="960"/>
      <c r="M847" s="963"/>
      <c r="N847" s="963"/>
      <c r="O847" s="963"/>
      <c r="P847" s="963"/>
      <c r="Q847" s="963"/>
      <c r="R847" s="963"/>
      <c r="S847" s="963"/>
      <c r="T847" s="963"/>
      <c r="U847" s="963"/>
      <c r="V847" s="963"/>
      <c r="W847" s="963"/>
      <c r="X847" s="963"/>
      <c r="Y847" s="963"/>
      <c r="Z847" s="963"/>
    </row>
    <row r="848" spans="1:26">
      <c r="A848" s="893"/>
      <c r="B848" s="963"/>
      <c r="C848" s="963"/>
      <c r="D848" s="780"/>
      <c r="E848" s="780"/>
      <c r="F848" s="963"/>
      <c r="G848" s="963"/>
      <c r="H848" s="963"/>
      <c r="I848" s="893"/>
      <c r="J848" s="893"/>
      <c r="K848" s="960"/>
      <c r="L848" s="960"/>
      <c r="M848" s="963"/>
      <c r="N848" s="963"/>
      <c r="O848" s="963"/>
      <c r="P848" s="963"/>
      <c r="Q848" s="963"/>
      <c r="R848" s="963"/>
      <c r="S848" s="963"/>
      <c r="T848" s="963"/>
      <c r="U848" s="963"/>
      <c r="V848" s="963"/>
      <c r="W848" s="963"/>
      <c r="X848" s="963"/>
      <c r="Y848" s="963"/>
      <c r="Z848" s="963"/>
    </row>
    <row r="849" spans="1:26">
      <c r="A849" s="893"/>
      <c r="B849" s="963"/>
      <c r="C849" s="963"/>
      <c r="D849" s="780"/>
      <c r="E849" s="780"/>
      <c r="F849" s="963"/>
      <c r="G849" s="963"/>
      <c r="H849" s="963"/>
      <c r="I849" s="893"/>
      <c r="J849" s="893"/>
      <c r="K849" s="960"/>
      <c r="L849" s="960"/>
      <c r="M849" s="963"/>
      <c r="N849" s="963"/>
      <c r="O849" s="963"/>
      <c r="P849" s="963"/>
      <c r="Q849" s="963"/>
      <c r="R849" s="963"/>
      <c r="S849" s="963"/>
      <c r="T849" s="963"/>
      <c r="U849" s="963"/>
      <c r="V849" s="963"/>
      <c r="W849" s="963"/>
      <c r="X849" s="963"/>
      <c r="Y849" s="963"/>
      <c r="Z849" s="963"/>
    </row>
    <row r="850" spans="1:26">
      <c r="A850" s="893"/>
      <c r="B850" s="963"/>
      <c r="C850" s="963"/>
      <c r="D850" s="780"/>
      <c r="E850" s="780"/>
      <c r="F850" s="963"/>
      <c r="G850" s="963"/>
      <c r="H850" s="963"/>
      <c r="I850" s="893"/>
      <c r="J850" s="893"/>
      <c r="K850" s="960"/>
      <c r="L850" s="960"/>
      <c r="M850" s="963"/>
      <c r="N850" s="963"/>
      <c r="O850" s="963"/>
      <c r="P850" s="963"/>
      <c r="Q850" s="963"/>
      <c r="R850" s="963"/>
      <c r="S850" s="963"/>
      <c r="T850" s="963"/>
      <c r="U850" s="963"/>
      <c r="V850" s="963"/>
      <c r="W850" s="963"/>
      <c r="X850" s="963"/>
      <c r="Y850" s="963"/>
      <c r="Z850" s="963"/>
    </row>
    <row r="851" spans="1:26">
      <c r="A851" s="893"/>
      <c r="B851" s="963"/>
      <c r="C851" s="963"/>
      <c r="D851" s="780"/>
      <c r="E851" s="780"/>
      <c r="F851" s="963"/>
      <c r="G851" s="963"/>
      <c r="H851" s="963"/>
      <c r="I851" s="893"/>
      <c r="J851" s="893"/>
      <c r="K851" s="960"/>
      <c r="L851" s="960"/>
      <c r="M851" s="963"/>
      <c r="N851" s="963"/>
      <c r="O851" s="963"/>
      <c r="P851" s="963"/>
      <c r="Q851" s="963"/>
      <c r="R851" s="963"/>
      <c r="S851" s="963"/>
      <c r="T851" s="963"/>
      <c r="U851" s="963"/>
      <c r="V851" s="963"/>
      <c r="W851" s="963"/>
      <c r="X851" s="963"/>
      <c r="Y851" s="963"/>
      <c r="Z851" s="963"/>
    </row>
    <row r="852" spans="1:26">
      <c r="A852" s="893"/>
      <c r="B852" s="963"/>
      <c r="C852" s="963"/>
      <c r="D852" s="780"/>
      <c r="E852" s="780"/>
      <c r="F852" s="963"/>
      <c r="G852" s="963"/>
      <c r="H852" s="963"/>
      <c r="I852" s="893"/>
      <c r="J852" s="893"/>
      <c r="K852" s="960"/>
      <c r="L852" s="960"/>
      <c r="M852" s="963"/>
      <c r="N852" s="963"/>
      <c r="O852" s="963"/>
      <c r="P852" s="963"/>
      <c r="Q852" s="963"/>
      <c r="R852" s="963"/>
      <c r="S852" s="963"/>
      <c r="T852" s="963"/>
      <c r="U852" s="963"/>
      <c r="V852" s="963"/>
      <c r="W852" s="963"/>
      <c r="X852" s="963"/>
      <c r="Y852" s="963"/>
      <c r="Z852" s="963"/>
    </row>
    <row r="853" spans="1:26">
      <c r="A853" s="893"/>
      <c r="B853" s="963"/>
      <c r="C853" s="963"/>
      <c r="D853" s="780"/>
      <c r="E853" s="780"/>
      <c r="F853" s="963"/>
      <c r="G853" s="963"/>
      <c r="H853" s="963"/>
      <c r="I853" s="893"/>
      <c r="J853" s="893"/>
      <c r="K853" s="960"/>
      <c r="L853" s="960"/>
      <c r="M853" s="963"/>
      <c r="N853" s="963"/>
      <c r="O853" s="963"/>
      <c r="P853" s="963"/>
      <c r="Q853" s="963"/>
      <c r="R853" s="963"/>
      <c r="S853" s="963"/>
      <c r="T853" s="963"/>
      <c r="U853" s="963"/>
      <c r="V853" s="963"/>
      <c r="W853" s="963"/>
      <c r="X853" s="963"/>
      <c r="Y853" s="963"/>
      <c r="Z853" s="963"/>
    </row>
    <row r="854" spans="1:26">
      <c r="A854" s="893"/>
      <c r="B854" s="963"/>
      <c r="C854" s="963"/>
      <c r="D854" s="780"/>
      <c r="E854" s="780"/>
      <c r="F854" s="963"/>
      <c r="G854" s="963"/>
      <c r="H854" s="963"/>
      <c r="I854" s="893"/>
      <c r="J854" s="893"/>
      <c r="K854" s="960"/>
      <c r="L854" s="960"/>
      <c r="M854" s="963"/>
      <c r="N854" s="963"/>
      <c r="O854" s="963"/>
      <c r="P854" s="963"/>
      <c r="Q854" s="963"/>
      <c r="R854" s="963"/>
      <c r="S854" s="963"/>
      <c r="T854" s="963"/>
      <c r="U854" s="963"/>
      <c r="V854" s="963"/>
      <c r="W854" s="963"/>
      <c r="X854" s="963"/>
      <c r="Y854" s="963"/>
      <c r="Z854" s="963"/>
    </row>
    <row r="855" spans="1:26">
      <c r="A855" s="893"/>
      <c r="B855" s="963"/>
      <c r="C855" s="963"/>
      <c r="D855" s="780"/>
      <c r="E855" s="780"/>
      <c r="F855" s="963"/>
      <c r="G855" s="963"/>
      <c r="H855" s="963"/>
      <c r="I855" s="893"/>
      <c r="J855" s="893"/>
      <c r="K855" s="960"/>
      <c r="L855" s="960"/>
      <c r="M855" s="963"/>
      <c r="N855" s="963"/>
      <c r="O855" s="963"/>
      <c r="P855" s="963"/>
      <c r="Q855" s="963"/>
      <c r="R855" s="963"/>
      <c r="S855" s="963"/>
      <c r="T855" s="963"/>
      <c r="U855" s="963"/>
      <c r="V855" s="963"/>
      <c r="W855" s="963"/>
      <c r="X855" s="963"/>
      <c r="Y855" s="963"/>
      <c r="Z855" s="963"/>
    </row>
    <row r="856" spans="1:26">
      <c r="A856" s="893"/>
      <c r="B856" s="963"/>
      <c r="C856" s="963"/>
      <c r="D856" s="780"/>
      <c r="E856" s="780"/>
      <c r="F856" s="963"/>
      <c r="G856" s="963"/>
      <c r="H856" s="963"/>
      <c r="I856" s="893"/>
      <c r="J856" s="893"/>
      <c r="K856" s="960"/>
      <c r="L856" s="960"/>
      <c r="M856" s="963"/>
      <c r="N856" s="963"/>
      <c r="O856" s="963"/>
      <c r="P856" s="963"/>
      <c r="Q856" s="963"/>
      <c r="R856" s="963"/>
      <c r="S856" s="963"/>
      <c r="T856" s="963"/>
      <c r="U856" s="963"/>
      <c r="V856" s="963"/>
      <c r="W856" s="963"/>
      <c r="X856" s="963"/>
      <c r="Y856" s="963"/>
      <c r="Z856" s="963"/>
    </row>
    <row r="857" spans="1:26">
      <c r="A857" s="893"/>
      <c r="B857" s="963"/>
      <c r="C857" s="963"/>
      <c r="D857" s="780"/>
      <c r="E857" s="780"/>
      <c r="F857" s="963"/>
      <c r="G857" s="963"/>
      <c r="H857" s="963"/>
      <c r="I857" s="893"/>
      <c r="J857" s="893"/>
      <c r="K857" s="960"/>
      <c r="L857" s="960"/>
      <c r="M857" s="963"/>
      <c r="N857" s="963"/>
      <c r="O857" s="963"/>
      <c r="P857" s="963"/>
      <c r="Q857" s="963"/>
      <c r="R857" s="963"/>
      <c r="S857" s="963"/>
      <c r="T857" s="963"/>
      <c r="U857" s="963"/>
      <c r="V857" s="963"/>
      <c r="W857" s="963"/>
      <c r="X857" s="963"/>
      <c r="Y857" s="963"/>
      <c r="Z857" s="963"/>
    </row>
    <row r="858" spans="1:26">
      <c r="A858" s="893"/>
      <c r="B858" s="963"/>
      <c r="C858" s="963"/>
      <c r="D858" s="780"/>
      <c r="E858" s="780"/>
      <c r="F858" s="963"/>
      <c r="G858" s="963"/>
      <c r="H858" s="963"/>
      <c r="I858" s="893"/>
      <c r="J858" s="893"/>
      <c r="K858" s="960"/>
      <c r="L858" s="960"/>
      <c r="M858" s="963"/>
      <c r="N858" s="963"/>
      <c r="O858" s="963"/>
      <c r="P858" s="963"/>
      <c r="Q858" s="963"/>
      <c r="R858" s="963"/>
      <c r="S858" s="963"/>
      <c r="T858" s="963"/>
      <c r="U858" s="963"/>
      <c r="V858" s="963"/>
      <c r="W858" s="963"/>
      <c r="X858" s="963"/>
      <c r="Y858" s="963"/>
      <c r="Z858" s="963"/>
    </row>
    <row r="859" spans="1:26">
      <c r="A859" s="893"/>
      <c r="B859" s="963"/>
      <c r="C859" s="963"/>
      <c r="D859" s="780"/>
      <c r="E859" s="780"/>
      <c r="F859" s="963"/>
      <c r="G859" s="963"/>
      <c r="H859" s="963"/>
      <c r="I859" s="893"/>
      <c r="J859" s="893"/>
      <c r="K859" s="960"/>
      <c r="L859" s="960"/>
      <c r="M859" s="963"/>
      <c r="N859" s="963"/>
      <c r="O859" s="963"/>
      <c r="P859" s="963"/>
      <c r="Q859" s="963"/>
      <c r="R859" s="963"/>
      <c r="S859" s="963"/>
      <c r="T859" s="963"/>
      <c r="U859" s="963"/>
      <c r="V859" s="963"/>
      <c r="W859" s="963"/>
      <c r="X859" s="963"/>
      <c r="Y859" s="963"/>
      <c r="Z859" s="963"/>
    </row>
    <row r="860" spans="1:26">
      <c r="A860" s="893"/>
      <c r="B860" s="963"/>
      <c r="C860" s="963"/>
      <c r="D860" s="780"/>
      <c r="E860" s="780"/>
      <c r="F860" s="963"/>
      <c r="G860" s="963"/>
      <c r="H860" s="963"/>
      <c r="I860" s="893"/>
      <c r="J860" s="893"/>
      <c r="K860" s="960"/>
      <c r="L860" s="960"/>
      <c r="M860" s="963"/>
      <c r="N860" s="963"/>
      <c r="O860" s="963"/>
      <c r="P860" s="963"/>
      <c r="Q860" s="963"/>
      <c r="R860" s="963"/>
      <c r="S860" s="963"/>
      <c r="T860" s="963"/>
      <c r="U860" s="963"/>
      <c r="V860" s="963"/>
      <c r="W860" s="963"/>
      <c r="X860" s="963"/>
      <c r="Y860" s="963"/>
      <c r="Z860" s="963"/>
    </row>
    <row r="861" spans="1:26">
      <c r="A861" s="893"/>
      <c r="B861" s="963"/>
      <c r="C861" s="963"/>
      <c r="D861" s="780"/>
      <c r="E861" s="780"/>
      <c r="F861" s="963"/>
      <c r="G861" s="963"/>
      <c r="H861" s="963"/>
      <c r="I861" s="893"/>
      <c r="J861" s="893"/>
      <c r="K861" s="960"/>
      <c r="L861" s="960"/>
      <c r="M861" s="963"/>
      <c r="N861" s="963"/>
      <c r="O861" s="963"/>
      <c r="P861" s="963"/>
      <c r="Q861" s="963"/>
      <c r="R861" s="963"/>
      <c r="S861" s="963"/>
      <c r="T861" s="963"/>
      <c r="U861" s="963"/>
      <c r="V861" s="963"/>
      <c r="W861" s="963"/>
      <c r="X861" s="963"/>
      <c r="Y861" s="963"/>
      <c r="Z861" s="963"/>
    </row>
    <row r="862" spans="1:26">
      <c r="A862" s="893"/>
      <c r="B862" s="963"/>
      <c r="C862" s="963"/>
      <c r="D862" s="780"/>
      <c r="E862" s="780"/>
      <c r="F862" s="963"/>
      <c r="G862" s="963"/>
      <c r="H862" s="963"/>
      <c r="I862" s="893"/>
      <c r="J862" s="893"/>
      <c r="K862" s="960"/>
      <c r="L862" s="960"/>
      <c r="M862" s="963"/>
      <c r="N862" s="963"/>
      <c r="O862" s="963"/>
      <c r="P862" s="963"/>
      <c r="Q862" s="963"/>
      <c r="R862" s="963"/>
      <c r="S862" s="963"/>
      <c r="T862" s="963"/>
      <c r="U862" s="963"/>
      <c r="V862" s="963"/>
      <c r="W862" s="963"/>
      <c r="X862" s="963"/>
      <c r="Y862" s="963"/>
      <c r="Z862" s="963"/>
    </row>
    <row r="863" spans="1:26">
      <c r="A863" s="893"/>
      <c r="B863" s="963"/>
      <c r="C863" s="963"/>
      <c r="D863" s="780"/>
      <c r="E863" s="780"/>
      <c r="F863" s="963"/>
      <c r="G863" s="963"/>
      <c r="H863" s="963"/>
      <c r="I863" s="893"/>
      <c r="J863" s="893"/>
      <c r="K863" s="960"/>
      <c r="L863" s="960"/>
      <c r="M863" s="963"/>
      <c r="N863" s="963"/>
      <c r="O863" s="963"/>
      <c r="P863" s="963"/>
      <c r="Q863" s="963"/>
      <c r="R863" s="963"/>
      <c r="S863" s="963"/>
      <c r="T863" s="963"/>
      <c r="U863" s="963"/>
      <c r="V863" s="963"/>
      <c r="W863" s="963"/>
      <c r="X863" s="963"/>
      <c r="Y863" s="963"/>
      <c r="Z863" s="963"/>
    </row>
    <row r="864" spans="1:26">
      <c r="A864" s="893"/>
      <c r="B864" s="963"/>
      <c r="C864" s="963"/>
      <c r="D864" s="780"/>
      <c r="E864" s="780"/>
      <c r="F864" s="963"/>
      <c r="G864" s="963"/>
      <c r="H864" s="963"/>
      <c r="I864" s="893"/>
      <c r="J864" s="893"/>
      <c r="K864" s="960"/>
      <c r="L864" s="960"/>
      <c r="M864" s="963"/>
      <c r="N864" s="963"/>
      <c r="O864" s="963"/>
      <c r="P864" s="963"/>
      <c r="Q864" s="963"/>
      <c r="R864" s="963"/>
      <c r="S864" s="963"/>
      <c r="T864" s="963"/>
      <c r="U864" s="963"/>
      <c r="V864" s="963"/>
      <c r="W864" s="963"/>
      <c r="X864" s="963"/>
      <c r="Y864" s="963"/>
      <c r="Z864" s="963"/>
    </row>
    <row r="865" spans="1:26">
      <c r="A865" s="893"/>
      <c r="B865" s="963"/>
      <c r="C865" s="963"/>
      <c r="D865" s="780"/>
      <c r="E865" s="780"/>
      <c r="F865" s="963"/>
      <c r="G865" s="963"/>
      <c r="H865" s="963"/>
      <c r="I865" s="893"/>
      <c r="J865" s="893"/>
      <c r="K865" s="960"/>
      <c r="L865" s="960"/>
      <c r="M865" s="963"/>
      <c r="N865" s="963"/>
      <c r="O865" s="963"/>
      <c r="P865" s="963"/>
      <c r="Q865" s="963"/>
      <c r="R865" s="963"/>
      <c r="S865" s="963"/>
      <c r="T865" s="963"/>
      <c r="U865" s="963"/>
      <c r="V865" s="963"/>
      <c r="W865" s="963"/>
      <c r="X865" s="963"/>
      <c r="Y865" s="963"/>
      <c r="Z865" s="963"/>
    </row>
    <row r="866" spans="1:26">
      <c r="A866" s="893"/>
      <c r="B866" s="963"/>
      <c r="C866" s="963"/>
      <c r="D866" s="780"/>
      <c r="E866" s="780"/>
      <c r="F866" s="963"/>
      <c r="G866" s="963"/>
      <c r="H866" s="963"/>
      <c r="I866" s="893"/>
      <c r="J866" s="893"/>
      <c r="K866" s="960"/>
      <c r="L866" s="960"/>
      <c r="M866" s="963"/>
      <c r="N866" s="963"/>
      <c r="O866" s="963"/>
      <c r="P866" s="963"/>
      <c r="Q866" s="963"/>
      <c r="R866" s="963"/>
      <c r="S866" s="963"/>
      <c r="T866" s="963"/>
      <c r="U866" s="963"/>
      <c r="V866" s="963"/>
      <c r="W866" s="963"/>
      <c r="X866" s="963"/>
      <c r="Y866" s="963"/>
      <c r="Z866" s="963"/>
    </row>
    <row r="867" spans="1:26">
      <c r="A867" s="893"/>
      <c r="B867" s="963"/>
      <c r="C867" s="963"/>
      <c r="D867" s="780"/>
      <c r="E867" s="780"/>
      <c r="F867" s="963"/>
      <c r="G867" s="963"/>
      <c r="H867" s="963"/>
      <c r="I867" s="893"/>
      <c r="J867" s="893"/>
      <c r="K867" s="960"/>
      <c r="L867" s="960"/>
      <c r="M867" s="963"/>
      <c r="N867" s="963"/>
      <c r="O867" s="963"/>
      <c r="P867" s="963"/>
      <c r="Q867" s="963"/>
      <c r="R867" s="963"/>
      <c r="S867" s="963"/>
      <c r="T867" s="963"/>
      <c r="U867" s="963"/>
      <c r="V867" s="963"/>
      <c r="W867" s="963"/>
      <c r="X867" s="963"/>
      <c r="Y867" s="963"/>
      <c r="Z867" s="963"/>
    </row>
    <row r="868" spans="1:26">
      <c r="A868" s="893"/>
      <c r="B868" s="963"/>
      <c r="C868" s="963"/>
      <c r="D868" s="780"/>
      <c r="E868" s="780"/>
      <c r="F868" s="963"/>
      <c r="G868" s="963"/>
      <c r="H868" s="963"/>
      <c r="I868" s="893"/>
      <c r="J868" s="893"/>
      <c r="K868" s="960"/>
      <c r="L868" s="960"/>
      <c r="M868" s="963"/>
      <c r="N868" s="963"/>
      <c r="O868" s="963"/>
      <c r="P868" s="963"/>
      <c r="Q868" s="963"/>
      <c r="R868" s="963"/>
      <c r="S868" s="963"/>
      <c r="T868" s="963"/>
      <c r="U868" s="963"/>
      <c r="V868" s="963"/>
      <c r="W868" s="963"/>
      <c r="X868" s="963"/>
      <c r="Y868" s="963"/>
      <c r="Z868" s="963"/>
    </row>
    <row r="869" spans="1:26">
      <c r="A869" s="893"/>
      <c r="B869" s="963"/>
      <c r="C869" s="963"/>
      <c r="D869" s="780"/>
      <c r="E869" s="780"/>
      <c r="F869" s="963"/>
      <c r="G869" s="963"/>
      <c r="H869" s="963"/>
      <c r="I869" s="893"/>
      <c r="J869" s="893"/>
      <c r="K869" s="960"/>
      <c r="L869" s="960"/>
      <c r="M869" s="963"/>
      <c r="N869" s="963"/>
      <c r="O869" s="963"/>
      <c r="P869" s="963"/>
      <c r="Q869" s="963"/>
      <c r="R869" s="963"/>
      <c r="S869" s="963"/>
      <c r="T869" s="963"/>
      <c r="U869" s="963"/>
      <c r="V869" s="963"/>
      <c r="W869" s="963"/>
      <c r="X869" s="963"/>
      <c r="Y869" s="963"/>
      <c r="Z869" s="963"/>
    </row>
    <row r="870" spans="1:26">
      <c r="A870" s="893"/>
      <c r="B870" s="963"/>
      <c r="C870" s="963"/>
      <c r="D870" s="780"/>
      <c r="E870" s="780"/>
      <c r="F870" s="963"/>
      <c r="G870" s="963"/>
      <c r="H870" s="963"/>
      <c r="I870" s="893"/>
      <c r="J870" s="893"/>
      <c r="K870" s="960"/>
      <c r="L870" s="960"/>
      <c r="M870" s="963"/>
      <c r="N870" s="963"/>
      <c r="O870" s="963"/>
      <c r="P870" s="963"/>
      <c r="Q870" s="963"/>
      <c r="R870" s="963"/>
      <c r="S870" s="963"/>
      <c r="T870" s="963"/>
      <c r="U870" s="963"/>
      <c r="V870" s="963"/>
      <c r="W870" s="963"/>
      <c r="X870" s="963"/>
      <c r="Y870" s="963"/>
      <c r="Z870" s="963"/>
    </row>
    <row r="871" spans="1:26">
      <c r="A871" s="893"/>
      <c r="B871" s="963"/>
      <c r="C871" s="963"/>
      <c r="D871" s="780"/>
      <c r="E871" s="780"/>
      <c r="F871" s="963"/>
      <c r="G871" s="963"/>
      <c r="H871" s="963"/>
      <c r="I871" s="893"/>
      <c r="J871" s="893"/>
      <c r="K871" s="960"/>
      <c r="L871" s="960"/>
      <c r="M871" s="963"/>
      <c r="N871" s="963"/>
      <c r="O871" s="963"/>
      <c r="P871" s="963"/>
      <c r="Q871" s="963"/>
      <c r="R871" s="963"/>
      <c r="S871" s="963"/>
      <c r="T871" s="963"/>
      <c r="U871" s="963"/>
      <c r="V871" s="963"/>
      <c r="W871" s="963"/>
      <c r="X871" s="963"/>
      <c r="Y871" s="963"/>
      <c r="Z871" s="963"/>
    </row>
    <row r="872" spans="1:26">
      <c r="A872" s="893"/>
      <c r="B872" s="963"/>
      <c r="C872" s="963"/>
      <c r="D872" s="780"/>
      <c r="E872" s="780"/>
      <c r="F872" s="963"/>
      <c r="G872" s="963"/>
      <c r="H872" s="963"/>
      <c r="I872" s="893"/>
      <c r="J872" s="893"/>
      <c r="K872" s="960"/>
      <c r="L872" s="960"/>
      <c r="M872" s="963"/>
      <c r="N872" s="963"/>
      <c r="O872" s="963"/>
      <c r="P872" s="963"/>
      <c r="Q872" s="963"/>
      <c r="R872" s="963"/>
      <c r="S872" s="963"/>
      <c r="T872" s="963"/>
      <c r="U872" s="963"/>
      <c r="V872" s="963"/>
      <c r="W872" s="963"/>
      <c r="X872" s="963"/>
      <c r="Y872" s="963"/>
      <c r="Z872" s="963"/>
    </row>
    <row r="873" spans="1:26">
      <c r="A873" s="893"/>
      <c r="B873" s="963"/>
      <c r="C873" s="963"/>
      <c r="D873" s="780"/>
      <c r="E873" s="780"/>
      <c r="F873" s="963"/>
      <c r="G873" s="963"/>
      <c r="H873" s="963"/>
      <c r="I873" s="893"/>
      <c r="J873" s="893"/>
      <c r="K873" s="960"/>
      <c r="L873" s="960"/>
      <c r="M873" s="963"/>
      <c r="N873" s="963"/>
      <c r="O873" s="963"/>
      <c r="P873" s="963"/>
      <c r="Q873" s="963"/>
      <c r="R873" s="963"/>
      <c r="S873" s="963"/>
      <c r="T873" s="963"/>
      <c r="U873" s="963"/>
      <c r="V873" s="963"/>
      <c r="W873" s="963"/>
      <c r="X873" s="963"/>
      <c r="Y873" s="963"/>
      <c r="Z873" s="963"/>
    </row>
    <row r="874" spans="1:26">
      <c r="A874" s="893"/>
      <c r="B874" s="963"/>
      <c r="C874" s="963"/>
      <c r="D874" s="780"/>
      <c r="E874" s="780"/>
      <c r="F874" s="963"/>
      <c r="G874" s="963"/>
      <c r="H874" s="963"/>
      <c r="I874" s="893"/>
      <c r="J874" s="893"/>
      <c r="K874" s="960"/>
      <c r="L874" s="960"/>
      <c r="M874" s="963"/>
      <c r="N874" s="963"/>
      <c r="O874" s="963"/>
      <c r="P874" s="963"/>
      <c r="Q874" s="963"/>
      <c r="R874" s="963"/>
      <c r="S874" s="963"/>
      <c r="T874" s="963"/>
      <c r="U874" s="963"/>
      <c r="V874" s="963"/>
      <c r="W874" s="963"/>
      <c r="X874" s="963"/>
      <c r="Y874" s="963"/>
      <c r="Z874" s="963"/>
    </row>
    <row r="875" spans="1:26">
      <c r="A875" s="893"/>
      <c r="B875" s="963"/>
      <c r="C875" s="963"/>
      <c r="D875" s="780"/>
      <c r="E875" s="780"/>
      <c r="F875" s="963"/>
      <c r="G875" s="963"/>
      <c r="H875" s="963"/>
      <c r="I875" s="893"/>
      <c r="J875" s="893"/>
      <c r="K875" s="960"/>
      <c r="L875" s="960"/>
      <c r="M875" s="963"/>
      <c r="N875" s="963"/>
      <c r="O875" s="963"/>
      <c r="P875" s="963"/>
      <c r="Q875" s="963"/>
      <c r="R875" s="963"/>
      <c r="S875" s="963"/>
      <c r="T875" s="963"/>
      <c r="U875" s="963"/>
      <c r="V875" s="963"/>
      <c r="W875" s="963"/>
      <c r="X875" s="963"/>
      <c r="Y875" s="963"/>
      <c r="Z875" s="963"/>
    </row>
    <row r="876" spans="1:26">
      <c r="A876" s="893"/>
      <c r="B876" s="963"/>
      <c r="C876" s="963"/>
      <c r="D876" s="780"/>
      <c r="E876" s="780"/>
      <c r="F876" s="963"/>
      <c r="G876" s="963"/>
      <c r="H876" s="963"/>
      <c r="I876" s="893"/>
      <c r="J876" s="893"/>
      <c r="K876" s="960"/>
      <c r="L876" s="960"/>
      <c r="M876" s="963"/>
      <c r="N876" s="963"/>
      <c r="O876" s="963"/>
      <c r="P876" s="963"/>
      <c r="Q876" s="963"/>
      <c r="R876" s="963"/>
      <c r="S876" s="963"/>
      <c r="T876" s="963"/>
      <c r="U876" s="963"/>
      <c r="V876" s="963"/>
      <c r="W876" s="963"/>
      <c r="X876" s="963"/>
      <c r="Y876" s="963"/>
      <c r="Z876" s="963"/>
    </row>
    <row r="877" spans="1:26">
      <c r="A877" s="893"/>
      <c r="B877" s="963"/>
      <c r="C877" s="963"/>
      <c r="D877" s="780"/>
      <c r="E877" s="780"/>
      <c r="F877" s="963"/>
      <c r="G877" s="963"/>
      <c r="H877" s="963"/>
      <c r="I877" s="893"/>
      <c r="J877" s="893"/>
      <c r="K877" s="960"/>
      <c r="L877" s="960"/>
      <c r="M877" s="963"/>
      <c r="N877" s="963"/>
      <c r="O877" s="963"/>
      <c r="P877" s="963"/>
      <c r="Q877" s="963"/>
      <c r="R877" s="963"/>
      <c r="S877" s="963"/>
      <c r="T877" s="963"/>
      <c r="U877" s="963"/>
      <c r="V877" s="963"/>
      <c r="W877" s="963"/>
      <c r="X877" s="963"/>
      <c r="Y877" s="963"/>
      <c r="Z877" s="963"/>
    </row>
    <row r="878" spans="1:26">
      <c r="A878" s="893"/>
      <c r="B878" s="963"/>
      <c r="C878" s="963"/>
      <c r="D878" s="780"/>
      <c r="E878" s="780"/>
      <c r="F878" s="963"/>
      <c r="G878" s="963"/>
      <c r="H878" s="963"/>
      <c r="I878" s="893"/>
      <c r="J878" s="893"/>
      <c r="K878" s="960"/>
      <c r="L878" s="960"/>
      <c r="M878" s="963"/>
      <c r="N878" s="963"/>
      <c r="O878" s="963"/>
      <c r="P878" s="963"/>
      <c r="Q878" s="963"/>
      <c r="R878" s="963"/>
      <c r="S878" s="963"/>
      <c r="T878" s="963"/>
      <c r="U878" s="963"/>
      <c r="V878" s="963"/>
      <c r="W878" s="963"/>
      <c r="X878" s="963"/>
      <c r="Y878" s="963"/>
      <c r="Z878" s="963"/>
    </row>
    <row r="879" spans="1:26">
      <c r="A879" s="893"/>
      <c r="B879" s="963"/>
      <c r="C879" s="963"/>
      <c r="D879" s="780"/>
      <c r="E879" s="780"/>
      <c r="F879" s="963"/>
      <c r="G879" s="963"/>
      <c r="H879" s="963"/>
      <c r="I879" s="893"/>
      <c r="J879" s="893"/>
      <c r="K879" s="960"/>
      <c r="L879" s="960"/>
      <c r="M879" s="963"/>
      <c r="N879" s="963"/>
      <c r="O879" s="963"/>
      <c r="P879" s="963"/>
      <c r="Q879" s="963"/>
      <c r="R879" s="963"/>
      <c r="S879" s="963"/>
      <c r="T879" s="963"/>
      <c r="U879" s="963"/>
      <c r="V879" s="963"/>
      <c r="W879" s="963"/>
      <c r="X879" s="963"/>
      <c r="Y879" s="963"/>
      <c r="Z879" s="963"/>
    </row>
    <row r="880" spans="1:26">
      <c r="A880" s="893"/>
      <c r="B880" s="963"/>
      <c r="C880" s="963"/>
      <c r="D880" s="780"/>
      <c r="E880" s="780"/>
      <c r="F880" s="963"/>
      <c r="G880" s="963"/>
      <c r="H880" s="963"/>
      <c r="I880" s="893"/>
      <c r="J880" s="893"/>
      <c r="K880" s="960"/>
      <c r="L880" s="960"/>
      <c r="M880" s="963"/>
      <c r="N880" s="963"/>
      <c r="O880" s="963"/>
      <c r="P880" s="963"/>
      <c r="Q880" s="963"/>
      <c r="R880" s="963"/>
      <c r="S880" s="963"/>
      <c r="T880" s="963"/>
      <c r="U880" s="963"/>
      <c r="V880" s="963"/>
      <c r="W880" s="963"/>
      <c r="X880" s="963"/>
      <c r="Y880" s="963"/>
      <c r="Z880" s="963"/>
    </row>
    <row r="881" spans="1:26">
      <c r="A881" s="893"/>
      <c r="B881" s="963"/>
      <c r="C881" s="963"/>
      <c r="D881" s="780"/>
      <c r="E881" s="780"/>
      <c r="F881" s="963"/>
      <c r="G881" s="963"/>
      <c r="H881" s="963"/>
      <c r="I881" s="893"/>
      <c r="J881" s="893"/>
      <c r="K881" s="960"/>
      <c r="L881" s="960"/>
      <c r="M881" s="963"/>
      <c r="N881" s="963"/>
      <c r="O881" s="963"/>
      <c r="P881" s="963"/>
      <c r="Q881" s="963"/>
      <c r="R881" s="963"/>
      <c r="S881" s="963"/>
      <c r="T881" s="963"/>
      <c r="U881" s="963"/>
      <c r="V881" s="963"/>
      <c r="W881" s="963"/>
      <c r="X881" s="963"/>
      <c r="Y881" s="963"/>
      <c r="Z881" s="963"/>
    </row>
    <row r="882" spans="1:26">
      <c r="A882" s="893"/>
      <c r="B882" s="963"/>
      <c r="C882" s="963"/>
      <c r="D882" s="780"/>
      <c r="E882" s="780"/>
      <c r="F882" s="963"/>
      <c r="G882" s="963"/>
      <c r="H882" s="963"/>
      <c r="I882" s="893"/>
      <c r="J882" s="893"/>
      <c r="K882" s="960"/>
      <c r="L882" s="960"/>
      <c r="M882" s="963"/>
      <c r="N882" s="963"/>
      <c r="O882" s="963"/>
      <c r="P882" s="963"/>
      <c r="Q882" s="963"/>
      <c r="R882" s="963"/>
      <c r="S882" s="963"/>
      <c r="T882" s="963"/>
      <c r="U882" s="963"/>
      <c r="V882" s="963"/>
      <c r="W882" s="963"/>
      <c r="X882" s="963"/>
      <c r="Y882" s="963"/>
      <c r="Z882" s="963"/>
    </row>
    <row r="883" spans="1:26">
      <c r="A883" s="893"/>
      <c r="B883" s="963"/>
      <c r="C883" s="963"/>
      <c r="D883" s="780"/>
      <c r="E883" s="780"/>
      <c r="F883" s="963"/>
      <c r="G883" s="963"/>
      <c r="H883" s="963"/>
      <c r="I883" s="893"/>
      <c r="J883" s="893"/>
      <c r="K883" s="960"/>
      <c r="L883" s="960"/>
      <c r="M883" s="963"/>
      <c r="N883" s="963"/>
      <c r="O883" s="963"/>
      <c r="P883" s="963"/>
      <c r="Q883" s="963"/>
      <c r="R883" s="963"/>
      <c r="S883" s="963"/>
      <c r="T883" s="963"/>
      <c r="U883" s="963"/>
      <c r="V883" s="963"/>
      <c r="W883" s="963"/>
      <c r="X883" s="963"/>
      <c r="Y883" s="963"/>
      <c r="Z883" s="963"/>
    </row>
    <row r="884" spans="1:26">
      <c r="A884" s="893"/>
      <c r="B884" s="963"/>
      <c r="C884" s="963"/>
      <c r="D884" s="780"/>
      <c r="E884" s="780"/>
      <c r="F884" s="963"/>
      <c r="G884" s="963"/>
      <c r="H884" s="963"/>
      <c r="I884" s="893"/>
      <c r="J884" s="893"/>
      <c r="K884" s="960"/>
      <c r="L884" s="960"/>
      <c r="M884" s="963"/>
      <c r="N884" s="963"/>
      <c r="O884" s="963"/>
      <c r="P884" s="963"/>
      <c r="Q884" s="963"/>
      <c r="R884" s="963"/>
      <c r="S884" s="963"/>
      <c r="T884" s="963"/>
      <c r="U884" s="963"/>
      <c r="V884" s="963"/>
      <c r="W884" s="963"/>
      <c r="X884" s="963"/>
      <c r="Y884" s="963"/>
      <c r="Z884" s="963"/>
    </row>
    <row r="885" spans="1:26">
      <c r="A885" s="893"/>
      <c r="B885" s="963"/>
      <c r="C885" s="963"/>
      <c r="D885" s="780"/>
      <c r="E885" s="780"/>
      <c r="F885" s="963"/>
      <c r="G885" s="963"/>
      <c r="H885" s="963"/>
      <c r="I885" s="893"/>
      <c r="J885" s="893"/>
      <c r="K885" s="960"/>
      <c r="L885" s="960"/>
      <c r="M885" s="963"/>
      <c r="N885" s="963"/>
      <c r="O885" s="963"/>
      <c r="P885" s="963"/>
      <c r="Q885" s="963"/>
      <c r="R885" s="963"/>
      <c r="S885" s="963"/>
      <c r="T885" s="963"/>
      <c r="U885" s="963"/>
      <c r="V885" s="963"/>
      <c r="W885" s="963"/>
      <c r="X885" s="963"/>
      <c r="Y885" s="963"/>
      <c r="Z885" s="963"/>
    </row>
    <row r="886" spans="1:26">
      <c r="A886" s="893"/>
      <c r="B886" s="963"/>
      <c r="C886" s="963"/>
      <c r="D886" s="780"/>
      <c r="E886" s="780"/>
      <c r="F886" s="963"/>
      <c r="G886" s="963"/>
      <c r="H886" s="963"/>
      <c r="I886" s="893"/>
      <c r="J886" s="893"/>
      <c r="K886" s="960"/>
      <c r="L886" s="960"/>
      <c r="M886" s="963"/>
      <c r="N886" s="963"/>
      <c r="O886" s="963"/>
      <c r="P886" s="963"/>
      <c r="Q886" s="963"/>
      <c r="R886" s="963"/>
      <c r="S886" s="963"/>
      <c r="T886" s="963"/>
      <c r="U886" s="963"/>
      <c r="V886" s="963"/>
      <c r="W886" s="963"/>
      <c r="X886" s="963"/>
      <c r="Y886" s="963"/>
      <c r="Z886" s="963"/>
    </row>
    <row r="887" spans="1:26">
      <c r="A887" s="893"/>
      <c r="B887" s="963"/>
      <c r="C887" s="963"/>
      <c r="D887" s="780"/>
      <c r="E887" s="780"/>
      <c r="F887" s="963"/>
      <c r="G887" s="963"/>
      <c r="H887" s="963"/>
      <c r="I887" s="893"/>
      <c r="J887" s="893"/>
      <c r="K887" s="960"/>
      <c r="L887" s="960"/>
      <c r="M887" s="963"/>
      <c r="N887" s="963"/>
      <c r="O887" s="963"/>
      <c r="P887" s="963"/>
      <c r="Q887" s="963"/>
      <c r="R887" s="963"/>
      <c r="S887" s="963"/>
      <c r="T887" s="963"/>
      <c r="U887" s="963"/>
      <c r="V887" s="963"/>
      <c r="W887" s="963"/>
      <c r="X887" s="963"/>
      <c r="Y887" s="963"/>
      <c r="Z887" s="963"/>
    </row>
    <row r="888" spans="1:26">
      <c r="A888" s="893"/>
      <c r="B888" s="963"/>
      <c r="C888" s="963"/>
      <c r="D888" s="780"/>
      <c r="E888" s="780"/>
      <c r="F888" s="963"/>
      <c r="G888" s="963"/>
      <c r="H888" s="963"/>
      <c r="I888" s="893"/>
      <c r="J888" s="893"/>
      <c r="K888" s="960"/>
      <c r="L888" s="960"/>
      <c r="M888" s="963"/>
      <c r="N888" s="963"/>
      <c r="O888" s="963"/>
      <c r="P888" s="963"/>
      <c r="Q888" s="963"/>
      <c r="R888" s="963"/>
      <c r="S888" s="963"/>
      <c r="T888" s="963"/>
      <c r="U888" s="963"/>
      <c r="V888" s="963"/>
      <c r="W888" s="963"/>
      <c r="X888" s="963"/>
      <c r="Y888" s="963"/>
      <c r="Z888" s="963"/>
    </row>
    <row r="889" spans="1:26">
      <c r="A889" s="893"/>
      <c r="B889" s="963"/>
      <c r="C889" s="963"/>
      <c r="D889" s="780"/>
      <c r="E889" s="780"/>
      <c r="F889" s="963"/>
      <c r="G889" s="963"/>
      <c r="H889" s="963"/>
      <c r="I889" s="893"/>
      <c r="J889" s="893"/>
      <c r="K889" s="960"/>
      <c r="L889" s="960"/>
      <c r="M889" s="963"/>
      <c r="N889" s="963"/>
      <c r="O889" s="963"/>
      <c r="P889" s="963"/>
      <c r="Q889" s="963"/>
      <c r="R889" s="963"/>
      <c r="S889" s="963"/>
      <c r="T889" s="963"/>
      <c r="U889" s="963"/>
      <c r="V889" s="963"/>
      <c r="W889" s="963"/>
      <c r="X889" s="963"/>
      <c r="Y889" s="963"/>
      <c r="Z889" s="963"/>
    </row>
    <row r="890" spans="1:26">
      <c r="A890" s="893"/>
      <c r="B890" s="963"/>
      <c r="C890" s="963"/>
      <c r="D890" s="780"/>
      <c r="E890" s="780"/>
      <c r="F890" s="963"/>
      <c r="G890" s="963"/>
      <c r="H890" s="963"/>
      <c r="I890" s="893"/>
      <c r="J890" s="893"/>
      <c r="K890" s="960"/>
      <c r="L890" s="960"/>
      <c r="M890" s="963"/>
      <c r="N890" s="963"/>
      <c r="O890" s="963"/>
      <c r="P890" s="963"/>
      <c r="Q890" s="963"/>
      <c r="R890" s="963"/>
      <c r="S890" s="963"/>
      <c r="T890" s="963"/>
      <c r="U890" s="963"/>
      <c r="V890" s="963"/>
      <c r="W890" s="963"/>
      <c r="X890" s="963"/>
      <c r="Y890" s="963"/>
      <c r="Z890" s="963"/>
    </row>
    <row r="891" spans="1:26">
      <c r="A891" s="893"/>
      <c r="B891" s="963"/>
      <c r="C891" s="963"/>
      <c r="D891" s="780"/>
      <c r="E891" s="780"/>
      <c r="F891" s="963"/>
      <c r="G891" s="963"/>
      <c r="H891" s="963"/>
      <c r="I891" s="893"/>
      <c r="J891" s="893"/>
      <c r="K891" s="960"/>
      <c r="L891" s="960"/>
      <c r="M891" s="963"/>
      <c r="N891" s="963"/>
      <c r="O891" s="963"/>
      <c r="P891" s="963"/>
      <c r="Q891" s="963"/>
      <c r="R891" s="963"/>
      <c r="S891" s="963"/>
      <c r="T891" s="963"/>
      <c r="U891" s="963"/>
      <c r="V891" s="963"/>
      <c r="W891" s="963"/>
      <c r="X891" s="963"/>
      <c r="Y891" s="963"/>
      <c r="Z891" s="963"/>
    </row>
    <row r="892" spans="1:26">
      <c r="A892" s="893"/>
      <c r="B892" s="963"/>
      <c r="C892" s="963"/>
      <c r="D892" s="780"/>
      <c r="E892" s="780"/>
      <c r="F892" s="963"/>
      <c r="G892" s="963"/>
      <c r="H892" s="963"/>
      <c r="I892" s="893"/>
      <c r="J892" s="893"/>
      <c r="K892" s="960"/>
      <c r="L892" s="960"/>
      <c r="M892" s="963"/>
      <c r="N892" s="963"/>
      <c r="O892" s="963"/>
      <c r="P892" s="963"/>
      <c r="Q892" s="963"/>
      <c r="R892" s="963"/>
      <c r="S892" s="963"/>
      <c r="T892" s="963"/>
      <c r="U892" s="963"/>
      <c r="V892" s="963"/>
      <c r="W892" s="963"/>
      <c r="X892" s="963"/>
      <c r="Y892" s="963"/>
      <c r="Z892" s="963"/>
    </row>
    <row r="893" spans="1:26">
      <c r="A893" s="893"/>
      <c r="B893" s="963"/>
      <c r="C893" s="963"/>
      <c r="D893" s="780"/>
      <c r="E893" s="780"/>
      <c r="F893" s="963"/>
      <c r="G893" s="963"/>
      <c r="H893" s="963"/>
      <c r="I893" s="893"/>
      <c r="J893" s="893"/>
      <c r="K893" s="960"/>
      <c r="L893" s="960"/>
      <c r="M893" s="963"/>
      <c r="N893" s="963"/>
      <c r="O893" s="963"/>
      <c r="P893" s="963"/>
      <c r="Q893" s="963"/>
      <c r="R893" s="963"/>
      <c r="S893" s="963"/>
      <c r="T893" s="963"/>
      <c r="U893" s="963"/>
      <c r="V893" s="963"/>
      <c r="W893" s="963"/>
      <c r="X893" s="963"/>
      <c r="Y893" s="963"/>
      <c r="Z893" s="963"/>
    </row>
    <row r="894" spans="1:26">
      <c r="A894" s="893"/>
      <c r="B894" s="963"/>
      <c r="C894" s="963"/>
      <c r="D894" s="780"/>
      <c r="E894" s="780"/>
      <c r="F894" s="963"/>
      <c r="G894" s="963"/>
      <c r="H894" s="963"/>
      <c r="I894" s="893"/>
      <c r="J894" s="893"/>
      <c r="K894" s="960"/>
      <c r="L894" s="960"/>
      <c r="M894" s="963"/>
      <c r="N894" s="963"/>
      <c r="O894" s="963"/>
      <c r="P894" s="963"/>
      <c r="Q894" s="963"/>
      <c r="R894" s="963"/>
      <c r="S894" s="963"/>
      <c r="T894" s="963"/>
      <c r="U894" s="963"/>
      <c r="V894" s="963"/>
      <c r="W894" s="963"/>
      <c r="X894" s="963"/>
      <c r="Y894" s="963"/>
      <c r="Z894" s="963"/>
    </row>
    <row r="895" spans="1:26">
      <c r="A895" s="893"/>
      <c r="B895" s="963"/>
      <c r="C895" s="963"/>
      <c r="D895" s="780"/>
      <c r="E895" s="780"/>
      <c r="F895" s="963"/>
      <c r="G895" s="963"/>
      <c r="H895" s="963"/>
      <c r="I895" s="893"/>
      <c r="J895" s="893"/>
      <c r="K895" s="960"/>
      <c r="L895" s="960"/>
      <c r="M895" s="963"/>
      <c r="N895" s="963"/>
      <c r="O895" s="963"/>
      <c r="P895" s="963"/>
      <c r="Q895" s="963"/>
      <c r="R895" s="963"/>
      <c r="S895" s="963"/>
      <c r="T895" s="963"/>
      <c r="U895" s="963"/>
      <c r="V895" s="963"/>
      <c r="W895" s="963"/>
      <c r="X895" s="963"/>
      <c r="Y895" s="963"/>
      <c r="Z895" s="963"/>
    </row>
    <row r="896" spans="1:26">
      <c r="A896" s="893"/>
      <c r="B896" s="963"/>
      <c r="C896" s="963"/>
      <c r="D896" s="780"/>
      <c r="E896" s="780"/>
      <c r="F896" s="963"/>
      <c r="G896" s="963"/>
      <c r="H896" s="963"/>
      <c r="I896" s="893"/>
      <c r="J896" s="893"/>
      <c r="K896" s="960"/>
      <c r="L896" s="960"/>
      <c r="M896" s="963"/>
      <c r="N896" s="963"/>
      <c r="O896" s="963"/>
      <c r="P896" s="963"/>
      <c r="Q896" s="963"/>
      <c r="R896" s="963"/>
      <c r="S896" s="963"/>
      <c r="T896" s="963"/>
      <c r="U896" s="963"/>
      <c r="V896" s="963"/>
      <c r="W896" s="963"/>
      <c r="X896" s="963"/>
      <c r="Y896" s="963"/>
      <c r="Z896" s="963"/>
    </row>
    <row r="897" spans="1:26">
      <c r="A897" s="893"/>
      <c r="B897" s="963"/>
      <c r="C897" s="963"/>
      <c r="D897" s="780"/>
      <c r="E897" s="780"/>
      <c r="F897" s="963"/>
      <c r="G897" s="963"/>
      <c r="H897" s="963"/>
      <c r="I897" s="893"/>
      <c r="J897" s="893"/>
      <c r="K897" s="960"/>
      <c r="L897" s="960"/>
      <c r="M897" s="963"/>
      <c r="N897" s="963"/>
      <c r="O897" s="963"/>
      <c r="P897" s="963"/>
      <c r="Q897" s="963"/>
      <c r="R897" s="963"/>
      <c r="S897" s="963"/>
      <c r="T897" s="963"/>
      <c r="U897" s="963"/>
      <c r="V897" s="963"/>
      <c r="W897" s="963"/>
      <c r="X897" s="963"/>
      <c r="Y897" s="963"/>
      <c r="Z897" s="963"/>
    </row>
    <row r="898" spans="1:26">
      <c r="A898" s="893"/>
      <c r="B898" s="963"/>
      <c r="C898" s="963"/>
      <c r="D898" s="780"/>
      <c r="E898" s="780"/>
      <c r="F898" s="963"/>
      <c r="G898" s="963"/>
      <c r="H898" s="963"/>
      <c r="I898" s="893"/>
      <c r="J898" s="893"/>
      <c r="K898" s="960"/>
      <c r="L898" s="960"/>
      <c r="M898" s="963"/>
      <c r="N898" s="963"/>
      <c r="O898" s="963"/>
      <c r="P898" s="963"/>
      <c r="Q898" s="963"/>
      <c r="R898" s="963"/>
      <c r="S898" s="963"/>
      <c r="T898" s="963"/>
      <c r="U898" s="963"/>
      <c r="V898" s="963"/>
      <c r="W898" s="963"/>
      <c r="X898" s="963"/>
      <c r="Y898" s="963"/>
      <c r="Z898" s="963"/>
    </row>
    <row r="899" spans="1:26">
      <c r="A899" s="893"/>
      <c r="B899" s="963"/>
      <c r="C899" s="963"/>
      <c r="D899" s="780"/>
      <c r="E899" s="780"/>
      <c r="F899" s="963"/>
      <c r="G899" s="963"/>
      <c r="H899" s="963"/>
      <c r="I899" s="893"/>
      <c r="J899" s="893"/>
      <c r="K899" s="960"/>
      <c r="L899" s="960"/>
      <c r="M899" s="963"/>
      <c r="N899" s="963"/>
      <c r="O899" s="963"/>
      <c r="P899" s="963"/>
      <c r="Q899" s="963"/>
      <c r="R899" s="963"/>
      <c r="S899" s="963"/>
      <c r="T899" s="963"/>
      <c r="U899" s="963"/>
      <c r="V899" s="963"/>
      <c r="W899" s="963"/>
      <c r="X899" s="963"/>
      <c r="Y899" s="963"/>
      <c r="Z899" s="963"/>
    </row>
    <row r="900" spans="1:26">
      <c r="A900" s="893"/>
      <c r="B900" s="963"/>
      <c r="C900" s="963"/>
      <c r="D900" s="780"/>
      <c r="E900" s="780"/>
      <c r="F900" s="963"/>
      <c r="G900" s="963"/>
      <c r="H900" s="963"/>
      <c r="I900" s="893"/>
      <c r="J900" s="893"/>
      <c r="K900" s="960"/>
      <c r="L900" s="960"/>
      <c r="M900" s="963"/>
      <c r="N900" s="963"/>
      <c r="O900" s="963"/>
      <c r="P900" s="963"/>
      <c r="Q900" s="963"/>
      <c r="R900" s="963"/>
      <c r="S900" s="963"/>
      <c r="T900" s="963"/>
      <c r="U900" s="963"/>
      <c r="V900" s="963"/>
      <c r="W900" s="963"/>
      <c r="X900" s="963"/>
      <c r="Y900" s="963"/>
      <c r="Z900" s="963"/>
    </row>
    <row r="901" spans="1:26">
      <c r="A901" s="893"/>
      <c r="B901" s="963"/>
      <c r="C901" s="963"/>
      <c r="D901" s="780"/>
      <c r="E901" s="780"/>
      <c r="F901" s="963"/>
      <c r="G901" s="963"/>
      <c r="H901" s="963"/>
      <c r="I901" s="893"/>
      <c r="J901" s="893"/>
      <c r="K901" s="960"/>
      <c r="L901" s="960"/>
      <c r="M901" s="963"/>
      <c r="N901" s="963"/>
      <c r="O901" s="963"/>
      <c r="P901" s="963"/>
      <c r="Q901" s="963"/>
      <c r="R901" s="963"/>
      <c r="S901" s="963"/>
      <c r="T901" s="963"/>
      <c r="U901" s="963"/>
      <c r="V901" s="963"/>
      <c r="W901" s="963"/>
      <c r="X901" s="963"/>
      <c r="Y901" s="963"/>
      <c r="Z901" s="963"/>
    </row>
    <row r="902" spans="1:26">
      <c r="A902" s="893"/>
      <c r="B902" s="963"/>
      <c r="C902" s="963"/>
      <c r="D902" s="780"/>
      <c r="E902" s="780"/>
      <c r="F902" s="963"/>
      <c r="G902" s="963"/>
      <c r="H902" s="963"/>
      <c r="I902" s="893"/>
      <c r="J902" s="893"/>
      <c r="K902" s="960"/>
      <c r="L902" s="960"/>
      <c r="M902" s="963"/>
      <c r="N902" s="963"/>
      <c r="O902" s="963"/>
      <c r="P902" s="963"/>
      <c r="Q902" s="963"/>
      <c r="R902" s="963"/>
      <c r="S902" s="963"/>
      <c r="T902" s="963"/>
      <c r="U902" s="963"/>
      <c r="V902" s="963"/>
      <c r="W902" s="963"/>
      <c r="X902" s="963"/>
      <c r="Y902" s="963"/>
      <c r="Z902" s="963"/>
    </row>
    <row r="903" spans="1:26">
      <c r="A903" s="893"/>
      <c r="B903" s="963"/>
      <c r="C903" s="963"/>
      <c r="D903" s="780"/>
      <c r="E903" s="780"/>
      <c r="F903" s="963"/>
      <c r="G903" s="963"/>
      <c r="H903" s="963"/>
      <c r="I903" s="893"/>
      <c r="J903" s="893"/>
      <c r="K903" s="960"/>
      <c r="L903" s="960"/>
      <c r="M903" s="963"/>
      <c r="N903" s="963"/>
      <c r="O903" s="963"/>
      <c r="P903" s="963"/>
      <c r="Q903" s="963"/>
      <c r="R903" s="963"/>
      <c r="S903" s="963"/>
      <c r="T903" s="963"/>
      <c r="U903" s="963"/>
      <c r="V903" s="963"/>
      <c r="W903" s="963"/>
      <c r="X903" s="963"/>
      <c r="Y903" s="963"/>
      <c r="Z903" s="963"/>
    </row>
    <row r="904" spans="1:26">
      <c r="A904" s="893"/>
      <c r="B904" s="963"/>
      <c r="C904" s="963"/>
      <c r="D904" s="780"/>
      <c r="E904" s="780"/>
      <c r="F904" s="963"/>
      <c r="G904" s="963"/>
      <c r="H904" s="963"/>
      <c r="I904" s="893"/>
      <c r="J904" s="893"/>
      <c r="K904" s="960"/>
      <c r="L904" s="960"/>
      <c r="M904" s="963"/>
      <c r="N904" s="963"/>
      <c r="O904" s="963"/>
      <c r="P904" s="963"/>
      <c r="Q904" s="963"/>
      <c r="R904" s="963"/>
      <c r="S904" s="963"/>
      <c r="T904" s="963"/>
      <c r="U904" s="963"/>
      <c r="V904" s="963"/>
      <c r="W904" s="963"/>
      <c r="X904" s="963"/>
      <c r="Y904" s="963"/>
      <c r="Z904" s="963"/>
    </row>
    <row r="905" spans="1:26">
      <c r="A905" s="893"/>
      <c r="B905" s="963"/>
      <c r="C905" s="963"/>
      <c r="D905" s="780"/>
      <c r="E905" s="780"/>
      <c r="F905" s="963"/>
      <c r="G905" s="963"/>
      <c r="H905" s="963"/>
      <c r="I905" s="893"/>
      <c r="J905" s="893"/>
      <c r="K905" s="960"/>
      <c r="L905" s="960"/>
      <c r="M905" s="963"/>
      <c r="N905" s="963"/>
      <c r="O905" s="963"/>
      <c r="P905" s="963"/>
      <c r="Q905" s="963"/>
      <c r="R905" s="963"/>
      <c r="S905" s="963"/>
      <c r="T905" s="963"/>
      <c r="U905" s="963"/>
      <c r="V905" s="963"/>
      <c r="W905" s="963"/>
      <c r="X905" s="963"/>
      <c r="Y905" s="963"/>
      <c r="Z905" s="963"/>
    </row>
    <row r="906" spans="1:26">
      <c r="A906" s="893"/>
      <c r="B906" s="963"/>
      <c r="C906" s="963"/>
      <c r="D906" s="780"/>
      <c r="E906" s="780"/>
      <c r="F906" s="963"/>
      <c r="G906" s="963"/>
      <c r="H906" s="963"/>
      <c r="I906" s="893"/>
      <c r="J906" s="893"/>
      <c r="K906" s="960"/>
      <c r="L906" s="960"/>
      <c r="M906" s="963"/>
      <c r="N906" s="963"/>
      <c r="O906" s="963"/>
      <c r="P906" s="963"/>
      <c r="Q906" s="963"/>
      <c r="R906" s="963"/>
      <c r="S906" s="963"/>
      <c r="T906" s="963"/>
      <c r="U906" s="963"/>
      <c r="V906" s="963"/>
      <c r="W906" s="963"/>
      <c r="X906" s="963"/>
      <c r="Y906" s="963"/>
      <c r="Z906" s="963"/>
    </row>
    <row r="907" spans="1:26">
      <c r="A907" s="893"/>
      <c r="B907" s="963"/>
      <c r="C907" s="963"/>
      <c r="D907" s="780"/>
      <c r="E907" s="780"/>
      <c r="F907" s="963"/>
      <c r="G907" s="963"/>
      <c r="H907" s="963"/>
      <c r="I907" s="893"/>
      <c r="J907" s="893"/>
      <c r="K907" s="960"/>
      <c r="L907" s="960"/>
      <c r="M907" s="963"/>
      <c r="N907" s="963"/>
      <c r="O907" s="963"/>
      <c r="P907" s="963"/>
      <c r="Q907" s="963"/>
      <c r="R907" s="963"/>
      <c r="S907" s="963"/>
      <c r="T907" s="963"/>
      <c r="U907" s="963"/>
      <c r="V907" s="963"/>
      <c r="W907" s="963"/>
      <c r="X907" s="963"/>
      <c r="Y907" s="963"/>
      <c r="Z907" s="963"/>
    </row>
    <row r="908" spans="1:26">
      <c r="A908" s="893"/>
      <c r="B908" s="963"/>
      <c r="C908" s="963"/>
      <c r="D908" s="780"/>
      <c r="E908" s="780"/>
      <c r="F908" s="963"/>
      <c r="G908" s="963"/>
      <c r="H908" s="963"/>
      <c r="I908" s="893"/>
      <c r="J908" s="893"/>
      <c r="K908" s="960"/>
      <c r="L908" s="960"/>
      <c r="M908" s="963"/>
      <c r="N908" s="963"/>
      <c r="O908" s="963"/>
      <c r="P908" s="963"/>
      <c r="Q908" s="963"/>
      <c r="R908" s="963"/>
      <c r="S908" s="963"/>
      <c r="T908" s="963"/>
      <c r="U908" s="963"/>
      <c r="V908" s="963"/>
      <c r="W908" s="963"/>
      <c r="X908" s="963"/>
      <c r="Y908" s="963"/>
      <c r="Z908" s="963"/>
    </row>
    <row r="909" spans="1:26">
      <c r="A909" s="893"/>
      <c r="B909" s="963"/>
      <c r="C909" s="963"/>
      <c r="D909" s="780"/>
      <c r="E909" s="780"/>
      <c r="F909" s="963"/>
      <c r="G909" s="963"/>
      <c r="H909" s="963"/>
      <c r="I909" s="893"/>
      <c r="J909" s="893"/>
      <c r="K909" s="960"/>
      <c r="L909" s="960"/>
      <c r="M909" s="963"/>
      <c r="N909" s="963"/>
      <c r="O909" s="963"/>
      <c r="P909" s="963"/>
      <c r="Q909" s="963"/>
      <c r="R909" s="963"/>
      <c r="S909" s="963"/>
      <c r="T909" s="963"/>
      <c r="U909" s="963"/>
      <c r="V909" s="963"/>
      <c r="W909" s="963"/>
      <c r="X909" s="963"/>
      <c r="Y909" s="963"/>
      <c r="Z909" s="963"/>
    </row>
    <row r="910" spans="1:26">
      <c r="A910" s="893"/>
      <c r="B910" s="963"/>
      <c r="C910" s="963"/>
      <c r="D910" s="780"/>
      <c r="E910" s="780"/>
      <c r="F910" s="963"/>
      <c r="G910" s="963"/>
      <c r="H910" s="963"/>
      <c r="I910" s="893"/>
      <c r="J910" s="893"/>
      <c r="K910" s="960"/>
      <c r="L910" s="960"/>
      <c r="M910" s="963"/>
      <c r="N910" s="963"/>
      <c r="O910" s="963"/>
      <c r="P910" s="963"/>
      <c r="Q910" s="963"/>
      <c r="R910" s="963"/>
      <c r="S910" s="963"/>
      <c r="T910" s="963"/>
      <c r="U910" s="963"/>
      <c r="V910" s="963"/>
      <c r="W910" s="963"/>
      <c r="X910" s="963"/>
      <c r="Y910" s="963"/>
      <c r="Z910" s="963"/>
    </row>
    <row r="911" spans="1:26">
      <c r="A911" s="893"/>
      <c r="B911" s="963"/>
      <c r="C911" s="963"/>
      <c r="D911" s="780"/>
      <c r="E911" s="780"/>
      <c r="F911" s="963"/>
      <c r="G911" s="963"/>
      <c r="H911" s="963"/>
      <c r="I911" s="893"/>
      <c r="J911" s="893"/>
      <c r="K911" s="960"/>
      <c r="L911" s="960"/>
      <c r="M911" s="963"/>
      <c r="N911" s="963"/>
      <c r="O911" s="963"/>
      <c r="P911" s="963"/>
      <c r="Q911" s="963"/>
      <c r="R911" s="963"/>
      <c r="S911" s="963"/>
      <c r="T911" s="963"/>
      <c r="U911" s="963"/>
      <c r="V911" s="963"/>
      <c r="W911" s="963"/>
      <c r="X911" s="963"/>
      <c r="Y911" s="963"/>
      <c r="Z911" s="963"/>
    </row>
    <row r="912" spans="1:26">
      <c r="A912" s="893"/>
      <c r="B912" s="963"/>
      <c r="C912" s="963"/>
      <c r="D912" s="780"/>
      <c r="E912" s="780"/>
      <c r="F912" s="963"/>
      <c r="G912" s="963"/>
      <c r="H912" s="963"/>
      <c r="I912" s="893"/>
      <c r="J912" s="893"/>
      <c r="K912" s="960"/>
      <c r="L912" s="960"/>
      <c r="M912" s="963"/>
      <c r="N912" s="963"/>
      <c r="O912" s="963"/>
      <c r="P912" s="963"/>
      <c r="Q912" s="963"/>
      <c r="R912" s="963"/>
      <c r="S912" s="963"/>
      <c r="T912" s="963"/>
      <c r="U912" s="963"/>
      <c r="V912" s="963"/>
      <c r="W912" s="963"/>
      <c r="X912" s="963"/>
      <c r="Y912" s="963"/>
      <c r="Z912" s="963"/>
    </row>
    <row r="913" spans="1:26">
      <c r="A913" s="893"/>
      <c r="B913" s="963"/>
      <c r="C913" s="963"/>
      <c r="D913" s="780"/>
      <c r="E913" s="780"/>
      <c r="F913" s="963"/>
      <c r="G913" s="963"/>
      <c r="H913" s="963"/>
      <c r="I913" s="893"/>
      <c r="J913" s="893"/>
      <c r="K913" s="960"/>
      <c r="L913" s="960"/>
      <c r="M913" s="963"/>
      <c r="N913" s="963"/>
      <c r="O913" s="963"/>
      <c r="P913" s="963"/>
      <c r="Q913" s="963"/>
      <c r="R913" s="963"/>
      <c r="S913" s="963"/>
      <c r="T913" s="963"/>
      <c r="U913" s="963"/>
      <c r="V913" s="963"/>
      <c r="W913" s="963"/>
      <c r="X913" s="963"/>
      <c r="Y913" s="963"/>
      <c r="Z913" s="963"/>
    </row>
    <row r="914" spans="1:26">
      <c r="A914" s="893"/>
      <c r="B914" s="963"/>
      <c r="C914" s="963"/>
      <c r="D914" s="780"/>
      <c r="E914" s="780"/>
      <c r="F914" s="963"/>
      <c r="G914" s="963"/>
      <c r="H914" s="963"/>
      <c r="I914" s="893"/>
      <c r="J914" s="893"/>
      <c r="K914" s="960"/>
      <c r="L914" s="960"/>
      <c r="M914" s="963"/>
      <c r="N914" s="963"/>
      <c r="O914" s="963"/>
      <c r="P914" s="963"/>
      <c r="Q914" s="963"/>
      <c r="R914" s="963"/>
      <c r="S914" s="963"/>
      <c r="T914" s="963"/>
      <c r="U914" s="963"/>
      <c r="V914" s="963"/>
      <c r="W914" s="963"/>
      <c r="X914" s="963"/>
      <c r="Y914" s="963"/>
      <c r="Z914" s="963"/>
    </row>
    <row r="915" spans="1:26">
      <c r="A915" s="893"/>
      <c r="B915" s="963"/>
      <c r="C915" s="963"/>
      <c r="D915" s="780"/>
      <c r="E915" s="780"/>
      <c r="F915" s="963"/>
      <c r="G915" s="963"/>
      <c r="H915" s="963"/>
      <c r="I915" s="893"/>
      <c r="J915" s="893"/>
      <c r="K915" s="960"/>
      <c r="L915" s="960"/>
      <c r="M915" s="963"/>
      <c r="N915" s="963"/>
      <c r="O915" s="963"/>
      <c r="P915" s="963"/>
      <c r="Q915" s="963"/>
      <c r="R915" s="963"/>
      <c r="S915" s="963"/>
      <c r="T915" s="963"/>
      <c r="U915" s="963"/>
      <c r="V915" s="963"/>
      <c r="W915" s="963"/>
      <c r="X915" s="963"/>
      <c r="Y915" s="963"/>
      <c r="Z915" s="963"/>
    </row>
    <row r="916" spans="1:26">
      <c r="A916" s="893"/>
      <c r="B916" s="963"/>
      <c r="C916" s="963"/>
      <c r="D916" s="780"/>
      <c r="E916" s="780"/>
      <c r="F916" s="963"/>
      <c r="G916" s="963"/>
      <c r="H916" s="963"/>
      <c r="I916" s="893"/>
      <c r="J916" s="893"/>
      <c r="K916" s="960"/>
      <c r="L916" s="960"/>
      <c r="M916" s="963"/>
      <c r="N916" s="963"/>
      <c r="O916" s="963"/>
      <c r="P916" s="963"/>
      <c r="Q916" s="963"/>
      <c r="R916" s="963"/>
      <c r="S916" s="963"/>
      <c r="T916" s="963"/>
      <c r="U916" s="963"/>
      <c r="V916" s="963"/>
      <c r="W916" s="963"/>
      <c r="X916" s="963"/>
      <c r="Y916" s="963"/>
      <c r="Z916" s="963"/>
    </row>
    <row r="917" spans="1:26">
      <c r="A917" s="893"/>
      <c r="B917" s="963"/>
      <c r="C917" s="963"/>
      <c r="D917" s="780"/>
      <c r="E917" s="780"/>
      <c r="F917" s="963"/>
      <c r="G917" s="963"/>
      <c r="H917" s="963"/>
      <c r="I917" s="893"/>
      <c r="J917" s="893"/>
      <c r="K917" s="960"/>
      <c r="L917" s="960"/>
      <c r="M917" s="963"/>
      <c r="N917" s="963"/>
      <c r="O917" s="963"/>
      <c r="P917" s="963"/>
      <c r="Q917" s="963"/>
      <c r="R917" s="963"/>
      <c r="S917" s="963"/>
      <c r="T917" s="963"/>
      <c r="U917" s="963"/>
      <c r="V917" s="963"/>
      <c r="W917" s="963"/>
      <c r="X917" s="963"/>
      <c r="Y917" s="963"/>
      <c r="Z917" s="963"/>
    </row>
    <row r="918" spans="1:26">
      <c r="A918" s="893"/>
      <c r="B918" s="963"/>
      <c r="C918" s="963"/>
      <c r="D918" s="780"/>
      <c r="E918" s="780"/>
      <c r="F918" s="963"/>
      <c r="G918" s="963"/>
      <c r="H918" s="963"/>
      <c r="I918" s="893"/>
      <c r="J918" s="893"/>
      <c r="K918" s="960"/>
      <c r="L918" s="960"/>
      <c r="M918" s="963"/>
      <c r="N918" s="963"/>
      <c r="O918" s="963"/>
      <c r="P918" s="963"/>
      <c r="Q918" s="963"/>
      <c r="R918" s="963"/>
      <c r="S918" s="963"/>
      <c r="T918" s="963"/>
      <c r="U918" s="963"/>
      <c r="V918" s="963"/>
      <c r="W918" s="963"/>
      <c r="X918" s="963"/>
      <c r="Y918" s="963"/>
      <c r="Z918" s="963"/>
    </row>
    <row r="919" spans="1:26">
      <c r="A919" s="893"/>
      <c r="B919" s="963"/>
      <c r="C919" s="963"/>
      <c r="D919" s="780"/>
      <c r="E919" s="780"/>
      <c r="F919" s="963"/>
      <c r="G919" s="963"/>
      <c r="H919" s="963"/>
      <c r="I919" s="893"/>
      <c r="J919" s="893"/>
      <c r="K919" s="960"/>
      <c r="L919" s="960"/>
      <c r="M919" s="963"/>
      <c r="N919" s="963"/>
      <c r="O919" s="963"/>
      <c r="P919" s="963"/>
      <c r="Q919" s="963"/>
      <c r="R919" s="963"/>
      <c r="S919" s="963"/>
      <c r="T919" s="963"/>
      <c r="U919" s="963"/>
      <c r="V919" s="963"/>
      <c r="W919" s="963"/>
      <c r="X919" s="963"/>
      <c r="Y919" s="963"/>
      <c r="Z919" s="963"/>
    </row>
    <row r="920" spans="1:26">
      <c r="A920" s="893"/>
      <c r="B920" s="963"/>
      <c r="C920" s="963"/>
      <c r="D920" s="780"/>
      <c r="E920" s="780"/>
      <c r="F920" s="963"/>
      <c r="G920" s="963"/>
      <c r="H920" s="963"/>
      <c r="I920" s="893"/>
      <c r="J920" s="893"/>
      <c r="K920" s="960"/>
      <c r="L920" s="960"/>
      <c r="M920" s="963"/>
      <c r="N920" s="963"/>
      <c r="O920" s="963"/>
      <c r="P920" s="963"/>
      <c r="Q920" s="963"/>
      <c r="R920" s="963"/>
      <c r="S920" s="963"/>
      <c r="T920" s="963"/>
      <c r="U920" s="963"/>
      <c r="V920" s="963"/>
      <c r="W920" s="963"/>
      <c r="X920" s="963"/>
      <c r="Y920" s="963"/>
      <c r="Z920" s="963"/>
    </row>
    <row r="921" spans="1:26">
      <c r="A921" s="893"/>
      <c r="B921" s="963"/>
      <c r="C921" s="963"/>
      <c r="D921" s="780"/>
      <c r="E921" s="780"/>
      <c r="F921" s="963"/>
      <c r="G921" s="963"/>
      <c r="H921" s="963"/>
      <c r="I921" s="893"/>
      <c r="J921" s="893"/>
      <c r="K921" s="960"/>
      <c r="L921" s="960"/>
      <c r="M921" s="963"/>
      <c r="N921" s="963"/>
      <c r="O921" s="963"/>
      <c r="P921" s="963"/>
      <c r="Q921" s="963"/>
      <c r="R921" s="963"/>
      <c r="S921" s="963"/>
      <c r="T921" s="963"/>
      <c r="U921" s="963"/>
      <c r="V921" s="963"/>
      <c r="W921" s="963"/>
      <c r="X921" s="963"/>
      <c r="Y921" s="963"/>
      <c r="Z921" s="963"/>
    </row>
    <row r="922" spans="1:26">
      <c r="A922" s="893"/>
      <c r="B922" s="963"/>
      <c r="C922" s="963"/>
      <c r="D922" s="780"/>
      <c r="E922" s="780"/>
      <c r="F922" s="963"/>
      <c r="G922" s="963"/>
      <c r="H922" s="963"/>
      <c r="I922" s="893"/>
      <c r="J922" s="893"/>
      <c r="K922" s="960"/>
      <c r="L922" s="960"/>
      <c r="M922" s="963"/>
      <c r="N922" s="963"/>
      <c r="O922" s="963"/>
      <c r="P922" s="963"/>
      <c r="Q922" s="963"/>
      <c r="R922" s="963"/>
      <c r="S922" s="963"/>
      <c r="T922" s="963"/>
      <c r="U922" s="963"/>
      <c r="V922" s="963"/>
      <c r="W922" s="963"/>
      <c r="X922" s="963"/>
      <c r="Y922" s="963"/>
      <c r="Z922" s="963"/>
    </row>
    <row r="923" spans="1:26">
      <c r="A923" s="893"/>
      <c r="B923" s="963"/>
      <c r="C923" s="963"/>
      <c r="D923" s="780"/>
      <c r="E923" s="780"/>
      <c r="F923" s="963"/>
      <c r="G923" s="963"/>
      <c r="H923" s="963"/>
      <c r="I923" s="893"/>
      <c r="J923" s="893"/>
      <c r="K923" s="960"/>
      <c r="L923" s="960"/>
      <c r="M923" s="963"/>
      <c r="N923" s="963"/>
      <c r="O923" s="963"/>
      <c r="P923" s="963"/>
      <c r="Q923" s="963"/>
      <c r="R923" s="963"/>
      <c r="S923" s="963"/>
      <c r="T923" s="963"/>
      <c r="U923" s="963"/>
      <c r="V923" s="963"/>
      <c r="W923" s="963"/>
      <c r="X923" s="963"/>
      <c r="Y923" s="963"/>
      <c r="Z923" s="963"/>
    </row>
    <row r="924" spans="1:26">
      <c r="A924" s="893"/>
      <c r="B924" s="963"/>
      <c r="C924" s="963"/>
      <c r="D924" s="780"/>
      <c r="E924" s="780"/>
      <c r="F924" s="963"/>
      <c r="G924" s="963"/>
      <c r="H924" s="963"/>
      <c r="I924" s="893"/>
      <c r="J924" s="893"/>
      <c r="K924" s="960"/>
      <c r="L924" s="960"/>
      <c r="M924" s="963"/>
      <c r="N924" s="963"/>
      <c r="O924" s="963"/>
      <c r="P924" s="963"/>
      <c r="Q924" s="963"/>
      <c r="R924" s="963"/>
      <c r="S924" s="963"/>
      <c r="T924" s="963"/>
      <c r="U924" s="963"/>
      <c r="V924" s="963"/>
      <c r="W924" s="963"/>
      <c r="X924" s="963"/>
      <c r="Y924" s="963"/>
      <c r="Z924" s="963"/>
    </row>
    <row r="925" spans="1:26">
      <c r="A925" s="893"/>
      <c r="B925" s="963"/>
      <c r="C925" s="963"/>
      <c r="D925" s="780"/>
      <c r="E925" s="780"/>
      <c r="F925" s="963"/>
      <c r="G925" s="963"/>
      <c r="H925" s="963"/>
      <c r="I925" s="893"/>
      <c r="J925" s="893"/>
      <c r="K925" s="960"/>
      <c r="L925" s="960"/>
      <c r="M925" s="963"/>
      <c r="N925" s="963"/>
      <c r="O925" s="963"/>
      <c r="P925" s="963"/>
      <c r="Q925" s="963"/>
      <c r="R925" s="963"/>
      <c r="S925" s="963"/>
      <c r="T925" s="963"/>
      <c r="U925" s="963"/>
      <c r="V925" s="963"/>
      <c r="W925" s="963"/>
      <c r="X925" s="963"/>
      <c r="Y925" s="963"/>
      <c r="Z925" s="963"/>
    </row>
    <row r="926" spans="1:26">
      <c r="A926" s="893"/>
      <c r="B926" s="963"/>
      <c r="C926" s="963"/>
      <c r="D926" s="780"/>
      <c r="E926" s="780"/>
      <c r="F926" s="963"/>
      <c r="G926" s="963"/>
      <c r="H926" s="963"/>
      <c r="I926" s="893"/>
      <c r="J926" s="893"/>
      <c r="K926" s="960"/>
      <c r="L926" s="960"/>
      <c r="M926" s="963"/>
      <c r="N926" s="963"/>
      <c r="O926" s="963"/>
      <c r="P926" s="963"/>
      <c r="Q926" s="963"/>
      <c r="R926" s="963"/>
      <c r="S926" s="963"/>
      <c r="T926" s="963"/>
      <c r="U926" s="963"/>
      <c r="V926" s="963"/>
      <c r="W926" s="963"/>
      <c r="X926" s="963"/>
      <c r="Y926" s="963"/>
      <c r="Z926" s="963"/>
    </row>
    <row r="927" spans="1:26">
      <c r="A927" s="893"/>
      <c r="B927" s="963"/>
      <c r="C927" s="963"/>
      <c r="D927" s="780"/>
      <c r="E927" s="780"/>
      <c r="F927" s="963"/>
      <c r="G927" s="963"/>
      <c r="H927" s="963"/>
      <c r="I927" s="893"/>
      <c r="J927" s="893"/>
      <c r="K927" s="960"/>
      <c r="L927" s="960"/>
      <c r="M927" s="963"/>
      <c r="N927" s="963"/>
      <c r="O927" s="963"/>
      <c r="P927" s="963"/>
      <c r="Q927" s="963"/>
      <c r="R927" s="963"/>
      <c r="S927" s="963"/>
      <c r="T927" s="963"/>
      <c r="U927" s="963"/>
      <c r="V927" s="963"/>
      <c r="W927" s="963"/>
      <c r="X927" s="963"/>
      <c r="Y927" s="963"/>
      <c r="Z927" s="963"/>
    </row>
    <row r="928" spans="1:26">
      <c r="A928" s="893"/>
      <c r="B928" s="963"/>
      <c r="C928" s="963"/>
      <c r="D928" s="780"/>
      <c r="E928" s="780"/>
      <c r="F928" s="963"/>
      <c r="G928" s="963"/>
      <c r="H928" s="963"/>
      <c r="I928" s="893"/>
      <c r="J928" s="893"/>
      <c r="K928" s="960"/>
      <c r="L928" s="960"/>
      <c r="M928" s="963"/>
      <c r="N928" s="963"/>
      <c r="O928" s="963"/>
      <c r="P928" s="963"/>
      <c r="Q928" s="963"/>
      <c r="R928" s="963"/>
      <c r="S928" s="963"/>
      <c r="T928" s="963"/>
      <c r="U928" s="963"/>
      <c r="V928" s="963"/>
      <c r="W928" s="963"/>
      <c r="X928" s="963"/>
      <c r="Y928" s="963"/>
      <c r="Z928" s="963"/>
    </row>
    <row r="929" spans="1:26">
      <c r="A929" s="893"/>
      <c r="B929" s="963"/>
      <c r="C929" s="963"/>
      <c r="D929" s="780"/>
      <c r="E929" s="780"/>
      <c r="F929" s="963"/>
      <c r="G929" s="963"/>
      <c r="H929" s="963"/>
      <c r="I929" s="893"/>
      <c r="J929" s="893"/>
      <c r="K929" s="960"/>
      <c r="L929" s="960"/>
      <c r="M929" s="963"/>
      <c r="N929" s="963"/>
      <c r="O929" s="963"/>
      <c r="P929" s="963"/>
      <c r="Q929" s="963"/>
      <c r="R929" s="963"/>
      <c r="S929" s="963"/>
      <c r="T929" s="963"/>
      <c r="U929" s="963"/>
      <c r="V929" s="963"/>
      <c r="W929" s="963"/>
      <c r="X929" s="963"/>
      <c r="Y929" s="963"/>
      <c r="Z929" s="963"/>
    </row>
    <row r="930" spans="1:26">
      <c r="A930" s="893"/>
      <c r="B930" s="963"/>
      <c r="C930" s="963"/>
      <c r="D930" s="780"/>
      <c r="E930" s="780"/>
      <c r="F930" s="963"/>
      <c r="G930" s="963"/>
      <c r="H930" s="963"/>
      <c r="I930" s="893"/>
      <c r="J930" s="893"/>
      <c r="K930" s="960"/>
      <c r="L930" s="960"/>
      <c r="M930" s="963"/>
      <c r="N930" s="963"/>
      <c r="O930" s="963"/>
      <c r="P930" s="963"/>
      <c r="Q930" s="963"/>
      <c r="R930" s="963"/>
      <c r="S930" s="963"/>
      <c r="T930" s="963"/>
      <c r="U930" s="963"/>
      <c r="V930" s="963"/>
      <c r="W930" s="963"/>
      <c r="X930" s="963"/>
      <c r="Y930" s="963"/>
      <c r="Z930" s="963"/>
    </row>
    <row r="931" spans="1:26">
      <c r="A931" s="893"/>
      <c r="B931" s="963"/>
      <c r="C931" s="963"/>
      <c r="D931" s="780"/>
      <c r="E931" s="780"/>
      <c r="F931" s="963"/>
      <c r="G931" s="963"/>
      <c r="H931" s="963"/>
      <c r="I931" s="893"/>
      <c r="J931" s="893"/>
      <c r="K931" s="960"/>
      <c r="L931" s="960"/>
      <c r="M931" s="963"/>
      <c r="N931" s="963"/>
      <c r="O931" s="963"/>
      <c r="P931" s="963"/>
      <c r="Q931" s="963"/>
      <c r="R931" s="963"/>
      <c r="S931" s="963"/>
      <c r="T931" s="963"/>
      <c r="U931" s="963"/>
      <c r="V931" s="963"/>
      <c r="W931" s="963"/>
      <c r="X931" s="963"/>
      <c r="Y931" s="963"/>
      <c r="Z931" s="963"/>
    </row>
    <row r="932" spans="1:26">
      <c r="A932" s="893"/>
      <c r="B932" s="963"/>
      <c r="C932" s="963"/>
      <c r="D932" s="780"/>
      <c r="E932" s="780"/>
      <c r="F932" s="963"/>
      <c r="G932" s="963"/>
      <c r="H932" s="963"/>
      <c r="I932" s="893"/>
      <c r="J932" s="893"/>
      <c r="K932" s="960"/>
      <c r="L932" s="960"/>
      <c r="M932" s="963"/>
      <c r="N932" s="963"/>
      <c r="O932" s="963"/>
      <c r="P932" s="963"/>
      <c r="Q932" s="963"/>
      <c r="R932" s="963"/>
      <c r="S932" s="963"/>
      <c r="T932" s="963"/>
      <c r="U932" s="963"/>
      <c r="V932" s="963"/>
      <c r="W932" s="963"/>
      <c r="X932" s="963"/>
      <c r="Y932" s="963"/>
      <c r="Z932" s="963"/>
    </row>
    <row r="933" spans="1:26">
      <c r="A933" s="893"/>
      <c r="B933" s="963"/>
      <c r="C933" s="963"/>
      <c r="D933" s="780"/>
      <c r="E933" s="780"/>
      <c r="F933" s="963"/>
      <c r="G933" s="963"/>
      <c r="H933" s="963"/>
      <c r="I933" s="893"/>
      <c r="J933" s="893"/>
      <c r="K933" s="960"/>
      <c r="L933" s="960"/>
      <c r="M933" s="963"/>
      <c r="N933" s="963"/>
      <c r="O933" s="963"/>
      <c r="P933" s="963"/>
      <c r="Q933" s="963"/>
      <c r="R933" s="963"/>
      <c r="S933" s="963"/>
      <c r="T933" s="963"/>
      <c r="U933" s="963"/>
      <c r="V933" s="963"/>
      <c r="W933" s="963"/>
      <c r="X933" s="963"/>
      <c r="Y933" s="963"/>
      <c r="Z933" s="963"/>
    </row>
    <row r="934" spans="1:26">
      <c r="A934" s="893"/>
      <c r="B934" s="963"/>
      <c r="C934" s="963"/>
      <c r="D934" s="780"/>
      <c r="E934" s="780"/>
      <c r="F934" s="963"/>
      <c r="G934" s="963"/>
      <c r="H934" s="963"/>
      <c r="I934" s="893"/>
      <c r="J934" s="893"/>
      <c r="K934" s="960"/>
      <c r="L934" s="960"/>
      <c r="M934" s="963"/>
      <c r="N934" s="963"/>
      <c r="O934" s="963"/>
      <c r="P934" s="963"/>
      <c r="Q934" s="963"/>
      <c r="R934" s="963"/>
      <c r="S934" s="963"/>
      <c r="T934" s="963"/>
      <c r="U934" s="963"/>
      <c r="V934" s="963"/>
      <c r="W934" s="963"/>
      <c r="X934" s="963"/>
      <c r="Y934" s="963"/>
      <c r="Z934" s="963"/>
    </row>
    <row r="935" spans="1:26">
      <c r="A935" s="893"/>
      <c r="B935" s="963"/>
      <c r="C935" s="963"/>
      <c r="D935" s="780"/>
      <c r="E935" s="780"/>
      <c r="F935" s="963"/>
      <c r="G935" s="963"/>
      <c r="H935" s="963"/>
      <c r="I935" s="893"/>
      <c r="J935" s="893"/>
      <c r="K935" s="960"/>
      <c r="L935" s="960"/>
      <c r="M935" s="963"/>
      <c r="N935" s="963"/>
      <c r="O935" s="963"/>
      <c r="P935" s="963"/>
      <c r="Q935" s="963"/>
      <c r="R935" s="963"/>
      <c r="S935" s="963"/>
      <c r="T935" s="963"/>
      <c r="U935" s="963"/>
      <c r="V935" s="963"/>
      <c r="W935" s="963"/>
      <c r="X935" s="963"/>
      <c r="Y935" s="963"/>
      <c r="Z935" s="963"/>
    </row>
    <row r="936" spans="1:26">
      <c r="A936" s="893"/>
      <c r="B936" s="963"/>
      <c r="C936" s="963"/>
      <c r="D936" s="780"/>
      <c r="E936" s="780"/>
      <c r="F936" s="963"/>
      <c r="G936" s="963"/>
      <c r="H936" s="963"/>
      <c r="I936" s="893"/>
      <c r="J936" s="893"/>
      <c r="K936" s="960"/>
      <c r="L936" s="960"/>
      <c r="M936" s="963"/>
      <c r="N936" s="963"/>
      <c r="O936" s="963"/>
      <c r="P936" s="963"/>
      <c r="Q936" s="963"/>
      <c r="R936" s="963"/>
      <c r="S936" s="963"/>
      <c r="T936" s="963"/>
      <c r="U936" s="963"/>
      <c r="V936" s="963"/>
      <c r="W936" s="963"/>
      <c r="X936" s="963"/>
      <c r="Y936" s="963"/>
      <c r="Z936" s="963"/>
    </row>
    <row r="937" spans="1:26">
      <c r="A937" s="893"/>
      <c r="B937" s="963"/>
      <c r="C937" s="963"/>
      <c r="D937" s="780"/>
      <c r="E937" s="780"/>
      <c r="F937" s="963"/>
      <c r="G937" s="963"/>
      <c r="H937" s="963"/>
      <c r="I937" s="893"/>
      <c r="J937" s="893"/>
      <c r="K937" s="960"/>
      <c r="L937" s="960"/>
      <c r="M937" s="963"/>
      <c r="N937" s="963"/>
      <c r="O937" s="963"/>
      <c r="P937" s="963"/>
      <c r="Q937" s="963"/>
      <c r="R937" s="963"/>
      <c r="S937" s="963"/>
      <c r="T937" s="963"/>
      <c r="U937" s="963"/>
      <c r="V937" s="963"/>
      <c r="W937" s="963"/>
      <c r="X937" s="963"/>
      <c r="Y937" s="963"/>
      <c r="Z937" s="963"/>
    </row>
    <row r="938" spans="1:26">
      <c r="A938" s="893"/>
      <c r="B938" s="963"/>
      <c r="C938" s="963"/>
      <c r="D938" s="780"/>
      <c r="E938" s="780"/>
      <c r="F938" s="963"/>
      <c r="G938" s="963"/>
      <c r="H938" s="963"/>
      <c r="I938" s="893"/>
      <c r="J938" s="893"/>
      <c r="K938" s="960"/>
      <c r="L938" s="960"/>
      <c r="M938" s="963"/>
      <c r="N938" s="963"/>
      <c r="O938" s="963"/>
      <c r="P938" s="963"/>
      <c r="Q938" s="963"/>
      <c r="R938" s="963"/>
      <c r="S938" s="963"/>
      <c r="T938" s="963"/>
      <c r="U938" s="963"/>
      <c r="V938" s="963"/>
      <c r="W938" s="963"/>
      <c r="X938" s="963"/>
      <c r="Y938" s="963"/>
      <c r="Z938" s="963"/>
    </row>
    <row r="939" spans="1:26">
      <c r="A939" s="893"/>
      <c r="B939" s="963"/>
      <c r="C939" s="963"/>
      <c r="D939" s="780"/>
      <c r="E939" s="780"/>
      <c r="F939" s="963"/>
      <c r="G939" s="963"/>
      <c r="H939" s="963"/>
      <c r="I939" s="893"/>
      <c r="J939" s="893"/>
      <c r="K939" s="960"/>
      <c r="L939" s="960"/>
      <c r="M939" s="963"/>
      <c r="N939" s="963"/>
      <c r="O939" s="963"/>
      <c r="P939" s="963"/>
      <c r="Q939" s="963"/>
      <c r="R939" s="963"/>
      <c r="S939" s="963"/>
      <c r="T939" s="963"/>
      <c r="U939" s="963"/>
      <c r="V939" s="963"/>
      <c r="W939" s="963"/>
      <c r="X939" s="963"/>
      <c r="Y939" s="963"/>
      <c r="Z939" s="963"/>
    </row>
    <row r="940" spans="1:26">
      <c r="A940" s="893"/>
      <c r="B940" s="963"/>
      <c r="C940" s="963"/>
      <c r="D940" s="780"/>
      <c r="E940" s="780"/>
      <c r="F940" s="963"/>
      <c r="G940" s="963"/>
      <c r="H940" s="963"/>
      <c r="I940" s="893"/>
      <c r="J940" s="893"/>
      <c r="K940" s="960"/>
      <c r="L940" s="960"/>
      <c r="M940" s="963"/>
      <c r="N940" s="963"/>
      <c r="O940" s="963"/>
      <c r="P940" s="963"/>
      <c r="Q940" s="963"/>
      <c r="R940" s="963"/>
      <c r="S940" s="963"/>
      <c r="T940" s="963"/>
      <c r="U940" s="963"/>
      <c r="V940" s="963"/>
      <c r="W940" s="963"/>
      <c r="X940" s="963"/>
      <c r="Y940" s="963"/>
      <c r="Z940" s="963"/>
    </row>
    <row r="941" spans="1:26">
      <c r="A941" s="893"/>
      <c r="B941" s="963"/>
      <c r="C941" s="963"/>
      <c r="D941" s="780"/>
      <c r="E941" s="780"/>
      <c r="F941" s="963"/>
      <c r="G941" s="963"/>
      <c r="H941" s="963"/>
      <c r="I941" s="893"/>
      <c r="J941" s="893"/>
      <c r="K941" s="960"/>
      <c r="L941" s="960"/>
      <c r="M941" s="963"/>
      <c r="N941" s="963"/>
      <c r="O941" s="963"/>
      <c r="P941" s="963"/>
      <c r="Q941" s="963"/>
      <c r="R941" s="963"/>
      <c r="S941" s="963"/>
      <c r="T941" s="963"/>
      <c r="U941" s="963"/>
      <c r="V941" s="963"/>
      <c r="W941" s="963"/>
      <c r="X941" s="963"/>
      <c r="Y941" s="963"/>
      <c r="Z941" s="963"/>
    </row>
    <row r="942" spans="1:26">
      <c r="A942" s="893"/>
      <c r="B942" s="963"/>
      <c r="C942" s="963"/>
      <c r="D942" s="780"/>
      <c r="E942" s="780"/>
      <c r="F942" s="963"/>
      <c r="G942" s="963"/>
      <c r="H942" s="963"/>
      <c r="I942" s="893"/>
      <c r="J942" s="893"/>
      <c r="K942" s="960"/>
      <c r="L942" s="960"/>
      <c r="M942" s="963"/>
      <c r="N942" s="963"/>
      <c r="O942" s="963"/>
      <c r="P942" s="963"/>
      <c r="Q942" s="963"/>
      <c r="R942" s="963"/>
      <c r="S942" s="963"/>
      <c r="T942" s="963"/>
      <c r="U942" s="963"/>
      <c r="V942" s="963"/>
      <c r="W942" s="963"/>
      <c r="X942" s="963"/>
      <c r="Y942" s="963"/>
      <c r="Z942" s="963"/>
    </row>
    <row r="943" spans="1:26">
      <c r="A943" s="893"/>
      <c r="B943" s="963"/>
      <c r="C943" s="963"/>
      <c r="D943" s="780"/>
      <c r="E943" s="780"/>
      <c r="F943" s="963"/>
      <c r="G943" s="963"/>
      <c r="H943" s="963"/>
      <c r="I943" s="893"/>
      <c r="J943" s="893"/>
      <c r="K943" s="960"/>
      <c r="L943" s="960"/>
      <c r="M943" s="963"/>
      <c r="N943" s="963"/>
      <c r="O943" s="963"/>
      <c r="P943" s="963"/>
      <c r="Q943" s="963"/>
      <c r="R943" s="963"/>
      <c r="S943" s="963"/>
      <c r="T943" s="963"/>
      <c r="U943" s="963"/>
      <c r="V943" s="963"/>
      <c r="W943" s="963"/>
      <c r="X943" s="963"/>
      <c r="Y943" s="963"/>
      <c r="Z943" s="963"/>
    </row>
    <row r="944" spans="1:26">
      <c r="A944" s="893"/>
      <c r="B944" s="963"/>
      <c r="C944" s="963"/>
      <c r="D944" s="780"/>
      <c r="E944" s="780"/>
      <c r="F944" s="963"/>
      <c r="G944" s="963"/>
      <c r="H944" s="963"/>
      <c r="I944" s="893"/>
      <c r="J944" s="893"/>
      <c r="K944" s="960"/>
      <c r="L944" s="960"/>
      <c r="M944" s="963"/>
      <c r="N944" s="963"/>
      <c r="O944" s="963"/>
      <c r="P944" s="963"/>
      <c r="Q944" s="963"/>
      <c r="R944" s="963"/>
      <c r="S944" s="963"/>
      <c r="T944" s="963"/>
      <c r="U944" s="963"/>
      <c r="V944" s="963"/>
      <c r="W944" s="963"/>
      <c r="X944" s="963"/>
      <c r="Y944" s="963"/>
      <c r="Z944" s="963"/>
    </row>
    <row r="945" spans="1:26">
      <c r="A945" s="893"/>
      <c r="B945" s="963"/>
      <c r="C945" s="963"/>
      <c r="D945" s="780"/>
      <c r="E945" s="780"/>
      <c r="F945" s="963"/>
      <c r="G945" s="963"/>
      <c r="H945" s="963"/>
      <c r="I945" s="893"/>
      <c r="J945" s="893"/>
      <c r="K945" s="960"/>
      <c r="L945" s="960"/>
      <c r="M945" s="963"/>
      <c r="N945" s="963"/>
      <c r="O945" s="963"/>
      <c r="P945" s="963"/>
      <c r="Q945" s="963"/>
      <c r="R945" s="963"/>
      <c r="S945" s="963"/>
      <c r="T945" s="963"/>
      <c r="U945" s="963"/>
      <c r="V945" s="963"/>
      <c r="W945" s="963"/>
      <c r="X945" s="963"/>
      <c r="Y945" s="963"/>
      <c r="Z945" s="963"/>
    </row>
    <row r="946" spans="1:26">
      <c r="A946" s="893"/>
      <c r="B946" s="963"/>
      <c r="C946" s="963"/>
      <c r="D946" s="780"/>
      <c r="E946" s="780"/>
      <c r="F946" s="963"/>
      <c r="G946" s="963"/>
      <c r="H946" s="963"/>
      <c r="I946" s="893"/>
      <c r="J946" s="893"/>
      <c r="K946" s="960"/>
      <c r="L946" s="960"/>
      <c r="M946" s="963"/>
      <c r="N946" s="963"/>
      <c r="O946" s="963"/>
      <c r="P946" s="963"/>
      <c r="Q946" s="963"/>
      <c r="R946" s="963"/>
      <c r="S946" s="963"/>
      <c r="T946" s="963"/>
      <c r="U946" s="963"/>
      <c r="V946" s="963"/>
      <c r="W946" s="963"/>
      <c r="X946" s="963"/>
      <c r="Y946" s="963"/>
      <c r="Z946" s="963"/>
    </row>
    <row r="947" spans="1:26">
      <c r="A947" s="893"/>
      <c r="B947" s="963"/>
      <c r="C947" s="963"/>
      <c r="D947" s="780"/>
      <c r="E947" s="780"/>
      <c r="F947" s="963"/>
      <c r="G947" s="963"/>
      <c r="H947" s="963"/>
      <c r="I947" s="893"/>
      <c r="J947" s="893"/>
      <c r="K947" s="960"/>
      <c r="L947" s="960"/>
      <c r="M947" s="963"/>
      <c r="N947" s="963"/>
      <c r="O947" s="963"/>
      <c r="P947" s="963"/>
      <c r="Q947" s="963"/>
      <c r="R947" s="963"/>
      <c r="S947" s="963"/>
      <c r="T947" s="963"/>
      <c r="U947" s="963"/>
      <c r="V947" s="963"/>
      <c r="W947" s="963"/>
      <c r="X947" s="963"/>
      <c r="Y947" s="963"/>
      <c r="Z947" s="963"/>
    </row>
    <row r="948" spans="1:26">
      <c r="A948" s="893"/>
      <c r="B948" s="963"/>
      <c r="C948" s="963"/>
      <c r="D948" s="780"/>
      <c r="E948" s="780"/>
      <c r="F948" s="963"/>
      <c r="G948" s="963"/>
      <c r="H948" s="963"/>
      <c r="I948" s="893"/>
      <c r="J948" s="893"/>
      <c r="K948" s="960"/>
      <c r="L948" s="960"/>
      <c r="M948" s="963"/>
      <c r="N948" s="963"/>
      <c r="O948" s="963"/>
      <c r="P948" s="963"/>
      <c r="Q948" s="963"/>
      <c r="R948" s="963"/>
      <c r="S948" s="963"/>
      <c r="T948" s="963"/>
      <c r="U948" s="963"/>
      <c r="V948" s="963"/>
      <c r="W948" s="963"/>
      <c r="X948" s="963"/>
      <c r="Y948" s="963"/>
      <c r="Z948" s="963"/>
    </row>
    <row r="949" spans="1:26">
      <c r="A949" s="893"/>
      <c r="B949" s="963"/>
      <c r="C949" s="963"/>
      <c r="D949" s="780"/>
      <c r="E949" s="780"/>
      <c r="F949" s="963"/>
      <c r="G949" s="963"/>
      <c r="H949" s="963"/>
      <c r="I949" s="893"/>
      <c r="J949" s="893"/>
      <c r="K949" s="960"/>
      <c r="L949" s="960"/>
      <c r="M949" s="963"/>
      <c r="N949" s="963"/>
      <c r="O949" s="963"/>
      <c r="P949" s="963"/>
      <c r="Q949" s="963"/>
      <c r="R949" s="963"/>
      <c r="S949" s="963"/>
      <c r="T949" s="963"/>
      <c r="U949" s="963"/>
      <c r="V949" s="963"/>
      <c r="W949" s="963"/>
      <c r="X949" s="963"/>
      <c r="Y949" s="963"/>
      <c r="Z949" s="963"/>
    </row>
    <row r="950" spans="1:26">
      <c r="A950" s="893"/>
      <c r="B950" s="963"/>
      <c r="C950" s="963"/>
      <c r="D950" s="780"/>
      <c r="E950" s="780"/>
      <c r="F950" s="963"/>
      <c r="G950" s="963"/>
      <c r="H950" s="963"/>
      <c r="I950" s="893"/>
      <c r="J950" s="893"/>
      <c r="K950" s="960"/>
      <c r="L950" s="960"/>
      <c r="M950" s="963"/>
      <c r="N950" s="963"/>
      <c r="O950" s="963"/>
      <c r="P950" s="963"/>
      <c r="Q950" s="963"/>
      <c r="R950" s="963"/>
      <c r="S950" s="963"/>
      <c r="T950" s="963"/>
      <c r="U950" s="963"/>
      <c r="V950" s="963"/>
      <c r="W950" s="963"/>
      <c r="X950" s="963"/>
      <c r="Y950" s="963"/>
      <c r="Z950" s="963"/>
    </row>
    <row r="951" spans="1:26">
      <c r="A951" s="893"/>
      <c r="B951" s="963"/>
      <c r="C951" s="963"/>
      <c r="D951" s="780"/>
      <c r="E951" s="780"/>
      <c r="F951" s="963"/>
      <c r="G951" s="963"/>
      <c r="H951" s="963"/>
      <c r="I951" s="893"/>
      <c r="J951" s="893"/>
      <c r="K951" s="960"/>
      <c r="L951" s="960"/>
      <c r="M951" s="963"/>
      <c r="N951" s="963"/>
      <c r="O951" s="963"/>
      <c r="P951" s="963"/>
      <c r="Q951" s="963"/>
      <c r="R951" s="963"/>
      <c r="S951" s="963"/>
      <c r="T951" s="963"/>
      <c r="U951" s="963"/>
      <c r="V951" s="963"/>
      <c r="W951" s="963"/>
      <c r="X951" s="963"/>
      <c r="Y951" s="963"/>
      <c r="Z951" s="963"/>
    </row>
    <row r="952" spans="1:26">
      <c r="A952" s="893"/>
      <c r="B952" s="963"/>
      <c r="C952" s="963"/>
      <c r="D952" s="780"/>
      <c r="E952" s="780"/>
      <c r="F952" s="963"/>
      <c r="G952" s="963"/>
      <c r="H952" s="963"/>
      <c r="I952" s="893"/>
      <c r="J952" s="893"/>
      <c r="K952" s="960"/>
      <c r="L952" s="960"/>
      <c r="M952" s="963"/>
      <c r="N952" s="963"/>
      <c r="O952" s="963"/>
      <c r="P952" s="963"/>
      <c r="Q952" s="963"/>
      <c r="R952" s="963"/>
      <c r="S952" s="963"/>
      <c r="T952" s="963"/>
      <c r="U952" s="963"/>
      <c r="V952" s="963"/>
      <c r="W952" s="963"/>
      <c r="X952" s="963"/>
      <c r="Y952" s="963"/>
      <c r="Z952" s="963"/>
    </row>
    <row r="953" spans="1:26">
      <c r="A953" s="893"/>
      <c r="B953" s="963"/>
      <c r="C953" s="963"/>
      <c r="D953" s="780"/>
      <c r="E953" s="780"/>
      <c r="F953" s="963"/>
      <c r="G953" s="963"/>
      <c r="H953" s="963"/>
      <c r="I953" s="893"/>
      <c r="J953" s="893"/>
      <c r="K953" s="960"/>
      <c r="L953" s="960"/>
      <c r="M953" s="963"/>
      <c r="N953" s="963"/>
      <c r="O953" s="963"/>
      <c r="P953" s="963"/>
      <c r="Q953" s="963"/>
      <c r="R953" s="963"/>
      <c r="S953" s="963"/>
      <c r="T953" s="963"/>
      <c r="U953" s="963"/>
      <c r="V953" s="963"/>
      <c r="W953" s="963"/>
      <c r="X953" s="963"/>
      <c r="Y953" s="963"/>
      <c r="Z953" s="963"/>
    </row>
    <row r="954" spans="1:26">
      <c r="A954" s="893"/>
      <c r="B954" s="963"/>
      <c r="C954" s="963"/>
      <c r="D954" s="780"/>
      <c r="E954" s="780"/>
      <c r="F954" s="963"/>
      <c r="G954" s="963"/>
      <c r="H954" s="963"/>
      <c r="I954" s="893"/>
      <c r="J954" s="893"/>
      <c r="K954" s="960"/>
      <c r="L954" s="960"/>
      <c r="M954" s="963"/>
      <c r="N954" s="963"/>
      <c r="O954" s="963"/>
      <c r="P954" s="963"/>
      <c r="Q954" s="963"/>
      <c r="R954" s="963"/>
      <c r="S954" s="963"/>
      <c r="T954" s="963"/>
      <c r="U954" s="963"/>
      <c r="V954" s="963"/>
      <c r="W954" s="963"/>
      <c r="X954" s="963"/>
      <c r="Y954" s="963"/>
      <c r="Z954" s="963"/>
    </row>
    <row r="955" spans="1:26">
      <c r="A955" s="893"/>
      <c r="B955" s="963"/>
      <c r="C955" s="963"/>
      <c r="D955" s="780"/>
      <c r="E955" s="780"/>
      <c r="F955" s="963"/>
      <c r="G955" s="963"/>
      <c r="H955" s="963"/>
      <c r="I955" s="893"/>
      <c r="J955" s="893"/>
      <c r="K955" s="960"/>
      <c r="L955" s="960"/>
      <c r="M955" s="963"/>
      <c r="N955" s="963"/>
      <c r="O955" s="963"/>
      <c r="P955" s="963"/>
      <c r="Q955" s="963"/>
      <c r="R955" s="963"/>
      <c r="S955" s="963"/>
      <c r="T955" s="963"/>
      <c r="U955" s="963"/>
      <c r="V955" s="963"/>
      <c r="W955" s="963"/>
      <c r="X955" s="963"/>
      <c r="Y955" s="963"/>
      <c r="Z955" s="963"/>
    </row>
    <row r="956" spans="1:26">
      <c r="A956" s="893"/>
      <c r="B956" s="963"/>
      <c r="C956" s="963"/>
      <c r="D956" s="780"/>
      <c r="E956" s="780"/>
      <c r="F956" s="963"/>
      <c r="G956" s="963"/>
      <c r="H956" s="963"/>
      <c r="I956" s="893"/>
      <c r="J956" s="893"/>
      <c r="K956" s="960"/>
      <c r="L956" s="960"/>
      <c r="M956" s="963"/>
      <c r="N956" s="963"/>
      <c r="O956" s="963"/>
      <c r="P956" s="963"/>
      <c r="Q956" s="963"/>
      <c r="R956" s="963"/>
      <c r="S956" s="963"/>
      <c r="T956" s="963"/>
      <c r="U956" s="963"/>
      <c r="V956" s="963"/>
      <c r="W956" s="963"/>
      <c r="X956" s="963"/>
      <c r="Y956" s="963"/>
      <c r="Z956" s="963"/>
    </row>
    <row r="957" spans="1:26">
      <c r="A957" s="893"/>
      <c r="B957" s="963"/>
      <c r="C957" s="963"/>
      <c r="D957" s="780"/>
      <c r="E957" s="780"/>
      <c r="F957" s="963"/>
      <c r="G957" s="963"/>
      <c r="H957" s="963"/>
      <c r="I957" s="893"/>
      <c r="J957" s="893"/>
      <c r="K957" s="960"/>
      <c r="L957" s="960"/>
      <c r="M957" s="963"/>
      <c r="N957" s="963"/>
      <c r="O957" s="963"/>
      <c r="P957" s="963"/>
      <c r="Q957" s="963"/>
      <c r="R957" s="963"/>
      <c r="S957" s="963"/>
      <c r="T957" s="963"/>
      <c r="U957" s="963"/>
      <c r="V957" s="963"/>
      <c r="W957" s="963"/>
      <c r="X957" s="963"/>
      <c r="Y957" s="963"/>
      <c r="Z957" s="963"/>
    </row>
    <row r="958" spans="1:26">
      <c r="A958" s="893"/>
      <c r="B958" s="963"/>
      <c r="C958" s="963"/>
      <c r="D958" s="780"/>
      <c r="E958" s="780"/>
      <c r="F958" s="963"/>
      <c r="G958" s="963"/>
      <c r="H958" s="963"/>
      <c r="I958" s="893"/>
      <c r="J958" s="893"/>
      <c r="K958" s="960"/>
      <c r="L958" s="960"/>
      <c r="M958" s="963"/>
      <c r="N958" s="963"/>
      <c r="O958" s="963"/>
      <c r="P958" s="963"/>
      <c r="Q958" s="963"/>
      <c r="R958" s="963"/>
      <c r="S958" s="963"/>
      <c r="T958" s="963"/>
      <c r="U958" s="963"/>
      <c r="V958" s="963"/>
      <c r="W958" s="963"/>
      <c r="X958" s="963"/>
      <c r="Y958" s="963"/>
      <c r="Z958" s="963"/>
    </row>
    <row r="959" spans="1:26">
      <c r="A959" s="893"/>
      <c r="B959" s="963"/>
      <c r="C959" s="963"/>
      <c r="D959" s="780"/>
      <c r="E959" s="780"/>
      <c r="F959" s="963"/>
      <c r="G959" s="963"/>
      <c r="H959" s="963"/>
      <c r="I959" s="893"/>
      <c r="J959" s="893"/>
      <c r="K959" s="960"/>
      <c r="L959" s="960"/>
      <c r="M959" s="963"/>
      <c r="N959" s="963"/>
      <c r="O959" s="963"/>
      <c r="P959" s="963"/>
      <c r="Q959" s="963"/>
      <c r="R959" s="963"/>
      <c r="S959" s="963"/>
      <c r="T959" s="963"/>
      <c r="U959" s="963"/>
      <c r="V959" s="963"/>
      <c r="W959" s="963"/>
      <c r="X959" s="963"/>
      <c r="Y959" s="963"/>
      <c r="Z959" s="963"/>
    </row>
    <row r="960" spans="1:26">
      <c r="A960" s="893"/>
      <c r="B960" s="963"/>
      <c r="C960" s="963"/>
      <c r="D960" s="780"/>
      <c r="E960" s="780"/>
      <c r="F960" s="963"/>
      <c r="G960" s="963"/>
      <c r="H960" s="963"/>
      <c r="I960" s="893"/>
      <c r="J960" s="893"/>
      <c r="K960" s="960"/>
      <c r="L960" s="960"/>
      <c r="M960" s="963"/>
      <c r="N960" s="963"/>
      <c r="O960" s="963"/>
      <c r="P960" s="963"/>
      <c r="Q960" s="963"/>
      <c r="R960" s="963"/>
      <c r="S960" s="963"/>
      <c r="T960" s="963"/>
      <c r="U960" s="963"/>
      <c r="V960" s="963"/>
      <c r="W960" s="963"/>
      <c r="X960" s="963"/>
      <c r="Y960" s="963"/>
      <c r="Z960" s="963"/>
    </row>
    <row r="961" spans="1:26">
      <c r="A961" s="893"/>
      <c r="B961" s="963"/>
      <c r="C961" s="963"/>
      <c r="D961" s="780"/>
      <c r="E961" s="780"/>
      <c r="F961" s="963"/>
      <c r="G961" s="963"/>
      <c r="H961" s="963"/>
      <c r="I961" s="893"/>
      <c r="J961" s="893"/>
      <c r="K961" s="960"/>
      <c r="L961" s="960"/>
      <c r="M961" s="963"/>
      <c r="N961" s="963"/>
      <c r="O961" s="963"/>
      <c r="P961" s="963"/>
      <c r="Q961" s="963"/>
      <c r="R961" s="963"/>
      <c r="S961" s="963"/>
      <c r="T961" s="963"/>
      <c r="U961" s="963"/>
      <c r="V961" s="963"/>
      <c r="W961" s="963"/>
      <c r="X961" s="963"/>
      <c r="Y961" s="963"/>
      <c r="Z961" s="963"/>
    </row>
    <row r="962" spans="1:26">
      <c r="A962" s="893"/>
      <c r="B962" s="963"/>
      <c r="C962" s="963"/>
      <c r="D962" s="780"/>
      <c r="E962" s="780"/>
      <c r="F962" s="963"/>
      <c r="G962" s="963"/>
      <c r="H962" s="963"/>
      <c r="I962" s="893"/>
      <c r="J962" s="893"/>
      <c r="K962" s="960"/>
      <c r="L962" s="960"/>
      <c r="M962" s="963"/>
      <c r="N962" s="963"/>
      <c r="O962" s="963"/>
      <c r="P962" s="963"/>
      <c r="Q962" s="963"/>
      <c r="R962" s="963"/>
      <c r="S962" s="963"/>
      <c r="T962" s="963"/>
      <c r="U962" s="963"/>
      <c r="V962" s="963"/>
      <c r="W962" s="963"/>
      <c r="X962" s="963"/>
      <c r="Y962" s="963"/>
      <c r="Z962" s="963"/>
    </row>
    <row r="963" spans="1:26">
      <c r="A963" s="893"/>
      <c r="B963" s="963"/>
      <c r="C963" s="963"/>
      <c r="D963" s="780"/>
      <c r="E963" s="780"/>
      <c r="F963" s="963"/>
      <c r="G963" s="963"/>
      <c r="H963" s="963"/>
      <c r="I963" s="893"/>
      <c r="J963" s="893"/>
      <c r="K963" s="960"/>
      <c r="L963" s="960"/>
      <c r="M963" s="963"/>
      <c r="N963" s="963"/>
      <c r="O963" s="963"/>
      <c r="P963" s="963"/>
      <c r="Q963" s="963"/>
      <c r="R963" s="963"/>
      <c r="S963" s="963"/>
      <c r="T963" s="963"/>
      <c r="U963" s="963"/>
      <c r="V963" s="963"/>
      <c r="W963" s="963"/>
      <c r="X963" s="963"/>
      <c r="Y963" s="963"/>
      <c r="Z963" s="963"/>
    </row>
    <row r="964" spans="1:26">
      <c r="A964" s="893"/>
      <c r="B964" s="963"/>
      <c r="C964" s="963"/>
      <c r="D964" s="780"/>
      <c r="E964" s="780"/>
      <c r="F964" s="963"/>
      <c r="G964" s="963"/>
      <c r="H964" s="963"/>
      <c r="I964" s="893"/>
      <c r="J964" s="893"/>
      <c r="K964" s="960"/>
      <c r="L964" s="960"/>
      <c r="M964" s="963"/>
      <c r="N964" s="963"/>
      <c r="O964" s="963"/>
      <c r="P964" s="963"/>
      <c r="Q964" s="963"/>
      <c r="R964" s="963"/>
      <c r="S964" s="963"/>
      <c r="T964" s="963"/>
      <c r="U964" s="963"/>
      <c r="V964" s="963"/>
      <c r="W964" s="963"/>
      <c r="X964" s="963"/>
      <c r="Y964" s="963"/>
      <c r="Z964" s="963"/>
    </row>
    <row r="965" spans="1:26">
      <c r="A965" s="893"/>
      <c r="B965" s="963"/>
      <c r="C965" s="963"/>
      <c r="D965" s="780"/>
      <c r="E965" s="780"/>
      <c r="F965" s="963"/>
      <c r="G965" s="963"/>
      <c r="H965" s="963"/>
      <c r="I965" s="893"/>
      <c r="J965" s="893"/>
      <c r="K965" s="960"/>
      <c r="L965" s="960"/>
      <c r="M965" s="963"/>
      <c r="N965" s="963"/>
      <c r="O965" s="963"/>
      <c r="P965" s="963"/>
      <c r="Q965" s="963"/>
      <c r="R965" s="963"/>
      <c r="S965" s="963"/>
      <c r="T965" s="963"/>
      <c r="U965" s="963"/>
      <c r="V965" s="963"/>
      <c r="W965" s="963"/>
      <c r="X965" s="963"/>
      <c r="Y965" s="963"/>
      <c r="Z965" s="963"/>
    </row>
    <row r="966" spans="1:26">
      <c r="A966" s="893"/>
      <c r="B966" s="963"/>
      <c r="C966" s="963"/>
      <c r="D966" s="780"/>
      <c r="E966" s="780"/>
      <c r="F966" s="963"/>
      <c r="G966" s="963"/>
      <c r="H966" s="963"/>
      <c r="I966" s="893"/>
      <c r="J966" s="893"/>
      <c r="K966" s="960"/>
      <c r="L966" s="960"/>
      <c r="M966" s="963"/>
      <c r="N966" s="963"/>
      <c r="O966" s="963"/>
      <c r="P966" s="963"/>
      <c r="Q966" s="963"/>
      <c r="R966" s="963"/>
      <c r="S966" s="963"/>
      <c r="T966" s="963"/>
      <c r="U966" s="963"/>
      <c r="V966" s="963"/>
      <c r="W966" s="963"/>
      <c r="X966" s="963"/>
      <c r="Y966" s="963"/>
      <c r="Z966" s="963"/>
    </row>
    <row r="967" spans="1:26">
      <c r="A967" s="893"/>
      <c r="B967" s="963"/>
      <c r="C967" s="963"/>
      <c r="D967" s="780"/>
      <c r="E967" s="780"/>
      <c r="F967" s="963"/>
      <c r="G967" s="963"/>
      <c r="H967" s="963"/>
      <c r="I967" s="893"/>
      <c r="J967" s="893"/>
      <c r="K967" s="960"/>
      <c r="L967" s="960"/>
      <c r="M967" s="963"/>
      <c r="N967" s="963"/>
      <c r="O967" s="963"/>
      <c r="P967" s="963"/>
      <c r="Q967" s="963"/>
      <c r="R967" s="963"/>
      <c r="S967" s="963"/>
      <c r="T967" s="963"/>
      <c r="U967" s="963"/>
      <c r="V967" s="963"/>
      <c r="W967" s="963"/>
      <c r="X967" s="963"/>
      <c r="Y967" s="963"/>
      <c r="Z967" s="963"/>
    </row>
    <row r="968" spans="1:26">
      <c r="A968" s="893"/>
      <c r="B968" s="963"/>
      <c r="C968" s="963"/>
      <c r="D968" s="780"/>
      <c r="E968" s="780"/>
      <c r="F968" s="963"/>
      <c r="G968" s="963"/>
      <c r="H968" s="963"/>
      <c r="I968" s="893"/>
      <c r="J968" s="893"/>
      <c r="K968" s="960"/>
      <c r="L968" s="960"/>
      <c r="M968" s="963"/>
      <c r="N968" s="963"/>
      <c r="O968" s="963"/>
      <c r="P968" s="963"/>
      <c r="Q968" s="963"/>
      <c r="R968" s="963"/>
      <c r="S968" s="963"/>
      <c r="T968" s="963"/>
      <c r="U968" s="963"/>
      <c r="V968" s="963"/>
      <c r="W968" s="963"/>
      <c r="X968" s="963"/>
      <c r="Y968" s="963"/>
      <c r="Z968" s="963"/>
    </row>
    <row r="969" spans="1:26">
      <c r="A969" s="893"/>
      <c r="B969" s="963"/>
      <c r="C969" s="963"/>
      <c r="D969" s="780"/>
      <c r="E969" s="780"/>
      <c r="F969" s="963"/>
      <c r="G969" s="963"/>
      <c r="H969" s="963"/>
      <c r="I969" s="893"/>
      <c r="J969" s="893"/>
      <c r="K969" s="960"/>
      <c r="L969" s="960"/>
      <c r="M969" s="963"/>
      <c r="N969" s="963"/>
      <c r="O969" s="963"/>
      <c r="P969" s="963"/>
      <c r="Q969" s="963"/>
      <c r="R969" s="963"/>
      <c r="S969" s="963"/>
      <c r="T969" s="963"/>
      <c r="U969" s="963"/>
      <c r="V969" s="963"/>
      <c r="W969" s="963"/>
      <c r="X969" s="963"/>
      <c r="Y969" s="963"/>
      <c r="Z969" s="963"/>
    </row>
    <row r="970" spans="1:26">
      <c r="A970" s="893"/>
      <c r="B970" s="963"/>
      <c r="C970" s="963"/>
      <c r="D970" s="780"/>
      <c r="E970" s="780"/>
      <c r="F970" s="963"/>
      <c r="G970" s="963"/>
      <c r="H970" s="963"/>
      <c r="I970" s="893"/>
      <c r="J970" s="893"/>
      <c r="K970" s="960"/>
      <c r="L970" s="960"/>
      <c r="M970" s="963"/>
      <c r="N970" s="963"/>
      <c r="O970" s="963"/>
      <c r="P970" s="963"/>
      <c r="Q970" s="963"/>
      <c r="R970" s="963"/>
      <c r="S970" s="963"/>
      <c r="T970" s="963"/>
      <c r="U970" s="963"/>
      <c r="V970" s="963"/>
      <c r="W970" s="963"/>
      <c r="X970" s="963"/>
      <c r="Y970" s="963"/>
      <c r="Z970" s="963"/>
    </row>
    <row r="971" spans="1:26">
      <c r="A971" s="893"/>
      <c r="B971" s="963"/>
      <c r="C971" s="963"/>
      <c r="D971" s="780"/>
      <c r="E971" s="780"/>
      <c r="F971" s="963"/>
      <c r="G971" s="963"/>
      <c r="H971" s="963"/>
      <c r="I971" s="893"/>
      <c r="J971" s="893"/>
      <c r="K971" s="960"/>
      <c r="L971" s="960"/>
      <c r="M971" s="963"/>
      <c r="N971" s="963"/>
      <c r="O971" s="963"/>
      <c r="P971" s="963"/>
      <c r="Q971" s="963"/>
      <c r="R971" s="963"/>
      <c r="S971" s="963"/>
      <c r="T971" s="963"/>
      <c r="U971" s="963"/>
      <c r="V971" s="963"/>
      <c r="W971" s="963"/>
      <c r="X971" s="963"/>
      <c r="Y971" s="963"/>
      <c r="Z971" s="963"/>
    </row>
    <row r="972" spans="1:26">
      <c r="A972" s="893"/>
      <c r="B972" s="963"/>
      <c r="C972" s="963"/>
      <c r="D972" s="780"/>
      <c r="E972" s="780"/>
      <c r="F972" s="963"/>
      <c r="G972" s="963"/>
      <c r="H972" s="963"/>
      <c r="I972" s="893"/>
      <c r="J972" s="893"/>
      <c r="K972" s="960"/>
      <c r="L972" s="960"/>
      <c r="M972" s="963"/>
      <c r="N972" s="963"/>
      <c r="O972" s="963"/>
      <c r="P972" s="963"/>
      <c r="Q972" s="963"/>
      <c r="R972" s="963"/>
      <c r="S972" s="963"/>
      <c r="T972" s="963"/>
      <c r="U972" s="963"/>
      <c r="V972" s="963"/>
      <c r="W972" s="963"/>
      <c r="X972" s="963"/>
      <c r="Y972" s="963"/>
      <c r="Z972" s="963"/>
    </row>
    <row r="973" spans="1:26">
      <c r="A973" s="893"/>
      <c r="B973" s="963"/>
      <c r="C973" s="963"/>
      <c r="D973" s="780"/>
      <c r="E973" s="780"/>
      <c r="F973" s="963"/>
      <c r="G973" s="963"/>
      <c r="H973" s="963"/>
      <c r="I973" s="893"/>
      <c r="J973" s="893"/>
      <c r="K973" s="960"/>
      <c r="L973" s="960"/>
      <c r="M973" s="963"/>
      <c r="N973" s="963"/>
      <c r="O973" s="963"/>
      <c r="P973" s="963"/>
      <c r="Q973" s="963"/>
      <c r="R973" s="963"/>
      <c r="S973" s="963"/>
      <c r="T973" s="963"/>
      <c r="U973" s="963"/>
      <c r="V973" s="963"/>
      <c r="W973" s="963"/>
      <c r="X973" s="963"/>
      <c r="Y973" s="963"/>
      <c r="Z973" s="963"/>
    </row>
    <row r="974" spans="1:26">
      <c r="A974" s="893"/>
      <c r="B974" s="963"/>
      <c r="C974" s="963"/>
      <c r="D974" s="780"/>
      <c r="E974" s="780"/>
      <c r="F974" s="963"/>
      <c r="G974" s="963"/>
      <c r="H974" s="963"/>
      <c r="I974" s="893"/>
      <c r="J974" s="893"/>
      <c r="K974" s="960"/>
      <c r="L974" s="960"/>
      <c r="M974" s="963"/>
      <c r="N974" s="963"/>
      <c r="O974" s="963"/>
      <c r="P974" s="963"/>
      <c r="Q974" s="963"/>
      <c r="R974" s="963"/>
      <c r="S974" s="963"/>
      <c r="T974" s="963"/>
      <c r="U974" s="963"/>
      <c r="V974" s="963"/>
      <c r="W974" s="963"/>
      <c r="X974" s="963"/>
      <c r="Y974" s="963"/>
      <c r="Z974" s="963"/>
    </row>
    <row r="975" spans="1:26">
      <c r="A975" s="893"/>
      <c r="B975" s="963"/>
      <c r="C975" s="963"/>
      <c r="D975" s="780"/>
      <c r="E975" s="780"/>
      <c r="F975" s="963"/>
      <c r="G975" s="963"/>
      <c r="H975" s="963"/>
      <c r="I975" s="893"/>
      <c r="J975" s="893"/>
      <c r="K975" s="960"/>
      <c r="L975" s="960"/>
      <c r="M975" s="963"/>
      <c r="N975" s="963"/>
      <c r="O975" s="963"/>
      <c r="P975" s="963"/>
      <c r="Q975" s="963"/>
      <c r="R975" s="963"/>
      <c r="S975" s="963"/>
      <c r="T975" s="963"/>
      <c r="U975" s="963"/>
      <c r="V975" s="963"/>
      <c r="W975" s="963"/>
      <c r="X975" s="963"/>
      <c r="Y975" s="963"/>
      <c r="Z975" s="963"/>
    </row>
    <row r="976" spans="1:26">
      <c r="A976" s="893"/>
      <c r="B976" s="963"/>
      <c r="C976" s="963"/>
      <c r="D976" s="780"/>
      <c r="E976" s="780"/>
      <c r="F976" s="963"/>
      <c r="G976" s="963"/>
      <c r="H976" s="963"/>
      <c r="I976" s="893"/>
      <c r="J976" s="893"/>
      <c r="K976" s="960"/>
      <c r="L976" s="960"/>
      <c r="M976" s="963"/>
      <c r="N976" s="963"/>
      <c r="O976" s="963"/>
      <c r="P976" s="963"/>
      <c r="Q976" s="963"/>
      <c r="R976" s="963"/>
      <c r="S976" s="963"/>
      <c r="T976" s="963"/>
      <c r="U976" s="963"/>
      <c r="V976" s="963"/>
      <c r="W976" s="963"/>
      <c r="X976" s="963"/>
      <c r="Y976" s="963"/>
      <c r="Z976" s="963"/>
    </row>
    <row r="977" spans="1:26">
      <c r="A977" s="893"/>
      <c r="B977" s="963"/>
      <c r="C977" s="963"/>
      <c r="D977" s="780"/>
      <c r="E977" s="780"/>
      <c r="F977" s="963"/>
      <c r="G977" s="963"/>
      <c r="H977" s="963"/>
      <c r="I977" s="893"/>
      <c r="J977" s="893"/>
      <c r="K977" s="960"/>
      <c r="L977" s="960"/>
      <c r="M977" s="963"/>
      <c r="N977" s="963"/>
      <c r="O977" s="963"/>
      <c r="P977" s="963"/>
      <c r="Q977" s="963"/>
      <c r="R977" s="963"/>
      <c r="S977" s="963"/>
      <c r="T977" s="963"/>
      <c r="U977" s="963"/>
      <c r="V977" s="963"/>
      <c r="W977" s="963"/>
      <c r="X977" s="963"/>
      <c r="Y977" s="963"/>
      <c r="Z977" s="963"/>
    </row>
    <row r="978" spans="1:26">
      <c r="A978" s="893"/>
      <c r="B978" s="963"/>
      <c r="C978" s="963"/>
      <c r="D978" s="780"/>
      <c r="E978" s="780"/>
      <c r="F978" s="963"/>
      <c r="G978" s="963"/>
      <c r="H978" s="963"/>
      <c r="I978" s="893"/>
      <c r="J978" s="893"/>
      <c r="K978" s="960"/>
      <c r="L978" s="960"/>
      <c r="M978" s="963"/>
      <c r="N978" s="963"/>
      <c r="O978" s="963"/>
      <c r="P978" s="963"/>
      <c r="Q978" s="963"/>
      <c r="R978" s="963"/>
      <c r="S978" s="963"/>
      <c r="T978" s="963"/>
      <c r="U978" s="963"/>
      <c r="V978" s="963"/>
      <c r="W978" s="963"/>
      <c r="X978" s="963"/>
      <c r="Y978" s="963"/>
      <c r="Z978" s="963"/>
    </row>
    <row r="979" spans="1:26">
      <c r="A979" s="893"/>
      <c r="B979" s="963"/>
      <c r="C979" s="963"/>
      <c r="D979" s="780"/>
      <c r="E979" s="780"/>
      <c r="F979" s="963"/>
      <c r="G979" s="963"/>
      <c r="H979" s="963"/>
      <c r="I979" s="893"/>
      <c r="J979" s="893"/>
      <c r="K979" s="960"/>
      <c r="L979" s="960"/>
      <c r="M979" s="963"/>
      <c r="N979" s="963"/>
      <c r="O979" s="963"/>
      <c r="P979" s="963"/>
      <c r="Q979" s="963"/>
      <c r="R979" s="963"/>
      <c r="S979" s="963"/>
      <c r="T979" s="963"/>
      <c r="U979" s="963"/>
      <c r="V979" s="963"/>
      <c r="W979" s="963"/>
      <c r="X979" s="963"/>
      <c r="Y979" s="963"/>
      <c r="Z979" s="963"/>
    </row>
    <row r="980" spans="1:26">
      <c r="A980" s="893"/>
      <c r="B980" s="963"/>
      <c r="C980" s="963"/>
      <c r="D980" s="780"/>
      <c r="E980" s="780"/>
      <c r="F980" s="963"/>
      <c r="G980" s="963"/>
      <c r="H980" s="963"/>
      <c r="I980" s="893"/>
      <c r="J980" s="893"/>
      <c r="K980" s="960"/>
      <c r="L980" s="960"/>
      <c r="M980" s="963"/>
      <c r="N980" s="963"/>
      <c r="O980" s="963"/>
      <c r="P980" s="963"/>
      <c r="Q980" s="963"/>
      <c r="R980" s="963"/>
      <c r="S980" s="963"/>
      <c r="T980" s="963"/>
      <c r="U980" s="963"/>
      <c r="V980" s="963"/>
      <c r="W980" s="963"/>
      <c r="X980" s="963"/>
      <c r="Y980" s="963"/>
      <c r="Z980" s="963"/>
    </row>
    <row r="981" spans="1:26">
      <c r="A981" s="893"/>
      <c r="B981" s="963"/>
      <c r="C981" s="963"/>
      <c r="D981" s="780"/>
      <c r="E981" s="780"/>
      <c r="F981" s="963"/>
      <c r="G981" s="963"/>
      <c r="H981" s="963"/>
      <c r="I981" s="893"/>
      <c r="J981" s="893"/>
      <c r="K981" s="960"/>
      <c r="L981" s="960"/>
      <c r="M981" s="963"/>
      <c r="N981" s="963"/>
      <c r="O981" s="963"/>
      <c r="P981" s="963"/>
      <c r="Q981" s="963"/>
      <c r="R981" s="963"/>
      <c r="S981" s="963"/>
      <c r="T981" s="963"/>
      <c r="U981" s="963"/>
      <c r="V981" s="963"/>
      <c r="W981" s="963"/>
      <c r="X981" s="963"/>
      <c r="Y981" s="963"/>
      <c r="Z981" s="963"/>
    </row>
    <row r="982" spans="1:26">
      <c r="A982" s="893"/>
      <c r="B982" s="963"/>
      <c r="C982" s="963"/>
      <c r="D982" s="780"/>
      <c r="E982" s="780"/>
      <c r="F982" s="963"/>
      <c r="G982" s="963"/>
      <c r="H982" s="963"/>
      <c r="I982" s="893"/>
      <c r="J982" s="893"/>
      <c r="K982" s="960"/>
      <c r="L982" s="960"/>
      <c r="M982" s="963"/>
      <c r="N982" s="963"/>
      <c r="O982" s="963"/>
      <c r="P982" s="963"/>
      <c r="Q982" s="963"/>
      <c r="R982" s="963"/>
      <c r="S982" s="963"/>
      <c r="T982" s="963"/>
      <c r="U982" s="963"/>
      <c r="V982" s="963"/>
      <c r="W982" s="963"/>
      <c r="X982" s="963"/>
      <c r="Y982" s="963"/>
      <c r="Z982" s="963"/>
    </row>
    <row r="983" spans="1:26">
      <c r="A983" s="893"/>
      <c r="B983" s="963"/>
      <c r="C983" s="963"/>
      <c r="D983" s="780"/>
      <c r="E983" s="780"/>
      <c r="F983" s="963"/>
      <c r="G983" s="963"/>
      <c r="H983" s="963"/>
      <c r="I983" s="893"/>
      <c r="J983" s="893"/>
      <c r="K983" s="960"/>
      <c r="L983" s="960"/>
      <c r="M983" s="963"/>
      <c r="N983" s="963"/>
      <c r="O983" s="963"/>
      <c r="P983" s="963"/>
      <c r="Q983" s="963"/>
      <c r="R983" s="963"/>
      <c r="S983" s="963"/>
      <c r="T983" s="963"/>
      <c r="U983" s="963"/>
      <c r="V983" s="963"/>
      <c r="W983" s="963"/>
      <c r="X983" s="963"/>
      <c r="Y983" s="963"/>
      <c r="Z983" s="963"/>
    </row>
    <row r="984" spans="1:26">
      <c r="A984" s="893"/>
      <c r="B984" s="963"/>
      <c r="C984" s="963"/>
      <c r="D984" s="780"/>
      <c r="E984" s="780"/>
      <c r="F984" s="963"/>
      <c r="G984" s="963"/>
      <c r="H984" s="963"/>
      <c r="I984" s="893"/>
      <c r="J984" s="893"/>
      <c r="K984" s="960"/>
      <c r="L984" s="960"/>
      <c r="M984" s="963"/>
      <c r="N984" s="963"/>
      <c r="O984" s="963"/>
      <c r="P984" s="963"/>
      <c r="Q984" s="963"/>
      <c r="R984" s="963"/>
      <c r="S984" s="963"/>
      <c r="T984" s="963"/>
      <c r="U984" s="963"/>
      <c r="V984" s="963"/>
      <c r="W984" s="963"/>
      <c r="X984" s="963"/>
      <c r="Y984" s="963"/>
      <c r="Z984" s="963"/>
    </row>
    <row r="985" spans="1:26">
      <c r="A985" s="893"/>
      <c r="B985" s="963"/>
      <c r="C985" s="963"/>
      <c r="D985" s="780"/>
      <c r="E985" s="780"/>
      <c r="F985" s="963"/>
      <c r="G985" s="963"/>
      <c r="H985" s="963"/>
      <c r="I985" s="893"/>
      <c r="J985" s="893"/>
      <c r="K985" s="960"/>
      <c r="L985" s="960"/>
      <c r="M985" s="963"/>
      <c r="N985" s="963"/>
      <c r="O985" s="963"/>
      <c r="P985" s="963"/>
      <c r="Q985" s="963"/>
      <c r="R985" s="963"/>
      <c r="S985" s="963"/>
      <c r="T985" s="963"/>
      <c r="U985" s="963"/>
      <c r="V985" s="963"/>
      <c r="W985" s="963"/>
      <c r="X985" s="963"/>
      <c r="Y985" s="963"/>
      <c r="Z985" s="963"/>
    </row>
    <row r="986" spans="1:26">
      <c r="A986" s="893"/>
      <c r="B986" s="963"/>
      <c r="C986" s="963"/>
      <c r="D986" s="780"/>
      <c r="E986" s="780"/>
      <c r="F986" s="963"/>
      <c r="G986" s="963"/>
      <c r="H986" s="963"/>
      <c r="I986" s="893"/>
      <c r="J986" s="893"/>
      <c r="K986" s="960"/>
      <c r="L986" s="960"/>
      <c r="M986" s="963"/>
      <c r="N986" s="963"/>
      <c r="O986" s="963"/>
      <c r="P986" s="963"/>
      <c r="Q986" s="963"/>
      <c r="R986" s="963"/>
      <c r="S986" s="963"/>
      <c r="T986" s="963"/>
      <c r="U986" s="963"/>
      <c r="V986" s="963"/>
      <c r="W986" s="963"/>
      <c r="X986" s="963"/>
      <c r="Y986" s="963"/>
      <c r="Z986" s="963"/>
    </row>
    <row r="987" spans="1:26">
      <c r="A987" s="893"/>
      <c r="B987" s="963"/>
      <c r="C987" s="963"/>
      <c r="D987" s="780"/>
      <c r="E987" s="780"/>
      <c r="F987" s="963"/>
      <c r="G987" s="963"/>
      <c r="H987" s="963"/>
      <c r="I987" s="893"/>
      <c r="J987" s="893"/>
      <c r="K987" s="960"/>
      <c r="L987" s="960"/>
      <c r="M987" s="963"/>
      <c r="N987" s="963"/>
      <c r="O987" s="963"/>
      <c r="P987" s="963"/>
      <c r="Q987" s="963"/>
      <c r="R987" s="963"/>
      <c r="S987" s="963"/>
      <c r="T987" s="963"/>
      <c r="U987" s="963"/>
      <c r="V987" s="963"/>
      <c r="W987" s="963"/>
      <c r="X987" s="963"/>
      <c r="Y987" s="963"/>
      <c r="Z987" s="963"/>
    </row>
    <row r="988" spans="1:26">
      <c r="A988" s="893"/>
      <c r="B988" s="963"/>
      <c r="C988" s="963"/>
      <c r="D988" s="780"/>
      <c r="E988" s="780"/>
      <c r="F988" s="963"/>
      <c r="G988" s="963"/>
      <c r="H988" s="963"/>
      <c r="I988" s="893"/>
      <c r="J988" s="893"/>
      <c r="K988" s="960"/>
      <c r="L988" s="960"/>
      <c r="M988" s="963"/>
      <c r="N988" s="963"/>
      <c r="O988" s="963"/>
      <c r="P988" s="963"/>
      <c r="Q988" s="963"/>
      <c r="R988" s="963"/>
      <c r="S988" s="963"/>
      <c r="T988" s="963"/>
      <c r="U988" s="963"/>
      <c r="V988" s="963"/>
      <c r="W988" s="963"/>
      <c r="X988" s="963"/>
      <c r="Y988" s="963"/>
      <c r="Z988" s="963"/>
    </row>
    <row r="989" spans="1:26">
      <c r="A989" s="893"/>
      <c r="B989" s="963"/>
      <c r="C989" s="963"/>
      <c r="D989" s="780"/>
      <c r="E989" s="780"/>
      <c r="F989" s="963"/>
      <c r="G989" s="963"/>
      <c r="H989" s="963"/>
      <c r="I989" s="893"/>
      <c r="J989" s="893"/>
      <c r="K989" s="960"/>
      <c r="L989" s="960"/>
      <c r="M989" s="963"/>
      <c r="N989" s="963"/>
      <c r="O989" s="963"/>
      <c r="P989" s="963"/>
      <c r="Q989" s="963"/>
      <c r="R989" s="963"/>
      <c r="S989" s="963"/>
      <c r="T989" s="963"/>
      <c r="U989" s="963"/>
      <c r="V989" s="963"/>
      <c r="W989" s="963"/>
      <c r="X989" s="963"/>
      <c r="Y989" s="963"/>
      <c r="Z989" s="963"/>
    </row>
    <row r="990" spans="1:26">
      <c r="A990" s="893"/>
      <c r="B990" s="963"/>
      <c r="C990" s="963"/>
      <c r="D990" s="780"/>
      <c r="E990" s="780"/>
      <c r="F990" s="963"/>
      <c r="G990" s="963"/>
      <c r="H990" s="963"/>
      <c r="I990" s="893"/>
      <c r="J990" s="893"/>
      <c r="K990" s="960"/>
      <c r="L990" s="960"/>
      <c r="M990" s="963"/>
      <c r="N990" s="963"/>
      <c r="O990" s="963"/>
      <c r="P990" s="963"/>
      <c r="Q990" s="963"/>
      <c r="R990" s="963"/>
      <c r="S990" s="963"/>
      <c r="T990" s="963"/>
      <c r="U990" s="963"/>
      <c r="V990" s="963"/>
      <c r="W990" s="963"/>
      <c r="X990" s="963"/>
      <c r="Y990" s="963"/>
      <c r="Z990" s="963"/>
    </row>
    <row r="991" spans="1:26">
      <c r="A991" s="893"/>
      <c r="B991" s="963"/>
      <c r="C991" s="963"/>
      <c r="D991" s="780"/>
      <c r="E991" s="780"/>
      <c r="F991" s="963"/>
      <c r="G991" s="963"/>
      <c r="H991" s="963"/>
      <c r="I991" s="893"/>
      <c r="J991" s="893"/>
      <c r="K991" s="960"/>
      <c r="L991" s="960"/>
      <c r="M991" s="963"/>
      <c r="N991" s="963"/>
      <c r="O991" s="963"/>
      <c r="P991" s="963"/>
      <c r="Q991" s="963"/>
      <c r="R991" s="963"/>
      <c r="S991" s="963"/>
      <c r="T991" s="963"/>
      <c r="U991" s="963"/>
      <c r="V991" s="963"/>
      <c r="W991" s="963"/>
      <c r="X991" s="963"/>
      <c r="Y991" s="963"/>
      <c r="Z991" s="963"/>
    </row>
    <row r="992" spans="1:26">
      <c r="A992" s="893"/>
      <c r="B992" s="963"/>
      <c r="C992" s="963"/>
      <c r="D992" s="780"/>
      <c r="E992" s="780"/>
      <c r="F992" s="963"/>
      <c r="G992" s="963"/>
      <c r="H992" s="963"/>
      <c r="I992" s="893"/>
      <c r="J992" s="893"/>
      <c r="K992" s="960"/>
      <c r="L992" s="960"/>
      <c r="M992" s="963"/>
      <c r="N992" s="963"/>
      <c r="O992" s="963"/>
      <c r="P992" s="963"/>
      <c r="Q992" s="963"/>
      <c r="R992" s="963"/>
      <c r="S992" s="963"/>
      <c r="T992" s="963"/>
      <c r="U992" s="963"/>
      <c r="V992" s="963"/>
      <c r="W992" s="963"/>
      <c r="X992" s="963"/>
      <c r="Y992" s="963"/>
      <c r="Z992" s="963"/>
    </row>
    <row r="993" spans="1:26">
      <c r="A993" s="893"/>
      <c r="B993" s="963"/>
      <c r="C993" s="963"/>
      <c r="D993" s="780"/>
      <c r="E993" s="780"/>
      <c r="F993" s="963"/>
      <c r="G993" s="963"/>
      <c r="H993" s="963"/>
      <c r="I993" s="893"/>
      <c r="J993" s="893"/>
      <c r="K993" s="960"/>
      <c r="L993" s="960"/>
      <c r="M993" s="963"/>
      <c r="N993" s="963"/>
      <c r="O993" s="963"/>
      <c r="P993" s="963"/>
      <c r="Q993" s="963"/>
      <c r="R993" s="963"/>
      <c r="S993" s="963"/>
      <c r="T993" s="963"/>
      <c r="U993" s="963"/>
      <c r="V993" s="963"/>
      <c r="W993" s="963"/>
      <c r="X993" s="963"/>
      <c r="Y993" s="963"/>
      <c r="Z993" s="963"/>
    </row>
    <row r="994" spans="1:26">
      <c r="A994" s="893"/>
      <c r="B994" s="963"/>
      <c r="C994" s="963"/>
      <c r="D994" s="780"/>
      <c r="E994" s="780"/>
      <c r="F994" s="963"/>
      <c r="G994" s="963"/>
      <c r="H994" s="963"/>
      <c r="I994" s="893"/>
      <c r="J994" s="893"/>
      <c r="K994" s="960"/>
      <c r="L994" s="960"/>
      <c r="M994" s="963"/>
      <c r="N994" s="963"/>
      <c r="O994" s="963"/>
      <c r="P994" s="963"/>
      <c r="Q994" s="963"/>
      <c r="R994" s="963"/>
      <c r="S994" s="963"/>
      <c r="T994" s="963"/>
      <c r="U994" s="963"/>
      <c r="V994" s="963"/>
      <c r="W994" s="963"/>
      <c r="X994" s="963"/>
      <c r="Y994" s="963"/>
      <c r="Z994" s="963"/>
    </row>
    <row r="995" spans="1:26">
      <c r="A995" s="893"/>
      <c r="B995" s="963"/>
      <c r="C995" s="963"/>
      <c r="D995" s="780"/>
      <c r="E995" s="780"/>
      <c r="F995" s="963"/>
      <c r="G995" s="963"/>
      <c r="H995" s="963"/>
      <c r="I995" s="893"/>
      <c r="J995" s="893"/>
      <c r="K995" s="960"/>
      <c r="L995" s="960"/>
      <c r="M995" s="963"/>
      <c r="N995" s="963"/>
      <c r="O995" s="963"/>
      <c r="P995" s="963"/>
      <c r="Q995" s="963"/>
      <c r="R995" s="963"/>
      <c r="S995" s="963"/>
      <c r="T995" s="963"/>
      <c r="U995" s="963"/>
      <c r="V995" s="963"/>
      <c r="W995" s="963"/>
      <c r="X995" s="963"/>
      <c r="Y995" s="963"/>
      <c r="Z995" s="963"/>
    </row>
    <row r="996" spans="1:26">
      <c r="A996" s="893"/>
      <c r="B996" s="963"/>
      <c r="C996" s="963"/>
      <c r="D996" s="780"/>
      <c r="E996" s="780"/>
      <c r="F996" s="963"/>
      <c r="G996" s="963"/>
      <c r="H996" s="963"/>
      <c r="I996" s="893"/>
      <c r="J996" s="893"/>
      <c r="K996" s="960"/>
      <c r="L996" s="960"/>
      <c r="M996" s="963"/>
      <c r="N996" s="963"/>
      <c r="O996" s="963"/>
      <c r="P996" s="963"/>
      <c r="Q996" s="963"/>
      <c r="R996" s="963"/>
      <c r="S996" s="963"/>
      <c r="T996" s="963"/>
      <c r="U996" s="963"/>
      <c r="V996" s="963"/>
      <c r="W996" s="963"/>
      <c r="X996" s="963"/>
      <c r="Y996" s="963"/>
      <c r="Z996" s="963"/>
    </row>
    <row r="997" spans="1:26">
      <c r="A997" s="893"/>
      <c r="B997" s="963"/>
      <c r="C997" s="963"/>
      <c r="D997" s="780"/>
      <c r="E997" s="780"/>
      <c r="F997" s="963"/>
      <c r="G997" s="963"/>
      <c r="H997" s="963"/>
      <c r="I997" s="893"/>
      <c r="J997" s="893"/>
      <c r="K997" s="960"/>
      <c r="L997" s="960"/>
      <c r="M997" s="963"/>
      <c r="N997" s="963"/>
      <c r="O997" s="963"/>
      <c r="P997" s="963"/>
      <c r="Q997" s="963"/>
      <c r="R997" s="963"/>
      <c r="S997" s="963"/>
      <c r="T997" s="963"/>
      <c r="U997" s="963"/>
      <c r="V997" s="963"/>
      <c r="W997" s="963"/>
      <c r="X997" s="963"/>
      <c r="Y997" s="963"/>
      <c r="Z997" s="963"/>
    </row>
    <row r="998" spans="1:26">
      <c r="A998" s="893"/>
      <c r="B998" s="963"/>
      <c r="C998" s="963"/>
      <c r="D998" s="780"/>
      <c r="E998" s="780"/>
      <c r="F998" s="963"/>
      <c r="G998" s="963"/>
      <c r="H998" s="963"/>
      <c r="I998" s="893"/>
      <c r="J998" s="893"/>
      <c r="K998" s="960"/>
      <c r="L998" s="960"/>
      <c r="M998" s="963"/>
      <c r="N998" s="963"/>
      <c r="O998" s="963"/>
      <c r="P998" s="963"/>
      <c r="Q998" s="963"/>
      <c r="R998" s="963"/>
      <c r="S998" s="963"/>
      <c r="T998" s="963"/>
      <c r="U998" s="963"/>
      <c r="V998" s="963"/>
      <c r="W998" s="963"/>
      <c r="X998" s="963"/>
      <c r="Y998" s="963"/>
      <c r="Z998" s="963"/>
    </row>
    <row r="999" spans="1:26">
      <c r="A999" s="893"/>
      <c r="B999" s="963"/>
      <c r="C999" s="963"/>
      <c r="D999" s="780"/>
      <c r="E999" s="780"/>
      <c r="F999" s="963"/>
      <c r="G999" s="963"/>
      <c r="H999" s="963"/>
      <c r="I999" s="893"/>
      <c r="J999" s="893"/>
      <c r="K999" s="960"/>
      <c r="L999" s="960"/>
      <c r="M999" s="963"/>
      <c r="N999" s="963"/>
      <c r="O999" s="963"/>
      <c r="P999" s="963"/>
      <c r="Q999" s="963"/>
      <c r="R999" s="963"/>
      <c r="S999" s="963"/>
      <c r="T999" s="963"/>
      <c r="U999" s="963"/>
      <c r="V999" s="963"/>
      <c r="W999" s="963"/>
      <c r="X999" s="963"/>
      <c r="Y999" s="963"/>
      <c r="Z999" s="963"/>
    </row>
    <row r="1000" spans="1:26">
      <c r="A1000" s="893"/>
      <c r="B1000" s="963"/>
      <c r="C1000" s="963"/>
      <c r="D1000" s="780"/>
      <c r="E1000" s="780"/>
      <c r="F1000" s="963"/>
      <c r="G1000" s="963"/>
      <c r="H1000" s="963"/>
      <c r="I1000" s="893"/>
      <c r="J1000" s="893"/>
      <c r="K1000" s="960"/>
      <c r="L1000" s="960"/>
      <c r="M1000" s="963"/>
      <c r="N1000" s="963"/>
      <c r="O1000" s="963"/>
      <c r="P1000" s="963"/>
      <c r="Q1000" s="963"/>
      <c r="R1000" s="963"/>
      <c r="S1000" s="963"/>
      <c r="T1000" s="963"/>
      <c r="U1000" s="963"/>
      <c r="V1000" s="963"/>
      <c r="W1000" s="963"/>
      <c r="X1000" s="963"/>
      <c r="Y1000" s="963"/>
      <c r="Z1000" s="963"/>
    </row>
  </sheetData>
  <sheetProtection algorithmName="SHA-512" hashValue="s7Nzko02cmJE0CaStB1bWNcLf9cnTVzS3ZBYaKn9m8PRlYa6KeiSpCJ0LViw313CQJNaVLQsFq/gy+Yb6TU1zw==" saltValue="dUvLSJp2MHiTWANTMLwDHA==" spinCount="100000" sheet="1" objects="1" scenarios="1"/>
  <protectedRanges>
    <protectedRange sqref="G1:G1048576" name="Range2"/>
    <protectedRange sqref="D1:D1048576" name="Range1"/>
  </protectedRanges>
  <autoFilter ref="A41:G637" xr:uid="{00000000-0009-0000-0000-000013000000}">
    <filterColumn colId="0">
      <colorFilter dxfId="2"/>
    </filterColumn>
  </autoFilter>
  <mergeCells count="120">
    <mergeCell ref="A1:F1"/>
    <mergeCell ref="A2:F2"/>
    <mergeCell ref="A3:F3"/>
    <mergeCell ref="A4:B4"/>
    <mergeCell ref="C4:E4"/>
    <mergeCell ref="A5:B5"/>
    <mergeCell ref="C5:E5"/>
    <mergeCell ref="A6:B6"/>
    <mergeCell ref="C6:E6"/>
    <mergeCell ref="A7:J7"/>
    <mergeCell ref="B8:C8"/>
    <mergeCell ref="D8:G8"/>
    <mergeCell ref="D9:G16"/>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A38:J40"/>
    <mergeCell ref="B42:G42"/>
    <mergeCell ref="B43:G43"/>
    <mergeCell ref="B63:G63"/>
    <mergeCell ref="B69:G69"/>
    <mergeCell ref="B73:G73"/>
    <mergeCell ref="B89:G89"/>
    <mergeCell ref="B93:G93"/>
    <mergeCell ref="B102:G102"/>
    <mergeCell ref="B105:G105"/>
    <mergeCell ref="B106:G106"/>
    <mergeCell ref="B115:G115"/>
    <mergeCell ref="B121:G121"/>
    <mergeCell ref="B126:G126"/>
    <mergeCell ref="B132:G132"/>
    <mergeCell ref="B478:G478"/>
    <mergeCell ref="B486:G486"/>
    <mergeCell ref="B494:G494"/>
    <mergeCell ref="B501:G501"/>
    <mergeCell ref="B507:G507"/>
    <mergeCell ref="B281:G281"/>
    <mergeCell ref="B297:G297"/>
    <mergeCell ref="B300:G300"/>
    <mergeCell ref="B303:G303"/>
    <mergeCell ref="B307:G307"/>
    <mergeCell ref="B315:G315"/>
    <mergeCell ref="B318:G318"/>
    <mergeCell ref="B319:G319"/>
    <mergeCell ref="B324:G324"/>
    <mergeCell ref="B328:G328"/>
    <mergeCell ref="B333:G333"/>
    <mergeCell ref="B339:G339"/>
    <mergeCell ref="B342:G342"/>
    <mergeCell ref="B345:G345"/>
    <mergeCell ref="B351:G351"/>
    <mergeCell ref="B521:G521"/>
    <mergeCell ref="B531:G531"/>
    <mergeCell ref="B589:G589"/>
    <mergeCell ref="B596:G596"/>
    <mergeCell ref="B607:G607"/>
    <mergeCell ref="B615:G615"/>
    <mergeCell ref="B616:G616"/>
    <mergeCell ref="B622:G622"/>
    <mergeCell ref="B628:G628"/>
    <mergeCell ref="B632:G632"/>
    <mergeCell ref="B532:G532"/>
    <mergeCell ref="B535:G535"/>
    <mergeCell ref="B540:G540"/>
    <mergeCell ref="B548:G548"/>
    <mergeCell ref="B573:G573"/>
    <mergeCell ref="B577:G577"/>
    <mergeCell ref="B585:G585"/>
    <mergeCell ref="B139:G139"/>
    <mergeCell ref="B151:G151"/>
    <mergeCell ref="B152:G152"/>
    <mergeCell ref="B167:G167"/>
    <mergeCell ref="B173:G173"/>
    <mergeCell ref="B180:G180"/>
    <mergeCell ref="B189:G189"/>
    <mergeCell ref="B194:G194"/>
    <mergeCell ref="B207:G207"/>
    <mergeCell ref="B221:G221"/>
    <mergeCell ref="B222:G222"/>
    <mergeCell ref="B227:G227"/>
    <mergeCell ref="B236:G236"/>
    <mergeCell ref="B248:G248"/>
    <mergeCell ref="B261:G261"/>
    <mergeCell ref="B265:G265"/>
    <mergeCell ref="B371:G371"/>
    <mergeCell ref="B375:G375"/>
    <mergeCell ref="B379:G379"/>
    <mergeCell ref="B386:G386"/>
    <mergeCell ref="B390:G390"/>
    <mergeCell ref="B401:G401"/>
    <mergeCell ref="B405:G405"/>
    <mergeCell ref="B410:G410"/>
    <mergeCell ref="B414:G414"/>
    <mergeCell ref="B415:G415"/>
    <mergeCell ref="B422:G422"/>
    <mergeCell ref="B434:G434"/>
    <mergeCell ref="B441:G441"/>
    <mergeCell ref="B452:G452"/>
    <mergeCell ref="B459:G459"/>
    <mergeCell ref="B464:G464"/>
    <mergeCell ref="B465:G465"/>
    <mergeCell ref="B477:G477"/>
  </mergeCells>
  <dataValidations count="4">
    <dataValidation type="list" allowBlank="1" showErrorMessage="1" sqref="D590:D595" xr:uid="{00000000-0002-0000-1300-000000000000}">
      <formula1>$A$671:$A$673</formula1>
    </dataValidation>
    <dataValidation type="list" allowBlank="1" showErrorMessage="1" sqref="D41 D44:D62 D64:D68 D70:D72 D74:D88 D94:D101 D103:D104 D107:D114 D116:D120 D122:D125 D127:D131 D133:D138 D140:D150 D153:D166 D168:D172 D174:D179 D181:D188 D190:D193 D195:D206 D208:D220 D223:D226 D228:D235 D237:D247 D249:D260 D262:D264 D266:D280 D282:D296 D298:D299 D301:D302 D304:D306 D308:D314 D316:D317 D320:D323 D325:D327 D329:D332 D334:D338 D340:D341 D343:D344 D346:D350 D352:D370 D372:D374 D376:D378 D380:D385 D387:D389 D391:D400 D402:D404 D406:D409 D411:D413 D416:D421 D423:D433 D435:D440 D442:D451 D453:D458 D460:D463 D466:D476 D479:D485 D487:D493 D495:D500 D502:D506 D508:D520 D522:D530 D533:D534 D536:D539 D541:D547 D549:D571 D574:D576 D578:D584 D586:D588 D602:D606 D617:D621 D623:D627 D629:D631 D633:D644 D655:D1000" xr:uid="{00000000-0002-0000-1300-000001000000}">
      <formula1>$A$655:$A$657</formula1>
    </dataValidation>
    <dataValidation type="list" allowBlank="1" showErrorMessage="1" sqref="D597:D601" xr:uid="{00000000-0002-0000-1300-000002000000}">
      <formula1>$A$655:$A$658</formula1>
    </dataValidation>
    <dataValidation type="list" allowBlank="1" showErrorMessage="1" sqref="D608:D614" xr:uid="{00000000-0002-0000-1300-000003000000}">
      <formula1>$A$682:$A$684</formula1>
    </dataValidation>
  </dataValidations>
  <pageMargins left="0.70866141732283472" right="0.70866141732283472" top="0.74803149606299213" bottom="0.74803149606299213" header="0" footer="0"/>
  <pageSetup paperSize="9" scale="42" orientation="portrait" r:id="rId1"/>
  <headerFooter>
    <oddHeader>&amp;LChecklist No. 16&amp;CSupport Services &amp;RVersion- NHSRC/3.0</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00B050"/>
  </sheetPr>
  <dimension ref="A1:Z1000"/>
  <sheetViews>
    <sheetView view="pageBreakPreview" zoomScale="75" zoomScaleNormal="60" workbookViewId="0">
      <selection activeCell="D591" sqref="D591"/>
    </sheetView>
  </sheetViews>
  <sheetFormatPr baseColWidth="10" defaultColWidth="14.5" defaultRowHeight="15"/>
  <cols>
    <col min="1" max="1" width="18.33203125" bestFit="1" customWidth="1"/>
    <col min="2" max="2" width="59.83203125" customWidth="1"/>
    <col min="3" max="3" width="56.5" customWidth="1"/>
    <col min="4" max="4" width="17.5" customWidth="1"/>
    <col min="5" max="5" width="18.1640625" customWidth="1"/>
    <col min="6" max="6" width="57.6640625" customWidth="1"/>
    <col min="7" max="7" width="48" bestFit="1" customWidth="1"/>
    <col min="8" max="8" width="25.33203125" hidden="1" customWidth="1"/>
    <col min="9" max="10" width="4" hidden="1" customWidth="1"/>
    <col min="11" max="13" width="8.6640625" hidden="1" customWidth="1"/>
    <col min="14" max="26" width="8.6640625" customWidth="1"/>
  </cols>
  <sheetData>
    <row r="1" spans="1:26" ht="26">
      <c r="A1" s="1622" t="s">
        <v>278</v>
      </c>
      <c r="B1" s="1570"/>
      <c r="C1" s="1570"/>
      <c r="D1" s="1570"/>
      <c r="E1" s="1570"/>
      <c r="F1" s="1573"/>
      <c r="G1" s="291" t="s">
        <v>279</v>
      </c>
      <c r="H1" s="291"/>
      <c r="I1" s="1348"/>
      <c r="J1" s="1348"/>
      <c r="K1" s="713"/>
      <c r="L1" s="713"/>
      <c r="M1" s="713"/>
      <c r="N1" s="1146"/>
      <c r="O1" s="1146"/>
      <c r="P1" s="1146"/>
      <c r="Q1" s="1146"/>
      <c r="R1" s="1146"/>
      <c r="S1" s="1146"/>
      <c r="T1" s="1146"/>
      <c r="U1" s="1146"/>
      <c r="V1" s="1146"/>
      <c r="W1" s="1146"/>
      <c r="X1" s="1146"/>
      <c r="Y1" s="1146"/>
      <c r="Z1" s="1146"/>
    </row>
    <row r="2" spans="1:26" ht="26">
      <c r="A2" s="1622" t="s">
        <v>8162</v>
      </c>
      <c r="B2" s="1570"/>
      <c r="C2" s="1570"/>
      <c r="D2" s="1570"/>
      <c r="E2" s="1570"/>
      <c r="F2" s="1570"/>
      <c r="G2" s="1301">
        <v>19</v>
      </c>
      <c r="H2" s="1349"/>
      <c r="I2" s="1150"/>
      <c r="J2" s="1173"/>
      <c r="K2" s="713"/>
      <c r="L2" s="713"/>
      <c r="M2" s="713"/>
      <c r="N2" s="1146"/>
      <c r="O2" s="1146"/>
      <c r="P2" s="1146"/>
      <c r="Q2" s="1146"/>
      <c r="R2" s="1146"/>
      <c r="S2" s="1146"/>
      <c r="T2" s="1146"/>
      <c r="U2" s="1146"/>
      <c r="V2" s="1146"/>
      <c r="W2" s="1146"/>
      <c r="X2" s="1146"/>
      <c r="Y2" s="1146"/>
      <c r="Z2" s="1146"/>
    </row>
    <row r="3" spans="1:26" ht="35.25" customHeight="1">
      <c r="A3" s="1623" t="s">
        <v>281</v>
      </c>
      <c r="B3" s="1570"/>
      <c r="C3" s="1570"/>
      <c r="D3" s="1570"/>
      <c r="E3" s="1570"/>
      <c r="F3" s="1570"/>
      <c r="G3" s="1570"/>
      <c r="H3" s="1570"/>
      <c r="I3" s="1570"/>
      <c r="J3" s="1573"/>
      <c r="K3" s="713"/>
      <c r="L3" s="713"/>
      <c r="M3" s="713"/>
      <c r="N3" s="1146"/>
      <c r="O3" s="1146"/>
      <c r="P3" s="1146"/>
      <c r="Q3" s="1146"/>
      <c r="R3" s="1146"/>
      <c r="S3" s="1146"/>
      <c r="T3" s="1146"/>
      <c r="U3" s="1146"/>
      <c r="V3" s="1146"/>
      <c r="W3" s="1146"/>
      <c r="X3" s="1146"/>
      <c r="Y3" s="1146"/>
      <c r="Z3" s="1146"/>
    </row>
    <row r="4" spans="1:26" ht="29">
      <c r="A4" s="1787" t="s">
        <v>282</v>
      </c>
      <c r="B4" s="1573"/>
      <c r="C4" s="1823"/>
      <c r="D4" s="1570"/>
      <c r="E4" s="1573"/>
      <c r="F4" s="668" t="s">
        <v>283</v>
      </c>
      <c r="G4" s="1770"/>
      <c r="H4" s="1570"/>
      <c r="I4" s="1570"/>
      <c r="J4" s="1573"/>
      <c r="K4" s="713"/>
      <c r="L4" s="713"/>
      <c r="M4" s="713"/>
      <c r="N4" s="1146"/>
      <c r="O4" s="1146"/>
      <c r="P4" s="1146"/>
      <c r="Q4" s="1146"/>
      <c r="R4" s="1146"/>
      <c r="S4" s="1146"/>
      <c r="T4" s="1146"/>
      <c r="U4" s="1146"/>
      <c r="V4" s="1146"/>
      <c r="W4" s="1146"/>
      <c r="X4" s="1146"/>
      <c r="Y4" s="1146"/>
      <c r="Z4" s="1146"/>
    </row>
    <row r="5" spans="1:26" ht="29">
      <c r="A5" s="1788" t="s">
        <v>284</v>
      </c>
      <c r="B5" s="1573"/>
      <c r="C5" s="1774"/>
      <c r="D5" s="1570"/>
      <c r="E5" s="1573"/>
      <c r="F5" s="668" t="s">
        <v>2590</v>
      </c>
      <c r="G5" s="1770"/>
      <c r="H5" s="1570"/>
      <c r="I5" s="1570"/>
      <c r="J5" s="1573"/>
      <c r="K5" s="713"/>
      <c r="L5" s="713"/>
      <c r="M5" s="713"/>
      <c r="N5" s="1146"/>
      <c r="O5" s="1146"/>
      <c r="P5" s="1146"/>
      <c r="Q5" s="1146"/>
      <c r="R5" s="1146"/>
      <c r="S5" s="1146"/>
      <c r="T5" s="1146"/>
      <c r="U5" s="1146"/>
      <c r="V5" s="1146"/>
      <c r="W5" s="1146"/>
      <c r="X5" s="1146"/>
      <c r="Y5" s="1146"/>
      <c r="Z5" s="1146"/>
    </row>
    <row r="6" spans="1:26" ht="29">
      <c r="A6" s="1788" t="s">
        <v>286</v>
      </c>
      <c r="B6" s="1573"/>
      <c r="C6" s="1823"/>
      <c r="D6" s="1570"/>
      <c r="E6" s="1573"/>
      <c r="F6" s="668" t="s">
        <v>287</v>
      </c>
      <c r="G6" s="1770"/>
      <c r="H6" s="1570"/>
      <c r="I6" s="1570"/>
      <c r="J6" s="1573"/>
      <c r="K6" s="713"/>
      <c r="L6" s="713"/>
      <c r="M6" s="713"/>
      <c r="N6" s="1146"/>
      <c r="O6" s="1146"/>
      <c r="P6" s="1146"/>
      <c r="Q6" s="1146"/>
      <c r="R6" s="1146"/>
      <c r="S6" s="1146"/>
      <c r="T6" s="1146"/>
      <c r="U6" s="1146"/>
      <c r="V6" s="1146"/>
      <c r="W6" s="1146"/>
      <c r="X6" s="1146"/>
      <c r="Y6" s="1146"/>
      <c r="Z6" s="1146"/>
    </row>
    <row r="7" spans="1:26" ht="34">
      <c r="A7" s="1822" t="s">
        <v>8163</v>
      </c>
      <c r="B7" s="1570"/>
      <c r="C7" s="1570"/>
      <c r="D7" s="1570"/>
      <c r="E7" s="1570"/>
      <c r="F7" s="1570"/>
      <c r="G7" s="1571"/>
      <c r="H7" s="915"/>
      <c r="I7" s="1350"/>
      <c r="J7" s="1350"/>
      <c r="K7" s="713"/>
      <c r="L7" s="713"/>
      <c r="M7" s="713"/>
      <c r="N7" s="1146"/>
      <c r="O7" s="1146"/>
      <c r="P7" s="1146"/>
      <c r="Q7" s="1146"/>
      <c r="R7" s="1146"/>
      <c r="S7" s="1146"/>
      <c r="T7" s="1146"/>
      <c r="U7" s="1146"/>
      <c r="V7" s="1146"/>
      <c r="W7" s="1146"/>
      <c r="X7" s="1146"/>
      <c r="Y7" s="1146"/>
      <c r="Z7" s="1146"/>
    </row>
    <row r="8" spans="1:26" ht="34">
      <c r="A8" s="1711" t="s">
        <v>289</v>
      </c>
      <c r="B8" s="1570"/>
      <c r="C8" s="1573"/>
      <c r="D8" s="1745" t="s">
        <v>8164</v>
      </c>
      <c r="E8" s="1570"/>
      <c r="F8" s="1570"/>
      <c r="G8" s="1573"/>
      <c r="H8" s="1246"/>
      <c r="I8" s="1176"/>
      <c r="J8" s="1176"/>
      <c r="K8" s="713"/>
      <c r="L8" s="713"/>
      <c r="M8" s="713"/>
      <c r="N8" s="1146"/>
      <c r="O8" s="1146"/>
      <c r="P8" s="1146"/>
      <c r="Q8" s="1146"/>
      <c r="R8" s="1146"/>
      <c r="S8" s="1146"/>
      <c r="T8" s="1146"/>
      <c r="U8" s="1146"/>
      <c r="V8" s="1146"/>
      <c r="W8" s="1146"/>
      <c r="X8" s="1146"/>
      <c r="Y8" s="1146"/>
      <c r="Z8" s="1146"/>
    </row>
    <row r="9" spans="1:26" ht="62">
      <c r="A9" s="797" t="s">
        <v>291</v>
      </c>
      <c r="B9" s="968" t="s">
        <v>292</v>
      </c>
      <c r="C9" s="799">
        <f t="shared" ref="C9:C16" si="0">D604</f>
        <v>1</v>
      </c>
      <c r="D9" s="1628">
        <f>D612</f>
        <v>1</v>
      </c>
      <c r="E9" s="1612"/>
      <c r="F9" s="1612"/>
      <c r="G9" s="1598"/>
      <c r="H9" s="1351"/>
      <c r="I9" s="1352"/>
      <c r="J9" s="1352"/>
      <c r="K9" s="713"/>
      <c r="L9" s="713"/>
      <c r="M9" s="713"/>
      <c r="N9" s="1146"/>
      <c r="O9" s="1146"/>
      <c r="P9" s="1146"/>
      <c r="Q9" s="1146"/>
      <c r="R9" s="1146"/>
      <c r="S9" s="1146"/>
      <c r="T9" s="1146"/>
      <c r="U9" s="1146"/>
      <c r="V9" s="1146"/>
      <c r="W9" s="1146"/>
      <c r="X9" s="1146"/>
      <c r="Y9" s="1146"/>
      <c r="Z9" s="1146"/>
    </row>
    <row r="10" spans="1:26" ht="62">
      <c r="A10" s="797" t="s">
        <v>293</v>
      </c>
      <c r="B10" s="968" t="s">
        <v>294</v>
      </c>
      <c r="C10" s="799">
        <f t="shared" si="0"/>
        <v>1</v>
      </c>
      <c r="D10" s="1613"/>
      <c r="E10" s="1614"/>
      <c r="F10" s="1614"/>
      <c r="G10" s="1615"/>
      <c r="H10" s="1351"/>
      <c r="I10" s="1352"/>
      <c r="J10" s="1352"/>
      <c r="K10" s="713"/>
      <c r="L10" s="713"/>
      <c r="M10" s="713"/>
      <c r="N10" s="1146"/>
      <c r="O10" s="1146"/>
      <c r="P10" s="1146"/>
      <c r="Q10" s="1146"/>
      <c r="R10" s="1146"/>
      <c r="S10" s="1146"/>
      <c r="T10" s="1146"/>
      <c r="U10" s="1146"/>
      <c r="V10" s="1146"/>
      <c r="W10" s="1146"/>
      <c r="X10" s="1146"/>
      <c r="Y10" s="1146"/>
      <c r="Z10" s="1146"/>
    </row>
    <row r="11" spans="1:26" ht="62">
      <c r="A11" s="797" t="s">
        <v>295</v>
      </c>
      <c r="B11" s="968" t="s">
        <v>296</v>
      </c>
      <c r="C11" s="799">
        <f t="shared" si="0"/>
        <v>1</v>
      </c>
      <c r="D11" s="1613"/>
      <c r="E11" s="1614"/>
      <c r="F11" s="1614"/>
      <c r="G11" s="1615"/>
      <c r="H11" s="1351"/>
      <c r="I11" s="1352"/>
      <c r="J11" s="1352"/>
      <c r="K11" s="713"/>
      <c r="L11" s="713"/>
      <c r="M11" s="713"/>
      <c r="N11" s="1146"/>
      <c r="O11" s="1146"/>
      <c r="P11" s="1146"/>
      <c r="Q11" s="1146"/>
      <c r="R11" s="1146"/>
      <c r="S11" s="1146"/>
      <c r="T11" s="1146"/>
      <c r="U11" s="1146"/>
      <c r="V11" s="1146"/>
      <c r="W11" s="1146"/>
      <c r="X11" s="1146"/>
      <c r="Y11" s="1146"/>
      <c r="Z11" s="1146"/>
    </row>
    <row r="12" spans="1:26" ht="62">
      <c r="A12" s="797" t="s">
        <v>297</v>
      </c>
      <c r="B12" s="968" t="s">
        <v>298</v>
      </c>
      <c r="C12" s="799">
        <f t="shared" si="0"/>
        <v>1</v>
      </c>
      <c r="D12" s="1613"/>
      <c r="E12" s="1614"/>
      <c r="F12" s="1614"/>
      <c r="G12" s="1615"/>
      <c r="H12" s="1351"/>
      <c r="I12" s="1352"/>
      <c r="J12" s="1352"/>
      <c r="K12" s="713"/>
      <c r="L12" s="713"/>
      <c r="M12" s="713"/>
      <c r="N12" s="1146"/>
      <c r="O12" s="1146"/>
      <c r="P12" s="1146"/>
      <c r="Q12" s="1146"/>
      <c r="R12" s="1146"/>
      <c r="S12" s="1146"/>
      <c r="T12" s="1146"/>
      <c r="U12" s="1146"/>
      <c r="V12" s="1146"/>
      <c r="W12" s="1146"/>
      <c r="X12" s="1146"/>
      <c r="Y12" s="1146"/>
      <c r="Z12" s="1146"/>
    </row>
    <row r="13" spans="1:26" ht="62">
      <c r="A13" s="797" t="s">
        <v>299</v>
      </c>
      <c r="B13" s="968" t="s">
        <v>300</v>
      </c>
      <c r="C13" s="799">
        <f t="shared" si="0"/>
        <v>1</v>
      </c>
      <c r="D13" s="1613"/>
      <c r="E13" s="1614"/>
      <c r="F13" s="1614"/>
      <c r="G13" s="1615"/>
      <c r="H13" s="1351"/>
      <c r="I13" s="1352"/>
      <c r="J13" s="1352"/>
      <c r="K13" s="713"/>
      <c r="L13" s="713"/>
      <c r="M13" s="713"/>
      <c r="N13" s="1146"/>
      <c r="O13" s="1146"/>
      <c r="P13" s="1146"/>
      <c r="Q13" s="1146"/>
      <c r="R13" s="1146"/>
      <c r="S13" s="1146"/>
      <c r="T13" s="1146"/>
      <c r="U13" s="1146"/>
      <c r="V13" s="1146"/>
      <c r="W13" s="1146"/>
      <c r="X13" s="1146"/>
      <c r="Y13" s="1146"/>
      <c r="Z13" s="1146"/>
    </row>
    <row r="14" spans="1:26" ht="62">
      <c r="A14" s="797" t="s">
        <v>301</v>
      </c>
      <c r="B14" s="968" t="s">
        <v>32</v>
      </c>
      <c r="C14" s="799">
        <f t="shared" si="0"/>
        <v>1</v>
      </c>
      <c r="D14" s="1613"/>
      <c r="E14" s="1614"/>
      <c r="F14" s="1614"/>
      <c r="G14" s="1615"/>
      <c r="H14" s="1351"/>
      <c r="I14" s="1352"/>
      <c r="J14" s="1352"/>
      <c r="K14" s="713"/>
      <c r="L14" s="713"/>
      <c r="M14" s="713"/>
      <c r="N14" s="1146"/>
      <c r="O14" s="1146"/>
      <c r="P14" s="1146"/>
      <c r="Q14" s="1146"/>
      <c r="R14" s="1146"/>
      <c r="S14" s="1146"/>
      <c r="T14" s="1146"/>
      <c r="U14" s="1146"/>
      <c r="V14" s="1146"/>
      <c r="W14" s="1146"/>
      <c r="X14" s="1146"/>
      <c r="Y14" s="1146"/>
      <c r="Z14" s="1146"/>
    </row>
    <row r="15" spans="1:26" ht="62">
      <c r="A15" s="797" t="s">
        <v>302</v>
      </c>
      <c r="B15" s="968" t="s">
        <v>303</v>
      </c>
      <c r="C15" s="799">
        <f t="shared" si="0"/>
        <v>1</v>
      </c>
      <c r="D15" s="1613"/>
      <c r="E15" s="1614"/>
      <c r="F15" s="1614"/>
      <c r="G15" s="1615"/>
      <c r="H15" s="1351"/>
      <c r="I15" s="1352"/>
      <c r="J15" s="1352"/>
      <c r="K15" s="713"/>
      <c r="L15" s="713"/>
      <c r="M15" s="713"/>
      <c r="N15" s="1146"/>
      <c r="O15" s="1146"/>
      <c r="P15" s="1146"/>
      <c r="Q15" s="1146"/>
      <c r="R15" s="1146"/>
      <c r="S15" s="1146"/>
      <c r="T15" s="1146"/>
      <c r="U15" s="1146"/>
      <c r="V15" s="1146"/>
      <c r="W15" s="1146"/>
      <c r="X15" s="1146"/>
      <c r="Y15" s="1146"/>
      <c r="Z15" s="1146"/>
    </row>
    <row r="16" spans="1:26" ht="62">
      <c r="A16" s="797" t="s">
        <v>304</v>
      </c>
      <c r="B16" s="968" t="s">
        <v>305</v>
      </c>
      <c r="C16" s="799">
        <f t="shared" si="0"/>
        <v>1</v>
      </c>
      <c r="D16" s="1599"/>
      <c r="E16" s="1616"/>
      <c r="F16" s="1616"/>
      <c r="G16" s="1600"/>
      <c r="H16" s="1351"/>
      <c r="I16" s="1352"/>
      <c r="J16" s="1352"/>
      <c r="K16" s="713"/>
      <c r="L16" s="713"/>
      <c r="M16" s="713"/>
      <c r="N16" s="1146"/>
      <c r="O16" s="1146"/>
      <c r="P16" s="1146"/>
      <c r="Q16" s="1146"/>
      <c r="R16" s="1146"/>
      <c r="S16" s="1146"/>
      <c r="T16" s="1146"/>
      <c r="U16" s="1146"/>
      <c r="V16" s="1146"/>
      <c r="W16" s="1146"/>
      <c r="X16" s="1146"/>
      <c r="Y16" s="1146"/>
      <c r="Z16" s="1146"/>
    </row>
    <row r="17" spans="1:26" ht="26">
      <c r="A17" s="1747"/>
      <c r="B17" s="1570"/>
      <c r="C17" s="1570"/>
      <c r="D17" s="1570"/>
      <c r="E17" s="1570"/>
      <c r="F17" s="1570"/>
      <c r="G17" s="1570"/>
      <c r="H17" s="1570"/>
      <c r="I17" s="1570"/>
      <c r="J17" s="1573"/>
      <c r="K17" s="713"/>
      <c r="L17" s="713"/>
      <c r="M17" s="713"/>
      <c r="N17" s="1146"/>
      <c r="O17" s="1146"/>
      <c r="P17" s="1146"/>
      <c r="Q17" s="1146"/>
      <c r="R17" s="1146"/>
      <c r="S17" s="1146"/>
      <c r="T17" s="1146"/>
      <c r="U17" s="1146"/>
      <c r="V17" s="1146"/>
      <c r="W17" s="1146"/>
      <c r="X17" s="1146"/>
      <c r="Y17" s="1146"/>
      <c r="Z17" s="1146"/>
    </row>
    <row r="18" spans="1:26" ht="21">
      <c r="A18" s="664"/>
      <c r="B18" s="1774" t="s">
        <v>306</v>
      </c>
      <c r="C18" s="1570"/>
      <c r="D18" s="1570"/>
      <c r="E18" s="1570"/>
      <c r="F18" s="1570"/>
      <c r="G18" s="1570"/>
      <c r="H18" s="1570"/>
      <c r="I18" s="1570"/>
      <c r="J18" s="1573"/>
      <c r="K18" s="713"/>
      <c r="L18" s="713"/>
      <c r="M18" s="713"/>
      <c r="N18" s="1146"/>
      <c r="O18" s="1146"/>
      <c r="P18" s="1146"/>
      <c r="Q18" s="1146"/>
      <c r="R18" s="1146"/>
      <c r="S18" s="1146"/>
      <c r="T18" s="1146"/>
      <c r="U18" s="1146"/>
      <c r="V18" s="1146"/>
      <c r="W18" s="1146"/>
      <c r="X18" s="1146"/>
      <c r="Y18" s="1146"/>
      <c r="Z18" s="1146"/>
    </row>
    <row r="19" spans="1:26" ht="21">
      <c r="A19" s="668">
        <v>1</v>
      </c>
      <c r="B19" s="1788"/>
      <c r="C19" s="1570"/>
      <c r="D19" s="1570"/>
      <c r="E19" s="1570"/>
      <c r="F19" s="1570"/>
      <c r="G19" s="1570"/>
      <c r="H19" s="1570"/>
      <c r="I19" s="1570"/>
      <c r="J19" s="1573"/>
      <c r="K19" s="713"/>
      <c r="L19" s="713"/>
      <c r="M19" s="713"/>
      <c r="N19" s="1146"/>
      <c r="O19" s="1146"/>
      <c r="P19" s="1146"/>
      <c r="Q19" s="1146"/>
      <c r="R19" s="1146"/>
      <c r="S19" s="1146"/>
      <c r="T19" s="1146"/>
      <c r="U19" s="1146"/>
      <c r="V19" s="1146"/>
      <c r="W19" s="1146"/>
      <c r="X19" s="1146"/>
      <c r="Y19" s="1146"/>
      <c r="Z19" s="1146"/>
    </row>
    <row r="20" spans="1:26" ht="21">
      <c r="A20" s="668">
        <v>2</v>
      </c>
      <c r="B20" s="1788"/>
      <c r="C20" s="1570"/>
      <c r="D20" s="1570"/>
      <c r="E20" s="1570"/>
      <c r="F20" s="1570"/>
      <c r="G20" s="1570"/>
      <c r="H20" s="1570"/>
      <c r="I20" s="1570"/>
      <c r="J20" s="1573"/>
      <c r="K20" s="713"/>
      <c r="L20" s="713"/>
      <c r="M20" s="713"/>
      <c r="N20" s="1146"/>
      <c r="O20" s="1146"/>
      <c r="P20" s="1146"/>
      <c r="Q20" s="1146"/>
      <c r="R20" s="1146"/>
      <c r="S20" s="1146"/>
      <c r="T20" s="1146"/>
      <c r="U20" s="1146"/>
      <c r="V20" s="1146"/>
      <c r="W20" s="1146"/>
      <c r="X20" s="1146"/>
      <c r="Y20" s="1146"/>
      <c r="Z20" s="1146"/>
    </row>
    <row r="21" spans="1:26" ht="21">
      <c r="A21" s="668">
        <v>3</v>
      </c>
      <c r="B21" s="1788"/>
      <c r="C21" s="1570"/>
      <c r="D21" s="1570"/>
      <c r="E21" s="1570"/>
      <c r="F21" s="1570"/>
      <c r="G21" s="1570"/>
      <c r="H21" s="1570"/>
      <c r="I21" s="1570"/>
      <c r="J21" s="1573"/>
      <c r="K21" s="713"/>
      <c r="L21" s="713"/>
      <c r="M21" s="713"/>
      <c r="N21" s="1146"/>
      <c r="O21" s="1146"/>
      <c r="P21" s="1146"/>
      <c r="Q21" s="1146"/>
      <c r="R21" s="1146"/>
      <c r="S21" s="1146"/>
      <c r="T21" s="1146"/>
      <c r="U21" s="1146"/>
      <c r="V21" s="1146"/>
      <c r="W21" s="1146"/>
      <c r="X21" s="1146"/>
      <c r="Y21" s="1146"/>
      <c r="Z21" s="1146"/>
    </row>
    <row r="22" spans="1:26" ht="21">
      <c r="A22" s="668">
        <v>4</v>
      </c>
      <c r="B22" s="1788"/>
      <c r="C22" s="1570"/>
      <c r="D22" s="1570"/>
      <c r="E22" s="1570"/>
      <c r="F22" s="1570"/>
      <c r="G22" s="1570"/>
      <c r="H22" s="1570"/>
      <c r="I22" s="1570"/>
      <c r="J22" s="1573"/>
      <c r="K22" s="713"/>
      <c r="L22" s="713"/>
      <c r="M22" s="713"/>
      <c r="N22" s="1146"/>
      <c r="O22" s="1146"/>
      <c r="P22" s="1146"/>
      <c r="Q22" s="1146"/>
      <c r="R22" s="1146"/>
      <c r="S22" s="1146"/>
      <c r="T22" s="1146"/>
      <c r="U22" s="1146"/>
      <c r="V22" s="1146"/>
      <c r="W22" s="1146"/>
      <c r="X22" s="1146"/>
      <c r="Y22" s="1146"/>
      <c r="Z22" s="1146"/>
    </row>
    <row r="23" spans="1:26" ht="21">
      <c r="A23" s="668">
        <v>5</v>
      </c>
      <c r="B23" s="1788"/>
      <c r="C23" s="1570"/>
      <c r="D23" s="1570"/>
      <c r="E23" s="1570"/>
      <c r="F23" s="1570"/>
      <c r="G23" s="1570"/>
      <c r="H23" s="1570"/>
      <c r="I23" s="1570"/>
      <c r="J23" s="1573"/>
      <c r="K23" s="713"/>
      <c r="L23" s="713"/>
      <c r="M23" s="713"/>
      <c r="N23" s="1146"/>
      <c r="O23" s="1146"/>
      <c r="P23" s="1146"/>
      <c r="Q23" s="1146"/>
      <c r="R23" s="1146"/>
      <c r="S23" s="1146"/>
      <c r="T23" s="1146"/>
      <c r="U23" s="1146"/>
      <c r="V23" s="1146"/>
      <c r="W23" s="1146"/>
      <c r="X23" s="1146"/>
      <c r="Y23" s="1146"/>
      <c r="Z23" s="1146"/>
    </row>
    <row r="24" spans="1:26" ht="21">
      <c r="A24" s="664"/>
      <c r="B24" s="1774" t="s">
        <v>307</v>
      </c>
      <c r="C24" s="1570"/>
      <c r="D24" s="1570"/>
      <c r="E24" s="1570"/>
      <c r="F24" s="1570"/>
      <c r="G24" s="1570"/>
      <c r="H24" s="1570"/>
      <c r="I24" s="1570"/>
      <c r="J24" s="1573"/>
      <c r="K24" s="713"/>
      <c r="L24" s="713"/>
      <c r="M24" s="713"/>
      <c r="N24" s="1146"/>
      <c r="O24" s="1146"/>
      <c r="P24" s="1146"/>
      <c r="Q24" s="1146"/>
      <c r="R24" s="1146"/>
      <c r="S24" s="1146"/>
      <c r="T24" s="1146"/>
      <c r="U24" s="1146"/>
      <c r="V24" s="1146"/>
      <c r="W24" s="1146"/>
      <c r="X24" s="1146"/>
      <c r="Y24" s="1146"/>
      <c r="Z24" s="1146"/>
    </row>
    <row r="25" spans="1:26" ht="21">
      <c r="A25" s="668">
        <v>1</v>
      </c>
      <c r="B25" s="1788"/>
      <c r="C25" s="1570"/>
      <c r="D25" s="1570"/>
      <c r="E25" s="1570"/>
      <c r="F25" s="1570"/>
      <c r="G25" s="1570"/>
      <c r="H25" s="1570"/>
      <c r="I25" s="1570"/>
      <c r="J25" s="1573"/>
      <c r="K25" s="713"/>
      <c r="L25" s="713"/>
      <c r="M25" s="713"/>
      <c r="N25" s="1146"/>
      <c r="O25" s="1146"/>
      <c r="P25" s="1146"/>
      <c r="Q25" s="1146"/>
      <c r="R25" s="1146"/>
      <c r="S25" s="1146"/>
      <c r="T25" s="1146"/>
      <c r="U25" s="1146"/>
      <c r="V25" s="1146"/>
      <c r="W25" s="1146"/>
      <c r="X25" s="1146"/>
      <c r="Y25" s="1146"/>
      <c r="Z25" s="1146"/>
    </row>
    <row r="26" spans="1:26" ht="21">
      <c r="A26" s="668">
        <v>2</v>
      </c>
      <c r="B26" s="1788"/>
      <c r="C26" s="1570"/>
      <c r="D26" s="1570"/>
      <c r="E26" s="1570"/>
      <c r="F26" s="1570"/>
      <c r="G26" s="1570"/>
      <c r="H26" s="1570"/>
      <c r="I26" s="1570"/>
      <c r="J26" s="1573"/>
      <c r="K26" s="713"/>
      <c r="L26" s="713"/>
      <c r="M26" s="713"/>
      <c r="N26" s="1146"/>
      <c r="O26" s="1146"/>
      <c r="P26" s="1146"/>
      <c r="Q26" s="1146"/>
      <c r="R26" s="1146"/>
      <c r="S26" s="1146"/>
      <c r="T26" s="1146"/>
      <c r="U26" s="1146"/>
      <c r="V26" s="1146"/>
      <c r="W26" s="1146"/>
      <c r="X26" s="1146"/>
      <c r="Y26" s="1146"/>
      <c r="Z26" s="1146"/>
    </row>
    <row r="27" spans="1:26" ht="21">
      <c r="A27" s="668">
        <v>3</v>
      </c>
      <c r="B27" s="1788"/>
      <c r="C27" s="1570"/>
      <c r="D27" s="1570"/>
      <c r="E27" s="1570"/>
      <c r="F27" s="1570"/>
      <c r="G27" s="1570"/>
      <c r="H27" s="1570"/>
      <c r="I27" s="1570"/>
      <c r="J27" s="1573"/>
      <c r="K27" s="713"/>
      <c r="L27" s="713"/>
      <c r="M27" s="713"/>
      <c r="N27" s="1146"/>
      <c r="O27" s="1146"/>
      <c r="P27" s="1146"/>
      <c r="Q27" s="1146"/>
      <c r="R27" s="1146"/>
      <c r="S27" s="1146"/>
      <c r="T27" s="1146"/>
      <c r="U27" s="1146"/>
      <c r="V27" s="1146"/>
      <c r="W27" s="1146"/>
      <c r="X27" s="1146"/>
      <c r="Y27" s="1146"/>
      <c r="Z27" s="1146"/>
    </row>
    <row r="28" spans="1:26" ht="21">
      <c r="A28" s="668">
        <v>4</v>
      </c>
      <c r="B28" s="1788"/>
      <c r="C28" s="1570"/>
      <c r="D28" s="1570"/>
      <c r="E28" s="1570"/>
      <c r="F28" s="1570"/>
      <c r="G28" s="1570"/>
      <c r="H28" s="1570"/>
      <c r="I28" s="1570"/>
      <c r="J28" s="1573"/>
      <c r="K28" s="713"/>
      <c r="L28" s="713"/>
      <c r="M28" s="713"/>
      <c r="N28" s="1146"/>
      <c r="O28" s="1146"/>
      <c r="P28" s="1146"/>
      <c r="Q28" s="1146"/>
      <c r="R28" s="1146"/>
      <c r="S28" s="1146"/>
      <c r="T28" s="1146"/>
      <c r="U28" s="1146"/>
      <c r="V28" s="1146"/>
      <c r="W28" s="1146"/>
      <c r="X28" s="1146"/>
      <c r="Y28" s="1146"/>
      <c r="Z28" s="1146"/>
    </row>
    <row r="29" spans="1:26" ht="21">
      <c r="A29" s="668">
        <v>5</v>
      </c>
      <c r="B29" s="1788"/>
      <c r="C29" s="1570"/>
      <c r="D29" s="1570"/>
      <c r="E29" s="1570"/>
      <c r="F29" s="1570"/>
      <c r="G29" s="1570"/>
      <c r="H29" s="1570"/>
      <c r="I29" s="1570"/>
      <c r="J29" s="1573"/>
      <c r="K29" s="713"/>
      <c r="L29" s="713"/>
      <c r="M29" s="713"/>
      <c r="N29" s="1146"/>
      <c r="O29" s="1146"/>
      <c r="P29" s="1146"/>
      <c r="Q29" s="1146"/>
      <c r="R29" s="1146"/>
      <c r="S29" s="1146"/>
      <c r="T29" s="1146"/>
      <c r="U29" s="1146"/>
      <c r="V29" s="1146"/>
      <c r="W29" s="1146"/>
      <c r="X29" s="1146"/>
      <c r="Y29" s="1146"/>
      <c r="Z29" s="1146"/>
    </row>
    <row r="30" spans="1:26" ht="21">
      <c r="A30" s="664"/>
      <c r="B30" s="1774" t="s">
        <v>6284</v>
      </c>
      <c r="C30" s="1570"/>
      <c r="D30" s="1570"/>
      <c r="E30" s="1570"/>
      <c r="F30" s="1570"/>
      <c r="G30" s="1570"/>
      <c r="H30" s="1570"/>
      <c r="I30" s="1570"/>
      <c r="J30" s="1573"/>
      <c r="K30" s="713"/>
      <c r="L30" s="713"/>
      <c r="M30" s="713"/>
      <c r="N30" s="1146"/>
      <c r="O30" s="1146"/>
      <c r="P30" s="1146"/>
      <c r="Q30" s="1146"/>
      <c r="R30" s="1146"/>
      <c r="S30" s="1146"/>
      <c r="T30" s="1146"/>
      <c r="U30" s="1146"/>
      <c r="V30" s="1146"/>
      <c r="W30" s="1146"/>
      <c r="X30" s="1146"/>
      <c r="Y30" s="1146"/>
      <c r="Z30" s="1146"/>
    </row>
    <row r="31" spans="1:26" ht="21">
      <c r="A31" s="668">
        <v>1</v>
      </c>
      <c r="B31" s="1788"/>
      <c r="C31" s="1570"/>
      <c r="D31" s="1570"/>
      <c r="E31" s="1570"/>
      <c r="F31" s="1570"/>
      <c r="G31" s="1570"/>
      <c r="H31" s="1570"/>
      <c r="I31" s="1570"/>
      <c r="J31" s="1573"/>
      <c r="K31" s="713"/>
      <c r="L31" s="713"/>
      <c r="M31" s="713"/>
      <c r="N31" s="1146"/>
      <c r="O31" s="1146"/>
      <c r="P31" s="1146"/>
      <c r="Q31" s="1146"/>
      <c r="R31" s="1146"/>
      <c r="S31" s="1146"/>
      <c r="T31" s="1146"/>
      <c r="U31" s="1146"/>
      <c r="V31" s="1146"/>
      <c r="W31" s="1146"/>
      <c r="X31" s="1146"/>
      <c r="Y31" s="1146"/>
      <c r="Z31" s="1146"/>
    </row>
    <row r="32" spans="1:26" ht="21">
      <c r="A32" s="668">
        <v>2</v>
      </c>
      <c r="B32" s="1788"/>
      <c r="C32" s="1570"/>
      <c r="D32" s="1570"/>
      <c r="E32" s="1570"/>
      <c r="F32" s="1570"/>
      <c r="G32" s="1570"/>
      <c r="H32" s="1570"/>
      <c r="I32" s="1570"/>
      <c r="J32" s="1573"/>
      <c r="K32" s="713"/>
      <c r="L32" s="713"/>
      <c r="M32" s="713"/>
      <c r="N32" s="1146"/>
      <c r="O32" s="1146"/>
      <c r="P32" s="1146"/>
      <c r="Q32" s="1146"/>
      <c r="R32" s="1146"/>
      <c r="S32" s="1146"/>
      <c r="T32" s="1146"/>
      <c r="U32" s="1146"/>
      <c r="V32" s="1146"/>
      <c r="W32" s="1146"/>
      <c r="X32" s="1146"/>
      <c r="Y32" s="1146"/>
      <c r="Z32" s="1146"/>
    </row>
    <row r="33" spans="1:26" ht="21">
      <c r="A33" s="668">
        <v>3</v>
      </c>
      <c r="B33" s="1788"/>
      <c r="C33" s="1570"/>
      <c r="D33" s="1570"/>
      <c r="E33" s="1570"/>
      <c r="F33" s="1570"/>
      <c r="G33" s="1570"/>
      <c r="H33" s="1570"/>
      <c r="I33" s="1570"/>
      <c r="J33" s="1573"/>
      <c r="K33" s="713"/>
      <c r="L33" s="713"/>
      <c r="M33" s="713"/>
      <c r="N33" s="1146"/>
      <c r="O33" s="1146"/>
      <c r="P33" s="1146"/>
      <c r="Q33" s="1146"/>
      <c r="R33" s="1146"/>
      <c r="S33" s="1146"/>
      <c r="T33" s="1146"/>
      <c r="U33" s="1146"/>
      <c r="V33" s="1146"/>
      <c r="W33" s="1146"/>
      <c r="X33" s="1146"/>
      <c r="Y33" s="1146"/>
      <c r="Z33" s="1146"/>
    </row>
    <row r="34" spans="1:26" ht="21">
      <c r="A34" s="668">
        <v>4</v>
      </c>
      <c r="B34" s="1788"/>
      <c r="C34" s="1570"/>
      <c r="D34" s="1570"/>
      <c r="E34" s="1570"/>
      <c r="F34" s="1570"/>
      <c r="G34" s="1570"/>
      <c r="H34" s="1570"/>
      <c r="I34" s="1570"/>
      <c r="J34" s="1573"/>
      <c r="K34" s="713"/>
      <c r="L34" s="713"/>
      <c r="M34" s="713"/>
      <c r="N34" s="1146"/>
      <c r="O34" s="1146"/>
      <c r="P34" s="1146"/>
      <c r="Q34" s="1146"/>
      <c r="R34" s="1146"/>
      <c r="S34" s="1146"/>
      <c r="T34" s="1146"/>
      <c r="U34" s="1146"/>
      <c r="V34" s="1146"/>
      <c r="W34" s="1146"/>
      <c r="X34" s="1146"/>
      <c r="Y34" s="1146"/>
      <c r="Z34" s="1146"/>
    </row>
    <row r="35" spans="1:26" ht="21">
      <c r="A35" s="668">
        <v>5</v>
      </c>
      <c r="B35" s="1788"/>
      <c r="C35" s="1570"/>
      <c r="D35" s="1570"/>
      <c r="E35" s="1570"/>
      <c r="F35" s="1570"/>
      <c r="G35" s="1570"/>
      <c r="H35" s="1570"/>
      <c r="I35" s="1570"/>
      <c r="J35" s="1573"/>
      <c r="K35" s="713"/>
      <c r="L35" s="713"/>
      <c r="M35" s="713"/>
      <c r="N35" s="1146"/>
      <c r="O35" s="1146"/>
      <c r="P35" s="1146"/>
      <c r="Q35" s="1146"/>
      <c r="R35" s="1146"/>
      <c r="S35" s="1146"/>
      <c r="T35" s="1146"/>
      <c r="U35" s="1146"/>
      <c r="V35" s="1146"/>
      <c r="W35" s="1146"/>
      <c r="X35" s="1146"/>
      <c r="Y35" s="1146"/>
      <c r="Z35" s="1146"/>
    </row>
    <row r="36" spans="1:26" ht="21">
      <c r="A36" s="664"/>
      <c r="B36" s="1774" t="s">
        <v>309</v>
      </c>
      <c r="C36" s="1570"/>
      <c r="D36" s="1570"/>
      <c r="E36" s="1570"/>
      <c r="F36" s="1570"/>
      <c r="G36" s="1570"/>
      <c r="H36" s="1570"/>
      <c r="I36" s="1570"/>
      <c r="J36" s="1573"/>
      <c r="K36" s="713"/>
      <c r="L36" s="713"/>
      <c r="M36" s="713"/>
      <c r="N36" s="1146"/>
      <c r="O36" s="1146"/>
      <c r="P36" s="1146"/>
      <c r="Q36" s="1146"/>
      <c r="R36" s="1146"/>
      <c r="S36" s="1146"/>
      <c r="T36" s="1146"/>
      <c r="U36" s="1146"/>
      <c r="V36" s="1146"/>
      <c r="W36" s="1146"/>
      <c r="X36" s="1146"/>
      <c r="Y36" s="1146"/>
      <c r="Z36" s="1146"/>
    </row>
    <row r="37" spans="1:26" ht="21">
      <c r="A37" s="664"/>
      <c r="B37" s="1774" t="s">
        <v>310</v>
      </c>
      <c r="C37" s="1570"/>
      <c r="D37" s="1570"/>
      <c r="E37" s="1570"/>
      <c r="F37" s="1570"/>
      <c r="G37" s="1570"/>
      <c r="H37" s="1570"/>
      <c r="I37" s="1570"/>
      <c r="J37" s="1573"/>
      <c r="K37" s="713"/>
      <c r="L37" s="713"/>
      <c r="M37" s="713"/>
      <c r="N37" s="1146"/>
      <c r="O37" s="1146"/>
      <c r="P37" s="1146"/>
      <c r="Q37" s="1146"/>
      <c r="R37" s="1146"/>
      <c r="S37" s="1146"/>
      <c r="T37" s="1146"/>
      <c r="U37" s="1146"/>
      <c r="V37" s="1146"/>
      <c r="W37" s="1146"/>
      <c r="X37" s="1146"/>
      <c r="Y37" s="1146"/>
      <c r="Z37" s="1146"/>
    </row>
    <row r="38" spans="1:26">
      <c r="A38" s="1739"/>
      <c r="B38" s="1612"/>
      <c r="C38" s="1612"/>
      <c r="D38" s="1612"/>
      <c r="E38" s="1612"/>
      <c r="F38" s="1612"/>
      <c r="G38" s="1612"/>
      <c r="H38" s="1612"/>
      <c r="I38" s="1612"/>
      <c r="J38" s="1612"/>
      <c r="K38" s="713"/>
      <c r="L38" s="713"/>
      <c r="M38" s="713"/>
      <c r="N38" s="1146"/>
      <c r="O38" s="1146"/>
      <c r="P38" s="1146"/>
      <c r="Q38" s="1146"/>
      <c r="R38" s="1146"/>
      <c r="S38" s="1146"/>
      <c r="T38" s="1146"/>
      <c r="U38" s="1146"/>
      <c r="V38" s="1146"/>
      <c r="W38" s="1146"/>
      <c r="X38" s="1146"/>
      <c r="Y38" s="1146"/>
      <c r="Z38" s="1146"/>
    </row>
    <row r="39" spans="1:26">
      <c r="A39" s="1613"/>
      <c r="B39" s="1614"/>
      <c r="C39" s="1614"/>
      <c r="D39" s="1614"/>
      <c r="E39" s="1614"/>
      <c r="F39" s="1614"/>
      <c r="G39" s="1614"/>
      <c r="H39" s="1614"/>
      <c r="I39" s="1614"/>
      <c r="J39" s="1614"/>
      <c r="K39" s="713"/>
      <c r="L39" s="713"/>
      <c r="M39" s="713"/>
      <c r="N39" s="1146"/>
      <c r="O39" s="1146"/>
      <c r="P39" s="1146"/>
      <c r="Q39" s="1146"/>
      <c r="R39" s="1146"/>
      <c r="S39" s="1146"/>
      <c r="T39" s="1146"/>
      <c r="U39" s="1146"/>
      <c r="V39" s="1146"/>
      <c r="W39" s="1146"/>
      <c r="X39" s="1146"/>
      <c r="Y39" s="1146"/>
      <c r="Z39" s="1146"/>
    </row>
    <row r="40" spans="1:26">
      <c r="A40" s="1613"/>
      <c r="B40" s="1614"/>
      <c r="C40" s="1614"/>
      <c r="D40" s="1614"/>
      <c r="E40" s="1614"/>
      <c r="F40" s="1614"/>
      <c r="G40" s="1614"/>
      <c r="H40" s="1614"/>
      <c r="I40" s="1614"/>
      <c r="J40" s="1614"/>
      <c r="K40" s="713"/>
      <c r="L40" s="713"/>
      <c r="M40" s="713"/>
      <c r="N40" s="1146"/>
      <c r="O40" s="1146"/>
      <c r="P40" s="1146"/>
      <c r="Q40" s="1146"/>
      <c r="R40" s="1146"/>
      <c r="S40" s="1146"/>
      <c r="T40" s="1146"/>
      <c r="U40" s="1146"/>
      <c r="V40" s="1146"/>
      <c r="W40" s="1146"/>
      <c r="X40" s="1146"/>
      <c r="Y40" s="1146"/>
      <c r="Z40" s="1146"/>
    </row>
    <row r="41" spans="1:26" ht="16">
      <c r="A41" s="811" t="s">
        <v>311</v>
      </c>
      <c r="B41" s="1353" t="s">
        <v>4573</v>
      </c>
      <c r="C41" s="1353" t="s">
        <v>8165</v>
      </c>
      <c r="D41" s="1160" t="s">
        <v>3186</v>
      </c>
      <c r="E41" s="811" t="s">
        <v>3187</v>
      </c>
      <c r="F41" s="651" t="s">
        <v>8166</v>
      </c>
      <c r="G41" s="1160" t="s">
        <v>8167</v>
      </c>
      <c r="H41" s="1339"/>
      <c r="I41" s="1150"/>
      <c r="J41" s="1150"/>
      <c r="K41" s="713"/>
      <c r="L41" s="713"/>
      <c r="M41" s="713"/>
      <c r="N41" s="1146"/>
      <c r="O41" s="1146"/>
      <c r="P41" s="1146"/>
      <c r="Q41" s="1146"/>
      <c r="R41" s="1146"/>
      <c r="S41" s="1146"/>
      <c r="T41" s="1146"/>
      <c r="U41" s="1146"/>
      <c r="V41" s="1146"/>
      <c r="W41" s="1146"/>
      <c r="X41" s="1146"/>
      <c r="Y41" s="1146"/>
      <c r="Z41" s="1146"/>
    </row>
    <row r="42" spans="1:26" ht="21">
      <c r="A42" s="1196"/>
      <c r="B42" s="1797" t="s">
        <v>320</v>
      </c>
      <c r="C42" s="1570"/>
      <c r="D42" s="1570"/>
      <c r="E42" s="1570"/>
      <c r="F42" s="1570"/>
      <c r="G42" s="1573"/>
      <c r="H42" s="1354"/>
      <c r="I42" s="1150">
        <f t="shared" ref="I42:J42" si="1">I43+I93+I63+I69+I73+I104</f>
        <v>8</v>
      </c>
      <c r="J42" s="1150">
        <f t="shared" si="1"/>
        <v>8</v>
      </c>
      <c r="K42" s="713"/>
      <c r="L42" s="713"/>
      <c r="M42" s="713"/>
      <c r="N42" s="1146"/>
      <c r="O42" s="1146"/>
      <c r="P42" s="1146"/>
      <c r="Q42" s="1146"/>
      <c r="R42" s="1146"/>
      <c r="S42" s="1146"/>
      <c r="T42" s="1146"/>
      <c r="U42" s="1146"/>
      <c r="V42" s="1146"/>
      <c r="W42" s="1146"/>
      <c r="X42" s="1146"/>
      <c r="Y42" s="1146"/>
      <c r="Z42" s="1146"/>
    </row>
    <row r="43" spans="1:26" ht="19">
      <c r="A43" s="693" t="s">
        <v>209</v>
      </c>
      <c r="B43" s="1606" t="s">
        <v>210</v>
      </c>
      <c r="C43" s="1570"/>
      <c r="D43" s="1570"/>
      <c r="E43" s="1570"/>
      <c r="F43" s="1570"/>
      <c r="G43" s="1573"/>
      <c r="H43" s="942"/>
      <c r="I43" s="1150">
        <f>SUM(D44:D62)</f>
        <v>2</v>
      </c>
      <c r="J43" s="1150">
        <f>COUNT(D57)*2</f>
        <v>2</v>
      </c>
      <c r="K43" s="713"/>
      <c r="L43" s="713"/>
      <c r="M43" s="713"/>
      <c r="N43" s="1146"/>
      <c r="O43" s="1146"/>
      <c r="P43" s="1146"/>
      <c r="Q43" s="1146"/>
      <c r="R43" s="1146"/>
      <c r="S43" s="1146"/>
      <c r="T43" s="1146"/>
      <c r="U43" s="1146"/>
      <c r="V43" s="1146"/>
      <c r="W43" s="1146"/>
      <c r="X43" s="1146"/>
      <c r="Y43" s="1146"/>
      <c r="Z43" s="1146"/>
    </row>
    <row r="44" spans="1:26" ht="15" hidden="1" customHeight="1">
      <c r="A44" s="310" t="s">
        <v>1813</v>
      </c>
      <c r="B44" s="1355" t="s">
        <v>322</v>
      </c>
      <c r="C44" s="179"/>
      <c r="D44" s="370"/>
      <c r="E44" s="125"/>
      <c r="F44" s="125"/>
      <c r="G44" s="125"/>
      <c r="H44" s="1146"/>
      <c r="I44" s="617"/>
      <c r="J44" s="617"/>
      <c r="K44" s="713"/>
      <c r="L44" s="713"/>
      <c r="M44" s="713"/>
      <c r="N44" s="1146"/>
      <c r="O44" s="1146"/>
      <c r="P44" s="1146"/>
      <c r="Q44" s="1146"/>
      <c r="R44" s="1146"/>
      <c r="S44" s="1146"/>
      <c r="T44" s="1146"/>
      <c r="U44" s="1146"/>
      <c r="V44" s="1146"/>
      <c r="W44" s="1146"/>
      <c r="X44" s="1146"/>
      <c r="Y44" s="1146"/>
      <c r="Z44" s="1146"/>
    </row>
    <row r="45" spans="1:26" ht="15" hidden="1" customHeight="1">
      <c r="A45" s="310" t="s">
        <v>1816</v>
      </c>
      <c r="B45" s="1355" t="s">
        <v>327</v>
      </c>
      <c r="C45" s="179"/>
      <c r="D45" s="370"/>
      <c r="E45" s="125"/>
      <c r="F45" s="125"/>
      <c r="G45" s="125"/>
      <c r="H45" s="1146"/>
      <c r="I45" s="617"/>
      <c r="J45" s="617"/>
      <c r="K45" s="713"/>
      <c r="L45" s="713"/>
      <c r="M45" s="713"/>
      <c r="N45" s="1146"/>
      <c r="O45" s="1146"/>
      <c r="P45" s="1146"/>
      <c r="Q45" s="1146"/>
      <c r="R45" s="1146"/>
      <c r="S45" s="1146"/>
      <c r="T45" s="1146"/>
      <c r="U45" s="1146"/>
      <c r="V45" s="1146"/>
      <c r="W45" s="1146"/>
      <c r="X45" s="1146"/>
      <c r="Y45" s="1146"/>
      <c r="Z45" s="1146"/>
    </row>
    <row r="46" spans="1:26" ht="15" hidden="1" customHeight="1">
      <c r="A46" s="310" t="s">
        <v>1819</v>
      </c>
      <c r="B46" s="1355" t="s">
        <v>331</v>
      </c>
      <c r="C46" s="179"/>
      <c r="D46" s="370"/>
      <c r="E46" s="125"/>
      <c r="F46" s="125"/>
      <c r="G46" s="125"/>
      <c r="H46" s="1146"/>
      <c r="I46" s="617"/>
      <c r="J46" s="617"/>
      <c r="K46" s="713"/>
      <c r="L46" s="713"/>
      <c r="M46" s="713"/>
      <c r="N46" s="1146"/>
      <c r="O46" s="1146"/>
      <c r="P46" s="1146"/>
      <c r="Q46" s="1146"/>
      <c r="R46" s="1146"/>
      <c r="S46" s="1146"/>
      <c r="T46" s="1146"/>
      <c r="U46" s="1146"/>
      <c r="V46" s="1146"/>
      <c r="W46" s="1146"/>
      <c r="X46" s="1146"/>
      <c r="Y46" s="1146"/>
      <c r="Z46" s="1146"/>
    </row>
    <row r="47" spans="1:26" ht="15" hidden="1" customHeight="1">
      <c r="A47" s="310" t="s">
        <v>1827</v>
      </c>
      <c r="B47" s="1355" t="s">
        <v>1828</v>
      </c>
      <c r="C47" s="179"/>
      <c r="D47" s="370"/>
      <c r="E47" s="125"/>
      <c r="F47" s="125"/>
      <c r="G47" s="125"/>
      <c r="H47" s="1146"/>
      <c r="I47" s="617"/>
      <c r="J47" s="617"/>
      <c r="K47" s="713"/>
      <c r="L47" s="713"/>
      <c r="M47" s="713"/>
      <c r="N47" s="1146"/>
      <c r="O47" s="1146"/>
      <c r="P47" s="1146"/>
      <c r="Q47" s="1146"/>
      <c r="R47" s="1146"/>
      <c r="S47" s="1146"/>
      <c r="T47" s="1146"/>
      <c r="U47" s="1146"/>
      <c r="V47" s="1146"/>
      <c r="W47" s="1146"/>
      <c r="X47" s="1146"/>
      <c r="Y47" s="1146"/>
      <c r="Z47" s="1146"/>
    </row>
    <row r="48" spans="1:26" ht="15" hidden="1" customHeight="1">
      <c r="A48" s="310" t="s">
        <v>1833</v>
      </c>
      <c r="B48" s="1355" t="s">
        <v>337</v>
      </c>
      <c r="C48" s="179"/>
      <c r="D48" s="370"/>
      <c r="E48" s="125"/>
      <c r="F48" s="125"/>
      <c r="G48" s="125"/>
      <c r="H48" s="1146"/>
      <c r="I48" s="617"/>
      <c r="J48" s="617"/>
      <c r="K48" s="713"/>
      <c r="L48" s="713"/>
      <c r="M48" s="713"/>
      <c r="N48" s="1146"/>
      <c r="O48" s="1146"/>
      <c r="P48" s="1146"/>
      <c r="Q48" s="1146"/>
      <c r="R48" s="1146"/>
      <c r="S48" s="1146"/>
      <c r="T48" s="1146"/>
      <c r="U48" s="1146"/>
      <c r="V48" s="1146"/>
      <c r="W48" s="1146"/>
      <c r="X48" s="1146"/>
      <c r="Y48" s="1146"/>
      <c r="Z48" s="1146"/>
    </row>
    <row r="49" spans="1:26" ht="15" hidden="1" customHeight="1">
      <c r="A49" s="310" t="s">
        <v>1836</v>
      </c>
      <c r="B49" s="1355" t="s">
        <v>341</v>
      </c>
      <c r="C49" s="179"/>
      <c r="D49" s="370"/>
      <c r="E49" s="125"/>
      <c r="F49" s="125"/>
      <c r="G49" s="125"/>
      <c r="H49" s="1146"/>
      <c r="I49" s="617"/>
      <c r="J49" s="617"/>
      <c r="K49" s="713"/>
      <c r="L49" s="713"/>
      <c r="M49" s="713"/>
      <c r="N49" s="1146"/>
      <c r="O49" s="1146"/>
      <c r="P49" s="1146"/>
      <c r="Q49" s="1146"/>
      <c r="R49" s="1146"/>
      <c r="S49" s="1146"/>
      <c r="T49" s="1146"/>
      <c r="U49" s="1146"/>
      <c r="V49" s="1146"/>
      <c r="W49" s="1146"/>
      <c r="X49" s="1146"/>
      <c r="Y49" s="1146"/>
      <c r="Z49" s="1146"/>
    </row>
    <row r="50" spans="1:26" ht="15" hidden="1" customHeight="1">
      <c r="A50" s="310" t="s">
        <v>1839</v>
      </c>
      <c r="B50" s="1355" t="s">
        <v>345</v>
      </c>
      <c r="C50" s="179"/>
      <c r="D50" s="370"/>
      <c r="E50" s="125"/>
      <c r="F50" s="125"/>
      <c r="G50" s="125"/>
      <c r="H50" s="1146"/>
      <c r="I50" s="617"/>
      <c r="J50" s="617"/>
      <c r="K50" s="713"/>
      <c r="L50" s="713"/>
      <c r="M50" s="713"/>
      <c r="N50" s="1146"/>
      <c r="O50" s="1146"/>
      <c r="P50" s="1146"/>
      <c r="Q50" s="1146"/>
      <c r="R50" s="1146"/>
      <c r="S50" s="1146"/>
      <c r="T50" s="1146"/>
      <c r="U50" s="1146"/>
      <c r="V50" s="1146"/>
      <c r="W50" s="1146"/>
      <c r="X50" s="1146"/>
      <c r="Y50" s="1146"/>
      <c r="Z50" s="1146"/>
    </row>
    <row r="51" spans="1:26" ht="15" hidden="1" customHeight="1">
      <c r="A51" s="310" t="s">
        <v>348</v>
      </c>
      <c r="B51" s="1355" t="s">
        <v>349</v>
      </c>
      <c r="C51" s="179"/>
      <c r="D51" s="370"/>
      <c r="E51" s="125"/>
      <c r="F51" s="125"/>
      <c r="G51" s="125"/>
      <c r="H51" s="1146"/>
      <c r="I51" s="617"/>
      <c r="J51" s="617"/>
      <c r="K51" s="713"/>
      <c r="L51" s="713"/>
      <c r="M51" s="713"/>
      <c r="N51" s="1146"/>
      <c r="O51" s="1146"/>
      <c r="P51" s="1146"/>
      <c r="Q51" s="1146"/>
      <c r="R51" s="1146"/>
      <c r="S51" s="1146"/>
      <c r="T51" s="1146"/>
      <c r="U51" s="1146"/>
      <c r="V51" s="1146"/>
      <c r="W51" s="1146"/>
      <c r="X51" s="1146"/>
      <c r="Y51" s="1146"/>
      <c r="Z51" s="1146"/>
    </row>
    <row r="52" spans="1:26" ht="15" hidden="1" customHeight="1">
      <c r="A52" s="310" t="s">
        <v>1844</v>
      </c>
      <c r="B52" s="1355" t="s">
        <v>351</v>
      </c>
      <c r="C52" s="179"/>
      <c r="D52" s="370"/>
      <c r="E52" s="125"/>
      <c r="F52" s="125"/>
      <c r="G52" s="125"/>
      <c r="H52" s="1146"/>
      <c r="I52" s="617"/>
      <c r="J52" s="617"/>
      <c r="K52" s="713"/>
      <c r="L52" s="713"/>
      <c r="M52" s="713"/>
      <c r="N52" s="1146"/>
      <c r="O52" s="1146"/>
      <c r="P52" s="1146"/>
      <c r="Q52" s="1146"/>
      <c r="R52" s="1146"/>
      <c r="S52" s="1146"/>
      <c r="T52" s="1146"/>
      <c r="U52" s="1146"/>
      <c r="V52" s="1146"/>
      <c r="W52" s="1146"/>
      <c r="X52" s="1146"/>
      <c r="Y52" s="1146"/>
      <c r="Z52" s="1146"/>
    </row>
    <row r="53" spans="1:26" ht="15" hidden="1" customHeight="1">
      <c r="A53" s="310" t="s">
        <v>354</v>
      </c>
      <c r="B53" s="1355" t="s">
        <v>355</v>
      </c>
      <c r="C53" s="179"/>
      <c r="D53" s="370"/>
      <c r="E53" s="125"/>
      <c r="F53" s="125"/>
      <c r="G53" s="125"/>
      <c r="H53" s="1146"/>
      <c r="I53" s="617"/>
      <c r="J53" s="617"/>
      <c r="K53" s="713"/>
      <c r="L53" s="713"/>
      <c r="M53" s="713"/>
      <c r="N53" s="1146"/>
      <c r="O53" s="1146"/>
      <c r="P53" s="1146"/>
      <c r="Q53" s="1146"/>
      <c r="R53" s="1146"/>
      <c r="S53" s="1146"/>
      <c r="T53" s="1146"/>
      <c r="U53" s="1146"/>
      <c r="V53" s="1146"/>
      <c r="W53" s="1146"/>
      <c r="X53" s="1146"/>
      <c r="Y53" s="1146"/>
      <c r="Z53" s="1146"/>
    </row>
    <row r="54" spans="1:26" ht="15" hidden="1" customHeight="1">
      <c r="A54" s="310" t="s">
        <v>356</v>
      </c>
      <c r="B54" s="1355" t="s">
        <v>357</v>
      </c>
      <c r="C54" s="179"/>
      <c r="D54" s="370"/>
      <c r="E54" s="125"/>
      <c r="F54" s="125"/>
      <c r="G54" s="125"/>
      <c r="H54" s="1146"/>
      <c r="I54" s="617"/>
      <c r="J54" s="617"/>
      <c r="K54" s="713"/>
      <c r="L54" s="713"/>
      <c r="M54" s="713"/>
      <c r="N54" s="1146"/>
      <c r="O54" s="1146"/>
      <c r="P54" s="1146"/>
      <c r="Q54" s="1146"/>
      <c r="R54" s="1146"/>
      <c r="S54" s="1146"/>
      <c r="T54" s="1146"/>
      <c r="U54" s="1146"/>
      <c r="V54" s="1146"/>
      <c r="W54" s="1146"/>
      <c r="X54" s="1146"/>
      <c r="Y54" s="1146"/>
      <c r="Z54" s="1146"/>
    </row>
    <row r="55" spans="1:26" ht="15" hidden="1" customHeight="1">
      <c r="A55" s="310" t="s">
        <v>358</v>
      </c>
      <c r="B55" s="1355" t="s">
        <v>359</v>
      </c>
      <c r="C55" s="179"/>
      <c r="D55" s="370"/>
      <c r="E55" s="125"/>
      <c r="F55" s="125"/>
      <c r="G55" s="125"/>
      <c r="H55" s="1146"/>
      <c r="I55" s="617"/>
      <c r="J55" s="617"/>
      <c r="K55" s="713"/>
      <c r="L55" s="713"/>
      <c r="M55" s="713"/>
      <c r="N55" s="1146"/>
      <c r="O55" s="1146"/>
      <c r="P55" s="1146"/>
      <c r="Q55" s="1146"/>
      <c r="R55" s="1146"/>
      <c r="S55" s="1146"/>
      <c r="T55" s="1146"/>
      <c r="U55" s="1146"/>
      <c r="V55" s="1146"/>
      <c r="W55" s="1146"/>
      <c r="X55" s="1146"/>
      <c r="Y55" s="1146"/>
      <c r="Z55" s="1146"/>
    </row>
    <row r="56" spans="1:26" ht="15" hidden="1" customHeight="1">
      <c r="A56" s="310" t="s">
        <v>1854</v>
      </c>
      <c r="B56" s="1355" t="s">
        <v>361</v>
      </c>
      <c r="C56" s="539"/>
      <c r="D56" s="370"/>
      <c r="E56" s="125"/>
      <c r="F56" s="125"/>
      <c r="G56" s="125"/>
      <c r="H56" s="1146"/>
      <c r="I56" s="617"/>
      <c r="J56" s="617"/>
      <c r="K56" s="713"/>
      <c r="L56" s="713"/>
      <c r="M56" s="713"/>
      <c r="N56" s="1146"/>
      <c r="O56" s="1146"/>
      <c r="P56" s="1146"/>
      <c r="Q56" s="1146"/>
      <c r="R56" s="1146"/>
      <c r="S56" s="1146"/>
      <c r="T56" s="1146"/>
      <c r="U56" s="1146"/>
      <c r="V56" s="1146"/>
      <c r="W56" s="1146"/>
      <c r="X56" s="1146"/>
      <c r="Y56" s="1146"/>
      <c r="Z56" s="1146"/>
    </row>
    <row r="57" spans="1:26" ht="17">
      <c r="A57" s="693" t="s">
        <v>1858</v>
      </c>
      <c r="B57" s="467" t="s">
        <v>367</v>
      </c>
      <c r="C57" s="471" t="s">
        <v>8168</v>
      </c>
      <c r="D57" s="696">
        <v>2</v>
      </c>
      <c r="E57" s="696" t="s">
        <v>599</v>
      </c>
      <c r="F57" s="1052"/>
      <c r="G57" s="696"/>
      <c r="H57" s="780"/>
      <c r="I57" s="1150"/>
      <c r="J57" s="1150"/>
      <c r="K57" s="713"/>
      <c r="L57" s="713"/>
      <c r="M57" s="713"/>
      <c r="N57" s="1146"/>
      <c r="O57" s="1146"/>
      <c r="P57" s="1146"/>
      <c r="Q57" s="1146"/>
      <c r="R57" s="1146"/>
      <c r="S57" s="1146"/>
      <c r="T57" s="1146"/>
      <c r="U57" s="1146"/>
      <c r="V57" s="1146"/>
      <c r="W57" s="1146"/>
      <c r="X57" s="1146"/>
      <c r="Y57" s="1146"/>
      <c r="Z57" s="1146"/>
    </row>
    <row r="58" spans="1:26" ht="15" hidden="1" customHeight="1">
      <c r="A58" s="310" t="s">
        <v>370</v>
      </c>
      <c r="B58" s="1355" t="s">
        <v>371</v>
      </c>
      <c r="C58" s="179"/>
      <c r="D58" s="370"/>
      <c r="E58" s="125"/>
      <c r="F58" s="125"/>
      <c r="G58" s="125"/>
      <c r="H58" s="1146"/>
      <c r="I58" s="617"/>
      <c r="J58" s="617"/>
      <c r="K58" s="713"/>
      <c r="L58" s="713"/>
      <c r="M58" s="713"/>
      <c r="N58" s="1146"/>
      <c r="O58" s="1146"/>
      <c r="P58" s="1146"/>
      <c r="Q58" s="1146"/>
      <c r="R58" s="1146"/>
      <c r="S58" s="1146"/>
      <c r="T58" s="1146"/>
      <c r="U58" s="1146"/>
      <c r="V58" s="1146"/>
      <c r="W58" s="1146"/>
      <c r="X58" s="1146"/>
      <c r="Y58" s="1146"/>
      <c r="Z58" s="1146"/>
    </row>
    <row r="59" spans="1:26" ht="15" hidden="1" customHeight="1">
      <c r="A59" s="310" t="s">
        <v>1867</v>
      </c>
      <c r="B59" s="1355" t="s">
        <v>373</v>
      </c>
      <c r="C59" s="179"/>
      <c r="D59" s="370"/>
      <c r="E59" s="125"/>
      <c r="F59" s="125"/>
      <c r="G59" s="125"/>
      <c r="H59" s="1146"/>
      <c r="I59" s="617"/>
      <c r="J59" s="617"/>
      <c r="K59" s="713"/>
      <c r="L59" s="713"/>
      <c r="M59" s="713"/>
      <c r="N59" s="1146"/>
      <c r="O59" s="1146"/>
      <c r="P59" s="1146"/>
      <c r="Q59" s="1146"/>
      <c r="R59" s="1146"/>
      <c r="S59" s="1146"/>
      <c r="T59" s="1146"/>
      <c r="U59" s="1146"/>
      <c r="V59" s="1146"/>
      <c r="W59" s="1146"/>
      <c r="X59" s="1146"/>
      <c r="Y59" s="1146"/>
      <c r="Z59" s="1146"/>
    </row>
    <row r="60" spans="1:26" ht="15" hidden="1" customHeight="1">
      <c r="A60" s="310" t="s">
        <v>376</v>
      </c>
      <c r="B60" s="1355" t="s">
        <v>377</v>
      </c>
      <c r="C60" s="179"/>
      <c r="D60" s="370"/>
      <c r="E60" s="125"/>
      <c r="F60" s="125"/>
      <c r="G60" s="125"/>
      <c r="H60" s="1146"/>
      <c r="I60" s="617"/>
      <c r="J60" s="617"/>
      <c r="K60" s="713"/>
      <c r="L60" s="713"/>
      <c r="M60" s="713"/>
      <c r="N60" s="1146"/>
      <c r="O60" s="1146"/>
      <c r="P60" s="1146"/>
      <c r="Q60" s="1146"/>
      <c r="R60" s="1146"/>
      <c r="S60" s="1146"/>
      <c r="T60" s="1146"/>
      <c r="U60" s="1146"/>
      <c r="V60" s="1146"/>
      <c r="W60" s="1146"/>
      <c r="X60" s="1146"/>
      <c r="Y60" s="1146"/>
      <c r="Z60" s="1146"/>
    </row>
    <row r="61" spans="1:26" ht="15" hidden="1" customHeight="1">
      <c r="A61" s="1266" t="s">
        <v>378</v>
      </c>
      <c r="B61" s="122" t="s">
        <v>1868</v>
      </c>
      <c r="C61" s="179"/>
      <c r="D61" s="370"/>
      <c r="E61" s="125"/>
      <c r="F61" s="125"/>
      <c r="G61" s="125"/>
      <c r="H61" s="1146"/>
      <c r="I61" s="617"/>
      <c r="J61" s="617"/>
      <c r="K61" s="617"/>
      <c r="L61" s="617"/>
      <c r="M61" s="617"/>
      <c r="N61" s="1146"/>
      <c r="O61" s="1146"/>
      <c r="P61" s="1146"/>
      <c r="Q61" s="1146"/>
      <c r="R61" s="1146"/>
      <c r="S61" s="1146"/>
      <c r="T61" s="1146"/>
      <c r="U61" s="1146"/>
      <c r="V61" s="1146"/>
      <c r="W61" s="1146"/>
      <c r="X61" s="1146"/>
      <c r="Y61" s="1146"/>
      <c r="Z61" s="1146"/>
    </row>
    <row r="62" spans="1:26" ht="14.25" hidden="1" customHeight="1">
      <c r="A62" s="121" t="s">
        <v>380</v>
      </c>
      <c r="B62" s="129" t="s">
        <v>381</v>
      </c>
      <c r="C62" s="179"/>
      <c r="D62" s="370"/>
      <c r="E62" s="125"/>
      <c r="F62" s="125"/>
      <c r="G62" s="125"/>
      <c r="H62" s="1146"/>
      <c r="I62" s="617"/>
      <c r="J62" s="617"/>
      <c r="K62" s="617"/>
      <c r="L62" s="617"/>
      <c r="M62" s="617"/>
      <c r="N62" s="1146"/>
      <c r="O62" s="1146"/>
      <c r="P62" s="1146"/>
      <c r="Q62" s="1146"/>
      <c r="R62" s="1146"/>
      <c r="S62" s="1146"/>
      <c r="T62" s="1146"/>
      <c r="U62" s="1146"/>
      <c r="V62" s="1146"/>
      <c r="W62" s="1146"/>
      <c r="X62" s="1146"/>
      <c r="Y62" s="1146"/>
      <c r="Z62" s="1146"/>
    </row>
    <row r="63" spans="1:26" ht="14.25" hidden="1" customHeight="1">
      <c r="A63" s="310" t="s">
        <v>41</v>
      </c>
      <c r="B63" s="1760" t="s">
        <v>211</v>
      </c>
      <c r="C63" s="1570"/>
      <c r="D63" s="1570"/>
      <c r="E63" s="1570"/>
      <c r="F63" s="1570"/>
      <c r="G63" s="1573"/>
      <c r="H63" s="926"/>
      <c r="I63" s="617">
        <f>SUM(D64:D68)</f>
        <v>0</v>
      </c>
      <c r="J63" s="617">
        <f>COUNT(D64:D68)*2</f>
        <v>0</v>
      </c>
      <c r="K63" s="617"/>
      <c r="L63" s="617"/>
      <c r="M63" s="617"/>
      <c r="N63" s="1146"/>
      <c r="O63" s="1146"/>
      <c r="P63" s="1146"/>
      <c r="Q63" s="1146"/>
      <c r="R63" s="1146"/>
      <c r="S63" s="1146"/>
      <c r="T63" s="1146"/>
      <c r="U63" s="1146"/>
      <c r="V63" s="1146"/>
      <c r="W63" s="1146"/>
      <c r="X63" s="1146"/>
      <c r="Y63" s="1146"/>
      <c r="Z63" s="1146"/>
    </row>
    <row r="64" spans="1:26" ht="14.25" hidden="1" customHeight="1">
      <c r="A64" s="310" t="s">
        <v>382</v>
      </c>
      <c r="B64" s="1355" t="s">
        <v>383</v>
      </c>
      <c r="C64" s="179"/>
      <c r="D64" s="370"/>
      <c r="E64" s="125"/>
      <c r="F64" s="125"/>
      <c r="G64" s="125"/>
      <c r="H64" s="1146"/>
      <c r="I64" s="617"/>
      <c r="J64" s="617"/>
      <c r="K64" s="617"/>
      <c r="L64" s="617"/>
      <c r="M64" s="617"/>
      <c r="N64" s="1146"/>
      <c r="O64" s="1146"/>
      <c r="P64" s="1146"/>
      <c r="Q64" s="1146"/>
      <c r="R64" s="1146"/>
      <c r="S64" s="1146"/>
      <c r="T64" s="1146"/>
      <c r="U64" s="1146"/>
      <c r="V64" s="1146"/>
      <c r="W64" s="1146"/>
      <c r="X64" s="1146"/>
      <c r="Y64" s="1146"/>
      <c r="Z64" s="1146"/>
    </row>
    <row r="65" spans="1:26" ht="14.25" hidden="1" customHeight="1">
      <c r="A65" s="310" t="s">
        <v>384</v>
      </c>
      <c r="B65" s="1355" t="s">
        <v>385</v>
      </c>
      <c r="C65" s="179"/>
      <c r="D65" s="370"/>
      <c r="E65" s="125"/>
      <c r="F65" s="125"/>
      <c r="G65" s="125"/>
      <c r="H65" s="1146"/>
      <c r="I65" s="617"/>
      <c r="J65" s="617"/>
      <c r="K65" s="617"/>
      <c r="L65" s="617"/>
      <c r="M65" s="617"/>
      <c r="N65" s="1146"/>
      <c r="O65" s="1146"/>
      <c r="P65" s="1146"/>
      <c r="Q65" s="1146"/>
      <c r="R65" s="1146"/>
      <c r="S65" s="1146"/>
      <c r="T65" s="1146"/>
      <c r="U65" s="1146"/>
      <c r="V65" s="1146"/>
      <c r="W65" s="1146"/>
      <c r="X65" s="1146"/>
      <c r="Y65" s="1146"/>
      <c r="Z65" s="1146"/>
    </row>
    <row r="66" spans="1:26" ht="14.25" hidden="1" customHeight="1">
      <c r="A66" s="310" t="s">
        <v>389</v>
      </c>
      <c r="B66" s="1355" t="s">
        <v>390</v>
      </c>
      <c r="C66" s="179"/>
      <c r="D66" s="370"/>
      <c r="E66" s="125"/>
      <c r="F66" s="125"/>
      <c r="G66" s="125"/>
      <c r="H66" s="1146"/>
      <c r="I66" s="617"/>
      <c r="J66" s="617"/>
      <c r="K66" s="617"/>
      <c r="L66" s="617"/>
      <c r="M66" s="617"/>
      <c r="N66" s="1146"/>
      <c r="O66" s="1146"/>
      <c r="P66" s="1146"/>
      <c r="Q66" s="1146"/>
      <c r="R66" s="1146"/>
      <c r="S66" s="1146"/>
      <c r="T66" s="1146"/>
      <c r="U66" s="1146"/>
      <c r="V66" s="1146"/>
      <c r="W66" s="1146"/>
      <c r="X66" s="1146"/>
      <c r="Y66" s="1146"/>
      <c r="Z66" s="1146"/>
    </row>
    <row r="67" spans="1:26" ht="14.25" hidden="1" customHeight="1">
      <c r="A67" s="310" t="s">
        <v>391</v>
      </c>
      <c r="B67" s="1355" t="s">
        <v>392</v>
      </c>
      <c r="C67" s="179"/>
      <c r="D67" s="370"/>
      <c r="E67" s="125"/>
      <c r="F67" s="125"/>
      <c r="G67" s="125"/>
      <c r="H67" s="1146"/>
      <c r="I67" s="617"/>
      <c r="J67" s="617"/>
      <c r="K67" s="617"/>
      <c r="L67" s="617"/>
      <c r="M67" s="617"/>
      <c r="N67" s="1146"/>
      <c r="O67" s="1146"/>
      <c r="P67" s="1146"/>
      <c r="Q67" s="1146"/>
      <c r="R67" s="1146"/>
      <c r="S67" s="1146"/>
      <c r="T67" s="1146"/>
      <c r="U67" s="1146"/>
      <c r="V67" s="1146"/>
      <c r="W67" s="1146"/>
      <c r="X67" s="1146"/>
      <c r="Y67" s="1146"/>
      <c r="Z67" s="1146"/>
    </row>
    <row r="68" spans="1:26" ht="14.25" hidden="1" customHeight="1">
      <c r="A68" s="310" t="s">
        <v>394</v>
      </c>
      <c r="B68" s="1355" t="s">
        <v>395</v>
      </c>
      <c r="C68" s="179"/>
      <c r="D68" s="370"/>
      <c r="E68" s="125"/>
      <c r="F68" s="125"/>
      <c r="G68" s="125"/>
      <c r="H68" s="1146"/>
      <c r="I68" s="617"/>
      <c r="J68" s="617"/>
      <c r="K68" s="617"/>
      <c r="L68" s="617"/>
      <c r="M68" s="617"/>
      <c r="N68" s="1146"/>
      <c r="O68" s="1146"/>
      <c r="P68" s="1146"/>
      <c r="Q68" s="1146"/>
      <c r="R68" s="1146"/>
      <c r="S68" s="1146"/>
      <c r="T68" s="1146"/>
      <c r="U68" s="1146"/>
      <c r="V68" s="1146"/>
      <c r="W68" s="1146"/>
      <c r="X68" s="1146"/>
      <c r="Y68" s="1146"/>
      <c r="Z68" s="1146"/>
    </row>
    <row r="69" spans="1:26" ht="14.25" hidden="1" customHeight="1">
      <c r="A69" s="310" t="s">
        <v>212</v>
      </c>
      <c r="B69" s="1760" t="s">
        <v>213</v>
      </c>
      <c r="C69" s="1570"/>
      <c r="D69" s="1570"/>
      <c r="E69" s="1570"/>
      <c r="F69" s="1570"/>
      <c r="G69" s="1573"/>
      <c r="H69" s="926"/>
      <c r="I69" s="617">
        <f>SUM(D70:D72)</f>
        <v>0</v>
      </c>
      <c r="J69" s="617">
        <f>COUNT(D70:D72)*2</f>
        <v>0</v>
      </c>
      <c r="K69" s="617"/>
      <c r="L69" s="617"/>
      <c r="M69" s="617"/>
      <c r="N69" s="1146"/>
      <c r="O69" s="1146"/>
      <c r="P69" s="1146"/>
      <c r="Q69" s="1146"/>
      <c r="R69" s="1146"/>
      <c r="S69" s="1146"/>
      <c r="T69" s="1146"/>
      <c r="U69" s="1146"/>
      <c r="V69" s="1146"/>
      <c r="W69" s="1146"/>
      <c r="X69" s="1146"/>
      <c r="Y69" s="1146"/>
      <c r="Z69" s="1146"/>
    </row>
    <row r="70" spans="1:26" ht="14.25" hidden="1" customHeight="1">
      <c r="A70" s="310" t="s">
        <v>1875</v>
      </c>
      <c r="B70" s="1355" t="s">
        <v>397</v>
      </c>
      <c r="C70" s="179"/>
      <c r="D70" s="370"/>
      <c r="E70" s="125"/>
      <c r="F70" s="125"/>
      <c r="G70" s="125"/>
      <c r="H70" s="1146"/>
      <c r="I70" s="617"/>
      <c r="J70" s="617"/>
      <c r="K70" s="617"/>
      <c r="L70" s="617"/>
      <c r="M70" s="617"/>
      <c r="N70" s="1146"/>
      <c r="O70" s="1146"/>
      <c r="P70" s="1146"/>
      <c r="Q70" s="1146"/>
      <c r="R70" s="1146"/>
      <c r="S70" s="1146"/>
      <c r="T70" s="1146"/>
      <c r="U70" s="1146"/>
      <c r="V70" s="1146"/>
      <c r="W70" s="1146"/>
      <c r="X70" s="1146"/>
      <c r="Y70" s="1146"/>
      <c r="Z70" s="1146"/>
    </row>
    <row r="71" spans="1:26" ht="14.25" hidden="1" customHeight="1">
      <c r="A71" s="310" t="s">
        <v>1876</v>
      </c>
      <c r="B71" s="1355" t="s">
        <v>402</v>
      </c>
      <c r="C71" s="179"/>
      <c r="D71" s="370"/>
      <c r="E71" s="125"/>
      <c r="F71" s="125"/>
      <c r="G71" s="125"/>
      <c r="H71" s="1146"/>
      <c r="I71" s="617"/>
      <c r="J71" s="617"/>
      <c r="K71" s="617"/>
      <c r="L71" s="617"/>
      <c r="M71" s="617"/>
      <c r="N71" s="1146"/>
      <c r="O71" s="1146"/>
      <c r="P71" s="1146"/>
      <c r="Q71" s="1146"/>
      <c r="R71" s="1146"/>
      <c r="S71" s="1146"/>
      <c r="T71" s="1146"/>
      <c r="U71" s="1146"/>
      <c r="V71" s="1146"/>
      <c r="W71" s="1146"/>
      <c r="X71" s="1146"/>
      <c r="Y71" s="1146"/>
      <c r="Z71" s="1146"/>
    </row>
    <row r="72" spans="1:26" ht="14.25" hidden="1" customHeight="1">
      <c r="A72" s="310" t="s">
        <v>1878</v>
      </c>
      <c r="B72" s="1355" t="s">
        <v>406</v>
      </c>
      <c r="C72" s="179"/>
      <c r="D72" s="370"/>
      <c r="E72" s="125"/>
      <c r="F72" s="125"/>
      <c r="G72" s="125"/>
      <c r="H72" s="1146"/>
      <c r="I72" s="617"/>
      <c r="J72" s="617"/>
      <c r="K72" s="617"/>
      <c r="L72" s="617"/>
      <c r="M72" s="617"/>
      <c r="N72" s="1146"/>
      <c r="O72" s="1146"/>
      <c r="P72" s="1146"/>
      <c r="Q72" s="1146"/>
      <c r="R72" s="1146"/>
      <c r="S72" s="1146"/>
      <c r="T72" s="1146"/>
      <c r="U72" s="1146"/>
      <c r="V72" s="1146"/>
      <c r="W72" s="1146"/>
      <c r="X72" s="1146"/>
      <c r="Y72" s="1146"/>
      <c r="Z72" s="1146"/>
    </row>
    <row r="73" spans="1:26" ht="14.25" hidden="1" customHeight="1">
      <c r="A73" s="310" t="s">
        <v>45</v>
      </c>
      <c r="B73" s="1760" t="s">
        <v>2617</v>
      </c>
      <c r="C73" s="1570"/>
      <c r="D73" s="1570"/>
      <c r="E73" s="1570"/>
      <c r="F73" s="1570"/>
      <c r="G73" s="1573"/>
      <c r="H73" s="926"/>
      <c r="I73" s="617">
        <f>SUM(D74:D92)</f>
        <v>0</v>
      </c>
      <c r="J73" s="617">
        <f>COUNT(D74:D92)*2</f>
        <v>0</v>
      </c>
      <c r="K73" s="617"/>
      <c r="L73" s="617"/>
      <c r="M73" s="617"/>
      <c r="N73" s="1146"/>
      <c r="O73" s="1146"/>
      <c r="P73" s="1146"/>
      <c r="Q73" s="1146"/>
      <c r="R73" s="1146"/>
      <c r="S73" s="1146"/>
      <c r="T73" s="1146"/>
      <c r="U73" s="1146"/>
      <c r="V73" s="1146"/>
      <c r="W73" s="1146"/>
      <c r="X73" s="1146"/>
      <c r="Y73" s="1146"/>
      <c r="Z73" s="1146"/>
    </row>
    <row r="74" spans="1:26" ht="14.25" hidden="1" customHeight="1">
      <c r="A74" s="310" t="s">
        <v>409</v>
      </c>
      <c r="B74" s="1355" t="s">
        <v>410</v>
      </c>
      <c r="C74" s="179"/>
      <c r="D74" s="370"/>
      <c r="E74" s="125"/>
      <c r="F74" s="125"/>
      <c r="G74" s="125"/>
      <c r="H74" s="1146"/>
      <c r="I74" s="617"/>
      <c r="J74" s="617"/>
      <c r="K74" s="617"/>
      <c r="L74" s="617"/>
      <c r="M74" s="617"/>
      <c r="N74" s="1146"/>
      <c r="O74" s="1146"/>
      <c r="P74" s="1146"/>
      <c r="Q74" s="1146"/>
      <c r="R74" s="1146"/>
      <c r="S74" s="1146"/>
      <c r="T74" s="1146"/>
      <c r="U74" s="1146"/>
      <c r="V74" s="1146"/>
      <c r="W74" s="1146"/>
      <c r="X74" s="1146"/>
      <c r="Y74" s="1146"/>
      <c r="Z74" s="1146"/>
    </row>
    <row r="75" spans="1:26" ht="14.25" hidden="1" customHeight="1">
      <c r="A75" s="310" t="s">
        <v>411</v>
      </c>
      <c r="B75" s="122" t="s">
        <v>412</v>
      </c>
      <c r="C75" s="179"/>
      <c r="D75" s="370"/>
      <c r="E75" s="125"/>
      <c r="F75" s="125"/>
      <c r="G75" s="125"/>
      <c r="H75" s="1146"/>
      <c r="I75" s="617"/>
      <c r="J75" s="617"/>
      <c r="K75" s="617"/>
      <c r="L75" s="617"/>
      <c r="M75" s="617"/>
      <c r="N75" s="1146"/>
      <c r="O75" s="1146"/>
      <c r="P75" s="1146"/>
      <c r="Q75" s="1146"/>
      <c r="R75" s="1146"/>
      <c r="S75" s="1146"/>
      <c r="T75" s="1146"/>
      <c r="U75" s="1146"/>
      <c r="V75" s="1146"/>
      <c r="W75" s="1146"/>
      <c r="X75" s="1146"/>
      <c r="Y75" s="1146"/>
      <c r="Z75" s="1146"/>
    </row>
    <row r="76" spans="1:26" ht="14.25" hidden="1" customHeight="1">
      <c r="A76" s="310" t="s">
        <v>413</v>
      </c>
      <c r="B76" s="1355" t="s">
        <v>414</v>
      </c>
      <c r="C76" s="179"/>
      <c r="D76" s="370"/>
      <c r="E76" s="125"/>
      <c r="F76" s="125"/>
      <c r="G76" s="125"/>
      <c r="H76" s="1146"/>
      <c r="I76" s="617"/>
      <c r="J76" s="617"/>
      <c r="K76" s="617"/>
      <c r="L76" s="617"/>
      <c r="M76" s="617"/>
      <c r="N76" s="1146"/>
      <c r="O76" s="1146"/>
      <c r="P76" s="1146"/>
      <c r="Q76" s="1146"/>
      <c r="R76" s="1146"/>
      <c r="S76" s="1146"/>
      <c r="T76" s="1146"/>
      <c r="U76" s="1146"/>
      <c r="V76" s="1146"/>
      <c r="W76" s="1146"/>
      <c r="X76" s="1146"/>
      <c r="Y76" s="1146"/>
      <c r="Z76" s="1146"/>
    </row>
    <row r="77" spans="1:26" ht="14.25" hidden="1" customHeight="1">
      <c r="A77" s="310" t="s">
        <v>415</v>
      </c>
      <c r="B77" s="1355" t="s">
        <v>416</v>
      </c>
      <c r="C77" s="179"/>
      <c r="D77" s="370"/>
      <c r="E77" s="125"/>
      <c r="F77" s="125"/>
      <c r="G77" s="125"/>
      <c r="H77" s="1146"/>
      <c r="I77" s="617"/>
      <c r="J77" s="617"/>
      <c r="K77" s="617"/>
      <c r="L77" s="617"/>
      <c r="M77" s="617"/>
      <c r="N77" s="1146"/>
      <c r="O77" s="1146"/>
      <c r="P77" s="1146"/>
      <c r="Q77" s="1146"/>
      <c r="R77" s="1146"/>
      <c r="S77" s="1146"/>
      <c r="T77" s="1146"/>
      <c r="U77" s="1146"/>
      <c r="V77" s="1146"/>
      <c r="W77" s="1146"/>
      <c r="X77" s="1146"/>
      <c r="Y77" s="1146"/>
      <c r="Z77" s="1146"/>
    </row>
    <row r="78" spans="1:26" ht="14.25" hidden="1" customHeight="1">
      <c r="A78" s="310" t="s">
        <v>417</v>
      </c>
      <c r="B78" s="1355" t="s">
        <v>1892</v>
      </c>
      <c r="C78" s="179"/>
      <c r="D78" s="370"/>
      <c r="E78" s="125"/>
      <c r="F78" s="125"/>
      <c r="G78" s="125"/>
      <c r="H78" s="1146"/>
      <c r="I78" s="617"/>
      <c r="J78" s="617"/>
      <c r="K78" s="617"/>
      <c r="L78" s="617"/>
      <c r="M78" s="617"/>
      <c r="N78" s="1146"/>
      <c r="O78" s="1146"/>
      <c r="P78" s="1146"/>
      <c r="Q78" s="1146"/>
      <c r="R78" s="1146"/>
      <c r="S78" s="1146"/>
      <c r="T78" s="1146"/>
      <c r="U78" s="1146"/>
      <c r="V78" s="1146"/>
      <c r="W78" s="1146"/>
      <c r="X78" s="1146"/>
      <c r="Y78" s="1146"/>
      <c r="Z78" s="1146"/>
    </row>
    <row r="79" spans="1:26" ht="14.25" hidden="1" customHeight="1">
      <c r="A79" s="310" t="s">
        <v>419</v>
      </c>
      <c r="B79" s="1355" t="s">
        <v>420</v>
      </c>
      <c r="C79" s="179"/>
      <c r="D79" s="370"/>
      <c r="E79" s="125"/>
      <c r="F79" s="125"/>
      <c r="G79" s="125"/>
      <c r="H79" s="1146"/>
      <c r="I79" s="617"/>
      <c r="J79" s="617"/>
      <c r="K79" s="617"/>
      <c r="L79" s="617"/>
      <c r="M79" s="617"/>
      <c r="N79" s="1146"/>
      <c r="O79" s="1146"/>
      <c r="P79" s="1146"/>
      <c r="Q79" s="1146"/>
      <c r="R79" s="1146"/>
      <c r="S79" s="1146"/>
      <c r="T79" s="1146"/>
      <c r="U79" s="1146"/>
      <c r="V79" s="1146"/>
      <c r="W79" s="1146"/>
      <c r="X79" s="1146"/>
      <c r="Y79" s="1146"/>
      <c r="Z79" s="1146"/>
    </row>
    <row r="80" spans="1:26" ht="14.25" hidden="1" customHeight="1">
      <c r="A80" s="310" t="s">
        <v>421</v>
      </c>
      <c r="B80" s="1355" t="s">
        <v>422</v>
      </c>
      <c r="C80" s="179"/>
      <c r="D80" s="370"/>
      <c r="E80" s="125"/>
      <c r="F80" s="125"/>
      <c r="G80" s="125"/>
      <c r="H80" s="1146"/>
      <c r="I80" s="617"/>
      <c r="J80" s="617"/>
      <c r="K80" s="617"/>
      <c r="L80" s="617"/>
      <c r="M80" s="617"/>
      <c r="N80" s="1146"/>
      <c r="O80" s="1146"/>
      <c r="P80" s="1146"/>
      <c r="Q80" s="1146"/>
      <c r="R80" s="1146"/>
      <c r="S80" s="1146"/>
      <c r="T80" s="1146"/>
      <c r="U80" s="1146"/>
      <c r="V80" s="1146"/>
      <c r="W80" s="1146"/>
      <c r="X80" s="1146"/>
      <c r="Y80" s="1146"/>
      <c r="Z80" s="1146"/>
    </row>
    <row r="81" spans="1:26" ht="14.25" hidden="1" customHeight="1">
      <c r="A81" s="310" t="s">
        <v>423</v>
      </c>
      <c r="B81" s="1355" t="s">
        <v>424</v>
      </c>
      <c r="C81" s="179"/>
      <c r="D81" s="370"/>
      <c r="E81" s="125"/>
      <c r="F81" s="125"/>
      <c r="G81" s="125"/>
      <c r="H81" s="1146"/>
      <c r="I81" s="617"/>
      <c r="J81" s="617"/>
      <c r="K81" s="617"/>
      <c r="L81" s="617"/>
      <c r="M81" s="617"/>
      <c r="N81" s="1146"/>
      <c r="O81" s="1146"/>
      <c r="P81" s="1146"/>
      <c r="Q81" s="1146"/>
      <c r="R81" s="1146"/>
      <c r="S81" s="1146"/>
      <c r="T81" s="1146"/>
      <c r="U81" s="1146"/>
      <c r="V81" s="1146"/>
      <c r="W81" s="1146"/>
      <c r="X81" s="1146"/>
      <c r="Y81" s="1146"/>
      <c r="Z81" s="1146"/>
    </row>
    <row r="82" spans="1:26" ht="14.25" hidden="1" customHeight="1">
      <c r="A82" s="310" t="s">
        <v>427</v>
      </c>
      <c r="B82" s="1355" t="s">
        <v>428</v>
      </c>
      <c r="C82" s="179"/>
      <c r="D82" s="370"/>
      <c r="E82" s="125"/>
      <c r="F82" s="125"/>
      <c r="G82" s="125"/>
      <c r="H82" s="1146"/>
      <c r="I82" s="617"/>
      <c r="J82" s="617"/>
      <c r="K82" s="617"/>
      <c r="L82" s="617"/>
      <c r="M82" s="617"/>
      <c r="N82" s="1146"/>
      <c r="O82" s="1146"/>
      <c r="P82" s="1146"/>
      <c r="Q82" s="1146"/>
      <c r="R82" s="1146"/>
      <c r="S82" s="1146"/>
      <c r="T82" s="1146"/>
      <c r="U82" s="1146"/>
      <c r="V82" s="1146"/>
      <c r="W82" s="1146"/>
      <c r="X82" s="1146"/>
      <c r="Y82" s="1146"/>
      <c r="Z82" s="1146"/>
    </row>
    <row r="83" spans="1:26" ht="14.25" hidden="1" customHeight="1">
      <c r="A83" s="310" t="s">
        <v>429</v>
      </c>
      <c r="B83" s="1355" t="s">
        <v>430</v>
      </c>
      <c r="C83" s="179"/>
      <c r="D83" s="370"/>
      <c r="E83" s="125"/>
      <c r="F83" s="125"/>
      <c r="G83" s="125"/>
      <c r="H83" s="1146"/>
      <c r="I83" s="617"/>
      <c r="J83" s="617"/>
      <c r="K83" s="617"/>
      <c r="L83" s="617"/>
      <c r="M83" s="617"/>
      <c r="N83" s="1146"/>
      <c r="O83" s="1146"/>
      <c r="P83" s="1146"/>
      <c r="Q83" s="1146"/>
      <c r="R83" s="1146"/>
      <c r="S83" s="1146"/>
      <c r="T83" s="1146"/>
      <c r="U83" s="1146"/>
      <c r="V83" s="1146"/>
      <c r="W83" s="1146"/>
      <c r="X83" s="1146"/>
      <c r="Y83" s="1146"/>
      <c r="Z83" s="1146"/>
    </row>
    <row r="84" spans="1:26" ht="14.25" hidden="1" customHeight="1">
      <c r="A84" s="310" t="s">
        <v>431</v>
      </c>
      <c r="B84" s="594" t="s">
        <v>432</v>
      </c>
      <c r="C84" s="179"/>
      <c r="D84" s="370"/>
      <c r="E84" s="125"/>
      <c r="F84" s="125"/>
      <c r="G84" s="125"/>
      <c r="H84" s="1146"/>
      <c r="I84" s="617"/>
      <c r="J84" s="617"/>
      <c r="K84" s="617"/>
      <c r="L84" s="617"/>
      <c r="M84" s="617"/>
      <c r="N84" s="1146"/>
      <c r="O84" s="1146"/>
      <c r="P84" s="1146"/>
      <c r="Q84" s="1146"/>
      <c r="R84" s="1146"/>
      <c r="S84" s="1146"/>
      <c r="T84" s="1146"/>
      <c r="U84" s="1146"/>
      <c r="V84" s="1146"/>
      <c r="W84" s="1146"/>
      <c r="X84" s="1146"/>
      <c r="Y84" s="1146"/>
      <c r="Z84" s="1146"/>
    </row>
    <row r="85" spans="1:26" ht="14.25" hidden="1" customHeight="1">
      <c r="A85" s="121" t="s">
        <v>433</v>
      </c>
      <c r="B85" s="150" t="s">
        <v>434</v>
      </c>
      <c r="C85" s="179"/>
      <c r="D85" s="370"/>
      <c r="E85" s="125"/>
      <c r="F85" s="125"/>
      <c r="G85" s="125"/>
      <c r="H85" s="1146"/>
      <c r="I85" s="617"/>
      <c r="J85" s="617"/>
      <c r="K85" s="617"/>
      <c r="L85" s="617"/>
      <c r="M85" s="617"/>
      <c r="N85" s="1146"/>
      <c r="O85" s="1146"/>
      <c r="P85" s="1146"/>
      <c r="Q85" s="1146"/>
      <c r="R85" s="1146"/>
      <c r="S85" s="1146"/>
      <c r="T85" s="1146"/>
      <c r="U85" s="1146"/>
      <c r="V85" s="1146"/>
      <c r="W85" s="1146"/>
      <c r="X85" s="1146"/>
      <c r="Y85" s="1146"/>
      <c r="Z85" s="1146"/>
    </row>
    <row r="86" spans="1:26" ht="14.25" hidden="1" customHeight="1">
      <c r="A86" s="121" t="s">
        <v>435</v>
      </c>
      <c r="B86" s="151" t="s">
        <v>436</v>
      </c>
      <c r="C86" s="179"/>
      <c r="D86" s="370"/>
      <c r="E86" s="125"/>
      <c r="F86" s="125"/>
      <c r="G86" s="125"/>
      <c r="H86" s="1146"/>
      <c r="I86" s="617"/>
      <c r="J86" s="617"/>
      <c r="K86" s="617"/>
      <c r="L86" s="617"/>
      <c r="M86" s="617"/>
      <c r="N86" s="1146"/>
      <c r="O86" s="1146"/>
      <c r="P86" s="1146"/>
      <c r="Q86" s="1146"/>
      <c r="R86" s="1146"/>
      <c r="S86" s="1146"/>
      <c r="T86" s="1146"/>
      <c r="U86" s="1146"/>
      <c r="V86" s="1146"/>
      <c r="W86" s="1146"/>
      <c r="X86" s="1146"/>
      <c r="Y86" s="1146"/>
      <c r="Z86" s="1146"/>
    </row>
    <row r="87" spans="1:26" ht="14.25" hidden="1" customHeight="1">
      <c r="A87" s="121" t="s">
        <v>437</v>
      </c>
      <c r="B87" s="150" t="s">
        <v>438</v>
      </c>
      <c r="C87" s="179"/>
      <c r="D87" s="370"/>
      <c r="E87" s="125"/>
      <c r="F87" s="125"/>
      <c r="G87" s="125"/>
      <c r="H87" s="1146"/>
      <c r="I87" s="617"/>
      <c r="J87" s="617"/>
      <c r="K87" s="617"/>
      <c r="L87" s="617"/>
      <c r="M87" s="617"/>
      <c r="N87" s="1146"/>
      <c r="O87" s="1146"/>
      <c r="P87" s="1146"/>
      <c r="Q87" s="1146"/>
      <c r="R87" s="1146"/>
      <c r="S87" s="1146"/>
      <c r="T87" s="1146"/>
      <c r="U87" s="1146"/>
      <c r="V87" s="1146"/>
      <c r="W87" s="1146"/>
      <c r="X87" s="1146"/>
      <c r="Y87" s="1146"/>
      <c r="Z87" s="1146"/>
    </row>
    <row r="88" spans="1:26" ht="14.25" hidden="1" customHeight="1">
      <c r="A88" s="121" t="s">
        <v>439</v>
      </c>
      <c r="B88" s="122" t="s">
        <v>4118</v>
      </c>
      <c r="C88" s="179"/>
      <c r="D88" s="370"/>
      <c r="E88" s="125"/>
      <c r="F88" s="125"/>
      <c r="G88" s="125"/>
      <c r="H88" s="1146"/>
      <c r="I88" s="617"/>
      <c r="J88" s="617"/>
      <c r="K88" s="617"/>
      <c r="L88" s="617"/>
      <c r="M88" s="617"/>
      <c r="N88" s="1146"/>
      <c r="O88" s="1146"/>
      <c r="P88" s="1146"/>
      <c r="Q88" s="1146"/>
      <c r="R88" s="1146"/>
      <c r="S88" s="1146"/>
      <c r="T88" s="1146"/>
      <c r="U88" s="1146"/>
      <c r="V88" s="1146"/>
      <c r="W88" s="1146"/>
      <c r="X88" s="1146"/>
      <c r="Y88" s="1146"/>
      <c r="Z88" s="1146"/>
    </row>
    <row r="89" spans="1:26" ht="14.25" hidden="1" customHeight="1">
      <c r="A89" s="121" t="s">
        <v>152</v>
      </c>
      <c r="B89" s="1730" t="s">
        <v>1425</v>
      </c>
      <c r="C89" s="1570"/>
      <c r="D89" s="1570"/>
      <c r="E89" s="1570"/>
      <c r="F89" s="1570"/>
      <c r="G89" s="1573"/>
      <c r="H89" s="951"/>
      <c r="I89" s="617"/>
      <c r="J89" s="617"/>
      <c r="K89" s="617"/>
      <c r="L89" s="617"/>
      <c r="M89" s="617"/>
      <c r="N89" s="1146"/>
      <c r="O89" s="1146"/>
      <c r="P89" s="1146"/>
      <c r="Q89" s="1146"/>
      <c r="R89" s="1146"/>
      <c r="S89" s="1146"/>
      <c r="T89" s="1146"/>
      <c r="U89" s="1146"/>
      <c r="V89" s="1146"/>
      <c r="W89" s="1146"/>
      <c r="X89" s="1146"/>
      <c r="Y89" s="1146"/>
      <c r="Z89" s="1146"/>
    </row>
    <row r="90" spans="1:26" ht="14.25" hidden="1" customHeight="1">
      <c r="A90" s="222" t="s">
        <v>1426</v>
      </c>
      <c r="B90" s="223"/>
      <c r="C90" s="223"/>
      <c r="D90" s="223"/>
      <c r="E90" s="223"/>
      <c r="F90" s="223"/>
      <c r="G90" s="224"/>
      <c r="H90" s="521"/>
      <c r="I90" s="617"/>
      <c r="J90" s="617"/>
      <c r="K90" s="617"/>
      <c r="L90" s="617"/>
      <c r="M90" s="617"/>
      <c r="N90" s="1146"/>
      <c r="O90" s="1146"/>
      <c r="P90" s="1146"/>
      <c r="Q90" s="1146"/>
      <c r="R90" s="1146"/>
      <c r="S90" s="1146"/>
      <c r="T90" s="1146"/>
      <c r="U90" s="1146"/>
      <c r="V90" s="1146"/>
      <c r="W90" s="1146"/>
      <c r="X90" s="1146"/>
      <c r="Y90" s="1146"/>
      <c r="Z90" s="1146"/>
    </row>
    <row r="91" spans="1:26" ht="14.25" hidden="1" customHeight="1">
      <c r="A91" s="222" t="s">
        <v>1427</v>
      </c>
      <c r="B91" s="223"/>
      <c r="C91" s="223"/>
      <c r="D91" s="223"/>
      <c r="E91" s="223"/>
      <c r="F91" s="223"/>
      <c r="G91" s="224"/>
      <c r="H91" s="521"/>
      <c r="I91" s="617"/>
      <c r="J91" s="617"/>
      <c r="K91" s="617"/>
      <c r="L91" s="617"/>
      <c r="M91" s="617"/>
      <c r="N91" s="1146"/>
      <c r="O91" s="1146"/>
      <c r="P91" s="1146"/>
      <c r="Q91" s="1146"/>
      <c r="R91" s="1146"/>
      <c r="S91" s="1146"/>
      <c r="T91" s="1146"/>
      <c r="U91" s="1146"/>
      <c r="V91" s="1146"/>
      <c r="W91" s="1146"/>
      <c r="X91" s="1146"/>
      <c r="Y91" s="1146"/>
      <c r="Z91" s="1146"/>
    </row>
    <row r="92" spans="1:26" ht="14.25" hidden="1" customHeight="1">
      <c r="A92" s="222" t="s">
        <v>1428</v>
      </c>
      <c r="B92" s="223"/>
      <c r="C92" s="223"/>
      <c r="D92" s="223"/>
      <c r="E92" s="223"/>
      <c r="F92" s="223"/>
      <c r="G92" s="224"/>
      <c r="H92" s="521"/>
      <c r="I92" s="617"/>
      <c r="J92" s="617"/>
      <c r="K92" s="617"/>
      <c r="L92" s="617"/>
      <c r="M92" s="617"/>
      <c r="N92" s="1146"/>
      <c r="O92" s="1146"/>
      <c r="P92" s="1146"/>
      <c r="Q92" s="1146"/>
      <c r="R92" s="1146"/>
      <c r="S92" s="1146"/>
      <c r="T92" s="1146"/>
      <c r="U92" s="1146"/>
      <c r="V92" s="1146"/>
      <c r="W92" s="1146"/>
      <c r="X92" s="1146"/>
      <c r="Y92" s="1146"/>
      <c r="Z92" s="1146"/>
    </row>
    <row r="93" spans="1:26" ht="19">
      <c r="A93" s="693" t="s">
        <v>1914</v>
      </c>
      <c r="B93" s="1606" t="s">
        <v>2618</v>
      </c>
      <c r="C93" s="1570"/>
      <c r="D93" s="1570"/>
      <c r="E93" s="1570"/>
      <c r="F93" s="1570"/>
      <c r="G93" s="1573"/>
      <c r="H93" s="942"/>
      <c r="I93" s="1150">
        <f>SUM(D94:D103)</f>
        <v>6</v>
      </c>
      <c r="J93" s="1150">
        <f>COUNT(D94:D103)*2</f>
        <v>6</v>
      </c>
      <c r="K93" s="713"/>
      <c r="L93" s="713"/>
      <c r="M93" s="713"/>
      <c r="N93" s="1146"/>
      <c r="O93" s="1146"/>
      <c r="P93" s="1146"/>
      <c r="Q93" s="1146"/>
      <c r="R93" s="1146"/>
      <c r="S93" s="1146"/>
      <c r="T93" s="1146"/>
      <c r="U93" s="1146"/>
      <c r="V93" s="1146"/>
      <c r="W93" s="1146"/>
      <c r="X93" s="1146"/>
      <c r="Y93" s="1146"/>
      <c r="Z93" s="1146"/>
    </row>
    <row r="94" spans="1:26" ht="15" hidden="1" customHeight="1">
      <c r="A94" s="310" t="s">
        <v>441</v>
      </c>
      <c r="B94" s="1355" t="s">
        <v>442</v>
      </c>
      <c r="C94" s="179"/>
      <c r="D94" s="370"/>
      <c r="E94" s="125"/>
      <c r="F94" s="125"/>
      <c r="G94" s="125"/>
      <c r="H94" s="1146"/>
      <c r="I94" s="617"/>
      <c r="J94" s="617"/>
      <c r="K94" s="713"/>
      <c r="L94" s="713"/>
      <c r="M94" s="713"/>
      <c r="N94" s="1146"/>
      <c r="O94" s="1146"/>
      <c r="P94" s="1146"/>
      <c r="Q94" s="1146"/>
      <c r="R94" s="1146"/>
      <c r="S94" s="1146"/>
      <c r="T94" s="1146"/>
      <c r="U94" s="1146"/>
      <c r="V94" s="1146"/>
      <c r="W94" s="1146"/>
      <c r="X94" s="1146"/>
      <c r="Y94" s="1146"/>
      <c r="Z94" s="1146"/>
    </row>
    <row r="95" spans="1:26" ht="15" hidden="1" customHeight="1">
      <c r="A95" s="310" t="s">
        <v>443</v>
      </c>
      <c r="B95" s="1355" t="s">
        <v>444</v>
      </c>
      <c r="C95" s="179"/>
      <c r="D95" s="370"/>
      <c r="E95" s="125"/>
      <c r="F95" s="125"/>
      <c r="G95" s="125"/>
      <c r="H95" s="1146"/>
      <c r="I95" s="617"/>
      <c r="J95" s="617"/>
      <c r="K95" s="713"/>
      <c r="L95" s="713"/>
      <c r="M95" s="713"/>
      <c r="N95" s="1146"/>
      <c r="O95" s="1146"/>
      <c r="P95" s="1146"/>
      <c r="Q95" s="1146"/>
      <c r="R95" s="1146"/>
      <c r="S95" s="1146"/>
      <c r="T95" s="1146"/>
      <c r="U95" s="1146"/>
      <c r="V95" s="1146"/>
      <c r="W95" s="1146"/>
      <c r="X95" s="1146"/>
      <c r="Y95" s="1146"/>
      <c r="Z95" s="1146"/>
    </row>
    <row r="96" spans="1:26" ht="15" hidden="1" customHeight="1">
      <c r="A96" s="310" t="s">
        <v>1915</v>
      </c>
      <c r="B96" s="1355" t="s">
        <v>446</v>
      </c>
      <c r="C96" s="179"/>
      <c r="D96" s="370"/>
      <c r="E96" s="125"/>
      <c r="F96" s="125"/>
      <c r="G96" s="125"/>
      <c r="H96" s="1146"/>
      <c r="I96" s="617"/>
      <c r="J96" s="617"/>
      <c r="K96" s="713"/>
      <c r="L96" s="713"/>
      <c r="M96" s="713"/>
      <c r="N96" s="1146"/>
      <c r="O96" s="1146"/>
      <c r="P96" s="1146"/>
      <c r="Q96" s="1146"/>
      <c r="R96" s="1146"/>
      <c r="S96" s="1146"/>
      <c r="T96" s="1146"/>
      <c r="U96" s="1146"/>
      <c r="V96" s="1146"/>
      <c r="W96" s="1146"/>
      <c r="X96" s="1146"/>
      <c r="Y96" s="1146"/>
      <c r="Z96" s="1146"/>
    </row>
    <row r="97" spans="1:26" ht="15" hidden="1" customHeight="1">
      <c r="A97" s="310" t="s">
        <v>448</v>
      </c>
      <c r="B97" s="1355" t="s">
        <v>449</v>
      </c>
      <c r="C97" s="179"/>
      <c r="D97" s="370"/>
      <c r="E97" s="125"/>
      <c r="F97" s="125"/>
      <c r="G97" s="125"/>
      <c r="H97" s="1146"/>
      <c r="I97" s="617"/>
      <c r="J97" s="617"/>
      <c r="K97" s="713"/>
      <c r="L97" s="713"/>
      <c r="M97" s="713"/>
      <c r="N97" s="1146"/>
      <c r="O97" s="1146"/>
      <c r="P97" s="1146"/>
      <c r="Q97" s="1146"/>
      <c r="R97" s="1146"/>
      <c r="S97" s="1146"/>
      <c r="T97" s="1146"/>
      <c r="U97" s="1146"/>
      <c r="V97" s="1146"/>
      <c r="W97" s="1146"/>
      <c r="X97" s="1146"/>
      <c r="Y97" s="1146"/>
      <c r="Z97" s="1146"/>
    </row>
    <row r="98" spans="1:26" ht="15" hidden="1" customHeight="1">
      <c r="A98" s="310" t="s">
        <v>450</v>
      </c>
      <c r="B98" s="1355" t="s">
        <v>451</v>
      </c>
      <c r="C98" s="179"/>
      <c r="D98" s="370"/>
      <c r="E98" s="125"/>
      <c r="F98" s="125"/>
      <c r="G98" s="125"/>
      <c r="H98" s="1146"/>
      <c r="I98" s="617"/>
      <c r="J98" s="617"/>
      <c r="K98" s="713"/>
      <c r="L98" s="713"/>
      <c r="M98" s="713"/>
      <c r="N98" s="1146"/>
      <c r="O98" s="1146"/>
      <c r="P98" s="1146"/>
      <c r="Q98" s="1146"/>
      <c r="R98" s="1146"/>
      <c r="S98" s="1146"/>
      <c r="T98" s="1146"/>
      <c r="U98" s="1146"/>
      <c r="V98" s="1146"/>
      <c r="W98" s="1146"/>
      <c r="X98" s="1146"/>
      <c r="Y98" s="1146"/>
      <c r="Z98" s="1146"/>
    </row>
    <row r="99" spans="1:26" ht="15" hidden="1" customHeight="1">
      <c r="A99" s="310" t="s">
        <v>452</v>
      </c>
      <c r="B99" s="1355" t="s">
        <v>453</v>
      </c>
      <c r="C99" s="179"/>
      <c r="D99" s="370"/>
      <c r="E99" s="125"/>
      <c r="F99" s="125"/>
      <c r="G99" s="125"/>
      <c r="H99" s="1146"/>
      <c r="I99" s="617"/>
      <c r="J99" s="617"/>
      <c r="K99" s="713"/>
      <c r="L99" s="713"/>
      <c r="M99" s="713"/>
      <c r="N99" s="1146"/>
      <c r="O99" s="1146"/>
      <c r="P99" s="1146"/>
      <c r="Q99" s="1146"/>
      <c r="R99" s="1146"/>
      <c r="S99" s="1146"/>
      <c r="T99" s="1146"/>
      <c r="U99" s="1146"/>
      <c r="V99" s="1146"/>
      <c r="W99" s="1146"/>
      <c r="X99" s="1146"/>
      <c r="Y99" s="1146"/>
      <c r="Z99" s="1146"/>
    </row>
    <row r="100" spans="1:26" ht="15" hidden="1" customHeight="1">
      <c r="A100" s="310" t="s">
        <v>1916</v>
      </c>
      <c r="B100" s="1355" t="s">
        <v>455</v>
      </c>
      <c r="C100" s="179"/>
      <c r="D100" s="370"/>
      <c r="E100" s="125"/>
      <c r="F100" s="125"/>
      <c r="G100" s="125"/>
      <c r="H100" s="1146"/>
      <c r="I100" s="617"/>
      <c r="J100" s="617"/>
      <c r="K100" s="713"/>
      <c r="L100" s="713"/>
      <c r="M100" s="713"/>
      <c r="N100" s="1146"/>
      <c r="O100" s="1146"/>
      <c r="P100" s="1146"/>
      <c r="Q100" s="1146"/>
      <c r="R100" s="1146"/>
      <c r="S100" s="1146"/>
      <c r="T100" s="1146"/>
      <c r="U100" s="1146"/>
      <c r="V100" s="1146"/>
      <c r="W100" s="1146"/>
      <c r="X100" s="1146"/>
      <c r="Y100" s="1146"/>
      <c r="Z100" s="1146"/>
    </row>
    <row r="101" spans="1:26" ht="17">
      <c r="A101" s="693" t="s">
        <v>457</v>
      </c>
      <c r="B101" s="467" t="s">
        <v>458</v>
      </c>
      <c r="C101" s="471" t="s">
        <v>8169</v>
      </c>
      <c r="D101" s="696">
        <v>2</v>
      </c>
      <c r="E101" s="696" t="s">
        <v>599</v>
      </c>
      <c r="F101" s="1052"/>
      <c r="G101" s="696"/>
      <c r="H101" s="780"/>
      <c r="I101" s="1150"/>
      <c r="J101" s="1150"/>
      <c r="K101" s="713"/>
      <c r="L101" s="713"/>
      <c r="M101" s="713"/>
      <c r="N101" s="1146"/>
      <c r="O101" s="1146"/>
      <c r="P101" s="1146"/>
      <c r="Q101" s="1146"/>
      <c r="R101" s="1146"/>
      <c r="S101" s="1146"/>
      <c r="T101" s="1146"/>
      <c r="U101" s="1146"/>
      <c r="V101" s="1146"/>
      <c r="W101" s="1146"/>
      <c r="X101" s="1146"/>
      <c r="Y101" s="1146"/>
      <c r="Z101" s="1146"/>
    </row>
    <row r="102" spans="1:26" ht="32">
      <c r="A102" s="693"/>
      <c r="B102" s="471"/>
      <c r="C102" s="471" t="s">
        <v>8170</v>
      </c>
      <c r="D102" s="696">
        <v>2</v>
      </c>
      <c r="E102" s="696" t="s">
        <v>599</v>
      </c>
      <c r="F102" s="1052"/>
      <c r="G102" s="696"/>
      <c r="H102" s="780"/>
      <c r="I102" s="1150"/>
      <c r="J102" s="1150"/>
      <c r="K102" s="713"/>
      <c r="L102" s="713"/>
      <c r="M102" s="713"/>
      <c r="N102" s="1146"/>
      <c r="O102" s="1146"/>
      <c r="P102" s="1146"/>
      <c r="Q102" s="1146"/>
      <c r="R102" s="1146"/>
      <c r="S102" s="1146"/>
      <c r="T102" s="1146"/>
      <c r="U102" s="1146"/>
      <c r="V102" s="1146"/>
      <c r="W102" s="1146"/>
      <c r="X102" s="1146"/>
      <c r="Y102" s="1146"/>
      <c r="Z102" s="1146"/>
    </row>
    <row r="103" spans="1:26" ht="16">
      <c r="A103" s="693"/>
      <c r="B103" s="986"/>
      <c r="C103" s="471" t="s">
        <v>8171</v>
      </c>
      <c r="D103" s="696">
        <v>2</v>
      </c>
      <c r="E103" s="696" t="s">
        <v>599</v>
      </c>
      <c r="F103" s="1052"/>
      <c r="G103" s="696"/>
      <c r="H103" s="780"/>
      <c r="I103" s="1150"/>
      <c r="J103" s="1150"/>
      <c r="K103" s="713"/>
      <c r="L103" s="713"/>
      <c r="M103" s="713"/>
      <c r="N103" s="1146"/>
      <c r="O103" s="1146"/>
      <c r="P103" s="1146"/>
      <c r="Q103" s="1146"/>
      <c r="R103" s="1146"/>
      <c r="S103" s="1146"/>
      <c r="T103" s="1146"/>
      <c r="U103" s="1146"/>
      <c r="V103" s="1146"/>
      <c r="W103" s="1146"/>
      <c r="X103" s="1146"/>
      <c r="Y103" s="1146"/>
      <c r="Z103" s="1146"/>
    </row>
    <row r="104" spans="1:26" ht="31.5" hidden="1" customHeight="1">
      <c r="A104" s="310" t="s">
        <v>1917</v>
      </c>
      <c r="B104" s="1760" t="s">
        <v>51</v>
      </c>
      <c r="C104" s="1570"/>
      <c r="D104" s="1570"/>
      <c r="E104" s="1570"/>
      <c r="F104" s="1570"/>
      <c r="G104" s="1573"/>
      <c r="H104" s="926"/>
      <c r="I104" s="617">
        <f>SUM(D105:D106)</f>
        <v>0</v>
      </c>
      <c r="J104" s="617">
        <f>COUNT(D105:D106)*2</f>
        <v>0</v>
      </c>
      <c r="K104" s="713"/>
      <c r="L104" s="713"/>
      <c r="M104" s="713"/>
      <c r="N104" s="1146"/>
      <c r="O104" s="1146"/>
      <c r="P104" s="1146"/>
      <c r="Q104" s="1146"/>
      <c r="R104" s="1146"/>
      <c r="S104" s="1146"/>
      <c r="T104" s="1146"/>
      <c r="U104" s="1146"/>
      <c r="V104" s="1146"/>
      <c r="W104" s="1146"/>
      <c r="X104" s="1146"/>
      <c r="Y104" s="1146"/>
      <c r="Z104" s="1146"/>
    </row>
    <row r="105" spans="1:26" ht="30.75" hidden="1" customHeight="1">
      <c r="A105" s="310" t="s">
        <v>1918</v>
      </c>
      <c r="B105" s="1355" t="s">
        <v>460</v>
      </c>
      <c r="C105" s="179"/>
      <c r="D105" s="370"/>
      <c r="E105" s="125"/>
      <c r="F105" s="125"/>
      <c r="G105" s="125"/>
      <c r="H105" s="1146"/>
      <c r="I105" s="617"/>
      <c r="J105" s="617"/>
      <c r="K105" s="713"/>
      <c r="L105" s="713"/>
      <c r="M105" s="713"/>
      <c r="N105" s="1146"/>
      <c r="O105" s="1146"/>
      <c r="P105" s="1146"/>
      <c r="Q105" s="1146"/>
      <c r="R105" s="1146"/>
      <c r="S105" s="1146"/>
      <c r="T105" s="1146"/>
      <c r="U105" s="1146"/>
      <c r="V105" s="1146"/>
      <c r="W105" s="1146"/>
      <c r="X105" s="1146"/>
      <c r="Y105" s="1146"/>
      <c r="Z105" s="1146"/>
    </row>
    <row r="106" spans="1:26" ht="46.5" hidden="1" customHeight="1">
      <c r="A106" s="310" t="s">
        <v>463</v>
      </c>
      <c r="B106" s="1355" t="s">
        <v>464</v>
      </c>
      <c r="C106" s="179"/>
      <c r="D106" s="370"/>
      <c r="E106" s="125"/>
      <c r="F106" s="125"/>
      <c r="G106" s="125"/>
      <c r="H106" s="1146"/>
      <c r="I106" s="617"/>
      <c r="J106" s="617"/>
      <c r="K106" s="713"/>
      <c r="L106" s="713"/>
      <c r="M106" s="713"/>
      <c r="N106" s="1146"/>
      <c r="O106" s="1146"/>
      <c r="P106" s="1146"/>
      <c r="Q106" s="1146"/>
      <c r="R106" s="1146"/>
      <c r="S106" s="1146"/>
      <c r="T106" s="1146"/>
      <c r="U106" s="1146"/>
      <c r="V106" s="1146"/>
      <c r="W106" s="1146"/>
      <c r="X106" s="1146"/>
      <c r="Y106" s="1146"/>
      <c r="Z106" s="1146"/>
    </row>
    <row r="107" spans="1:26" ht="21">
      <c r="A107" s="1196"/>
      <c r="B107" s="1797" t="s">
        <v>465</v>
      </c>
      <c r="C107" s="1570"/>
      <c r="D107" s="1570"/>
      <c r="E107" s="1570"/>
      <c r="F107" s="1570"/>
      <c r="G107" s="1573"/>
      <c r="H107" s="1354"/>
      <c r="I107" s="1150">
        <f t="shared" ref="I107:J107" si="2">I108+I118+I124+I129+I135+I142</f>
        <v>20</v>
      </c>
      <c r="J107" s="1150">
        <f t="shared" si="2"/>
        <v>20</v>
      </c>
      <c r="K107" s="713"/>
      <c r="L107" s="713"/>
      <c r="M107" s="713"/>
      <c r="N107" s="1146"/>
      <c r="O107" s="1146"/>
      <c r="P107" s="1146"/>
      <c r="Q107" s="1146"/>
      <c r="R107" s="1146"/>
      <c r="S107" s="1146"/>
      <c r="T107" s="1146"/>
      <c r="U107" s="1146"/>
      <c r="V107" s="1146"/>
      <c r="W107" s="1146"/>
      <c r="X107" s="1146"/>
      <c r="Y107" s="1146"/>
      <c r="Z107" s="1146"/>
    </row>
    <row r="108" spans="1:26" ht="19">
      <c r="A108" s="982" t="s">
        <v>214</v>
      </c>
      <c r="B108" s="1606" t="s">
        <v>215</v>
      </c>
      <c r="C108" s="1570"/>
      <c r="D108" s="1570"/>
      <c r="E108" s="1570"/>
      <c r="F108" s="1570"/>
      <c r="G108" s="1573"/>
      <c r="H108" s="942"/>
      <c r="I108" s="1150">
        <f>SUM(D109:D117)</f>
        <v>8</v>
      </c>
      <c r="J108" s="1150">
        <f>COUNT(D109:D117)*2</f>
        <v>8</v>
      </c>
      <c r="K108" s="713"/>
      <c r="L108" s="713"/>
      <c r="M108" s="713"/>
      <c r="N108" s="1146"/>
      <c r="O108" s="1146"/>
      <c r="P108" s="1146"/>
      <c r="Q108" s="1146"/>
      <c r="R108" s="1146"/>
      <c r="S108" s="1146"/>
      <c r="T108" s="1146"/>
      <c r="U108" s="1146"/>
      <c r="V108" s="1146"/>
      <c r="W108" s="1146"/>
      <c r="X108" s="1146"/>
      <c r="Y108" s="1146"/>
      <c r="Z108" s="1146"/>
    </row>
    <row r="109" spans="1:26" ht="34">
      <c r="A109" s="982" t="s">
        <v>1921</v>
      </c>
      <c r="B109" s="467" t="s">
        <v>467</v>
      </c>
      <c r="C109" s="467" t="s">
        <v>3548</v>
      </c>
      <c r="D109" s="696">
        <v>2</v>
      </c>
      <c r="E109" s="467" t="s">
        <v>469</v>
      </c>
      <c r="F109" s="467" t="s">
        <v>6309</v>
      </c>
      <c r="G109" s="696"/>
      <c r="H109" s="780"/>
      <c r="I109" s="1150"/>
      <c r="J109" s="1150"/>
      <c r="K109" s="713"/>
      <c r="L109" s="713"/>
      <c r="M109" s="713"/>
      <c r="N109" s="1146"/>
      <c r="O109" s="1146"/>
      <c r="P109" s="1146"/>
      <c r="Q109" s="1146"/>
      <c r="R109" s="1146"/>
      <c r="S109" s="1146"/>
      <c r="T109" s="1146"/>
      <c r="U109" s="1146"/>
      <c r="V109" s="1146"/>
      <c r="W109" s="1146"/>
      <c r="X109" s="1146"/>
      <c r="Y109" s="1146"/>
      <c r="Z109" s="1146"/>
    </row>
    <row r="110" spans="1:26" ht="17">
      <c r="A110" s="927"/>
      <c r="B110" s="161"/>
      <c r="C110" s="161" t="s">
        <v>6310</v>
      </c>
      <c r="D110" s="696">
        <v>2</v>
      </c>
      <c r="E110" s="696" t="s">
        <v>469</v>
      </c>
      <c r="F110" s="1052"/>
      <c r="G110" s="696"/>
      <c r="H110" s="780"/>
      <c r="I110" s="1150"/>
      <c r="J110" s="1150"/>
      <c r="K110" s="713"/>
      <c r="L110" s="713"/>
      <c r="M110" s="713"/>
      <c r="N110" s="1146"/>
      <c r="O110" s="1146"/>
      <c r="P110" s="1146"/>
      <c r="Q110" s="1146"/>
      <c r="R110" s="1146"/>
      <c r="S110" s="1146"/>
      <c r="T110" s="1146"/>
      <c r="U110" s="1146"/>
      <c r="V110" s="1146"/>
      <c r="W110" s="1146"/>
      <c r="X110" s="1146"/>
      <c r="Y110" s="1146"/>
      <c r="Z110" s="1146"/>
    </row>
    <row r="111" spans="1:26" ht="30.75" hidden="1" customHeight="1">
      <c r="A111" s="348" t="s">
        <v>1925</v>
      </c>
      <c r="B111" s="844" t="s">
        <v>475</v>
      </c>
      <c r="C111" s="179"/>
      <c r="D111" s="370"/>
      <c r="E111" s="125"/>
      <c r="F111" s="125"/>
      <c r="G111" s="125"/>
      <c r="H111" s="1146"/>
      <c r="I111" s="617"/>
      <c r="J111" s="617"/>
      <c r="K111" s="713"/>
      <c r="L111" s="713"/>
      <c r="M111" s="713"/>
      <c r="N111" s="1146"/>
      <c r="O111" s="1146"/>
      <c r="P111" s="1146"/>
      <c r="Q111" s="1146"/>
      <c r="R111" s="1146"/>
      <c r="S111" s="1146"/>
      <c r="T111" s="1146"/>
      <c r="U111" s="1146"/>
      <c r="V111" s="1146"/>
      <c r="W111" s="1146"/>
      <c r="X111" s="1146"/>
      <c r="Y111" s="1146"/>
      <c r="Z111" s="1146"/>
    </row>
    <row r="112" spans="1:26" ht="30.75" hidden="1" customHeight="1">
      <c r="A112" s="348" t="s">
        <v>480</v>
      </c>
      <c r="B112" s="844" t="s">
        <v>481</v>
      </c>
      <c r="C112" s="179"/>
      <c r="D112" s="370"/>
      <c r="E112" s="125"/>
      <c r="F112" s="125"/>
      <c r="G112" s="125"/>
      <c r="H112" s="1146"/>
      <c r="I112" s="617"/>
      <c r="J112" s="617"/>
      <c r="K112" s="713"/>
      <c r="L112" s="713"/>
      <c r="M112" s="713"/>
      <c r="N112" s="1146"/>
      <c r="O112" s="1146"/>
      <c r="P112" s="1146"/>
      <c r="Q112" s="1146"/>
      <c r="R112" s="1146"/>
      <c r="S112" s="1146"/>
      <c r="T112" s="1146"/>
      <c r="U112" s="1146"/>
      <c r="V112" s="1146"/>
      <c r="W112" s="1146"/>
      <c r="X112" s="1146"/>
      <c r="Y112" s="1146"/>
      <c r="Z112" s="1146"/>
    </row>
    <row r="113" spans="1:26" ht="30.75" hidden="1" customHeight="1">
      <c r="A113" s="348" t="s">
        <v>1933</v>
      </c>
      <c r="B113" s="844" t="s">
        <v>483</v>
      </c>
      <c r="C113" s="179"/>
      <c r="D113" s="370"/>
      <c r="E113" s="125"/>
      <c r="F113" s="125"/>
      <c r="G113" s="125"/>
      <c r="H113" s="1146"/>
      <c r="I113" s="617"/>
      <c r="J113" s="617"/>
      <c r="K113" s="713"/>
      <c r="L113" s="713"/>
      <c r="M113" s="713"/>
      <c r="N113" s="1146"/>
      <c r="O113" s="1146"/>
      <c r="P113" s="1146"/>
      <c r="Q113" s="1146"/>
      <c r="R113" s="1146"/>
      <c r="S113" s="1146"/>
      <c r="T113" s="1146"/>
      <c r="U113" s="1146"/>
      <c r="V113" s="1146"/>
      <c r="W113" s="1146"/>
      <c r="X113" s="1146"/>
      <c r="Y113" s="1146"/>
      <c r="Z113" s="1146"/>
    </row>
    <row r="114" spans="1:26" ht="30.75" hidden="1" customHeight="1">
      <c r="A114" s="348" t="s">
        <v>484</v>
      </c>
      <c r="B114" s="844" t="s">
        <v>485</v>
      </c>
      <c r="C114" s="179"/>
      <c r="D114" s="370"/>
      <c r="E114" s="125"/>
      <c r="F114" s="125"/>
      <c r="G114" s="125"/>
      <c r="H114" s="1146"/>
      <c r="I114" s="617"/>
      <c r="J114" s="617"/>
      <c r="K114" s="713"/>
      <c r="L114" s="713"/>
      <c r="M114" s="713"/>
      <c r="N114" s="1146"/>
      <c r="O114" s="1146"/>
      <c r="P114" s="1146"/>
      <c r="Q114" s="1146"/>
      <c r="R114" s="1146"/>
      <c r="S114" s="1146"/>
      <c r="T114" s="1146"/>
      <c r="U114" s="1146"/>
      <c r="V114" s="1146"/>
      <c r="W114" s="1146"/>
      <c r="X114" s="1146"/>
      <c r="Y114" s="1146"/>
      <c r="Z114" s="1146"/>
    </row>
    <row r="115" spans="1:26" ht="41.25" customHeight="1">
      <c r="A115" s="927" t="s">
        <v>1938</v>
      </c>
      <c r="B115" s="161" t="s">
        <v>487</v>
      </c>
      <c r="C115" s="983" t="s">
        <v>8172</v>
      </c>
      <c r="D115" s="696">
        <v>2</v>
      </c>
      <c r="E115" s="696" t="s">
        <v>469</v>
      </c>
      <c r="F115" s="1052"/>
      <c r="G115" s="696"/>
      <c r="H115" s="780"/>
      <c r="I115" s="1150"/>
      <c r="J115" s="1150"/>
      <c r="K115" s="713"/>
      <c r="L115" s="713"/>
      <c r="M115" s="713"/>
      <c r="N115" s="1146"/>
      <c r="O115" s="1146"/>
      <c r="P115" s="1146"/>
      <c r="Q115" s="1146"/>
      <c r="R115" s="1146"/>
      <c r="S115" s="1146"/>
      <c r="T115" s="1146"/>
      <c r="U115" s="1146"/>
      <c r="V115" s="1146"/>
      <c r="W115" s="1146"/>
      <c r="X115" s="1146"/>
      <c r="Y115" s="1146"/>
      <c r="Z115" s="1146"/>
    </row>
    <row r="116" spans="1:26" ht="30.75" hidden="1" customHeight="1">
      <c r="A116" s="348" t="s">
        <v>1939</v>
      </c>
      <c r="B116" s="844" t="s">
        <v>490</v>
      </c>
      <c r="C116" s="1356"/>
      <c r="D116" s="370"/>
      <c r="E116" s="125"/>
      <c r="F116" s="125"/>
      <c r="G116" s="125"/>
      <c r="H116" s="1146"/>
      <c r="I116" s="617"/>
      <c r="J116" s="617"/>
      <c r="K116" s="713"/>
      <c r="L116" s="713"/>
      <c r="M116" s="713"/>
      <c r="N116" s="1146"/>
      <c r="O116" s="1146"/>
      <c r="P116" s="1146"/>
      <c r="Q116" s="1146"/>
      <c r="R116" s="1146"/>
      <c r="S116" s="1146"/>
      <c r="T116" s="1146"/>
      <c r="U116" s="1146"/>
      <c r="V116" s="1146"/>
      <c r="W116" s="1146"/>
      <c r="X116" s="1146"/>
      <c r="Y116" s="1146"/>
      <c r="Z116" s="1146"/>
    </row>
    <row r="117" spans="1:26" ht="34">
      <c r="A117" s="927" t="s">
        <v>493</v>
      </c>
      <c r="B117" s="161" t="s">
        <v>494</v>
      </c>
      <c r="C117" s="471" t="s">
        <v>8173</v>
      </c>
      <c r="D117" s="696">
        <v>2</v>
      </c>
      <c r="E117" s="696" t="s">
        <v>469</v>
      </c>
      <c r="F117" s="1052"/>
      <c r="G117" s="696"/>
      <c r="H117" s="780"/>
      <c r="I117" s="1150"/>
      <c r="J117" s="1150"/>
      <c r="K117" s="713"/>
      <c r="L117" s="713"/>
      <c r="M117" s="713"/>
      <c r="N117" s="1146"/>
      <c r="O117" s="1146"/>
      <c r="P117" s="1146"/>
      <c r="Q117" s="1146"/>
      <c r="R117" s="1146"/>
      <c r="S117" s="1146"/>
      <c r="T117" s="1146"/>
      <c r="U117" s="1146"/>
      <c r="V117" s="1146"/>
      <c r="W117" s="1146"/>
      <c r="X117" s="1146"/>
      <c r="Y117" s="1146"/>
      <c r="Z117" s="1146"/>
    </row>
    <row r="118" spans="1:26" ht="19">
      <c r="A118" s="927" t="s">
        <v>216</v>
      </c>
      <c r="B118" s="1606" t="s">
        <v>8174</v>
      </c>
      <c r="C118" s="1570"/>
      <c r="D118" s="1570"/>
      <c r="E118" s="1570"/>
      <c r="F118" s="1570"/>
      <c r="G118" s="1573"/>
      <c r="H118" s="942"/>
      <c r="I118" s="1150">
        <f>SUM(D119:D123)</f>
        <v>4</v>
      </c>
      <c r="J118" s="1150">
        <f>COUNT(D119:D123)*2</f>
        <v>4</v>
      </c>
      <c r="K118" s="713"/>
      <c r="L118" s="713"/>
      <c r="M118" s="713"/>
      <c r="N118" s="1146"/>
      <c r="O118" s="1146"/>
      <c r="P118" s="1146"/>
      <c r="Q118" s="1146"/>
      <c r="R118" s="1146"/>
      <c r="S118" s="1146"/>
      <c r="T118" s="1146"/>
      <c r="U118" s="1146"/>
      <c r="V118" s="1146"/>
      <c r="W118" s="1146"/>
      <c r="X118" s="1146"/>
      <c r="Y118" s="1146"/>
      <c r="Z118" s="1146"/>
    </row>
    <row r="119" spans="1:26" ht="15" hidden="1" customHeight="1">
      <c r="A119" s="348" t="s">
        <v>1943</v>
      </c>
      <c r="B119" s="850" t="s">
        <v>498</v>
      </c>
      <c r="C119" s="162"/>
      <c r="D119" s="370"/>
      <c r="E119" s="125"/>
      <c r="F119" s="125"/>
      <c r="G119" s="125"/>
      <c r="H119" s="1146"/>
      <c r="I119" s="617"/>
      <c r="J119" s="617"/>
      <c r="K119" s="713"/>
      <c r="L119" s="713"/>
      <c r="M119" s="713"/>
      <c r="N119" s="1146"/>
      <c r="O119" s="1146"/>
      <c r="P119" s="1146"/>
      <c r="Q119" s="1146"/>
      <c r="R119" s="1146"/>
      <c r="S119" s="1146"/>
      <c r="T119" s="1146"/>
      <c r="U119" s="1146"/>
      <c r="V119" s="1146"/>
      <c r="W119" s="1146"/>
      <c r="X119" s="1146"/>
      <c r="Y119" s="1146"/>
      <c r="Z119" s="1146"/>
    </row>
    <row r="120" spans="1:26" ht="34">
      <c r="A120" s="927" t="s">
        <v>509</v>
      </c>
      <c r="B120" s="467" t="s">
        <v>510</v>
      </c>
      <c r="C120" s="471" t="s">
        <v>8175</v>
      </c>
      <c r="D120" s="696">
        <v>2</v>
      </c>
      <c r="E120" s="696" t="s">
        <v>891</v>
      </c>
      <c r="F120" s="1052"/>
      <c r="G120" s="696"/>
      <c r="H120" s="780"/>
      <c r="I120" s="1150"/>
      <c r="J120" s="1150"/>
      <c r="K120" s="713"/>
      <c r="L120" s="713"/>
      <c r="M120" s="713"/>
      <c r="N120" s="1146"/>
      <c r="O120" s="1146"/>
      <c r="P120" s="1146"/>
      <c r="Q120" s="1146"/>
      <c r="R120" s="1146"/>
      <c r="S120" s="1146"/>
      <c r="T120" s="1146"/>
      <c r="U120" s="1146"/>
      <c r="V120" s="1146"/>
      <c r="W120" s="1146"/>
      <c r="X120" s="1146"/>
      <c r="Y120" s="1146"/>
      <c r="Z120" s="1146"/>
    </row>
    <row r="121" spans="1:26" ht="34">
      <c r="A121" s="927" t="s">
        <v>1949</v>
      </c>
      <c r="B121" s="467" t="s">
        <v>512</v>
      </c>
      <c r="C121" s="467" t="s">
        <v>8176</v>
      </c>
      <c r="D121" s="696">
        <v>2</v>
      </c>
      <c r="E121" s="467" t="s">
        <v>469</v>
      </c>
      <c r="F121" s="467" t="s">
        <v>6965</v>
      </c>
      <c r="G121" s="696"/>
      <c r="H121" s="780"/>
      <c r="I121" s="1150"/>
      <c r="J121" s="1150"/>
      <c r="K121" s="713"/>
      <c r="L121" s="713"/>
      <c r="M121" s="713"/>
      <c r="N121" s="1146"/>
      <c r="O121" s="1146"/>
      <c r="P121" s="1146"/>
      <c r="Q121" s="1146"/>
      <c r="R121" s="1146"/>
      <c r="S121" s="1146"/>
      <c r="T121" s="1146"/>
      <c r="U121" s="1146"/>
      <c r="V121" s="1146"/>
      <c r="W121" s="1146"/>
      <c r="X121" s="1146"/>
      <c r="Y121" s="1146"/>
      <c r="Z121" s="1146"/>
    </row>
    <row r="122" spans="1:26" ht="30.75" hidden="1" customHeight="1">
      <c r="A122" s="348" t="s">
        <v>1953</v>
      </c>
      <c r="B122" s="850" t="s">
        <v>520</v>
      </c>
      <c r="C122" s="179"/>
      <c r="D122" s="370"/>
      <c r="E122" s="125"/>
      <c r="F122" s="125"/>
      <c r="G122" s="125"/>
      <c r="H122" s="1146"/>
      <c r="I122" s="617"/>
      <c r="J122" s="617"/>
      <c r="K122" s="713"/>
      <c r="L122" s="713"/>
      <c r="M122" s="713"/>
      <c r="N122" s="1146"/>
      <c r="O122" s="1146"/>
      <c r="P122" s="1146"/>
      <c r="Q122" s="1146"/>
      <c r="R122" s="1146"/>
      <c r="S122" s="1146"/>
      <c r="T122" s="1146"/>
      <c r="U122" s="1146"/>
      <c r="V122" s="1146"/>
      <c r="W122" s="1146"/>
      <c r="X122" s="1146"/>
      <c r="Y122" s="1146"/>
      <c r="Z122" s="1146"/>
    </row>
    <row r="123" spans="1:26" ht="30.75" hidden="1" customHeight="1">
      <c r="A123" s="348" t="s">
        <v>521</v>
      </c>
      <c r="B123" s="1357" t="s">
        <v>522</v>
      </c>
      <c r="C123" s="179"/>
      <c r="D123" s="370"/>
      <c r="E123" s="125"/>
      <c r="F123" s="125"/>
      <c r="G123" s="125"/>
      <c r="H123" s="1146"/>
      <c r="I123" s="617"/>
      <c r="J123" s="617"/>
      <c r="K123" s="713"/>
      <c r="L123" s="713"/>
      <c r="M123" s="713"/>
      <c r="N123" s="1146"/>
      <c r="O123" s="1146"/>
      <c r="P123" s="1146"/>
      <c r="Q123" s="1146"/>
      <c r="R123" s="1146"/>
      <c r="S123" s="1146"/>
      <c r="T123" s="1146"/>
      <c r="U123" s="1146"/>
      <c r="V123" s="1146"/>
      <c r="W123" s="1146"/>
      <c r="X123" s="1146"/>
      <c r="Y123" s="1146"/>
      <c r="Z123" s="1146"/>
    </row>
    <row r="124" spans="1:26" ht="19">
      <c r="A124" s="927" t="s">
        <v>218</v>
      </c>
      <c r="B124" s="1606" t="s">
        <v>219</v>
      </c>
      <c r="C124" s="1570"/>
      <c r="D124" s="1570"/>
      <c r="E124" s="1570"/>
      <c r="F124" s="1570"/>
      <c r="G124" s="1573"/>
      <c r="H124" s="942"/>
      <c r="I124" s="1150">
        <f>SUM(D125:D128)</f>
        <v>8</v>
      </c>
      <c r="J124" s="1150">
        <f>COUNT(D125:D128)*2</f>
        <v>8</v>
      </c>
      <c r="K124" s="713"/>
      <c r="L124" s="713"/>
      <c r="M124" s="713"/>
      <c r="N124" s="1146"/>
      <c r="O124" s="1146"/>
      <c r="P124" s="1146"/>
      <c r="Q124" s="1146"/>
      <c r="R124" s="1146"/>
      <c r="S124" s="1146"/>
      <c r="T124" s="1146"/>
      <c r="U124" s="1146"/>
      <c r="V124" s="1146"/>
      <c r="W124" s="1146"/>
      <c r="X124" s="1146"/>
      <c r="Y124" s="1146"/>
      <c r="Z124" s="1146"/>
    </row>
    <row r="125" spans="1:26" ht="32">
      <c r="A125" s="927" t="s">
        <v>1954</v>
      </c>
      <c r="B125" s="467" t="s">
        <v>524</v>
      </c>
      <c r="C125" s="471" t="s">
        <v>8177</v>
      </c>
      <c r="D125" s="696">
        <v>2</v>
      </c>
      <c r="E125" s="696" t="s">
        <v>469</v>
      </c>
      <c r="F125" s="471" t="s">
        <v>8178</v>
      </c>
      <c r="G125" s="696"/>
      <c r="H125" s="780"/>
      <c r="I125" s="1150"/>
      <c r="J125" s="1150"/>
      <c r="K125" s="713"/>
      <c r="L125" s="713"/>
      <c r="M125" s="713"/>
      <c r="N125" s="1146"/>
      <c r="O125" s="1146"/>
      <c r="P125" s="1146"/>
      <c r="Q125" s="1146"/>
      <c r="R125" s="1146"/>
      <c r="S125" s="1146"/>
      <c r="T125" s="1146"/>
      <c r="U125" s="1146"/>
      <c r="V125" s="1146"/>
      <c r="W125" s="1146"/>
      <c r="X125" s="1146"/>
      <c r="Y125" s="1146"/>
      <c r="Z125" s="1146"/>
    </row>
    <row r="126" spans="1:26" ht="34">
      <c r="A126" s="927" t="s">
        <v>1958</v>
      </c>
      <c r="B126" s="467" t="s">
        <v>528</v>
      </c>
      <c r="C126" s="983" t="s">
        <v>8179</v>
      </c>
      <c r="D126" s="696">
        <v>2</v>
      </c>
      <c r="E126" s="696" t="s">
        <v>611</v>
      </c>
      <c r="F126" s="1052"/>
      <c r="G126" s="696"/>
      <c r="H126" s="780"/>
      <c r="I126" s="1150"/>
      <c r="J126" s="1150"/>
      <c r="K126" s="713"/>
      <c r="L126" s="713"/>
      <c r="M126" s="713"/>
      <c r="N126" s="1146"/>
      <c r="O126" s="1146"/>
      <c r="P126" s="1146"/>
      <c r="Q126" s="1146"/>
      <c r="R126" s="1146"/>
      <c r="S126" s="1146"/>
      <c r="T126" s="1146"/>
      <c r="U126" s="1146"/>
      <c r="V126" s="1146"/>
      <c r="W126" s="1146"/>
      <c r="X126" s="1146"/>
      <c r="Y126" s="1146"/>
      <c r="Z126" s="1146"/>
    </row>
    <row r="127" spans="1:26" ht="34">
      <c r="A127" s="927" t="s">
        <v>1960</v>
      </c>
      <c r="B127" s="467" t="s">
        <v>533</v>
      </c>
      <c r="C127" s="471" t="s">
        <v>8180</v>
      </c>
      <c r="D127" s="696">
        <v>2</v>
      </c>
      <c r="E127" s="696" t="s">
        <v>912</v>
      </c>
      <c r="F127" s="1052"/>
      <c r="G127" s="696"/>
      <c r="H127" s="780"/>
      <c r="I127" s="1150"/>
      <c r="J127" s="1150"/>
      <c r="K127" s="713"/>
      <c r="L127" s="713"/>
      <c r="M127" s="713"/>
      <c r="N127" s="1146"/>
      <c r="O127" s="1146"/>
      <c r="P127" s="1146"/>
      <c r="Q127" s="1146"/>
      <c r="R127" s="1146"/>
      <c r="S127" s="1146"/>
      <c r="T127" s="1146"/>
      <c r="U127" s="1146"/>
      <c r="V127" s="1146"/>
      <c r="W127" s="1146"/>
      <c r="X127" s="1146"/>
      <c r="Y127" s="1146"/>
      <c r="Z127" s="1146"/>
    </row>
    <row r="128" spans="1:26" ht="51">
      <c r="A128" s="927" t="s">
        <v>1962</v>
      </c>
      <c r="B128" s="467" t="s">
        <v>537</v>
      </c>
      <c r="C128" s="983" t="s">
        <v>8181</v>
      </c>
      <c r="D128" s="696">
        <v>2</v>
      </c>
      <c r="E128" s="696" t="s">
        <v>611</v>
      </c>
      <c r="F128" s="1052"/>
      <c r="G128" s="696"/>
      <c r="H128" s="780"/>
      <c r="I128" s="1150"/>
      <c r="J128" s="1150"/>
      <c r="K128" s="713"/>
      <c r="L128" s="713"/>
      <c r="M128" s="713"/>
      <c r="N128" s="1146"/>
      <c r="O128" s="1146"/>
      <c r="P128" s="1146"/>
      <c r="Q128" s="1146"/>
      <c r="R128" s="1146"/>
      <c r="S128" s="1146"/>
      <c r="T128" s="1146"/>
      <c r="U128" s="1146"/>
      <c r="V128" s="1146"/>
      <c r="W128" s="1146"/>
      <c r="X128" s="1146"/>
      <c r="Y128" s="1146"/>
      <c r="Z128" s="1146"/>
    </row>
    <row r="129" spans="1:26" ht="31.5" hidden="1" customHeight="1">
      <c r="A129" s="348" t="s">
        <v>220</v>
      </c>
      <c r="B129" s="1606" t="s">
        <v>221</v>
      </c>
      <c r="C129" s="1570"/>
      <c r="D129" s="1570"/>
      <c r="E129" s="1570"/>
      <c r="F129" s="1570"/>
      <c r="G129" s="1573"/>
      <c r="H129" s="942"/>
      <c r="I129" s="876">
        <f>SUM(D130:D134)</f>
        <v>0</v>
      </c>
      <c r="J129" s="876">
        <f>COUNT(D130:D134)*2</f>
        <v>0</v>
      </c>
      <c r="K129" s="713"/>
      <c r="L129" s="713"/>
      <c r="M129" s="713"/>
      <c r="N129" s="1146"/>
      <c r="O129" s="1146"/>
      <c r="P129" s="1146"/>
      <c r="Q129" s="1146"/>
      <c r="R129" s="1146"/>
      <c r="S129" s="1146"/>
      <c r="T129" s="1146"/>
      <c r="U129" s="1146"/>
      <c r="V129" s="1146"/>
      <c r="W129" s="1146"/>
      <c r="X129" s="1146"/>
      <c r="Y129" s="1146"/>
      <c r="Z129" s="1146"/>
    </row>
    <row r="130" spans="1:26" ht="30.75" hidden="1" customHeight="1">
      <c r="A130" s="348" t="s">
        <v>1966</v>
      </c>
      <c r="B130" s="850" t="s">
        <v>541</v>
      </c>
      <c r="C130" s="179"/>
      <c r="D130" s="370"/>
      <c r="E130" s="125"/>
      <c r="F130" s="125"/>
      <c r="G130" s="125"/>
      <c r="H130" s="1146"/>
      <c r="I130" s="617"/>
      <c r="J130" s="617"/>
      <c r="K130" s="713"/>
      <c r="L130" s="713"/>
      <c r="M130" s="713"/>
      <c r="N130" s="1146"/>
      <c r="O130" s="1146"/>
      <c r="P130" s="1146"/>
      <c r="Q130" s="1146"/>
      <c r="R130" s="1146"/>
      <c r="S130" s="1146"/>
      <c r="T130" s="1146"/>
      <c r="U130" s="1146"/>
      <c r="V130" s="1146"/>
      <c r="W130" s="1146"/>
      <c r="X130" s="1146"/>
      <c r="Y130" s="1146"/>
      <c r="Z130" s="1146"/>
    </row>
    <row r="131" spans="1:26" ht="15" hidden="1" customHeight="1">
      <c r="A131" s="348" t="s">
        <v>1968</v>
      </c>
      <c r="B131" s="850" t="s">
        <v>544</v>
      </c>
      <c r="C131" s="162"/>
      <c r="D131" s="370"/>
      <c r="E131" s="125"/>
      <c r="F131" s="125"/>
      <c r="G131" s="125"/>
      <c r="H131" s="1146"/>
      <c r="I131" s="617"/>
      <c r="J131" s="617"/>
      <c r="K131" s="713"/>
      <c r="L131" s="713"/>
      <c r="M131" s="713"/>
      <c r="N131" s="1146"/>
      <c r="O131" s="1146"/>
      <c r="P131" s="1146"/>
      <c r="Q131" s="1146"/>
      <c r="R131" s="1146"/>
      <c r="S131" s="1146"/>
      <c r="T131" s="1146"/>
      <c r="U131" s="1146"/>
      <c r="V131" s="1146"/>
      <c r="W131" s="1146"/>
      <c r="X131" s="1146"/>
      <c r="Y131" s="1146"/>
      <c r="Z131" s="1146"/>
    </row>
    <row r="132" spans="1:26" ht="15" hidden="1" customHeight="1">
      <c r="A132" s="348" t="s">
        <v>1969</v>
      </c>
      <c r="B132" s="850" t="s">
        <v>547</v>
      </c>
      <c r="C132" s="162"/>
      <c r="D132" s="370"/>
      <c r="E132" s="125"/>
      <c r="F132" s="125"/>
      <c r="G132" s="125"/>
      <c r="H132" s="1146"/>
      <c r="I132" s="617"/>
      <c r="J132" s="617"/>
      <c r="K132" s="713"/>
      <c r="L132" s="713"/>
      <c r="M132" s="713"/>
      <c r="N132" s="1146"/>
      <c r="O132" s="1146"/>
      <c r="P132" s="1146"/>
      <c r="Q132" s="1146"/>
      <c r="R132" s="1146"/>
      <c r="S132" s="1146"/>
      <c r="T132" s="1146"/>
      <c r="U132" s="1146"/>
      <c r="V132" s="1146"/>
      <c r="W132" s="1146"/>
      <c r="X132" s="1146"/>
      <c r="Y132" s="1146"/>
      <c r="Z132" s="1146"/>
    </row>
    <row r="133" spans="1:26" ht="30.75" hidden="1" customHeight="1">
      <c r="A133" s="348" t="s">
        <v>1970</v>
      </c>
      <c r="B133" s="850" t="s">
        <v>551</v>
      </c>
      <c r="C133" s="179"/>
      <c r="D133" s="370"/>
      <c r="E133" s="125"/>
      <c r="F133" s="125"/>
      <c r="G133" s="125"/>
      <c r="H133" s="1146"/>
      <c r="I133" s="617"/>
      <c r="J133" s="617"/>
      <c r="K133" s="713"/>
      <c r="L133" s="713"/>
      <c r="M133" s="713"/>
      <c r="N133" s="1146"/>
      <c r="O133" s="1146"/>
      <c r="P133" s="1146"/>
      <c r="Q133" s="1146"/>
      <c r="R133" s="1146"/>
      <c r="S133" s="1146"/>
      <c r="T133" s="1146"/>
      <c r="U133" s="1146"/>
      <c r="V133" s="1146"/>
      <c r="W133" s="1146"/>
      <c r="X133" s="1146"/>
      <c r="Y133" s="1146"/>
      <c r="Z133" s="1146"/>
    </row>
    <row r="134" spans="1:26" ht="57" hidden="1" customHeight="1">
      <c r="A134" s="348" t="s">
        <v>1973</v>
      </c>
      <c r="B134" s="122" t="s">
        <v>8182</v>
      </c>
      <c r="C134" s="207"/>
      <c r="D134" s="370"/>
      <c r="E134" s="370" t="s">
        <v>469</v>
      </c>
      <c r="F134" s="142"/>
      <c r="G134" s="370"/>
      <c r="H134" s="1172"/>
      <c r="I134" s="876"/>
      <c r="J134" s="876"/>
      <c r="K134" s="713"/>
      <c r="L134" s="713"/>
      <c r="M134" s="713"/>
      <c r="N134" s="1146"/>
      <c r="O134" s="1146"/>
      <c r="P134" s="1146"/>
      <c r="Q134" s="1146"/>
      <c r="R134" s="1146"/>
      <c r="S134" s="1146"/>
      <c r="T134" s="1146"/>
      <c r="U134" s="1146"/>
      <c r="V134" s="1146"/>
      <c r="W134" s="1146"/>
      <c r="X134" s="1146"/>
      <c r="Y134" s="1146"/>
      <c r="Z134" s="1146"/>
    </row>
    <row r="135" spans="1:26" ht="33.75" hidden="1" customHeight="1">
      <c r="A135" s="348" t="s">
        <v>222</v>
      </c>
      <c r="B135" s="1738" t="s">
        <v>223</v>
      </c>
      <c r="C135" s="1570"/>
      <c r="D135" s="1570"/>
      <c r="E135" s="1570"/>
      <c r="F135" s="1570"/>
      <c r="G135" s="1573"/>
      <c r="H135" s="930"/>
      <c r="I135" s="617">
        <f>SUM(D136:D141)</f>
        <v>0</v>
      </c>
      <c r="J135" s="617">
        <f>COUNT(D136:D141)*2</f>
        <v>0</v>
      </c>
      <c r="K135" s="713"/>
      <c r="L135" s="713"/>
      <c r="M135" s="713"/>
      <c r="N135" s="1146"/>
      <c r="O135" s="1146"/>
      <c r="P135" s="1146"/>
      <c r="Q135" s="1146"/>
      <c r="R135" s="1146"/>
      <c r="S135" s="1146"/>
      <c r="T135" s="1146"/>
      <c r="U135" s="1146"/>
      <c r="V135" s="1146"/>
      <c r="W135" s="1146"/>
      <c r="X135" s="1146"/>
      <c r="Y135" s="1146"/>
      <c r="Z135" s="1146"/>
    </row>
    <row r="136" spans="1:26" ht="30.75" hidden="1" customHeight="1">
      <c r="A136" s="348" t="s">
        <v>558</v>
      </c>
      <c r="B136" s="850" t="s">
        <v>559</v>
      </c>
      <c r="C136" s="179"/>
      <c r="D136" s="370"/>
      <c r="E136" s="125"/>
      <c r="F136" s="125"/>
      <c r="G136" s="125"/>
      <c r="H136" s="1146"/>
      <c r="I136" s="617"/>
      <c r="J136" s="617"/>
      <c r="K136" s="713"/>
      <c r="L136" s="713"/>
      <c r="M136" s="713"/>
      <c r="N136" s="1146"/>
      <c r="O136" s="1146"/>
      <c r="P136" s="1146"/>
      <c r="Q136" s="1146"/>
      <c r="R136" s="1146"/>
      <c r="S136" s="1146"/>
      <c r="T136" s="1146"/>
      <c r="U136" s="1146"/>
      <c r="V136" s="1146"/>
      <c r="W136" s="1146"/>
      <c r="X136" s="1146"/>
      <c r="Y136" s="1146"/>
      <c r="Z136" s="1146"/>
    </row>
    <row r="137" spans="1:26" ht="30.75" hidden="1" customHeight="1">
      <c r="A137" s="348" t="s">
        <v>1977</v>
      </c>
      <c r="B137" s="850" t="s">
        <v>563</v>
      </c>
      <c r="C137" s="179"/>
      <c r="D137" s="370"/>
      <c r="E137" s="125"/>
      <c r="F137" s="125"/>
      <c r="G137" s="125"/>
      <c r="H137" s="1146"/>
      <c r="I137" s="617"/>
      <c r="J137" s="617"/>
      <c r="K137" s="713"/>
      <c r="L137" s="713"/>
      <c r="M137" s="713"/>
      <c r="N137" s="1146"/>
      <c r="O137" s="1146"/>
      <c r="P137" s="1146"/>
      <c r="Q137" s="1146"/>
      <c r="R137" s="1146"/>
      <c r="S137" s="1146"/>
      <c r="T137" s="1146"/>
      <c r="U137" s="1146"/>
      <c r="V137" s="1146"/>
      <c r="W137" s="1146"/>
      <c r="X137" s="1146"/>
      <c r="Y137" s="1146"/>
      <c r="Z137" s="1146"/>
    </row>
    <row r="138" spans="1:26" ht="30.75" hidden="1" customHeight="1">
      <c r="A138" s="348" t="s">
        <v>1980</v>
      </c>
      <c r="B138" s="850" t="s">
        <v>566</v>
      </c>
      <c r="C138" s="179"/>
      <c r="D138" s="370"/>
      <c r="E138" s="125"/>
      <c r="F138" s="125"/>
      <c r="G138" s="125"/>
      <c r="H138" s="1146"/>
      <c r="I138" s="617"/>
      <c r="J138" s="617"/>
      <c r="K138" s="713"/>
      <c r="L138" s="713"/>
      <c r="M138" s="713"/>
      <c r="N138" s="1146"/>
      <c r="O138" s="1146"/>
      <c r="P138" s="1146"/>
      <c r="Q138" s="1146"/>
      <c r="R138" s="1146"/>
      <c r="S138" s="1146"/>
      <c r="T138" s="1146"/>
      <c r="U138" s="1146"/>
      <c r="V138" s="1146"/>
      <c r="W138" s="1146"/>
      <c r="X138" s="1146"/>
      <c r="Y138" s="1146"/>
      <c r="Z138" s="1146"/>
    </row>
    <row r="139" spans="1:26" ht="30.75" hidden="1" customHeight="1">
      <c r="A139" s="348" t="s">
        <v>1981</v>
      </c>
      <c r="B139" s="850" t="s">
        <v>569</v>
      </c>
      <c r="C139" s="179"/>
      <c r="D139" s="370"/>
      <c r="E139" s="125"/>
      <c r="F139" s="125"/>
      <c r="G139" s="125"/>
      <c r="H139" s="1146"/>
      <c r="I139" s="617"/>
      <c r="J139" s="617"/>
      <c r="K139" s="713"/>
      <c r="L139" s="713"/>
      <c r="M139" s="713"/>
      <c r="N139" s="1146"/>
      <c r="O139" s="1146"/>
      <c r="P139" s="1146"/>
      <c r="Q139" s="1146"/>
      <c r="R139" s="1146"/>
      <c r="S139" s="1146"/>
      <c r="T139" s="1146"/>
      <c r="U139" s="1146"/>
      <c r="V139" s="1146"/>
      <c r="W139" s="1146"/>
      <c r="X139" s="1146"/>
      <c r="Y139" s="1146"/>
      <c r="Z139" s="1146"/>
    </row>
    <row r="140" spans="1:26" ht="30.75" hidden="1" customHeight="1">
      <c r="A140" s="348" t="s">
        <v>1983</v>
      </c>
      <c r="B140" s="850" t="s">
        <v>573</v>
      </c>
      <c r="C140" s="179"/>
      <c r="D140" s="370"/>
      <c r="E140" s="125"/>
      <c r="F140" s="125"/>
      <c r="G140" s="125"/>
      <c r="H140" s="1146"/>
      <c r="I140" s="617"/>
      <c r="J140" s="617"/>
      <c r="K140" s="713"/>
      <c r="L140" s="713"/>
      <c r="M140" s="713"/>
      <c r="N140" s="1146"/>
      <c r="O140" s="1146"/>
      <c r="P140" s="1146"/>
      <c r="Q140" s="1146"/>
      <c r="R140" s="1146"/>
      <c r="S140" s="1146"/>
      <c r="T140" s="1146"/>
      <c r="U140" s="1146"/>
      <c r="V140" s="1146"/>
      <c r="W140" s="1146"/>
      <c r="X140" s="1146"/>
      <c r="Y140" s="1146"/>
      <c r="Z140" s="1146"/>
    </row>
    <row r="141" spans="1:26" ht="30.75" hidden="1" customHeight="1">
      <c r="A141" s="348" t="s">
        <v>574</v>
      </c>
      <c r="B141" s="731" t="s">
        <v>575</v>
      </c>
      <c r="C141" s="179"/>
      <c r="D141" s="370"/>
      <c r="E141" s="125"/>
      <c r="F141" s="125"/>
      <c r="G141" s="125"/>
      <c r="H141" s="1146"/>
      <c r="I141" s="617"/>
      <c r="J141" s="617"/>
      <c r="K141" s="713"/>
      <c r="L141" s="713"/>
      <c r="M141" s="713"/>
      <c r="N141" s="1146"/>
      <c r="O141" s="1146"/>
      <c r="P141" s="1146"/>
      <c r="Q141" s="1146"/>
      <c r="R141" s="1146"/>
      <c r="S141" s="1146"/>
      <c r="T141" s="1146"/>
      <c r="U141" s="1146"/>
      <c r="V141" s="1146"/>
      <c r="W141" s="1146"/>
      <c r="X141" s="1146"/>
      <c r="Y141" s="1146"/>
      <c r="Z141" s="1146"/>
    </row>
    <row r="142" spans="1:26" ht="30.75" hidden="1" customHeight="1">
      <c r="A142" s="334" t="s">
        <v>63</v>
      </c>
      <c r="B142" s="1731" t="s">
        <v>64</v>
      </c>
      <c r="C142" s="1570"/>
      <c r="D142" s="1570"/>
      <c r="E142" s="1570"/>
      <c r="F142" s="1570"/>
      <c r="G142" s="1573"/>
      <c r="H142" s="954"/>
      <c r="I142" s="617">
        <f>SUM(D143:D153)</f>
        <v>0</v>
      </c>
      <c r="J142" s="617">
        <f>COUNT(D143:D153)*2</f>
        <v>0</v>
      </c>
      <c r="K142" s="713"/>
      <c r="L142" s="713"/>
      <c r="M142" s="713"/>
      <c r="N142" s="1146"/>
      <c r="O142" s="1146"/>
      <c r="P142" s="1146"/>
      <c r="Q142" s="1146"/>
      <c r="R142" s="1146"/>
      <c r="S142" s="1146"/>
      <c r="T142" s="1146"/>
      <c r="U142" s="1146"/>
      <c r="V142" s="1146"/>
      <c r="W142" s="1146"/>
      <c r="X142" s="1146"/>
      <c r="Y142" s="1146"/>
      <c r="Z142" s="1146"/>
    </row>
    <row r="143" spans="1:26" ht="30.75" hidden="1" customHeight="1">
      <c r="A143" s="334" t="s">
        <v>576</v>
      </c>
      <c r="B143" s="252" t="s">
        <v>577</v>
      </c>
      <c r="C143" s="179" t="s">
        <v>578</v>
      </c>
      <c r="D143" s="180"/>
      <c r="E143" s="141"/>
      <c r="F143" s="179" t="s">
        <v>579</v>
      </c>
      <c r="G143" s="472"/>
      <c r="H143" s="461"/>
      <c r="I143" s="617"/>
      <c r="J143" s="617"/>
      <c r="K143" s="713"/>
      <c r="L143" s="713"/>
      <c r="M143" s="713"/>
      <c r="N143" s="1146"/>
      <c r="O143" s="1146"/>
      <c r="P143" s="1146"/>
      <c r="Q143" s="1146"/>
      <c r="R143" s="1146"/>
      <c r="S143" s="1146"/>
      <c r="T143" s="1146"/>
      <c r="U143" s="1146"/>
      <c r="V143" s="1146"/>
      <c r="W143" s="1146"/>
      <c r="X143" s="1146"/>
      <c r="Y143" s="1146"/>
      <c r="Z143" s="1146"/>
    </row>
    <row r="144" spans="1:26" ht="30.75" hidden="1" customHeight="1">
      <c r="A144" s="334" t="s">
        <v>580</v>
      </c>
      <c r="B144" s="252" t="s">
        <v>581</v>
      </c>
      <c r="C144" s="179" t="s">
        <v>582</v>
      </c>
      <c r="D144" s="180"/>
      <c r="E144" s="141"/>
      <c r="F144" s="179" t="s">
        <v>583</v>
      </c>
      <c r="G144" s="472"/>
      <c r="H144" s="461"/>
      <c r="I144" s="617"/>
      <c r="J144" s="617"/>
      <c r="K144" s="713"/>
      <c r="L144" s="713"/>
      <c r="M144" s="713"/>
      <c r="N144" s="1146"/>
      <c r="O144" s="1146"/>
      <c r="P144" s="1146"/>
      <c r="Q144" s="1146"/>
      <c r="R144" s="1146"/>
      <c r="S144" s="1146"/>
      <c r="T144" s="1146"/>
      <c r="U144" s="1146"/>
      <c r="V144" s="1146"/>
      <c r="W144" s="1146"/>
      <c r="X144" s="1146"/>
      <c r="Y144" s="1146"/>
      <c r="Z144" s="1146"/>
    </row>
    <row r="145" spans="1:26" ht="30.75" hidden="1" customHeight="1">
      <c r="A145" s="334" t="s">
        <v>584</v>
      </c>
      <c r="B145" s="252" t="s">
        <v>585</v>
      </c>
      <c r="C145" s="179" t="s">
        <v>586</v>
      </c>
      <c r="D145" s="180"/>
      <c r="E145" s="141"/>
      <c r="F145" s="179" t="s">
        <v>587</v>
      </c>
      <c r="G145" s="472"/>
      <c r="H145" s="461"/>
      <c r="I145" s="617"/>
      <c r="J145" s="617"/>
      <c r="K145" s="713"/>
      <c r="L145" s="713"/>
      <c r="M145" s="713"/>
      <c r="N145" s="1146"/>
      <c r="O145" s="1146"/>
      <c r="P145" s="1146"/>
      <c r="Q145" s="1146"/>
      <c r="R145" s="1146"/>
      <c r="S145" s="1146"/>
      <c r="T145" s="1146"/>
      <c r="U145" s="1146"/>
      <c r="V145" s="1146"/>
      <c r="W145" s="1146"/>
      <c r="X145" s="1146"/>
      <c r="Y145" s="1146"/>
      <c r="Z145" s="1146"/>
    </row>
    <row r="146" spans="1:26" ht="30.75" hidden="1" customHeight="1">
      <c r="A146" s="334" t="s">
        <v>588</v>
      </c>
      <c r="B146" s="252" t="s">
        <v>589</v>
      </c>
      <c r="C146" s="179" t="s">
        <v>590</v>
      </c>
      <c r="D146" s="180"/>
      <c r="E146" s="141"/>
      <c r="F146" s="179" t="s">
        <v>591</v>
      </c>
      <c r="G146" s="472"/>
      <c r="H146" s="461"/>
      <c r="I146" s="617"/>
      <c r="J146" s="617"/>
      <c r="K146" s="713"/>
      <c r="L146" s="713"/>
      <c r="M146" s="713"/>
      <c r="N146" s="1146"/>
      <c r="O146" s="1146"/>
      <c r="P146" s="1146"/>
      <c r="Q146" s="1146"/>
      <c r="R146" s="1146"/>
      <c r="S146" s="1146"/>
      <c r="T146" s="1146"/>
      <c r="U146" s="1146"/>
      <c r="V146" s="1146"/>
      <c r="W146" s="1146"/>
      <c r="X146" s="1146"/>
      <c r="Y146" s="1146"/>
      <c r="Z146" s="1146"/>
    </row>
    <row r="147" spans="1:26" ht="30.75" hidden="1" customHeight="1">
      <c r="A147" s="334" t="s">
        <v>592</v>
      </c>
      <c r="B147" s="252" t="s">
        <v>593</v>
      </c>
      <c r="C147" s="179" t="s">
        <v>594</v>
      </c>
      <c r="D147" s="180"/>
      <c r="E147" s="141"/>
      <c r="F147" s="179" t="s">
        <v>595</v>
      </c>
      <c r="G147" s="472"/>
      <c r="H147" s="461"/>
      <c r="I147" s="617"/>
      <c r="J147" s="617"/>
      <c r="K147" s="713"/>
      <c r="L147" s="713"/>
      <c r="M147" s="713"/>
      <c r="N147" s="1146"/>
      <c r="O147" s="1146"/>
      <c r="P147" s="1146"/>
      <c r="Q147" s="1146"/>
      <c r="R147" s="1146"/>
      <c r="S147" s="1146"/>
      <c r="T147" s="1146"/>
      <c r="U147" s="1146"/>
      <c r="V147" s="1146"/>
      <c r="W147" s="1146"/>
      <c r="X147" s="1146"/>
      <c r="Y147" s="1146"/>
      <c r="Z147" s="1146"/>
    </row>
    <row r="148" spans="1:26" ht="30.75" hidden="1" customHeight="1">
      <c r="A148" s="334" t="s">
        <v>596</v>
      </c>
      <c r="B148" s="252" t="s">
        <v>597</v>
      </c>
      <c r="C148" s="492"/>
      <c r="D148" s="124"/>
      <c r="E148" s="155"/>
      <c r="F148" s="492"/>
      <c r="G148" s="472"/>
      <c r="H148" s="461"/>
      <c r="I148" s="617"/>
      <c r="J148" s="617"/>
      <c r="K148" s="713"/>
      <c r="L148" s="713"/>
      <c r="M148" s="713"/>
      <c r="N148" s="1146"/>
      <c r="O148" s="1146"/>
      <c r="P148" s="1146"/>
      <c r="Q148" s="1146"/>
      <c r="R148" s="1146"/>
      <c r="S148" s="1146"/>
      <c r="T148" s="1146"/>
      <c r="U148" s="1146"/>
      <c r="V148" s="1146"/>
      <c r="W148" s="1146"/>
      <c r="X148" s="1146"/>
      <c r="Y148" s="1146"/>
      <c r="Z148" s="1146"/>
    </row>
    <row r="149" spans="1:26" ht="30.75" hidden="1" customHeight="1">
      <c r="A149" s="334" t="s">
        <v>608</v>
      </c>
      <c r="B149" s="252" t="s">
        <v>609</v>
      </c>
      <c r="C149" s="179" t="s">
        <v>6983</v>
      </c>
      <c r="D149" s="124"/>
      <c r="E149" s="141"/>
      <c r="F149" s="141"/>
      <c r="G149" s="472"/>
      <c r="H149" s="461"/>
      <c r="I149" s="617"/>
      <c r="J149" s="617"/>
      <c r="K149" s="713"/>
      <c r="L149" s="713"/>
      <c r="M149" s="713"/>
      <c r="N149" s="1146"/>
      <c r="O149" s="1146"/>
      <c r="P149" s="1146"/>
      <c r="Q149" s="1146"/>
      <c r="R149" s="1146"/>
      <c r="S149" s="1146"/>
      <c r="T149" s="1146"/>
      <c r="U149" s="1146"/>
      <c r="V149" s="1146"/>
      <c r="W149" s="1146"/>
      <c r="X149" s="1146"/>
      <c r="Y149" s="1146"/>
      <c r="Z149" s="1146"/>
    </row>
    <row r="150" spans="1:26" ht="30.75" hidden="1" customHeight="1">
      <c r="A150" s="334" t="s">
        <v>613</v>
      </c>
      <c r="B150" s="252" t="s">
        <v>1988</v>
      </c>
      <c r="C150" s="179" t="s">
        <v>615</v>
      </c>
      <c r="D150" s="180"/>
      <c r="E150" s="141"/>
      <c r="F150" s="179" t="s">
        <v>616</v>
      </c>
      <c r="G150" s="472"/>
      <c r="H150" s="461"/>
      <c r="I150" s="617"/>
      <c r="J150" s="617"/>
      <c r="K150" s="713"/>
      <c r="L150" s="713"/>
      <c r="M150" s="713"/>
      <c r="N150" s="1146"/>
      <c r="O150" s="1146"/>
      <c r="P150" s="1146"/>
      <c r="Q150" s="1146"/>
      <c r="R150" s="1146"/>
      <c r="S150" s="1146"/>
      <c r="T150" s="1146"/>
      <c r="U150" s="1146"/>
      <c r="V150" s="1146"/>
      <c r="W150" s="1146"/>
      <c r="X150" s="1146"/>
      <c r="Y150" s="1146"/>
      <c r="Z150" s="1146"/>
    </row>
    <row r="151" spans="1:26" ht="30.75" hidden="1" customHeight="1">
      <c r="A151" s="334" t="s">
        <v>617</v>
      </c>
      <c r="B151" s="252" t="s">
        <v>618</v>
      </c>
      <c r="C151" s="179" t="s">
        <v>619</v>
      </c>
      <c r="D151" s="180"/>
      <c r="E151" s="141"/>
      <c r="F151" s="179" t="s">
        <v>620</v>
      </c>
      <c r="G151" s="472"/>
      <c r="H151" s="461"/>
      <c r="I151" s="617"/>
      <c r="J151" s="617"/>
      <c r="K151" s="713"/>
      <c r="L151" s="713"/>
      <c r="M151" s="713"/>
      <c r="N151" s="1146"/>
      <c r="O151" s="1146"/>
      <c r="P151" s="1146"/>
      <c r="Q151" s="1146"/>
      <c r="R151" s="1146"/>
      <c r="S151" s="1146"/>
      <c r="T151" s="1146"/>
      <c r="U151" s="1146"/>
      <c r="V151" s="1146"/>
      <c r="W151" s="1146"/>
      <c r="X151" s="1146"/>
      <c r="Y151" s="1146"/>
      <c r="Z151" s="1146"/>
    </row>
    <row r="152" spans="1:26" ht="30.75" hidden="1" customHeight="1">
      <c r="A152" s="334" t="s">
        <v>621</v>
      </c>
      <c r="B152" s="252" t="s">
        <v>622</v>
      </c>
      <c r="C152" s="179" t="s">
        <v>623</v>
      </c>
      <c r="D152" s="180"/>
      <c r="E152" s="141"/>
      <c r="F152" s="179" t="s">
        <v>624</v>
      </c>
      <c r="G152" s="472"/>
      <c r="H152" s="461"/>
      <c r="I152" s="617"/>
      <c r="J152" s="617"/>
      <c r="K152" s="713"/>
      <c r="L152" s="713"/>
      <c r="M152" s="713"/>
      <c r="N152" s="1146"/>
      <c r="O152" s="1146"/>
      <c r="P152" s="1146"/>
      <c r="Q152" s="1146"/>
      <c r="R152" s="1146"/>
      <c r="S152" s="1146"/>
      <c r="T152" s="1146"/>
      <c r="U152" s="1146"/>
      <c r="V152" s="1146"/>
      <c r="W152" s="1146"/>
      <c r="X152" s="1146"/>
      <c r="Y152" s="1146"/>
      <c r="Z152" s="1146"/>
    </row>
    <row r="153" spans="1:26" ht="30.75" hidden="1" customHeight="1">
      <c r="A153" s="334" t="s">
        <v>625</v>
      </c>
      <c r="B153" s="252" t="s">
        <v>626</v>
      </c>
      <c r="C153" s="179" t="s">
        <v>627</v>
      </c>
      <c r="D153" s="178"/>
      <c r="E153" s="106"/>
      <c r="F153" s="179" t="s">
        <v>628</v>
      </c>
      <c r="G153" s="472"/>
      <c r="H153" s="461"/>
      <c r="I153" s="617"/>
      <c r="J153" s="617"/>
      <c r="K153" s="713"/>
      <c r="L153" s="713"/>
      <c r="M153" s="713"/>
      <c r="N153" s="1146"/>
      <c r="O153" s="1146"/>
      <c r="P153" s="1146"/>
      <c r="Q153" s="1146"/>
      <c r="R153" s="1146"/>
      <c r="S153" s="1146"/>
      <c r="T153" s="1146"/>
      <c r="U153" s="1146"/>
      <c r="V153" s="1146"/>
      <c r="W153" s="1146"/>
      <c r="X153" s="1146"/>
      <c r="Y153" s="1146"/>
      <c r="Z153" s="1146"/>
    </row>
    <row r="154" spans="1:26" ht="21">
      <c r="A154" s="1196"/>
      <c r="B154" s="1797" t="s">
        <v>631</v>
      </c>
      <c r="C154" s="1570"/>
      <c r="D154" s="1570"/>
      <c r="E154" s="1570"/>
      <c r="F154" s="1570"/>
      <c r="G154" s="1573"/>
      <c r="H154" s="1354"/>
      <c r="I154" s="1150">
        <f t="shared" ref="I154:J154" si="3">I155+I170+I178+I183+I190+I195+I205</f>
        <v>78</v>
      </c>
      <c r="J154" s="1150">
        <f t="shared" si="3"/>
        <v>78</v>
      </c>
      <c r="K154" s="713"/>
      <c r="L154" s="713"/>
      <c r="M154" s="713"/>
      <c r="N154" s="1146"/>
      <c r="O154" s="1146"/>
      <c r="P154" s="1146"/>
      <c r="Q154" s="1146"/>
      <c r="R154" s="1146"/>
      <c r="S154" s="1146"/>
      <c r="T154" s="1146"/>
      <c r="U154" s="1146"/>
      <c r="V154" s="1146"/>
      <c r="W154" s="1146"/>
      <c r="X154" s="1146"/>
      <c r="Y154" s="1146"/>
      <c r="Z154" s="1146"/>
    </row>
    <row r="155" spans="1:26" ht="19">
      <c r="A155" s="927" t="s">
        <v>224</v>
      </c>
      <c r="B155" s="1606" t="s">
        <v>67</v>
      </c>
      <c r="C155" s="1570"/>
      <c r="D155" s="1570"/>
      <c r="E155" s="1570"/>
      <c r="F155" s="1570"/>
      <c r="G155" s="1573"/>
      <c r="H155" s="942"/>
      <c r="I155" s="1150">
        <f>SUM(D156:D169)</f>
        <v>28</v>
      </c>
      <c r="J155" s="1150">
        <f>COUNT(D156:D169)*2</f>
        <v>28</v>
      </c>
      <c r="K155" s="713"/>
      <c r="L155" s="713"/>
      <c r="M155" s="713"/>
      <c r="N155" s="1146"/>
      <c r="O155" s="1146"/>
      <c r="P155" s="1146"/>
      <c r="Q155" s="1146"/>
      <c r="R155" s="1146"/>
      <c r="S155" s="1146"/>
      <c r="T155" s="1146"/>
      <c r="U155" s="1146"/>
      <c r="V155" s="1146"/>
      <c r="W155" s="1146"/>
      <c r="X155" s="1146"/>
      <c r="Y155" s="1146"/>
      <c r="Z155" s="1146"/>
    </row>
    <row r="156" spans="1:26" ht="32">
      <c r="A156" s="927" t="s">
        <v>1989</v>
      </c>
      <c r="B156" s="983" t="s">
        <v>633</v>
      </c>
      <c r="C156" s="983" t="s">
        <v>8183</v>
      </c>
      <c r="D156" s="696">
        <v>2</v>
      </c>
      <c r="E156" s="983" t="s">
        <v>469</v>
      </c>
      <c r="F156" s="983"/>
      <c r="G156" s="696"/>
      <c r="H156" s="780"/>
      <c r="I156" s="1150"/>
      <c r="J156" s="1150"/>
      <c r="K156" s="713"/>
      <c r="L156" s="713"/>
      <c r="M156" s="713"/>
      <c r="N156" s="1146"/>
      <c r="O156" s="1146"/>
      <c r="P156" s="1146"/>
      <c r="Q156" s="1146"/>
      <c r="R156" s="1146"/>
      <c r="S156" s="1146"/>
      <c r="T156" s="1146"/>
      <c r="U156" s="1146"/>
      <c r="V156" s="1146"/>
      <c r="W156" s="1146"/>
      <c r="X156" s="1146"/>
      <c r="Y156" s="1146"/>
      <c r="Z156" s="1146"/>
    </row>
    <row r="157" spans="1:26" ht="16">
      <c r="A157" s="927" t="s">
        <v>1994</v>
      </c>
      <c r="B157" s="983" t="s">
        <v>638</v>
      </c>
      <c r="C157" s="983" t="s">
        <v>8184</v>
      </c>
      <c r="D157" s="696">
        <v>2</v>
      </c>
      <c r="E157" s="983" t="s">
        <v>469</v>
      </c>
      <c r="F157" s="983"/>
      <c r="G157" s="696"/>
      <c r="H157" s="780"/>
      <c r="I157" s="1150"/>
      <c r="J157" s="1150"/>
      <c r="K157" s="713"/>
      <c r="L157" s="713"/>
      <c r="M157" s="713"/>
      <c r="N157" s="1146"/>
      <c r="O157" s="1146"/>
      <c r="P157" s="1146"/>
      <c r="Q157" s="1146"/>
      <c r="R157" s="1146"/>
      <c r="S157" s="1146"/>
      <c r="T157" s="1146"/>
      <c r="U157" s="1146"/>
      <c r="V157" s="1146"/>
      <c r="W157" s="1146"/>
      <c r="X157" s="1146"/>
      <c r="Y157" s="1146"/>
      <c r="Z157" s="1146"/>
    </row>
    <row r="158" spans="1:26" ht="16">
      <c r="A158" s="927"/>
      <c r="B158" s="1049"/>
      <c r="C158" s="471" t="s">
        <v>8185</v>
      </c>
      <c r="D158" s="696">
        <v>2</v>
      </c>
      <c r="E158" s="696" t="s">
        <v>469</v>
      </c>
      <c r="F158" s="1052"/>
      <c r="G158" s="696"/>
      <c r="H158" s="780"/>
      <c r="I158" s="1150"/>
      <c r="J158" s="1150"/>
      <c r="K158" s="713"/>
      <c r="L158" s="713"/>
      <c r="M158" s="713"/>
      <c r="N158" s="1146"/>
      <c r="O158" s="1146"/>
      <c r="P158" s="1146"/>
      <c r="Q158" s="1146"/>
      <c r="R158" s="1146"/>
      <c r="S158" s="1146"/>
      <c r="T158" s="1146"/>
      <c r="U158" s="1146"/>
      <c r="V158" s="1146"/>
      <c r="W158" s="1146"/>
      <c r="X158" s="1146"/>
      <c r="Y158" s="1146"/>
      <c r="Z158" s="1146"/>
    </row>
    <row r="159" spans="1:26" ht="16">
      <c r="A159" s="927"/>
      <c r="B159" s="1049"/>
      <c r="C159" s="471" t="s">
        <v>641</v>
      </c>
      <c r="D159" s="696">
        <v>2</v>
      </c>
      <c r="E159" s="696"/>
      <c r="F159" s="1052"/>
      <c r="G159" s="696"/>
      <c r="H159" s="780"/>
      <c r="I159" s="1150"/>
      <c r="J159" s="1150"/>
      <c r="K159" s="713"/>
      <c r="L159" s="713"/>
      <c r="M159" s="713"/>
      <c r="N159" s="1146"/>
      <c r="O159" s="1146"/>
      <c r="P159" s="1146"/>
      <c r="Q159" s="1146"/>
      <c r="R159" s="1146"/>
      <c r="S159" s="1146"/>
      <c r="T159" s="1146"/>
      <c r="U159" s="1146"/>
      <c r="V159" s="1146"/>
      <c r="W159" s="1146"/>
      <c r="X159" s="1146"/>
      <c r="Y159" s="1146"/>
      <c r="Z159" s="1146"/>
    </row>
    <row r="160" spans="1:26" ht="32">
      <c r="A160" s="927" t="s">
        <v>2002</v>
      </c>
      <c r="B160" s="1045" t="s">
        <v>643</v>
      </c>
      <c r="C160" s="471" t="s">
        <v>8186</v>
      </c>
      <c r="D160" s="696">
        <v>2</v>
      </c>
      <c r="E160" s="696" t="s">
        <v>469</v>
      </c>
      <c r="F160" s="471" t="s">
        <v>8187</v>
      </c>
      <c r="G160" s="696"/>
      <c r="H160" s="780"/>
      <c r="I160" s="1150"/>
      <c r="J160" s="1150"/>
      <c r="K160" s="713"/>
      <c r="L160" s="713"/>
      <c r="M160" s="713"/>
      <c r="N160" s="1146"/>
      <c r="O160" s="1146"/>
      <c r="P160" s="1146"/>
      <c r="Q160" s="1146"/>
      <c r="R160" s="1146"/>
      <c r="S160" s="1146"/>
      <c r="T160" s="1146"/>
      <c r="U160" s="1146"/>
      <c r="V160" s="1146"/>
      <c r="W160" s="1146"/>
      <c r="X160" s="1146"/>
      <c r="Y160" s="1146"/>
      <c r="Z160" s="1146"/>
    </row>
    <row r="161" spans="1:26" ht="32">
      <c r="A161" s="927"/>
      <c r="B161" s="1045"/>
      <c r="C161" s="471" t="s">
        <v>8188</v>
      </c>
      <c r="D161" s="696">
        <v>2</v>
      </c>
      <c r="E161" s="696" t="s">
        <v>469</v>
      </c>
      <c r="F161" s="471"/>
      <c r="G161" s="696"/>
      <c r="H161" s="780"/>
      <c r="I161" s="1150"/>
      <c r="J161" s="1150"/>
      <c r="K161" s="713"/>
      <c r="L161" s="713"/>
      <c r="M161" s="713"/>
      <c r="N161" s="1146"/>
      <c r="O161" s="1146"/>
      <c r="P161" s="1146"/>
      <c r="Q161" s="1146"/>
      <c r="R161" s="1146"/>
      <c r="S161" s="1146"/>
      <c r="T161" s="1146"/>
      <c r="U161" s="1146"/>
      <c r="V161" s="1146"/>
      <c r="W161" s="1146"/>
      <c r="X161" s="1146"/>
      <c r="Y161" s="1146"/>
      <c r="Z161" s="1146"/>
    </row>
    <row r="162" spans="1:26" ht="32">
      <c r="A162" s="927"/>
      <c r="B162" s="1045"/>
      <c r="C162" s="471" t="s">
        <v>8189</v>
      </c>
      <c r="D162" s="696">
        <v>2</v>
      </c>
      <c r="E162" s="696" t="s">
        <v>469</v>
      </c>
      <c r="F162" s="471" t="s">
        <v>8190</v>
      </c>
      <c r="G162" s="696"/>
      <c r="H162" s="780"/>
      <c r="I162" s="1150"/>
      <c r="J162" s="1150"/>
      <c r="K162" s="713"/>
      <c r="L162" s="713"/>
      <c r="M162" s="713"/>
      <c r="N162" s="1146"/>
      <c r="O162" s="1146"/>
      <c r="P162" s="1146"/>
      <c r="Q162" s="1146"/>
      <c r="R162" s="1146"/>
      <c r="S162" s="1146"/>
      <c r="T162" s="1146"/>
      <c r="U162" s="1146"/>
      <c r="V162" s="1146"/>
      <c r="W162" s="1146"/>
      <c r="X162" s="1146"/>
      <c r="Y162" s="1146"/>
      <c r="Z162" s="1146"/>
    </row>
    <row r="163" spans="1:26" ht="32">
      <c r="A163" s="927"/>
      <c r="B163" s="1045"/>
      <c r="C163" s="471" t="s">
        <v>8191</v>
      </c>
      <c r="D163" s="696">
        <v>2</v>
      </c>
      <c r="E163" s="696" t="s">
        <v>469</v>
      </c>
      <c r="F163" s="471" t="s">
        <v>8192</v>
      </c>
      <c r="G163" s="696"/>
      <c r="H163" s="780"/>
      <c r="I163" s="1150"/>
      <c r="J163" s="1150"/>
      <c r="K163" s="713"/>
      <c r="L163" s="713"/>
      <c r="M163" s="713"/>
      <c r="N163" s="1146"/>
      <c r="O163" s="1146"/>
      <c r="P163" s="1146"/>
      <c r="Q163" s="1146"/>
      <c r="R163" s="1146"/>
      <c r="S163" s="1146"/>
      <c r="T163" s="1146"/>
      <c r="U163" s="1146"/>
      <c r="V163" s="1146"/>
      <c r="W163" s="1146"/>
      <c r="X163" s="1146"/>
      <c r="Y163" s="1146"/>
      <c r="Z163" s="1146"/>
    </row>
    <row r="164" spans="1:26" ht="16">
      <c r="A164" s="927"/>
      <c r="B164" s="1045"/>
      <c r="C164" s="471" t="s">
        <v>8193</v>
      </c>
      <c r="D164" s="696">
        <v>2</v>
      </c>
      <c r="E164" s="696" t="s">
        <v>469</v>
      </c>
      <c r="F164" s="471" t="s">
        <v>8194</v>
      </c>
      <c r="G164" s="696"/>
      <c r="H164" s="780"/>
      <c r="I164" s="1150"/>
      <c r="J164" s="1150"/>
      <c r="K164" s="713"/>
      <c r="L164" s="713"/>
      <c r="M164" s="713"/>
      <c r="N164" s="1146"/>
      <c r="O164" s="1146"/>
      <c r="P164" s="1146"/>
      <c r="Q164" s="1146"/>
      <c r="R164" s="1146"/>
      <c r="S164" s="1146"/>
      <c r="T164" s="1146"/>
      <c r="U164" s="1146"/>
      <c r="V164" s="1146"/>
      <c r="W164" s="1146"/>
      <c r="X164" s="1146"/>
      <c r="Y164" s="1146"/>
      <c r="Z164" s="1146"/>
    </row>
    <row r="165" spans="1:26" ht="16">
      <c r="A165" s="927"/>
      <c r="B165" s="1045"/>
      <c r="C165" s="471" t="s">
        <v>8195</v>
      </c>
      <c r="D165" s="696">
        <v>2</v>
      </c>
      <c r="E165" s="696" t="s">
        <v>469</v>
      </c>
      <c r="F165" s="471" t="s">
        <v>8196</v>
      </c>
      <c r="G165" s="696"/>
      <c r="H165" s="780"/>
      <c r="I165" s="1150"/>
      <c r="J165" s="1150"/>
      <c r="K165" s="713"/>
      <c r="L165" s="713"/>
      <c r="M165" s="713"/>
      <c r="N165" s="1146"/>
      <c r="O165" s="1146"/>
      <c r="P165" s="1146"/>
      <c r="Q165" s="1146"/>
      <c r="R165" s="1146"/>
      <c r="S165" s="1146"/>
      <c r="T165" s="1146"/>
      <c r="U165" s="1146"/>
      <c r="V165" s="1146"/>
      <c r="W165" s="1146"/>
      <c r="X165" s="1146"/>
      <c r="Y165" s="1146"/>
      <c r="Z165" s="1146"/>
    </row>
    <row r="166" spans="1:26" ht="34">
      <c r="A166" s="927" t="s">
        <v>2010</v>
      </c>
      <c r="B166" s="1045" t="s">
        <v>661</v>
      </c>
      <c r="C166" s="1063" t="s">
        <v>8197</v>
      </c>
      <c r="D166" s="696">
        <v>2</v>
      </c>
      <c r="E166" s="696" t="s">
        <v>469</v>
      </c>
      <c r="F166" s="1052" t="s">
        <v>8198</v>
      </c>
      <c r="G166" s="696"/>
      <c r="H166" s="780"/>
      <c r="I166" s="1150"/>
      <c r="J166" s="1150"/>
      <c r="K166" s="713"/>
      <c r="L166" s="713"/>
      <c r="M166" s="713"/>
      <c r="N166" s="1146"/>
      <c r="O166" s="1146"/>
      <c r="P166" s="1146"/>
      <c r="Q166" s="1146"/>
      <c r="R166" s="1146"/>
      <c r="S166" s="1146"/>
      <c r="T166" s="1146"/>
      <c r="U166" s="1146"/>
      <c r="V166" s="1146"/>
      <c r="W166" s="1146"/>
      <c r="X166" s="1146"/>
      <c r="Y166" s="1146"/>
      <c r="Z166" s="1146"/>
    </row>
    <row r="167" spans="1:26" ht="34">
      <c r="A167" s="927" t="s">
        <v>2012</v>
      </c>
      <c r="B167" s="1045" t="s">
        <v>665</v>
      </c>
      <c r="C167" s="471" t="s">
        <v>8199</v>
      </c>
      <c r="D167" s="696">
        <v>2</v>
      </c>
      <c r="E167" s="696" t="s">
        <v>469</v>
      </c>
      <c r="F167" s="1052"/>
      <c r="G167" s="696"/>
      <c r="H167" s="780"/>
      <c r="I167" s="1150"/>
      <c r="J167" s="1150"/>
      <c r="K167" s="713"/>
      <c r="L167" s="713"/>
      <c r="M167" s="713"/>
      <c r="N167" s="1146"/>
      <c r="O167" s="1146"/>
      <c r="P167" s="1146"/>
      <c r="Q167" s="1146"/>
      <c r="R167" s="1146"/>
      <c r="S167" s="1146"/>
      <c r="T167" s="1146"/>
      <c r="U167" s="1146"/>
      <c r="V167" s="1146"/>
      <c r="W167" s="1146"/>
      <c r="X167" s="1146"/>
      <c r="Y167" s="1146"/>
      <c r="Z167" s="1146"/>
    </row>
    <row r="168" spans="1:26" ht="17">
      <c r="A168" s="927" t="s">
        <v>2014</v>
      </c>
      <c r="B168" s="1045" t="s">
        <v>669</v>
      </c>
      <c r="C168" s="471" t="s">
        <v>8200</v>
      </c>
      <c r="D168" s="696">
        <v>2</v>
      </c>
      <c r="E168" s="696" t="s">
        <v>469</v>
      </c>
      <c r="F168" s="1052"/>
      <c r="G168" s="696"/>
      <c r="H168" s="780"/>
      <c r="I168" s="1150"/>
      <c r="J168" s="1150"/>
      <c r="K168" s="713"/>
      <c r="L168" s="713"/>
      <c r="M168" s="713"/>
      <c r="N168" s="1146"/>
      <c r="O168" s="1146"/>
      <c r="P168" s="1146"/>
      <c r="Q168" s="1146"/>
      <c r="R168" s="1146"/>
      <c r="S168" s="1146"/>
      <c r="T168" s="1146"/>
      <c r="U168" s="1146"/>
      <c r="V168" s="1146"/>
      <c r="W168" s="1146"/>
      <c r="X168" s="1146"/>
      <c r="Y168" s="1146"/>
      <c r="Z168" s="1146"/>
    </row>
    <row r="169" spans="1:26" ht="51">
      <c r="A169" s="927" t="s">
        <v>2017</v>
      </c>
      <c r="B169" s="1045" t="s">
        <v>674</v>
      </c>
      <c r="C169" s="471" t="s">
        <v>8201</v>
      </c>
      <c r="D169" s="696">
        <v>2</v>
      </c>
      <c r="E169" s="696" t="s">
        <v>469</v>
      </c>
      <c r="F169" s="1052"/>
      <c r="G169" s="696"/>
      <c r="H169" s="780"/>
      <c r="I169" s="1150"/>
      <c r="J169" s="1150"/>
      <c r="K169" s="713"/>
      <c r="L169" s="713"/>
      <c r="M169" s="713"/>
      <c r="N169" s="1146"/>
      <c r="O169" s="1146"/>
      <c r="P169" s="1146"/>
      <c r="Q169" s="1146"/>
      <c r="R169" s="1146"/>
      <c r="S169" s="1146"/>
      <c r="T169" s="1146"/>
      <c r="U169" s="1146"/>
      <c r="V169" s="1146"/>
      <c r="W169" s="1146"/>
      <c r="X169" s="1146"/>
      <c r="Y169" s="1146"/>
      <c r="Z169" s="1146"/>
    </row>
    <row r="170" spans="1:26" ht="19">
      <c r="A170" s="927" t="s">
        <v>225</v>
      </c>
      <c r="B170" s="1606" t="s">
        <v>69</v>
      </c>
      <c r="C170" s="1570"/>
      <c r="D170" s="1570"/>
      <c r="E170" s="1570"/>
      <c r="F170" s="1570"/>
      <c r="G170" s="1573"/>
      <c r="H170" s="942"/>
      <c r="I170" s="1150">
        <f>SUM(D171:D177)</f>
        <v>12</v>
      </c>
      <c r="J170" s="1150">
        <f>COUNT(D171:D177)*2</f>
        <v>12</v>
      </c>
      <c r="K170" s="713"/>
      <c r="L170" s="713"/>
      <c r="M170" s="713"/>
      <c r="N170" s="1146"/>
      <c r="O170" s="1146"/>
      <c r="P170" s="1146"/>
      <c r="Q170" s="1146"/>
      <c r="R170" s="1146"/>
      <c r="S170" s="1146"/>
      <c r="T170" s="1146"/>
      <c r="U170" s="1146"/>
      <c r="V170" s="1146"/>
      <c r="W170" s="1146"/>
      <c r="X170" s="1146"/>
      <c r="Y170" s="1146"/>
      <c r="Z170" s="1146"/>
    </row>
    <row r="171" spans="1:26" ht="32">
      <c r="A171" s="927" t="s">
        <v>681</v>
      </c>
      <c r="B171" s="1049" t="s">
        <v>682</v>
      </c>
      <c r="C171" s="471" t="s">
        <v>683</v>
      </c>
      <c r="D171" s="696">
        <v>2</v>
      </c>
      <c r="E171" s="696" t="s">
        <v>469</v>
      </c>
      <c r="F171" s="471" t="s">
        <v>7000</v>
      </c>
      <c r="G171" s="696"/>
      <c r="H171" s="780"/>
      <c r="I171" s="1150"/>
      <c r="J171" s="1150"/>
      <c r="K171" s="713"/>
      <c r="L171" s="713"/>
      <c r="M171" s="713"/>
      <c r="N171" s="1146"/>
      <c r="O171" s="1146"/>
      <c r="P171" s="1146"/>
      <c r="Q171" s="1146"/>
      <c r="R171" s="1146"/>
      <c r="S171" s="1146"/>
      <c r="T171" s="1146"/>
      <c r="U171" s="1146"/>
      <c r="V171" s="1146"/>
      <c r="W171" s="1146"/>
      <c r="X171" s="1146"/>
      <c r="Y171" s="1146"/>
      <c r="Z171" s="1146"/>
    </row>
    <row r="172" spans="1:26" ht="30.75" hidden="1" customHeight="1">
      <c r="A172" s="348" t="s">
        <v>685</v>
      </c>
      <c r="B172" s="1358" t="s">
        <v>686</v>
      </c>
      <c r="C172" s="179"/>
      <c r="D172" s="370"/>
      <c r="E172" s="125"/>
      <c r="F172" s="125"/>
      <c r="G172" s="125"/>
      <c r="H172" s="1146"/>
      <c r="I172" s="617"/>
      <c r="J172" s="617"/>
      <c r="K172" s="713"/>
      <c r="L172" s="713"/>
      <c r="M172" s="713"/>
      <c r="N172" s="1146"/>
      <c r="O172" s="1146"/>
      <c r="P172" s="1146"/>
      <c r="Q172" s="1146"/>
      <c r="R172" s="1146"/>
      <c r="S172" s="1146"/>
      <c r="T172" s="1146"/>
      <c r="U172" s="1146"/>
      <c r="V172" s="1146"/>
      <c r="W172" s="1146"/>
      <c r="X172" s="1146"/>
      <c r="Y172" s="1146"/>
      <c r="Z172" s="1146"/>
    </row>
    <row r="173" spans="1:26" ht="32">
      <c r="A173" s="927" t="s">
        <v>2022</v>
      </c>
      <c r="B173" s="1049" t="s">
        <v>688</v>
      </c>
      <c r="C173" s="983" t="s">
        <v>8202</v>
      </c>
      <c r="D173" s="696">
        <v>2</v>
      </c>
      <c r="E173" s="696" t="s">
        <v>469</v>
      </c>
      <c r="F173" s="1052"/>
      <c r="G173" s="696"/>
      <c r="H173" s="780"/>
      <c r="I173" s="1150"/>
      <c r="J173" s="1150"/>
      <c r="K173" s="713"/>
      <c r="L173" s="713"/>
      <c r="M173" s="713"/>
      <c r="N173" s="1146"/>
      <c r="O173" s="1146"/>
      <c r="P173" s="1146"/>
      <c r="Q173" s="1146"/>
      <c r="R173" s="1146"/>
      <c r="S173" s="1146"/>
      <c r="T173" s="1146"/>
      <c r="U173" s="1146"/>
      <c r="V173" s="1146"/>
      <c r="W173" s="1146"/>
      <c r="X173" s="1146"/>
      <c r="Y173" s="1146"/>
      <c r="Z173" s="1146"/>
    </row>
    <row r="174" spans="1:26" ht="34">
      <c r="A174" s="927"/>
      <c r="B174" s="1049"/>
      <c r="C174" s="1049" t="s">
        <v>8203</v>
      </c>
      <c r="D174" s="696">
        <v>2</v>
      </c>
      <c r="E174" s="1049" t="s">
        <v>469</v>
      </c>
      <c r="F174" s="1049"/>
      <c r="G174" s="696"/>
      <c r="H174" s="780"/>
      <c r="I174" s="1150"/>
      <c r="J174" s="1150"/>
      <c r="K174" s="713"/>
      <c r="L174" s="713"/>
      <c r="M174" s="713"/>
      <c r="N174" s="1146"/>
      <c r="O174" s="1146"/>
      <c r="P174" s="1146"/>
      <c r="Q174" s="1146"/>
      <c r="R174" s="1146"/>
      <c r="S174" s="1146"/>
      <c r="T174" s="1146"/>
      <c r="U174" s="1146"/>
      <c r="V174" s="1146"/>
      <c r="W174" s="1146"/>
      <c r="X174" s="1146"/>
      <c r="Y174" s="1146"/>
      <c r="Z174" s="1146"/>
    </row>
    <row r="175" spans="1:26" ht="17">
      <c r="A175" s="927" t="s">
        <v>2024</v>
      </c>
      <c r="B175" s="1050" t="s">
        <v>691</v>
      </c>
      <c r="C175" s="471" t="s">
        <v>8204</v>
      </c>
      <c r="D175" s="696">
        <v>2</v>
      </c>
      <c r="E175" s="696" t="s">
        <v>469</v>
      </c>
      <c r="F175" s="1052"/>
      <c r="G175" s="696"/>
      <c r="H175" s="780"/>
      <c r="I175" s="1150"/>
      <c r="J175" s="1150"/>
      <c r="K175" s="713"/>
      <c r="L175" s="713"/>
      <c r="M175" s="713"/>
      <c r="N175" s="1146"/>
      <c r="O175" s="1146"/>
      <c r="P175" s="1146"/>
      <c r="Q175" s="1146"/>
      <c r="R175" s="1146"/>
      <c r="S175" s="1146"/>
      <c r="T175" s="1146"/>
      <c r="U175" s="1146"/>
      <c r="V175" s="1146"/>
      <c r="W175" s="1146"/>
      <c r="X175" s="1146"/>
      <c r="Y175" s="1146"/>
      <c r="Z175" s="1146"/>
    </row>
    <row r="176" spans="1:26" ht="16">
      <c r="A176" s="927"/>
      <c r="B176" s="1050"/>
      <c r="C176" s="471" t="s">
        <v>8205</v>
      </c>
      <c r="D176" s="696">
        <v>2</v>
      </c>
      <c r="E176" s="696" t="s">
        <v>469</v>
      </c>
      <c r="F176" s="1052"/>
      <c r="G176" s="696"/>
      <c r="H176" s="780"/>
      <c r="I176" s="1150"/>
      <c r="J176" s="1150"/>
      <c r="K176" s="713"/>
      <c r="L176" s="713"/>
      <c r="M176" s="713"/>
      <c r="N176" s="1146"/>
      <c r="O176" s="1146"/>
      <c r="P176" s="1146"/>
      <c r="Q176" s="1146"/>
      <c r="R176" s="1146"/>
      <c r="S176" s="1146"/>
      <c r="T176" s="1146"/>
      <c r="U176" s="1146"/>
      <c r="V176" s="1146"/>
      <c r="W176" s="1146"/>
      <c r="X176" s="1146"/>
      <c r="Y176" s="1146"/>
      <c r="Z176" s="1146"/>
    </row>
    <row r="177" spans="1:26" ht="16">
      <c r="A177" s="927"/>
      <c r="B177" s="1050"/>
      <c r="C177" s="735" t="s">
        <v>8206</v>
      </c>
      <c r="D177" s="696">
        <v>2</v>
      </c>
      <c r="E177" s="696" t="s">
        <v>469</v>
      </c>
      <c r="F177" s="1052"/>
      <c r="G177" s="696"/>
      <c r="H177" s="780"/>
      <c r="I177" s="1150"/>
      <c r="J177" s="1150"/>
      <c r="K177" s="713"/>
      <c r="L177" s="713"/>
      <c r="M177" s="713"/>
      <c r="N177" s="1146"/>
      <c r="O177" s="1146"/>
      <c r="P177" s="1146"/>
      <c r="Q177" s="1146"/>
      <c r="R177" s="1146"/>
      <c r="S177" s="1146"/>
      <c r="T177" s="1146"/>
      <c r="U177" s="1146"/>
      <c r="V177" s="1146"/>
      <c r="W177" s="1146"/>
      <c r="X177" s="1146"/>
      <c r="Y177" s="1146"/>
      <c r="Z177" s="1146"/>
    </row>
    <row r="178" spans="1:26" ht="19">
      <c r="A178" s="927" t="s">
        <v>226</v>
      </c>
      <c r="B178" s="1606" t="s">
        <v>71</v>
      </c>
      <c r="C178" s="1570"/>
      <c r="D178" s="1570"/>
      <c r="E178" s="1570"/>
      <c r="F178" s="1570"/>
      <c r="G178" s="1573"/>
      <c r="H178" s="942"/>
      <c r="I178" s="1150">
        <f>SUM(D180:D182)</f>
        <v>6</v>
      </c>
      <c r="J178" s="1150">
        <f>COUNT(D180:D182)*2</f>
        <v>6</v>
      </c>
      <c r="K178" s="713"/>
      <c r="L178" s="713"/>
      <c r="M178" s="713"/>
      <c r="N178" s="1146"/>
      <c r="O178" s="1146"/>
      <c r="P178" s="1146"/>
      <c r="Q178" s="1146"/>
      <c r="R178" s="1146"/>
      <c r="S178" s="1146"/>
      <c r="T178" s="1146"/>
      <c r="U178" s="1146"/>
      <c r="V178" s="1146"/>
      <c r="W178" s="1146"/>
      <c r="X178" s="1146"/>
      <c r="Y178" s="1146"/>
      <c r="Z178" s="1146"/>
    </row>
    <row r="179" spans="1:26" ht="15" hidden="1" customHeight="1">
      <c r="A179" s="348" t="s">
        <v>2026</v>
      </c>
      <c r="B179" s="1358" t="s">
        <v>695</v>
      </c>
      <c r="C179" s="123"/>
      <c r="D179" s="370"/>
      <c r="E179" s="125"/>
      <c r="F179" s="125"/>
      <c r="G179" s="125"/>
      <c r="H179" s="1146"/>
      <c r="I179" s="617"/>
      <c r="J179" s="617"/>
      <c r="K179" s="713"/>
      <c r="L179" s="713"/>
      <c r="M179" s="713"/>
      <c r="N179" s="1146"/>
      <c r="O179" s="1146"/>
      <c r="P179" s="1146"/>
      <c r="Q179" s="1146"/>
      <c r="R179" s="1146"/>
      <c r="S179" s="1146"/>
      <c r="T179" s="1146"/>
      <c r="U179" s="1146"/>
      <c r="V179" s="1146"/>
      <c r="W179" s="1146"/>
      <c r="X179" s="1146"/>
      <c r="Y179" s="1146"/>
      <c r="Z179" s="1146"/>
    </row>
    <row r="180" spans="1:26" ht="32">
      <c r="A180" s="927" t="s">
        <v>2028</v>
      </c>
      <c r="B180" s="1051" t="s">
        <v>699</v>
      </c>
      <c r="C180" s="471" t="s">
        <v>8207</v>
      </c>
      <c r="D180" s="696">
        <v>2</v>
      </c>
      <c r="E180" s="696" t="s">
        <v>469</v>
      </c>
      <c r="F180" s="1052"/>
      <c r="G180" s="696"/>
      <c r="H180" s="780"/>
      <c r="I180" s="1150"/>
      <c r="J180" s="1150"/>
      <c r="K180" s="713"/>
      <c r="L180" s="713"/>
      <c r="M180" s="713"/>
      <c r="N180" s="1146"/>
      <c r="O180" s="1146"/>
      <c r="P180" s="1146"/>
      <c r="Q180" s="1146"/>
      <c r="R180" s="1146"/>
      <c r="S180" s="1146"/>
      <c r="T180" s="1146"/>
      <c r="U180" s="1146"/>
      <c r="V180" s="1146"/>
      <c r="W180" s="1146"/>
      <c r="X180" s="1146"/>
      <c r="Y180" s="1146"/>
      <c r="Z180" s="1146"/>
    </row>
    <row r="181" spans="1:26" ht="32">
      <c r="A181" s="927"/>
      <c r="B181" s="1051"/>
      <c r="C181" s="471" t="s">
        <v>701</v>
      </c>
      <c r="D181" s="696">
        <v>2</v>
      </c>
      <c r="E181" s="696" t="s">
        <v>504</v>
      </c>
      <c r="F181" s="1052"/>
      <c r="G181" s="696"/>
      <c r="H181" s="780"/>
      <c r="I181" s="1150"/>
      <c r="J181" s="1150"/>
      <c r="K181" s="713"/>
      <c r="L181" s="713"/>
      <c r="M181" s="713"/>
      <c r="N181" s="1146"/>
      <c r="O181" s="1146"/>
      <c r="P181" s="1146"/>
      <c r="Q181" s="1146"/>
      <c r="R181" s="1146"/>
      <c r="S181" s="1146"/>
      <c r="T181" s="1146"/>
      <c r="U181" s="1146"/>
      <c r="V181" s="1146"/>
      <c r="W181" s="1146"/>
      <c r="X181" s="1146"/>
      <c r="Y181" s="1146"/>
      <c r="Z181" s="1146"/>
    </row>
    <row r="182" spans="1:26" ht="34">
      <c r="A182" s="927" t="s">
        <v>2030</v>
      </c>
      <c r="B182" s="1049" t="s">
        <v>703</v>
      </c>
      <c r="C182" s="471" t="s">
        <v>704</v>
      </c>
      <c r="D182" s="696">
        <v>2</v>
      </c>
      <c r="E182" s="696" t="s">
        <v>369</v>
      </c>
      <c r="F182" s="1052"/>
      <c r="G182" s="696"/>
      <c r="H182" s="780"/>
      <c r="I182" s="1150"/>
      <c r="J182" s="1150"/>
      <c r="K182" s="713"/>
      <c r="L182" s="713"/>
      <c r="M182" s="713"/>
      <c r="N182" s="1146"/>
      <c r="O182" s="1146"/>
      <c r="P182" s="1146"/>
      <c r="Q182" s="1146"/>
      <c r="R182" s="1146"/>
      <c r="S182" s="1146"/>
      <c r="T182" s="1146"/>
      <c r="U182" s="1146"/>
      <c r="V182" s="1146"/>
      <c r="W182" s="1146"/>
      <c r="X182" s="1146"/>
      <c r="Y182" s="1146"/>
      <c r="Z182" s="1146"/>
    </row>
    <row r="183" spans="1:26" ht="19">
      <c r="A183" s="927" t="s">
        <v>227</v>
      </c>
      <c r="B183" s="1606" t="s">
        <v>73</v>
      </c>
      <c r="C183" s="1570"/>
      <c r="D183" s="1570"/>
      <c r="E183" s="1570"/>
      <c r="F183" s="1570"/>
      <c r="G183" s="1573"/>
      <c r="H183" s="942"/>
      <c r="I183" s="1150">
        <f>SUM(D184:D189)</f>
        <v>8</v>
      </c>
      <c r="J183" s="1150">
        <f>COUNT(D184:D189)*2</f>
        <v>8</v>
      </c>
      <c r="K183" s="713"/>
      <c r="L183" s="713"/>
      <c r="M183" s="713"/>
      <c r="N183" s="1146"/>
      <c r="O183" s="1146"/>
      <c r="P183" s="1146"/>
      <c r="Q183" s="1146"/>
      <c r="R183" s="1146"/>
      <c r="S183" s="1146"/>
      <c r="T183" s="1146"/>
      <c r="U183" s="1146"/>
      <c r="V183" s="1146"/>
      <c r="W183" s="1146"/>
      <c r="X183" s="1146"/>
      <c r="Y183" s="1146"/>
      <c r="Z183" s="1146"/>
    </row>
    <row r="184" spans="1:26" ht="17">
      <c r="A184" s="927" t="s">
        <v>2031</v>
      </c>
      <c r="B184" s="1045" t="s">
        <v>706</v>
      </c>
      <c r="C184" s="471" t="s">
        <v>8208</v>
      </c>
      <c r="D184" s="696">
        <v>2</v>
      </c>
      <c r="E184" s="696" t="s">
        <v>504</v>
      </c>
      <c r="F184" s="1052"/>
      <c r="G184" s="696"/>
      <c r="H184" s="780"/>
      <c r="I184" s="1150"/>
      <c r="J184" s="1150"/>
      <c r="K184" s="713"/>
      <c r="L184" s="713"/>
      <c r="M184" s="713"/>
      <c r="N184" s="1146"/>
      <c r="O184" s="1146"/>
      <c r="P184" s="1146"/>
      <c r="Q184" s="1146"/>
      <c r="R184" s="1146"/>
      <c r="S184" s="1146"/>
      <c r="T184" s="1146"/>
      <c r="U184" s="1146"/>
      <c r="V184" s="1146"/>
      <c r="W184" s="1146"/>
      <c r="X184" s="1146"/>
      <c r="Y184" s="1146"/>
      <c r="Z184" s="1146"/>
    </row>
    <row r="185" spans="1:26" ht="30.75" hidden="1" customHeight="1">
      <c r="A185" s="348" t="s">
        <v>2034</v>
      </c>
      <c r="B185" s="1359" t="s">
        <v>710</v>
      </c>
      <c r="C185" s="179"/>
      <c r="D185" s="370"/>
      <c r="E185" s="125"/>
      <c r="F185" s="125"/>
      <c r="G185" s="125"/>
      <c r="H185" s="1146"/>
      <c r="I185" s="617"/>
      <c r="J185" s="617"/>
      <c r="K185" s="713"/>
      <c r="L185" s="713"/>
      <c r="M185" s="713"/>
      <c r="N185" s="1146"/>
      <c r="O185" s="1146"/>
      <c r="P185" s="1146"/>
      <c r="Q185" s="1146"/>
      <c r="R185" s="1146"/>
      <c r="S185" s="1146"/>
      <c r="T185" s="1146"/>
      <c r="U185" s="1146"/>
      <c r="V185" s="1146"/>
      <c r="W185" s="1146"/>
      <c r="X185" s="1146"/>
      <c r="Y185" s="1146"/>
      <c r="Z185" s="1146"/>
    </row>
    <row r="186" spans="1:26" ht="30.75" hidden="1" customHeight="1">
      <c r="A186" s="348" t="s">
        <v>2037</v>
      </c>
      <c r="B186" s="1359" t="s">
        <v>713</v>
      </c>
      <c r="C186" s="179"/>
      <c r="D186" s="370"/>
      <c r="E186" s="125"/>
      <c r="F186" s="125"/>
      <c r="G186" s="125"/>
      <c r="H186" s="1146"/>
      <c r="I186" s="617"/>
      <c r="J186" s="617"/>
      <c r="K186" s="713"/>
      <c r="L186" s="713"/>
      <c r="M186" s="713"/>
      <c r="N186" s="1146"/>
      <c r="O186" s="1146"/>
      <c r="P186" s="1146"/>
      <c r="Q186" s="1146"/>
      <c r="R186" s="1146"/>
      <c r="S186" s="1146"/>
      <c r="T186" s="1146"/>
      <c r="U186" s="1146"/>
      <c r="V186" s="1146"/>
      <c r="W186" s="1146"/>
      <c r="X186" s="1146"/>
      <c r="Y186" s="1146"/>
      <c r="Z186" s="1146"/>
    </row>
    <row r="187" spans="1:26" ht="34">
      <c r="A187" s="927" t="s">
        <v>2040</v>
      </c>
      <c r="B187" s="1045" t="s">
        <v>718</v>
      </c>
      <c r="C187" s="471" t="s">
        <v>8209</v>
      </c>
      <c r="D187" s="696">
        <v>2</v>
      </c>
      <c r="E187" s="696" t="s">
        <v>369</v>
      </c>
      <c r="F187" s="1052"/>
      <c r="G187" s="696"/>
      <c r="H187" s="780"/>
      <c r="I187" s="1150"/>
      <c r="J187" s="1150"/>
      <c r="K187" s="713"/>
      <c r="L187" s="713"/>
      <c r="M187" s="713"/>
      <c r="N187" s="1146"/>
      <c r="O187" s="1146"/>
      <c r="P187" s="1146"/>
      <c r="Q187" s="1146"/>
      <c r="R187" s="1146"/>
      <c r="S187" s="1146"/>
      <c r="T187" s="1146"/>
      <c r="U187" s="1146"/>
      <c r="V187" s="1146"/>
      <c r="W187" s="1146"/>
      <c r="X187" s="1146"/>
      <c r="Y187" s="1146"/>
      <c r="Z187" s="1146"/>
    </row>
    <row r="188" spans="1:26" ht="17">
      <c r="A188" s="927" t="s">
        <v>2053</v>
      </c>
      <c r="B188" s="1045" t="s">
        <v>721</v>
      </c>
      <c r="C188" s="471" t="s">
        <v>8210</v>
      </c>
      <c r="D188" s="696">
        <v>2</v>
      </c>
      <c r="E188" s="696" t="s">
        <v>369</v>
      </c>
      <c r="F188" s="1052"/>
      <c r="G188" s="696"/>
      <c r="H188" s="780"/>
      <c r="I188" s="1150"/>
      <c r="J188" s="1150"/>
      <c r="K188" s="713"/>
      <c r="L188" s="713"/>
      <c r="M188" s="713"/>
      <c r="N188" s="1146"/>
      <c r="O188" s="1146"/>
      <c r="P188" s="1146"/>
      <c r="Q188" s="1146"/>
      <c r="R188" s="1146"/>
      <c r="S188" s="1146"/>
      <c r="T188" s="1146"/>
      <c r="U188" s="1146"/>
      <c r="V188" s="1146"/>
      <c r="W188" s="1146"/>
      <c r="X188" s="1146"/>
      <c r="Y188" s="1146"/>
      <c r="Z188" s="1146"/>
    </row>
    <row r="189" spans="1:26" ht="16">
      <c r="A189" s="927"/>
      <c r="B189" s="1045"/>
      <c r="C189" s="471" t="s">
        <v>8211</v>
      </c>
      <c r="D189" s="696">
        <v>2</v>
      </c>
      <c r="E189" s="696" t="s">
        <v>369</v>
      </c>
      <c r="F189" s="1052"/>
      <c r="G189" s="696"/>
      <c r="H189" s="780"/>
      <c r="I189" s="1150"/>
      <c r="J189" s="1150"/>
      <c r="K189" s="713"/>
      <c r="L189" s="713"/>
      <c r="M189" s="713"/>
      <c r="N189" s="1146"/>
      <c r="O189" s="1146"/>
      <c r="P189" s="1146"/>
      <c r="Q189" s="1146"/>
      <c r="R189" s="1146"/>
      <c r="S189" s="1146"/>
      <c r="T189" s="1146"/>
      <c r="U189" s="1146"/>
      <c r="V189" s="1146"/>
      <c r="W189" s="1146"/>
      <c r="X189" s="1146"/>
      <c r="Y189" s="1146"/>
      <c r="Z189" s="1146"/>
    </row>
    <row r="190" spans="1:26" ht="19">
      <c r="A190" s="927" t="s">
        <v>228</v>
      </c>
      <c r="B190" s="1606" t="s">
        <v>229</v>
      </c>
      <c r="C190" s="1570"/>
      <c r="D190" s="1570"/>
      <c r="E190" s="1570"/>
      <c r="F190" s="1570"/>
      <c r="G190" s="1573"/>
      <c r="H190" s="942"/>
      <c r="I190" s="1150">
        <f>SUM(D192:D194)</f>
        <v>4</v>
      </c>
      <c r="J190" s="1150">
        <f>COUNT(D192:D194)*2</f>
        <v>4</v>
      </c>
      <c r="K190" s="713"/>
      <c r="L190" s="713"/>
      <c r="M190" s="713"/>
      <c r="N190" s="1146"/>
      <c r="O190" s="1146"/>
      <c r="P190" s="1146"/>
      <c r="Q190" s="1146"/>
      <c r="R190" s="1146"/>
      <c r="S190" s="1146"/>
      <c r="T190" s="1146"/>
      <c r="U190" s="1146"/>
      <c r="V190" s="1146"/>
      <c r="W190" s="1146"/>
      <c r="X190" s="1146"/>
      <c r="Y190" s="1146"/>
      <c r="Z190" s="1146"/>
    </row>
    <row r="191" spans="1:26" ht="30.75" hidden="1" customHeight="1">
      <c r="A191" s="348" t="s">
        <v>2058</v>
      </c>
      <c r="B191" s="1359" t="s">
        <v>728</v>
      </c>
      <c r="C191" s="179"/>
      <c r="D191" s="370"/>
      <c r="E191" s="125"/>
      <c r="F191" s="125"/>
      <c r="G191" s="125"/>
      <c r="H191" s="1146"/>
      <c r="I191" s="617"/>
      <c r="J191" s="617"/>
      <c r="K191" s="713"/>
      <c r="L191" s="713"/>
      <c r="M191" s="713"/>
      <c r="N191" s="1146"/>
      <c r="O191" s="1146"/>
      <c r="P191" s="1146"/>
      <c r="Q191" s="1146"/>
      <c r="R191" s="1146"/>
      <c r="S191" s="1146"/>
      <c r="T191" s="1146"/>
      <c r="U191" s="1146"/>
      <c r="V191" s="1146"/>
      <c r="W191" s="1146"/>
      <c r="X191" s="1146"/>
      <c r="Y191" s="1146"/>
      <c r="Z191" s="1146"/>
    </row>
    <row r="192" spans="1:26" ht="32">
      <c r="A192" s="927" t="s">
        <v>2064</v>
      </c>
      <c r="B192" s="1045" t="s">
        <v>749</v>
      </c>
      <c r="C192" s="471" t="s">
        <v>8212</v>
      </c>
      <c r="D192" s="696">
        <v>2</v>
      </c>
      <c r="E192" s="696" t="s">
        <v>730</v>
      </c>
      <c r="F192" s="471" t="s">
        <v>8213</v>
      </c>
      <c r="G192" s="696"/>
      <c r="H192" s="780"/>
      <c r="I192" s="1150"/>
      <c r="J192" s="1150"/>
      <c r="K192" s="713"/>
      <c r="L192" s="713"/>
      <c r="M192" s="713"/>
      <c r="N192" s="1146"/>
      <c r="O192" s="1146"/>
      <c r="P192" s="1146"/>
      <c r="Q192" s="1146"/>
      <c r="R192" s="1146"/>
      <c r="S192" s="1146"/>
      <c r="T192" s="1146"/>
      <c r="U192" s="1146"/>
      <c r="V192" s="1146"/>
      <c r="W192" s="1146"/>
      <c r="X192" s="1146"/>
      <c r="Y192" s="1146"/>
      <c r="Z192" s="1146"/>
    </row>
    <row r="193" spans="1:26" ht="16">
      <c r="A193" s="927"/>
      <c r="B193" s="1045"/>
      <c r="C193" s="471" t="s">
        <v>8214</v>
      </c>
      <c r="D193" s="696">
        <v>2</v>
      </c>
      <c r="E193" s="696" t="s">
        <v>730</v>
      </c>
      <c r="F193" s="471" t="s">
        <v>8215</v>
      </c>
      <c r="G193" s="696"/>
      <c r="H193" s="780"/>
      <c r="I193" s="1150"/>
      <c r="J193" s="1150"/>
      <c r="K193" s="713"/>
      <c r="L193" s="713"/>
      <c r="M193" s="713"/>
      <c r="N193" s="1146"/>
      <c r="O193" s="1146"/>
      <c r="P193" s="1146"/>
      <c r="Q193" s="1146"/>
      <c r="R193" s="1146"/>
      <c r="S193" s="1146"/>
      <c r="T193" s="1146"/>
      <c r="U193" s="1146"/>
      <c r="V193" s="1146"/>
      <c r="W193" s="1146"/>
      <c r="X193" s="1146"/>
      <c r="Y193" s="1146"/>
      <c r="Z193" s="1146"/>
    </row>
    <row r="194" spans="1:26" ht="30.75" hidden="1" customHeight="1">
      <c r="A194" s="348" t="s">
        <v>2070</v>
      </c>
      <c r="B194" s="1358" t="s">
        <v>756</v>
      </c>
      <c r="C194" s="179"/>
      <c r="D194" s="370"/>
      <c r="E194" s="125"/>
      <c r="F194" s="125"/>
      <c r="G194" s="125"/>
      <c r="H194" s="1146"/>
      <c r="I194" s="617"/>
      <c r="J194" s="617"/>
      <c r="K194" s="713"/>
      <c r="L194" s="713"/>
      <c r="M194" s="713"/>
      <c r="N194" s="1146"/>
      <c r="O194" s="1146"/>
      <c r="P194" s="1146"/>
      <c r="Q194" s="1146"/>
      <c r="R194" s="1146"/>
      <c r="S194" s="1146"/>
      <c r="T194" s="1146"/>
      <c r="U194" s="1146"/>
      <c r="V194" s="1146"/>
      <c r="W194" s="1146"/>
      <c r="X194" s="1146"/>
      <c r="Y194" s="1146"/>
      <c r="Z194" s="1146"/>
    </row>
    <row r="195" spans="1:26" ht="19">
      <c r="A195" s="927" t="s">
        <v>230</v>
      </c>
      <c r="B195" s="1606" t="s">
        <v>77</v>
      </c>
      <c r="C195" s="1570"/>
      <c r="D195" s="1570"/>
      <c r="E195" s="1570"/>
      <c r="F195" s="1570"/>
      <c r="G195" s="1573"/>
      <c r="H195" s="942"/>
      <c r="I195" s="1150">
        <f>SUM(D196:D204)</f>
        <v>14</v>
      </c>
      <c r="J195" s="1150">
        <f>COUNT(D196:D204)*2</f>
        <v>14</v>
      </c>
      <c r="K195" s="713"/>
      <c r="L195" s="713"/>
      <c r="M195" s="713"/>
      <c r="N195" s="1146"/>
      <c r="O195" s="1146"/>
      <c r="P195" s="1146"/>
      <c r="Q195" s="1146"/>
      <c r="R195" s="1146"/>
      <c r="S195" s="1146"/>
      <c r="T195" s="1146"/>
      <c r="U195" s="1146"/>
      <c r="V195" s="1146"/>
      <c r="W195" s="1146"/>
      <c r="X195" s="1146"/>
      <c r="Y195" s="1146"/>
      <c r="Z195" s="1146"/>
    </row>
    <row r="196" spans="1:26" ht="34">
      <c r="A196" s="927" t="s">
        <v>2073</v>
      </c>
      <c r="B196" s="1045" t="s">
        <v>759</v>
      </c>
      <c r="C196" s="467" t="s">
        <v>760</v>
      </c>
      <c r="D196" s="696">
        <v>2</v>
      </c>
      <c r="E196" s="696" t="s">
        <v>469</v>
      </c>
      <c r="F196" s="471" t="s">
        <v>8216</v>
      </c>
      <c r="G196" s="696"/>
      <c r="H196" s="780"/>
      <c r="I196" s="1150"/>
      <c r="J196" s="1150"/>
      <c r="K196" s="713"/>
      <c r="L196" s="713"/>
      <c r="M196" s="713"/>
      <c r="N196" s="1146"/>
      <c r="O196" s="1146"/>
      <c r="P196" s="1146"/>
      <c r="Q196" s="1146"/>
      <c r="R196" s="1146"/>
      <c r="S196" s="1146"/>
      <c r="T196" s="1146"/>
      <c r="U196" s="1146"/>
      <c r="V196" s="1146"/>
      <c r="W196" s="1146"/>
      <c r="X196" s="1146"/>
      <c r="Y196" s="1146"/>
      <c r="Z196" s="1146"/>
    </row>
    <row r="197" spans="1:26" ht="48">
      <c r="A197" s="927" t="s">
        <v>2075</v>
      </c>
      <c r="B197" s="1045" t="s">
        <v>764</v>
      </c>
      <c r="C197" s="467" t="s">
        <v>8217</v>
      </c>
      <c r="D197" s="696">
        <v>2</v>
      </c>
      <c r="E197" s="696" t="s">
        <v>469</v>
      </c>
      <c r="F197" s="471" t="s">
        <v>8218</v>
      </c>
      <c r="G197" s="696"/>
      <c r="H197" s="780"/>
      <c r="I197" s="1150"/>
      <c r="J197" s="1150"/>
      <c r="K197" s="713"/>
      <c r="L197" s="713"/>
      <c r="M197" s="713"/>
      <c r="N197" s="1146"/>
      <c r="O197" s="1146"/>
      <c r="P197" s="1146"/>
      <c r="Q197" s="1146"/>
      <c r="R197" s="1146"/>
      <c r="S197" s="1146"/>
      <c r="T197" s="1146"/>
      <c r="U197" s="1146"/>
      <c r="V197" s="1146"/>
      <c r="W197" s="1146"/>
      <c r="X197" s="1146"/>
      <c r="Y197" s="1146"/>
      <c r="Z197" s="1146"/>
    </row>
    <row r="198" spans="1:26" ht="30.75" hidden="1" customHeight="1">
      <c r="A198" s="348" t="s">
        <v>2088</v>
      </c>
      <c r="B198" s="1359" t="s">
        <v>769</v>
      </c>
      <c r="C198" s="179"/>
      <c r="D198" s="370"/>
      <c r="E198" s="125"/>
      <c r="F198" s="125"/>
      <c r="G198" s="125"/>
      <c r="H198" s="1146"/>
      <c r="I198" s="617"/>
      <c r="J198" s="617"/>
      <c r="K198" s="713"/>
      <c r="L198" s="713"/>
      <c r="M198" s="713"/>
      <c r="N198" s="1146"/>
      <c r="O198" s="1146"/>
      <c r="P198" s="1146"/>
      <c r="Q198" s="1146"/>
      <c r="R198" s="1146"/>
      <c r="S198" s="1146"/>
      <c r="T198" s="1146"/>
      <c r="U198" s="1146"/>
      <c r="V198" s="1146"/>
      <c r="W198" s="1146"/>
      <c r="X198" s="1146"/>
      <c r="Y198" s="1146"/>
      <c r="Z198" s="1146"/>
    </row>
    <row r="199" spans="1:26" ht="46.5" hidden="1" customHeight="1">
      <c r="A199" s="348" t="s">
        <v>2091</v>
      </c>
      <c r="B199" s="1359" t="s">
        <v>773</v>
      </c>
      <c r="C199" s="179"/>
      <c r="D199" s="370"/>
      <c r="E199" s="125"/>
      <c r="F199" s="125"/>
      <c r="G199" s="125"/>
      <c r="H199" s="1146"/>
      <c r="I199" s="617"/>
      <c r="J199" s="617"/>
      <c r="K199" s="713"/>
      <c r="L199" s="713"/>
      <c r="M199" s="713"/>
      <c r="N199" s="1146"/>
      <c r="O199" s="1146"/>
      <c r="P199" s="1146"/>
      <c r="Q199" s="1146"/>
      <c r="R199" s="1146"/>
      <c r="S199" s="1146"/>
      <c r="T199" s="1146"/>
      <c r="U199" s="1146"/>
      <c r="V199" s="1146"/>
      <c r="W199" s="1146"/>
      <c r="X199" s="1146"/>
      <c r="Y199" s="1146"/>
      <c r="Z199" s="1146"/>
    </row>
    <row r="200" spans="1:26" ht="17">
      <c r="A200" s="927" t="s">
        <v>2092</v>
      </c>
      <c r="B200" s="1045" t="s">
        <v>778</v>
      </c>
      <c r="C200" s="471" t="s">
        <v>8219</v>
      </c>
      <c r="D200" s="696">
        <v>2</v>
      </c>
      <c r="E200" s="696" t="s">
        <v>469</v>
      </c>
      <c r="F200" s="471" t="s">
        <v>8220</v>
      </c>
      <c r="G200" s="696"/>
      <c r="H200" s="780"/>
      <c r="I200" s="1150"/>
      <c r="J200" s="1150"/>
      <c r="K200" s="713"/>
      <c r="L200" s="713"/>
      <c r="M200" s="713"/>
      <c r="N200" s="1146"/>
      <c r="O200" s="1146"/>
      <c r="P200" s="1146"/>
      <c r="Q200" s="1146"/>
      <c r="R200" s="1146"/>
      <c r="S200" s="1146"/>
      <c r="T200" s="1146"/>
      <c r="U200" s="1146"/>
      <c r="V200" s="1146"/>
      <c r="W200" s="1146"/>
      <c r="X200" s="1146"/>
      <c r="Y200" s="1146"/>
      <c r="Z200" s="1146"/>
    </row>
    <row r="201" spans="1:26" ht="34">
      <c r="A201" s="927" t="s">
        <v>781</v>
      </c>
      <c r="B201" s="1045" t="s">
        <v>782</v>
      </c>
      <c r="C201" s="467" t="s">
        <v>3315</v>
      </c>
      <c r="D201" s="696">
        <v>2</v>
      </c>
      <c r="E201" s="696" t="s">
        <v>469</v>
      </c>
      <c r="F201" s="471" t="s">
        <v>2096</v>
      </c>
      <c r="G201" s="696"/>
      <c r="H201" s="780"/>
      <c r="I201" s="1150"/>
      <c r="J201" s="1150"/>
      <c r="K201" s="713"/>
      <c r="L201" s="713"/>
      <c r="M201" s="713"/>
      <c r="N201" s="1146"/>
      <c r="O201" s="1146"/>
      <c r="P201" s="1146"/>
      <c r="Q201" s="1146"/>
      <c r="R201" s="1146"/>
      <c r="S201" s="1146"/>
      <c r="T201" s="1146"/>
      <c r="U201" s="1146"/>
      <c r="V201" s="1146"/>
      <c r="W201" s="1146"/>
      <c r="X201" s="1146"/>
      <c r="Y201" s="1146"/>
      <c r="Z201" s="1146"/>
    </row>
    <row r="202" spans="1:26" ht="34">
      <c r="A202" s="927" t="s">
        <v>2099</v>
      </c>
      <c r="B202" s="1045" t="s">
        <v>786</v>
      </c>
      <c r="C202" s="471" t="s">
        <v>8221</v>
      </c>
      <c r="D202" s="696">
        <v>2</v>
      </c>
      <c r="E202" s="696" t="s">
        <v>469</v>
      </c>
      <c r="F202" s="1052"/>
      <c r="G202" s="696"/>
      <c r="H202" s="780"/>
      <c r="I202" s="1150"/>
      <c r="J202" s="1150"/>
      <c r="K202" s="713"/>
      <c r="L202" s="713"/>
      <c r="M202" s="713"/>
      <c r="N202" s="1146"/>
      <c r="O202" s="1146"/>
      <c r="P202" s="1146"/>
      <c r="Q202" s="1146"/>
      <c r="R202" s="1146"/>
      <c r="S202" s="1146"/>
      <c r="T202" s="1146"/>
      <c r="U202" s="1146"/>
      <c r="V202" s="1146"/>
      <c r="W202" s="1146"/>
      <c r="X202" s="1146"/>
      <c r="Y202" s="1146"/>
      <c r="Z202" s="1146"/>
    </row>
    <row r="203" spans="1:26" ht="16">
      <c r="A203" s="927"/>
      <c r="B203" s="471"/>
      <c r="C203" s="471" t="s">
        <v>3319</v>
      </c>
      <c r="D203" s="696">
        <v>2</v>
      </c>
      <c r="E203" s="696" t="s">
        <v>469</v>
      </c>
      <c r="F203" s="1073" t="s">
        <v>8222</v>
      </c>
      <c r="G203" s="696"/>
      <c r="H203" s="780"/>
      <c r="I203" s="1150"/>
      <c r="J203" s="1150"/>
      <c r="K203" s="713"/>
      <c r="L203" s="713"/>
      <c r="M203" s="713"/>
      <c r="N203" s="1146"/>
      <c r="O203" s="1146"/>
      <c r="P203" s="1146"/>
      <c r="Q203" s="1146"/>
      <c r="R203" s="1146"/>
      <c r="S203" s="1146"/>
      <c r="T203" s="1146"/>
      <c r="U203" s="1146"/>
      <c r="V203" s="1146"/>
      <c r="W203" s="1146"/>
      <c r="X203" s="1146"/>
      <c r="Y203" s="1146"/>
      <c r="Z203" s="1146"/>
    </row>
    <row r="204" spans="1:26" ht="32">
      <c r="A204" s="927"/>
      <c r="B204" s="471"/>
      <c r="C204" s="471" t="s">
        <v>8223</v>
      </c>
      <c r="D204" s="696">
        <v>2</v>
      </c>
      <c r="E204" s="696" t="s">
        <v>469</v>
      </c>
      <c r="F204" s="471" t="s">
        <v>8224</v>
      </c>
      <c r="G204" s="696"/>
      <c r="H204" s="780"/>
      <c r="I204" s="1150"/>
      <c r="J204" s="1150"/>
      <c r="K204" s="713"/>
      <c r="L204" s="713"/>
      <c r="M204" s="713"/>
      <c r="N204" s="1146"/>
      <c r="O204" s="1146"/>
      <c r="P204" s="1146"/>
      <c r="Q204" s="1146"/>
      <c r="R204" s="1146"/>
      <c r="S204" s="1146"/>
      <c r="T204" s="1146"/>
      <c r="U204" s="1146"/>
      <c r="V204" s="1146"/>
      <c r="W204" s="1146"/>
      <c r="X204" s="1146"/>
      <c r="Y204" s="1146"/>
      <c r="Z204" s="1146"/>
    </row>
    <row r="205" spans="1:26" ht="16">
      <c r="A205" s="935" t="s">
        <v>78</v>
      </c>
      <c r="B205" s="1818" t="s">
        <v>793</v>
      </c>
      <c r="C205" s="1570"/>
      <c r="D205" s="1570"/>
      <c r="E205" s="1570"/>
      <c r="F205" s="1570"/>
      <c r="G205" s="1573"/>
      <c r="H205" s="1360"/>
      <c r="I205" s="1150">
        <f>SUM(D206:D217)</f>
        <v>6</v>
      </c>
      <c r="J205" s="1150">
        <f>COUNT(D206:D217)*2</f>
        <v>6</v>
      </c>
      <c r="K205" s="713"/>
      <c r="L205" s="713"/>
      <c r="M205" s="713"/>
      <c r="N205" s="1146"/>
      <c r="O205" s="1146"/>
      <c r="P205" s="1146"/>
      <c r="Q205" s="1146"/>
      <c r="R205" s="1146"/>
      <c r="S205" s="1146"/>
      <c r="T205" s="1146"/>
      <c r="U205" s="1146"/>
      <c r="V205" s="1146"/>
      <c r="W205" s="1146"/>
      <c r="X205" s="1146"/>
      <c r="Y205" s="1146"/>
      <c r="Z205" s="1146"/>
    </row>
    <row r="206" spans="1:26" ht="72" hidden="1" customHeight="1">
      <c r="A206" s="189" t="s">
        <v>794</v>
      </c>
      <c r="B206" s="252" t="s">
        <v>795</v>
      </c>
      <c r="C206" s="179" t="s">
        <v>796</v>
      </c>
      <c r="D206" s="737"/>
      <c r="E206" s="141" t="s">
        <v>599</v>
      </c>
      <c r="F206" s="179" t="s">
        <v>797</v>
      </c>
      <c r="G206" s="472"/>
      <c r="H206" s="461"/>
      <c r="I206" s="617"/>
      <c r="J206" s="617"/>
      <c r="K206" s="713"/>
      <c r="L206" s="713"/>
      <c r="M206" s="713"/>
      <c r="N206" s="1146"/>
      <c r="O206" s="1146"/>
      <c r="P206" s="1146"/>
      <c r="Q206" s="1146"/>
      <c r="R206" s="1146"/>
      <c r="S206" s="1146"/>
      <c r="T206" s="1146"/>
      <c r="U206" s="1146"/>
      <c r="V206" s="1146"/>
      <c r="W206" s="1146"/>
      <c r="X206" s="1146"/>
      <c r="Y206" s="1146"/>
      <c r="Z206" s="1146"/>
    </row>
    <row r="207" spans="1:26" ht="72" hidden="1" customHeight="1">
      <c r="A207" s="189" t="s">
        <v>798</v>
      </c>
      <c r="B207" s="252" t="s">
        <v>799</v>
      </c>
      <c r="C207" s="179" t="s">
        <v>800</v>
      </c>
      <c r="D207" s="180"/>
      <c r="E207" s="141" t="s">
        <v>599</v>
      </c>
      <c r="F207" s="179" t="s">
        <v>801</v>
      </c>
      <c r="G207" s="472"/>
      <c r="H207" s="461"/>
      <c r="I207" s="617"/>
      <c r="J207" s="617"/>
      <c r="K207" s="713"/>
      <c r="L207" s="713"/>
      <c r="M207" s="713"/>
      <c r="N207" s="1146"/>
      <c r="O207" s="1146"/>
      <c r="P207" s="1146"/>
      <c r="Q207" s="1146"/>
      <c r="R207" s="1146"/>
      <c r="S207" s="1146"/>
      <c r="T207" s="1146"/>
      <c r="U207" s="1146"/>
      <c r="V207" s="1146"/>
      <c r="W207" s="1146"/>
      <c r="X207" s="1146"/>
      <c r="Y207" s="1146"/>
      <c r="Z207" s="1146"/>
    </row>
    <row r="208" spans="1:26" ht="72" hidden="1" customHeight="1">
      <c r="A208" s="189" t="s">
        <v>802</v>
      </c>
      <c r="B208" s="252" t="s">
        <v>803</v>
      </c>
      <c r="C208" s="179" t="s">
        <v>804</v>
      </c>
      <c r="D208" s="180"/>
      <c r="E208" s="141"/>
      <c r="F208" s="179" t="s">
        <v>805</v>
      </c>
      <c r="G208" s="472"/>
      <c r="H208" s="461"/>
      <c r="I208" s="617"/>
      <c r="J208" s="617"/>
      <c r="K208" s="713"/>
      <c r="L208" s="713"/>
      <c r="M208" s="713"/>
      <c r="N208" s="1146"/>
      <c r="O208" s="1146"/>
      <c r="P208" s="1146"/>
      <c r="Q208" s="1146"/>
      <c r="R208" s="1146"/>
      <c r="S208" s="1146"/>
      <c r="T208" s="1146"/>
      <c r="U208" s="1146"/>
      <c r="V208" s="1146"/>
      <c r="W208" s="1146"/>
      <c r="X208" s="1146"/>
      <c r="Y208" s="1146"/>
      <c r="Z208" s="1146"/>
    </row>
    <row r="209" spans="1:26" ht="72" hidden="1" customHeight="1">
      <c r="A209" s="189" t="s">
        <v>806</v>
      </c>
      <c r="B209" s="252" t="s">
        <v>807</v>
      </c>
      <c r="C209" s="179" t="s">
        <v>808</v>
      </c>
      <c r="D209" s="180"/>
      <c r="E209" s="141"/>
      <c r="F209" s="179" t="s">
        <v>809</v>
      </c>
      <c r="G209" s="472"/>
      <c r="H209" s="461"/>
      <c r="I209" s="617"/>
      <c r="J209" s="617"/>
      <c r="K209" s="713"/>
      <c r="L209" s="713"/>
      <c r="M209" s="713"/>
      <c r="N209" s="1146"/>
      <c r="O209" s="1146"/>
      <c r="P209" s="1146"/>
      <c r="Q209" s="1146"/>
      <c r="R209" s="1146"/>
      <c r="S209" s="1146"/>
      <c r="T209" s="1146"/>
      <c r="U209" s="1146"/>
      <c r="V209" s="1146"/>
      <c r="W209" s="1146"/>
      <c r="X209" s="1146"/>
      <c r="Y209" s="1146"/>
      <c r="Z209" s="1146"/>
    </row>
    <row r="210" spans="1:26" ht="72" hidden="1" customHeight="1">
      <c r="A210" s="189" t="s">
        <v>810</v>
      </c>
      <c r="B210" s="1361" t="s">
        <v>811</v>
      </c>
      <c r="C210" s="191" t="s">
        <v>812</v>
      </c>
      <c r="D210" s="180"/>
      <c r="E210" s="141"/>
      <c r="F210" s="179" t="s">
        <v>813</v>
      </c>
      <c r="G210" s="472"/>
      <c r="H210" s="461"/>
      <c r="I210" s="617"/>
      <c r="J210" s="617"/>
      <c r="K210" s="713"/>
      <c r="L210" s="713"/>
      <c r="M210" s="713"/>
      <c r="N210" s="1146"/>
      <c r="O210" s="1146"/>
      <c r="P210" s="1146"/>
      <c r="Q210" s="1146"/>
      <c r="R210" s="1146"/>
      <c r="S210" s="1146"/>
      <c r="T210" s="1146"/>
      <c r="U210" s="1146"/>
      <c r="V210" s="1146"/>
      <c r="W210" s="1146"/>
      <c r="X210" s="1146"/>
      <c r="Y210" s="1146"/>
      <c r="Z210" s="1146"/>
    </row>
    <row r="211" spans="1:26" ht="72" hidden="1" customHeight="1">
      <c r="A211" s="189" t="s">
        <v>814</v>
      </c>
      <c r="B211" s="252" t="s">
        <v>815</v>
      </c>
      <c r="C211" s="179" t="s">
        <v>816</v>
      </c>
      <c r="D211" s="180"/>
      <c r="E211" s="141"/>
      <c r="F211" s="179" t="s">
        <v>817</v>
      </c>
      <c r="G211" s="472"/>
      <c r="H211" s="461"/>
      <c r="I211" s="617"/>
      <c r="J211" s="617"/>
      <c r="K211" s="713"/>
      <c r="L211" s="713"/>
      <c r="M211" s="713"/>
      <c r="N211" s="1146"/>
      <c r="O211" s="1146"/>
      <c r="P211" s="1146"/>
      <c r="Q211" s="1146"/>
      <c r="R211" s="1146"/>
      <c r="S211" s="1146"/>
      <c r="T211" s="1146"/>
      <c r="U211" s="1146"/>
      <c r="V211" s="1146"/>
      <c r="W211" s="1146"/>
      <c r="X211" s="1146"/>
      <c r="Y211" s="1146"/>
      <c r="Z211" s="1146"/>
    </row>
    <row r="212" spans="1:26" ht="72" hidden="1" customHeight="1">
      <c r="A212" s="189" t="s">
        <v>818</v>
      </c>
      <c r="B212" s="252" t="s">
        <v>819</v>
      </c>
      <c r="C212" s="179" t="s">
        <v>820</v>
      </c>
      <c r="D212" s="180"/>
      <c r="E212" s="141"/>
      <c r="F212" s="179" t="s">
        <v>821</v>
      </c>
      <c r="G212" s="472"/>
      <c r="H212" s="461"/>
      <c r="I212" s="617"/>
      <c r="J212" s="617"/>
      <c r="K212" s="713"/>
      <c r="L212" s="713"/>
      <c r="M212" s="713"/>
      <c r="N212" s="1146"/>
      <c r="O212" s="1146"/>
      <c r="P212" s="1146"/>
      <c r="Q212" s="1146"/>
      <c r="R212" s="1146"/>
      <c r="S212" s="1146"/>
      <c r="T212" s="1146"/>
      <c r="U212" s="1146"/>
      <c r="V212" s="1146"/>
      <c r="W212" s="1146"/>
      <c r="X212" s="1146"/>
      <c r="Y212" s="1146"/>
      <c r="Z212" s="1146"/>
    </row>
    <row r="213" spans="1:26" ht="72" hidden="1" customHeight="1">
      <c r="A213" s="189" t="s">
        <v>822</v>
      </c>
      <c r="B213" s="252" t="s">
        <v>823</v>
      </c>
      <c r="C213" s="179" t="s">
        <v>824</v>
      </c>
      <c r="D213" s="180"/>
      <c r="E213" s="141"/>
      <c r="F213" s="179" t="s">
        <v>825</v>
      </c>
      <c r="G213" s="460"/>
      <c r="H213" s="461"/>
      <c r="I213" s="617"/>
      <c r="J213" s="617"/>
      <c r="K213" s="713"/>
      <c r="L213" s="713"/>
      <c r="M213" s="713"/>
      <c r="N213" s="1146"/>
      <c r="O213" s="1146"/>
      <c r="P213" s="1146"/>
      <c r="Q213" s="1146"/>
      <c r="R213" s="1146"/>
      <c r="S213" s="1146"/>
      <c r="T213" s="1146"/>
      <c r="U213" s="1146"/>
      <c r="V213" s="1146"/>
      <c r="W213" s="1146"/>
      <c r="X213" s="1146"/>
      <c r="Y213" s="1146"/>
      <c r="Z213" s="1146"/>
    </row>
    <row r="214" spans="1:26" ht="32">
      <c r="A214" s="935" t="s">
        <v>826</v>
      </c>
      <c r="B214" s="471" t="s">
        <v>827</v>
      </c>
      <c r="C214" s="471" t="s">
        <v>830</v>
      </c>
      <c r="D214" s="696">
        <v>2</v>
      </c>
      <c r="E214" s="471" t="s">
        <v>599</v>
      </c>
      <c r="F214" s="471" t="s">
        <v>831</v>
      </c>
      <c r="G214" s="845"/>
      <c r="H214" s="780"/>
      <c r="I214" s="1150"/>
      <c r="J214" s="1150"/>
      <c r="K214" s="713"/>
      <c r="L214" s="713"/>
      <c r="M214" s="713"/>
      <c r="N214" s="1146"/>
      <c r="O214" s="1146"/>
      <c r="P214" s="1146"/>
      <c r="Q214" s="1146"/>
      <c r="R214" s="1146"/>
      <c r="S214" s="1146"/>
      <c r="T214" s="1146"/>
      <c r="U214" s="1146"/>
      <c r="V214" s="1146"/>
      <c r="W214" s="1146"/>
      <c r="X214" s="1146"/>
      <c r="Y214" s="1146"/>
      <c r="Z214" s="1146"/>
    </row>
    <row r="215" spans="1:26" ht="48">
      <c r="A215" s="935" t="s">
        <v>834</v>
      </c>
      <c r="B215" s="471" t="s">
        <v>835</v>
      </c>
      <c r="C215" s="471" t="s">
        <v>8225</v>
      </c>
      <c r="D215" s="696">
        <v>2</v>
      </c>
      <c r="E215" s="696" t="s">
        <v>369</v>
      </c>
      <c r="F215" s="471" t="s">
        <v>837</v>
      </c>
      <c r="G215" s="845"/>
      <c r="H215" s="780"/>
      <c r="I215" s="1150"/>
      <c r="J215" s="1150"/>
      <c r="K215" s="713"/>
      <c r="L215" s="713"/>
      <c r="M215" s="713"/>
      <c r="N215" s="1146"/>
      <c r="O215" s="1146"/>
      <c r="P215" s="1146"/>
      <c r="Q215" s="1146"/>
      <c r="R215" s="1146"/>
      <c r="S215" s="1146"/>
      <c r="T215" s="1146"/>
      <c r="U215" s="1146"/>
      <c r="V215" s="1146"/>
      <c r="W215" s="1146"/>
      <c r="X215" s="1146"/>
      <c r="Y215" s="1146"/>
      <c r="Z215" s="1146"/>
    </row>
    <row r="216" spans="1:26" ht="48">
      <c r="A216" s="927"/>
      <c r="B216" s="471"/>
      <c r="C216" s="471" t="s">
        <v>8226</v>
      </c>
      <c r="D216" s="696">
        <v>2</v>
      </c>
      <c r="E216" s="696" t="s">
        <v>369</v>
      </c>
      <c r="F216" s="471" t="s">
        <v>837</v>
      </c>
      <c r="G216" s="845"/>
      <c r="H216" s="780"/>
      <c r="I216" s="1150"/>
      <c r="J216" s="1150"/>
      <c r="K216" s="713"/>
      <c r="L216" s="713"/>
      <c r="M216" s="713"/>
      <c r="N216" s="1146"/>
      <c r="O216" s="1146"/>
      <c r="P216" s="1146"/>
      <c r="Q216" s="1146"/>
      <c r="R216" s="1146"/>
      <c r="S216" s="1146"/>
      <c r="T216" s="1146"/>
      <c r="U216" s="1146"/>
      <c r="V216" s="1146"/>
      <c r="W216" s="1146"/>
      <c r="X216" s="1146"/>
      <c r="Y216" s="1146"/>
      <c r="Z216" s="1146"/>
    </row>
    <row r="217" spans="1:26" ht="72" hidden="1" customHeight="1">
      <c r="A217" s="189" t="s">
        <v>840</v>
      </c>
      <c r="B217" s="252" t="s">
        <v>841</v>
      </c>
      <c r="C217" s="179" t="s">
        <v>842</v>
      </c>
      <c r="D217" s="180"/>
      <c r="E217" s="141"/>
      <c r="F217" s="179" t="s">
        <v>843</v>
      </c>
      <c r="G217" s="728"/>
      <c r="H217" s="102"/>
      <c r="I217" s="617"/>
      <c r="J217" s="617"/>
      <c r="K217" s="713"/>
      <c r="L217" s="713"/>
      <c r="M217" s="713"/>
      <c r="N217" s="1146"/>
      <c r="O217" s="1146"/>
      <c r="P217" s="1146"/>
      <c r="Q217" s="1146"/>
      <c r="R217" s="1146"/>
      <c r="S217" s="1146"/>
      <c r="T217" s="1146"/>
      <c r="U217" s="1146"/>
      <c r="V217" s="1146"/>
      <c r="W217" s="1146"/>
      <c r="X217" s="1146"/>
      <c r="Y217" s="1146"/>
      <c r="Z217" s="1146"/>
    </row>
    <row r="218" spans="1:26" ht="21">
      <c r="A218" s="1196"/>
      <c r="B218" s="1821" t="s">
        <v>844</v>
      </c>
      <c r="C218" s="1576"/>
      <c r="D218" s="1576"/>
      <c r="E218" s="1576"/>
      <c r="F218" s="1576"/>
      <c r="G218" s="1584"/>
      <c r="H218" s="1354"/>
      <c r="I218" s="1150">
        <f t="shared" ref="I218:J218" si="4">I219+I224+I234+I241+I253+I275+I281+I257+I261+I265+I268+I271</f>
        <v>62</v>
      </c>
      <c r="J218" s="1150">
        <f t="shared" si="4"/>
        <v>62</v>
      </c>
      <c r="K218" s="713"/>
      <c r="L218" s="713"/>
      <c r="M218" s="713"/>
      <c r="N218" s="1146"/>
      <c r="O218" s="1146"/>
      <c r="P218" s="1146"/>
      <c r="Q218" s="1146"/>
      <c r="R218" s="1146"/>
      <c r="S218" s="1146"/>
      <c r="T218" s="1146"/>
      <c r="U218" s="1146"/>
      <c r="V218" s="1146"/>
      <c r="W218" s="1146"/>
      <c r="X218" s="1146"/>
      <c r="Y218" s="1146"/>
      <c r="Z218" s="1146"/>
    </row>
    <row r="219" spans="1:26" ht="19">
      <c r="A219" s="927" t="s">
        <v>231</v>
      </c>
      <c r="B219" s="1606" t="s">
        <v>82</v>
      </c>
      <c r="C219" s="1570"/>
      <c r="D219" s="1570"/>
      <c r="E219" s="1570"/>
      <c r="F219" s="1570"/>
      <c r="G219" s="1573"/>
      <c r="H219" s="942"/>
      <c r="I219" s="1150">
        <f>SUM(D220:D223)</f>
        <v>8</v>
      </c>
      <c r="J219" s="1150">
        <f>COUNT(D220:D223)*2</f>
        <v>8</v>
      </c>
      <c r="K219" s="713"/>
      <c r="L219" s="713"/>
      <c r="M219" s="713"/>
      <c r="N219" s="1146"/>
      <c r="O219" s="1146"/>
      <c r="P219" s="1146"/>
      <c r="Q219" s="1146"/>
      <c r="R219" s="1146"/>
      <c r="S219" s="1146"/>
      <c r="T219" s="1146"/>
      <c r="U219" s="1146"/>
      <c r="V219" s="1146"/>
      <c r="W219" s="1146"/>
      <c r="X219" s="1146"/>
      <c r="Y219" s="1146"/>
      <c r="Z219" s="1146"/>
    </row>
    <row r="220" spans="1:26" ht="48">
      <c r="A220" s="927" t="s">
        <v>2110</v>
      </c>
      <c r="B220" s="161" t="s">
        <v>846</v>
      </c>
      <c r="C220" s="735" t="s">
        <v>8013</v>
      </c>
      <c r="D220" s="696">
        <v>2</v>
      </c>
      <c r="E220" s="736" t="s">
        <v>599</v>
      </c>
      <c r="F220" s="735" t="s">
        <v>848</v>
      </c>
      <c r="G220" s="696"/>
      <c r="H220" s="780"/>
      <c r="I220" s="1150"/>
      <c r="J220" s="1150"/>
      <c r="K220" s="713"/>
      <c r="L220" s="713"/>
      <c r="M220" s="713"/>
      <c r="N220" s="1146"/>
      <c r="O220" s="1146"/>
      <c r="P220" s="1146"/>
      <c r="Q220" s="1146"/>
      <c r="R220" s="1146"/>
      <c r="S220" s="1146"/>
      <c r="T220" s="1146"/>
      <c r="U220" s="1146"/>
      <c r="V220" s="1146"/>
      <c r="W220" s="1146"/>
      <c r="X220" s="1146"/>
      <c r="Y220" s="1146"/>
      <c r="Z220" s="1146"/>
    </row>
    <row r="221" spans="1:26" ht="48">
      <c r="A221" s="927"/>
      <c r="B221" s="161"/>
      <c r="C221" s="735" t="s">
        <v>3328</v>
      </c>
      <c r="D221" s="696">
        <v>2</v>
      </c>
      <c r="E221" s="736" t="s">
        <v>599</v>
      </c>
      <c r="F221" s="735" t="s">
        <v>850</v>
      </c>
      <c r="G221" s="696"/>
      <c r="H221" s="780"/>
      <c r="I221" s="1150"/>
      <c r="J221" s="1150"/>
      <c r="K221" s="713"/>
      <c r="L221" s="713"/>
      <c r="M221" s="713"/>
      <c r="N221" s="1146"/>
      <c r="O221" s="1146"/>
      <c r="P221" s="1146"/>
      <c r="Q221" s="1146"/>
      <c r="R221" s="1146"/>
      <c r="S221" s="1146"/>
      <c r="T221" s="1146"/>
      <c r="U221" s="1146"/>
      <c r="V221" s="1146"/>
      <c r="W221" s="1146"/>
      <c r="X221" s="1146"/>
      <c r="Y221" s="1146"/>
      <c r="Z221" s="1146"/>
    </row>
    <row r="222" spans="1:26" ht="34">
      <c r="A222" s="927" t="s">
        <v>2111</v>
      </c>
      <c r="B222" s="467" t="s">
        <v>855</v>
      </c>
      <c r="C222" s="471" t="s">
        <v>8227</v>
      </c>
      <c r="D222" s="696">
        <v>2</v>
      </c>
      <c r="E222" s="696" t="s">
        <v>857</v>
      </c>
      <c r="F222" s="1052"/>
      <c r="G222" s="696"/>
      <c r="H222" s="780"/>
      <c r="I222" s="1150"/>
      <c r="J222" s="1150"/>
      <c r="K222" s="713"/>
      <c r="L222" s="713"/>
      <c r="M222" s="713"/>
      <c r="N222" s="1146"/>
      <c r="O222" s="1146"/>
      <c r="P222" s="1146"/>
      <c r="Q222" s="1146"/>
      <c r="R222" s="1146"/>
      <c r="S222" s="1146"/>
      <c r="T222" s="1146"/>
      <c r="U222" s="1146"/>
      <c r="V222" s="1146"/>
      <c r="W222" s="1146"/>
      <c r="X222" s="1146"/>
      <c r="Y222" s="1146"/>
      <c r="Z222" s="1146"/>
    </row>
    <row r="223" spans="1:26" ht="34">
      <c r="A223" s="927" t="s">
        <v>2113</v>
      </c>
      <c r="B223" s="467" t="s">
        <v>859</v>
      </c>
      <c r="C223" s="471" t="s">
        <v>8228</v>
      </c>
      <c r="D223" s="696">
        <v>2</v>
      </c>
      <c r="E223" s="696" t="s">
        <v>506</v>
      </c>
      <c r="F223" s="1052"/>
      <c r="G223" s="696"/>
      <c r="H223" s="780"/>
      <c r="I223" s="1150"/>
      <c r="J223" s="1150"/>
      <c r="K223" s="713"/>
      <c r="L223" s="713"/>
      <c r="M223" s="713"/>
      <c r="N223" s="1146"/>
      <c r="O223" s="1146"/>
      <c r="P223" s="1146"/>
      <c r="Q223" s="1146"/>
      <c r="R223" s="1146"/>
      <c r="S223" s="1146"/>
      <c r="T223" s="1146"/>
      <c r="U223" s="1146"/>
      <c r="V223" s="1146"/>
      <c r="W223" s="1146"/>
      <c r="X223" s="1146"/>
      <c r="Y223" s="1146"/>
      <c r="Z223" s="1146"/>
    </row>
    <row r="224" spans="1:26" ht="19">
      <c r="A224" s="927" t="s">
        <v>232</v>
      </c>
      <c r="B224" s="1606" t="s">
        <v>233</v>
      </c>
      <c r="C224" s="1570"/>
      <c r="D224" s="1570"/>
      <c r="E224" s="1570"/>
      <c r="F224" s="1570"/>
      <c r="G224" s="1573"/>
      <c r="H224" s="942"/>
      <c r="I224" s="1150">
        <f>SUM(D225:D233)</f>
        <v>6</v>
      </c>
      <c r="J224" s="1150">
        <f>COUNT(D225:D233)*2</f>
        <v>6</v>
      </c>
      <c r="K224" s="713"/>
      <c r="L224" s="713"/>
      <c r="M224" s="713"/>
      <c r="N224" s="1146"/>
      <c r="O224" s="1146"/>
      <c r="P224" s="1146"/>
      <c r="Q224" s="1146"/>
      <c r="R224" s="1146"/>
      <c r="S224" s="1146"/>
      <c r="T224" s="1146"/>
      <c r="U224" s="1146"/>
      <c r="V224" s="1146"/>
      <c r="W224" s="1146"/>
      <c r="X224" s="1146"/>
      <c r="Y224" s="1146"/>
      <c r="Z224" s="1146"/>
    </row>
    <row r="225" spans="1:26" ht="30.75" hidden="1" customHeight="1">
      <c r="A225" s="348" t="s">
        <v>861</v>
      </c>
      <c r="B225" s="1355" t="s">
        <v>862</v>
      </c>
      <c r="C225" s="179"/>
      <c r="D225" s="370"/>
      <c r="E225" s="125"/>
      <c r="F225" s="125"/>
      <c r="G225" s="125"/>
      <c r="H225" s="1146"/>
      <c r="I225" s="617"/>
      <c r="J225" s="617"/>
      <c r="K225" s="713"/>
      <c r="L225" s="713"/>
      <c r="M225" s="713"/>
      <c r="N225" s="1146"/>
      <c r="O225" s="1146"/>
      <c r="P225" s="1146"/>
      <c r="Q225" s="1146"/>
      <c r="R225" s="1146"/>
      <c r="S225" s="1146"/>
      <c r="T225" s="1146"/>
      <c r="U225" s="1146"/>
      <c r="V225" s="1146"/>
      <c r="W225" s="1146"/>
      <c r="X225" s="1146"/>
      <c r="Y225" s="1146"/>
      <c r="Z225" s="1146"/>
    </row>
    <row r="226" spans="1:26" ht="15" hidden="1" customHeight="1">
      <c r="A226" s="348" t="s">
        <v>865</v>
      </c>
      <c r="B226" s="731" t="s">
        <v>866</v>
      </c>
      <c r="C226" s="179"/>
      <c r="D226" s="370"/>
      <c r="E226" s="125"/>
      <c r="F226" s="125"/>
      <c r="G226" s="125"/>
      <c r="H226" s="1146"/>
      <c r="I226" s="617"/>
      <c r="J226" s="617"/>
      <c r="K226" s="713"/>
      <c r="L226" s="713"/>
      <c r="M226" s="713"/>
      <c r="N226" s="1146"/>
      <c r="O226" s="1146"/>
      <c r="P226" s="1146"/>
      <c r="Q226" s="1146"/>
      <c r="R226" s="1146"/>
      <c r="S226" s="1146"/>
      <c r="T226" s="1146"/>
      <c r="U226" s="1146"/>
      <c r="V226" s="1146"/>
      <c r="W226" s="1146"/>
      <c r="X226" s="1146"/>
      <c r="Y226" s="1146"/>
      <c r="Z226" s="1146"/>
    </row>
    <row r="227" spans="1:26" ht="15" hidden="1" customHeight="1">
      <c r="A227" s="348" t="s">
        <v>2118</v>
      </c>
      <c r="B227" s="1355" t="s">
        <v>868</v>
      </c>
      <c r="C227" s="179"/>
      <c r="D227" s="370"/>
      <c r="E227" s="125"/>
      <c r="F227" s="125"/>
      <c r="G227" s="125"/>
      <c r="H227" s="1146"/>
      <c r="I227" s="617"/>
      <c r="J227" s="617"/>
      <c r="K227" s="713"/>
      <c r="L227" s="713"/>
      <c r="M227" s="713"/>
      <c r="N227" s="1146"/>
      <c r="O227" s="1146"/>
      <c r="P227" s="1146"/>
      <c r="Q227" s="1146"/>
      <c r="R227" s="1146"/>
      <c r="S227" s="1146"/>
      <c r="T227" s="1146"/>
      <c r="U227" s="1146"/>
      <c r="V227" s="1146"/>
      <c r="W227" s="1146"/>
      <c r="X227" s="1146"/>
      <c r="Y227" s="1146"/>
      <c r="Z227" s="1146"/>
    </row>
    <row r="228" spans="1:26" ht="30.75" hidden="1" customHeight="1">
      <c r="A228" s="348" t="s">
        <v>2122</v>
      </c>
      <c r="B228" s="1355" t="s">
        <v>873</v>
      </c>
      <c r="C228" s="179"/>
      <c r="D228" s="370"/>
      <c r="E228" s="125"/>
      <c r="F228" s="125"/>
      <c r="G228" s="125"/>
      <c r="H228" s="1146"/>
      <c r="I228" s="617"/>
      <c r="J228" s="617"/>
      <c r="K228" s="713"/>
      <c r="L228" s="713"/>
      <c r="M228" s="713"/>
      <c r="N228" s="1146"/>
      <c r="O228" s="1146"/>
      <c r="P228" s="1146"/>
      <c r="Q228" s="1146"/>
      <c r="R228" s="1146"/>
      <c r="S228" s="1146"/>
      <c r="T228" s="1146"/>
      <c r="U228" s="1146"/>
      <c r="V228" s="1146"/>
      <c r="W228" s="1146"/>
      <c r="X228" s="1146"/>
      <c r="Y228" s="1146"/>
      <c r="Z228" s="1146"/>
    </row>
    <row r="229" spans="1:26" ht="34">
      <c r="A229" s="927" t="s">
        <v>2128</v>
      </c>
      <c r="B229" s="161" t="s">
        <v>880</v>
      </c>
      <c r="C229" s="471" t="s">
        <v>8229</v>
      </c>
      <c r="D229" s="696">
        <v>2</v>
      </c>
      <c r="E229" s="471" t="s">
        <v>611</v>
      </c>
      <c r="F229" s="471" t="s">
        <v>6410</v>
      </c>
      <c r="G229" s="696"/>
      <c r="H229" s="780"/>
      <c r="I229" s="1150"/>
      <c r="J229" s="1150"/>
      <c r="K229" s="713"/>
      <c r="L229" s="713"/>
      <c r="M229" s="713"/>
      <c r="N229" s="1146"/>
      <c r="O229" s="1146"/>
      <c r="P229" s="1146"/>
      <c r="Q229" s="1146"/>
      <c r="R229" s="1146"/>
      <c r="S229" s="1146"/>
      <c r="T229" s="1146"/>
      <c r="U229" s="1146"/>
      <c r="V229" s="1146"/>
      <c r="W229" s="1146"/>
      <c r="X229" s="1146"/>
      <c r="Y229" s="1146"/>
      <c r="Z229" s="1146"/>
    </row>
    <row r="230" spans="1:26" ht="14.25" hidden="1" customHeight="1">
      <c r="A230" s="349" t="s">
        <v>2132</v>
      </c>
      <c r="B230" s="180" t="s">
        <v>888</v>
      </c>
      <c r="C230" s="471"/>
      <c r="D230" s="696"/>
      <c r="E230" s="471"/>
      <c r="F230" s="471"/>
      <c r="G230" s="720"/>
      <c r="H230" s="1146"/>
      <c r="I230" s="1023"/>
      <c r="J230" s="1023"/>
      <c r="K230" s="1146"/>
      <c r="L230" s="1146"/>
      <c r="M230" s="1146"/>
      <c r="N230" s="1146"/>
      <c r="O230" s="1146"/>
      <c r="P230" s="1146"/>
      <c r="Q230" s="1146"/>
      <c r="R230" s="1146"/>
      <c r="S230" s="1146"/>
      <c r="T230" s="1146"/>
      <c r="U230" s="1146"/>
      <c r="V230" s="1146"/>
      <c r="W230" s="1146"/>
      <c r="X230" s="1146"/>
      <c r="Y230" s="1146"/>
      <c r="Z230" s="1146"/>
    </row>
    <row r="231" spans="1:26" ht="34">
      <c r="A231" s="927" t="s">
        <v>2135</v>
      </c>
      <c r="B231" s="161" t="s">
        <v>895</v>
      </c>
      <c r="C231" s="471" t="s">
        <v>8230</v>
      </c>
      <c r="D231" s="696">
        <v>2</v>
      </c>
      <c r="E231" s="471" t="s">
        <v>504</v>
      </c>
      <c r="F231" s="471" t="s">
        <v>8231</v>
      </c>
      <c r="G231" s="696"/>
      <c r="H231" s="780"/>
      <c r="I231" s="1150"/>
      <c r="J231" s="1150"/>
      <c r="K231" s="713"/>
      <c r="L231" s="713"/>
      <c r="M231" s="713"/>
      <c r="N231" s="1146"/>
      <c r="O231" s="1146"/>
      <c r="P231" s="1146"/>
      <c r="Q231" s="1146"/>
      <c r="R231" s="1146"/>
      <c r="S231" s="1146"/>
      <c r="T231" s="1146"/>
      <c r="U231" s="1146"/>
      <c r="V231" s="1146"/>
      <c r="W231" s="1146"/>
      <c r="X231" s="1146"/>
      <c r="Y231" s="1146"/>
      <c r="Z231" s="1146"/>
    </row>
    <row r="232" spans="1:26" ht="16">
      <c r="A232" s="927"/>
      <c r="B232" s="467"/>
      <c r="C232" s="471" t="s">
        <v>7868</v>
      </c>
      <c r="D232" s="696">
        <v>2</v>
      </c>
      <c r="E232" s="696" t="s">
        <v>599</v>
      </c>
      <c r="F232" s="1052"/>
      <c r="G232" s="696"/>
      <c r="H232" s="780"/>
      <c r="I232" s="1150"/>
      <c r="J232" s="1150"/>
      <c r="K232" s="713"/>
      <c r="L232" s="713"/>
      <c r="M232" s="713"/>
      <c r="N232" s="1146"/>
      <c r="O232" s="1146"/>
      <c r="P232" s="1146"/>
      <c r="Q232" s="1146"/>
      <c r="R232" s="1146"/>
      <c r="S232" s="1146"/>
      <c r="T232" s="1146"/>
      <c r="U232" s="1146"/>
      <c r="V232" s="1146"/>
      <c r="W232" s="1146"/>
      <c r="X232" s="1146"/>
      <c r="Y232" s="1146"/>
      <c r="Z232" s="1146"/>
    </row>
    <row r="233" spans="1:26" ht="30.75" hidden="1" customHeight="1">
      <c r="A233" s="348" t="s">
        <v>2140</v>
      </c>
      <c r="B233" s="1355" t="s">
        <v>899</v>
      </c>
      <c r="C233" s="179"/>
      <c r="D233" s="370"/>
      <c r="E233" s="125"/>
      <c r="F233" s="125"/>
      <c r="G233" s="125"/>
      <c r="H233" s="1146"/>
      <c r="I233" s="617"/>
      <c r="J233" s="617"/>
      <c r="K233" s="713"/>
      <c r="L233" s="713"/>
      <c r="M233" s="713"/>
      <c r="N233" s="1146"/>
      <c r="O233" s="1146"/>
      <c r="P233" s="1146"/>
      <c r="Q233" s="1146"/>
      <c r="R233" s="1146"/>
      <c r="S233" s="1146"/>
      <c r="T233" s="1146"/>
      <c r="U233" s="1146"/>
      <c r="V233" s="1146"/>
      <c r="W233" s="1146"/>
      <c r="X233" s="1146"/>
      <c r="Y233" s="1146"/>
      <c r="Z233" s="1146"/>
    </row>
    <row r="234" spans="1:26" ht="19">
      <c r="A234" s="927" t="s">
        <v>234</v>
      </c>
      <c r="B234" s="1606" t="s">
        <v>86</v>
      </c>
      <c r="C234" s="1570"/>
      <c r="D234" s="1570"/>
      <c r="E234" s="1570"/>
      <c r="F234" s="1570"/>
      <c r="G234" s="1573"/>
      <c r="H234" s="942"/>
      <c r="I234" s="1150">
        <f>SUM(D235:D240)</f>
        <v>12</v>
      </c>
      <c r="J234" s="1150">
        <f>COUNT(D235:D240)*2</f>
        <v>12</v>
      </c>
      <c r="K234" s="713"/>
      <c r="L234" s="713"/>
      <c r="M234" s="713"/>
      <c r="N234" s="1146"/>
      <c r="O234" s="1146"/>
      <c r="P234" s="1146"/>
      <c r="Q234" s="1146"/>
      <c r="R234" s="1146"/>
      <c r="S234" s="1146"/>
      <c r="T234" s="1146"/>
      <c r="U234" s="1146"/>
      <c r="V234" s="1146"/>
      <c r="W234" s="1146"/>
      <c r="X234" s="1146"/>
      <c r="Y234" s="1146"/>
      <c r="Z234" s="1146"/>
    </row>
    <row r="235" spans="1:26" ht="34">
      <c r="A235" s="927" t="s">
        <v>2142</v>
      </c>
      <c r="B235" s="467" t="s">
        <v>902</v>
      </c>
      <c r="C235" s="983" t="s">
        <v>8232</v>
      </c>
      <c r="D235" s="696">
        <v>2</v>
      </c>
      <c r="E235" s="696" t="s">
        <v>469</v>
      </c>
      <c r="F235" s="1052"/>
      <c r="G235" s="696"/>
      <c r="H235" s="780"/>
      <c r="I235" s="1150"/>
      <c r="J235" s="1150"/>
      <c r="K235" s="713"/>
      <c r="L235" s="713"/>
      <c r="M235" s="713"/>
      <c r="N235" s="1146"/>
      <c r="O235" s="1146"/>
      <c r="P235" s="1146"/>
      <c r="Q235" s="1146"/>
      <c r="R235" s="1146"/>
      <c r="S235" s="1146"/>
      <c r="T235" s="1146"/>
      <c r="U235" s="1146"/>
      <c r="V235" s="1146"/>
      <c r="W235" s="1146"/>
      <c r="X235" s="1146"/>
      <c r="Y235" s="1146"/>
      <c r="Z235" s="1146"/>
    </row>
    <row r="236" spans="1:26" ht="16">
      <c r="A236" s="927"/>
      <c r="B236" s="467"/>
      <c r="C236" s="983" t="s">
        <v>8233</v>
      </c>
      <c r="D236" s="696">
        <v>2</v>
      </c>
      <c r="E236" s="696" t="s">
        <v>469</v>
      </c>
      <c r="F236" s="1052"/>
      <c r="G236" s="696"/>
      <c r="H236" s="780"/>
      <c r="I236" s="1150"/>
      <c r="J236" s="1150"/>
      <c r="K236" s="713"/>
      <c r="L236" s="713"/>
      <c r="M236" s="713"/>
      <c r="N236" s="1146"/>
      <c r="O236" s="1146"/>
      <c r="P236" s="1146"/>
      <c r="Q236" s="1146"/>
      <c r="R236" s="1146"/>
      <c r="S236" s="1146"/>
      <c r="T236" s="1146"/>
      <c r="U236" s="1146"/>
      <c r="V236" s="1146"/>
      <c r="W236" s="1146"/>
      <c r="X236" s="1146"/>
      <c r="Y236" s="1146"/>
      <c r="Z236" s="1146"/>
    </row>
    <row r="237" spans="1:26" ht="17">
      <c r="A237" s="927" t="s">
        <v>2147</v>
      </c>
      <c r="B237" s="467" t="s">
        <v>907</v>
      </c>
      <c r="C237" s="735" t="s">
        <v>8234</v>
      </c>
      <c r="D237" s="696">
        <v>2</v>
      </c>
      <c r="E237" s="736" t="s">
        <v>891</v>
      </c>
      <c r="F237" s="1056"/>
      <c r="G237" s="696"/>
      <c r="H237" s="780"/>
      <c r="I237" s="1150"/>
      <c r="J237" s="1150"/>
      <c r="K237" s="713"/>
      <c r="L237" s="713"/>
      <c r="M237" s="713"/>
      <c r="N237" s="1146"/>
      <c r="O237" s="1146"/>
      <c r="P237" s="1146"/>
      <c r="Q237" s="1146"/>
      <c r="R237" s="1146"/>
      <c r="S237" s="1146"/>
      <c r="T237" s="1146"/>
      <c r="U237" s="1146"/>
      <c r="V237" s="1146"/>
      <c r="W237" s="1146"/>
      <c r="X237" s="1146"/>
      <c r="Y237" s="1146"/>
      <c r="Z237" s="1146"/>
    </row>
    <row r="238" spans="1:26" ht="34">
      <c r="A238" s="927" t="s">
        <v>909</v>
      </c>
      <c r="B238" s="467" t="s">
        <v>910</v>
      </c>
      <c r="C238" s="471" t="s">
        <v>8235</v>
      </c>
      <c r="D238" s="696">
        <v>2</v>
      </c>
      <c r="E238" s="696" t="s">
        <v>504</v>
      </c>
      <c r="F238" s="471" t="s">
        <v>913</v>
      </c>
      <c r="G238" s="696"/>
      <c r="H238" s="780"/>
      <c r="I238" s="1150"/>
      <c r="J238" s="1150"/>
      <c r="K238" s="713"/>
      <c r="L238" s="713"/>
      <c r="M238" s="713"/>
      <c r="N238" s="1146"/>
      <c r="O238" s="1146"/>
      <c r="P238" s="1146"/>
      <c r="Q238" s="1146"/>
      <c r="R238" s="1146"/>
      <c r="S238" s="1146"/>
      <c r="T238" s="1146"/>
      <c r="U238" s="1146"/>
      <c r="V238" s="1146"/>
      <c r="W238" s="1146"/>
      <c r="X238" s="1146"/>
      <c r="Y238" s="1146"/>
      <c r="Z238" s="1146"/>
    </row>
    <row r="239" spans="1:26" ht="32">
      <c r="A239" s="927" t="s">
        <v>2153</v>
      </c>
      <c r="B239" s="467" t="s">
        <v>916</v>
      </c>
      <c r="C239" s="471" t="s">
        <v>8236</v>
      </c>
      <c r="D239" s="696">
        <v>2</v>
      </c>
      <c r="E239" s="696" t="s">
        <v>469</v>
      </c>
      <c r="F239" s="1052"/>
      <c r="G239" s="696"/>
      <c r="H239" s="780"/>
      <c r="I239" s="1150"/>
      <c r="J239" s="1150"/>
      <c r="K239" s="713"/>
      <c r="L239" s="713"/>
      <c r="M239" s="713"/>
      <c r="N239" s="1146"/>
      <c r="O239" s="1146"/>
      <c r="P239" s="1146"/>
      <c r="Q239" s="1146"/>
      <c r="R239" s="1146"/>
      <c r="S239" s="1146"/>
      <c r="T239" s="1146"/>
      <c r="U239" s="1146"/>
      <c r="V239" s="1146"/>
      <c r="W239" s="1146"/>
      <c r="X239" s="1146"/>
      <c r="Y239" s="1146"/>
      <c r="Z239" s="1146"/>
    </row>
    <row r="240" spans="1:26" ht="16">
      <c r="A240" s="927" t="s">
        <v>920</v>
      </c>
      <c r="B240" s="735" t="s">
        <v>921</v>
      </c>
      <c r="C240" s="471" t="s">
        <v>5797</v>
      </c>
      <c r="D240" s="696">
        <v>2</v>
      </c>
      <c r="E240" s="736" t="s">
        <v>549</v>
      </c>
      <c r="F240" s="1056"/>
      <c r="G240" s="696"/>
      <c r="H240" s="780"/>
      <c r="I240" s="1150"/>
      <c r="J240" s="1150"/>
      <c r="K240" s="713"/>
      <c r="L240" s="713"/>
      <c r="M240" s="713"/>
      <c r="N240" s="1146"/>
      <c r="O240" s="1146"/>
      <c r="P240" s="1146"/>
      <c r="Q240" s="1146"/>
      <c r="R240" s="1146"/>
      <c r="S240" s="1146"/>
      <c r="T240" s="1146"/>
      <c r="U240" s="1146"/>
      <c r="V240" s="1146"/>
      <c r="W240" s="1146"/>
      <c r="X240" s="1146"/>
      <c r="Y240" s="1146"/>
      <c r="Z240" s="1146"/>
    </row>
    <row r="241" spans="1:26" ht="19">
      <c r="A241" s="927" t="s">
        <v>235</v>
      </c>
      <c r="B241" s="1606" t="s">
        <v>88</v>
      </c>
      <c r="C241" s="1570"/>
      <c r="D241" s="1570"/>
      <c r="E241" s="1570"/>
      <c r="F241" s="1570"/>
      <c r="G241" s="1573"/>
      <c r="H241" s="942"/>
      <c r="I241" s="1150">
        <f>SUM(D242:D252)</f>
        <v>20</v>
      </c>
      <c r="J241" s="1150">
        <f>COUNT(D242:D252)*2</f>
        <v>20</v>
      </c>
      <c r="K241" s="713"/>
      <c r="L241" s="713"/>
      <c r="M241" s="713"/>
      <c r="N241" s="1146"/>
      <c r="O241" s="1146"/>
      <c r="P241" s="1146"/>
      <c r="Q241" s="1146"/>
      <c r="R241" s="1146"/>
      <c r="S241" s="1146"/>
      <c r="T241" s="1146"/>
      <c r="U241" s="1146"/>
      <c r="V241" s="1146"/>
      <c r="W241" s="1146"/>
      <c r="X241" s="1146"/>
      <c r="Y241" s="1146"/>
      <c r="Z241" s="1146"/>
    </row>
    <row r="242" spans="1:26" ht="17">
      <c r="A242" s="927" t="s">
        <v>923</v>
      </c>
      <c r="B242" s="161" t="s">
        <v>924</v>
      </c>
      <c r="C242" s="471" t="s">
        <v>925</v>
      </c>
      <c r="D242" s="696">
        <v>2</v>
      </c>
      <c r="E242" s="696" t="s">
        <v>469</v>
      </c>
      <c r="F242" s="1052"/>
      <c r="G242" s="696"/>
      <c r="H242" s="780"/>
      <c r="I242" s="1150"/>
      <c r="J242" s="1150"/>
      <c r="K242" s="713"/>
      <c r="L242" s="713"/>
      <c r="M242" s="713"/>
      <c r="N242" s="1146"/>
      <c r="O242" s="1146"/>
      <c r="P242" s="1146"/>
      <c r="Q242" s="1146"/>
      <c r="R242" s="1146"/>
      <c r="S242" s="1146"/>
      <c r="T242" s="1146"/>
      <c r="U242" s="1146"/>
      <c r="V242" s="1146"/>
      <c r="W242" s="1146"/>
      <c r="X242" s="1146"/>
      <c r="Y242" s="1146"/>
      <c r="Z242" s="1146"/>
    </row>
    <row r="243" spans="1:26" ht="16">
      <c r="A243" s="927"/>
      <c r="B243" s="161"/>
      <c r="C243" s="471" t="s">
        <v>926</v>
      </c>
      <c r="D243" s="696">
        <v>2</v>
      </c>
      <c r="E243" s="696" t="s">
        <v>469</v>
      </c>
      <c r="F243" s="1052"/>
      <c r="G243" s="696"/>
      <c r="H243" s="780"/>
      <c r="I243" s="1150"/>
      <c r="J243" s="1150"/>
      <c r="K243" s="713"/>
      <c r="L243" s="713"/>
      <c r="M243" s="713"/>
      <c r="N243" s="1146"/>
      <c r="O243" s="1146"/>
      <c r="P243" s="1146"/>
      <c r="Q243" s="1146"/>
      <c r="R243" s="1146"/>
      <c r="S243" s="1146"/>
      <c r="T243" s="1146"/>
      <c r="U243" s="1146"/>
      <c r="V243" s="1146"/>
      <c r="W243" s="1146"/>
      <c r="X243" s="1146"/>
      <c r="Y243" s="1146"/>
      <c r="Z243" s="1146"/>
    </row>
    <row r="244" spans="1:26" ht="32">
      <c r="A244" s="927" t="s">
        <v>2155</v>
      </c>
      <c r="B244" s="467" t="s">
        <v>928</v>
      </c>
      <c r="C244" s="471" t="s">
        <v>929</v>
      </c>
      <c r="D244" s="696">
        <v>2</v>
      </c>
      <c r="E244" s="696" t="s">
        <v>469</v>
      </c>
      <c r="F244" s="471" t="s">
        <v>930</v>
      </c>
      <c r="G244" s="696"/>
      <c r="H244" s="780"/>
      <c r="I244" s="1150"/>
      <c r="J244" s="1150"/>
      <c r="K244" s="713"/>
      <c r="L244" s="713"/>
      <c r="M244" s="713"/>
      <c r="N244" s="1146"/>
      <c r="O244" s="1146"/>
      <c r="P244" s="1146"/>
      <c r="Q244" s="1146"/>
      <c r="R244" s="1146"/>
      <c r="S244" s="1146"/>
      <c r="T244" s="1146"/>
      <c r="U244" s="1146"/>
      <c r="V244" s="1146"/>
      <c r="W244" s="1146"/>
      <c r="X244" s="1146"/>
      <c r="Y244" s="1146"/>
      <c r="Z244" s="1146"/>
    </row>
    <row r="245" spans="1:26" ht="16">
      <c r="A245" s="927"/>
      <c r="B245" s="467"/>
      <c r="C245" s="471" t="s">
        <v>931</v>
      </c>
      <c r="D245" s="696">
        <v>2</v>
      </c>
      <c r="E245" s="696" t="s">
        <v>469</v>
      </c>
      <c r="F245" s="471"/>
      <c r="G245" s="696"/>
      <c r="H245" s="780"/>
      <c r="I245" s="1150"/>
      <c r="J245" s="1150"/>
      <c r="K245" s="713"/>
      <c r="L245" s="713"/>
      <c r="M245" s="713"/>
      <c r="N245" s="1146"/>
      <c r="O245" s="1146"/>
      <c r="P245" s="1146"/>
      <c r="Q245" s="1146"/>
      <c r="R245" s="1146"/>
      <c r="S245" s="1146"/>
      <c r="T245" s="1146"/>
      <c r="U245" s="1146"/>
      <c r="V245" s="1146"/>
      <c r="W245" s="1146"/>
      <c r="X245" s="1146"/>
      <c r="Y245" s="1146"/>
      <c r="Z245" s="1146"/>
    </row>
    <row r="246" spans="1:26" ht="16">
      <c r="A246" s="927"/>
      <c r="B246" s="467"/>
      <c r="C246" s="471" t="s">
        <v>932</v>
      </c>
      <c r="D246" s="696">
        <v>2</v>
      </c>
      <c r="E246" s="696" t="s">
        <v>469</v>
      </c>
      <c r="F246" s="471"/>
      <c r="G246" s="696"/>
      <c r="H246" s="780"/>
      <c r="I246" s="1150"/>
      <c r="J246" s="1150"/>
      <c r="K246" s="713"/>
      <c r="L246" s="713"/>
      <c r="M246" s="713"/>
      <c r="N246" s="1146"/>
      <c r="O246" s="1146"/>
      <c r="P246" s="1146"/>
      <c r="Q246" s="1146"/>
      <c r="R246" s="1146"/>
      <c r="S246" s="1146"/>
      <c r="T246" s="1146"/>
      <c r="U246" s="1146"/>
      <c r="V246" s="1146"/>
      <c r="W246" s="1146"/>
      <c r="X246" s="1146"/>
      <c r="Y246" s="1146"/>
      <c r="Z246" s="1146"/>
    </row>
    <row r="247" spans="1:26" ht="17">
      <c r="A247" s="927" t="s">
        <v>2156</v>
      </c>
      <c r="B247" s="467" t="s">
        <v>934</v>
      </c>
      <c r="C247" s="1063" t="s">
        <v>935</v>
      </c>
      <c r="D247" s="696">
        <v>2</v>
      </c>
      <c r="E247" s="696" t="s">
        <v>469</v>
      </c>
      <c r="F247" s="1052"/>
      <c r="G247" s="696"/>
      <c r="H247" s="780"/>
      <c r="I247" s="1150"/>
      <c r="J247" s="1150"/>
      <c r="K247" s="713"/>
      <c r="L247" s="713"/>
      <c r="M247" s="713"/>
      <c r="N247" s="1146"/>
      <c r="O247" s="1146"/>
      <c r="P247" s="1146"/>
      <c r="Q247" s="1146"/>
      <c r="R247" s="1146"/>
      <c r="S247" s="1146"/>
      <c r="T247" s="1146"/>
      <c r="U247" s="1146"/>
      <c r="V247" s="1146"/>
      <c r="W247" s="1146"/>
      <c r="X247" s="1146"/>
      <c r="Y247" s="1146"/>
      <c r="Z247" s="1146"/>
    </row>
    <row r="248" spans="1:26" ht="16">
      <c r="A248" s="927"/>
      <c r="B248" s="467"/>
      <c r="C248" s="471" t="s">
        <v>936</v>
      </c>
      <c r="D248" s="696">
        <v>2</v>
      </c>
      <c r="E248" s="696" t="s">
        <v>469</v>
      </c>
      <c r="F248" s="1052"/>
      <c r="G248" s="696"/>
      <c r="H248" s="780"/>
      <c r="I248" s="1150"/>
      <c r="J248" s="1150"/>
      <c r="K248" s="713"/>
      <c r="L248" s="713"/>
      <c r="M248" s="713"/>
      <c r="N248" s="1146"/>
      <c r="O248" s="1146"/>
      <c r="P248" s="1146"/>
      <c r="Q248" s="1146"/>
      <c r="R248" s="1146"/>
      <c r="S248" s="1146"/>
      <c r="T248" s="1146"/>
      <c r="U248" s="1146"/>
      <c r="V248" s="1146"/>
      <c r="W248" s="1146"/>
      <c r="X248" s="1146"/>
      <c r="Y248" s="1146"/>
      <c r="Z248" s="1146"/>
    </row>
    <row r="249" spans="1:26" ht="16">
      <c r="A249" s="927"/>
      <c r="B249" s="467"/>
      <c r="C249" s="471" t="s">
        <v>8237</v>
      </c>
      <c r="D249" s="696">
        <v>2</v>
      </c>
      <c r="E249" s="696" t="s">
        <v>469</v>
      </c>
      <c r="F249" s="1052"/>
      <c r="G249" s="696"/>
      <c r="H249" s="780"/>
      <c r="I249" s="1150"/>
      <c r="J249" s="1150"/>
      <c r="K249" s="713"/>
      <c r="L249" s="713"/>
      <c r="M249" s="713"/>
      <c r="N249" s="1146"/>
      <c r="O249" s="1146"/>
      <c r="P249" s="1146"/>
      <c r="Q249" s="1146"/>
      <c r="R249" s="1146"/>
      <c r="S249" s="1146"/>
      <c r="T249" s="1146"/>
      <c r="U249" s="1146"/>
      <c r="V249" s="1146"/>
      <c r="W249" s="1146"/>
      <c r="X249" s="1146"/>
      <c r="Y249" s="1146"/>
      <c r="Z249" s="1146"/>
    </row>
    <row r="250" spans="1:26" ht="15" hidden="1" customHeight="1">
      <c r="A250" s="348" t="s">
        <v>939</v>
      </c>
      <c r="B250" s="1355" t="s">
        <v>8238</v>
      </c>
      <c r="C250" s="179"/>
      <c r="D250" s="370"/>
      <c r="E250" s="125"/>
      <c r="F250" s="125"/>
      <c r="G250" s="125"/>
      <c r="H250" s="1146"/>
      <c r="I250" s="617"/>
      <c r="J250" s="617"/>
      <c r="K250" s="713"/>
      <c r="L250" s="713"/>
      <c r="M250" s="713"/>
      <c r="N250" s="1146"/>
      <c r="O250" s="1146"/>
      <c r="P250" s="1146"/>
      <c r="Q250" s="1146"/>
      <c r="R250" s="1146"/>
      <c r="S250" s="1146"/>
      <c r="T250" s="1146"/>
      <c r="U250" s="1146"/>
      <c r="V250" s="1146"/>
      <c r="W250" s="1146"/>
      <c r="X250" s="1146"/>
      <c r="Y250" s="1146"/>
      <c r="Z250" s="1146"/>
    </row>
    <row r="251" spans="1:26" ht="17">
      <c r="A251" s="927" t="s">
        <v>2157</v>
      </c>
      <c r="B251" s="467" t="s">
        <v>942</v>
      </c>
      <c r="C251" s="471" t="s">
        <v>8239</v>
      </c>
      <c r="D251" s="696">
        <v>2</v>
      </c>
      <c r="E251" s="696" t="s">
        <v>469</v>
      </c>
      <c r="F251" s="1052"/>
      <c r="G251" s="696"/>
      <c r="H251" s="780"/>
      <c r="I251" s="1150"/>
      <c r="J251" s="1150"/>
      <c r="K251" s="713"/>
      <c r="L251" s="713"/>
      <c r="M251" s="713"/>
      <c r="N251" s="1146"/>
      <c r="O251" s="1146"/>
      <c r="P251" s="1146"/>
      <c r="Q251" s="1146"/>
      <c r="R251" s="1146"/>
      <c r="S251" s="1146"/>
      <c r="T251" s="1146"/>
      <c r="U251" s="1146"/>
      <c r="V251" s="1146"/>
      <c r="W251" s="1146"/>
      <c r="X251" s="1146"/>
      <c r="Y251" s="1146"/>
      <c r="Z251" s="1146"/>
    </row>
    <row r="252" spans="1:26" ht="34">
      <c r="A252" s="927" t="s">
        <v>944</v>
      </c>
      <c r="B252" s="467" t="s">
        <v>945</v>
      </c>
      <c r="C252" s="471" t="s">
        <v>946</v>
      </c>
      <c r="D252" s="696">
        <v>2</v>
      </c>
      <c r="E252" s="696" t="s">
        <v>469</v>
      </c>
      <c r="F252" s="1052"/>
      <c r="G252" s="696"/>
      <c r="H252" s="780"/>
      <c r="I252" s="1150"/>
      <c r="J252" s="1150"/>
      <c r="K252" s="713"/>
      <c r="L252" s="713"/>
      <c r="M252" s="713"/>
      <c r="N252" s="1146"/>
      <c r="O252" s="1146"/>
      <c r="P252" s="1146"/>
      <c r="Q252" s="1146"/>
      <c r="R252" s="1146"/>
      <c r="S252" s="1146"/>
      <c r="T252" s="1146"/>
      <c r="U252" s="1146"/>
      <c r="V252" s="1146"/>
      <c r="W252" s="1146"/>
      <c r="X252" s="1146"/>
      <c r="Y252" s="1146"/>
      <c r="Z252" s="1146"/>
    </row>
    <row r="253" spans="1:26" ht="19">
      <c r="A253" s="927" t="s">
        <v>236</v>
      </c>
      <c r="B253" s="1606" t="s">
        <v>90</v>
      </c>
      <c r="C253" s="1570"/>
      <c r="D253" s="1570"/>
      <c r="E253" s="1570"/>
      <c r="F253" s="1570"/>
      <c r="G253" s="1573"/>
      <c r="H253" s="942"/>
      <c r="I253" s="1150">
        <f>SUM(D254:D256)</f>
        <v>4</v>
      </c>
      <c r="J253" s="1150">
        <f>COUNT(D254:D256)*2</f>
        <v>4</v>
      </c>
      <c r="K253" s="713"/>
      <c r="L253" s="713"/>
      <c r="M253" s="713"/>
      <c r="N253" s="1146"/>
      <c r="O253" s="1146"/>
      <c r="P253" s="1146"/>
      <c r="Q253" s="1146"/>
      <c r="R253" s="1146"/>
      <c r="S253" s="1146"/>
      <c r="T253" s="1146"/>
      <c r="U253" s="1146"/>
      <c r="V253" s="1146"/>
      <c r="W253" s="1146"/>
      <c r="X253" s="1146"/>
      <c r="Y253" s="1146"/>
      <c r="Z253" s="1146"/>
    </row>
    <row r="254" spans="1:26" ht="34">
      <c r="A254" s="927" t="s">
        <v>2159</v>
      </c>
      <c r="B254" s="467" t="s">
        <v>948</v>
      </c>
      <c r="C254" s="471" t="s">
        <v>949</v>
      </c>
      <c r="D254" s="696">
        <v>2</v>
      </c>
      <c r="E254" s="696" t="s">
        <v>506</v>
      </c>
      <c r="F254" s="471" t="s">
        <v>8240</v>
      </c>
      <c r="G254" s="696"/>
      <c r="H254" s="780"/>
      <c r="I254" s="1150"/>
      <c r="J254" s="1150"/>
      <c r="K254" s="713"/>
      <c r="L254" s="713"/>
      <c r="M254" s="713"/>
      <c r="N254" s="1146"/>
      <c r="O254" s="1146"/>
      <c r="P254" s="1146"/>
      <c r="Q254" s="1146"/>
      <c r="R254" s="1146"/>
      <c r="S254" s="1146"/>
      <c r="T254" s="1146"/>
      <c r="U254" s="1146"/>
      <c r="V254" s="1146"/>
      <c r="W254" s="1146"/>
      <c r="X254" s="1146"/>
      <c r="Y254" s="1146"/>
      <c r="Z254" s="1146"/>
    </row>
    <row r="255" spans="1:26" ht="34">
      <c r="A255" s="927" t="s">
        <v>2160</v>
      </c>
      <c r="B255" s="467" t="s">
        <v>951</v>
      </c>
      <c r="C255" s="471" t="s">
        <v>8241</v>
      </c>
      <c r="D255" s="696">
        <v>2</v>
      </c>
      <c r="E255" s="696" t="s">
        <v>506</v>
      </c>
      <c r="F255" s="1052"/>
      <c r="G255" s="696"/>
      <c r="H255" s="780"/>
      <c r="I255" s="1150"/>
      <c r="J255" s="1150"/>
      <c r="K255" s="713"/>
      <c r="L255" s="713"/>
      <c r="M255" s="713"/>
      <c r="N255" s="1146"/>
      <c r="O255" s="1146"/>
      <c r="P255" s="1146"/>
      <c r="Q255" s="1146"/>
      <c r="R255" s="1146"/>
      <c r="S255" s="1146"/>
      <c r="T255" s="1146"/>
      <c r="U255" s="1146"/>
      <c r="V255" s="1146"/>
      <c r="W255" s="1146"/>
      <c r="X255" s="1146"/>
      <c r="Y255" s="1146"/>
      <c r="Z255" s="1146"/>
    </row>
    <row r="256" spans="1:26" ht="28.5" hidden="1" customHeight="1">
      <c r="A256" s="348" t="s">
        <v>2162</v>
      </c>
      <c r="B256" s="1002" t="s">
        <v>956</v>
      </c>
      <c r="C256" s="179"/>
      <c r="D256" s="370"/>
      <c r="E256" s="125"/>
      <c r="F256" s="125"/>
      <c r="G256" s="125"/>
      <c r="H256" s="1146"/>
      <c r="I256" s="617"/>
      <c r="J256" s="617"/>
      <c r="K256" s="713"/>
      <c r="L256" s="713"/>
      <c r="M256" s="713"/>
      <c r="N256" s="1146"/>
      <c r="O256" s="1146"/>
      <c r="P256" s="1146"/>
      <c r="Q256" s="1146"/>
      <c r="R256" s="1146"/>
      <c r="S256" s="1146"/>
      <c r="T256" s="1146"/>
      <c r="U256" s="1146"/>
      <c r="V256" s="1146"/>
      <c r="W256" s="1146"/>
      <c r="X256" s="1146"/>
      <c r="Y256" s="1146"/>
      <c r="Z256" s="1146"/>
    </row>
    <row r="257" spans="1:26" ht="47.25" hidden="1" customHeight="1">
      <c r="A257" s="348" t="s">
        <v>237</v>
      </c>
      <c r="B257" s="1760" t="s">
        <v>92</v>
      </c>
      <c r="C257" s="1570"/>
      <c r="D257" s="1570"/>
      <c r="E257" s="1570"/>
      <c r="F257" s="1570"/>
      <c r="G257" s="1573"/>
      <c r="H257" s="926"/>
      <c r="I257" s="617">
        <f>SUM(D258:D260)</f>
        <v>0</v>
      </c>
      <c r="J257" s="617">
        <f>COUNT(D258:D260)*2</f>
        <v>0</v>
      </c>
      <c r="K257" s="713"/>
      <c r="L257" s="713"/>
      <c r="M257" s="713"/>
      <c r="N257" s="1146"/>
      <c r="O257" s="1146"/>
      <c r="P257" s="1146"/>
      <c r="Q257" s="1146"/>
      <c r="R257" s="1146"/>
      <c r="S257" s="1146"/>
      <c r="T257" s="1146"/>
      <c r="U257" s="1146"/>
      <c r="V257" s="1146"/>
      <c r="W257" s="1146"/>
      <c r="X257" s="1146"/>
      <c r="Y257" s="1146"/>
      <c r="Z257" s="1146"/>
    </row>
    <row r="258" spans="1:26" ht="30.75" hidden="1" customHeight="1">
      <c r="A258" s="348" t="s">
        <v>960</v>
      </c>
      <c r="B258" s="1355" t="s">
        <v>961</v>
      </c>
      <c r="C258" s="179"/>
      <c r="D258" s="370"/>
      <c r="E258" s="125"/>
      <c r="F258" s="125"/>
      <c r="G258" s="125"/>
      <c r="H258" s="1146"/>
      <c r="I258" s="617"/>
      <c r="J258" s="617"/>
      <c r="K258" s="713"/>
      <c r="L258" s="713"/>
      <c r="M258" s="713"/>
      <c r="N258" s="1146"/>
      <c r="O258" s="1146"/>
      <c r="P258" s="1146"/>
      <c r="Q258" s="1146"/>
      <c r="R258" s="1146"/>
      <c r="S258" s="1146"/>
      <c r="T258" s="1146"/>
      <c r="U258" s="1146"/>
      <c r="V258" s="1146"/>
      <c r="W258" s="1146"/>
      <c r="X258" s="1146"/>
      <c r="Y258" s="1146"/>
      <c r="Z258" s="1146"/>
    </row>
    <row r="259" spans="1:26" ht="30.75" hidden="1" customHeight="1">
      <c r="A259" s="348" t="s">
        <v>962</v>
      </c>
      <c r="B259" s="1355" t="s">
        <v>963</v>
      </c>
      <c r="C259" s="179"/>
      <c r="D259" s="370"/>
      <c r="E259" s="125"/>
      <c r="F259" s="125"/>
      <c r="G259" s="125"/>
      <c r="H259" s="1146"/>
      <c r="I259" s="617"/>
      <c r="J259" s="617"/>
      <c r="K259" s="713"/>
      <c r="L259" s="713"/>
      <c r="M259" s="713"/>
      <c r="N259" s="1146"/>
      <c r="O259" s="1146"/>
      <c r="P259" s="1146"/>
      <c r="Q259" s="1146"/>
      <c r="R259" s="1146"/>
      <c r="S259" s="1146"/>
      <c r="T259" s="1146"/>
      <c r="U259" s="1146"/>
      <c r="V259" s="1146"/>
      <c r="W259" s="1146"/>
      <c r="X259" s="1146"/>
      <c r="Y259" s="1146"/>
      <c r="Z259" s="1146"/>
    </row>
    <row r="260" spans="1:26" ht="28.5" hidden="1" customHeight="1">
      <c r="A260" s="348" t="s">
        <v>964</v>
      </c>
      <c r="B260" s="594" t="s">
        <v>965</v>
      </c>
      <c r="C260" s="179"/>
      <c r="D260" s="370"/>
      <c r="E260" s="125"/>
      <c r="F260" s="125"/>
      <c r="G260" s="125"/>
      <c r="H260" s="1146"/>
      <c r="I260" s="617"/>
      <c r="J260" s="617"/>
      <c r="K260" s="713"/>
      <c r="L260" s="713"/>
      <c r="M260" s="713"/>
      <c r="N260" s="1146"/>
      <c r="O260" s="1146"/>
      <c r="P260" s="1146"/>
      <c r="Q260" s="1146"/>
      <c r="R260" s="1146"/>
      <c r="S260" s="1146"/>
      <c r="T260" s="1146"/>
      <c r="U260" s="1146"/>
      <c r="V260" s="1146"/>
      <c r="W260" s="1146"/>
      <c r="X260" s="1146"/>
      <c r="Y260" s="1146"/>
      <c r="Z260" s="1146"/>
    </row>
    <row r="261" spans="1:26" ht="31.5" hidden="1" customHeight="1">
      <c r="A261" s="348" t="s">
        <v>238</v>
      </c>
      <c r="B261" s="1760" t="s">
        <v>94</v>
      </c>
      <c r="C261" s="1570"/>
      <c r="D261" s="1570"/>
      <c r="E261" s="1570"/>
      <c r="F261" s="1570"/>
      <c r="G261" s="1573"/>
      <c r="H261" s="926"/>
      <c r="I261" s="617">
        <f>SUM(D262:D264)</f>
        <v>0</v>
      </c>
      <c r="J261" s="617">
        <f>COUNT(D262:D264)*2</f>
        <v>0</v>
      </c>
      <c r="K261" s="713"/>
      <c r="L261" s="713"/>
      <c r="M261" s="713"/>
      <c r="N261" s="1146"/>
      <c r="O261" s="1146"/>
      <c r="P261" s="1146"/>
      <c r="Q261" s="1146"/>
      <c r="R261" s="1146"/>
      <c r="S261" s="1146"/>
      <c r="T261" s="1146"/>
      <c r="U261" s="1146"/>
      <c r="V261" s="1146"/>
      <c r="W261" s="1146"/>
      <c r="X261" s="1146"/>
      <c r="Y261" s="1146"/>
      <c r="Z261" s="1146"/>
    </row>
    <row r="262" spans="1:26" ht="15" hidden="1" customHeight="1">
      <c r="A262" s="348" t="s">
        <v>2164</v>
      </c>
      <c r="B262" s="1355" t="s">
        <v>2165</v>
      </c>
      <c r="C262" s="179"/>
      <c r="D262" s="370"/>
      <c r="E262" s="125"/>
      <c r="F262" s="125"/>
      <c r="G262" s="125"/>
      <c r="H262" s="1146"/>
      <c r="I262" s="617"/>
      <c r="J262" s="617"/>
      <c r="K262" s="713"/>
      <c r="L262" s="713"/>
      <c r="M262" s="713"/>
      <c r="N262" s="1146"/>
      <c r="O262" s="1146"/>
      <c r="P262" s="1146"/>
      <c r="Q262" s="1146"/>
      <c r="R262" s="1146"/>
      <c r="S262" s="1146"/>
      <c r="T262" s="1146"/>
      <c r="U262" s="1146"/>
      <c r="V262" s="1146"/>
      <c r="W262" s="1146"/>
      <c r="X262" s="1146"/>
      <c r="Y262" s="1146"/>
      <c r="Z262" s="1146"/>
    </row>
    <row r="263" spans="1:26" ht="30.75" hidden="1" customHeight="1">
      <c r="A263" s="348" t="s">
        <v>2167</v>
      </c>
      <c r="B263" s="1355" t="s">
        <v>970</v>
      </c>
      <c r="C263" s="179"/>
      <c r="D263" s="370"/>
      <c r="E263" s="125"/>
      <c r="F263" s="125"/>
      <c r="G263" s="125"/>
      <c r="H263" s="1146"/>
      <c r="I263" s="617"/>
      <c r="J263" s="617"/>
      <c r="K263" s="713"/>
      <c r="L263" s="713"/>
      <c r="M263" s="713"/>
      <c r="N263" s="1146"/>
      <c r="O263" s="1146"/>
      <c r="P263" s="1146"/>
      <c r="Q263" s="1146"/>
      <c r="R263" s="1146"/>
      <c r="S263" s="1146"/>
      <c r="T263" s="1146"/>
      <c r="U263" s="1146"/>
      <c r="V263" s="1146"/>
      <c r="W263" s="1146"/>
      <c r="X263" s="1146"/>
      <c r="Y263" s="1146"/>
      <c r="Z263" s="1146"/>
    </row>
    <row r="264" spans="1:26" ht="28.5" hidden="1" customHeight="1">
      <c r="A264" s="348" t="s">
        <v>972</v>
      </c>
      <c r="B264" s="594" t="s">
        <v>973</v>
      </c>
      <c r="C264" s="179"/>
      <c r="D264" s="370"/>
      <c r="E264" s="125"/>
      <c r="F264" s="125"/>
      <c r="G264" s="125"/>
      <c r="H264" s="1146"/>
      <c r="I264" s="617"/>
      <c r="J264" s="617"/>
      <c r="K264" s="713"/>
      <c r="L264" s="713"/>
      <c r="M264" s="713"/>
      <c r="N264" s="1146"/>
      <c r="O264" s="1146"/>
      <c r="P264" s="1146"/>
      <c r="Q264" s="1146"/>
      <c r="R264" s="1146"/>
      <c r="S264" s="1146"/>
      <c r="T264" s="1146"/>
      <c r="U264" s="1146"/>
      <c r="V264" s="1146"/>
      <c r="W264" s="1146"/>
      <c r="X264" s="1146"/>
      <c r="Y264" s="1146"/>
      <c r="Z264" s="1146"/>
    </row>
    <row r="265" spans="1:26" ht="63" hidden="1" customHeight="1">
      <c r="A265" s="348" t="s">
        <v>95</v>
      </c>
      <c r="B265" s="1760" t="s">
        <v>96</v>
      </c>
      <c r="C265" s="1570"/>
      <c r="D265" s="1570"/>
      <c r="E265" s="1570"/>
      <c r="F265" s="1570"/>
      <c r="G265" s="1573"/>
      <c r="H265" s="926"/>
      <c r="I265" s="617">
        <f>SUM(D266:D267)</f>
        <v>0</v>
      </c>
      <c r="J265" s="617">
        <f>COUNT(D266:D267)</f>
        <v>0</v>
      </c>
      <c r="K265" s="713"/>
      <c r="L265" s="713"/>
      <c r="M265" s="713"/>
      <c r="N265" s="1146"/>
      <c r="O265" s="1146"/>
      <c r="P265" s="1146"/>
      <c r="Q265" s="1146"/>
      <c r="R265" s="1146"/>
      <c r="S265" s="1146"/>
      <c r="T265" s="1146"/>
      <c r="U265" s="1146"/>
      <c r="V265" s="1146"/>
      <c r="W265" s="1146"/>
      <c r="X265" s="1146"/>
      <c r="Y265" s="1146"/>
      <c r="Z265" s="1146"/>
    </row>
    <row r="266" spans="1:26" ht="30.75" hidden="1" customHeight="1">
      <c r="A266" s="348" t="s">
        <v>975</v>
      </c>
      <c r="B266" s="1355" t="s">
        <v>976</v>
      </c>
      <c r="C266" s="179"/>
      <c r="D266" s="370"/>
      <c r="E266" s="125"/>
      <c r="F266" s="125"/>
      <c r="G266" s="125"/>
      <c r="H266" s="1146"/>
      <c r="I266" s="617"/>
      <c r="J266" s="617"/>
      <c r="K266" s="713"/>
      <c r="L266" s="713"/>
      <c r="M266" s="713"/>
      <c r="N266" s="1146"/>
      <c r="O266" s="1146"/>
      <c r="P266" s="1146"/>
      <c r="Q266" s="1146"/>
      <c r="R266" s="1146"/>
      <c r="S266" s="1146"/>
      <c r="T266" s="1146"/>
      <c r="U266" s="1146"/>
      <c r="V266" s="1146"/>
      <c r="W266" s="1146"/>
      <c r="X266" s="1146"/>
      <c r="Y266" s="1146"/>
      <c r="Z266" s="1146"/>
    </row>
    <row r="267" spans="1:26" ht="30.75" hidden="1" customHeight="1">
      <c r="A267" s="348" t="s">
        <v>977</v>
      </c>
      <c r="B267" s="1355" t="s">
        <v>978</v>
      </c>
      <c r="C267" s="179"/>
      <c r="D267" s="370"/>
      <c r="E267" s="125"/>
      <c r="F267" s="125"/>
      <c r="G267" s="125"/>
      <c r="H267" s="1146"/>
      <c r="I267" s="617"/>
      <c r="J267" s="617"/>
      <c r="K267" s="713"/>
      <c r="L267" s="713"/>
      <c r="M267" s="713"/>
      <c r="N267" s="1146"/>
      <c r="O267" s="1146"/>
      <c r="P267" s="1146"/>
      <c r="Q267" s="1146"/>
      <c r="R267" s="1146"/>
      <c r="S267" s="1146"/>
      <c r="T267" s="1146"/>
      <c r="U267" s="1146"/>
      <c r="V267" s="1146"/>
      <c r="W267" s="1146"/>
      <c r="X267" s="1146"/>
      <c r="Y267" s="1146"/>
      <c r="Z267" s="1146"/>
    </row>
    <row r="268" spans="1:26" ht="31.5" hidden="1" customHeight="1">
      <c r="A268" s="1362" t="s">
        <v>97</v>
      </c>
      <c r="B268" s="1760" t="s">
        <v>98</v>
      </c>
      <c r="C268" s="1570"/>
      <c r="D268" s="1570"/>
      <c r="E268" s="1570"/>
      <c r="F268" s="1570"/>
      <c r="G268" s="1573"/>
      <c r="H268" s="926"/>
      <c r="I268" s="617">
        <f>SUM(D269:D270)</f>
        <v>0</v>
      </c>
      <c r="J268" s="617">
        <f>COUNT(D269:D270)*2</f>
        <v>0</v>
      </c>
      <c r="K268" s="713"/>
      <c r="L268" s="713"/>
      <c r="M268" s="713"/>
      <c r="N268" s="1146"/>
      <c r="O268" s="1146"/>
      <c r="P268" s="1146"/>
      <c r="Q268" s="1146"/>
      <c r="R268" s="1146"/>
      <c r="S268" s="1146"/>
      <c r="T268" s="1146"/>
      <c r="U268" s="1146"/>
      <c r="V268" s="1146"/>
      <c r="W268" s="1146"/>
      <c r="X268" s="1146"/>
      <c r="Y268" s="1146"/>
      <c r="Z268" s="1146"/>
    </row>
    <row r="269" spans="1:26" ht="30.75" hidden="1" customHeight="1">
      <c r="A269" s="348" t="s">
        <v>979</v>
      </c>
      <c r="B269" s="1355" t="s">
        <v>980</v>
      </c>
      <c r="C269" s="179"/>
      <c r="D269" s="370"/>
      <c r="E269" s="125"/>
      <c r="F269" s="125"/>
      <c r="G269" s="125"/>
      <c r="H269" s="1146"/>
      <c r="I269" s="617"/>
      <c r="J269" s="617"/>
      <c r="K269" s="713"/>
      <c r="L269" s="713"/>
      <c r="M269" s="713"/>
      <c r="N269" s="1146"/>
      <c r="O269" s="1146"/>
      <c r="P269" s="1146"/>
      <c r="Q269" s="1146"/>
      <c r="R269" s="1146"/>
      <c r="S269" s="1146"/>
      <c r="T269" s="1146"/>
      <c r="U269" s="1146"/>
      <c r="V269" s="1146"/>
      <c r="W269" s="1146"/>
      <c r="X269" s="1146"/>
      <c r="Y269" s="1146"/>
      <c r="Z269" s="1146"/>
    </row>
    <row r="270" spans="1:26" ht="30.75" hidden="1" customHeight="1">
      <c r="A270" s="348" t="s">
        <v>981</v>
      </c>
      <c r="B270" s="1355" t="s">
        <v>982</v>
      </c>
      <c r="C270" s="179"/>
      <c r="D270" s="370"/>
      <c r="E270" s="125"/>
      <c r="F270" s="125"/>
      <c r="G270" s="125"/>
      <c r="H270" s="1146"/>
      <c r="I270" s="617"/>
      <c r="J270" s="617"/>
      <c r="K270" s="713"/>
      <c r="L270" s="713"/>
      <c r="M270" s="713"/>
      <c r="N270" s="1146"/>
      <c r="O270" s="1146"/>
      <c r="P270" s="1146"/>
      <c r="Q270" s="1146"/>
      <c r="R270" s="1146"/>
      <c r="S270" s="1146"/>
      <c r="T270" s="1146"/>
      <c r="U270" s="1146"/>
      <c r="V270" s="1146"/>
      <c r="W270" s="1146"/>
      <c r="X270" s="1146"/>
      <c r="Y270" s="1146"/>
      <c r="Z270" s="1146"/>
    </row>
    <row r="271" spans="1:26" ht="47.25" hidden="1" customHeight="1">
      <c r="A271" s="348" t="s">
        <v>2168</v>
      </c>
      <c r="B271" s="1760" t="s">
        <v>2820</v>
      </c>
      <c r="C271" s="1570"/>
      <c r="D271" s="1570"/>
      <c r="E271" s="1570"/>
      <c r="F271" s="1570"/>
      <c r="G271" s="1573"/>
      <c r="H271" s="926"/>
      <c r="I271" s="617">
        <f>SUM(D272:D274)</f>
        <v>0</v>
      </c>
      <c r="J271" s="617">
        <f>COUNT(D272:D274)*2</f>
        <v>0</v>
      </c>
      <c r="K271" s="713"/>
      <c r="L271" s="713"/>
      <c r="M271" s="713"/>
      <c r="N271" s="1146"/>
      <c r="O271" s="1146"/>
      <c r="P271" s="1146"/>
      <c r="Q271" s="1146"/>
      <c r="R271" s="1146"/>
      <c r="S271" s="1146"/>
      <c r="T271" s="1146"/>
      <c r="U271" s="1146"/>
      <c r="V271" s="1146"/>
      <c r="W271" s="1146"/>
      <c r="X271" s="1146"/>
      <c r="Y271" s="1146"/>
      <c r="Z271" s="1146"/>
    </row>
    <row r="272" spans="1:26" ht="30.75" hidden="1" customHeight="1">
      <c r="A272" s="348" t="s">
        <v>2169</v>
      </c>
      <c r="B272" s="1355" t="s">
        <v>984</v>
      </c>
      <c r="C272" s="150"/>
      <c r="D272" s="370"/>
      <c r="E272" s="125"/>
      <c r="F272" s="125"/>
      <c r="G272" s="125"/>
      <c r="H272" s="1146"/>
      <c r="I272" s="617"/>
      <c r="J272" s="617"/>
      <c r="K272" s="713"/>
      <c r="L272" s="713"/>
      <c r="M272" s="713"/>
      <c r="N272" s="1146"/>
      <c r="O272" s="1146"/>
      <c r="P272" s="1146"/>
      <c r="Q272" s="1146"/>
      <c r="R272" s="1146"/>
      <c r="S272" s="1146"/>
      <c r="T272" s="1146"/>
      <c r="U272" s="1146"/>
      <c r="V272" s="1146"/>
      <c r="W272" s="1146"/>
      <c r="X272" s="1146"/>
      <c r="Y272" s="1146"/>
      <c r="Z272" s="1146"/>
    </row>
    <row r="273" spans="1:26" ht="30.75" hidden="1" customHeight="1">
      <c r="A273" s="348" t="s">
        <v>986</v>
      </c>
      <c r="B273" s="1355" t="s">
        <v>987</v>
      </c>
      <c r="C273" s="179"/>
      <c r="D273" s="370"/>
      <c r="E273" s="125"/>
      <c r="F273" s="125"/>
      <c r="G273" s="125"/>
      <c r="H273" s="1146"/>
      <c r="I273" s="617"/>
      <c r="J273" s="617"/>
      <c r="K273" s="713"/>
      <c r="L273" s="713"/>
      <c r="M273" s="713"/>
      <c r="N273" s="1146"/>
      <c r="O273" s="1146"/>
      <c r="P273" s="1146"/>
      <c r="Q273" s="1146"/>
      <c r="R273" s="1146"/>
      <c r="S273" s="1146"/>
      <c r="T273" s="1146"/>
      <c r="U273" s="1146"/>
      <c r="V273" s="1146"/>
      <c r="W273" s="1146"/>
      <c r="X273" s="1146"/>
      <c r="Y273" s="1146"/>
      <c r="Z273" s="1146"/>
    </row>
    <row r="274" spans="1:26" ht="30.75" hidden="1" customHeight="1">
      <c r="A274" s="348" t="s">
        <v>2170</v>
      </c>
      <c r="B274" s="731" t="s">
        <v>989</v>
      </c>
      <c r="C274" s="179"/>
      <c r="D274" s="370"/>
      <c r="E274" s="125"/>
      <c r="F274" s="125"/>
      <c r="G274" s="125"/>
      <c r="H274" s="1146"/>
      <c r="I274" s="617"/>
      <c r="J274" s="617"/>
      <c r="K274" s="713"/>
      <c r="L274" s="713"/>
      <c r="M274" s="713"/>
      <c r="N274" s="1146"/>
      <c r="O274" s="1146"/>
      <c r="P274" s="1146"/>
      <c r="Q274" s="1146"/>
      <c r="R274" s="1146"/>
      <c r="S274" s="1146"/>
      <c r="T274" s="1146"/>
      <c r="U274" s="1146"/>
      <c r="V274" s="1146"/>
      <c r="W274" s="1146"/>
      <c r="X274" s="1146"/>
      <c r="Y274" s="1146"/>
      <c r="Z274" s="1146"/>
    </row>
    <row r="275" spans="1:26" ht="19">
      <c r="A275" s="927" t="s">
        <v>239</v>
      </c>
      <c r="B275" s="1606" t="s">
        <v>240</v>
      </c>
      <c r="C275" s="1570"/>
      <c r="D275" s="1570"/>
      <c r="E275" s="1570"/>
      <c r="F275" s="1570"/>
      <c r="G275" s="1573"/>
      <c r="H275" s="942"/>
      <c r="I275" s="1150">
        <f>SUM(D276:D280)</f>
        <v>10</v>
      </c>
      <c r="J275" s="1150">
        <f>COUNT(D276:D280)*2</f>
        <v>10</v>
      </c>
      <c r="K275" s="713"/>
      <c r="L275" s="713"/>
      <c r="M275" s="713"/>
      <c r="N275" s="1146"/>
      <c r="O275" s="1146"/>
      <c r="P275" s="1146"/>
      <c r="Q275" s="1146"/>
      <c r="R275" s="1146"/>
      <c r="S275" s="1146"/>
      <c r="T275" s="1146"/>
      <c r="U275" s="1146"/>
      <c r="V275" s="1146"/>
      <c r="W275" s="1146"/>
      <c r="X275" s="1146"/>
      <c r="Y275" s="1146"/>
      <c r="Z275" s="1146"/>
    </row>
    <row r="276" spans="1:26" ht="17">
      <c r="A276" s="927" t="s">
        <v>2171</v>
      </c>
      <c r="B276" s="467" t="s">
        <v>992</v>
      </c>
      <c r="C276" s="471" t="s">
        <v>4314</v>
      </c>
      <c r="D276" s="696">
        <v>2</v>
      </c>
      <c r="E276" s="471" t="s">
        <v>877</v>
      </c>
      <c r="F276" s="471" t="s">
        <v>4315</v>
      </c>
      <c r="G276" s="696"/>
      <c r="H276" s="780"/>
      <c r="I276" s="1150"/>
      <c r="J276" s="1150"/>
      <c r="K276" s="713"/>
      <c r="L276" s="713"/>
      <c r="M276" s="713"/>
      <c r="N276" s="1146"/>
      <c r="O276" s="1146"/>
      <c r="P276" s="1146"/>
      <c r="Q276" s="1146"/>
      <c r="R276" s="1146"/>
      <c r="S276" s="1146"/>
      <c r="T276" s="1146"/>
      <c r="U276" s="1146"/>
      <c r="V276" s="1146"/>
      <c r="W276" s="1146"/>
      <c r="X276" s="1146"/>
      <c r="Y276" s="1146"/>
      <c r="Z276" s="1146"/>
    </row>
    <row r="277" spans="1:26" ht="17">
      <c r="A277" s="927"/>
      <c r="B277" s="467"/>
      <c r="C277" s="467" t="s">
        <v>3369</v>
      </c>
      <c r="D277" s="696">
        <v>2</v>
      </c>
      <c r="E277" s="1052" t="s">
        <v>549</v>
      </c>
      <c r="F277" s="471"/>
      <c r="G277" s="696"/>
      <c r="H277" s="780"/>
      <c r="I277" s="1150"/>
      <c r="J277" s="1150"/>
      <c r="K277" s="713"/>
      <c r="L277" s="713"/>
      <c r="M277" s="713"/>
      <c r="N277" s="1146"/>
      <c r="O277" s="1146"/>
      <c r="P277" s="1146"/>
      <c r="Q277" s="1146"/>
      <c r="R277" s="1146"/>
      <c r="S277" s="1146"/>
      <c r="T277" s="1146"/>
      <c r="U277" s="1146"/>
      <c r="V277" s="1146"/>
      <c r="W277" s="1146"/>
      <c r="X277" s="1146"/>
      <c r="Y277" s="1146"/>
      <c r="Z277" s="1146"/>
    </row>
    <row r="278" spans="1:26" ht="34">
      <c r="A278" s="927" t="s">
        <v>2172</v>
      </c>
      <c r="B278" s="467" t="s">
        <v>995</v>
      </c>
      <c r="C278" s="471" t="s">
        <v>996</v>
      </c>
      <c r="D278" s="696">
        <v>2</v>
      </c>
      <c r="E278" s="696" t="s">
        <v>611</v>
      </c>
      <c r="F278" s="471" t="s">
        <v>997</v>
      </c>
      <c r="G278" s="696"/>
      <c r="H278" s="780"/>
      <c r="I278" s="1150"/>
      <c r="J278" s="1150"/>
      <c r="K278" s="713"/>
      <c r="L278" s="713"/>
      <c r="M278" s="713"/>
      <c r="N278" s="1146"/>
      <c r="O278" s="1146"/>
      <c r="P278" s="1146"/>
      <c r="Q278" s="1146"/>
      <c r="R278" s="1146"/>
      <c r="S278" s="1146"/>
      <c r="T278" s="1146"/>
      <c r="U278" s="1146"/>
      <c r="V278" s="1146"/>
      <c r="W278" s="1146"/>
      <c r="X278" s="1146"/>
      <c r="Y278" s="1146"/>
      <c r="Z278" s="1146"/>
    </row>
    <row r="279" spans="1:26" ht="16">
      <c r="A279" s="927"/>
      <c r="B279" s="467"/>
      <c r="C279" s="471" t="s">
        <v>998</v>
      </c>
      <c r="D279" s="696">
        <v>2</v>
      </c>
      <c r="E279" s="696" t="s">
        <v>549</v>
      </c>
      <c r="F279" s="1052"/>
      <c r="G279" s="696"/>
      <c r="H279" s="780"/>
      <c r="I279" s="1150"/>
      <c r="J279" s="1150"/>
      <c r="K279" s="713"/>
      <c r="L279" s="713"/>
      <c r="M279" s="713"/>
      <c r="N279" s="1146"/>
      <c r="O279" s="1146"/>
      <c r="P279" s="1146"/>
      <c r="Q279" s="1146"/>
      <c r="R279" s="1146"/>
      <c r="S279" s="1146"/>
      <c r="T279" s="1146"/>
      <c r="U279" s="1146"/>
      <c r="V279" s="1146"/>
      <c r="W279" s="1146"/>
      <c r="X279" s="1146"/>
      <c r="Y279" s="1146"/>
      <c r="Z279" s="1146"/>
    </row>
    <row r="280" spans="1:26" ht="34">
      <c r="A280" s="927" t="s">
        <v>2173</v>
      </c>
      <c r="B280" s="467" t="s">
        <v>1000</v>
      </c>
      <c r="C280" s="471" t="s">
        <v>8242</v>
      </c>
      <c r="D280" s="696">
        <v>2</v>
      </c>
      <c r="E280" s="696" t="s">
        <v>469</v>
      </c>
      <c r="F280" s="1052"/>
      <c r="G280" s="696"/>
      <c r="H280" s="780"/>
      <c r="I280" s="1150"/>
      <c r="J280" s="1150"/>
      <c r="K280" s="713"/>
      <c r="L280" s="713"/>
      <c r="M280" s="713"/>
      <c r="N280" s="1146"/>
      <c r="O280" s="1146"/>
      <c r="P280" s="1146"/>
      <c r="Q280" s="1146"/>
      <c r="R280" s="1146"/>
      <c r="S280" s="1146"/>
      <c r="T280" s="1146"/>
      <c r="U280" s="1146"/>
      <c r="V280" s="1146"/>
      <c r="W280" s="1146"/>
      <c r="X280" s="1146"/>
      <c r="Y280" s="1146"/>
      <c r="Z280" s="1146"/>
    </row>
    <row r="281" spans="1:26" ht="19">
      <c r="A281" s="927" t="s">
        <v>103</v>
      </c>
      <c r="B281" s="1606" t="s">
        <v>3370</v>
      </c>
      <c r="C281" s="1570"/>
      <c r="D281" s="1570"/>
      <c r="E281" s="1570"/>
      <c r="F281" s="1570"/>
      <c r="G281" s="1573"/>
      <c r="H281" s="942"/>
      <c r="I281" s="1150">
        <f>SUM(D282:D283)</f>
        <v>2</v>
      </c>
      <c r="J281" s="1150">
        <f>COUNT(D282:D283)*2</f>
        <v>2</v>
      </c>
      <c r="K281" s="713"/>
      <c r="L281" s="713"/>
      <c r="M281" s="713"/>
      <c r="N281" s="1146"/>
      <c r="O281" s="1146"/>
      <c r="P281" s="1146"/>
      <c r="Q281" s="1146"/>
      <c r="R281" s="1146"/>
      <c r="S281" s="1146"/>
      <c r="T281" s="1146"/>
      <c r="U281" s="1146"/>
      <c r="V281" s="1146"/>
      <c r="W281" s="1146"/>
      <c r="X281" s="1146"/>
      <c r="Y281" s="1146"/>
      <c r="Z281" s="1146"/>
    </row>
    <row r="282" spans="1:26" ht="48">
      <c r="A282" s="927" t="s">
        <v>1002</v>
      </c>
      <c r="B282" s="471" t="s">
        <v>1003</v>
      </c>
      <c r="C282" s="471" t="s">
        <v>1004</v>
      </c>
      <c r="D282" s="696">
        <v>2</v>
      </c>
      <c r="E282" s="696" t="s">
        <v>599</v>
      </c>
      <c r="F282" s="471" t="s">
        <v>1005</v>
      </c>
      <c r="G282" s="696"/>
      <c r="H282" s="780"/>
      <c r="I282" s="1150"/>
      <c r="J282" s="1150"/>
      <c r="K282" s="713"/>
      <c r="L282" s="713"/>
      <c r="M282" s="713"/>
      <c r="N282" s="1146"/>
      <c r="O282" s="1146"/>
      <c r="P282" s="1146"/>
      <c r="Q282" s="1146"/>
      <c r="R282" s="1146"/>
      <c r="S282" s="1146"/>
      <c r="T282" s="1146"/>
      <c r="U282" s="1146"/>
      <c r="V282" s="1146"/>
      <c r="W282" s="1146"/>
      <c r="X282" s="1146"/>
      <c r="Y282" s="1146"/>
      <c r="Z282" s="1146"/>
    </row>
    <row r="283" spans="1:26" ht="14.25" hidden="1" customHeight="1">
      <c r="A283" s="348" t="s">
        <v>1006</v>
      </c>
      <c r="B283" s="252" t="s">
        <v>1007</v>
      </c>
      <c r="C283" s="179"/>
      <c r="D283" s="370"/>
      <c r="E283" s="125"/>
      <c r="F283" s="125"/>
      <c r="G283" s="125"/>
      <c r="H283" s="1146"/>
      <c r="I283" s="617"/>
      <c r="J283" s="617"/>
      <c r="K283" s="713"/>
      <c r="L283" s="713"/>
      <c r="M283" s="713"/>
      <c r="N283" s="1146"/>
      <c r="O283" s="1146"/>
      <c r="P283" s="1146"/>
      <c r="Q283" s="1146"/>
      <c r="R283" s="1146"/>
      <c r="S283" s="1146"/>
      <c r="T283" s="1146"/>
      <c r="U283" s="1146"/>
      <c r="V283" s="1146"/>
      <c r="W283" s="1146"/>
      <c r="X283" s="1146"/>
      <c r="Y283" s="1146"/>
      <c r="Z283" s="1146"/>
    </row>
    <row r="284" spans="1:26" ht="21">
      <c r="A284" s="1196"/>
      <c r="B284" s="1797" t="s">
        <v>1008</v>
      </c>
      <c r="C284" s="1570"/>
      <c r="D284" s="1570"/>
      <c r="E284" s="1570"/>
      <c r="F284" s="1570"/>
      <c r="G284" s="1573"/>
      <c r="H284" s="1354"/>
      <c r="I284" s="1150">
        <f t="shared" ref="I284:J284" si="5">I317+I333+I364+I285+I290+I294+I299+I305+I308+I311+I325+I329+I340+I344+I355+I359+I383+I390+I402+I409+I420+I427+I433</f>
        <v>40</v>
      </c>
      <c r="J284" s="1150">
        <f t="shared" si="5"/>
        <v>40</v>
      </c>
      <c r="K284" s="713"/>
      <c r="L284" s="713"/>
      <c r="M284" s="713"/>
      <c r="N284" s="1146"/>
      <c r="O284" s="1146"/>
      <c r="P284" s="1146"/>
      <c r="Q284" s="1146"/>
      <c r="R284" s="1146"/>
      <c r="S284" s="1146"/>
      <c r="T284" s="1146"/>
      <c r="U284" s="1146"/>
      <c r="V284" s="1146"/>
      <c r="W284" s="1146"/>
      <c r="X284" s="1146"/>
      <c r="Y284" s="1146"/>
      <c r="Z284" s="1146"/>
    </row>
    <row r="285" spans="1:26" ht="47.25" hidden="1" customHeight="1">
      <c r="A285" s="348" t="s">
        <v>241</v>
      </c>
      <c r="B285" s="1760" t="s">
        <v>107</v>
      </c>
      <c r="C285" s="1570"/>
      <c r="D285" s="1570"/>
      <c r="E285" s="1570"/>
      <c r="F285" s="1570"/>
      <c r="G285" s="1573"/>
      <c r="H285" s="926"/>
      <c r="I285" s="617">
        <f>SUM(D286:D289)</f>
        <v>0</v>
      </c>
      <c r="J285" s="617">
        <f>COUNT(D286:D289)*2</f>
        <v>0</v>
      </c>
      <c r="K285" s="713"/>
      <c r="L285" s="713"/>
      <c r="M285" s="713"/>
      <c r="N285" s="1146"/>
      <c r="O285" s="1146"/>
      <c r="P285" s="1146"/>
      <c r="Q285" s="1146"/>
      <c r="R285" s="1146"/>
      <c r="S285" s="1146"/>
      <c r="T285" s="1146"/>
      <c r="U285" s="1146"/>
      <c r="V285" s="1146"/>
      <c r="W285" s="1146"/>
      <c r="X285" s="1146"/>
      <c r="Y285" s="1146"/>
      <c r="Z285" s="1146"/>
    </row>
    <row r="286" spans="1:26" ht="30.75" hidden="1" customHeight="1">
      <c r="A286" s="348" t="s">
        <v>2175</v>
      </c>
      <c r="B286" s="1355" t="s">
        <v>1010</v>
      </c>
      <c r="C286" s="179"/>
      <c r="D286" s="370"/>
      <c r="E286" s="125"/>
      <c r="F286" s="125"/>
      <c r="G286" s="125"/>
      <c r="H286" s="1146"/>
      <c r="I286" s="617"/>
      <c r="J286" s="617"/>
      <c r="K286" s="713"/>
      <c r="L286" s="713"/>
      <c r="M286" s="713"/>
      <c r="N286" s="1146"/>
      <c r="O286" s="1146"/>
      <c r="P286" s="1146"/>
      <c r="Q286" s="1146"/>
      <c r="R286" s="1146"/>
      <c r="S286" s="1146"/>
      <c r="T286" s="1146"/>
      <c r="U286" s="1146"/>
      <c r="V286" s="1146"/>
      <c r="W286" s="1146"/>
      <c r="X286" s="1146"/>
      <c r="Y286" s="1146"/>
      <c r="Z286" s="1146"/>
    </row>
    <row r="287" spans="1:26" ht="15" hidden="1" customHeight="1">
      <c r="A287" s="348" t="s">
        <v>1014</v>
      </c>
      <c r="B287" s="1355" t="s">
        <v>1015</v>
      </c>
      <c r="C287" s="179"/>
      <c r="D287" s="370"/>
      <c r="E287" s="125"/>
      <c r="F287" s="125"/>
      <c r="G287" s="125"/>
      <c r="H287" s="1146"/>
      <c r="I287" s="617"/>
      <c r="J287" s="617"/>
      <c r="K287" s="713"/>
      <c r="L287" s="713"/>
      <c r="M287" s="713"/>
      <c r="N287" s="1146"/>
      <c r="O287" s="1146"/>
      <c r="P287" s="1146"/>
      <c r="Q287" s="1146"/>
      <c r="R287" s="1146"/>
      <c r="S287" s="1146"/>
      <c r="T287" s="1146"/>
      <c r="U287" s="1146"/>
      <c r="V287" s="1146"/>
      <c r="W287" s="1146"/>
      <c r="X287" s="1146"/>
      <c r="Y287" s="1146"/>
      <c r="Z287" s="1146"/>
    </row>
    <row r="288" spans="1:26" ht="15" hidden="1" customHeight="1">
      <c r="A288" s="348" t="s">
        <v>2192</v>
      </c>
      <c r="B288" s="1355" t="s">
        <v>1017</v>
      </c>
      <c r="C288" s="179"/>
      <c r="D288" s="370"/>
      <c r="E288" s="125"/>
      <c r="F288" s="125"/>
      <c r="G288" s="125"/>
      <c r="H288" s="1146"/>
      <c r="I288" s="617"/>
      <c r="J288" s="617"/>
      <c r="K288" s="713"/>
      <c r="L288" s="713"/>
      <c r="M288" s="713"/>
      <c r="N288" s="1146"/>
      <c r="O288" s="1146"/>
      <c r="P288" s="1146"/>
      <c r="Q288" s="1146"/>
      <c r="R288" s="1146"/>
      <c r="S288" s="1146"/>
      <c r="T288" s="1146"/>
      <c r="U288" s="1146"/>
      <c r="V288" s="1146"/>
      <c r="W288" s="1146"/>
      <c r="X288" s="1146"/>
      <c r="Y288" s="1146"/>
      <c r="Z288" s="1146"/>
    </row>
    <row r="289" spans="1:26" ht="30.75" hidden="1" customHeight="1">
      <c r="A289" s="348" t="s">
        <v>2195</v>
      </c>
      <c r="B289" s="1355" t="s">
        <v>1029</v>
      </c>
      <c r="C289" s="179"/>
      <c r="D289" s="370"/>
      <c r="E289" s="125"/>
      <c r="F289" s="125"/>
      <c r="G289" s="125"/>
      <c r="H289" s="1146"/>
      <c r="I289" s="617"/>
      <c r="J289" s="617"/>
      <c r="K289" s="713"/>
      <c r="L289" s="713"/>
      <c r="M289" s="713"/>
      <c r="N289" s="1146"/>
      <c r="O289" s="1146"/>
      <c r="P289" s="1146"/>
      <c r="Q289" s="1146"/>
      <c r="R289" s="1146"/>
      <c r="S289" s="1146"/>
      <c r="T289" s="1146"/>
      <c r="U289" s="1146"/>
      <c r="V289" s="1146"/>
      <c r="W289" s="1146"/>
      <c r="X289" s="1146"/>
      <c r="Y289" s="1146"/>
      <c r="Z289" s="1146"/>
    </row>
    <row r="290" spans="1:26" ht="47.25" hidden="1" customHeight="1">
      <c r="A290" s="348" t="s">
        <v>242</v>
      </c>
      <c r="B290" s="1760" t="s">
        <v>7394</v>
      </c>
      <c r="C290" s="1570"/>
      <c r="D290" s="1570"/>
      <c r="E290" s="1570"/>
      <c r="F290" s="1570"/>
      <c r="G290" s="1573"/>
      <c r="H290" s="926"/>
      <c r="I290" s="617">
        <f>SUM(D291:D292)</f>
        <v>0</v>
      </c>
      <c r="J290" s="617">
        <f>COUNT(D291:D292)*2</f>
        <v>0</v>
      </c>
      <c r="K290" s="713"/>
      <c r="L290" s="713"/>
      <c r="M290" s="713"/>
      <c r="N290" s="1146"/>
      <c r="O290" s="1146"/>
      <c r="P290" s="1146"/>
      <c r="Q290" s="1146"/>
      <c r="R290" s="1146"/>
      <c r="S290" s="1146"/>
      <c r="T290" s="1146"/>
      <c r="U290" s="1146"/>
      <c r="V290" s="1146"/>
      <c r="W290" s="1146"/>
      <c r="X290" s="1146"/>
      <c r="Y290" s="1146"/>
      <c r="Z290" s="1146"/>
    </row>
    <row r="291" spans="1:26" ht="30.75" hidden="1" customHeight="1">
      <c r="A291" s="348" t="s">
        <v>2196</v>
      </c>
      <c r="B291" s="1355" t="s">
        <v>1032</v>
      </c>
      <c r="C291" s="179"/>
      <c r="D291" s="370"/>
      <c r="E291" s="125"/>
      <c r="F291" s="125"/>
      <c r="G291" s="125"/>
      <c r="H291" s="1146"/>
      <c r="I291" s="617"/>
      <c r="J291" s="617"/>
      <c r="K291" s="713"/>
      <c r="L291" s="713"/>
      <c r="M291" s="713"/>
      <c r="N291" s="1146"/>
      <c r="O291" s="1146"/>
      <c r="P291" s="1146"/>
      <c r="Q291" s="1146"/>
      <c r="R291" s="1146"/>
      <c r="S291" s="1146"/>
      <c r="T291" s="1146"/>
      <c r="U291" s="1146"/>
      <c r="V291" s="1146"/>
      <c r="W291" s="1146"/>
      <c r="X291" s="1146"/>
      <c r="Y291" s="1146"/>
      <c r="Z291" s="1146"/>
    </row>
    <row r="292" spans="1:26" ht="30.75" hidden="1" customHeight="1">
      <c r="A292" s="348" t="s">
        <v>2198</v>
      </c>
      <c r="B292" s="1355" t="s">
        <v>1038</v>
      </c>
      <c r="C292" s="179"/>
      <c r="D292" s="370"/>
      <c r="E292" s="125"/>
      <c r="F292" s="125"/>
      <c r="G292" s="125"/>
      <c r="H292" s="1146"/>
      <c r="I292" s="617"/>
      <c r="J292" s="617"/>
      <c r="K292" s="713"/>
      <c r="L292" s="713"/>
      <c r="M292" s="713"/>
      <c r="N292" s="1146"/>
      <c r="O292" s="1146"/>
      <c r="P292" s="1146"/>
      <c r="Q292" s="1146"/>
      <c r="R292" s="1146"/>
      <c r="S292" s="1146"/>
      <c r="T292" s="1146"/>
      <c r="U292" s="1146"/>
      <c r="V292" s="1146"/>
      <c r="W292" s="1146"/>
      <c r="X292" s="1146"/>
      <c r="Y292" s="1146"/>
      <c r="Z292" s="1146"/>
    </row>
    <row r="293" spans="1:26" ht="57" hidden="1" customHeight="1">
      <c r="A293" s="348" t="s">
        <v>1044</v>
      </c>
      <c r="B293" s="1256" t="s">
        <v>1045</v>
      </c>
      <c r="C293" s="898"/>
      <c r="D293" s="1363"/>
      <c r="E293" s="325"/>
      <c r="F293" s="325"/>
      <c r="G293" s="728"/>
      <c r="H293" s="1146"/>
      <c r="I293" s="617"/>
      <c r="J293" s="617"/>
      <c r="K293" s="713"/>
      <c r="L293" s="713"/>
      <c r="M293" s="713"/>
      <c r="N293" s="1146"/>
      <c r="O293" s="1146"/>
      <c r="P293" s="1146"/>
      <c r="Q293" s="1146"/>
      <c r="R293" s="1146"/>
      <c r="S293" s="1146"/>
      <c r="T293" s="1146"/>
      <c r="U293" s="1146"/>
      <c r="V293" s="1146"/>
      <c r="W293" s="1146"/>
      <c r="X293" s="1146"/>
      <c r="Y293" s="1146"/>
      <c r="Z293" s="1146"/>
    </row>
    <row r="294" spans="1:26" ht="47.25" hidden="1" customHeight="1">
      <c r="A294" s="348" t="s">
        <v>244</v>
      </c>
      <c r="B294" s="1760" t="s">
        <v>245</v>
      </c>
      <c r="C294" s="1570"/>
      <c r="D294" s="1570"/>
      <c r="E294" s="1570"/>
      <c r="F294" s="1570"/>
      <c r="G294" s="1573"/>
      <c r="H294" s="926"/>
      <c r="I294" s="617">
        <f>SUM(D295:D298)</f>
        <v>0</v>
      </c>
      <c r="J294" s="617">
        <f>COUNT(D295:D298)*2</f>
        <v>0</v>
      </c>
      <c r="K294" s="713"/>
      <c r="L294" s="713"/>
      <c r="M294" s="713"/>
      <c r="N294" s="1146"/>
      <c r="O294" s="1146"/>
      <c r="P294" s="1146"/>
      <c r="Q294" s="1146"/>
      <c r="R294" s="1146"/>
      <c r="S294" s="1146"/>
      <c r="T294" s="1146"/>
      <c r="U294" s="1146"/>
      <c r="V294" s="1146"/>
      <c r="W294" s="1146"/>
      <c r="X294" s="1146"/>
      <c r="Y294" s="1146"/>
      <c r="Z294" s="1146"/>
    </row>
    <row r="295" spans="1:26" ht="30.75" hidden="1" customHeight="1">
      <c r="A295" s="348" t="s">
        <v>2201</v>
      </c>
      <c r="B295" s="1355" t="s">
        <v>2843</v>
      </c>
      <c r="C295" s="179"/>
      <c r="D295" s="370"/>
      <c r="E295" s="125"/>
      <c r="F295" s="125"/>
      <c r="G295" s="125"/>
      <c r="H295" s="1146"/>
      <c r="I295" s="617"/>
      <c r="J295" s="617"/>
      <c r="K295" s="713"/>
      <c r="L295" s="713"/>
      <c r="M295" s="713"/>
      <c r="N295" s="1146"/>
      <c r="O295" s="1146"/>
      <c r="P295" s="1146"/>
      <c r="Q295" s="1146"/>
      <c r="R295" s="1146"/>
      <c r="S295" s="1146"/>
      <c r="T295" s="1146"/>
      <c r="U295" s="1146"/>
      <c r="V295" s="1146"/>
      <c r="W295" s="1146"/>
      <c r="X295" s="1146"/>
      <c r="Y295" s="1146"/>
      <c r="Z295" s="1146"/>
    </row>
    <row r="296" spans="1:26" ht="42.75" hidden="1" customHeight="1">
      <c r="A296" s="348" t="s">
        <v>2203</v>
      </c>
      <c r="B296" s="594" t="s">
        <v>2848</v>
      </c>
      <c r="C296" s="179"/>
      <c r="D296" s="370"/>
      <c r="E296" s="125"/>
      <c r="F296" s="125"/>
      <c r="G296" s="125"/>
      <c r="H296" s="1146"/>
      <c r="I296" s="617"/>
      <c r="J296" s="617"/>
      <c r="K296" s="713"/>
      <c r="L296" s="713"/>
      <c r="M296" s="713"/>
      <c r="N296" s="1146"/>
      <c r="O296" s="1146"/>
      <c r="P296" s="1146"/>
      <c r="Q296" s="1146"/>
      <c r="R296" s="1146"/>
      <c r="S296" s="1146"/>
      <c r="T296" s="1146"/>
      <c r="U296" s="1146"/>
      <c r="V296" s="1146"/>
      <c r="W296" s="1146"/>
      <c r="X296" s="1146"/>
      <c r="Y296" s="1146"/>
      <c r="Z296" s="1146"/>
    </row>
    <row r="297" spans="1:26" ht="15" hidden="1" customHeight="1">
      <c r="A297" s="348" t="s">
        <v>2209</v>
      </c>
      <c r="B297" s="1355" t="s">
        <v>1071</v>
      </c>
      <c r="C297" s="179"/>
      <c r="D297" s="370"/>
      <c r="E297" s="125"/>
      <c r="F297" s="125"/>
      <c r="G297" s="125"/>
      <c r="H297" s="1146"/>
      <c r="I297" s="617"/>
      <c r="J297" s="617"/>
      <c r="K297" s="713"/>
      <c r="L297" s="713"/>
      <c r="M297" s="713"/>
      <c r="N297" s="1146"/>
      <c r="O297" s="1146"/>
      <c r="P297" s="1146"/>
      <c r="Q297" s="1146"/>
      <c r="R297" s="1146"/>
      <c r="S297" s="1146"/>
      <c r="T297" s="1146"/>
      <c r="U297" s="1146"/>
      <c r="V297" s="1146"/>
      <c r="W297" s="1146"/>
      <c r="X297" s="1146"/>
      <c r="Y297" s="1146"/>
      <c r="Z297" s="1146"/>
    </row>
    <row r="298" spans="1:26" ht="30.75" hidden="1" customHeight="1">
      <c r="A298" s="348" t="s">
        <v>1073</v>
      </c>
      <c r="B298" s="1355" t="s">
        <v>2864</v>
      </c>
      <c r="C298" s="179"/>
      <c r="D298" s="370"/>
      <c r="E298" s="125"/>
      <c r="F298" s="125"/>
      <c r="G298" s="125"/>
      <c r="H298" s="1146"/>
      <c r="I298" s="617"/>
      <c r="J298" s="617"/>
      <c r="K298" s="713"/>
      <c r="L298" s="713"/>
      <c r="M298" s="713"/>
      <c r="N298" s="1146"/>
      <c r="O298" s="1146"/>
      <c r="P298" s="1146"/>
      <c r="Q298" s="1146"/>
      <c r="R298" s="1146"/>
      <c r="S298" s="1146"/>
      <c r="T298" s="1146"/>
      <c r="U298" s="1146"/>
      <c r="V298" s="1146"/>
      <c r="W298" s="1146"/>
      <c r="X298" s="1146"/>
      <c r="Y298" s="1146"/>
      <c r="Z298" s="1146"/>
    </row>
    <row r="299" spans="1:26" ht="31.5" hidden="1" customHeight="1">
      <c r="A299" s="348" t="s">
        <v>246</v>
      </c>
      <c r="B299" s="1760" t="s">
        <v>113</v>
      </c>
      <c r="C299" s="1570"/>
      <c r="D299" s="1570"/>
      <c r="E299" s="1570"/>
      <c r="F299" s="1570"/>
      <c r="G299" s="1573"/>
      <c r="H299" s="926"/>
      <c r="I299" s="617">
        <f>SUM(D300:D304)</f>
        <v>0</v>
      </c>
      <c r="J299" s="617">
        <f>COUNT(D300:D304)*2</f>
        <v>0</v>
      </c>
      <c r="K299" s="713"/>
      <c r="L299" s="713"/>
      <c r="M299" s="713"/>
      <c r="N299" s="1146"/>
      <c r="O299" s="1146"/>
      <c r="P299" s="1146"/>
      <c r="Q299" s="1146"/>
      <c r="R299" s="1146"/>
      <c r="S299" s="1146"/>
      <c r="T299" s="1146"/>
      <c r="U299" s="1146"/>
      <c r="V299" s="1146"/>
      <c r="W299" s="1146"/>
      <c r="X299" s="1146"/>
      <c r="Y299" s="1146"/>
      <c r="Z299" s="1146"/>
    </row>
    <row r="300" spans="1:26" ht="30.75" hidden="1" customHeight="1">
      <c r="A300" s="348" t="s">
        <v>2213</v>
      </c>
      <c r="B300" s="1355" t="s">
        <v>1076</v>
      </c>
      <c r="C300" s="179"/>
      <c r="D300" s="370"/>
      <c r="E300" s="125"/>
      <c r="F300" s="125"/>
      <c r="G300" s="125"/>
      <c r="H300" s="1146"/>
      <c r="I300" s="617"/>
      <c r="J300" s="617"/>
      <c r="K300" s="713"/>
      <c r="L300" s="713"/>
      <c r="M300" s="713"/>
      <c r="N300" s="1146"/>
      <c r="O300" s="1146"/>
      <c r="P300" s="1146"/>
      <c r="Q300" s="1146"/>
      <c r="R300" s="1146"/>
      <c r="S300" s="1146"/>
      <c r="T300" s="1146"/>
      <c r="U300" s="1146"/>
      <c r="V300" s="1146"/>
      <c r="W300" s="1146"/>
      <c r="X300" s="1146"/>
      <c r="Y300" s="1146"/>
      <c r="Z300" s="1146"/>
    </row>
    <row r="301" spans="1:26" ht="28.5" hidden="1" customHeight="1">
      <c r="A301" s="348" t="s">
        <v>2214</v>
      </c>
      <c r="B301" s="594" t="s">
        <v>1080</v>
      </c>
      <c r="C301" s="179"/>
      <c r="D301" s="370"/>
      <c r="E301" s="125"/>
      <c r="F301" s="125"/>
      <c r="G301" s="125"/>
      <c r="H301" s="1146"/>
      <c r="I301" s="617"/>
      <c r="J301" s="617"/>
      <c r="K301" s="713"/>
      <c r="L301" s="713"/>
      <c r="M301" s="713"/>
      <c r="N301" s="1146"/>
      <c r="O301" s="1146"/>
      <c r="P301" s="1146"/>
      <c r="Q301" s="1146"/>
      <c r="R301" s="1146"/>
      <c r="S301" s="1146"/>
      <c r="T301" s="1146"/>
      <c r="U301" s="1146"/>
      <c r="V301" s="1146"/>
      <c r="W301" s="1146"/>
      <c r="X301" s="1146"/>
      <c r="Y301" s="1146"/>
      <c r="Z301" s="1146"/>
    </row>
    <row r="302" spans="1:26" ht="30.75" hidden="1" customHeight="1">
      <c r="A302" s="348" t="s">
        <v>2215</v>
      </c>
      <c r="B302" s="1355" t="s">
        <v>1086</v>
      </c>
      <c r="C302" s="179"/>
      <c r="D302" s="370"/>
      <c r="E302" s="125"/>
      <c r="F302" s="125"/>
      <c r="G302" s="125"/>
      <c r="H302" s="1146"/>
      <c r="I302" s="617"/>
      <c r="J302" s="617"/>
      <c r="K302" s="713"/>
      <c r="L302" s="713"/>
      <c r="M302" s="713"/>
      <c r="N302" s="1146"/>
      <c r="O302" s="1146"/>
      <c r="P302" s="1146"/>
      <c r="Q302" s="1146"/>
      <c r="R302" s="1146"/>
      <c r="S302" s="1146"/>
      <c r="T302" s="1146"/>
      <c r="U302" s="1146"/>
      <c r="V302" s="1146"/>
      <c r="W302" s="1146"/>
      <c r="X302" s="1146"/>
      <c r="Y302" s="1146"/>
      <c r="Z302" s="1146"/>
    </row>
    <row r="303" spans="1:26" ht="15" hidden="1" customHeight="1">
      <c r="A303" s="348" t="s">
        <v>2216</v>
      </c>
      <c r="B303" s="1355" t="s">
        <v>1091</v>
      </c>
      <c r="C303" s="179"/>
      <c r="D303" s="370"/>
      <c r="E303" s="125"/>
      <c r="F303" s="125"/>
      <c r="G303" s="125"/>
      <c r="H303" s="1146"/>
      <c r="I303" s="617"/>
      <c r="J303" s="617"/>
      <c r="K303" s="713"/>
      <c r="L303" s="713"/>
      <c r="M303" s="713"/>
      <c r="N303" s="1146"/>
      <c r="O303" s="1146"/>
      <c r="P303" s="1146"/>
      <c r="Q303" s="1146"/>
      <c r="R303" s="1146"/>
      <c r="S303" s="1146"/>
      <c r="T303" s="1146"/>
      <c r="U303" s="1146"/>
      <c r="V303" s="1146"/>
      <c r="W303" s="1146"/>
      <c r="X303" s="1146"/>
      <c r="Y303" s="1146"/>
      <c r="Z303" s="1146"/>
    </row>
    <row r="304" spans="1:26" ht="15" hidden="1" customHeight="1">
      <c r="A304" s="348" t="s">
        <v>2217</v>
      </c>
      <c r="B304" s="1355" t="s">
        <v>1095</v>
      </c>
      <c r="C304" s="179"/>
      <c r="D304" s="370"/>
      <c r="E304" s="125"/>
      <c r="F304" s="125"/>
      <c r="G304" s="125"/>
      <c r="H304" s="1146"/>
      <c r="I304" s="617"/>
      <c r="J304" s="617"/>
      <c r="K304" s="713"/>
      <c r="L304" s="713"/>
      <c r="M304" s="713"/>
      <c r="N304" s="1146"/>
      <c r="O304" s="1146"/>
      <c r="P304" s="1146"/>
      <c r="Q304" s="1146"/>
      <c r="R304" s="1146"/>
      <c r="S304" s="1146"/>
      <c r="T304" s="1146"/>
      <c r="U304" s="1146"/>
      <c r="V304" s="1146"/>
      <c r="W304" s="1146"/>
      <c r="X304" s="1146"/>
      <c r="Y304" s="1146"/>
      <c r="Z304" s="1146"/>
    </row>
    <row r="305" spans="1:26" ht="31.5" hidden="1" customHeight="1">
      <c r="A305" s="348" t="s">
        <v>247</v>
      </c>
      <c r="B305" s="1760" t="s">
        <v>248</v>
      </c>
      <c r="C305" s="1570"/>
      <c r="D305" s="1570"/>
      <c r="E305" s="1570"/>
      <c r="F305" s="1570"/>
      <c r="G305" s="1573"/>
      <c r="H305" s="926"/>
      <c r="I305" s="617">
        <f>SUM(D306:D307)</f>
        <v>0</v>
      </c>
      <c r="J305" s="617">
        <f>COUNT(D306:D307)*2</f>
        <v>0</v>
      </c>
      <c r="K305" s="713"/>
      <c r="L305" s="713"/>
      <c r="M305" s="713"/>
      <c r="N305" s="1146"/>
      <c r="O305" s="1146"/>
      <c r="P305" s="1146"/>
      <c r="Q305" s="1146"/>
      <c r="R305" s="1146"/>
      <c r="S305" s="1146"/>
      <c r="T305" s="1146"/>
      <c r="U305" s="1146"/>
      <c r="V305" s="1146"/>
      <c r="W305" s="1146"/>
      <c r="X305" s="1146"/>
      <c r="Y305" s="1146"/>
      <c r="Z305" s="1146"/>
    </row>
    <row r="306" spans="1:26" ht="14.25" hidden="1" customHeight="1">
      <c r="A306" s="348" t="s">
        <v>2218</v>
      </c>
      <c r="B306" s="594" t="s">
        <v>1102</v>
      </c>
      <c r="C306" s="179"/>
      <c r="D306" s="370"/>
      <c r="E306" s="125"/>
      <c r="F306" s="125"/>
      <c r="G306" s="125"/>
      <c r="H306" s="1146"/>
      <c r="I306" s="617"/>
      <c r="J306" s="617"/>
      <c r="K306" s="713"/>
      <c r="L306" s="713"/>
      <c r="M306" s="713"/>
      <c r="N306" s="1146"/>
      <c r="O306" s="1146"/>
      <c r="P306" s="1146"/>
      <c r="Q306" s="1146"/>
      <c r="R306" s="1146"/>
      <c r="S306" s="1146"/>
      <c r="T306" s="1146"/>
      <c r="U306" s="1146"/>
      <c r="V306" s="1146"/>
      <c r="W306" s="1146"/>
      <c r="X306" s="1146"/>
      <c r="Y306" s="1146"/>
      <c r="Z306" s="1146"/>
    </row>
    <row r="307" spans="1:26" ht="28.5" hidden="1" customHeight="1">
      <c r="A307" s="348" t="s">
        <v>2219</v>
      </c>
      <c r="B307" s="594" t="s">
        <v>1106</v>
      </c>
      <c r="C307" s="179"/>
      <c r="D307" s="370"/>
      <c r="E307" s="125"/>
      <c r="F307" s="125"/>
      <c r="G307" s="125"/>
      <c r="H307" s="1146"/>
      <c r="I307" s="617"/>
      <c r="J307" s="617"/>
      <c r="K307" s="713"/>
      <c r="L307" s="713"/>
      <c r="M307" s="713"/>
      <c r="N307" s="1146"/>
      <c r="O307" s="1146"/>
      <c r="P307" s="1146"/>
      <c r="Q307" s="1146"/>
      <c r="R307" s="1146"/>
      <c r="S307" s="1146"/>
      <c r="T307" s="1146"/>
      <c r="U307" s="1146"/>
      <c r="V307" s="1146"/>
      <c r="W307" s="1146"/>
      <c r="X307" s="1146"/>
      <c r="Y307" s="1146"/>
      <c r="Z307" s="1146"/>
    </row>
    <row r="308" spans="1:26" ht="63" hidden="1" customHeight="1">
      <c r="A308" s="348" t="s">
        <v>249</v>
      </c>
      <c r="B308" s="1760" t="s">
        <v>8243</v>
      </c>
      <c r="C308" s="1570"/>
      <c r="D308" s="1570"/>
      <c r="E308" s="1570"/>
      <c r="F308" s="1570"/>
      <c r="G308" s="1573"/>
      <c r="H308" s="926"/>
      <c r="I308" s="617">
        <f>SUM(D309:D310)</f>
        <v>0</v>
      </c>
      <c r="J308" s="617">
        <f>COUNT(D309:D310)*2</f>
        <v>0</v>
      </c>
      <c r="K308" s="713"/>
      <c r="L308" s="713"/>
      <c r="M308" s="713"/>
      <c r="N308" s="1146"/>
      <c r="O308" s="1146"/>
      <c r="P308" s="1146"/>
      <c r="Q308" s="1146"/>
      <c r="R308" s="1146"/>
      <c r="S308" s="1146"/>
      <c r="T308" s="1146"/>
      <c r="U308" s="1146"/>
      <c r="V308" s="1146"/>
      <c r="W308" s="1146"/>
      <c r="X308" s="1146"/>
      <c r="Y308" s="1146"/>
      <c r="Z308" s="1146"/>
    </row>
    <row r="309" spans="1:26" ht="14.25" hidden="1" customHeight="1">
      <c r="A309" s="348" t="s">
        <v>2221</v>
      </c>
      <c r="B309" s="594" t="s">
        <v>2872</v>
      </c>
      <c r="C309" s="179"/>
      <c r="D309" s="370"/>
      <c r="E309" s="125"/>
      <c r="F309" s="125"/>
      <c r="G309" s="125"/>
      <c r="H309" s="1146"/>
      <c r="I309" s="617"/>
      <c r="J309" s="617"/>
      <c r="K309" s="713"/>
      <c r="L309" s="713"/>
      <c r="M309" s="713"/>
      <c r="N309" s="1146"/>
      <c r="O309" s="1146"/>
      <c r="P309" s="1146"/>
      <c r="Q309" s="1146"/>
      <c r="R309" s="1146"/>
      <c r="S309" s="1146"/>
      <c r="T309" s="1146"/>
      <c r="U309" s="1146"/>
      <c r="V309" s="1146"/>
      <c r="W309" s="1146"/>
      <c r="X309" s="1146"/>
      <c r="Y309" s="1146"/>
      <c r="Z309" s="1146"/>
    </row>
    <row r="310" spans="1:26" ht="14.25" hidden="1" customHeight="1">
      <c r="A310" s="348" t="s">
        <v>2226</v>
      </c>
      <c r="B310" s="594" t="s">
        <v>1113</v>
      </c>
      <c r="C310" s="179"/>
      <c r="D310" s="370"/>
      <c r="E310" s="125"/>
      <c r="F310" s="125"/>
      <c r="G310" s="125"/>
      <c r="H310" s="1146"/>
      <c r="I310" s="617"/>
      <c r="J310" s="617"/>
      <c r="K310" s="713"/>
      <c r="L310" s="713"/>
      <c r="M310" s="713"/>
      <c r="N310" s="1146"/>
      <c r="O310" s="1146"/>
      <c r="P310" s="1146"/>
      <c r="Q310" s="1146"/>
      <c r="R310" s="1146"/>
      <c r="S310" s="1146"/>
      <c r="T310" s="1146"/>
      <c r="U310" s="1146"/>
      <c r="V310" s="1146"/>
      <c r="W310" s="1146"/>
      <c r="X310" s="1146"/>
      <c r="Y310" s="1146"/>
      <c r="Z310" s="1146"/>
    </row>
    <row r="311" spans="1:26" ht="31.5" hidden="1" customHeight="1">
      <c r="A311" s="348" t="s">
        <v>250</v>
      </c>
      <c r="B311" s="1760" t="s">
        <v>251</v>
      </c>
      <c r="C311" s="1570"/>
      <c r="D311" s="1570"/>
      <c r="E311" s="1570"/>
      <c r="F311" s="1570"/>
      <c r="G311" s="1573"/>
      <c r="H311" s="926"/>
      <c r="I311" s="617">
        <f>SUM(D312:D316)</f>
        <v>0</v>
      </c>
      <c r="J311" s="617">
        <f>COUNT(D312:D316)*2</f>
        <v>0</v>
      </c>
      <c r="K311" s="713"/>
      <c r="L311" s="713"/>
      <c r="M311" s="713"/>
      <c r="N311" s="1146"/>
      <c r="O311" s="1146"/>
      <c r="P311" s="1146"/>
      <c r="Q311" s="1146"/>
      <c r="R311" s="1146"/>
      <c r="S311" s="1146"/>
      <c r="T311" s="1146"/>
      <c r="U311" s="1146"/>
      <c r="V311" s="1146"/>
      <c r="W311" s="1146"/>
      <c r="X311" s="1146"/>
      <c r="Y311" s="1146"/>
      <c r="Z311" s="1146"/>
    </row>
    <row r="312" spans="1:26" ht="30.75" hidden="1" customHeight="1">
      <c r="A312" s="348" t="s">
        <v>2238</v>
      </c>
      <c r="B312" s="731" t="s">
        <v>2879</v>
      </c>
      <c r="C312" s="179"/>
      <c r="D312" s="370"/>
      <c r="E312" s="125"/>
      <c r="F312" s="125"/>
      <c r="G312" s="125"/>
      <c r="H312" s="1146"/>
      <c r="I312" s="617"/>
      <c r="J312" s="617"/>
      <c r="K312" s="713"/>
      <c r="L312" s="713"/>
      <c r="M312" s="713"/>
      <c r="N312" s="1146"/>
      <c r="O312" s="1146"/>
      <c r="P312" s="1146"/>
      <c r="Q312" s="1146"/>
      <c r="R312" s="1146"/>
      <c r="S312" s="1146"/>
      <c r="T312" s="1146"/>
      <c r="U312" s="1146"/>
      <c r="V312" s="1146"/>
      <c r="W312" s="1146"/>
      <c r="X312" s="1146"/>
      <c r="Y312" s="1146"/>
      <c r="Z312" s="1146"/>
    </row>
    <row r="313" spans="1:26" ht="15" hidden="1" customHeight="1">
      <c r="A313" s="348" t="s">
        <v>2240</v>
      </c>
      <c r="B313" s="1355" t="s">
        <v>1131</v>
      </c>
      <c r="C313" s="179"/>
      <c r="D313" s="370"/>
      <c r="E313" s="125"/>
      <c r="F313" s="125"/>
      <c r="G313" s="125"/>
      <c r="H313" s="1146"/>
      <c r="I313" s="617"/>
      <c r="J313" s="617"/>
      <c r="K313" s="713"/>
      <c r="L313" s="713"/>
      <c r="M313" s="713"/>
      <c r="N313" s="1146"/>
      <c r="O313" s="1146"/>
      <c r="P313" s="1146"/>
      <c r="Q313" s="1146"/>
      <c r="R313" s="1146"/>
      <c r="S313" s="1146"/>
      <c r="T313" s="1146"/>
      <c r="U313" s="1146"/>
      <c r="V313" s="1146"/>
      <c r="W313" s="1146"/>
      <c r="X313" s="1146"/>
      <c r="Y313" s="1146"/>
      <c r="Z313" s="1146"/>
    </row>
    <row r="314" spans="1:26" ht="30.75" hidden="1" customHeight="1">
      <c r="A314" s="348" t="s">
        <v>2241</v>
      </c>
      <c r="B314" s="1355" t="s">
        <v>1135</v>
      </c>
      <c r="C314" s="179"/>
      <c r="D314" s="370"/>
      <c r="E314" s="125"/>
      <c r="F314" s="125"/>
      <c r="G314" s="125"/>
      <c r="H314" s="1146"/>
      <c r="I314" s="617"/>
      <c r="J314" s="617"/>
      <c r="K314" s="713"/>
      <c r="L314" s="713"/>
      <c r="M314" s="713"/>
      <c r="N314" s="1146"/>
      <c r="O314" s="1146"/>
      <c r="P314" s="1146"/>
      <c r="Q314" s="1146"/>
      <c r="R314" s="1146"/>
      <c r="S314" s="1146"/>
      <c r="T314" s="1146"/>
      <c r="U314" s="1146"/>
      <c r="V314" s="1146"/>
      <c r="W314" s="1146"/>
      <c r="X314" s="1146"/>
      <c r="Y314" s="1146"/>
      <c r="Z314" s="1146"/>
    </row>
    <row r="315" spans="1:26" ht="30.75" hidden="1" customHeight="1">
      <c r="A315" s="348" t="s">
        <v>2247</v>
      </c>
      <c r="B315" s="1355" t="s">
        <v>1144</v>
      </c>
      <c r="C315" s="179"/>
      <c r="D315" s="370"/>
      <c r="E315" s="125"/>
      <c r="F315" s="125"/>
      <c r="G315" s="125"/>
      <c r="H315" s="1146"/>
      <c r="I315" s="617"/>
      <c r="J315" s="617"/>
      <c r="K315" s="713"/>
      <c r="L315" s="713"/>
      <c r="M315" s="713"/>
      <c r="N315" s="1146"/>
      <c r="O315" s="1146"/>
      <c r="P315" s="1146"/>
      <c r="Q315" s="1146"/>
      <c r="R315" s="1146"/>
      <c r="S315" s="1146"/>
      <c r="T315" s="1146"/>
      <c r="U315" s="1146"/>
      <c r="V315" s="1146"/>
      <c r="W315" s="1146"/>
      <c r="X315" s="1146"/>
      <c r="Y315" s="1146"/>
      <c r="Z315" s="1146"/>
    </row>
    <row r="316" spans="1:26" ht="15" hidden="1" customHeight="1">
      <c r="A316" s="348" t="s">
        <v>2248</v>
      </c>
      <c r="B316" s="1355" t="s">
        <v>1147</v>
      </c>
      <c r="C316" s="179"/>
      <c r="D316" s="370"/>
      <c r="E316" s="125"/>
      <c r="F316" s="125"/>
      <c r="G316" s="125"/>
      <c r="H316" s="1146"/>
      <c r="I316" s="617"/>
      <c r="J316" s="617"/>
      <c r="K316" s="713"/>
      <c r="L316" s="713"/>
      <c r="M316" s="713"/>
      <c r="N316" s="1146"/>
      <c r="O316" s="1146"/>
      <c r="P316" s="1146"/>
      <c r="Q316" s="1146"/>
      <c r="R316" s="1146"/>
      <c r="S316" s="1146"/>
      <c r="T316" s="1146"/>
      <c r="U316" s="1146"/>
      <c r="V316" s="1146"/>
      <c r="W316" s="1146"/>
      <c r="X316" s="1146"/>
      <c r="Y316" s="1146"/>
      <c r="Z316" s="1146"/>
    </row>
    <row r="317" spans="1:26" ht="19">
      <c r="A317" s="927" t="s">
        <v>252</v>
      </c>
      <c r="B317" s="1606" t="s">
        <v>253</v>
      </c>
      <c r="C317" s="1570"/>
      <c r="D317" s="1570"/>
      <c r="E317" s="1570"/>
      <c r="F317" s="1570"/>
      <c r="G317" s="1573"/>
      <c r="H317" s="942"/>
      <c r="I317" s="1150">
        <f>SUM(D318:D324)</f>
        <v>2</v>
      </c>
      <c r="J317" s="1150">
        <f>COUNT(D318:D324)*2</f>
        <v>2</v>
      </c>
      <c r="K317" s="713"/>
      <c r="L317" s="713"/>
      <c r="M317" s="713"/>
      <c r="N317" s="1146"/>
      <c r="O317" s="1146"/>
      <c r="P317" s="1146"/>
      <c r="Q317" s="1146"/>
      <c r="R317" s="1146"/>
      <c r="S317" s="1146"/>
      <c r="T317" s="1146"/>
      <c r="U317" s="1146"/>
      <c r="V317" s="1146"/>
      <c r="W317" s="1146"/>
      <c r="X317" s="1146"/>
      <c r="Y317" s="1146"/>
      <c r="Z317" s="1146"/>
    </row>
    <row r="318" spans="1:26" ht="30.75" hidden="1" customHeight="1">
      <c r="A318" s="348" t="s">
        <v>2250</v>
      </c>
      <c r="B318" s="1355" t="s">
        <v>1151</v>
      </c>
      <c r="C318" s="179"/>
      <c r="D318" s="370"/>
      <c r="E318" s="125"/>
      <c r="F318" s="125"/>
      <c r="G318" s="125"/>
      <c r="H318" s="1146"/>
      <c r="I318" s="617"/>
      <c r="J318" s="617"/>
      <c r="K318" s="713"/>
      <c r="L318" s="713"/>
      <c r="M318" s="713"/>
      <c r="N318" s="1146"/>
      <c r="O318" s="1146"/>
      <c r="P318" s="1146"/>
      <c r="Q318" s="1146"/>
      <c r="R318" s="1146"/>
      <c r="S318" s="1146"/>
      <c r="T318" s="1146"/>
      <c r="U318" s="1146"/>
      <c r="V318" s="1146"/>
      <c r="W318" s="1146"/>
      <c r="X318" s="1146"/>
      <c r="Y318" s="1146"/>
      <c r="Z318" s="1146"/>
    </row>
    <row r="319" spans="1:26" ht="30.75" hidden="1" customHeight="1">
      <c r="A319" s="348" t="s">
        <v>2253</v>
      </c>
      <c r="B319" s="1355" t="s">
        <v>1155</v>
      </c>
      <c r="C319" s="179"/>
      <c r="D319" s="370"/>
      <c r="E319" s="125"/>
      <c r="F319" s="125"/>
      <c r="G319" s="125"/>
      <c r="H319" s="1146"/>
      <c r="I319" s="617"/>
      <c r="J319" s="617"/>
      <c r="K319" s="713"/>
      <c r="L319" s="713"/>
      <c r="M319" s="713"/>
      <c r="N319" s="1146"/>
      <c r="O319" s="1146"/>
      <c r="P319" s="1146"/>
      <c r="Q319" s="1146"/>
      <c r="R319" s="1146"/>
      <c r="S319" s="1146"/>
      <c r="T319" s="1146"/>
      <c r="U319" s="1146"/>
      <c r="V319" s="1146"/>
      <c r="W319" s="1146"/>
      <c r="X319" s="1146"/>
      <c r="Y319" s="1146"/>
      <c r="Z319" s="1146"/>
    </row>
    <row r="320" spans="1:26" ht="30.75" hidden="1" customHeight="1">
      <c r="A320" s="348" t="s">
        <v>2255</v>
      </c>
      <c r="B320" s="1355" t="s">
        <v>1159</v>
      </c>
      <c r="C320" s="179"/>
      <c r="D320" s="370"/>
      <c r="E320" s="125"/>
      <c r="F320" s="125"/>
      <c r="G320" s="125"/>
      <c r="H320" s="1146"/>
      <c r="I320" s="617"/>
      <c r="J320" s="617"/>
      <c r="K320" s="713"/>
      <c r="L320" s="713"/>
      <c r="M320" s="713"/>
      <c r="N320" s="1146"/>
      <c r="O320" s="1146"/>
      <c r="P320" s="1146"/>
      <c r="Q320" s="1146"/>
      <c r="R320" s="1146"/>
      <c r="S320" s="1146"/>
      <c r="T320" s="1146"/>
      <c r="U320" s="1146"/>
      <c r="V320" s="1146"/>
      <c r="W320" s="1146"/>
      <c r="X320" s="1146"/>
      <c r="Y320" s="1146"/>
      <c r="Z320" s="1146"/>
    </row>
    <row r="321" spans="1:26" ht="15" hidden="1" customHeight="1">
      <c r="A321" s="348" t="s">
        <v>2256</v>
      </c>
      <c r="B321" s="731" t="s">
        <v>1163</v>
      </c>
      <c r="C321" s="179"/>
      <c r="D321" s="370"/>
      <c r="E321" s="125"/>
      <c r="F321" s="125"/>
      <c r="G321" s="125"/>
      <c r="H321" s="1146"/>
      <c r="I321" s="617"/>
      <c r="J321" s="617"/>
      <c r="K321" s="713"/>
      <c r="L321" s="713"/>
      <c r="M321" s="713"/>
      <c r="N321" s="1146"/>
      <c r="O321" s="1146"/>
      <c r="P321" s="1146"/>
      <c r="Q321" s="1146"/>
      <c r="R321" s="1146"/>
      <c r="S321" s="1146"/>
      <c r="T321" s="1146"/>
      <c r="U321" s="1146"/>
      <c r="V321" s="1146"/>
      <c r="W321" s="1146"/>
      <c r="X321" s="1146"/>
      <c r="Y321" s="1146"/>
      <c r="Z321" s="1146"/>
    </row>
    <row r="322" spans="1:26" ht="30.75" hidden="1" customHeight="1">
      <c r="A322" s="348" t="s">
        <v>2258</v>
      </c>
      <c r="B322" s="1355" t="s">
        <v>1167</v>
      </c>
      <c r="C322" s="179"/>
      <c r="D322" s="370"/>
      <c r="E322" s="125"/>
      <c r="F322" s="125"/>
      <c r="G322" s="125"/>
      <c r="H322" s="1146"/>
      <c r="I322" s="617"/>
      <c r="J322" s="617"/>
      <c r="K322" s="713"/>
      <c r="L322" s="713"/>
      <c r="M322" s="713"/>
      <c r="N322" s="1146"/>
      <c r="O322" s="1146"/>
      <c r="P322" s="1146"/>
      <c r="Q322" s="1146"/>
      <c r="R322" s="1146"/>
      <c r="S322" s="1146"/>
      <c r="T322" s="1146"/>
      <c r="U322" s="1146"/>
      <c r="V322" s="1146"/>
      <c r="W322" s="1146"/>
      <c r="X322" s="1146"/>
      <c r="Y322" s="1146"/>
      <c r="Z322" s="1146"/>
    </row>
    <row r="323" spans="1:26" ht="15" hidden="1" customHeight="1">
      <c r="A323" s="348" t="s">
        <v>2260</v>
      </c>
      <c r="B323" s="1355" t="s">
        <v>1171</v>
      </c>
      <c r="C323" s="179"/>
      <c r="D323" s="370"/>
      <c r="E323" s="125"/>
      <c r="F323" s="125"/>
      <c r="G323" s="125"/>
      <c r="H323" s="1146"/>
      <c r="I323" s="617"/>
      <c r="J323" s="617"/>
      <c r="K323" s="713"/>
      <c r="L323" s="713"/>
      <c r="M323" s="713"/>
      <c r="N323" s="1146"/>
      <c r="O323" s="1146"/>
      <c r="P323" s="1146"/>
      <c r="Q323" s="1146"/>
      <c r="R323" s="1146"/>
      <c r="S323" s="1146"/>
      <c r="T323" s="1146"/>
      <c r="U323" s="1146"/>
      <c r="V323" s="1146"/>
      <c r="W323" s="1146"/>
      <c r="X323" s="1146"/>
      <c r="Y323" s="1146"/>
      <c r="Z323" s="1146"/>
    </row>
    <row r="324" spans="1:26" ht="34">
      <c r="A324" s="927" t="s">
        <v>2263</v>
      </c>
      <c r="B324" s="467" t="s">
        <v>1177</v>
      </c>
      <c r="C324" s="471" t="s">
        <v>8244</v>
      </c>
      <c r="D324" s="696">
        <v>2</v>
      </c>
      <c r="E324" s="696" t="s">
        <v>611</v>
      </c>
      <c r="F324" s="471" t="s">
        <v>8245</v>
      </c>
      <c r="G324" s="696"/>
      <c r="H324" s="780"/>
      <c r="I324" s="1150"/>
      <c r="J324" s="1150"/>
      <c r="K324" s="713"/>
      <c r="L324" s="713"/>
      <c r="M324" s="713"/>
      <c r="N324" s="1146"/>
      <c r="O324" s="1146"/>
      <c r="P324" s="1146"/>
      <c r="Q324" s="1146"/>
      <c r="R324" s="1146"/>
      <c r="S324" s="1146"/>
      <c r="T324" s="1146"/>
      <c r="U324" s="1146"/>
      <c r="V324" s="1146"/>
      <c r="W324" s="1146"/>
      <c r="X324" s="1146"/>
      <c r="Y324" s="1146"/>
      <c r="Z324" s="1146"/>
    </row>
    <row r="325" spans="1:26" ht="31.5" hidden="1" customHeight="1">
      <c r="A325" s="348" t="s">
        <v>2265</v>
      </c>
      <c r="B325" s="1760" t="s">
        <v>123</v>
      </c>
      <c r="C325" s="1570"/>
      <c r="D325" s="1570"/>
      <c r="E325" s="1570"/>
      <c r="F325" s="1570"/>
      <c r="G325" s="1573"/>
      <c r="H325" s="926"/>
      <c r="I325" s="617">
        <f>SUM(D326:D328)</f>
        <v>0</v>
      </c>
      <c r="J325" s="617">
        <f>COUNT(D326:D328*2)</f>
        <v>0</v>
      </c>
      <c r="K325" s="713"/>
      <c r="L325" s="713"/>
      <c r="M325" s="713"/>
      <c r="N325" s="1146"/>
      <c r="O325" s="1146"/>
      <c r="P325" s="1146"/>
      <c r="Q325" s="1146"/>
      <c r="R325" s="1146"/>
      <c r="S325" s="1146"/>
      <c r="T325" s="1146"/>
      <c r="U325" s="1146"/>
      <c r="V325" s="1146"/>
      <c r="W325" s="1146"/>
      <c r="X325" s="1146"/>
      <c r="Y325" s="1146"/>
      <c r="Z325" s="1146"/>
    </row>
    <row r="326" spans="1:26" ht="15" hidden="1" customHeight="1">
      <c r="A326" s="348" t="s">
        <v>2266</v>
      </c>
      <c r="B326" s="1355" t="s">
        <v>1180</v>
      </c>
      <c r="C326" s="179"/>
      <c r="D326" s="370"/>
      <c r="E326" s="125"/>
      <c r="F326" s="125"/>
      <c r="G326" s="125"/>
      <c r="H326" s="1146"/>
      <c r="I326" s="617"/>
      <c r="J326" s="617"/>
      <c r="K326" s="713"/>
      <c r="L326" s="713"/>
      <c r="M326" s="713"/>
      <c r="N326" s="1146"/>
      <c r="O326" s="1146"/>
      <c r="P326" s="1146"/>
      <c r="Q326" s="1146"/>
      <c r="R326" s="1146"/>
      <c r="S326" s="1146"/>
      <c r="T326" s="1146"/>
      <c r="U326" s="1146"/>
      <c r="V326" s="1146"/>
      <c r="W326" s="1146"/>
      <c r="X326" s="1146"/>
      <c r="Y326" s="1146"/>
      <c r="Z326" s="1146"/>
    </row>
    <row r="327" spans="1:26" ht="30.75" hidden="1" customHeight="1">
      <c r="A327" s="348" t="s">
        <v>2267</v>
      </c>
      <c r="B327" s="1355" t="s">
        <v>1187</v>
      </c>
      <c r="C327" s="179"/>
      <c r="D327" s="370"/>
      <c r="E327" s="125"/>
      <c r="F327" s="125"/>
      <c r="G327" s="125"/>
      <c r="H327" s="1146"/>
      <c r="I327" s="617"/>
      <c r="J327" s="617"/>
      <c r="K327" s="713"/>
      <c r="L327" s="713"/>
      <c r="M327" s="713"/>
      <c r="N327" s="1146"/>
      <c r="O327" s="1146"/>
      <c r="P327" s="1146"/>
      <c r="Q327" s="1146"/>
      <c r="R327" s="1146"/>
      <c r="S327" s="1146"/>
      <c r="T327" s="1146"/>
      <c r="U327" s="1146"/>
      <c r="V327" s="1146"/>
      <c r="W327" s="1146"/>
      <c r="X327" s="1146"/>
      <c r="Y327" s="1146"/>
      <c r="Z327" s="1146"/>
    </row>
    <row r="328" spans="1:26" ht="30.75" hidden="1" customHeight="1">
      <c r="A328" s="348" t="s">
        <v>2268</v>
      </c>
      <c r="B328" s="1355" t="s">
        <v>1194</v>
      </c>
      <c r="C328" s="179"/>
      <c r="D328" s="370"/>
      <c r="E328" s="125"/>
      <c r="F328" s="125"/>
      <c r="G328" s="125"/>
      <c r="H328" s="1146"/>
      <c r="I328" s="617"/>
      <c r="J328" s="617"/>
      <c r="K328" s="713"/>
      <c r="L328" s="713"/>
      <c r="M328" s="713"/>
      <c r="N328" s="1146"/>
      <c r="O328" s="1146"/>
      <c r="P328" s="1146"/>
      <c r="Q328" s="1146"/>
      <c r="R328" s="1146"/>
      <c r="S328" s="1146"/>
      <c r="T328" s="1146"/>
      <c r="U328" s="1146"/>
      <c r="V328" s="1146"/>
      <c r="W328" s="1146"/>
      <c r="X328" s="1146"/>
      <c r="Y328" s="1146"/>
      <c r="Z328" s="1146"/>
    </row>
    <row r="329" spans="1:26" ht="31.5" hidden="1" customHeight="1">
      <c r="A329" s="348" t="s">
        <v>2269</v>
      </c>
      <c r="B329" s="1760" t="s">
        <v>125</v>
      </c>
      <c r="C329" s="1570"/>
      <c r="D329" s="1570"/>
      <c r="E329" s="1570"/>
      <c r="F329" s="1570"/>
      <c r="G329" s="1573"/>
      <c r="H329" s="926"/>
      <c r="I329" s="617">
        <f>SUM(D330:D332)</f>
        <v>0</v>
      </c>
      <c r="J329" s="617">
        <f>COUNT(D330:D332)*2</f>
        <v>0</v>
      </c>
      <c r="K329" s="713"/>
      <c r="L329" s="713"/>
      <c r="M329" s="713"/>
      <c r="N329" s="1146"/>
      <c r="O329" s="1146"/>
      <c r="P329" s="1146"/>
      <c r="Q329" s="1146"/>
      <c r="R329" s="1146"/>
      <c r="S329" s="1146"/>
      <c r="T329" s="1146"/>
      <c r="U329" s="1146"/>
      <c r="V329" s="1146"/>
      <c r="W329" s="1146"/>
      <c r="X329" s="1146"/>
      <c r="Y329" s="1146"/>
      <c r="Z329" s="1146"/>
    </row>
    <row r="330" spans="1:26" ht="28.5" hidden="1" customHeight="1">
      <c r="A330" s="348" t="s">
        <v>2270</v>
      </c>
      <c r="B330" s="594" t="s">
        <v>1197</v>
      </c>
      <c r="C330" s="179"/>
      <c r="D330" s="370"/>
      <c r="E330" s="125"/>
      <c r="F330" s="125"/>
      <c r="G330" s="125"/>
      <c r="H330" s="1146"/>
      <c r="I330" s="617"/>
      <c r="J330" s="617"/>
      <c r="K330" s="713"/>
      <c r="L330" s="713"/>
      <c r="M330" s="713"/>
      <c r="N330" s="1146"/>
      <c r="O330" s="1146"/>
      <c r="P330" s="1146"/>
      <c r="Q330" s="1146"/>
      <c r="R330" s="1146"/>
      <c r="S330" s="1146"/>
      <c r="T330" s="1146"/>
      <c r="U330" s="1146"/>
      <c r="V330" s="1146"/>
      <c r="W330" s="1146"/>
      <c r="X330" s="1146"/>
      <c r="Y330" s="1146"/>
      <c r="Z330" s="1146"/>
    </row>
    <row r="331" spans="1:26" ht="14.25" hidden="1" customHeight="1">
      <c r="A331" s="348" t="s">
        <v>1198</v>
      </c>
      <c r="B331" s="594" t="s">
        <v>1199</v>
      </c>
      <c r="C331" s="179"/>
      <c r="D331" s="370"/>
      <c r="E331" s="125"/>
      <c r="F331" s="125"/>
      <c r="G331" s="125"/>
      <c r="H331" s="1146"/>
      <c r="I331" s="617"/>
      <c r="J331" s="617"/>
      <c r="K331" s="713"/>
      <c r="L331" s="713"/>
      <c r="M331" s="713"/>
      <c r="N331" s="1146"/>
      <c r="O331" s="1146"/>
      <c r="P331" s="1146"/>
      <c r="Q331" s="1146"/>
      <c r="R331" s="1146"/>
      <c r="S331" s="1146"/>
      <c r="T331" s="1146"/>
      <c r="U331" s="1146"/>
      <c r="V331" s="1146"/>
      <c r="W331" s="1146"/>
      <c r="X331" s="1146"/>
      <c r="Y331" s="1146"/>
      <c r="Z331" s="1146"/>
    </row>
    <row r="332" spans="1:26" ht="46.5" hidden="1" customHeight="1">
      <c r="A332" s="348" t="s">
        <v>2271</v>
      </c>
      <c r="B332" s="1355" t="s">
        <v>8246</v>
      </c>
      <c r="C332" s="179"/>
      <c r="D332" s="370"/>
      <c r="E332" s="125"/>
      <c r="F332" s="125"/>
      <c r="G332" s="125"/>
      <c r="H332" s="1146"/>
      <c r="I332" s="617"/>
      <c r="J332" s="617"/>
      <c r="K332" s="713"/>
      <c r="L332" s="713"/>
      <c r="M332" s="713"/>
      <c r="N332" s="1146"/>
      <c r="O332" s="1146"/>
      <c r="P332" s="1146"/>
      <c r="Q332" s="1146"/>
      <c r="R332" s="1146"/>
      <c r="S332" s="1146"/>
      <c r="T332" s="1146"/>
      <c r="U332" s="1146"/>
      <c r="V332" s="1146"/>
      <c r="W332" s="1146"/>
      <c r="X332" s="1146"/>
      <c r="Y332" s="1146"/>
      <c r="Z332" s="1146"/>
    </row>
    <row r="333" spans="1:26" ht="19">
      <c r="A333" s="927" t="s">
        <v>254</v>
      </c>
      <c r="B333" s="1606" t="s">
        <v>127</v>
      </c>
      <c r="C333" s="1570"/>
      <c r="D333" s="1570"/>
      <c r="E333" s="1570"/>
      <c r="F333" s="1570"/>
      <c r="G333" s="1573"/>
      <c r="H333" s="942"/>
      <c r="I333" s="1150">
        <f>SUM(D334:D339)</f>
        <v>4</v>
      </c>
      <c r="J333" s="1150">
        <f>COUNT(D334:D339)*2</f>
        <v>4</v>
      </c>
      <c r="K333" s="713"/>
      <c r="L333" s="713"/>
      <c r="M333" s="713"/>
      <c r="N333" s="1146"/>
      <c r="O333" s="1146"/>
      <c r="P333" s="1146"/>
      <c r="Q333" s="1146"/>
      <c r="R333" s="1146"/>
      <c r="S333" s="1146"/>
      <c r="T333" s="1146"/>
      <c r="U333" s="1146"/>
      <c r="V333" s="1146"/>
      <c r="W333" s="1146"/>
      <c r="X333" s="1146"/>
      <c r="Y333" s="1146"/>
      <c r="Z333" s="1146"/>
    </row>
    <row r="334" spans="1:26" ht="15" hidden="1" customHeight="1">
      <c r="A334" s="348" t="s">
        <v>2273</v>
      </c>
      <c r="B334" s="1355" t="s">
        <v>1203</v>
      </c>
      <c r="C334" s="179"/>
      <c r="D334" s="370"/>
      <c r="E334" s="125"/>
      <c r="F334" s="125"/>
      <c r="G334" s="125"/>
      <c r="H334" s="1146"/>
      <c r="I334" s="617"/>
      <c r="J334" s="617"/>
      <c r="K334" s="713"/>
      <c r="L334" s="713"/>
      <c r="M334" s="713"/>
      <c r="N334" s="1146"/>
      <c r="O334" s="1146"/>
      <c r="P334" s="1146"/>
      <c r="Q334" s="1146"/>
      <c r="R334" s="1146"/>
      <c r="S334" s="1146"/>
      <c r="T334" s="1146"/>
      <c r="U334" s="1146"/>
      <c r="V334" s="1146"/>
      <c r="W334" s="1146"/>
      <c r="X334" s="1146"/>
      <c r="Y334" s="1146"/>
      <c r="Z334" s="1146"/>
    </row>
    <row r="335" spans="1:26" ht="15" hidden="1" customHeight="1">
      <c r="A335" s="348" t="s">
        <v>2274</v>
      </c>
      <c r="B335" s="1355" t="s">
        <v>1210</v>
      </c>
      <c r="C335" s="179"/>
      <c r="D335" s="370"/>
      <c r="E335" s="125"/>
      <c r="F335" s="125"/>
      <c r="G335" s="125"/>
      <c r="H335" s="1146"/>
      <c r="I335" s="617"/>
      <c r="J335" s="617"/>
      <c r="K335" s="713"/>
      <c r="L335" s="713"/>
      <c r="M335" s="713"/>
      <c r="N335" s="1146"/>
      <c r="O335" s="1146"/>
      <c r="P335" s="1146"/>
      <c r="Q335" s="1146"/>
      <c r="R335" s="1146"/>
      <c r="S335" s="1146"/>
      <c r="T335" s="1146"/>
      <c r="U335" s="1146"/>
      <c r="V335" s="1146"/>
      <c r="W335" s="1146"/>
      <c r="X335" s="1146"/>
      <c r="Y335" s="1146"/>
      <c r="Z335" s="1146"/>
    </row>
    <row r="336" spans="1:26" ht="17">
      <c r="A336" s="927" t="s">
        <v>2275</v>
      </c>
      <c r="B336" s="467" t="s">
        <v>1216</v>
      </c>
      <c r="C336" s="471" t="s">
        <v>1222</v>
      </c>
      <c r="D336" s="696">
        <v>2</v>
      </c>
      <c r="E336" s="780" t="s">
        <v>599</v>
      </c>
      <c r="F336" s="1052"/>
      <c r="G336" s="696"/>
      <c r="H336" s="780"/>
      <c r="I336" s="1150"/>
      <c r="J336" s="1150"/>
      <c r="K336" s="713"/>
      <c r="L336" s="713"/>
      <c r="M336" s="713"/>
      <c r="N336" s="1146"/>
      <c r="O336" s="1146"/>
      <c r="P336" s="1146"/>
      <c r="Q336" s="1146"/>
      <c r="R336" s="1146"/>
      <c r="S336" s="1146"/>
      <c r="T336" s="1146"/>
      <c r="U336" s="1146"/>
      <c r="V336" s="1146"/>
      <c r="W336" s="1146"/>
      <c r="X336" s="1146"/>
      <c r="Y336" s="1146"/>
      <c r="Z336" s="1146"/>
    </row>
    <row r="337" spans="1:26" ht="16">
      <c r="A337" s="927"/>
      <c r="B337" s="467"/>
      <c r="C337" s="471" t="s">
        <v>1221</v>
      </c>
      <c r="D337" s="696">
        <v>2</v>
      </c>
      <c r="E337" s="696" t="s">
        <v>599</v>
      </c>
      <c r="F337" s="1052"/>
      <c r="G337" s="696"/>
      <c r="H337" s="780"/>
      <c r="I337" s="1150"/>
      <c r="J337" s="1150"/>
      <c r="K337" s="713"/>
      <c r="L337" s="713"/>
      <c r="M337" s="713"/>
      <c r="N337" s="1146"/>
      <c r="O337" s="1146"/>
      <c r="P337" s="1146"/>
      <c r="Q337" s="1146"/>
      <c r="R337" s="1146"/>
      <c r="S337" s="1146"/>
      <c r="T337" s="1146"/>
      <c r="U337" s="1146"/>
      <c r="V337" s="1146"/>
      <c r="W337" s="1146"/>
      <c r="X337" s="1146"/>
      <c r="Y337" s="1146"/>
      <c r="Z337" s="1146"/>
    </row>
    <row r="338" spans="1:26" ht="46.5" hidden="1" customHeight="1">
      <c r="A338" s="348" t="s">
        <v>2276</v>
      </c>
      <c r="B338" s="731" t="s">
        <v>1224</v>
      </c>
      <c r="C338" s="179"/>
      <c r="D338" s="370"/>
      <c r="E338" s="125"/>
      <c r="F338" s="125"/>
      <c r="G338" s="125"/>
      <c r="H338" s="1146"/>
      <c r="I338" s="617"/>
      <c r="J338" s="617"/>
      <c r="K338" s="713"/>
      <c r="L338" s="713"/>
      <c r="M338" s="713"/>
      <c r="N338" s="1146"/>
      <c r="O338" s="1146"/>
      <c r="P338" s="1146"/>
      <c r="Q338" s="1146"/>
      <c r="R338" s="1146"/>
      <c r="S338" s="1146"/>
      <c r="T338" s="1146"/>
      <c r="U338" s="1146"/>
      <c r="V338" s="1146"/>
      <c r="W338" s="1146"/>
      <c r="X338" s="1146"/>
      <c r="Y338" s="1146"/>
      <c r="Z338" s="1146"/>
    </row>
    <row r="339" spans="1:26" ht="15" hidden="1" customHeight="1">
      <c r="A339" s="348" t="s">
        <v>2277</v>
      </c>
      <c r="B339" s="1355" t="s">
        <v>1235</v>
      </c>
      <c r="C339" s="179"/>
      <c r="D339" s="370"/>
      <c r="E339" s="125"/>
      <c r="F339" s="125"/>
      <c r="G339" s="125"/>
      <c r="H339" s="1146"/>
      <c r="I339" s="617"/>
      <c r="J339" s="617"/>
      <c r="K339" s="713"/>
      <c r="L339" s="713"/>
      <c r="M339" s="713"/>
      <c r="N339" s="1146"/>
      <c r="O339" s="1146"/>
      <c r="P339" s="1146"/>
      <c r="Q339" s="1146"/>
      <c r="R339" s="1146"/>
      <c r="S339" s="1146"/>
      <c r="T339" s="1146"/>
      <c r="U339" s="1146"/>
      <c r="V339" s="1146"/>
      <c r="W339" s="1146"/>
      <c r="X339" s="1146"/>
      <c r="Y339" s="1146"/>
      <c r="Z339" s="1146"/>
    </row>
    <row r="340" spans="1:26" ht="31.5" hidden="1" customHeight="1">
      <c r="A340" s="348" t="s">
        <v>255</v>
      </c>
      <c r="B340" s="1760" t="s">
        <v>129</v>
      </c>
      <c r="C340" s="1570"/>
      <c r="D340" s="1570"/>
      <c r="E340" s="1570"/>
      <c r="F340" s="1570"/>
      <c r="G340" s="1573"/>
      <c r="H340" s="926"/>
      <c r="I340" s="617">
        <f>SUM(D341:D343)</f>
        <v>0</v>
      </c>
      <c r="J340" s="617">
        <f>COUNT(D341:D343)*2</f>
        <v>0</v>
      </c>
      <c r="K340" s="713"/>
      <c r="L340" s="713"/>
      <c r="M340" s="713"/>
      <c r="N340" s="1146"/>
      <c r="O340" s="1146"/>
      <c r="P340" s="1146"/>
      <c r="Q340" s="1146"/>
      <c r="R340" s="1146"/>
      <c r="S340" s="1146"/>
      <c r="T340" s="1146"/>
      <c r="U340" s="1146"/>
      <c r="V340" s="1146"/>
      <c r="W340" s="1146"/>
      <c r="X340" s="1146"/>
      <c r="Y340" s="1146"/>
      <c r="Z340" s="1146"/>
    </row>
    <row r="341" spans="1:26" ht="15" hidden="1" customHeight="1">
      <c r="A341" s="348" t="s">
        <v>2278</v>
      </c>
      <c r="B341" s="1355" t="s">
        <v>1244</v>
      </c>
      <c r="C341" s="179"/>
      <c r="D341" s="370"/>
      <c r="E341" s="125"/>
      <c r="F341" s="125"/>
      <c r="G341" s="125"/>
      <c r="H341" s="1146"/>
      <c r="I341" s="617"/>
      <c r="J341" s="617"/>
      <c r="K341" s="713"/>
      <c r="L341" s="713"/>
      <c r="M341" s="713"/>
      <c r="N341" s="1146"/>
      <c r="O341" s="1146"/>
      <c r="P341" s="1146"/>
      <c r="Q341" s="1146"/>
      <c r="R341" s="1146"/>
      <c r="S341" s="1146"/>
      <c r="T341" s="1146"/>
      <c r="U341" s="1146"/>
      <c r="V341" s="1146"/>
      <c r="W341" s="1146"/>
      <c r="X341" s="1146"/>
      <c r="Y341" s="1146"/>
      <c r="Z341" s="1146"/>
    </row>
    <row r="342" spans="1:26" ht="15" hidden="1" customHeight="1">
      <c r="A342" s="348" t="s">
        <v>1246</v>
      </c>
      <c r="B342" s="1355" t="s">
        <v>1247</v>
      </c>
      <c r="C342" s="179"/>
      <c r="D342" s="370"/>
      <c r="E342" s="125"/>
      <c r="F342" s="125"/>
      <c r="G342" s="125"/>
      <c r="H342" s="1146"/>
      <c r="I342" s="617"/>
      <c r="J342" s="617"/>
      <c r="K342" s="713"/>
      <c r="L342" s="713"/>
      <c r="M342" s="713"/>
      <c r="N342" s="1146"/>
      <c r="O342" s="1146"/>
      <c r="P342" s="1146"/>
      <c r="Q342" s="1146"/>
      <c r="R342" s="1146"/>
      <c r="S342" s="1146"/>
      <c r="T342" s="1146"/>
      <c r="U342" s="1146"/>
      <c r="V342" s="1146"/>
      <c r="W342" s="1146"/>
      <c r="X342" s="1146"/>
      <c r="Y342" s="1146"/>
      <c r="Z342" s="1146"/>
    </row>
    <row r="343" spans="1:26" ht="15" hidden="1" customHeight="1">
      <c r="A343" s="348" t="s">
        <v>2279</v>
      </c>
      <c r="B343" s="1355" t="s">
        <v>1249</v>
      </c>
      <c r="C343" s="179"/>
      <c r="D343" s="370"/>
      <c r="E343" s="125"/>
      <c r="F343" s="125"/>
      <c r="G343" s="125"/>
      <c r="H343" s="1146"/>
      <c r="I343" s="617"/>
      <c r="J343" s="617"/>
      <c r="K343" s="713"/>
      <c r="L343" s="713"/>
      <c r="M343" s="713"/>
      <c r="N343" s="1146"/>
      <c r="O343" s="1146"/>
      <c r="P343" s="1146"/>
      <c r="Q343" s="1146"/>
      <c r="R343" s="1146"/>
      <c r="S343" s="1146"/>
      <c r="T343" s="1146"/>
      <c r="U343" s="1146"/>
      <c r="V343" s="1146"/>
      <c r="W343" s="1146"/>
      <c r="X343" s="1146"/>
      <c r="Y343" s="1146"/>
      <c r="Z343" s="1146"/>
    </row>
    <row r="344" spans="1:26" ht="47.25" hidden="1" customHeight="1">
      <c r="A344" s="348" t="s">
        <v>256</v>
      </c>
      <c r="B344" s="1760" t="s">
        <v>131</v>
      </c>
      <c r="C344" s="1570"/>
      <c r="D344" s="1570"/>
      <c r="E344" s="1570"/>
      <c r="F344" s="1570"/>
      <c r="G344" s="1573"/>
      <c r="H344" s="926"/>
      <c r="I344" s="617">
        <f>SUM(D345:D354)</f>
        <v>0</v>
      </c>
      <c r="J344" s="617">
        <f>COUNT(D345:D354)*2</f>
        <v>0</v>
      </c>
      <c r="K344" s="713"/>
      <c r="L344" s="713"/>
      <c r="M344" s="713"/>
      <c r="N344" s="1146"/>
      <c r="O344" s="1146"/>
      <c r="P344" s="1146"/>
      <c r="Q344" s="1146"/>
      <c r="R344" s="1146"/>
      <c r="S344" s="1146"/>
      <c r="T344" s="1146"/>
      <c r="U344" s="1146"/>
      <c r="V344" s="1146"/>
      <c r="W344" s="1146"/>
      <c r="X344" s="1146"/>
      <c r="Y344" s="1146"/>
      <c r="Z344" s="1146"/>
    </row>
    <row r="345" spans="1:26" ht="30.75" hidden="1" customHeight="1">
      <c r="A345" s="348" t="s">
        <v>1251</v>
      </c>
      <c r="B345" s="1355" t="s">
        <v>1252</v>
      </c>
      <c r="C345" s="179"/>
      <c r="D345" s="370"/>
      <c r="E345" s="125"/>
      <c r="F345" s="125"/>
      <c r="G345" s="125"/>
      <c r="H345" s="1146"/>
      <c r="I345" s="617"/>
      <c r="J345" s="617"/>
      <c r="K345" s="713"/>
      <c r="L345" s="713"/>
      <c r="M345" s="713"/>
      <c r="N345" s="1146"/>
      <c r="O345" s="1146"/>
      <c r="P345" s="1146"/>
      <c r="Q345" s="1146"/>
      <c r="R345" s="1146"/>
      <c r="S345" s="1146"/>
      <c r="T345" s="1146"/>
      <c r="U345" s="1146"/>
      <c r="V345" s="1146"/>
      <c r="W345" s="1146"/>
      <c r="X345" s="1146"/>
      <c r="Y345" s="1146"/>
      <c r="Z345" s="1146"/>
    </row>
    <row r="346" spans="1:26" ht="15" hidden="1" customHeight="1">
      <c r="A346" s="348" t="s">
        <v>1253</v>
      </c>
      <c r="B346" s="1355" t="s">
        <v>1254</v>
      </c>
      <c r="C346" s="179"/>
      <c r="D346" s="370"/>
      <c r="E346" s="125"/>
      <c r="F346" s="125"/>
      <c r="G346" s="125"/>
      <c r="H346" s="1146"/>
      <c r="I346" s="617"/>
      <c r="J346" s="617"/>
      <c r="K346" s="713"/>
      <c r="L346" s="713"/>
      <c r="M346" s="713"/>
      <c r="N346" s="1146"/>
      <c r="O346" s="1146"/>
      <c r="P346" s="1146"/>
      <c r="Q346" s="1146"/>
      <c r="R346" s="1146"/>
      <c r="S346" s="1146"/>
      <c r="T346" s="1146"/>
      <c r="U346" s="1146"/>
      <c r="V346" s="1146"/>
      <c r="W346" s="1146"/>
      <c r="X346" s="1146"/>
      <c r="Y346" s="1146"/>
      <c r="Z346" s="1146"/>
    </row>
    <row r="347" spans="1:26" ht="15" hidden="1" customHeight="1">
      <c r="A347" s="348" t="s">
        <v>1255</v>
      </c>
      <c r="B347" s="1355" t="s">
        <v>1256</v>
      </c>
      <c r="C347" s="179"/>
      <c r="D347" s="370"/>
      <c r="E347" s="125"/>
      <c r="F347" s="125"/>
      <c r="G347" s="125"/>
      <c r="H347" s="1146"/>
      <c r="I347" s="617"/>
      <c r="J347" s="617"/>
      <c r="K347" s="713"/>
      <c r="L347" s="713"/>
      <c r="M347" s="713"/>
      <c r="N347" s="1146"/>
      <c r="O347" s="1146"/>
      <c r="P347" s="1146"/>
      <c r="Q347" s="1146"/>
      <c r="R347" s="1146"/>
      <c r="S347" s="1146"/>
      <c r="T347" s="1146"/>
      <c r="U347" s="1146"/>
      <c r="V347" s="1146"/>
      <c r="W347" s="1146"/>
      <c r="X347" s="1146"/>
      <c r="Y347" s="1146"/>
      <c r="Z347" s="1146"/>
    </row>
    <row r="348" spans="1:26" ht="30.75" hidden="1" customHeight="1">
      <c r="A348" s="348" t="s">
        <v>1257</v>
      </c>
      <c r="B348" s="1355" t="s">
        <v>1258</v>
      </c>
      <c r="C348" s="179"/>
      <c r="D348" s="370"/>
      <c r="E348" s="125"/>
      <c r="F348" s="125"/>
      <c r="G348" s="125"/>
      <c r="H348" s="1146"/>
      <c r="I348" s="617"/>
      <c r="J348" s="617"/>
      <c r="K348" s="713"/>
      <c r="L348" s="713"/>
      <c r="M348" s="713"/>
      <c r="N348" s="1146"/>
      <c r="O348" s="1146"/>
      <c r="P348" s="1146"/>
      <c r="Q348" s="1146"/>
      <c r="R348" s="1146"/>
      <c r="S348" s="1146"/>
      <c r="T348" s="1146"/>
      <c r="U348" s="1146"/>
      <c r="V348" s="1146"/>
      <c r="W348" s="1146"/>
      <c r="X348" s="1146"/>
      <c r="Y348" s="1146"/>
      <c r="Z348" s="1146"/>
    </row>
    <row r="349" spans="1:26" ht="30.75" hidden="1" customHeight="1">
      <c r="A349" s="348" t="s">
        <v>2281</v>
      </c>
      <c r="B349" s="1355" t="s">
        <v>1260</v>
      </c>
      <c r="C349" s="179"/>
      <c r="D349" s="370"/>
      <c r="E349" s="125"/>
      <c r="F349" s="125"/>
      <c r="G349" s="125"/>
      <c r="H349" s="1146"/>
      <c r="I349" s="617"/>
      <c r="J349" s="617"/>
      <c r="K349" s="713"/>
      <c r="L349" s="713"/>
      <c r="M349" s="713"/>
      <c r="N349" s="1146"/>
      <c r="O349" s="1146"/>
      <c r="P349" s="1146"/>
      <c r="Q349" s="1146"/>
      <c r="R349" s="1146"/>
      <c r="S349" s="1146"/>
      <c r="T349" s="1146"/>
      <c r="U349" s="1146"/>
      <c r="V349" s="1146"/>
      <c r="W349" s="1146"/>
      <c r="X349" s="1146"/>
      <c r="Y349" s="1146"/>
      <c r="Z349" s="1146"/>
    </row>
    <row r="350" spans="1:26" ht="15" hidden="1" customHeight="1">
      <c r="A350" s="348" t="s">
        <v>1261</v>
      </c>
      <c r="B350" s="1355" t="s">
        <v>1262</v>
      </c>
      <c r="C350" s="179"/>
      <c r="D350" s="370"/>
      <c r="E350" s="125"/>
      <c r="F350" s="125"/>
      <c r="G350" s="125"/>
      <c r="H350" s="1146"/>
      <c r="I350" s="617"/>
      <c r="J350" s="617"/>
      <c r="K350" s="713"/>
      <c r="L350" s="713"/>
      <c r="M350" s="713"/>
      <c r="N350" s="1146"/>
      <c r="O350" s="1146"/>
      <c r="P350" s="1146"/>
      <c r="Q350" s="1146"/>
      <c r="R350" s="1146"/>
      <c r="S350" s="1146"/>
      <c r="T350" s="1146"/>
      <c r="U350" s="1146"/>
      <c r="V350" s="1146"/>
      <c r="W350" s="1146"/>
      <c r="X350" s="1146"/>
      <c r="Y350" s="1146"/>
      <c r="Z350" s="1146"/>
    </row>
    <row r="351" spans="1:26" ht="15" hidden="1" customHeight="1">
      <c r="A351" s="348" t="s">
        <v>1263</v>
      </c>
      <c r="B351" s="1355" t="s">
        <v>1264</v>
      </c>
      <c r="C351" s="179"/>
      <c r="D351" s="370"/>
      <c r="E351" s="125"/>
      <c r="F351" s="125"/>
      <c r="G351" s="125"/>
      <c r="H351" s="1146"/>
      <c r="I351" s="617"/>
      <c r="J351" s="617"/>
      <c r="K351" s="713"/>
      <c r="L351" s="713"/>
      <c r="M351" s="713"/>
      <c r="N351" s="1146"/>
      <c r="O351" s="1146"/>
      <c r="P351" s="1146"/>
      <c r="Q351" s="1146"/>
      <c r="R351" s="1146"/>
      <c r="S351" s="1146"/>
      <c r="T351" s="1146"/>
      <c r="U351" s="1146"/>
      <c r="V351" s="1146"/>
      <c r="W351" s="1146"/>
      <c r="X351" s="1146"/>
      <c r="Y351" s="1146"/>
      <c r="Z351" s="1146"/>
    </row>
    <row r="352" spans="1:26" ht="15" hidden="1" customHeight="1">
      <c r="A352" s="348" t="s">
        <v>1265</v>
      </c>
      <c r="B352" s="1355" t="s">
        <v>1266</v>
      </c>
      <c r="C352" s="179"/>
      <c r="D352" s="370"/>
      <c r="E352" s="125"/>
      <c r="F352" s="125"/>
      <c r="G352" s="125"/>
      <c r="H352" s="1146"/>
      <c r="I352" s="617"/>
      <c r="J352" s="617"/>
      <c r="K352" s="713"/>
      <c r="L352" s="713"/>
      <c r="M352" s="713"/>
      <c r="N352" s="1146"/>
      <c r="O352" s="1146"/>
      <c r="P352" s="1146"/>
      <c r="Q352" s="1146"/>
      <c r="R352" s="1146"/>
      <c r="S352" s="1146"/>
      <c r="T352" s="1146"/>
      <c r="U352" s="1146"/>
      <c r="V352" s="1146"/>
      <c r="W352" s="1146"/>
      <c r="X352" s="1146"/>
      <c r="Y352" s="1146"/>
      <c r="Z352" s="1146"/>
    </row>
    <row r="353" spans="1:26" ht="15" hidden="1" customHeight="1">
      <c r="A353" s="348" t="s">
        <v>1268</v>
      </c>
      <c r="B353" s="1355" t="s">
        <v>1269</v>
      </c>
      <c r="C353" s="179"/>
      <c r="D353" s="370"/>
      <c r="E353" s="125"/>
      <c r="F353" s="125"/>
      <c r="G353" s="125"/>
      <c r="H353" s="1146"/>
      <c r="I353" s="617"/>
      <c r="J353" s="617"/>
      <c r="K353" s="713"/>
      <c r="L353" s="713"/>
      <c r="M353" s="713"/>
      <c r="N353" s="1146"/>
      <c r="O353" s="1146"/>
      <c r="P353" s="1146"/>
      <c r="Q353" s="1146"/>
      <c r="R353" s="1146"/>
      <c r="S353" s="1146"/>
      <c r="T353" s="1146"/>
      <c r="U353" s="1146"/>
      <c r="V353" s="1146"/>
      <c r="W353" s="1146"/>
      <c r="X353" s="1146"/>
      <c r="Y353" s="1146"/>
      <c r="Z353" s="1146"/>
    </row>
    <row r="354" spans="1:26" ht="30.75" hidden="1" customHeight="1">
      <c r="A354" s="348" t="s">
        <v>1275</v>
      </c>
      <c r="B354" s="1355" t="s">
        <v>1276</v>
      </c>
      <c r="C354" s="179"/>
      <c r="D354" s="370"/>
      <c r="E354" s="125"/>
      <c r="F354" s="125"/>
      <c r="G354" s="125"/>
      <c r="H354" s="1146"/>
      <c r="I354" s="617"/>
      <c r="J354" s="617"/>
      <c r="K354" s="713"/>
      <c r="L354" s="713"/>
      <c r="M354" s="713"/>
      <c r="N354" s="1146"/>
      <c r="O354" s="1146"/>
      <c r="P354" s="1146"/>
      <c r="Q354" s="1146"/>
      <c r="R354" s="1146"/>
      <c r="S354" s="1146"/>
      <c r="T354" s="1146"/>
      <c r="U354" s="1146"/>
      <c r="V354" s="1146"/>
      <c r="W354" s="1146"/>
      <c r="X354" s="1146"/>
      <c r="Y354" s="1146"/>
      <c r="Z354" s="1146"/>
    </row>
    <row r="355" spans="1:26" ht="31.5" hidden="1" customHeight="1">
      <c r="A355" s="348" t="s">
        <v>132</v>
      </c>
      <c r="B355" s="1760" t="s">
        <v>2907</v>
      </c>
      <c r="C355" s="1570"/>
      <c r="D355" s="1570"/>
      <c r="E355" s="1570"/>
      <c r="F355" s="1570"/>
      <c r="G355" s="1573"/>
      <c r="H355" s="926"/>
      <c r="I355" s="617">
        <f>SUM(D356:D358)</f>
        <v>0</v>
      </c>
      <c r="J355" s="617">
        <f>COUNT(D356:D358)*2</f>
        <v>0</v>
      </c>
      <c r="K355" s="713"/>
      <c r="L355" s="713"/>
      <c r="M355" s="713"/>
      <c r="N355" s="1146"/>
      <c r="O355" s="1146"/>
      <c r="P355" s="1146"/>
      <c r="Q355" s="1146"/>
      <c r="R355" s="1146"/>
      <c r="S355" s="1146"/>
      <c r="T355" s="1146"/>
      <c r="U355" s="1146"/>
      <c r="V355" s="1146"/>
      <c r="W355" s="1146"/>
      <c r="X355" s="1146"/>
      <c r="Y355" s="1146"/>
      <c r="Z355" s="1146"/>
    </row>
    <row r="356" spans="1:26" ht="30.75" hidden="1" customHeight="1">
      <c r="A356" s="348" t="s">
        <v>1278</v>
      </c>
      <c r="B356" s="1355" t="s">
        <v>2908</v>
      </c>
      <c r="C356" s="179"/>
      <c r="D356" s="370"/>
      <c r="E356" s="125"/>
      <c r="F356" s="125"/>
      <c r="G356" s="125"/>
      <c r="H356" s="1146"/>
      <c r="I356" s="617"/>
      <c r="J356" s="617"/>
      <c r="K356" s="713"/>
      <c r="L356" s="713"/>
      <c r="M356" s="713"/>
      <c r="N356" s="1146"/>
      <c r="O356" s="1146"/>
      <c r="P356" s="1146"/>
      <c r="Q356" s="1146"/>
      <c r="R356" s="1146"/>
      <c r="S356" s="1146"/>
      <c r="T356" s="1146"/>
      <c r="U356" s="1146"/>
      <c r="V356" s="1146"/>
      <c r="W356" s="1146"/>
      <c r="X356" s="1146"/>
      <c r="Y356" s="1146"/>
      <c r="Z356" s="1146"/>
    </row>
    <row r="357" spans="1:26" ht="30.75" hidden="1" customHeight="1">
      <c r="A357" s="348" t="s">
        <v>1280</v>
      </c>
      <c r="B357" s="1355" t="s">
        <v>2909</v>
      </c>
      <c r="C357" s="179"/>
      <c r="D357" s="370"/>
      <c r="E357" s="125"/>
      <c r="F357" s="125"/>
      <c r="G357" s="125"/>
      <c r="H357" s="1146"/>
      <c r="I357" s="617"/>
      <c r="J357" s="617"/>
      <c r="K357" s="713"/>
      <c r="L357" s="713"/>
      <c r="M357" s="713"/>
      <c r="N357" s="1146"/>
      <c r="O357" s="1146"/>
      <c r="P357" s="1146"/>
      <c r="Q357" s="1146"/>
      <c r="R357" s="1146"/>
      <c r="S357" s="1146"/>
      <c r="T357" s="1146"/>
      <c r="U357" s="1146"/>
      <c r="V357" s="1146"/>
      <c r="W357" s="1146"/>
      <c r="X357" s="1146"/>
      <c r="Y357" s="1146"/>
      <c r="Z357" s="1146"/>
    </row>
    <row r="358" spans="1:26" ht="30.75" hidden="1" customHeight="1">
      <c r="A358" s="348" t="s">
        <v>1282</v>
      </c>
      <c r="B358" s="1355" t="s">
        <v>2910</v>
      </c>
      <c r="C358" s="179"/>
      <c r="D358" s="370"/>
      <c r="E358" s="125"/>
      <c r="F358" s="125"/>
      <c r="G358" s="125"/>
      <c r="H358" s="1146"/>
      <c r="I358" s="617"/>
      <c r="J358" s="617"/>
      <c r="K358" s="713"/>
      <c r="L358" s="713"/>
      <c r="M358" s="713"/>
      <c r="N358" s="1146"/>
      <c r="O358" s="1146"/>
      <c r="P358" s="1146"/>
      <c r="Q358" s="1146"/>
      <c r="R358" s="1146"/>
      <c r="S358" s="1146"/>
      <c r="T358" s="1146"/>
      <c r="U358" s="1146"/>
      <c r="V358" s="1146"/>
      <c r="W358" s="1146"/>
      <c r="X358" s="1146"/>
      <c r="Y358" s="1146"/>
      <c r="Z358" s="1146"/>
    </row>
    <row r="359" spans="1:26" ht="31.5" hidden="1" customHeight="1">
      <c r="A359" s="348" t="s">
        <v>257</v>
      </c>
      <c r="B359" s="1760" t="s">
        <v>2911</v>
      </c>
      <c r="C359" s="1570"/>
      <c r="D359" s="1570"/>
      <c r="E359" s="1570"/>
      <c r="F359" s="1570"/>
      <c r="G359" s="1573"/>
      <c r="H359" s="926"/>
      <c r="I359" s="617">
        <f>SUM(D360:D363)</f>
        <v>0</v>
      </c>
      <c r="J359" s="617">
        <f>COUNT(D360:D363)*2</f>
        <v>0</v>
      </c>
      <c r="K359" s="713"/>
      <c r="L359" s="713"/>
      <c r="M359" s="713"/>
      <c r="N359" s="1146"/>
      <c r="O359" s="1146"/>
      <c r="P359" s="1146"/>
      <c r="Q359" s="1146"/>
      <c r="R359" s="1146"/>
      <c r="S359" s="1146"/>
      <c r="T359" s="1146"/>
      <c r="U359" s="1146"/>
      <c r="V359" s="1146"/>
      <c r="W359" s="1146"/>
      <c r="X359" s="1146"/>
      <c r="Y359" s="1146"/>
      <c r="Z359" s="1146"/>
    </row>
    <row r="360" spans="1:26" ht="15" hidden="1" customHeight="1">
      <c r="A360" s="348" t="s">
        <v>2282</v>
      </c>
      <c r="B360" s="1355" t="s">
        <v>2912</v>
      </c>
      <c r="C360" s="179"/>
      <c r="D360" s="370"/>
      <c r="E360" s="125"/>
      <c r="F360" s="125"/>
      <c r="G360" s="125"/>
      <c r="H360" s="1146"/>
      <c r="I360" s="617"/>
      <c r="J360" s="617"/>
      <c r="K360" s="713"/>
      <c r="L360" s="713"/>
      <c r="M360" s="713"/>
      <c r="N360" s="1146"/>
      <c r="O360" s="1146"/>
      <c r="P360" s="1146"/>
      <c r="Q360" s="1146"/>
      <c r="R360" s="1146"/>
      <c r="S360" s="1146"/>
      <c r="T360" s="1146"/>
      <c r="U360" s="1146"/>
      <c r="V360" s="1146"/>
      <c r="W360" s="1146"/>
      <c r="X360" s="1146"/>
      <c r="Y360" s="1146"/>
      <c r="Z360" s="1146"/>
    </row>
    <row r="361" spans="1:26" ht="15" hidden="1" customHeight="1">
      <c r="A361" s="348" t="s">
        <v>1291</v>
      </c>
      <c r="B361" s="1355" t="s">
        <v>2913</v>
      </c>
      <c r="C361" s="179"/>
      <c r="D361" s="370"/>
      <c r="E361" s="125"/>
      <c r="F361" s="125"/>
      <c r="G361" s="125"/>
      <c r="H361" s="1146"/>
      <c r="I361" s="617"/>
      <c r="J361" s="617"/>
      <c r="K361" s="713"/>
      <c r="L361" s="713"/>
      <c r="M361" s="713"/>
      <c r="N361" s="1146"/>
      <c r="O361" s="1146"/>
      <c r="P361" s="1146"/>
      <c r="Q361" s="1146"/>
      <c r="R361" s="1146"/>
      <c r="S361" s="1146"/>
      <c r="T361" s="1146"/>
      <c r="U361" s="1146"/>
      <c r="V361" s="1146"/>
      <c r="W361" s="1146"/>
      <c r="X361" s="1146"/>
      <c r="Y361" s="1146"/>
      <c r="Z361" s="1146"/>
    </row>
    <row r="362" spans="1:26" ht="15" hidden="1" customHeight="1">
      <c r="A362" s="348" t="s">
        <v>1293</v>
      </c>
      <c r="B362" s="1355" t="s">
        <v>2914</v>
      </c>
      <c r="C362" s="179"/>
      <c r="D362" s="370"/>
      <c r="E362" s="125"/>
      <c r="F362" s="125"/>
      <c r="G362" s="125"/>
      <c r="H362" s="1146"/>
      <c r="I362" s="617"/>
      <c r="J362" s="617"/>
      <c r="K362" s="713"/>
      <c r="L362" s="713"/>
      <c r="M362" s="713"/>
      <c r="N362" s="1146"/>
      <c r="O362" s="1146"/>
      <c r="P362" s="1146"/>
      <c r="Q362" s="1146"/>
      <c r="R362" s="1146"/>
      <c r="S362" s="1146"/>
      <c r="T362" s="1146"/>
      <c r="U362" s="1146"/>
      <c r="V362" s="1146"/>
      <c r="W362" s="1146"/>
      <c r="X362" s="1146"/>
      <c r="Y362" s="1146"/>
      <c r="Z362" s="1146"/>
    </row>
    <row r="363" spans="1:26" ht="15" hidden="1" customHeight="1">
      <c r="A363" s="348" t="s">
        <v>1295</v>
      </c>
      <c r="B363" s="1355" t="s">
        <v>2915</v>
      </c>
      <c r="C363" s="179"/>
      <c r="D363" s="370"/>
      <c r="E363" s="125"/>
      <c r="F363" s="125"/>
      <c r="G363" s="125"/>
      <c r="H363" s="1146"/>
      <c r="I363" s="617"/>
      <c r="J363" s="617"/>
      <c r="K363" s="713"/>
      <c r="L363" s="713"/>
      <c r="M363" s="713"/>
      <c r="N363" s="1146"/>
      <c r="O363" s="1146"/>
      <c r="P363" s="1146"/>
      <c r="Q363" s="1146"/>
      <c r="R363" s="1146"/>
      <c r="S363" s="1146"/>
      <c r="T363" s="1146"/>
      <c r="U363" s="1146"/>
      <c r="V363" s="1146"/>
      <c r="W363" s="1146"/>
      <c r="X363" s="1146"/>
      <c r="Y363" s="1146"/>
      <c r="Z363" s="1146"/>
    </row>
    <row r="364" spans="1:26" ht="19">
      <c r="A364" s="927" t="s">
        <v>259</v>
      </c>
      <c r="B364" s="1606" t="s">
        <v>137</v>
      </c>
      <c r="C364" s="1570"/>
      <c r="D364" s="1570"/>
      <c r="E364" s="1570"/>
      <c r="F364" s="1570"/>
      <c r="G364" s="1573"/>
      <c r="H364" s="942"/>
      <c r="I364" s="1150">
        <f>SUM(D365:D381)</f>
        <v>34</v>
      </c>
      <c r="J364" s="1150">
        <f>COUNT(D365:D381)*2</f>
        <v>34</v>
      </c>
      <c r="K364" s="713"/>
      <c r="L364" s="713"/>
      <c r="M364" s="713"/>
      <c r="N364" s="1146"/>
      <c r="O364" s="1146"/>
      <c r="P364" s="1146"/>
      <c r="Q364" s="1146"/>
      <c r="R364" s="1146"/>
      <c r="S364" s="1146"/>
      <c r="T364" s="1146"/>
      <c r="U364" s="1146"/>
      <c r="V364" s="1146"/>
      <c r="W364" s="1146"/>
      <c r="X364" s="1146"/>
      <c r="Y364" s="1146"/>
      <c r="Z364" s="1146"/>
    </row>
    <row r="365" spans="1:26" ht="34">
      <c r="A365" s="927" t="s">
        <v>2283</v>
      </c>
      <c r="B365" s="467" t="s">
        <v>1298</v>
      </c>
      <c r="C365" s="467" t="s">
        <v>1299</v>
      </c>
      <c r="D365" s="696">
        <v>2</v>
      </c>
      <c r="E365" s="696" t="s">
        <v>599</v>
      </c>
      <c r="F365" s="1052"/>
      <c r="G365" s="696"/>
      <c r="H365" s="780"/>
      <c r="I365" s="1150"/>
      <c r="J365" s="1150"/>
      <c r="K365" s="713"/>
      <c r="L365" s="713"/>
      <c r="M365" s="713"/>
      <c r="N365" s="1146"/>
      <c r="O365" s="1146"/>
      <c r="P365" s="1146"/>
      <c r="Q365" s="1146"/>
      <c r="R365" s="1146"/>
      <c r="S365" s="1146"/>
      <c r="T365" s="1146"/>
      <c r="U365" s="1146"/>
      <c r="V365" s="1146"/>
      <c r="W365" s="1146"/>
      <c r="X365" s="1146"/>
      <c r="Y365" s="1146"/>
      <c r="Z365" s="1146"/>
    </row>
    <row r="366" spans="1:26" ht="34">
      <c r="A366" s="927" t="s">
        <v>2284</v>
      </c>
      <c r="B366" s="467" t="s">
        <v>1302</v>
      </c>
      <c r="C366" s="467" t="s">
        <v>6748</v>
      </c>
      <c r="D366" s="696">
        <v>2</v>
      </c>
      <c r="E366" s="467" t="s">
        <v>2786</v>
      </c>
      <c r="F366" s="467"/>
      <c r="G366" s="720"/>
      <c r="H366" s="1146"/>
      <c r="I366" s="1023"/>
      <c r="J366" s="1023"/>
      <c r="K366" s="713"/>
      <c r="L366" s="713"/>
      <c r="M366" s="713"/>
      <c r="N366" s="1146"/>
      <c r="O366" s="1146"/>
      <c r="P366" s="1146"/>
      <c r="Q366" s="1146"/>
      <c r="R366" s="1146"/>
      <c r="S366" s="1146"/>
      <c r="T366" s="1146"/>
      <c r="U366" s="1146"/>
      <c r="V366" s="1146"/>
      <c r="W366" s="1146"/>
      <c r="X366" s="1146"/>
      <c r="Y366" s="1146"/>
      <c r="Z366" s="1146"/>
    </row>
    <row r="367" spans="1:26" ht="34">
      <c r="A367" s="927"/>
      <c r="B367" s="467"/>
      <c r="C367" s="467" t="s">
        <v>6749</v>
      </c>
      <c r="D367" s="696">
        <v>2</v>
      </c>
      <c r="E367" s="467" t="s">
        <v>2786</v>
      </c>
      <c r="F367" s="467"/>
      <c r="G367" s="720"/>
      <c r="H367" s="1146"/>
      <c r="I367" s="1023"/>
      <c r="J367" s="1023"/>
      <c r="K367" s="713"/>
      <c r="L367" s="713"/>
      <c r="M367" s="713"/>
      <c r="N367" s="1146"/>
      <c r="O367" s="1146"/>
      <c r="P367" s="1146"/>
      <c r="Q367" s="1146"/>
      <c r="R367" s="1146"/>
      <c r="S367" s="1146"/>
      <c r="T367" s="1146"/>
      <c r="U367" s="1146"/>
      <c r="V367" s="1146"/>
      <c r="W367" s="1146"/>
      <c r="X367" s="1146"/>
      <c r="Y367" s="1146"/>
      <c r="Z367" s="1146"/>
    </row>
    <row r="368" spans="1:26" ht="34">
      <c r="A368" s="927"/>
      <c r="B368" s="467"/>
      <c r="C368" s="467" t="s">
        <v>8247</v>
      </c>
      <c r="D368" s="696">
        <v>2</v>
      </c>
      <c r="E368" s="467" t="s">
        <v>599</v>
      </c>
      <c r="F368" s="467" t="s">
        <v>8248</v>
      </c>
      <c r="G368" s="720"/>
      <c r="H368" s="1146"/>
      <c r="I368" s="1023"/>
      <c r="J368" s="1023"/>
      <c r="K368" s="713"/>
      <c r="L368" s="713"/>
      <c r="M368" s="713"/>
      <c r="N368" s="1146"/>
      <c r="O368" s="1146"/>
      <c r="P368" s="1146"/>
      <c r="Q368" s="1146"/>
      <c r="R368" s="1146"/>
      <c r="S368" s="1146"/>
      <c r="T368" s="1146"/>
      <c r="U368" s="1146"/>
      <c r="V368" s="1146"/>
      <c r="W368" s="1146"/>
      <c r="X368" s="1146"/>
      <c r="Y368" s="1146"/>
      <c r="Z368" s="1146"/>
    </row>
    <row r="369" spans="1:26" ht="34">
      <c r="A369" s="927" t="s">
        <v>1309</v>
      </c>
      <c r="B369" s="467" t="s">
        <v>1310</v>
      </c>
      <c r="C369" s="471" t="s">
        <v>8249</v>
      </c>
      <c r="D369" s="696">
        <v>2</v>
      </c>
      <c r="E369" s="696" t="s">
        <v>599</v>
      </c>
      <c r="F369" s="471" t="s">
        <v>8250</v>
      </c>
      <c r="G369" s="696"/>
      <c r="H369" s="780"/>
      <c r="I369" s="1150"/>
      <c r="J369" s="1150"/>
      <c r="K369" s="713"/>
      <c r="L369" s="713"/>
      <c r="M369" s="713"/>
      <c r="N369" s="1146"/>
      <c r="O369" s="1146"/>
      <c r="P369" s="1146"/>
      <c r="Q369" s="1146"/>
      <c r="R369" s="1146"/>
      <c r="S369" s="1146"/>
      <c r="T369" s="1146"/>
      <c r="U369" s="1146"/>
      <c r="V369" s="1146"/>
      <c r="W369" s="1146"/>
      <c r="X369" s="1146"/>
      <c r="Y369" s="1146"/>
      <c r="Z369" s="1146"/>
    </row>
    <row r="370" spans="1:26" ht="128">
      <c r="A370" s="1085"/>
      <c r="B370" s="1220"/>
      <c r="C370" s="471" t="s">
        <v>8251</v>
      </c>
      <c r="D370" s="696">
        <v>2</v>
      </c>
      <c r="E370" s="696"/>
      <c r="F370" s="471" t="s">
        <v>8252</v>
      </c>
      <c r="G370" s="696"/>
      <c r="H370" s="780"/>
      <c r="I370" s="1150"/>
      <c r="J370" s="1150"/>
      <c r="K370" s="713"/>
      <c r="L370" s="713"/>
      <c r="M370" s="713"/>
      <c r="N370" s="1146"/>
      <c r="O370" s="1146"/>
      <c r="P370" s="1146"/>
      <c r="Q370" s="1146"/>
      <c r="R370" s="1146"/>
      <c r="S370" s="1146"/>
      <c r="T370" s="1146"/>
      <c r="U370" s="1146"/>
      <c r="V370" s="1146"/>
      <c r="W370" s="1146"/>
      <c r="X370" s="1146"/>
      <c r="Y370" s="1146"/>
      <c r="Z370" s="1146"/>
    </row>
    <row r="371" spans="1:26" ht="48">
      <c r="A371" s="1085"/>
      <c r="B371" s="1220"/>
      <c r="C371" s="471" t="s">
        <v>8253</v>
      </c>
      <c r="D371" s="696">
        <v>2</v>
      </c>
      <c r="E371" s="696" t="s">
        <v>496</v>
      </c>
      <c r="F371" s="471" t="s">
        <v>8254</v>
      </c>
      <c r="G371" s="696"/>
      <c r="H371" s="780"/>
      <c r="I371" s="1150"/>
      <c r="J371" s="1150"/>
      <c r="K371" s="713"/>
      <c r="L371" s="713"/>
      <c r="M371" s="713"/>
      <c r="N371" s="1146"/>
      <c r="O371" s="1146"/>
      <c r="P371" s="1146"/>
      <c r="Q371" s="1146"/>
      <c r="R371" s="1146"/>
      <c r="S371" s="1146"/>
      <c r="T371" s="1146"/>
      <c r="U371" s="1146"/>
      <c r="V371" s="1146"/>
      <c r="W371" s="1146"/>
      <c r="X371" s="1146"/>
      <c r="Y371" s="1146"/>
      <c r="Z371" s="1146"/>
    </row>
    <row r="372" spans="1:26" ht="16">
      <c r="A372" s="1085"/>
      <c r="B372" s="1220"/>
      <c r="C372" s="471" t="s">
        <v>8255</v>
      </c>
      <c r="D372" s="696">
        <v>2</v>
      </c>
      <c r="E372" s="696" t="s">
        <v>611</v>
      </c>
      <c r="F372" s="471"/>
      <c r="G372" s="696"/>
      <c r="H372" s="780"/>
      <c r="I372" s="1150"/>
      <c r="J372" s="1150"/>
      <c r="K372" s="713"/>
      <c r="L372" s="713"/>
      <c r="M372" s="713"/>
      <c r="N372" s="1146"/>
      <c r="O372" s="1146"/>
      <c r="P372" s="1146"/>
      <c r="Q372" s="1146"/>
      <c r="R372" s="1146"/>
      <c r="S372" s="1146"/>
      <c r="T372" s="1146"/>
      <c r="U372" s="1146"/>
      <c r="V372" s="1146"/>
      <c r="W372" s="1146"/>
      <c r="X372" s="1146"/>
      <c r="Y372" s="1146"/>
      <c r="Z372" s="1146"/>
    </row>
    <row r="373" spans="1:26" ht="32">
      <c r="A373" s="1085"/>
      <c r="B373" s="1220"/>
      <c r="C373" s="471" t="s">
        <v>8256</v>
      </c>
      <c r="D373" s="696">
        <v>2</v>
      </c>
      <c r="E373" s="696" t="s">
        <v>496</v>
      </c>
      <c r="F373" s="471" t="s">
        <v>8257</v>
      </c>
      <c r="G373" s="696"/>
      <c r="H373" s="780"/>
      <c r="I373" s="1150"/>
      <c r="J373" s="1150"/>
      <c r="K373" s="713"/>
      <c r="L373" s="713"/>
      <c r="M373" s="713"/>
      <c r="N373" s="1146"/>
      <c r="O373" s="1146"/>
      <c r="P373" s="1146"/>
      <c r="Q373" s="1146"/>
      <c r="R373" s="1146"/>
      <c r="S373" s="1146"/>
      <c r="T373" s="1146"/>
      <c r="U373" s="1146"/>
      <c r="V373" s="1146"/>
      <c r="W373" s="1146"/>
      <c r="X373" s="1146"/>
      <c r="Y373" s="1146"/>
      <c r="Z373" s="1146"/>
    </row>
    <row r="374" spans="1:26" ht="32">
      <c r="A374" s="1085"/>
      <c r="B374" s="1220"/>
      <c r="C374" s="471" t="s">
        <v>8258</v>
      </c>
      <c r="D374" s="696">
        <v>2</v>
      </c>
      <c r="E374" s="696" t="s">
        <v>496</v>
      </c>
      <c r="F374" s="471"/>
      <c r="G374" s="696"/>
      <c r="H374" s="780"/>
      <c r="I374" s="1150"/>
      <c r="J374" s="1150"/>
      <c r="K374" s="713"/>
      <c r="L374" s="713"/>
      <c r="M374" s="713"/>
      <c r="N374" s="1146"/>
      <c r="O374" s="1146"/>
      <c r="P374" s="1146"/>
      <c r="Q374" s="1146"/>
      <c r="R374" s="1146"/>
      <c r="S374" s="1146"/>
      <c r="T374" s="1146"/>
      <c r="U374" s="1146"/>
      <c r="V374" s="1146"/>
      <c r="W374" s="1146"/>
      <c r="X374" s="1146"/>
      <c r="Y374" s="1146"/>
      <c r="Z374" s="1146"/>
    </row>
    <row r="375" spans="1:26" ht="48">
      <c r="A375" s="1085"/>
      <c r="B375" s="1220"/>
      <c r="C375" s="471" t="s">
        <v>8259</v>
      </c>
      <c r="D375" s="696">
        <v>2</v>
      </c>
      <c r="E375" s="696" t="s">
        <v>7106</v>
      </c>
      <c r="F375" s="471" t="s">
        <v>8260</v>
      </c>
      <c r="G375" s="696"/>
      <c r="H375" s="780"/>
      <c r="I375" s="1150"/>
      <c r="J375" s="1150"/>
      <c r="K375" s="713"/>
      <c r="L375" s="713"/>
      <c r="M375" s="713"/>
      <c r="N375" s="1146"/>
      <c r="O375" s="1146"/>
      <c r="P375" s="1146"/>
      <c r="Q375" s="1146"/>
      <c r="R375" s="1146"/>
      <c r="S375" s="1146"/>
      <c r="T375" s="1146"/>
      <c r="U375" s="1146"/>
      <c r="V375" s="1146"/>
      <c r="W375" s="1146"/>
      <c r="X375" s="1146"/>
      <c r="Y375" s="1146"/>
      <c r="Z375" s="1146"/>
    </row>
    <row r="376" spans="1:26" ht="32">
      <c r="A376" s="1085"/>
      <c r="B376" s="1220"/>
      <c r="C376" s="471" t="s">
        <v>8261</v>
      </c>
      <c r="D376" s="696">
        <v>2</v>
      </c>
      <c r="E376" s="696" t="s">
        <v>599</v>
      </c>
      <c r="F376" s="1052"/>
      <c r="G376" s="696"/>
      <c r="H376" s="780"/>
      <c r="I376" s="1150"/>
      <c r="J376" s="1150"/>
      <c r="K376" s="713"/>
      <c r="L376" s="713"/>
      <c r="M376" s="713"/>
      <c r="N376" s="1146"/>
      <c r="O376" s="1146"/>
      <c r="P376" s="1146"/>
      <c r="Q376" s="1146"/>
      <c r="R376" s="1146"/>
      <c r="S376" s="1146"/>
      <c r="T376" s="1146"/>
      <c r="U376" s="1146"/>
      <c r="V376" s="1146"/>
      <c r="W376" s="1146"/>
      <c r="X376" s="1146"/>
      <c r="Y376" s="1146"/>
      <c r="Z376" s="1146"/>
    </row>
    <row r="377" spans="1:26" ht="32">
      <c r="A377" s="1085"/>
      <c r="B377" s="1220"/>
      <c r="C377" s="471" t="s">
        <v>8262</v>
      </c>
      <c r="D377" s="696">
        <v>2</v>
      </c>
      <c r="E377" s="696" t="s">
        <v>599</v>
      </c>
      <c r="F377" s="1364"/>
      <c r="G377" s="696"/>
      <c r="H377" s="780"/>
      <c r="I377" s="1150"/>
      <c r="J377" s="1150"/>
      <c r="K377" s="713"/>
      <c r="L377" s="713"/>
      <c r="M377" s="713"/>
      <c r="N377" s="1146"/>
      <c r="O377" s="1146"/>
      <c r="P377" s="1146"/>
      <c r="Q377" s="1146"/>
      <c r="R377" s="1146"/>
      <c r="S377" s="1146"/>
      <c r="T377" s="1146"/>
      <c r="U377" s="1146"/>
      <c r="V377" s="1146"/>
      <c r="W377" s="1146"/>
      <c r="X377" s="1146"/>
      <c r="Y377" s="1146"/>
      <c r="Z377" s="1146"/>
    </row>
    <row r="378" spans="1:26" ht="16">
      <c r="A378" s="1085"/>
      <c r="B378" s="1220"/>
      <c r="C378" s="471" t="s">
        <v>8263</v>
      </c>
      <c r="D378" s="696">
        <v>2</v>
      </c>
      <c r="E378" s="696" t="s">
        <v>496</v>
      </c>
      <c r="F378" s="471" t="s">
        <v>8264</v>
      </c>
      <c r="G378" s="696"/>
      <c r="H378" s="780"/>
      <c r="I378" s="1150"/>
      <c r="J378" s="1150"/>
      <c r="K378" s="713"/>
      <c r="L378" s="713"/>
      <c r="M378" s="713"/>
      <c r="N378" s="1146"/>
      <c r="O378" s="1146"/>
      <c r="P378" s="1146"/>
      <c r="Q378" s="1146"/>
      <c r="R378" s="1146"/>
      <c r="S378" s="1146"/>
      <c r="T378" s="1146"/>
      <c r="U378" s="1146"/>
      <c r="V378" s="1146"/>
      <c r="W378" s="1146"/>
      <c r="X378" s="1146"/>
      <c r="Y378" s="1146"/>
      <c r="Z378" s="1146"/>
    </row>
    <row r="379" spans="1:26" ht="32">
      <c r="A379" s="1085"/>
      <c r="B379" s="1220"/>
      <c r="C379" s="471" t="s">
        <v>8265</v>
      </c>
      <c r="D379" s="696">
        <v>2</v>
      </c>
      <c r="E379" s="696" t="s">
        <v>496</v>
      </c>
      <c r="F379" s="471" t="s">
        <v>8266</v>
      </c>
      <c r="G379" s="696"/>
      <c r="H379" s="780"/>
      <c r="I379" s="1150"/>
      <c r="J379" s="1150"/>
      <c r="K379" s="713"/>
      <c r="L379" s="713"/>
      <c r="M379" s="713"/>
      <c r="N379" s="1146"/>
      <c r="O379" s="1146"/>
      <c r="P379" s="1146"/>
      <c r="Q379" s="1146"/>
      <c r="R379" s="1146"/>
      <c r="S379" s="1146"/>
      <c r="T379" s="1146"/>
      <c r="U379" s="1146"/>
      <c r="V379" s="1146"/>
      <c r="W379" s="1146"/>
      <c r="X379" s="1146"/>
      <c r="Y379" s="1146"/>
      <c r="Z379" s="1146"/>
    </row>
    <row r="380" spans="1:26" ht="32">
      <c r="A380" s="1085"/>
      <c r="B380" s="1220"/>
      <c r="C380" s="471" t="s">
        <v>8267</v>
      </c>
      <c r="D380" s="696">
        <v>2</v>
      </c>
      <c r="E380" s="696" t="s">
        <v>599</v>
      </c>
      <c r="F380" s="1052"/>
      <c r="G380" s="696"/>
      <c r="H380" s="780"/>
      <c r="I380" s="1150"/>
      <c r="J380" s="1150"/>
      <c r="K380" s="713"/>
      <c r="L380" s="713"/>
      <c r="M380" s="713"/>
      <c r="N380" s="1146"/>
      <c r="O380" s="1146"/>
      <c r="P380" s="1146"/>
      <c r="Q380" s="1146"/>
      <c r="R380" s="1146"/>
      <c r="S380" s="1146"/>
      <c r="T380" s="1146"/>
      <c r="U380" s="1146"/>
      <c r="V380" s="1146"/>
      <c r="W380" s="1146"/>
      <c r="X380" s="1146"/>
      <c r="Y380" s="1146"/>
      <c r="Z380" s="1146"/>
    </row>
    <row r="381" spans="1:26" ht="32">
      <c r="A381" s="1085"/>
      <c r="B381" s="1220"/>
      <c r="C381" s="471" t="s">
        <v>8268</v>
      </c>
      <c r="D381" s="696">
        <v>2</v>
      </c>
      <c r="E381" s="696" t="s">
        <v>599</v>
      </c>
      <c r="F381" s="1052"/>
      <c r="G381" s="696"/>
      <c r="H381" s="780"/>
      <c r="I381" s="1150"/>
      <c r="J381" s="1150"/>
      <c r="K381" s="713"/>
      <c r="L381" s="713"/>
      <c r="M381" s="713"/>
      <c r="N381" s="1146"/>
      <c r="O381" s="1146"/>
      <c r="P381" s="1146"/>
      <c r="Q381" s="1146"/>
      <c r="R381" s="1146"/>
      <c r="S381" s="1146"/>
      <c r="T381" s="1146"/>
      <c r="U381" s="1146"/>
      <c r="V381" s="1146"/>
      <c r="W381" s="1146"/>
      <c r="X381" s="1146"/>
      <c r="Y381" s="1146"/>
      <c r="Z381" s="1146"/>
    </row>
    <row r="382" spans="1:26" ht="42.75" hidden="1" customHeight="1">
      <c r="A382" s="378"/>
      <c r="B382" s="1809" t="s">
        <v>2285</v>
      </c>
      <c r="C382" s="1570"/>
      <c r="D382" s="1570"/>
      <c r="E382" s="1570"/>
      <c r="F382" s="1570"/>
      <c r="G382" s="1571"/>
      <c r="H382" s="1316"/>
      <c r="I382" s="617"/>
      <c r="J382" s="617"/>
      <c r="K382" s="713"/>
      <c r="L382" s="713"/>
      <c r="M382" s="713"/>
      <c r="N382" s="1146"/>
      <c r="O382" s="1146"/>
      <c r="P382" s="1146"/>
      <c r="Q382" s="1146"/>
      <c r="R382" s="1146"/>
      <c r="S382" s="1146"/>
      <c r="T382" s="1146"/>
      <c r="U382" s="1146"/>
      <c r="V382" s="1146"/>
      <c r="W382" s="1146"/>
      <c r="X382" s="1146"/>
      <c r="Y382" s="1146"/>
      <c r="Z382" s="1146"/>
    </row>
    <row r="383" spans="1:26" ht="31.5" hidden="1" customHeight="1">
      <c r="A383" s="348" t="s">
        <v>138</v>
      </c>
      <c r="B383" s="1760" t="s">
        <v>2921</v>
      </c>
      <c r="C383" s="1570"/>
      <c r="D383" s="1570"/>
      <c r="E383" s="1570"/>
      <c r="F383" s="1570"/>
      <c r="G383" s="1573"/>
      <c r="H383" s="926"/>
      <c r="I383" s="617">
        <f>SUM(D384:D389)</f>
        <v>0</v>
      </c>
      <c r="J383" s="617">
        <f>COUNT(D384:D389)*2</f>
        <v>0</v>
      </c>
      <c r="K383" s="713"/>
      <c r="L383" s="713"/>
      <c r="M383" s="713"/>
      <c r="N383" s="1146"/>
      <c r="O383" s="1146"/>
      <c r="P383" s="1146"/>
      <c r="Q383" s="1146"/>
      <c r="R383" s="1146"/>
      <c r="S383" s="1146"/>
      <c r="T383" s="1146"/>
      <c r="U383" s="1146"/>
      <c r="V383" s="1146"/>
      <c r="W383" s="1146"/>
      <c r="X383" s="1146"/>
      <c r="Y383" s="1146"/>
      <c r="Z383" s="1146"/>
    </row>
    <row r="384" spans="1:26" ht="30.75" hidden="1" customHeight="1">
      <c r="A384" s="348" t="s">
        <v>1312</v>
      </c>
      <c r="B384" s="1355" t="s">
        <v>1313</v>
      </c>
      <c r="C384" s="179"/>
      <c r="D384" s="370"/>
      <c r="E384" s="125"/>
      <c r="F384" s="125"/>
      <c r="G384" s="125"/>
      <c r="H384" s="1146"/>
      <c r="I384" s="617"/>
      <c r="J384" s="617"/>
      <c r="K384" s="713"/>
      <c r="L384" s="713"/>
      <c r="M384" s="713"/>
      <c r="N384" s="1146"/>
      <c r="O384" s="1146"/>
      <c r="P384" s="1146"/>
      <c r="Q384" s="1146"/>
      <c r="R384" s="1146"/>
      <c r="S384" s="1146"/>
      <c r="T384" s="1146"/>
      <c r="U384" s="1146"/>
      <c r="V384" s="1146"/>
      <c r="W384" s="1146"/>
      <c r="X384" s="1146"/>
      <c r="Y384" s="1146"/>
      <c r="Z384" s="1146"/>
    </row>
    <row r="385" spans="1:26" ht="46.5" hidden="1" customHeight="1">
      <c r="A385" s="348" t="s">
        <v>1314</v>
      </c>
      <c r="B385" s="1355" t="s">
        <v>2922</v>
      </c>
      <c r="C385" s="179"/>
      <c r="D385" s="370"/>
      <c r="E385" s="125"/>
      <c r="F385" s="125"/>
      <c r="G385" s="125"/>
      <c r="H385" s="1146"/>
      <c r="I385" s="617"/>
      <c r="J385" s="617"/>
      <c r="K385" s="713"/>
      <c r="L385" s="713"/>
      <c r="M385" s="713"/>
      <c r="N385" s="1146"/>
      <c r="O385" s="1146"/>
      <c r="P385" s="1146"/>
      <c r="Q385" s="1146"/>
      <c r="R385" s="1146"/>
      <c r="S385" s="1146"/>
      <c r="T385" s="1146"/>
      <c r="U385" s="1146"/>
      <c r="V385" s="1146"/>
      <c r="W385" s="1146"/>
      <c r="X385" s="1146"/>
      <c r="Y385" s="1146"/>
      <c r="Z385" s="1146"/>
    </row>
    <row r="386" spans="1:26" ht="30.75" hidden="1" customHeight="1">
      <c r="A386" s="348" t="s">
        <v>1316</v>
      </c>
      <c r="B386" s="1355" t="s">
        <v>2923</v>
      </c>
      <c r="C386" s="179"/>
      <c r="D386" s="370"/>
      <c r="E386" s="125"/>
      <c r="F386" s="125"/>
      <c r="G386" s="125"/>
      <c r="H386" s="1146"/>
      <c r="I386" s="617"/>
      <c r="J386" s="617"/>
      <c r="K386" s="713"/>
      <c r="L386" s="713"/>
      <c r="M386" s="713"/>
      <c r="N386" s="1146"/>
      <c r="O386" s="1146"/>
      <c r="P386" s="1146"/>
      <c r="Q386" s="1146"/>
      <c r="R386" s="1146"/>
      <c r="S386" s="1146"/>
      <c r="T386" s="1146"/>
      <c r="U386" s="1146"/>
      <c r="V386" s="1146"/>
      <c r="W386" s="1146"/>
      <c r="X386" s="1146"/>
      <c r="Y386" s="1146"/>
      <c r="Z386" s="1146"/>
    </row>
    <row r="387" spans="1:26" ht="46.5" hidden="1" customHeight="1">
      <c r="A387" s="348" t="s">
        <v>1318</v>
      </c>
      <c r="B387" s="1355" t="s">
        <v>1319</v>
      </c>
      <c r="C387" s="179"/>
      <c r="D387" s="370"/>
      <c r="E387" s="125"/>
      <c r="F387" s="125"/>
      <c r="G387" s="125"/>
      <c r="H387" s="1146"/>
      <c r="I387" s="617"/>
      <c r="J387" s="617"/>
      <c r="K387" s="713"/>
      <c r="L387" s="713"/>
      <c r="M387" s="713"/>
      <c r="N387" s="1146"/>
      <c r="O387" s="1146"/>
      <c r="P387" s="1146"/>
      <c r="Q387" s="1146"/>
      <c r="R387" s="1146"/>
      <c r="S387" s="1146"/>
      <c r="T387" s="1146"/>
      <c r="U387" s="1146"/>
      <c r="V387" s="1146"/>
      <c r="W387" s="1146"/>
      <c r="X387" s="1146"/>
      <c r="Y387" s="1146"/>
      <c r="Z387" s="1146"/>
    </row>
    <row r="388" spans="1:26" ht="30.75" hidden="1" customHeight="1">
      <c r="A388" s="348" t="s">
        <v>1320</v>
      </c>
      <c r="B388" s="1355" t="s">
        <v>1321</v>
      </c>
      <c r="C388" s="179"/>
      <c r="D388" s="370"/>
      <c r="E388" s="125"/>
      <c r="F388" s="125"/>
      <c r="G388" s="125"/>
      <c r="H388" s="1146"/>
      <c r="I388" s="617"/>
      <c r="J388" s="617"/>
      <c r="K388" s="713"/>
      <c r="L388" s="713"/>
      <c r="M388" s="713"/>
      <c r="N388" s="1146"/>
      <c r="O388" s="1146"/>
      <c r="P388" s="1146"/>
      <c r="Q388" s="1146"/>
      <c r="R388" s="1146"/>
      <c r="S388" s="1146"/>
      <c r="T388" s="1146"/>
      <c r="U388" s="1146"/>
      <c r="V388" s="1146"/>
      <c r="W388" s="1146"/>
      <c r="X388" s="1146"/>
      <c r="Y388" s="1146"/>
      <c r="Z388" s="1146"/>
    </row>
    <row r="389" spans="1:26" ht="28.5" hidden="1" customHeight="1">
      <c r="A389" s="348" t="s">
        <v>1322</v>
      </c>
      <c r="B389" s="594" t="s">
        <v>1323</v>
      </c>
      <c r="C389" s="179"/>
      <c r="D389" s="370"/>
      <c r="E389" s="125"/>
      <c r="F389" s="125"/>
      <c r="G389" s="125"/>
      <c r="H389" s="1146"/>
      <c r="I389" s="617"/>
      <c r="J389" s="617"/>
      <c r="K389" s="713"/>
      <c r="L389" s="713"/>
      <c r="M389" s="713"/>
      <c r="N389" s="1146"/>
      <c r="O389" s="1146"/>
      <c r="P389" s="1146"/>
      <c r="Q389" s="1146"/>
      <c r="R389" s="1146"/>
      <c r="S389" s="1146"/>
      <c r="T389" s="1146"/>
      <c r="U389" s="1146"/>
      <c r="V389" s="1146"/>
      <c r="W389" s="1146"/>
      <c r="X389" s="1146"/>
      <c r="Y389" s="1146"/>
      <c r="Z389" s="1146"/>
    </row>
    <row r="390" spans="1:26" ht="31.5" hidden="1" customHeight="1">
      <c r="A390" s="348" t="s">
        <v>140</v>
      </c>
      <c r="B390" s="1760" t="s">
        <v>260</v>
      </c>
      <c r="C390" s="1570"/>
      <c r="D390" s="1570"/>
      <c r="E390" s="1570"/>
      <c r="F390" s="1570"/>
      <c r="G390" s="1573"/>
      <c r="H390" s="926"/>
      <c r="I390" s="617">
        <f>SUM(D391:D401)</f>
        <v>0</v>
      </c>
      <c r="J390" s="617">
        <f>COUNT(D391:D401)*2</f>
        <v>0</v>
      </c>
      <c r="K390" s="713"/>
      <c r="L390" s="713"/>
      <c r="M390" s="713"/>
      <c r="N390" s="1146"/>
      <c r="O390" s="1146"/>
      <c r="P390" s="1146"/>
      <c r="Q390" s="1146"/>
      <c r="R390" s="1146"/>
      <c r="S390" s="1146"/>
      <c r="T390" s="1146"/>
      <c r="U390" s="1146"/>
      <c r="V390" s="1146"/>
      <c r="W390" s="1146"/>
      <c r="X390" s="1146"/>
      <c r="Y390" s="1146"/>
      <c r="Z390" s="1146"/>
    </row>
    <row r="391" spans="1:26" ht="45" hidden="1" customHeight="1">
      <c r="A391" s="310" t="s">
        <v>1324</v>
      </c>
      <c r="B391" s="252" t="s">
        <v>1325</v>
      </c>
      <c r="C391" s="141"/>
      <c r="D391" s="124"/>
      <c r="E391" s="141"/>
      <c r="F391" s="141"/>
      <c r="G391" s="460"/>
      <c r="H391" s="461"/>
      <c r="I391" s="617"/>
      <c r="J391" s="617"/>
      <c r="K391" s="713"/>
      <c r="L391" s="713"/>
      <c r="M391" s="713"/>
      <c r="N391" s="1146"/>
      <c r="O391" s="1146"/>
      <c r="P391" s="1146"/>
      <c r="Q391" s="1146"/>
      <c r="R391" s="1146"/>
      <c r="S391" s="1146"/>
      <c r="T391" s="1146"/>
      <c r="U391" s="1146"/>
      <c r="V391" s="1146"/>
      <c r="W391" s="1146"/>
      <c r="X391" s="1146"/>
      <c r="Y391" s="1146"/>
      <c r="Z391" s="1146"/>
    </row>
    <row r="392" spans="1:26" ht="15.75" hidden="1" customHeight="1">
      <c r="A392" s="310" t="s">
        <v>1326</v>
      </c>
      <c r="B392" s="594" t="s">
        <v>1327</v>
      </c>
      <c r="C392" s="141"/>
      <c r="D392" s="124"/>
      <c r="E392" s="141"/>
      <c r="F392" s="141"/>
      <c r="G392" s="460"/>
      <c r="H392" s="461"/>
      <c r="I392" s="617"/>
      <c r="J392" s="617"/>
      <c r="K392" s="713"/>
      <c r="L392" s="713"/>
      <c r="M392" s="713"/>
      <c r="N392" s="1146"/>
      <c r="O392" s="1146"/>
      <c r="P392" s="1146"/>
      <c r="Q392" s="1146"/>
      <c r="R392" s="1146"/>
      <c r="S392" s="1146"/>
      <c r="T392" s="1146"/>
      <c r="U392" s="1146"/>
      <c r="V392" s="1146"/>
      <c r="W392" s="1146"/>
      <c r="X392" s="1146"/>
      <c r="Y392" s="1146"/>
      <c r="Z392" s="1146"/>
    </row>
    <row r="393" spans="1:26" ht="15.75" hidden="1" customHeight="1">
      <c r="A393" s="310" t="s">
        <v>1328</v>
      </c>
      <c r="B393" s="1365" t="s">
        <v>1329</v>
      </c>
      <c r="C393" s="141"/>
      <c r="D393" s="124"/>
      <c r="E393" s="141"/>
      <c r="F393" s="141"/>
      <c r="G393" s="460"/>
      <c r="H393" s="461"/>
      <c r="I393" s="617"/>
      <c r="J393" s="617"/>
      <c r="K393" s="713"/>
      <c r="L393" s="713"/>
      <c r="M393" s="713"/>
      <c r="N393" s="1146"/>
      <c r="O393" s="1146"/>
      <c r="P393" s="1146"/>
      <c r="Q393" s="1146"/>
      <c r="R393" s="1146"/>
      <c r="S393" s="1146"/>
      <c r="T393" s="1146"/>
      <c r="U393" s="1146"/>
      <c r="V393" s="1146"/>
      <c r="W393" s="1146"/>
      <c r="X393" s="1146"/>
      <c r="Y393" s="1146"/>
      <c r="Z393" s="1146"/>
    </row>
    <row r="394" spans="1:26" ht="15.75" hidden="1" customHeight="1">
      <c r="A394" s="310" t="s">
        <v>1330</v>
      </c>
      <c r="B394" s="594" t="s">
        <v>1331</v>
      </c>
      <c r="C394" s="141"/>
      <c r="D394" s="124"/>
      <c r="E394" s="141"/>
      <c r="F394" s="141"/>
      <c r="G394" s="460"/>
      <c r="H394" s="461"/>
      <c r="I394" s="617"/>
      <c r="J394" s="617"/>
      <c r="K394" s="713"/>
      <c r="L394" s="713"/>
      <c r="M394" s="713"/>
      <c r="N394" s="1146"/>
      <c r="O394" s="1146"/>
      <c r="P394" s="1146"/>
      <c r="Q394" s="1146"/>
      <c r="R394" s="1146"/>
      <c r="S394" s="1146"/>
      <c r="T394" s="1146"/>
      <c r="U394" s="1146"/>
      <c r="V394" s="1146"/>
      <c r="W394" s="1146"/>
      <c r="X394" s="1146"/>
      <c r="Y394" s="1146"/>
      <c r="Z394" s="1146"/>
    </row>
    <row r="395" spans="1:26" ht="15.75" hidden="1" customHeight="1">
      <c r="A395" s="310" t="s">
        <v>1332</v>
      </c>
      <c r="B395" s="594" t="s">
        <v>1333</v>
      </c>
      <c r="C395" s="141"/>
      <c r="D395" s="124"/>
      <c r="E395" s="141"/>
      <c r="F395" s="141"/>
      <c r="G395" s="460"/>
      <c r="H395" s="461"/>
      <c r="I395" s="617"/>
      <c r="J395" s="617"/>
      <c r="K395" s="713"/>
      <c r="L395" s="713"/>
      <c r="M395" s="713"/>
      <c r="N395" s="1146"/>
      <c r="O395" s="1146"/>
      <c r="P395" s="1146"/>
      <c r="Q395" s="1146"/>
      <c r="R395" s="1146"/>
      <c r="S395" s="1146"/>
      <c r="T395" s="1146"/>
      <c r="U395" s="1146"/>
      <c r="V395" s="1146"/>
      <c r="W395" s="1146"/>
      <c r="X395" s="1146"/>
      <c r="Y395" s="1146"/>
      <c r="Z395" s="1146"/>
    </row>
    <row r="396" spans="1:26" ht="15.75" hidden="1" customHeight="1">
      <c r="A396" s="310" t="s">
        <v>1334</v>
      </c>
      <c r="B396" s="594" t="s">
        <v>1335</v>
      </c>
      <c r="C396" s="141"/>
      <c r="D396" s="124"/>
      <c r="E396" s="141"/>
      <c r="F396" s="141"/>
      <c r="G396" s="460"/>
      <c r="H396" s="461"/>
      <c r="I396" s="617"/>
      <c r="J396" s="617"/>
      <c r="K396" s="713"/>
      <c r="L396" s="713"/>
      <c r="M396" s="713"/>
      <c r="N396" s="1146"/>
      <c r="O396" s="1146"/>
      <c r="P396" s="1146"/>
      <c r="Q396" s="1146"/>
      <c r="R396" s="1146"/>
      <c r="S396" s="1146"/>
      <c r="T396" s="1146"/>
      <c r="U396" s="1146"/>
      <c r="V396" s="1146"/>
      <c r="W396" s="1146"/>
      <c r="X396" s="1146"/>
      <c r="Y396" s="1146"/>
      <c r="Z396" s="1146"/>
    </row>
    <row r="397" spans="1:26" ht="15.75" hidden="1" customHeight="1">
      <c r="A397" s="310" t="s">
        <v>1336</v>
      </c>
      <c r="B397" s="594" t="s">
        <v>1337</v>
      </c>
      <c r="C397" s="141"/>
      <c r="D397" s="124"/>
      <c r="E397" s="141"/>
      <c r="F397" s="141"/>
      <c r="G397" s="460"/>
      <c r="H397" s="461"/>
      <c r="I397" s="617"/>
      <c r="J397" s="617"/>
      <c r="K397" s="713"/>
      <c r="L397" s="713"/>
      <c r="M397" s="713"/>
      <c r="N397" s="1146"/>
      <c r="O397" s="1146"/>
      <c r="P397" s="1146"/>
      <c r="Q397" s="1146"/>
      <c r="R397" s="1146"/>
      <c r="S397" s="1146"/>
      <c r="T397" s="1146"/>
      <c r="U397" s="1146"/>
      <c r="V397" s="1146"/>
      <c r="W397" s="1146"/>
      <c r="X397" s="1146"/>
      <c r="Y397" s="1146"/>
      <c r="Z397" s="1146"/>
    </row>
    <row r="398" spans="1:26" ht="15.75" hidden="1" customHeight="1">
      <c r="A398" s="310" t="s">
        <v>1338</v>
      </c>
      <c r="B398" s="594" t="s">
        <v>1339</v>
      </c>
      <c r="C398" s="141"/>
      <c r="D398" s="124"/>
      <c r="E398" s="141"/>
      <c r="F398" s="141"/>
      <c r="G398" s="460"/>
      <c r="H398" s="461"/>
      <c r="I398" s="617"/>
      <c r="J398" s="617"/>
      <c r="K398" s="713"/>
      <c r="L398" s="713"/>
      <c r="M398" s="713"/>
      <c r="N398" s="1146"/>
      <c r="O398" s="1146"/>
      <c r="P398" s="1146"/>
      <c r="Q398" s="1146"/>
      <c r="R398" s="1146"/>
      <c r="S398" s="1146"/>
      <c r="T398" s="1146"/>
      <c r="U398" s="1146"/>
      <c r="V398" s="1146"/>
      <c r="W398" s="1146"/>
      <c r="X398" s="1146"/>
      <c r="Y398" s="1146"/>
      <c r="Z398" s="1146"/>
    </row>
    <row r="399" spans="1:26" ht="62.25" hidden="1" customHeight="1">
      <c r="A399" s="310" t="s">
        <v>1340</v>
      </c>
      <c r="B399" s="594" t="s">
        <v>1341</v>
      </c>
      <c r="C399" s="141"/>
      <c r="D399" s="124"/>
      <c r="E399" s="141"/>
      <c r="F399" s="141"/>
      <c r="G399" s="460"/>
      <c r="H399" s="461"/>
      <c r="I399" s="617"/>
      <c r="J399" s="617"/>
      <c r="K399" s="713"/>
      <c r="L399" s="713"/>
      <c r="M399" s="713"/>
      <c r="N399" s="1146"/>
      <c r="O399" s="1146"/>
      <c r="P399" s="1146"/>
      <c r="Q399" s="1146"/>
      <c r="R399" s="1146"/>
      <c r="S399" s="1146"/>
      <c r="T399" s="1146"/>
      <c r="U399" s="1146"/>
      <c r="V399" s="1146"/>
      <c r="W399" s="1146"/>
      <c r="X399" s="1146"/>
      <c r="Y399" s="1146"/>
      <c r="Z399" s="1146"/>
    </row>
    <row r="400" spans="1:26" ht="30.75" hidden="1" customHeight="1">
      <c r="A400" s="310" t="s">
        <v>1342</v>
      </c>
      <c r="B400" s="594" t="s">
        <v>1343</v>
      </c>
      <c r="C400" s="141"/>
      <c r="D400" s="124"/>
      <c r="E400" s="141"/>
      <c r="F400" s="141"/>
      <c r="G400" s="460"/>
      <c r="H400" s="461"/>
      <c r="I400" s="617"/>
      <c r="J400" s="617"/>
      <c r="K400" s="713"/>
      <c r="L400" s="713"/>
      <c r="M400" s="713"/>
      <c r="N400" s="1146"/>
      <c r="O400" s="1146"/>
      <c r="P400" s="1146"/>
      <c r="Q400" s="1146"/>
      <c r="R400" s="1146"/>
      <c r="S400" s="1146"/>
      <c r="T400" s="1146"/>
      <c r="U400" s="1146"/>
      <c r="V400" s="1146"/>
      <c r="W400" s="1146"/>
      <c r="X400" s="1146"/>
      <c r="Y400" s="1146"/>
      <c r="Z400" s="1146"/>
    </row>
    <row r="401" spans="1:26" ht="30.75" hidden="1" customHeight="1">
      <c r="A401" s="310" t="s">
        <v>1344</v>
      </c>
      <c r="B401" s="594" t="s">
        <v>1345</v>
      </c>
      <c r="C401" s="141"/>
      <c r="D401" s="124"/>
      <c r="E401" s="141"/>
      <c r="F401" s="141"/>
      <c r="G401" s="460"/>
      <c r="H401" s="461"/>
      <c r="I401" s="617"/>
      <c r="J401" s="617"/>
      <c r="K401" s="713"/>
      <c r="L401" s="713"/>
      <c r="M401" s="713"/>
      <c r="N401" s="1146"/>
      <c r="O401" s="1146"/>
      <c r="P401" s="1146"/>
      <c r="Q401" s="1146"/>
      <c r="R401" s="1146"/>
      <c r="S401" s="1146"/>
      <c r="T401" s="1146"/>
      <c r="U401" s="1146"/>
      <c r="V401" s="1146"/>
      <c r="W401" s="1146"/>
      <c r="X401" s="1146"/>
      <c r="Y401" s="1146"/>
      <c r="Z401" s="1146"/>
    </row>
    <row r="402" spans="1:26" ht="31.5" hidden="1" customHeight="1">
      <c r="A402" s="348" t="s">
        <v>142</v>
      </c>
      <c r="B402" s="1760" t="s">
        <v>261</v>
      </c>
      <c r="C402" s="1570"/>
      <c r="D402" s="1570"/>
      <c r="E402" s="1570"/>
      <c r="F402" s="1570"/>
      <c r="G402" s="1573"/>
      <c r="H402" s="926"/>
      <c r="I402" s="617">
        <f>SUM(D403:D408)</f>
        <v>0</v>
      </c>
      <c r="J402" s="617">
        <f>COUNT(D403:D408)*2</f>
        <v>0</v>
      </c>
      <c r="K402" s="713"/>
      <c r="L402" s="713"/>
      <c r="M402" s="713"/>
      <c r="N402" s="1146"/>
      <c r="O402" s="1146"/>
      <c r="P402" s="1146"/>
      <c r="Q402" s="1146"/>
      <c r="R402" s="1146"/>
      <c r="S402" s="1146"/>
      <c r="T402" s="1146"/>
      <c r="U402" s="1146"/>
      <c r="V402" s="1146"/>
      <c r="W402" s="1146"/>
      <c r="X402" s="1146"/>
      <c r="Y402" s="1146"/>
      <c r="Z402" s="1146"/>
    </row>
    <row r="403" spans="1:26" ht="15" hidden="1" customHeight="1">
      <c r="A403" s="310" t="s">
        <v>1346</v>
      </c>
      <c r="B403" s="594" t="s">
        <v>1347</v>
      </c>
      <c r="C403" s="141"/>
      <c r="D403" s="124"/>
      <c r="E403" s="141"/>
      <c r="F403" s="141"/>
      <c r="G403" s="460"/>
      <c r="H403" s="461"/>
      <c r="I403" s="617"/>
      <c r="J403" s="617"/>
      <c r="K403" s="713"/>
      <c r="L403" s="713"/>
      <c r="M403" s="713"/>
      <c r="N403" s="1146"/>
      <c r="O403" s="1146"/>
      <c r="P403" s="1146"/>
      <c r="Q403" s="1146"/>
      <c r="R403" s="1146"/>
      <c r="S403" s="1146"/>
      <c r="T403" s="1146"/>
      <c r="U403" s="1146"/>
      <c r="V403" s="1146"/>
      <c r="W403" s="1146"/>
      <c r="X403" s="1146"/>
      <c r="Y403" s="1146"/>
      <c r="Z403" s="1146"/>
    </row>
    <row r="404" spans="1:26" ht="30.75" hidden="1" customHeight="1">
      <c r="A404" s="310" t="s">
        <v>1348</v>
      </c>
      <c r="B404" s="594" t="s">
        <v>1349</v>
      </c>
      <c r="C404" s="141"/>
      <c r="D404" s="124"/>
      <c r="E404" s="141"/>
      <c r="F404" s="141"/>
      <c r="G404" s="460"/>
      <c r="H404" s="461"/>
      <c r="I404" s="617"/>
      <c r="J404" s="617"/>
      <c r="K404" s="713"/>
      <c r="L404" s="713"/>
      <c r="M404" s="713"/>
      <c r="N404" s="1146"/>
      <c r="O404" s="1146"/>
      <c r="P404" s="1146"/>
      <c r="Q404" s="1146"/>
      <c r="R404" s="1146"/>
      <c r="S404" s="1146"/>
      <c r="T404" s="1146"/>
      <c r="U404" s="1146"/>
      <c r="V404" s="1146"/>
      <c r="W404" s="1146"/>
      <c r="X404" s="1146"/>
      <c r="Y404" s="1146"/>
      <c r="Z404" s="1146"/>
    </row>
    <row r="405" spans="1:26" ht="30.75" hidden="1" customHeight="1">
      <c r="A405" s="310" t="s">
        <v>1350</v>
      </c>
      <c r="B405" s="594" t="s">
        <v>1351</v>
      </c>
      <c r="C405" s="141"/>
      <c r="D405" s="124"/>
      <c r="E405" s="141"/>
      <c r="F405" s="141"/>
      <c r="G405" s="460"/>
      <c r="H405" s="461"/>
      <c r="I405" s="617"/>
      <c r="J405" s="617"/>
      <c r="K405" s="713"/>
      <c r="L405" s="713"/>
      <c r="M405" s="713"/>
      <c r="N405" s="1146"/>
      <c r="O405" s="1146"/>
      <c r="P405" s="1146"/>
      <c r="Q405" s="1146"/>
      <c r="R405" s="1146"/>
      <c r="S405" s="1146"/>
      <c r="T405" s="1146"/>
      <c r="U405" s="1146"/>
      <c r="V405" s="1146"/>
      <c r="W405" s="1146"/>
      <c r="X405" s="1146"/>
      <c r="Y405" s="1146"/>
      <c r="Z405" s="1146"/>
    </row>
    <row r="406" spans="1:26" ht="30.75" hidden="1" customHeight="1">
      <c r="A406" s="310" t="s">
        <v>3438</v>
      </c>
      <c r="B406" s="594" t="s">
        <v>1353</v>
      </c>
      <c r="C406" s="141"/>
      <c r="D406" s="124"/>
      <c r="E406" s="141"/>
      <c r="F406" s="141"/>
      <c r="G406" s="460"/>
      <c r="H406" s="461"/>
      <c r="I406" s="617"/>
      <c r="J406" s="617"/>
      <c r="K406" s="713"/>
      <c r="L406" s="713"/>
      <c r="M406" s="713"/>
      <c r="N406" s="1146"/>
      <c r="O406" s="1146"/>
      <c r="P406" s="1146"/>
      <c r="Q406" s="1146"/>
      <c r="R406" s="1146"/>
      <c r="S406" s="1146"/>
      <c r="T406" s="1146"/>
      <c r="U406" s="1146"/>
      <c r="V406" s="1146"/>
      <c r="W406" s="1146"/>
      <c r="X406" s="1146"/>
      <c r="Y406" s="1146"/>
      <c r="Z406" s="1146"/>
    </row>
    <row r="407" spans="1:26" ht="30.75" hidden="1" customHeight="1">
      <c r="A407" s="310" t="s">
        <v>1354</v>
      </c>
      <c r="B407" s="594" t="s">
        <v>2330</v>
      </c>
      <c r="C407" s="141"/>
      <c r="D407" s="124"/>
      <c r="E407" s="141"/>
      <c r="F407" s="141"/>
      <c r="G407" s="460"/>
      <c r="H407" s="461"/>
      <c r="I407" s="617"/>
      <c r="J407" s="617"/>
      <c r="K407" s="713"/>
      <c r="L407" s="713"/>
      <c r="M407" s="713"/>
      <c r="N407" s="1146"/>
      <c r="O407" s="1146"/>
      <c r="P407" s="1146"/>
      <c r="Q407" s="1146"/>
      <c r="R407" s="1146"/>
      <c r="S407" s="1146"/>
      <c r="T407" s="1146"/>
      <c r="U407" s="1146"/>
      <c r="V407" s="1146"/>
      <c r="W407" s="1146"/>
      <c r="X407" s="1146"/>
      <c r="Y407" s="1146"/>
      <c r="Z407" s="1146"/>
    </row>
    <row r="408" spans="1:26" ht="30.75" hidden="1" customHeight="1">
      <c r="A408" s="310" t="s">
        <v>1356</v>
      </c>
      <c r="B408" s="1366" t="s">
        <v>1357</v>
      </c>
      <c r="C408" s="141"/>
      <c r="D408" s="124"/>
      <c r="E408" s="141"/>
      <c r="F408" s="141"/>
      <c r="G408" s="460"/>
      <c r="H408" s="461"/>
      <c r="I408" s="617"/>
      <c r="J408" s="617"/>
      <c r="K408" s="713"/>
      <c r="L408" s="713"/>
      <c r="M408" s="713"/>
      <c r="N408" s="1146"/>
      <c r="O408" s="1146"/>
      <c r="P408" s="1146"/>
      <c r="Q408" s="1146"/>
      <c r="R408" s="1146"/>
      <c r="S408" s="1146"/>
      <c r="T408" s="1146"/>
      <c r="U408" s="1146"/>
      <c r="V408" s="1146"/>
      <c r="W408" s="1146"/>
      <c r="X408" s="1146"/>
      <c r="Y408" s="1146"/>
      <c r="Z408" s="1146"/>
    </row>
    <row r="409" spans="1:26" ht="47.25" hidden="1" customHeight="1">
      <c r="A409" s="348" t="s">
        <v>144</v>
      </c>
      <c r="B409" s="1760" t="s">
        <v>145</v>
      </c>
      <c r="C409" s="1570"/>
      <c r="D409" s="1570"/>
      <c r="E409" s="1570"/>
      <c r="F409" s="1570"/>
      <c r="G409" s="1573"/>
      <c r="H409" s="926"/>
      <c r="I409" s="617">
        <f>SUM(D410:D419)</f>
        <v>0</v>
      </c>
      <c r="J409" s="617">
        <f>COUNT(D410:D419)*2</f>
        <v>0</v>
      </c>
      <c r="K409" s="713"/>
      <c r="L409" s="713"/>
      <c r="M409" s="713"/>
      <c r="N409" s="1146"/>
      <c r="O409" s="1146"/>
      <c r="P409" s="1146"/>
      <c r="Q409" s="1146"/>
      <c r="R409" s="1146"/>
      <c r="S409" s="1146"/>
      <c r="T409" s="1146"/>
      <c r="U409" s="1146"/>
      <c r="V409" s="1146"/>
      <c r="W409" s="1146"/>
      <c r="X409" s="1146"/>
      <c r="Y409" s="1146"/>
      <c r="Z409" s="1146"/>
    </row>
    <row r="410" spans="1:26" ht="15" hidden="1" customHeight="1">
      <c r="A410" s="310" t="s">
        <v>1358</v>
      </c>
      <c r="B410" s="1355" t="s">
        <v>1359</v>
      </c>
      <c r="C410" s="179"/>
      <c r="D410" s="370"/>
      <c r="E410" s="125"/>
      <c r="F410" s="125"/>
      <c r="G410" s="125"/>
      <c r="H410" s="1146"/>
      <c r="I410" s="617"/>
      <c r="J410" s="617"/>
      <c r="K410" s="713"/>
      <c r="L410" s="713"/>
      <c r="M410" s="713"/>
      <c r="N410" s="1146"/>
      <c r="O410" s="1146"/>
      <c r="P410" s="1146"/>
      <c r="Q410" s="1146"/>
      <c r="R410" s="1146"/>
      <c r="S410" s="1146"/>
      <c r="T410" s="1146"/>
      <c r="U410" s="1146"/>
      <c r="V410" s="1146"/>
      <c r="W410" s="1146"/>
      <c r="X410" s="1146"/>
      <c r="Y410" s="1146"/>
      <c r="Z410" s="1146"/>
    </row>
    <row r="411" spans="1:26" ht="28.5" hidden="1" customHeight="1">
      <c r="A411" s="310" t="s">
        <v>1360</v>
      </c>
      <c r="B411" s="594" t="s">
        <v>1361</v>
      </c>
      <c r="C411" s="179"/>
      <c r="D411" s="370"/>
      <c r="E411" s="125"/>
      <c r="F411" s="125"/>
      <c r="G411" s="125"/>
      <c r="H411" s="1146"/>
      <c r="I411" s="617"/>
      <c r="J411" s="617"/>
      <c r="K411" s="713"/>
      <c r="L411" s="713"/>
      <c r="M411" s="713"/>
      <c r="N411" s="1146"/>
      <c r="O411" s="1146"/>
      <c r="P411" s="1146"/>
      <c r="Q411" s="1146"/>
      <c r="R411" s="1146"/>
      <c r="S411" s="1146"/>
      <c r="T411" s="1146"/>
      <c r="U411" s="1146"/>
      <c r="V411" s="1146"/>
      <c r="W411" s="1146"/>
      <c r="X411" s="1146"/>
      <c r="Y411" s="1146"/>
      <c r="Z411" s="1146"/>
    </row>
    <row r="412" spans="1:26" ht="30.75" hidden="1" customHeight="1">
      <c r="A412" s="310" t="s">
        <v>1362</v>
      </c>
      <c r="B412" s="1355" t="s">
        <v>1363</v>
      </c>
      <c r="C412" s="179"/>
      <c r="D412" s="370"/>
      <c r="E412" s="125"/>
      <c r="F412" s="125"/>
      <c r="G412" s="125"/>
      <c r="H412" s="1146"/>
      <c r="I412" s="617"/>
      <c r="J412" s="617"/>
      <c r="K412" s="713"/>
      <c r="L412" s="713"/>
      <c r="M412" s="713"/>
      <c r="N412" s="1146"/>
      <c r="O412" s="1146"/>
      <c r="P412" s="1146"/>
      <c r="Q412" s="1146"/>
      <c r="R412" s="1146"/>
      <c r="S412" s="1146"/>
      <c r="T412" s="1146"/>
      <c r="U412" s="1146"/>
      <c r="V412" s="1146"/>
      <c r="W412" s="1146"/>
      <c r="X412" s="1146"/>
      <c r="Y412" s="1146"/>
      <c r="Z412" s="1146"/>
    </row>
    <row r="413" spans="1:26" ht="30.75" hidden="1" customHeight="1">
      <c r="A413" s="310" t="s">
        <v>1364</v>
      </c>
      <c r="B413" s="1355" t="s">
        <v>1365</v>
      </c>
      <c r="C413" s="179"/>
      <c r="D413" s="370"/>
      <c r="E413" s="125"/>
      <c r="F413" s="125"/>
      <c r="G413" s="125"/>
      <c r="H413" s="1146"/>
      <c r="I413" s="617"/>
      <c r="J413" s="617"/>
      <c r="K413" s="713"/>
      <c r="L413" s="713"/>
      <c r="M413" s="713"/>
      <c r="N413" s="1146"/>
      <c r="O413" s="1146"/>
      <c r="P413" s="1146"/>
      <c r="Q413" s="1146"/>
      <c r="R413" s="1146"/>
      <c r="S413" s="1146"/>
      <c r="T413" s="1146"/>
      <c r="U413" s="1146"/>
      <c r="V413" s="1146"/>
      <c r="W413" s="1146"/>
      <c r="X413" s="1146"/>
      <c r="Y413" s="1146"/>
      <c r="Z413" s="1146"/>
    </row>
    <row r="414" spans="1:26" ht="30.75" hidden="1" customHeight="1">
      <c r="A414" s="310" t="s">
        <v>1366</v>
      </c>
      <c r="B414" s="1355" t="s">
        <v>1367</v>
      </c>
      <c r="C414" s="179"/>
      <c r="D414" s="370"/>
      <c r="E414" s="125"/>
      <c r="F414" s="125"/>
      <c r="G414" s="125"/>
      <c r="H414" s="1146"/>
      <c r="I414" s="617"/>
      <c r="J414" s="617"/>
      <c r="K414" s="713"/>
      <c r="L414" s="713"/>
      <c r="M414" s="713"/>
      <c r="N414" s="1146"/>
      <c r="O414" s="1146"/>
      <c r="P414" s="1146"/>
      <c r="Q414" s="1146"/>
      <c r="R414" s="1146"/>
      <c r="S414" s="1146"/>
      <c r="T414" s="1146"/>
      <c r="U414" s="1146"/>
      <c r="V414" s="1146"/>
      <c r="W414" s="1146"/>
      <c r="X414" s="1146"/>
      <c r="Y414" s="1146"/>
      <c r="Z414" s="1146"/>
    </row>
    <row r="415" spans="1:26" ht="30.75" hidden="1" customHeight="1">
      <c r="A415" s="310" t="s">
        <v>1368</v>
      </c>
      <c r="B415" s="1355" t="s">
        <v>1369</v>
      </c>
      <c r="C415" s="179"/>
      <c r="D415" s="370"/>
      <c r="E415" s="125"/>
      <c r="F415" s="125"/>
      <c r="G415" s="125"/>
      <c r="H415" s="1146"/>
      <c r="I415" s="617"/>
      <c r="J415" s="617"/>
      <c r="K415" s="713"/>
      <c r="L415" s="713"/>
      <c r="M415" s="713"/>
      <c r="N415" s="1146"/>
      <c r="O415" s="1146"/>
      <c r="P415" s="1146"/>
      <c r="Q415" s="1146"/>
      <c r="R415" s="1146"/>
      <c r="S415" s="1146"/>
      <c r="T415" s="1146"/>
      <c r="U415" s="1146"/>
      <c r="V415" s="1146"/>
      <c r="W415" s="1146"/>
      <c r="X415" s="1146"/>
      <c r="Y415" s="1146"/>
      <c r="Z415" s="1146"/>
    </row>
    <row r="416" spans="1:26" ht="30.75" hidden="1" customHeight="1">
      <c r="A416" s="310" t="s">
        <v>1370</v>
      </c>
      <c r="B416" s="1355" t="s">
        <v>1371</v>
      </c>
      <c r="C416" s="179"/>
      <c r="D416" s="370"/>
      <c r="E416" s="125"/>
      <c r="F416" s="125"/>
      <c r="G416" s="125"/>
      <c r="H416" s="1146"/>
      <c r="I416" s="617"/>
      <c r="J416" s="617"/>
      <c r="K416" s="713"/>
      <c r="L416" s="713"/>
      <c r="M416" s="713"/>
      <c r="N416" s="1146"/>
      <c r="O416" s="1146"/>
      <c r="P416" s="1146"/>
      <c r="Q416" s="1146"/>
      <c r="R416" s="1146"/>
      <c r="S416" s="1146"/>
      <c r="T416" s="1146"/>
      <c r="U416" s="1146"/>
      <c r="V416" s="1146"/>
      <c r="W416" s="1146"/>
      <c r="X416" s="1146"/>
      <c r="Y416" s="1146"/>
      <c r="Z416" s="1146"/>
    </row>
    <row r="417" spans="1:26" ht="30.75" hidden="1" customHeight="1">
      <c r="A417" s="310" t="s">
        <v>1372</v>
      </c>
      <c r="B417" s="1355" t="s">
        <v>2364</v>
      </c>
      <c r="C417" s="179"/>
      <c r="D417" s="370"/>
      <c r="E417" s="125"/>
      <c r="F417" s="125"/>
      <c r="G417" s="125"/>
      <c r="H417" s="1146"/>
      <c r="I417" s="617"/>
      <c r="J417" s="617"/>
      <c r="K417" s="713"/>
      <c r="L417" s="713"/>
      <c r="M417" s="713"/>
      <c r="N417" s="1146"/>
      <c r="O417" s="1146"/>
      <c r="P417" s="1146"/>
      <c r="Q417" s="1146"/>
      <c r="R417" s="1146"/>
      <c r="S417" s="1146"/>
      <c r="T417" s="1146"/>
      <c r="U417" s="1146"/>
      <c r="V417" s="1146"/>
      <c r="W417" s="1146"/>
      <c r="X417" s="1146"/>
      <c r="Y417" s="1146"/>
      <c r="Z417" s="1146"/>
    </row>
    <row r="418" spans="1:26" ht="30.75" hidden="1" customHeight="1">
      <c r="A418" s="310" t="s">
        <v>1374</v>
      </c>
      <c r="B418" s="1355" t="s">
        <v>1375</v>
      </c>
      <c r="C418" s="179"/>
      <c r="D418" s="370"/>
      <c r="E418" s="125"/>
      <c r="F418" s="125"/>
      <c r="G418" s="125"/>
      <c r="H418" s="1146"/>
      <c r="I418" s="617"/>
      <c r="J418" s="617"/>
      <c r="K418" s="713"/>
      <c r="L418" s="713"/>
      <c r="M418" s="713"/>
      <c r="N418" s="1146"/>
      <c r="O418" s="1146"/>
      <c r="P418" s="1146"/>
      <c r="Q418" s="1146"/>
      <c r="R418" s="1146"/>
      <c r="S418" s="1146"/>
      <c r="T418" s="1146"/>
      <c r="U418" s="1146"/>
      <c r="V418" s="1146"/>
      <c r="W418" s="1146"/>
      <c r="X418" s="1146"/>
      <c r="Y418" s="1146"/>
      <c r="Z418" s="1146"/>
    </row>
    <row r="419" spans="1:26" ht="30.75" hidden="1" customHeight="1">
      <c r="A419" s="310" t="s">
        <v>3939</v>
      </c>
      <c r="B419" s="1355" t="s">
        <v>6908</v>
      </c>
      <c r="C419" s="179"/>
      <c r="D419" s="370"/>
      <c r="E419" s="125"/>
      <c r="F419" s="125"/>
      <c r="G419" s="125"/>
      <c r="H419" s="1146"/>
      <c r="I419" s="617"/>
      <c r="J419" s="617"/>
      <c r="K419" s="713"/>
      <c r="L419" s="713"/>
      <c r="M419" s="713"/>
      <c r="N419" s="1146"/>
      <c r="O419" s="1146"/>
      <c r="P419" s="1146"/>
      <c r="Q419" s="1146"/>
      <c r="R419" s="1146"/>
      <c r="S419" s="1146"/>
      <c r="T419" s="1146"/>
      <c r="U419" s="1146"/>
      <c r="V419" s="1146"/>
      <c r="W419" s="1146"/>
      <c r="X419" s="1146"/>
      <c r="Y419" s="1146"/>
      <c r="Z419" s="1146"/>
    </row>
    <row r="420" spans="1:26" ht="47.25" hidden="1" customHeight="1">
      <c r="A420" s="348" t="s">
        <v>146</v>
      </c>
      <c r="B420" s="1760" t="s">
        <v>3000</v>
      </c>
      <c r="C420" s="1570"/>
      <c r="D420" s="1570"/>
      <c r="E420" s="1570"/>
      <c r="F420" s="1570"/>
      <c r="G420" s="1573"/>
      <c r="H420" s="926"/>
      <c r="I420" s="617">
        <f>SUM(D421:D426)</f>
        <v>0</v>
      </c>
      <c r="J420" s="617">
        <f>COUNT(D421:D426)*2</f>
        <v>0</v>
      </c>
      <c r="K420" s="713"/>
      <c r="L420" s="713"/>
      <c r="M420" s="713"/>
      <c r="N420" s="1146"/>
      <c r="O420" s="1146"/>
      <c r="P420" s="1146"/>
      <c r="Q420" s="1146"/>
      <c r="R420" s="1146"/>
      <c r="S420" s="1146"/>
      <c r="T420" s="1146"/>
      <c r="U420" s="1146"/>
      <c r="V420" s="1146"/>
      <c r="W420" s="1146"/>
      <c r="X420" s="1146"/>
      <c r="Y420" s="1146"/>
      <c r="Z420" s="1146"/>
    </row>
    <row r="421" spans="1:26" ht="15" hidden="1" customHeight="1">
      <c r="A421" s="348" t="s">
        <v>1378</v>
      </c>
      <c r="B421" s="1355" t="s">
        <v>1379</v>
      </c>
      <c r="C421" s="179"/>
      <c r="D421" s="370"/>
      <c r="E421" s="125"/>
      <c r="F421" s="125"/>
      <c r="G421" s="125"/>
      <c r="H421" s="1146"/>
      <c r="I421" s="617"/>
      <c r="J421" s="617"/>
      <c r="K421" s="713"/>
      <c r="L421" s="713"/>
      <c r="M421" s="713"/>
      <c r="N421" s="1146"/>
      <c r="O421" s="1146"/>
      <c r="P421" s="1146"/>
      <c r="Q421" s="1146"/>
      <c r="R421" s="1146"/>
      <c r="S421" s="1146"/>
      <c r="T421" s="1146"/>
      <c r="U421" s="1146"/>
      <c r="V421" s="1146"/>
      <c r="W421" s="1146"/>
      <c r="X421" s="1146"/>
      <c r="Y421" s="1146"/>
      <c r="Z421" s="1146"/>
    </row>
    <row r="422" spans="1:26" ht="30.75" hidden="1" customHeight="1">
      <c r="A422" s="348" t="s">
        <v>1380</v>
      </c>
      <c r="B422" s="1355" t="s">
        <v>3001</v>
      </c>
      <c r="C422" s="179"/>
      <c r="D422" s="370"/>
      <c r="E422" s="125"/>
      <c r="F422" s="125"/>
      <c r="G422" s="125"/>
      <c r="H422" s="1146"/>
      <c r="I422" s="617"/>
      <c r="J422" s="617"/>
      <c r="K422" s="713"/>
      <c r="L422" s="713"/>
      <c r="M422" s="713"/>
      <c r="N422" s="1146"/>
      <c r="O422" s="1146"/>
      <c r="P422" s="1146"/>
      <c r="Q422" s="1146"/>
      <c r="R422" s="1146"/>
      <c r="S422" s="1146"/>
      <c r="T422" s="1146"/>
      <c r="U422" s="1146"/>
      <c r="V422" s="1146"/>
      <c r="W422" s="1146"/>
      <c r="X422" s="1146"/>
      <c r="Y422" s="1146"/>
      <c r="Z422" s="1146"/>
    </row>
    <row r="423" spans="1:26" ht="30.75" hidden="1" customHeight="1">
      <c r="A423" s="348" t="s">
        <v>1382</v>
      </c>
      <c r="B423" s="1355" t="s">
        <v>3002</v>
      </c>
      <c r="C423" s="179"/>
      <c r="D423" s="370"/>
      <c r="E423" s="125"/>
      <c r="F423" s="125"/>
      <c r="G423" s="125"/>
      <c r="H423" s="1146"/>
      <c r="I423" s="617"/>
      <c r="J423" s="617"/>
      <c r="K423" s="713"/>
      <c r="L423" s="713"/>
      <c r="M423" s="713"/>
      <c r="N423" s="1146"/>
      <c r="O423" s="1146"/>
      <c r="P423" s="1146"/>
      <c r="Q423" s="1146"/>
      <c r="R423" s="1146"/>
      <c r="S423" s="1146"/>
      <c r="T423" s="1146"/>
      <c r="U423" s="1146"/>
      <c r="V423" s="1146"/>
      <c r="W423" s="1146"/>
      <c r="X423" s="1146"/>
      <c r="Y423" s="1146"/>
      <c r="Z423" s="1146"/>
    </row>
    <row r="424" spans="1:26" ht="30.75" hidden="1" customHeight="1">
      <c r="A424" s="348" t="s">
        <v>1384</v>
      </c>
      <c r="B424" s="1355" t="s">
        <v>3003</v>
      </c>
      <c r="C424" s="179"/>
      <c r="D424" s="370"/>
      <c r="E424" s="125"/>
      <c r="F424" s="125"/>
      <c r="G424" s="125"/>
      <c r="H424" s="1146"/>
      <c r="I424" s="617"/>
      <c r="J424" s="617"/>
      <c r="K424" s="713"/>
      <c r="L424" s="713"/>
      <c r="M424" s="713"/>
      <c r="N424" s="1146"/>
      <c r="O424" s="1146"/>
      <c r="P424" s="1146"/>
      <c r="Q424" s="1146"/>
      <c r="R424" s="1146"/>
      <c r="S424" s="1146"/>
      <c r="T424" s="1146"/>
      <c r="U424" s="1146"/>
      <c r="V424" s="1146"/>
      <c r="W424" s="1146"/>
      <c r="X424" s="1146"/>
      <c r="Y424" s="1146"/>
      <c r="Z424" s="1146"/>
    </row>
    <row r="425" spans="1:26" ht="30.75" hidden="1" customHeight="1">
      <c r="A425" s="348" t="s">
        <v>1386</v>
      </c>
      <c r="B425" s="1355" t="s">
        <v>3004</v>
      </c>
      <c r="C425" s="179"/>
      <c r="D425" s="370"/>
      <c r="E425" s="125"/>
      <c r="F425" s="125"/>
      <c r="G425" s="125"/>
      <c r="H425" s="1146"/>
      <c r="I425" s="617"/>
      <c r="J425" s="617"/>
      <c r="K425" s="713"/>
      <c r="L425" s="713"/>
      <c r="M425" s="713"/>
      <c r="N425" s="1146"/>
      <c r="O425" s="1146"/>
      <c r="P425" s="1146"/>
      <c r="Q425" s="1146"/>
      <c r="R425" s="1146"/>
      <c r="S425" s="1146"/>
      <c r="T425" s="1146"/>
      <c r="U425" s="1146"/>
      <c r="V425" s="1146"/>
      <c r="W425" s="1146"/>
      <c r="X425" s="1146"/>
      <c r="Y425" s="1146"/>
      <c r="Z425" s="1146"/>
    </row>
    <row r="426" spans="1:26" ht="30.75" hidden="1" customHeight="1">
      <c r="A426" s="348" t="s">
        <v>1388</v>
      </c>
      <c r="B426" s="1355" t="s">
        <v>3005</v>
      </c>
      <c r="C426" s="179"/>
      <c r="D426" s="370"/>
      <c r="E426" s="125"/>
      <c r="F426" s="125"/>
      <c r="G426" s="125"/>
      <c r="H426" s="1146"/>
      <c r="I426" s="617"/>
      <c r="J426" s="617"/>
      <c r="K426" s="713"/>
      <c r="L426" s="713"/>
      <c r="M426" s="713"/>
      <c r="N426" s="1146"/>
      <c r="O426" s="1146"/>
      <c r="P426" s="1146"/>
      <c r="Q426" s="1146"/>
      <c r="R426" s="1146"/>
      <c r="S426" s="1146"/>
      <c r="T426" s="1146"/>
      <c r="U426" s="1146"/>
      <c r="V426" s="1146"/>
      <c r="W426" s="1146"/>
      <c r="X426" s="1146"/>
      <c r="Y426" s="1146"/>
      <c r="Z426" s="1146"/>
    </row>
    <row r="427" spans="1:26" ht="47.25" hidden="1" customHeight="1">
      <c r="A427" s="348" t="s">
        <v>148</v>
      </c>
      <c r="B427" s="1760" t="s">
        <v>3006</v>
      </c>
      <c r="C427" s="1570"/>
      <c r="D427" s="1570"/>
      <c r="E427" s="1570"/>
      <c r="F427" s="1570"/>
      <c r="G427" s="1573"/>
      <c r="H427" s="926"/>
      <c r="I427" s="617">
        <f>SUM(D428:D431)</f>
        <v>0</v>
      </c>
      <c r="J427" s="617">
        <f>COUNT(D428:D431)*2</f>
        <v>0</v>
      </c>
      <c r="K427" s="713"/>
      <c r="L427" s="713"/>
      <c r="M427" s="713"/>
      <c r="N427" s="1146"/>
      <c r="O427" s="1146"/>
      <c r="P427" s="1146"/>
      <c r="Q427" s="1146"/>
      <c r="R427" s="1146"/>
      <c r="S427" s="1146"/>
      <c r="T427" s="1146"/>
      <c r="U427" s="1146"/>
      <c r="V427" s="1146"/>
      <c r="W427" s="1146"/>
      <c r="X427" s="1146"/>
      <c r="Y427" s="1146"/>
      <c r="Z427" s="1146"/>
    </row>
    <row r="428" spans="1:26" ht="15" hidden="1" customHeight="1">
      <c r="A428" s="348" t="s">
        <v>1390</v>
      </c>
      <c r="B428" s="1355" t="s">
        <v>3007</v>
      </c>
      <c r="C428" s="179"/>
      <c r="D428" s="370"/>
      <c r="E428" s="125"/>
      <c r="F428" s="125"/>
      <c r="G428" s="125"/>
      <c r="H428" s="1146"/>
      <c r="I428" s="617"/>
      <c r="J428" s="617"/>
      <c r="K428" s="713"/>
      <c r="L428" s="713"/>
      <c r="M428" s="713"/>
      <c r="N428" s="1146"/>
      <c r="O428" s="1146"/>
      <c r="P428" s="1146"/>
      <c r="Q428" s="1146"/>
      <c r="R428" s="1146"/>
      <c r="S428" s="1146"/>
      <c r="T428" s="1146"/>
      <c r="U428" s="1146"/>
      <c r="V428" s="1146"/>
      <c r="W428" s="1146"/>
      <c r="X428" s="1146"/>
      <c r="Y428" s="1146"/>
      <c r="Z428" s="1146"/>
    </row>
    <row r="429" spans="1:26" ht="15" hidden="1" customHeight="1">
      <c r="A429" s="348" t="s">
        <v>1392</v>
      </c>
      <c r="B429" s="1355" t="s">
        <v>3008</v>
      </c>
      <c r="C429" s="179"/>
      <c r="D429" s="370"/>
      <c r="E429" s="125"/>
      <c r="F429" s="125"/>
      <c r="G429" s="125"/>
      <c r="H429" s="1146"/>
      <c r="I429" s="617"/>
      <c r="J429" s="617"/>
      <c r="K429" s="713"/>
      <c r="L429" s="713"/>
      <c r="M429" s="713"/>
      <c r="N429" s="1146"/>
      <c r="O429" s="1146"/>
      <c r="P429" s="1146"/>
      <c r="Q429" s="1146"/>
      <c r="R429" s="1146"/>
      <c r="S429" s="1146"/>
      <c r="T429" s="1146"/>
      <c r="U429" s="1146"/>
      <c r="V429" s="1146"/>
      <c r="W429" s="1146"/>
      <c r="X429" s="1146"/>
      <c r="Y429" s="1146"/>
      <c r="Z429" s="1146"/>
    </row>
    <row r="430" spans="1:26" ht="15" hidden="1" customHeight="1">
      <c r="A430" s="348" t="s">
        <v>1394</v>
      </c>
      <c r="B430" s="1355" t="s">
        <v>3009</v>
      </c>
      <c r="C430" s="179"/>
      <c r="D430" s="370"/>
      <c r="E430" s="125"/>
      <c r="F430" s="125"/>
      <c r="G430" s="125"/>
      <c r="H430" s="1146"/>
      <c r="I430" s="617"/>
      <c r="J430" s="617"/>
      <c r="K430" s="713"/>
      <c r="L430" s="713"/>
      <c r="M430" s="713"/>
      <c r="N430" s="1146"/>
      <c r="O430" s="1146"/>
      <c r="P430" s="1146"/>
      <c r="Q430" s="1146"/>
      <c r="R430" s="1146"/>
      <c r="S430" s="1146"/>
      <c r="T430" s="1146"/>
      <c r="U430" s="1146"/>
      <c r="V430" s="1146"/>
      <c r="W430" s="1146"/>
      <c r="X430" s="1146"/>
      <c r="Y430" s="1146"/>
      <c r="Z430" s="1146"/>
    </row>
    <row r="431" spans="1:26" ht="15" hidden="1" customHeight="1">
      <c r="A431" s="348" t="s">
        <v>1396</v>
      </c>
      <c r="B431" s="1355" t="s">
        <v>3010</v>
      </c>
      <c r="C431" s="179"/>
      <c r="D431" s="370"/>
      <c r="E431" s="125"/>
      <c r="F431" s="125"/>
      <c r="G431" s="125"/>
      <c r="H431" s="1146"/>
      <c r="I431" s="617"/>
      <c r="J431" s="617"/>
      <c r="K431" s="713"/>
      <c r="L431" s="713"/>
      <c r="M431" s="713"/>
      <c r="N431" s="1146"/>
      <c r="O431" s="1146"/>
      <c r="P431" s="1146"/>
      <c r="Q431" s="1146"/>
      <c r="R431" s="1146"/>
      <c r="S431" s="1146"/>
      <c r="T431" s="1146"/>
      <c r="U431" s="1146"/>
      <c r="V431" s="1146"/>
      <c r="W431" s="1146"/>
      <c r="X431" s="1146"/>
      <c r="Y431" s="1146"/>
      <c r="Z431" s="1146"/>
    </row>
    <row r="432" spans="1:26" ht="14.25" hidden="1" customHeight="1">
      <c r="A432" s="1367"/>
      <c r="B432" s="1820" t="s">
        <v>8269</v>
      </c>
      <c r="C432" s="1570"/>
      <c r="D432" s="1570"/>
      <c r="E432" s="1570"/>
      <c r="F432" s="1570"/>
      <c r="G432" s="1573"/>
      <c r="H432" s="1368"/>
      <c r="I432" s="617"/>
      <c r="J432" s="617"/>
      <c r="K432" s="617"/>
      <c r="L432" s="617"/>
      <c r="M432" s="617"/>
      <c r="N432" s="1146"/>
      <c r="O432" s="1146"/>
      <c r="P432" s="1146"/>
      <c r="Q432" s="1146"/>
      <c r="R432" s="1146"/>
      <c r="S432" s="1146"/>
      <c r="T432" s="1146"/>
      <c r="U432" s="1146"/>
      <c r="V432" s="1146"/>
      <c r="W432" s="1146"/>
      <c r="X432" s="1146"/>
      <c r="Y432" s="1146"/>
      <c r="Z432" s="1146"/>
    </row>
    <row r="433" spans="1:26" ht="14.25" hidden="1" customHeight="1">
      <c r="A433" s="348" t="s">
        <v>150</v>
      </c>
      <c r="B433" s="1760" t="s">
        <v>3011</v>
      </c>
      <c r="C433" s="1570"/>
      <c r="D433" s="1570"/>
      <c r="E433" s="1570"/>
      <c r="F433" s="1570"/>
      <c r="G433" s="1573"/>
      <c r="H433" s="926"/>
      <c r="I433" s="617">
        <f>SUM(D434:D444)</f>
        <v>0</v>
      </c>
      <c r="J433" s="617">
        <f>COUNT(D434:D444)*2</f>
        <v>0</v>
      </c>
      <c r="K433" s="617"/>
      <c r="L433" s="617"/>
      <c r="M433" s="617"/>
      <c r="N433" s="1146"/>
      <c r="O433" s="1146"/>
      <c r="P433" s="1146"/>
      <c r="Q433" s="1146"/>
      <c r="R433" s="1146"/>
      <c r="S433" s="1146"/>
      <c r="T433" s="1146"/>
      <c r="U433" s="1146"/>
      <c r="V433" s="1146"/>
      <c r="W433" s="1146"/>
      <c r="X433" s="1146"/>
      <c r="Y433" s="1146"/>
      <c r="Z433" s="1146"/>
    </row>
    <row r="434" spans="1:26" ht="14.25" hidden="1" customHeight="1">
      <c r="A434" s="348" t="s">
        <v>1399</v>
      </c>
      <c r="B434" s="1355" t="s">
        <v>410</v>
      </c>
      <c r="C434" s="179"/>
      <c r="D434" s="370"/>
      <c r="E434" s="125"/>
      <c r="F434" s="125"/>
      <c r="G434" s="125"/>
      <c r="H434" s="1146"/>
      <c r="I434" s="617"/>
      <c r="J434" s="617"/>
      <c r="K434" s="617"/>
      <c r="L434" s="617"/>
      <c r="M434" s="617"/>
      <c r="N434" s="1146"/>
      <c r="O434" s="1146"/>
      <c r="P434" s="1146"/>
      <c r="Q434" s="1146"/>
      <c r="R434" s="1146"/>
      <c r="S434" s="1146"/>
      <c r="T434" s="1146"/>
      <c r="U434" s="1146"/>
      <c r="V434" s="1146"/>
      <c r="W434" s="1146"/>
      <c r="X434" s="1146"/>
      <c r="Y434" s="1146"/>
      <c r="Z434" s="1146"/>
    </row>
    <row r="435" spans="1:26" ht="14.25" hidden="1" customHeight="1">
      <c r="A435" s="348" t="s">
        <v>1401</v>
      </c>
      <c r="B435" s="122" t="s">
        <v>4479</v>
      </c>
      <c r="C435" s="179"/>
      <c r="D435" s="370"/>
      <c r="E435" s="125"/>
      <c r="F435" s="125"/>
      <c r="G435" s="125"/>
      <c r="H435" s="1146"/>
      <c r="I435" s="617"/>
      <c r="J435" s="617"/>
      <c r="K435" s="617"/>
      <c r="L435" s="617"/>
      <c r="M435" s="617"/>
      <c r="N435" s="1146"/>
      <c r="O435" s="1146"/>
      <c r="P435" s="1146"/>
      <c r="Q435" s="1146"/>
      <c r="R435" s="1146"/>
      <c r="S435" s="1146"/>
      <c r="T435" s="1146"/>
      <c r="U435" s="1146"/>
      <c r="V435" s="1146"/>
      <c r="W435" s="1146"/>
      <c r="X435" s="1146"/>
      <c r="Y435" s="1146"/>
      <c r="Z435" s="1146"/>
    </row>
    <row r="436" spans="1:26" ht="14.25" hidden="1" customHeight="1">
      <c r="A436" s="348" t="s">
        <v>1403</v>
      </c>
      <c r="B436" s="1355" t="s">
        <v>414</v>
      </c>
      <c r="C436" s="179"/>
      <c r="D436" s="370"/>
      <c r="E436" s="125"/>
      <c r="F436" s="125"/>
      <c r="G436" s="125"/>
      <c r="H436" s="1146"/>
      <c r="I436" s="617"/>
      <c r="J436" s="617"/>
      <c r="K436" s="617"/>
      <c r="L436" s="617"/>
      <c r="M436" s="617"/>
      <c r="N436" s="1146"/>
      <c r="O436" s="1146"/>
      <c r="P436" s="1146"/>
      <c r="Q436" s="1146"/>
      <c r="R436" s="1146"/>
      <c r="S436" s="1146"/>
      <c r="T436" s="1146"/>
      <c r="U436" s="1146"/>
      <c r="V436" s="1146"/>
      <c r="W436" s="1146"/>
      <c r="X436" s="1146"/>
      <c r="Y436" s="1146"/>
      <c r="Z436" s="1146"/>
    </row>
    <row r="437" spans="1:26" ht="14.25" hidden="1" customHeight="1">
      <c r="A437" s="348" t="s">
        <v>1405</v>
      </c>
      <c r="B437" s="1355" t="s">
        <v>416</v>
      </c>
      <c r="C437" s="179"/>
      <c r="D437" s="370"/>
      <c r="E437" s="125"/>
      <c r="F437" s="125"/>
      <c r="G437" s="125"/>
      <c r="H437" s="1146"/>
      <c r="I437" s="617"/>
      <c r="J437" s="617"/>
      <c r="K437" s="617"/>
      <c r="L437" s="617"/>
      <c r="M437" s="617"/>
      <c r="N437" s="1146"/>
      <c r="O437" s="1146"/>
      <c r="P437" s="1146"/>
      <c r="Q437" s="1146"/>
      <c r="R437" s="1146"/>
      <c r="S437" s="1146"/>
      <c r="T437" s="1146"/>
      <c r="U437" s="1146"/>
      <c r="V437" s="1146"/>
      <c r="W437" s="1146"/>
      <c r="X437" s="1146"/>
      <c r="Y437" s="1146"/>
      <c r="Z437" s="1146"/>
    </row>
    <row r="438" spans="1:26" ht="14.25" hidden="1" customHeight="1">
      <c r="A438" s="348" t="s">
        <v>1407</v>
      </c>
      <c r="B438" s="1355" t="s">
        <v>3012</v>
      </c>
      <c r="C438" s="179"/>
      <c r="D438" s="370"/>
      <c r="E438" s="125"/>
      <c r="F438" s="125"/>
      <c r="G438" s="125"/>
      <c r="H438" s="1146"/>
      <c r="I438" s="617"/>
      <c r="J438" s="617"/>
      <c r="K438" s="617"/>
      <c r="L438" s="617"/>
      <c r="M438" s="617"/>
      <c r="N438" s="1146"/>
      <c r="O438" s="1146"/>
      <c r="P438" s="1146"/>
      <c r="Q438" s="1146"/>
      <c r="R438" s="1146"/>
      <c r="S438" s="1146"/>
      <c r="T438" s="1146"/>
      <c r="U438" s="1146"/>
      <c r="V438" s="1146"/>
      <c r="W438" s="1146"/>
      <c r="X438" s="1146"/>
      <c r="Y438" s="1146"/>
      <c r="Z438" s="1146"/>
    </row>
    <row r="439" spans="1:26" ht="14.25" hidden="1" customHeight="1">
      <c r="A439" s="348" t="s">
        <v>1409</v>
      </c>
      <c r="B439" s="1355" t="s">
        <v>420</v>
      </c>
      <c r="C439" s="179"/>
      <c r="D439" s="370"/>
      <c r="E439" s="125"/>
      <c r="F439" s="125"/>
      <c r="G439" s="125"/>
      <c r="H439" s="1146"/>
      <c r="I439" s="617"/>
      <c r="J439" s="617"/>
      <c r="K439" s="617"/>
      <c r="L439" s="617"/>
      <c r="M439" s="617"/>
      <c r="N439" s="1146"/>
      <c r="O439" s="1146"/>
      <c r="P439" s="1146"/>
      <c r="Q439" s="1146"/>
      <c r="R439" s="1146"/>
      <c r="S439" s="1146"/>
      <c r="T439" s="1146"/>
      <c r="U439" s="1146"/>
      <c r="V439" s="1146"/>
      <c r="W439" s="1146"/>
      <c r="X439" s="1146"/>
      <c r="Y439" s="1146"/>
      <c r="Z439" s="1146"/>
    </row>
    <row r="440" spans="1:26" ht="14.25" hidden="1" customHeight="1">
      <c r="A440" s="348" t="s">
        <v>1411</v>
      </c>
      <c r="B440" s="1355" t="s">
        <v>422</v>
      </c>
      <c r="C440" s="179"/>
      <c r="D440" s="370"/>
      <c r="E440" s="125"/>
      <c r="F440" s="125"/>
      <c r="G440" s="125"/>
      <c r="H440" s="1146"/>
      <c r="I440" s="617"/>
      <c r="J440" s="617"/>
      <c r="K440" s="617"/>
      <c r="L440" s="617"/>
      <c r="M440" s="617"/>
      <c r="N440" s="1146"/>
      <c r="O440" s="1146"/>
      <c r="P440" s="1146"/>
      <c r="Q440" s="1146"/>
      <c r="R440" s="1146"/>
      <c r="S440" s="1146"/>
      <c r="T440" s="1146"/>
      <c r="U440" s="1146"/>
      <c r="V440" s="1146"/>
      <c r="W440" s="1146"/>
      <c r="X440" s="1146"/>
      <c r="Y440" s="1146"/>
      <c r="Z440" s="1146"/>
    </row>
    <row r="441" spans="1:26" ht="14.25" hidden="1" customHeight="1">
      <c r="A441" s="348" t="s">
        <v>1413</v>
      </c>
      <c r="B441" s="1355" t="s">
        <v>3013</v>
      </c>
      <c r="C441" s="179"/>
      <c r="D441" s="370"/>
      <c r="E441" s="125"/>
      <c r="F441" s="125"/>
      <c r="G441" s="125"/>
      <c r="H441" s="1146"/>
      <c r="I441" s="617"/>
      <c r="J441" s="617"/>
      <c r="K441" s="617"/>
      <c r="L441" s="617"/>
      <c r="M441" s="617"/>
      <c r="N441" s="1146"/>
      <c r="O441" s="1146"/>
      <c r="P441" s="1146"/>
      <c r="Q441" s="1146"/>
      <c r="R441" s="1146"/>
      <c r="S441" s="1146"/>
      <c r="T441" s="1146"/>
      <c r="U441" s="1146"/>
      <c r="V441" s="1146"/>
      <c r="W441" s="1146"/>
      <c r="X441" s="1146"/>
      <c r="Y441" s="1146"/>
      <c r="Z441" s="1146"/>
    </row>
    <row r="442" spans="1:26" ht="14.25" hidden="1" customHeight="1">
      <c r="A442" s="348" t="s">
        <v>1417</v>
      </c>
      <c r="B442" s="1355" t="s">
        <v>3014</v>
      </c>
      <c r="C442" s="179"/>
      <c r="D442" s="370"/>
      <c r="E442" s="125"/>
      <c r="F442" s="125"/>
      <c r="G442" s="125"/>
      <c r="H442" s="1146"/>
      <c r="I442" s="617"/>
      <c r="J442" s="617"/>
      <c r="K442" s="617"/>
      <c r="L442" s="617"/>
      <c r="M442" s="617"/>
      <c r="N442" s="1146"/>
      <c r="O442" s="1146"/>
      <c r="P442" s="1146"/>
      <c r="Q442" s="1146"/>
      <c r="R442" s="1146"/>
      <c r="S442" s="1146"/>
      <c r="T442" s="1146"/>
      <c r="U442" s="1146"/>
      <c r="V442" s="1146"/>
      <c r="W442" s="1146"/>
      <c r="X442" s="1146"/>
      <c r="Y442" s="1146"/>
      <c r="Z442" s="1146"/>
    </row>
    <row r="443" spans="1:26" ht="30.75" hidden="1" customHeight="1">
      <c r="A443" s="310" t="s">
        <v>1419</v>
      </c>
      <c r="B443" s="122" t="s">
        <v>1420</v>
      </c>
      <c r="C443" s="179"/>
      <c r="D443" s="370"/>
      <c r="E443" s="125"/>
      <c r="F443" s="125"/>
      <c r="G443" s="125"/>
      <c r="H443" s="1146"/>
      <c r="I443" s="617"/>
      <c r="J443" s="617"/>
      <c r="K443" s="617"/>
      <c r="L443" s="617"/>
      <c r="M443" s="617"/>
      <c r="N443" s="1146"/>
      <c r="O443" s="1146"/>
      <c r="P443" s="1146"/>
      <c r="Q443" s="1146"/>
      <c r="R443" s="1146"/>
      <c r="S443" s="1146"/>
      <c r="T443" s="1146"/>
      <c r="U443" s="1146"/>
      <c r="V443" s="1146"/>
      <c r="W443" s="1146"/>
      <c r="X443" s="1146"/>
      <c r="Y443" s="1146"/>
      <c r="Z443" s="1146"/>
    </row>
    <row r="444" spans="1:26" ht="14.25" hidden="1" customHeight="1">
      <c r="A444" s="310" t="s">
        <v>2472</v>
      </c>
      <c r="B444" s="122" t="s">
        <v>2473</v>
      </c>
      <c r="C444" s="179"/>
      <c r="D444" s="370"/>
      <c r="E444" s="125"/>
      <c r="F444" s="125"/>
      <c r="G444" s="125"/>
      <c r="H444" s="1146"/>
      <c r="I444" s="617"/>
      <c r="J444" s="617"/>
      <c r="K444" s="617"/>
      <c r="L444" s="617"/>
      <c r="M444" s="617"/>
      <c r="N444" s="1146"/>
      <c r="O444" s="1146"/>
      <c r="P444" s="1146"/>
      <c r="Q444" s="1146"/>
      <c r="R444" s="1146"/>
      <c r="S444" s="1146"/>
      <c r="T444" s="1146"/>
      <c r="U444" s="1146"/>
      <c r="V444" s="1146"/>
      <c r="W444" s="1146"/>
      <c r="X444" s="1146"/>
      <c r="Y444" s="1146"/>
      <c r="Z444" s="1146"/>
    </row>
    <row r="445" spans="1:26" ht="21">
      <c r="A445" s="1196"/>
      <c r="B445" s="1797" t="s">
        <v>1429</v>
      </c>
      <c r="C445" s="1570"/>
      <c r="D445" s="1570"/>
      <c r="E445" s="1570"/>
      <c r="F445" s="1570"/>
      <c r="G445" s="1573"/>
      <c r="H445" s="1354"/>
      <c r="I445" s="1150">
        <f t="shared" ref="I445:J445" si="6">I446+I454+I463+I468+I476+I487</f>
        <v>88</v>
      </c>
      <c r="J445" s="1150">
        <f t="shared" si="6"/>
        <v>88</v>
      </c>
      <c r="K445" s="713"/>
      <c r="L445" s="713"/>
      <c r="M445" s="713"/>
      <c r="N445" s="1146"/>
      <c r="O445" s="1146"/>
      <c r="P445" s="1146"/>
      <c r="Q445" s="1146"/>
      <c r="R445" s="1146"/>
      <c r="S445" s="1146"/>
      <c r="T445" s="1146"/>
      <c r="U445" s="1146"/>
      <c r="V445" s="1146"/>
      <c r="W445" s="1146"/>
      <c r="X445" s="1146"/>
      <c r="Y445" s="1146"/>
      <c r="Z445" s="1146"/>
    </row>
    <row r="446" spans="1:26" ht="19">
      <c r="A446" s="982" t="s">
        <v>262</v>
      </c>
      <c r="B446" s="1606" t="s">
        <v>3015</v>
      </c>
      <c r="C446" s="1570"/>
      <c r="D446" s="1570"/>
      <c r="E446" s="1570"/>
      <c r="F446" s="1570"/>
      <c r="G446" s="1573"/>
      <c r="H446" s="942"/>
      <c r="I446" s="1150">
        <f>SUM(D447:D453)</f>
        <v>6</v>
      </c>
      <c r="J446" s="1150">
        <f>COUNT(D447:D453)*2</f>
        <v>6</v>
      </c>
      <c r="K446" s="713"/>
      <c r="L446" s="713"/>
      <c r="M446" s="713"/>
      <c r="N446" s="1146"/>
      <c r="O446" s="1146"/>
      <c r="P446" s="1146"/>
      <c r="Q446" s="1146"/>
      <c r="R446" s="1146"/>
      <c r="S446" s="1146"/>
      <c r="T446" s="1146"/>
      <c r="U446" s="1146"/>
      <c r="V446" s="1146"/>
      <c r="W446" s="1146"/>
      <c r="X446" s="1146"/>
      <c r="Y446" s="1146"/>
      <c r="Z446" s="1146"/>
    </row>
    <row r="447" spans="1:26" ht="15" hidden="1" customHeight="1">
      <c r="A447" s="1369" t="s">
        <v>1430</v>
      </c>
      <c r="B447" s="1355" t="s">
        <v>3016</v>
      </c>
      <c r="C447" s="179"/>
      <c r="D447" s="370"/>
      <c r="E447" s="125"/>
      <c r="F447" s="125"/>
      <c r="G447" s="125"/>
      <c r="H447" s="1146"/>
      <c r="I447" s="617"/>
      <c r="J447" s="617"/>
      <c r="K447" s="713"/>
      <c r="L447" s="713"/>
      <c r="M447" s="713"/>
      <c r="N447" s="1146"/>
      <c r="O447" s="1146"/>
      <c r="P447" s="1146"/>
      <c r="Q447" s="1146"/>
      <c r="R447" s="1146"/>
      <c r="S447" s="1146"/>
      <c r="T447" s="1146"/>
      <c r="U447" s="1146"/>
      <c r="V447" s="1146"/>
      <c r="W447" s="1146"/>
      <c r="X447" s="1146"/>
      <c r="Y447" s="1146"/>
      <c r="Z447" s="1146"/>
    </row>
    <row r="448" spans="1:26" ht="30.75" hidden="1" customHeight="1">
      <c r="A448" s="1369" t="s">
        <v>2481</v>
      </c>
      <c r="B448" s="1355" t="s">
        <v>3017</v>
      </c>
      <c r="C448" s="179"/>
      <c r="D448" s="370"/>
      <c r="E448" s="125"/>
      <c r="F448" s="125"/>
      <c r="G448" s="125"/>
      <c r="H448" s="1146"/>
      <c r="I448" s="617"/>
      <c r="J448" s="617"/>
      <c r="K448" s="713"/>
      <c r="L448" s="713"/>
      <c r="M448" s="713"/>
      <c r="N448" s="1146"/>
      <c r="O448" s="1146"/>
      <c r="P448" s="1146"/>
      <c r="Q448" s="1146"/>
      <c r="R448" s="1146"/>
      <c r="S448" s="1146"/>
      <c r="T448" s="1146"/>
      <c r="U448" s="1146"/>
      <c r="V448" s="1146"/>
      <c r="W448" s="1146"/>
      <c r="X448" s="1146"/>
      <c r="Y448" s="1146"/>
      <c r="Z448" s="1146"/>
    </row>
    <row r="449" spans="1:26" ht="15" hidden="1" customHeight="1">
      <c r="A449" s="1369" t="s">
        <v>1436</v>
      </c>
      <c r="B449" s="1355" t="s">
        <v>3019</v>
      </c>
      <c r="C449" s="179"/>
      <c r="D449" s="370"/>
      <c r="E449" s="125"/>
      <c r="F449" s="125"/>
      <c r="G449" s="125"/>
      <c r="H449" s="1146"/>
      <c r="I449" s="617"/>
      <c r="J449" s="617"/>
      <c r="K449" s="713"/>
      <c r="L449" s="713"/>
      <c r="M449" s="713"/>
      <c r="N449" s="1146"/>
      <c r="O449" s="1146"/>
      <c r="P449" s="1146"/>
      <c r="Q449" s="1146"/>
      <c r="R449" s="1146"/>
      <c r="S449" s="1146"/>
      <c r="T449" s="1146"/>
      <c r="U449" s="1146"/>
      <c r="V449" s="1146"/>
      <c r="W449" s="1146"/>
      <c r="X449" s="1146"/>
      <c r="Y449" s="1146"/>
      <c r="Z449" s="1146"/>
    </row>
    <row r="450" spans="1:26" ht="34">
      <c r="A450" s="982" t="s">
        <v>2482</v>
      </c>
      <c r="B450" s="467" t="s">
        <v>3020</v>
      </c>
      <c r="C450" s="471" t="s">
        <v>1440</v>
      </c>
      <c r="D450" s="696">
        <v>2</v>
      </c>
      <c r="E450" s="696" t="s">
        <v>599</v>
      </c>
      <c r="F450" s="471" t="s">
        <v>1441</v>
      </c>
      <c r="G450" s="696"/>
      <c r="H450" s="780"/>
      <c r="I450" s="1150"/>
      <c r="J450" s="1150"/>
      <c r="K450" s="713"/>
      <c r="L450" s="713"/>
      <c r="M450" s="713"/>
      <c r="N450" s="1146"/>
      <c r="O450" s="1146"/>
      <c r="P450" s="1146"/>
      <c r="Q450" s="1146"/>
      <c r="R450" s="1146"/>
      <c r="S450" s="1146"/>
      <c r="T450" s="1146"/>
      <c r="U450" s="1146"/>
      <c r="V450" s="1146"/>
      <c r="W450" s="1146"/>
      <c r="X450" s="1146"/>
      <c r="Y450" s="1146"/>
      <c r="Z450" s="1146"/>
    </row>
    <row r="451" spans="1:26" ht="16">
      <c r="A451" s="982"/>
      <c r="B451" s="467"/>
      <c r="C451" s="471" t="s">
        <v>7160</v>
      </c>
      <c r="D451" s="696">
        <v>2</v>
      </c>
      <c r="E451" s="696" t="s">
        <v>599</v>
      </c>
      <c r="F451" s="1052"/>
      <c r="G451" s="696"/>
      <c r="H451" s="780"/>
      <c r="I451" s="1150"/>
      <c r="J451" s="1150"/>
      <c r="K451" s="713"/>
      <c r="L451" s="713"/>
      <c r="M451" s="713"/>
      <c r="N451" s="1146"/>
      <c r="O451" s="1146"/>
      <c r="P451" s="1146"/>
      <c r="Q451" s="1146"/>
      <c r="R451" s="1146"/>
      <c r="S451" s="1146"/>
      <c r="T451" s="1146"/>
      <c r="U451" s="1146"/>
      <c r="V451" s="1146"/>
      <c r="W451" s="1146"/>
      <c r="X451" s="1146"/>
      <c r="Y451" s="1146"/>
      <c r="Z451" s="1146"/>
    </row>
    <row r="452" spans="1:26" ht="34">
      <c r="A452" s="982" t="s">
        <v>2483</v>
      </c>
      <c r="B452" s="467" t="s">
        <v>3023</v>
      </c>
      <c r="C452" s="986" t="s">
        <v>1445</v>
      </c>
      <c r="D452" s="696">
        <v>2</v>
      </c>
      <c r="E452" s="696" t="s">
        <v>599</v>
      </c>
      <c r="F452" s="471" t="s">
        <v>1446</v>
      </c>
      <c r="G452" s="696"/>
      <c r="H452" s="780"/>
      <c r="I452" s="1150"/>
      <c r="J452" s="1150"/>
      <c r="K452" s="713"/>
      <c r="L452" s="713"/>
      <c r="M452" s="713"/>
      <c r="N452" s="1146"/>
      <c r="O452" s="1146"/>
      <c r="P452" s="1146"/>
      <c r="Q452" s="1146"/>
      <c r="R452" s="1146"/>
      <c r="S452" s="1146"/>
      <c r="T452" s="1146"/>
      <c r="U452" s="1146"/>
      <c r="V452" s="1146"/>
      <c r="W452" s="1146"/>
      <c r="X452" s="1146"/>
      <c r="Y452" s="1146"/>
      <c r="Z452" s="1146"/>
    </row>
    <row r="453" spans="1:26" ht="15" hidden="1" customHeight="1">
      <c r="A453" s="1369" t="s">
        <v>1447</v>
      </c>
      <c r="B453" s="1355" t="s">
        <v>3024</v>
      </c>
      <c r="C453" s="179"/>
      <c r="D453" s="370"/>
      <c r="E453" s="125"/>
      <c r="F453" s="125"/>
      <c r="G453" s="125"/>
      <c r="H453" s="1146"/>
      <c r="I453" s="617"/>
      <c r="J453" s="617"/>
      <c r="K453" s="713"/>
      <c r="L453" s="713"/>
      <c r="M453" s="713"/>
      <c r="N453" s="1146"/>
      <c r="O453" s="1146"/>
      <c r="P453" s="1146"/>
      <c r="Q453" s="1146"/>
      <c r="R453" s="1146"/>
      <c r="S453" s="1146"/>
      <c r="T453" s="1146"/>
      <c r="U453" s="1146"/>
      <c r="V453" s="1146"/>
      <c r="W453" s="1146"/>
      <c r="X453" s="1146"/>
      <c r="Y453" s="1146"/>
      <c r="Z453" s="1146"/>
    </row>
    <row r="454" spans="1:26" ht="19">
      <c r="A454" s="982" t="s">
        <v>263</v>
      </c>
      <c r="B454" s="1606" t="s">
        <v>3025</v>
      </c>
      <c r="C454" s="1570"/>
      <c r="D454" s="1570"/>
      <c r="E454" s="1570"/>
      <c r="F454" s="1570"/>
      <c r="G454" s="1573"/>
      <c r="H454" s="942"/>
      <c r="I454" s="1150">
        <f>SUM(D455:D462)</f>
        <v>14</v>
      </c>
      <c r="J454" s="1150">
        <f>COUNT(D455:D462)*2</f>
        <v>14</v>
      </c>
      <c r="K454" s="713"/>
      <c r="L454" s="713"/>
      <c r="M454" s="713"/>
      <c r="N454" s="1146"/>
      <c r="O454" s="1146"/>
      <c r="P454" s="1146"/>
      <c r="Q454" s="1146"/>
      <c r="R454" s="1146"/>
      <c r="S454" s="1146"/>
      <c r="T454" s="1146"/>
      <c r="U454" s="1146"/>
      <c r="V454" s="1146"/>
      <c r="W454" s="1146"/>
      <c r="X454" s="1146"/>
      <c r="Y454" s="1146"/>
      <c r="Z454" s="1146"/>
    </row>
    <row r="455" spans="1:26" ht="32">
      <c r="A455" s="982" t="s">
        <v>2484</v>
      </c>
      <c r="B455" s="467" t="s">
        <v>1451</v>
      </c>
      <c r="C455" s="471" t="s">
        <v>1452</v>
      </c>
      <c r="D455" s="696">
        <v>2</v>
      </c>
      <c r="E455" s="696" t="s">
        <v>469</v>
      </c>
      <c r="F455" s="471" t="s">
        <v>8270</v>
      </c>
      <c r="G455" s="696"/>
      <c r="H455" s="780"/>
      <c r="I455" s="1150"/>
      <c r="J455" s="1150"/>
      <c r="K455" s="713"/>
      <c r="L455" s="713"/>
      <c r="M455" s="713"/>
      <c r="N455" s="1146"/>
      <c r="O455" s="1146"/>
      <c r="P455" s="1146"/>
      <c r="Q455" s="1146"/>
      <c r="R455" s="1146"/>
      <c r="S455" s="1146"/>
      <c r="T455" s="1146"/>
      <c r="U455" s="1146"/>
      <c r="V455" s="1146"/>
      <c r="W455" s="1146"/>
      <c r="X455" s="1146"/>
      <c r="Y455" s="1146"/>
      <c r="Z455" s="1146"/>
    </row>
    <row r="456" spans="1:26" ht="16">
      <c r="A456" s="982"/>
      <c r="B456" s="467"/>
      <c r="C456" s="471" t="s">
        <v>1454</v>
      </c>
      <c r="D456" s="696">
        <v>2</v>
      </c>
      <c r="E456" s="696" t="s">
        <v>506</v>
      </c>
      <c r="F456" s="471" t="s">
        <v>1455</v>
      </c>
      <c r="G456" s="696"/>
      <c r="H456" s="780"/>
      <c r="I456" s="1150"/>
      <c r="J456" s="1150"/>
      <c r="K456" s="713"/>
      <c r="L456" s="713"/>
      <c r="M456" s="713"/>
      <c r="N456" s="1146"/>
      <c r="O456" s="1146"/>
      <c r="P456" s="1146"/>
      <c r="Q456" s="1146"/>
      <c r="R456" s="1146"/>
      <c r="S456" s="1146"/>
      <c r="T456" s="1146"/>
      <c r="U456" s="1146"/>
      <c r="V456" s="1146"/>
      <c r="W456" s="1146"/>
      <c r="X456" s="1146"/>
      <c r="Y456" s="1146"/>
      <c r="Z456" s="1146"/>
    </row>
    <row r="457" spans="1:26" ht="32">
      <c r="A457" s="982"/>
      <c r="B457" s="467"/>
      <c r="C457" s="471" t="s">
        <v>1456</v>
      </c>
      <c r="D457" s="696">
        <v>2</v>
      </c>
      <c r="E457" s="696" t="s">
        <v>506</v>
      </c>
      <c r="F457" s="471" t="s">
        <v>1457</v>
      </c>
      <c r="G457" s="696"/>
      <c r="H457" s="780"/>
      <c r="I457" s="1150"/>
      <c r="J457" s="1150"/>
      <c r="K457" s="713"/>
      <c r="L457" s="713"/>
      <c r="M457" s="713"/>
      <c r="N457" s="1146"/>
      <c r="O457" s="1146"/>
      <c r="P457" s="1146"/>
      <c r="Q457" s="1146"/>
      <c r="R457" s="1146"/>
      <c r="S457" s="1146"/>
      <c r="T457" s="1146"/>
      <c r="U457" s="1146"/>
      <c r="V457" s="1146"/>
      <c r="W457" s="1146"/>
      <c r="X457" s="1146"/>
      <c r="Y457" s="1146"/>
      <c r="Z457" s="1146"/>
    </row>
    <row r="458" spans="1:26" ht="16">
      <c r="A458" s="982"/>
      <c r="B458" s="467"/>
      <c r="C458" s="471" t="s">
        <v>1458</v>
      </c>
      <c r="D458" s="696">
        <v>2</v>
      </c>
      <c r="E458" s="696" t="s">
        <v>506</v>
      </c>
      <c r="F458" s="471" t="s">
        <v>1459</v>
      </c>
      <c r="G458" s="696"/>
      <c r="H458" s="780"/>
      <c r="I458" s="1150"/>
      <c r="J458" s="1150"/>
      <c r="K458" s="713"/>
      <c r="L458" s="713"/>
      <c r="M458" s="713"/>
      <c r="N458" s="1146"/>
      <c r="O458" s="1146"/>
      <c r="P458" s="1146"/>
      <c r="Q458" s="1146"/>
      <c r="R458" s="1146"/>
      <c r="S458" s="1146"/>
      <c r="T458" s="1146"/>
      <c r="U458" s="1146"/>
      <c r="V458" s="1146"/>
      <c r="W458" s="1146"/>
      <c r="X458" s="1146"/>
      <c r="Y458" s="1146"/>
      <c r="Z458" s="1146"/>
    </row>
    <row r="459" spans="1:26" ht="32">
      <c r="A459" s="982"/>
      <c r="B459" s="467"/>
      <c r="C459" s="471" t="s">
        <v>1460</v>
      </c>
      <c r="D459" s="696">
        <v>2</v>
      </c>
      <c r="E459" s="696" t="s">
        <v>469</v>
      </c>
      <c r="F459" s="471" t="s">
        <v>1461</v>
      </c>
      <c r="G459" s="696"/>
      <c r="H459" s="780"/>
      <c r="I459" s="1150"/>
      <c r="J459" s="1150"/>
      <c r="K459" s="713"/>
      <c r="L459" s="713"/>
      <c r="M459" s="713"/>
      <c r="N459" s="1146"/>
      <c r="O459" s="1146"/>
      <c r="P459" s="1146"/>
      <c r="Q459" s="1146"/>
      <c r="R459" s="1146"/>
      <c r="S459" s="1146"/>
      <c r="T459" s="1146"/>
      <c r="U459" s="1146"/>
      <c r="V459" s="1146"/>
      <c r="W459" s="1146"/>
      <c r="X459" s="1146"/>
      <c r="Y459" s="1146"/>
      <c r="Z459" s="1146"/>
    </row>
    <row r="460" spans="1:26" ht="34">
      <c r="A460" s="982" t="s">
        <v>2485</v>
      </c>
      <c r="B460" s="467" t="s">
        <v>3031</v>
      </c>
      <c r="C460" s="471" t="s">
        <v>1464</v>
      </c>
      <c r="D460" s="696">
        <v>2</v>
      </c>
      <c r="E460" s="696" t="s">
        <v>387</v>
      </c>
      <c r="F460" s="471" t="s">
        <v>1465</v>
      </c>
      <c r="G460" s="696"/>
      <c r="H460" s="780"/>
      <c r="I460" s="1150"/>
      <c r="J460" s="1150"/>
      <c r="K460" s="713"/>
      <c r="L460" s="713"/>
      <c r="M460" s="713"/>
      <c r="N460" s="1146"/>
      <c r="O460" s="1146"/>
      <c r="P460" s="1146"/>
      <c r="Q460" s="1146"/>
      <c r="R460" s="1146"/>
      <c r="S460" s="1146"/>
      <c r="T460" s="1146"/>
      <c r="U460" s="1146"/>
      <c r="V460" s="1146"/>
      <c r="W460" s="1146"/>
      <c r="X460" s="1146"/>
      <c r="Y460" s="1146"/>
      <c r="Z460" s="1146"/>
    </row>
    <row r="461" spans="1:26" ht="16">
      <c r="A461" s="982"/>
      <c r="B461" s="467"/>
      <c r="C461" s="471" t="s">
        <v>1466</v>
      </c>
      <c r="D461" s="696">
        <v>2</v>
      </c>
      <c r="E461" s="696" t="s">
        <v>549</v>
      </c>
      <c r="F461" s="1052"/>
      <c r="G461" s="696"/>
      <c r="H461" s="780"/>
      <c r="I461" s="1150"/>
      <c r="J461" s="1150"/>
      <c r="K461" s="713"/>
      <c r="L461" s="713"/>
      <c r="M461" s="713"/>
      <c r="N461" s="1146"/>
      <c r="O461" s="1146"/>
      <c r="P461" s="1146"/>
      <c r="Q461" s="1146"/>
      <c r="R461" s="1146"/>
      <c r="S461" s="1146"/>
      <c r="T461" s="1146"/>
      <c r="U461" s="1146"/>
      <c r="V461" s="1146"/>
      <c r="W461" s="1146"/>
      <c r="X461" s="1146"/>
      <c r="Y461" s="1146"/>
      <c r="Z461" s="1146"/>
    </row>
    <row r="462" spans="1:26" ht="30.75" hidden="1" customHeight="1">
      <c r="A462" s="1369" t="s">
        <v>2486</v>
      </c>
      <c r="B462" s="1355" t="s">
        <v>3034</v>
      </c>
      <c r="C462" s="1370"/>
      <c r="D462" s="370"/>
      <c r="E462" s="125"/>
      <c r="F462" s="125"/>
      <c r="G462" s="125"/>
      <c r="H462" s="1146"/>
      <c r="I462" s="617"/>
      <c r="J462" s="617"/>
      <c r="K462" s="713"/>
      <c r="L462" s="713"/>
      <c r="M462" s="713"/>
      <c r="N462" s="1146"/>
      <c r="O462" s="1146"/>
      <c r="P462" s="1146"/>
      <c r="Q462" s="1146"/>
      <c r="R462" s="1146"/>
      <c r="S462" s="1146"/>
      <c r="T462" s="1146"/>
      <c r="U462" s="1146"/>
      <c r="V462" s="1146"/>
      <c r="W462" s="1146"/>
      <c r="X462" s="1146"/>
      <c r="Y462" s="1146"/>
      <c r="Z462" s="1146"/>
    </row>
    <row r="463" spans="1:26" ht="19">
      <c r="A463" s="982" t="s">
        <v>264</v>
      </c>
      <c r="B463" s="1606" t="s">
        <v>3039</v>
      </c>
      <c r="C463" s="1570"/>
      <c r="D463" s="1570"/>
      <c r="E463" s="1570"/>
      <c r="F463" s="1570"/>
      <c r="G463" s="1573"/>
      <c r="H463" s="942"/>
      <c r="I463" s="1150">
        <f>SUM(D464:D467)</f>
        <v>8</v>
      </c>
      <c r="J463" s="1150">
        <f>COUNT(D464:D467)*2</f>
        <v>8</v>
      </c>
      <c r="K463" s="713"/>
      <c r="L463" s="713"/>
      <c r="M463" s="713"/>
      <c r="N463" s="1146"/>
      <c r="O463" s="1146"/>
      <c r="P463" s="1146"/>
      <c r="Q463" s="1146"/>
      <c r="R463" s="1146"/>
      <c r="S463" s="1146"/>
      <c r="T463" s="1146"/>
      <c r="U463" s="1146"/>
      <c r="V463" s="1146"/>
      <c r="W463" s="1146"/>
      <c r="X463" s="1146"/>
      <c r="Y463" s="1146"/>
      <c r="Z463" s="1146"/>
    </row>
    <row r="464" spans="1:26" ht="34">
      <c r="A464" s="982" t="s">
        <v>2487</v>
      </c>
      <c r="B464" s="467" t="s">
        <v>3040</v>
      </c>
      <c r="C464" s="471" t="s">
        <v>1474</v>
      </c>
      <c r="D464" s="696">
        <v>2</v>
      </c>
      <c r="E464" s="696" t="s">
        <v>506</v>
      </c>
      <c r="F464" s="1052"/>
      <c r="G464" s="696"/>
      <c r="H464" s="780"/>
      <c r="I464" s="1150"/>
      <c r="J464" s="1150"/>
      <c r="K464" s="713"/>
      <c r="L464" s="713"/>
      <c r="M464" s="713"/>
      <c r="N464" s="1146"/>
      <c r="O464" s="1146"/>
      <c r="P464" s="1146"/>
      <c r="Q464" s="1146"/>
      <c r="R464" s="1146"/>
      <c r="S464" s="1146"/>
      <c r="T464" s="1146"/>
      <c r="U464" s="1146"/>
      <c r="V464" s="1146"/>
      <c r="W464" s="1146"/>
      <c r="X464" s="1146"/>
      <c r="Y464" s="1146"/>
      <c r="Z464" s="1146"/>
    </row>
    <row r="465" spans="1:26" ht="16">
      <c r="A465" s="982"/>
      <c r="B465" s="467"/>
      <c r="C465" s="471" t="s">
        <v>1475</v>
      </c>
      <c r="D465" s="696">
        <v>2</v>
      </c>
      <c r="E465" s="696" t="s">
        <v>506</v>
      </c>
      <c r="F465" s="1052"/>
      <c r="G465" s="696"/>
      <c r="H465" s="780"/>
      <c r="I465" s="1150"/>
      <c r="J465" s="1150"/>
      <c r="K465" s="713"/>
      <c r="L465" s="713"/>
      <c r="M465" s="713"/>
      <c r="N465" s="1146"/>
      <c r="O465" s="1146"/>
      <c r="P465" s="1146"/>
      <c r="Q465" s="1146"/>
      <c r="R465" s="1146"/>
      <c r="S465" s="1146"/>
      <c r="T465" s="1146"/>
      <c r="U465" s="1146"/>
      <c r="V465" s="1146"/>
      <c r="W465" s="1146"/>
      <c r="X465" s="1146"/>
      <c r="Y465" s="1146"/>
      <c r="Z465" s="1146"/>
    </row>
    <row r="466" spans="1:26" ht="17">
      <c r="A466" s="982" t="s">
        <v>2488</v>
      </c>
      <c r="B466" s="467" t="s">
        <v>3051</v>
      </c>
      <c r="C466" s="471" t="s">
        <v>1479</v>
      </c>
      <c r="D466" s="696">
        <v>2</v>
      </c>
      <c r="E466" s="696" t="s">
        <v>506</v>
      </c>
      <c r="F466" s="1052"/>
      <c r="G466" s="696"/>
      <c r="H466" s="780"/>
      <c r="I466" s="1150"/>
      <c r="J466" s="1150"/>
      <c r="K466" s="713"/>
      <c r="L466" s="713"/>
      <c r="M466" s="713"/>
      <c r="N466" s="1146"/>
      <c r="O466" s="1146"/>
      <c r="P466" s="1146"/>
      <c r="Q466" s="1146"/>
      <c r="R466" s="1146"/>
      <c r="S466" s="1146"/>
      <c r="T466" s="1146"/>
      <c r="U466" s="1146"/>
      <c r="V466" s="1146"/>
      <c r="W466" s="1146"/>
      <c r="X466" s="1146"/>
      <c r="Y466" s="1146"/>
      <c r="Z466" s="1146"/>
    </row>
    <row r="467" spans="1:26" ht="17">
      <c r="A467" s="982"/>
      <c r="B467" s="467"/>
      <c r="C467" s="467" t="s">
        <v>1480</v>
      </c>
      <c r="D467" s="696">
        <v>2</v>
      </c>
      <c r="E467" s="467" t="s">
        <v>549</v>
      </c>
      <c r="F467" s="467" t="s">
        <v>6507</v>
      </c>
      <c r="G467" s="696"/>
      <c r="H467" s="780"/>
      <c r="I467" s="1150"/>
      <c r="J467" s="1150"/>
      <c r="K467" s="713"/>
      <c r="L467" s="713"/>
      <c r="M467" s="713"/>
      <c r="N467" s="1146"/>
      <c r="O467" s="1146"/>
      <c r="P467" s="1146"/>
      <c r="Q467" s="1146"/>
      <c r="R467" s="1146"/>
      <c r="S467" s="1146"/>
      <c r="T467" s="1146"/>
      <c r="U467" s="1146"/>
      <c r="V467" s="1146"/>
      <c r="W467" s="1146"/>
      <c r="X467" s="1146"/>
      <c r="Y467" s="1146"/>
      <c r="Z467" s="1146"/>
    </row>
    <row r="468" spans="1:26" ht="19">
      <c r="A468" s="982" t="s">
        <v>265</v>
      </c>
      <c r="B468" s="1606" t="s">
        <v>3053</v>
      </c>
      <c r="C468" s="1570"/>
      <c r="D468" s="1570"/>
      <c r="E468" s="1570"/>
      <c r="F468" s="1570"/>
      <c r="G468" s="1573"/>
      <c r="H468" s="942"/>
      <c r="I468" s="1150">
        <f>SUM(D469:D475)</f>
        <v>14</v>
      </c>
      <c r="J468" s="1150">
        <f>COUNT(D469:D475)*2</f>
        <v>14</v>
      </c>
      <c r="K468" s="713"/>
      <c r="L468" s="713"/>
      <c r="M468" s="713"/>
      <c r="N468" s="1146"/>
      <c r="O468" s="1146"/>
      <c r="P468" s="1146"/>
      <c r="Q468" s="1146"/>
      <c r="R468" s="1146"/>
      <c r="S468" s="1146"/>
      <c r="T468" s="1146"/>
      <c r="U468" s="1146"/>
      <c r="V468" s="1146"/>
      <c r="W468" s="1146"/>
      <c r="X468" s="1146"/>
      <c r="Y468" s="1146"/>
      <c r="Z468" s="1146"/>
    </row>
    <row r="469" spans="1:26" ht="34">
      <c r="A469" s="982" t="s">
        <v>2490</v>
      </c>
      <c r="B469" s="467" t="s">
        <v>3054</v>
      </c>
      <c r="C469" s="467" t="s">
        <v>8271</v>
      </c>
      <c r="D469" s="696">
        <v>2</v>
      </c>
      <c r="E469" s="467" t="s">
        <v>387</v>
      </c>
      <c r="F469" s="467" t="s">
        <v>8272</v>
      </c>
      <c r="G469" s="696"/>
      <c r="H469" s="780"/>
      <c r="I469" s="1150"/>
      <c r="J469" s="1150"/>
      <c r="K469" s="713"/>
      <c r="L469" s="713"/>
      <c r="M469" s="713"/>
      <c r="N469" s="1146"/>
      <c r="O469" s="1146"/>
      <c r="P469" s="1146"/>
      <c r="Q469" s="1146"/>
      <c r="R469" s="1146"/>
      <c r="S469" s="1146"/>
      <c r="T469" s="1146"/>
      <c r="U469" s="1146"/>
      <c r="V469" s="1146"/>
      <c r="W469" s="1146"/>
      <c r="X469" s="1146"/>
      <c r="Y469" s="1146"/>
      <c r="Z469" s="1146"/>
    </row>
    <row r="470" spans="1:26" ht="68">
      <c r="A470" s="982"/>
      <c r="B470" s="467"/>
      <c r="C470" s="467" t="s">
        <v>8273</v>
      </c>
      <c r="D470" s="696">
        <v>2</v>
      </c>
      <c r="E470" s="467" t="s">
        <v>387</v>
      </c>
      <c r="F470" s="467" t="s">
        <v>8274</v>
      </c>
      <c r="G470" s="696"/>
      <c r="H470" s="780"/>
      <c r="I470" s="1150"/>
      <c r="J470" s="1150"/>
      <c r="K470" s="713"/>
      <c r="L470" s="713"/>
      <c r="M470" s="713"/>
      <c r="N470" s="1146"/>
      <c r="O470" s="1146"/>
      <c r="P470" s="1146"/>
      <c r="Q470" s="1146"/>
      <c r="R470" s="1146"/>
      <c r="S470" s="1146"/>
      <c r="T470" s="1146"/>
      <c r="U470" s="1146"/>
      <c r="V470" s="1146"/>
      <c r="W470" s="1146"/>
      <c r="X470" s="1146"/>
      <c r="Y470" s="1146"/>
      <c r="Z470" s="1146"/>
    </row>
    <row r="471" spans="1:26" ht="16">
      <c r="A471" s="982"/>
      <c r="B471" s="471"/>
      <c r="C471" s="471" t="s">
        <v>1488</v>
      </c>
      <c r="D471" s="696">
        <v>2</v>
      </c>
      <c r="E471" s="696" t="s">
        <v>387</v>
      </c>
      <c r="F471" s="1052" t="s">
        <v>1489</v>
      </c>
      <c r="G471" s="696"/>
      <c r="H471" s="780"/>
      <c r="I471" s="1150"/>
      <c r="J471" s="1150"/>
      <c r="K471" s="713"/>
      <c r="L471" s="713"/>
      <c r="M471" s="713"/>
      <c r="N471" s="1146"/>
      <c r="O471" s="1146"/>
      <c r="P471" s="1146"/>
      <c r="Q471" s="1146"/>
      <c r="R471" s="1146"/>
      <c r="S471" s="1146"/>
      <c r="T471" s="1146"/>
      <c r="U471" s="1146"/>
      <c r="V471" s="1146"/>
      <c r="W471" s="1146"/>
      <c r="X471" s="1146"/>
      <c r="Y471" s="1146"/>
      <c r="Z471" s="1146"/>
    </row>
    <row r="472" spans="1:26" ht="32">
      <c r="A472" s="982"/>
      <c r="B472" s="471"/>
      <c r="C472" s="471" t="s">
        <v>1490</v>
      </c>
      <c r="D472" s="696">
        <v>2</v>
      </c>
      <c r="E472" s="696" t="s">
        <v>387</v>
      </c>
      <c r="F472" s="471" t="s">
        <v>1491</v>
      </c>
      <c r="G472" s="696"/>
      <c r="H472" s="780"/>
      <c r="I472" s="1150"/>
      <c r="J472" s="1150"/>
      <c r="K472" s="713"/>
      <c r="L472" s="713"/>
      <c r="M472" s="713"/>
      <c r="N472" s="1146"/>
      <c r="O472" s="1146"/>
      <c r="P472" s="1146"/>
      <c r="Q472" s="1146"/>
      <c r="R472" s="1146"/>
      <c r="S472" s="1146"/>
      <c r="T472" s="1146"/>
      <c r="U472" s="1146"/>
      <c r="V472" s="1146"/>
      <c r="W472" s="1146"/>
      <c r="X472" s="1146"/>
      <c r="Y472" s="1146"/>
      <c r="Z472" s="1146"/>
    </row>
    <row r="473" spans="1:26" ht="16">
      <c r="A473" s="982"/>
      <c r="B473" s="471"/>
      <c r="C473" s="473" t="s">
        <v>1494</v>
      </c>
      <c r="D473" s="696">
        <v>2</v>
      </c>
      <c r="E473" s="696" t="s">
        <v>387</v>
      </c>
      <c r="F473" s="471"/>
      <c r="G473" s="696"/>
      <c r="H473" s="780"/>
      <c r="I473" s="1150"/>
      <c r="J473" s="1150"/>
      <c r="K473" s="713"/>
      <c r="L473" s="713"/>
      <c r="M473" s="713"/>
      <c r="N473" s="1146"/>
      <c r="O473" s="1146"/>
      <c r="P473" s="1146"/>
      <c r="Q473" s="1146"/>
      <c r="R473" s="1146"/>
      <c r="S473" s="1146"/>
      <c r="T473" s="1146"/>
      <c r="U473" s="1146"/>
      <c r="V473" s="1146"/>
      <c r="W473" s="1146"/>
      <c r="X473" s="1146"/>
      <c r="Y473" s="1146"/>
      <c r="Z473" s="1146"/>
    </row>
    <row r="474" spans="1:26" ht="16">
      <c r="A474" s="982"/>
      <c r="B474" s="471"/>
      <c r="C474" s="471" t="s">
        <v>8275</v>
      </c>
      <c r="D474" s="696">
        <v>2</v>
      </c>
      <c r="E474" s="696" t="s">
        <v>387</v>
      </c>
      <c r="F474" s="1052"/>
      <c r="G474" s="696"/>
      <c r="H474" s="780"/>
      <c r="I474" s="1150"/>
      <c r="J474" s="1150"/>
      <c r="K474" s="713"/>
      <c r="L474" s="713"/>
      <c r="M474" s="713"/>
      <c r="N474" s="1146"/>
      <c r="O474" s="1146"/>
      <c r="P474" s="1146"/>
      <c r="Q474" s="1146"/>
      <c r="R474" s="1146"/>
      <c r="S474" s="1146"/>
      <c r="T474" s="1146"/>
      <c r="U474" s="1146"/>
      <c r="V474" s="1146"/>
      <c r="W474" s="1146"/>
      <c r="X474" s="1146"/>
      <c r="Y474" s="1146"/>
      <c r="Z474" s="1146"/>
    </row>
    <row r="475" spans="1:26" ht="32">
      <c r="A475" s="982" t="s">
        <v>2493</v>
      </c>
      <c r="B475" s="471" t="s">
        <v>3059</v>
      </c>
      <c r="C475" s="471" t="s">
        <v>8276</v>
      </c>
      <c r="D475" s="696">
        <v>2</v>
      </c>
      <c r="E475" s="696" t="s">
        <v>387</v>
      </c>
      <c r="F475" s="1052"/>
      <c r="G475" s="696"/>
      <c r="H475" s="780"/>
      <c r="I475" s="1150"/>
      <c r="J475" s="1150"/>
      <c r="K475" s="713"/>
      <c r="L475" s="713"/>
      <c r="M475" s="713"/>
      <c r="N475" s="1146"/>
      <c r="O475" s="1146"/>
      <c r="P475" s="1146"/>
      <c r="Q475" s="1146"/>
      <c r="R475" s="1146"/>
      <c r="S475" s="1146"/>
      <c r="T475" s="1146"/>
      <c r="U475" s="1146"/>
      <c r="V475" s="1146"/>
      <c r="W475" s="1146"/>
      <c r="X475" s="1146"/>
      <c r="Y475" s="1146"/>
      <c r="Z475" s="1146"/>
    </row>
    <row r="476" spans="1:26" ht="19">
      <c r="A476" s="927" t="s">
        <v>266</v>
      </c>
      <c r="B476" s="1736" t="s">
        <v>164</v>
      </c>
      <c r="C476" s="1570"/>
      <c r="D476" s="1570"/>
      <c r="E476" s="1570"/>
      <c r="F476" s="1570"/>
      <c r="G476" s="1573"/>
      <c r="H476" s="1249"/>
      <c r="I476" s="1150">
        <f>SUM(D477:D486)</f>
        <v>16</v>
      </c>
      <c r="J476" s="1150">
        <f>COUNT(D477:D486)*2</f>
        <v>16</v>
      </c>
      <c r="K476" s="713"/>
      <c r="L476" s="713"/>
      <c r="M476" s="713"/>
      <c r="N476" s="1146"/>
      <c r="O476" s="1146"/>
      <c r="P476" s="1146"/>
      <c r="Q476" s="1146"/>
      <c r="R476" s="1146"/>
      <c r="S476" s="1146"/>
      <c r="T476" s="1146"/>
      <c r="U476" s="1146"/>
      <c r="V476" s="1146"/>
      <c r="W476" s="1146"/>
      <c r="X476" s="1146"/>
      <c r="Y476" s="1146"/>
      <c r="Z476" s="1146"/>
    </row>
    <row r="477" spans="1:26" ht="16">
      <c r="A477" s="982" t="s">
        <v>2495</v>
      </c>
      <c r="B477" s="471" t="s">
        <v>1505</v>
      </c>
      <c r="C477" s="471" t="s">
        <v>1506</v>
      </c>
      <c r="D477" s="696">
        <v>2</v>
      </c>
      <c r="E477" s="696" t="s">
        <v>469</v>
      </c>
      <c r="F477" s="1052"/>
      <c r="G477" s="696"/>
      <c r="H477" s="780"/>
      <c r="I477" s="1150"/>
      <c r="J477" s="1150"/>
      <c r="K477" s="713"/>
      <c r="L477" s="713"/>
      <c r="M477" s="713"/>
      <c r="N477" s="1146"/>
      <c r="O477" s="1146"/>
      <c r="P477" s="1146"/>
      <c r="Q477" s="1146"/>
      <c r="R477" s="1146"/>
      <c r="S477" s="1146"/>
      <c r="T477" s="1146"/>
      <c r="U477" s="1146"/>
      <c r="V477" s="1146"/>
      <c r="W477" s="1146"/>
      <c r="X477" s="1146"/>
      <c r="Y477" s="1146"/>
      <c r="Z477" s="1146"/>
    </row>
    <row r="478" spans="1:26" ht="32">
      <c r="A478" s="982" t="s">
        <v>2499</v>
      </c>
      <c r="B478" s="471" t="s">
        <v>3066</v>
      </c>
      <c r="C478" s="471" t="s">
        <v>1509</v>
      </c>
      <c r="D478" s="696">
        <v>2</v>
      </c>
      <c r="E478" s="696" t="s">
        <v>506</v>
      </c>
      <c r="F478" s="471" t="s">
        <v>7169</v>
      </c>
      <c r="G478" s="696"/>
      <c r="H478" s="780"/>
      <c r="I478" s="1150"/>
      <c r="J478" s="1150"/>
      <c r="K478" s="713"/>
      <c r="L478" s="713"/>
      <c r="M478" s="713"/>
      <c r="N478" s="1146"/>
      <c r="O478" s="1146"/>
      <c r="P478" s="1146"/>
      <c r="Q478" s="1146"/>
      <c r="R478" s="1146"/>
      <c r="S478" s="1146"/>
      <c r="T478" s="1146"/>
      <c r="U478" s="1146"/>
      <c r="V478" s="1146"/>
      <c r="W478" s="1146"/>
      <c r="X478" s="1146"/>
      <c r="Y478" s="1146"/>
      <c r="Z478" s="1146"/>
    </row>
    <row r="479" spans="1:26" ht="16">
      <c r="A479" s="982"/>
      <c r="B479" s="471"/>
      <c r="C479" s="471" t="s">
        <v>1511</v>
      </c>
      <c r="D479" s="696">
        <v>2</v>
      </c>
      <c r="E479" s="696" t="s">
        <v>506</v>
      </c>
      <c r="F479" s="471" t="s">
        <v>1512</v>
      </c>
      <c r="G479" s="696"/>
      <c r="H479" s="780"/>
      <c r="I479" s="1150"/>
      <c r="J479" s="1150"/>
      <c r="K479" s="713"/>
      <c r="L479" s="713"/>
      <c r="M479" s="713"/>
      <c r="N479" s="1146"/>
      <c r="O479" s="1146"/>
      <c r="P479" s="1146"/>
      <c r="Q479" s="1146"/>
      <c r="R479" s="1146"/>
      <c r="S479" s="1146"/>
      <c r="T479" s="1146"/>
      <c r="U479" s="1146"/>
      <c r="V479" s="1146"/>
      <c r="W479" s="1146"/>
      <c r="X479" s="1146"/>
      <c r="Y479" s="1146"/>
      <c r="Z479" s="1146"/>
    </row>
    <row r="480" spans="1:26" ht="32">
      <c r="A480" s="982" t="s">
        <v>2500</v>
      </c>
      <c r="B480" s="471" t="s">
        <v>3069</v>
      </c>
      <c r="C480" s="471" t="s">
        <v>1515</v>
      </c>
      <c r="D480" s="696">
        <v>2</v>
      </c>
      <c r="E480" s="696" t="s">
        <v>599</v>
      </c>
      <c r="F480" s="1052"/>
      <c r="G480" s="696"/>
      <c r="H480" s="780"/>
      <c r="I480" s="1150"/>
      <c r="J480" s="1150"/>
      <c r="K480" s="713"/>
      <c r="L480" s="713"/>
      <c r="M480" s="713"/>
      <c r="N480" s="1146"/>
      <c r="O480" s="1146"/>
      <c r="P480" s="1146"/>
      <c r="Q480" s="1146"/>
      <c r="R480" s="1146"/>
      <c r="S480" s="1146"/>
      <c r="T480" s="1146"/>
      <c r="U480" s="1146"/>
      <c r="V480" s="1146"/>
      <c r="W480" s="1146"/>
      <c r="X480" s="1146"/>
      <c r="Y480" s="1146"/>
      <c r="Z480" s="1146"/>
    </row>
    <row r="481" spans="1:26" ht="16">
      <c r="A481" s="982"/>
      <c r="B481" s="471"/>
      <c r="C481" s="471" t="s">
        <v>2501</v>
      </c>
      <c r="D481" s="696">
        <v>2</v>
      </c>
      <c r="E481" s="696" t="s">
        <v>599</v>
      </c>
      <c r="F481" s="1052"/>
      <c r="G481" s="696"/>
      <c r="H481" s="780"/>
      <c r="I481" s="1150"/>
      <c r="J481" s="1150"/>
      <c r="K481" s="713"/>
      <c r="L481" s="713"/>
      <c r="M481" s="713"/>
      <c r="N481" s="1146"/>
      <c r="O481" s="1146"/>
      <c r="P481" s="1146"/>
      <c r="Q481" s="1146"/>
      <c r="R481" s="1146"/>
      <c r="S481" s="1146"/>
      <c r="T481" s="1146"/>
      <c r="U481" s="1146"/>
      <c r="V481" s="1146"/>
      <c r="W481" s="1146"/>
      <c r="X481" s="1146"/>
      <c r="Y481" s="1146"/>
      <c r="Z481" s="1146"/>
    </row>
    <row r="482" spans="1:26" ht="32">
      <c r="A482" s="982"/>
      <c r="B482" s="471"/>
      <c r="C482" s="471" t="s">
        <v>1517</v>
      </c>
      <c r="D482" s="696">
        <v>2</v>
      </c>
      <c r="E482" s="696" t="s">
        <v>599</v>
      </c>
      <c r="F482" s="1052"/>
      <c r="G482" s="696"/>
      <c r="H482" s="780"/>
      <c r="I482" s="1150"/>
      <c r="J482" s="1150"/>
      <c r="K482" s="713"/>
      <c r="L482" s="713"/>
      <c r="M482" s="713"/>
      <c r="N482" s="1146"/>
      <c r="O482" s="1146"/>
      <c r="P482" s="1146"/>
      <c r="Q482" s="1146"/>
      <c r="R482" s="1146"/>
      <c r="S482" s="1146"/>
      <c r="T482" s="1146"/>
      <c r="U482" s="1146"/>
      <c r="V482" s="1146"/>
      <c r="W482" s="1146"/>
      <c r="X482" s="1146"/>
      <c r="Y482" s="1146"/>
      <c r="Z482" s="1146"/>
    </row>
    <row r="483" spans="1:26" ht="16">
      <c r="A483" s="982"/>
      <c r="B483" s="471"/>
      <c r="C483" s="471" t="s">
        <v>1518</v>
      </c>
      <c r="D483" s="696">
        <v>2</v>
      </c>
      <c r="E483" s="696" t="s">
        <v>506</v>
      </c>
      <c r="F483" s="471" t="s">
        <v>1519</v>
      </c>
      <c r="G483" s="696"/>
      <c r="H483" s="780"/>
      <c r="I483" s="1150"/>
      <c r="J483" s="1150"/>
      <c r="K483" s="713"/>
      <c r="L483" s="713"/>
      <c r="M483" s="713"/>
      <c r="N483" s="1146"/>
      <c r="O483" s="1146"/>
      <c r="P483" s="1146"/>
      <c r="Q483" s="1146"/>
      <c r="R483" s="1146"/>
      <c r="S483" s="1146"/>
      <c r="T483" s="1146"/>
      <c r="U483" s="1146"/>
      <c r="V483" s="1146"/>
      <c r="W483" s="1146"/>
      <c r="X483" s="1146"/>
      <c r="Y483" s="1146"/>
      <c r="Z483" s="1146"/>
    </row>
    <row r="484" spans="1:26" ht="32">
      <c r="A484" s="982"/>
      <c r="B484" s="471"/>
      <c r="C484" s="471" t="s">
        <v>6762</v>
      </c>
      <c r="D484" s="696">
        <v>2</v>
      </c>
      <c r="E484" s="696" t="s">
        <v>506</v>
      </c>
      <c r="F484" s="471" t="s">
        <v>1521</v>
      </c>
      <c r="G484" s="696"/>
      <c r="H484" s="780"/>
      <c r="I484" s="1150"/>
      <c r="J484" s="1150"/>
      <c r="K484" s="713"/>
      <c r="L484" s="713"/>
      <c r="M484" s="713"/>
      <c r="N484" s="1146"/>
      <c r="O484" s="1146"/>
      <c r="P484" s="1146"/>
      <c r="Q484" s="1146"/>
      <c r="R484" s="1146"/>
      <c r="S484" s="1146"/>
      <c r="T484" s="1146"/>
      <c r="U484" s="1146"/>
      <c r="V484" s="1146"/>
      <c r="W484" s="1146"/>
      <c r="X484" s="1146"/>
      <c r="Y484" s="1146"/>
      <c r="Z484" s="1146"/>
    </row>
    <row r="485" spans="1:26" ht="14.25" hidden="1" customHeight="1">
      <c r="A485" s="1369" t="s">
        <v>2502</v>
      </c>
      <c r="B485" s="594" t="s">
        <v>3074</v>
      </c>
      <c r="C485" s="179"/>
      <c r="D485" s="370"/>
      <c r="E485" s="125"/>
      <c r="F485" s="125"/>
      <c r="G485" s="125"/>
      <c r="H485" s="1146"/>
      <c r="I485" s="617"/>
      <c r="J485" s="617"/>
      <c r="K485" s="713"/>
      <c r="L485" s="713"/>
      <c r="M485" s="713"/>
      <c r="N485" s="1146"/>
      <c r="O485" s="1146"/>
      <c r="P485" s="1146"/>
      <c r="Q485" s="1146"/>
      <c r="R485" s="1146"/>
      <c r="S485" s="1146"/>
      <c r="T485" s="1146"/>
      <c r="U485" s="1146"/>
      <c r="V485" s="1146"/>
      <c r="W485" s="1146"/>
      <c r="X485" s="1146"/>
      <c r="Y485" s="1146"/>
      <c r="Z485" s="1146"/>
    </row>
    <row r="486" spans="1:26" ht="14.25" hidden="1" customHeight="1">
      <c r="A486" s="1369" t="s">
        <v>1526</v>
      </c>
      <c r="B486" s="594" t="s">
        <v>3075</v>
      </c>
      <c r="C486" s="179"/>
      <c r="D486" s="370"/>
      <c r="E486" s="125"/>
      <c r="F486" s="125"/>
      <c r="G486" s="125"/>
      <c r="H486" s="1146"/>
      <c r="I486" s="617"/>
      <c r="J486" s="617"/>
      <c r="K486" s="713"/>
      <c r="L486" s="713"/>
      <c r="M486" s="713"/>
      <c r="N486" s="1146"/>
      <c r="O486" s="1146"/>
      <c r="P486" s="1146"/>
      <c r="Q486" s="1146"/>
      <c r="R486" s="1146"/>
      <c r="S486" s="1146"/>
      <c r="T486" s="1146"/>
      <c r="U486" s="1146"/>
      <c r="V486" s="1146"/>
      <c r="W486" s="1146"/>
      <c r="X486" s="1146"/>
      <c r="Y486" s="1146"/>
      <c r="Z486" s="1146"/>
    </row>
    <row r="487" spans="1:26" ht="19">
      <c r="A487" s="927" t="s">
        <v>267</v>
      </c>
      <c r="B487" s="1736" t="s">
        <v>3076</v>
      </c>
      <c r="C487" s="1570"/>
      <c r="D487" s="1570"/>
      <c r="E487" s="1570"/>
      <c r="F487" s="1570"/>
      <c r="G487" s="1573"/>
      <c r="H487" s="1249"/>
      <c r="I487" s="1150">
        <f>SUM(D488:D502)</f>
        <v>30</v>
      </c>
      <c r="J487" s="1150">
        <f>COUNT(D488:D502)*2</f>
        <v>30</v>
      </c>
      <c r="K487" s="713"/>
      <c r="L487" s="713"/>
      <c r="M487" s="713"/>
      <c r="N487" s="1146"/>
      <c r="O487" s="1146"/>
      <c r="P487" s="1146"/>
      <c r="Q487" s="1146"/>
      <c r="R487" s="1146"/>
      <c r="S487" s="1146"/>
      <c r="T487" s="1146"/>
      <c r="U487" s="1146"/>
      <c r="V487" s="1146"/>
      <c r="W487" s="1146"/>
      <c r="X487" s="1146"/>
      <c r="Y487" s="1146"/>
      <c r="Z487" s="1146"/>
    </row>
    <row r="488" spans="1:26" ht="51">
      <c r="A488" s="982" t="s">
        <v>2503</v>
      </c>
      <c r="B488" s="467" t="s">
        <v>3077</v>
      </c>
      <c r="C488" s="471" t="s">
        <v>1530</v>
      </c>
      <c r="D488" s="696">
        <v>2</v>
      </c>
      <c r="E488" s="180" t="s">
        <v>469</v>
      </c>
      <c r="F488" s="471" t="s">
        <v>1531</v>
      </c>
      <c r="G488" s="696"/>
      <c r="H488" s="780"/>
      <c r="I488" s="1150"/>
      <c r="J488" s="1150"/>
      <c r="K488" s="713"/>
      <c r="L488" s="713"/>
      <c r="M488" s="713"/>
      <c r="N488" s="1146"/>
      <c r="O488" s="1146"/>
      <c r="P488" s="1146"/>
      <c r="Q488" s="1146"/>
      <c r="R488" s="1146"/>
      <c r="S488" s="1146"/>
      <c r="T488" s="1146"/>
      <c r="U488" s="1146"/>
      <c r="V488" s="1146"/>
      <c r="W488" s="1146"/>
      <c r="X488" s="1146"/>
      <c r="Y488" s="1146"/>
      <c r="Z488" s="1146"/>
    </row>
    <row r="489" spans="1:26" ht="16">
      <c r="A489" s="982"/>
      <c r="B489" s="467"/>
      <c r="C489" s="471" t="s">
        <v>1532</v>
      </c>
      <c r="D489" s="696">
        <v>2</v>
      </c>
      <c r="E489" s="180" t="s">
        <v>469</v>
      </c>
      <c r="F489" s="471"/>
      <c r="G489" s="696"/>
      <c r="H489" s="780"/>
      <c r="I489" s="1150"/>
      <c r="J489" s="1150"/>
      <c r="K489" s="713"/>
      <c r="L489" s="713"/>
      <c r="M489" s="713"/>
      <c r="N489" s="1146"/>
      <c r="O489" s="1146"/>
      <c r="P489" s="1146"/>
      <c r="Q489" s="1146"/>
      <c r="R489" s="1146"/>
      <c r="S489" s="1146"/>
      <c r="T489" s="1146"/>
      <c r="U489" s="1146"/>
      <c r="V489" s="1146"/>
      <c r="W489" s="1146"/>
      <c r="X489" s="1146"/>
      <c r="Y489" s="1146"/>
      <c r="Z489" s="1146"/>
    </row>
    <row r="490" spans="1:26" ht="48">
      <c r="A490" s="982"/>
      <c r="B490" s="467"/>
      <c r="C490" s="471" t="s">
        <v>7430</v>
      </c>
      <c r="D490" s="696">
        <v>2</v>
      </c>
      <c r="E490" s="180" t="s">
        <v>506</v>
      </c>
      <c r="F490" s="471" t="s">
        <v>5914</v>
      </c>
      <c r="G490" s="696"/>
      <c r="H490" s="780"/>
      <c r="I490" s="1150"/>
      <c r="J490" s="1150"/>
      <c r="K490" s="713"/>
      <c r="L490" s="713"/>
      <c r="M490" s="713"/>
      <c r="N490" s="1146"/>
      <c r="O490" s="1146"/>
      <c r="P490" s="1146"/>
      <c r="Q490" s="1146"/>
      <c r="R490" s="1146"/>
      <c r="S490" s="1146"/>
      <c r="T490" s="1146"/>
      <c r="U490" s="1146"/>
      <c r="V490" s="1146"/>
      <c r="W490" s="1146"/>
      <c r="X490" s="1146"/>
      <c r="Y490" s="1146"/>
      <c r="Z490" s="1146"/>
    </row>
    <row r="491" spans="1:26" ht="48">
      <c r="A491" s="982"/>
      <c r="B491" s="467"/>
      <c r="C491" s="471" t="s">
        <v>1535</v>
      </c>
      <c r="D491" s="696">
        <v>2</v>
      </c>
      <c r="E491" s="180" t="s">
        <v>469</v>
      </c>
      <c r="F491" s="471" t="s">
        <v>7431</v>
      </c>
      <c r="G491" s="696"/>
      <c r="H491" s="780"/>
      <c r="I491" s="1150"/>
      <c r="J491" s="1150"/>
      <c r="K491" s="713"/>
      <c r="L491" s="713"/>
      <c r="M491" s="713"/>
      <c r="N491" s="1146"/>
      <c r="O491" s="1146"/>
      <c r="P491" s="1146"/>
      <c r="Q491" s="1146"/>
      <c r="R491" s="1146"/>
      <c r="S491" s="1146"/>
      <c r="T491" s="1146"/>
      <c r="U491" s="1146"/>
      <c r="V491" s="1146"/>
      <c r="W491" s="1146"/>
      <c r="X491" s="1146"/>
      <c r="Y491" s="1146"/>
      <c r="Z491" s="1146"/>
    </row>
    <row r="492" spans="1:26" ht="32">
      <c r="A492" s="982"/>
      <c r="B492" s="467"/>
      <c r="C492" s="471" t="s">
        <v>1537</v>
      </c>
      <c r="D492" s="696">
        <v>2</v>
      </c>
      <c r="E492" s="180" t="s">
        <v>469</v>
      </c>
      <c r="F492" s="471" t="s">
        <v>1538</v>
      </c>
      <c r="G492" s="696"/>
      <c r="H492" s="780"/>
      <c r="I492" s="1150"/>
      <c r="J492" s="1150"/>
      <c r="K492" s="713"/>
      <c r="L492" s="713"/>
      <c r="M492" s="713"/>
      <c r="N492" s="1146"/>
      <c r="O492" s="1146"/>
      <c r="P492" s="1146"/>
      <c r="Q492" s="1146"/>
      <c r="R492" s="1146"/>
      <c r="S492" s="1146"/>
      <c r="T492" s="1146"/>
      <c r="U492" s="1146"/>
      <c r="V492" s="1146"/>
      <c r="W492" s="1146"/>
      <c r="X492" s="1146"/>
      <c r="Y492" s="1146"/>
      <c r="Z492" s="1146"/>
    </row>
    <row r="493" spans="1:26" ht="16">
      <c r="A493" s="982"/>
      <c r="B493" s="467"/>
      <c r="C493" s="471" t="s">
        <v>1539</v>
      </c>
      <c r="D493" s="696">
        <v>2</v>
      </c>
      <c r="E493" s="180"/>
      <c r="F493" s="471"/>
      <c r="G493" s="696"/>
      <c r="H493" s="780"/>
      <c r="I493" s="1150"/>
      <c r="J493" s="1150"/>
      <c r="K493" s="713"/>
      <c r="L493" s="713"/>
      <c r="M493" s="713"/>
      <c r="N493" s="1146"/>
      <c r="O493" s="1146"/>
      <c r="P493" s="1146"/>
      <c r="Q493" s="1146"/>
      <c r="R493" s="1146"/>
      <c r="S493" s="1146"/>
      <c r="T493" s="1146"/>
      <c r="U493" s="1146"/>
      <c r="V493" s="1146"/>
      <c r="W493" s="1146"/>
      <c r="X493" s="1146"/>
      <c r="Y493" s="1146"/>
      <c r="Z493" s="1146"/>
    </row>
    <row r="494" spans="1:26" ht="17">
      <c r="A494" s="982" t="s">
        <v>2506</v>
      </c>
      <c r="B494" s="467" t="s">
        <v>3079</v>
      </c>
      <c r="C494" s="471" t="s">
        <v>1542</v>
      </c>
      <c r="D494" s="696">
        <v>2</v>
      </c>
      <c r="E494" s="696" t="s">
        <v>469</v>
      </c>
      <c r="F494" s="471" t="s">
        <v>3454</v>
      </c>
      <c r="G494" s="696"/>
      <c r="H494" s="780"/>
      <c r="I494" s="1150"/>
      <c r="J494" s="1150"/>
      <c r="K494" s="713"/>
      <c r="L494" s="713"/>
      <c r="M494" s="713"/>
      <c r="N494" s="1146"/>
      <c r="O494" s="1146"/>
      <c r="P494" s="1146"/>
      <c r="Q494" s="1146"/>
      <c r="R494" s="1146"/>
      <c r="S494" s="1146"/>
      <c r="T494" s="1146"/>
      <c r="U494" s="1146"/>
      <c r="V494" s="1146"/>
      <c r="W494" s="1146"/>
      <c r="X494" s="1146"/>
      <c r="Y494" s="1146"/>
      <c r="Z494" s="1146"/>
    </row>
    <row r="495" spans="1:26" ht="64">
      <c r="A495" s="982"/>
      <c r="B495" s="467"/>
      <c r="C495" s="471" t="s">
        <v>7171</v>
      </c>
      <c r="D495" s="696">
        <v>2</v>
      </c>
      <c r="E495" s="696" t="s">
        <v>469</v>
      </c>
      <c r="F495" s="471" t="s">
        <v>7172</v>
      </c>
      <c r="G495" s="696"/>
      <c r="H495" s="780"/>
      <c r="I495" s="1150"/>
      <c r="J495" s="1150"/>
      <c r="K495" s="713"/>
      <c r="L495" s="713"/>
      <c r="M495" s="713"/>
      <c r="N495" s="1146"/>
      <c r="O495" s="1146"/>
      <c r="P495" s="1146"/>
      <c r="Q495" s="1146"/>
      <c r="R495" s="1146"/>
      <c r="S495" s="1146"/>
      <c r="T495" s="1146"/>
      <c r="U495" s="1146"/>
      <c r="V495" s="1146"/>
      <c r="W495" s="1146"/>
      <c r="X495" s="1146"/>
      <c r="Y495" s="1146"/>
      <c r="Z495" s="1146"/>
    </row>
    <row r="496" spans="1:26" ht="16">
      <c r="A496" s="982"/>
      <c r="B496" s="467"/>
      <c r="C496" s="471" t="s">
        <v>1546</v>
      </c>
      <c r="D496" s="696">
        <v>2</v>
      </c>
      <c r="E496" s="696" t="s">
        <v>387</v>
      </c>
      <c r="F496" s="471" t="s">
        <v>1547</v>
      </c>
      <c r="G496" s="696"/>
      <c r="H496" s="780"/>
      <c r="I496" s="1150"/>
      <c r="J496" s="1150"/>
      <c r="K496" s="713"/>
      <c r="L496" s="713"/>
      <c r="M496" s="713"/>
      <c r="N496" s="1146"/>
      <c r="O496" s="1146"/>
      <c r="P496" s="1146"/>
      <c r="Q496" s="1146"/>
      <c r="R496" s="1146"/>
      <c r="S496" s="1146"/>
      <c r="T496" s="1146"/>
      <c r="U496" s="1146"/>
      <c r="V496" s="1146"/>
      <c r="W496" s="1146"/>
      <c r="X496" s="1146"/>
      <c r="Y496" s="1146"/>
      <c r="Z496" s="1146"/>
    </row>
    <row r="497" spans="1:26" ht="32">
      <c r="A497" s="982"/>
      <c r="B497" s="467"/>
      <c r="C497" s="471" t="s">
        <v>1548</v>
      </c>
      <c r="D497" s="696">
        <v>2</v>
      </c>
      <c r="E497" s="696" t="s">
        <v>549</v>
      </c>
      <c r="F497" s="471" t="s">
        <v>1549</v>
      </c>
      <c r="G497" s="696"/>
      <c r="H497" s="780"/>
      <c r="I497" s="1150"/>
      <c r="J497" s="1150"/>
      <c r="K497" s="713"/>
      <c r="L497" s="713"/>
      <c r="M497" s="713"/>
      <c r="N497" s="1146"/>
      <c r="O497" s="1146"/>
      <c r="P497" s="1146"/>
      <c r="Q497" s="1146"/>
      <c r="R497" s="1146"/>
      <c r="S497" s="1146"/>
      <c r="T497" s="1146"/>
      <c r="U497" s="1146"/>
      <c r="V497" s="1146"/>
      <c r="W497" s="1146"/>
      <c r="X497" s="1146"/>
      <c r="Y497" s="1146"/>
      <c r="Z497" s="1146"/>
    </row>
    <row r="498" spans="1:26" ht="32">
      <c r="A498" s="982"/>
      <c r="B498" s="467"/>
      <c r="C498" s="471" t="s">
        <v>1550</v>
      </c>
      <c r="D498" s="696">
        <v>2</v>
      </c>
      <c r="E498" s="696" t="s">
        <v>469</v>
      </c>
      <c r="F498" s="471" t="s">
        <v>1551</v>
      </c>
      <c r="G498" s="696"/>
      <c r="H498" s="780"/>
      <c r="I498" s="1150"/>
      <c r="J498" s="1150"/>
      <c r="K498" s="713"/>
      <c r="L498" s="713"/>
      <c r="M498" s="713"/>
      <c r="N498" s="1146"/>
      <c r="O498" s="1146"/>
      <c r="P498" s="1146"/>
      <c r="Q498" s="1146"/>
      <c r="R498" s="1146"/>
      <c r="S498" s="1146"/>
      <c r="T498" s="1146"/>
      <c r="U498" s="1146"/>
      <c r="V498" s="1146"/>
      <c r="W498" s="1146"/>
      <c r="X498" s="1146"/>
      <c r="Y498" s="1146"/>
      <c r="Z498" s="1146"/>
    </row>
    <row r="499" spans="1:26" ht="34">
      <c r="A499" s="982" t="s">
        <v>2507</v>
      </c>
      <c r="B499" s="467" t="s">
        <v>3085</v>
      </c>
      <c r="C499" s="986" t="s">
        <v>1554</v>
      </c>
      <c r="D499" s="696">
        <v>2</v>
      </c>
      <c r="E499" s="182" t="s">
        <v>387</v>
      </c>
      <c r="F499" s="1052"/>
      <c r="G499" s="696"/>
      <c r="H499" s="780"/>
      <c r="I499" s="1150"/>
      <c r="J499" s="1150"/>
      <c r="K499" s="713"/>
      <c r="L499" s="713"/>
      <c r="M499" s="713"/>
      <c r="N499" s="1146"/>
      <c r="O499" s="1146"/>
      <c r="P499" s="1146"/>
      <c r="Q499" s="1146"/>
      <c r="R499" s="1146"/>
      <c r="S499" s="1146"/>
      <c r="T499" s="1146"/>
      <c r="U499" s="1146"/>
      <c r="V499" s="1146"/>
      <c r="W499" s="1146"/>
      <c r="X499" s="1146"/>
      <c r="Y499" s="1146"/>
      <c r="Z499" s="1146"/>
    </row>
    <row r="500" spans="1:26" ht="16">
      <c r="A500" s="982"/>
      <c r="B500" s="467"/>
      <c r="C500" s="983" t="s">
        <v>1555</v>
      </c>
      <c r="D500" s="696">
        <v>2</v>
      </c>
      <c r="E500" s="180" t="s">
        <v>387</v>
      </c>
      <c r="F500" s="1052"/>
      <c r="G500" s="696"/>
      <c r="H500" s="780"/>
      <c r="I500" s="1150"/>
      <c r="J500" s="1150"/>
      <c r="K500" s="713"/>
      <c r="L500" s="713"/>
      <c r="M500" s="713"/>
      <c r="N500" s="1146"/>
      <c r="O500" s="1146"/>
      <c r="P500" s="1146"/>
      <c r="Q500" s="1146"/>
      <c r="R500" s="1146"/>
      <c r="S500" s="1146"/>
      <c r="T500" s="1146"/>
      <c r="U500" s="1146"/>
      <c r="V500" s="1146"/>
      <c r="W500" s="1146"/>
      <c r="X500" s="1146"/>
      <c r="Y500" s="1146"/>
      <c r="Z500" s="1146"/>
    </row>
    <row r="501" spans="1:26" ht="16">
      <c r="A501" s="982"/>
      <c r="B501" s="467"/>
      <c r="C501" s="983" t="s">
        <v>1556</v>
      </c>
      <c r="D501" s="696">
        <v>2</v>
      </c>
      <c r="E501" s="180"/>
      <c r="F501" s="1052"/>
      <c r="G501" s="696"/>
      <c r="H501" s="780"/>
      <c r="I501" s="1150"/>
      <c r="J501" s="1150"/>
      <c r="K501" s="713"/>
      <c r="L501" s="713"/>
      <c r="M501" s="713"/>
      <c r="N501" s="1146"/>
      <c r="O501" s="1146"/>
      <c r="P501" s="1146"/>
      <c r="Q501" s="1146"/>
      <c r="R501" s="1146"/>
      <c r="S501" s="1146"/>
      <c r="T501" s="1146"/>
      <c r="U501" s="1146"/>
      <c r="V501" s="1146"/>
      <c r="W501" s="1146"/>
      <c r="X501" s="1146"/>
      <c r="Y501" s="1146"/>
      <c r="Z501" s="1146"/>
    </row>
    <row r="502" spans="1:26" ht="224">
      <c r="A502" s="982"/>
      <c r="B502" s="983"/>
      <c r="C502" s="983" t="s">
        <v>1557</v>
      </c>
      <c r="D502" s="696">
        <v>2</v>
      </c>
      <c r="E502" s="983" t="s">
        <v>599</v>
      </c>
      <c r="F502" s="983" t="s">
        <v>7174</v>
      </c>
      <c r="G502" s="696"/>
      <c r="H502" s="780"/>
      <c r="I502" s="1150"/>
      <c r="J502" s="1150"/>
      <c r="K502" s="713"/>
      <c r="L502" s="713"/>
      <c r="M502" s="713"/>
      <c r="N502" s="1146"/>
      <c r="O502" s="1146"/>
      <c r="P502" s="1146"/>
      <c r="Q502" s="1146"/>
      <c r="R502" s="1146"/>
      <c r="S502" s="1146"/>
      <c r="T502" s="1146"/>
      <c r="U502" s="1146"/>
      <c r="V502" s="1146"/>
      <c r="W502" s="1146"/>
      <c r="X502" s="1146"/>
      <c r="Y502" s="1146"/>
      <c r="Z502" s="1146"/>
    </row>
    <row r="503" spans="1:26" ht="21">
      <c r="A503" s="1196"/>
      <c r="B503" s="1797" t="s">
        <v>2509</v>
      </c>
      <c r="C503" s="1570"/>
      <c r="D503" s="1570"/>
      <c r="E503" s="1570"/>
      <c r="F503" s="1570"/>
      <c r="G503" s="1573"/>
      <c r="H503" s="1354"/>
      <c r="I503" s="1150">
        <f t="shared" ref="I503:J503" si="7">I504+I511+I519+I534+I538+I546+I556</f>
        <v>60</v>
      </c>
      <c r="J503" s="1150">
        <f t="shared" si="7"/>
        <v>60</v>
      </c>
      <c r="K503" s="713"/>
      <c r="L503" s="713"/>
      <c r="M503" s="713"/>
      <c r="N503" s="1146"/>
      <c r="O503" s="1146"/>
      <c r="P503" s="1146"/>
      <c r="Q503" s="1146"/>
      <c r="R503" s="1146"/>
      <c r="S503" s="1146"/>
      <c r="T503" s="1146"/>
      <c r="U503" s="1146"/>
      <c r="V503" s="1146"/>
      <c r="W503" s="1146"/>
      <c r="X503" s="1146"/>
      <c r="Y503" s="1146"/>
      <c r="Z503" s="1146"/>
    </row>
    <row r="504" spans="1:26" ht="19">
      <c r="A504" s="927" t="s">
        <v>168</v>
      </c>
      <c r="B504" s="1606" t="s">
        <v>169</v>
      </c>
      <c r="C504" s="1570"/>
      <c r="D504" s="1570"/>
      <c r="E504" s="1570"/>
      <c r="F504" s="1570"/>
      <c r="G504" s="1573"/>
      <c r="H504" s="942"/>
      <c r="I504" s="1150">
        <f>SUM(D505:D506)</f>
        <v>2</v>
      </c>
      <c r="J504" s="1150">
        <f>COUNT(D505:D506)*2</f>
        <v>2</v>
      </c>
      <c r="K504" s="713"/>
      <c r="L504" s="713"/>
      <c r="M504" s="713"/>
      <c r="N504" s="1146"/>
      <c r="O504" s="1146"/>
      <c r="P504" s="1146"/>
      <c r="Q504" s="1146"/>
      <c r="R504" s="1146"/>
      <c r="S504" s="1146"/>
      <c r="T504" s="1146"/>
      <c r="U504" s="1146"/>
      <c r="V504" s="1146"/>
      <c r="W504" s="1146"/>
      <c r="X504" s="1146"/>
      <c r="Y504" s="1146"/>
      <c r="Z504" s="1146"/>
    </row>
    <row r="505" spans="1:26" ht="34">
      <c r="A505" s="927" t="s">
        <v>1560</v>
      </c>
      <c r="B505" s="538" t="s">
        <v>1561</v>
      </c>
      <c r="C505" s="538" t="s">
        <v>8277</v>
      </c>
      <c r="D505" s="696">
        <v>2</v>
      </c>
      <c r="E505" s="538" t="s">
        <v>599</v>
      </c>
      <c r="F505" s="538" t="s">
        <v>5918</v>
      </c>
      <c r="G505" s="696"/>
      <c r="H505" s="780"/>
      <c r="I505" s="1150"/>
      <c r="J505" s="1150"/>
      <c r="K505" s="713"/>
      <c r="L505" s="713"/>
      <c r="M505" s="713"/>
      <c r="N505" s="1146"/>
      <c r="O505" s="1146"/>
      <c r="P505" s="1146"/>
      <c r="Q505" s="1146"/>
      <c r="R505" s="1146"/>
      <c r="S505" s="1146"/>
      <c r="T505" s="1146"/>
      <c r="U505" s="1146"/>
      <c r="V505" s="1146"/>
      <c r="W505" s="1146"/>
      <c r="X505" s="1146"/>
      <c r="Y505" s="1146"/>
      <c r="Z505" s="1146"/>
    </row>
    <row r="506" spans="1:26" ht="75.75" hidden="1" customHeight="1">
      <c r="A506" s="348" t="s">
        <v>1564</v>
      </c>
      <c r="B506" s="594" t="s">
        <v>1565</v>
      </c>
      <c r="C506" s="179"/>
      <c r="D506" s="370"/>
      <c r="E506" s="125"/>
      <c r="F506" s="125"/>
      <c r="G506" s="125"/>
      <c r="H506" s="1146"/>
      <c r="I506" s="617"/>
      <c r="J506" s="617"/>
      <c r="K506" s="713"/>
      <c r="L506" s="713"/>
      <c r="M506" s="713"/>
      <c r="N506" s="1146"/>
      <c r="O506" s="1146"/>
      <c r="P506" s="1146"/>
      <c r="Q506" s="1146"/>
      <c r="R506" s="1146"/>
      <c r="S506" s="1146"/>
      <c r="T506" s="1146"/>
      <c r="U506" s="1146"/>
      <c r="V506" s="1146"/>
      <c r="W506" s="1146"/>
      <c r="X506" s="1146"/>
      <c r="Y506" s="1146"/>
      <c r="Z506" s="1146"/>
    </row>
    <row r="507" spans="1:26" ht="39" hidden="1" customHeight="1">
      <c r="A507" s="348" t="s">
        <v>170</v>
      </c>
      <c r="B507" s="1760" t="s">
        <v>3089</v>
      </c>
      <c r="C507" s="1570"/>
      <c r="D507" s="1570"/>
      <c r="E507" s="1570"/>
      <c r="F507" s="1570"/>
      <c r="G507" s="1573"/>
      <c r="H507" s="926"/>
      <c r="I507" s="617">
        <f>SUM(D508:D510)</f>
        <v>0</v>
      </c>
      <c r="J507" s="617">
        <f>COUNT(D508:D510)*2</f>
        <v>0</v>
      </c>
      <c r="K507" s="713"/>
      <c r="L507" s="713"/>
      <c r="M507" s="713"/>
      <c r="N507" s="1146"/>
      <c r="O507" s="1146"/>
      <c r="P507" s="1146"/>
      <c r="Q507" s="1146"/>
      <c r="R507" s="1146"/>
      <c r="S507" s="1146"/>
      <c r="T507" s="1146"/>
      <c r="U507" s="1146"/>
      <c r="V507" s="1146"/>
      <c r="W507" s="1146"/>
      <c r="X507" s="1146"/>
      <c r="Y507" s="1146"/>
      <c r="Z507" s="1146"/>
    </row>
    <row r="508" spans="1:26" ht="66" hidden="1" customHeight="1">
      <c r="A508" s="348" t="s">
        <v>1566</v>
      </c>
      <c r="B508" s="1355" t="s">
        <v>3090</v>
      </c>
      <c r="C508" s="179"/>
      <c r="D508" s="370"/>
      <c r="E508" s="125"/>
      <c r="F508" s="125"/>
      <c r="G508" s="125"/>
      <c r="H508" s="1146"/>
      <c r="I508" s="617"/>
      <c r="J508" s="617"/>
      <c r="K508" s="713"/>
      <c r="L508" s="713"/>
      <c r="M508" s="713"/>
      <c r="N508" s="1146"/>
      <c r="O508" s="1146"/>
      <c r="P508" s="1146"/>
      <c r="Q508" s="1146"/>
      <c r="R508" s="1146"/>
      <c r="S508" s="1146"/>
      <c r="T508" s="1146"/>
      <c r="U508" s="1146"/>
      <c r="V508" s="1146"/>
      <c r="W508" s="1146"/>
      <c r="X508" s="1146"/>
      <c r="Y508" s="1146"/>
      <c r="Z508" s="1146"/>
    </row>
    <row r="509" spans="1:26" ht="42" hidden="1" customHeight="1">
      <c r="A509" s="348" t="s">
        <v>1568</v>
      </c>
      <c r="B509" s="1355" t="s">
        <v>3092</v>
      </c>
      <c r="C509" s="179"/>
      <c r="D509" s="370"/>
      <c r="E509" s="125"/>
      <c r="F509" s="125"/>
      <c r="G509" s="125"/>
      <c r="H509" s="1146"/>
      <c r="I509" s="617"/>
      <c r="J509" s="617"/>
      <c r="K509" s="713"/>
      <c r="L509" s="713"/>
      <c r="M509" s="713"/>
      <c r="N509" s="1146"/>
      <c r="O509" s="1146"/>
      <c r="P509" s="1146"/>
      <c r="Q509" s="1146"/>
      <c r="R509" s="1146"/>
      <c r="S509" s="1146"/>
      <c r="T509" s="1146"/>
      <c r="U509" s="1146"/>
      <c r="V509" s="1146"/>
      <c r="W509" s="1146"/>
      <c r="X509" s="1146"/>
      <c r="Y509" s="1146"/>
      <c r="Z509" s="1146"/>
    </row>
    <row r="510" spans="1:26" ht="75" hidden="1" customHeight="1">
      <c r="A510" s="348" t="s">
        <v>1570</v>
      </c>
      <c r="B510" s="1355" t="s">
        <v>3094</v>
      </c>
      <c r="C510" s="179"/>
      <c r="D510" s="370"/>
      <c r="E510" s="125"/>
      <c r="F510" s="125"/>
      <c r="G510" s="125"/>
      <c r="H510" s="1146"/>
      <c r="I510" s="617"/>
      <c r="J510" s="617"/>
      <c r="K510" s="713"/>
      <c r="L510" s="713"/>
      <c r="M510" s="713"/>
      <c r="N510" s="1146"/>
      <c r="O510" s="1146"/>
      <c r="P510" s="1146"/>
      <c r="Q510" s="1146"/>
      <c r="R510" s="1146"/>
      <c r="S510" s="1146"/>
      <c r="T510" s="1146"/>
      <c r="U510" s="1146"/>
      <c r="V510" s="1146"/>
      <c r="W510" s="1146"/>
      <c r="X510" s="1146"/>
      <c r="Y510" s="1146"/>
      <c r="Z510" s="1146"/>
    </row>
    <row r="511" spans="1:26" ht="19">
      <c r="A511" s="927" t="s">
        <v>268</v>
      </c>
      <c r="B511" s="1606" t="s">
        <v>3096</v>
      </c>
      <c r="C511" s="1570"/>
      <c r="D511" s="1570"/>
      <c r="E511" s="1570"/>
      <c r="F511" s="1570"/>
      <c r="G511" s="1573"/>
      <c r="H511" s="942"/>
      <c r="I511" s="1150">
        <f>SUM(D512:D518)</f>
        <v>12</v>
      </c>
      <c r="J511" s="1150">
        <f>COUNT(D512:D518)*2</f>
        <v>12</v>
      </c>
      <c r="K511" s="713"/>
      <c r="L511" s="713"/>
      <c r="M511" s="713"/>
      <c r="N511" s="1146"/>
      <c r="O511" s="1146"/>
      <c r="P511" s="1146"/>
      <c r="Q511" s="1146"/>
      <c r="R511" s="1146"/>
      <c r="S511" s="1146"/>
      <c r="T511" s="1146"/>
      <c r="U511" s="1146"/>
      <c r="V511" s="1146"/>
      <c r="W511" s="1146"/>
      <c r="X511" s="1146"/>
      <c r="Y511" s="1146"/>
      <c r="Z511" s="1146"/>
    </row>
    <row r="512" spans="1:26" ht="34">
      <c r="A512" s="927" t="s">
        <v>1573</v>
      </c>
      <c r="B512" s="538" t="s">
        <v>3097</v>
      </c>
      <c r="C512" s="538" t="s">
        <v>8278</v>
      </c>
      <c r="D512" s="696">
        <v>2</v>
      </c>
      <c r="E512" s="538" t="s">
        <v>599</v>
      </c>
      <c r="F512" s="538" t="s">
        <v>5919</v>
      </c>
      <c r="G512" s="696"/>
      <c r="H512" s="780"/>
      <c r="I512" s="1150"/>
      <c r="J512" s="1150"/>
      <c r="K512" s="713"/>
      <c r="L512" s="713"/>
      <c r="M512" s="713"/>
      <c r="N512" s="1146"/>
      <c r="O512" s="1146"/>
      <c r="P512" s="1146"/>
      <c r="Q512" s="1146"/>
      <c r="R512" s="1146"/>
      <c r="S512" s="1146"/>
      <c r="T512" s="1146"/>
      <c r="U512" s="1146"/>
      <c r="V512" s="1146"/>
      <c r="W512" s="1146"/>
      <c r="X512" s="1146"/>
      <c r="Y512" s="1146"/>
      <c r="Z512" s="1146"/>
    </row>
    <row r="513" spans="1:26" ht="30.75" hidden="1" customHeight="1">
      <c r="A513" s="349" t="s">
        <v>1578</v>
      </c>
      <c r="B513" s="538" t="s">
        <v>3100</v>
      </c>
      <c r="C513" s="538"/>
      <c r="D513" s="538"/>
      <c r="E513" s="538"/>
      <c r="F513" s="538"/>
      <c r="G513" s="720"/>
      <c r="H513" s="1146"/>
      <c r="I513" s="713"/>
      <c r="J513" s="713"/>
      <c r="K513" s="1146"/>
      <c r="L513" s="1146"/>
      <c r="M513" s="1146"/>
      <c r="N513" s="1146"/>
      <c r="O513" s="1146"/>
      <c r="P513" s="1146"/>
      <c r="Q513" s="1146"/>
      <c r="R513" s="1146"/>
      <c r="S513" s="1146"/>
      <c r="T513" s="1146"/>
      <c r="U513" s="1146"/>
      <c r="V513" s="1146"/>
      <c r="W513" s="1146"/>
      <c r="X513" s="1146"/>
      <c r="Y513" s="1146"/>
      <c r="Z513" s="1146"/>
    </row>
    <row r="514" spans="1:26" ht="34">
      <c r="A514" s="927" t="s">
        <v>1581</v>
      </c>
      <c r="B514" s="538" t="s">
        <v>1582</v>
      </c>
      <c r="C514" s="538" t="s">
        <v>1583</v>
      </c>
      <c r="D514" s="696">
        <v>2</v>
      </c>
      <c r="E514" s="538" t="s">
        <v>611</v>
      </c>
      <c r="F514" s="538" t="s">
        <v>5920</v>
      </c>
      <c r="G514" s="696"/>
      <c r="H514" s="780"/>
      <c r="I514" s="1150"/>
      <c r="J514" s="1150"/>
      <c r="K514" s="713"/>
      <c r="L514" s="713"/>
      <c r="M514" s="713"/>
      <c r="N514" s="1146"/>
      <c r="O514" s="1146"/>
      <c r="P514" s="1146"/>
      <c r="Q514" s="1146"/>
      <c r="R514" s="1146"/>
      <c r="S514" s="1146"/>
      <c r="T514" s="1146"/>
      <c r="U514" s="1146"/>
      <c r="V514" s="1146"/>
      <c r="W514" s="1146"/>
      <c r="X514" s="1146"/>
      <c r="Y514" s="1146"/>
      <c r="Z514" s="1146"/>
    </row>
    <row r="515" spans="1:26" ht="34">
      <c r="A515" s="1084"/>
      <c r="B515" s="467"/>
      <c r="C515" s="538" t="s">
        <v>1585</v>
      </c>
      <c r="D515" s="696">
        <v>2</v>
      </c>
      <c r="E515" s="1052" t="s">
        <v>599</v>
      </c>
      <c r="F515" s="538" t="s">
        <v>1586</v>
      </c>
      <c r="G515" s="696"/>
      <c r="H515" s="780"/>
      <c r="I515" s="1150"/>
      <c r="J515" s="1150"/>
      <c r="K515" s="713"/>
      <c r="L515" s="713"/>
      <c r="M515" s="713"/>
      <c r="N515" s="1146"/>
      <c r="O515" s="1146"/>
      <c r="P515" s="1146"/>
      <c r="Q515" s="1146"/>
      <c r="R515" s="1146"/>
      <c r="S515" s="1146"/>
      <c r="T515" s="1146"/>
      <c r="U515" s="1146"/>
      <c r="V515" s="1146"/>
      <c r="W515" s="1146"/>
      <c r="X515" s="1146"/>
      <c r="Y515" s="1146"/>
      <c r="Z515" s="1146"/>
    </row>
    <row r="516" spans="1:26" ht="48">
      <c r="A516" s="1084"/>
      <c r="B516" s="467"/>
      <c r="C516" s="538" t="s">
        <v>1587</v>
      </c>
      <c r="D516" s="696">
        <v>2</v>
      </c>
      <c r="E516" s="1052" t="s">
        <v>877</v>
      </c>
      <c r="F516" s="475" t="s">
        <v>1588</v>
      </c>
      <c r="G516" s="845"/>
      <c r="H516" s="780"/>
      <c r="I516" s="1150"/>
      <c r="J516" s="1150"/>
      <c r="K516" s="713"/>
      <c r="L516" s="713"/>
      <c r="M516" s="713"/>
      <c r="N516" s="1146"/>
      <c r="O516" s="1146"/>
      <c r="P516" s="1146"/>
      <c r="Q516" s="1146"/>
      <c r="R516" s="1146"/>
      <c r="S516" s="1146"/>
      <c r="T516" s="1146"/>
      <c r="U516" s="1146"/>
      <c r="V516" s="1146"/>
      <c r="W516" s="1146"/>
      <c r="X516" s="1146"/>
      <c r="Y516" s="1146"/>
      <c r="Z516" s="1146"/>
    </row>
    <row r="517" spans="1:26" ht="34">
      <c r="A517" s="1084" t="s">
        <v>1589</v>
      </c>
      <c r="B517" s="467" t="s">
        <v>1590</v>
      </c>
      <c r="C517" s="475" t="s">
        <v>1591</v>
      </c>
      <c r="D517" s="696">
        <v>2</v>
      </c>
      <c r="E517" s="1052" t="s">
        <v>877</v>
      </c>
      <c r="F517" s="475" t="s">
        <v>1592</v>
      </c>
      <c r="G517" s="845"/>
      <c r="H517" s="780"/>
      <c r="I517" s="1150"/>
      <c r="J517" s="1150"/>
      <c r="K517" s="713"/>
      <c r="L517" s="713"/>
      <c r="M517" s="713"/>
      <c r="N517" s="1146"/>
      <c r="O517" s="1146"/>
      <c r="P517" s="1146"/>
      <c r="Q517" s="1146"/>
      <c r="R517" s="1146"/>
      <c r="S517" s="1146"/>
      <c r="T517" s="1146"/>
      <c r="U517" s="1146"/>
      <c r="V517" s="1146"/>
      <c r="W517" s="1146"/>
      <c r="X517" s="1146"/>
      <c r="Y517" s="1146"/>
      <c r="Z517" s="1146"/>
    </row>
    <row r="518" spans="1:26" ht="34">
      <c r="A518" s="1084" t="s">
        <v>1593</v>
      </c>
      <c r="B518" s="467" t="s">
        <v>1594</v>
      </c>
      <c r="C518" s="475" t="s">
        <v>1595</v>
      </c>
      <c r="D518" s="696">
        <v>2</v>
      </c>
      <c r="E518" s="720" t="s">
        <v>599</v>
      </c>
      <c r="F518" s="475" t="s">
        <v>1596</v>
      </c>
      <c r="G518" s="845"/>
      <c r="H518" s="780"/>
      <c r="I518" s="1150"/>
      <c r="J518" s="1150"/>
      <c r="K518" s="713"/>
      <c r="L518" s="713"/>
      <c r="M518" s="713"/>
      <c r="N518" s="1146"/>
      <c r="O518" s="1146"/>
      <c r="P518" s="1146"/>
      <c r="Q518" s="1146"/>
      <c r="R518" s="1146"/>
      <c r="S518" s="1146"/>
      <c r="T518" s="1146"/>
      <c r="U518" s="1146"/>
      <c r="V518" s="1146"/>
      <c r="W518" s="1146"/>
      <c r="X518" s="1146"/>
      <c r="Y518" s="1146"/>
      <c r="Z518" s="1146"/>
    </row>
    <row r="519" spans="1:26" ht="19">
      <c r="A519" s="927" t="s">
        <v>269</v>
      </c>
      <c r="B519" s="1606" t="s">
        <v>3103</v>
      </c>
      <c r="C519" s="1570"/>
      <c r="D519" s="1570"/>
      <c r="E519" s="1570"/>
      <c r="F519" s="1570"/>
      <c r="G519" s="1573"/>
      <c r="H519" s="942"/>
      <c r="I519" s="1150">
        <f>SUM(D520:D532)</f>
        <v>26</v>
      </c>
      <c r="J519" s="1150">
        <f>COUNT(D520:D532)*2</f>
        <v>26</v>
      </c>
      <c r="K519" s="713"/>
      <c r="L519" s="713"/>
      <c r="M519" s="713"/>
      <c r="N519" s="1146"/>
      <c r="O519" s="1146"/>
      <c r="P519" s="1146"/>
      <c r="Q519" s="1146"/>
      <c r="R519" s="1146"/>
      <c r="S519" s="1146"/>
      <c r="T519" s="1146"/>
      <c r="U519" s="1146"/>
      <c r="V519" s="1146"/>
      <c r="W519" s="1146"/>
      <c r="X519" s="1146"/>
      <c r="Y519" s="1146"/>
      <c r="Z519" s="1146"/>
    </row>
    <row r="520" spans="1:26" ht="32">
      <c r="A520" s="927" t="s">
        <v>2516</v>
      </c>
      <c r="B520" s="467" t="s">
        <v>1598</v>
      </c>
      <c r="C520" s="986" t="s">
        <v>1599</v>
      </c>
      <c r="D520" s="696">
        <v>2</v>
      </c>
      <c r="E520" s="696" t="s">
        <v>877</v>
      </c>
      <c r="F520" s="1052"/>
      <c r="G520" s="696"/>
      <c r="H520" s="780"/>
      <c r="I520" s="1150"/>
      <c r="J520" s="1150"/>
      <c r="K520" s="713"/>
      <c r="L520" s="713"/>
      <c r="M520" s="713"/>
      <c r="N520" s="1146"/>
      <c r="O520" s="1146"/>
      <c r="P520" s="1146"/>
      <c r="Q520" s="1146"/>
      <c r="R520" s="1146"/>
      <c r="S520" s="1146"/>
      <c r="T520" s="1146"/>
      <c r="U520" s="1146"/>
      <c r="V520" s="1146"/>
      <c r="W520" s="1146"/>
      <c r="X520" s="1146"/>
      <c r="Y520" s="1146"/>
      <c r="Z520" s="1146"/>
    </row>
    <row r="521" spans="1:26" ht="16">
      <c r="A521" s="927"/>
      <c r="B521" s="467"/>
      <c r="C521" s="471" t="s">
        <v>1600</v>
      </c>
      <c r="D521" s="696">
        <v>2</v>
      </c>
      <c r="E521" s="696" t="s">
        <v>504</v>
      </c>
      <c r="F521" s="1052"/>
      <c r="G521" s="696"/>
      <c r="H521" s="780"/>
      <c r="I521" s="1150"/>
      <c r="J521" s="1150"/>
      <c r="K521" s="713"/>
      <c r="L521" s="713"/>
      <c r="M521" s="713"/>
      <c r="N521" s="1146"/>
      <c r="O521" s="1146"/>
      <c r="P521" s="1146"/>
      <c r="Q521" s="1146"/>
      <c r="R521" s="1146"/>
      <c r="S521" s="1146"/>
      <c r="T521" s="1146"/>
      <c r="U521" s="1146"/>
      <c r="V521" s="1146"/>
      <c r="W521" s="1146"/>
      <c r="X521" s="1146"/>
      <c r="Y521" s="1146"/>
      <c r="Z521" s="1146"/>
    </row>
    <row r="522" spans="1:26" ht="32">
      <c r="A522" s="927"/>
      <c r="B522" s="467"/>
      <c r="C522" s="471" t="s">
        <v>8279</v>
      </c>
      <c r="D522" s="696">
        <v>2</v>
      </c>
      <c r="E522" s="696" t="s">
        <v>469</v>
      </c>
      <c r="F522" s="471" t="s">
        <v>8280</v>
      </c>
      <c r="G522" s="696"/>
      <c r="H522" s="780"/>
      <c r="I522" s="1150"/>
      <c r="J522" s="1150"/>
      <c r="K522" s="713"/>
      <c r="L522" s="713"/>
      <c r="M522" s="713"/>
      <c r="N522" s="1146"/>
      <c r="O522" s="1146"/>
      <c r="P522" s="1146"/>
      <c r="Q522" s="1146"/>
      <c r="R522" s="1146"/>
      <c r="S522" s="1146"/>
      <c r="T522" s="1146"/>
      <c r="U522" s="1146"/>
      <c r="V522" s="1146"/>
      <c r="W522" s="1146"/>
      <c r="X522" s="1146"/>
      <c r="Y522" s="1146"/>
      <c r="Z522" s="1146"/>
    </row>
    <row r="523" spans="1:26" ht="34">
      <c r="A523" s="927" t="s">
        <v>2518</v>
      </c>
      <c r="B523" s="467" t="s">
        <v>1604</v>
      </c>
      <c r="C523" s="471" t="s">
        <v>8281</v>
      </c>
      <c r="D523" s="696">
        <v>2</v>
      </c>
      <c r="E523" s="696" t="s">
        <v>877</v>
      </c>
      <c r="F523" s="1052"/>
      <c r="G523" s="696"/>
      <c r="H523" s="780"/>
      <c r="I523" s="1150"/>
      <c r="J523" s="1150"/>
      <c r="K523" s="713"/>
      <c r="L523" s="713"/>
      <c r="M523" s="713"/>
      <c r="N523" s="1146"/>
      <c r="O523" s="1146"/>
      <c r="P523" s="1146"/>
      <c r="Q523" s="1146"/>
      <c r="R523" s="1146"/>
      <c r="S523" s="1146"/>
      <c r="T523" s="1146"/>
      <c r="U523" s="1146"/>
      <c r="V523" s="1146"/>
      <c r="W523" s="1146"/>
      <c r="X523" s="1146"/>
      <c r="Y523" s="1146"/>
      <c r="Z523" s="1146"/>
    </row>
    <row r="524" spans="1:26" ht="32">
      <c r="A524" s="927"/>
      <c r="B524" s="467"/>
      <c r="C524" s="467" t="s">
        <v>8282</v>
      </c>
      <c r="D524" s="696">
        <v>2</v>
      </c>
      <c r="E524" s="467" t="s">
        <v>877</v>
      </c>
      <c r="F524" s="467"/>
      <c r="G524" s="696"/>
      <c r="H524" s="780"/>
      <c r="I524" s="1150"/>
      <c r="J524" s="1150"/>
      <c r="K524" s="713"/>
      <c r="L524" s="713"/>
      <c r="M524" s="713"/>
      <c r="N524" s="1146"/>
      <c r="O524" s="1146"/>
      <c r="P524" s="1146"/>
      <c r="Q524" s="1146"/>
      <c r="R524" s="1146"/>
      <c r="S524" s="1146"/>
      <c r="T524" s="1146"/>
      <c r="U524" s="1146"/>
      <c r="V524" s="1146"/>
      <c r="W524" s="1146"/>
      <c r="X524" s="1146"/>
      <c r="Y524" s="1146"/>
      <c r="Z524" s="1146"/>
    </row>
    <row r="525" spans="1:26" ht="34">
      <c r="A525" s="927"/>
      <c r="B525" s="467"/>
      <c r="C525" s="467" t="s">
        <v>8283</v>
      </c>
      <c r="D525" s="696">
        <v>2</v>
      </c>
      <c r="E525" s="467" t="s">
        <v>877</v>
      </c>
      <c r="F525" s="467"/>
      <c r="G525" s="696"/>
      <c r="H525" s="780"/>
      <c r="I525" s="1150"/>
      <c r="J525" s="1150"/>
      <c r="K525" s="713"/>
      <c r="L525" s="713"/>
      <c r="M525" s="713"/>
      <c r="N525" s="1146"/>
      <c r="O525" s="1146"/>
      <c r="P525" s="1146"/>
      <c r="Q525" s="1146"/>
      <c r="R525" s="1146"/>
      <c r="S525" s="1146"/>
      <c r="T525" s="1146"/>
      <c r="U525" s="1146"/>
      <c r="V525" s="1146"/>
      <c r="W525" s="1146"/>
      <c r="X525" s="1146"/>
      <c r="Y525" s="1146"/>
      <c r="Z525" s="1146"/>
    </row>
    <row r="526" spans="1:26" ht="16">
      <c r="A526" s="927"/>
      <c r="B526" s="467"/>
      <c r="C526" s="471" t="s">
        <v>8284</v>
      </c>
      <c r="D526" s="696">
        <v>2</v>
      </c>
      <c r="E526" s="696" t="s">
        <v>877</v>
      </c>
      <c r="F526" s="1052"/>
      <c r="G526" s="696" t="s">
        <v>614</v>
      </c>
      <c r="H526" s="780"/>
      <c r="I526" s="1150"/>
      <c r="J526" s="1150"/>
      <c r="K526" s="713"/>
      <c r="L526" s="713"/>
      <c r="M526" s="713"/>
      <c r="N526" s="1146"/>
      <c r="O526" s="1146"/>
      <c r="P526" s="1146"/>
      <c r="Q526" s="1146"/>
      <c r="R526" s="1146"/>
      <c r="S526" s="1146"/>
      <c r="T526" s="1146"/>
      <c r="U526" s="1146"/>
      <c r="V526" s="1146"/>
      <c r="W526" s="1146"/>
      <c r="X526" s="1146"/>
      <c r="Y526" s="1146"/>
      <c r="Z526" s="1146"/>
    </row>
    <row r="527" spans="1:26" ht="32">
      <c r="A527" s="927"/>
      <c r="B527" s="467"/>
      <c r="C527" s="471" t="s">
        <v>8285</v>
      </c>
      <c r="D527" s="696">
        <v>2</v>
      </c>
      <c r="E527" s="696" t="s">
        <v>877</v>
      </c>
      <c r="F527" s="1052"/>
      <c r="G527" s="696"/>
      <c r="H527" s="780"/>
      <c r="I527" s="1150"/>
      <c r="J527" s="1150"/>
      <c r="K527" s="713"/>
      <c r="L527" s="713"/>
      <c r="M527" s="713"/>
      <c r="N527" s="1146"/>
      <c r="O527" s="1146"/>
      <c r="P527" s="1146"/>
      <c r="Q527" s="1146"/>
      <c r="R527" s="1146"/>
      <c r="S527" s="1146"/>
      <c r="T527" s="1146"/>
      <c r="U527" s="1146"/>
      <c r="V527" s="1146"/>
      <c r="W527" s="1146"/>
      <c r="X527" s="1146"/>
      <c r="Y527" s="1146"/>
      <c r="Z527" s="1146"/>
    </row>
    <row r="528" spans="1:26" ht="32">
      <c r="A528" s="927"/>
      <c r="B528" s="467"/>
      <c r="C528" s="471" t="s">
        <v>8286</v>
      </c>
      <c r="D528" s="696">
        <v>2</v>
      </c>
      <c r="E528" s="696" t="s">
        <v>877</v>
      </c>
      <c r="F528" s="1052"/>
      <c r="G528" s="696"/>
      <c r="H528" s="780"/>
      <c r="I528" s="1150"/>
      <c r="J528" s="1150"/>
      <c r="K528" s="713"/>
      <c r="L528" s="713"/>
      <c r="M528" s="713"/>
      <c r="N528" s="1146"/>
      <c r="O528" s="1146"/>
      <c r="P528" s="1146"/>
      <c r="Q528" s="1146"/>
      <c r="R528" s="1146"/>
      <c r="S528" s="1146"/>
      <c r="T528" s="1146"/>
      <c r="U528" s="1146"/>
      <c r="V528" s="1146"/>
      <c r="W528" s="1146"/>
      <c r="X528" s="1146"/>
      <c r="Y528" s="1146"/>
      <c r="Z528" s="1146"/>
    </row>
    <row r="529" spans="1:26" ht="32">
      <c r="A529" s="927"/>
      <c r="B529" s="467"/>
      <c r="C529" s="471" t="s">
        <v>8287</v>
      </c>
      <c r="D529" s="696">
        <v>2</v>
      </c>
      <c r="E529" s="696" t="s">
        <v>877</v>
      </c>
      <c r="F529" s="1052"/>
      <c r="G529" s="696"/>
      <c r="H529" s="780"/>
      <c r="I529" s="1150"/>
      <c r="J529" s="1150"/>
      <c r="K529" s="713"/>
      <c r="L529" s="713"/>
      <c r="M529" s="713"/>
      <c r="N529" s="1146"/>
      <c r="O529" s="1146"/>
      <c r="P529" s="1146"/>
      <c r="Q529" s="1146"/>
      <c r="R529" s="1146"/>
      <c r="S529" s="1146"/>
      <c r="T529" s="1146"/>
      <c r="U529" s="1146"/>
      <c r="V529" s="1146"/>
      <c r="W529" s="1146"/>
      <c r="X529" s="1146"/>
      <c r="Y529" s="1146"/>
      <c r="Z529" s="1146"/>
    </row>
    <row r="530" spans="1:26" ht="32">
      <c r="A530" s="927"/>
      <c r="B530" s="467"/>
      <c r="C530" s="471" t="s">
        <v>8288</v>
      </c>
      <c r="D530" s="696">
        <v>2</v>
      </c>
      <c r="E530" s="696" t="s">
        <v>877</v>
      </c>
      <c r="F530" s="1052"/>
      <c r="G530" s="696"/>
      <c r="H530" s="780"/>
      <c r="I530" s="1150"/>
      <c r="J530" s="1150"/>
      <c r="K530" s="713"/>
      <c r="L530" s="713"/>
      <c r="M530" s="713"/>
      <c r="N530" s="1146"/>
      <c r="O530" s="1146"/>
      <c r="P530" s="1146"/>
      <c r="Q530" s="1146"/>
      <c r="R530" s="1146"/>
      <c r="S530" s="1146"/>
      <c r="T530" s="1146"/>
      <c r="U530" s="1146"/>
      <c r="V530" s="1146"/>
      <c r="W530" s="1146"/>
      <c r="X530" s="1146"/>
      <c r="Y530" s="1146"/>
      <c r="Z530" s="1146"/>
    </row>
    <row r="531" spans="1:26" ht="32">
      <c r="A531" s="927"/>
      <c r="B531" s="467"/>
      <c r="C531" s="471" t="s">
        <v>8289</v>
      </c>
      <c r="D531" s="696">
        <v>2</v>
      </c>
      <c r="E531" s="696" t="s">
        <v>877</v>
      </c>
      <c r="F531" s="1052"/>
      <c r="G531" s="696"/>
      <c r="H531" s="780"/>
      <c r="I531" s="1150"/>
      <c r="J531" s="1150"/>
      <c r="K531" s="713"/>
      <c r="L531" s="713"/>
      <c r="M531" s="713"/>
      <c r="N531" s="1146"/>
      <c r="O531" s="1146"/>
      <c r="P531" s="1146"/>
      <c r="Q531" s="1146"/>
      <c r="R531" s="1146"/>
      <c r="S531" s="1146"/>
      <c r="T531" s="1146"/>
      <c r="U531" s="1146"/>
      <c r="V531" s="1146"/>
      <c r="W531" s="1146"/>
      <c r="X531" s="1146"/>
      <c r="Y531" s="1146"/>
      <c r="Z531" s="1146"/>
    </row>
    <row r="532" spans="1:26" ht="17">
      <c r="A532" s="927" t="s">
        <v>2532</v>
      </c>
      <c r="B532" s="467" t="s">
        <v>3128</v>
      </c>
      <c r="C532" s="471" t="s">
        <v>3478</v>
      </c>
      <c r="D532" s="696">
        <v>2</v>
      </c>
      <c r="E532" s="696" t="s">
        <v>599</v>
      </c>
      <c r="F532" s="1052"/>
      <c r="G532" s="696"/>
      <c r="H532" s="780"/>
      <c r="I532" s="1150"/>
      <c r="J532" s="1150"/>
      <c r="K532" s="713"/>
      <c r="L532" s="713"/>
      <c r="M532" s="713"/>
      <c r="N532" s="1146"/>
      <c r="O532" s="1146"/>
      <c r="P532" s="1146"/>
      <c r="Q532" s="1146"/>
      <c r="R532" s="1146"/>
      <c r="S532" s="1146"/>
      <c r="T532" s="1146"/>
      <c r="U532" s="1146"/>
      <c r="V532" s="1146"/>
      <c r="W532" s="1146"/>
      <c r="X532" s="1146"/>
      <c r="Y532" s="1146"/>
      <c r="Z532" s="1146"/>
    </row>
    <row r="533" spans="1:26" ht="42.75" hidden="1" customHeight="1">
      <c r="A533" s="310" t="s">
        <v>2533</v>
      </c>
      <c r="B533" s="525" t="s">
        <v>1622</v>
      </c>
      <c r="C533" s="141"/>
      <c r="D533" s="141"/>
      <c r="E533" s="141"/>
      <c r="F533" s="141"/>
      <c r="G533" s="370"/>
      <c r="H533" s="1172"/>
      <c r="I533" s="876"/>
      <c r="J533" s="876"/>
      <c r="K533" s="713"/>
      <c r="L533" s="713"/>
      <c r="M533" s="713"/>
      <c r="N533" s="1146"/>
      <c r="O533" s="1146"/>
      <c r="P533" s="1146"/>
      <c r="Q533" s="1146"/>
      <c r="R533" s="1146"/>
      <c r="S533" s="1146"/>
      <c r="T533" s="1146"/>
      <c r="U533" s="1146"/>
      <c r="V533" s="1146"/>
      <c r="W533" s="1146"/>
      <c r="X533" s="1146"/>
      <c r="Y533" s="1146"/>
      <c r="Z533" s="1146"/>
    </row>
    <row r="534" spans="1:26" ht="19">
      <c r="A534" s="927" t="s">
        <v>2534</v>
      </c>
      <c r="B534" s="1606" t="s">
        <v>3131</v>
      </c>
      <c r="C534" s="1570"/>
      <c r="D534" s="1570"/>
      <c r="E534" s="1570"/>
      <c r="F534" s="1570"/>
      <c r="G534" s="1573"/>
      <c r="H534" s="942"/>
      <c r="I534" s="1150">
        <f>SUM(D535:D537)</f>
        <v>6</v>
      </c>
      <c r="J534" s="1150">
        <f>COUNT(D535:D537)*2</f>
        <v>6</v>
      </c>
      <c r="K534" s="713"/>
      <c r="L534" s="713"/>
      <c r="M534" s="713"/>
      <c r="N534" s="1146"/>
      <c r="O534" s="1146"/>
      <c r="P534" s="1146"/>
      <c r="Q534" s="1146"/>
      <c r="R534" s="1146"/>
      <c r="S534" s="1146"/>
      <c r="T534" s="1146"/>
      <c r="U534" s="1146"/>
      <c r="V534" s="1146"/>
      <c r="W534" s="1146"/>
      <c r="X534" s="1146"/>
      <c r="Y534" s="1146"/>
      <c r="Z534" s="1146"/>
    </row>
    <row r="535" spans="1:26" ht="17">
      <c r="A535" s="927" t="s">
        <v>2535</v>
      </c>
      <c r="B535" s="467" t="s">
        <v>3132</v>
      </c>
      <c r="C535" s="471" t="s">
        <v>1626</v>
      </c>
      <c r="D535" s="696">
        <v>2</v>
      </c>
      <c r="E535" s="696" t="s">
        <v>599</v>
      </c>
      <c r="F535" s="1052"/>
      <c r="G535" s="696"/>
      <c r="H535" s="780"/>
      <c r="I535" s="1150"/>
      <c r="J535" s="1150"/>
      <c r="K535" s="713"/>
      <c r="L535" s="713"/>
      <c r="M535" s="713"/>
      <c r="N535" s="1146"/>
      <c r="O535" s="1146"/>
      <c r="P535" s="1146"/>
      <c r="Q535" s="1146"/>
      <c r="R535" s="1146"/>
      <c r="S535" s="1146"/>
      <c r="T535" s="1146"/>
      <c r="U535" s="1146"/>
      <c r="V535" s="1146"/>
      <c r="W535" s="1146"/>
      <c r="X535" s="1146"/>
      <c r="Y535" s="1146"/>
      <c r="Z535" s="1146"/>
    </row>
    <row r="536" spans="1:26" ht="34">
      <c r="A536" s="927" t="s">
        <v>2536</v>
      </c>
      <c r="B536" s="467" t="s">
        <v>3479</v>
      </c>
      <c r="C536" s="471" t="s">
        <v>1629</v>
      </c>
      <c r="D536" s="696">
        <v>2</v>
      </c>
      <c r="E536" s="696" t="s">
        <v>599</v>
      </c>
      <c r="F536" s="1052"/>
      <c r="G536" s="696"/>
      <c r="H536" s="780"/>
      <c r="I536" s="1150"/>
      <c r="J536" s="1150"/>
      <c r="K536" s="713"/>
      <c r="L536" s="713"/>
      <c r="M536" s="713"/>
      <c r="N536" s="1146"/>
      <c r="O536" s="1146"/>
      <c r="P536" s="1146"/>
      <c r="Q536" s="1146"/>
      <c r="R536" s="1146"/>
      <c r="S536" s="1146"/>
      <c r="T536" s="1146"/>
      <c r="U536" s="1146"/>
      <c r="V536" s="1146"/>
      <c r="W536" s="1146"/>
      <c r="X536" s="1146"/>
      <c r="Y536" s="1146"/>
      <c r="Z536" s="1146"/>
    </row>
    <row r="537" spans="1:26" ht="17">
      <c r="A537" s="927" t="s">
        <v>1630</v>
      </c>
      <c r="B537" s="467" t="s">
        <v>3480</v>
      </c>
      <c r="C537" s="471" t="s">
        <v>1632</v>
      </c>
      <c r="D537" s="696">
        <v>2</v>
      </c>
      <c r="E537" s="696" t="s">
        <v>599</v>
      </c>
      <c r="F537" s="1052"/>
      <c r="G537" s="696"/>
      <c r="H537" s="780"/>
      <c r="I537" s="1150"/>
      <c r="J537" s="1150"/>
      <c r="K537" s="713"/>
      <c r="L537" s="713"/>
      <c r="M537" s="713"/>
      <c r="N537" s="1146"/>
      <c r="O537" s="1146"/>
      <c r="P537" s="1146"/>
      <c r="Q537" s="1146"/>
      <c r="R537" s="1146"/>
      <c r="S537" s="1146"/>
      <c r="T537" s="1146"/>
      <c r="U537" s="1146"/>
      <c r="V537" s="1146"/>
      <c r="W537" s="1146"/>
      <c r="X537" s="1146"/>
      <c r="Y537" s="1146"/>
      <c r="Z537" s="1146"/>
    </row>
    <row r="538" spans="1:26" ht="19">
      <c r="A538" s="927" t="s">
        <v>271</v>
      </c>
      <c r="B538" s="1606" t="s">
        <v>1633</v>
      </c>
      <c r="C538" s="1570"/>
      <c r="D538" s="1570"/>
      <c r="E538" s="1570"/>
      <c r="F538" s="1570"/>
      <c r="G538" s="1573"/>
      <c r="H538" s="942"/>
      <c r="I538" s="1150">
        <f>SUM(D539:D545)</f>
        <v>10</v>
      </c>
      <c r="J538" s="1150">
        <f>COUNT(D539:D545)*2</f>
        <v>10</v>
      </c>
      <c r="K538" s="713"/>
      <c r="L538" s="713"/>
      <c r="M538" s="713"/>
      <c r="N538" s="1146"/>
      <c r="O538" s="1146"/>
      <c r="P538" s="1146"/>
      <c r="Q538" s="1146"/>
      <c r="R538" s="1146"/>
      <c r="S538" s="1146"/>
      <c r="T538" s="1146"/>
      <c r="U538" s="1146"/>
      <c r="V538" s="1146"/>
      <c r="W538" s="1146"/>
      <c r="X538" s="1146"/>
      <c r="Y538" s="1146"/>
      <c r="Z538" s="1146"/>
    </row>
    <row r="539" spans="1:26" ht="26.25" hidden="1" customHeight="1">
      <c r="A539" s="378" t="s">
        <v>1634</v>
      </c>
      <c r="B539" s="252" t="s">
        <v>1635</v>
      </c>
      <c r="C539" s="179"/>
      <c r="D539" s="244"/>
      <c r="E539" s="141"/>
      <c r="F539" s="245"/>
      <c r="G539" s="125"/>
      <c r="H539" s="1146"/>
      <c r="I539" s="617"/>
      <c r="J539" s="617"/>
      <c r="K539" s="713"/>
      <c r="L539" s="713"/>
      <c r="M539" s="713"/>
      <c r="N539" s="1146"/>
      <c r="O539" s="1146"/>
      <c r="P539" s="1146"/>
      <c r="Q539" s="1146"/>
      <c r="R539" s="1146"/>
      <c r="S539" s="1146"/>
      <c r="T539" s="1146"/>
      <c r="U539" s="1146"/>
      <c r="V539" s="1146"/>
      <c r="W539" s="1146"/>
      <c r="X539" s="1146"/>
      <c r="Y539" s="1146"/>
      <c r="Z539" s="1146"/>
    </row>
    <row r="540" spans="1:26" ht="46.5" hidden="1" customHeight="1">
      <c r="A540" s="378" t="s">
        <v>1638</v>
      </c>
      <c r="B540" s="252" t="s">
        <v>1639</v>
      </c>
      <c r="C540" s="179"/>
      <c r="D540" s="244"/>
      <c r="E540" s="141"/>
      <c r="F540" s="245"/>
      <c r="G540" s="125"/>
      <c r="H540" s="1146"/>
      <c r="I540" s="617"/>
      <c r="J540" s="617"/>
      <c r="K540" s="713"/>
      <c r="L540" s="713"/>
      <c r="M540" s="713"/>
      <c r="N540" s="1146"/>
      <c r="O540" s="1146"/>
      <c r="P540" s="1146"/>
      <c r="Q540" s="1146"/>
      <c r="R540" s="1146"/>
      <c r="S540" s="1146"/>
      <c r="T540" s="1146"/>
      <c r="U540" s="1146"/>
      <c r="V540" s="1146"/>
      <c r="W540" s="1146"/>
      <c r="X540" s="1146"/>
      <c r="Y540" s="1146"/>
      <c r="Z540" s="1146"/>
    </row>
    <row r="541" spans="1:26" ht="64">
      <c r="A541" s="1085" t="s">
        <v>1642</v>
      </c>
      <c r="B541" s="180" t="s">
        <v>1643</v>
      </c>
      <c r="C541" s="475" t="s">
        <v>1644</v>
      </c>
      <c r="D541" s="696">
        <v>2</v>
      </c>
      <c r="E541" s="1052" t="s">
        <v>599</v>
      </c>
      <c r="F541" s="1055" t="s">
        <v>1645</v>
      </c>
      <c r="G541" s="720"/>
      <c r="H541" s="1146"/>
      <c r="I541" s="1023"/>
      <c r="J541" s="1023"/>
      <c r="K541" s="713"/>
      <c r="L541" s="713"/>
      <c r="M541" s="713"/>
      <c r="N541" s="1146"/>
      <c r="O541" s="1146"/>
      <c r="P541" s="1146"/>
      <c r="Q541" s="1146"/>
      <c r="R541" s="1146"/>
      <c r="S541" s="1146"/>
      <c r="T541" s="1146"/>
      <c r="U541" s="1146"/>
      <c r="V541" s="1146"/>
      <c r="W541" s="1146"/>
      <c r="X541" s="1146"/>
      <c r="Y541" s="1146"/>
      <c r="Z541" s="1146"/>
    </row>
    <row r="542" spans="1:26" ht="64">
      <c r="A542" s="1085" t="s">
        <v>1646</v>
      </c>
      <c r="B542" s="471" t="s">
        <v>1647</v>
      </c>
      <c r="C542" s="471" t="s">
        <v>1648</v>
      </c>
      <c r="D542" s="696">
        <v>2</v>
      </c>
      <c r="E542" s="696" t="s">
        <v>599</v>
      </c>
      <c r="F542" s="1371" t="s">
        <v>1649</v>
      </c>
      <c r="G542" s="696"/>
      <c r="H542" s="780"/>
      <c r="I542" s="1150"/>
      <c r="J542" s="1150"/>
      <c r="K542" s="713"/>
      <c r="L542" s="713"/>
      <c r="M542" s="713"/>
      <c r="N542" s="1146"/>
      <c r="O542" s="1146"/>
      <c r="P542" s="1146"/>
      <c r="Q542" s="1146"/>
      <c r="R542" s="1146"/>
      <c r="S542" s="1146"/>
      <c r="T542" s="1146"/>
      <c r="U542" s="1146"/>
      <c r="V542" s="1146"/>
      <c r="W542" s="1146"/>
      <c r="X542" s="1146"/>
      <c r="Y542" s="1146"/>
      <c r="Z542" s="1146"/>
    </row>
    <row r="543" spans="1:26" ht="48">
      <c r="A543" s="1085" t="s">
        <v>1650</v>
      </c>
      <c r="B543" s="471" t="s">
        <v>1651</v>
      </c>
      <c r="C543" s="471" t="s">
        <v>1652</v>
      </c>
      <c r="D543" s="696">
        <v>2</v>
      </c>
      <c r="E543" s="696" t="s">
        <v>599</v>
      </c>
      <c r="F543" s="1371" t="s">
        <v>1653</v>
      </c>
      <c r="G543" s="696"/>
      <c r="H543" s="780"/>
      <c r="I543" s="1150"/>
      <c r="J543" s="1150"/>
      <c r="K543" s="713"/>
      <c r="L543" s="713"/>
      <c r="M543" s="713"/>
      <c r="N543" s="1146"/>
      <c r="O543" s="1146"/>
      <c r="P543" s="1146"/>
      <c r="Q543" s="1146"/>
      <c r="R543" s="1146"/>
      <c r="S543" s="1146"/>
      <c r="T543" s="1146"/>
      <c r="U543" s="1146"/>
      <c r="V543" s="1146"/>
      <c r="W543" s="1146"/>
      <c r="X543" s="1146"/>
      <c r="Y543" s="1146"/>
      <c r="Z543" s="1146"/>
    </row>
    <row r="544" spans="1:26" ht="48">
      <c r="A544" s="1085" t="s">
        <v>1654</v>
      </c>
      <c r="B544" s="180" t="s">
        <v>1655</v>
      </c>
      <c r="C544" s="475" t="s">
        <v>2537</v>
      </c>
      <c r="D544" s="696">
        <v>2</v>
      </c>
      <c r="E544" s="1052" t="s">
        <v>599</v>
      </c>
      <c r="F544" s="1055" t="s">
        <v>2538</v>
      </c>
      <c r="G544" s="720"/>
      <c r="H544" s="1146"/>
      <c r="I544" s="1023"/>
      <c r="J544" s="1023"/>
      <c r="K544" s="713"/>
      <c r="L544" s="713"/>
      <c r="M544" s="713"/>
      <c r="N544" s="1146"/>
      <c r="O544" s="1146"/>
      <c r="P544" s="1146"/>
      <c r="Q544" s="1146"/>
      <c r="R544" s="1146"/>
      <c r="S544" s="1146"/>
      <c r="T544" s="1146"/>
      <c r="U544" s="1146"/>
      <c r="V544" s="1146"/>
      <c r="W544" s="1146"/>
      <c r="X544" s="1146"/>
      <c r="Y544" s="1146"/>
      <c r="Z544" s="1146"/>
    </row>
    <row r="545" spans="1:26" ht="64">
      <c r="A545" s="1085" t="s">
        <v>1656</v>
      </c>
      <c r="B545" s="180" t="s">
        <v>1657</v>
      </c>
      <c r="C545" s="475" t="s">
        <v>1658</v>
      </c>
      <c r="D545" s="696">
        <v>2</v>
      </c>
      <c r="E545" s="1052" t="s">
        <v>599</v>
      </c>
      <c r="F545" s="1055" t="s">
        <v>7202</v>
      </c>
      <c r="G545" s="720"/>
      <c r="H545" s="1146"/>
      <c r="I545" s="1023"/>
      <c r="J545" s="1023"/>
      <c r="K545" s="713"/>
      <c r="L545" s="713"/>
      <c r="M545" s="713"/>
      <c r="N545" s="1146"/>
      <c r="O545" s="1146"/>
      <c r="P545" s="1146"/>
      <c r="Q545" s="1146"/>
      <c r="R545" s="1146"/>
      <c r="S545" s="1146"/>
      <c r="T545" s="1146"/>
      <c r="U545" s="1146"/>
      <c r="V545" s="1146"/>
      <c r="W545" s="1146"/>
      <c r="X545" s="1146"/>
      <c r="Y545" s="1146"/>
      <c r="Z545" s="1146"/>
    </row>
    <row r="546" spans="1:26" ht="19">
      <c r="A546" s="927" t="s">
        <v>272</v>
      </c>
      <c r="B546" s="1606" t="s">
        <v>3139</v>
      </c>
      <c r="C546" s="1570"/>
      <c r="D546" s="1570"/>
      <c r="E546" s="1570"/>
      <c r="F546" s="1570"/>
      <c r="G546" s="1573"/>
      <c r="H546" s="942"/>
      <c r="I546" s="1150">
        <f>SUM(D547:D548)</f>
        <v>2</v>
      </c>
      <c r="J546" s="1150">
        <f>COUNT(D547:D548)*2</f>
        <v>2</v>
      </c>
      <c r="K546" s="713"/>
      <c r="L546" s="713"/>
      <c r="M546" s="713"/>
      <c r="N546" s="1146"/>
      <c r="O546" s="1146"/>
      <c r="P546" s="1146"/>
      <c r="Q546" s="1146"/>
      <c r="R546" s="1146"/>
      <c r="S546" s="1146"/>
      <c r="T546" s="1146"/>
      <c r="U546" s="1146"/>
      <c r="V546" s="1146"/>
      <c r="W546" s="1146"/>
      <c r="X546" s="1146"/>
      <c r="Y546" s="1146"/>
      <c r="Z546" s="1146"/>
    </row>
    <row r="547" spans="1:26" ht="17">
      <c r="A547" s="927" t="s">
        <v>2539</v>
      </c>
      <c r="B547" s="467" t="s">
        <v>3140</v>
      </c>
      <c r="C547" s="471" t="s">
        <v>1662</v>
      </c>
      <c r="D547" s="696">
        <v>2</v>
      </c>
      <c r="E547" s="696" t="s">
        <v>387</v>
      </c>
      <c r="F547" s="1052" t="s">
        <v>1663</v>
      </c>
      <c r="G547" s="696"/>
      <c r="H547" s="780"/>
      <c r="I547" s="1150"/>
      <c r="J547" s="1150"/>
      <c r="K547" s="713"/>
      <c r="L547" s="713"/>
      <c r="M547" s="713"/>
      <c r="N547" s="1146"/>
      <c r="O547" s="1146"/>
      <c r="P547" s="1146"/>
      <c r="Q547" s="1146"/>
      <c r="R547" s="1146"/>
      <c r="S547" s="1146"/>
      <c r="T547" s="1146"/>
      <c r="U547" s="1146"/>
      <c r="V547" s="1146"/>
      <c r="W547" s="1146"/>
      <c r="X547" s="1146"/>
      <c r="Y547" s="1146"/>
      <c r="Z547" s="1146"/>
    </row>
    <row r="548" spans="1:26" ht="30.75" hidden="1" customHeight="1">
      <c r="A548" s="348" t="s">
        <v>2540</v>
      </c>
      <c r="B548" s="1355" t="s">
        <v>1667</v>
      </c>
      <c r="C548" s="141"/>
      <c r="D548" s="124"/>
      <c r="E548" s="143"/>
      <c r="F548" s="150"/>
      <c r="G548" s="125"/>
      <c r="H548" s="102"/>
      <c r="I548" s="617"/>
      <c r="J548" s="617"/>
      <c r="K548" s="713"/>
      <c r="L548" s="713"/>
      <c r="M548" s="713"/>
      <c r="N548" s="1146"/>
      <c r="O548" s="1146"/>
      <c r="P548" s="1146"/>
      <c r="Q548" s="1146"/>
      <c r="R548" s="1146"/>
      <c r="S548" s="1146"/>
      <c r="T548" s="1146"/>
      <c r="U548" s="1146"/>
      <c r="V548" s="1146"/>
      <c r="W548" s="1146"/>
      <c r="X548" s="1146"/>
      <c r="Y548" s="1146"/>
      <c r="Z548" s="1146"/>
    </row>
    <row r="549" spans="1:26" ht="30.75" hidden="1" customHeight="1">
      <c r="A549" s="379" t="s">
        <v>1670</v>
      </c>
      <c r="B549" s="1731" t="s">
        <v>183</v>
      </c>
      <c r="C549" s="1570"/>
      <c r="D549" s="1570"/>
      <c r="E549" s="1570"/>
      <c r="F549" s="1570"/>
      <c r="G549" s="1573"/>
      <c r="H549" s="954"/>
      <c r="I549" s="617"/>
      <c r="J549" s="617"/>
      <c r="K549" s="713"/>
      <c r="L549" s="713"/>
      <c r="M549" s="713"/>
      <c r="N549" s="1146"/>
      <c r="O549" s="1146"/>
      <c r="P549" s="1146"/>
      <c r="Q549" s="1146"/>
      <c r="R549" s="1146"/>
      <c r="S549" s="1146"/>
      <c r="T549" s="1146"/>
      <c r="U549" s="1146"/>
      <c r="V549" s="1146"/>
      <c r="W549" s="1146"/>
      <c r="X549" s="1146"/>
      <c r="Y549" s="1146"/>
      <c r="Z549" s="1146"/>
    </row>
    <row r="550" spans="1:26" ht="30.75" hidden="1" customHeight="1">
      <c r="A550" s="379" t="s">
        <v>1671</v>
      </c>
      <c r="B550" s="179" t="s">
        <v>1672</v>
      </c>
      <c r="C550" s="179"/>
      <c r="D550" s="252"/>
      <c r="E550" s="179"/>
      <c r="F550" s="179"/>
      <c r="G550" s="179"/>
      <c r="H550" s="539"/>
      <c r="I550" s="617"/>
      <c r="J550" s="617"/>
      <c r="K550" s="713"/>
      <c r="L550" s="713"/>
      <c r="M550" s="713"/>
      <c r="N550" s="1146"/>
      <c r="O550" s="1146"/>
      <c r="P550" s="1146"/>
      <c r="Q550" s="1146"/>
      <c r="R550" s="1146"/>
      <c r="S550" s="1146"/>
      <c r="T550" s="1146"/>
      <c r="U550" s="1146"/>
      <c r="V550" s="1146"/>
      <c r="W550" s="1146"/>
      <c r="X550" s="1146"/>
      <c r="Y550" s="1146"/>
      <c r="Z550" s="1146"/>
    </row>
    <row r="551" spans="1:26" ht="30.75" hidden="1" customHeight="1">
      <c r="A551" s="379" t="s">
        <v>1673</v>
      </c>
      <c r="B551" s="179" t="s">
        <v>1674</v>
      </c>
      <c r="C551" s="179"/>
      <c r="D551" s="252"/>
      <c r="E551" s="179"/>
      <c r="F551" s="179"/>
      <c r="G551" s="179"/>
      <c r="H551" s="539"/>
      <c r="I551" s="617"/>
      <c r="J551" s="617"/>
      <c r="K551" s="713"/>
      <c r="L551" s="713"/>
      <c r="M551" s="713"/>
      <c r="N551" s="1146"/>
      <c r="O551" s="1146"/>
      <c r="P551" s="1146"/>
      <c r="Q551" s="1146"/>
      <c r="R551" s="1146"/>
      <c r="S551" s="1146"/>
      <c r="T551" s="1146"/>
      <c r="U551" s="1146"/>
      <c r="V551" s="1146"/>
      <c r="W551" s="1146"/>
      <c r="X551" s="1146"/>
      <c r="Y551" s="1146"/>
      <c r="Z551" s="1146"/>
    </row>
    <row r="552" spans="1:26" ht="30.75" hidden="1" customHeight="1">
      <c r="A552" s="379" t="s">
        <v>1675</v>
      </c>
      <c r="B552" s="179" t="s">
        <v>1676</v>
      </c>
      <c r="C552" s="179"/>
      <c r="D552" s="252"/>
      <c r="E552" s="179"/>
      <c r="F552" s="179"/>
      <c r="G552" s="179"/>
      <c r="H552" s="539"/>
      <c r="I552" s="617"/>
      <c r="J552" s="617"/>
      <c r="K552" s="713"/>
      <c r="L552" s="713"/>
      <c r="M552" s="713"/>
      <c r="N552" s="1146"/>
      <c r="O552" s="1146"/>
      <c r="P552" s="1146"/>
      <c r="Q552" s="1146"/>
      <c r="R552" s="1146"/>
      <c r="S552" s="1146"/>
      <c r="T552" s="1146"/>
      <c r="U552" s="1146"/>
      <c r="V552" s="1146"/>
      <c r="W552" s="1146"/>
      <c r="X552" s="1146"/>
      <c r="Y552" s="1146"/>
      <c r="Z552" s="1146"/>
    </row>
    <row r="553" spans="1:26" ht="30.75" hidden="1" customHeight="1">
      <c r="A553" s="379" t="s">
        <v>1677</v>
      </c>
      <c r="B553" s="179" t="s">
        <v>1678</v>
      </c>
      <c r="C553" s="179"/>
      <c r="D553" s="252"/>
      <c r="E553" s="179"/>
      <c r="F553" s="179"/>
      <c r="G553" s="179"/>
      <c r="H553" s="539"/>
      <c r="I553" s="617"/>
      <c r="J553" s="617"/>
      <c r="K553" s="713"/>
      <c r="L553" s="713"/>
      <c r="M553" s="713"/>
      <c r="N553" s="1146"/>
      <c r="O553" s="1146"/>
      <c r="P553" s="1146"/>
      <c r="Q553" s="1146"/>
      <c r="R553" s="1146"/>
      <c r="S553" s="1146"/>
      <c r="T553" s="1146"/>
      <c r="U553" s="1146"/>
      <c r="V553" s="1146"/>
      <c r="W553" s="1146"/>
      <c r="X553" s="1146"/>
      <c r="Y553" s="1146"/>
      <c r="Z553" s="1146"/>
    </row>
    <row r="554" spans="1:26" ht="30.75" hidden="1" customHeight="1">
      <c r="A554" s="379" t="s">
        <v>1679</v>
      </c>
      <c r="B554" s="179" t="s">
        <v>1680</v>
      </c>
      <c r="C554" s="179"/>
      <c r="D554" s="252"/>
      <c r="E554" s="179"/>
      <c r="F554" s="179"/>
      <c r="G554" s="179"/>
      <c r="H554" s="539"/>
      <c r="I554" s="617"/>
      <c r="J554" s="617"/>
      <c r="K554" s="713"/>
      <c r="L554" s="713"/>
      <c r="M554" s="713"/>
      <c r="N554" s="1146"/>
      <c r="O554" s="1146"/>
      <c r="P554" s="1146"/>
      <c r="Q554" s="1146"/>
      <c r="R554" s="1146"/>
      <c r="S554" s="1146"/>
      <c r="T554" s="1146"/>
      <c r="U554" s="1146"/>
      <c r="V554" s="1146"/>
      <c r="W554" s="1146"/>
      <c r="X554" s="1146"/>
      <c r="Y554" s="1146"/>
      <c r="Z554" s="1146"/>
    </row>
    <row r="555" spans="1:26" ht="30.75" hidden="1" customHeight="1">
      <c r="A555" s="379" t="s">
        <v>1681</v>
      </c>
      <c r="B555" s="179" t="s">
        <v>1682</v>
      </c>
      <c r="C555" s="179"/>
      <c r="D555" s="252"/>
      <c r="E555" s="179"/>
      <c r="F555" s="179"/>
      <c r="G555" s="179"/>
      <c r="H555" s="539"/>
      <c r="I555" s="617"/>
      <c r="J555" s="617"/>
      <c r="K555" s="713"/>
      <c r="L555" s="713"/>
      <c r="M555" s="713"/>
      <c r="N555" s="1146"/>
      <c r="O555" s="1146"/>
      <c r="P555" s="1146"/>
      <c r="Q555" s="1146"/>
      <c r="R555" s="1146"/>
      <c r="S555" s="1146"/>
      <c r="T555" s="1146"/>
      <c r="U555" s="1146"/>
      <c r="V555" s="1146"/>
      <c r="W555" s="1146"/>
      <c r="X555" s="1146"/>
      <c r="Y555" s="1146"/>
      <c r="Z555" s="1146"/>
    </row>
    <row r="556" spans="1:26" ht="19">
      <c r="A556" s="1293" t="s">
        <v>184</v>
      </c>
      <c r="B556" s="1606" t="s">
        <v>185</v>
      </c>
      <c r="C556" s="1570"/>
      <c r="D556" s="1570"/>
      <c r="E556" s="1570"/>
      <c r="F556" s="1570"/>
      <c r="G556" s="1573"/>
      <c r="H556" s="942"/>
      <c r="I556" s="1023">
        <f>SUM(D562)</f>
        <v>2</v>
      </c>
      <c r="J556" s="1023">
        <f>COUNT(D562)*2</f>
        <v>2</v>
      </c>
      <c r="K556" s="713"/>
      <c r="L556" s="713"/>
      <c r="M556" s="713"/>
      <c r="N556" s="1146"/>
      <c r="O556" s="1146"/>
      <c r="P556" s="1146"/>
      <c r="Q556" s="1146"/>
      <c r="R556" s="1146"/>
      <c r="S556" s="1146"/>
      <c r="T556" s="1146"/>
      <c r="U556" s="1146"/>
      <c r="V556" s="1146"/>
      <c r="W556" s="1146"/>
      <c r="X556" s="1146"/>
      <c r="Y556" s="1146"/>
      <c r="Z556" s="1146"/>
    </row>
    <row r="557" spans="1:26" ht="30.75" hidden="1" customHeight="1">
      <c r="A557" s="379" t="s">
        <v>1684</v>
      </c>
      <c r="B557" s="179" t="s">
        <v>1685</v>
      </c>
      <c r="C557" s="179"/>
      <c r="D557" s="252"/>
      <c r="E557" s="179"/>
      <c r="F557" s="179"/>
      <c r="G557" s="179"/>
      <c r="H557" s="539"/>
      <c r="I557" s="617"/>
      <c r="J557" s="617"/>
      <c r="K557" s="713"/>
      <c r="L557" s="713"/>
      <c r="M557" s="713"/>
      <c r="N557" s="1146"/>
      <c r="O557" s="1146"/>
      <c r="P557" s="1146"/>
      <c r="Q557" s="1146"/>
      <c r="R557" s="1146"/>
      <c r="S557" s="1146"/>
      <c r="T557" s="1146"/>
      <c r="U557" s="1146"/>
      <c r="V557" s="1146"/>
      <c r="W557" s="1146"/>
      <c r="X557" s="1146"/>
      <c r="Y557" s="1146"/>
      <c r="Z557" s="1146"/>
    </row>
    <row r="558" spans="1:26" ht="30.75" hidden="1" customHeight="1">
      <c r="A558" s="379" t="s">
        <v>1686</v>
      </c>
      <c r="B558" s="179" t="s">
        <v>1687</v>
      </c>
      <c r="C558" s="179"/>
      <c r="D558" s="252"/>
      <c r="E558" s="179"/>
      <c r="F558" s="179"/>
      <c r="G558" s="179"/>
      <c r="H558" s="539"/>
      <c r="I558" s="617"/>
      <c r="J558" s="617"/>
      <c r="K558" s="713"/>
      <c r="L558" s="713"/>
      <c r="M558" s="713"/>
      <c r="N558" s="1146"/>
      <c r="O558" s="1146"/>
      <c r="P558" s="1146"/>
      <c r="Q558" s="1146"/>
      <c r="R558" s="1146"/>
      <c r="S558" s="1146"/>
      <c r="T558" s="1146"/>
      <c r="U558" s="1146"/>
      <c r="V558" s="1146"/>
      <c r="W558" s="1146"/>
      <c r="X558" s="1146"/>
      <c r="Y558" s="1146"/>
      <c r="Z558" s="1146"/>
    </row>
    <row r="559" spans="1:26" ht="30.75" hidden="1" customHeight="1">
      <c r="A559" s="379" t="s">
        <v>1688</v>
      </c>
      <c r="B559" s="179" t="s">
        <v>1689</v>
      </c>
      <c r="C559" s="179"/>
      <c r="D559" s="252"/>
      <c r="E559" s="179"/>
      <c r="F559" s="179"/>
      <c r="G559" s="179"/>
      <c r="H559" s="539"/>
      <c r="I559" s="617"/>
      <c r="J559" s="617"/>
      <c r="K559" s="713"/>
      <c r="L559" s="713"/>
      <c r="M559" s="713"/>
      <c r="N559" s="1146"/>
      <c r="O559" s="1146"/>
      <c r="P559" s="1146"/>
      <c r="Q559" s="1146"/>
      <c r="R559" s="1146"/>
      <c r="S559" s="1146"/>
      <c r="T559" s="1146"/>
      <c r="U559" s="1146"/>
      <c r="V559" s="1146"/>
      <c r="W559" s="1146"/>
      <c r="X559" s="1146"/>
      <c r="Y559" s="1146"/>
      <c r="Z559" s="1146"/>
    </row>
    <row r="560" spans="1:26" ht="30.75" hidden="1" customHeight="1">
      <c r="A560" s="379" t="s">
        <v>1690</v>
      </c>
      <c r="B560" s="179" t="s">
        <v>1691</v>
      </c>
      <c r="C560" s="179"/>
      <c r="D560" s="252"/>
      <c r="E560" s="179"/>
      <c r="F560" s="179"/>
      <c r="G560" s="179"/>
      <c r="H560" s="539"/>
      <c r="I560" s="617"/>
      <c r="J560" s="617"/>
      <c r="K560" s="713"/>
      <c r="L560" s="713"/>
      <c r="M560" s="713"/>
      <c r="N560" s="1146"/>
      <c r="O560" s="1146"/>
      <c r="P560" s="1146"/>
      <c r="Q560" s="1146"/>
      <c r="R560" s="1146"/>
      <c r="S560" s="1146"/>
      <c r="T560" s="1146"/>
      <c r="U560" s="1146"/>
      <c r="V560" s="1146"/>
      <c r="W560" s="1146"/>
      <c r="X560" s="1146"/>
      <c r="Y560" s="1146"/>
      <c r="Z560" s="1146"/>
    </row>
    <row r="561" spans="1:26" ht="30.75" hidden="1" customHeight="1">
      <c r="A561" s="379" t="s">
        <v>1692</v>
      </c>
      <c r="B561" s="179" t="s">
        <v>1693</v>
      </c>
      <c r="C561" s="179"/>
      <c r="D561" s="252"/>
      <c r="E561" s="179"/>
      <c r="F561" s="179"/>
      <c r="G561" s="179"/>
      <c r="H561" s="539"/>
      <c r="I561" s="617"/>
      <c r="J561" s="617"/>
      <c r="K561" s="713"/>
      <c r="L561" s="713"/>
      <c r="M561" s="713"/>
      <c r="N561" s="1146"/>
      <c r="O561" s="1146"/>
      <c r="P561" s="1146"/>
      <c r="Q561" s="1146"/>
      <c r="R561" s="1146"/>
      <c r="S561" s="1146"/>
      <c r="T561" s="1146"/>
      <c r="U561" s="1146"/>
      <c r="V561" s="1146"/>
      <c r="W561" s="1146"/>
      <c r="X561" s="1146"/>
      <c r="Y561" s="1146"/>
      <c r="Z561" s="1146"/>
    </row>
    <row r="562" spans="1:26" ht="32">
      <c r="A562" s="1293" t="s">
        <v>1694</v>
      </c>
      <c r="B562" s="471" t="s">
        <v>2541</v>
      </c>
      <c r="C562" s="471" t="s">
        <v>8290</v>
      </c>
      <c r="D562" s="696">
        <v>2</v>
      </c>
      <c r="E562" s="833" t="s">
        <v>599</v>
      </c>
      <c r="F562" s="471" t="s">
        <v>8291</v>
      </c>
      <c r="G562" s="475"/>
      <c r="H562" s="1041"/>
      <c r="I562" s="1023"/>
      <c r="J562" s="1023"/>
      <c r="K562" s="713"/>
      <c r="L562" s="713"/>
      <c r="M562" s="713"/>
      <c r="N562" s="1146"/>
      <c r="O562" s="1146"/>
      <c r="P562" s="1146"/>
      <c r="Q562" s="1146"/>
      <c r="R562" s="1146"/>
      <c r="S562" s="1146"/>
      <c r="T562" s="1146"/>
      <c r="U562" s="1146"/>
      <c r="V562" s="1146"/>
      <c r="W562" s="1146"/>
      <c r="X562" s="1146"/>
      <c r="Y562" s="1146"/>
      <c r="Z562" s="1146"/>
    </row>
    <row r="563" spans="1:26" ht="14.25" hidden="1" customHeight="1">
      <c r="A563" s="310" t="s">
        <v>1698</v>
      </c>
      <c r="B563" s="179" t="s">
        <v>1699</v>
      </c>
      <c r="C563" s="1372"/>
      <c r="D563" s="244">
        <v>2</v>
      </c>
      <c r="E563" s="1373"/>
      <c r="F563" s="1372"/>
      <c r="G563" s="245"/>
      <c r="H563" s="539"/>
      <c r="I563" s="617"/>
      <c r="J563" s="617"/>
      <c r="K563" s="617"/>
      <c r="L563" s="617"/>
      <c r="M563" s="617"/>
      <c r="N563" s="1146"/>
      <c r="O563" s="1146"/>
      <c r="P563" s="1146"/>
      <c r="Q563" s="1146"/>
      <c r="R563" s="1146"/>
      <c r="S563" s="1146"/>
      <c r="T563" s="1146"/>
      <c r="U563" s="1146"/>
      <c r="V563" s="1146"/>
      <c r="W563" s="1146"/>
      <c r="X563" s="1146"/>
      <c r="Y563" s="1146"/>
      <c r="Z563" s="1146"/>
    </row>
    <row r="564" spans="1:26" ht="14.25" hidden="1" customHeight="1">
      <c r="A564" s="310" t="s">
        <v>2542</v>
      </c>
      <c r="B564" s="179" t="s">
        <v>7204</v>
      </c>
      <c r="C564" s="1372"/>
      <c r="D564" s="1373"/>
      <c r="E564" s="1373"/>
      <c r="F564" s="1372"/>
      <c r="G564" s="245"/>
      <c r="H564" s="539"/>
      <c r="I564" s="617"/>
      <c r="J564" s="617"/>
      <c r="K564" s="617"/>
      <c r="L564" s="617"/>
      <c r="M564" s="617"/>
      <c r="N564" s="1146"/>
      <c r="O564" s="1146"/>
      <c r="P564" s="1146"/>
      <c r="Q564" s="1146"/>
      <c r="R564" s="1146"/>
      <c r="S564" s="1146"/>
      <c r="T564" s="1146"/>
      <c r="U564" s="1146"/>
      <c r="V564" s="1146"/>
      <c r="W564" s="1146"/>
      <c r="X564" s="1146"/>
      <c r="Y564" s="1146"/>
      <c r="Z564" s="1146"/>
    </row>
    <row r="565" spans="1:26" ht="14.25" hidden="1" customHeight="1">
      <c r="A565" s="310" t="s">
        <v>1705</v>
      </c>
      <c r="B565" s="179" t="s">
        <v>1706</v>
      </c>
      <c r="C565" s="1372"/>
      <c r="D565" s="1373"/>
      <c r="E565" s="1373"/>
      <c r="F565" s="1372"/>
      <c r="G565" s="245"/>
      <c r="H565" s="539"/>
      <c r="I565" s="617"/>
      <c r="J565" s="617"/>
      <c r="K565" s="617"/>
      <c r="L565" s="617"/>
      <c r="M565" s="617"/>
      <c r="N565" s="1146"/>
      <c r="O565" s="1146"/>
      <c r="P565" s="1146"/>
      <c r="Q565" s="1146"/>
      <c r="R565" s="1146"/>
      <c r="S565" s="1146"/>
      <c r="T565" s="1146"/>
      <c r="U565" s="1146"/>
      <c r="V565" s="1146"/>
      <c r="W565" s="1146"/>
      <c r="X565" s="1146"/>
      <c r="Y565" s="1146"/>
      <c r="Z565" s="1146"/>
    </row>
    <row r="566" spans="1:26" ht="14.25" hidden="1" customHeight="1">
      <c r="A566" s="310" t="s">
        <v>1707</v>
      </c>
      <c r="B566" s="179" t="s">
        <v>1708</v>
      </c>
      <c r="C566" s="1372"/>
      <c r="D566" s="1373"/>
      <c r="E566" s="1373"/>
      <c r="F566" s="1372"/>
      <c r="G566" s="245"/>
      <c r="H566" s="539"/>
      <c r="I566" s="617"/>
      <c r="J566" s="617"/>
      <c r="K566" s="617"/>
      <c r="L566" s="617"/>
      <c r="M566" s="617"/>
      <c r="N566" s="1146"/>
      <c r="O566" s="1146"/>
      <c r="P566" s="1146"/>
      <c r="Q566" s="1146"/>
      <c r="R566" s="1146"/>
      <c r="S566" s="1146"/>
      <c r="T566" s="1146"/>
      <c r="U566" s="1146"/>
      <c r="V566" s="1146"/>
      <c r="W566" s="1146"/>
      <c r="X566" s="1146"/>
      <c r="Y566" s="1146"/>
      <c r="Z566" s="1146"/>
    </row>
    <row r="567" spans="1:26" ht="14.25" hidden="1" customHeight="1">
      <c r="A567" s="1347" t="s">
        <v>273</v>
      </c>
      <c r="B567" s="1810" t="s">
        <v>187</v>
      </c>
      <c r="C567" s="1570"/>
      <c r="D567" s="1570"/>
      <c r="E567" s="1570"/>
      <c r="F567" s="1570"/>
      <c r="G567" s="1571"/>
      <c r="H567" s="1318"/>
      <c r="I567" s="327">
        <f>SUM(D568:D574)</f>
        <v>0</v>
      </c>
      <c r="J567" s="327">
        <f>COUNT(D568:D574)*2</f>
        <v>0</v>
      </c>
      <c r="K567" s="617"/>
      <c r="L567" s="617"/>
      <c r="M567" s="617"/>
      <c r="N567" s="1146"/>
      <c r="O567" s="1146"/>
      <c r="P567" s="1146"/>
      <c r="Q567" s="1146"/>
      <c r="R567" s="1146"/>
      <c r="S567" s="1146"/>
      <c r="T567" s="1146"/>
      <c r="U567" s="1146"/>
      <c r="V567" s="1146"/>
      <c r="W567" s="1146"/>
      <c r="X567" s="1146"/>
      <c r="Y567" s="1146"/>
      <c r="Z567" s="1146"/>
    </row>
    <row r="568" spans="1:26" ht="14.25" hidden="1" customHeight="1">
      <c r="A568" s="474" t="s">
        <v>1709</v>
      </c>
      <c r="B568" s="532" t="s">
        <v>1710</v>
      </c>
      <c r="C568" s="388"/>
      <c r="D568" s="388"/>
      <c r="E568" s="388"/>
      <c r="F568" s="388"/>
      <c r="G568" s="388"/>
      <c r="H568" s="955"/>
      <c r="I568" s="617"/>
      <c r="J568" s="617"/>
      <c r="K568" s="617"/>
      <c r="L568" s="617"/>
      <c r="M568" s="617"/>
      <c r="N568" s="1146"/>
      <c r="O568" s="1146"/>
      <c r="P568" s="1146"/>
      <c r="Q568" s="1146"/>
      <c r="R568" s="1146"/>
      <c r="S568" s="1146"/>
      <c r="T568" s="1146"/>
      <c r="U568" s="1146"/>
      <c r="V568" s="1146"/>
      <c r="W568" s="1146"/>
      <c r="X568" s="1146"/>
      <c r="Y568" s="1146"/>
      <c r="Z568" s="1146"/>
    </row>
    <row r="569" spans="1:26" ht="14.25" hidden="1" customHeight="1">
      <c r="A569" s="474" t="s">
        <v>1711</v>
      </c>
      <c r="B569" s="532" t="s">
        <v>1712</v>
      </c>
      <c r="C569" s="388"/>
      <c r="D569" s="388"/>
      <c r="E569" s="388"/>
      <c r="F569" s="388"/>
      <c r="G569" s="388"/>
      <c r="H569" s="955"/>
      <c r="I569" s="617"/>
      <c r="J569" s="617"/>
      <c r="K569" s="617"/>
      <c r="L569" s="617"/>
      <c r="M569" s="617"/>
      <c r="N569" s="1146"/>
      <c r="O569" s="1146"/>
      <c r="P569" s="1146"/>
      <c r="Q569" s="1146"/>
      <c r="R569" s="1146"/>
      <c r="S569" s="1146"/>
      <c r="T569" s="1146"/>
      <c r="U569" s="1146"/>
      <c r="V569" s="1146"/>
      <c r="W569" s="1146"/>
      <c r="X569" s="1146"/>
      <c r="Y569" s="1146"/>
      <c r="Z569" s="1146"/>
    </row>
    <row r="570" spans="1:26" ht="14.25" hidden="1" customHeight="1">
      <c r="A570" s="474" t="s">
        <v>1713</v>
      </c>
      <c r="B570" s="525" t="s">
        <v>1714</v>
      </c>
      <c r="C570" s="388"/>
      <c r="D570" s="388"/>
      <c r="E570" s="388"/>
      <c r="F570" s="388"/>
      <c r="G570" s="388"/>
      <c r="H570" s="955"/>
      <c r="I570" s="617"/>
      <c r="J570" s="617"/>
      <c r="K570" s="617"/>
      <c r="L570" s="617"/>
      <c r="M570" s="617"/>
      <c r="N570" s="1146"/>
      <c r="O570" s="1146"/>
      <c r="P570" s="1146"/>
      <c r="Q570" s="1146"/>
      <c r="R570" s="1146"/>
      <c r="S570" s="1146"/>
      <c r="T570" s="1146"/>
      <c r="U570" s="1146"/>
      <c r="V570" s="1146"/>
      <c r="W570" s="1146"/>
      <c r="X570" s="1146"/>
      <c r="Y570" s="1146"/>
      <c r="Z570" s="1146"/>
    </row>
    <row r="571" spans="1:26" ht="14.25" hidden="1" customHeight="1">
      <c r="A571" s="474" t="s">
        <v>1723</v>
      </c>
      <c r="B571" s="525" t="s">
        <v>1724</v>
      </c>
      <c r="C571" s="388"/>
      <c r="D571" s="388"/>
      <c r="E571" s="388"/>
      <c r="F571" s="388"/>
      <c r="G571" s="388"/>
      <c r="H571" s="955"/>
      <c r="I571" s="617"/>
      <c r="J571" s="617"/>
      <c r="K571" s="617"/>
      <c r="L571" s="617"/>
      <c r="M571" s="617"/>
      <c r="N571" s="1146"/>
      <c r="O571" s="1146"/>
      <c r="P571" s="1146"/>
      <c r="Q571" s="1146"/>
      <c r="R571" s="1146"/>
      <c r="S571" s="1146"/>
      <c r="T571" s="1146"/>
      <c r="U571" s="1146"/>
      <c r="V571" s="1146"/>
      <c r="W571" s="1146"/>
      <c r="X571" s="1146"/>
      <c r="Y571" s="1146"/>
      <c r="Z571" s="1146"/>
    </row>
    <row r="572" spans="1:26" ht="14.25" hidden="1" customHeight="1">
      <c r="A572" s="474" t="s">
        <v>1735</v>
      </c>
      <c r="B572" s="525" t="s">
        <v>1736</v>
      </c>
      <c r="C572" s="388"/>
      <c r="D572" s="388"/>
      <c r="E572" s="388"/>
      <c r="F572" s="388"/>
      <c r="G572" s="388"/>
      <c r="H572" s="955"/>
      <c r="I572" s="617"/>
      <c r="J572" s="617"/>
      <c r="K572" s="617"/>
      <c r="L572" s="617"/>
      <c r="M572" s="617"/>
      <c r="N572" s="1146"/>
      <c r="O572" s="1146"/>
      <c r="P572" s="1146"/>
      <c r="Q572" s="1146"/>
      <c r="R572" s="1146"/>
      <c r="S572" s="1146"/>
      <c r="T572" s="1146"/>
      <c r="U572" s="1146"/>
      <c r="V572" s="1146"/>
      <c r="W572" s="1146"/>
      <c r="X572" s="1146"/>
      <c r="Y572" s="1146"/>
      <c r="Z572" s="1146"/>
    </row>
    <row r="573" spans="1:26" ht="14.25" hidden="1" customHeight="1">
      <c r="A573" s="474" t="s">
        <v>1745</v>
      </c>
      <c r="B573" s="532" t="s">
        <v>1746</v>
      </c>
      <c r="C573" s="179"/>
      <c r="D573" s="1296"/>
      <c r="E573" s="143"/>
      <c r="F573" s="179"/>
      <c r="G573" s="492"/>
      <c r="H573" s="866"/>
      <c r="I573" s="327"/>
      <c r="J573" s="327"/>
      <c r="K573" s="617"/>
      <c r="L573" s="617"/>
      <c r="M573" s="617"/>
      <c r="N573" s="1146"/>
      <c r="O573" s="1146"/>
      <c r="P573" s="1146"/>
      <c r="Q573" s="1146"/>
      <c r="R573" s="1146"/>
      <c r="S573" s="1146"/>
      <c r="T573" s="1146"/>
      <c r="U573" s="1146"/>
      <c r="V573" s="1146"/>
      <c r="W573" s="1146"/>
      <c r="X573" s="1146"/>
      <c r="Y573" s="1146"/>
      <c r="Z573" s="1146"/>
    </row>
    <row r="574" spans="1:26" ht="14.25" hidden="1" customHeight="1">
      <c r="A574" s="474" t="s">
        <v>1747</v>
      </c>
      <c r="B574" s="525" t="s">
        <v>1748</v>
      </c>
      <c r="C574" s="179"/>
      <c r="D574" s="124"/>
      <c r="E574" s="141"/>
      <c r="F574" s="179"/>
      <c r="G574" s="492"/>
      <c r="H574" s="866"/>
      <c r="I574" s="617"/>
      <c r="J574" s="617"/>
      <c r="K574" s="617"/>
      <c r="L574" s="617"/>
      <c r="M574" s="617"/>
      <c r="N574" s="1146"/>
      <c r="O574" s="1146"/>
      <c r="P574" s="1146"/>
      <c r="Q574" s="1146"/>
      <c r="R574" s="1146"/>
      <c r="S574" s="1146"/>
      <c r="T574" s="1146"/>
      <c r="U574" s="1146"/>
      <c r="V574" s="1146"/>
      <c r="W574" s="1146"/>
      <c r="X574" s="1146"/>
      <c r="Y574" s="1146"/>
      <c r="Z574" s="1146"/>
    </row>
    <row r="575" spans="1:26" ht="21">
      <c r="A575" s="1196"/>
      <c r="B575" s="1797" t="s">
        <v>8292</v>
      </c>
      <c r="C575" s="1570"/>
      <c r="D575" s="1570"/>
      <c r="E575" s="1570"/>
      <c r="F575" s="1570"/>
      <c r="G575" s="1573"/>
      <c r="H575" s="1354"/>
      <c r="I575" s="1150">
        <f t="shared" ref="I575:J575" si="8">I576+I580+I587</f>
        <v>12</v>
      </c>
      <c r="J575" s="1150">
        <f t="shared" si="8"/>
        <v>12</v>
      </c>
      <c r="K575" s="713"/>
      <c r="L575" s="713"/>
      <c r="M575" s="713"/>
      <c r="N575" s="1146"/>
      <c r="O575" s="1146"/>
      <c r="P575" s="1146"/>
      <c r="Q575" s="1146"/>
      <c r="R575" s="1146"/>
      <c r="S575" s="1146"/>
      <c r="T575" s="1146"/>
      <c r="U575" s="1146"/>
      <c r="V575" s="1146"/>
      <c r="W575" s="1146"/>
      <c r="X575" s="1146"/>
      <c r="Y575" s="1146"/>
      <c r="Z575" s="1146"/>
    </row>
    <row r="576" spans="1:26" ht="19">
      <c r="A576" s="927" t="s">
        <v>2544</v>
      </c>
      <c r="B576" s="1606" t="s">
        <v>190</v>
      </c>
      <c r="C576" s="1570"/>
      <c r="D576" s="1570"/>
      <c r="E576" s="1570"/>
      <c r="F576" s="1570"/>
      <c r="G576" s="1573"/>
      <c r="H576" s="942"/>
      <c r="I576" s="1150">
        <f>SUM(D577:D579)</f>
        <v>4</v>
      </c>
      <c r="J576" s="1150">
        <f>COUNT(D577:D579)*2</f>
        <v>4</v>
      </c>
      <c r="K576" s="713"/>
      <c r="L576" s="713"/>
      <c r="M576" s="713"/>
      <c r="N576" s="1146"/>
      <c r="O576" s="1146"/>
      <c r="P576" s="1146"/>
      <c r="Q576" s="1146"/>
      <c r="R576" s="1146"/>
      <c r="S576" s="1146"/>
      <c r="T576" s="1146"/>
      <c r="U576" s="1146"/>
      <c r="V576" s="1146"/>
      <c r="W576" s="1146"/>
      <c r="X576" s="1146"/>
      <c r="Y576" s="1146"/>
      <c r="Z576" s="1146"/>
    </row>
    <row r="577" spans="1:26" ht="16">
      <c r="A577" s="927" t="s">
        <v>2545</v>
      </c>
      <c r="B577" s="471" t="s">
        <v>1761</v>
      </c>
      <c r="C577" s="471" t="s">
        <v>8293</v>
      </c>
      <c r="D577" s="696">
        <v>2</v>
      </c>
      <c r="E577" s="696" t="s">
        <v>877</v>
      </c>
      <c r="F577" s="1052"/>
      <c r="G577" s="696"/>
      <c r="H577" s="780"/>
      <c r="I577" s="1150"/>
      <c r="J577" s="1150"/>
      <c r="K577" s="713"/>
      <c r="L577" s="713"/>
      <c r="M577" s="713"/>
      <c r="N577" s="1146"/>
      <c r="O577" s="1146"/>
      <c r="P577" s="1146"/>
      <c r="Q577" s="1146"/>
      <c r="R577" s="1146"/>
      <c r="S577" s="1146"/>
      <c r="T577" s="1146"/>
      <c r="U577" s="1146"/>
      <c r="V577" s="1146"/>
      <c r="W577" s="1146"/>
      <c r="X577" s="1146"/>
      <c r="Y577" s="1146"/>
      <c r="Z577" s="1146"/>
    </row>
    <row r="578" spans="1:26" ht="16">
      <c r="A578" s="927"/>
      <c r="B578" s="471"/>
      <c r="C578" s="471" t="s">
        <v>8294</v>
      </c>
      <c r="D578" s="696">
        <v>2</v>
      </c>
      <c r="E578" s="696" t="s">
        <v>877</v>
      </c>
      <c r="F578" s="1052"/>
      <c r="G578" s="696"/>
      <c r="H578" s="780"/>
      <c r="I578" s="1150"/>
      <c r="J578" s="1150"/>
      <c r="K578" s="713"/>
      <c r="L578" s="713"/>
      <c r="M578" s="713"/>
      <c r="N578" s="1146"/>
      <c r="O578" s="1146"/>
      <c r="P578" s="1146"/>
      <c r="Q578" s="1146"/>
      <c r="R578" s="1146"/>
      <c r="S578" s="1146"/>
      <c r="T578" s="1146"/>
      <c r="U578" s="1146"/>
      <c r="V578" s="1146"/>
      <c r="W578" s="1146"/>
      <c r="X578" s="1146"/>
      <c r="Y578" s="1146"/>
      <c r="Z578" s="1146"/>
    </row>
    <row r="579" spans="1:26" ht="33" hidden="1" customHeight="1">
      <c r="A579" s="310" t="s">
        <v>2553</v>
      </c>
      <c r="B579" s="1002" t="s">
        <v>7929</v>
      </c>
      <c r="C579" s="179"/>
      <c r="D579" s="370"/>
      <c r="E579" s="125"/>
      <c r="F579" s="125"/>
      <c r="G579" s="125"/>
      <c r="H579" s="1146"/>
      <c r="I579" s="617"/>
      <c r="J579" s="617"/>
      <c r="K579" s="713"/>
      <c r="L579" s="713"/>
      <c r="M579" s="713"/>
      <c r="N579" s="1146"/>
      <c r="O579" s="1146"/>
      <c r="P579" s="1146"/>
      <c r="Q579" s="1146"/>
      <c r="R579" s="1146"/>
      <c r="S579" s="1146"/>
      <c r="T579" s="1146"/>
      <c r="U579" s="1146"/>
      <c r="V579" s="1146"/>
      <c r="W579" s="1146"/>
      <c r="X579" s="1146"/>
      <c r="Y579" s="1146"/>
      <c r="Z579" s="1146"/>
    </row>
    <row r="580" spans="1:26" ht="19">
      <c r="A580" s="927" t="s">
        <v>2555</v>
      </c>
      <c r="B580" s="1606" t="s">
        <v>192</v>
      </c>
      <c r="C580" s="1570"/>
      <c r="D580" s="1570"/>
      <c r="E580" s="1570"/>
      <c r="F580" s="1570"/>
      <c r="G580" s="1573"/>
      <c r="H580" s="942"/>
      <c r="I580" s="1150">
        <f>SUM(D581:D583)</f>
        <v>4</v>
      </c>
      <c r="J580" s="1150">
        <f>COUNT(D581:D583)*2</f>
        <v>4</v>
      </c>
      <c r="K580" s="713"/>
      <c r="L580" s="713"/>
      <c r="M580" s="713"/>
      <c r="N580" s="1146"/>
      <c r="O580" s="1146"/>
      <c r="P580" s="1146"/>
      <c r="Q580" s="1146"/>
      <c r="R580" s="1146"/>
      <c r="S580" s="1146"/>
      <c r="T580" s="1146"/>
      <c r="U580" s="1146"/>
      <c r="V580" s="1146"/>
      <c r="W580" s="1146"/>
      <c r="X580" s="1146"/>
      <c r="Y580" s="1146"/>
      <c r="Z580" s="1146"/>
    </row>
    <row r="581" spans="1:26" ht="16">
      <c r="A581" s="927" t="s">
        <v>2556</v>
      </c>
      <c r="B581" s="471" t="s">
        <v>1772</v>
      </c>
      <c r="C581" s="471" t="s">
        <v>8295</v>
      </c>
      <c r="D581" s="696">
        <v>2</v>
      </c>
      <c r="E581" s="696" t="s">
        <v>877</v>
      </c>
      <c r="F581" s="1052"/>
      <c r="G581" s="696"/>
      <c r="H581" s="780"/>
      <c r="I581" s="1150"/>
      <c r="J581" s="1150"/>
      <c r="K581" s="713"/>
      <c r="L581" s="713"/>
      <c r="M581" s="713"/>
      <c r="N581" s="1146"/>
      <c r="O581" s="1146"/>
      <c r="P581" s="1146"/>
      <c r="Q581" s="1146"/>
      <c r="R581" s="1146"/>
      <c r="S581" s="1146"/>
      <c r="T581" s="1146"/>
      <c r="U581" s="1146"/>
      <c r="V581" s="1146"/>
      <c r="W581" s="1146"/>
      <c r="X581" s="1146"/>
      <c r="Y581" s="1146"/>
      <c r="Z581" s="1146"/>
    </row>
    <row r="582" spans="1:26" ht="16">
      <c r="A582" s="927"/>
      <c r="B582" s="471" t="s">
        <v>614</v>
      </c>
      <c r="C582" s="471" t="s">
        <v>8296</v>
      </c>
      <c r="D582" s="696">
        <v>2</v>
      </c>
      <c r="E582" s="696" t="s">
        <v>877</v>
      </c>
      <c r="F582" s="1052"/>
      <c r="G582" s="696"/>
      <c r="H582" s="780"/>
      <c r="I582" s="1150"/>
      <c r="J582" s="1150"/>
      <c r="K582" s="713"/>
      <c r="L582" s="713"/>
      <c r="M582" s="713"/>
      <c r="N582" s="1146"/>
      <c r="O582" s="1146"/>
      <c r="P582" s="1146"/>
      <c r="Q582" s="1146"/>
      <c r="R582" s="1146"/>
      <c r="S582" s="1146"/>
      <c r="T582" s="1146"/>
      <c r="U582" s="1146"/>
      <c r="V582" s="1146"/>
      <c r="W582" s="1146"/>
      <c r="X582" s="1146"/>
      <c r="Y582" s="1146"/>
      <c r="Z582" s="1146"/>
    </row>
    <row r="583" spans="1:26" ht="44.25" hidden="1" customHeight="1">
      <c r="A583" s="310" t="s">
        <v>1781</v>
      </c>
      <c r="B583" s="314" t="s">
        <v>7933</v>
      </c>
      <c r="C583" s="179"/>
      <c r="D583" s="370"/>
      <c r="E583" s="125"/>
      <c r="F583" s="125"/>
      <c r="G583" s="125"/>
      <c r="H583" s="1146"/>
      <c r="I583" s="617"/>
      <c r="J583" s="617"/>
      <c r="K583" s="713"/>
      <c r="L583" s="713"/>
      <c r="M583" s="713"/>
      <c r="N583" s="1146"/>
      <c r="O583" s="1146"/>
      <c r="P583" s="1146"/>
      <c r="Q583" s="1146"/>
      <c r="R583" s="1146"/>
      <c r="S583" s="1146"/>
      <c r="T583" s="1146"/>
      <c r="U583" s="1146"/>
      <c r="V583" s="1146"/>
      <c r="W583" s="1146"/>
      <c r="X583" s="1146"/>
      <c r="Y583" s="1146"/>
      <c r="Z583" s="1146"/>
    </row>
    <row r="584" spans="1:26" ht="28.5" hidden="1" customHeight="1">
      <c r="A584" s="348" t="s">
        <v>276</v>
      </c>
      <c r="B584" s="1819" t="s">
        <v>194</v>
      </c>
      <c r="C584" s="1570"/>
      <c r="D584" s="1570"/>
      <c r="E584" s="1570"/>
      <c r="F584" s="1570"/>
      <c r="G584" s="1573"/>
      <c r="H584" s="1374"/>
      <c r="I584" s="617">
        <f>SUM(D585:D586)</f>
        <v>0</v>
      </c>
      <c r="J584" s="617">
        <f>COUNT(D585:D586)*2</f>
        <v>0</v>
      </c>
      <c r="K584" s="713"/>
      <c r="L584" s="713"/>
      <c r="M584" s="713"/>
      <c r="N584" s="1146"/>
      <c r="O584" s="1146"/>
      <c r="P584" s="1146"/>
      <c r="Q584" s="1146"/>
      <c r="R584" s="1146"/>
      <c r="S584" s="1146"/>
      <c r="T584" s="1146"/>
      <c r="U584" s="1146"/>
      <c r="V584" s="1146"/>
      <c r="W584" s="1146"/>
      <c r="X584" s="1146"/>
      <c r="Y584" s="1146"/>
      <c r="Z584" s="1146"/>
    </row>
    <row r="585" spans="1:26" ht="39.75" hidden="1" customHeight="1">
      <c r="A585" s="348" t="s">
        <v>2569</v>
      </c>
      <c r="B585" s="594" t="s">
        <v>1784</v>
      </c>
      <c r="C585" s="150" t="s">
        <v>614</v>
      </c>
      <c r="D585" s="370"/>
      <c r="E585" s="125"/>
      <c r="F585" s="125"/>
      <c r="G585" s="125"/>
      <c r="H585" s="1146"/>
      <c r="I585" s="617"/>
      <c r="J585" s="617"/>
      <c r="K585" s="713"/>
      <c r="L585" s="713"/>
      <c r="M585" s="713"/>
      <c r="N585" s="1146"/>
      <c r="O585" s="1146"/>
      <c r="P585" s="1146"/>
      <c r="Q585" s="1146"/>
      <c r="R585" s="1146"/>
      <c r="S585" s="1146"/>
      <c r="T585" s="1146"/>
      <c r="U585" s="1146"/>
      <c r="V585" s="1146"/>
      <c r="W585" s="1146"/>
      <c r="X585" s="1146"/>
      <c r="Y585" s="1146"/>
      <c r="Z585" s="1146"/>
    </row>
    <row r="586" spans="1:26" ht="46.5" hidden="1" customHeight="1">
      <c r="A586" s="310" t="s">
        <v>1788</v>
      </c>
      <c r="B586" s="314" t="s">
        <v>7939</v>
      </c>
      <c r="C586" s="179"/>
      <c r="D586" s="370"/>
      <c r="E586" s="125"/>
      <c r="F586" s="125"/>
      <c r="G586" s="125"/>
      <c r="H586" s="1146"/>
      <c r="I586" s="617"/>
      <c r="J586" s="617"/>
      <c r="K586" s="713"/>
      <c r="L586" s="713"/>
      <c r="M586" s="713"/>
      <c r="N586" s="1146"/>
      <c r="O586" s="1146"/>
      <c r="P586" s="1146"/>
      <c r="Q586" s="1146"/>
      <c r="R586" s="1146"/>
      <c r="S586" s="1146"/>
      <c r="T586" s="1146"/>
      <c r="U586" s="1146"/>
      <c r="V586" s="1146"/>
      <c r="W586" s="1146"/>
      <c r="X586" s="1146"/>
      <c r="Y586" s="1146"/>
      <c r="Z586" s="1146"/>
    </row>
    <row r="587" spans="1:26" ht="19">
      <c r="A587" s="927" t="s">
        <v>277</v>
      </c>
      <c r="B587" s="1606" t="s">
        <v>196</v>
      </c>
      <c r="C587" s="1570"/>
      <c r="D587" s="1570"/>
      <c r="E587" s="1570"/>
      <c r="F587" s="1570"/>
      <c r="G587" s="1573"/>
      <c r="H587" s="942"/>
      <c r="I587" s="1150">
        <f>SUM(D588:D590)</f>
        <v>4</v>
      </c>
      <c r="J587" s="1150">
        <f>COUNT(D588:D590)*2</f>
        <v>4</v>
      </c>
      <c r="K587" s="713"/>
      <c r="L587" s="713"/>
      <c r="M587" s="713"/>
      <c r="N587" s="1146"/>
      <c r="O587" s="1146"/>
      <c r="P587" s="1146"/>
      <c r="Q587" s="1146"/>
      <c r="R587" s="1146"/>
      <c r="S587" s="1146"/>
      <c r="T587" s="1146"/>
      <c r="U587" s="1146"/>
      <c r="V587" s="1146"/>
      <c r="W587" s="1146"/>
      <c r="X587" s="1146"/>
      <c r="Y587" s="1146"/>
      <c r="Z587" s="1146"/>
    </row>
    <row r="588" spans="1:26" ht="16">
      <c r="A588" s="927" t="s">
        <v>2579</v>
      </c>
      <c r="B588" s="471" t="s">
        <v>1791</v>
      </c>
      <c r="C588" s="471" t="s">
        <v>8297</v>
      </c>
      <c r="D588" s="696">
        <v>2</v>
      </c>
      <c r="E588" s="696" t="s">
        <v>877</v>
      </c>
      <c r="F588" s="1052"/>
      <c r="G588" s="696"/>
      <c r="H588" s="780"/>
      <c r="I588" s="1150"/>
      <c r="J588" s="1150"/>
      <c r="K588" s="713"/>
      <c r="L588" s="713"/>
      <c r="M588" s="713"/>
      <c r="N588" s="1146"/>
      <c r="O588" s="1146"/>
      <c r="P588" s="1146"/>
      <c r="Q588" s="1146"/>
      <c r="R588" s="1146"/>
      <c r="S588" s="1146"/>
      <c r="T588" s="1146"/>
      <c r="U588" s="1146"/>
      <c r="V588" s="1146"/>
      <c r="W588" s="1146"/>
      <c r="X588" s="1146"/>
      <c r="Y588" s="1146"/>
      <c r="Z588" s="1146"/>
    </row>
    <row r="589" spans="1:26" ht="16">
      <c r="A589" s="927"/>
      <c r="B589" s="471"/>
      <c r="C589" s="471" t="s">
        <v>8298</v>
      </c>
      <c r="D589" s="696">
        <v>2</v>
      </c>
      <c r="E589" s="696" t="s">
        <v>877</v>
      </c>
      <c r="F589" s="1052"/>
      <c r="G589" s="696"/>
      <c r="H589" s="780"/>
      <c r="I589" s="1150"/>
      <c r="J589" s="1150"/>
      <c r="K589" s="713"/>
      <c r="L589" s="713"/>
      <c r="M589" s="713"/>
      <c r="N589" s="1146"/>
      <c r="O589" s="1146"/>
      <c r="P589" s="1146"/>
      <c r="Q589" s="1146"/>
      <c r="R589" s="1146"/>
      <c r="S589" s="1146"/>
      <c r="T589" s="1146"/>
      <c r="U589" s="1146"/>
      <c r="V589" s="1146"/>
      <c r="W589" s="1146"/>
      <c r="X589" s="1146"/>
      <c r="Y589" s="1146"/>
      <c r="Z589" s="1146"/>
    </row>
    <row r="590" spans="1:26" ht="38.25" hidden="1" customHeight="1">
      <c r="A590" s="310" t="s">
        <v>1800</v>
      </c>
      <c r="B590" s="594" t="s">
        <v>7941</v>
      </c>
      <c r="C590" s="179"/>
      <c r="D590" s="370"/>
      <c r="E590" s="125"/>
      <c r="F590" s="125"/>
      <c r="G590" s="125"/>
      <c r="H590" s="1146"/>
      <c r="I590" s="617"/>
      <c r="J590" s="617"/>
      <c r="K590" s="713"/>
      <c r="L590" s="713"/>
      <c r="M590" s="713"/>
      <c r="N590" s="1146"/>
      <c r="O590" s="1146"/>
      <c r="P590" s="1146"/>
      <c r="Q590" s="1146"/>
      <c r="R590" s="1146"/>
      <c r="S590" s="1146"/>
      <c r="T590" s="1146"/>
      <c r="U590" s="1146"/>
      <c r="V590" s="1146"/>
      <c r="W590" s="1146"/>
      <c r="X590" s="1146"/>
      <c r="Y590" s="1146"/>
      <c r="Z590" s="1146"/>
    </row>
    <row r="591" spans="1:26">
      <c r="A591" s="1023"/>
      <c r="B591" s="1040"/>
      <c r="C591" s="1040"/>
      <c r="D591" s="777"/>
      <c r="E591" s="1023"/>
      <c r="F591" s="893"/>
      <c r="G591" s="1146"/>
      <c r="H591" s="1146"/>
      <c r="I591" s="1150"/>
      <c r="J591" s="1150"/>
      <c r="K591" s="713"/>
      <c r="L591" s="713"/>
      <c r="M591" s="713"/>
      <c r="N591" s="1146"/>
      <c r="O591" s="1146"/>
      <c r="P591" s="1146"/>
      <c r="Q591" s="1146"/>
      <c r="R591" s="1146"/>
      <c r="S591" s="1146"/>
      <c r="T591" s="1146"/>
      <c r="U591" s="1146"/>
      <c r="V591" s="1146"/>
      <c r="W591" s="1146"/>
      <c r="X591" s="1146"/>
      <c r="Y591" s="1146"/>
      <c r="Z591" s="1146"/>
    </row>
    <row r="592" spans="1:26">
      <c r="A592" s="1149"/>
      <c r="B592" s="1104"/>
      <c r="C592" s="1104"/>
      <c r="D592" s="1103"/>
      <c r="E592" s="1149"/>
      <c r="F592" s="960"/>
      <c r="G592" s="713"/>
      <c r="H592" s="713"/>
      <c r="I592" s="1149"/>
      <c r="J592" s="1149"/>
      <c r="K592" s="713"/>
      <c r="L592" s="713"/>
      <c r="M592" s="713"/>
      <c r="N592" s="713"/>
      <c r="O592" s="713"/>
      <c r="P592" s="713"/>
      <c r="Q592" s="713"/>
      <c r="R592" s="713"/>
      <c r="S592" s="713"/>
      <c r="T592" s="713"/>
      <c r="U592" s="713"/>
      <c r="V592" s="713"/>
      <c r="W592" s="713"/>
      <c r="X592" s="713"/>
      <c r="Y592" s="713"/>
      <c r="Z592" s="713"/>
    </row>
    <row r="593" spans="1:26">
      <c r="A593" s="1149"/>
      <c r="B593" s="1104"/>
      <c r="C593" s="1104"/>
      <c r="D593" s="1103"/>
      <c r="E593" s="1149"/>
      <c r="F593" s="960"/>
      <c r="G593" s="713"/>
      <c r="H593" s="713"/>
      <c r="I593" s="1149"/>
      <c r="J593" s="1149"/>
      <c r="K593" s="713"/>
      <c r="L593" s="713"/>
      <c r="M593" s="713"/>
      <c r="N593" s="713"/>
      <c r="O593" s="713"/>
      <c r="P593" s="713"/>
      <c r="Q593" s="713"/>
      <c r="R593" s="713"/>
      <c r="S593" s="713"/>
      <c r="T593" s="713"/>
      <c r="U593" s="713"/>
      <c r="V593" s="713"/>
      <c r="W593" s="713"/>
      <c r="X593" s="713"/>
      <c r="Y593" s="713"/>
      <c r="Z593" s="713"/>
    </row>
    <row r="594" spans="1:26">
      <c r="A594" s="1149"/>
      <c r="B594" s="1104"/>
      <c r="C594" s="1104"/>
      <c r="D594" s="1103"/>
      <c r="E594" s="1149"/>
      <c r="F594" s="960"/>
      <c r="G594" s="713"/>
      <c r="H594" s="713"/>
      <c r="I594" s="1149"/>
      <c r="J594" s="1149"/>
      <c r="K594" s="713"/>
      <c r="L594" s="713"/>
      <c r="M594" s="713"/>
      <c r="N594" s="713"/>
      <c r="O594" s="713"/>
      <c r="P594" s="713"/>
      <c r="Q594" s="713"/>
      <c r="R594" s="713"/>
      <c r="S594" s="713"/>
      <c r="T594" s="713"/>
      <c r="U594" s="713"/>
      <c r="V594" s="713"/>
      <c r="W594" s="713"/>
      <c r="X594" s="713"/>
      <c r="Y594" s="713"/>
      <c r="Z594" s="713"/>
    </row>
    <row r="595" spans="1:26">
      <c r="A595" s="1149"/>
      <c r="B595" s="1104"/>
      <c r="C595" s="1104"/>
      <c r="D595" s="1103"/>
      <c r="E595" s="1149"/>
      <c r="F595" s="960"/>
      <c r="G595" s="713"/>
      <c r="H595" s="713"/>
      <c r="I595" s="1149"/>
      <c r="J595" s="1149"/>
      <c r="K595" s="713"/>
      <c r="L595" s="713"/>
      <c r="M595" s="713"/>
      <c r="N595" s="713"/>
      <c r="O595" s="713"/>
      <c r="P595" s="713"/>
      <c r="Q595" s="713"/>
      <c r="R595" s="713"/>
      <c r="S595" s="713"/>
      <c r="T595" s="713"/>
      <c r="U595" s="713"/>
      <c r="V595" s="713"/>
      <c r="W595" s="713"/>
      <c r="X595" s="713"/>
      <c r="Y595" s="713"/>
      <c r="Z595" s="713"/>
    </row>
    <row r="596" spans="1:26">
      <c r="A596" s="1150"/>
      <c r="B596" s="1059"/>
      <c r="C596" s="1059"/>
      <c r="D596" s="1100"/>
      <c r="E596" s="1150"/>
      <c r="F596" s="893"/>
      <c r="G596" s="1023"/>
      <c r="H596" s="713"/>
      <c r="I596" s="1149"/>
      <c r="J596" s="1149"/>
      <c r="K596" s="713"/>
      <c r="L596" s="713"/>
      <c r="M596" s="713"/>
      <c r="N596" s="1023"/>
      <c r="O596" s="1023"/>
      <c r="P596" s="1023"/>
      <c r="Q596" s="1023"/>
      <c r="R596" s="1023"/>
      <c r="S596" s="1023"/>
      <c r="T596" s="1023"/>
      <c r="U596" s="1023"/>
      <c r="V596" s="1023"/>
      <c r="W596" s="1023"/>
      <c r="X596" s="1023"/>
      <c r="Y596" s="1023"/>
      <c r="Z596" s="1023"/>
    </row>
    <row r="597" spans="1:26">
      <c r="A597" s="1150"/>
      <c r="B597" s="1059"/>
      <c r="C597" s="1059"/>
      <c r="D597" s="1100"/>
      <c r="E597" s="1150"/>
      <c r="F597" s="893"/>
      <c r="G597" s="1023"/>
      <c r="H597" s="713"/>
      <c r="I597" s="1149"/>
      <c r="J597" s="1149"/>
      <c r="K597" s="713"/>
      <c r="L597" s="713"/>
      <c r="M597" s="713"/>
      <c r="N597" s="1023"/>
      <c r="O597" s="1023"/>
      <c r="P597" s="1023"/>
      <c r="Q597" s="1023"/>
      <c r="R597" s="1023"/>
      <c r="S597" s="1023"/>
      <c r="T597" s="1023"/>
      <c r="U597" s="1023"/>
      <c r="V597" s="1023"/>
      <c r="W597" s="1023"/>
      <c r="X597" s="1023"/>
      <c r="Y597" s="1023"/>
      <c r="Z597" s="1023"/>
    </row>
    <row r="598" spans="1:26">
      <c r="A598" s="1150"/>
      <c r="B598" s="1059"/>
      <c r="C598" s="1059"/>
      <c r="D598" s="1100"/>
      <c r="E598" s="1150"/>
      <c r="F598" s="893"/>
      <c r="G598" s="1023"/>
      <c r="H598" s="713"/>
      <c r="I598" s="1149"/>
      <c r="J598" s="1149"/>
      <c r="K598" s="713"/>
      <c r="L598" s="713"/>
      <c r="M598" s="713"/>
      <c r="N598" s="1023"/>
      <c r="O598" s="1023"/>
      <c r="P598" s="1023"/>
      <c r="Q598" s="1023"/>
      <c r="R598" s="1023"/>
      <c r="S598" s="1023"/>
      <c r="T598" s="1023"/>
      <c r="U598" s="1023"/>
      <c r="V598" s="1023"/>
      <c r="W598" s="1023"/>
      <c r="X598" s="1023"/>
      <c r="Y598" s="1023"/>
      <c r="Z598" s="1023"/>
    </row>
    <row r="599" spans="1:26">
      <c r="A599" s="1150"/>
      <c r="B599" s="1059"/>
      <c r="C599" s="1059"/>
      <c r="D599" s="1100"/>
      <c r="E599" s="1150"/>
      <c r="F599" s="893"/>
      <c r="G599" s="1023"/>
      <c r="H599" s="713"/>
      <c r="I599" s="1149"/>
      <c r="J599" s="1149"/>
      <c r="K599" s="713"/>
      <c r="L599" s="713"/>
      <c r="M599" s="713"/>
      <c r="N599" s="1023"/>
      <c r="O599" s="1023"/>
      <c r="P599" s="1023"/>
      <c r="Q599" s="1023"/>
      <c r="R599" s="1023"/>
      <c r="S599" s="1023"/>
      <c r="T599" s="1023"/>
      <c r="U599" s="1023"/>
      <c r="V599" s="1023"/>
      <c r="W599" s="1023"/>
      <c r="X599" s="1023"/>
      <c r="Y599" s="1023"/>
      <c r="Z599" s="1023"/>
    </row>
    <row r="600" spans="1:26">
      <c r="A600" s="1150"/>
      <c r="B600" s="1059"/>
      <c r="C600" s="1059"/>
      <c r="D600" s="1100"/>
      <c r="E600" s="1150"/>
      <c r="F600" s="893"/>
      <c r="G600" s="1023"/>
      <c r="H600" s="713"/>
      <c r="I600" s="1149"/>
      <c r="J600" s="1149"/>
      <c r="K600" s="713"/>
      <c r="L600" s="713"/>
      <c r="M600" s="713"/>
      <c r="N600" s="1023"/>
      <c r="O600" s="1023"/>
      <c r="P600" s="1023"/>
      <c r="Q600" s="1023"/>
      <c r="R600" s="1023"/>
      <c r="S600" s="1023"/>
      <c r="T600" s="1023"/>
      <c r="U600" s="1023"/>
      <c r="V600" s="1023"/>
      <c r="W600" s="1023"/>
      <c r="X600" s="1023"/>
      <c r="Y600" s="1023"/>
      <c r="Z600" s="1023"/>
    </row>
    <row r="601" spans="1:26">
      <c r="A601" s="1150"/>
      <c r="B601" s="1059"/>
      <c r="C601" s="1059"/>
      <c r="D601" s="1100"/>
      <c r="E601" s="1150"/>
      <c r="F601" s="893"/>
      <c r="G601" s="1023"/>
      <c r="H601" s="713"/>
      <c r="I601" s="1149"/>
      <c r="J601" s="1149"/>
      <c r="K601" s="713"/>
      <c r="L601" s="713"/>
      <c r="M601" s="713"/>
      <c r="N601" s="1023"/>
      <c r="O601" s="1023"/>
      <c r="P601" s="1023"/>
      <c r="Q601" s="1023"/>
      <c r="R601" s="1023"/>
      <c r="S601" s="1023"/>
      <c r="T601" s="1023"/>
      <c r="U601" s="1023"/>
      <c r="V601" s="1023"/>
      <c r="W601" s="1023"/>
      <c r="X601" s="1023"/>
      <c r="Y601" s="1023"/>
      <c r="Z601" s="1023"/>
    </row>
    <row r="602" spans="1:26">
      <c r="A602" s="1150"/>
      <c r="B602" s="1059"/>
      <c r="C602" s="1059"/>
      <c r="D602" s="1100"/>
      <c r="E602" s="1150"/>
      <c r="F602" s="893"/>
      <c r="G602" s="1023"/>
      <c r="H602" s="713"/>
      <c r="I602" s="1149"/>
      <c r="J602" s="1149"/>
      <c r="K602" s="713"/>
      <c r="L602" s="713"/>
      <c r="M602" s="713"/>
      <c r="N602" s="1023"/>
      <c r="O602" s="1023"/>
      <c r="P602" s="1023"/>
      <c r="Q602" s="1023"/>
      <c r="R602" s="1023"/>
      <c r="S602" s="1023"/>
      <c r="T602" s="1023"/>
      <c r="U602" s="1023"/>
      <c r="V602" s="1023"/>
      <c r="W602" s="1023"/>
      <c r="X602" s="1023"/>
      <c r="Y602" s="1023"/>
      <c r="Z602" s="1023"/>
    </row>
    <row r="603" spans="1:26" ht="16">
      <c r="A603" s="1150"/>
      <c r="B603" s="1059" t="s">
        <v>1803</v>
      </c>
      <c r="C603" s="1059" t="s">
        <v>2588</v>
      </c>
      <c r="D603" s="1100" t="s">
        <v>4568</v>
      </c>
      <c r="E603" s="1150">
        <f>G2</f>
        <v>19</v>
      </c>
      <c r="F603" s="893"/>
      <c r="G603" s="1023"/>
      <c r="H603" s="713"/>
      <c r="I603" s="1149"/>
      <c r="J603" s="1149"/>
      <c r="K603" s="713"/>
      <c r="L603" s="713"/>
      <c r="M603" s="713"/>
      <c r="N603" s="1023"/>
      <c r="O603" s="1023"/>
      <c r="P603" s="1023"/>
      <c r="Q603" s="1023"/>
      <c r="R603" s="1023"/>
      <c r="S603" s="1023"/>
      <c r="T603" s="1023"/>
      <c r="U603" s="1023"/>
      <c r="V603" s="1023"/>
      <c r="W603" s="1023"/>
      <c r="X603" s="1023"/>
      <c r="Y603" s="1023"/>
      <c r="Z603" s="1023"/>
    </row>
    <row r="604" spans="1:26">
      <c r="A604" s="1150" t="s">
        <v>291</v>
      </c>
      <c r="B604" s="1059">
        <f>IF(E603=0,0,I42)</f>
        <v>8</v>
      </c>
      <c r="C604" s="1059">
        <f>IF(E603=0,0,J42)</f>
        <v>8</v>
      </c>
      <c r="D604" s="1151">
        <f>IF(E603=0,0,B604/C604)</f>
        <v>1</v>
      </c>
      <c r="E604" s="1150"/>
      <c r="F604" s="893"/>
      <c r="G604" s="1023"/>
      <c r="H604" s="713"/>
      <c r="I604" s="1149"/>
      <c r="J604" s="1149"/>
      <c r="K604" s="713"/>
      <c r="L604" s="713"/>
      <c r="M604" s="713"/>
      <c r="N604" s="1023"/>
      <c r="O604" s="1023"/>
      <c r="P604" s="1023"/>
      <c r="Q604" s="1023"/>
      <c r="R604" s="1023"/>
      <c r="S604" s="1023"/>
      <c r="T604" s="1023"/>
      <c r="U604" s="1023"/>
      <c r="V604" s="1023"/>
      <c r="W604" s="1023"/>
      <c r="X604" s="1023"/>
      <c r="Y604" s="1023"/>
      <c r="Z604" s="1023"/>
    </row>
    <row r="605" spans="1:26">
      <c r="A605" s="1150" t="s">
        <v>293</v>
      </c>
      <c r="B605" s="1059">
        <f>IF(E603=0,0,I107)</f>
        <v>20</v>
      </c>
      <c r="C605" s="1059">
        <f>IF(E603=0,0,J107)</f>
        <v>20</v>
      </c>
      <c r="D605" s="1151">
        <f>IF(E603=0,0,B605/C605)</f>
        <v>1</v>
      </c>
      <c r="E605" s="1150"/>
      <c r="F605" s="893"/>
      <c r="G605" s="1023"/>
      <c r="H605" s="713"/>
      <c r="I605" s="1149"/>
      <c r="J605" s="1149"/>
      <c r="K605" s="713"/>
      <c r="L605" s="713"/>
      <c r="M605" s="713"/>
      <c r="N605" s="1023"/>
      <c r="O605" s="1023"/>
      <c r="P605" s="1023"/>
      <c r="Q605" s="1023"/>
      <c r="R605" s="1023"/>
      <c r="S605" s="1023"/>
      <c r="T605" s="1023"/>
      <c r="U605" s="1023"/>
      <c r="V605" s="1023"/>
      <c r="W605" s="1023"/>
      <c r="X605" s="1023"/>
      <c r="Y605" s="1023"/>
      <c r="Z605" s="1023"/>
    </row>
    <row r="606" spans="1:26">
      <c r="A606" s="1150" t="s">
        <v>295</v>
      </c>
      <c r="B606" s="1059">
        <f>IF(E603=0,0,I154)</f>
        <v>78</v>
      </c>
      <c r="C606" s="1059">
        <f>IF(E603=0,0,J154)</f>
        <v>78</v>
      </c>
      <c r="D606" s="1151">
        <f>IF(E603=0,0,B606/C606)</f>
        <v>1</v>
      </c>
      <c r="E606" s="1150"/>
      <c r="F606" s="893"/>
      <c r="G606" s="1023"/>
      <c r="H606" s="713"/>
      <c r="I606" s="1149"/>
      <c r="J606" s="1149"/>
      <c r="K606" s="713"/>
      <c r="L606" s="713"/>
      <c r="M606" s="713"/>
      <c r="N606" s="1023"/>
      <c r="O606" s="1023"/>
      <c r="P606" s="1023"/>
      <c r="Q606" s="1023"/>
      <c r="R606" s="1023"/>
      <c r="S606" s="1023"/>
      <c r="T606" s="1023"/>
      <c r="U606" s="1023"/>
      <c r="V606" s="1023"/>
      <c r="W606" s="1023"/>
      <c r="X606" s="1023"/>
      <c r="Y606" s="1023"/>
      <c r="Z606" s="1023"/>
    </row>
    <row r="607" spans="1:26">
      <c r="A607" s="1150" t="s">
        <v>297</v>
      </c>
      <c r="B607" s="1098">
        <f>IF(E603=0,0,I218)</f>
        <v>62</v>
      </c>
      <c r="C607" s="1098">
        <f>IF(E603=0,0,J218)</f>
        <v>62</v>
      </c>
      <c r="D607" s="1151">
        <f>IF(E603=0,0,B607/C607)</f>
        <v>1</v>
      </c>
      <c r="E607" s="1150"/>
      <c r="F607" s="893"/>
      <c r="G607" s="1023"/>
      <c r="H607" s="713"/>
      <c r="I607" s="1149"/>
      <c r="J607" s="1149"/>
      <c r="K607" s="713"/>
      <c r="L607" s="713"/>
      <c r="M607" s="713"/>
      <c r="N607" s="1023"/>
      <c r="O607" s="1023"/>
      <c r="P607" s="1023"/>
      <c r="Q607" s="1023"/>
      <c r="R607" s="1023"/>
      <c r="S607" s="1023"/>
      <c r="T607" s="1023"/>
      <c r="U607" s="1023"/>
      <c r="V607" s="1023"/>
      <c r="W607" s="1023"/>
      <c r="X607" s="1023"/>
      <c r="Y607" s="1023"/>
      <c r="Z607" s="1023"/>
    </row>
    <row r="608" spans="1:26">
      <c r="A608" s="1150" t="s">
        <v>299</v>
      </c>
      <c r="B608" s="1098">
        <f>IF(E603=0,0,I284)</f>
        <v>40</v>
      </c>
      <c r="C608" s="1098">
        <f>IF(E603=0,0,J284)</f>
        <v>40</v>
      </c>
      <c r="D608" s="1151">
        <f>IF(E603=0,0,B608/C608)</f>
        <v>1</v>
      </c>
      <c r="E608" s="1150"/>
      <c r="F608" s="893"/>
      <c r="G608" s="1023"/>
      <c r="H608" s="713"/>
      <c r="I608" s="1149"/>
      <c r="J608" s="1149"/>
      <c r="K608" s="713"/>
      <c r="L608" s="713"/>
      <c r="M608" s="713"/>
      <c r="N608" s="1023"/>
      <c r="O608" s="1023"/>
      <c r="P608" s="1023"/>
      <c r="Q608" s="1023"/>
      <c r="R608" s="1023"/>
      <c r="S608" s="1023"/>
      <c r="T608" s="1023"/>
      <c r="U608" s="1023"/>
      <c r="V608" s="1023"/>
      <c r="W608" s="1023"/>
      <c r="X608" s="1023"/>
      <c r="Y608" s="1023"/>
      <c r="Z608" s="1023"/>
    </row>
    <row r="609" spans="1:26">
      <c r="A609" s="1150" t="s">
        <v>301</v>
      </c>
      <c r="B609" s="1098">
        <f>IF(E603=0,0,I445)</f>
        <v>88</v>
      </c>
      <c r="C609" s="1098">
        <f>IF(E603=0,0,J445)</f>
        <v>88</v>
      </c>
      <c r="D609" s="1151">
        <f>IF(E603=0,0,B609/C609)</f>
        <v>1</v>
      </c>
      <c r="E609" s="1150"/>
      <c r="F609" s="893"/>
      <c r="G609" s="1023"/>
      <c r="H609" s="713"/>
      <c r="I609" s="1149"/>
      <c r="J609" s="1149"/>
      <c r="K609" s="713"/>
      <c r="L609" s="713"/>
      <c r="M609" s="713"/>
      <c r="N609" s="1023"/>
      <c r="O609" s="1023"/>
      <c r="P609" s="1023"/>
      <c r="Q609" s="1023"/>
      <c r="R609" s="1023"/>
      <c r="S609" s="1023"/>
      <c r="T609" s="1023"/>
      <c r="U609" s="1023"/>
      <c r="V609" s="1023"/>
      <c r="W609" s="1023"/>
      <c r="X609" s="1023"/>
      <c r="Y609" s="1023"/>
      <c r="Z609" s="1023"/>
    </row>
    <row r="610" spans="1:26">
      <c r="A610" s="1150" t="s">
        <v>302</v>
      </c>
      <c r="B610" s="1098">
        <f>IF(E603=0,0,I503)</f>
        <v>60</v>
      </c>
      <c r="C610" s="1098">
        <f>IF(E603=0,0,J503)</f>
        <v>60</v>
      </c>
      <c r="D610" s="1151">
        <f>IF(E603=0,0,B610/C610)</f>
        <v>1</v>
      </c>
      <c r="E610" s="1150"/>
      <c r="F610" s="893"/>
      <c r="G610" s="1023"/>
      <c r="H610" s="713"/>
      <c r="I610" s="1149"/>
      <c r="J610" s="1149"/>
      <c r="K610" s="713"/>
      <c r="L610" s="713"/>
      <c r="M610" s="713"/>
      <c r="N610" s="1023"/>
      <c r="O610" s="1023"/>
      <c r="P610" s="1023"/>
      <c r="Q610" s="1023"/>
      <c r="R610" s="1023"/>
      <c r="S610" s="1023"/>
      <c r="T610" s="1023"/>
      <c r="U610" s="1023"/>
      <c r="V610" s="1023"/>
      <c r="W610" s="1023"/>
      <c r="X610" s="1023"/>
      <c r="Y610" s="1023"/>
      <c r="Z610" s="1023"/>
    </row>
    <row r="611" spans="1:26">
      <c r="A611" s="1150" t="s">
        <v>304</v>
      </c>
      <c r="B611" s="1098">
        <f>IF(E603=0,0,I575)</f>
        <v>12</v>
      </c>
      <c r="C611" s="1098">
        <f>IF(E603=0,0,J575)</f>
        <v>12</v>
      </c>
      <c r="D611" s="1151">
        <f>IF(E603=0,0,B611/C611)</f>
        <v>1</v>
      </c>
      <c r="E611" s="1150"/>
      <c r="F611" s="893"/>
      <c r="G611" s="1023"/>
      <c r="H611" s="713"/>
      <c r="I611" s="1149"/>
      <c r="J611" s="1149"/>
      <c r="K611" s="713"/>
      <c r="L611" s="713"/>
      <c r="M611" s="713"/>
      <c r="N611" s="1023"/>
      <c r="O611" s="1023"/>
      <c r="P611" s="1023"/>
      <c r="Q611" s="1023"/>
      <c r="R611" s="1023"/>
      <c r="S611" s="1023"/>
      <c r="T611" s="1023"/>
      <c r="U611" s="1023"/>
      <c r="V611" s="1023"/>
      <c r="W611" s="1023"/>
      <c r="X611" s="1023"/>
      <c r="Y611" s="1023"/>
      <c r="Z611" s="1023"/>
    </row>
    <row r="612" spans="1:26">
      <c r="A612" s="1150" t="s">
        <v>1806</v>
      </c>
      <c r="B612" s="1059">
        <f>IF(E603=0,0,SUM(B604:B611))</f>
        <v>368</v>
      </c>
      <c r="C612" s="1059">
        <f>IF(E603=0,0,SUM(C604:C611))</f>
        <v>368</v>
      </c>
      <c r="D612" s="1151">
        <f>IF(E603=0,0,B612/C612)</f>
        <v>1</v>
      </c>
      <c r="E612" s="1150"/>
      <c r="F612" s="893"/>
      <c r="G612" s="1023"/>
      <c r="H612" s="713"/>
      <c r="I612" s="1149"/>
      <c r="J612" s="1149"/>
      <c r="K612" s="713"/>
      <c r="L612" s="713"/>
      <c r="M612" s="713"/>
      <c r="N612" s="1023"/>
      <c r="O612" s="1023"/>
      <c r="P612" s="1023"/>
      <c r="Q612" s="1023"/>
      <c r="R612" s="1023"/>
      <c r="S612" s="1023"/>
      <c r="T612" s="1023"/>
      <c r="U612" s="1023"/>
      <c r="V612" s="1023"/>
      <c r="W612" s="1023"/>
      <c r="X612" s="1023"/>
      <c r="Y612" s="1023"/>
      <c r="Z612" s="1023"/>
    </row>
    <row r="613" spans="1:26">
      <c r="A613" s="1150"/>
      <c r="B613" s="1059"/>
      <c r="C613" s="1059"/>
      <c r="D613" s="1100"/>
      <c r="E613" s="1150"/>
      <c r="F613" s="893"/>
      <c r="G613" s="1023"/>
      <c r="H613" s="713"/>
      <c r="I613" s="1149"/>
      <c r="J613" s="1149"/>
      <c r="K613" s="713"/>
      <c r="L613" s="713"/>
      <c r="M613" s="713"/>
      <c r="N613" s="1023"/>
      <c r="O613" s="1023"/>
      <c r="P613" s="1023"/>
      <c r="Q613" s="1023"/>
      <c r="R613" s="1023"/>
      <c r="S613" s="1023"/>
      <c r="T613" s="1023"/>
      <c r="U613" s="1023"/>
      <c r="V613" s="1023"/>
      <c r="W613" s="1023"/>
      <c r="X613" s="1023"/>
      <c r="Y613" s="1023"/>
      <c r="Z613" s="1023"/>
    </row>
    <row r="614" spans="1:26">
      <c r="A614" s="1150"/>
      <c r="B614" s="1059"/>
      <c r="C614" s="1059"/>
      <c r="D614" s="1100"/>
      <c r="E614" s="1150"/>
      <c r="F614" s="893"/>
      <c r="G614" s="1023"/>
      <c r="H614" s="713"/>
      <c r="I614" s="1149"/>
      <c r="J614" s="1149"/>
      <c r="K614" s="713"/>
      <c r="L614" s="713"/>
      <c r="M614" s="713"/>
      <c r="N614" s="1023"/>
      <c r="O614" s="1023"/>
      <c r="P614" s="1023"/>
      <c r="Q614" s="1023"/>
      <c r="R614" s="1023"/>
      <c r="S614" s="1023"/>
      <c r="T614" s="1023"/>
      <c r="U614" s="1023"/>
      <c r="V614" s="1023"/>
      <c r="W614" s="1023"/>
      <c r="X614" s="1023"/>
      <c r="Y614" s="1023"/>
      <c r="Z614" s="1023"/>
    </row>
    <row r="615" spans="1:26">
      <c r="A615" s="1150">
        <v>0</v>
      </c>
      <c r="B615" s="1059"/>
      <c r="C615" s="1059"/>
      <c r="D615" s="1100"/>
      <c r="E615" s="1150"/>
      <c r="F615" s="893"/>
      <c r="G615" s="1023"/>
      <c r="H615" s="713"/>
      <c r="I615" s="1149"/>
      <c r="J615" s="1149"/>
      <c r="K615" s="713"/>
      <c r="L615" s="713"/>
      <c r="M615" s="713"/>
      <c r="N615" s="1023"/>
      <c r="O615" s="1023"/>
      <c r="P615" s="1023"/>
      <c r="Q615" s="1023"/>
      <c r="R615" s="1023"/>
      <c r="S615" s="1023"/>
      <c r="T615" s="1023"/>
      <c r="U615" s="1023"/>
      <c r="V615" s="1023"/>
      <c r="W615" s="1023"/>
      <c r="X615" s="1023"/>
      <c r="Y615" s="1023"/>
      <c r="Z615" s="1023"/>
    </row>
    <row r="616" spans="1:26">
      <c r="A616" s="1150">
        <v>1</v>
      </c>
      <c r="B616" s="1059"/>
      <c r="C616" s="1059"/>
      <c r="D616" s="1100"/>
      <c r="E616" s="1150"/>
      <c r="F616" s="893"/>
      <c r="G616" s="1023"/>
      <c r="H616" s="1023"/>
      <c r="I616" s="1150"/>
      <c r="J616" s="1150"/>
      <c r="K616" s="1023"/>
      <c r="L616" s="1023"/>
      <c r="M616" s="1023"/>
      <c r="N616" s="1023"/>
      <c r="O616" s="1023"/>
      <c r="P616" s="1023"/>
      <c r="Q616" s="1023"/>
      <c r="R616" s="1023"/>
      <c r="S616" s="1023"/>
      <c r="T616" s="1023"/>
      <c r="U616" s="1023"/>
      <c r="V616" s="1023"/>
      <c r="W616" s="1023"/>
      <c r="X616" s="1023"/>
      <c r="Y616" s="1023"/>
      <c r="Z616" s="1023"/>
    </row>
    <row r="617" spans="1:26">
      <c r="A617" s="1150">
        <v>2</v>
      </c>
      <c r="B617" s="1059"/>
      <c r="C617" s="1059"/>
      <c r="D617" s="1100"/>
      <c r="E617" s="1150"/>
      <c r="F617" s="893"/>
      <c r="G617" s="1023"/>
      <c r="H617" s="1023"/>
      <c r="I617" s="1150"/>
      <c r="J617" s="1150"/>
      <c r="K617" s="1023"/>
      <c r="L617" s="1023"/>
      <c r="M617" s="1023"/>
      <c r="N617" s="1023"/>
      <c r="O617" s="1023"/>
      <c r="P617" s="1023"/>
      <c r="Q617" s="1023"/>
      <c r="R617" s="1023"/>
      <c r="S617" s="1023"/>
      <c r="T617" s="1023"/>
      <c r="U617" s="1023"/>
      <c r="V617" s="1023"/>
      <c r="W617" s="1023"/>
      <c r="X617" s="1023"/>
      <c r="Y617" s="1023"/>
      <c r="Z617" s="1023"/>
    </row>
    <row r="618" spans="1:26">
      <c r="A618" s="1023"/>
      <c r="B618" s="1040"/>
      <c r="C618" s="1040"/>
      <c r="D618" s="777"/>
      <c r="E618" s="1023"/>
      <c r="F618" s="893"/>
      <c r="G618" s="1023"/>
      <c r="H618" s="1023"/>
      <c r="I618" s="1150"/>
      <c r="J618" s="1150"/>
      <c r="K618" s="1023"/>
      <c r="L618" s="1023"/>
      <c r="M618" s="1023"/>
      <c r="N618" s="1023"/>
      <c r="O618" s="1023"/>
      <c r="P618" s="1023"/>
      <c r="Q618" s="1023"/>
      <c r="R618" s="1023"/>
      <c r="S618" s="1023"/>
      <c r="T618" s="1023"/>
      <c r="U618" s="1023"/>
      <c r="V618" s="1023"/>
      <c r="W618" s="1023"/>
      <c r="X618" s="1023"/>
      <c r="Y618" s="1023"/>
      <c r="Z618" s="1023"/>
    </row>
    <row r="619" spans="1:26">
      <c r="A619" s="1023"/>
      <c r="B619" s="1040"/>
      <c r="C619" s="1040"/>
      <c r="D619" s="777"/>
      <c r="E619" s="1023"/>
      <c r="F619" s="893"/>
      <c r="G619" s="1023"/>
      <c r="H619" s="1023"/>
      <c r="I619" s="1150"/>
      <c r="J619" s="1150"/>
      <c r="K619" s="1023"/>
      <c r="L619" s="1023"/>
      <c r="M619" s="1023"/>
      <c r="N619" s="1023"/>
      <c r="O619" s="1023"/>
      <c r="P619" s="1023"/>
      <c r="Q619" s="1023"/>
      <c r="R619" s="1023"/>
      <c r="S619" s="1023"/>
      <c r="T619" s="1023"/>
      <c r="U619" s="1023"/>
      <c r="V619" s="1023"/>
      <c r="W619" s="1023"/>
      <c r="X619" s="1023"/>
      <c r="Y619" s="1023"/>
      <c r="Z619" s="1023"/>
    </row>
    <row r="620" spans="1:26">
      <c r="A620" s="1023"/>
      <c r="B620" s="1040"/>
      <c r="C620" s="1040"/>
      <c r="D620" s="777"/>
      <c r="E620" s="1023"/>
      <c r="F620" s="893"/>
      <c r="G620" s="1023"/>
      <c r="H620" s="1023"/>
      <c r="I620" s="1150"/>
      <c r="J620" s="1150"/>
      <c r="K620" s="1023"/>
      <c r="L620" s="1023"/>
      <c r="M620" s="1023"/>
      <c r="N620" s="1023"/>
      <c r="O620" s="1023"/>
      <c r="P620" s="1023"/>
      <c r="Q620" s="1023"/>
      <c r="R620" s="1023"/>
      <c r="S620" s="1023"/>
      <c r="T620" s="1023"/>
      <c r="U620" s="1023"/>
      <c r="V620" s="1023"/>
      <c r="W620" s="1023"/>
      <c r="X620" s="1023"/>
      <c r="Y620" s="1023"/>
      <c r="Z620" s="1023"/>
    </row>
    <row r="621" spans="1:26">
      <c r="A621" s="893"/>
      <c r="B621" s="1040"/>
      <c r="C621" s="1040"/>
      <c r="D621" s="777"/>
      <c r="E621" s="1023"/>
      <c r="F621" s="893"/>
      <c r="G621" s="1023"/>
      <c r="H621" s="1023"/>
      <c r="I621" s="1150"/>
      <c r="J621" s="1150"/>
      <c r="K621" s="1023"/>
      <c r="L621" s="1023"/>
      <c r="M621" s="1023"/>
      <c r="N621" s="1023"/>
      <c r="O621" s="1023"/>
      <c r="P621" s="1023"/>
      <c r="Q621" s="1023"/>
      <c r="R621" s="1023"/>
      <c r="S621" s="1023"/>
      <c r="T621" s="1023"/>
      <c r="U621" s="1023"/>
      <c r="V621" s="1023"/>
      <c r="W621" s="1023"/>
      <c r="X621" s="1023"/>
      <c r="Y621" s="1023"/>
      <c r="Z621" s="1023"/>
    </row>
    <row r="622" spans="1:26">
      <c r="A622" s="893"/>
      <c r="B622" s="1040"/>
      <c r="C622" s="1040"/>
      <c r="D622" s="777"/>
      <c r="E622" s="1023"/>
      <c r="F622" s="893"/>
      <c r="G622" s="1023"/>
      <c r="H622" s="1023"/>
      <c r="I622" s="1150"/>
      <c r="J622" s="1150"/>
      <c r="K622" s="1023"/>
      <c r="L622" s="1023"/>
      <c r="M622" s="1023"/>
      <c r="N622" s="1023"/>
      <c r="O622" s="1023"/>
      <c r="P622" s="1023"/>
      <c r="Q622" s="1023"/>
      <c r="R622" s="1023"/>
      <c r="S622" s="1023"/>
      <c r="T622" s="1023"/>
      <c r="U622" s="1023"/>
      <c r="V622" s="1023"/>
      <c r="W622" s="1023"/>
      <c r="X622" s="1023"/>
      <c r="Y622" s="1023"/>
      <c r="Z622" s="1023"/>
    </row>
    <row r="623" spans="1:26">
      <c r="A623" s="893"/>
      <c r="B623" s="1040"/>
      <c r="C623" s="1040"/>
      <c r="D623" s="777"/>
      <c r="E623" s="1023"/>
      <c r="F623" s="893"/>
      <c r="G623" s="1023"/>
      <c r="H623" s="1023"/>
      <c r="I623" s="1150"/>
      <c r="J623" s="1150"/>
      <c r="K623" s="713"/>
      <c r="L623" s="713"/>
      <c r="M623" s="713"/>
      <c r="N623" s="1146"/>
      <c r="O623" s="1146"/>
      <c r="P623" s="1146"/>
      <c r="Q623" s="1146"/>
      <c r="R623" s="1146"/>
      <c r="S623" s="1146"/>
      <c r="T623" s="1146"/>
      <c r="U623" s="1146"/>
      <c r="V623" s="1146"/>
      <c r="W623" s="1146"/>
      <c r="X623" s="1146"/>
      <c r="Y623" s="1146"/>
      <c r="Z623" s="1146"/>
    </row>
    <row r="624" spans="1:26">
      <c r="A624" s="893"/>
      <c r="B624" s="1040"/>
      <c r="C624" s="1040"/>
      <c r="D624" s="777"/>
      <c r="E624" s="1023"/>
      <c r="F624" s="893"/>
      <c r="G624" s="1023"/>
      <c r="H624" s="1023"/>
      <c r="I624" s="1150"/>
      <c r="J624" s="1150"/>
      <c r="K624" s="713"/>
      <c r="L624" s="713"/>
      <c r="M624" s="713"/>
      <c r="N624" s="1146"/>
      <c r="O624" s="1146"/>
      <c r="P624" s="1146"/>
      <c r="Q624" s="1146"/>
      <c r="R624" s="1146"/>
      <c r="S624" s="1146"/>
      <c r="T624" s="1146"/>
      <c r="U624" s="1146"/>
      <c r="V624" s="1146"/>
      <c r="W624" s="1146"/>
      <c r="X624" s="1146"/>
      <c r="Y624" s="1146"/>
      <c r="Z624" s="1146"/>
    </row>
    <row r="625" spans="1:26">
      <c r="A625" s="893"/>
      <c r="B625" s="1040"/>
      <c r="C625" s="1040"/>
      <c r="D625" s="777"/>
      <c r="E625" s="1023"/>
      <c r="F625" s="893"/>
      <c r="G625" s="1023"/>
      <c r="H625" s="1023"/>
      <c r="I625" s="1150"/>
      <c r="J625" s="1150"/>
      <c r="K625" s="713"/>
      <c r="L625" s="713"/>
      <c r="M625" s="713"/>
      <c r="N625" s="1146"/>
      <c r="O625" s="1146"/>
      <c r="P625" s="1146"/>
      <c r="Q625" s="1146"/>
      <c r="R625" s="1146"/>
      <c r="S625" s="1146"/>
      <c r="T625" s="1146"/>
      <c r="U625" s="1146"/>
      <c r="V625" s="1146"/>
      <c r="W625" s="1146"/>
      <c r="X625" s="1146"/>
      <c r="Y625" s="1146"/>
      <c r="Z625" s="1146"/>
    </row>
    <row r="626" spans="1:26">
      <c r="A626" s="893"/>
      <c r="B626" s="1040"/>
      <c r="C626" s="1040"/>
      <c r="D626" s="777"/>
      <c r="E626" s="1023"/>
      <c r="F626" s="893"/>
      <c r="G626" s="1023"/>
      <c r="H626" s="1023"/>
      <c r="I626" s="1150"/>
      <c r="J626" s="1150"/>
      <c r="K626" s="713"/>
      <c r="L626" s="713"/>
      <c r="M626" s="713"/>
      <c r="N626" s="1146"/>
      <c r="O626" s="1146"/>
      <c r="P626" s="1146"/>
      <c r="Q626" s="1146"/>
      <c r="R626" s="1146"/>
      <c r="S626" s="1146"/>
      <c r="T626" s="1146"/>
      <c r="U626" s="1146"/>
      <c r="V626" s="1146"/>
      <c r="W626" s="1146"/>
      <c r="X626" s="1146"/>
      <c r="Y626" s="1146"/>
      <c r="Z626" s="1146"/>
    </row>
    <row r="627" spans="1:26">
      <c r="A627" s="893"/>
      <c r="B627" s="1040"/>
      <c r="C627" s="1040"/>
      <c r="D627" s="777"/>
      <c r="E627" s="1023"/>
      <c r="F627" s="893"/>
      <c r="G627" s="1023"/>
      <c r="H627" s="1023"/>
      <c r="I627" s="1150"/>
      <c r="J627" s="1150"/>
      <c r="K627" s="713"/>
      <c r="L627" s="713"/>
      <c r="M627" s="713"/>
      <c r="N627" s="1146"/>
      <c r="O627" s="1146"/>
      <c r="P627" s="1146"/>
      <c r="Q627" s="1146"/>
      <c r="R627" s="1146"/>
      <c r="S627" s="1146"/>
      <c r="T627" s="1146"/>
      <c r="U627" s="1146"/>
      <c r="V627" s="1146"/>
      <c r="W627" s="1146"/>
      <c r="X627" s="1146"/>
      <c r="Y627" s="1146"/>
      <c r="Z627" s="1146"/>
    </row>
    <row r="628" spans="1:26">
      <c r="A628" s="893"/>
      <c r="B628" s="1040"/>
      <c r="C628" s="1040"/>
      <c r="D628" s="777"/>
      <c r="E628" s="1023"/>
      <c r="F628" s="893"/>
      <c r="G628" s="1023"/>
      <c r="H628" s="1023"/>
      <c r="I628" s="1150"/>
      <c r="J628" s="1150"/>
      <c r="K628" s="713"/>
      <c r="L628" s="713"/>
      <c r="M628" s="713"/>
      <c r="N628" s="1146"/>
      <c r="O628" s="1146"/>
      <c r="P628" s="1146"/>
      <c r="Q628" s="1146"/>
      <c r="R628" s="1146"/>
      <c r="S628" s="1146"/>
      <c r="T628" s="1146"/>
      <c r="U628" s="1146"/>
      <c r="V628" s="1146"/>
      <c r="W628" s="1146"/>
      <c r="X628" s="1146"/>
      <c r="Y628" s="1146"/>
      <c r="Z628" s="1146"/>
    </row>
    <row r="629" spans="1:26">
      <c r="A629" s="893"/>
      <c r="B629" s="1040"/>
      <c r="C629" s="1040"/>
      <c r="D629" s="777"/>
      <c r="E629" s="1023"/>
      <c r="F629" s="893"/>
      <c r="G629" s="1023"/>
      <c r="H629" s="1023"/>
      <c r="I629" s="1150"/>
      <c r="J629" s="1150"/>
      <c r="K629" s="713"/>
      <c r="L629" s="713"/>
      <c r="M629" s="713"/>
      <c r="N629" s="1146"/>
      <c r="O629" s="1146"/>
      <c r="P629" s="1146"/>
      <c r="Q629" s="1146"/>
      <c r="R629" s="1146"/>
      <c r="S629" s="1146"/>
      <c r="T629" s="1146"/>
      <c r="U629" s="1146"/>
      <c r="V629" s="1146"/>
      <c r="W629" s="1146"/>
      <c r="X629" s="1146"/>
      <c r="Y629" s="1146"/>
      <c r="Z629" s="1146"/>
    </row>
    <row r="630" spans="1:26">
      <c r="A630" s="893"/>
      <c r="B630" s="1040"/>
      <c r="C630" s="1040"/>
      <c r="D630" s="777"/>
      <c r="E630" s="1023"/>
      <c r="F630" s="893"/>
      <c r="G630" s="1023"/>
      <c r="H630" s="1023"/>
      <c r="I630" s="1150"/>
      <c r="J630" s="1150"/>
      <c r="K630" s="713"/>
      <c r="L630" s="713"/>
      <c r="M630" s="713"/>
      <c r="N630" s="1146"/>
      <c r="O630" s="1146"/>
      <c r="P630" s="1146"/>
      <c r="Q630" s="1146"/>
      <c r="R630" s="1146"/>
      <c r="S630" s="1146"/>
      <c r="T630" s="1146"/>
      <c r="U630" s="1146"/>
      <c r="V630" s="1146"/>
      <c r="W630" s="1146"/>
      <c r="X630" s="1146"/>
      <c r="Y630" s="1146"/>
      <c r="Z630" s="1146"/>
    </row>
    <row r="631" spans="1:26">
      <c r="A631" s="893"/>
      <c r="B631" s="1040"/>
      <c r="C631" s="1040"/>
      <c r="D631" s="777"/>
      <c r="E631" s="1023"/>
      <c r="F631" s="893"/>
      <c r="G631" s="1023"/>
      <c r="H631" s="1023"/>
      <c r="I631" s="1150"/>
      <c r="J631" s="1150"/>
      <c r="K631" s="713"/>
      <c r="L631" s="713"/>
      <c r="M631" s="713"/>
      <c r="N631" s="1146"/>
      <c r="O631" s="1146"/>
      <c r="P631" s="1146"/>
      <c r="Q631" s="1146"/>
      <c r="R631" s="1146"/>
      <c r="S631" s="1146"/>
      <c r="T631" s="1146"/>
      <c r="U631" s="1146"/>
      <c r="V631" s="1146"/>
      <c r="W631" s="1146"/>
      <c r="X631" s="1146"/>
      <c r="Y631" s="1146"/>
      <c r="Z631" s="1146"/>
    </row>
    <row r="632" spans="1:26">
      <c r="A632" s="893"/>
      <c r="B632" s="1040"/>
      <c r="C632" s="1040"/>
      <c r="D632" s="777"/>
      <c r="E632" s="1023"/>
      <c r="F632" s="893"/>
      <c r="G632" s="1023"/>
      <c r="H632" s="1023"/>
      <c r="I632" s="1150"/>
      <c r="J632" s="1150"/>
      <c r="K632" s="713"/>
      <c r="L632" s="713"/>
      <c r="M632" s="713"/>
      <c r="N632" s="1146"/>
      <c r="O632" s="1146"/>
      <c r="P632" s="1146"/>
      <c r="Q632" s="1146"/>
      <c r="R632" s="1146"/>
      <c r="S632" s="1146"/>
      <c r="T632" s="1146"/>
      <c r="U632" s="1146"/>
      <c r="V632" s="1146"/>
      <c r="W632" s="1146"/>
      <c r="X632" s="1146"/>
      <c r="Y632" s="1146"/>
      <c r="Z632" s="1146"/>
    </row>
    <row r="633" spans="1:26">
      <c r="A633" s="893"/>
      <c r="B633" s="1040"/>
      <c r="C633" s="1040"/>
      <c r="D633" s="777"/>
      <c r="E633" s="1023"/>
      <c r="F633" s="893"/>
      <c r="G633" s="1023"/>
      <c r="H633" s="1023"/>
      <c r="I633" s="1150"/>
      <c r="J633" s="1150"/>
      <c r="K633" s="713"/>
      <c r="L633" s="713"/>
      <c r="M633" s="713"/>
      <c r="N633" s="1146"/>
      <c r="O633" s="1146"/>
      <c r="P633" s="1146"/>
      <c r="Q633" s="1146"/>
      <c r="R633" s="1146"/>
      <c r="S633" s="1146"/>
      <c r="T633" s="1146"/>
      <c r="U633" s="1146"/>
      <c r="V633" s="1146"/>
      <c r="W633" s="1146"/>
      <c r="X633" s="1146"/>
      <c r="Y633" s="1146"/>
      <c r="Z633" s="1146"/>
    </row>
    <row r="634" spans="1:26">
      <c r="A634" s="960"/>
      <c r="B634" s="1097"/>
      <c r="C634" s="1097"/>
      <c r="D634" s="774"/>
      <c r="E634" s="713"/>
      <c r="F634" s="960"/>
      <c r="G634" s="1146"/>
      <c r="H634" s="1146"/>
      <c r="I634" s="1150"/>
      <c r="J634" s="1150"/>
      <c r="K634" s="713"/>
      <c r="L634" s="713"/>
      <c r="M634" s="713"/>
      <c r="N634" s="1146"/>
      <c r="O634" s="1146"/>
      <c r="P634" s="1146"/>
      <c r="Q634" s="1146"/>
      <c r="R634" s="1146"/>
      <c r="S634" s="1146"/>
      <c r="T634" s="1146"/>
      <c r="U634" s="1146"/>
      <c r="V634" s="1146"/>
      <c r="W634" s="1146"/>
      <c r="X634" s="1146"/>
      <c r="Y634" s="1146"/>
      <c r="Z634" s="1146"/>
    </row>
    <row r="635" spans="1:26">
      <c r="A635" s="960"/>
      <c r="B635" s="1097"/>
      <c r="C635" s="1097"/>
      <c r="D635" s="774"/>
      <c r="E635" s="713"/>
      <c r="F635" s="960"/>
      <c r="G635" s="1146"/>
      <c r="H635" s="1146"/>
      <c r="I635" s="1150"/>
      <c r="J635" s="1150"/>
      <c r="K635" s="713"/>
      <c r="L635" s="713"/>
      <c r="M635" s="713"/>
      <c r="N635" s="1146"/>
      <c r="O635" s="1146"/>
      <c r="P635" s="1146"/>
      <c r="Q635" s="1146"/>
      <c r="R635" s="1146"/>
      <c r="S635" s="1146"/>
      <c r="T635" s="1146"/>
      <c r="U635" s="1146"/>
      <c r="V635" s="1146"/>
      <c r="W635" s="1146"/>
      <c r="X635" s="1146"/>
      <c r="Y635" s="1146"/>
      <c r="Z635" s="1146"/>
    </row>
    <row r="636" spans="1:26">
      <c r="A636" s="893"/>
      <c r="B636" s="1040"/>
      <c r="C636" s="1040"/>
      <c r="D636" s="777"/>
      <c r="E636" s="1023"/>
      <c r="F636" s="893"/>
      <c r="G636" s="1146"/>
      <c r="H636" s="1146"/>
      <c r="I636" s="1150"/>
      <c r="J636" s="1150"/>
      <c r="K636" s="713"/>
      <c r="L636" s="713"/>
      <c r="M636" s="713"/>
      <c r="N636" s="1146"/>
      <c r="O636" s="1146"/>
      <c r="P636" s="1146"/>
      <c r="Q636" s="1146"/>
      <c r="R636" s="1146"/>
      <c r="S636" s="1146"/>
      <c r="T636" s="1146"/>
      <c r="U636" s="1146"/>
      <c r="V636" s="1146"/>
      <c r="W636" s="1146"/>
      <c r="X636" s="1146"/>
      <c r="Y636" s="1146"/>
      <c r="Z636" s="1146"/>
    </row>
    <row r="637" spans="1:26">
      <c r="A637" s="893"/>
      <c r="B637" s="1040"/>
      <c r="C637" s="1040"/>
      <c r="D637" s="777"/>
      <c r="E637" s="1023"/>
      <c r="F637" s="893"/>
      <c r="G637" s="1146"/>
      <c r="H637" s="1146"/>
      <c r="I637" s="1150"/>
      <c r="J637" s="1150"/>
      <c r="K637" s="713"/>
      <c r="L637" s="713"/>
      <c r="M637" s="713"/>
      <c r="N637" s="1146"/>
      <c r="O637" s="1146"/>
      <c r="P637" s="1146"/>
      <c r="Q637" s="1146"/>
      <c r="R637" s="1146"/>
      <c r="S637" s="1146"/>
      <c r="T637" s="1146"/>
      <c r="U637" s="1146"/>
      <c r="V637" s="1146"/>
      <c r="W637" s="1146"/>
      <c r="X637" s="1146"/>
      <c r="Y637" s="1146"/>
      <c r="Z637" s="1146"/>
    </row>
    <row r="638" spans="1:26">
      <c r="A638" s="893"/>
      <c r="B638" s="1040"/>
      <c r="C638" s="1040"/>
      <c r="D638" s="777"/>
      <c r="E638" s="1023"/>
      <c r="F638" s="893"/>
      <c r="G638" s="1146"/>
      <c r="H638" s="1146"/>
      <c r="I638" s="1150"/>
      <c r="J638" s="1150"/>
      <c r="K638" s="713"/>
      <c r="L638" s="713"/>
      <c r="M638" s="713"/>
      <c r="N638" s="1146"/>
      <c r="O638" s="1146"/>
      <c r="P638" s="1146"/>
      <c r="Q638" s="1146"/>
      <c r="R638" s="1146"/>
      <c r="S638" s="1146"/>
      <c r="T638" s="1146"/>
      <c r="U638" s="1146"/>
      <c r="V638" s="1146"/>
      <c r="W638" s="1146"/>
      <c r="X638" s="1146"/>
      <c r="Y638" s="1146"/>
      <c r="Z638" s="1146"/>
    </row>
    <row r="639" spans="1:26">
      <c r="A639" s="893"/>
      <c r="B639" s="1040"/>
      <c r="C639" s="1040"/>
      <c r="D639" s="777"/>
      <c r="E639" s="1023"/>
      <c r="F639" s="893"/>
      <c r="G639" s="1146"/>
      <c r="H639" s="1146"/>
      <c r="I639" s="1150"/>
      <c r="J639" s="1150"/>
      <c r="K639" s="713"/>
      <c r="L639" s="713"/>
      <c r="M639" s="713"/>
      <c r="N639" s="1146"/>
      <c r="O639" s="1146"/>
      <c r="P639" s="1146"/>
      <c r="Q639" s="1146"/>
      <c r="R639" s="1146"/>
      <c r="S639" s="1146"/>
      <c r="T639" s="1146"/>
      <c r="U639" s="1146"/>
      <c r="V639" s="1146"/>
      <c r="W639" s="1146"/>
      <c r="X639" s="1146"/>
      <c r="Y639" s="1146"/>
      <c r="Z639" s="1146"/>
    </row>
    <row r="640" spans="1:26">
      <c r="A640" s="960"/>
      <c r="B640" s="1097"/>
      <c r="C640" s="1097"/>
      <c r="D640" s="774"/>
      <c r="E640" s="713"/>
      <c r="F640" s="960"/>
      <c r="G640" s="1146"/>
      <c r="H640" s="1146"/>
      <c r="I640" s="1150"/>
      <c r="J640" s="1150"/>
      <c r="K640" s="713"/>
      <c r="L640" s="713"/>
      <c r="M640" s="713"/>
      <c r="N640" s="1146"/>
      <c r="O640" s="1146"/>
      <c r="P640" s="1146"/>
      <c r="Q640" s="1146"/>
      <c r="R640" s="1146"/>
      <c r="S640" s="1146"/>
      <c r="T640" s="1146"/>
      <c r="U640" s="1146"/>
      <c r="V640" s="1146"/>
      <c r="W640" s="1146"/>
      <c r="X640" s="1146"/>
      <c r="Y640" s="1146"/>
      <c r="Z640" s="1146"/>
    </row>
    <row r="641" spans="1:26">
      <c r="A641" s="960"/>
      <c r="B641" s="1097"/>
      <c r="C641" s="1097"/>
      <c r="D641" s="774"/>
      <c r="E641" s="713"/>
      <c r="F641" s="960"/>
      <c r="G641" s="1146"/>
      <c r="H641" s="1146"/>
      <c r="I641" s="1150"/>
      <c r="J641" s="1150"/>
      <c r="K641" s="713"/>
      <c r="L641" s="713"/>
      <c r="M641" s="713"/>
      <c r="N641" s="1146"/>
      <c r="O641" s="1146"/>
      <c r="P641" s="1146"/>
      <c r="Q641" s="1146"/>
      <c r="R641" s="1146"/>
      <c r="S641" s="1146"/>
      <c r="T641" s="1146"/>
      <c r="U641" s="1146"/>
      <c r="V641" s="1146"/>
      <c r="W641" s="1146"/>
      <c r="X641" s="1146"/>
      <c r="Y641" s="1146"/>
      <c r="Z641" s="1146"/>
    </row>
    <row r="642" spans="1:26">
      <c r="A642" s="960"/>
      <c r="B642" s="1097"/>
      <c r="C642" s="1097"/>
      <c r="D642" s="774"/>
      <c r="E642" s="713"/>
      <c r="F642" s="960"/>
      <c r="G642" s="1146"/>
      <c r="H642" s="1146"/>
      <c r="I642" s="1150"/>
      <c r="J642" s="1150"/>
      <c r="K642" s="713"/>
      <c r="L642" s="713"/>
      <c r="M642" s="713"/>
      <c r="N642" s="1146"/>
      <c r="O642" s="1146"/>
      <c r="P642" s="1146"/>
      <c r="Q642" s="1146"/>
      <c r="R642" s="1146"/>
      <c r="S642" s="1146"/>
      <c r="T642" s="1146"/>
      <c r="U642" s="1146"/>
      <c r="V642" s="1146"/>
      <c r="W642" s="1146"/>
      <c r="X642" s="1146"/>
      <c r="Y642" s="1146"/>
      <c r="Z642" s="1146"/>
    </row>
    <row r="643" spans="1:26">
      <c r="A643" s="893"/>
      <c r="B643" s="986"/>
      <c r="C643" s="986"/>
      <c r="D643" s="780"/>
      <c r="E643" s="1146"/>
      <c r="F643" s="963"/>
      <c r="G643" s="1146"/>
      <c r="H643" s="1146"/>
      <c r="I643" s="1150"/>
      <c r="J643" s="1150"/>
      <c r="K643" s="713"/>
      <c r="L643" s="713"/>
      <c r="M643" s="713"/>
      <c r="N643" s="1146"/>
      <c r="O643" s="1146"/>
      <c r="P643" s="1146"/>
      <c r="Q643" s="1146"/>
      <c r="R643" s="1146"/>
      <c r="S643" s="1146"/>
      <c r="T643" s="1146"/>
      <c r="U643" s="1146"/>
      <c r="V643" s="1146"/>
      <c r="W643" s="1146"/>
      <c r="X643" s="1146"/>
      <c r="Y643" s="1146"/>
      <c r="Z643" s="1146"/>
    </row>
    <row r="644" spans="1:26">
      <c r="A644" s="893"/>
      <c r="B644" s="986"/>
      <c r="C644" s="986"/>
      <c r="D644" s="780"/>
      <c r="E644" s="1146"/>
      <c r="F644" s="963"/>
      <c r="G644" s="1146"/>
      <c r="H644" s="1146"/>
      <c r="I644" s="1150"/>
      <c r="J644" s="1150"/>
      <c r="K644" s="713"/>
      <c r="L644" s="713"/>
      <c r="M644" s="713"/>
      <c r="N644" s="1146"/>
      <c r="O644" s="1146"/>
      <c r="P644" s="1146"/>
      <c r="Q644" s="1146"/>
      <c r="R644" s="1146"/>
      <c r="S644" s="1146"/>
      <c r="T644" s="1146"/>
      <c r="U644" s="1146"/>
      <c r="V644" s="1146"/>
      <c r="W644" s="1146"/>
      <c r="X644" s="1146"/>
      <c r="Y644" s="1146"/>
      <c r="Z644" s="1146"/>
    </row>
    <row r="645" spans="1:26">
      <c r="A645" s="893"/>
      <c r="B645" s="986"/>
      <c r="C645" s="986"/>
      <c r="D645" s="780"/>
      <c r="E645" s="1146"/>
      <c r="F645" s="963"/>
      <c r="G645" s="1146"/>
      <c r="H645" s="1146"/>
      <c r="I645" s="1150"/>
      <c r="J645" s="1150"/>
      <c r="K645" s="713"/>
      <c r="L645" s="713"/>
      <c r="M645" s="713"/>
      <c r="N645" s="1146"/>
      <c r="O645" s="1146"/>
      <c r="P645" s="1146"/>
      <c r="Q645" s="1146"/>
      <c r="R645" s="1146"/>
      <c r="S645" s="1146"/>
      <c r="T645" s="1146"/>
      <c r="U645" s="1146"/>
      <c r="V645" s="1146"/>
      <c r="W645" s="1146"/>
      <c r="X645" s="1146"/>
      <c r="Y645" s="1146"/>
      <c r="Z645" s="1146"/>
    </row>
    <row r="646" spans="1:26">
      <c r="A646" s="893"/>
      <c r="B646" s="986"/>
      <c r="C646" s="986"/>
      <c r="D646" s="780"/>
      <c r="E646" s="1146"/>
      <c r="F646" s="963"/>
      <c r="G646" s="1146"/>
      <c r="H646" s="1146"/>
      <c r="I646" s="1150"/>
      <c r="J646" s="1150"/>
      <c r="K646" s="713"/>
      <c r="L646" s="713"/>
      <c r="M646" s="713"/>
      <c r="N646" s="1146"/>
      <c r="O646" s="1146"/>
      <c r="P646" s="1146"/>
      <c r="Q646" s="1146"/>
      <c r="R646" s="1146"/>
      <c r="S646" s="1146"/>
      <c r="T646" s="1146"/>
      <c r="U646" s="1146"/>
      <c r="V646" s="1146"/>
      <c r="W646" s="1146"/>
      <c r="X646" s="1146"/>
      <c r="Y646" s="1146"/>
      <c r="Z646" s="1146"/>
    </row>
    <row r="647" spans="1:26">
      <c r="A647" s="893"/>
      <c r="B647" s="986"/>
      <c r="C647" s="986"/>
      <c r="D647" s="780"/>
      <c r="E647" s="1146"/>
      <c r="F647" s="963"/>
      <c r="G647" s="1146"/>
      <c r="H647" s="1146"/>
      <c r="I647" s="1150"/>
      <c r="J647" s="1150"/>
      <c r="K647" s="713"/>
      <c r="L647" s="713"/>
      <c r="M647" s="713"/>
      <c r="N647" s="1146"/>
      <c r="O647" s="1146"/>
      <c r="P647" s="1146"/>
      <c r="Q647" s="1146"/>
      <c r="R647" s="1146"/>
      <c r="S647" s="1146"/>
      <c r="T647" s="1146"/>
      <c r="U647" s="1146"/>
      <c r="V647" s="1146"/>
      <c r="W647" s="1146"/>
      <c r="X647" s="1146"/>
      <c r="Y647" s="1146"/>
      <c r="Z647" s="1146"/>
    </row>
    <row r="648" spans="1:26">
      <c r="A648" s="893"/>
      <c r="B648" s="986"/>
      <c r="C648" s="986"/>
      <c r="D648" s="780"/>
      <c r="E648" s="1146"/>
      <c r="F648" s="963"/>
      <c r="G648" s="1146"/>
      <c r="H648" s="1146"/>
      <c r="I648" s="1150"/>
      <c r="J648" s="1150"/>
      <c r="K648" s="713"/>
      <c r="L648" s="713"/>
      <c r="M648" s="713"/>
      <c r="N648" s="1146"/>
      <c r="O648" s="1146"/>
      <c r="P648" s="1146"/>
      <c r="Q648" s="1146"/>
      <c r="R648" s="1146"/>
      <c r="S648" s="1146"/>
      <c r="T648" s="1146"/>
      <c r="U648" s="1146"/>
      <c r="V648" s="1146"/>
      <c r="W648" s="1146"/>
      <c r="X648" s="1146"/>
      <c r="Y648" s="1146"/>
      <c r="Z648" s="1146"/>
    </row>
    <row r="649" spans="1:26">
      <c r="A649" s="893"/>
      <c r="B649" s="986"/>
      <c r="C649" s="986"/>
      <c r="D649" s="780"/>
      <c r="E649" s="1146"/>
      <c r="F649" s="963"/>
      <c r="G649" s="1146"/>
      <c r="H649" s="1146"/>
      <c r="I649" s="1150"/>
      <c r="J649" s="1150"/>
      <c r="K649" s="713"/>
      <c r="L649" s="713"/>
      <c r="M649" s="713"/>
      <c r="N649" s="1146"/>
      <c r="O649" s="1146"/>
      <c r="P649" s="1146"/>
      <c r="Q649" s="1146"/>
      <c r="R649" s="1146"/>
      <c r="S649" s="1146"/>
      <c r="T649" s="1146"/>
      <c r="U649" s="1146"/>
      <c r="V649" s="1146"/>
      <c r="W649" s="1146"/>
      <c r="X649" s="1146"/>
      <c r="Y649" s="1146"/>
      <c r="Z649" s="1146"/>
    </row>
    <row r="650" spans="1:26">
      <c r="A650" s="893"/>
      <c r="B650" s="986"/>
      <c r="C650" s="986"/>
      <c r="D650" s="780"/>
      <c r="E650" s="1146"/>
      <c r="F650" s="963"/>
      <c r="G650" s="1146"/>
      <c r="H650" s="1146"/>
      <c r="I650" s="1150"/>
      <c r="J650" s="1150"/>
      <c r="K650" s="713"/>
      <c r="L650" s="713"/>
      <c r="M650" s="713"/>
      <c r="N650" s="1146"/>
      <c r="O650" s="1146"/>
      <c r="P650" s="1146"/>
      <c r="Q650" s="1146"/>
      <c r="R650" s="1146"/>
      <c r="S650" s="1146"/>
      <c r="T650" s="1146"/>
      <c r="U650" s="1146"/>
      <c r="V650" s="1146"/>
      <c r="W650" s="1146"/>
      <c r="X650" s="1146"/>
      <c r="Y650" s="1146"/>
      <c r="Z650" s="1146"/>
    </row>
    <row r="651" spans="1:26">
      <c r="A651" s="893"/>
      <c r="B651" s="986"/>
      <c r="C651" s="986"/>
      <c r="D651" s="780"/>
      <c r="E651" s="1146"/>
      <c r="F651" s="963"/>
      <c r="G651" s="1146"/>
      <c r="H651" s="1146"/>
      <c r="I651" s="1150"/>
      <c r="J651" s="1150"/>
      <c r="K651" s="713"/>
      <c r="L651" s="713"/>
      <c r="M651" s="713"/>
      <c r="N651" s="1146"/>
      <c r="O651" s="1146"/>
      <c r="P651" s="1146"/>
      <c r="Q651" s="1146"/>
      <c r="R651" s="1146"/>
      <c r="S651" s="1146"/>
      <c r="T651" s="1146"/>
      <c r="U651" s="1146"/>
      <c r="V651" s="1146"/>
      <c r="W651" s="1146"/>
      <c r="X651" s="1146"/>
      <c r="Y651" s="1146"/>
      <c r="Z651" s="1146"/>
    </row>
    <row r="652" spans="1:26">
      <c r="A652" s="893"/>
      <c r="B652" s="986"/>
      <c r="C652" s="986"/>
      <c r="D652" s="780"/>
      <c r="E652" s="1146"/>
      <c r="F652" s="963"/>
      <c r="G652" s="1146"/>
      <c r="H652" s="1146"/>
      <c r="I652" s="1150"/>
      <c r="J652" s="1150"/>
      <c r="K652" s="713"/>
      <c r="L652" s="713"/>
      <c r="M652" s="713"/>
      <c r="N652" s="1146"/>
      <c r="O652" s="1146"/>
      <c r="P652" s="1146"/>
      <c r="Q652" s="1146"/>
      <c r="R652" s="1146"/>
      <c r="S652" s="1146"/>
      <c r="T652" s="1146"/>
      <c r="U652" s="1146"/>
      <c r="V652" s="1146"/>
      <c r="W652" s="1146"/>
      <c r="X652" s="1146"/>
      <c r="Y652" s="1146"/>
      <c r="Z652" s="1146"/>
    </row>
    <row r="653" spans="1:26">
      <c r="A653" s="893"/>
      <c r="B653" s="986"/>
      <c r="C653" s="986"/>
      <c r="D653" s="780"/>
      <c r="E653" s="1146"/>
      <c r="F653" s="963"/>
      <c r="G653" s="1146"/>
      <c r="H653" s="1146"/>
      <c r="I653" s="1150"/>
      <c r="J653" s="1150"/>
      <c r="K653" s="713"/>
      <c r="L653" s="713"/>
      <c r="M653" s="713"/>
      <c r="N653" s="1146"/>
      <c r="O653" s="1146"/>
      <c r="P653" s="1146"/>
      <c r="Q653" s="1146"/>
      <c r="R653" s="1146"/>
      <c r="S653" s="1146"/>
      <c r="T653" s="1146"/>
      <c r="U653" s="1146"/>
      <c r="V653" s="1146"/>
      <c r="W653" s="1146"/>
      <c r="X653" s="1146"/>
      <c r="Y653" s="1146"/>
      <c r="Z653" s="1146"/>
    </row>
    <row r="654" spans="1:26">
      <c r="A654" s="893"/>
      <c r="B654" s="986"/>
      <c r="C654" s="986"/>
      <c r="D654" s="780"/>
      <c r="E654" s="1146"/>
      <c r="F654" s="963"/>
      <c r="G654" s="1146"/>
      <c r="H654" s="1146"/>
      <c r="I654" s="1150"/>
      <c r="J654" s="1150"/>
      <c r="K654" s="713"/>
      <c r="L654" s="713"/>
      <c r="M654" s="713"/>
      <c r="N654" s="1146"/>
      <c r="O654" s="1146"/>
      <c r="P654" s="1146"/>
      <c r="Q654" s="1146"/>
      <c r="R654" s="1146"/>
      <c r="S654" s="1146"/>
      <c r="T654" s="1146"/>
      <c r="U654" s="1146"/>
      <c r="V654" s="1146"/>
      <c r="W654" s="1146"/>
      <c r="X654" s="1146"/>
      <c r="Y654" s="1146"/>
      <c r="Z654" s="1146"/>
    </row>
    <row r="655" spans="1:26">
      <c r="A655" s="893"/>
      <c r="B655" s="986"/>
      <c r="C655" s="986"/>
      <c r="D655" s="780"/>
      <c r="E655" s="1146"/>
      <c r="F655" s="963"/>
      <c r="G655" s="1146"/>
      <c r="H655" s="1146"/>
      <c r="I655" s="1150"/>
      <c r="J655" s="1150"/>
      <c r="K655" s="713"/>
      <c r="L655" s="713"/>
      <c r="M655" s="713"/>
      <c r="N655" s="1146"/>
      <c r="O655" s="1146"/>
      <c r="P655" s="1146"/>
      <c r="Q655" s="1146"/>
      <c r="R655" s="1146"/>
      <c r="S655" s="1146"/>
      <c r="T655" s="1146"/>
      <c r="U655" s="1146"/>
      <c r="V655" s="1146"/>
      <c r="W655" s="1146"/>
      <c r="X655" s="1146"/>
      <c r="Y655" s="1146"/>
      <c r="Z655" s="1146"/>
    </row>
    <row r="656" spans="1:26">
      <c r="A656" s="893"/>
      <c r="B656" s="986"/>
      <c r="C656" s="986"/>
      <c r="D656" s="780"/>
      <c r="E656" s="1146"/>
      <c r="F656" s="963"/>
      <c r="G656" s="1146"/>
      <c r="H656" s="1146"/>
      <c r="I656" s="1150"/>
      <c r="J656" s="1150"/>
      <c r="K656" s="713"/>
      <c r="L656" s="713"/>
      <c r="M656" s="713"/>
      <c r="N656" s="1146"/>
      <c r="O656" s="1146"/>
      <c r="P656" s="1146"/>
      <c r="Q656" s="1146"/>
      <c r="R656" s="1146"/>
      <c r="S656" s="1146"/>
      <c r="T656" s="1146"/>
      <c r="U656" s="1146"/>
      <c r="V656" s="1146"/>
      <c r="W656" s="1146"/>
      <c r="X656" s="1146"/>
      <c r="Y656" s="1146"/>
      <c r="Z656" s="1146"/>
    </row>
    <row r="657" spans="1:26">
      <c r="A657" s="893"/>
      <c r="B657" s="986"/>
      <c r="C657" s="986"/>
      <c r="D657" s="780"/>
      <c r="E657" s="1146"/>
      <c r="F657" s="963"/>
      <c r="G657" s="1146"/>
      <c r="H657" s="1146"/>
      <c r="I657" s="1150"/>
      <c r="J657" s="1150"/>
      <c r="K657" s="713"/>
      <c r="L657" s="713"/>
      <c r="M657" s="713"/>
      <c r="N657" s="1146"/>
      <c r="O657" s="1146"/>
      <c r="P657" s="1146"/>
      <c r="Q657" s="1146"/>
      <c r="R657" s="1146"/>
      <c r="S657" s="1146"/>
      <c r="T657" s="1146"/>
      <c r="U657" s="1146"/>
      <c r="V657" s="1146"/>
      <c r="W657" s="1146"/>
      <c r="X657" s="1146"/>
      <c r="Y657" s="1146"/>
      <c r="Z657" s="1146"/>
    </row>
    <row r="658" spans="1:26">
      <c r="A658" s="893"/>
      <c r="B658" s="986"/>
      <c r="C658" s="986"/>
      <c r="D658" s="780"/>
      <c r="E658" s="1146"/>
      <c r="F658" s="963"/>
      <c r="G658" s="1146"/>
      <c r="H658" s="1146"/>
      <c r="I658" s="1150"/>
      <c r="J658" s="1150"/>
      <c r="K658" s="713"/>
      <c r="L658" s="713"/>
      <c r="M658" s="713"/>
      <c r="N658" s="1146"/>
      <c r="O658" s="1146"/>
      <c r="P658" s="1146"/>
      <c r="Q658" s="1146"/>
      <c r="R658" s="1146"/>
      <c r="S658" s="1146"/>
      <c r="T658" s="1146"/>
      <c r="U658" s="1146"/>
      <c r="V658" s="1146"/>
      <c r="W658" s="1146"/>
      <c r="X658" s="1146"/>
      <c r="Y658" s="1146"/>
      <c r="Z658" s="1146"/>
    </row>
    <row r="659" spans="1:26">
      <c r="A659" s="893"/>
      <c r="B659" s="986"/>
      <c r="C659" s="986"/>
      <c r="D659" s="780"/>
      <c r="E659" s="1146"/>
      <c r="F659" s="963"/>
      <c r="G659" s="1146"/>
      <c r="H659" s="1146"/>
      <c r="I659" s="1150"/>
      <c r="J659" s="1150"/>
      <c r="K659" s="713"/>
      <c r="L659" s="713"/>
      <c r="M659" s="713"/>
      <c r="N659" s="1146"/>
      <c r="O659" s="1146"/>
      <c r="P659" s="1146"/>
      <c r="Q659" s="1146"/>
      <c r="R659" s="1146"/>
      <c r="S659" s="1146"/>
      <c r="T659" s="1146"/>
      <c r="U659" s="1146"/>
      <c r="V659" s="1146"/>
      <c r="W659" s="1146"/>
      <c r="X659" s="1146"/>
      <c r="Y659" s="1146"/>
      <c r="Z659" s="1146"/>
    </row>
    <row r="660" spans="1:26">
      <c r="A660" s="893"/>
      <c r="B660" s="986"/>
      <c r="C660" s="986"/>
      <c r="D660" s="780"/>
      <c r="E660" s="1146"/>
      <c r="F660" s="963"/>
      <c r="G660" s="1146"/>
      <c r="H660" s="1146"/>
      <c r="I660" s="1150"/>
      <c r="J660" s="1150"/>
      <c r="K660" s="713"/>
      <c r="L660" s="713"/>
      <c r="M660" s="713"/>
      <c r="N660" s="1146"/>
      <c r="O660" s="1146"/>
      <c r="P660" s="1146"/>
      <c r="Q660" s="1146"/>
      <c r="R660" s="1146"/>
      <c r="S660" s="1146"/>
      <c r="T660" s="1146"/>
      <c r="U660" s="1146"/>
      <c r="V660" s="1146"/>
      <c r="W660" s="1146"/>
      <c r="X660" s="1146"/>
      <c r="Y660" s="1146"/>
      <c r="Z660" s="1146"/>
    </row>
    <row r="661" spans="1:26">
      <c r="A661" s="893"/>
      <c r="B661" s="986"/>
      <c r="C661" s="986"/>
      <c r="D661" s="780"/>
      <c r="E661" s="1146"/>
      <c r="F661" s="963"/>
      <c r="G661" s="1146"/>
      <c r="H661" s="1146"/>
      <c r="I661" s="1150"/>
      <c r="J661" s="1150"/>
      <c r="K661" s="713"/>
      <c r="L661" s="713"/>
      <c r="M661" s="713"/>
      <c r="N661" s="1146"/>
      <c r="O661" s="1146"/>
      <c r="P661" s="1146"/>
      <c r="Q661" s="1146"/>
      <c r="R661" s="1146"/>
      <c r="S661" s="1146"/>
      <c r="T661" s="1146"/>
      <c r="U661" s="1146"/>
      <c r="V661" s="1146"/>
      <c r="W661" s="1146"/>
      <c r="X661" s="1146"/>
      <c r="Y661" s="1146"/>
      <c r="Z661" s="1146"/>
    </row>
    <row r="662" spans="1:26">
      <c r="A662" s="893"/>
      <c r="B662" s="986"/>
      <c r="C662" s="986"/>
      <c r="D662" s="780"/>
      <c r="E662" s="1146"/>
      <c r="F662" s="963"/>
      <c r="G662" s="1146"/>
      <c r="H662" s="1146"/>
      <c r="I662" s="1150"/>
      <c r="J662" s="1150"/>
      <c r="K662" s="713"/>
      <c r="L662" s="713"/>
      <c r="M662" s="713"/>
      <c r="N662" s="1146"/>
      <c r="O662" s="1146"/>
      <c r="P662" s="1146"/>
      <c r="Q662" s="1146"/>
      <c r="R662" s="1146"/>
      <c r="S662" s="1146"/>
      <c r="T662" s="1146"/>
      <c r="U662" s="1146"/>
      <c r="V662" s="1146"/>
      <c r="W662" s="1146"/>
      <c r="X662" s="1146"/>
      <c r="Y662" s="1146"/>
      <c r="Z662" s="1146"/>
    </row>
    <row r="663" spans="1:26">
      <c r="A663" s="893"/>
      <c r="B663" s="986"/>
      <c r="C663" s="986"/>
      <c r="D663" s="780"/>
      <c r="E663" s="1146"/>
      <c r="F663" s="963"/>
      <c r="G663" s="1146"/>
      <c r="H663" s="1146"/>
      <c r="I663" s="1150"/>
      <c r="J663" s="1150"/>
      <c r="K663" s="713"/>
      <c r="L663" s="713"/>
      <c r="M663" s="713"/>
      <c r="N663" s="1146"/>
      <c r="O663" s="1146"/>
      <c r="P663" s="1146"/>
      <c r="Q663" s="1146"/>
      <c r="R663" s="1146"/>
      <c r="S663" s="1146"/>
      <c r="T663" s="1146"/>
      <c r="U663" s="1146"/>
      <c r="V663" s="1146"/>
      <c r="W663" s="1146"/>
      <c r="X663" s="1146"/>
      <c r="Y663" s="1146"/>
      <c r="Z663" s="1146"/>
    </row>
    <row r="664" spans="1:26">
      <c r="A664" s="893"/>
      <c r="B664" s="986"/>
      <c r="C664" s="986"/>
      <c r="D664" s="780"/>
      <c r="E664" s="1146"/>
      <c r="F664" s="963"/>
      <c r="G664" s="1146"/>
      <c r="H664" s="1146"/>
      <c r="I664" s="1150"/>
      <c r="J664" s="1150"/>
      <c r="K664" s="713"/>
      <c r="L664" s="713"/>
      <c r="M664" s="713"/>
      <c r="N664" s="1146"/>
      <c r="O664" s="1146"/>
      <c r="P664" s="1146"/>
      <c r="Q664" s="1146"/>
      <c r="R664" s="1146"/>
      <c r="S664" s="1146"/>
      <c r="T664" s="1146"/>
      <c r="U664" s="1146"/>
      <c r="V664" s="1146"/>
      <c r="W664" s="1146"/>
      <c r="X664" s="1146"/>
      <c r="Y664" s="1146"/>
      <c r="Z664" s="1146"/>
    </row>
    <row r="665" spans="1:26">
      <c r="A665" s="893"/>
      <c r="B665" s="986"/>
      <c r="C665" s="986"/>
      <c r="D665" s="780"/>
      <c r="E665" s="1146"/>
      <c r="F665" s="963"/>
      <c r="G665" s="1146"/>
      <c r="H665" s="1146"/>
      <c r="I665" s="1150"/>
      <c r="J665" s="1150"/>
      <c r="K665" s="713"/>
      <c r="L665" s="713"/>
      <c r="M665" s="713"/>
      <c r="N665" s="1146"/>
      <c r="O665" s="1146"/>
      <c r="P665" s="1146"/>
      <c r="Q665" s="1146"/>
      <c r="R665" s="1146"/>
      <c r="S665" s="1146"/>
      <c r="T665" s="1146"/>
      <c r="U665" s="1146"/>
      <c r="V665" s="1146"/>
      <c r="W665" s="1146"/>
      <c r="X665" s="1146"/>
      <c r="Y665" s="1146"/>
      <c r="Z665" s="1146"/>
    </row>
    <row r="666" spans="1:26">
      <c r="A666" s="893"/>
      <c r="B666" s="986"/>
      <c r="C666" s="986"/>
      <c r="D666" s="780"/>
      <c r="E666" s="1146"/>
      <c r="F666" s="963"/>
      <c r="G666" s="1146"/>
      <c r="H666" s="1146"/>
      <c r="I666" s="1150"/>
      <c r="J666" s="1150"/>
      <c r="K666" s="713"/>
      <c r="L666" s="713"/>
      <c r="M666" s="713"/>
      <c r="N666" s="1146"/>
      <c r="O666" s="1146"/>
      <c r="P666" s="1146"/>
      <c r="Q666" s="1146"/>
      <c r="R666" s="1146"/>
      <c r="S666" s="1146"/>
      <c r="T666" s="1146"/>
      <c r="U666" s="1146"/>
      <c r="V666" s="1146"/>
      <c r="W666" s="1146"/>
      <c r="X666" s="1146"/>
      <c r="Y666" s="1146"/>
      <c r="Z666" s="1146"/>
    </row>
    <row r="667" spans="1:26">
      <c r="A667" s="893"/>
      <c r="B667" s="986"/>
      <c r="C667" s="986"/>
      <c r="D667" s="780"/>
      <c r="E667" s="1146"/>
      <c r="F667" s="963"/>
      <c r="G667" s="1146"/>
      <c r="H667" s="1146"/>
      <c r="I667" s="1150"/>
      <c r="J667" s="1150"/>
      <c r="K667" s="713"/>
      <c r="L667" s="713"/>
      <c r="M667" s="713"/>
      <c r="N667" s="1146"/>
      <c r="O667" s="1146"/>
      <c r="P667" s="1146"/>
      <c r="Q667" s="1146"/>
      <c r="R667" s="1146"/>
      <c r="S667" s="1146"/>
      <c r="T667" s="1146"/>
      <c r="U667" s="1146"/>
      <c r="V667" s="1146"/>
      <c r="W667" s="1146"/>
      <c r="X667" s="1146"/>
      <c r="Y667" s="1146"/>
      <c r="Z667" s="1146"/>
    </row>
    <row r="668" spans="1:26">
      <c r="A668" s="893"/>
      <c r="B668" s="986"/>
      <c r="C668" s="986"/>
      <c r="D668" s="780"/>
      <c r="E668" s="1146"/>
      <c r="F668" s="963"/>
      <c r="G668" s="1146"/>
      <c r="H668" s="1146"/>
      <c r="I668" s="1150"/>
      <c r="J668" s="1150"/>
      <c r="K668" s="713"/>
      <c r="L668" s="713"/>
      <c r="M668" s="713"/>
      <c r="N668" s="1146"/>
      <c r="O668" s="1146"/>
      <c r="P668" s="1146"/>
      <c r="Q668" s="1146"/>
      <c r="R668" s="1146"/>
      <c r="S668" s="1146"/>
      <c r="T668" s="1146"/>
      <c r="U668" s="1146"/>
      <c r="V668" s="1146"/>
      <c r="W668" s="1146"/>
      <c r="X668" s="1146"/>
      <c r="Y668" s="1146"/>
      <c r="Z668" s="1146"/>
    </row>
    <row r="669" spans="1:26">
      <c r="A669" s="893"/>
      <c r="B669" s="986"/>
      <c r="C669" s="986"/>
      <c r="D669" s="780"/>
      <c r="E669" s="1146"/>
      <c r="F669" s="963"/>
      <c r="G669" s="1146"/>
      <c r="H669" s="1146"/>
      <c r="I669" s="1150"/>
      <c r="J669" s="1150"/>
      <c r="K669" s="713"/>
      <c r="L669" s="713"/>
      <c r="M669" s="713"/>
      <c r="N669" s="1146"/>
      <c r="O669" s="1146"/>
      <c r="P669" s="1146"/>
      <c r="Q669" s="1146"/>
      <c r="R669" s="1146"/>
      <c r="S669" s="1146"/>
      <c r="T669" s="1146"/>
      <c r="U669" s="1146"/>
      <c r="V669" s="1146"/>
      <c r="W669" s="1146"/>
      <c r="X669" s="1146"/>
      <c r="Y669" s="1146"/>
      <c r="Z669" s="1146"/>
    </row>
    <row r="670" spans="1:26">
      <c r="A670" s="893"/>
      <c r="B670" s="986"/>
      <c r="C670" s="986"/>
      <c r="D670" s="780"/>
      <c r="E670" s="1146"/>
      <c r="F670" s="963"/>
      <c r="G670" s="1146"/>
      <c r="H670" s="1146"/>
      <c r="I670" s="1150"/>
      <c r="J670" s="1150"/>
      <c r="K670" s="713"/>
      <c r="L670" s="713"/>
      <c r="M670" s="713"/>
      <c r="N670" s="1146"/>
      <c r="O670" s="1146"/>
      <c r="P670" s="1146"/>
      <c r="Q670" s="1146"/>
      <c r="R670" s="1146"/>
      <c r="S670" s="1146"/>
      <c r="T670" s="1146"/>
      <c r="U670" s="1146"/>
      <c r="V670" s="1146"/>
      <c r="W670" s="1146"/>
      <c r="X670" s="1146"/>
      <c r="Y670" s="1146"/>
      <c r="Z670" s="1146"/>
    </row>
    <row r="671" spans="1:26">
      <c r="A671" s="893"/>
      <c r="B671" s="986"/>
      <c r="C671" s="986"/>
      <c r="D671" s="780"/>
      <c r="E671" s="1146"/>
      <c r="F671" s="963"/>
      <c r="G671" s="1146"/>
      <c r="H671" s="1146"/>
      <c r="I671" s="1150"/>
      <c r="J671" s="1150"/>
      <c r="K671" s="713"/>
      <c r="L671" s="713"/>
      <c r="M671" s="713"/>
      <c r="N671" s="1146"/>
      <c r="O671" s="1146"/>
      <c r="P671" s="1146"/>
      <c r="Q671" s="1146"/>
      <c r="R671" s="1146"/>
      <c r="S671" s="1146"/>
      <c r="T671" s="1146"/>
      <c r="U671" s="1146"/>
      <c r="V671" s="1146"/>
      <c r="W671" s="1146"/>
      <c r="X671" s="1146"/>
      <c r="Y671" s="1146"/>
      <c r="Z671" s="1146"/>
    </row>
    <row r="672" spans="1:26">
      <c r="A672" s="893"/>
      <c r="B672" s="986"/>
      <c r="C672" s="986"/>
      <c r="D672" s="780"/>
      <c r="E672" s="1146"/>
      <c r="F672" s="963"/>
      <c r="G672" s="1146"/>
      <c r="H672" s="1146"/>
      <c r="I672" s="1150"/>
      <c r="J672" s="1150"/>
      <c r="K672" s="713"/>
      <c r="L672" s="713"/>
      <c r="M672" s="713"/>
      <c r="N672" s="1146"/>
      <c r="O672" s="1146"/>
      <c r="P672" s="1146"/>
      <c r="Q672" s="1146"/>
      <c r="R672" s="1146"/>
      <c r="S672" s="1146"/>
      <c r="T672" s="1146"/>
      <c r="U672" s="1146"/>
      <c r="V672" s="1146"/>
      <c r="W672" s="1146"/>
      <c r="X672" s="1146"/>
      <c r="Y672" s="1146"/>
      <c r="Z672" s="1146"/>
    </row>
    <row r="673" spans="1:26">
      <c r="A673" s="893"/>
      <c r="B673" s="986"/>
      <c r="C673" s="986"/>
      <c r="D673" s="780"/>
      <c r="E673" s="1146"/>
      <c r="F673" s="963"/>
      <c r="G673" s="1146"/>
      <c r="H673" s="1146"/>
      <c r="I673" s="1150"/>
      <c r="J673" s="1150"/>
      <c r="K673" s="713"/>
      <c r="L673" s="713"/>
      <c r="M673" s="713"/>
      <c r="N673" s="1146"/>
      <c r="O673" s="1146"/>
      <c r="P673" s="1146"/>
      <c r="Q673" s="1146"/>
      <c r="R673" s="1146"/>
      <c r="S673" s="1146"/>
      <c r="T673" s="1146"/>
      <c r="U673" s="1146"/>
      <c r="V673" s="1146"/>
      <c r="W673" s="1146"/>
      <c r="X673" s="1146"/>
      <c r="Y673" s="1146"/>
      <c r="Z673" s="1146"/>
    </row>
    <row r="674" spans="1:26">
      <c r="A674" s="893"/>
      <c r="B674" s="986"/>
      <c r="C674" s="986"/>
      <c r="D674" s="780"/>
      <c r="E674" s="1146"/>
      <c r="F674" s="963"/>
      <c r="G674" s="1146"/>
      <c r="H674" s="1146"/>
      <c r="I674" s="1150"/>
      <c r="J674" s="1150"/>
      <c r="K674" s="713"/>
      <c r="L674" s="713"/>
      <c r="M674" s="713"/>
      <c r="N674" s="1146"/>
      <c r="O674" s="1146"/>
      <c r="P674" s="1146"/>
      <c r="Q674" s="1146"/>
      <c r="R674" s="1146"/>
      <c r="S674" s="1146"/>
      <c r="T674" s="1146"/>
      <c r="U674" s="1146"/>
      <c r="V674" s="1146"/>
      <c r="W674" s="1146"/>
      <c r="X674" s="1146"/>
      <c r="Y674" s="1146"/>
      <c r="Z674" s="1146"/>
    </row>
    <row r="675" spans="1:26">
      <c r="A675" s="893"/>
      <c r="B675" s="986"/>
      <c r="C675" s="986"/>
      <c r="D675" s="780"/>
      <c r="E675" s="1146"/>
      <c r="F675" s="963"/>
      <c r="G675" s="1146"/>
      <c r="H675" s="1146"/>
      <c r="I675" s="1150"/>
      <c r="J675" s="1150"/>
      <c r="K675" s="713"/>
      <c r="L675" s="713"/>
      <c r="M675" s="713"/>
      <c r="N675" s="1146"/>
      <c r="O675" s="1146"/>
      <c r="P675" s="1146"/>
      <c r="Q675" s="1146"/>
      <c r="R675" s="1146"/>
      <c r="S675" s="1146"/>
      <c r="T675" s="1146"/>
      <c r="U675" s="1146"/>
      <c r="V675" s="1146"/>
      <c r="W675" s="1146"/>
      <c r="X675" s="1146"/>
      <c r="Y675" s="1146"/>
      <c r="Z675" s="1146"/>
    </row>
    <row r="676" spans="1:26">
      <c r="A676" s="893"/>
      <c r="B676" s="986"/>
      <c r="C676" s="986"/>
      <c r="D676" s="780"/>
      <c r="E676" s="1146"/>
      <c r="F676" s="963"/>
      <c r="G676" s="1146"/>
      <c r="H676" s="1146"/>
      <c r="I676" s="1150"/>
      <c r="J676" s="1150"/>
      <c r="K676" s="713"/>
      <c r="L676" s="713"/>
      <c r="M676" s="713"/>
      <c r="N676" s="1146"/>
      <c r="O676" s="1146"/>
      <c r="P676" s="1146"/>
      <c r="Q676" s="1146"/>
      <c r="R676" s="1146"/>
      <c r="S676" s="1146"/>
      <c r="T676" s="1146"/>
      <c r="U676" s="1146"/>
      <c r="V676" s="1146"/>
      <c r="W676" s="1146"/>
      <c r="X676" s="1146"/>
      <c r="Y676" s="1146"/>
      <c r="Z676" s="1146"/>
    </row>
    <row r="677" spans="1:26">
      <c r="A677" s="893"/>
      <c r="B677" s="986"/>
      <c r="C677" s="986"/>
      <c r="D677" s="780"/>
      <c r="E677" s="1146"/>
      <c r="F677" s="963"/>
      <c r="G677" s="1146"/>
      <c r="H677" s="1146"/>
      <c r="I677" s="1150"/>
      <c r="J677" s="1150"/>
      <c r="K677" s="713"/>
      <c r="L677" s="713"/>
      <c r="M677" s="713"/>
      <c r="N677" s="1146"/>
      <c r="O677" s="1146"/>
      <c r="P677" s="1146"/>
      <c r="Q677" s="1146"/>
      <c r="R677" s="1146"/>
      <c r="S677" s="1146"/>
      <c r="T677" s="1146"/>
      <c r="U677" s="1146"/>
      <c r="V677" s="1146"/>
      <c r="W677" s="1146"/>
      <c r="X677" s="1146"/>
      <c r="Y677" s="1146"/>
      <c r="Z677" s="1146"/>
    </row>
    <row r="678" spans="1:26">
      <c r="A678" s="893"/>
      <c r="B678" s="986"/>
      <c r="C678" s="986"/>
      <c r="D678" s="780"/>
      <c r="E678" s="1146"/>
      <c r="F678" s="963"/>
      <c r="G678" s="1146"/>
      <c r="H678" s="1146"/>
      <c r="I678" s="1150"/>
      <c r="J678" s="1150"/>
      <c r="K678" s="713"/>
      <c r="L678" s="713"/>
      <c r="M678" s="713"/>
      <c r="N678" s="1146"/>
      <c r="O678" s="1146"/>
      <c r="P678" s="1146"/>
      <c r="Q678" s="1146"/>
      <c r="R678" s="1146"/>
      <c r="S678" s="1146"/>
      <c r="T678" s="1146"/>
      <c r="U678" s="1146"/>
      <c r="V678" s="1146"/>
      <c r="W678" s="1146"/>
      <c r="X678" s="1146"/>
      <c r="Y678" s="1146"/>
      <c r="Z678" s="1146"/>
    </row>
    <row r="679" spans="1:26">
      <c r="A679" s="893"/>
      <c r="B679" s="986"/>
      <c r="C679" s="986"/>
      <c r="D679" s="780"/>
      <c r="E679" s="1146"/>
      <c r="F679" s="963"/>
      <c r="G679" s="1146"/>
      <c r="H679" s="1146"/>
      <c r="I679" s="1150"/>
      <c r="J679" s="1150"/>
      <c r="K679" s="713"/>
      <c r="L679" s="713"/>
      <c r="M679" s="713"/>
      <c r="N679" s="1146"/>
      <c r="O679" s="1146"/>
      <c r="P679" s="1146"/>
      <c r="Q679" s="1146"/>
      <c r="R679" s="1146"/>
      <c r="S679" s="1146"/>
      <c r="T679" s="1146"/>
      <c r="U679" s="1146"/>
      <c r="V679" s="1146"/>
      <c r="W679" s="1146"/>
      <c r="X679" s="1146"/>
      <c r="Y679" s="1146"/>
      <c r="Z679" s="1146"/>
    </row>
    <row r="680" spans="1:26">
      <c r="A680" s="893"/>
      <c r="B680" s="986"/>
      <c r="C680" s="986"/>
      <c r="D680" s="780"/>
      <c r="E680" s="1146"/>
      <c r="F680" s="963"/>
      <c r="G680" s="1146"/>
      <c r="H680" s="1146"/>
      <c r="I680" s="1150"/>
      <c r="J680" s="1150"/>
      <c r="K680" s="713"/>
      <c r="L680" s="713"/>
      <c r="M680" s="713"/>
      <c r="N680" s="1146"/>
      <c r="O680" s="1146"/>
      <c r="P680" s="1146"/>
      <c r="Q680" s="1146"/>
      <c r="R680" s="1146"/>
      <c r="S680" s="1146"/>
      <c r="T680" s="1146"/>
      <c r="U680" s="1146"/>
      <c r="V680" s="1146"/>
      <c r="W680" s="1146"/>
      <c r="X680" s="1146"/>
      <c r="Y680" s="1146"/>
      <c r="Z680" s="1146"/>
    </row>
    <row r="681" spans="1:26">
      <c r="A681" s="893"/>
      <c r="B681" s="986"/>
      <c r="C681" s="986"/>
      <c r="D681" s="780"/>
      <c r="E681" s="1146"/>
      <c r="F681" s="963"/>
      <c r="G681" s="1146"/>
      <c r="H681" s="1146"/>
      <c r="I681" s="1150"/>
      <c r="J681" s="1150"/>
      <c r="K681" s="713"/>
      <c r="L681" s="713"/>
      <c r="M681" s="713"/>
      <c r="N681" s="1146"/>
      <c r="O681" s="1146"/>
      <c r="P681" s="1146"/>
      <c r="Q681" s="1146"/>
      <c r="R681" s="1146"/>
      <c r="S681" s="1146"/>
      <c r="T681" s="1146"/>
      <c r="U681" s="1146"/>
      <c r="V681" s="1146"/>
      <c r="W681" s="1146"/>
      <c r="X681" s="1146"/>
      <c r="Y681" s="1146"/>
      <c r="Z681" s="1146"/>
    </row>
    <row r="682" spans="1:26">
      <c r="A682" s="893"/>
      <c r="B682" s="986"/>
      <c r="C682" s="986"/>
      <c r="D682" s="780"/>
      <c r="E682" s="1146"/>
      <c r="F682" s="963"/>
      <c r="G682" s="1146"/>
      <c r="H682" s="1146"/>
      <c r="I682" s="1150"/>
      <c r="J682" s="1150"/>
      <c r="K682" s="713"/>
      <c r="L682" s="713"/>
      <c r="M682" s="713"/>
      <c r="N682" s="1146"/>
      <c r="O682" s="1146"/>
      <c r="P682" s="1146"/>
      <c r="Q682" s="1146"/>
      <c r="R682" s="1146"/>
      <c r="S682" s="1146"/>
      <c r="T682" s="1146"/>
      <c r="U682" s="1146"/>
      <c r="V682" s="1146"/>
      <c r="W682" s="1146"/>
      <c r="X682" s="1146"/>
      <c r="Y682" s="1146"/>
      <c r="Z682" s="1146"/>
    </row>
    <row r="683" spans="1:26">
      <c r="A683" s="893"/>
      <c r="B683" s="986"/>
      <c r="C683" s="986"/>
      <c r="D683" s="780"/>
      <c r="E683" s="1146"/>
      <c r="F683" s="963"/>
      <c r="G683" s="1146"/>
      <c r="H683" s="1146"/>
      <c r="I683" s="1150"/>
      <c r="J683" s="1150"/>
      <c r="K683" s="713"/>
      <c r="L683" s="713"/>
      <c r="M683" s="713"/>
      <c r="N683" s="1146"/>
      <c r="O683" s="1146"/>
      <c r="P683" s="1146"/>
      <c r="Q683" s="1146"/>
      <c r="R683" s="1146"/>
      <c r="S683" s="1146"/>
      <c r="T683" s="1146"/>
      <c r="U683" s="1146"/>
      <c r="V683" s="1146"/>
      <c r="W683" s="1146"/>
      <c r="X683" s="1146"/>
      <c r="Y683" s="1146"/>
      <c r="Z683" s="1146"/>
    </row>
    <row r="684" spans="1:26">
      <c r="A684" s="893"/>
      <c r="B684" s="986"/>
      <c r="C684" s="986"/>
      <c r="D684" s="780"/>
      <c r="E684" s="1146"/>
      <c r="F684" s="963"/>
      <c r="G684" s="1146"/>
      <c r="H684" s="1146"/>
      <c r="I684" s="1150"/>
      <c r="J684" s="1150"/>
      <c r="K684" s="713"/>
      <c r="L684" s="713"/>
      <c r="M684" s="713"/>
      <c r="N684" s="1146"/>
      <c r="O684" s="1146"/>
      <c r="P684" s="1146"/>
      <c r="Q684" s="1146"/>
      <c r="R684" s="1146"/>
      <c r="S684" s="1146"/>
      <c r="T684" s="1146"/>
      <c r="U684" s="1146"/>
      <c r="V684" s="1146"/>
      <c r="W684" s="1146"/>
      <c r="X684" s="1146"/>
      <c r="Y684" s="1146"/>
      <c r="Z684" s="1146"/>
    </row>
    <row r="685" spans="1:26">
      <c r="A685" s="893"/>
      <c r="B685" s="986"/>
      <c r="C685" s="986"/>
      <c r="D685" s="780"/>
      <c r="E685" s="1146"/>
      <c r="F685" s="963"/>
      <c r="G685" s="1146"/>
      <c r="H685" s="1146"/>
      <c r="I685" s="1150"/>
      <c r="J685" s="1150"/>
      <c r="K685" s="713"/>
      <c r="L685" s="713"/>
      <c r="M685" s="713"/>
      <c r="N685" s="1146"/>
      <c r="O685" s="1146"/>
      <c r="P685" s="1146"/>
      <c r="Q685" s="1146"/>
      <c r="R685" s="1146"/>
      <c r="S685" s="1146"/>
      <c r="T685" s="1146"/>
      <c r="U685" s="1146"/>
      <c r="V685" s="1146"/>
      <c r="W685" s="1146"/>
      <c r="X685" s="1146"/>
      <c r="Y685" s="1146"/>
      <c r="Z685" s="1146"/>
    </row>
    <row r="686" spans="1:26">
      <c r="A686" s="893"/>
      <c r="B686" s="986"/>
      <c r="C686" s="986"/>
      <c r="D686" s="780"/>
      <c r="E686" s="1146"/>
      <c r="F686" s="963"/>
      <c r="G686" s="1146"/>
      <c r="H686" s="1146"/>
      <c r="I686" s="1150"/>
      <c r="J686" s="1150"/>
      <c r="K686" s="713"/>
      <c r="L686" s="713"/>
      <c r="M686" s="713"/>
      <c r="N686" s="1146"/>
      <c r="O686" s="1146"/>
      <c r="P686" s="1146"/>
      <c r="Q686" s="1146"/>
      <c r="R686" s="1146"/>
      <c r="S686" s="1146"/>
      <c r="T686" s="1146"/>
      <c r="U686" s="1146"/>
      <c r="V686" s="1146"/>
      <c r="W686" s="1146"/>
      <c r="X686" s="1146"/>
      <c r="Y686" s="1146"/>
      <c r="Z686" s="1146"/>
    </row>
    <row r="687" spans="1:26">
      <c r="A687" s="893"/>
      <c r="B687" s="986"/>
      <c r="C687" s="986"/>
      <c r="D687" s="780"/>
      <c r="E687" s="1146"/>
      <c r="F687" s="963"/>
      <c r="G687" s="1146"/>
      <c r="H687" s="1146"/>
      <c r="I687" s="1150"/>
      <c r="J687" s="1150"/>
      <c r="K687" s="713"/>
      <c r="L687" s="713"/>
      <c r="M687" s="713"/>
      <c r="N687" s="1146"/>
      <c r="O687" s="1146"/>
      <c r="P687" s="1146"/>
      <c r="Q687" s="1146"/>
      <c r="R687" s="1146"/>
      <c r="S687" s="1146"/>
      <c r="T687" s="1146"/>
      <c r="U687" s="1146"/>
      <c r="V687" s="1146"/>
      <c r="W687" s="1146"/>
      <c r="X687" s="1146"/>
      <c r="Y687" s="1146"/>
      <c r="Z687" s="1146"/>
    </row>
    <row r="688" spans="1:26">
      <c r="A688" s="893"/>
      <c r="B688" s="986"/>
      <c r="C688" s="986"/>
      <c r="D688" s="780"/>
      <c r="E688" s="1146"/>
      <c r="F688" s="963"/>
      <c r="G688" s="1146"/>
      <c r="H688" s="1146"/>
      <c r="I688" s="1150"/>
      <c r="J688" s="1150"/>
      <c r="K688" s="713"/>
      <c r="L688" s="713"/>
      <c r="M688" s="713"/>
      <c r="N688" s="1146"/>
      <c r="O688" s="1146"/>
      <c r="P688" s="1146"/>
      <c r="Q688" s="1146"/>
      <c r="R688" s="1146"/>
      <c r="S688" s="1146"/>
      <c r="T688" s="1146"/>
      <c r="U688" s="1146"/>
      <c r="V688" s="1146"/>
      <c r="W688" s="1146"/>
      <c r="X688" s="1146"/>
      <c r="Y688" s="1146"/>
      <c r="Z688" s="1146"/>
    </row>
    <row r="689" spans="1:26">
      <c r="A689" s="893"/>
      <c r="B689" s="986"/>
      <c r="C689" s="986"/>
      <c r="D689" s="780"/>
      <c r="E689" s="1146"/>
      <c r="F689" s="963"/>
      <c r="G689" s="1146"/>
      <c r="H689" s="1146"/>
      <c r="I689" s="1150"/>
      <c r="J689" s="1150"/>
      <c r="K689" s="713"/>
      <c r="L689" s="713"/>
      <c r="M689" s="713"/>
      <c r="N689" s="1146"/>
      <c r="O689" s="1146"/>
      <c r="P689" s="1146"/>
      <c r="Q689" s="1146"/>
      <c r="R689" s="1146"/>
      <c r="S689" s="1146"/>
      <c r="T689" s="1146"/>
      <c r="U689" s="1146"/>
      <c r="V689" s="1146"/>
      <c r="W689" s="1146"/>
      <c r="X689" s="1146"/>
      <c r="Y689" s="1146"/>
      <c r="Z689" s="1146"/>
    </row>
    <row r="690" spans="1:26">
      <c r="A690" s="893"/>
      <c r="B690" s="986"/>
      <c r="C690" s="986"/>
      <c r="D690" s="780"/>
      <c r="E690" s="1146"/>
      <c r="F690" s="963"/>
      <c r="G690" s="1146"/>
      <c r="H690" s="1146"/>
      <c r="I690" s="1150"/>
      <c r="J690" s="1150"/>
      <c r="K690" s="713"/>
      <c r="L690" s="713"/>
      <c r="M690" s="713"/>
      <c r="N690" s="1146"/>
      <c r="O690" s="1146"/>
      <c r="P690" s="1146"/>
      <c r="Q690" s="1146"/>
      <c r="R690" s="1146"/>
      <c r="S690" s="1146"/>
      <c r="T690" s="1146"/>
      <c r="U690" s="1146"/>
      <c r="V690" s="1146"/>
      <c r="W690" s="1146"/>
      <c r="X690" s="1146"/>
      <c r="Y690" s="1146"/>
      <c r="Z690" s="1146"/>
    </row>
    <row r="691" spans="1:26">
      <c r="A691" s="893"/>
      <c r="B691" s="986"/>
      <c r="C691" s="986"/>
      <c r="D691" s="780"/>
      <c r="E691" s="1146"/>
      <c r="F691" s="963"/>
      <c r="G691" s="1146"/>
      <c r="H691" s="1146"/>
      <c r="I691" s="1150"/>
      <c r="J691" s="1150"/>
      <c r="K691" s="713"/>
      <c r="L691" s="713"/>
      <c r="M691" s="713"/>
      <c r="N691" s="1146"/>
      <c r="O691" s="1146"/>
      <c r="P691" s="1146"/>
      <c r="Q691" s="1146"/>
      <c r="R691" s="1146"/>
      <c r="S691" s="1146"/>
      <c r="T691" s="1146"/>
      <c r="U691" s="1146"/>
      <c r="V691" s="1146"/>
      <c r="W691" s="1146"/>
      <c r="X691" s="1146"/>
      <c r="Y691" s="1146"/>
      <c r="Z691" s="1146"/>
    </row>
    <row r="692" spans="1:26">
      <c r="A692" s="893"/>
      <c r="B692" s="986"/>
      <c r="C692" s="986"/>
      <c r="D692" s="780"/>
      <c r="E692" s="1146"/>
      <c r="F692" s="963"/>
      <c r="G692" s="1146"/>
      <c r="H692" s="1146"/>
      <c r="I692" s="1150"/>
      <c r="J692" s="1150"/>
      <c r="K692" s="713"/>
      <c r="L692" s="713"/>
      <c r="M692" s="713"/>
      <c r="N692" s="1146"/>
      <c r="O692" s="1146"/>
      <c r="P692" s="1146"/>
      <c r="Q692" s="1146"/>
      <c r="R692" s="1146"/>
      <c r="S692" s="1146"/>
      <c r="T692" s="1146"/>
      <c r="U692" s="1146"/>
      <c r="V692" s="1146"/>
      <c r="W692" s="1146"/>
      <c r="X692" s="1146"/>
      <c r="Y692" s="1146"/>
      <c r="Z692" s="1146"/>
    </row>
    <row r="693" spans="1:26">
      <c r="A693" s="893"/>
      <c r="B693" s="986"/>
      <c r="C693" s="986"/>
      <c r="D693" s="780"/>
      <c r="E693" s="1146"/>
      <c r="F693" s="963"/>
      <c r="G693" s="1146"/>
      <c r="H693" s="1146"/>
      <c r="I693" s="1150"/>
      <c r="J693" s="1150"/>
      <c r="K693" s="713"/>
      <c r="L693" s="713"/>
      <c r="M693" s="713"/>
      <c r="N693" s="1146"/>
      <c r="O693" s="1146"/>
      <c r="P693" s="1146"/>
      <c r="Q693" s="1146"/>
      <c r="R693" s="1146"/>
      <c r="S693" s="1146"/>
      <c r="T693" s="1146"/>
      <c r="U693" s="1146"/>
      <c r="V693" s="1146"/>
      <c r="W693" s="1146"/>
      <c r="X693" s="1146"/>
      <c r="Y693" s="1146"/>
      <c r="Z693" s="1146"/>
    </row>
    <row r="694" spans="1:26">
      <c r="A694" s="893"/>
      <c r="B694" s="986"/>
      <c r="C694" s="986"/>
      <c r="D694" s="780"/>
      <c r="E694" s="1146"/>
      <c r="F694" s="963"/>
      <c r="G694" s="1146"/>
      <c r="H694" s="1146"/>
      <c r="I694" s="1150"/>
      <c r="J694" s="1150"/>
      <c r="K694" s="713"/>
      <c r="L694" s="713"/>
      <c r="M694" s="713"/>
      <c r="N694" s="1146"/>
      <c r="O694" s="1146"/>
      <c r="P694" s="1146"/>
      <c r="Q694" s="1146"/>
      <c r="R694" s="1146"/>
      <c r="S694" s="1146"/>
      <c r="T694" s="1146"/>
      <c r="U694" s="1146"/>
      <c r="V694" s="1146"/>
      <c r="W694" s="1146"/>
      <c r="X694" s="1146"/>
      <c r="Y694" s="1146"/>
      <c r="Z694" s="1146"/>
    </row>
    <row r="695" spans="1:26">
      <c r="A695" s="893"/>
      <c r="B695" s="986"/>
      <c r="C695" s="986"/>
      <c r="D695" s="780"/>
      <c r="E695" s="1146"/>
      <c r="F695" s="963"/>
      <c r="G695" s="1146"/>
      <c r="H695" s="1146"/>
      <c r="I695" s="1150"/>
      <c r="J695" s="1150"/>
      <c r="K695" s="713"/>
      <c r="L695" s="713"/>
      <c r="M695" s="713"/>
      <c r="N695" s="1146"/>
      <c r="O695" s="1146"/>
      <c r="P695" s="1146"/>
      <c r="Q695" s="1146"/>
      <c r="R695" s="1146"/>
      <c r="S695" s="1146"/>
      <c r="T695" s="1146"/>
      <c r="U695" s="1146"/>
      <c r="V695" s="1146"/>
      <c r="W695" s="1146"/>
      <c r="X695" s="1146"/>
      <c r="Y695" s="1146"/>
      <c r="Z695" s="1146"/>
    </row>
    <row r="696" spans="1:26">
      <c r="A696" s="893"/>
      <c r="B696" s="986"/>
      <c r="C696" s="986"/>
      <c r="D696" s="780"/>
      <c r="E696" s="1146"/>
      <c r="F696" s="963"/>
      <c r="G696" s="1146"/>
      <c r="H696" s="1146"/>
      <c r="I696" s="1150"/>
      <c r="J696" s="1150"/>
      <c r="K696" s="713"/>
      <c r="L696" s="713"/>
      <c r="M696" s="713"/>
      <c r="N696" s="1146"/>
      <c r="O696" s="1146"/>
      <c r="P696" s="1146"/>
      <c r="Q696" s="1146"/>
      <c r="R696" s="1146"/>
      <c r="S696" s="1146"/>
      <c r="T696" s="1146"/>
      <c r="U696" s="1146"/>
      <c r="V696" s="1146"/>
      <c r="W696" s="1146"/>
      <c r="X696" s="1146"/>
      <c r="Y696" s="1146"/>
      <c r="Z696" s="1146"/>
    </row>
    <row r="697" spans="1:26">
      <c r="A697" s="893"/>
      <c r="B697" s="986"/>
      <c r="C697" s="986"/>
      <c r="D697" s="780"/>
      <c r="E697" s="1146"/>
      <c r="F697" s="963"/>
      <c r="G697" s="1146"/>
      <c r="H697" s="1146"/>
      <c r="I697" s="1150"/>
      <c r="J697" s="1150"/>
      <c r="K697" s="713"/>
      <c r="L697" s="713"/>
      <c r="M697" s="713"/>
      <c r="N697" s="1146"/>
      <c r="O697" s="1146"/>
      <c r="P697" s="1146"/>
      <c r="Q697" s="1146"/>
      <c r="R697" s="1146"/>
      <c r="S697" s="1146"/>
      <c r="T697" s="1146"/>
      <c r="U697" s="1146"/>
      <c r="V697" s="1146"/>
      <c r="W697" s="1146"/>
      <c r="X697" s="1146"/>
      <c r="Y697" s="1146"/>
      <c r="Z697" s="1146"/>
    </row>
    <row r="698" spans="1:26">
      <c r="A698" s="893"/>
      <c r="B698" s="986"/>
      <c r="C698" s="986"/>
      <c r="D698" s="780"/>
      <c r="E698" s="1146"/>
      <c r="F698" s="963"/>
      <c r="G698" s="1146"/>
      <c r="H698" s="1146"/>
      <c r="I698" s="1150"/>
      <c r="J698" s="1150"/>
      <c r="K698" s="713"/>
      <c r="L698" s="713"/>
      <c r="M698" s="713"/>
      <c r="N698" s="1146"/>
      <c r="O698" s="1146"/>
      <c r="P698" s="1146"/>
      <c r="Q698" s="1146"/>
      <c r="R698" s="1146"/>
      <c r="S698" s="1146"/>
      <c r="T698" s="1146"/>
      <c r="U698" s="1146"/>
      <c r="V698" s="1146"/>
      <c r="W698" s="1146"/>
      <c r="X698" s="1146"/>
      <c r="Y698" s="1146"/>
      <c r="Z698" s="1146"/>
    </row>
    <row r="699" spans="1:26">
      <c r="A699" s="893"/>
      <c r="B699" s="986"/>
      <c r="C699" s="986"/>
      <c r="D699" s="780"/>
      <c r="E699" s="1146"/>
      <c r="F699" s="963"/>
      <c r="G699" s="1146"/>
      <c r="H699" s="1146"/>
      <c r="I699" s="1150"/>
      <c r="J699" s="1150"/>
      <c r="K699" s="713"/>
      <c r="L699" s="713"/>
      <c r="M699" s="713"/>
      <c r="N699" s="1146"/>
      <c r="O699" s="1146"/>
      <c r="P699" s="1146"/>
      <c r="Q699" s="1146"/>
      <c r="R699" s="1146"/>
      <c r="S699" s="1146"/>
      <c r="T699" s="1146"/>
      <c r="U699" s="1146"/>
      <c r="V699" s="1146"/>
      <c r="W699" s="1146"/>
      <c r="X699" s="1146"/>
      <c r="Y699" s="1146"/>
      <c r="Z699" s="1146"/>
    </row>
    <row r="700" spans="1:26">
      <c r="A700" s="893"/>
      <c r="B700" s="986"/>
      <c r="C700" s="986"/>
      <c r="D700" s="780"/>
      <c r="E700" s="1146"/>
      <c r="F700" s="963"/>
      <c r="G700" s="1146"/>
      <c r="H700" s="1146"/>
      <c r="I700" s="1150"/>
      <c r="J700" s="1150"/>
      <c r="K700" s="713"/>
      <c r="L700" s="713"/>
      <c r="M700" s="713"/>
      <c r="N700" s="1146"/>
      <c r="O700" s="1146"/>
      <c r="P700" s="1146"/>
      <c r="Q700" s="1146"/>
      <c r="R700" s="1146"/>
      <c r="S700" s="1146"/>
      <c r="T700" s="1146"/>
      <c r="U700" s="1146"/>
      <c r="V700" s="1146"/>
      <c r="W700" s="1146"/>
      <c r="X700" s="1146"/>
      <c r="Y700" s="1146"/>
      <c r="Z700" s="1146"/>
    </row>
    <row r="701" spans="1:26">
      <c r="A701" s="893"/>
      <c r="B701" s="986"/>
      <c r="C701" s="986"/>
      <c r="D701" s="780"/>
      <c r="E701" s="1146"/>
      <c r="F701" s="963"/>
      <c r="G701" s="1146"/>
      <c r="H701" s="1146"/>
      <c r="I701" s="1150"/>
      <c r="J701" s="1150"/>
      <c r="K701" s="713"/>
      <c r="L701" s="713"/>
      <c r="M701" s="713"/>
      <c r="N701" s="1146"/>
      <c r="O701" s="1146"/>
      <c r="P701" s="1146"/>
      <c r="Q701" s="1146"/>
      <c r="R701" s="1146"/>
      <c r="S701" s="1146"/>
      <c r="T701" s="1146"/>
      <c r="U701" s="1146"/>
      <c r="V701" s="1146"/>
      <c r="W701" s="1146"/>
      <c r="X701" s="1146"/>
      <c r="Y701" s="1146"/>
      <c r="Z701" s="1146"/>
    </row>
    <row r="702" spans="1:26">
      <c r="A702" s="893"/>
      <c r="B702" s="986"/>
      <c r="C702" s="986"/>
      <c r="D702" s="780"/>
      <c r="E702" s="1146"/>
      <c r="F702" s="963"/>
      <c r="G702" s="1146"/>
      <c r="H702" s="1146"/>
      <c r="I702" s="1150"/>
      <c r="J702" s="1150"/>
      <c r="K702" s="713"/>
      <c r="L702" s="713"/>
      <c r="M702" s="713"/>
      <c r="N702" s="1146"/>
      <c r="O702" s="1146"/>
      <c r="P702" s="1146"/>
      <c r="Q702" s="1146"/>
      <c r="R702" s="1146"/>
      <c r="S702" s="1146"/>
      <c r="T702" s="1146"/>
      <c r="U702" s="1146"/>
      <c r="V702" s="1146"/>
      <c r="W702" s="1146"/>
      <c r="X702" s="1146"/>
      <c r="Y702" s="1146"/>
      <c r="Z702" s="1146"/>
    </row>
    <row r="703" spans="1:26">
      <c r="A703" s="893"/>
      <c r="B703" s="986"/>
      <c r="C703" s="986"/>
      <c r="D703" s="780"/>
      <c r="E703" s="1146"/>
      <c r="F703" s="963"/>
      <c r="G703" s="1146"/>
      <c r="H703" s="1146"/>
      <c r="I703" s="1150"/>
      <c r="J703" s="1150"/>
      <c r="K703" s="713"/>
      <c r="L703" s="713"/>
      <c r="M703" s="713"/>
      <c r="N703" s="1146"/>
      <c r="O703" s="1146"/>
      <c r="P703" s="1146"/>
      <c r="Q703" s="1146"/>
      <c r="R703" s="1146"/>
      <c r="S703" s="1146"/>
      <c r="T703" s="1146"/>
      <c r="U703" s="1146"/>
      <c r="V703" s="1146"/>
      <c r="W703" s="1146"/>
      <c r="X703" s="1146"/>
      <c r="Y703" s="1146"/>
      <c r="Z703" s="1146"/>
    </row>
    <row r="704" spans="1:26">
      <c r="A704" s="893"/>
      <c r="B704" s="986"/>
      <c r="C704" s="986"/>
      <c r="D704" s="780"/>
      <c r="E704" s="1146"/>
      <c r="F704" s="963"/>
      <c r="G704" s="1146"/>
      <c r="H704" s="1146"/>
      <c r="I704" s="1150"/>
      <c r="J704" s="1150"/>
      <c r="K704" s="713"/>
      <c r="L704" s="713"/>
      <c r="M704" s="713"/>
      <c r="N704" s="1146"/>
      <c r="O704" s="1146"/>
      <c r="P704" s="1146"/>
      <c r="Q704" s="1146"/>
      <c r="R704" s="1146"/>
      <c r="S704" s="1146"/>
      <c r="T704" s="1146"/>
      <c r="U704" s="1146"/>
      <c r="V704" s="1146"/>
      <c r="W704" s="1146"/>
      <c r="X704" s="1146"/>
      <c r="Y704" s="1146"/>
      <c r="Z704" s="1146"/>
    </row>
    <row r="705" spans="1:26">
      <c r="A705" s="893"/>
      <c r="B705" s="986"/>
      <c r="C705" s="986"/>
      <c r="D705" s="780"/>
      <c r="E705" s="1146"/>
      <c r="F705" s="963"/>
      <c r="G705" s="1146"/>
      <c r="H705" s="1146"/>
      <c r="I705" s="1150"/>
      <c r="J705" s="1150"/>
      <c r="K705" s="713"/>
      <c r="L705" s="713"/>
      <c r="M705" s="713"/>
      <c r="N705" s="1146"/>
      <c r="O705" s="1146"/>
      <c r="P705" s="1146"/>
      <c r="Q705" s="1146"/>
      <c r="R705" s="1146"/>
      <c r="S705" s="1146"/>
      <c r="T705" s="1146"/>
      <c r="U705" s="1146"/>
      <c r="V705" s="1146"/>
      <c r="W705" s="1146"/>
      <c r="X705" s="1146"/>
      <c r="Y705" s="1146"/>
      <c r="Z705" s="1146"/>
    </row>
    <row r="706" spans="1:26">
      <c r="A706" s="893"/>
      <c r="B706" s="986"/>
      <c r="C706" s="986"/>
      <c r="D706" s="780"/>
      <c r="E706" s="1146"/>
      <c r="F706" s="963"/>
      <c r="G706" s="1146"/>
      <c r="H706" s="1146"/>
      <c r="I706" s="1150"/>
      <c r="J706" s="1150"/>
      <c r="K706" s="713"/>
      <c r="L706" s="713"/>
      <c r="M706" s="713"/>
      <c r="N706" s="1146"/>
      <c r="O706" s="1146"/>
      <c r="P706" s="1146"/>
      <c r="Q706" s="1146"/>
      <c r="R706" s="1146"/>
      <c r="S706" s="1146"/>
      <c r="T706" s="1146"/>
      <c r="U706" s="1146"/>
      <c r="V706" s="1146"/>
      <c r="W706" s="1146"/>
      <c r="X706" s="1146"/>
      <c r="Y706" s="1146"/>
      <c r="Z706" s="1146"/>
    </row>
    <row r="707" spans="1:26">
      <c r="A707" s="893"/>
      <c r="B707" s="986"/>
      <c r="C707" s="986"/>
      <c r="D707" s="780"/>
      <c r="E707" s="1146"/>
      <c r="F707" s="963"/>
      <c r="G707" s="1146"/>
      <c r="H707" s="1146"/>
      <c r="I707" s="1150"/>
      <c r="J707" s="1150"/>
      <c r="K707" s="713"/>
      <c r="L707" s="713"/>
      <c r="M707" s="713"/>
      <c r="N707" s="1146"/>
      <c r="O707" s="1146"/>
      <c r="P707" s="1146"/>
      <c r="Q707" s="1146"/>
      <c r="R707" s="1146"/>
      <c r="S707" s="1146"/>
      <c r="T707" s="1146"/>
      <c r="U707" s="1146"/>
      <c r="V707" s="1146"/>
      <c r="W707" s="1146"/>
      <c r="X707" s="1146"/>
      <c r="Y707" s="1146"/>
      <c r="Z707" s="1146"/>
    </row>
    <row r="708" spans="1:26">
      <c r="A708" s="893"/>
      <c r="B708" s="986"/>
      <c r="C708" s="986"/>
      <c r="D708" s="780"/>
      <c r="E708" s="1146"/>
      <c r="F708" s="963"/>
      <c r="G708" s="1146"/>
      <c r="H708" s="1146"/>
      <c r="I708" s="1150"/>
      <c r="J708" s="1150"/>
      <c r="K708" s="713"/>
      <c r="L708" s="713"/>
      <c r="M708" s="713"/>
      <c r="N708" s="1146"/>
      <c r="O708" s="1146"/>
      <c r="P708" s="1146"/>
      <c r="Q708" s="1146"/>
      <c r="R708" s="1146"/>
      <c r="S708" s="1146"/>
      <c r="T708" s="1146"/>
      <c r="U708" s="1146"/>
      <c r="V708" s="1146"/>
      <c r="W708" s="1146"/>
      <c r="X708" s="1146"/>
      <c r="Y708" s="1146"/>
      <c r="Z708" s="1146"/>
    </row>
    <row r="709" spans="1:26">
      <c r="A709" s="893"/>
      <c r="B709" s="986"/>
      <c r="C709" s="986"/>
      <c r="D709" s="780"/>
      <c r="E709" s="1146"/>
      <c r="F709" s="963"/>
      <c r="G709" s="1146"/>
      <c r="H709" s="1146"/>
      <c r="I709" s="1150"/>
      <c r="J709" s="1150"/>
      <c r="K709" s="713"/>
      <c r="L709" s="713"/>
      <c r="M709" s="713"/>
      <c r="N709" s="1146"/>
      <c r="O709" s="1146"/>
      <c r="P709" s="1146"/>
      <c r="Q709" s="1146"/>
      <c r="R709" s="1146"/>
      <c r="S709" s="1146"/>
      <c r="T709" s="1146"/>
      <c r="U709" s="1146"/>
      <c r="V709" s="1146"/>
      <c r="W709" s="1146"/>
      <c r="X709" s="1146"/>
      <c r="Y709" s="1146"/>
      <c r="Z709" s="1146"/>
    </row>
    <row r="710" spans="1:26">
      <c r="A710" s="893"/>
      <c r="B710" s="986"/>
      <c r="C710" s="986"/>
      <c r="D710" s="780"/>
      <c r="E710" s="1146"/>
      <c r="F710" s="963"/>
      <c r="G710" s="1146"/>
      <c r="H710" s="1146"/>
      <c r="I710" s="1150"/>
      <c r="J710" s="1150"/>
      <c r="K710" s="713"/>
      <c r="L710" s="713"/>
      <c r="M710" s="713"/>
      <c r="N710" s="1146"/>
      <c r="O710" s="1146"/>
      <c r="P710" s="1146"/>
      <c r="Q710" s="1146"/>
      <c r="R710" s="1146"/>
      <c r="S710" s="1146"/>
      <c r="T710" s="1146"/>
      <c r="U710" s="1146"/>
      <c r="V710" s="1146"/>
      <c r="W710" s="1146"/>
      <c r="X710" s="1146"/>
      <c r="Y710" s="1146"/>
      <c r="Z710" s="1146"/>
    </row>
    <row r="711" spans="1:26">
      <c r="A711" s="893"/>
      <c r="B711" s="986"/>
      <c r="C711" s="986"/>
      <c r="D711" s="780"/>
      <c r="E711" s="1146"/>
      <c r="F711" s="963"/>
      <c r="G711" s="1146"/>
      <c r="H711" s="1146"/>
      <c r="I711" s="1150"/>
      <c r="J711" s="1150"/>
      <c r="K711" s="713"/>
      <c r="L711" s="713"/>
      <c r="M711" s="713"/>
      <c r="N711" s="1146"/>
      <c r="O711" s="1146"/>
      <c r="P711" s="1146"/>
      <c r="Q711" s="1146"/>
      <c r="R711" s="1146"/>
      <c r="S711" s="1146"/>
      <c r="T711" s="1146"/>
      <c r="U711" s="1146"/>
      <c r="V711" s="1146"/>
      <c r="W711" s="1146"/>
      <c r="X711" s="1146"/>
      <c r="Y711" s="1146"/>
      <c r="Z711" s="1146"/>
    </row>
    <row r="712" spans="1:26">
      <c r="A712" s="893"/>
      <c r="B712" s="986"/>
      <c r="C712" s="986"/>
      <c r="D712" s="780"/>
      <c r="E712" s="1146"/>
      <c r="F712" s="963"/>
      <c r="G712" s="1146"/>
      <c r="H712" s="1146"/>
      <c r="I712" s="1150"/>
      <c r="J712" s="1150"/>
      <c r="K712" s="713"/>
      <c r="L712" s="713"/>
      <c r="M712" s="713"/>
      <c r="N712" s="1146"/>
      <c r="O712" s="1146"/>
      <c r="P712" s="1146"/>
      <c r="Q712" s="1146"/>
      <c r="R712" s="1146"/>
      <c r="S712" s="1146"/>
      <c r="T712" s="1146"/>
      <c r="U712" s="1146"/>
      <c r="V712" s="1146"/>
      <c r="W712" s="1146"/>
      <c r="X712" s="1146"/>
      <c r="Y712" s="1146"/>
      <c r="Z712" s="1146"/>
    </row>
    <row r="713" spans="1:26">
      <c r="A713" s="893"/>
      <c r="B713" s="986"/>
      <c r="C713" s="986"/>
      <c r="D713" s="780"/>
      <c r="E713" s="1146"/>
      <c r="F713" s="963"/>
      <c r="G713" s="1146"/>
      <c r="H713" s="1146"/>
      <c r="I713" s="1150"/>
      <c r="J713" s="1150"/>
      <c r="K713" s="713"/>
      <c r="L713" s="713"/>
      <c r="M713" s="713"/>
      <c r="N713" s="1146"/>
      <c r="O713" s="1146"/>
      <c r="P713" s="1146"/>
      <c r="Q713" s="1146"/>
      <c r="R713" s="1146"/>
      <c r="S713" s="1146"/>
      <c r="T713" s="1146"/>
      <c r="U713" s="1146"/>
      <c r="V713" s="1146"/>
      <c r="W713" s="1146"/>
      <c r="X713" s="1146"/>
      <c r="Y713" s="1146"/>
      <c r="Z713" s="1146"/>
    </row>
    <row r="714" spans="1:26">
      <c r="A714" s="893"/>
      <c r="B714" s="986"/>
      <c r="C714" s="986"/>
      <c r="D714" s="780"/>
      <c r="E714" s="1146"/>
      <c r="F714" s="963"/>
      <c r="G714" s="1146"/>
      <c r="H714" s="1146"/>
      <c r="I714" s="1150"/>
      <c r="J714" s="1150"/>
      <c r="K714" s="713"/>
      <c r="L714" s="713"/>
      <c r="M714" s="713"/>
      <c r="N714" s="1146"/>
      <c r="O714" s="1146"/>
      <c r="P714" s="1146"/>
      <c r="Q714" s="1146"/>
      <c r="R714" s="1146"/>
      <c r="S714" s="1146"/>
      <c r="T714" s="1146"/>
      <c r="U714" s="1146"/>
      <c r="V714" s="1146"/>
      <c r="W714" s="1146"/>
      <c r="X714" s="1146"/>
      <c r="Y714" s="1146"/>
      <c r="Z714" s="1146"/>
    </row>
    <row r="715" spans="1:26">
      <c r="A715" s="893"/>
      <c r="B715" s="986"/>
      <c r="C715" s="986"/>
      <c r="D715" s="780"/>
      <c r="E715" s="1146"/>
      <c r="F715" s="963"/>
      <c r="G715" s="1146"/>
      <c r="H715" s="1146"/>
      <c r="I715" s="1150"/>
      <c r="J715" s="1150"/>
      <c r="K715" s="713"/>
      <c r="L715" s="713"/>
      <c r="M715" s="713"/>
      <c r="N715" s="1146"/>
      <c r="O715" s="1146"/>
      <c r="P715" s="1146"/>
      <c r="Q715" s="1146"/>
      <c r="R715" s="1146"/>
      <c r="S715" s="1146"/>
      <c r="T715" s="1146"/>
      <c r="U715" s="1146"/>
      <c r="V715" s="1146"/>
      <c r="W715" s="1146"/>
      <c r="X715" s="1146"/>
      <c r="Y715" s="1146"/>
      <c r="Z715" s="1146"/>
    </row>
    <row r="716" spans="1:26">
      <c r="A716" s="893"/>
      <c r="B716" s="986"/>
      <c r="C716" s="986"/>
      <c r="D716" s="780"/>
      <c r="E716" s="1146"/>
      <c r="F716" s="963"/>
      <c r="G716" s="1146"/>
      <c r="H716" s="1146"/>
      <c r="I716" s="1150"/>
      <c r="J716" s="1150"/>
      <c r="K716" s="713"/>
      <c r="L716" s="713"/>
      <c r="M716" s="713"/>
      <c r="N716" s="1146"/>
      <c r="O716" s="1146"/>
      <c r="P716" s="1146"/>
      <c r="Q716" s="1146"/>
      <c r="R716" s="1146"/>
      <c r="S716" s="1146"/>
      <c r="T716" s="1146"/>
      <c r="U716" s="1146"/>
      <c r="V716" s="1146"/>
      <c r="W716" s="1146"/>
      <c r="X716" s="1146"/>
      <c r="Y716" s="1146"/>
      <c r="Z716" s="1146"/>
    </row>
    <row r="717" spans="1:26">
      <c r="A717" s="893"/>
      <c r="B717" s="986"/>
      <c r="C717" s="986"/>
      <c r="D717" s="780"/>
      <c r="E717" s="1146"/>
      <c r="F717" s="963"/>
      <c r="G717" s="1146"/>
      <c r="H717" s="1146"/>
      <c r="I717" s="1150"/>
      <c r="J717" s="1150"/>
      <c r="K717" s="713"/>
      <c r="L717" s="713"/>
      <c r="M717" s="713"/>
      <c r="N717" s="1146"/>
      <c r="O717" s="1146"/>
      <c r="P717" s="1146"/>
      <c r="Q717" s="1146"/>
      <c r="R717" s="1146"/>
      <c r="S717" s="1146"/>
      <c r="T717" s="1146"/>
      <c r="U717" s="1146"/>
      <c r="V717" s="1146"/>
      <c r="W717" s="1146"/>
      <c r="X717" s="1146"/>
      <c r="Y717" s="1146"/>
      <c r="Z717" s="1146"/>
    </row>
    <row r="718" spans="1:26">
      <c r="A718" s="893"/>
      <c r="B718" s="986"/>
      <c r="C718" s="986"/>
      <c r="D718" s="780"/>
      <c r="E718" s="1146"/>
      <c r="F718" s="963"/>
      <c r="G718" s="1146"/>
      <c r="H718" s="1146"/>
      <c r="I718" s="1150"/>
      <c r="J718" s="1150"/>
      <c r="K718" s="713"/>
      <c r="L718" s="713"/>
      <c r="M718" s="713"/>
      <c r="N718" s="1146"/>
      <c r="O718" s="1146"/>
      <c r="P718" s="1146"/>
      <c r="Q718" s="1146"/>
      <c r="R718" s="1146"/>
      <c r="S718" s="1146"/>
      <c r="T718" s="1146"/>
      <c r="U718" s="1146"/>
      <c r="V718" s="1146"/>
      <c r="W718" s="1146"/>
      <c r="X718" s="1146"/>
      <c r="Y718" s="1146"/>
      <c r="Z718" s="1146"/>
    </row>
    <row r="719" spans="1:26">
      <c r="A719" s="893"/>
      <c r="B719" s="986"/>
      <c r="C719" s="986"/>
      <c r="D719" s="780"/>
      <c r="E719" s="1146"/>
      <c r="F719" s="963"/>
      <c r="G719" s="1146"/>
      <c r="H719" s="1146"/>
      <c r="I719" s="1150"/>
      <c r="J719" s="1150"/>
      <c r="K719" s="713"/>
      <c r="L719" s="713"/>
      <c r="M719" s="713"/>
      <c r="N719" s="1146"/>
      <c r="O719" s="1146"/>
      <c r="P719" s="1146"/>
      <c r="Q719" s="1146"/>
      <c r="R719" s="1146"/>
      <c r="S719" s="1146"/>
      <c r="T719" s="1146"/>
      <c r="U719" s="1146"/>
      <c r="V719" s="1146"/>
      <c r="W719" s="1146"/>
      <c r="X719" s="1146"/>
      <c r="Y719" s="1146"/>
      <c r="Z719" s="1146"/>
    </row>
    <row r="720" spans="1:26">
      <c r="A720" s="893"/>
      <c r="B720" s="986"/>
      <c r="C720" s="986"/>
      <c r="D720" s="780"/>
      <c r="E720" s="1146"/>
      <c r="F720" s="963"/>
      <c r="G720" s="1146"/>
      <c r="H720" s="1146"/>
      <c r="I720" s="1150"/>
      <c r="J720" s="1150"/>
      <c r="K720" s="713"/>
      <c r="L720" s="713"/>
      <c r="M720" s="713"/>
      <c r="N720" s="1146"/>
      <c r="O720" s="1146"/>
      <c r="P720" s="1146"/>
      <c r="Q720" s="1146"/>
      <c r="R720" s="1146"/>
      <c r="S720" s="1146"/>
      <c r="T720" s="1146"/>
      <c r="U720" s="1146"/>
      <c r="V720" s="1146"/>
      <c r="W720" s="1146"/>
      <c r="X720" s="1146"/>
      <c r="Y720" s="1146"/>
      <c r="Z720" s="1146"/>
    </row>
    <row r="721" spans="1:26">
      <c r="A721" s="893"/>
      <c r="B721" s="986"/>
      <c r="C721" s="986"/>
      <c r="D721" s="780"/>
      <c r="E721" s="1146"/>
      <c r="F721" s="963"/>
      <c r="G721" s="1146"/>
      <c r="H721" s="1146"/>
      <c r="I721" s="1150"/>
      <c r="J721" s="1150"/>
      <c r="K721" s="713"/>
      <c r="L721" s="713"/>
      <c r="M721" s="713"/>
      <c r="N721" s="1146"/>
      <c r="O721" s="1146"/>
      <c r="P721" s="1146"/>
      <c r="Q721" s="1146"/>
      <c r="R721" s="1146"/>
      <c r="S721" s="1146"/>
      <c r="T721" s="1146"/>
      <c r="U721" s="1146"/>
      <c r="V721" s="1146"/>
      <c r="W721" s="1146"/>
      <c r="X721" s="1146"/>
      <c r="Y721" s="1146"/>
      <c r="Z721" s="1146"/>
    </row>
    <row r="722" spans="1:26">
      <c r="A722" s="893"/>
      <c r="B722" s="986"/>
      <c r="C722" s="986"/>
      <c r="D722" s="780"/>
      <c r="E722" s="1146"/>
      <c r="F722" s="963"/>
      <c r="G722" s="1146"/>
      <c r="H722" s="1146"/>
      <c r="I722" s="1150"/>
      <c r="J722" s="1150"/>
      <c r="K722" s="713"/>
      <c r="L722" s="713"/>
      <c r="M722" s="713"/>
      <c r="N722" s="1146"/>
      <c r="O722" s="1146"/>
      <c r="P722" s="1146"/>
      <c r="Q722" s="1146"/>
      <c r="R722" s="1146"/>
      <c r="S722" s="1146"/>
      <c r="T722" s="1146"/>
      <c r="U722" s="1146"/>
      <c r="V722" s="1146"/>
      <c r="W722" s="1146"/>
      <c r="X722" s="1146"/>
      <c r="Y722" s="1146"/>
      <c r="Z722" s="1146"/>
    </row>
    <row r="723" spans="1:26">
      <c r="A723" s="893"/>
      <c r="B723" s="986"/>
      <c r="C723" s="986"/>
      <c r="D723" s="780"/>
      <c r="E723" s="1146"/>
      <c r="F723" s="963"/>
      <c r="G723" s="1146"/>
      <c r="H723" s="1146"/>
      <c r="I723" s="1150"/>
      <c r="J723" s="1150"/>
      <c r="K723" s="713"/>
      <c r="L723" s="713"/>
      <c r="M723" s="713"/>
      <c r="N723" s="1146"/>
      <c r="O723" s="1146"/>
      <c r="P723" s="1146"/>
      <c r="Q723" s="1146"/>
      <c r="R723" s="1146"/>
      <c r="S723" s="1146"/>
      <c r="T723" s="1146"/>
      <c r="U723" s="1146"/>
      <c r="V723" s="1146"/>
      <c r="W723" s="1146"/>
      <c r="X723" s="1146"/>
      <c r="Y723" s="1146"/>
      <c r="Z723" s="1146"/>
    </row>
    <row r="724" spans="1:26">
      <c r="A724" s="893"/>
      <c r="B724" s="986"/>
      <c r="C724" s="986"/>
      <c r="D724" s="780"/>
      <c r="E724" s="1146"/>
      <c r="F724" s="963"/>
      <c r="G724" s="1146"/>
      <c r="H724" s="1146"/>
      <c r="I724" s="1150"/>
      <c r="J724" s="1150"/>
      <c r="K724" s="713"/>
      <c r="L724" s="713"/>
      <c r="M724" s="713"/>
      <c r="N724" s="1146"/>
      <c r="O724" s="1146"/>
      <c r="P724" s="1146"/>
      <c r="Q724" s="1146"/>
      <c r="R724" s="1146"/>
      <c r="S724" s="1146"/>
      <c r="T724" s="1146"/>
      <c r="U724" s="1146"/>
      <c r="V724" s="1146"/>
      <c r="W724" s="1146"/>
      <c r="X724" s="1146"/>
      <c r="Y724" s="1146"/>
      <c r="Z724" s="1146"/>
    </row>
    <row r="725" spans="1:26">
      <c r="A725" s="893"/>
      <c r="B725" s="986"/>
      <c r="C725" s="986"/>
      <c r="D725" s="780"/>
      <c r="E725" s="1146"/>
      <c r="F725" s="963"/>
      <c r="G725" s="1146"/>
      <c r="H725" s="1146"/>
      <c r="I725" s="1150"/>
      <c r="J725" s="1150"/>
      <c r="K725" s="713"/>
      <c r="L725" s="713"/>
      <c r="M725" s="713"/>
      <c r="N725" s="1146"/>
      <c r="O725" s="1146"/>
      <c r="P725" s="1146"/>
      <c r="Q725" s="1146"/>
      <c r="R725" s="1146"/>
      <c r="S725" s="1146"/>
      <c r="T725" s="1146"/>
      <c r="U725" s="1146"/>
      <c r="V725" s="1146"/>
      <c r="W725" s="1146"/>
      <c r="X725" s="1146"/>
      <c r="Y725" s="1146"/>
      <c r="Z725" s="1146"/>
    </row>
    <row r="726" spans="1:26">
      <c r="A726" s="893"/>
      <c r="B726" s="986"/>
      <c r="C726" s="986"/>
      <c r="D726" s="780"/>
      <c r="E726" s="1146"/>
      <c r="F726" s="963"/>
      <c r="G726" s="1146"/>
      <c r="H726" s="1146"/>
      <c r="I726" s="1150"/>
      <c r="J726" s="1150"/>
      <c r="K726" s="713"/>
      <c r="L726" s="713"/>
      <c r="M726" s="713"/>
      <c r="N726" s="1146"/>
      <c r="O726" s="1146"/>
      <c r="P726" s="1146"/>
      <c r="Q726" s="1146"/>
      <c r="R726" s="1146"/>
      <c r="S726" s="1146"/>
      <c r="T726" s="1146"/>
      <c r="U726" s="1146"/>
      <c r="V726" s="1146"/>
      <c r="W726" s="1146"/>
      <c r="X726" s="1146"/>
      <c r="Y726" s="1146"/>
      <c r="Z726" s="1146"/>
    </row>
    <row r="727" spans="1:26">
      <c r="A727" s="893"/>
      <c r="B727" s="986"/>
      <c r="C727" s="986"/>
      <c r="D727" s="780"/>
      <c r="E727" s="1146"/>
      <c r="F727" s="963"/>
      <c r="G727" s="1146"/>
      <c r="H727" s="1146"/>
      <c r="I727" s="1150"/>
      <c r="J727" s="1150"/>
      <c r="K727" s="713"/>
      <c r="L727" s="713"/>
      <c r="M727" s="713"/>
      <c r="N727" s="1146"/>
      <c r="O727" s="1146"/>
      <c r="P727" s="1146"/>
      <c r="Q727" s="1146"/>
      <c r="R727" s="1146"/>
      <c r="S727" s="1146"/>
      <c r="T727" s="1146"/>
      <c r="U727" s="1146"/>
      <c r="V727" s="1146"/>
      <c r="W727" s="1146"/>
      <c r="X727" s="1146"/>
      <c r="Y727" s="1146"/>
      <c r="Z727" s="1146"/>
    </row>
    <row r="728" spans="1:26">
      <c r="A728" s="893"/>
      <c r="B728" s="986"/>
      <c r="C728" s="986"/>
      <c r="D728" s="780"/>
      <c r="E728" s="1146"/>
      <c r="F728" s="963"/>
      <c r="G728" s="1146"/>
      <c r="H728" s="1146"/>
      <c r="I728" s="1150"/>
      <c r="J728" s="1150"/>
      <c r="K728" s="713"/>
      <c r="L728" s="713"/>
      <c r="M728" s="713"/>
      <c r="N728" s="1146"/>
      <c r="O728" s="1146"/>
      <c r="P728" s="1146"/>
      <c r="Q728" s="1146"/>
      <c r="R728" s="1146"/>
      <c r="S728" s="1146"/>
      <c r="T728" s="1146"/>
      <c r="U728" s="1146"/>
      <c r="V728" s="1146"/>
      <c r="W728" s="1146"/>
      <c r="X728" s="1146"/>
      <c r="Y728" s="1146"/>
      <c r="Z728" s="1146"/>
    </row>
    <row r="729" spans="1:26">
      <c r="A729" s="893"/>
      <c r="B729" s="986"/>
      <c r="C729" s="986"/>
      <c r="D729" s="780"/>
      <c r="E729" s="1146"/>
      <c r="F729" s="963"/>
      <c r="G729" s="1146"/>
      <c r="H729" s="1146"/>
      <c r="I729" s="1150"/>
      <c r="J729" s="1150"/>
      <c r="K729" s="713"/>
      <c r="L729" s="713"/>
      <c r="M729" s="713"/>
      <c r="N729" s="1146"/>
      <c r="O729" s="1146"/>
      <c r="P729" s="1146"/>
      <c r="Q729" s="1146"/>
      <c r="R729" s="1146"/>
      <c r="S729" s="1146"/>
      <c r="T729" s="1146"/>
      <c r="U729" s="1146"/>
      <c r="V729" s="1146"/>
      <c r="W729" s="1146"/>
      <c r="X729" s="1146"/>
      <c r="Y729" s="1146"/>
      <c r="Z729" s="1146"/>
    </row>
    <row r="730" spans="1:26">
      <c r="A730" s="893"/>
      <c r="B730" s="986"/>
      <c r="C730" s="986"/>
      <c r="D730" s="780"/>
      <c r="E730" s="1146"/>
      <c r="F730" s="963"/>
      <c r="G730" s="1146"/>
      <c r="H730" s="1146"/>
      <c r="I730" s="1150"/>
      <c r="J730" s="1150"/>
      <c r="K730" s="713"/>
      <c r="L730" s="713"/>
      <c r="M730" s="713"/>
      <c r="N730" s="1146"/>
      <c r="O730" s="1146"/>
      <c r="P730" s="1146"/>
      <c r="Q730" s="1146"/>
      <c r="R730" s="1146"/>
      <c r="S730" s="1146"/>
      <c r="T730" s="1146"/>
      <c r="U730" s="1146"/>
      <c r="V730" s="1146"/>
      <c r="W730" s="1146"/>
      <c r="X730" s="1146"/>
      <c r="Y730" s="1146"/>
      <c r="Z730" s="1146"/>
    </row>
    <row r="731" spans="1:26">
      <c r="A731" s="893"/>
      <c r="B731" s="986"/>
      <c r="C731" s="986"/>
      <c r="D731" s="780"/>
      <c r="E731" s="1146"/>
      <c r="F731" s="963"/>
      <c r="G731" s="1146"/>
      <c r="H731" s="1146"/>
      <c r="I731" s="1150"/>
      <c r="J731" s="1150"/>
      <c r="K731" s="713"/>
      <c r="L731" s="713"/>
      <c r="M731" s="713"/>
      <c r="N731" s="1146"/>
      <c r="O731" s="1146"/>
      <c r="P731" s="1146"/>
      <c r="Q731" s="1146"/>
      <c r="R731" s="1146"/>
      <c r="S731" s="1146"/>
      <c r="T731" s="1146"/>
      <c r="U731" s="1146"/>
      <c r="V731" s="1146"/>
      <c r="W731" s="1146"/>
      <c r="X731" s="1146"/>
      <c r="Y731" s="1146"/>
      <c r="Z731" s="1146"/>
    </row>
    <row r="732" spans="1:26">
      <c r="A732" s="893"/>
      <c r="B732" s="986"/>
      <c r="C732" s="986"/>
      <c r="D732" s="780"/>
      <c r="E732" s="1146"/>
      <c r="F732" s="963"/>
      <c r="G732" s="1146"/>
      <c r="H732" s="1146"/>
      <c r="I732" s="1150"/>
      <c r="J732" s="1150"/>
      <c r="K732" s="713"/>
      <c r="L732" s="713"/>
      <c r="M732" s="713"/>
      <c r="N732" s="1146"/>
      <c r="O732" s="1146"/>
      <c r="P732" s="1146"/>
      <c r="Q732" s="1146"/>
      <c r="R732" s="1146"/>
      <c r="S732" s="1146"/>
      <c r="T732" s="1146"/>
      <c r="U732" s="1146"/>
      <c r="V732" s="1146"/>
      <c r="W732" s="1146"/>
      <c r="X732" s="1146"/>
      <c r="Y732" s="1146"/>
      <c r="Z732" s="1146"/>
    </row>
    <row r="733" spans="1:26">
      <c r="A733" s="893"/>
      <c r="B733" s="986"/>
      <c r="C733" s="986"/>
      <c r="D733" s="780"/>
      <c r="E733" s="1146"/>
      <c r="F733" s="963"/>
      <c r="G733" s="1146"/>
      <c r="H733" s="1146"/>
      <c r="I733" s="1150"/>
      <c r="J733" s="1150"/>
      <c r="K733" s="713"/>
      <c r="L733" s="713"/>
      <c r="M733" s="713"/>
      <c r="N733" s="1146"/>
      <c r="O733" s="1146"/>
      <c r="P733" s="1146"/>
      <c r="Q733" s="1146"/>
      <c r="R733" s="1146"/>
      <c r="S733" s="1146"/>
      <c r="T733" s="1146"/>
      <c r="U733" s="1146"/>
      <c r="V733" s="1146"/>
      <c r="W733" s="1146"/>
      <c r="X733" s="1146"/>
      <c r="Y733" s="1146"/>
      <c r="Z733" s="1146"/>
    </row>
    <row r="734" spans="1:26">
      <c r="A734" s="893"/>
      <c r="B734" s="986"/>
      <c r="C734" s="986"/>
      <c r="D734" s="780"/>
      <c r="E734" s="1146"/>
      <c r="F734" s="963"/>
      <c r="G734" s="1146"/>
      <c r="H734" s="1146"/>
      <c r="I734" s="1150"/>
      <c r="J734" s="1150"/>
      <c r="K734" s="713"/>
      <c r="L734" s="713"/>
      <c r="M734" s="713"/>
      <c r="N734" s="1146"/>
      <c r="O734" s="1146"/>
      <c r="P734" s="1146"/>
      <c r="Q734" s="1146"/>
      <c r="R734" s="1146"/>
      <c r="S734" s="1146"/>
      <c r="T734" s="1146"/>
      <c r="U734" s="1146"/>
      <c r="V734" s="1146"/>
      <c r="W734" s="1146"/>
      <c r="X734" s="1146"/>
      <c r="Y734" s="1146"/>
      <c r="Z734" s="1146"/>
    </row>
    <row r="735" spans="1:26">
      <c r="A735" s="893"/>
      <c r="B735" s="986"/>
      <c r="C735" s="986"/>
      <c r="D735" s="780"/>
      <c r="E735" s="1146"/>
      <c r="F735" s="963"/>
      <c r="G735" s="1146"/>
      <c r="H735" s="1146"/>
      <c r="I735" s="1150"/>
      <c r="J735" s="1150"/>
      <c r="K735" s="713"/>
      <c r="L735" s="713"/>
      <c r="M735" s="713"/>
      <c r="N735" s="1146"/>
      <c r="O735" s="1146"/>
      <c r="P735" s="1146"/>
      <c r="Q735" s="1146"/>
      <c r="R735" s="1146"/>
      <c r="S735" s="1146"/>
      <c r="T735" s="1146"/>
      <c r="U735" s="1146"/>
      <c r="V735" s="1146"/>
      <c r="W735" s="1146"/>
      <c r="X735" s="1146"/>
      <c r="Y735" s="1146"/>
      <c r="Z735" s="1146"/>
    </row>
    <row r="736" spans="1:26">
      <c r="A736" s="893"/>
      <c r="B736" s="986"/>
      <c r="C736" s="986"/>
      <c r="D736" s="780"/>
      <c r="E736" s="1146"/>
      <c r="F736" s="963"/>
      <c r="G736" s="1146"/>
      <c r="H736" s="1146"/>
      <c r="I736" s="1150"/>
      <c r="J736" s="1150"/>
      <c r="K736" s="713"/>
      <c r="L736" s="713"/>
      <c r="M736" s="713"/>
      <c r="N736" s="1146"/>
      <c r="O736" s="1146"/>
      <c r="P736" s="1146"/>
      <c r="Q736" s="1146"/>
      <c r="R736" s="1146"/>
      <c r="S736" s="1146"/>
      <c r="T736" s="1146"/>
      <c r="U736" s="1146"/>
      <c r="V736" s="1146"/>
      <c r="W736" s="1146"/>
      <c r="X736" s="1146"/>
      <c r="Y736" s="1146"/>
      <c r="Z736" s="1146"/>
    </row>
    <row r="737" spans="1:26">
      <c r="A737" s="893"/>
      <c r="B737" s="986"/>
      <c r="C737" s="986"/>
      <c r="D737" s="780"/>
      <c r="E737" s="1146"/>
      <c r="F737" s="963"/>
      <c r="G737" s="1146"/>
      <c r="H737" s="1146"/>
      <c r="I737" s="1150"/>
      <c r="J737" s="1150"/>
      <c r="K737" s="713"/>
      <c r="L737" s="713"/>
      <c r="M737" s="713"/>
      <c r="N737" s="1146"/>
      <c r="O737" s="1146"/>
      <c r="P737" s="1146"/>
      <c r="Q737" s="1146"/>
      <c r="R737" s="1146"/>
      <c r="S737" s="1146"/>
      <c r="T737" s="1146"/>
      <c r="U737" s="1146"/>
      <c r="V737" s="1146"/>
      <c r="W737" s="1146"/>
      <c r="X737" s="1146"/>
      <c r="Y737" s="1146"/>
      <c r="Z737" s="1146"/>
    </row>
    <row r="738" spans="1:26">
      <c r="A738" s="893"/>
      <c r="B738" s="986"/>
      <c r="C738" s="986"/>
      <c r="D738" s="780"/>
      <c r="E738" s="1146"/>
      <c r="F738" s="963"/>
      <c r="G738" s="1146"/>
      <c r="H738" s="1146"/>
      <c r="I738" s="1150"/>
      <c r="J738" s="1150"/>
      <c r="K738" s="713"/>
      <c r="L738" s="713"/>
      <c r="M738" s="713"/>
      <c r="N738" s="1146"/>
      <c r="O738" s="1146"/>
      <c r="P738" s="1146"/>
      <c r="Q738" s="1146"/>
      <c r="R738" s="1146"/>
      <c r="S738" s="1146"/>
      <c r="T738" s="1146"/>
      <c r="U738" s="1146"/>
      <c r="V738" s="1146"/>
      <c r="W738" s="1146"/>
      <c r="X738" s="1146"/>
      <c r="Y738" s="1146"/>
      <c r="Z738" s="1146"/>
    </row>
    <row r="739" spans="1:26">
      <c r="A739" s="893"/>
      <c r="B739" s="986"/>
      <c r="C739" s="986"/>
      <c r="D739" s="780"/>
      <c r="E739" s="1146"/>
      <c r="F739" s="963"/>
      <c r="G739" s="1146"/>
      <c r="H739" s="1146"/>
      <c r="I739" s="1150"/>
      <c r="J739" s="1150"/>
      <c r="K739" s="713"/>
      <c r="L739" s="713"/>
      <c r="M739" s="713"/>
      <c r="N739" s="1146"/>
      <c r="O739" s="1146"/>
      <c r="P739" s="1146"/>
      <c r="Q739" s="1146"/>
      <c r="R739" s="1146"/>
      <c r="S739" s="1146"/>
      <c r="T739" s="1146"/>
      <c r="U739" s="1146"/>
      <c r="V739" s="1146"/>
      <c r="W739" s="1146"/>
      <c r="X739" s="1146"/>
      <c r="Y739" s="1146"/>
      <c r="Z739" s="1146"/>
    </row>
    <row r="740" spans="1:26">
      <c r="A740" s="893"/>
      <c r="B740" s="986"/>
      <c r="C740" s="986"/>
      <c r="D740" s="780"/>
      <c r="E740" s="1146"/>
      <c r="F740" s="963"/>
      <c r="G740" s="1146"/>
      <c r="H740" s="1146"/>
      <c r="I740" s="1150"/>
      <c r="J740" s="1150"/>
      <c r="K740" s="713"/>
      <c r="L740" s="713"/>
      <c r="M740" s="713"/>
      <c r="N740" s="1146"/>
      <c r="O740" s="1146"/>
      <c r="P740" s="1146"/>
      <c r="Q740" s="1146"/>
      <c r="R740" s="1146"/>
      <c r="S740" s="1146"/>
      <c r="T740" s="1146"/>
      <c r="U740" s="1146"/>
      <c r="V740" s="1146"/>
      <c r="W740" s="1146"/>
      <c r="X740" s="1146"/>
      <c r="Y740" s="1146"/>
      <c r="Z740" s="1146"/>
    </row>
    <row r="741" spans="1:26">
      <c r="A741" s="893"/>
      <c r="B741" s="986"/>
      <c r="C741" s="986"/>
      <c r="D741" s="780"/>
      <c r="E741" s="1146"/>
      <c r="F741" s="963"/>
      <c r="G741" s="1146"/>
      <c r="H741" s="1146"/>
      <c r="I741" s="1150"/>
      <c r="J741" s="1150"/>
      <c r="K741" s="713"/>
      <c r="L741" s="713"/>
      <c r="M741" s="713"/>
      <c r="N741" s="1146"/>
      <c r="O741" s="1146"/>
      <c r="P741" s="1146"/>
      <c r="Q741" s="1146"/>
      <c r="R741" s="1146"/>
      <c r="S741" s="1146"/>
      <c r="T741" s="1146"/>
      <c r="U741" s="1146"/>
      <c r="V741" s="1146"/>
      <c r="W741" s="1146"/>
      <c r="X741" s="1146"/>
      <c r="Y741" s="1146"/>
      <c r="Z741" s="1146"/>
    </row>
    <row r="742" spans="1:26">
      <c r="A742" s="893"/>
      <c r="B742" s="986"/>
      <c r="C742" s="986"/>
      <c r="D742" s="780"/>
      <c r="E742" s="1146"/>
      <c r="F742" s="963"/>
      <c r="G742" s="1146"/>
      <c r="H742" s="1146"/>
      <c r="I742" s="1150"/>
      <c r="J742" s="1150"/>
      <c r="K742" s="713"/>
      <c r="L742" s="713"/>
      <c r="M742" s="713"/>
      <c r="N742" s="1146"/>
      <c r="O742" s="1146"/>
      <c r="P742" s="1146"/>
      <c r="Q742" s="1146"/>
      <c r="R742" s="1146"/>
      <c r="S742" s="1146"/>
      <c r="T742" s="1146"/>
      <c r="U742" s="1146"/>
      <c r="V742" s="1146"/>
      <c r="W742" s="1146"/>
      <c r="X742" s="1146"/>
      <c r="Y742" s="1146"/>
      <c r="Z742" s="1146"/>
    </row>
    <row r="743" spans="1:26">
      <c r="A743" s="893"/>
      <c r="B743" s="986"/>
      <c r="C743" s="986"/>
      <c r="D743" s="780"/>
      <c r="E743" s="1146"/>
      <c r="F743" s="963"/>
      <c r="G743" s="1146"/>
      <c r="H743" s="1146"/>
      <c r="I743" s="1150"/>
      <c r="J743" s="1150"/>
      <c r="K743" s="713"/>
      <c r="L743" s="713"/>
      <c r="M743" s="713"/>
      <c r="N743" s="1146"/>
      <c r="O743" s="1146"/>
      <c r="P743" s="1146"/>
      <c r="Q743" s="1146"/>
      <c r="R743" s="1146"/>
      <c r="S743" s="1146"/>
      <c r="T743" s="1146"/>
      <c r="U743" s="1146"/>
      <c r="V743" s="1146"/>
      <c r="W743" s="1146"/>
      <c r="X743" s="1146"/>
      <c r="Y743" s="1146"/>
      <c r="Z743" s="1146"/>
    </row>
    <row r="744" spans="1:26">
      <c r="A744" s="893"/>
      <c r="B744" s="986"/>
      <c r="C744" s="986"/>
      <c r="D744" s="780"/>
      <c r="E744" s="1146"/>
      <c r="F744" s="963"/>
      <c r="G744" s="1146"/>
      <c r="H744" s="1146"/>
      <c r="I744" s="1150"/>
      <c r="J744" s="1150"/>
      <c r="K744" s="713"/>
      <c r="L744" s="713"/>
      <c r="M744" s="713"/>
      <c r="N744" s="1146"/>
      <c r="O744" s="1146"/>
      <c r="P744" s="1146"/>
      <c r="Q744" s="1146"/>
      <c r="R744" s="1146"/>
      <c r="S744" s="1146"/>
      <c r="T744" s="1146"/>
      <c r="U744" s="1146"/>
      <c r="V744" s="1146"/>
      <c r="W744" s="1146"/>
      <c r="X744" s="1146"/>
      <c r="Y744" s="1146"/>
      <c r="Z744" s="1146"/>
    </row>
    <row r="745" spans="1:26">
      <c r="A745" s="893"/>
      <c r="B745" s="986"/>
      <c r="C745" s="986"/>
      <c r="D745" s="780"/>
      <c r="E745" s="1146"/>
      <c r="F745" s="963"/>
      <c r="G745" s="1146"/>
      <c r="H745" s="1146"/>
      <c r="I745" s="1150"/>
      <c r="J745" s="1150"/>
      <c r="K745" s="713"/>
      <c r="L745" s="713"/>
      <c r="M745" s="713"/>
      <c r="N745" s="1146"/>
      <c r="O745" s="1146"/>
      <c r="P745" s="1146"/>
      <c r="Q745" s="1146"/>
      <c r="R745" s="1146"/>
      <c r="S745" s="1146"/>
      <c r="T745" s="1146"/>
      <c r="U745" s="1146"/>
      <c r="V745" s="1146"/>
      <c r="W745" s="1146"/>
      <c r="X745" s="1146"/>
      <c r="Y745" s="1146"/>
      <c r="Z745" s="1146"/>
    </row>
    <row r="746" spans="1:26">
      <c r="A746" s="893"/>
      <c r="B746" s="986"/>
      <c r="C746" s="986"/>
      <c r="D746" s="780"/>
      <c r="E746" s="1146"/>
      <c r="F746" s="963"/>
      <c r="G746" s="1146"/>
      <c r="H746" s="1146"/>
      <c r="I746" s="1150"/>
      <c r="J746" s="1150"/>
      <c r="K746" s="713"/>
      <c r="L746" s="713"/>
      <c r="M746" s="713"/>
      <c r="N746" s="1146"/>
      <c r="O746" s="1146"/>
      <c r="P746" s="1146"/>
      <c r="Q746" s="1146"/>
      <c r="R746" s="1146"/>
      <c r="S746" s="1146"/>
      <c r="T746" s="1146"/>
      <c r="U746" s="1146"/>
      <c r="V746" s="1146"/>
      <c r="W746" s="1146"/>
      <c r="X746" s="1146"/>
      <c r="Y746" s="1146"/>
      <c r="Z746" s="1146"/>
    </row>
    <row r="747" spans="1:26">
      <c r="A747" s="893"/>
      <c r="B747" s="986"/>
      <c r="C747" s="986"/>
      <c r="D747" s="780"/>
      <c r="E747" s="1146"/>
      <c r="F747" s="963"/>
      <c r="G747" s="1146"/>
      <c r="H747" s="1146"/>
      <c r="I747" s="1150"/>
      <c r="J747" s="1150"/>
      <c r="K747" s="713"/>
      <c r="L747" s="713"/>
      <c r="M747" s="713"/>
      <c r="N747" s="1146"/>
      <c r="O747" s="1146"/>
      <c r="P747" s="1146"/>
      <c r="Q747" s="1146"/>
      <c r="R747" s="1146"/>
      <c r="S747" s="1146"/>
      <c r="T747" s="1146"/>
      <c r="U747" s="1146"/>
      <c r="V747" s="1146"/>
      <c r="W747" s="1146"/>
      <c r="X747" s="1146"/>
      <c r="Y747" s="1146"/>
      <c r="Z747" s="1146"/>
    </row>
    <row r="748" spans="1:26">
      <c r="A748" s="893"/>
      <c r="B748" s="986"/>
      <c r="C748" s="986"/>
      <c r="D748" s="780"/>
      <c r="E748" s="1146"/>
      <c r="F748" s="963"/>
      <c r="G748" s="1146"/>
      <c r="H748" s="1146"/>
      <c r="I748" s="1150"/>
      <c r="J748" s="1150"/>
      <c r="K748" s="713"/>
      <c r="L748" s="713"/>
      <c r="M748" s="713"/>
      <c r="N748" s="1146"/>
      <c r="O748" s="1146"/>
      <c r="P748" s="1146"/>
      <c r="Q748" s="1146"/>
      <c r="R748" s="1146"/>
      <c r="S748" s="1146"/>
      <c r="T748" s="1146"/>
      <c r="U748" s="1146"/>
      <c r="V748" s="1146"/>
      <c r="W748" s="1146"/>
      <c r="X748" s="1146"/>
      <c r="Y748" s="1146"/>
      <c r="Z748" s="1146"/>
    </row>
    <row r="749" spans="1:26">
      <c r="A749" s="893"/>
      <c r="B749" s="986"/>
      <c r="C749" s="986"/>
      <c r="D749" s="780"/>
      <c r="E749" s="1146"/>
      <c r="F749" s="963"/>
      <c r="G749" s="1146"/>
      <c r="H749" s="1146"/>
      <c r="I749" s="1150"/>
      <c r="J749" s="1150"/>
      <c r="K749" s="713"/>
      <c r="L749" s="713"/>
      <c r="M749" s="713"/>
      <c r="N749" s="1146"/>
      <c r="O749" s="1146"/>
      <c r="P749" s="1146"/>
      <c r="Q749" s="1146"/>
      <c r="R749" s="1146"/>
      <c r="S749" s="1146"/>
      <c r="T749" s="1146"/>
      <c r="U749" s="1146"/>
      <c r="V749" s="1146"/>
      <c r="W749" s="1146"/>
      <c r="X749" s="1146"/>
      <c r="Y749" s="1146"/>
      <c r="Z749" s="1146"/>
    </row>
    <row r="750" spans="1:26">
      <c r="A750" s="893"/>
      <c r="B750" s="986"/>
      <c r="C750" s="986"/>
      <c r="D750" s="780"/>
      <c r="E750" s="1146"/>
      <c r="F750" s="963"/>
      <c r="G750" s="1146"/>
      <c r="H750" s="1146"/>
      <c r="I750" s="1150"/>
      <c r="J750" s="1150"/>
      <c r="K750" s="713"/>
      <c r="L750" s="713"/>
      <c r="M750" s="713"/>
      <c r="N750" s="1146"/>
      <c r="O750" s="1146"/>
      <c r="P750" s="1146"/>
      <c r="Q750" s="1146"/>
      <c r="R750" s="1146"/>
      <c r="S750" s="1146"/>
      <c r="T750" s="1146"/>
      <c r="U750" s="1146"/>
      <c r="V750" s="1146"/>
      <c r="W750" s="1146"/>
      <c r="X750" s="1146"/>
      <c r="Y750" s="1146"/>
      <c r="Z750" s="1146"/>
    </row>
    <row r="751" spans="1:26">
      <c r="A751" s="893"/>
      <c r="B751" s="986"/>
      <c r="C751" s="986"/>
      <c r="D751" s="780"/>
      <c r="E751" s="1146"/>
      <c r="F751" s="963"/>
      <c r="G751" s="1146"/>
      <c r="H751" s="1146"/>
      <c r="I751" s="1150"/>
      <c r="J751" s="1150"/>
      <c r="K751" s="713"/>
      <c r="L751" s="713"/>
      <c r="M751" s="713"/>
      <c r="N751" s="1146"/>
      <c r="O751" s="1146"/>
      <c r="P751" s="1146"/>
      <c r="Q751" s="1146"/>
      <c r="R751" s="1146"/>
      <c r="S751" s="1146"/>
      <c r="T751" s="1146"/>
      <c r="U751" s="1146"/>
      <c r="V751" s="1146"/>
      <c r="W751" s="1146"/>
      <c r="X751" s="1146"/>
      <c r="Y751" s="1146"/>
      <c r="Z751" s="1146"/>
    </row>
    <row r="752" spans="1:26">
      <c r="A752" s="893"/>
      <c r="B752" s="986"/>
      <c r="C752" s="986"/>
      <c r="D752" s="780"/>
      <c r="E752" s="1146"/>
      <c r="F752" s="963"/>
      <c r="G752" s="1146"/>
      <c r="H752" s="1146"/>
      <c r="I752" s="1150"/>
      <c r="J752" s="1150"/>
      <c r="K752" s="713"/>
      <c r="L752" s="713"/>
      <c r="M752" s="713"/>
      <c r="N752" s="1146"/>
      <c r="O752" s="1146"/>
      <c r="P752" s="1146"/>
      <c r="Q752" s="1146"/>
      <c r="R752" s="1146"/>
      <c r="S752" s="1146"/>
      <c r="T752" s="1146"/>
      <c r="U752" s="1146"/>
      <c r="V752" s="1146"/>
      <c r="W752" s="1146"/>
      <c r="X752" s="1146"/>
      <c r="Y752" s="1146"/>
      <c r="Z752" s="1146"/>
    </row>
    <row r="753" spans="1:26">
      <c r="A753" s="893"/>
      <c r="B753" s="986"/>
      <c r="C753" s="986"/>
      <c r="D753" s="780"/>
      <c r="E753" s="1146"/>
      <c r="F753" s="963"/>
      <c r="G753" s="1146"/>
      <c r="H753" s="1146"/>
      <c r="I753" s="1150"/>
      <c r="J753" s="1150"/>
      <c r="K753" s="713"/>
      <c r="L753" s="713"/>
      <c r="M753" s="713"/>
      <c r="N753" s="1146"/>
      <c r="O753" s="1146"/>
      <c r="P753" s="1146"/>
      <c r="Q753" s="1146"/>
      <c r="R753" s="1146"/>
      <c r="S753" s="1146"/>
      <c r="T753" s="1146"/>
      <c r="U753" s="1146"/>
      <c r="V753" s="1146"/>
      <c r="W753" s="1146"/>
      <c r="X753" s="1146"/>
      <c r="Y753" s="1146"/>
      <c r="Z753" s="1146"/>
    </row>
    <row r="754" spans="1:26">
      <c r="A754" s="893"/>
      <c r="B754" s="986"/>
      <c r="C754" s="986"/>
      <c r="D754" s="780"/>
      <c r="E754" s="1146"/>
      <c r="F754" s="963"/>
      <c r="G754" s="1146"/>
      <c r="H754" s="1146"/>
      <c r="I754" s="1150"/>
      <c r="J754" s="1150"/>
      <c r="K754" s="713"/>
      <c r="L754" s="713"/>
      <c r="M754" s="713"/>
      <c r="N754" s="1146"/>
      <c r="O754" s="1146"/>
      <c r="P754" s="1146"/>
      <c r="Q754" s="1146"/>
      <c r="R754" s="1146"/>
      <c r="S754" s="1146"/>
      <c r="T754" s="1146"/>
      <c r="U754" s="1146"/>
      <c r="V754" s="1146"/>
      <c r="W754" s="1146"/>
      <c r="X754" s="1146"/>
      <c r="Y754" s="1146"/>
      <c r="Z754" s="1146"/>
    </row>
    <row r="755" spans="1:26">
      <c r="A755" s="893"/>
      <c r="B755" s="986"/>
      <c r="C755" s="986"/>
      <c r="D755" s="780"/>
      <c r="E755" s="1146"/>
      <c r="F755" s="963"/>
      <c r="G755" s="1146"/>
      <c r="H755" s="1146"/>
      <c r="I755" s="1150"/>
      <c r="J755" s="1150"/>
      <c r="K755" s="713"/>
      <c r="L755" s="713"/>
      <c r="M755" s="713"/>
      <c r="N755" s="1146"/>
      <c r="O755" s="1146"/>
      <c r="P755" s="1146"/>
      <c r="Q755" s="1146"/>
      <c r="R755" s="1146"/>
      <c r="S755" s="1146"/>
      <c r="T755" s="1146"/>
      <c r="U755" s="1146"/>
      <c r="V755" s="1146"/>
      <c r="W755" s="1146"/>
      <c r="X755" s="1146"/>
      <c r="Y755" s="1146"/>
      <c r="Z755" s="1146"/>
    </row>
    <row r="756" spans="1:26">
      <c r="A756" s="893"/>
      <c r="B756" s="986"/>
      <c r="C756" s="986"/>
      <c r="D756" s="780"/>
      <c r="E756" s="1146"/>
      <c r="F756" s="963"/>
      <c r="G756" s="1146"/>
      <c r="H756" s="1146"/>
      <c r="I756" s="1150"/>
      <c r="J756" s="1150"/>
      <c r="K756" s="713"/>
      <c r="L756" s="713"/>
      <c r="M756" s="713"/>
      <c r="N756" s="1146"/>
      <c r="O756" s="1146"/>
      <c r="P756" s="1146"/>
      <c r="Q756" s="1146"/>
      <c r="R756" s="1146"/>
      <c r="S756" s="1146"/>
      <c r="T756" s="1146"/>
      <c r="U756" s="1146"/>
      <c r="V756" s="1146"/>
      <c r="W756" s="1146"/>
      <c r="X756" s="1146"/>
      <c r="Y756" s="1146"/>
      <c r="Z756" s="1146"/>
    </row>
    <row r="757" spans="1:26">
      <c r="A757" s="893"/>
      <c r="B757" s="986"/>
      <c r="C757" s="986"/>
      <c r="D757" s="780"/>
      <c r="E757" s="1146"/>
      <c r="F757" s="963"/>
      <c r="G757" s="1146"/>
      <c r="H757" s="1146"/>
      <c r="I757" s="1150"/>
      <c r="J757" s="1150"/>
      <c r="K757" s="713"/>
      <c r="L757" s="713"/>
      <c r="M757" s="713"/>
      <c r="N757" s="1146"/>
      <c r="O757" s="1146"/>
      <c r="P757" s="1146"/>
      <c r="Q757" s="1146"/>
      <c r="R757" s="1146"/>
      <c r="S757" s="1146"/>
      <c r="T757" s="1146"/>
      <c r="U757" s="1146"/>
      <c r="V757" s="1146"/>
      <c r="W757" s="1146"/>
      <c r="X757" s="1146"/>
      <c r="Y757" s="1146"/>
      <c r="Z757" s="1146"/>
    </row>
    <row r="758" spans="1:26">
      <c r="A758" s="893"/>
      <c r="B758" s="986"/>
      <c r="C758" s="986"/>
      <c r="D758" s="780"/>
      <c r="E758" s="1146"/>
      <c r="F758" s="963"/>
      <c r="G758" s="1146"/>
      <c r="H758" s="1146"/>
      <c r="I758" s="1150"/>
      <c r="J758" s="1150"/>
      <c r="K758" s="713"/>
      <c r="L758" s="713"/>
      <c r="M758" s="713"/>
      <c r="N758" s="1146"/>
      <c r="O758" s="1146"/>
      <c r="P758" s="1146"/>
      <c r="Q758" s="1146"/>
      <c r="R758" s="1146"/>
      <c r="S758" s="1146"/>
      <c r="T758" s="1146"/>
      <c r="U758" s="1146"/>
      <c r="V758" s="1146"/>
      <c r="W758" s="1146"/>
      <c r="X758" s="1146"/>
      <c r="Y758" s="1146"/>
      <c r="Z758" s="1146"/>
    </row>
    <row r="759" spans="1:26">
      <c r="A759" s="893"/>
      <c r="B759" s="986"/>
      <c r="C759" s="986"/>
      <c r="D759" s="780"/>
      <c r="E759" s="1146"/>
      <c r="F759" s="963"/>
      <c r="G759" s="1146"/>
      <c r="H759" s="1146"/>
      <c r="I759" s="1150"/>
      <c r="J759" s="1150"/>
      <c r="K759" s="713"/>
      <c r="L759" s="713"/>
      <c r="M759" s="713"/>
      <c r="N759" s="1146"/>
      <c r="O759" s="1146"/>
      <c r="P759" s="1146"/>
      <c r="Q759" s="1146"/>
      <c r="R759" s="1146"/>
      <c r="S759" s="1146"/>
      <c r="T759" s="1146"/>
      <c r="U759" s="1146"/>
      <c r="V759" s="1146"/>
      <c r="W759" s="1146"/>
      <c r="X759" s="1146"/>
      <c r="Y759" s="1146"/>
      <c r="Z759" s="1146"/>
    </row>
    <row r="760" spans="1:26">
      <c r="A760" s="893"/>
      <c r="B760" s="986"/>
      <c r="C760" s="986"/>
      <c r="D760" s="780"/>
      <c r="E760" s="1146"/>
      <c r="F760" s="963"/>
      <c r="G760" s="1146"/>
      <c r="H760" s="1146"/>
      <c r="I760" s="1150"/>
      <c r="J760" s="1150"/>
      <c r="K760" s="713"/>
      <c r="L760" s="713"/>
      <c r="M760" s="713"/>
      <c r="N760" s="1146"/>
      <c r="O760" s="1146"/>
      <c r="P760" s="1146"/>
      <c r="Q760" s="1146"/>
      <c r="R760" s="1146"/>
      <c r="S760" s="1146"/>
      <c r="T760" s="1146"/>
      <c r="U760" s="1146"/>
      <c r="V760" s="1146"/>
      <c r="W760" s="1146"/>
      <c r="X760" s="1146"/>
      <c r="Y760" s="1146"/>
      <c r="Z760" s="1146"/>
    </row>
    <row r="761" spans="1:26">
      <c r="A761" s="893"/>
      <c r="B761" s="986"/>
      <c r="C761" s="986"/>
      <c r="D761" s="780"/>
      <c r="E761" s="1146"/>
      <c r="F761" s="963"/>
      <c r="G761" s="1146"/>
      <c r="H761" s="1146"/>
      <c r="I761" s="1150"/>
      <c r="J761" s="1150"/>
      <c r="K761" s="713"/>
      <c r="L761" s="713"/>
      <c r="M761" s="713"/>
      <c r="N761" s="1146"/>
      <c r="O761" s="1146"/>
      <c r="P761" s="1146"/>
      <c r="Q761" s="1146"/>
      <c r="R761" s="1146"/>
      <c r="S761" s="1146"/>
      <c r="T761" s="1146"/>
      <c r="U761" s="1146"/>
      <c r="V761" s="1146"/>
      <c r="W761" s="1146"/>
      <c r="X761" s="1146"/>
      <c r="Y761" s="1146"/>
      <c r="Z761" s="1146"/>
    </row>
    <row r="762" spans="1:26">
      <c r="A762" s="893"/>
      <c r="B762" s="986"/>
      <c r="C762" s="986"/>
      <c r="D762" s="780"/>
      <c r="E762" s="1146"/>
      <c r="F762" s="963"/>
      <c r="G762" s="1146"/>
      <c r="H762" s="1146"/>
      <c r="I762" s="1150"/>
      <c r="J762" s="1150"/>
      <c r="K762" s="713"/>
      <c r="L762" s="713"/>
      <c r="M762" s="713"/>
      <c r="N762" s="1146"/>
      <c r="O762" s="1146"/>
      <c r="P762" s="1146"/>
      <c r="Q762" s="1146"/>
      <c r="R762" s="1146"/>
      <c r="S762" s="1146"/>
      <c r="T762" s="1146"/>
      <c r="U762" s="1146"/>
      <c r="V762" s="1146"/>
      <c r="W762" s="1146"/>
      <c r="X762" s="1146"/>
      <c r="Y762" s="1146"/>
      <c r="Z762" s="1146"/>
    </row>
    <row r="763" spans="1:26">
      <c r="A763" s="893"/>
      <c r="B763" s="986"/>
      <c r="C763" s="986"/>
      <c r="D763" s="780"/>
      <c r="E763" s="1146"/>
      <c r="F763" s="963"/>
      <c r="G763" s="1146"/>
      <c r="H763" s="1146"/>
      <c r="I763" s="1150"/>
      <c r="J763" s="1150"/>
      <c r="K763" s="713"/>
      <c r="L763" s="713"/>
      <c r="M763" s="713"/>
      <c r="N763" s="1146"/>
      <c r="O763" s="1146"/>
      <c r="P763" s="1146"/>
      <c r="Q763" s="1146"/>
      <c r="R763" s="1146"/>
      <c r="S763" s="1146"/>
      <c r="T763" s="1146"/>
      <c r="U763" s="1146"/>
      <c r="V763" s="1146"/>
      <c r="W763" s="1146"/>
      <c r="X763" s="1146"/>
      <c r="Y763" s="1146"/>
      <c r="Z763" s="1146"/>
    </row>
    <row r="764" spans="1:26">
      <c r="A764" s="893"/>
      <c r="B764" s="986"/>
      <c r="C764" s="986"/>
      <c r="D764" s="780"/>
      <c r="E764" s="1146"/>
      <c r="F764" s="963"/>
      <c r="G764" s="1146"/>
      <c r="H764" s="1146"/>
      <c r="I764" s="1150"/>
      <c r="J764" s="1150"/>
      <c r="K764" s="713"/>
      <c r="L764" s="713"/>
      <c r="M764" s="713"/>
      <c r="N764" s="1146"/>
      <c r="O764" s="1146"/>
      <c r="P764" s="1146"/>
      <c r="Q764" s="1146"/>
      <c r="R764" s="1146"/>
      <c r="S764" s="1146"/>
      <c r="T764" s="1146"/>
      <c r="U764" s="1146"/>
      <c r="V764" s="1146"/>
      <c r="W764" s="1146"/>
      <c r="X764" s="1146"/>
      <c r="Y764" s="1146"/>
      <c r="Z764" s="1146"/>
    </row>
    <row r="765" spans="1:26">
      <c r="A765" s="893"/>
      <c r="B765" s="986"/>
      <c r="C765" s="986"/>
      <c r="D765" s="780"/>
      <c r="E765" s="1146"/>
      <c r="F765" s="963"/>
      <c r="G765" s="1146"/>
      <c r="H765" s="1146"/>
      <c r="I765" s="1150"/>
      <c r="J765" s="1150"/>
      <c r="K765" s="713"/>
      <c r="L765" s="713"/>
      <c r="M765" s="713"/>
      <c r="N765" s="1146"/>
      <c r="O765" s="1146"/>
      <c r="P765" s="1146"/>
      <c r="Q765" s="1146"/>
      <c r="R765" s="1146"/>
      <c r="S765" s="1146"/>
      <c r="T765" s="1146"/>
      <c r="U765" s="1146"/>
      <c r="V765" s="1146"/>
      <c r="W765" s="1146"/>
      <c r="X765" s="1146"/>
      <c r="Y765" s="1146"/>
      <c r="Z765" s="1146"/>
    </row>
    <row r="766" spans="1:26">
      <c r="A766" s="893"/>
      <c r="B766" s="986"/>
      <c r="C766" s="986"/>
      <c r="D766" s="780"/>
      <c r="E766" s="1146"/>
      <c r="F766" s="963"/>
      <c r="G766" s="1146"/>
      <c r="H766" s="1146"/>
      <c r="I766" s="1150"/>
      <c r="J766" s="1150"/>
      <c r="K766" s="713"/>
      <c r="L766" s="713"/>
      <c r="M766" s="713"/>
      <c r="N766" s="1146"/>
      <c r="O766" s="1146"/>
      <c r="P766" s="1146"/>
      <c r="Q766" s="1146"/>
      <c r="R766" s="1146"/>
      <c r="S766" s="1146"/>
      <c r="T766" s="1146"/>
      <c r="U766" s="1146"/>
      <c r="V766" s="1146"/>
      <c r="W766" s="1146"/>
      <c r="X766" s="1146"/>
      <c r="Y766" s="1146"/>
      <c r="Z766" s="1146"/>
    </row>
    <row r="767" spans="1:26">
      <c r="A767" s="893"/>
      <c r="B767" s="986"/>
      <c r="C767" s="986"/>
      <c r="D767" s="780"/>
      <c r="E767" s="1146"/>
      <c r="F767" s="963"/>
      <c r="G767" s="1146"/>
      <c r="H767" s="1146"/>
      <c r="I767" s="1150"/>
      <c r="J767" s="1150"/>
      <c r="K767" s="713"/>
      <c r="L767" s="713"/>
      <c r="M767" s="713"/>
      <c r="N767" s="1146"/>
      <c r="O767" s="1146"/>
      <c r="P767" s="1146"/>
      <c r="Q767" s="1146"/>
      <c r="R767" s="1146"/>
      <c r="S767" s="1146"/>
      <c r="T767" s="1146"/>
      <c r="U767" s="1146"/>
      <c r="V767" s="1146"/>
      <c r="W767" s="1146"/>
      <c r="X767" s="1146"/>
      <c r="Y767" s="1146"/>
      <c r="Z767" s="1146"/>
    </row>
    <row r="768" spans="1:26">
      <c r="A768" s="893"/>
      <c r="B768" s="986"/>
      <c r="C768" s="986"/>
      <c r="D768" s="780"/>
      <c r="E768" s="1146"/>
      <c r="F768" s="963"/>
      <c r="G768" s="1146"/>
      <c r="H768" s="1146"/>
      <c r="I768" s="1150"/>
      <c r="J768" s="1150"/>
      <c r="K768" s="713"/>
      <c r="L768" s="713"/>
      <c r="M768" s="713"/>
      <c r="N768" s="1146"/>
      <c r="O768" s="1146"/>
      <c r="P768" s="1146"/>
      <c r="Q768" s="1146"/>
      <c r="R768" s="1146"/>
      <c r="S768" s="1146"/>
      <c r="T768" s="1146"/>
      <c r="U768" s="1146"/>
      <c r="V768" s="1146"/>
      <c r="W768" s="1146"/>
      <c r="X768" s="1146"/>
      <c r="Y768" s="1146"/>
      <c r="Z768" s="1146"/>
    </row>
    <row r="769" spans="1:26">
      <c r="A769" s="893"/>
      <c r="B769" s="986"/>
      <c r="C769" s="986"/>
      <c r="D769" s="780"/>
      <c r="E769" s="1146"/>
      <c r="F769" s="963"/>
      <c r="G769" s="1146"/>
      <c r="H769" s="1146"/>
      <c r="I769" s="1150"/>
      <c r="J769" s="1150"/>
      <c r="K769" s="713"/>
      <c r="L769" s="713"/>
      <c r="M769" s="713"/>
      <c r="N769" s="1146"/>
      <c r="O769" s="1146"/>
      <c r="P769" s="1146"/>
      <c r="Q769" s="1146"/>
      <c r="R769" s="1146"/>
      <c r="S769" s="1146"/>
      <c r="T769" s="1146"/>
      <c r="U769" s="1146"/>
      <c r="V769" s="1146"/>
      <c r="W769" s="1146"/>
      <c r="X769" s="1146"/>
      <c r="Y769" s="1146"/>
      <c r="Z769" s="1146"/>
    </row>
    <row r="770" spans="1:26">
      <c r="A770" s="893"/>
      <c r="B770" s="986"/>
      <c r="C770" s="986"/>
      <c r="D770" s="780"/>
      <c r="E770" s="1146"/>
      <c r="F770" s="963"/>
      <c r="G770" s="1146"/>
      <c r="H770" s="1146"/>
      <c r="I770" s="1150"/>
      <c r="J770" s="1150"/>
      <c r="K770" s="713"/>
      <c r="L770" s="713"/>
      <c r="M770" s="713"/>
      <c r="N770" s="1146"/>
      <c r="O770" s="1146"/>
      <c r="P770" s="1146"/>
      <c r="Q770" s="1146"/>
      <c r="R770" s="1146"/>
      <c r="S770" s="1146"/>
      <c r="T770" s="1146"/>
      <c r="U770" s="1146"/>
      <c r="V770" s="1146"/>
      <c r="W770" s="1146"/>
      <c r="X770" s="1146"/>
      <c r="Y770" s="1146"/>
      <c r="Z770" s="1146"/>
    </row>
    <row r="771" spans="1:26">
      <c r="A771" s="893"/>
      <c r="B771" s="986"/>
      <c r="C771" s="986"/>
      <c r="D771" s="780"/>
      <c r="E771" s="1146"/>
      <c r="F771" s="963"/>
      <c r="G771" s="1146"/>
      <c r="H771" s="1146"/>
      <c r="I771" s="1150"/>
      <c r="J771" s="1150"/>
      <c r="K771" s="713"/>
      <c r="L771" s="713"/>
      <c r="M771" s="713"/>
      <c r="N771" s="1146"/>
      <c r="O771" s="1146"/>
      <c r="P771" s="1146"/>
      <c r="Q771" s="1146"/>
      <c r="R771" s="1146"/>
      <c r="S771" s="1146"/>
      <c r="T771" s="1146"/>
      <c r="U771" s="1146"/>
      <c r="V771" s="1146"/>
      <c r="W771" s="1146"/>
      <c r="X771" s="1146"/>
      <c r="Y771" s="1146"/>
      <c r="Z771" s="1146"/>
    </row>
    <row r="772" spans="1:26">
      <c r="A772" s="893"/>
      <c r="B772" s="986"/>
      <c r="C772" s="986"/>
      <c r="D772" s="780"/>
      <c r="E772" s="1146"/>
      <c r="F772" s="963"/>
      <c r="G772" s="1146"/>
      <c r="H772" s="1146"/>
      <c r="I772" s="1150"/>
      <c r="J772" s="1150"/>
      <c r="K772" s="713"/>
      <c r="L772" s="713"/>
      <c r="M772" s="713"/>
      <c r="N772" s="1146"/>
      <c r="O772" s="1146"/>
      <c r="P772" s="1146"/>
      <c r="Q772" s="1146"/>
      <c r="R772" s="1146"/>
      <c r="S772" s="1146"/>
      <c r="T772" s="1146"/>
      <c r="U772" s="1146"/>
      <c r="V772" s="1146"/>
      <c r="W772" s="1146"/>
      <c r="X772" s="1146"/>
      <c r="Y772" s="1146"/>
      <c r="Z772" s="1146"/>
    </row>
    <row r="773" spans="1:26">
      <c r="A773" s="893"/>
      <c r="B773" s="986"/>
      <c r="C773" s="986"/>
      <c r="D773" s="780"/>
      <c r="E773" s="1146"/>
      <c r="F773" s="963"/>
      <c r="G773" s="1146"/>
      <c r="H773" s="1146"/>
      <c r="I773" s="1150"/>
      <c r="J773" s="1150"/>
      <c r="K773" s="713"/>
      <c r="L773" s="713"/>
      <c r="M773" s="713"/>
      <c r="N773" s="1146"/>
      <c r="O773" s="1146"/>
      <c r="P773" s="1146"/>
      <c r="Q773" s="1146"/>
      <c r="R773" s="1146"/>
      <c r="S773" s="1146"/>
      <c r="T773" s="1146"/>
      <c r="U773" s="1146"/>
      <c r="V773" s="1146"/>
      <c r="W773" s="1146"/>
      <c r="X773" s="1146"/>
      <c r="Y773" s="1146"/>
      <c r="Z773" s="1146"/>
    </row>
    <row r="774" spans="1:26">
      <c r="A774" s="893"/>
      <c r="B774" s="986"/>
      <c r="C774" s="986"/>
      <c r="D774" s="780"/>
      <c r="E774" s="1146"/>
      <c r="F774" s="963"/>
      <c r="G774" s="1146"/>
      <c r="H774" s="1146"/>
      <c r="I774" s="1150"/>
      <c r="J774" s="1150"/>
      <c r="K774" s="713"/>
      <c r="L774" s="713"/>
      <c r="M774" s="713"/>
      <c r="N774" s="1146"/>
      <c r="O774" s="1146"/>
      <c r="P774" s="1146"/>
      <c r="Q774" s="1146"/>
      <c r="R774" s="1146"/>
      <c r="S774" s="1146"/>
      <c r="T774" s="1146"/>
      <c r="U774" s="1146"/>
      <c r="V774" s="1146"/>
      <c r="W774" s="1146"/>
      <c r="X774" s="1146"/>
      <c r="Y774" s="1146"/>
      <c r="Z774" s="1146"/>
    </row>
    <row r="775" spans="1:26">
      <c r="A775" s="893"/>
      <c r="B775" s="986"/>
      <c r="C775" s="986"/>
      <c r="D775" s="780"/>
      <c r="E775" s="1146"/>
      <c r="F775" s="963"/>
      <c r="G775" s="1146"/>
      <c r="H775" s="1146"/>
      <c r="I775" s="1150"/>
      <c r="J775" s="1150"/>
      <c r="K775" s="713"/>
      <c r="L775" s="713"/>
      <c r="M775" s="713"/>
      <c r="N775" s="1146"/>
      <c r="O775" s="1146"/>
      <c r="P775" s="1146"/>
      <c r="Q775" s="1146"/>
      <c r="R775" s="1146"/>
      <c r="S775" s="1146"/>
      <c r="T775" s="1146"/>
      <c r="U775" s="1146"/>
      <c r="V775" s="1146"/>
      <c r="W775" s="1146"/>
      <c r="X775" s="1146"/>
      <c r="Y775" s="1146"/>
      <c r="Z775" s="1146"/>
    </row>
    <row r="776" spans="1:26">
      <c r="A776" s="893"/>
      <c r="B776" s="986"/>
      <c r="C776" s="986"/>
      <c r="D776" s="780"/>
      <c r="E776" s="1146"/>
      <c r="F776" s="963"/>
      <c r="G776" s="1146"/>
      <c r="H776" s="1146"/>
      <c r="I776" s="1150"/>
      <c r="J776" s="1150"/>
      <c r="K776" s="713"/>
      <c r="L776" s="713"/>
      <c r="M776" s="713"/>
      <c r="N776" s="1146"/>
      <c r="O776" s="1146"/>
      <c r="P776" s="1146"/>
      <c r="Q776" s="1146"/>
      <c r="R776" s="1146"/>
      <c r="S776" s="1146"/>
      <c r="T776" s="1146"/>
      <c r="U776" s="1146"/>
      <c r="V776" s="1146"/>
      <c r="W776" s="1146"/>
      <c r="X776" s="1146"/>
      <c r="Y776" s="1146"/>
      <c r="Z776" s="1146"/>
    </row>
    <row r="777" spans="1:26">
      <c r="A777" s="893"/>
      <c r="B777" s="986"/>
      <c r="C777" s="986"/>
      <c r="D777" s="780"/>
      <c r="E777" s="1146"/>
      <c r="F777" s="963"/>
      <c r="G777" s="1146"/>
      <c r="H777" s="1146"/>
      <c r="I777" s="1150"/>
      <c r="J777" s="1150"/>
      <c r="K777" s="713"/>
      <c r="L777" s="713"/>
      <c r="M777" s="713"/>
      <c r="N777" s="1146"/>
      <c r="O777" s="1146"/>
      <c r="P777" s="1146"/>
      <c r="Q777" s="1146"/>
      <c r="R777" s="1146"/>
      <c r="S777" s="1146"/>
      <c r="T777" s="1146"/>
      <c r="U777" s="1146"/>
      <c r="V777" s="1146"/>
      <c r="W777" s="1146"/>
      <c r="X777" s="1146"/>
      <c r="Y777" s="1146"/>
      <c r="Z777" s="1146"/>
    </row>
    <row r="778" spans="1:26">
      <c r="A778" s="893"/>
      <c r="B778" s="986"/>
      <c r="C778" s="986"/>
      <c r="D778" s="780"/>
      <c r="E778" s="1146"/>
      <c r="F778" s="963"/>
      <c r="G778" s="1146"/>
      <c r="H778" s="1146"/>
      <c r="I778" s="1150"/>
      <c r="J778" s="1150"/>
      <c r="K778" s="713"/>
      <c r="L778" s="713"/>
      <c r="M778" s="713"/>
      <c r="N778" s="1146"/>
      <c r="O778" s="1146"/>
      <c r="P778" s="1146"/>
      <c r="Q778" s="1146"/>
      <c r="R778" s="1146"/>
      <c r="S778" s="1146"/>
      <c r="T778" s="1146"/>
      <c r="U778" s="1146"/>
      <c r="V778" s="1146"/>
      <c r="W778" s="1146"/>
      <c r="X778" s="1146"/>
      <c r="Y778" s="1146"/>
      <c r="Z778" s="1146"/>
    </row>
    <row r="779" spans="1:26">
      <c r="A779" s="893"/>
      <c r="B779" s="986"/>
      <c r="C779" s="986"/>
      <c r="D779" s="780"/>
      <c r="E779" s="1146"/>
      <c r="F779" s="963"/>
      <c r="G779" s="1146"/>
      <c r="H779" s="1146"/>
      <c r="I779" s="1150"/>
      <c r="J779" s="1150"/>
      <c r="K779" s="713"/>
      <c r="L779" s="713"/>
      <c r="M779" s="713"/>
      <c r="N779" s="1146"/>
      <c r="O779" s="1146"/>
      <c r="P779" s="1146"/>
      <c r="Q779" s="1146"/>
      <c r="R779" s="1146"/>
      <c r="S779" s="1146"/>
      <c r="T779" s="1146"/>
      <c r="U779" s="1146"/>
      <c r="V779" s="1146"/>
      <c r="W779" s="1146"/>
      <c r="X779" s="1146"/>
      <c r="Y779" s="1146"/>
      <c r="Z779" s="1146"/>
    </row>
    <row r="780" spans="1:26">
      <c r="A780" s="893"/>
      <c r="B780" s="986"/>
      <c r="C780" s="986"/>
      <c r="D780" s="780"/>
      <c r="E780" s="1146"/>
      <c r="F780" s="963"/>
      <c r="G780" s="1146"/>
      <c r="H780" s="1146"/>
      <c r="I780" s="1150"/>
      <c r="J780" s="1150"/>
      <c r="K780" s="713"/>
      <c r="L780" s="713"/>
      <c r="M780" s="713"/>
      <c r="N780" s="1146"/>
      <c r="O780" s="1146"/>
      <c r="P780" s="1146"/>
      <c r="Q780" s="1146"/>
      <c r="R780" s="1146"/>
      <c r="S780" s="1146"/>
      <c r="T780" s="1146"/>
      <c r="U780" s="1146"/>
      <c r="V780" s="1146"/>
      <c r="W780" s="1146"/>
      <c r="X780" s="1146"/>
      <c r="Y780" s="1146"/>
      <c r="Z780" s="1146"/>
    </row>
    <row r="781" spans="1:26">
      <c r="A781" s="893"/>
      <c r="B781" s="986"/>
      <c r="C781" s="986"/>
      <c r="D781" s="780"/>
      <c r="E781" s="1146"/>
      <c r="F781" s="963"/>
      <c r="G781" s="1146"/>
      <c r="H781" s="1146"/>
      <c r="I781" s="1150"/>
      <c r="J781" s="1150"/>
      <c r="K781" s="713"/>
      <c r="L781" s="713"/>
      <c r="M781" s="713"/>
      <c r="N781" s="1146"/>
      <c r="O781" s="1146"/>
      <c r="P781" s="1146"/>
      <c r="Q781" s="1146"/>
      <c r="R781" s="1146"/>
      <c r="S781" s="1146"/>
      <c r="T781" s="1146"/>
      <c r="U781" s="1146"/>
      <c r="V781" s="1146"/>
      <c r="W781" s="1146"/>
      <c r="X781" s="1146"/>
      <c r="Y781" s="1146"/>
      <c r="Z781" s="1146"/>
    </row>
    <row r="782" spans="1:26">
      <c r="A782" s="893"/>
      <c r="B782" s="986"/>
      <c r="C782" s="986"/>
      <c r="D782" s="780"/>
      <c r="E782" s="1146"/>
      <c r="F782" s="963"/>
      <c r="G782" s="1146"/>
      <c r="H782" s="1146"/>
      <c r="I782" s="1150"/>
      <c r="J782" s="1150"/>
      <c r="K782" s="713"/>
      <c r="L782" s="713"/>
      <c r="M782" s="713"/>
      <c r="N782" s="1146"/>
      <c r="O782" s="1146"/>
      <c r="P782" s="1146"/>
      <c r="Q782" s="1146"/>
      <c r="R782" s="1146"/>
      <c r="S782" s="1146"/>
      <c r="T782" s="1146"/>
      <c r="U782" s="1146"/>
      <c r="V782" s="1146"/>
      <c r="W782" s="1146"/>
      <c r="X782" s="1146"/>
      <c r="Y782" s="1146"/>
      <c r="Z782" s="1146"/>
    </row>
    <row r="783" spans="1:26">
      <c r="A783" s="893"/>
      <c r="B783" s="986"/>
      <c r="C783" s="986"/>
      <c r="D783" s="780"/>
      <c r="E783" s="1146"/>
      <c r="F783" s="963"/>
      <c r="G783" s="1146"/>
      <c r="H783" s="1146"/>
      <c r="I783" s="1150"/>
      <c r="J783" s="1150"/>
      <c r="K783" s="713"/>
      <c r="L783" s="713"/>
      <c r="M783" s="713"/>
      <c r="N783" s="1146"/>
      <c r="O783" s="1146"/>
      <c r="P783" s="1146"/>
      <c r="Q783" s="1146"/>
      <c r="R783" s="1146"/>
      <c r="S783" s="1146"/>
      <c r="T783" s="1146"/>
      <c r="U783" s="1146"/>
      <c r="V783" s="1146"/>
      <c r="W783" s="1146"/>
      <c r="X783" s="1146"/>
      <c r="Y783" s="1146"/>
      <c r="Z783" s="1146"/>
    </row>
    <row r="784" spans="1:26">
      <c r="A784" s="893"/>
      <c r="B784" s="986"/>
      <c r="C784" s="986"/>
      <c r="D784" s="780"/>
      <c r="E784" s="1146"/>
      <c r="F784" s="963"/>
      <c r="G784" s="1146"/>
      <c r="H784" s="1146"/>
      <c r="I784" s="1150"/>
      <c r="J784" s="1150"/>
      <c r="K784" s="713"/>
      <c r="L784" s="713"/>
      <c r="M784" s="713"/>
      <c r="N784" s="1146"/>
      <c r="O784" s="1146"/>
      <c r="P784" s="1146"/>
      <c r="Q784" s="1146"/>
      <c r="R784" s="1146"/>
      <c r="S784" s="1146"/>
      <c r="T784" s="1146"/>
      <c r="U784" s="1146"/>
      <c r="V784" s="1146"/>
      <c r="W784" s="1146"/>
      <c r="X784" s="1146"/>
      <c r="Y784" s="1146"/>
      <c r="Z784" s="1146"/>
    </row>
    <row r="785" spans="1:26">
      <c r="A785" s="893"/>
      <c r="B785" s="986"/>
      <c r="C785" s="986"/>
      <c r="D785" s="780"/>
      <c r="E785" s="1146"/>
      <c r="F785" s="963"/>
      <c r="G785" s="1146"/>
      <c r="H785" s="1146"/>
      <c r="I785" s="1150"/>
      <c r="J785" s="1150"/>
      <c r="K785" s="713"/>
      <c r="L785" s="713"/>
      <c r="M785" s="713"/>
      <c r="N785" s="1146"/>
      <c r="O785" s="1146"/>
      <c r="P785" s="1146"/>
      <c r="Q785" s="1146"/>
      <c r="R785" s="1146"/>
      <c r="S785" s="1146"/>
      <c r="T785" s="1146"/>
      <c r="U785" s="1146"/>
      <c r="V785" s="1146"/>
      <c r="W785" s="1146"/>
      <c r="X785" s="1146"/>
      <c r="Y785" s="1146"/>
      <c r="Z785" s="1146"/>
    </row>
    <row r="786" spans="1:26">
      <c r="A786" s="893"/>
      <c r="B786" s="986"/>
      <c r="C786" s="986"/>
      <c r="D786" s="780"/>
      <c r="E786" s="1146"/>
      <c r="F786" s="963"/>
      <c r="G786" s="1146"/>
      <c r="H786" s="1146"/>
      <c r="I786" s="1150"/>
      <c r="J786" s="1150"/>
      <c r="K786" s="713"/>
      <c r="L786" s="713"/>
      <c r="M786" s="713"/>
      <c r="N786" s="1146"/>
      <c r="O786" s="1146"/>
      <c r="P786" s="1146"/>
      <c r="Q786" s="1146"/>
      <c r="R786" s="1146"/>
      <c r="S786" s="1146"/>
      <c r="T786" s="1146"/>
      <c r="U786" s="1146"/>
      <c r="V786" s="1146"/>
      <c r="W786" s="1146"/>
      <c r="X786" s="1146"/>
      <c r="Y786" s="1146"/>
      <c r="Z786" s="1146"/>
    </row>
    <row r="787" spans="1:26">
      <c r="A787" s="893"/>
      <c r="B787" s="986"/>
      <c r="C787" s="986"/>
      <c r="D787" s="780"/>
      <c r="E787" s="1146"/>
      <c r="F787" s="963"/>
      <c r="G787" s="1146"/>
      <c r="H787" s="1146"/>
      <c r="I787" s="1150"/>
      <c r="J787" s="1150"/>
      <c r="K787" s="713"/>
      <c r="L787" s="713"/>
      <c r="M787" s="713"/>
      <c r="N787" s="1146"/>
      <c r="O787" s="1146"/>
      <c r="P787" s="1146"/>
      <c r="Q787" s="1146"/>
      <c r="R787" s="1146"/>
      <c r="S787" s="1146"/>
      <c r="T787" s="1146"/>
      <c r="U787" s="1146"/>
      <c r="V787" s="1146"/>
      <c r="W787" s="1146"/>
      <c r="X787" s="1146"/>
      <c r="Y787" s="1146"/>
      <c r="Z787" s="1146"/>
    </row>
    <row r="788" spans="1:26">
      <c r="A788" s="893"/>
      <c r="B788" s="986"/>
      <c r="C788" s="986"/>
      <c r="D788" s="780"/>
      <c r="E788" s="1146"/>
      <c r="F788" s="963"/>
      <c r="G788" s="1146"/>
      <c r="H788" s="1146"/>
      <c r="I788" s="1150"/>
      <c r="J788" s="1150"/>
      <c r="K788" s="713"/>
      <c r="L788" s="713"/>
      <c r="M788" s="713"/>
      <c r="N788" s="1146"/>
      <c r="O788" s="1146"/>
      <c r="P788" s="1146"/>
      <c r="Q788" s="1146"/>
      <c r="R788" s="1146"/>
      <c r="S788" s="1146"/>
      <c r="T788" s="1146"/>
      <c r="U788" s="1146"/>
      <c r="V788" s="1146"/>
      <c r="W788" s="1146"/>
      <c r="X788" s="1146"/>
      <c r="Y788" s="1146"/>
      <c r="Z788" s="1146"/>
    </row>
    <row r="789" spans="1:26">
      <c r="A789" s="893"/>
      <c r="B789" s="986"/>
      <c r="C789" s="986"/>
      <c r="D789" s="780"/>
      <c r="E789" s="1146"/>
      <c r="F789" s="963"/>
      <c r="G789" s="1146"/>
      <c r="H789" s="1146"/>
      <c r="I789" s="1150"/>
      <c r="J789" s="1150"/>
      <c r="K789" s="713"/>
      <c r="L789" s="713"/>
      <c r="M789" s="713"/>
      <c r="N789" s="1146"/>
      <c r="O789" s="1146"/>
      <c r="P789" s="1146"/>
      <c r="Q789" s="1146"/>
      <c r="R789" s="1146"/>
      <c r="S789" s="1146"/>
      <c r="T789" s="1146"/>
      <c r="U789" s="1146"/>
      <c r="V789" s="1146"/>
      <c r="W789" s="1146"/>
      <c r="X789" s="1146"/>
      <c r="Y789" s="1146"/>
      <c r="Z789" s="1146"/>
    </row>
    <row r="790" spans="1:26">
      <c r="A790" s="893"/>
      <c r="B790" s="986"/>
      <c r="C790" s="986"/>
      <c r="D790" s="780"/>
      <c r="E790" s="1146"/>
      <c r="F790" s="963"/>
      <c r="G790" s="1146"/>
      <c r="H790" s="1146"/>
      <c r="I790" s="1150"/>
      <c r="J790" s="1150"/>
      <c r="K790" s="713"/>
      <c r="L790" s="713"/>
      <c r="M790" s="713"/>
      <c r="N790" s="1146"/>
      <c r="O790" s="1146"/>
      <c r="P790" s="1146"/>
      <c r="Q790" s="1146"/>
      <c r="R790" s="1146"/>
      <c r="S790" s="1146"/>
      <c r="T790" s="1146"/>
      <c r="U790" s="1146"/>
      <c r="V790" s="1146"/>
      <c r="W790" s="1146"/>
      <c r="X790" s="1146"/>
      <c r="Y790" s="1146"/>
      <c r="Z790" s="1146"/>
    </row>
    <row r="791" spans="1:26">
      <c r="A791" s="893"/>
      <c r="B791" s="986"/>
      <c r="C791" s="986"/>
      <c r="D791" s="780"/>
      <c r="E791" s="1146"/>
      <c r="F791" s="963"/>
      <c r="G791" s="1146"/>
      <c r="H791" s="1146"/>
      <c r="I791" s="1150"/>
      <c r="J791" s="1150"/>
      <c r="K791" s="713"/>
      <c r="L791" s="713"/>
      <c r="M791" s="713"/>
      <c r="N791" s="1146"/>
      <c r="O791" s="1146"/>
      <c r="P791" s="1146"/>
      <c r="Q791" s="1146"/>
      <c r="R791" s="1146"/>
      <c r="S791" s="1146"/>
      <c r="T791" s="1146"/>
      <c r="U791" s="1146"/>
      <c r="V791" s="1146"/>
      <c r="W791" s="1146"/>
      <c r="X791" s="1146"/>
      <c r="Y791" s="1146"/>
      <c r="Z791" s="1146"/>
    </row>
    <row r="792" spans="1:26">
      <c r="A792" s="893"/>
      <c r="B792" s="986"/>
      <c r="C792" s="986"/>
      <c r="D792" s="780"/>
      <c r="E792" s="1146"/>
      <c r="F792" s="963"/>
      <c r="G792" s="1146"/>
      <c r="H792" s="1146"/>
      <c r="I792" s="1150"/>
      <c r="J792" s="1150"/>
      <c r="K792" s="713"/>
      <c r="L792" s="713"/>
      <c r="M792" s="713"/>
      <c r="N792" s="1146"/>
      <c r="O792" s="1146"/>
      <c r="P792" s="1146"/>
      <c r="Q792" s="1146"/>
      <c r="R792" s="1146"/>
      <c r="S792" s="1146"/>
      <c r="T792" s="1146"/>
      <c r="U792" s="1146"/>
      <c r="V792" s="1146"/>
      <c r="W792" s="1146"/>
      <c r="X792" s="1146"/>
      <c r="Y792" s="1146"/>
      <c r="Z792" s="1146"/>
    </row>
    <row r="793" spans="1:26">
      <c r="A793" s="893"/>
      <c r="B793" s="986"/>
      <c r="C793" s="986"/>
      <c r="D793" s="780"/>
      <c r="E793" s="1146"/>
      <c r="F793" s="963"/>
      <c r="G793" s="1146"/>
      <c r="H793" s="1146"/>
      <c r="I793" s="1150"/>
      <c r="J793" s="1150"/>
      <c r="K793" s="713"/>
      <c r="L793" s="713"/>
      <c r="M793" s="713"/>
      <c r="N793" s="1146"/>
      <c r="O793" s="1146"/>
      <c r="P793" s="1146"/>
      <c r="Q793" s="1146"/>
      <c r="R793" s="1146"/>
      <c r="S793" s="1146"/>
      <c r="T793" s="1146"/>
      <c r="U793" s="1146"/>
      <c r="V793" s="1146"/>
      <c r="W793" s="1146"/>
      <c r="X793" s="1146"/>
      <c r="Y793" s="1146"/>
      <c r="Z793" s="1146"/>
    </row>
    <row r="794" spans="1:26">
      <c r="A794" s="893"/>
      <c r="B794" s="986"/>
      <c r="C794" s="986"/>
      <c r="D794" s="780"/>
      <c r="E794" s="1146"/>
      <c r="F794" s="963"/>
      <c r="G794" s="1146"/>
      <c r="H794" s="1146"/>
      <c r="I794" s="1150"/>
      <c r="J794" s="1150"/>
      <c r="K794" s="713"/>
      <c r="L794" s="713"/>
      <c r="M794" s="713"/>
      <c r="N794" s="1146"/>
      <c r="O794" s="1146"/>
      <c r="P794" s="1146"/>
      <c r="Q794" s="1146"/>
      <c r="R794" s="1146"/>
      <c r="S794" s="1146"/>
      <c r="T794" s="1146"/>
      <c r="U794" s="1146"/>
      <c r="V794" s="1146"/>
      <c r="W794" s="1146"/>
      <c r="X794" s="1146"/>
      <c r="Y794" s="1146"/>
      <c r="Z794" s="1146"/>
    </row>
    <row r="795" spans="1:26">
      <c r="A795" s="893"/>
      <c r="B795" s="986"/>
      <c r="C795" s="986"/>
      <c r="D795" s="780"/>
      <c r="E795" s="1146"/>
      <c r="F795" s="963"/>
      <c r="G795" s="1146"/>
      <c r="H795" s="1146"/>
      <c r="I795" s="1150"/>
      <c r="J795" s="1150"/>
      <c r="K795" s="713"/>
      <c r="L795" s="713"/>
      <c r="M795" s="713"/>
      <c r="N795" s="1146"/>
      <c r="O795" s="1146"/>
      <c r="P795" s="1146"/>
      <c r="Q795" s="1146"/>
      <c r="R795" s="1146"/>
      <c r="S795" s="1146"/>
      <c r="T795" s="1146"/>
      <c r="U795" s="1146"/>
      <c r="V795" s="1146"/>
      <c r="W795" s="1146"/>
      <c r="X795" s="1146"/>
      <c r="Y795" s="1146"/>
      <c r="Z795" s="1146"/>
    </row>
    <row r="796" spans="1:26">
      <c r="A796" s="893"/>
      <c r="B796" s="986"/>
      <c r="C796" s="986"/>
      <c r="D796" s="780"/>
      <c r="E796" s="1146"/>
      <c r="F796" s="963"/>
      <c r="G796" s="1146"/>
      <c r="H796" s="1146"/>
      <c r="I796" s="1150"/>
      <c r="J796" s="1150"/>
      <c r="K796" s="713"/>
      <c r="L796" s="713"/>
      <c r="M796" s="713"/>
      <c r="N796" s="1146"/>
      <c r="O796" s="1146"/>
      <c r="P796" s="1146"/>
      <c r="Q796" s="1146"/>
      <c r="R796" s="1146"/>
      <c r="S796" s="1146"/>
      <c r="T796" s="1146"/>
      <c r="U796" s="1146"/>
      <c r="V796" s="1146"/>
      <c r="W796" s="1146"/>
      <c r="X796" s="1146"/>
      <c r="Y796" s="1146"/>
      <c r="Z796" s="1146"/>
    </row>
    <row r="797" spans="1:26">
      <c r="A797" s="893"/>
      <c r="B797" s="986"/>
      <c r="C797" s="986"/>
      <c r="D797" s="780"/>
      <c r="E797" s="1146"/>
      <c r="F797" s="963"/>
      <c r="G797" s="1146"/>
      <c r="H797" s="1146"/>
      <c r="I797" s="1150"/>
      <c r="J797" s="1150"/>
      <c r="K797" s="713"/>
      <c r="L797" s="713"/>
      <c r="M797" s="713"/>
      <c r="N797" s="1146"/>
      <c r="O797" s="1146"/>
      <c r="P797" s="1146"/>
      <c r="Q797" s="1146"/>
      <c r="R797" s="1146"/>
      <c r="S797" s="1146"/>
      <c r="T797" s="1146"/>
      <c r="U797" s="1146"/>
      <c r="V797" s="1146"/>
      <c r="W797" s="1146"/>
      <c r="X797" s="1146"/>
      <c r="Y797" s="1146"/>
      <c r="Z797" s="1146"/>
    </row>
    <row r="798" spans="1:26">
      <c r="A798" s="893"/>
      <c r="B798" s="986"/>
      <c r="C798" s="986"/>
      <c r="D798" s="780"/>
      <c r="E798" s="1146"/>
      <c r="F798" s="963"/>
      <c r="G798" s="1146"/>
      <c r="H798" s="1146"/>
      <c r="I798" s="1150"/>
      <c r="J798" s="1150"/>
      <c r="K798" s="713"/>
      <c r="L798" s="713"/>
      <c r="M798" s="713"/>
      <c r="N798" s="1146"/>
      <c r="O798" s="1146"/>
      <c r="P798" s="1146"/>
      <c r="Q798" s="1146"/>
      <c r="R798" s="1146"/>
      <c r="S798" s="1146"/>
      <c r="T798" s="1146"/>
      <c r="U798" s="1146"/>
      <c r="V798" s="1146"/>
      <c r="W798" s="1146"/>
      <c r="X798" s="1146"/>
      <c r="Y798" s="1146"/>
      <c r="Z798" s="1146"/>
    </row>
    <row r="799" spans="1:26">
      <c r="A799" s="893"/>
      <c r="B799" s="986"/>
      <c r="C799" s="986"/>
      <c r="D799" s="780"/>
      <c r="E799" s="1146"/>
      <c r="F799" s="963"/>
      <c r="G799" s="1146"/>
      <c r="H799" s="1146"/>
      <c r="I799" s="1150"/>
      <c r="J799" s="1150"/>
      <c r="K799" s="713"/>
      <c r="L799" s="713"/>
      <c r="M799" s="713"/>
      <c r="N799" s="1146"/>
      <c r="O799" s="1146"/>
      <c r="P799" s="1146"/>
      <c r="Q799" s="1146"/>
      <c r="R799" s="1146"/>
      <c r="S799" s="1146"/>
      <c r="T799" s="1146"/>
      <c r="U799" s="1146"/>
      <c r="V799" s="1146"/>
      <c r="W799" s="1146"/>
      <c r="X799" s="1146"/>
      <c r="Y799" s="1146"/>
      <c r="Z799" s="1146"/>
    </row>
    <row r="800" spans="1:26">
      <c r="A800" s="893"/>
      <c r="B800" s="986"/>
      <c r="C800" s="986"/>
      <c r="D800" s="780"/>
      <c r="E800" s="1146"/>
      <c r="F800" s="963"/>
      <c r="G800" s="1146"/>
      <c r="H800" s="1146"/>
      <c r="I800" s="1150"/>
      <c r="J800" s="1150"/>
      <c r="K800" s="713"/>
      <c r="L800" s="713"/>
      <c r="M800" s="713"/>
      <c r="N800" s="1146"/>
      <c r="O800" s="1146"/>
      <c r="P800" s="1146"/>
      <c r="Q800" s="1146"/>
      <c r="R800" s="1146"/>
      <c r="S800" s="1146"/>
      <c r="T800" s="1146"/>
      <c r="U800" s="1146"/>
      <c r="V800" s="1146"/>
      <c r="W800" s="1146"/>
      <c r="X800" s="1146"/>
      <c r="Y800" s="1146"/>
      <c r="Z800" s="1146"/>
    </row>
    <row r="801" spans="1:26">
      <c r="A801" s="893"/>
      <c r="B801" s="986"/>
      <c r="C801" s="986"/>
      <c r="D801" s="780"/>
      <c r="E801" s="1146"/>
      <c r="F801" s="963"/>
      <c r="G801" s="1146"/>
      <c r="H801" s="1146"/>
      <c r="I801" s="1150"/>
      <c r="J801" s="1150"/>
      <c r="K801" s="713"/>
      <c r="L801" s="713"/>
      <c r="M801" s="713"/>
      <c r="N801" s="1146"/>
      <c r="O801" s="1146"/>
      <c r="P801" s="1146"/>
      <c r="Q801" s="1146"/>
      <c r="R801" s="1146"/>
      <c r="S801" s="1146"/>
      <c r="T801" s="1146"/>
      <c r="U801" s="1146"/>
      <c r="V801" s="1146"/>
      <c r="W801" s="1146"/>
      <c r="X801" s="1146"/>
      <c r="Y801" s="1146"/>
      <c r="Z801" s="1146"/>
    </row>
    <row r="802" spans="1:26">
      <c r="A802" s="893"/>
      <c r="B802" s="986"/>
      <c r="C802" s="986"/>
      <c r="D802" s="780"/>
      <c r="E802" s="1146"/>
      <c r="F802" s="963"/>
      <c r="G802" s="1146"/>
      <c r="H802" s="1146"/>
      <c r="I802" s="1150"/>
      <c r="J802" s="1150"/>
      <c r="K802" s="713"/>
      <c r="L802" s="713"/>
      <c r="M802" s="713"/>
      <c r="N802" s="1146"/>
      <c r="O802" s="1146"/>
      <c r="P802" s="1146"/>
      <c r="Q802" s="1146"/>
      <c r="R802" s="1146"/>
      <c r="S802" s="1146"/>
      <c r="T802" s="1146"/>
      <c r="U802" s="1146"/>
      <c r="V802" s="1146"/>
      <c r="W802" s="1146"/>
      <c r="X802" s="1146"/>
      <c r="Y802" s="1146"/>
      <c r="Z802" s="1146"/>
    </row>
    <row r="803" spans="1:26">
      <c r="A803" s="893"/>
      <c r="B803" s="986"/>
      <c r="C803" s="986"/>
      <c r="D803" s="780"/>
      <c r="E803" s="1146"/>
      <c r="F803" s="963"/>
      <c r="G803" s="1146"/>
      <c r="H803" s="1146"/>
      <c r="I803" s="1150"/>
      <c r="J803" s="1150"/>
      <c r="K803" s="713"/>
      <c r="L803" s="713"/>
      <c r="M803" s="713"/>
      <c r="N803" s="1146"/>
      <c r="O803" s="1146"/>
      <c r="P803" s="1146"/>
      <c r="Q803" s="1146"/>
      <c r="R803" s="1146"/>
      <c r="S803" s="1146"/>
      <c r="T803" s="1146"/>
      <c r="U803" s="1146"/>
      <c r="V803" s="1146"/>
      <c r="W803" s="1146"/>
      <c r="X803" s="1146"/>
      <c r="Y803" s="1146"/>
      <c r="Z803" s="1146"/>
    </row>
    <row r="804" spans="1:26">
      <c r="A804" s="893"/>
      <c r="B804" s="986"/>
      <c r="C804" s="986"/>
      <c r="D804" s="780"/>
      <c r="E804" s="1146"/>
      <c r="F804" s="963"/>
      <c r="G804" s="1146"/>
      <c r="H804" s="1146"/>
      <c r="I804" s="1150"/>
      <c r="J804" s="1150"/>
      <c r="K804" s="713"/>
      <c r="L804" s="713"/>
      <c r="M804" s="713"/>
      <c r="N804" s="1146"/>
      <c r="O804" s="1146"/>
      <c r="P804" s="1146"/>
      <c r="Q804" s="1146"/>
      <c r="R804" s="1146"/>
      <c r="S804" s="1146"/>
      <c r="T804" s="1146"/>
      <c r="U804" s="1146"/>
      <c r="V804" s="1146"/>
      <c r="W804" s="1146"/>
      <c r="X804" s="1146"/>
      <c r="Y804" s="1146"/>
      <c r="Z804" s="1146"/>
    </row>
    <row r="805" spans="1:26">
      <c r="A805" s="893"/>
      <c r="B805" s="986"/>
      <c r="C805" s="986"/>
      <c r="D805" s="780"/>
      <c r="E805" s="1146"/>
      <c r="F805" s="963"/>
      <c r="G805" s="1146"/>
      <c r="H805" s="1146"/>
      <c r="I805" s="1150"/>
      <c r="J805" s="1150"/>
      <c r="K805" s="713"/>
      <c r="L805" s="713"/>
      <c r="M805" s="713"/>
      <c r="N805" s="1146"/>
      <c r="O805" s="1146"/>
      <c r="P805" s="1146"/>
      <c r="Q805" s="1146"/>
      <c r="R805" s="1146"/>
      <c r="S805" s="1146"/>
      <c r="T805" s="1146"/>
      <c r="U805" s="1146"/>
      <c r="V805" s="1146"/>
      <c r="W805" s="1146"/>
      <c r="X805" s="1146"/>
      <c r="Y805" s="1146"/>
      <c r="Z805" s="1146"/>
    </row>
    <row r="806" spans="1:26">
      <c r="A806" s="893"/>
      <c r="B806" s="986"/>
      <c r="C806" s="986"/>
      <c r="D806" s="780"/>
      <c r="E806" s="1146"/>
      <c r="F806" s="963"/>
      <c r="G806" s="1146"/>
      <c r="H806" s="1146"/>
      <c r="I806" s="1150"/>
      <c r="J806" s="1150"/>
      <c r="K806" s="713"/>
      <c r="L806" s="713"/>
      <c r="M806" s="713"/>
      <c r="N806" s="1146"/>
      <c r="O806" s="1146"/>
      <c r="P806" s="1146"/>
      <c r="Q806" s="1146"/>
      <c r="R806" s="1146"/>
      <c r="S806" s="1146"/>
      <c r="T806" s="1146"/>
      <c r="U806" s="1146"/>
      <c r="V806" s="1146"/>
      <c r="W806" s="1146"/>
      <c r="X806" s="1146"/>
      <c r="Y806" s="1146"/>
      <c r="Z806" s="1146"/>
    </row>
    <row r="807" spans="1:26">
      <c r="A807" s="893"/>
      <c r="B807" s="986"/>
      <c r="C807" s="986"/>
      <c r="D807" s="780"/>
      <c r="E807" s="1146"/>
      <c r="F807" s="963"/>
      <c r="G807" s="1146"/>
      <c r="H807" s="1146"/>
      <c r="I807" s="1150"/>
      <c r="J807" s="1150"/>
      <c r="K807" s="713"/>
      <c r="L807" s="713"/>
      <c r="M807" s="713"/>
      <c r="N807" s="1146"/>
      <c r="O807" s="1146"/>
      <c r="P807" s="1146"/>
      <c r="Q807" s="1146"/>
      <c r="R807" s="1146"/>
      <c r="S807" s="1146"/>
      <c r="T807" s="1146"/>
      <c r="U807" s="1146"/>
      <c r="V807" s="1146"/>
      <c r="W807" s="1146"/>
      <c r="X807" s="1146"/>
      <c r="Y807" s="1146"/>
      <c r="Z807" s="1146"/>
    </row>
    <row r="808" spans="1:26">
      <c r="A808" s="893"/>
      <c r="B808" s="986"/>
      <c r="C808" s="986"/>
      <c r="D808" s="780"/>
      <c r="E808" s="1146"/>
      <c r="F808" s="963"/>
      <c r="G808" s="1146"/>
      <c r="H808" s="1146"/>
      <c r="I808" s="1150"/>
      <c r="J808" s="1150"/>
      <c r="K808" s="713"/>
      <c r="L808" s="713"/>
      <c r="M808" s="713"/>
      <c r="N808" s="1146"/>
      <c r="O808" s="1146"/>
      <c r="P808" s="1146"/>
      <c r="Q808" s="1146"/>
      <c r="R808" s="1146"/>
      <c r="S808" s="1146"/>
      <c r="T808" s="1146"/>
      <c r="U808" s="1146"/>
      <c r="V808" s="1146"/>
      <c r="W808" s="1146"/>
      <c r="X808" s="1146"/>
      <c r="Y808" s="1146"/>
      <c r="Z808" s="1146"/>
    </row>
    <row r="809" spans="1:26">
      <c r="A809" s="893"/>
      <c r="B809" s="986"/>
      <c r="C809" s="986"/>
      <c r="D809" s="780"/>
      <c r="E809" s="1146"/>
      <c r="F809" s="963"/>
      <c r="G809" s="1146"/>
      <c r="H809" s="1146"/>
      <c r="I809" s="1150"/>
      <c r="J809" s="1150"/>
      <c r="K809" s="713"/>
      <c r="L809" s="713"/>
      <c r="M809" s="713"/>
      <c r="N809" s="1146"/>
      <c r="O809" s="1146"/>
      <c r="P809" s="1146"/>
      <c r="Q809" s="1146"/>
      <c r="R809" s="1146"/>
      <c r="S809" s="1146"/>
      <c r="T809" s="1146"/>
      <c r="U809" s="1146"/>
      <c r="V809" s="1146"/>
      <c r="W809" s="1146"/>
      <c r="X809" s="1146"/>
      <c r="Y809" s="1146"/>
      <c r="Z809" s="1146"/>
    </row>
    <row r="810" spans="1:26">
      <c r="A810" s="893"/>
      <c r="B810" s="986"/>
      <c r="C810" s="986"/>
      <c r="D810" s="780"/>
      <c r="E810" s="1146"/>
      <c r="F810" s="963"/>
      <c r="G810" s="1146"/>
      <c r="H810" s="1146"/>
      <c r="I810" s="1150"/>
      <c r="J810" s="1150"/>
      <c r="K810" s="713"/>
      <c r="L810" s="713"/>
      <c r="M810" s="713"/>
      <c r="N810" s="1146"/>
      <c r="O810" s="1146"/>
      <c r="P810" s="1146"/>
      <c r="Q810" s="1146"/>
      <c r="R810" s="1146"/>
      <c r="S810" s="1146"/>
      <c r="T810" s="1146"/>
      <c r="U810" s="1146"/>
      <c r="V810" s="1146"/>
      <c r="W810" s="1146"/>
      <c r="X810" s="1146"/>
      <c r="Y810" s="1146"/>
      <c r="Z810" s="1146"/>
    </row>
    <row r="811" spans="1:26">
      <c r="A811" s="893"/>
      <c r="B811" s="986"/>
      <c r="C811" s="986"/>
      <c r="D811" s="780"/>
      <c r="E811" s="1146"/>
      <c r="F811" s="963"/>
      <c r="G811" s="1146"/>
      <c r="H811" s="1146"/>
      <c r="I811" s="1150"/>
      <c r="J811" s="1150"/>
      <c r="K811" s="713"/>
      <c r="L811" s="713"/>
      <c r="M811" s="713"/>
      <c r="N811" s="1146"/>
      <c r="O811" s="1146"/>
      <c r="P811" s="1146"/>
      <c r="Q811" s="1146"/>
      <c r="R811" s="1146"/>
      <c r="S811" s="1146"/>
      <c r="T811" s="1146"/>
      <c r="U811" s="1146"/>
      <c r="V811" s="1146"/>
      <c r="W811" s="1146"/>
      <c r="X811" s="1146"/>
      <c r="Y811" s="1146"/>
      <c r="Z811" s="1146"/>
    </row>
    <row r="812" spans="1:26">
      <c r="A812" s="893"/>
      <c r="B812" s="986"/>
      <c r="C812" s="986"/>
      <c r="D812" s="780"/>
      <c r="E812" s="1146"/>
      <c r="F812" s="963"/>
      <c r="G812" s="1146"/>
      <c r="H812" s="1146"/>
      <c r="I812" s="1150"/>
      <c r="J812" s="1150"/>
      <c r="K812" s="713"/>
      <c r="L812" s="713"/>
      <c r="M812" s="713"/>
      <c r="N812" s="1146"/>
      <c r="O812" s="1146"/>
      <c r="P812" s="1146"/>
      <c r="Q812" s="1146"/>
      <c r="R812" s="1146"/>
      <c r="S812" s="1146"/>
      <c r="T812" s="1146"/>
      <c r="U812" s="1146"/>
      <c r="V812" s="1146"/>
      <c r="W812" s="1146"/>
      <c r="X812" s="1146"/>
      <c r="Y812" s="1146"/>
      <c r="Z812" s="1146"/>
    </row>
    <row r="813" spans="1:26">
      <c r="A813" s="893"/>
      <c r="B813" s="986"/>
      <c r="C813" s="986"/>
      <c r="D813" s="780"/>
      <c r="E813" s="1146"/>
      <c r="F813" s="963"/>
      <c r="G813" s="1146"/>
      <c r="H813" s="1146"/>
      <c r="I813" s="1150"/>
      <c r="J813" s="1150"/>
      <c r="K813" s="713"/>
      <c r="L813" s="713"/>
      <c r="M813" s="713"/>
      <c r="N813" s="1146"/>
      <c r="O813" s="1146"/>
      <c r="P813" s="1146"/>
      <c r="Q813" s="1146"/>
      <c r="R813" s="1146"/>
      <c r="S813" s="1146"/>
      <c r="T813" s="1146"/>
      <c r="U813" s="1146"/>
      <c r="V813" s="1146"/>
      <c r="W813" s="1146"/>
      <c r="X813" s="1146"/>
      <c r="Y813" s="1146"/>
      <c r="Z813" s="1146"/>
    </row>
    <row r="814" spans="1:26">
      <c r="A814" s="893"/>
      <c r="B814" s="986"/>
      <c r="C814" s="986"/>
      <c r="D814" s="780"/>
      <c r="E814" s="1146"/>
      <c r="F814" s="963"/>
      <c r="G814" s="1146"/>
      <c r="H814" s="1146"/>
      <c r="I814" s="1150"/>
      <c r="J814" s="1150"/>
      <c r="K814" s="713"/>
      <c r="L814" s="713"/>
      <c r="M814" s="713"/>
      <c r="N814" s="1146"/>
      <c r="O814" s="1146"/>
      <c r="P814" s="1146"/>
      <c r="Q814" s="1146"/>
      <c r="R814" s="1146"/>
      <c r="S814" s="1146"/>
      <c r="T814" s="1146"/>
      <c r="U814" s="1146"/>
      <c r="V814" s="1146"/>
      <c r="W814" s="1146"/>
      <c r="X814" s="1146"/>
      <c r="Y814" s="1146"/>
      <c r="Z814" s="1146"/>
    </row>
    <row r="815" spans="1:26">
      <c r="A815" s="893"/>
      <c r="B815" s="986"/>
      <c r="C815" s="986"/>
      <c r="D815" s="780"/>
      <c r="E815" s="1146"/>
      <c r="F815" s="963"/>
      <c r="G815" s="1146"/>
      <c r="H815" s="1146"/>
      <c r="I815" s="1150"/>
      <c r="J815" s="1150"/>
      <c r="K815" s="713"/>
      <c r="L815" s="713"/>
      <c r="M815" s="713"/>
      <c r="N815" s="1146"/>
      <c r="O815" s="1146"/>
      <c r="P815" s="1146"/>
      <c r="Q815" s="1146"/>
      <c r="R815" s="1146"/>
      <c r="S815" s="1146"/>
      <c r="T815" s="1146"/>
      <c r="U815" s="1146"/>
      <c r="V815" s="1146"/>
      <c r="W815" s="1146"/>
      <c r="X815" s="1146"/>
      <c r="Y815" s="1146"/>
      <c r="Z815" s="1146"/>
    </row>
    <row r="816" spans="1:26">
      <c r="A816" s="893"/>
      <c r="B816" s="986"/>
      <c r="C816" s="986"/>
      <c r="D816" s="780"/>
      <c r="E816" s="1146"/>
      <c r="F816" s="963"/>
      <c r="G816" s="1146"/>
      <c r="H816" s="1146"/>
      <c r="I816" s="1150"/>
      <c r="J816" s="1150"/>
      <c r="K816" s="713"/>
      <c r="L816" s="713"/>
      <c r="M816" s="713"/>
      <c r="N816" s="1146"/>
      <c r="O816" s="1146"/>
      <c r="P816" s="1146"/>
      <c r="Q816" s="1146"/>
      <c r="R816" s="1146"/>
      <c r="S816" s="1146"/>
      <c r="T816" s="1146"/>
      <c r="U816" s="1146"/>
      <c r="V816" s="1146"/>
      <c r="W816" s="1146"/>
      <c r="X816" s="1146"/>
      <c r="Y816" s="1146"/>
      <c r="Z816" s="1146"/>
    </row>
    <row r="817" spans="1:26">
      <c r="A817" s="893"/>
      <c r="B817" s="986"/>
      <c r="C817" s="986"/>
      <c r="D817" s="780"/>
      <c r="E817" s="1146"/>
      <c r="F817" s="963"/>
      <c r="G817" s="1146"/>
      <c r="H817" s="1146"/>
      <c r="I817" s="1150"/>
      <c r="J817" s="1150"/>
      <c r="K817" s="713"/>
      <c r="L817" s="713"/>
      <c r="M817" s="713"/>
      <c r="N817" s="1146"/>
      <c r="O817" s="1146"/>
      <c r="P817" s="1146"/>
      <c r="Q817" s="1146"/>
      <c r="R817" s="1146"/>
      <c r="S817" s="1146"/>
      <c r="T817" s="1146"/>
      <c r="U817" s="1146"/>
      <c r="V817" s="1146"/>
      <c r="W817" s="1146"/>
      <c r="X817" s="1146"/>
      <c r="Y817" s="1146"/>
      <c r="Z817" s="1146"/>
    </row>
    <row r="818" spans="1:26">
      <c r="A818" s="893"/>
      <c r="B818" s="986"/>
      <c r="C818" s="986"/>
      <c r="D818" s="780"/>
      <c r="E818" s="1146"/>
      <c r="F818" s="963"/>
      <c r="G818" s="1146"/>
      <c r="H818" s="1146"/>
      <c r="I818" s="1150"/>
      <c r="J818" s="1150"/>
      <c r="K818" s="713"/>
      <c r="L818" s="713"/>
      <c r="M818" s="713"/>
      <c r="N818" s="1146"/>
      <c r="O818" s="1146"/>
      <c r="P818" s="1146"/>
      <c r="Q818" s="1146"/>
      <c r="R818" s="1146"/>
      <c r="S818" s="1146"/>
      <c r="T818" s="1146"/>
      <c r="U818" s="1146"/>
      <c r="V818" s="1146"/>
      <c r="W818" s="1146"/>
      <c r="X818" s="1146"/>
      <c r="Y818" s="1146"/>
      <c r="Z818" s="1146"/>
    </row>
    <row r="819" spans="1:26">
      <c r="A819" s="893"/>
      <c r="B819" s="986"/>
      <c r="C819" s="986"/>
      <c r="D819" s="780"/>
      <c r="E819" s="1146"/>
      <c r="F819" s="963"/>
      <c r="G819" s="1146"/>
      <c r="H819" s="1146"/>
      <c r="I819" s="1150"/>
      <c r="J819" s="1150"/>
      <c r="K819" s="713"/>
      <c r="L819" s="713"/>
      <c r="M819" s="713"/>
      <c r="N819" s="1146"/>
      <c r="O819" s="1146"/>
      <c r="P819" s="1146"/>
      <c r="Q819" s="1146"/>
      <c r="R819" s="1146"/>
      <c r="S819" s="1146"/>
      <c r="T819" s="1146"/>
      <c r="U819" s="1146"/>
      <c r="V819" s="1146"/>
      <c r="W819" s="1146"/>
      <c r="X819" s="1146"/>
      <c r="Y819" s="1146"/>
      <c r="Z819" s="1146"/>
    </row>
    <row r="820" spans="1:26">
      <c r="A820" s="893"/>
      <c r="B820" s="986"/>
      <c r="C820" s="986"/>
      <c r="D820" s="780"/>
      <c r="E820" s="1146"/>
      <c r="F820" s="963"/>
      <c r="G820" s="1146"/>
      <c r="H820" s="1146"/>
      <c r="I820" s="1150"/>
      <c r="J820" s="1150"/>
      <c r="K820" s="713"/>
      <c r="L820" s="713"/>
      <c r="M820" s="713"/>
      <c r="N820" s="1146"/>
      <c r="O820" s="1146"/>
      <c r="P820" s="1146"/>
      <c r="Q820" s="1146"/>
      <c r="R820" s="1146"/>
      <c r="S820" s="1146"/>
      <c r="T820" s="1146"/>
      <c r="U820" s="1146"/>
      <c r="V820" s="1146"/>
      <c r="W820" s="1146"/>
      <c r="X820" s="1146"/>
      <c r="Y820" s="1146"/>
      <c r="Z820" s="1146"/>
    </row>
    <row r="821" spans="1:26">
      <c r="A821" s="893"/>
      <c r="B821" s="986"/>
      <c r="C821" s="986"/>
      <c r="D821" s="780"/>
      <c r="E821" s="1146"/>
      <c r="F821" s="963"/>
      <c r="G821" s="1146"/>
      <c r="H821" s="1146"/>
      <c r="I821" s="1150"/>
      <c r="J821" s="1150"/>
      <c r="K821" s="713"/>
      <c r="L821" s="713"/>
      <c r="M821" s="713"/>
      <c r="N821" s="1146"/>
      <c r="O821" s="1146"/>
      <c r="P821" s="1146"/>
      <c r="Q821" s="1146"/>
      <c r="R821" s="1146"/>
      <c r="S821" s="1146"/>
      <c r="T821" s="1146"/>
      <c r="U821" s="1146"/>
      <c r="V821" s="1146"/>
      <c r="W821" s="1146"/>
      <c r="X821" s="1146"/>
      <c r="Y821" s="1146"/>
      <c r="Z821" s="1146"/>
    </row>
    <row r="822" spans="1:26">
      <c r="A822" s="893"/>
      <c r="B822" s="986"/>
      <c r="C822" s="986"/>
      <c r="D822" s="780"/>
      <c r="E822" s="1146"/>
      <c r="F822" s="963"/>
      <c r="G822" s="1146"/>
      <c r="H822" s="1146"/>
      <c r="I822" s="1150"/>
      <c r="J822" s="1150"/>
      <c r="K822" s="713"/>
      <c r="L822" s="713"/>
      <c r="M822" s="713"/>
      <c r="N822" s="1146"/>
      <c r="O822" s="1146"/>
      <c r="P822" s="1146"/>
      <c r="Q822" s="1146"/>
      <c r="R822" s="1146"/>
      <c r="S822" s="1146"/>
      <c r="T822" s="1146"/>
      <c r="U822" s="1146"/>
      <c r="V822" s="1146"/>
      <c r="W822" s="1146"/>
      <c r="X822" s="1146"/>
      <c r="Y822" s="1146"/>
      <c r="Z822" s="1146"/>
    </row>
    <row r="823" spans="1:26">
      <c r="A823" s="893"/>
      <c r="B823" s="986"/>
      <c r="C823" s="986"/>
      <c r="D823" s="780"/>
      <c r="E823" s="1146"/>
      <c r="F823" s="963"/>
      <c r="G823" s="1146"/>
      <c r="H823" s="1146"/>
      <c r="I823" s="1150"/>
      <c r="J823" s="1150"/>
      <c r="K823" s="713"/>
      <c r="L823" s="713"/>
      <c r="M823" s="713"/>
      <c r="N823" s="1146"/>
      <c r="O823" s="1146"/>
      <c r="P823" s="1146"/>
      <c r="Q823" s="1146"/>
      <c r="R823" s="1146"/>
      <c r="S823" s="1146"/>
      <c r="T823" s="1146"/>
      <c r="U823" s="1146"/>
      <c r="V823" s="1146"/>
      <c r="W823" s="1146"/>
      <c r="X823" s="1146"/>
      <c r="Y823" s="1146"/>
      <c r="Z823" s="1146"/>
    </row>
    <row r="824" spans="1:26">
      <c r="A824" s="893"/>
      <c r="B824" s="986"/>
      <c r="C824" s="986"/>
      <c r="D824" s="780"/>
      <c r="E824" s="1146"/>
      <c r="F824" s="963"/>
      <c r="G824" s="1146"/>
      <c r="H824" s="1146"/>
      <c r="I824" s="1150"/>
      <c r="J824" s="1150"/>
      <c r="K824" s="713"/>
      <c r="L824" s="713"/>
      <c r="M824" s="713"/>
      <c r="N824" s="1146"/>
      <c r="O824" s="1146"/>
      <c r="P824" s="1146"/>
      <c r="Q824" s="1146"/>
      <c r="R824" s="1146"/>
      <c r="S824" s="1146"/>
      <c r="T824" s="1146"/>
      <c r="U824" s="1146"/>
      <c r="V824" s="1146"/>
      <c r="W824" s="1146"/>
      <c r="X824" s="1146"/>
      <c r="Y824" s="1146"/>
      <c r="Z824" s="1146"/>
    </row>
    <row r="825" spans="1:26">
      <c r="A825" s="893"/>
      <c r="B825" s="986"/>
      <c r="C825" s="986"/>
      <c r="D825" s="780"/>
      <c r="E825" s="1146"/>
      <c r="F825" s="963"/>
      <c r="G825" s="1146"/>
      <c r="H825" s="1146"/>
      <c r="I825" s="1150"/>
      <c r="J825" s="1150"/>
      <c r="K825" s="713"/>
      <c r="L825" s="713"/>
      <c r="M825" s="713"/>
      <c r="N825" s="1146"/>
      <c r="O825" s="1146"/>
      <c r="P825" s="1146"/>
      <c r="Q825" s="1146"/>
      <c r="R825" s="1146"/>
      <c r="S825" s="1146"/>
      <c r="T825" s="1146"/>
      <c r="U825" s="1146"/>
      <c r="V825" s="1146"/>
      <c r="W825" s="1146"/>
      <c r="X825" s="1146"/>
      <c r="Y825" s="1146"/>
      <c r="Z825" s="1146"/>
    </row>
    <row r="826" spans="1:26">
      <c r="A826" s="893"/>
      <c r="B826" s="986"/>
      <c r="C826" s="986"/>
      <c r="D826" s="780"/>
      <c r="E826" s="1146"/>
      <c r="F826" s="963"/>
      <c r="G826" s="1146"/>
      <c r="H826" s="1146"/>
      <c r="I826" s="1150"/>
      <c r="J826" s="1150"/>
      <c r="K826" s="713"/>
      <c r="L826" s="713"/>
      <c r="M826" s="713"/>
      <c r="N826" s="1146"/>
      <c r="O826" s="1146"/>
      <c r="P826" s="1146"/>
      <c r="Q826" s="1146"/>
      <c r="R826" s="1146"/>
      <c r="S826" s="1146"/>
      <c r="T826" s="1146"/>
      <c r="U826" s="1146"/>
      <c r="V826" s="1146"/>
      <c r="W826" s="1146"/>
      <c r="X826" s="1146"/>
      <c r="Y826" s="1146"/>
      <c r="Z826" s="1146"/>
    </row>
    <row r="827" spans="1:26">
      <c r="A827" s="893"/>
      <c r="B827" s="986"/>
      <c r="C827" s="986"/>
      <c r="D827" s="780"/>
      <c r="E827" s="1146"/>
      <c r="F827" s="963"/>
      <c r="G827" s="1146"/>
      <c r="H827" s="1146"/>
      <c r="I827" s="1150"/>
      <c r="J827" s="1150"/>
      <c r="K827" s="713"/>
      <c r="L827" s="713"/>
      <c r="M827" s="713"/>
      <c r="N827" s="1146"/>
      <c r="O827" s="1146"/>
      <c r="P827" s="1146"/>
      <c r="Q827" s="1146"/>
      <c r="R827" s="1146"/>
      <c r="S827" s="1146"/>
      <c r="T827" s="1146"/>
      <c r="U827" s="1146"/>
      <c r="V827" s="1146"/>
      <c r="W827" s="1146"/>
      <c r="X827" s="1146"/>
      <c r="Y827" s="1146"/>
      <c r="Z827" s="1146"/>
    </row>
    <row r="828" spans="1:26">
      <c r="A828" s="893"/>
      <c r="B828" s="986"/>
      <c r="C828" s="986"/>
      <c r="D828" s="780"/>
      <c r="E828" s="1146"/>
      <c r="F828" s="963"/>
      <c r="G828" s="1146"/>
      <c r="H828" s="1146"/>
      <c r="I828" s="1150"/>
      <c r="J828" s="1150"/>
      <c r="K828" s="713"/>
      <c r="L828" s="713"/>
      <c r="M828" s="713"/>
      <c r="N828" s="1146"/>
      <c r="O828" s="1146"/>
      <c r="P828" s="1146"/>
      <c r="Q828" s="1146"/>
      <c r="R828" s="1146"/>
      <c r="S828" s="1146"/>
      <c r="T828" s="1146"/>
      <c r="U828" s="1146"/>
      <c r="V828" s="1146"/>
      <c r="W828" s="1146"/>
      <c r="X828" s="1146"/>
      <c r="Y828" s="1146"/>
      <c r="Z828" s="1146"/>
    </row>
    <row r="829" spans="1:26">
      <c r="A829" s="893"/>
      <c r="B829" s="986"/>
      <c r="C829" s="986"/>
      <c r="D829" s="780"/>
      <c r="E829" s="1146"/>
      <c r="F829" s="963"/>
      <c r="G829" s="1146"/>
      <c r="H829" s="1146"/>
      <c r="I829" s="1150"/>
      <c r="J829" s="1150"/>
      <c r="K829" s="713"/>
      <c r="L829" s="713"/>
      <c r="M829" s="713"/>
      <c r="N829" s="1146"/>
      <c r="O829" s="1146"/>
      <c r="P829" s="1146"/>
      <c r="Q829" s="1146"/>
      <c r="R829" s="1146"/>
      <c r="S829" s="1146"/>
      <c r="T829" s="1146"/>
      <c r="U829" s="1146"/>
      <c r="V829" s="1146"/>
      <c r="W829" s="1146"/>
      <c r="X829" s="1146"/>
      <c r="Y829" s="1146"/>
      <c r="Z829" s="1146"/>
    </row>
    <row r="830" spans="1:26">
      <c r="A830" s="893"/>
      <c r="B830" s="986"/>
      <c r="C830" s="986"/>
      <c r="D830" s="780"/>
      <c r="E830" s="1146"/>
      <c r="F830" s="963"/>
      <c r="G830" s="1146"/>
      <c r="H830" s="1146"/>
      <c r="I830" s="1150"/>
      <c r="J830" s="1150"/>
      <c r="K830" s="713"/>
      <c r="L830" s="713"/>
      <c r="M830" s="713"/>
      <c r="N830" s="1146"/>
      <c r="O830" s="1146"/>
      <c r="P830" s="1146"/>
      <c r="Q830" s="1146"/>
      <c r="R830" s="1146"/>
      <c r="S830" s="1146"/>
      <c r="T830" s="1146"/>
      <c r="U830" s="1146"/>
      <c r="V830" s="1146"/>
      <c r="W830" s="1146"/>
      <c r="X830" s="1146"/>
      <c r="Y830" s="1146"/>
      <c r="Z830" s="1146"/>
    </row>
    <row r="831" spans="1:26">
      <c r="A831" s="893"/>
      <c r="B831" s="986"/>
      <c r="C831" s="986"/>
      <c r="D831" s="780"/>
      <c r="E831" s="1146"/>
      <c r="F831" s="963"/>
      <c r="G831" s="1146"/>
      <c r="H831" s="1146"/>
      <c r="I831" s="1150"/>
      <c r="J831" s="1150"/>
      <c r="K831" s="713"/>
      <c r="L831" s="713"/>
      <c r="M831" s="713"/>
      <c r="N831" s="1146"/>
      <c r="O831" s="1146"/>
      <c r="P831" s="1146"/>
      <c r="Q831" s="1146"/>
      <c r="R831" s="1146"/>
      <c r="S831" s="1146"/>
      <c r="T831" s="1146"/>
      <c r="U831" s="1146"/>
      <c r="V831" s="1146"/>
      <c r="W831" s="1146"/>
      <c r="X831" s="1146"/>
      <c r="Y831" s="1146"/>
      <c r="Z831" s="1146"/>
    </row>
    <row r="832" spans="1:26">
      <c r="A832" s="893"/>
      <c r="B832" s="986"/>
      <c r="C832" s="986"/>
      <c r="D832" s="780"/>
      <c r="E832" s="1146"/>
      <c r="F832" s="963"/>
      <c r="G832" s="1146"/>
      <c r="H832" s="1146"/>
      <c r="I832" s="1150"/>
      <c r="J832" s="1150"/>
      <c r="K832" s="713"/>
      <c r="L832" s="713"/>
      <c r="M832" s="713"/>
      <c r="N832" s="1146"/>
      <c r="O832" s="1146"/>
      <c r="P832" s="1146"/>
      <c r="Q832" s="1146"/>
      <c r="R832" s="1146"/>
      <c r="S832" s="1146"/>
      <c r="T832" s="1146"/>
      <c r="U832" s="1146"/>
      <c r="V832" s="1146"/>
      <c r="W832" s="1146"/>
      <c r="X832" s="1146"/>
      <c r="Y832" s="1146"/>
      <c r="Z832" s="1146"/>
    </row>
    <row r="833" spans="1:26">
      <c r="A833" s="893"/>
      <c r="B833" s="986"/>
      <c r="C833" s="986"/>
      <c r="D833" s="780"/>
      <c r="E833" s="1146"/>
      <c r="F833" s="963"/>
      <c r="G833" s="1146"/>
      <c r="H833" s="1146"/>
      <c r="I833" s="1150"/>
      <c r="J833" s="1150"/>
      <c r="K833" s="713"/>
      <c r="L833" s="713"/>
      <c r="M833" s="713"/>
      <c r="N833" s="1146"/>
      <c r="O833" s="1146"/>
      <c r="P833" s="1146"/>
      <c r="Q833" s="1146"/>
      <c r="R833" s="1146"/>
      <c r="S833" s="1146"/>
      <c r="T833" s="1146"/>
      <c r="U833" s="1146"/>
      <c r="V833" s="1146"/>
      <c r="W833" s="1146"/>
      <c r="X833" s="1146"/>
      <c r="Y833" s="1146"/>
      <c r="Z833" s="1146"/>
    </row>
    <row r="834" spans="1:26">
      <c r="A834" s="893"/>
      <c r="B834" s="986"/>
      <c r="C834" s="986"/>
      <c r="D834" s="780"/>
      <c r="E834" s="1146"/>
      <c r="F834" s="963"/>
      <c r="G834" s="1146"/>
      <c r="H834" s="1146"/>
      <c r="I834" s="1150"/>
      <c r="J834" s="1150"/>
      <c r="K834" s="713"/>
      <c r="L834" s="713"/>
      <c r="M834" s="713"/>
      <c r="N834" s="1146"/>
      <c r="O834" s="1146"/>
      <c r="P834" s="1146"/>
      <c r="Q834" s="1146"/>
      <c r="R834" s="1146"/>
      <c r="S834" s="1146"/>
      <c r="T834" s="1146"/>
      <c r="U834" s="1146"/>
      <c r="V834" s="1146"/>
      <c r="W834" s="1146"/>
      <c r="X834" s="1146"/>
      <c r="Y834" s="1146"/>
      <c r="Z834" s="1146"/>
    </row>
    <row r="835" spans="1:26">
      <c r="A835" s="893"/>
      <c r="B835" s="986"/>
      <c r="C835" s="986"/>
      <c r="D835" s="780"/>
      <c r="E835" s="1146"/>
      <c r="F835" s="963"/>
      <c r="G835" s="1146"/>
      <c r="H835" s="1146"/>
      <c r="I835" s="1150"/>
      <c r="J835" s="1150"/>
      <c r="K835" s="713"/>
      <c r="L835" s="713"/>
      <c r="M835" s="713"/>
      <c r="N835" s="1146"/>
      <c r="O835" s="1146"/>
      <c r="P835" s="1146"/>
      <c r="Q835" s="1146"/>
      <c r="R835" s="1146"/>
      <c r="S835" s="1146"/>
      <c r="T835" s="1146"/>
      <c r="U835" s="1146"/>
      <c r="V835" s="1146"/>
      <c r="W835" s="1146"/>
      <c r="X835" s="1146"/>
      <c r="Y835" s="1146"/>
      <c r="Z835" s="1146"/>
    </row>
    <row r="836" spans="1:26">
      <c r="A836" s="893"/>
      <c r="B836" s="986"/>
      <c r="C836" s="986"/>
      <c r="D836" s="780"/>
      <c r="E836" s="1146"/>
      <c r="F836" s="963"/>
      <c r="G836" s="1146"/>
      <c r="H836" s="1146"/>
      <c r="I836" s="1150"/>
      <c r="J836" s="1150"/>
      <c r="K836" s="713"/>
      <c r="L836" s="713"/>
      <c r="M836" s="713"/>
      <c r="N836" s="1146"/>
      <c r="O836" s="1146"/>
      <c r="P836" s="1146"/>
      <c r="Q836" s="1146"/>
      <c r="R836" s="1146"/>
      <c r="S836" s="1146"/>
      <c r="T836" s="1146"/>
      <c r="U836" s="1146"/>
      <c r="V836" s="1146"/>
      <c r="W836" s="1146"/>
      <c r="X836" s="1146"/>
      <c r="Y836" s="1146"/>
      <c r="Z836" s="1146"/>
    </row>
    <row r="837" spans="1:26">
      <c r="A837" s="893"/>
      <c r="B837" s="986"/>
      <c r="C837" s="986"/>
      <c r="D837" s="780"/>
      <c r="E837" s="1146"/>
      <c r="F837" s="963"/>
      <c r="G837" s="1146"/>
      <c r="H837" s="1146"/>
      <c r="I837" s="1150"/>
      <c r="J837" s="1150"/>
      <c r="K837" s="713"/>
      <c r="L837" s="713"/>
      <c r="M837" s="713"/>
      <c r="N837" s="1146"/>
      <c r="O837" s="1146"/>
      <c r="P837" s="1146"/>
      <c r="Q837" s="1146"/>
      <c r="R837" s="1146"/>
      <c r="S837" s="1146"/>
      <c r="T837" s="1146"/>
      <c r="U837" s="1146"/>
      <c r="V837" s="1146"/>
      <c r="W837" s="1146"/>
      <c r="X837" s="1146"/>
      <c r="Y837" s="1146"/>
      <c r="Z837" s="1146"/>
    </row>
    <row r="838" spans="1:26">
      <c r="A838" s="893"/>
      <c r="B838" s="986"/>
      <c r="C838" s="986"/>
      <c r="D838" s="780"/>
      <c r="E838" s="1146"/>
      <c r="F838" s="963"/>
      <c r="G838" s="1146"/>
      <c r="H838" s="1146"/>
      <c r="I838" s="1150"/>
      <c r="J838" s="1150"/>
      <c r="K838" s="713"/>
      <c r="L838" s="713"/>
      <c r="M838" s="713"/>
      <c r="N838" s="1146"/>
      <c r="O838" s="1146"/>
      <c r="P838" s="1146"/>
      <c r="Q838" s="1146"/>
      <c r="R838" s="1146"/>
      <c r="S838" s="1146"/>
      <c r="T838" s="1146"/>
      <c r="U838" s="1146"/>
      <c r="V838" s="1146"/>
      <c r="W838" s="1146"/>
      <c r="X838" s="1146"/>
      <c r="Y838" s="1146"/>
      <c r="Z838" s="1146"/>
    </row>
    <row r="839" spans="1:26">
      <c r="A839" s="893"/>
      <c r="B839" s="986"/>
      <c r="C839" s="986"/>
      <c r="D839" s="780"/>
      <c r="E839" s="1146"/>
      <c r="F839" s="963"/>
      <c r="G839" s="1146"/>
      <c r="H839" s="1146"/>
      <c r="I839" s="1150"/>
      <c r="J839" s="1150"/>
      <c r="K839" s="713"/>
      <c r="L839" s="713"/>
      <c r="M839" s="713"/>
      <c r="N839" s="1146"/>
      <c r="O839" s="1146"/>
      <c r="P839" s="1146"/>
      <c r="Q839" s="1146"/>
      <c r="R839" s="1146"/>
      <c r="S839" s="1146"/>
      <c r="T839" s="1146"/>
      <c r="U839" s="1146"/>
      <c r="V839" s="1146"/>
      <c r="W839" s="1146"/>
      <c r="X839" s="1146"/>
      <c r="Y839" s="1146"/>
      <c r="Z839" s="1146"/>
    </row>
    <row r="840" spans="1:26">
      <c r="A840" s="893"/>
      <c r="B840" s="986"/>
      <c r="C840" s="986"/>
      <c r="D840" s="780"/>
      <c r="E840" s="1146"/>
      <c r="F840" s="963"/>
      <c r="G840" s="1146"/>
      <c r="H840" s="1146"/>
      <c r="I840" s="1150"/>
      <c r="J840" s="1150"/>
      <c r="K840" s="713"/>
      <c r="L840" s="713"/>
      <c r="M840" s="713"/>
      <c r="N840" s="1146"/>
      <c r="O840" s="1146"/>
      <c r="P840" s="1146"/>
      <c r="Q840" s="1146"/>
      <c r="R840" s="1146"/>
      <c r="S840" s="1146"/>
      <c r="T840" s="1146"/>
      <c r="U840" s="1146"/>
      <c r="V840" s="1146"/>
      <c r="W840" s="1146"/>
      <c r="X840" s="1146"/>
      <c r="Y840" s="1146"/>
      <c r="Z840" s="1146"/>
    </row>
    <row r="841" spans="1:26">
      <c r="A841" s="893"/>
      <c r="B841" s="986"/>
      <c r="C841" s="986"/>
      <c r="D841" s="780"/>
      <c r="E841" s="1146"/>
      <c r="F841" s="963"/>
      <c r="G841" s="1146"/>
      <c r="H841" s="1146"/>
      <c r="I841" s="1150"/>
      <c r="J841" s="1150"/>
      <c r="K841" s="713"/>
      <c r="L841" s="713"/>
      <c r="M841" s="713"/>
      <c r="N841" s="1146"/>
      <c r="O841" s="1146"/>
      <c r="P841" s="1146"/>
      <c r="Q841" s="1146"/>
      <c r="R841" s="1146"/>
      <c r="S841" s="1146"/>
      <c r="T841" s="1146"/>
      <c r="U841" s="1146"/>
      <c r="V841" s="1146"/>
      <c r="W841" s="1146"/>
      <c r="X841" s="1146"/>
      <c r="Y841" s="1146"/>
      <c r="Z841" s="1146"/>
    </row>
    <row r="842" spans="1:26">
      <c r="A842" s="893"/>
      <c r="B842" s="986"/>
      <c r="C842" s="986"/>
      <c r="D842" s="780"/>
      <c r="E842" s="1146"/>
      <c r="F842" s="963"/>
      <c r="G842" s="1146"/>
      <c r="H842" s="1146"/>
      <c r="I842" s="1150"/>
      <c r="J842" s="1150"/>
      <c r="K842" s="713"/>
      <c r="L842" s="713"/>
      <c r="M842" s="713"/>
      <c r="N842" s="1146"/>
      <c r="O842" s="1146"/>
      <c r="P842" s="1146"/>
      <c r="Q842" s="1146"/>
      <c r="R842" s="1146"/>
      <c r="S842" s="1146"/>
      <c r="T842" s="1146"/>
      <c r="U842" s="1146"/>
      <c r="V842" s="1146"/>
      <c r="W842" s="1146"/>
      <c r="X842" s="1146"/>
      <c r="Y842" s="1146"/>
      <c r="Z842" s="1146"/>
    </row>
    <row r="843" spans="1:26">
      <c r="A843" s="893"/>
      <c r="B843" s="986"/>
      <c r="C843" s="986"/>
      <c r="D843" s="780"/>
      <c r="E843" s="1146"/>
      <c r="F843" s="963"/>
      <c r="G843" s="1146"/>
      <c r="H843" s="1146"/>
      <c r="I843" s="1150"/>
      <c r="J843" s="1150"/>
      <c r="K843" s="713"/>
      <c r="L843" s="713"/>
      <c r="M843" s="713"/>
      <c r="N843" s="1146"/>
      <c r="O843" s="1146"/>
      <c r="P843" s="1146"/>
      <c r="Q843" s="1146"/>
      <c r="R843" s="1146"/>
      <c r="S843" s="1146"/>
      <c r="T843" s="1146"/>
      <c r="U843" s="1146"/>
      <c r="V843" s="1146"/>
      <c r="W843" s="1146"/>
      <c r="X843" s="1146"/>
      <c r="Y843" s="1146"/>
      <c r="Z843" s="1146"/>
    </row>
    <row r="844" spans="1:26">
      <c r="A844" s="893"/>
      <c r="B844" s="986"/>
      <c r="C844" s="986"/>
      <c r="D844" s="780"/>
      <c r="E844" s="1146"/>
      <c r="F844" s="963"/>
      <c r="G844" s="1146"/>
      <c r="H844" s="1146"/>
      <c r="I844" s="1150"/>
      <c r="J844" s="1150"/>
      <c r="K844" s="713"/>
      <c r="L844" s="713"/>
      <c r="M844" s="713"/>
      <c r="N844" s="1146"/>
      <c r="O844" s="1146"/>
      <c r="P844" s="1146"/>
      <c r="Q844" s="1146"/>
      <c r="R844" s="1146"/>
      <c r="S844" s="1146"/>
      <c r="T844" s="1146"/>
      <c r="U844" s="1146"/>
      <c r="V844" s="1146"/>
      <c r="W844" s="1146"/>
      <c r="X844" s="1146"/>
      <c r="Y844" s="1146"/>
      <c r="Z844" s="1146"/>
    </row>
    <row r="845" spans="1:26">
      <c r="A845" s="893"/>
      <c r="B845" s="986"/>
      <c r="C845" s="986"/>
      <c r="D845" s="780"/>
      <c r="E845" s="1146"/>
      <c r="F845" s="963"/>
      <c r="G845" s="1146"/>
      <c r="H845" s="1146"/>
      <c r="I845" s="1150"/>
      <c r="J845" s="1150"/>
      <c r="K845" s="713"/>
      <c r="L845" s="713"/>
      <c r="M845" s="713"/>
      <c r="N845" s="1146"/>
      <c r="O845" s="1146"/>
      <c r="P845" s="1146"/>
      <c r="Q845" s="1146"/>
      <c r="R845" s="1146"/>
      <c r="S845" s="1146"/>
      <c r="T845" s="1146"/>
      <c r="U845" s="1146"/>
      <c r="V845" s="1146"/>
      <c r="W845" s="1146"/>
      <c r="X845" s="1146"/>
      <c r="Y845" s="1146"/>
      <c r="Z845" s="1146"/>
    </row>
    <row r="846" spans="1:26">
      <c r="A846" s="893"/>
      <c r="B846" s="986"/>
      <c r="C846" s="986"/>
      <c r="D846" s="780"/>
      <c r="E846" s="1146"/>
      <c r="F846" s="963"/>
      <c r="G846" s="1146"/>
      <c r="H846" s="1146"/>
      <c r="I846" s="1150"/>
      <c r="J846" s="1150"/>
      <c r="K846" s="713"/>
      <c r="L846" s="713"/>
      <c r="M846" s="713"/>
      <c r="N846" s="1146"/>
      <c r="O846" s="1146"/>
      <c r="P846" s="1146"/>
      <c r="Q846" s="1146"/>
      <c r="R846" s="1146"/>
      <c r="S846" s="1146"/>
      <c r="T846" s="1146"/>
      <c r="U846" s="1146"/>
      <c r="V846" s="1146"/>
      <c r="W846" s="1146"/>
      <c r="X846" s="1146"/>
      <c r="Y846" s="1146"/>
      <c r="Z846" s="1146"/>
    </row>
    <row r="847" spans="1:26">
      <c r="A847" s="893"/>
      <c r="B847" s="986"/>
      <c r="C847" s="986"/>
      <c r="D847" s="780"/>
      <c r="E847" s="1146"/>
      <c r="F847" s="963"/>
      <c r="G847" s="1146"/>
      <c r="H847" s="1146"/>
      <c r="I847" s="1150"/>
      <c r="J847" s="1150"/>
      <c r="K847" s="713"/>
      <c r="L847" s="713"/>
      <c r="M847" s="713"/>
      <c r="N847" s="1146"/>
      <c r="O847" s="1146"/>
      <c r="P847" s="1146"/>
      <c r="Q847" s="1146"/>
      <c r="R847" s="1146"/>
      <c r="S847" s="1146"/>
      <c r="T847" s="1146"/>
      <c r="U847" s="1146"/>
      <c r="V847" s="1146"/>
      <c r="W847" s="1146"/>
      <c r="X847" s="1146"/>
      <c r="Y847" s="1146"/>
      <c r="Z847" s="1146"/>
    </row>
    <row r="848" spans="1:26">
      <c r="A848" s="893"/>
      <c r="B848" s="986"/>
      <c r="C848" s="986"/>
      <c r="D848" s="780"/>
      <c r="E848" s="1146"/>
      <c r="F848" s="963"/>
      <c r="G848" s="1146"/>
      <c r="H848" s="1146"/>
      <c r="I848" s="1150"/>
      <c r="J848" s="1150"/>
      <c r="K848" s="713"/>
      <c r="L848" s="713"/>
      <c r="M848" s="713"/>
      <c r="N848" s="1146"/>
      <c r="O848" s="1146"/>
      <c r="P848" s="1146"/>
      <c r="Q848" s="1146"/>
      <c r="R848" s="1146"/>
      <c r="S848" s="1146"/>
      <c r="T848" s="1146"/>
      <c r="U848" s="1146"/>
      <c r="V848" s="1146"/>
      <c r="W848" s="1146"/>
      <c r="X848" s="1146"/>
      <c r="Y848" s="1146"/>
      <c r="Z848" s="1146"/>
    </row>
    <row r="849" spans="1:26">
      <c r="A849" s="893"/>
      <c r="B849" s="986"/>
      <c r="C849" s="986"/>
      <c r="D849" s="780"/>
      <c r="E849" s="1146"/>
      <c r="F849" s="963"/>
      <c r="G849" s="1146"/>
      <c r="H849" s="1146"/>
      <c r="I849" s="1150"/>
      <c r="J849" s="1150"/>
      <c r="K849" s="713"/>
      <c r="L849" s="713"/>
      <c r="M849" s="713"/>
      <c r="N849" s="1146"/>
      <c r="O849" s="1146"/>
      <c r="P849" s="1146"/>
      <c r="Q849" s="1146"/>
      <c r="R849" s="1146"/>
      <c r="S849" s="1146"/>
      <c r="T849" s="1146"/>
      <c r="U849" s="1146"/>
      <c r="V849" s="1146"/>
      <c r="W849" s="1146"/>
      <c r="X849" s="1146"/>
      <c r="Y849" s="1146"/>
      <c r="Z849" s="1146"/>
    </row>
    <row r="850" spans="1:26">
      <c r="A850" s="893"/>
      <c r="B850" s="986"/>
      <c r="C850" s="986"/>
      <c r="D850" s="780"/>
      <c r="E850" s="1146"/>
      <c r="F850" s="963"/>
      <c r="G850" s="1146"/>
      <c r="H850" s="1146"/>
      <c r="I850" s="1150"/>
      <c r="J850" s="1150"/>
      <c r="K850" s="713"/>
      <c r="L850" s="713"/>
      <c r="M850" s="713"/>
      <c r="N850" s="1146"/>
      <c r="O850" s="1146"/>
      <c r="P850" s="1146"/>
      <c r="Q850" s="1146"/>
      <c r="R850" s="1146"/>
      <c r="S850" s="1146"/>
      <c r="T850" s="1146"/>
      <c r="U850" s="1146"/>
      <c r="V850" s="1146"/>
      <c r="W850" s="1146"/>
      <c r="X850" s="1146"/>
      <c r="Y850" s="1146"/>
      <c r="Z850" s="1146"/>
    </row>
    <row r="851" spans="1:26">
      <c r="A851" s="893"/>
      <c r="B851" s="986"/>
      <c r="C851" s="986"/>
      <c r="D851" s="780"/>
      <c r="E851" s="1146"/>
      <c r="F851" s="963"/>
      <c r="G851" s="1146"/>
      <c r="H851" s="1146"/>
      <c r="I851" s="1150"/>
      <c r="J851" s="1150"/>
      <c r="K851" s="713"/>
      <c r="L851" s="713"/>
      <c r="M851" s="713"/>
      <c r="N851" s="1146"/>
      <c r="O851" s="1146"/>
      <c r="P851" s="1146"/>
      <c r="Q851" s="1146"/>
      <c r="R851" s="1146"/>
      <c r="S851" s="1146"/>
      <c r="T851" s="1146"/>
      <c r="U851" s="1146"/>
      <c r="V851" s="1146"/>
      <c r="W851" s="1146"/>
      <c r="X851" s="1146"/>
      <c r="Y851" s="1146"/>
      <c r="Z851" s="1146"/>
    </row>
    <row r="852" spans="1:26">
      <c r="A852" s="893"/>
      <c r="B852" s="986"/>
      <c r="C852" s="986"/>
      <c r="D852" s="780"/>
      <c r="E852" s="1146"/>
      <c r="F852" s="963"/>
      <c r="G852" s="1146"/>
      <c r="H852" s="1146"/>
      <c r="I852" s="1150"/>
      <c r="J852" s="1150"/>
      <c r="K852" s="713"/>
      <c r="L852" s="713"/>
      <c r="M852" s="713"/>
      <c r="N852" s="1146"/>
      <c r="O852" s="1146"/>
      <c r="P852" s="1146"/>
      <c r="Q852" s="1146"/>
      <c r="R852" s="1146"/>
      <c r="S852" s="1146"/>
      <c r="T852" s="1146"/>
      <c r="U852" s="1146"/>
      <c r="V852" s="1146"/>
      <c r="W852" s="1146"/>
      <c r="X852" s="1146"/>
      <c r="Y852" s="1146"/>
      <c r="Z852" s="1146"/>
    </row>
    <row r="853" spans="1:26">
      <c r="A853" s="893"/>
      <c r="B853" s="986"/>
      <c r="C853" s="986"/>
      <c r="D853" s="780"/>
      <c r="E853" s="1146"/>
      <c r="F853" s="963"/>
      <c r="G853" s="1146"/>
      <c r="H853" s="1146"/>
      <c r="I853" s="1150"/>
      <c r="J853" s="1150"/>
      <c r="K853" s="713"/>
      <c r="L853" s="713"/>
      <c r="M853" s="713"/>
      <c r="N853" s="1146"/>
      <c r="O853" s="1146"/>
      <c r="P853" s="1146"/>
      <c r="Q853" s="1146"/>
      <c r="R853" s="1146"/>
      <c r="S853" s="1146"/>
      <c r="T853" s="1146"/>
      <c r="U853" s="1146"/>
      <c r="V853" s="1146"/>
      <c r="W853" s="1146"/>
      <c r="X853" s="1146"/>
      <c r="Y853" s="1146"/>
      <c r="Z853" s="1146"/>
    </row>
    <row r="854" spans="1:26">
      <c r="A854" s="893"/>
      <c r="B854" s="986"/>
      <c r="C854" s="986"/>
      <c r="D854" s="780"/>
      <c r="E854" s="1146"/>
      <c r="F854" s="963"/>
      <c r="G854" s="1146"/>
      <c r="H854" s="1146"/>
      <c r="I854" s="1150"/>
      <c r="J854" s="1150"/>
      <c r="K854" s="713"/>
      <c r="L854" s="713"/>
      <c r="M854" s="713"/>
      <c r="N854" s="1146"/>
      <c r="O854" s="1146"/>
      <c r="P854" s="1146"/>
      <c r="Q854" s="1146"/>
      <c r="R854" s="1146"/>
      <c r="S854" s="1146"/>
      <c r="T854" s="1146"/>
      <c r="U854" s="1146"/>
      <c r="V854" s="1146"/>
      <c r="W854" s="1146"/>
      <c r="X854" s="1146"/>
      <c r="Y854" s="1146"/>
      <c r="Z854" s="1146"/>
    </row>
    <row r="855" spans="1:26">
      <c r="A855" s="893"/>
      <c r="B855" s="986"/>
      <c r="C855" s="986"/>
      <c r="D855" s="780"/>
      <c r="E855" s="1146"/>
      <c r="F855" s="963"/>
      <c r="G855" s="1146"/>
      <c r="H855" s="1146"/>
      <c r="I855" s="1150"/>
      <c r="J855" s="1150"/>
      <c r="K855" s="713"/>
      <c r="L855" s="713"/>
      <c r="M855" s="713"/>
      <c r="N855" s="1146"/>
      <c r="O855" s="1146"/>
      <c r="P855" s="1146"/>
      <c r="Q855" s="1146"/>
      <c r="R855" s="1146"/>
      <c r="S855" s="1146"/>
      <c r="T855" s="1146"/>
      <c r="U855" s="1146"/>
      <c r="V855" s="1146"/>
      <c r="W855" s="1146"/>
      <c r="X855" s="1146"/>
      <c r="Y855" s="1146"/>
      <c r="Z855" s="1146"/>
    </row>
    <row r="856" spans="1:26">
      <c r="A856" s="893"/>
      <c r="B856" s="986"/>
      <c r="C856" s="986"/>
      <c r="D856" s="780"/>
      <c r="E856" s="1146"/>
      <c r="F856" s="963"/>
      <c r="G856" s="1146"/>
      <c r="H856" s="1146"/>
      <c r="I856" s="1150"/>
      <c r="J856" s="1150"/>
      <c r="K856" s="713"/>
      <c r="L856" s="713"/>
      <c r="M856" s="713"/>
      <c r="N856" s="1146"/>
      <c r="O856" s="1146"/>
      <c r="P856" s="1146"/>
      <c r="Q856" s="1146"/>
      <c r="R856" s="1146"/>
      <c r="S856" s="1146"/>
      <c r="T856" s="1146"/>
      <c r="U856" s="1146"/>
      <c r="V856" s="1146"/>
      <c r="W856" s="1146"/>
      <c r="X856" s="1146"/>
      <c r="Y856" s="1146"/>
      <c r="Z856" s="1146"/>
    </row>
    <row r="857" spans="1:26">
      <c r="A857" s="893"/>
      <c r="B857" s="986"/>
      <c r="C857" s="986"/>
      <c r="D857" s="780"/>
      <c r="E857" s="1146"/>
      <c r="F857" s="963"/>
      <c r="G857" s="1146"/>
      <c r="H857" s="1146"/>
      <c r="I857" s="1150"/>
      <c r="J857" s="1150"/>
      <c r="K857" s="713"/>
      <c r="L857" s="713"/>
      <c r="M857" s="713"/>
      <c r="N857" s="1146"/>
      <c r="O857" s="1146"/>
      <c r="P857" s="1146"/>
      <c r="Q857" s="1146"/>
      <c r="R857" s="1146"/>
      <c r="S857" s="1146"/>
      <c r="T857" s="1146"/>
      <c r="U857" s="1146"/>
      <c r="V857" s="1146"/>
      <c r="W857" s="1146"/>
      <c r="X857" s="1146"/>
      <c r="Y857" s="1146"/>
      <c r="Z857" s="1146"/>
    </row>
    <row r="858" spans="1:26">
      <c r="A858" s="893"/>
      <c r="B858" s="986"/>
      <c r="C858" s="986"/>
      <c r="D858" s="780"/>
      <c r="E858" s="1146"/>
      <c r="F858" s="963"/>
      <c r="G858" s="1146"/>
      <c r="H858" s="1146"/>
      <c r="I858" s="1150"/>
      <c r="J858" s="1150"/>
      <c r="K858" s="713"/>
      <c r="L858" s="713"/>
      <c r="M858" s="713"/>
      <c r="N858" s="1146"/>
      <c r="O858" s="1146"/>
      <c r="P858" s="1146"/>
      <c r="Q858" s="1146"/>
      <c r="R858" s="1146"/>
      <c r="S858" s="1146"/>
      <c r="T858" s="1146"/>
      <c r="U858" s="1146"/>
      <c r="V858" s="1146"/>
      <c r="W858" s="1146"/>
      <c r="X858" s="1146"/>
      <c r="Y858" s="1146"/>
      <c r="Z858" s="1146"/>
    </row>
    <row r="859" spans="1:26">
      <c r="A859" s="893"/>
      <c r="B859" s="986"/>
      <c r="C859" s="986"/>
      <c r="D859" s="780"/>
      <c r="E859" s="1146"/>
      <c r="F859" s="963"/>
      <c r="G859" s="1146"/>
      <c r="H859" s="1146"/>
      <c r="I859" s="1150"/>
      <c r="J859" s="1150"/>
      <c r="K859" s="713"/>
      <c r="L859" s="713"/>
      <c r="M859" s="713"/>
      <c r="N859" s="1146"/>
      <c r="O859" s="1146"/>
      <c r="P859" s="1146"/>
      <c r="Q859" s="1146"/>
      <c r="R859" s="1146"/>
      <c r="S859" s="1146"/>
      <c r="T859" s="1146"/>
      <c r="U859" s="1146"/>
      <c r="V859" s="1146"/>
      <c r="W859" s="1146"/>
      <c r="X859" s="1146"/>
      <c r="Y859" s="1146"/>
      <c r="Z859" s="1146"/>
    </row>
    <row r="860" spans="1:26">
      <c r="A860" s="893"/>
      <c r="B860" s="986"/>
      <c r="C860" s="986"/>
      <c r="D860" s="780"/>
      <c r="E860" s="1146"/>
      <c r="F860" s="963"/>
      <c r="G860" s="1146"/>
      <c r="H860" s="1146"/>
      <c r="I860" s="1150"/>
      <c r="J860" s="1150"/>
      <c r="K860" s="713"/>
      <c r="L860" s="713"/>
      <c r="M860" s="713"/>
      <c r="N860" s="1146"/>
      <c r="O860" s="1146"/>
      <c r="P860" s="1146"/>
      <c r="Q860" s="1146"/>
      <c r="R860" s="1146"/>
      <c r="S860" s="1146"/>
      <c r="T860" s="1146"/>
      <c r="U860" s="1146"/>
      <c r="V860" s="1146"/>
      <c r="W860" s="1146"/>
      <c r="X860" s="1146"/>
      <c r="Y860" s="1146"/>
      <c r="Z860" s="1146"/>
    </row>
    <row r="861" spans="1:26">
      <c r="A861" s="893"/>
      <c r="B861" s="986"/>
      <c r="C861" s="986"/>
      <c r="D861" s="780"/>
      <c r="E861" s="1146"/>
      <c r="F861" s="963"/>
      <c r="G861" s="1146"/>
      <c r="H861" s="1146"/>
      <c r="I861" s="1150"/>
      <c r="J861" s="1150"/>
      <c r="K861" s="713"/>
      <c r="L861" s="713"/>
      <c r="M861" s="713"/>
      <c r="N861" s="1146"/>
      <c r="O861" s="1146"/>
      <c r="P861" s="1146"/>
      <c r="Q861" s="1146"/>
      <c r="R861" s="1146"/>
      <c r="S861" s="1146"/>
      <c r="T861" s="1146"/>
      <c r="U861" s="1146"/>
      <c r="V861" s="1146"/>
      <c r="W861" s="1146"/>
      <c r="X861" s="1146"/>
      <c r="Y861" s="1146"/>
      <c r="Z861" s="1146"/>
    </row>
    <row r="862" spans="1:26">
      <c r="A862" s="893"/>
      <c r="B862" s="986"/>
      <c r="C862" s="986"/>
      <c r="D862" s="780"/>
      <c r="E862" s="1146"/>
      <c r="F862" s="963"/>
      <c r="G862" s="1146"/>
      <c r="H862" s="1146"/>
      <c r="I862" s="1150"/>
      <c r="J862" s="1150"/>
      <c r="K862" s="713"/>
      <c r="L862" s="713"/>
      <c r="M862" s="713"/>
      <c r="N862" s="1146"/>
      <c r="O862" s="1146"/>
      <c r="P862" s="1146"/>
      <c r="Q862" s="1146"/>
      <c r="R862" s="1146"/>
      <c r="S862" s="1146"/>
      <c r="T862" s="1146"/>
      <c r="U862" s="1146"/>
      <c r="V862" s="1146"/>
      <c r="W862" s="1146"/>
      <c r="X862" s="1146"/>
      <c r="Y862" s="1146"/>
      <c r="Z862" s="1146"/>
    </row>
    <row r="863" spans="1:26">
      <c r="A863" s="893"/>
      <c r="B863" s="986"/>
      <c r="C863" s="986"/>
      <c r="D863" s="780"/>
      <c r="E863" s="1146"/>
      <c r="F863" s="963"/>
      <c r="G863" s="1146"/>
      <c r="H863" s="1146"/>
      <c r="I863" s="1150"/>
      <c r="J863" s="1150"/>
      <c r="K863" s="713"/>
      <c r="L863" s="713"/>
      <c r="M863" s="713"/>
      <c r="N863" s="1146"/>
      <c r="O863" s="1146"/>
      <c r="P863" s="1146"/>
      <c r="Q863" s="1146"/>
      <c r="R863" s="1146"/>
      <c r="S863" s="1146"/>
      <c r="T863" s="1146"/>
      <c r="U863" s="1146"/>
      <c r="V863" s="1146"/>
      <c r="W863" s="1146"/>
      <c r="X863" s="1146"/>
      <c r="Y863" s="1146"/>
      <c r="Z863" s="1146"/>
    </row>
    <row r="864" spans="1:26">
      <c r="A864" s="893"/>
      <c r="B864" s="986"/>
      <c r="C864" s="986"/>
      <c r="D864" s="780"/>
      <c r="E864" s="1146"/>
      <c r="F864" s="963"/>
      <c r="G864" s="1146"/>
      <c r="H864" s="1146"/>
      <c r="I864" s="1150"/>
      <c r="J864" s="1150"/>
      <c r="K864" s="713"/>
      <c r="L864" s="713"/>
      <c r="M864" s="713"/>
      <c r="N864" s="1146"/>
      <c r="O864" s="1146"/>
      <c r="P864" s="1146"/>
      <c r="Q864" s="1146"/>
      <c r="R864" s="1146"/>
      <c r="S864" s="1146"/>
      <c r="T864" s="1146"/>
      <c r="U864" s="1146"/>
      <c r="V864" s="1146"/>
      <c r="W864" s="1146"/>
      <c r="X864" s="1146"/>
      <c r="Y864" s="1146"/>
      <c r="Z864" s="1146"/>
    </row>
    <row r="865" spans="1:26">
      <c r="A865" s="893"/>
      <c r="B865" s="986"/>
      <c r="C865" s="986"/>
      <c r="D865" s="780"/>
      <c r="E865" s="1146"/>
      <c r="F865" s="963"/>
      <c r="G865" s="1146"/>
      <c r="H865" s="1146"/>
      <c r="I865" s="1150"/>
      <c r="J865" s="1150"/>
      <c r="K865" s="713"/>
      <c r="L865" s="713"/>
      <c r="M865" s="713"/>
      <c r="N865" s="1146"/>
      <c r="O865" s="1146"/>
      <c r="P865" s="1146"/>
      <c r="Q865" s="1146"/>
      <c r="R865" s="1146"/>
      <c r="S865" s="1146"/>
      <c r="T865" s="1146"/>
      <c r="U865" s="1146"/>
      <c r="V865" s="1146"/>
      <c r="W865" s="1146"/>
      <c r="X865" s="1146"/>
      <c r="Y865" s="1146"/>
      <c r="Z865" s="1146"/>
    </row>
    <row r="866" spans="1:26">
      <c r="A866" s="893"/>
      <c r="B866" s="986"/>
      <c r="C866" s="986"/>
      <c r="D866" s="780"/>
      <c r="E866" s="1146"/>
      <c r="F866" s="963"/>
      <c r="G866" s="1146"/>
      <c r="H866" s="1146"/>
      <c r="I866" s="1150"/>
      <c r="J866" s="1150"/>
      <c r="K866" s="713"/>
      <c r="L866" s="713"/>
      <c r="M866" s="713"/>
      <c r="N866" s="1146"/>
      <c r="O866" s="1146"/>
      <c r="P866" s="1146"/>
      <c r="Q866" s="1146"/>
      <c r="R866" s="1146"/>
      <c r="S866" s="1146"/>
      <c r="T866" s="1146"/>
      <c r="U866" s="1146"/>
      <c r="V866" s="1146"/>
      <c r="W866" s="1146"/>
      <c r="X866" s="1146"/>
      <c r="Y866" s="1146"/>
      <c r="Z866" s="1146"/>
    </row>
    <row r="867" spans="1:26">
      <c r="A867" s="893"/>
      <c r="B867" s="986"/>
      <c r="C867" s="986"/>
      <c r="D867" s="780"/>
      <c r="E867" s="1146"/>
      <c r="F867" s="963"/>
      <c r="G867" s="1146"/>
      <c r="H867" s="1146"/>
      <c r="I867" s="1150"/>
      <c r="J867" s="1150"/>
      <c r="K867" s="713"/>
      <c r="L867" s="713"/>
      <c r="M867" s="713"/>
      <c r="N867" s="1146"/>
      <c r="O867" s="1146"/>
      <c r="P867" s="1146"/>
      <c r="Q867" s="1146"/>
      <c r="R867" s="1146"/>
      <c r="S867" s="1146"/>
      <c r="T867" s="1146"/>
      <c r="U867" s="1146"/>
      <c r="V867" s="1146"/>
      <c r="W867" s="1146"/>
      <c r="X867" s="1146"/>
      <c r="Y867" s="1146"/>
      <c r="Z867" s="1146"/>
    </row>
    <row r="868" spans="1:26">
      <c r="A868" s="893"/>
      <c r="B868" s="986"/>
      <c r="C868" s="986"/>
      <c r="D868" s="780"/>
      <c r="E868" s="1146"/>
      <c r="F868" s="963"/>
      <c r="G868" s="1146"/>
      <c r="H868" s="1146"/>
      <c r="I868" s="1150"/>
      <c r="J868" s="1150"/>
      <c r="K868" s="713"/>
      <c r="L868" s="713"/>
      <c r="M868" s="713"/>
      <c r="N868" s="1146"/>
      <c r="O868" s="1146"/>
      <c r="P868" s="1146"/>
      <c r="Q868" s="1146"/>
      <c r="R868" s="1146"/>
      <c r="S868" s="1146"/>
      <c r="T868" s="1146"/>
      <c r="U868" s="1146"/>
      <c r="V868" s="1146"/>
      <c r="W868" s="1146"/>
      <c r="X868" s="1146"/>
      <c r="Y868" s="1146"/>
      <c r="Z868" s="1146"/>
    </row>
    <row r="869" spans="1:26">
      <c r="A869" s="893"/>
      <c r="B869" s="986"/>
      <c r="C869" s="986"/>
      <c r="D869" s="780"/>
      <c r="E869" s="1146"/>
      <c r="F869" s="963"/>
      <c r="G869" s="1146"/>
      <c r="H869" s="1146"/>
      <c r="I869" s="1150"/>
      <c r="J869" s="1150"/>
      <c r="K869" s="713"/>
      <c r="L869" s="713"/>
      <c r="M869" s="713"/>
      <c r="N869" s="1146"/>
      <c r="O869" s="1146"/>
      <c r="P869" s="1146"/>
      <c r="Q869" s="1146"/>
      <c r="R869" s="1146"/>
      <c r="S869" s="1146"/>
      <c r="T869" s="1146"/>
      <c r="U869" s="1146"/>
      <c r="V869" s="1146"/>
      <c r="W869" s="1146"/>
      <c r="X869" s="1146"/>
      <c r="Y869" s="1146"/>
      <c r="Z869" s="1146"/>
    </row>
    <row r="870" spans="1:26">
      <c r="A870" s="893"/>
      <c r="B870" s="986"/>
      <c r="C870" s="986"/>
      <c r="D870" s="780"/>
      <c r="E870" s="1146"/>
      <c r="F870" s="963"/>
      <c r="G870" s="1146"/>
      <c r="H870" s="1146"/>
      <c r="I870" s="1150"/>
      <c r="J870" s="1150"/>
      <c r="K870" s="713"/>
      <c r="L870" s="713"/>
      <c r="M870" s="713"/>
      <c r="N870" s="1146"/>
      <c r="O870" s="1146"/>
      <c r="P870" s="1146"/>
      <c r="Q870" s="1146"/>
      <c r="R870" s="1146"/>
      <c r="S870" s="1146"/>
      <c r="T870" s="1146"/>
      <c r="U870" s="1146"/>
      <c r="V870" s="1146"/>
      <c r="W870" s="1146"/>
      <c r="X870" s="1146"/>
      <c r="Y870" s="1146"/>
      <c r="Z870" s="1146"/>
    </row>
    <row r="871" spans="1:26">
      <c r="A871" s="893"/>
      <c r="B871" s="986"/>
      <c r="C871" s="986"/>
      <c r="D871" s="780"/>
      <c r="E871" s="1146"/>
      <c r="F871" s="963"/>
      <c r="G871" s="1146"/>
      <c r="H871" s="1146"/>
      <c r="I871" s="1150"/>
      <c r="J871" s="1150"/>
      <c r="K871" s="713"/>
      <c r="L871" s="713"/>
      <c r="M871" s="713"/>
      <c r="N871" s="1146"/>
      <c r="O871" s="1146"/>
      <c r="P871" s="1146"/>
      <c r="Q871" s="1146"/>
      <c r="R871" s="1146"/>
      <c r="S871" s="1146"/>
      <c r="T871" s="1146"/>
      <c r="U871" s="1146"/>
      <c r="V871" s="1146"/>
      <c r="W871" s="1146"/>
      <c r="X871" s="1146"/>
      <c r="Y871" s="1146"/>
      <c r="Z871" s="1146"/>
    </row>
    <row r="872" spans="1:26">
      <c r="A872" s="893"/>
      <c r="B872" s="986"/>
      <c r="C872" s="986"/>
      <c r="D872" s="780"/>
      <c r="E872" s="1146"/>
      <c r="F872" s="963"/>
      <c r="G872" s="1146"/>
      <c r="H872" s="1146"/>
      <c r="I872" s="1150"/>
      <c r="J872" s="1150"/>
      <c r="K872" s="713"/>
      <c r="L872" s="713"/>
      <c r="M872" s="713"/>
      <c r="N872" s="1146"/>
      <c r="O872" s="1146"/>
      <c r="P872" s="1146"/>
      <c r="Q872" s="1146"/>
      <c r="R872" s="1146"/>
      <c r="S872" s="1146"/>
      <c r="T872" s="1146"/>
      <c r="U872" s="1146"/>
      <c r="V872" s="1146"/>
      <c r="W872" s="1146"/>
      <c r="X872" s="1146"/>
      <c r="Y872" s="1146"/>
      <c r="Z872" s="1146"/>
    </row>
    <row r="873" spans="1:26">
      <c r="A873" s="893"/>
      <c r="B873" s="986"/>
      <c r="C873" s="986"/>
      <c r="D873" s="780"/>
      <c r="E873" s="1146"/>
      <c r="F873" s="963"/>
      <c r="G873" s="1146"/>
      <c r="H873" s="1146"/>
      <c r="I873" s="1150"/>
      <c r="J873" s="1150"/>
      <c r="K873" s="713"/>
      <c r="L873" s="713"/>
      <c r="M873" s="713"/>
      <c r="N873" s="1146"/>
      <c r="O873" s="1146"/>
      <c r="P873" s="1146"/>
      <c r="Q873" s="1146"/>
      <c r="R873" s="1146"/>
      <c r="S873" s="1146"/>
      <c r="T873" s="1146"/>
      <c r="U873" s="1146"/>
      <c r="V873" s="1146"/>
      <c r="W873" s="1146"/>
      <c r="X873" s="1146"/>
      <c r="Y873" s="1146"/>
      <c r="Z873" s="1146"/>
    </row>
    <row r="874" spans="1:26">
      <c r="A874" s="893"/>
      <c r="B874" s="986"/>
      <c r="C874" s="986"/>
      <c r="D874" s="780"/>
      <c r="E874" s="1146"/>
      <c r="F874" s="963"/>
      <c r="G874" s="1146"/>
      <c r="H874" s="1146"/>
      <c r="I874" s="1150"/>
      <c r="J874" s="1150"/>
      <c r="K874" s="713"/>
      <c r="L874" s="713"/>
      <c r="M874" s="713"/>
      <c r="N874" s="1146"/>
      <c r="O874" s="1146"/>
      <c r="P874" s="1146"/>
      <c r="Q874" s="1146"/>
      <c r="R874" s="1146"/>
      <c r="S874" s="1146"/>
      <c r="T874" s="1146"/>
      <c r="U874" s="1146"/>
      <c r="V874" s="1146"/>
      <c r="W874" s="1146"/>
      <c r="X874" s="1146"/>
      <c r="Y874" s="1146"/>
      <c r="Z874" s="1146"/>
    </row>
    <row r="875" spans="1:26">
      <c r="A875" s="893"/>
      <c r="B875" s="986"/>
      <c r="C875" s="986"/>
      <c r="D875" s="780"/>
      <c r="E875" s="1146"/>
      <c r="F875" s="963"/>
      <c r="G875" s="1146"/>
      <c r="H875" s="1146"/>
      <c r="I875" s="1150"/>
      <c r="J875" s="1150"/>
      <c r="K875" s="713"/>
      <c r="L875" s="713"/>
      <c r="M875" s="713"/>
      <c r="N875" s="1146"/>
      <c r="O875" s="1146"/>
      <c r="P875" s="1146"/>
      <c r="Q875" s="1146"/>
      <c r="R875" s="1146"/>
      <c r="S875" s="1146"/>
      <c r="T875" s="1146"/>
      <c r="U875" s="1146"/>
      <c r="V875" s="1146"/>
      <c r="W875" s="1146"/>
      <c r="X875" s="1146"/>
      <c r="Y875" s="1146"/>
      <c r="Z875" s="1146"/>
    </row>
    <row r="876" spans="1:26">
      <c r="A876" s="893"/>
      <c r="B876" s="986"/>
      <c r="C876" s="986"/>
      <c r="D876" s="780"/>
      <c r="E876" s="1146"/>
      <c r="F876" s="963"/>
      <c r="G876" s="1146"/>
      <c r="H876" s="1146"/>
      <c r="I876" s="1150"/>
      <c r="J876" s="1150"/>
      <c r="K876" s="713"/>
      <c r="L876" s="713"/>
      <c r="M876" s="713"/>
      <c r="N876" s="1146"/>
      <c r="O876" s="1146"/>
      <c r="P876" s="1146"/>
      <c r="Q876" s="1146"/>
      <c r="R876" s="1146"/>
      <c r="S876" s="1146"/>
      <c r="T876" s="1146"/>
      <c r="U876" s="1146"/>
      <c r="V876" s="1146"/>
      <c r="W876" s="1146"/>
      <c r="X876" s="1146"/>
      <c r="Y876" s="1146"/>
      <c r="Z876" s="1146"/>
    </row>
    <row r="877" spans="1:26">
      <c r="A877" s="893"/>
      <c r="B877" s="986"/>
      <c r="C877" s="986"/>
      <c r="D877" s="780"/>
      <c r="E877" s="1146"/>
      <c r="F877" s="963"/>
      <c r="G877" s="1146"/>
      <c r="H877" s="1146"/>
      <c r="I877" s="1150"/>
      <c r="J877" s="1150"/>
      <c r="K877" s="713"/>
      <c r="L877" s="713"/>
      <c r="M877" s="713"/>
      <c r="N877" s="1146"/>
      <c r="O877" s="1146"/>
      <c r="P877" s="1146"/>
      <c r="Q877" s="1146"/>
      <c r="R877" s="1146"/>
      <c r="S877" s="1146"/>
      <c r="T877" s="1146"/>
      <c r="U877" s="1146"/>
      <c r="V877" s="1146"/>
      <c r="W877" s="1146"/>
      <c r="X877" s="1146"/>
      <c r="Y877" s="1146"/>
      <c r="Z877" s="1146"/>
    </row>
    <row r="878" spans="1:26">
      <c r="A878" s="893"/>
      <c r="B878" s="986"/>
      <c r="C878" s="986"/>
      <c r="D878" s="780"/>
      <c r="E878" s="1146"/>
      <c r="F878" s="963"/>
      <c r="G878" s="1146"/>
      <c r="H878" s="1146"/>
      <c r="I878" s="1150"/>
      <c r="J878" s="1150"/>
      <c r="K878" s="713"/>
      <c r="L878" s="713"/>
      <c r="M878" s="713"/>
      <c r="N878" s="1146"/>
      <c r="O878" s="1146"/>
      <c r="P878" s="1146"/>
      <c r="Q878" s="1146"/>
      <c r="R878" s="1146"/>
      <c r="S878" s="1146"/>
      <c r="T878" s="1146"/>
      <c r="U878" s="1146"/>
      <c r="V878" s="1146"/>
      <c r="W878" s="1146"/>
      <c r="X878" s="1146"/>
      <c r="Y878" s="1146"/>
      <c r="Z878" s="1146"/>
    </row>
    <row r="879" spans="1:26">
      <c r="A879" s="893"/>
      <c r="B879" s="986"/>
      <c r="C879" s="986"/>
      <c r="D879" s="780"/>
      <c r="E879" s="1146"/>
      <c r="F879" s="963"/>
      <c r="G879" s="1146"/>
      <c r="H879" s="1146"/>
      <c r="I879" s="1150"/>
      <c r="J879" s="1150"/>
      <c r="K879" s="713"/>
      <c r="L879" s="713"/>
      <c r="M879" s="713"/>
      <c r="N879" s="1146"/>
      <c r="O879" s="1146"/>
      <c r="P879" s="1146"/>
      <c r="Q879" s="1146"/>
      <c r="R879" s="1146"/>
      <c r="S879" s="1146"/>
      <c r="T879" s="1146"/>
      <c r="U879" s="1146"/>
      <c r="V879" s="1146"/>
      <c r="W879" s="1146"/>
      <c r="X879" s="1146"/>
      <c r="Y879" s="1146"/>
      <c r="Z879" s="1146"/>
    </row>
    <row r="880" spans="1:26">
      <c r="A880" s="893"/>
      <c r="B880" s="986"/>
      <c r="C880" s="986"/>
      <c r="D880" s="780"/>
      <c r="E880" s="1146"/>
      <c r="F880" s="963"/>
      <c r="G880" s="1146"/>
      <c r="H880" s="1146"/>
      <c r="I880" s="1150"/>
      <c r="J880" s="1150"/>
      <c r="K880" s="713"/>
      <c r="L880" s="713"/>
      <c r="M880" s="713"/>
      <c r="N880" s="1146"/>
      <c r="O880" s="1146"/>
      <c r="P880" s="1146"/>
      <c r="Q880" s="1146"/>
      <c r="R880" s="1146"/>
      <c r="S880" s="1146"/>
      <c r="T880" s="1146"/>
      <c r="U880" s="1146"/>
      <c r="V880" s="1146"/>
      <c r="W880" s="1146"/>
      <c r="X880" s="1146"/>
      <c r="Y880" s="1146"/>
      <c r="Z880" s="1146"/>
    </row>
    <row r="881" spans="1:26">
      <c r="A881" s="893"/>
      <c r="B881" s="986"/>
      <c r="C881" s="986"/>
      <c r="D881" s="780"/>
      <c r="E881" s="1146"/>
      <c r="F881" s="963"/>
      <c r="G881" s="1146"/>
      <c r="H881" s="1146"/>
      <c r="I881" s="1150"/>
      <c r="J881" s="1150"/>
      <c r="K881" s="713"/>
      <c r="L881" s="713"/>
      <c r="M881" s="713"/>
      <c r="N881" s="1146"/>
      <c r="O881" s="1146"/>
      <c r="P881" s="1146"/>
      <c r="Q881" s="1146"/>
      <c r="R881" s="1146"/>
      <c r="S881" s="1146"/>
      <c r="T881" s="1146"/>
      <c r="U881" s="1146"/>
      <c r="V881" s="1146"/>
      <c r="W881" s="1146"/>
      <c r="X881" s="1146"/>
      <c r="Y881" s="1146"/>
      <c r="Z881" s="1146"/>
    </row>
    <row r="882" spans="1:26">
      <c r="A882" s="893"/>
      <c r="B882" s="986"/>
      <c r="C882" s="986"/>
      <c r="D882" s="780"/>
      <c r="E882" s="1146"/>
      <c r="F882" s="963"/>
      <c r="G882" s="1146"/>
      <c r="H882" s="1146"/>
      <c r="I882" s="1150"/>
      <c r="J882" s="1150"/>
      <c r="K882" s="713"/>
      <c r="L882" s="713"/>
      <c r="M882" s="713"/>
      <c r="N882" s="1146"/>
      <c r="O882" s="1146"/>
      <c r="P882" s="1146"/>
      <c r="Q882" s="1146"/>
      <c r="R882" s="1146"/>
      <c r="S882" s="1146"/>
      <c r="T882" s="1146"/>
      <c r="U882" s="1146"/>
      <c r="V882" s="1146"/>
      <c r="W882" s="1146"/>
      <c r="X882" s="1146"/>
      <c r="Y882" s="1146"/>
      <c r="Z882" s="1146"/>
    </row>
    <row r="883" spans="1:26">
      <c r="A883" s="893"/>
      <c r="B883" s="986"/>
      <c r="C883" s="986"/>
      <c r="D883" s="780"/>
      <c r="E883" s="1146"/>
      <c r="F883" s="963"/>
      <c r="G883" s="1146"/>
      <c r="H883" s="1146"/>
      <c r="I883" s="1150"/>
      <c r="J883" s="1150"/>
      <c r="K883" s="713"/>
      <c r="L883" s="713"/>
      <c r="M883" s="713"/>
      <c r="N883" s="1146"/>
      <c r="O883" s="1146"/>
      <c r="P883" s="1146"/>
      <c r="Q883" s="1146"/>
      <c r="R883" s="1146"/>
      <c r="S883" s="1146"/>
      <c r="T883" s="1146"/>
      <c r="U883" s="1146"/>
      <c r="V883" s="1146"/>
      <c r="W883" s="1146"/>
      <c r="X883" s="1146"/>
      <c r="Y883" s="1146"/>
      <c r="Z883" s="1146"/>
    </row>
    <row r="884" spans="1:26">
      <c r="A884" s="893"/>
      <c r="B884" s="986"/>
      <c r="C884" s="986"/>
      <c r="D884" s="780"/>
      <c r="E884" s="1146"/>
      <c r="F884" s="963"/>
      <c r="G884" s="1146"/>
      <c r="H884" s="1146"/>
      <c r="I884" s="1150"/>
      <c r="J884" s="1150"/>
      <c r="K884" s="713"/>
      <c r="L884" s="713"/>
      <c r="M884" s="713"/>
      <c r="N884" s="1146"/>
      <c r="O884" s="1146"/>
      <c r="P884" s="1146"/>
      <c r="Q884" s="1146"/>
      <c r="R884" s="1146"/>
      <c r="S884" s="1146"/>
      <c r="T884" s="1146"/>
      <c r="U884" s="1146"/>
      <c r="V884" s="1146"/>
      <c r="W884" s="1146"/>
      <c r="X884" s="1146"/>
      <c r="Y884" s="1146"/>
      <c r="Z884" s="1146"/>
    </row>
    <row r="885" spans="1:26">
      <c r="A885" s="893"/>
      <c r="B885" s="986"/>
      <c r="C885" s="986"/>
      <c r="D885" s="780"/>
      <c r="E885" s="1146"/>
      <c r="F885" s="963"/>
      <c r="G885" s="1146"/>
      <c r="H885" s="1146"/>
      <c r="I885" s="1150"/>
      <c r="J885" s="1150"/>
      <c r="K885" s="713"/>
      <c r="L885" s="713"/>
      <c r="M885" s="713"/>
      <c r="N885" s="1146"/>
      <c r="O885" s="1146"/>
      <c r="P885" s="1146"/>
      <c r="Q885" s="1146"/>
      <c r="R885" s="1146"/>
      <c r="S885" s="1146"/>
      <c r="T885" s="1146"/>
      <c r="U885" s="1146"/>
      <c r="V885" s="1146"/>
      <c r="W885" s="1146"/>
      <c r="X885" s="1146"/>
      <c r="Y885" s="1146"/>
      <c r="Z885" s="1146"/>
    </row>
    <row r="886" spans="1:26">
      <c r="A886" s="893"/>
      <c r="B886" s="986"/>
      <c r="C886" s="986"/>
      <c r="D886" s="780"/>
      <c r="E886" s="1146"/>
      <c r="F886" s="963"/>
      <c r="G886" s="1146"/>
      <c r="H886" s="1146"/>
      <c r="I886" s="1150"/>
      <c r="J886" s="1150"/>
      <c r="K886" s="713"/>
      <c r="L886" s="713"/>
      <c r="M886" s="713"/>
      <c r="N886" s="1146"/>
      <c r="O886" s="1146"/>
      <c r="P886" s="1146"/>
      <c r="Q886" s="1146"/>
      <c r="R886" s="1146"/>
      <c r="S886" s="1146"/>
      <c r="T886" s="1146"/>
      <c r="U886" s="1146"/>
      <c r="V886" s="1146"/>
      <c r="W886" s="1146"/>
      <c r="X886" s="1146"/>
      <c r="Y886" s="1146"/>
      <c r="Z886" s="1146"/>
    </row>
    <row r="887" spans="1:26">
      <c r="A887" s="893"/>
      <c r="B887" s="986"/>
      <c r="C887" s="986"/>
      <c r="D887" s="780"/>
      <c r="E887" s="1146"/>
      <c r="F887" s="963"/>
      <c r="G887" s="1146"/>
      <c r="H887" s="1146"/>
      <c r="I887" s="1150"/>
      <c r="J887" s="1150"/>
      <c r="K887" s="713"/>
      <c r="L887" s="713"/>
      <c r="M887" s="713"/>
      <c r="N887" s="1146"/>
      <c r="O887" s="1146"/>
      <c r="P887" s="1146"/>
      <c r="Q887" s="1146"/>
      <c r="R887" s="1146"/>
      <c r="S887" s="1146"/>
      <c r="T887" s="1146"/>
      <c r="U887" s="1146"/>
      <c r="V887" s="1146"/>
      <c r="W887" s="1146"/>
      <c r="X887" s="1146"/>
      <c r="Y887" s="1146"/>
      <c r="Z887" s="1146"/>
    </row>
    <row r="888" spans="1:26">
      <c r="A888" s="893"/>
      <c r="B888" s="986"/>
      <c r="C888" s="986"/>
      <c r="D888" s="780"/>
      <c r="E888" s="1146"/>
      <c r="F888" s="963"/>
      <c r="G888" s="1146"/>
      <c r="H888" s="1146"/>
      <c r="I888" s="1150"/>
      <c r="J888" s="1150"/>
      <c r="K888" s="713"/>
      <c r="L888" s="713"/>
      <c r="M888" s="713"/>
      <c r="N888" s="1146"/>
      <c r="O888" s="1146"/>
      <c r="P888" s="1146"/>
      <c r="Q888" s="1146"/>
      <c r="R888" s="1146"/>
      <c r="S888" s="1146"/>
      <c r="T888" s="1146"/>
      <c r="U888" s="1146"/>
      <c r="V888" s="1146"/>
      <c r="W888" s="1146"/>
      <c r="X888" s="1146"/>
      <c r="Y888" s="1146"/>
      <c r="Z888" s="1146"/>
    </row>
    <row r="889" spans="1:26">
      <c r="A889" s="893"/>
      <c r="B889" s="986"/>
      <c r="C889" s="986"/>
      <c r="D889" s="780"/>
      <c r="E889" s="1146"/>
      <c r="F889" s="963"/>
      <c r="G889" s="1146"/>
      <c r="H889" s="1146"/>
      <c r="I889" s="1150"/>
      <c r="J889" s="1150"/>
      <c r="K889" s="713"/>
      <c r="L889" s="713"/>
      <c r="M889" s="713"/>
      <c r="N889" s="1146"/>
      <c r="O889" s="1146"/>
      <c r="P889" s="1146"/>
      <c r="Q889" s="1146"/>
      <c r="R889" s="1146"/>
      <c r="S889" s="1146"/>
      <c r="T889" s="1146"/>
      <c r="U889" s="1146"/>
      <c r="V889" s="1146"/>
      <c r="W889" s="1146"/>
      <c r="X889" s="1146"/>
      <c r="Y889" s="1146"/>
      <c r="Z889" s="1146"/>
    </row>
    <row r="890" spans="1:26">
      <c r="A890" s="893"/>
      <c r="B890" s="986"/>
      <c r="C890" s="986"/>
      <c r="D890" s="780"/>
      <c r="E890" s="1146"/>
      <c r="F890" s="963"/>
      <c r="G890" s="1146"/>
      <c r="H890" s="1146"/>
      <c r="I890" s="1150"/>
      <c r="J890" s="1150"/>
      <c r="K890" s="713"/>
      <c r="L890" s="713"/>
      <c r="M890" s="713"/>
      <c r="N890" s="1146"/>
      <c r="O890" s="1146"/>
      <c r="P890" s="1146"/>
      <c r="Q890" s="1146"/>
      <c r="R890" s="1146"/>
      <c r="S890" s="1146"/>
      <c r="T890" s="1146"/>
      <c r="U890" s="1146"/>
      <c r="V890" s="1146"/>
      <c r="W890" s="1146"/>
      <c r="X890" s="1146"/>
      <c r="Y890" s="1146"/>
      <c r="Z890" s="1146"/>
    </row>
    <row r="891" spans="1:26">
      <c r="A891" s="893"/>
      <c r="B891" s="986"/>
      <c r="C891" s="986"/>
      <c r="D891" s="780"/>
      <c r="E891" s="1146"/>
      <c r="F891" s="963"/>
      <c r="G891" s="1146"/>
      <c r="H891" s="1146"/>
      <c r="I891" s="1150"/>
      <c r="J891" s="1150"/>
      <c r="K891" s="713"/>
      <c r="L891" s="713"/>
      <c r="M891" s="713"/>
      <c r="N891" s="1146"/>
      <c r="O891" s="1146"/>
      <c r="P891" s="1146"/>
      <c r="Q891" s="1146"/>
      <c r="R891" s="1146"/>
      <c r="S891" s="1146"/>
      <c r="T891" s="1146"/>
      <c r="U891" s="1146"/>
      <c r="V891" s="1146"/>
      <c r="W891" s="1146"/>
      <c r="X891" s="1146"/>
      <c r="Y891" s="1146"/>
      <c r="Z891" s="1146"/>
    </row>
    <row r="892" spans="1:26">
      <c r="A892" s="893"/>
      <c r="B892" s="986"/>
      <c r="C892" s="986"/>
      <c r="D892" s="780"/>
      <c r="E892" s="1146"/>
      <c r="F892" s="963"/>
      <c r="G892" s="1146"/>
      <c r="H892" s="1146"/>
      <c r="I892" s="1150"/>
      <c r="J892" s="1150"/>
      <c r="K892" s="713"/>
      <c r="L892" s="713"/>
      <c r="M892" s="713"/>
      <c r="N892" s="1146"/>
      <c r="O892" s="1146"/>
      <c r="P892" s="1146"/>
      <c r="Q892" s="1146"/>
      <c r="R892" s="1146"/>
      <c r="S892" s="1146"/>
      <c r="T892" s="1146"/>
      <c r="U892" s="1146"/>
      <c r="V892" s="1146"/>
      <c r="W892" s="1146"/>
      <c r="X892" s="1146"/>
      <c r="Y892" s="1146"/>
      <c r="Z892" s="1146"/>
    </row>
    <row r="893" spans="1:26">
      <c r="A893" s="893"/>
      <c r="B893" s="986"/>
      <c r="C893" s="986"/>
      <c r="D893" s="780"/>
      <c r="E893" s="1146"/>
      <c r="F893" s="963"/>
      <c r="G893" s="1146"/>
      <c r="H893" s="1146"/>
      <c r="I893" s="1150"/>
      <c r="J893" s="1150"/>
      <c r="K893" s="713"/>
      <c r="L893" s="713"/>
      <c r="M893" s="713"/>
      <c r="N893" s="1146"/>
      <c r="O893" s="1146"/>
      <c r="P893" s="1146"/>
      <c r="Q893" s="1146"/>
      <c r="R893" s="1146"/>
      <c r="S893" s="1146"/>
      <c r="T893" s="1146"/>
      <c r="U893" s="1146"/>
      <c r="V893" s="1146"/>
      <c r="W893" s="1146"/>
      <c r="X893" s="1146"/>
      <c r="Y893" s="1146"/>
      <c r="Z893" s="1146"/>
    </row>
    <row r="894" spans="1:26">
      <c r="A894" s="893"/>
      <c r="B894" s="986"/>
      <c r="C894" s="986"/>
      <c r="D894" s="780"/>
      <c r="E894" s="1146"/>
      <c r="F894" s="963"/>
      <c r="G894" s="1146"/>
      <c r="H894" s="1146"/>
      <c r="I894" s="1150"/>
      <c r="J894" s="1150"/>
      <c r="K894" s="713"/>
      <c r="L894" s="713"/>
      <c r="M894" s="713"/>
      <c r="N894" s="1146"/>
      <c r="O894" s="1146"/>
      <c r="P894" s="1146"/>
      <c r="Q894" s="1146"/>
      <c r="R894" s="1146"/>
      <c r="S894" s="1146"/>
      <c r="T894" s="1146"/>
      <c r="U894" s="1146"/>
      <c r="V894" s="1146"/>
      <c r="W894" s="1146"/>
      <c r="X894" s="1146"/>
      <c r="Y894" s="1146"/>
      <c r="Z894" s="1146"/>
    </row>
    <row r="895" spans="1:26">
      <c r="A895" s="893"/>
      <c r="B895" s="986"/>
      <c r="C895" s="986"/>
      <c r="D895" s="780"/>
      <c r="E895" s="1146"/>
      <c r="F895" s="963"/>
      <c r="G895" s="1146"/>
      <c r="H895" s="1146"/>
      <c r="I895" s="1150"/>
      <c r="J895" s="1150"/>
      <c r="K895" s="713"/>
      <c r="L895" s="713"/>
      <c r="M895" s="713"/>
      <c r="N895" s="1146"/>
      <c r="O895" s="1146"/>
      <c r="P895" s="1146"/>
      <c r="Q895" s="1146"/>
      <c r="R895" s="1146"/>
      <c r="S895" s="1146"/>
      <c r="T895" s="1146"/>
      <c r="U895" s="1146"/>
      <c r="V895" s="1146"/>
      <c r="W895" s="1146"/>
      <c r="X895" s="1146"/>
      <c r="Y895" s="1146"/>
      <c r="Z895" s="1146"/>
    </row>
    <row r="896" spans="1:26">
      <c r="A896" s="893"/>
      <c r="B896" s="986"/>
      <c r="C896" s="986"/>
      <c r="D896" s="780"/>
      <c r="E896" s="1146"/>
      <c r="F896" s="963"/>
      <c r="G896" s="1146"/>
      <c r="H896" s="1146"/>
      <c r="I896" s="1150"/>
      <c r="J896" s="1150"/>
      <c r="K896" s="713"/>
      <c r="L896" s="713"/>
      <c r="M896" s="713"/>
      <c r="N896" s="1146"/>
      <c r="O896" s="1146"/>
      <c r="P896" s="1146"/>
      <c r="Q896" s="1146"/>
      <c r="R896" s="1146"/>
      <c r="S896" s="1146"/>
      <c r="T896" s="1146"/>
      <c r="U896" s="1146"/>
      <c r="V896" s="1146"/>
      <c r="W896" s="1146"/>
      <c r="X896" s="1146"/>
      <c r="Y896" s="1146"/>
      <c r="Z896" s="1146"/>
    </row>
    <row r="897" spans="1:26">
      <c r="A897" s="893"/>
      <c r="B897" s="986"/>
      <c r="C897" s="986"/>
      <c r="D897" s="780"/>
      <c r="E897" s="1146"/>
      <c r="F897" s="963"/>
      <c r="G897" s="1146"/>
      <c r="H897" s="1146"/>
      <c r="I897" s="1150"/>
      <c r="J897" s="1150"/>
      <c r="K897" s="713"/>
      <c r="L897" s="713"/>
      <c r="M897" s="713"/>
      <c r="N897" s="1146"/>
      <c r="O897" s="1146"/>
      <c r="P897" s="1146"/>
      <c r="Q897" s="1146"/>
      <c r="R897" s="1146"/>
      <c r="S897" s="1146"/>
      <c r="T897" s="1146"/>
      <c r="U897" s="1146"/>
      <c r="V897" s="1146"/>
      <c r="W897" s="1146"/>
      <c r="X897" s="1146"/>
      <c r="Y897" s="1146"/>
      <c r="Z897" s="1146"/>
    </row>
    <row r="898" spans="1:26">
      <c r="A898" s="893"/>
      <c r="B898" s="986"/>
      <c r="C898" s="986"/>
      <c r="D898" s="780"/>
      <c r="E898" s="1146"/>
      <c r="F898" s="963"/>
      <c r="G898" s="1146"/>
      <c r="H898" s="1146"/>
      <c r="I898" s="1150"/>
      <c r="J898" s="1150"/>
      <c r="K898" s="713"/>
      <c r="L898" s="713"/>
      <c r="M898" s="713"/>
      <c r="N898" s="1146"/>
      <c r="O898" s="1146"/>
      <c r="P898" s="1146"/>
      <c r="Q898" s="1146"/>
      <c r="R898" s="1146"/>
      <c r="S898" s="1146"/>
      <c r="T898" s="1146"/>
      <c r="U898" s="1146"/>
      <c r="V898" s="1146"/>
      <c r="W898" s="1146"/>
      <c r="X898" s="1146"/>
      <c r="Y898" s="1146"/>
      <c r="Z898" s="1146"/>
    </row>
    <row r="899" spans="1:26">
      <c r="A899" s="893"/>
      <c r="B899" s="986"/>
      <c r="C899" s="986"/>
      <c r="D899" s="780"/>
      <c r="E899" s="1146"/>
      <c r="F899" s="963"/>
      <c r="G899" s="1146"/>
      <c r="H899" s="1146"/>
      <c r="I899" s="1150"/>
      <c r="J899" s="1150"/>
      <c r="K899" s="713"/>
      <c r="L899" s="713"/>
      <c r="M899" s="713"/>
      <c r="N899" s="1146"/>
      <c r="O899" s="1146"/>
      <c r="P899" s="1146"/>
      <c r="Q899" s="1146"/>
      <c r="R899" s="1146"/>
      <c r="S899" s="1146"/>
      <c r="T899" s="1146"/>
      <c r="U899" s="1146"/>
      <c r="V899" s="1146"/>
      <c r="W899" s="1146"/>
      <c r="X899" s="1146"/>
      <c r="Y899" s="1146"/>
      <c r="Z899" s="1146"/>
    </row>
    <row r="900" spans="1:26">
      <c r="A900" s="893"/>
      <c r="B900" s="986"/>
      <c r="C900" s="986"/>
      <c r="D900" s="780"/>
      <c r="E900" s="1146"/>
      <c r="F900" s="963"/>
      <c r="G900" s="1146"/>
      <c r="H900" s="1146"/>
      <c r="I900" s="1150"/>
      <c r="J900" s="1150"/>
      <c r="K900" s="713"/>
      <c r="L900" s="713"/>
      <c r="M900" s="713"/>
      <c r="N900" s="1146"/>
      <c r="O900" s="1146"/>
      <c r="P900" s="1146"/>
      <c r="Q900" s="1146"/>
      <c r="R900" s="1146"/>
      <c r="S900" s="1146"/>
      <c r="T900" s="1146"/>
      <c r="U900" s="1146"/>
      <c r="V900" s="1146"/>
      <c r="W900" s="1146"/>
      <c r="X900" s="1146"/>
      <c r="Y900" s="1146"/>
      <c r="Z900" s="1146"/>
    </row>
    <row r="901" spans="1:26">
      <c r="A901" s="893"/>
      <c r="B901" s="986"/>
      <c r="C901" s="986"/>
      <c r="D901" s="780"/>
      <c r="E901" s="1146"/>
      <c r="F901" s="963"/>
      <c r="G901" s="1146"/>
      <c r="H901" s="1146"/>
      <c r="I901" s="1150"/>
      <c r="J901" s="1150"/>
      <c r="K901" s="713"/>
      <c r="L901" s="713"/>
      <c r="M901" s="713"/>
      <c r="N901" s="1146"/>
      <c r="O901" s="1146"/>
      <c r="P901" s="1146"/>
      <c r="Q901" s="1146"/>
      <c r="R901" s="1146"/>
      <c r="S901" s="1146"/>
      <c r="T901" s="1146"/>
      <c r="U901" s="1146"/>
      <c r="V901" s="1146"/>
      <c r="W901" s="1146"/>
      <c r="X901" s="1146"/>
      <c r="Y901" s="1146"/>
      <c r="Z901" s="1146"/>
    </row>
    <row r="902" spans="1:26">
      <c r="A902" s="893"/>
      <c r="B902" s="986"/>
      <c r="C902" s="986"/>
      <c r="D902" s="780"/>
      <c r="E902" s="1146"/>
      <c r="F902" s="963"/>
      <c r="G902" s="1146"/>
      <c r="H902" s="1146"/>
      <c r="I902" s="1150"/>
      <c r="J902" s="1150"/>
      <c r="K902" s="713"/>
      <c r="L902" s="713"/>
      <c r="M902" s="713"/>
      <c r="N902" s="1146"/>
      <c r="O902" s="1146"/>
      <c r="P902" s="1146"/>
      <c r="Q902" s="1146"/>
      <c r="R902" s="1146"/>
      <c r="S902" s="1146"/>
      <c r="T902" s="1146"/>
      <c r="U902" s="1146"/>
      <c r="V902" s="1146"/>
      <c r="W902" s="1146"/>
      <c r="X902" s="1146"/>
      <c r="Y902" s="1146"/>
      <c r="Z902" s="1146"/>
    </row>
    <row r="903" spans="1:26">
      <c r="A903" s="893"/>
      <c r="B903" s="986"/>
      <c r="C903" s="986"/>
      <c r="D903" s="780"/>
      <c r="E903" s="1146"/>
      <c r="F903" s="963"/>
      <c r="G903" s="1146"/>
      <c r="H903" s="1146"/>
      <c r="I903" s="1150"/>
      <c r="J903" s="1150"/>
      <c r="K903" s="713"/>
      <c r="L903" s="713"/>
      <c r="M903" s="713"/>
      <c r="N903" s="1146"/>
      <c r="O903" s="1146"/>
      <c r="P903" s="1146"/>
      <c r="Q903" s="1146"/>
      <c r="R903" s="1146"/>
      <c r="S903" s="1146"/>
      <c r="T903" s="1146"/>
      <c r="U903" s="1146"/>
      <c r="V903" s="1146"/>
      <c r="W903" s="1146"/>
      <c r="X903" s="1146"/>
      <c r="Y903" s="1146"/>
      <c r="Z903" s="1146"/>
    </row>
    <row r="904" spans="1:26">
      <c r="A904" s="893"/>
      <c r="B904" s="986"/>
      <c r="C904" s="986"/>
      <c r="D904" s="780"/>
      <c r="E904" s="1146"/>
      <c r="F904" s="963"/>
      <c r="G904" s="1146"/>
      <c r="H904" s="1146"/>
      <c r="I904" s="1150"/>
      <c r="J904" s="1150"/>
      <c r="K904" s="713"/>
      <c r="L904" s="713"/>
      <c r="M904" s="713"/>
      <c r="N904" s="1146"/>
      <c r="O904" s="1146"/>
      <c r="P904" s="1146"/>
      <c r="Q904" s="1146"/>
      <c r="R904" s="1146"/>
      <c r="S904" s="1146"/>
      <c r="T904" s="1146"/>
      <c r="U904" s="1146"/>
      <c r="V904" s="1146"/>
      <c r="W904" s="1146"/>
      <c r="X904" s="1146"/>
      <c r="Y904" s="1146"/>
      <c r="Z904" s="1146"/>
    </row>
    <row r="905" spans="1:26">
      <c r="A905" s="893"/>
      <c r="B905" s="986"/>
      <c r="C905" s="986"/>
      <c r="D905" s="780"/>
      <c r="E905" s="1146"/>
      <c r="F905" s="963"/>
      <c r="G905" s="1146"/>
      <c r="H905" s="1146"/>
      <c r="I905" s="1150"/>
      <c r="J905" s="1150"/>
      <c r="K905" s="713"/>
      <c r="L905" s="713"/>
      <c r="M905" s="713"/>
      <c r="N905" s="1146"/>
      <c r="O905" s="1146"/>
      <c r="P905" s="1146"/>
      <c r="Q905" s="1146"/>
      <c r="R905" s="1146"/>
      <c r="S905" s="1146"/>
      <c r="T905" s="1146"/>
      <c r="U905" s="1146"/>
      <c r="V905" s="1146"/>
      <c r="W905" s="1146"/>
      <c r="X905" s="1146"/>
      <c r="Y905" s="1146"/>
      <c r="Z905" s="1146"/>
    </row>
    <row r="906" spans="1:26">
      <c r="A906" s="893"/>
      <c r="B906" s="986"/>
      <c r="C906" s="986"/>
      <c r="D906" s="780"/>
      <c r="E906" s="1146"/>
      <c r="F906" s="963"/>
      <c r="G906" s="1146"/>
      <c r="H906" s="1146"/>
      <c r="I906" s="1150"/>
      <c r="J906" s="1150"/>
      <c r="K906" s="713"/>
      <c r="L906" s="713"/>
      <c r="M906" s="713"/>
      <c r="N906" s="1146"/>
      <c r="O906" s="1146"/>
      <c r="P906" s="1146"/>
      <c r="Q906" s="1146"/>
      <c r="R906" s="1146"/>
      <c r="S906" s="1146"/>
      <c r="T906" s="1146"/>
      <c r="U906" s="1146"/>
      <c r="V906" s="1146"/>
      <c r="W906" s="1146"/>
      <c r="X906" s="1146"/>
      <c r="Y906" s="1146"/>
      <c r="Z906" s="1146"/>
    </row>
    <row r="907" spans="1:26">
      <c r="A907" s="893"/>
      <c r="B907" s="986"/>
      <c r="C907" s="986"/>
      <c r="D907" s="780"/>
      <c r="E907" s="1146"/>
      <c r="F907" s="963"/>
      <c r="G907" s="1146"/>
      <c r="H907" s="1146"/>
      <c r="I907" s="1150"/>
      <c r="J907" s="1150"/>
      <c r="K907" s="713"/>
      <c r="L907" s="713"/>
      <c r="M907" s="713"/>
      <c r="N907" s="1146"/>
      <c r="O907" s="1146"/>
      <c r="P907" s="1146"/>
      <c r="Q907" s="1146"/>
      <c r="R907" s="1146"/>
      <c r="S907" s="1146"/>
      <c r="T907" s="1146"/>
      <c r="U907" s="1146"/>
      <c r="V907" s="1146"/>
      <c r="W907" s="1146"/>
      <c r="X907" s="1146"/>
      <c r="Y907" s="1146"/>
      <c r="Z907" s="1146"/>
    </row>
    <row r="908" spans="1:26">
      <c r="A908" s="893"/>
      <c r="B908" s="986"/>
      <c r="C908" s="986"/>
      <c r="D908" s="780"/>
      <c r="E908" s="1146"/>
      <c r="F908" s="963"/>
      <c r="G908" s="1146"/>
      <c r="H908" s="1146"/>
      <c r="I908" s="1150"/>
      <c r="J908" s="1150"/>
      <c r="K908" s="713"/>
      <c r="L908" s="713"/>
      <c r="M908" s="713"/>
      <c r="N908" s="1146"/>
      <c r="O908" s="1146"/>
      <c r="P908" s="1146"/>
      <c r="Q908" s="1146"/>
      <c r="R908" s="1146"/>
      <c r="S908" s="1146"/>
      <c r="T908" s="1146"/>
      <c r="U908" s="1146"/>
      <c r="V908" s="1146"/>
      <c r="W908" s="1146"/>
      <c r="X908" s="1146"/>
      <c r="Y908" s="1146"/>
      <c r="Z908" s="1146"/>
    </row>
    <row r="909" spans="1:26">
      <c r="A909" s="893"/>
      <c r="B909" s="986"/>
      <c r="C909" s="986"/>
      <c r="D909" s="780"/>
      <c r="E909" s="1146"/>
      <c r="F909" s="963"/>
      <c r="G909" s="1146"/>
      <c r="H909" s="1146"/>
      <c r="I909" s="1150"/>
      <c r="J909" s="1150"/>
      <c r="K909" s="713"/>
      <c r="L909" s="713"/>
      <c r="M909" s="713"/>
      <c r="N909" s="1146"/>
      <c r="O909" s="1146"/>
      <c r="P909" s="1146"/>
      <c r="Q909" s="1146"/>
      <c r="R909" s="1146"/>
      <c r="S909" s="1146"/>
      <c r="T909" s="1146"/>
      <c r="U909" s="1146"/>
      <c r="V909" s="1146"/>
      <c r="W909" s="1146"/>
      <c r="X909" s="1146"/>
      <c r="Y909" s="1146"/>
      <c r="Z909" s="1146"/>
    </row>
    <row r="910" spans="1:26">
      <c r="A910" s="893"/>
      <c r="B910" s="986"/>
      <c r="C910" s="986"/>
      <c r="D910" s="780"/>
      <c r="E910" s="1146"/>
      <c r="F910" s="963"/>
      <c r="G910" s="1146"/>
      <c r="H910" s="1146"/>
      <c r="I910" s="1150"/>
      <c r="J910" s="1150"/>
      <c r="K910" s="713"/>
      <c r="L910" s="713"/>
      <c r="M910" s="713"/>
      <c r="N910" s="1146"/>
      <c r="O910" s="1146"/>
      <c r="P910" s="1146"/>
      <c r="Q910" s="1146"/>
      <c r="R910" s="1146"/>
      <c r="S910" s="1146"/>
      <c r="T910" s="1146"/>
      <c r="U910" s="1146"/>
      <c r="V910" s="1146"/>
      <c r="W910" s="1146"/>
      <c r="X910" s="1146"/>
      <c r="Y910" s="1146"/>
      <c r="Z910" s="1146"/>
    </row>
    <row r="911" spans="1:26">
      <c r="A911" s="893"/>
      <c r="B911" s="986"/>
      <c r="C911" s="986"/>
      <c r="D911" s="780"/>
      <c r="E911" s="1146"/>
      <c r="F911" s="963"/>
      <c r="G911" s="1146"/>
      <c r="H911" s="1146"/>
      <c r="I911" s="1150"/>
      <c r="J911" s="1150"/>
      <c r="K911" s="713"/>
      <c r="L911" s="713"/>
      <c r="M911" s="713"/>
      <c r="N911" s="1146"/>
      <c r="O911" s="1146"/>
      <c r="P911" s="1146"/>
      <c r="Q911" s="1146"/>
      <c r="R911" s="1146"/>
      <c r="S911" s="1146"/>
      <c r="T911" s="1146"/>
      <c r="U911" s="1146"/>
      <c r="V911" s="1146"/>
      <c r="W911" s="1146"/>
      <c r="X911" s="1146"/>
      <c r="Y911" s="1146"/>
      <c r="Z911" s="1146"/>
    </row>
    <row r="912" spans="1:26">
      <c r="A912" s="893"/>
      <c r="B912" s="986"/>
      <c r="C912" s="986"/>
      <c r="D912" s="780"/>
      <c r="E912" s="1146"/>
      <c r="F912" s="963"/>
      <c r="G912" s="1146"/>
      <c r="H912" s="1146"/>
      <c r="I912" s="1150"/>
      <c r="J912" s="1150"/>
      <c r="K912" s="713"/>
      <c r="L912" s="713"/>
      <c r="M912" s="713"/>
      <c r="N912" s="1146"/>
      <c r="O912" s="1146"/>
      <c r="P912" s="1146"/>
      <c r="Q912" s="1146"/>
      <c r="R912" s="1146"/>
      <c r="S912" s="1146"/>
      <c r="T912" s="1146"/>
      <c r="U912" s="1146"/>
      <c r="V912" s="1146"/>
      <c r="W912" s="1146"/>
      <c r="X912" s="1146"/>
      <c r="Y912" s="1146"/>
      <c r="Z912" s="1146"/>
    </row>
    <row r="913" spans="1:26">
      <c r="A913" s="893"/>
      <c r="B913" s="986"/>
      <c r="C913" s="986"/>
      <c r="D913" s="780"/>
      <c r="E913" s="1146"/>
      <c r="F913" s="963"/>
      <c r="G913" s="1146"/>
      <c r="H913" s="1146"/>
      <c r="I913" s="1150"/>
      <c r="J913" s="1150"/>
      <c r="K913" s="713"/>
      <c r="L913" s="713"/>
      <c r="M913" s="713"/>
      <c r="N913" s="1146"/>
      <c r="O913" s="1146"/>
      <c r="P913" s="1146"/>
      <c r="Q913" s="1146"/>
      <c r="R913" s="1146"/>
      <c r="S913" s="1146"/>
      <c r="T913" s="1146"/>
      <c r="U913" s="1146"/>
      <c r="V913" s="1146"/>
      <c r="W913" s="1146"/>
      <c r="X913" s="1146"/>
      <c r="Y913" s="1146"/>
      <c r="Z913" s="1146"/>
    </row>
    <row r="914" spans="1:26">
      <c r="A914" s="893"/>
      <c r="B914" s="986"/>
      <c r="C914" s="986"/>
      <c r="D914" s="780"/>
      <c r="E914" s="1146"/>
      <c r="F914" s="963"/>
      <c r="G914" s="1146"/>
      <c r="H914" s="1146"/>
      <c r="I914" s="1150"/>
      <c r="J914" s="1150"/>
      <c r="K914" s="713"/>
      <c r="L914" s="713"/>
      <c r="M914" s="713"/>
      <c r="N914" s="1146"/>
      <c r="O914" s="1146"/>
      <c r="P914" s="1146"/>
      <c r="Q914" s="1146"/>
      <c r="R914" s="1146"/>
      <c r="S914" s="1146"/>
      <c r="T914" s="1146"/>
      <c r="U914" s="1146"/>
      <c r="V914" s="1146"/>
      <c r="W914" s="1146"/>
      <c r="X914" s="1146"/>
      <c r="Y914" s="1146"/>
      <c r="Z914" s="1146"/>
    </row>
    <row r="915" spans="1:26">
      <c r="A915" s="893"/>
      <c r="B915" s="986"/>
      <c r="C915" s="986"/>
      <c r="D915" s="780"/>
      <c r="E915" s="1146"/>
      <c r="F915" s="963"/>
      <c r="G915" s="1146"/>
      <c r="H915" s="1146"/>
      <c r="I915" s="1150"/>
      <c r="J915" s="1150"/>
      <c r="K915" s="713"/>
      <c r="L915" s="713"/>
      <c r="M915" s="713"/>
      <c r="N915" s="1146"/>
      <c r="O915" s="1146"/>
      <c r="P915" s="1146"/>
      <c r="Q915" s="1146"/>
      <c r="R915" s="1146"/>
      <c r="S915" s="1146"/>
      <c r="T915" s="1146"/>
      <c r="U915" s="1146"/>
      <c r="V915" s="1146"/>
      <c r="W915" s="1146"/>
      <c r="X915" s="1146"/>
      <c r="Y915" s="1146"/>
      <c r="Z915" s="1146"/>
    </row>
    <row r="916" spans="1:26">
      <c r="A916" s="893"/>
      <c r="B916" s="986"/>
      <c r="C916" s="986"/>
      <c r="D916" s="780"/>
      <c r="E916" s="1146"/>
      <c r="F916" s="963"/>
      <c r="G916" s="1146"/>
      <c r="H916" s="1146"/>
      <c r="I916" s="1150"/>
      <c r="J916" s="1150"/>
      <c r="K916" s="713"/>
      <c r="L916" s="713"/>
      <c r="M916" s="713"/>
      <c r="N916" s="1146"/>
      <c r="O916" s="1146"/>
      <c r="P916" s="1146"/>
      <c r="Q916" s="1146"/>
      <c r="R916" s="1146"/>
      <c r="S916" s="1146"/>
      <c r="T916" s="1146"/>
      <c r="U916" s="1146"/>
      <c r="V916" s="1146"/>
      <c r="W916" s="1146"/>
      <c r="X916" s="1146"/>
      <c r="Y916" s="1146"/>
      <c r="Z916" s="1146"/>
    </row>
    <row r="917" spans="1:26">
      <c r="A917" s="893"/>
      <c r="B917" s="986"/>
      <c r="C917" s="986"/>
      <c r="D917" s="780"/>
      <c r="E917" s="1146"/>
      <c r="F917" s="963"/>
      <c r="G917" s="1146"/>
      <c r="H917" s="1146"/>
      <c r="I917" s="1150"/>
      <c r="J917" s="1150"/>
      <c r="K917" s="713"/>
      <c r="L917" s="713"/>
      <c r="M917" s="713"/>
      <c r="N917" s="1146"/>
      <c r="O917" s="1146"/>
      <c r="P917" s="1146"/>
      <c r="Q917" s="1146"/>
      <c r="R917" s="1146"/>
      <c r="S917" s="1146"/>
      <c r="T917" s="1146"/>
      <c r="U917" s="1146"/>
      <c r="V917" s="1146"/>
      <c r="W917" s="1146"/>
      <c r="X917" s="1146"/>
      <c r="Y917" s="1146"/>
      <c r="Z917" s="1146"/>
    </row>
    <row r="918" spans="1:26">
      <c r="A918" s="893"/>
      <c r="B918" s="986"/>
      <c r="C918" s="986"/>
      <c r="D918" s="780"/>
      <c r="E918" s="1146"/>
      <c r="F918" s="963"/>
      <c r="G918" s="1146"/>
      <c r="H918" s="1146"/>
      <c r="I918" s="1150"/>
      <c r="J918" s="1150"/>
      <c r="K918" s="713"/>
      <c r="L918" s="713"/>
      <c r="M918" s="713"/>
      <c r="N918" s="1146"/>
      <c r="O918" s="1146"/>
      <c r="P918" s="1146"/>
      <c r="Q918" s="1146"/>
      <c r="R918" s="1146"/>
      <c r="S918" s="1146"/>
      <c r="T918" s="1146"/>
      <c r="U918" s="1146"/>
      <c r="V918" s="1146"/>
      <c r="W918" s="1146"/>
      <c r="X918" s="1146"/>
      <c r="Y918" s="1146"/>
      <c r="Z918" s="1146"/>
    </row>
    <row r="919" spans="1:26">
      <c r="A919" s="893"/>
      <c r="B919" s="986"/>
      <c r="C919" s="986"/>
      <c r="D919" s="780"/>
      <c r="E919" s="1146"/>
      <c r="F919" s="963"/>
      <c r="G919" s="1146"/>
      <c r="H919" s="1146"/>
      <c r="I919" s="1150"/>
      <c r="J919" s="1150"/>
      <c r="K919" s="713"/>
      <c r="L919" s="713"/>
      <c r="M919" s="713"/>
      <c r="N919" s="1146"/>
      <c r="O919" s="1146"/>
      <c r="P919" s="1146"/>
      <c r="Q919" s="1146"/>
      <c r="R919" s="1146"/>
      <c r="S919" s="1146"/>
      <c r="T919" s="1146"/>
      <c r="U919" s="1146"/>
      <c r="V919" s="1146"/>
      <c r="W919" s="1146"/>
      <c r="X919" s="1146"/>
      <c r="Y919" s="1146"/>
      <c r="Z919" s="1146"/>
    </row>
    <row r="920" spans="1:26">
      <c r="A920" s="893"/>
      <c r="B920" s="986"/>
      <c r="C920" s="986"/>
      <c r="D920" s="780"/>
      <c r="E920" s="1146"/>
      <c r="F920" s="963"/>
      <c r="G920" s="1146"/>
      <c r="H920" s="1146"/>
      <c r="I920" s="1150"/>
      <c r="J920" s="1150"/>
      <c r="K920" s="713"/>
      <c r="L920" s="713"/>
      <c r="M920" s="713"/>
      <c r="N920" s="1146"/>
      <c r="O920" s="1146"/>
      <c r="P920" s="1146"/>
      <c r="Q920" s="1146"/>
      <c r="R920" s="1146"/>
      <c r="S920" s="1146"/>
      <c r="T920" s="1146"/>
      <c r="U920" s="1146"/>
      <c r="V920" s="1146"/>
      <c r="W920" s="1146"/>
      <c r="X920" s="1146"/>
      <c r="Y920" s="1146"/>
      <c r="Z920" s="1146"/>
    </row>
    <row r="921" spans="1:26">
      <c r="A921" s="893"/>
      <c r="B921" s="986"/>
      <c r="C921" s="986"/>
      <c r="D921" s="780"/>
      <c r="E921" s="1146"/>
      <c r="F921" s="963"/>
      <c r="G921" s="1146"/>
      <c r="H921" s="1146"/>
      <c r="I921" s="1150"/>
      <c r="J921" s="1150"/>
      <c r="K921" s="713"/>
      <c r="L921" s="713"/>
      <c r="M921" s="713"/>
      <c r="N921" s="1146"/>
      <c r="O921" s="1146"/>
      <c r="P921" s="1146"/>
      <c r="Q921" s="1146"/>
      <c r="R921" s="1146"/>
      <c r="S921" s="1146"/>
      <c r="T921" s="1146"/>
      <c r="U921" s="1146"/>
      <c r="V921" s="1146"/>
      <c r="W921" s="1146"/>
      <c r="X921" s="1146"/>
      <c r="Y921" s="1146"/>
      <c r="Z921" s="1146"/>
    </row>
    <row r="922" spans="1:26">
      <c r="A922" s="893"/>
      <c r="B922" s="986"/>
      <c r="C922" s="986"/>
      <c r="D922" s="780"/>
      <c r="E922" s="1146"/>
      <c r="F922" s="963"/>
      <c r="G922" s="1146"/>
      <c r="H922" s="1146"/>
      <c r="I922" s="1150"/>
      <c r="J922" s="1150"/>
      <c r="K922" s="713"/>
      <c r="L922" s="713"/>
      <c r="M922" s="713"/>
      <c r="N922" s="1146"/>
      <c r="O922" s="1146"/>
      <c r="P922" s="1146"/>
      <c r="Q922" s="1146"/>
      <c r="R922" s="1146"/>
      <c r="S922" s="1146"/>
      <c r="T922" s="1146"/>
      <c r="U922" s="1146"/>
      <c r="V922" s="1146"/>
      <c r="W922" s="1146"/>
      <c r="X922" s="1146"/>
      <c r="Y922" s="1146"/>
      <c r="Z922" s="1146"/>
    </row>
    <row r="923" spans="1:26">
      <c r="A923" s="893"/>
      <c r="B923" s="986"/>
      <c r="C923" s="986"/>
      <c r="D923" s="780"/>
      <c r="E923" s="1146"/>
      <c r="F923" s="963"/>
      <c r="G923" s="1146"/>
      <c r="H923" s="1146"/>
      <c r="I923" s="1150"/>
      <c r="J923" s="1150"/>
      <c r="K923" s="713"/>
      <c r="L923" s="713"/>
      <c r="M923" s="713"/>
      <c r="N923" s="1146"/>
      <c r="O923" s="1146"/>
      <c r="P923" s="1146"/>
      <c r="Q923" s="1146"/>
      <c r="R923" s="1146"/>
      <c r="S923" s="1146"/>
      <c r="T923" s="1146"/>
      <c r="U923" s="1146"/>
      <c r="V923" s="1146"/>
      <c r="W923" s="1146"/>
      <c r="X923" s="1146"/>
      <c r="Y923" s="1146"/>
      <c r="Z923" s="1146"/>
    </row>
    <row r="924" spans="1:26">
      <c r="A924" s="893"/>
      <c r="B924" s="986"/>
      <c r="C924" s="986"/>
      <c r="D924" s="780"/>
      <c r="E924" s="1146"/>
      <c r="F924" s="963"/>
      <c r="G924" s="1146"/>
      <c r="H924" s="1146"/>
      <c r="I924" s="1150"/>
      <c r="J924" s="1150"/>
      <c r="K924" s="713"/>
      <c r="L924" s="713"/>
      <c r="M924" s="713"/>
      <c r="N924" s="1146"/>
      <c r="O924" s="1146"/>
      <c r="P924" s="1146"/>
      <c r="Q924" s="1146"/>
      <c r="R924" s="1146"/>
      <c r="S924" s="1146"/>
      <c r="T924" s="1146"/>
      <c r="U924" s="1146"/>
      <c r="V924" s="1146"/>
      <c r="W924" s="1146"/>
      <c r="X924" s="1146"/>
      <c r="Y924" s="1146"/>
      <c r="Z924" s="1146"/>
    </row>
    <row r="925" spans="1:26">
      <c r="A925" s="893"/>
      <c r="B925" s="986"/>
      <c r="C925" s="986"/>
      <c r="D925" s="780"/>
      <c r="E925" s="1146"/>
      <c r="F925" s="963"/>
      <c r="G925" s="1146"/>
      <c r="H925" s="1146"/>
      <c r="I925" s="1150"/>
      <c r="J925" s="1150"/>
      <c r="K925" s="713"/>
      <c r="L925" s="713"/>
      <c r="M925" s="713"/>
      <c r="N925" s="1146"/>
      <c r="O925" s="1146"/>
      <c r="P925" s="1146"/>
      <c r="Q925" s="1146"/>
      <c r="R925" s="1146"/>
      <c r="S925" s="1146"/>
      <c r="T925" s="1146"/>
      <c r="U925" s="1146"/>
      <c r="V925" s="1146"/>
      <c r="W925" s="1146"/>
      <c r="X925" s="1146"/>
      <c r="Y925" s="1146"/>
      <c r="Z925" s="1146"/>
    </row>
    <row r="926" spans="1:26">
      <c r="A926" s="893"/>
      <c r="B926" s="986"/>
      <c r="C926" s="986"/>
      <c r="D926" s="780"/>
      <c r="E926" s="1146"/>
      <c r="F926" s="963"/>
      <c r="G926" s="1146"/>
      <c r="H926" s="1146"/>
      <c r="I926" s="1150"/>
      <c r="J926" s="1150"/>
      <c r="K926" s="713"/>
      <c r="L926" s="713"/>
      <c r="M926" s="713"/>
      <c r="N926" s="1146"/>
      <c r="O926" s="1146"/>
      <c r="P926" s="1146"/>
      <c r="Q926" s="1146"/>
      <c r="R926" s="1146"/>
      <c r="S926" s="1146"/>
      <c r="T926" s="1146"/>
      <c r="U926" s="1146"/>
      <c r="V926" s="1146"/>
      <c r="W926" s="1146"/>
      <c r="X926" s="1146"/>
      <c r="Y926" s="1146"/>
      <c r="Z926" s="1146"/>
    </row>
    <row r="927" spans="1:26">
      <c r="A927" s="893"/>
      <c r="B927" s="986"/>
      <c r="C927" s="986"/>
      <c r="D927" s="780"/>
      <c r="E927" s="1146"/>
      <c r="F927" s="963"/>
      <c r="G927" s="1146"/>
      <c r="H927" s="1146"/>
      <c r="I927" s="1150"/>
      <c r="J927" s="1150"/>
      <c r="K927" s="713"/>
      <c r="L927" s="713"/>
      <c r="M927" s="713"/>
      <c r="N927" s="1146"/>
      <c r="O927" s="1146"/>
      <c r="P927" s="1146"/>
      <c r="Q927" s="1146"/>
      <c r="R927" s="1146"/>
      <c r="S927" s="1146"/>
      <c r="T927" s="1146"/>
      <c r="U927" s="1146"/>
      <c r="V927" s="1146"/>
      <c r="W927" s="1146"/>
      <c r="X927" s="1146"/>
      <c r="Y927" s="1146"/>
      <c r="Z927" s="1146"/>
    </row>
    <row r="928" spans="1:26">
      <c r="A928" s="893"/>
      <c r="B928" s="986"/>
      <c r="C928" s="986"/>
      <c r="D928" s="780"/>
      <c r="E928" s="1146"/>
      <c r="F928" s="963"/>
      <c r="G928" s="1146"/>
      <c r="H928" s="1146"/>
      <c r="I928" s="1150"/>
      <c r="J928" s="1150"/>
      <c r="K928" s="713"/>
      <c r="L928" s="713"/>
      <c r="M928" s="713"/>
      <c r="N928" s="1146"/>
      <c r="O928" s="1146"/>
      <c r="P928" s="1146"/>
      <c r="Q928" s="1146"/>
      <c r="R928" s="1146"/>
      <c r="S928" s="1146"/>
      <c r="T928" s="1146"/>
      <c r="U928" s="1146"/>
      <c r="V928" s="1146"/>
      <c r="W928" s="1146"/>
      <c r="X928" s="1146"/>
      <c r="Y928" s="1146"/>
      <c r="Z928" s="1146"/>
    </row>
    <row r="929" spans="1:26">
      <c r="A929" s="893"/>
      <c r="B929" s="986"/>
      <c r="C929" s="986"/>
      <c r="D929" s="780"/>
      <c r="E929" s="1146"/>
      <c r="F929" s="963"/>
      <c r="G929" s="1146"/>
      <c r="H929" s="1146"/>
      <c r="I929" s="1150"/>
      <c r="J929" s="1150"/>
      <c r="K929" s="713"/>
      <c r="L929" s="713"/>
      <c r="M929" s="713"/>
      <c r="N929" s="1146"/>
      <c r="O929" s="1146"/>
      <c r="P929" s="1146"/>
      <c r="Q929" s="1146"/>
      <c r="R929" s="1146"/>
      <c r="S929" s="1146"/>
      <c r="T929" s="1146"/>
      <c r="U929" s="1146"/>
      <c r="V929" s="1146"/>
      <c r="W929" s="1146"/>
      <c r="X929" s="1146"/>
      <c r="Y929" s="1146"/>
      <c r="Z929" s="1146"/>
    </row>
    <row r="930" spans="1:26">
      <c r="A930" s="893"/>
      <c r="B930" s="986"/>
      <c r="C930" s="986"/>
      <c r="D930" s="780"/>
      <c r="E930" s="1146"/>
      <c r="F930" s="963"/>
      <c r="G930" s="1146"/>
      <c r="H930" s="1146"/>
      <c r="I930" s="1150"/>
      <c r="J930" s="1150"/>
      <c r="K930" s="713"/>
      <c r="L930" s="713"/>
      <c r="M930" s="713"/>
      <c r="N930" s="1146"/>
      <c r="O930" s="1146"/>
      <c r="P930" s="1146"/>
      <c r="Q930" s="1146"/>
      <c r="R930" s="1146"/>
      <c r="S930" s="1146"/>
      <c r="T930" s="1146"/>
      <c r="U930" s="1146"/>
      <c r="V930" s="1146"/>
      <c r="W930" s="1146"/>
      <c r="X930" s="1146"/>
      <c r="Y930" s="1146"/>
      <c r="Z930" s="1146"/>
    </row>
    <row r="931" spans="1:26">
      <c r="A931" s="893"/>
      <c r="B931" s="986"/>
      <c r="C931" s="986"/>
      <c r="D931" s="780"/>
      <c r="E931" s="1146"/>
      <c r="F931" s="963"/>
      <c r="G931" s="1146"/>
      <c r="H931" s="1146"/>
      <c r="I931" s="1150"/>
      <c r="J931" s="1150"/>
      <c r="K931" s="713"/>
      <c r="L931" s="713"/>
      <c r="M931" s="713"/>
      <c r="N931" s="1146"/>
      <c r="O931" s="1146"/>
      <c r="P931" s="1146"/>
      <c r="Q931" s="1146"/>
      <c r="R931" s="1146"/>
      <c r="S931" s="1146"/>
      <c r="T931" s="1146"/>
      <c r="U931" s="1146"/>
      <c r="V931" s="1146"/>
      <c r="W931" s="1146"/>
      <c r="X931" s="1146"/>
      <c r="Y931" s="1146"/>
      <c r="Z931" s="1146"/>
    </row>
    <row r="932" spans="1:26">
      <c r="A932" s="893"/>
      <c r="B932" s="986"/>
      <c r="C932" s="986"/>
      <c r="D932" s="780"/>
      <c r="E932" s="1146"/>
      <c r="F932" s="963"/>
      <c r="G932" s="1146"/>
      <c r="H932" s="1146"/>
      <c r="I932" s="1150"/>
      <c r="J932" s="1150"/>
      <c r="K932" s="713"/>
      <c r="L932" s="713"/>
      <c r="M932" s="713"/>
      <c r="N932" s="1146"/>
      <c r="O932" s="1146"/>
      <c r="P932" s="1146"/>
      <c r="Q932" s="1146"/>
      <c r="R932" s="1146"/>
      <c r="S932" s="1146"/>
      <c r="T932" s="1146"/>
      <c r="U932" s="1146"/>
      <c r="V932" s="1146"/>
      <c r="W932" s="1146"/>
      <c r="X932" s="1146"/>
      <c r="Y932" s="1146"/>
      <c r="Z932" s="1146"/>
    </row>
    <row r="933" spans="1:26">
      <c r="A933" s="893"/>
      <c r="B933" s="986"/>
      <c r="C933" s="986"/>
      <c r="D933" s="780"/>
      <c r="E933" s="1146"/>
      <c r="F933" s="963"/>
      <c r="G933" s="1146"/>
      <c r="H933" s="1146"/>
      <c r="I933" s="1150"/>
      <c r="J933" s="1150"/>
      <c r="K933" s="713"/>
      <c r="L933" s="713"/>
      <c r="M933" s="713"/>
      <c r="N933" s="1146"/>
      <c r="O933" s="1146"/>
      <c r="P933" s="1146"/>
      <c r="Q933" s="1146"/>
      <c r="R933" s="1146"/>
      <c r="S933" s="1146"/>
      <c r="T933" s="1146"/>
      <c r="U933" s="1146"/>
      <c r="V933" s="1146"/>
      <c r="W933" s="1146"/>
      <c r="X933" s="1146"/>
      <c r="Y933" s="1146"/>
      <c r="Z933" s="1146"/>
    </row>
    <row r="934" spans="1:26">
      <c r="A934" s="893"/>
      <c r="B934" s="986"/>
      <c r="C934" s="986"/>
      <c r="D934" s="780"/>
      <c r="E934" s="1146"/>
      <c r="F934" s="963"/>
      <c r="G934" s="1146"/>
      <c r="H934" s="1146"/>
      <c r="I934" s="1150"/>
      <c r="J934" s="1150"/>
      <c r="K934" s="713"/>
      <c r="L934" s="713"/>
      <c r="M934" s="713"/>
      <c r="N934" s="1146"/>
      <c r="O934" s="1146"/>
      <c r="P934" s="1146"/>
      <c r="Q934" s="1146"/>
      <c r="R934" s="1146"/>
      <c r="S934" s="1146"/>
      <c r="T934" s="1146"/>
      <c r="U934" s="1146"/>
      <c r="V934" s="1146"/>
      <c r="W934" s="1146"/>
      <c r="X934" s="1146"/>
      <c r="Y934" s="1146"/>
      <c r="Z934" s="1146"/>
    </row>
    <row r="935" spans="1:26">
      <c r="A935" s="893"/>
      <c r="B935" s="986"/>
      <c r="C935" s="986"/>
      <c r="D935" s="780"/>
      <c r="E935" s="1146"/>
      <c r="F935" s="963"/>
      <c r="G935" s="1146"/>
      <c r="H935" s="1146"/>
      <c r="I935" s="1150"/>
      <c r="J935" s="1150"/>
      <c r="K935" s="713"/>
      <c r="L935" s="713"/>
      <c r="M935" s="713"/>
      <c r="N935" s="1146"/>
      <c r="O935" s="1146"/>
      <c r="P935" s="1146"/>
      <c r="Q935" s="1146"/>
      <c r="R935" s="1146"/>
      <c r="S935" s="1146"/>
      <c r="T935" s="1146"/>
      <c r="U935" s="1146"/>
      <c r="V935" s="1146"/>
      <c r="W935" s="1146"/>
      <c r="X935" s="1146"/>
      <c r="Y935" s="1146"/>
      <c r="Z935" s="1146"/>
    </row>
    <row r="936" spans="1:26">
      <c r="A936" s="893"/>
      <c r="B936" s="986"/>
      <c r="C936" s="986"/>
      <c r="D936" s="780"/>
      <c r="E936" s="1146"/>
      <c r="F936" s="963"/>
      <c r="G936" s="1146"/>
      <c r="H936" s="1146"/>
      <c r="I936" s="1150"/>
      <c r="J936" s="1150"/>
      <c r="K936" s="713"/>
      <c r="L936" s="713"/>
      <c r="M936" s="713"/>
      <c r="N936" s="1146"/>
      <c r="O936" s="1146"/>
      <c r="P936" s="1146"/>
      <c r="Q936" s="1146"/>
      <c r="R936" s="1146"/>
      <c r="S936" s="1146"/>
      <c r="T936" s="1146"/>
      <c r="U936" s="1146"/>
      <c r="V936" s="1146"/>
      <c r="W936" s="1146"/>
      <c r="X936" s="1146"/>
      <c r="Y936" s="1146"/>
      <c r="Z936" s="1146"/>
    </row>
    <row r="937" spans="1:26">
      <c r="A937" s="893"/>
      <c r="B937" s="986"/>
      <c r="C937" s="986"/>
      <c r="D937" s="780"/>
      <c r="E937" s="1146"/>
      <c r="F937" s="963"/>
      <c r="G937" s="1146"/>
      <c r="H937" s="1146"/>
      <c r="I937" s="1150"/>
      <c r="J937" s="1150"/>
      <c r="K937" s="713"/>
      <c r="L937" s="713"/>
      <c r="M937" s="713"/>
      <c r="N937" s="1146"/>
      <c r="O937" s="1146"/>
      <c r="P937" s="1146"/>
      <c r="Q937" s="1146"/>
      <c r="R937" s="1146"/>
      <c r="S937" s="1146"/>
      <c r="T937" s="1146"/>
      <c r="U937" s="1146"/>
      <c r="V937" s="1146"/>
      <c r="W937" s="1146"/>
      <c r="X937" s="1146"/>
      <c r="Y937" s="1146"/>
      <c r="Z937" s="1146"/>
    </row>
    <row r="938" spans="1:26">
      <c r="A938" s="893"/>
      <c r="B938" s="986"/>
      <c r="C938" s="986"/>
      <c r="D938" s="780"/>
      <c r="E938" s="1146"/>
      <c r="F938" s="963"/>
      <c r="G938" s="1146"/>
      <c r="H938" s="1146"/>
      <c r="I938" s="1150"/>
      <c r="J938" s="1150"/>
      <c r="K938" s="713"/>
      <c r="L938" s="713"/>
      <c r="M938" s="713"/>
      <c r="N938" s="1146"/>
      <c r="O938" s="1146"/>
      <c r="P938" s="1146"/>
      <c r="Q938" s="1146"/>
      <c r="R938" s="1146"/>
      <c r="S938" s="1146"/>
      <c r="T938" s="1146"/>
      <c r="U938" s="1146"/>
      <c r="V938" s="1146"/>
      <c r="W938" s="1146"/>
      <c r="X938" s="1146"/>
      <c r="Y938" s="1146"/>
      <c r="Z938" s="1146"/>
    </row>
    <row r="939" spans="1:26">
      <c r="A939" s="893"/>
      <c r="B939" s="986"/>
      <c r="C939" s="986"/>
      <c r="D939" s="780"/>
      <c r="E939" s="1146"/>
      <c r="F939" s="963"/>
      <c r="G939" s="1146"/>
      <c r="H939" s="1146"/>
      <c r="I939" s="1150"/>
      <c r="J939" s="1150"/>
      <c r="K939" s="713"/>
      <c r="L939" s="713"/>
      <c r="M939" s="713"/>
      <c r="N939" s="1146"/>
      <c r="O939" s="1146"/>
      <c r="P939" s="1146"/>
      <c r="Q939" s="1146"/>
      <c r="R939" s="1146"/>
      <c r="S939" s="1146"/>
      <c r="T939" s="1146"/>
      <c r="U939" s="1146"/>
      <c r="V939" s="1146"/>
      <c r="W939" s="1146"/>
      <c r="X939" s="1146"/>
      <c r="Y939" s="1146"/>
      <c r="Z939" s="1146"/>
    </row>
    <row r="940" spans="1:26">
      <c r="A940" s="893"/>
      <c r="B940" s="986"/>
      <c r="C940" s="986"/>
      <c r="D940" s="780"/>
      <c r="E940" s="1146"/>
      <c r="F940" s="963"/>
      <c r="G940" s="1146"/>
      <c r="H940" s="1146"/>
      <c r="I940" s="1150"/>
      <c r="J940" s="1150"/>
      <c r="K940" s="713"/>
      <c r="L940" s="713"/>
      <c r="M940" s="713"/>
      <c r="N940" s="1146"/>
      <c r="O940" s="1146"/>
      <c r="P940" s="1146"/>
      <c r="Q940" s="1146"/>
      <c r="R940" s="1146"/>
      <c r="S940" s="1146"/>
      <c r="T940" s="1146"/>
      <c r="U940" s="1146"/>
      <c r="V940" s="1146"/>
      <c r="W940" s="1146"/>
      <c r="X940" s="1146"/>
      <c r="Y940" s="1146"/>
      <c r="Z940" s="1146"/>
    </row>
    <row r="941" spans="1:26">
      <c r="A941" s="893"/>
      <c r="B941" s="986"/>
      <c r="C941" s="986"/>
      <c r="D941" s="780"/>
      <c r="E941" s="1146"/>
      <c r="F941" s="963"/>
      <c r="G941" s="1146"/>
      <c r="H941" s="1146"/>
      <c r="I941" s="1150"/>
      <c r="J941" s="1150"/>
      <c r="K941" s="713"/>
      <c r="L941" s="713"/>
      <c r="M941" s="713"/>
      <c r="N941" s="1146"/>
      <c r="O941" s="1146"/>
      <c r="P941" s="1146"/>
      <c r="Q941" s="1146"/>
      <c r="R941" s="1146"/>
      <c r="S941" s="1146"/>
      <c r="T941" s="1146"/>
      <c r="U941" s="1146"/>
      <c r="V941" s="1146"/>
      <c r="W941" s="1146"/>
      <c r="X941" s="1146"/>
      <c r="Y941" s="1146"/>
      <c r="Z941" s="1146"/>
    </row>
    <row r="942" spans="1:26">
      <c r="A942" s="893"/>
      <c r="B942" s="986"/>
      <c r="C942" s="986"/>
      <c r="D942" s="780"/>
      <c r="E942" s="1146"/>
      <c r="F942" s="963"/>
      <c r="G942" s="1146"/>
      <c r="H942" s="1146"/>
      <c r="I942" s="1150"/>
      <c r="J942" s="1150"/>
      <c r="K942" s="713"/>
      <c r="L942" s="713"/>
      <c r="M942" s="713"/>
      <c r="N942" s="1146"/>
      <c r="O942" s="1146"/>
      <c r="P942" s="1146"/>
      <c r="Q942" s="1146"/>
      <c r="R942" s="1146"/>
      <c r="S942" s="1146"/>
      <c r="T942" s="1146"/>
      <c r="U942" s="1146"/>
      <c r="V942" s="1146"/>
      <c r="W942" s="1146"/>
      <c r="X942" s="1146"/>
      <c r="Y942" s="1146"/>
      <c r="Z942" s="1146"/>
    </row>
    <row r="943" spans="1:26">
      <c r="A943" s="893"/>
      <c r="B943" s="986"/>
      <c r="C943" s="986"/>
      <c r="D943" s="780"/>
      <c r="E943" s="1146"/>
      <c r="F943" s="963"/>
      <c r="G943" s="1146"/>
      <c r="H943" s="1146"/>
      <c r="I943" s="1150"/>
      <c r="J943" s="1150"/>
      <c r="K943" s="713"/>
      <c r="L943" s="713"/>
      <c r="M943" s="713"/>
      <c r="N943" s="1146"/>
      <c r="O943" s="1146"/>
      <c r="P943" s="1146"/>
      <c r="Q943" s="1146"/>
      <c r="R943" s="1146"/>
      <c r="S943" s="1146"/>
      <c r="T943" s="1146"/>
      <c r="U943" s="1146"/>
      <c r="V943" s="1146"/>
      <c r="W943" s="1146"/>
      <c r="X943" s="1146"/>
      <c r="Y943" s="1146"/>
      <c r="Z943" s="1146"/>
    </row>
    <row r="944" spans="1:26">
      <c r="A944" s="893"/>
      <c r="B944" s="986"/>
      <c r="C944" s="986"/>
      <c r="D944" s="780"/>
      <c r="E944" s="1146"/>
      <c r="F944" s="963"/>
      <c r="G944" s="1146"/>
      <c r="H944" s="1146"/>
      <c r="I944" s="1150"/>
      <c r="J944" s="1150"/>
      <c r="K944" s="713"/>
      <c r="L944" s="713"/>
      <c r="M944" s="713"/>
      <c r="N944" s="1146"/>
      <c r="O944" s="1146"/>
      <c r="P944" s="1146"/>
      <c r="Q944" s="1146"/>
      <c r="R944" s="1146"/>
      <c r="S944" s="1146"/>
      <c r="T944" s="1146"/>
      <c r="U944" s="1146"/>
      <c r="V944" s="1146"/>
      <c r="W944" s="1146"/>
      <c r="X944" s="1146"/>
      <c r="Y944" s="1146"/>
      <c r="Z944" s="1146"/>
    </row>
    <row r="945" spans="1:26">
      <c r="A945" s="893"/>
      <c r="B945" s="986"/>
      <c r="C945" s="986"/>
      <c r="D945" s="780"/>
      <c r="E945" s="1146"/>
      <c r="F945" s="963"/>
      <c r="G945" s="1146"/>
      <c r="H945" s="1146"/>
      <c r="I945" s="1150"/>
      <c r="J945" s="1150"/>
      <c r="K945" s="713"/>
      <c r="L945" s="713"/>
      <c r="M945" s="713"/>
      <c r="N945" s="1146"/>
      <c r="O945" s="1146"/>
      <c r="P945" s="1146"/>
      <c r="Q945" s="1146"/>
      <c r="R945" s="1146"/>
      <c r="S945" s="1146"/>
      <c r="T945" s="1146"/>
      <c r="U945" s="1146"/>
      <c r="V945" s="1146"/>
      <c r="W945" s="1146"/>
      <c r="X945" s="1146"/>
      <c r="Y945" s="1146"/>
      <c r="Z945" s="1146"/>
    </row>
    <row r="946" spans="1:26">
      <c r="A946" s="893"/>
      <c r="B946" s="986"/>
      <c r="C946" s="986"/>
      <c r="D946" s="780"/>
      <c r="E946" s="1146"/>
      <c r="F946" s="963"/>
      <c r="G946" s="1146"/>
      <c r="H946" s="1146"/>
      <c r="I946" s="1150"/>
      <c r="J946" s="1150"/>
      <c r="K946" s="713"/>
      <c r="L946" s="713"/>
      <c r="M946" s="713"/>
      <c r="N946" s="1146"/>
      <c r="O946" s="1146"/>
      <c r="P946" s="1146"/>
      <c r="Q946" s="1146"/>
      <c r="R946" s="1146"/>
      <c r="S946" s="1146"/>
      <c r="T946" s="1146"/>
      <c r="U946" s="1146"/>
      <c r="V946" s="1146"/>
      <c r="W946" s="1146"/>
      <c r="X946" s="1146"/>
      <c r="Y946" s="1146"/>
      <c r="Z946" s="1146"/>
    </row>
    <row r="947" spans="1:26">
      <c r="A947" s="893"/>
      <c r="B947" s="986"/>
      <c r="C947" s="986"/>
      <c r="D947" s="780"/>
      <c r="E947" s="1146"/>
      <c r="F947" s="963"/>
      <c r="G947" s="1146"/>
      <c r="H947" s="1146"/>
      <c r="I947" s="1150"/>
      <c r="J947" s="1150"/>
      <c r="K947" s="713"/>
      <c r="L947" s="713"/>
      <c r="M947" s="713"/>
      <c r="N947" s="1146"/>
      <c r="O947" s="1146"/>
      <c r="P947" s="1146"/>
      <c r="Q947" s="1146"/>
      <c r="R947" s="1146"/>
      <c r="S947" s="1146"/>
      <c r="T947" s="1146"/>
      <c r="U947" s="1146"/>
      <c r="V947" s="1146"/>
      <c r="W947" s="1146"/>
      <c r="X947" s="1146"/>
      <c r="Y947" s="1146"/>
      <c r="Z947" s="1146"/>
    </row>
    <row r="948" spans="1:26">
      <c r="A948" s="893"/>
      <c r="B948" s="986"/>
      <c r="C948" s="986"/>
      <c r="D948" s="780"/>
      <c r="E948" s="1146"/>
      <c r="F948" s="963"/>
      <c r="G948" s="1146"/>
      <c r="H948" s="1146"/>
      <c r="I948" s="1150"/>
      <c r="J948" s="1150"/>
      <c r="K948" s="713"/>
      <c r="L948" s="713"/>
      <c r="M948" s="713"/>
      <c r="N948" s="1146"/>
      <c r="O948" s="1146"/>
      <c r="P948" s="1146"/>
      <c r="Q948" s="1146"/>
      <c r="R948" s="1146"/>
      <c r="S948" s="1146"/>
      <c r="T948" s="1146"/>
      <c r="U948" s="1146"/>
      <c r="V948" s="1146"/>
      <c r="W948" s="1146"/>
      <c r="X948" s="1146"/>
      <c r="Y948" s="1146"/>
      <c r="Z948" s="1146"/>
    </row>
    <row r="949" spans="1:26">
      <c r="A949" s="893"/>
      <c r="B949" s="986"/>
      <c r="C949" s="986"/>
      <c r="D949" s="780"/>
      <c r="E949" s="1146"/>
      <c r="F949" s="963"/>
      <c r="G949" s="1146"/>
      <c r="H949" s="1146"/>
      <c r="I949" s="1150"/>
      <c r="J949" s="1150"/>
      <c r="K949" s="713"/>
      <c r="L949" s="713"/>
      <c r="M949" s="713"/>
      <c r="N949" s="1146"/>
      <c r="O949" s="1146"/>
      <c r="P949" s="1146"/>
      <c r="Q949" s="1146"/>
      <c r="R949" s="1146"/>
      <c r="S949" s="1146"/>
      <c r="T949" s="1146"/>
      <c r="U949" s="1146"/>
      <c r="V949" s="1146"/>
      <c r="W949" s="1146"/>
      <c r="X949" s="1146"/>
      <c r="Y949" s="1146"/>
      <c r="Z949" s="1146"/>
    </row>
    <row r="950" spans="1:26">
      <c r="A950" s="893"/>
      <c r="B950" s="986"/>
      <c r="C950" s="986"/>
      <c r="D950" s="780"/>
      <c r="E950" s="1146"/>
      <c r="F950" s="963"/>
      <c r="G950" s="1146"/>
      <c r="H950" s="1146"/>
      <c r="I950" s="1150"/>
      <c r="J950" s="1150"/>
      <c r="K950" s="713"/>
      <c r="L950" s="713"/>
      <c r="M950" s="713"/>
      <c r="N950" s="1146"/>
      <c r="O950" s="1146"/>
      <c r="P950" s="1146"/>
      <c r="Q950" s="1146"/>
      <c r="R950" s="1146"/>
      <c r="S950" s="1146"/>
      <c r="T950" s="1146"/>
      <c r="U950" s="1146"/>
      <c r="V950" s="1146"/>
      <c r="W950" s="1146"/>
      <c r="X950" s="1146"/>
      <c r="Y950" s="1146"/>
      <c r="Z950" s="1146"/>
    </row>
    <row r="951" spans="1:26">
      <c r="A951" s="893"/>
      <c r="B951" s="986"/>
      <c r="C951" s="986"/>
      <c r="D951" s="780"/>
      <c r="E951" s="1146"/>
      <c r="F951" s="963"/>
      <c r="G951" s="1146"/>
      <c r="H951" s="1146"/>
      <c r="I951" s="1150"/>
      <c r="J951" s="1150"/>
      <c r="K951" s="713"/>
      <c r="L951" s="713"/>
      <c r="M951" s="713"/>
      <c r="N951" s="1146"/>
      <c r="O951" s="1146"/>
      <c r="P951" s="1146"/>
      <c r="Q951" s="1146"/>
      <c r="R951" s="1146"/>
      <c r="S951" s="1146"/>
      <c r="T951" s="1146"/>
      <c r="U951" s="1146"/>
      <c r="V951" s="1146"/>
      <c r="W951" s="1146"/>
      <c r="X951" s="1146"/>
      <c r="Y951" s="1146"/>
      <c r="Z951" s="1146"/>
    </row>
    <row r="952" spans="1:26">
      <c r="A952" s="893"/>
      <c r="B952" s="986"/>
      <c r="C952" s="986"/>
      <c r="D952" s="780"/>
      <c r="E952" s="1146"/>
      <c r="F952" s="963"/>
      <c r="G952" s="1146"/>
      <c r="H952" s="1146"/>
      <c r="I952" s="1150"/>
      <c r="J952" s="1150"/>
      <c r="K952" s="713"/>
      <c r="L952" s="713"/>
      <c r="M952" s="713"/>
      <c r="N952" s="1146"/>
      <c r="O952" s="1146"/>
      <c r="P952" s="1146"/>
      <c r="Q952" s="1146"/>
      <c r="R952" s="1146"/>
      <c r="S952" s="1146"/>
      <c r="T952" s="1146"/>
      <c r="U952" s="1146"/>
      <c r="V952" s="1146"/>
      <c r="W952" s="1146"/>
      <c r="X952" s="1146"/>
      <c r="Y952" s="1146"/>
      <c r="Z952" s="1146"/>
    </row>
    <row r="953" spans="1:26">
      <c r="A953" s="893"/>
      <c r="B953" s="986"/>
      <c r="C953" s="986"/>
      <c r="D953" s="780"/>
      <c r="E953" s="1146"/>
      <c r="F953" s="963"/>
      <c r="G953" s="1146"/>
      <c r="H953" s="1146"/>
      <c r="I953" s="1150"/>
      <c r="J953" s="1150"/>
      <c r="K953" s="713"/>
      <c r="L953" s="713"/>
      <c r="M953" s="713"/>
      <c r="N953" s="1146"/>
      <c r="O953" s="1146"/>
      <c r="P953" s="1146"/>
      <c r="Q953" s="1146"/>
      <c r="R953" s="1146"/>
      <c r="S953" s="1146"/>
      <c r="T953" s="1146"/>
      <c r="U953" s="1146"/>
      <c r="V953" s="1146"/>
      <c r="W953" s="1146"/>
      <c r="X953" s="1146"/>
      <c r="Y953" s="1146"/>
      <c r="Z953" s="1146"/>
    </row>
    <row r="954" spans="1:26">
      <c r="A954" s="893"/>
      <c r="B954" s="986"/>
      <c r="C954" s="986"/>
      <c r="D954" s="780"/>
      <c r="E954" s="1146"/>
      <c r="F954" s="963"/>
      <c r="G954" s="1146"/>
      <c r="H954" s="1146"/>
      <c r="I954" s="1150"/>
      <c r="J954" s="1150"/>
      <c r="K954" s="713"/>
      <c r="L954" s="713"/>
      <c r="M954" s="713"/>
      <c r="N954" s="1146"/>
      <c r="O954" s="1146"/>
      <c r="P954" s="1146"/>
      <c r="Q954" s="1146"/>
      <c r="R954" s="1146"/>
      <c r="S954" s="1146"/>
      <c r="T954" s="1146"/>
      <c r="U954" s="1146"/>
      <c r="V954" s="1146"/>
      <c r="W954" s="1146"/>
      <c r="X954" s="1146"/>
      <c r="Y954" s="1146"/>
      <c r="Z954" s="1146"/>
    </row>
    <row r="955" spans="1:26">
      <c r="A955" s="893"/>
      <c r="B955" s="986"/>
      <c r="C955" s="986"/>
      <c r="D955" s="780"/>
      <c r="E955" s="1146"/>
      <c r="F955" s="963"/>
      <c r="G955" s="1146"/>
      <c r="H955" s="1146"/>
      <c r="I955" s="1150"/>
      <c r="J955" s="1150"/>
      <c r="K955" s="713"/>
      <c r="L955" s="713"/>
      <c r="M955" s="713"/>
      <c r="N955" s="1146"/>
      <c r="O955" s="1146"/>
      <c r="P955" s="1146"/>
      <c r="Q955" s="1146"/>
      <c r="R955" s="1146"/>
      <c r="S955" s="1146"/>
      <c r="T955" s="1146"/>
      <c r="U955" s="1146"/>
      <c r="V955" s="1146"/>
      <c r="W955" s="1146"/>
      <c r="X955" s="1146"/>
      <c r="Y955" s="1146"/>
      <c r="Z955" s="1146"/>
    </row>
    <row r="956" spans="1:26">
      <c r="A956" s="893"/>
      <c r="B956" s="986"/>
      <c r="C956" s="986"/>
      <c r="D956" s="780"/>
      <c r="E956" s="1146"/>
      <c r="F956" s="963"/>
      <c r="G956" s="1146"/>
      <c r="H956" s="1146"/>
      <c r="I956" s="1150"/>
      <c r="J956" s="1150"/>
      <c r="K956" s="713"/>
      <c r="L956" s="713"/>
      <c r="M956" s="713"/>
      <c r="N956" s="1146"/>
      <c r="O956" s="1146"/>
      <c r="P956" s="1146"/>
      <c r="Q956" s="1146"/>
      <c r="R956" s="1146"/>
      <c r="S956" s="1146"/>
      <c r="T956" s="1146"/>
      <c r="U956" s="1146"/>
      <c r="V956" s="1146"/>
      <c r="W956" s="1146"/>
      <c r="X956" s="1146"/>
      <c r="Y956" s="1146"/>
      <c r="Z956" s="1146"/>
    </row>
    <row r="957" spans="1:26">
      <c r="A957" s="893"/>
      <c r="B957" s="986"/>
      <c r="C957" s="986"/>
      <c r="D957" s="780"/>
      <c r="E957" s="1146"/>
      <c r="F957" s="963"/>
      <c r="G957" s="1146"/>
      <c r="H957" s="1146"/>
      <c r="I957" s="1150"/>
      <c r="J957" s="1150"/>
      <c r="K957" s="713"/>
      <c r="L957" s="713"/>
      <c r="M957" s="713"/>
      <c r="N957" s="1146"/>
      <c r="O957" s="1146"/>
      <c r="P957" s="1146"/>
      <c r="Q957" s="1146"/>
      <c r="R957" s="1146"/>
      <c r="S957" s="1146"/>
      <c r="T957" s="1146"/>
      <c r="U957" s="1146"/>
      <c r="V957" s="1146"/>
      <c r="W957" s="1146"/>
      <c r="X957" s="1146"/>
      <c r="Y957" s="1146"/>
      <c r="Z957" s="1146"/>
    </row>
    <row r="958" spans="1:26">
      <c r="A958" s="893"/>
      <c r="B958" s="986"/>
      <c r="C958" s="986"/>
      <c r="D958" s="780"/>
      <c r="E958" s="1146"/>
      <c r="F958" s="963"/>
      <c r="G958" s="1146"/>
      <c r="H958" s="1146"/>
      <c r="I958" s="1150"/>
      <c r="J958" s="1150"/>
      <c r="K958" s="713"/>
      <c r="L958" s="713"/>
      <c r="M958" s="713"/>
      <c r="N958" s="1146"/>
      <c r="O958" s="1146"/>
      <c r="P958" s="1146"/>
      <c r="Q958" s="1146"/>
      <c r="R958" s="1146"/>
      <c r="S958" s="1146"/>
      <c r="T958" s="1146"/>
      <c r="U958" s="1146"/>
      <c r="V958" s="1146"/>
      <c r="W958" s="1146"/>
      <c r="X958" s="1146"/>
      <c r="Y958" s="1146"/>
      <c r="Z958" s="1146"/>
    </row>
    <row r="959" spans="1:26">
      <c r="A959" s="893"/>
      <c r="B959" s="986"/>
      <c r="C959" s="986"/>
      <c r="D959" s="780"/>
      <c r="E959" s="1146"/>
      <c r="F959" s="963"/>
      <c r="G959" s="1146"/>
      <c r="H959" s="1146"/>
      <c r="I959" s="1150"/>
      <c r="J959" s="1150"/>
      <c r="K959" s="713"/>
      <c r="L959" s="713"/>
      <c r="M959" s="713"/>
      <c r="N959" s="1146"/>
      <c r="O959" s="1146"/>
      <c r="P959" s="1146"/>
      <c r="Q959" s="1146"/>
      <c r="R959" s="1146"/>
      <c r="S959" s="1146"/>
      <c r="T959" s="1146"/>
      <c r="U959" s="1146"/>
      <c r="V959" s="1146"/>
      <c r="W959" s="1146"/>
      <c r="X959" s="1146"/>
      <c r="Y959" s="1146"/>
      <c r="Z959" s="1146"/>
    </row>
    <row r="960" spans="1:26">
      <c r="A960" s="893"/>
      <c r="B960" s="986"/>
      <c r="C960" s="986"/>
      <c r="D960" s="780"/>
      <c r="E960" s="1146"/>
      <c r="F960" s="963"/>
      <c r="G960" s="1146"/>
      <c r="H960" s="1146"/>
      <c r="I960" s="1150"/>
      <c r="J960" s="1150"/>
      <c r="K960" s="713"/>
      <c r="L960" s="713"/>
      <c r="M960" s="713"/>
      <c r="N960" s="1146"/>
      <c r="O960" s="1146"/>
      <c r="P960" s="1146"/>
      <c r="Q960" s="1146"/>
      <c r="R960" s="1146"/>
      <c r="S960" s="1146"/>
      <c r="T960" s="1146"/>
      <c r="U960" s="1146"/>
      <c r="V960" s="1146"/>
      <c r="W960" s="1146"/>
      <c r="X960" s="1146"/>
      <c r="Y960" s="1146"/>
      <c r="Z960" s="1146"/>
    </row>
    <row r="961" spans="1:26">
      <c r="A961" s="893"/>
      <c r="B961" s="986"/>
      <c r="C961" s="986"/>
      <c r="D961" s="780"/>
      <c r="E961" s="1146"/>
      <c r="F961" s="963"/>
      <c r="G961" s="1146"/>
      <c r="H961" s="1146"/>
      <c r="I961" s="1150"/>
      <c r="J961" s="1150"/>
      <c r="K961" s="713"/>
      <c r="L961" s="713"/>
      <c r="M961" s="713"/>
      <c r="N961" s="1146"/>
      <c r="O961" s="1146"/>
      <c r="P961" s="1146"/>
      <c r="Q961" s="1146"/>
      <c r="R961" s="1146"/>
      <c r="S961" s="1146"/>
      <c r="T961" s="1146"/>
      <c r="U961" s="1146"/>
      <c r="V961" s="1146"/>
      <c r="W961" s="1146"/>
      <c r="X961" s="1146"/>
      <c r="Y961" s="1146"/>
      <c r="Z961" s="1146"/>
    </row>
    <row r="962" spans="1:26">
      <c r="A962" s="893"/>
      <c r="B962" s="986"/>
      <c r="C962" s="986"/>
      <c r="D962" s="780"/>
      <c r="E962" s="1146"/>
      <c r="F962" s="963"/>
      <c r="G962" s="1146"/>
      <c r="H962" s="1146"/>
      <c r="I962" s="1150"/>
      <c r="J962" s="1150"/>
      <c r="K962" s="713"/>
      <c r="L962" s="713"/>
      <c r="M962" s="713"/>
      <c r="N962" s="1146"/>
      <c r="O962" s="1146"/>
      <c r="P962" s="1146"/>
      <c r="Q962" s="1146"/>
      <c r="R962" s="1146"/>
      <c r="S962" s="1146"/>
      <c r="T962" s="1146"/>
      <c r="U962" s="1146"/>
      <c r="V962" s="1146"/>
      <c r="W962" s="1146"/>
      <c r="X962" s="1146"/>
      <c r="Y962" s="1146"/>
      <c r="Z962" s="1146"/>
    </row>
    <row r="963" spans="1:26">
      <c r="A963" s="893"/>
      <c r="B963" s="986"/>
      <c r="C963" s="986"/>
      <c r="D963" s="780"/>
      <c r="E963" s="1146"/>
      <c r="F963" s="963"/>
      <c r="G963" s="1146"/>
      <c r="H963" s="1146"/>
      <c r="I963" s="1150"/>
      <c r="J963" s="1150"/>
      <c r="K963" s="713"/>
      <c r="L963" s="713"/>
      <c r="M963" s="713"/>
      <c r="N963" s="1146"/>
      <c r="O963" s="1146"/>
      <c r="P963" s="1146"/>
      <c r="Q963" s="1146"/>
      <c r="R963" s="1146"/>
      <c r="S963" s="1146"/>
      <c r="T963" s="1146"/>
      <c r="U963" s="1146"/>
      <c r="V963" s="1146"/>
      <c r="W963" s="1146"/>
      <c r="X963" s="1146"/>
      <c r="Y963" s="1146"/>
      <c r="Z963" s="1146"/>
    </row>
    <row r="964" spans="1:26">
      <c r="A964" s="893"/>
      <c r="B964" s="986"/>
      <c r="C964" s="986"/>
      <c r="D964" s="780"/>
      <c r="E964" s="1146"/>
      <c r="F964" s="963"/>
      <c r="G964" s="1146"/>
      <c r="H964" s="1146"/>
      <c r="I964" s="1150"/>
      <c r="J964" s="1150"/>
      <c r="K964" s="713"/>
      <c r="L964" s="713"/>
      <c r="M964" s="713"/>
      <c r="N964" s="1146"/>
      <c r="O964" s="1146"/>
      <c r="P964" s="1146"/>
      <c r="Q964" s="1146"/>
      <c r="R964" s="1146"/>
      <c r="S964" s="1146"/>
      <c r="T964" s="1146"/>
      <c r="U964" s="1146"/>
      <c r="V964" s="1146"/>
      <c r="W964" s="1146"/>
      <c r="X964" s="1146"/>
      <c r="Y964" s="1146"/>
      <c r="Z964" s="1146"/>
    </row>
    <row r="965" spans="1:26">
      <c r="A965" s="893"/>
      <c r="B965" s="986"/>
      <c r="C965" s="986"/>
      <c r="D965" s="780"/>
      <c r="E965" s="1146"/>
      <c r="F965" s="963"/>
      <c r="G965" s="1146"/>
      <c r="H965" s="1146"/>
      <c r="I965" s="1150"/>
      <c r="J965" s="1150"/>
      <c r="K965" s="713"/>
      <c r="L965" s="713"/>
      <c r="M965" s="713"/>
      <c r="N965" s="1146"/>
      <c r="O965" s="1146"/>
      <c r="P965" s="1146"/>
      <c r="Q965" s="1146"/>
      <c r="R965" s="1146"/>
      <c r="S965" s="1146"/>
      <c r="T965" s="1146"/>
      <c r="U965" s="1146"/>
      <c r="V965" s="1146"/>
      <c r="W965" s="1146"/>
      <c r="X965" s="1146"/>
      <c r="Y965" s="1146"/>
      <c r="Z965" s="1146"/>
    </row>
    <row r="966" spans="1:26">
      <c r="A966" s="893"/>
      <c r="B966" s="986"/>
      <c r="C966" s="986"/>
      <c r="D966" s="780"/>
      <c r="E966" s="1146"/>
      <c r="F966" s="963"/>
      <c r="G966" s="1146"/>
      <c r="H966" s="1146"/>
      <c r="I966" s="1150"/>
      <c r="J966" s="1150"/>
      <c r="K966" s="713"/>
      <c r="L966" s="713"/>
      <c r="M966" s="713"/>
      <c r="N966" s="1146"/>
      <c r="O966" s="1146"/>
      <c r="P966" s="1146"/>
      <c r="Q966" s="1146"/>
      <c r="R966" s="1146"/>
      <c r="S966" s="1146"/>
      <c r="T966" s="1146"/>
      <c r="U966" s="1146"/>
      <c r="V966" s="1146"/>
      <c r="W966" s="1146"/>
      <c r="X966" s="1146"/>
      <c r="Y966" s="1146"/>
      <c r="Z966" s="1146"/>
    </row>
    <row r="967" spans="1:26">
      <c r="A967" s="893"/>
      <c r="B967" s="986"/>
      <c r="C967" s="986"/>
      <c r="D967" s="780"/>
      <c r="E967" s="1146"/>
      <c r="F967" s="963"/>
      <c r="G967" s="1146"/>
      <c r="H967" s="1146"/>
      <c r="I967" s="1150"/>
      <c r="J967" s="1150"/>
      <c r="K967" s="713"/>
      <c r="L967" s="713"/>
      <c r="M967" s="713"/>
      <c r="N967" s="1146"/>
      <c r="O967" s="1146"/>
      <c r="P967" s="1146"/>
      <c r="Q967" s="1146"/>
      <c r="R967" s="1146"/>
      <c r="S967" s="1146"/>
      <c r="T967" s="1146"/>
      <c r="U967" s="1146"/>
      <c r="V967" s="1146"/>
      <c r="W967" s="1146"/>
      <c r="X967" s="1146"/>
      <c r="Y967" s="1146"/>
      <c r="Z967" s="1146"/>
    </row>
    <row r="968" spans="1:26">
      <c r="A968" s="893"/>
      <c r="B968" s="986"/>
      <c r="C968" s="986"/>
      <c r="D968" s="780"/>
      <c r="E968" s="1146"/>
      <c r="F968" s="963"/>
      <c r="G968" s="1146"/>
      <c r="H968" s="1146"/>
      <c r="I968" s="1150"/>
      <c r="J968" s="1150"/>
      <c r="K968" s="713"/>
      <c r="L968" s="713"/>
      <c r="M968" s="713"/>
      <c r="N968" s="1146"/>
      <c r="O968" s="1146"/>
      <c r="P968" s="1146"/>
      <c r="Q968" s="1146"/>
      <c r="R968" s="1146"/>
      <c r="S968" s="1146"/>
      <c r="T968" s="1146"/>
      <c r="U968" s="1146"/>
      <c r="V968" s="1146"/>
      <c r="W968" s="1146"/>
      <c r="X968" s="1146"/>
      <c r="Y968" s="1146"/>
      <c r="Z968" s="1146"/>
    </row>
    <row r="969" spans="1:26">
      <c r="A969" s="893"/>
      <c r="B969" s="986"/>
      <c r="C969" s="986"/>
      <c r="D969" s="780"/>
      <c r="E969" s="1146"/>
      <c r="F969" s="963"/>
      <c r="G969" s="1146"/>
      <c r="H969" s="1146"/>
      <c r="I969" s="1150"/>
      <c r="J969" s="1150"/>
      <c r="K969" s="713"/>
      <c r="L969" s="713"/>
      <c r="M969" s="713"/>
      <c r="N969" s="1146"/>
      <c r="O969" s="1146"/>
      <c r="P969" s="1146"/>
      <c r="Q969" s="1146"/>
      <c r="R969" s="1146"/>
      <c r="S969" s="1146"/>
      <c r="T969" s="1146"/>
      <c r="U969" s="1146"/>
      <c r="V969" s="1146"/>
      <c r="W969" s="1146"/>
      <c r="X969" s="1146"/>
      <c r="Y969" s="1146"/>
      <c r="Z969" s="1146"/>
    </row>
    <row r="970" spans="1:26">
      <c r="A970" s="893"/>
      <c r="B970" s="986"/>
      <c r="C970" s="986"/>
      <c r="D970" s="780"/>
      <c r="E970" s="1146"/>
      <c r="F970" s="963"/>
      <c r="G970" s="1146"/>
      <c r="H970" s="1146"/>
      <c r="I970" s="1150"/>
      <c r="J970" s="1150"/>
      <c r="K970" s="713"/>
      <c r="L970" s="713"/>
      <c r="M970" s="713"/>
      <c r="N970" s="1146"/>
      <c r="O970" s="1146"/>
      <c r="P970" s="1146"/>
      <c r="Q970" s="1146"/>
      <c r="R970" s="1146"/>
      <c r="S970" s="1146"/>
      <c r="T970" s="1146"/>
      <c r="U970" s="1146"/>
      <c r="V970" s="1146"/>
      <c r="W970" s="1146"/>
      <c r="X970" s="1146"/>
      <c r="Y970" s="1146"/>
      <c r="Z970" s="1146"/>
    </row>
    <row r="971" spans="1:26">
      <c r="A971" s="893"/>
      <c r="B971" s="986"/>
      <c r="C971" s="986"/>
      <c r="D971" s="780"/>
      <c r="E971" s="1146"/>
      <c r="F971" s="963"/>
      <c r="G971" s="1146"/>
      <c r="H971" s="1146"/>
      <c r="I971" s="1150"/>
      <c r="J971" s="1150"/>
      <c r="K971" s="713"/>
      <c r="L971" s="713"/>
      <c r="M971" s="713"/>
      <c r="N971" s="1146"/>
      <c r="O971" s="1146"/>
      <c r="P971" s="1146"/>
      <c r="Q971" s="1146"/>
      <c r="R971" s="1146"/>
      <c r="S971" s="1146"/>
      <c r="T971" s="1146"/>
      <c r="U971" s="1146"/>
      <c r="V971" s="1146"/>
      <c r="W971" s="1146"/>
      <c r="X971" s="1146"/>
      <c r="Y971" s="1146"/>
      <c r="Z971" s="1146"/>
    </row>
    <row r="972" spans="1:26">
      <c r="A972" s="893"/>
      <c r="B972" s="986"/>
      <c r="C972" s="986"/>
      <c r="D972" s="780"/>
      <c r="E972" s="1146"/>
      <c r="F972" s="963"/>
      <c r="G972" s="1146"/>
      <c r="H972" s="1146"/>
      <c r="I972" s="1150"/>
      <c r="J972" s="1150"/>
      <c r="K972" s="713"/>
      <c r="L972" s="713"/>
      <c r="M972" s="713"/>
      <c r="N972" s="1146"/>
      <c r="O972" s="1146"/>
      <c r="P972" s="1146"/>
      <c r="Q972" s="1146"/>
      <c r="R972" s="1146"/>
      <c r="S972" s="1146"/>
      <c r="T972" s="1146"/>
      <c r="U972" s="1146"/>
      <c r="V972" s="1146"/>
      <c r="W972" s="1146"/>
      <c r="X972" s="1146"/>
      <c r="Y972" s="1146"/>
      <c r="Z972" s="1146"/>
    </row>
    <row r="973" spans="1:26">
      <c r="A973" s="893"/>
      <c r="B973" s="986"/>
      <c r="C973" s="986"/>
      <c r="D973" s="780"/>
      <c r="E973" s="1146"/>
      <c r="F973" s="963"/>
      <c r="G973" s="1146"/>
      <c r="H973" s="1146"/>
      <c r="I973" s="1150"/>
      <c r="J973" s="1150"/>
      <c r="K973" s="713"/>
      <c r="L973" s="713"/>
      <c r="M973" s="713"/>
      <c r="N973" s="1146"/>
      <c r="O973" s="1146"/>
      <c r="P973" s="1146"/>
      <c r="Q973" s="1146"/>
      <c r="R973" s="1146"/>
      <c r="S973" s="1146"/>
      <c r="T973" s="1146"/>
      <c r="U973" s="1146"/>
      <c r="V973" s="1146"/>
      <c r="W973" s="1146"/>
      <c r="X973" s="1146"/>
      <c r="Y973" s="1146"/>
      <c r="Z973" s="1146"/>
    </row>
    <row r="974" spans="1:26">
      <c r="A974" s="893"/>
      <c r="B974" s="986"/>
      <c r="C974" s="986"/>
      <c r="D974" s="780"/>
      <c r="E974" s="1146"/>
      <c r="F974" s="963"/>
      <c r="G974" s="1146"/>
      <c r="H974" s="1146"/>
      <c r="I974" s="1150"/>
      <c r="J974" s="1150"/>
      <c r="K974" s="713"/>
      <c r="L974" s="713"/>
      <c r="M974" s="713"/>
      <c r="N974" s="1146"/>
      <c r="O974" s="1146"/>
      <c r="P974" s="1146"/>
      <c r="Q974" s="1146"/>
      <c r="R974" s="1146"/>
      <c r="S974" s="1146"/>
      <c r="T974" s="1146"/>
      <c r="U974" s="1146"/>
      <c r="V974" s="1146"/>
      <c r="W974" s="1146"/>
      <c r="X974" s="1146"/>
      <c r="Y974" s="1146"/>
      <c r="Z974" s="1146"/>
    </row>
    <row r="975" spans="1:26">
      <c r="A975" s="893"/>
      <c r="B975" s="986"/>
      <c r="C975" s="986"/>
      <c r="D975" s="780"/>
      <c r="E975" s="1146"/>
      <c r="F975" s="963"/>
      <c r="G975" s="1146"/>
      <c r="H975" s="1146"/>
      <c r="I975" s="1150"/>
      <c r="J975" s="1150"/>
      <c r="K975" s="713"/>
      <c r="L975" s="713"/>
      <c r="M975" s="713"/>
      <c r="N975" s="1146"/>
      <c r="O975" s="1146"/>
      <c r="P975" s="1146"/>
      <c r="Q975" s="1146"/>
      <c r="R975" s="1146"/>
      <c r="S975" s="1146"/>
      <c r="T975" s="1146"/>
      <c r="U975" s="1146"/>
      <c r="V975" s="1146"/>
      <c r="W975" s="1146"/>
      <c r="X975" s="1146"/>
      <c r="Y975" s="1146"/>
      <c r="Z975" s="1146"/>
    </row>
    <row r="976" spans="1:26">
      <c r="A976" s="893"/>
      <c r="B976" s="986"/>
      <c r="C976" s="986"/>
      <c r="D976" s="780"/>
      <c r="E976" s="1146"/>
      <c r="F976" s="963"/>
      <c r="G976" s="1146"/>
      <c r="H976" s="1146"/>
      <c r="I976" s="1150"/>
      <c r="J976" s="1150"/>
      <c r="K976" s="713"/>
      <c r="L976" s="713"/>
      <c r="M976" s="713"/>
      <c r="N976" s="1146"/>
      <c r="O976" s="1146"/>
      <c r="P976" s="1146"/>
      <c r="Q976" s="1146"/>
      <c r="R976" s="1146"/>
      <c r="S976" s="1146"/>
      <c r="T976" s="1146"/>
      <c r="U976" s="1146"/>
      <c r="V976" s="1146"/>
      <c r="W976" s="1146"/>
      <c r="X976" s="1146"/>
      <c r="Y976" s="1146"/>
      <c r="Z976" s="1146"/>
    </row>
    <row r="977" spans="1:26">
      <c r="A977" s="893"/>
      <c r="B977" s="986"/>
      <c r="C977" s="986"/>
      <c r="D977" s="780"/>
      <c r="E977" s="1146"/>
      <c r="F977" s="963"/>
      <c r="G977" s="1146"/>
      <c r="H977" s="1146"/>
      <c r="I977" s="1150"/>
      <c r="J977" s="1150"/>
      <c r="K977" s="713"/>
      <c r="L977" s="713"/>
      <c r="M977" s="713"/>
      <c r="N977" s="1146"/>
      <c r="O977" s="1146"/>
      <c r="P977" s="1146"/>
      <c r="Q977" s="1146"/>
      <c r="R977" s="1146"/>
      <c r="S977" s="1146"/>
      <c r="T977" s="1146"/>
      <c r="U977" s="1146"/>
      <c r="V977" s="1146"/>
      <c r="W977" s="1146"/>
      <c r="X977" s="1146"/>
      <c r="Y977" s="1146"/>
      <c r="Z977" s="1146"/>
    </row>
    <row r="978" spans="1:26">
      <c r="A978" s="893"/>
      <c r="B978" s="986"/>
      <c r="C978" s="986"/>
      <c r="D978" s="780"/>
      <c r="E978" s="1146"/>
      <c r="F978" s="963"/>
      <c r="G978" s="1146"/>
      <c r="H978" s="1146"/>
      <c r="I978" s="1150"/>
      <c r="J978" s="1150"/>
      <c r="K978" s="713"/>
      <c r="L978" s="713"/>
      <c r="M978" s="713"/>
      <c r="N978" s="1146"/>
      <c r="O978" s="1146"/>
      <c r="P978" s="1146"/>
      <c r="Q978" s="1146"/>
      <c r="R978" s="1146"/>
      <c r="S978" s="1146"/>
      <c r="T978" s="1146"/>
      <c r="U978" s="1146"/>
      <c r="V978" s="1146"/>
      <c r="W978" s="1146"/>
      <c r="X978" s="1146"/>
      <c r="Y978" s="1146"/>
      <c r="Z978" s="1146"/>
    </row>
    <row r="979" spans="1:26">
      <c r="A979" s="893"/>
      <c r="B979" s="986"/>
      <c r="C979" s="986"/>
      <c r="D979" s="780"/>
      <c r="E979" s="1146"/>
      <c r="F979" s="963"/>
      <c r="G979" s="1146"/>
      <c r="H979" s="1146"/>
      <c r="I979" s="1150"/>
      <c r="J979" s="1150"/>
      <c r="K979" s="713"/>
      <c r="L979" s="713"/>
      <c r="M979" s="713"/>
      <c r="N979" s="1146"/>
      <c r="O979" s="1146"/>
      <c r="P979" s="1146"/>
      <c r="Q979" s="1146"/>
      <c r="R979" s="1146"/>
      <c r="S979" s="1146"/>
      <c r="T979" s="1146"/>
      <c r="U979" s="1146"/>
      <c r="V979" s="1146"/>
      <c r="W979" s="1146"/>
      <c r="X979" s="1146"/>
      <c r="Y979" s="1146"/>
      <c r="Z979" s="1146"/>
    </row>
    <row r="980" spans="1:26">
      <c r="A980" s="893"/>
      <c r="B980" s="986"/>
      <c r="C980" s="986"/>
      <c r="D980" s="780"/>
      <c r="E980" s="1146"/>
      <c r="F980" s="963"/>
      <c r="G980" s="1146"/>
      <c r="H980" s="1146"/>
      <c r="I980" s="1150"/>
      <c r="J980" s="1150"/>
      <c r="K980" s="713"/>
      <c r="L980" s="713"/>
      <c r="M980" s="713"/>
      <c r="N980" s="1146"/>
      <c r="O980" s="1146"/>
      <c r="P980" s="1146"/>
      <c r="Q980" s="1146"/>
      <c r="R980" s="1146"/>
      <c r="S980" s="1146"/>
      <c r="T980" s="1146"/>
      <c r="U980" s="1146"/>
      <c r="V980" s="1146"/>
      <c r="W980" s="1146"/>
      <c r="X980" s="1146"/>
      <c r="Y980" s="1146"/>
      <c r="Z980" s="1146"/>
    </row>
    <row r="981" spans="1:26">
      <c r="A981" s="893"/>
      <c r="B981" s="986"/>
      <c r="C981" s="986"/>
      <c r="D981" s="780"/>
      <c r="E981" s="1146"/>
      <c r="F981" s="963"/>
      <c r="G981" s="1146"/>
      <c r="H981" s="1146"/>
      <c r="I981" s="1150"/>
      <c r="J981" s="1150"/>
      <c r="K981" s="713"/>
      <c r="L981" s="713"/>
      <c r="M981" s="713"/>
      <c r="N981" s="1146"/>
      <c r="O981" s="1146"/>
      <c r="P981" s="1146"/>
      <c r="Q981" s="1146"/>
      <c r="R981" s="1146"/>
      <c r="S981" s="1146"/>
      <c r="T981" s="1146"/>
      <c r="U981" s="1146"/>
      <c r="V981" s="1146"/>
      <c r="W981" s="1146"/>
      <c r="X981" s="1146"/>
      <c r="Y981" s="1146"/>
      <c r="Z981" s="1146"/>
    </row>
    <row r="982" spans="1:26">
      <c r="A982" s="893"/>
      <c r="B982" s="986"/>
      <c r="C982" s="986"/>
      <c r="D982" s="780"/>
      <c r="E982" s="1146"/>
      <c r="F982" s="963"/>
      <c r="G982" s="1146"/>
      <c r="H982" s="1146"/>
      <c r="I982" s="1150"/>
      <c r="J982" s="1150"/>
      <c r="K982" s="713"/>
      <c r="L982" s="713"/>
      <c r="M982" s="713"/>
      <c r="N982" s="1146"/>
      <c r="O982" s="1146"/>
      <c r="P982" s="1146"/>
      <c r="Q982" s="1146"/>
      <c r="R982" s="1146"/>
      <c r="S982" s="1146"/>
      <c r="T982" s="1146"/>
      <c r="U982" s="1146"/>
      <c r="V982" s="1146"/>
      <c r="W982" s="1146"/>
      <c r="X982" s="1146"/>
      <c r="Y982" s="1146"/>
      <c r="Z982" s="1146"/>
    </row>
    <row r="983" spans="1:26">
      <c r="A983" s="893"/>
      <c r="B983" s="986"/>
      <c r="C983" s="986"/>
      <c r="D983" s="780"/>
      <c r="E983" s="1146"/>
      <c r="F983" s="963"/>
      <c r="G983" s="1146"/>
      <c r="H983" s="1146"/>
      <c r="I983" s="1150"/>
      <c r="J983" s="1150"/>
      <c r="K983" s="713"/>
      <c r="L983" s="713"/>
      <c r="M983" s="713"/>
      <c r="N983" s="1146"/>
      <c r="O983" s="1146"/>
      <c r="P983" s="1146"/>
      <c r="Q983" s="1146"/>
      <c r="R983" s="1146"/>
      <c r="S983" s="1146"/>
      <c r="T983" s="1146"/>
      <c r="U983" s="1146"/>
      <c r="V983" s="1146"/>
      <c r="W983" s="1146"/>
      <c r="X983" s="1146"/>
      <c r="Y983" s="1146"/>
      <c r="Z983" s="1146"/>
    </row>
    <row r="984" spans="1:26">
      <c r="A984" s="893"/>
      <c r="B984" s="986"/>
      <c r="C984" s="986"/>
      <c r="D984" s="780"/>
      <c r="E984" s="1146"/>
      <c r="F984" s="963"/>
      <c r="G984" s="1146"/>
      <c r="H984" s="1146"/>
      <c r="I984" s="1150"/>
      <c r="J984" s="1150"/>
      <c r="K984" s="713"/>
      <c r="L984" s="713"/>
      <c r="M984" s="713"/>
      <c r="N984" s="1146"/>
      <c r="O984" s="1146"/>
      <c r="P984" s="1146"/>
      <c r="Q984" s="1146"/>
      <c r="R984" s="1146"/>
      <c r="S984" s="1146"/>
      <c r="T984" s="1146"/>
      <c r="U984" s="1146"/>
      <c r="V984" s="1146"/>
      <c r="W984" s="1146"/>
      <c r="X984" s="1146"/>
      <c r="Y984" s="1146"/>
      <c r="Z984" s="1146"/>
    </row>
    <row r="985" spans="1:26">
      <c r="A985" s="893"/>
      <c r="B985" s="986"/>
      <c r="C985" s="986"/>
      <c r="D985" s="780"/>
      <c r="E985" s="1146"/>
      <c r="F985" s="963"/>
      <c r="G985" s="1146"/>
      <c r="H985" s="1146"/>
      <c r="I985" s="1150"/>
      <c r="J985" s="1150"/>
      <c r="K985" s="713"/>
      <c r="L985" s="713"/>
      <c r="M985" s="713"/>
      <c r="N985" s="1146"/>
      <c r="O985" s="1146"/>
      <c r="P985" s="1146"/>
      <c r="Q985" s="1146"/>
      <c r="R985" s="1146"/>
      <c r="S985" s="1146"/>
      <c r="T985" s="1146"/>
      <c r="U985" s="1146"/>
      <c r="V985" s="1146"/>
      <c r="W985" s="1146"/>
      <c r="X985" s="1146"/>
      <c r="Y985" s="1146"/>
      <c r="Z985" s="1146"/>
    </row>
    <row r="986" spans="1:26">
      <c r="A986" s="893"/>
      <c r="B986" s="986"/>
      <c r="C986" s="986"/>
      <c r="D986" s="780"/>
      <c r="E986" s="1146"/>
      <c r="F986" s="963"/>
      <c r="G986" s="1146"/>
      <c r="H986" s="1146"/>
      <c r="I986" s="1150"/>
      <c r="J986" s="1150"/>
      <c r="K986" s="713"/>
      <c r="L986" s="713"/>
      <c r="M986" s="713"/>
      <c r="N986" s="1146"/>
      <c r="O986" s="1146"/>
      <c r="P986" s="1146"/>
      <c r="Q986" s="1146"/>
      <c r="R986" s="1146"/>
      <c r="S986" s="1146"/>
      <c r="T986" s="1146"/>
      <c r="U986" s="1146"/>
      <c r="V986" s="1146"/>
      <c r="W986" s="1146"/>
      <c r="X986" s="1146"/>
      <c r="Y986" s="1146"/>
      <c r="Z986" s="1146"/>
    </row>
    <row r="987" spans="1:26">
      <c r="A987" s="893"/>
      <c r="B987" s="986"/>
      <c r="C987" s="986"/>
      <c r="D987" s="780"/>
      <c r="E987" s="1146"/>
      <c r="F987" s="963"/>
      <c r="G987" s="1146"/>
      <c r="H987" s="1146"/>
      <c r="I987" s="1150"/>
      <c r="J987" s="1150"/>
      <c r="K987" s="713"/>
      <c r="L987" s="713"/>
      <c r="M987" s="713"/>
      <c r="N987" s="1146"/>
      <c r="O987" s="1146"/>
      <c r="P987" s="1146"/>
      <c r="Q987" s="1146"/>
      <c r="R987" s="1146"/>
      <c r="S987" s="1146"/>
      <c r="T987" s="1146"/>
      <c r="U987" s="1146"/>
      <c r="V987" s="1146"/>
      <c r="W987" s="1146"/>
      <c r="X987" s="1146"/>
      <c r="Y987" s="1146"/>
      <c r="Z987" s="1146"/>
    </row>
    <row r="988" spans="1:26">
      <c r="A988" s="893"/>
      <c r="B988" s="986"/>
      <c r="C988" s="986"/>
      <c r="D988" s="780"/>
      <c r="E988" s="1146"/>
      <c r="F988" s="963"/>
      <c r="G988" s="1146"/>
      <c r="H988" s="1146"/>
      <c r="I988" s="1150"/>
      <c r="J988" s="1150"/>
      <c r="K988" s="713"/>
      <c r="L988" s="713"/>
      <c r="M988" s="713"/>
      <c r="N988" s="1146"/>
      <c r="O988" s="1146"/>
      <c r="P988" s="1146"/>
      <c r="Q988" s="1146"/>
      <c r="R988" s="1146"/>
      <c r="S988" s="1146"/>
      <c r="T988" s="1146"/>
      <c r="U988" s="1146"/>
      <c r="V988" s="1146"/>
      <c r="W988" s="1146"/>
      <c r="X988" s="1146"/>
      <c r="Y988" s="1146"/>
      <c r="Z988" s="1146"/>
    </row>
    <row r="989" spans="1:26">
      <c r="A989" s="893"/>
      <c r="B989" s="986"/>
      <c r="C989" s="986"/>
      <c r="D989" s="780"/>
      <c r="E989" s="1146"/>
      <c r="F989" s="963"/>
      <c r="G989" s="1146"/>
      <c r="H989" s="1146"/>
      <c r="I989" s="1150"/>
      <c r="J989" s="1150"/>
      <c r="K989" s="713"/>
      <c r="L989" s="713"/>
      <c r="M989" s="713"/>
      <c r="N989" s="1146"/>
      <c r="O989" s="1146"/>
      <c r="P989" s="1146"/>
      <c r="Q989" s="1146"/>
      <c r="R989" s="1146"/>
      <c r="S989" s="1146"/>
      <c r="T989" s="1146"/>
      <c r="U989" s="1146"/>
      <c r="V989" s="1146"/>
      <c r="W989" s="1146"/>
      <c r="X989" s="1146"/>
      <c r="Y989" s="1146"/>
      <c r="Z989" s="1146"/>
    </row>
    <row r="990" spans="1:26">
      <c r="A990" s="893"/>
      <c r="B990" s="986"/>
      <c r="C990" s="986"/>
      <c r="D990" s="780"/>
      <c r="E990" s="1146"/>
      <c r="F990" s="963"/>
      <c r="G990" s="1146"/>
      <c r="H990" s="1146"/>
      <c r="I990" s="1150"/>
      <c r="J990" s="1150"/>
      <c r="K990" s="713"/>
      <c r="L990" s="713"/>
      <c r="M990" s="713"/>
      <c r="N990" s="1146"/>
      <c r="O990" s="1146"/>
      <c r="P990" s="1146"/>
      <c r="Q990" s="1146"/>
      <c r="R990" s="1146"/>
      <c r="S990" s="1146"/>
      <c r="T990" s="1146"/>
      <c r="U990" s="1146"/>
      <c r="V990" s="1146"/>
      <c r="W990" s="1146"/>
      <c r="X990" s="1146"/>
      <c r="Y990" s="1146"/>
      <c r="Z990" s="1146"/>
    </row>
    <row r="991" spans="1:26">
      <c r="A991" s="893"/>
      <c r="B991" s="986"/>
      <c r="C991" s="986"/>
      <c r="D991" s="780"/>
      <c r="E991" s="1146"/>
      <c r="F991" s="963"/>
      <c r="G991" s="1146"/>
      <c r="H991" s="1146"/>
      <c r="I991" s="1150"/>
      <c r="J991" s="1150"/>
      <c r="K991" s="713"/>
      <c r="L991" s="713"/>
      <c r="M991" s="713"/>
      <c r="N991" s="1146"/>
      <c r="O991" s="1146"/>
      <c r="P991" s="1146"/>
      <c r="Q991" s="1146"/>
      <c r="R991" s="1146"/>
      <c r="S991" s="1146"/>
      <c r="T991" s="1146"/>
      <c r="U991" s="1146"/>
      <c r="V991" s="1146"/>
      <c r="W991" s="1146"/>
      <c r="X991" s="1146"/>
      <c r="Y991" s="1146"/>
      <c r="Z991" s="1146"/>
    </row>
    <row r="992" spans="1:26">
      <c r="A992" s="893"/>
      <c r="B992" s="986"/>
      <c r="C992" s="986"/>
      <c r="D992" s="780"/>
      <c r="E992" s="1146"/>
      <c r="F992" s="963"/>
      <c r="G992" s="1146"/>
      <c r="H992" s="1146"/>
      <c r="I992" s="1150"/>
      <c r="J992" s="1150"/>
      <c r="K992" s="713"/>
      <c r="L992" s="713"/>
      <c r="M992" s="713"/>
      <c r="N992" s="1146"/>
      <c r="O992" s="1146"/>
      <c r="P992" s="1146"/>
      <c r="Q992" s="1146"/>
      <c r="R992" s="1146"/>
      <c r="S992" s="1146"/>
      <c r="T992" s="1146"/>
      <c r="U992" s="1146"/>
      <c r="V992" s="1146"/>
      <c r="W992" s="1146"/>
      <c r="X992" s="1146"/>
      <c r="Y992" s="1146"/>
      <c r="Z992" s="1146"/>
    </row>
    <row r="993" spans="1:26">
      <c r="A993" s="893"/>
      <c r="B993" s="986"/>
      <c r="C993" s="986"/>
      <c r="D993" s="780"/>
      <c r="E993" s="1146"/>
      <c r="F993" s="963"/>
      <c r="G993" s="1146"/>
      <c r="H993" s="1146"/>
      <c r="I993" s="1150"/>
      <c r="J993" s="1150"/>
      <c r="K993" s="713"/>
      <c r="L993" s="713"/>
      <c r="M993" s="713"/>
      <c r="N993" s="1146"/>
      <c r="O993" s="1146"/>
      <c r="P993" s="1146"/>
      <c r="Q993" s="1146"/>
      <c r="R993" s="1146"/>
      <c r="S993" s="1146"/>
      <c r="T993" s="1146"/>
      <c r="U993" s="1146"/>
      <c r="V993" s="1146"/>
      <c r="W993" s="1146"/>
      <c r="X993" s="1146"/>
      <c r="Y993" s="1146"/>
      <c r="Z993" s="1146"/>
    </row>
    <row r="994" spans="1:26">
      <c r="A994" s="893"/>
      <c r="B994" s="986"/>
      <c r="C994" s="986"/>
      <c r="D994" s="780"/>
      <c r="E994" s="1146"/>
      <c r="F994" s="963"/>
      <c r="G994" s="1146"/>
      <c r="H994" s="1146"/>
      <c r="I994" s="1150"/>
      <c r="J994" s="1150"/>
      <c r="K994" s="713"/>
      <c r="L994" s="713"/>
      <c r="M994" s="713"/>
      <c r="N994" s="1146"/>
      <c r="O994" s="1146"/>
      <c r="P994" s="1146"/>
      <c r="Q994" s="1146"/>
      <c r="R994" s="1146"/>
      <c r="S994" s="1146"/>
      <c r="T994" s="1146"/>
      <c r="U994" s="1146"/>
      <c r="V994" s="1146"/>
      <c r="W994" s="1146"/>
      <c r="X994" s="1146"/>
      <c r="Y994" s="1146"/>
      <c r="Z994" s="1146"/>
    </row>
    <row r="995" spans="1:26">
      <c r="A995" s="893"/>
      <c r="B995" s="986"/>
      <c r="C995" s="986"/>
      <c r="D995" s="780"/>
      <c r="E995" s="1146"/>
      <c r="F995" s="963"/>
      <c r="G995" s="1146"/>
      <c r="H995" s="1146"/>
      <c r="I995" s="1150"/>
      <c r="J995" s="1150"/>
      <c r="K995" s="713"/>
      <c r="L995" s="713"/>
      <c r="M995" s="713"/>
      <c r="N995" s="1146"/>
      <c r="O995" s="1146"/>
      <c r="P995" s="1146"/>
      <c r="Q995" s="1146"/>
      <c r="R995" s="1146"/>
      <c r="S995" s="1146"/>
      <c r="T995" s="1146"/>
      <c r="U995" s="1146"/>
      <c r="V995" s="1146"/>
      <c r="W995" s="1146"/>
      <c r="X995" s="1146"/>
      <c r="Y995" s="1146"/>
      <c r="Z995" s="1146"/>
    </row>
    <row r="996" spans="1:26">
      <c r="A996" s="893"/>
      <c r="B996" s="986"/>
      <c r="C996" s="986"/>
      <c r="D996" s="780"/>
      <c r="E996" s="1146"/>
      <c r="F996" s="963"/>
      <c r="G996" s="1146"/>
      <c r="H996" s="1146"/>
      <c r="I996" s="1150"/>
      <c r="J996" s="1150"/>
      <c r="K996" s="713"/>
      <c r="L996" s="713"/>
      <c r="M996" s="713"/>
      <c r="N996" s="1146"/>
      <c r="O996" s="1146"/>
      <c r="P996" s="1146"/>
      <c r="Q996" s="1146"/>
      <c r="R996" s="1146"/>
      <c r="S996" s="1146"/>
      <c r="T996" s="1146"/>
      <c r="U996" s="1146"/>
      <c r="V996" s="1146"/>
      <c r="W996" s="1146"/>
      <c r="X996" s="1146"/>
      <c r="Y996" s="1146"/>
      <c r="Z996" s="1146"/>
    </row>
    <row r="997" spans="1:26">
      <c r="A997" s="893"/>
      <c r="B997" s="986"/>
      <c r="C997" s="986"/>
      <c r="D997" s="780"/>
      <c r="E997" s="1146"/>
      <c r="F997" s="963"/>
      <c r="G997" s="1146"/>
      <c r="H997" s="1146"/>
      <c r="I997" s="1150"/>
      <c r="J997" s="1150"/>
      <c r="K997" s="713"/>
      <c r="L997" s="713"/>
      <c r="M997" s="713"/>
      <c r="N997" s="1146"/>
      <c r="O997" s="1146"/>
      <c r="P997" s="1146"/>
      <c r="Q997" s="1146"/>
      <c r="R997" s="1146"/>
      <c r="S997" s="1146"/>
      <c r="T997" s="1146"/>
      <c r="U997" s="1146"/>
      <c r="V997" s="1146"/>
      <c r="W997" s="1146"/>
      <c r="X997" s="1146"/>
      <c r="Y997" s="1146"/>
      <c r="Z997" s="1146"/>
    </row>
    <row r="998" spans="1:26">
      <c r="A998" s="893"/>
      <c r="B998" s="986"/>
      <c r="C998" s="986"/>
      <c r="D998" s="780"/>
      <c r="E998" s="1146"/>
      <c r="F998" s="963"/>
      <c r="G998" s="1146"/>
      <c r="H998" s="1146"/>
      <c r="I998" s="1150"/>
      <c r="J998" s="1150"/>
      <c r="K998" s="713"/>
      <c r="L998" s="713"/>
      <c r="M998" s="713"/>
      <c r="N998" s="1146"/>
      <c r="O998" s="1146"/>
      <c r="P998" s="1146"/>
      <c r="Q998" s="1146"/>
      <c r="R998" s="1146"/>
      <c r="S998" s="1146"/>
      <c r="T998" s="1146"/>
      <c r="U998" s="1146"/>
      <c r="V998" s="1146"/>
      <c r="W998" s="1146"/>
      <c r="X998" s="1146"/>
      <c r="Y998" s="1146"/>
      <c r="Z998" s="1146"/>
    </row>
    <row r="999" spans="1:26">
      <c r="A999" s="893"/>
      <c r="B999" s="986"/>
      <c r="C999" s="986"/>
      <c r="D999" s="780"/>
      <c r="E999" s="1146"/>
      <c r="F999" s="963"/>
      <c r="G999" s="1146"/>
      <c r="H999" s="1146"/>
      <c r="I999" s="1150"/>
      <c r="J999" s="1150"/>
      <c r="K999" s="713"/>
      <c r="L999" s="713"/>
      <c r="M999" s="713"/>
      <c r="N999" s="1146"/>
      <c r="O999" s="1146"/>
      <c r="P999" s="1146"/>
      <c r="Q999" s="1146"/>
      <c r="R999" s="1146"/>
      <c r="S999" s="1146"/>
      <c r="T999" s="1146"/>
      <c r="U999" s="1146"/>
      <c r="V999" s="1146"/>
      <c r="W999" s="1146"/>
      <c r="X999" s="1146"/>
      <c r="Y999" s="1146"/>
      <c r="Z999" s="1146"/>
    </row>
    <row r="1000" spans="1:26">
      <c r="A1000" s="893"/>
      <c r="B1000" s="986"/>
      <c r="C1000" s="986"/>
      <c r="D1000" s="780"/>
      <c r="E1000" s="1146"/>
      <c r="F1000" s="963"/>
      <c r="G1000" s="1146"/>
      <c r="H1000" s="1146"/>
      <c r="I1000" s="1150"/>
      <c r="J1000" s="1150"/>
      <c r="K1000" s="713"/>
      <c r="L1000" s="713"/>
      <c r="M1000" s="713"/>
      <c r="N1000" s="1146"/>
      <c r="O1000" s="1146"/>
      <c r="P1000" s="1146"/>
      <c r="Q1000" s="1146"/>
      <c r="R1000" s="1146"/>
      <c r="S1000" s="1146"/>
      <c r="T1000" s="1146"/>
      <c r="U1000" s="1146"/>
      <c r="V1000" s="1146"/>
      <c r="W1000" s="1146"/>
      <c r="X1000" s="1146"/>
      <c r="Y1000" s="1146"/>
      <c r="Z1000" s="1146"/>
    </row>
  </sheetData>
  <sheetProtection algorithmName="SHA-512" hashValue="OBgQRQKY5jYd77raYKuXENSI1N+fSeMigzJ3q0vW6Gy0TZPZhjqhBr0lZtfVFpz+8ZkrPbimZoNSudZ3sPnpIg==" saltValue="kQmbE4fIM01DPZnRtWcohA==" spinCount="100000" sheet="1" objects="1" scenarios="1"/>
  <protectedRanges>
    <protectedRange sqref="G1:G1048576" name="Range2"/>
    <protectedRange sqref="D1:D1048576" name="Range1"/>
  </protectedRanges>
  <autoFilter ref="A41:G590" xr:uid="{00000000-0009-0000-0000-000014000000}">
    <filterColumn colId="0">
      <colorFilter dxfId="1"/>
    </filterColumn>
  </autoFilter>
  <mergeCells count="123">
    <mergeCell ref="G4:J4"/>
    <mergeCell ref="G5:J5"/>
    <mergeCell ref="G6:J6"/>
    <mergeCell ref="A1:F1"/>
    <mergeCell ref="A2:F2"/>
    <mergeCell ref="A3:J3"/>
    <mergeCell ref="A4:B4"/>
    <mergeCell ref="C4:E4"/>
    <mergeCell ref="A5:B5"/>
    <mergeCell ref="C5:E5"/>
    <mergeCell ref="A6:B6"/>
    <mergeCell ref="C6:E6"/>
    <mergeCell ref="A7:G7"/>
    <mergeCell ref="A8:C8"/>
    <mergeCell ref="D8:G8"/>
    <mergeCell ref="D9:G16"/>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A38:J40"/>
    <mergeCell ref="B42:G42"/>
    <mergeCell ref="B43:G43"/>
    <mergeCell ref="B63:G63"/>
    <mergeCell ref="B69:G69"/>
    <mergeCell ref="B73:G73"/>
    <mergeCell ref="B89:G89"/>
    <mergeCell ref="B93:G93"/>
    <mergeCell ref="B402:G402"/>
    <mergeCell ref="B409:G409"/>
    <mergeCell ref="B420:G420"/>
    <mergeCell ref="B218:G218"/>
    <mergeCell ref="B219:G219"/>
    <mergeCell ref="B224:G224"/>
    <mergeCell ref="B234:G234"/>
    <mergeCell ref="B241:G241"/>
    <mergeCell ref="B253:G253"/>
    <mergeCell ref="B257:G257"/>
    <mergeCell ref="B261:G261"/>
    <mergeCell ref="B265:G265"/>
    <mergeCell ref="B268:G268"/>
    <mergeCell ref="B271:G271"/>
    <mergeCell ref="B275:G275"/>
    <mergeCell ref="B281:G281"/>
    <mergeCell ref="B284:G284"/>
    <mergeCell ref="B285:G285"/>
    <mergeCell ref="B427:G427"/>
    <mergeCell ref="B432:G432"/>
    <mergeCell ref="B433:G433"/>
    <mergeCell ref="B445:G445"/>
    <mergeCell ref="B446:G446"/>
    <mergeCell ref="B454:G454"/>
    <mergeCell ref="B463:G463"/>
    <mergeCell ref="B468:G468"/>
    <mergeCell ref="B476:G476"/>
    <mergeCell ref="B487:G487"/>
    <mergeCell ref="B503:G503"/>
    <mergeCell ref="B549:G549"/>
    <mergeCell ref="B556:G556"/>
    <mergeCell ref="B567:G567"/>
    <mergeCell ref="B575:G575"/>
    <mergeCell ref="B576:G576"/>
    <mergeCell ref="B580:G580"/>
    <mergeCell ref="B584:G584"/>
    <mergeCell ref="B587:G587"/>
    <mergeCell ref="B504:G504"/>
    <mergeCell ref="B507:G507"/>
    <mergeCell ref="B511:G511"/>
    <mergeCell ref="B519:G519"/>
    <mergeCell ref="B534:G534"/>
    <mergeCell ref="B538:G538"/>
    <mergeCell ref="B546:G546"/>
    <mergeCell ref="B104:G104"/>
    <mergeCell ref="B107:G107"/>
    <mergeCell ref="B108:G108"/>
    <mergeCell ref="B118:G118"/>
    <mergeCell ref="B124:G124"/>
    <mergeCell ref="B129:G129"/>
    <mergeCell ref="B135:G135"/>
    <mergeCell ref="B142:G142"/>
    <mergeCell ref="B154:G154"/>
    <mergeCell ref="B155:G155"/>
    <mergeCell ref="B170:G170"/>
    <mergeCell ref="B178:G178"/>
    <mergeCell ref="B183:G183"/>
    <mergeCell ref="B190:G190"/>
    <mergeCell ref="B195:G195"/>
    <mergeCell ref="B205:G205"/>
    <mergeCell ref="B290:G290"/>
    <mergeCell ref="B294:G294"/>
    <mergeCell ref="B299:G299"/>
    <mergeCell ref="B305:G305"/>
    <mergeCell ref="B308:G308"/>
    <mergeCell ref="B311:G311"/>
    <mergeCell ref="B317:G317"/>
    <mergeCell ref="B325:G325"/>
    <mergeCell ref="B329:G329"/>
    <mergeCell ref="B333:G333"/>
    <mergeCell ref="B340:G340"/>
    <mergeCell ref="B344:G344"/>
    <mergeCell ref="B355:G355"/>
    <mergeCell ref="B359:G359"/>
    <mergeCell ref="B364:G364"/>
    <mergeCell ref="B382:G382"/>
    <mergeCell ref="B383:G383"/>
    <mergeCell ref="B390:G390"/>
  </mergeCells>
  <dataValidations count="4">
    <dataValidation type="list" allowBlank="1" showErrorMessage="1" sqref="D550:D555" xr:uid="{00000000-0002-0000-1400-000000000000}">
      <formula1>$A$749:$A$751</formula1>
    </dataValidation>
    <dataValidation type="list" allowBlank="1" showErrorMessage="1" sqref="D8" xr:uid="{00000000-0002-0000-1400-000001000000}">
      <formula1>$A$585:$A$587</formula1>
    </dataValidation>
    <dataValidation type="list" allowBlank="1" showErrorMessage="1" sqref="D568:D574" xr:uid="{00000000-0002-0000-1400-000002000000}">
      <formula1>$A$698:$A$700</formula1>
    </dataValidation>
    <dataValidation type="list" allowBlank="1" showErrorMessage="1" sqref="D41 D44:D62 D64:D68 D70:D72 D74:D88 D94:D103 D105:D106 D109:D117 D119:D123 D125:D128 D130:D134 D136:D141 D143:D153 D156:D169 D171:D177 D179:D182 D184:D189 D191:D194 D196:D204 D206:D217 D220:D223 D225:D233 D235:D240 D242:D252 D254:D256 D258:D260 D262:D264 D266:D267 D269:D270 D272:D274 D276:D280 D282:D283 D286:D289 D291:D293 D295:D298 D300:D304 D306:D307 D309:D310 D312:D316 D318:D324 D326:D328 D330:D332 D334:D339 D341:D343 D345:D354 D356:D358 D360:D363 D365:D381 D384:D389 D391:D401 D403:D408 D410:D419 D421:D426 D428:D431 D434:D444 D447:D453 D455:D462 D464:D467 D469:D475 D477:D486 D488:D502 D505:D506 D508:D510 D512:D518 D520:D532 D535:D537 D539:D545 D547:D548 D557:D566 D577:D579 D581:D583 D585:D586 D588:D590 D860:D1000" xr:uid="{00000000-0002-0000-1400-000003000000}">
      <formula1>$A$615:$A$617</formula1>
    </dataValidation>
  </dataValidations>
  <pageMargins left="0.7" right="0.7" top="0.75" bottom="0.75" header="0" footer="0"/>
  <pageSetup scale="32" orientation="portrait" r:id="rId1"/>
  <headerFooter>
    <oddHeader>&amp;LChecklist - 17&amp;CMortuary&amp;RVersion-NHSRC/3.0</oddHeader>
  </headerFooter>
  <colBreaks count="1" manualBreakCount="1">
    <brk id="8"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Z1000"/>
  <sheetViews>
    <sheetView view="pageBreakPreview" zoomScale="60" zoomScaleNormal="59" workbookViewId="0">
      <selection activeCell="D494" sqref="D494"/>
    </sheetView>
  </sheetViews>
  <sheetFormatPr baseColWidth="10" defaultColWidth="14.5" defaultRowHeight="15"/>
  <cols>
    <col min="1" max="1" width="19.5" customWidth="1"/>
    <col min="2" max="2" width="51.1640625" customWidth="1"/>
    <col min="3" max="3" width="47.6640625" customWidth="1"/>
    <col min="4" max="4" width="16.1640625" customWidth="1"/>
    <col min="5" max="5" width="17.33203125" customWidth="1"/>
    <col min="6" max="6" width="51.33203125" customWidth="1"/>
    <col min="7" max="7" width="61" customWidth="1"/>
    <col min="8" max="8" width="9.1640625" style="1500" hidden="1" customWidth="1"/>
    <col min="9" max="9" width="12.33203125" style="1500" hidden="1" customWidth="1"/>
    <col min="10" max="10" width="15.5" style="1500" hidden="1" customWidth="1"/>
    <col min="11" max="11" width="13.5" style="1467" customWidth="1"/>
    <col min="12" max="26" width="8.6640625" customWidth="1"/>
  </cols>
  <sheetData>
    <row r="1" spans="1:26" ht="29">
      <c r="A1" s="1831" t="s">
        <v>278</v>
      </c>
      <c r="B1" s="1570"/>
      <c r="C1" s="1570"/>
      <c r="D1" s="1570"/>
      <c r="E1" s="1570"/>
      <c r="F1" s="1573"/>
      <c r="G1" s="1375" t="s">
        <v>279</v>
      </c>
      <c r="H1" s="1469"/>
      <c r="I1" s="1469"/>
      <c r="J1" s="1470"/>
      <c r="K1" s="1465"/>
      <c r="L1" s="1376"/>
      <c r="M1" s="1376"/>
      <c r="N1" s="1376"/>
      <c r="O1" s="1376"/>
      <c r="P1" s="1376"/>
      <c r="Q1" s="1376"/>
      <c r="R1" s="1376"/>
      <c r="S1" s="1376"/>
      <c r="T1" s="1376"/>
      <c r="U1" s="1376"/>
      <c r="V1" s="1376"/>
      <c r="W1" s="1376"/>
      <c r="X1" s="1376"/>
      <c r="Y1" s="1376"/>
      <c r="Z1" s="1376"/>
    </row>
    <row r="2" spans="1:26" ht="29">
      <c r="A2" s="1831" t="s">
        <v>8299</v>
      </c>
      <c r="B2" s="1570"/>
      <c r="C2" s="1570"/>
      <c r="D2" s="1570"/>
      <c r="E2" s="1570"/>
      <c r="F2" s="1573"/>
      <c r="G2" s="1377">
        <v>20</v>
      </c>
      <c r="H2" s="1471"/>
      <c r="I2" s="1472"/>
      <c r="J2" s="1473"/>
      <c r="K2" s="1465"/>
      <c r="L2" s="1376"/>
      <c r="M2" s="1376"/>
      <c r="N2" s="1376"/>
      <c r="O2" s="1376"/>
      <c r="P2" s="1376"/>
      <c r="Q2" s="1376"/>
      <c r="R2" s="1376"/>
      <c r="S2" s="1376"/>
      <c r="T2" s="1376"/>
      <c r="U2" s="1376"/>
      <c r="V2" s="1376"/>
      <c r="W2" s="1376"/>
      <c r="X2" s="1376"/>
      <c r="Y2" s="1376"/>
      <c r="Z2" s="1376"/>
    </row>
    <row r="3" spans="1:26" ht="26">
      <c r="A3" s="1623" t="s">
        <v>281</v>
      </c>
      <c r="B3" s="1570"/>
      <c r="C3" s="1570"/>
      <c r="D3" s="1570"/>
      <c r="E3" s="1570"/>
      <c r="F3" s="1573"/>
      <c r="G3" s="1109"/>
      <c r="H3" s="1474"/>
      <c r="I3" s="1474"/>
      <c r="J3" s="1474"/>
      <c r="K3" s="1465"/>
      <c r="L3" s="1376"/>
      <c r="M3" s="1376"/>
      <c r="N3" s="1376"/>
      <c r="O3" s="1376"/>
      <c r="P3" s="1376"/>
      <c r="Q3" s="1376"/>
      <c r="R3" s="1376"/>
      <c r="S3" s="1376"/>
      <c r="T3" s="1376"/>
      <c r="U3" s="1376"/>
      <c r="V3" s="1376"/>
      <c r="W3" s="1376"/>
      <c r="X3" s="1376"/>
      <c r="Y3" s="1376"/>
      <c r="Z3" s="1376"/>
    </row>
    <row r="4" spans="1:26" ht="29">
      <c r="A4" s="1624" t="s">
        <v>282</v>
      </c>
      <c r="B4" s="1573"/>
      <c r="C4" s="1770"/>
      <c r="D4" s="1570"/>
      <c r="E4" s="1573"/>
      <c r="F4" s="69" t="s">
        <v>283</v>
      </c>
      <c r="G4" s="1303"/>
      <c r="H4" s="1475"/>
      <c r="I4" s="1476"/>
      <c r="J4" s="1476"/>
      <c r="K4" s="1465"/>
      <c r="L4" s="1376"/>
      <c r="M4" s="1376"/>
      <c r="N4" s="1376"/>
      <c r="O4" s="1376"/>
      <c r="P4" s="1376"/>
      <c r="Q4" s="1376"/>
      <c r="R4" s="1376"/>
      <c r="S4" s="1376"/>
      <c r="T4" s="1376"/>
      <c r="U4" s="1376"/>
      <c r="V4" s="1376"/>
      <c r="W4" s="1376"/>
      <c r="X4" s="1376"/>
      <c r="Y4" s="1376"/>
      <c r="Z4" s="1376"/>
    </row>
    <row r="5" spans="1:26" ht="29">
      <c r="A5" s="1626" t="s">
        <v>284</v>
      </c>
      <c r="B5" s="1573"/>
      <c r="C5" s="1775"/>
      <c r="D5" s="1570"/>
      <c r="E5" s="1573"/>
      <c r="F5" s="69" t="s">
        <v>2590</v>
      </c>
      <c r="G5" s="1303"/>
      <c r="H5" s="1475"/>
      <c r="I5" s="1476"/>
      <c r="J5" s="1476"/>
      <c r="K5" s="1465"/>
      <c r="L5" s="1376"/>
      <c r="M5" s="1376"/>
      <c r="N5" s="1376"/>
      <c r="O5" s="1376"/>
      <c r="P5" s="1376"/>
      <c r="Q5" s="1376"/>
      <c r="R5" s="1376"/>
      <c r="S5" s="1376"/>
      <c r="T5" s="1376"/>
      <c r="U5" s="1376"/>
      <c r="V5" s="1376"/>
      <c r="W5" s="1376"/>
      <c r="X5" s="1376"/>
      <c r="Y5" s="1376"/>
      <c r="Z5" s="1376"/>
    </row>
    <row r="6" spans="1:26" ht="29">
      <c r="A6" s="1626" t="s">
        <v>286</v>
      </c>
      <c r="B6" s="1573"/>
      <c r="C6" s="1770"/>
      <c r="D6" s="1570"/>
      <c r="E6" s="1573"/>
      <c r="F6" s="69" t="s">
        <v>287</v>
      </c>
      <c r="G6" s="1303"/>
      <c r="H6" s="1475"/>
      <c r="I6" s="1476"/>
      <c r="J6" s="1476"/>
      <c r="K6" s="1465"/>
      <c r="L6" s="1376"/>
      <c r="M6" s="1376"/>
      <c r="N6" s="1376"/>
      <c r="O6" s="1376"/>
      <c r="P6" s="1376"/>
      <c r="Q6" s="1376"/>
      <c r="R6" s="1376"/>
      <c r="S6" s="1376"/>
      <c r="T6" s="1376"/>
      <c r="U6" s="1376"/>
      <c r="V6" s="1376"/>
      <c r="W6" s="1376"/>
      <c r="X6" s="1376"/>
      <c r="Y6" s="1376"/>
      <c r="Z6" s="1376"/>
    </row>
    <row r="7" spans="1:26" ht="21">
      <c r="A7" s="1695" t="s">
        <v>8300</v>
      </c>
      <c r="B7" s="1581"/>
      <c r="C7" s="1581"/>
      <c r="D7" s="1581"/>
      <c r="E7" s="1581"/>
      <c r="F7" s="1581"/>
      <c r="G7" s="1581"/>
      <c r="H7" s="1581"/>
      <c r="I7" s="1581"/>
      <c r="J7" s="1696"/>
      <c r="K7" s="1465"/>
      <c r="L7" s="1376"/>
      <c r="M7" s="1376"/>
      <c r="N7" s="1376"/>
      <c r="O7" s="1376"/>
      <c r="P7" s="1376"/>
      <c r="Q7" s="1376"/>
      <c r="R7" s="1376"/>
      <c r="S7" s="1376"/>
      <c r="T7" s="1376"/>
      <c r="U7" s="1376"/>
      <c r="V7" s="1376"/>
      <c r="W7" s="1376"/>
      <c r="X7" s="1376"/>
      <c r="Y7" s="1376"/>
      <c r="Z7" s="1376"/>
    </row>
    <row r="8" spans="1:26" ht="34">
      <c r="A8" s="1376"/>
      <c r="B8" s="1711" t="s">
        <v>8301</v>
      </c>
      <c r="C8" s="1570"/>
      <c r="D8" s="1573"/>
      <c r="E8" s="1789" t="s">
        <v>8302</v>
      </c>
      <c r="F8" s="1570"/>
      <c r="G8" s="1573"/>
      <c r="H8" s="1477"/>
      <c r="I8" s="1477"/>
      <c r="J8" s="1477"/>
      <c r="K8" s="1465"/>
      <c r="L8" s="1376"/>
      <c r="M8" s="1376"/>
      <c r="N8" s="1376"/>
      <c r="O8" s="1376"/>
      <c r="P8" s="1376"/>
      <c r="Q8" s="1376"/>
      <c r="R8" s="1376"/>
      <c r="S8" s="1376"/>
      <c r="T8" s="1376"/>
      <c r="U8" s="1376"/>
      <c r="V8" s="1376"/>
      <c r="W8" s="1376"/>
      <c r="X8" s="1376"/>
      <c r="Y8" s="1376"/>
      <c r="Z8" s="1376"/>
    </row>
    <row r="9" spans="1:26" ht="62">
      <c r="A9" s="804" t="s">
        <v>291</v>
      </c>
      <c r="B9" s="664" t="s">
        <v>8303</v>
      </c>
      <c r="C9" s="1828">
        <f t="shared" ref="C9:C16" si="0">D501</f>
        <v>1</v>
      </c>
      <c r="D9" s="1573"/>
      <c r="E9" s="1628">
        <f>D509</f>
        <v>1</v>
      </c>
      <c r="F9" s="1612"/>
      <c r="G9" s="1598"/>
      <c r="H9" s="1478"/>
      <c r="I9" s="1478"/>
      <c r="J9" s="1478"/>
      <c r="K9" s="1465"/>
      <c r="L9" s="1376"/>
      <c r="M9" s="1376"/>
      <c r="N9" s="1376"/>
      <c r="O9" s="1376"/>
      <c r="P9" s="1376"/>
      <c r="Q9" s="1376"/>
      <c r="R9" s="1376"/>
      <c r="S9" s="1376"/>
      <c r="T9" s="1376"/>
      <c r="U9" s="1376"/>
      <c r="V9" s="1376"/>
      <c r="W9" s="1376"/>
      <c r="X9" s="1376"/>
      <c r="Y9" s="1376"/>
      <c r="Z9" s="1376"/>
    </row>
    <row r="10" spans="1:26" ht="62">
      <c r="A10" s="804" t="s">
        <v>293</v>
      </c>
      <c r="B10" s="664" t="s">
        <v>8304</v>
      </c>
      <c r="C10" s="1828">
        <f t="shared" si="0"/>
        <v>1</v>
      </c>
      <c r="D10" s="1573"/>
      <c r="E10" s="1613"/>
      <c r="F10" s="1614"/>
      <c r="G10" s="1615"/>
      <c r="H10" s="1478"/>
      <c r="I10" s="1478"/>
      <c r="J10" s="1478"/>
      <c r="K10" s="1465"/>
      <c r="L10" s="1376"/>
      <c r="M10" s="1376"/>
      <c r="N10" s="1376"/>
      <c r="O10" s="1376"/>
      <c r="P10" s="1376"/>
      <c r="Q10" s="1376"/>
      <c r="R10" s="1376"/>
      <c r="S10" s="1376"/>
      <c r="T10" s="1376"/>
      <c r="U10" s="1376"/>
      <c r="V10" s="1376"/>
      <c r="W10" s="1376"/>
      <c r="X10" s="1376"/>
      <c r="Y10" s="1376"/>
      <c r="Z10" s="1376"/>
    </row>
    <row r="11" spans="1:26" ht="62">
      <c r="A11" s="804" t="s">
        <v>295</v>
      </c>
      <c r="B11" s="664" t="s">
        <v>8305</v>
      </c>
      <c r="C11" s="1828">
        <f t="shared" si="0"/>
        <v>1</v>
      </c>
      <c r="D11" s="1573"/>
      <c r="E11" s="1613"/>
      <c r="F11" s="1614"/>
      <c r="G11" s="1615"/>
      <c r="H11" s="1478"/>
      <c r="I11" s="1478"/>
      <c r="J11" s="1478"/>
      <c r="K11" s="1465"/>
      <c r="L11" s="1376"/>
      <c r="M11" s="1376"/>
      <c r="N11" s="1376"/>
      <c r="O11" s="1376"/>
      <c r="P11" s="1376"/>
      <c r="Q11" s="1376"/>
      <c r="R11" s="1376"/>
      <c r="S11" s="1376"/>
      <c r="T11" s="1376"/>
      <c r="U11" s="1376"/>
      <c r="V11" s="1376"/>
      <c r="W11" s="1376"/>
      <c r="X11" s="1376"/>
      <c r="Y11" s="1376"/>
      <c r="Z11" s="1376"/>
    </row>
    <row r="12" spans="1:26" ht="62">
      <c r="A12" s="804" t="s">
        <v>297</v>
      </c>
      <c r="B12" s="664" t="s">
        <v>8306</v>
      </c>
      <c r="C12" s="1828">
        <f t="shared" si="0"/>
        <v>1</v>
      </c>
      <c r="D12" s="1573"/>
      <c r="E12" s="1613"/>
      <c r="F12" s="1614"/>
      <c r="G12" s="1615"/>
      <c r="H12" s="1478"/>
      <c r="I12" s="1478"/>
      <c r="J12" s="1478"/>
      <c r="K12" s="1465"/>
      <c r="L12" s="1376"/>
      <c r="M12" s="1376"/>
      <c r="N12" s="1376"/>
      <c r="O12" s="1376"/>
      <c r="P12" s="1376"/>
      <c r="Q12" s="1376"/>
      <c r="R12" s="1376"/>
      <c r="S12" s="1376"/>
      <c r="T12" s="1376"/>
      <c r="U12" s="1376"/>
      <c r="V12" s="1376"/>
      <c r="W12" s="1376"/>
      <c r="X12" s="1376"/>
      <c r="Y12" s="1376"/>
      <c r="Z12" s="1376"/>
    </row>
    <row r="13" spans="1:26" ht="62">
      <c r="A13" s="804" t="s">
        <v>299</v>
      </c>
      <c r="B13" s="664" t="s">
        <v>8307</v>
      </c>
      <c r="C13" s="1828">
        <f t="shared" si="0"/>
        <v>1</v>
      </c>
      <c r="D13" s="1573"/>
      <c r="E13" s="1613"/>
      <c r="F13" s="1614"/>
      <c r="G13" s="1615"/>
      <c r="H13" s="1478"/>
      <c r="I13" s="1478"/>
      <c r="J13" s="1478"/>
      <c r="K13" s="1465"/>
      <c r="L13" s="1376"/>
      <c r="M13" s="1376"/>
      <c r="N13" s="1376"/>
      <c r="O13" s="1376"/>
      <c r="P13" s="1376"/>
      <c r="Q13" s="1376"/>
      <c r="R13" s="1376"/>
      <c r="S13" s="1376"/>
      <c r="T13" s="1376"/>
      <c r="U13" s="1376"/>
      <c r="V13" s="1376"/>
      <c r="W13" s="1376"/>
      <c r="X13" s="1376"/>
      <c r="Y13" s="1376"/>
      <c r="Z13" s="1376"/>
    </row>
    <row r="14" spans="1:26" ht="62">
      <c r="A14" s="804" t="s">
        <v>301</v>
      </c>
      <c r="B14" s="664" t="s">
        <v>8308</v>
      </c>
      <c r="C14" s="1828">
        <f t="shared" si="0"/>
        <v>1</v>
      </c>
      <c r="D14" s="1573"/>
      <c r="E14" s="1613"/>
      <c r="F14" s="1614"/>
      <c r="G14" s="1615"/>
      <c r="H14" s="1478"/>
      <c r="I14" s="1478"/>
      <c r="J14" s="1478"/>
      <c r="K14" s="1465"/>
      <c r="L14" s="1376"/>
      <c r="M14" s="1376"/>
      <c r="N14" s="1376"/>
      <c r="O14" s="1376"/>
      <c r="P14" s="1376"/>
      <c r="Q14" s="1376"/>
      <c r="R14" s="1376"/>
      <c r="S14" s="1376"/>
      <c r="T14" s="1376"/>
      <c r="U14" s="1376"/>
      <c r="V14" s="1376"/>
      <c r="W14" s="1376"/>
      <c r="X14" s="1376"/>
      <c r="Y14" s="1376"/>
      <c r="Z14" s="1376"/>
    </row>
    <row r="15" spans="1:26" ht="62">
      <c r="A15" s="804" t="s">
        <v>302</v>
      </c>
      <c r="B15" s="664" t="s">
        <v>8309</v>
      </c>
      <c r="C15" s="1828">
        <f t="shared" si="0"/>
        <v>1</v>
      </c>
      <c r="D15" s="1573"/>
      <c r="E15" s="1613"/>
      <c r="F15" s="1614"/>
      <c r="G15" s="1615"/>
      <c r="H15" s="1478"/>
      <c r="I15" s="1478"/>
      <c r="J15" s="1478"/>
      <c r="K15" s="1465"/>
      <c r="L15" s="1376"/>
      <c r="M15" s="1376"/>
      <c r="N15" s="1376"/>
      <c r="O15" s="1376"/>
      <c r="P15" s="1376"/>
      <c r="Q15" s="1376"/>
      <c r="R15" s="1376"/>
      <c r="S15" s="1376"/>
      <c r="T15" s="1376"/>
      <c r="U15" s="1376"/>
      <c r="V15" s="1376"/>
      <c r="W15" s="1376"/>
      <c r="X15" s="1376"/>
      <c r="Y15" s="1376"/>
      <c r="Z15" s="1376"/>
    </row>
    <row r="16" spans="1:26" ht="62">
      <c r="A16" s="804" t="s">
        <v>304</v>
      </c>
      <c r="B16" s="664" t="s">
        <v>8310</v>
      </c>
      <c r="C16" s="1828">
        <f t="shared" si="0"/>
        <v>1</v>
      </c>
      <c r="D16" s="1573"/>
      <c r="E16" s="1599"/>
      <c r="F16" s="1616"/>
      <c r="G16" s="1600"/>
      <c r="H16" s="1478"/>
      <c r="I16" s="1478"/>
      <c r="J16" s="1478"/>
      <c r="K16" s="1465"/>
      <c r="L16" s="1376"/>
      <c r="M16" s="1376"/>
      <c r="N16" s="1376"/>
      <c r="O16" s="1376"/>
      <c r="P16" s="1376"/>
      <c r="Q16" s="1376"/>
      <c r="R16" s="1376"/>
      <c r="S16" s="1376"/>
      <c r="T16" s="1376"/>
      <c r="U16" s="1376"/>
      <c r="V16" s="1376"/>
      <c r="W16" s="1376"/>
      <c r="X16" s="1376"/>
      <c r="Y16" s="1376"/>
      <c r="Z16" s="1376"/>
    </row>
    <row r="17" spans="1:26" ht="34">
      <c r="A17" s="1829"/>
      <c r="B17" s="1576"/>
      <c r="C17" s="1576"/>
      <c r="D17" s="1576"/>
      <c r="E17" s="1576"/>
      <c r="F17" s="1576"/>
      <c r="G17" s="1576"/>
      <c r="H17" s="1576"/>
      <c r="I17" s="1576"/>
      <c r="J17" s="1577"/>
      <c r="K17" s="1466"/>
      <c r="L17" s="1379"/>
      <c r="M17" s="1379"/>
      <c r="N17" s="1379"/>
      <c r="O17" s="1379"/>
      <c r="P17" s="1379"/>
      <c r="Q17" s="1379"/>
      <c r="R17" s="1379"/>
      <c r="S17" s="1379"/>
      <c r="T17" s="1379"/>
      <c r="U17" s="1379"/>
      <c r="V17" s="1379"/>
      <c r="W17" s="1379"/>
      <c r="X17" s="1379"/>
      <c r="Y17" s="1379"/>
      <c r="Z17" s="1379"/>
    </row>
    <row r="18" spans="1:26" ht="34">
      <c r="A18" s="1176"/>
      <c r="B18" s="1830" t="s">
        <v>306</v>
      </c>
      <c r="C18" s="1570"/>
      <c r="D18" s="1570"/>
      <c r="E18" s="1570"/>
      <c r="F18" s="1570"/>
      <c r="G18" s="1573"/>
      <c r="H18" s="1479"/>
      <c r="I18" s="1480"/>
      <c r="J18" s="1480"/>
      <c r="K18" s="1466"/>
      <c r="L18" s="1379"/>
      <c r="M18" s="1379"/>
      <c r="N18" s="1379"/>
      <c r="O18" s="1379"/>
      <c r="P18" s="1379"/>
      <c r="Q18" s="1379"/>
      <c r="R18" s="1379"/>
      <c r="S18" s="1379"/>
      <c r="T18" s="1379"/>
      <c r="U18" s="1379"/>
      <c r="V18" s="1379"/>
      <c r="W18" s="1379"/>
      <c r="X18" s="1379"/>
      <c r="Y18" s="1379"/>
      <c r="Z18" s="1379"/>
    </row>
    <row r="19" spans="1:26" ht="21">
      <c r="A19" s="1380">
        <v>1</v>
      </c>
      <c r="B19" s="1827"/>
      <c r="C19" s="1570"/>
      <c r="D19" s="1570"/>
      <c r="E19" s="1570"/>
      <c r="F19" s="1570"/>
      <c r="G19" s="1573"/>
      <c r="H19" s="1481"/>
      <c r="I19" s="1482"/>
      <c r="J19" s="1482"/>
      <c r="K19" s="1466"/>
      <c r="L19" s="1379"/>
      <c r="M19" s="1379"/>
      <c r="N19" s="1379"/>
      <c r="O19" s="1379"/>
      <c r="P19" s="1379"/>
      <c r="Q19" s="1379"/>
      <c r="R19" s="1379"/>
      <c r="S19" s="1379"/>
      <c r="T19" s="1379"/>
      <c r="U19" s="1379"/>
      <c r="V19" s="1379"/>
      <c r="W19" s="1379"/>
      <c r="X19" s="1379"/>
      <c r="Y19" s="1379"/>
      <c r="Z19" s="1379"/>
    </row>
    <row r="20" spans="1:26" ht="21">
      <c r="A20" s="1380">
        <v>2</v>
      </c>
      <c r="B20" s="1827"/>
      <c r="C20" s="1570"/>
      <c r="D20" s="1570"/>
      <c r="E20" s="1570"/>
      <c r="F20" s="1570"/>
      <c r="G20" s="1573"/>
      <c r="H20" s="1481"/>
      <c r="I20" s="1482"/>
      <c r="J20" s="1482"/>
      <c r="K20" s="1466"/>
      <c r="L20" s="1379"/>
      <c r="M20" s="1379"/>
      <c r="N20" s="1379"/>
      <c r="O20" s="1379"/>
      <c r="P20" s="1379"/>
      <c r="Q20" s="1379"/>
      <c r="R20" s="1379"/>
      <c r="S20" s="1379"/>
      <c r="T20" s="1379"/>
      <c r="U20" s="1379"/>
      <c r="V20" s="1379"/>
      <c r="W20" s="1379"/>
      <c r="X20" s="1379"/>
      <c r="Y20" s="1379"/>
      <c r="Z20" s="1379"/>
    </row>
    <row r="21" spans="1:26" ht="21">
      <c r="A21" s="1381">
        <v>3</v>
      </c>
      <c r="B21" s="1827"/>
      <c r="C21" s="1570"/>
      <c r="D21" s="1570"/>
      <c r="E21" s="1570"/>
      <c r="F21" s="1570"/>
      <c r="G21" s="1573"/>
      <c r="H21" s="1481"/>
      <c r="I21" s="1482"/>
      <c r="J21" s="1482"/>
      <c r="K21" s="1466"/>
      <c r="L21" s="1379"/>
      <c r="M21" s="1379"/>
      <c r="N21" s="1379"/>
      <c r="O21" s="1379"/>
      <c r="P21" s="1379"/>
      <c r="Q21" s="1379"/>
      <c r="R21" s="1379"/>
      <c r="S21" s="1379"/>
      <c r="T21" s="1379"/>
      <c r="U21" s="1379"/>
      <c r="V21" s="1379"/>
      <c r="W21" s="1379"/>
      <c r="X21" s="1379"/>
      <c r="Y21" s="1379"/>
      <c r="Z21" s="1379"/>
    </row>
    <row r="22" spans="1:26" ht="21">
      <c r="A22" s="1380">
        <v>4</v>
      </c>
      <c r="B22" s="1827"/>
      <c r="C22" s="1570"/>
      <c r="D22" s="1570"/>
      <c r="E22" s="1570"/>
      <c r="F22" s="1570"/>
      <c r="G22" s="1573"/>
      <c r="H22" s="1481"/>
      <c r="I22" s="1482"/>
      <c r="J22" s="1482"/>
      <c r="K22" s="1466"/>
      <c r="L22" s="1379"/>
      <c r="M22" s="1379"/>
      <c r="N22" s="1379"/>
      <c r="O22" s="1379"/>
      <c r="P22" s="1379"/>
      <c r="Q22" s="1379"/>
      <c r="R22" s="1379"/>
      <c r="S22" s="1379"/>
      <c r="T22" s="1379"/>
      <c r="U22" s="1379"/>
      <c r="V22" s="1379"/>
      <c r="W22" s="1379"/>
      <c r="X22" s="1379"/>
      <c r="Y22" s="1379"/>
      <c r="Z22" s="1379"/>
    </row>
    <row r="23" spans="1:26" ht="21">
      <c r="A23" s="1380">
        <v>5</v>
      </c>
      <c r="B23" s="1827"/>
      <c r="C23" s="1570"/>
      <c r="D23" s="1570"/>
      <c r="E23" s="1570"/>
      <c r="F23" s="1570"/>
      <c r="G23" s="1573"/>
      <c r="H23" s="1481"/>
      <c r="I23" s="1482"/>
      <c r="J23" s="1482"/>
      <c r="K23" s="1466"/>
      <c r="L23" s="1379"/>
      <c r="M23" s="1379"/>
      <c r="N23" s="1379"/>
      <c r="O23" s="1379"/>
      <c r="P23" s="1379"/>
      <c r="Q23" s="1379"/>
      <c r="R23" s="1379"/>
      <c r="S23" s="1379"/>
      <c r="T23" s="1379"/>
      <c r="U23" s="1379"/>
      <c r="V23" s="1379"/>
      <c r="W23" s="1379"/>
      <c r="X23" s="1379"/>
      <c r="Y23" s="1379"/>
      <c r="Z23" s="1379"/>
    </row>
    <row r="24" spans="1:26" ht="21">
      <c r="A24" s="1380"/>
      <c r="B24" s="1774" t="s">
        <v>307</v>
      </c>
      <c r="C24" s="1570"/>
      <c r="D24" s="1570"/>
      <c r="E24" s="1570"/>
      <c r="F24" s="1570"/>
      <c r="G24" s="1573"/>
      <c r="H24" s="1483"/>
      <c r="I24" s="1484"/>
      <c r="J24" s="1484"/>
      <c r="K24" s="1466"/>
      <c r="L24" s="1379"/>
      <c r="M24" s="1379"/>
      <c r="N24" s="1379"/>
      <c r="O24" s="1379"/>
      <c r="P24" s="1379"/>
      <c r="Q24" s="1379"/>
      <c r="R24" s="1379"/>
      <c r="S24" s="1379"/>
      <c r="T24" s="1379"/>
      <c r="U24" s="1379"/>
      <c r="V24" s="1379"/>
      <c r="W24" s="1379"/>
      <c r="X24" s="1379"/>
      <c r="Y24" s="1379"/>
      <c r="Z24" s="1379"/>
    </row>
    <row r="25" spans="1:26" ht="21">
      <c r="A25" s="1380">
        <v>1</v>
      </c>
      <c r="B25" s="1827"/>
      <c r="C25" s="1570"/>
      <c r="D25" s="1570"/>
      <c r="E25" s="1570"/>
      <c r="F25" s="1570"/>
      <c r="G25" s="1573"/>
      <c r="H25" s="1481"/>
      <c r="I25" s="1482"/>
      <c r="J25" s="1482"/>
      <c r="K25" s="1466"/>
      <c r="L25" s="1379"/>
      <c r="M25" s="1379"/>
      <c r="N25" s="1379"/>
      <c r="O25" s="1379"/>
      <c r="P25" s="1379"/>
      <c r="Q25" s="1379"/>
      <c r="R25" s="1379"/>
      <c r="S25" s="1379"/>
      <c r="T25" s="1379"/>
      <c r="U25" s="1379"/>
      <c r="V25" s="1379"/>
      <c r="W25" s="1379"/>
      <c r="X25" s="1379"/>
      <c r="Y25" s="1379"/>
      <c r="Z25" s="1379"/>
    </row>
    <row r="26" spans="1:26" ht="21">
      <c r="A26" s="1380">
        <v>2</v>
      </c>
      <c r="B26" s="1827"/>
      <c r="C26" s="1570"/>
      <c r="D26" s="1570"/>
      <c r="E26" s="1570"/>
      <c r="F26" s="1570"/>
      <c r="G26" s="1573"/>
      <c r="H26" s="1481"/>
      <c r="I26" s="1482"/>
      <c r="J26" s="1482"/>
      <c r="K26" s="1466"/>
      <c r="L26" s="1379"/>
      <c r="M26" s="1379"/>
      <c r="N26" s="1379"/>
      <c r="O26" s="1379"/>
      <c r="P26" s="1379"/>
      <c r="Q26" s="1379"/>
      <c r="R26" s="1379"/>
      <c r="S26" s="1379"/>
      <c r="T26" s="1379"/>
      <c r="U26" s="1379"/>
      <c r="V26" s="1379"/>
      <c r="W26" s="1379"/>
      <c r="X26" s="1379"/>
      <c r="Y26" s="1379"/>
      <c r="Z26" s="1379"/>
    </row>
    <row r="27" spans="1:26" ht="21">
      <c r="A27" s="1380">
        <v>3</v>
      </c>
      <c r="B27" s="1827"/>
      <c r="C27" s="1570"/>
      <c r="D27" s="1570"/>
      <c r="E27" s="1570"/>
      <c r="F27" s="1570"/>
      <c r="G27" s="1573"/>
      <c r="H27" s="1481"/>
      <c r="I27" s="1482"/>
      <c r="J27" s="1482"/>
      <c r="K27" s="1466"/>
      <c r="L27" s="1379"/>
      <c r="M27" s="1379"/>
      <c r="N27" s="1379"/>
      <c r="O27" s="1379"/>
      <c r="P27" s="1379"/>
      <c r="Q27" s="1379"/>
      <c r="R27" s="1379"/>
      <c r="S27" s="1379"/>
      <c r="T27" s="1379"/>
      <c r="U27" s="1379"/>
      <c r="V27" s="1379"/>
      <c r="W27" s="1379"/>
      <c r="X27" s="1379"/>
      <c r="Y27" s="1379"/>
      <c r="Z27" s="1379"/>
    </row>
    <row r="28" spans="1:26" ht="21">
      <c r="A28" s="1380">
        <v>4</v>
      </c>
      <c r="B28" s="1827"/>
      <c r="C28" s="1570"/>
      <c r="D28" s="1570"/>
      <c r="E28" s="1570"/>
      <c r="F28" s="1570"/>
      <c r="G28" s="1573"/>
      <c r="H28" s="1481"/>
      <c r="I28" s="1482"/>
      <c r="J28" s="1482"/>
      <c r="K28" s="1466"/>
      <c r="L28" s="1379"/>
      <c r="M28" s="1379"/>
      <c r="N28" s="1379"/>
      <c r="O28" s="1379"/>
      <c r="P28" s="1379"/>
      <c r="Q28" s="1379"/>
      <c r="R28" s="1379"/>
      <c r="S28" s="1379"/>
      <c r="T28" s="1379"/>
      <c r="U28" s="1379"/>
      <c r="V28" s="1379"/>
      <c r="W28" s="1379"/>
      <c r="X28" s="1379"/>
      <c r="Y28" s="1379"/>
      <c r="Z28" s="1379"/>
    </row>
    <row r="29" spans="1:26" ht="21">
      <c r="A29" s="1380">
        <v>5</v>
      </c>
      <c r="B29" s="1827"/>
      <c r="C29" s="1570"/>
      <c r="D29" s="1570"/>
      <c r="E29" s="1570"/>
      <c r="F29" s="1570"/>
      <c r="G29" s="1573"/>
      <c r="H29" s="1481"/>
      <c r="I29" s="1482"/>
      <c r="J29" s="1482"/>
      <c r="K29" s="1466"/>
      <c r="L29" s="1379"/>
      <c r="M29" s="1379"/>
      <c r="N29" s="1379"/>
      <c r="O29" s="1379"/>
      <c r="P29" s="1379"/>
      <c r="Q29" s="1379"/>
      <c r="R29" s="1379"/>
      <c r="S29" s="1379"/>
      <c r="T29" s="1379"/>
      <c r="U29" s="1379"/>
      <c r="V29" s="1379"/>
      <c r="W29" s="1379"/>
      <c r="X29" s="1379"/>
      <c r="Y29" s="1379"/>
      <c r="Z29" s="1379"/>
    </row>
    <row r="30" spans="1:26" ht="21">
      <c r="A30" s="1380"/>
      <c r="B30" s="1774" t="s">
        <v>6284</v>
      </c>
      <c r="C30" s="1570"/>
      <c r="D30" s="1570"/>
      <c r="E30" s="1570"/>
      <c r="F30" s="1570"/>
      <c r="G30" s="1573"/>
      <c r="H30" s="1483"/>
      <c r="I30" s="1484"/>
      <c r="J30" s="1484"/>
      <c r="K30" s="1466"/>
      <c r="L30" s="1379"/>
      <c r="M30" s="1379"/>
      <c r="N30" s="1379"/>
      <c r="O30" s="1379"/>
      <c r="P30" s="1379"/>
      <c r="Q30" s="1379"/>
      <c r="R30" s="1379"/>
      <c r="S30" s="1379"/>
      <c r="T30" s="1379"/>
      <c r="U30" s="1379"/>
      <c r="V30" s="1379"/>
      <c r="W30" s="1379"/>
      <c r="X30" s="1379"/>
      <c r="Y30" s="1379"/>
      <c r="Z30" s="1379"/>
    </row>
    <row r="31" spans="1:26" ht="21">
      <c r="A31" s="1380">
        <v>1</v>
      </c>
      <c r="B31" s="1827"/>
      <c r="C31" s="1570"/>
      <c r="D31" s="1570"/>
      <c r="E31" s="1570"/>
      <c r="F31" s="1570"/>
      <c r="G31" s="1573"/>
      <c r="H31" s="1481"/>
      <c r="I31" s="1482"/>
      <c r="J31" s="1482"/>
      <c r="K31" s="1466"/>
      <c r="L31" s="1379"/>
      <c r="M31" s="1379"/>
      <c r="N31" s="1379"/>
      <c r="O31" s="1379"/>
      <c r="P31" s="1379"/>
      <c r="Q31" s="1379"/>
      <c r="R31" s="1379"/>
      <c r="S31" s="1379"/>
      <c r="T31" s="1379"/>
      <c r="U31" s="1379"/>
      <c r="V31" s="1379"/>
      <c r="W31" s="1379"/>
      <c r="X31" s="1379"/>
      <c r="Y31" s="1379"/>
      <c r="Z31" s="1379"/>
    </row>
    <row r="32" spans="1:26" ht="21">
      <c r="A32" s="1380">
        <v>2</v>
      </c>
      <c r="B32" s="1827"/>
      <c r="C32" s="1570"/>
      <c r="D32" s="1570"/>
      <c r="E32" s="1570"/>
      <c r="F32" s="1570"/>
      <c r="G32" s="1573"/>
      <c r="H32" s="1481"/>
      <c r="I32" s="1482"/>
      <c r="J32" s="1482"/>
      <c r="K32" s="1466"/>
      <c r="L32" s="1379"/>
      <c r="M32" s="1379"/>
      <c r="N32" s="1379"/>
      <c r="O32" s="1379"/>
      <c r="P32" s="1379"/>
      <c r="Q32" s="1379"/>
      <c r="R32" s="1379"/>
      <c r="S32" s="1379"/>
      <c r="T32" s="1379"/>
      <c r="U32" s="1379"/>
      <c r="V32" s="1379"/>
      <c r="W32" s="1379"/>
      <c r="X32" s="1379"/>
      <c r="Y32" s="1379"/>
      <c r="Z32" s="1379"/>
    </row>
    <row r="33" spans="1:26" ht="21">
      <c r="A33" s="1380">
        <v>3</v>
      </c>
      <c r="B33" s="1827"/>
      <c r="C33" s="1570"/>
      <c r="D33" s="1570"/>
      <c r="E33" s="1570"/>
      <c r="F33" s="1570"/>
      <c r="G33" s="1573"/>
      <c r="H33" s="1481"/>
      <c r="I33" s="1482"/>
      <c r="J33" s="1482"/>
      <c r="K33" s="1466"/>
      <c r="L33" s="1379"/>
      <c r="M33" s="1379"/>
      <c r="N33" s="1379"/>
      <c r="O33" s="1379"/>
      <c r="P33" s="1379"/>
      <c r="Q33" s="1379"/>
      <c r="R33" s="1379"/>
      <c r="S33" s="1379"/>
      <c r="T33" s="1379"/>
      <c r="U33" s="1379"/>
      <c r="V33" s="1379"/>
      <c r="W33" s="1379"/>
      <c r="X33" s="1379"/>
      <c r="Y33" s="1379"/>
      <c r="Z33" s="1379"/>
    </row>
    <row r="34" spans="1:26" ht="21">
      <c r="A34" s="1380">
        <v>4</v>
      </c>
      <c r="B34" s="1827"/>
      <c r="C34" s="1570"/>
      <c r="D34" s="1570"/>
      <c r="E34" s="1570"/>
      <c r="F34" s="1570"/>
      <c r="G34" s="1573"/>
      <c r="H34" s="1481"/>
      <c r="I34" s="1482"/>
      <c r="J34" s="1482"/>
      <c r="K34" s="1466"/>
      <c r="L34" s="1379"/>
      <c r="M34" s="1379"/>
      <c r="N34" s="1379"/>
      <c r="O34" s="1379"/>
      <c r="P34" s="1379"/>
      <c r="Q34" s="1379"/>
      <c r="R34" s="1379"/>
      <c r="S34" s="1379"/>
      <c r="T34" s="1379"/>
      <c r="U34" s="1379"/>
      <c r="V34" s="1379"/>
      <c r="W34" s="1379"/>
      <c r="X34" s="1379"/>
      <c r="Y34" s="1379"/>
      <c r="Z34" s="1379"/>
    </row>
    <row r="35" spans="1:26" ht="21">
      <c r="A35" s="1380">
        <v>5</v>
      </c>
      <c r="B35" s="1827"/>
      <c r="C35" s="1570"/>
      <c r="D35" s="1570"/>
      <c r="E35" s="1570"/>
      <c r="F35" s="1570"/>
      <c r="G35" s="1573"/>
      <c r="H35" s="1485"/>
      <c r="I35" s="1482"/>
      <c r="J35" s="1482"/>
      <c r="K35" s="1466"/>
      <c r="L35" s="1379"/>
      <c r="M35" s="1379"/>
      <c r="N35" s="1379"/>
      <c r="O35" s="1379"/>
      <c r="P35" s="1379"/>
      <c r="Q35" s="1379"/>
      <c r="R35" s="1379"/>
      <c r="S35" s="1379"/>
      <c r="T35" s="1379"/>
      <c r="U35" s="1379"/>
      <c r="V35" s="1379"/>
      <c r="W35" s="1379"/>
      <c r="X35" s="1379"/>
      <c r="Y35" s="1379"/>
      <c r="Z35" s="1379"/>
    </row>
    <row r="36" spans="1:26" ht="22">
      <c r="A36" s="1380"/>
      <c r="B36" s="666" t="s">
        <v>309</v>
      </c>
      <c r="C36" s="1775"/>
      <c r="D36" s="1570"/>
      <c r="E36" s="1570"/>
      <c r="F36" s="1570"/>
      <c r="G36" s="1573"/>
      <c r="H36" s="1486"/>
      <c r="I36" s="1484"/>
      <c r="J36" s="1484"/>
      <c r="K36" s="1466"/>
      <c r="L36" s="1379"/>
      <c r="M36" s="1379"/>
      <c r="N36" s="1379"/>
      <c r="O36" s="1379"/>
      <c r="P36" s="1379"/>
      <c r="Q36" s="1379"/>
      <c r="R36" s="1379"/>
      <c r="S36" s="1379"/>
      <c r="T36" s="1379"/>
      <c r="U36" s="1379"/>
      <c r="V36" s="1379"/>
      <c r="W36" s="1379"/>
      <c r="X36" s="1379"/>
      <c r="Y36" s="1379"/>
      <c r="Z36" s="1379"/>
    </row>
    <row r="37" spans="1:26" ht="22">
      <c r="A37" s="1380"/>
      <c r="B37" s="666" t="s">
        <v>310</v>
      </c>
      <c r="C37" s="1775"/>
      <c r="D37" s="1570"/>
      <c r="E37" s="1570"/>
      <c r="F37" s="1570"/>
      <c r="G37" s="1573"/>
      <c r="H37" s="1486"/>
      <c r="I37" s="1484"/>
      <c r="J37" s="1484"/>
      <c r="K37" s="1466"/>
      <c r="L37" s="1379"/>
      <c r="M37" s="1379"/>
      <c r="N37" s="1379"/>
      <c r="O37" s="1379"/>
      <c r="P37" s="1379"/>
      <c r="Q37" s="1379"/>
      <c r="R37" s="1379"/>
      <c r="S37" s="1379"/>
      <c r="T37" s="1379"/>
      <c r="U37" s="1379"/>
      <c r="V37" s="1379"/>
      <c r="W37" s="1379"/>
      <c r="X37" s="1379"/>
      <c r="Y37" s="1379"/>
      <c r="Z37" s="1379"/>
    </row>
    <row r="38" spans="1:26" ht="21">
      <c r="A38" s="1826"/>
      <c r="B38" s="1612"/>
      <c r="C38" s="1612"/>
      <c r="D38" s="1612"/>
      <c r="E38" s="1612"/>
      <c r="F38" s="1612"/>
      <c r="G38" s="1598"/>
      <c r="H38" s="1486"/>
      <c r="I38" s="1484"/>
      <c r="J38" s="1484"/>
      <c r="K38" s="1466"/>
      <c r="L38" s="1379"/>
      <c r="M38" s="1379"/>
      <c r="N38" s="1379"/>
      <c r="O38" s="1379"/>
      <c r="P38" s="1379"/>
      <c r="Q38" s="1379"/>
      <c r="R38" s="1379"/>
      <c r="S38" s="1379"/>
      <c r="T38" s="1379"/>
      <c r="U38" s="1379"/>
      <c r="V38" s="1379"/>
      <c r="W38" s="1379"/>
      <c r="X38" s="1379"/>
      <c r="Y38" s="1379"/>
      <c r="Z38" s="1379"/>
    </row>
    <row r="39" spans="1:26" ht="21">
      <c r="A39" s="1613"/>
      <c r="B39" s="1614"/>
      <c r="C39" s="1614"/>
      <c r="D39" s="1614"/>
      <c r="E39" s="1614"/>
      <c r="F39" s="1614"/>
      <c r="G39" s="1615"/>
      <c r="H39" s="1486"/>
      <c r="I39" s="1484"/>
      <c r="J39" s="1484"/>
      <c r="K39" s="1466"/>
      <c r="L39" s="1379"/>
      <c r="M39" s="1379"/>
      <c r="N39" s="1379"/>
      <c r="O39" s="1379"/>
      <c r="P39" s="1379"/>
      <c r="Q39" s="1379"/>
      <c r="R39" s="1379"/>
      <c r="S39" s="1379"/>
      <c r="T39" s="1379"/>
      <c r="U39" s="1379"/>
      <c r="V39" s="1379"/>
      <c r="W39" s="1379"/>
      <c r="X39" s="1379"/>
      <c r="Y39" s="1379"/>
      <c r="Z39" s="1379"/>
    </row>
    <row r="40" spans="1:26" ht="21">
      <c r="A40" s="1599"/>
      <c r="B40" s="1616"/>
      <c r="C40" s="1616"/>
      <c r="D40" s="1616"/>
      <c r="E40" s="1616"/>
      <c r="F40" s="1616"/>
      <c r="G40" s="1600"/>
      <c r="H40" s="1481"/>
      <c r="I40" s="1482"/>
      <c r="J40" s="1482"/>
      <c r="K40" s="1466"/>
      <c r="L40" s="1379"/>
      <c r="M40" s="1379"/>
      <c r="N40" s="1379"/>
      <c r="O40" s="1379"/>
      <c r="P40" s="1379"/>
      <c r="Q40" s="1379"/>
      <c r="R40" s="1379"/>
      <c r="S40" s="1379"/>
      <c r="T40" s="1379"/>
      <c r="U40" s="1379"/>
      <c r="V40" s="1379"/>
      <c r="W40" s="1379"/>
      <c r="X40" s="1379"/>
      <c r="Y40" s="1379"/>
      <c r="Z40" s="1379"/>
    </row>
    <row r="41" spans="1:26" ht="40">
      <c r="A41" s="1382" t="s">
        <v>8311</v>
      </c>
      <c r="B41" s="1383" t="s">
        <v>8312</v>
      </c>
      <c r="C41" s="1383" t="s">
        <v>3185</v>
      </c>
      <c r="D41" s="1383" t="s">
        <v>8313</v>
      </c>
      <c r="E41" s="1384" t="s">
        <v>8314</v>
      </c>
      <c r="F41" s="1383" t="s">
        <v>8315</v>
      </c>
      <c r="G41" s="1382" t="s">
        <v>3189</v>
      </c>
      <c r="H41" s="1487"/>
      <c r="I41" s="1472" t="s">
        <v>8316</v>
      </c>
      <c r="J41" s="1472" t="s">
        <v>319</v>
      </c>
      <c r="K41" s="1465"/>
      <c r="L41" s="1376"/>
      <c r="M41" s="1376"/>
      <c r="N41" s="1376"/>
      <c r="O41" s="1376"/>
      <c r="P41" s="1376"/>
      <c r="Q41" s="1376"/>
      <c r="R41" s="1376"/>
      <c r="S41" s="1376"/>
      <c r="T41" s="1376"/>
      <c r="U41" s="1376"/>
      <c r="V41" s="1376"/>
      <c r="W41" s="1376"/>
      <c r="X41" s="1376"/>
      <c r="Y41" s="1376"/>
      <c r="Z41" s="1376"/>
    </row>
    <row r="42" spans="1:26" ht="21">
      <c r="A42" s="1385"/>
      <c r="B42" s="1825" t="s">
        <v>320</v>
      </c>
      <c r="C42" s="1570"/>
      <c r="D42" s="1570"/>
      <c r="E42" s="1570"/>
      <c r="F42" s="1570"/>
      <c r="G42" s="1573"/>
      <c r="H42" s="1488"/>
      <c r="I42" s="1472">
        <f t="shared" ref="I42:J42" si="1">I43+I48+I54</f>
        <v>20</v>
      </c>
      <c r="J42" s="1472">
        <f t="shared" si="1"/>
        <v>20</v>
      </c>
      <c r="K42" s="1465"/>
      <c r="L42" s="1376"/>
      <c r="M42" s="1376"/>
      <c r="N42" s="1376"/>
      <c r="O42" s="1376"/>
      <c r="P42" s="1376"/>
      <c r="Q42" s="1376"/>
      <c r="R42" s="1376"/>
      <c r="S42" s="1376"/>
      <c r="T42" s="1376"/>
      <c r="U42" s="1376"/>
      <c r="V42" s="1376"/>
      <c r="W42" s="1376"/>
      <c r="X42" s="1376"/>
      <c r="Y42" s="1376"/>
      <c r="Z42" s="1376"/>
    </row>
    <row r="43" spans="1:26" ht="21">
      <c r="A43" s="1385" t="s">
        <v>209</v>
      </c>
      <c r="B43" s="1824" t="s">
        <v>8317</v>
      </c>
      <c r="C43" s="1570"/>
      <c r="D43" s="1570"/>
      <c r="E43" s="1570"/>
      <c r="F43" s="1570"/>
      <c r="G43" s="1573"/>
      <c r="H43" s="1489"/>
      <c r="I43" s="1472">
        <f>SUM(D44:D47)</f>
        <v>8</v>
      </c>
      <c r="J43" s="1472">
        <f>COUNT(D44:D47)*2</f>
        <v>8</v>
      </c>
      <c r="K43" s="1465"/>
      <c r="L43" s="1376"/>
      <c r="M43" s="1376"/>
      <c r="N43" s="1376"/>
      <c r="O43" s="1376"/>
      <c r="P43" s="1376"/>
      <c r="Q43" s="1376"/>
      <c r="R43" s="1376"/>
      <c r="S43" s="1376"/>
      <c r="T43" s="1376"/>
      <c r="U43" s="1376"/>
      <c r="V43" s="1376"/>
      <c r="W43" s="1376"/>
      <c r="X43" s="1376"/>
      <c r="Y43" s="1376"/>
      <c r="Z43" s="1376"/>
    </row>
    <row r="44" spans="1:26" ht="44">
      <c r="A44" s="1385" t="s">
        <v>8318</v>
      </c>
      <c r="B44" s="668" t="s">
        <v>8319</v>
      </c>
      <c r="C44" s="668" t="s">
        <v>8320</v>
      </c>
      <c r="D44" s="1118">
        <v>2</v>
      </c>
      <c r="E44" s="1118" t="s">
        <v>7106</v>
      </c>
      <c r="F44" s="668" t="s">
        <v>8321</v>
      </c>
      <c r="G44" s="1386"/>
      <c r="H44" s="1490"/>
      <c r="I44" s="1472"/>
      <c r="J44" s="1472"/>
      <c r="K44" s="1465"/>
      <c r="L44" s="1376"/>
      <c r="M44" s="1376"/>
      <c r="N44" s="1376"/>
      <c r="O44" s="1376"/>
      <c r="P44" s="1376"/>
      <c r="Q44" s="1376"/>
      <c r="R44" s="1376"/>
      <c r="S44" s="1376"/>
      <c r="T44" s="1376"/>
      <c r="U44" s="1376"/>
      <c r="V44" s="1376"/>
      <c r="W44" s="1376"/>
      <c r="X44" s="1376"/>
      <c r="Y44" s="1376"/>
      <c r="Z44" s="1376"/>
    </row>
    <row r="45" spans="1:26" ht="22">
      <c r="A45" s="1385" t="s">
        <v>380</v>
      </c>
      <c r="B45" s="668" t="s">
        <v>8322</v>
      </c>
      <c r="C45" s="668" t="s">
        <v>8323</v>
      </c>
      <c r="D45" s="1118">
        <v>2</v>
      </c>
      <c r="E45" s="1118" t="s">
        <v>7106</v>
      </c>
      <c r="F45" s="668"/>
      <c r="G45" s="1386"/>
      <c r="H45" s="1490"/>
      <c r="I45" s="1472"/>
      <c r="J45" s="1472"/>
      <c r="K45" s="1465"/>
      <c r="L45" s="1376"/>
      <c r="M45" s="1376"/>
      <c r="N45" s="1376"/>
      <c r="O45" s="1376"/>
      <c r="P45" s="1376"/>
      <c r="Q45" s="1376"/>
      <c r="R45" s="1376"/>
      <c r="S45" s="1376"/>
      <c r="T45" s="1376"/>
      <c r="U45" s="1376"/>
      <c r="V45" s="1376"/>
      <c r="W45" s="1376"/>
      <c r="X45" s="1376"/>
      <c r="Y45" s="1376"/>
      <c r="Z45" s="1376"/>
    </row>
    <row r="46" spans="1:26" ht="264">
      <c r="A46" s="1385"/>
      <c r="B46" s="668"/>
      <c r="C46" s="668" t="s">
        <v>8324</v>
      </c>
      <c r="D46" s="1118">
        <v>2</v>
      </c>
      <c r="E46" s="1118" t="s">
        <v>7106</v>
      </c>
      <c r="F46" s="668" t="s">
        <v>8325</v>
      </c>
      <c r="G46" s="668"/>
      <c r="H46" s="1491"/>
      <c r="I46" s="1472"/>
      <c r="J46" s="1472"/>
      <c r="K46" s="1465"/>
      <c r="L46" s="1376"/>
      <c r="M46" s="1376"/>
      <c r="N46" s="1376"/>
      <c r="O46" s="1376"/>
      <c r="P46" s="1376"/>
      <c r="Q46" s="1376"/>
      <c r="R46" s="1376"/>
      <c r="S46" s="1376"/>
      <c r="T46" s="1376"/>
      <c r="U46" s="1376"/>
      <c r="V46" s="1376"/>
      <c r="W46" s="1376"/>
      <c r="X46" s="1376"/>
      <c r="Y46" s="1376"/>
      <c r="Z46" s="1376"/>
    </row>
    <row r="47" spans="1:26" ht="44">
      <c r="A47" s="1385"/>
      <c r="B47" s="668"/>
      <c r="C47" s="668" t="s">
        <v>8326</v>
      </c>
      <c r="D47" s="1118">
        <v>2</v>
      </c>
      <c r="E47" s="1118" t="s">
        <v>7106</v>
      </c>
      <c r="F47" s="668" t="s">
        <v>8327</v>
      </c>
      <c r="G47" s="1386"/>
      <c r="H47" s="1490"/>
      <c r="I47" s="1472"/>
      <c r="J47" s="1472"/>
      <c r="K47" s="1465"/>
      <c r="L47" s="1376"/>
      <c r="M47" s="1376"/>
      <c r="N47" s="1376"/>
      <c r="O47" s="1376"/>
      <c r="P47" s="1376"/>
      <c r="Q47" s="1376"/>
      <c r="R47" s="1376"/>
      <c r="S47" s="1376"/>
      <c r="T47" s="1376"/>
      <c r="U47" s="1376"/>
      <c r="V47" s="1376"/>
      <c r="W47" s="1376"/>
      <c r="X47" s="1376"/>
      <c r="Y47" s="1376"/>
      <c r="Z47" s="1376"/>
    </row>
    <row r="48" spans="1:26" ht="21">
      <c r="A48" s="1385" t="s">
        <v>212</v>
      </c>
      <c r="B48" s="1824" t="s">
        <v>213</v>
      </c>
      <c r="C48" s="1570"/>
      <c r="D48" s="1570"/>
      <c r="E48" s="1570"/>
      <c r="F48" s="1570"/>
      <c r="G48" s="1573"/>
      <c r="H48" s="1489"/>
      <c r="I48" s="1472">
        <f>SUM(D49:D53)</f>
        <v>10</v>
      </c>
      <c r="J48" s="1472">
        <f>COUNT(D49:D53)*2</f>
        <v>10</v>
      </c>
      <c r="K48" s="1465"/>
      <c r="L48" s="1376"/>
      <c r="M48" s="1376"/>
      <c r="N48" s="1376"/>
      <c r="O48" s="1376"/>
      <c r="P48" s="1376"/>
      <c r="Q48" s="1376"/>
      <c r="R48" s="1376"/>
      <c r="S48" s="1376"/>
      <c r="T48" s="1376"/>
      <c r="U48" s="1376"/>
      <c r="V48" s="1376"/>
      <c r="W48" s="1376"/>
      <c r="X48" s="1376"/>
      <c r="Y48" s="1376"/>
      <c r="Z48" s="1376"/>
    </row>
    <row r="49" spans="1:26" ht="44">
      <c r="A49" s="1385" t="s">
        <v>1875</v>
      </c>
      <c r="B49" s="668" t="s">
        <v>397</v>
      </c>
      <c r="C49" s="668" t="s">
        <v>8328</v>
      </c>
      <c r="D49" s="1118">
        <v>2</v>
      </c>
      <c r="E49" s="1387" t="s">
        <v>891</v>
      </c>
      <c r="F49" s="668" t="s">
        <v>8329</v>
      </c>
      <c r="G49" s="668"/>
      <c r="H49" s="1491"/>
      <c r="I49" s="1472"/>
      <c r="J49" s="1472"/>
      <c r="K49" s="1465"/>
      <c r="L49" s="1376"/>
      <c r="M49" s="1376"/>
      <c r="N49" s="1376"/>
      <c r="O49" s="1376"/>
      <c r="P49" s="1376"/>
      <c r="Q49" s="1376"/>
      <c r="R49" s="1376"/>
      <c r="S49" s="1376"/>
      <c r="T49" s="1376"/>
      <c r="U49" s="1376"/>
      <c r="V49" s="1376"/>
      <c r="W49" s="1376"/>
      <c r="X49" s="1376"/>
      <c r="Y49" s="1376"/>
      <c r="Z49" s="1376"/>
    </row>
    <row r="50" spans="1:26" ht="44">
      <c r="A50" s="1385"/>
      <c r="B50" s="668"/>
      <c r="C50" s="668" t="s">
        <v>6570</v>
      </c>
      <c r="D50" s="1118">
        <v>2</v>
      </c>
      <c r="E50" s="1387" t="s">
        <v>891</v>
      </c>
      <c r="F50" s="668" t="s">
        <v>8329</v>
      </c>
      <c r="G50" s="668"/>
      <c r="H50" s="1491"/>
      <c r="I50" s="1472"/>
      <c r="J50" s="1472"/>
      <c r="K50" s="1465"/>
      <c r="L50" s="1376"/>
      <c r="M50" s="1376"/>
      <c r="N50" s="1376"/>
      <c r="O50" s="1376"/>
      <c r="P50" s="1376"/>
      <c r="Q50" s="1376"/>
      <c r="R50" s="1376"/>
      <c r="S50" s="1376"/>
      <c r="T50" s="1376"/>
      <c r="U50" s="1376"/>
      <c r="V50" s="1376"/>
      <c r="W50" s="1376"/>
      <c r="X50" s="1376"/>
      <c r="Y50" s="1376"/>
      <c r="Z50" s="1376"/>
    </row>
    <row r="51" spans="1:26" ht="88">
      <c r="A51" s="1385" t="s">
        <v>1876</v>
      </c>
      <c r="B51" s="668" t="s">
        <v>402</v>
      </c>
      <c r="C51" s="668" t="s">
        <v>8330</v>
      </c>
      <c r="D51" s="1118">
        <v>2</v>
      </c>
      <c r="E51" s="1387" t="s">
        <v>891</v>
      </c>
      <c r="F51" s="668" t="s">
        <v>8331</v>
      </c>
      <c r="G51" s="1386"/>
      <c r="H51" s="1490"/>
      <c r="I51" s="1472"/>
      <c r="J51" s="1472"/>
      <c r="K51" s="1465"/>
      <c r="L51" s="1376"/>
      <c r="M51" s="1376"/>
      <c r="N51" s="1376"/>
      <c r="O51" s="1376"/>
      <c r="P51" s="1376"/>
      <c r="Q51" s="1376"/>
      <c r="R51" s="1376"/>
      <c r="S51" s="1376"/>
      <c r="T51" s="1376"/>
      <c r="U51" s="1376"/>
      <c r="V51" s="1376"/>
      <c r="W51" s="1376"/>
      <c r="X51" s="1376"/>
      <c r="Y51" s="1376"/>
      <c r="Z51" s="1376"/>
    </row>
    <row r="52" spans="1:26" ht="44">
      <c r="A52" s="1385"/>
      <c r="B52" s="668"/>
      <c r="C52" s="668" t="s">
        <v>770</v>
      </c>
      <c r="D52" s="1118">
        <v>2</v>
      </c>
      <c r="E52" s="1387"/>
      <c r="F52" s="668" t="s">
        <v>8332</v>
      </c>
      <c r="G52" s="1386"/>
      <c r="H52" s="1490"/>
      <c r="I52" s="1472"/>
      <c r="J52" s="1472"/>
      <c r="K52" s="1465"/>
      <c r="L52" s="1376"/>
      <c r="M52" s="1376"/>
      <c r="N52" s="1376"/>
      <c r="O52" s="1376"/>
      <c r="P52" s="1376"/>
      <c r="Q52" s="1376"/>
      <c r="R52" s="1376"/>
      <c r="S52" s="1376"/>
      <c r="T52" s="1376"/>
      <c r="U52" s="1376"/>
      <c r="V52" s="1376"/>
      <c r="W52" s="1376"/>
      <c r="X52" s="1376"/>
      <c r="Y52" s="1376"/>
      <c r="Z52" s="1376"/>
    </row>
    <row r="53" spans="1:26" ht="44">
      <c r="A53" s="1385" t="s">
        <v>1878</v>
      </c>
      <c r="B53" s="668" t="s">
        <v>406</v>
      </c>
      <c r="C53" s="668" t="s">
        <v>1879</v>
      </c>
      <c r="D53" s="1118">
        <v>2</v>
      </c>
      <c r="E53" s="1387" t="s">
        <v>891</v>
      </c>
      <c r="F53" s="668" t="s">
        <v>8333</v>
      </c>
      <c r="G53" s="1386"/>
      <c r="H53" s="1490"/>
      <c r="I53" s="1472"/>
      <c r="J53" s="1472"/>
      <c r="K53" s="1465"/>
      <c r="L53" s="1376"/>
      <c r="M53" s="1376"/>
      <c r="N53" s="1376"/>
      <c r="O53" s="1376"/>
      <c r="P53" s="1376"/>
      <c r="Q53" s="1376"/>
      <c r="R53" s="1376"/>
      <c r="S53" s="1376"/>
      <c r="T53" s="1376"/>
      <c r="U53" s="1376"/>
      <c r="V53" s="1376"/>
      <c r="W53" s="1376"/>
      <c r="X53" s="1376"/>
      <c r="Y53" s="1376"/>
      <c r="Z53" s="1376"/>
    </row>
    <row r="54" spans="1:26" ht="21">
      <c r="A54" s="1385" t="s">
        <v>45</v>
      </c>
      <c r="B54" s="1824">
        <v>2</v>
      </c>
      <c r="C54" s="1570"/>
      <c r="D54" s="1570"/>
      <c r="E54" s="1570"/>
      <c r="F54" s="1570"/>
      <c r="G54" s="1573"/>
      <c r="H54" s="1489"/>
      <c r="I54" s="1472">
        <f>SUM(D55)</f>
        <v>2</v>
      </c>
      <c r="J54" s="1472">
        <f>COUNT(D55)*2</f>
        <v>2</v>
      </c>
      <c r="K54" s="1465"/>
      <c r="L54" s="1376"/>
      <c r="M54" s="1376"/>
      <c r="N54" s="1376"/>
      <c r="O54" s="1376"/>
      <c r="P54" s="1376"/>
      <c r="Q54" s="1376"/>
      <c r="R54" s="1376"/>
      <c r="S54" s="1376"/>
      <c r="T54" s="1376"/>
      <c r="U54" s="1376"/>
      <c r="V54" s="1376"/>
      <c r="W54" s="1376"/>
      <c r="X54" s="1376"/>
      <c r="Y54" s="1376"/>
      <c r="Z54" s="1376"/>
    </row>
    <row r="55" spans="1:26" ht="110">
      <c r="A55" s="1385" t="s">
        <v>435</v>
      </c>
      <c r="B55" s="668" t="s">
        <v>8334</v>
      </c>
      <c r="C55" s="668" t="s">
        <v>8335</v>
      </c>
      <c r="D55" s="1118">
        <v>2</v>
      </c>
      <c r="E55" s="1387" t="s">
        <v>7087</v>
      </c>
      <c r="F55" s="668" t="s">
        <v>8336</v>
      </c>
      <c r="G55" s="1388"/>
      <c r="H55" s="1492"/>
      <c r="I55" s="1472"/>
      <c r="J55" s="1472"/>
      <c r="K55" s="1465"/>
      <c r="L55" s="1376"/>
      <c r="M55" s="1376"/>
      <c r="N55" s="1376"/>
      <c r="O55" s="1376"/>
      <c r="P55" s="1376"/>
      <c r="Q55" s="1376"/>
      <c r="R55" s="1376"/>
      <c r="S55" s="1376"/>
      <c r="T55" s="1376"/>
      <c r="U55" s="1376"/>
      <c r="V55" s="1376"/>
      <c r="W55" s="1376"/>
      <c r="X55" s="1376"/>
      <c r="Y55" s="1376"/>
      <c r="Z55" s="1376"/>
    </row>
    <row r="56" spans="1:26" ht="21">
      <c r="A56" s="1385"/>
      <c r="B56" s="1825" t="s">
        <v>465</v>
      </c>
      <c r="C56" s="1570"/>
      <c r="D56" s="1570"/>
      <c r="E56" s="1570"/>
      <c r="F56" s="1570"/>
      <c r="G56" s="1573"/>
      <c r="H56" s="1488"/>
      <c r="I56" s="1472">
        <f t="shared" ref="I56:J56" si="2">I57+I68+I74+I79+I86+I92</f>
        <v>76</v>
      </c>
      <c r="J56" s="1472">
        <f t="shared" si="2"/>
        <v>76</v>
      </c>
      <c r="K56" s="1465"/>
      <c r="L56" s="1376"/>
      <c r="M56" s="1376"/>
      <c r="N56" s="1376"/>
      <c r="O56" s="1376"/>
      <c r="P56" s="1376"/>
      <c r="Q56" s="1376"/>
      <c r="R56" s="1376"/>
      <c r="S56" s="1376"/>
      <c r="T56" s="1376"/>
      <c r="U56" s="1376"/>
      <c r="V56" s="1376"/>
      <c r="W56" s="1376"/>
      <c r="X56" s="1376"/>
      <c r="Y56" s="1376"/>
      <c r="Z56" s="1376"/>
    </row>
    <row r="57" spans="1:26" ht="21">
      <c r="A57" s="1385" t="s">
        <v>214</v>
      </c>
      <c r="B57" s="1824" t="s">
        <v>215</v>
      </c>
      <c r="C57" s="1570"/>
      <c r="D57" s="1570"/>
      <c r="E57" s="1570"/>
      <c r="F57" s="1570"/>
      <c r="G57" s="1573"/>
      <c r="H57" s="1489"/>
      <c r="I57" s="1472">
        <f>SUM(D58:D67)</f>
        <v>20</v>
      </c>
      <c r="J57" s="1472">
        <f>COUNT(D58:D67)*2</f>
        <v>20</v>
      </c>
      <c r="K57" s="1465"/>
      <c r="L57" s="1376"/>
      <c r="M57" s="1376"/>
      <c r="N57" s="1376"/>
      <c r="O57" s="1376"/>
      <c r="P57" s="1376"/>
      <c r="Q57" s="1376"/>
      <c r="R57" s="1376"/>
      <c r="S57" s="1376"/>
      <c r="T57" s="1376"/>
      <c r="U57" s="1376"/>
      <c r="V57" s="1376"/>
      <c r="W57" s="1376"/>
      <c r="X57" s="1376"/>
      <c r="Y57" s="1376"/>
      <c r="Z57" s="1376"/>
    </row>
    <row r="58" spans="1:26" ht="44">
      <c r="A58" s="1385" t="s">
        <v>1921</v>
      </c>
      <c r="B58" s="1389" t="s">
        <v>467</v>
      </c>
      <c r="C58" s="668" t="s">
        <v>8337</v>
      </c>
      <c r="D58" s="1118">
        <v>2</v>
      </c>
      <c r="E58" s="1387" t="s">
        <v>469</v>
      </c>
      <c r="F58" s="668" t="s">
        <v>8338</v>
      </c>
      <c r="G58" s="668"/>
      <c r="H58" s="1491"/>
      <c r="I58" s="1472"/>
      <c r="J58" s="1472"/>
      <c r="K58" s="1465"/>
      <c r="L58" s="1376"/>
      <c r="M58" s="1376"/>
      <c r="N58" s="1376"/>
      <c r="O58" s="1376"/>
      <c r="P58" s="1376"/>
      <c r="Q58" s="1376"/>
      <c r="R58" s="1376"/>
      <c r="S58" s="1376"/>
      <c r="T58" s="1376"/>
      <c r="U58" s="1376"/>
      <c r="V58" s="1376"/>
      <c r="W58" s="1376"/>
      <c r="X58" s="1376"/>
      <c r="Y58" s="1376"/>
      <c r="Z58" s="1376"/>
    </row>
    <row r="59" spans="1:26" ht="154">
      <c r="A59" s="1385"/>
      <c r="B59" s="1389"/>
      <c r="C59" s="668" t="s">
        <v>8339</v>
      </c>
      <c r="D59" s="1118">
        <v>2</v>
      </c>
      <c r="E59" s="1387"/>
      <c r="F59" s="668" t="s">
        <v>8340</v>
      </c>
      <c r="G59" s="668"/>
      <c r="H59" s="1491"/>
      <c r="I59" s="1472"/>
      <c r="J59" s="1472"/>
      <c r="K59" s="1465"/>
      <c r="L59" s="1376"/>
      <c r="M59" s="1376"/>
      <c r="N59" s="1376"/>
      <c r="O59" s="1376"/>
      <c r="P59" s="1376"/>
      <c r="Q59" s="1376"/>
      <c r="R59" s="1376"/>
      <c r="S59" s="1376"/>
      <c r="T59" s="1376"/>
      <c r="U59" s="1376"/>
      <c r="V59" s="1376"/>
      <c r="W59" s="1376"/>
      <c r="X59" s="1376"/>
      <c r="Y59" s="1376"/>
      <c r="Z59" s="1376"/>
    </row>
    <row r="60" spans="1:26" ht="44">
      <c r="A60" s="1385" t="s">
        <v>1925</v>
      </c>
      <c r="B60" s="1389" t="s">
        <v>475</v>
      </c>
      <c r="C60" s="668" t="s">
        <v>8341</v>
      </c>
      <c r="D60" s="1118">
        <v>2</v>
      </c>
      <c r="E60" s="1387" t="s">
        <v>469</v>
      </c>
      <c r="F60" s="668" t="s">
        <v>8342</v>
      </c>
      <c r="G60" s="668"/>
      <c r="H60" s="1491"/>
      <c r="I60" s="1472"/>
      <c r="J60" s="1472"/>
      <c r="K60" s="1465"/>
      <c r="L60" s="1376"/>
      <c r="M60" s="1376"/>
      <c r="N60" s="1376"/>
      <c r="O60" s="1376"/>
      <c r="P60" s="1376"/>
      <c r="Q60" s="1376"/>
      <c r="R60" s="1376"/>
      <c r="S60" s="1376"/>
      <c r="T60" s="1376"/>
      <c r="U60" s="1376"/>
      <c r="V60" s="1376"/>
      <c r="W60" s="1376"/>
      <c r="X60" s="1376"/>
      <c r="Y60" s="1376"/>
      <c r="Z60" s="1376"/>
    </row>
    <row r="61" spans="1:26" ht="66">
      <c r="A61" s="1385"/>
      <c r="B61" s="1389"/>
      <c r="C61" s="668" t="s">
        <v>8343</v>
      </c>
      <c r="D61" s="1118">
        <v>2</v>
      </c>
      <c r="E61" s="1387" t="s">
        <v>469</v>
      </c>
      <c r="F61" s="668" t="s">
        <v>8344</v>
      </c>
      <c r="G61" s="1386"/>
      <c r="H61" s="1490"/>
      <c r="I61" s="1472"/>
      <c r="J61" s="1472"/>
      <c r="K61" s="1465"/>
      <c r="L61" s="1376"/>
      <c r="M61" s="1376"/>
      <c r="N61" s="1376"/>
      <c r="O61" s="1376"/>
      <c r="P61" s="1376"/>
      <c r="Q61" s="1376"/>
      <c r="R61" s="1376"/>
      <c r="S61" s="1376"/>
      <c r="T61" s="1376"/>
      <c r="U61" s="1376"/>
      <c r="V61" s="1376"/>
      <c r="W61" s="1376"/>
      <c r="X61" s="1376"/>
      <c r="Y61" s="1376"/>
      <c r="Z61" s="1376"/>
    </row>
    <row r="62" spans="1:26" ht="44">
      <c r="A62" s="1385"/>
      <c r="B62" s="1389"/>
      <c r="C62" s="668" t="s">
        <v>8345</v>
      </c>
      <c r="D62" s="1118">
        <v>2</v>
      </c>
      <c r="E62" s="1387" t="s">
        <v>469</v>
      </c>
      <c r="F62" s="668" t="s">
        <v>8346</v>
      </c>
      <c r="G62" s="1386"/>
      <c r="H62" s="1490"/>
      <c r="I62" s="1472"/>
      <c r="J62" s="1472"/>
      <c r="K62" s="1465"/>
      <c r="L62" s="1376"/>
      <c r="M62" s="1376"/>
      <c r="N62" s="1376"/>
      <c r="O62" s="1376"/>
      <c r="P62" s="1376"/>
      <c r="Q62" s="1376"/>
      <c r="R62" s="1376"/>
      <c r="S62" s="1376"/>
      <c r="T62" s="1376"/>
      <c r="U62" s="1376"/>
      <c r="V62" s="1376"/>
      <c r="W62" s="1376"/>
      <c r="X62" s="1376"/>
      <c r="Y62" s="1376"/>
      <c r="Z62" s="1376"/>
    </row>
    <row r="63" spans="1:26" ht="66">
      <c r="A63" s="1385" t="s">
        <v>1933</v>
      </c>
      <c r="B63" s="1389" t="s">
        <v>483</v>
      </c>
      <c r="C63" s="668" t="s">
        <v>8347</v>
      </c>
      <c r="D63" s="1118">
        <v>2</v>
      </c>
      <c r="E63" s="1387" t="s">
        <v>469</v>
      </c>
      <c r="F63" s="668" t="s">
        <v>8348</v>
      </c>
      <c r="G63" s="1386"/>
      <c r="H63" s="1490"/>
      <c r="I63" s="1472"/>
      <c r="J63" s="1472"/>
      <c r="K63" s="1465"/>
      <c r="L63" s="1376"/>
      <c r="M63" s="1376"/>
      <c r="N63" s="1376"/>
      <c r="O63" s="1376"/>
      <c r="P63" s="1376"/>
      <c r="Q63" s="1376"/>
      <c r="R63" s="1376"/>
      <c r="S63" s="1376"/>
      <c r="T63" s="1376"/>
      <c r="U63" s="1376"/>
      <c r="V63" s="1376"/>
      <c r="W63" s="1376"/>
      <c r="X63" s="1376"/>
      <c r="Y63" s="1376"/>
      <c r="Z63" s="1376"/>
    </row>
    <row r="64" spans="1:26" ht="132">
      <c r="A64" s="1385" t="s">
        <v>484</v>
      </c>
      <c r="B64" s="1389" t="s">
        <v>485</v>
      </c>
      <c r="C64" s="668" t="s">
        <v>8349</v>
      </c>
      <c r="D64" s="1118">
        <v>2</v>
      </c>
      <c r="E64" s="1387" t="s">
        <v>469</v>
      </c>
      <c r="F64" s="668" t="s">
        <v>8350</v>
      </c>
      <c r="G64" s="668"/>
      <c r="H64" s="1491"/>
      <c r="I64" s="1472"/>
      <c r="J64" s="1472"/>
      <c r="K64" s="1465"/>
      <c r="L64" s="1376"/>
      <c r="M64" s="1376"/>
      <c r="N64" s="1376"/>
      <c r="O64" s="1376"/>
      <c r="P64" s="1376"/>
      <c r="Q64" s="1376"/>
      <c r="R64" s="1376"/>
      <c r="S64" s="1376"/>
      <c r="T64" s="1376"/>
      <c r="U64" s="1376"/>
      <c r="V64" s="1376"/>
      <c r="W64" s="1376"/>
      <c r="X64" s="1376"/>
      <c r="Y64" s="1376"/>
      <c r="Z64" s="1376"/>
    </row>
    <row r="65" spans="1:26" ht="66">
      <c r="A65" s="1385"/>
      <c r="B65" s="1389"/>
      <c r="C65" s="668" t="s">
        <v>8351</v>
      </c>
      <c r="D65" s="1118">
        <v>2</v>
      </c>
      <c r="E65" s="1387" t="s">
        <v>469</v>
      </c>
      <c r="F65" s="668" t="s">
        <v>8352</v>
      </c>
      <c r="G65" s="1386"/>
      <c r="H65" s="1490"/>
      <c r="I65" s="1472"/>
      <c r="J65" s="1472"/>
      <c r="K65" s="1465"/>
      <c r="L65" s="1376"/>
      <c r="M65" s="1376"/>
      <c r="N65" s="1376"/>
      <c r="O65" s="1376"/>
      <c r="P65" s="1376"/>
      <c r="Q65" s="1376"/>
      <c r="R65" s="1376"/>
      <c r="S65" s="1376"/>
      <c r="T65" s="1376"/>
      <c r="U65" s="1376"/>
      <c r="V65" s="1376"/>
      <c r="W65" s="1376"/>
      <c r="X65" s="1376"/>
      <c r="Y65" s="1376"/>
      <c r="Z65" s="1376"/>
    </row>
    <row r="66" spans="1:26" ht="44">
      <c r="A66" s="1385" t="s">
        <v>1938</v>
      </c>
      <c r="B66" s="1389" t="s">
        <v>487</v>
      </c>
      <c r="C66" s="668" t="s">
        <v>8353</v>
      </c>
      <c r="D66" s="1118">
        <v>2</v>
      </c>
      <c r="E66" s="1387" t="s">
        <v>469</v>
      </c>
      <c r="F66" s="668" t="s">
        <v>8354</v>
      </c>
      <c r="G66" s="1386"/>
      <c r="H66" s="1490"/>
      <c r="I66" s="1472"/>
      <c r="J66" s="1472"/>
      <c r="K66" s="1465"/>
      <c r="L66" s="1376"/>
      <c r="M66" s="1376"/>
      <c r="N66" s="1376"/>
      <c r="O66" s="1376"/>
      <c r="P66" s="1376"/>
      <c r="Q66" s="1376"/>
      <c r="R66" s="1376"/>
      <c r="S66" s="1376"/>
      <c r="T66" s="1376"/>
      <c r="U66" s="1376"/>
      <c r="V66" s="1376"/>
      <c r="W66" s="1376"/>
      <c r="X66" s="1376"/>
      <c r="Y66" s="1376"/>
      <c r="Z66" s="1376"/>
    </row>
    <row r="67" spans="1:26" ht="66">
      <c r="A67" s="1385" t="s">
        <v>493</v>
      </c>
      <c r="B67" s="1389" t="s">
        <v>494</v>
      </c>
      <c r="C67" s="668" t="s">
        <v>8355</v>
      </c>
      <c r="D67" s="1118">
        <v>2</v>
      </c>
      <c r="E67" s="1387" t="s">
        <v>2835</v>
      </c>
      <c r="F67" s="668" t="s">
        <v>8356</v>
      </c>
      <c r="G67" s="1386"/>
      <c r="H67" s="1490"/>
      <c r="I67" s="1472"/>
      <c r="J67" s="1472"/>
      <c r="K67" s="1465"/>
      <c r="L67" s="1376"/>
      <c r="M67" s="1376"/>
      <c r="N67" s="1376"/>
      <c r="O67" s="1376"/>
      <c r="P67" s="1376"/>
      <c r="Q67" s="1376"/>
      <c r="R67" s="1376"/>
      <c r="S67" s="1376"/>
      <c r="T67" s="1376"/>
      <c r="U67" s="1376"/>
      <c r="V67" s="1376"/>
      <c r="W67" s="1376"/>
      <c r="X67" s="1376"/>
      <c r="Y67" s="1376"/>
      <c r="Z67" s="1376"/>
    </row>
    <row r="68" spans="1:26" ht="21">
      <c r="A68" s="1385" t="s">
        <v>216</v>
      </c>
      <c r="B68" s="1824" t="s">
        <v>5643</v>
      </c>
      <c r="C68" s="1570"/>
      <c r="D68" s="1570"/>
      <c r="E68" s="1570"/>
      <c r="F68" s="1570"/>
      <c r="G68" s="1573"/>
      <c r="H68" s="1489"/>
      <c r="I68" s="1472">
        <f>SUM(D69:D73)</f>
        <v>10</v>
      </c>
      <c r="J68" s="1472">
        <f>COUNT(D69:D73)*2</f>
        <v>10</v>
      </c>
      <c r="K68" s="1465"/>
      <c r="L68" s="1376"/>
      <c r="M68" s="1376"/>
      <c r="N68" s="1376"/>
      <c r="O68" s="1376"/>
      <c r="P68" s="1376"/>
      <c r="Q68" s="1376"/>
      <c r="R68" s="1376"/>
      <c r="S68" s="1376"/>
      <c r="T68" s="1376"/>
      <c r="U68" s="1376"/>
      <c r="V68" s="1376"/>
      <c r="W68" s="1376"/>
      <c r="X68" s="1376"/>
      <c r="Y68" s="1376"/>
      <c r="Z68" s="1376"/>
    </row>
    <row r="69" spans="1:26" ht="66">
      <c r="A69" s="1385" t="s">
        <v>1943</v>
      </c>
      <c r="B69" s="668" t="s">
        <v>498</v>
      </c>
      <c r="C69" s="670" t="s">
        <v>8357</v>
      </c>
      <c r="D69" s="1118">
        <v>2</v>
      </c>
      <c r="E69" s="1387" t="s">
        <v>891</v>
      </c>
      <c r="F69" s="668" t="s">
        <v>8358</v>
      </c>
      <c r="G69" s="1386"/>
      <c r="H69" s="1490"/>
      <c r="I69" s="1472"/>
      <c r="J69" s="1472"/>
      <c r="K69" s="1465"/>
      <c r="L69" s="1376"/>
      <c r="M69" s="1376"/>
      <c r="N69" s="1376"/>
      <c r="O69" s="1376"/>
      <c r="P69" s="1376"/>
      <c r="Q69" s="1376"/>
      <c r="R69" s="1376"/>
      <c r="S69" s="1376"/>
      <c r="T69" s="1376"/>
      <c r="U69" s="1376"/>
      <c r="V69" s="1376"/>
      <c r="W69" s="1376"/>
      <c r="X69" s="1376"/>
      <c r="Y69" s="1376"/>
      <c r="Z69" s="1376"/>
    </row>
    <row r="70" spans="1:26" ht="66">
      <c r="A70" s="1385" t="s">
        <v>1949</v>
      </c>
      <c r="B70" s="668" t="s">
        <v>8359</v>
      </c>
      <c r="C70" s="668" t="s">
        <v>8360</v>
      </c>
      <c r="D70" s="1118">
        <v>2</v>
      </c>
      <c r="E70" s="1387" t="s">
        <v>469</v>
      </c>
      <c r="F70" s="668" t="s">
        <v>8361</v>
      </c>
      <c r="G70" s="1386"/>
      <c r="H70" s="1490"/>
      <c r="I70" s="1472"/>
      <c r="J70" s="1472"/>
      <c r="K70" s="1465"/>
      <c r="L70" s="1376"/>
      <c r="M70" s="1376"/>
      <c r="N70" s="1376"/>
      <c r="O70" s="1376"/>
      <c r="P70" s="1376"/>
      <c r="Q70" s="1376"/>
      <c r="R70" s="1376"/>
      <c r="S70" s="1376"/>
      <c r="T70" s="1376"/>
      <c r="U70" s="1376"/>
      <c r="V70" s="1376"/>
      <c r="W70" s="1376"/>
      <c r="X70" s="1376"/>
      <c r="Y70" s="1376"/>
      <c r="Z70" s="1376"/>
    </row>
    <row r="71" spans="1:26" ht="44">
      <c r="A71" s="1385"/>
      <c r="B71" s="668"/>
      <c r="C71" s="668" t="s">
        <v>8362</v>
      </c>
      <c r="D71" s="1118">
        <v>2</v>
      </c>
      <c r="E71" s="1387"/>
      <c r="F71" s="668" t="s">
        <v>8363</v>
      </c>
      <c r="G71" s="1386"/>
      <c r="H71" s="1490"/>
      <c r="I71" s="1472"/>
      <c r="J71" s="1472"/>
      <c r="K71" s="1465"/>
      <c r="L71" s="1376"/>
      <c r="M71" s="1376"/>
      <c r="N71" s="1376"/>
      <c r="O71" s="1376"/>
      <c r="P71" s="1376"/>
      <c r="Q71" s="1376"/>
      <c r="R71" s="1376"/>
      <c r="S71" s="1376"/>
      <c r="T71" s="1376"/>
      <c r="U71" s="1376"/>
      <c r="V71" s="1376"/>
      <c r="W71" s="1376"/>
      <c r="X71" s="1376"/>
      <c r="Y71" s="1376"/>
      <c r="Z71" s="1376"/>
    </row>
    <row r="72" spans="1:26" ht="44">
      <c r="A72" s="1385"/>
      <c r="B72" s="668"/>
      <c r="C72" s="668" t="s">
        <v>8364</v>
      </c>
      <c r="D72" s="1118">
        <v>2</v>
      </c>
      <c r="E72" s="1387" t="s">
        <v>891</v>
      </c>
      <c r="F72" s="668" t="s">
        <v>8365</v>
      </c>
      <c r="G72" s="1386"/>
      <c r="H72" s="1490"/>
      <c r="I72" s="1472"/>
      <c r="J72" s="1472"/>
      <c r="K72" s="1465"/>
      <c r="L72" s="1376"/>
      <c r="M72" s="1376"/>
      <c r="N72" s="1376"/>
      <c r="O72" s="1376"/>
      <c r="P72" s="1376"/>
      <c r="Q72" s="1376"/>
      <c r="R72" s="1376"/>
      <c r="S72" s="1376"/>
      <c r="T72" s="1376"/>
      <c r="U72" s="1376"/>
      <c r="V72" s="1376"/>
      <c r="W72" s="1376"/>
      <c r="X72" s="1376"/>
      <c r="Y72" s="1376"/>
      <c r="Z72" s="1376"/>
    </row>
    <row r="73" spans="1:26" ht="66">
      <c r="A73" s="1385" t="s">
        <v>1953</v>
      </c>
      <c r="B73" s="668" t="s">
        <v>8366</v>
      </c>
      <c r="C73" s="670" t="s">
        <v>8367</v>
      </c>
      <c r="D73" s="1118">
        <v>2</v>
      </c>
      <c r="E73" s="1387" t="s">
        <v>535</v>
      </c>
      <c r="F73" s="668" t="s">
        <v>8368</v>
      </c>
      <c r="G73" s="1386"/>
      <c r="H73" s="1490"/>
      <c r="I73" s="1472"/>
      <c r="J73" s="1472"/>
      <c r="K73" s="1465"/>
      <c r="L73" s="1376"/>
      <c r="M73" s="1376"/>
      <c r="N73" s="1376"/>
      <c r="O73" s="1376"/>
      <c r="P73" s="1376"/>
      <c r="Q73" s="1376"/>
      <c r="R73" s="1376"/>
      <c r="S73" s="1376"/>
      <c r="T73" s="1376"/>
      <c r="U73" s="1376"/>
      <c r="V73" s="1376"/>
      <c r="W73" s="1376"/>
      <c r="X73" s="1376"/>
      <c r="Y73" s="1376"/>
      <c r="Z73" s="1376"/>
    </row>
    <row r="74" spans="1:26" ht="21">
      <c r="A74" s="1385" t="s">
        <v>218</v>
      </c>
      <c r="B74" s="1824" t="s">
        <v>219</v>
      </c>
      <c r="C74" s="1570"/>
      <c r="D74" s="1570"/>
      <c r="E74" s="1570"/>
      <c r="F74" s="1570"/>
      <c r="G74" s="1573"/>
      <c r="H74" s="1489"/>
      <c r="I74" s="1472">
        <f>SUM(D75:D78)</f>
        <v>8</v>
      </c>
      <c r="J74" s="1472">
        <f>COUNT(D75:D78)*2</f>
        <v>8</v>
      </c>
      <c r="K74" s="1465"/>
      <c r="L74" s="1376"/>
      <c r="M74" s="1376"/>
      <c r="N74" s="1376"/>
      <c r="O74" s="1376"/>
      <c r="P74" s="1376"/>
      <c r="Q74" s="1376"/>
      <c r="R74" s="1376"/>
      <c r="S74" s="1376"/>
      <c r="T74" s="1376"/>
      <c r="U74" s="1376"/>
      <c r="V74" s="1376"/>
      <c r="W74" s="1376"/>
      <c r="X74" s="1376"/>
      <c r="Y74" s="1376"/>
      <c r="Z74" s="1376"/>
    </row>
    <row r="75" spans="1:26" ht="44">
      <c r="A75" s="1385" t="s">
        <v>1954</v>
      </c>
      <c r="B75" s="668" t="s">
        <v>524</v>
      </c>
      <c r="C75" s="668" t="s">
        <v>8369</v>
      </c>
      <c r="D75" s="1118">
        <v>2</v>
      </c>
      <c r="E75" s="1387" t="s">
        <v>469</v>
      </c>
      <c r="F75" s="668" t="s">
        <v>8370</v>
      </c>
      <c r="G75" s="1386"/>
      <c r="H75" s="1490"/>
      <c r="I75" s="1472"/>
      <c r="J75" s="1472"/>
      <c r="K75" s="1465"/>
      <c r="L75" s="1376"/>
      <c r="M75" s="1376"/>
      <c r="N75" s="1376"/>
      <c r="O75" s="1376"/>
      <c r="P75" s="1376"/>
      <c r="Q75" s="1376"/>
      <c r="R75" s="1376"/>
      <c r="S75" s="1376"/>
      <c r="T75" s="1376"/>
      <c r="U75" s="1376"/>
      <c r="V75" s="1376"/>
      <c r="W75" s="1376"/>
      <c r="X75" s="1376"/>
      <c r="Y75" s="1376"/>
      <c r="Z75" s="1376"/>
    </row>
    <row r="76" spans="1:26" ht="44">
      <c r="A76" s="1385" t="s">
        <v>1958</v>
      </c>
      <c r="B76" s="668" t="s">
        <v>528</v>
      </c>
      <c r="C76" s="668" t="s">
        <v>2639</v>
      </c>
      <c r="D76" s="1118">
        <v>2</v>
      </c>
      <c r="E76" s="1387" t="s">
        <v>891</v>
      </c>
      <c r="F76" s="668" t="s">
        <v>8371</v>
      </c>
      <c r="G76" s="1386"/>
      <c r="H76" s="1490"/>
      <c r="I76" s="1472"/>
      <c r="J76" s="1472"/>
      <c r="K76" s="1465"/>
      <c r="L76" s="1376"/>
      <c r="M76" s="1376"/>
      <c r="N76" s="1376"/>
      <c r="O76" s="1376"/>
      <c r="P76" s="1376"/>
      <c r="Q76" s="1376"/>
      <c r="R76" s="1376"/>
      <c r="S76" s="1376"/>
      <c r="T76" s="1376"/>
      <c r="U76" s="1376"/>
      <c r="V76" s="1376"/>
      <c r="W76" s="1376"/>
      <c r="X76" s="1376"/>
      <c r="Y76" s="1376"/>
      <c r="Z76" s="1376"/>
    </row>
    <row r="77" spans="1:26" ht="66">
      <c r="A77" s="1385" t="s">
        <v>1960</v>
      </c>
      <c r="B77" s="668" t="s">
        <v>533</v>
      </c>
      <c r="C77" s="668" t="s">
        <v>534</v>
      </c>
      <c r="D77" s="1118">
        <v>2</v>
      </c>
      <c r="E77" s="1387" t="s">
        <v>912</v>
      </c>
      <c r="F77" s="1386"/>
      <c r="G77" s="1386"/>
      <c r="H77" s="1490"/>
      <c r="I77" s="1472"/>
      <c r="J77" s="1472"/>
      <c r="K77" s="1465"/>
      <c r="L77" s="1376"/>
      <c r="M77" s="1376"/>
      <c r="N77" s="1376"/>
      <c r="O77" s="1376"/>
      <c r="P77" s="1376"/>
      <c r="Q77" s="1376"/>
      <c r="R77" s="1376"/>
      <c r="S77" s="1376"/>
      <c r="T77" s="1376"/>
      <c r="U77" s="1376"/>
      <c r="V77" s="1376"/>
      <c r="W77" s="1376"/>
      <c r="X77" s="1376"/>
      <c r="Y77" s="1376"/>
      <c r="Z77" s="1376"/>
    </row>
    <row r="78" spans="1:26" ht="88">
      <c r="A78" s="1385" t="s">
        <v>1962</v>
      </c>
      <c r="B78" s="668" t="s">
        <v>537</v>
      </c>
      <c r="C78" s="668" t="s">
        <v>8372</v>
      </c>
      <c r="D78" s="1118">
        <v>2</v>
      </c>
      <c r="E78" s="1387" t="s">
        <v>891</v>
      </c>
      <c r="F78" s="668" t="s">
        <v>8373</v>
      </c>
      <c r="G78" s="668"/>
      <c r="H78" s="1491"/>
      <c r="I78" s="1472"/>
      <c r="J78" s="1472"/>
      <c r="K78" s="1465"/>
      <c r="L78" s="1376"/>
      <c r="M78" s="1376"/>
      <c r="N78" s="1376"/>
      <c r="O78" s="1376"/>
      <c r="P78" s="1376"/>
      <c r="Q78" s="1376"/>
      <c r="R78" s="1376"/>
      <c r="S78" s="1376"/>
      <c r="T78" s="1376"/>
      <c r="U78" s="1376"/>
      <c r="V78" s="1376"/>
      <c r="W78" s="1376"/>
      <c r="X78" s="1376"/>
      <c r="Y78" s="1376"/>
      <c r="Z78" s="1376"/>
    </row>
    <row r="79" spans="1:26" ht="21">
      <c r="A79" s="1385" t="s">
        <v>220</v>
      </c>
      <c r="B79" s="1824" t="s">
        <v>8374</v>
      </c>
      <c r="C79" s="1570"/>
      <c r="D79" s="1570"/>
      <c r="E79" s="1570"/>
      <c r="F79" s="1570"/>
      <c r="G79" s="1573"/>
      <c r="H79" s="1489"/>
      <c r="I79" s="1472">
        <f>SUM(D80:D85)</f>
        <v>12</v>
      </c>
      <c r="J79" s="1472">
        <f>COUNT(D80:D85)*2</f>
        <v>12</v>
      </c>
      <c r="K79" s="1465"/>
      <c r="L79" s="1376"/>
      <c r="M79" s="1376"/>
      <c r="N79" s="1376"/>
      <c r="O79" s="1376"/>
      <c r="P79" s="1376"/>
      <c r="Q79" s="1376"/>
      <c r="R79" s="1376"/>
      <c r="S79" s="1376"/>
      <c r="T79" s="1376"/>
      <c r="U79" s="1376"/>
      <c r="V79" s="1376"/>
      <c r="W79" s="1376"/>
      <c r="X79" s="1376"/>
      <c r="Y79" s="1376"/>
      <c r="Z79" s="1376"/>
    </row>
    <row r="80" spans="1:26" ht="154">
      <c r="A80" s="1385" t="s">
        <v>1966</v>
      </c>
      <c r="B80" s="668" t="s">
        <v>541</v>
      </c>
      <c r="C80" s="1389" t="s">
        <v>8375</v>
      </c>
      <c r="D80" s="1118">
        <v>2</v>
      </c>
      <c r="E80" s="1387" t="s">
        <v>611</v>
      </c>
      <c r="F80" s="1389" t="s">
        <v>8376</v>
      </c>
      <c r="G80" s="668"/>
      <c r="H80" s="1491"/>
      <c r="I80" s="1472"/>
      <c r="J80" s="1472"/>
      <c r="K80" s="1465"/>
      <c r="L80" s="1376"/>
      <c r="M80" s="1376"/>
      <c r="N80" s="1376"/>
      <c r="O80" s="1376"/>
      <c r="P80" s="1376"/>
      <c r="Q80" s="1376"/>
      <c r="R80" s="1376"/>
      <c r="S80" s="1376"/>
      <c r="T80" s="1376"/>
      <c r="U80" s="1376"/>
      <c r="V80" s="1376"/>
      <c r="W80" s="1376"/>
      <c r="X80" s="1376"/>
      <c r="Y80" s="1376"/>
      <c r="Z80" s="1376"/>
    </row>
    <row r="81" spans="1:26" ht="44">
      <c r="A81" s="1385" t="s">
        <v>1968</v>
      </c>
      <c r="B81" s="668" t="s">
        <v>8377</v>
      </c>
      <c r="C81" s="668" t="s">
        <v>8378</v>
      </c>
      <c r="D81" s="1118">
        <v>2</v>
      </c>
      <c r="E81" s="1387" t="s">
        <v>912</v>
      </c>
      <c r="F81" s="668" t="s">
        <v>8379</v>
      </c>
      <c r="G81" s="670"/>
      <c r="H81" s="1493"/>
      <c r="I81" s="1472"/>
      <c r="J81" s="1472"/>
      <c r="K81" s="1465"/>
      <c r="L81" s="1376"/>
      <c r="M81" s="1376"/>
      <c r="N81" s="1376"/>
      <c r="O81" s="1376"/>
      <c r="P81" s="1376"/>
      <c r="Q81" s="1376"/>
      <c r="R81" s="1376"/>
      <c r="S81" s="1376"/>
      <c r="T81" s="1376"/>
      <c r="U81" s="1376"/>
      <c r="V81" s="1376"/>
      <c r="W81" s="1376"/>
      <c r="X81" s="1376"/>
      <c r="Y81" s="1376"/>
      <c r="Z81" s="1376"/>
    </row>
    <row r="82" spans="1:26" ht="44">
      <c r="A82" s="1385" t="s">
        <v>1969</v>
      </c>
      <c r="B82" s="668" t="s">
        <v>8380</v>
      </c>
      <c r="C82" s="668" t="s">
        <v>8381</v>
      </c>
      <c r="D82" s="1118">
        <v>2</v>
      </c>
      <c r="E82" s="1387" t="s">
        <v>549</v>
      </c>
      <c r="F82" s="1386" t="s">
        <v>8382</v>
      </c>
      <c r="G82" s="1386"/>
      <c r="H82" s="1490"/>
      <c r="I82" s="1472"/>
      <c r="J82" s="1472"/>
      <c r="K82" s="1465"/>
      <c r="L82" s="1376"/>
      <c r="M82" s="1376"/>
      <c r="N82" s="1376"/>
      <c r="O82" s="1376"/>
      <c r="P82" s="1376"/>
      <c r="Q82" s="1376"/>
      <c r="R82" s="1376"/>
      <c r="S82" s="1376"/>
      <c r="T82" s="1376"/>
      <c r="U82" s="1376"/>
      <c r="V82" s="1376"/>
      <c r="W82" s="1376"/>
      <c r="X82" s="1376"/>
      <c r="Y82" s="1376"/>
      <c r="Z82" s="1376"/>
    </row>
    <row r="83" spans="1:26" ht="88">
      <c r="A83" s="1385" t="s">
        <v>1970</v>
      </c>
      <c r="B83" s="668" t="s">
        <v>551</v>
      </c>
      <c r="C83" s="668" t="s">
        <v>8383</v>
      </c>
      <c r="D83" s="1118">
        <v>2</v>
      </c>
      <c r="E83" s="1387" t="s">
        <v>561</v>
      </c>
      <c r="F83" s="668" t="s">
        <v>8384</v>
      </c>
      <c r="G83" s="1386"/>
      <c r="H83" s="1490"/>
      <c r="I83" s="1472"/>
      <c r="J83" s="1472"/>
      <c r="K83" s="1465"/>
      <c r="L83" s="1376"/>
      <c r="M83" s="1376"/>
      <c r="N83" s="1376"/>
      <c r="O83" s="1376"/>
      <c r="P83" s="1376"/>
      <c r="Q83" s="1376"/>
      <c r="R83" s="1376"/>
      <c r="S83" s="1376"/>
      <c r="T83" s="1376"/>
      <c r="U83" s="1376"/>
      <c r="V83" s="1376"/>
      <c r="W83" s="1376"/>
      <c r="X83" s="1376"/>
      <c r="Y83" s="1376"/>
      <c r="Z83" s="1376"/>
    </row>
    <row r="84" spans="1:26" ht="44">
      <c r="A84" s="1385" t="s">
        <v>1970</v>
      </c>
      <c r="B84" s="668" t="s">
        <v>556</v>
      </c>
      <c r="C84" s="668" t="s">
        <v>8385</v>
      </c>
      <c r="D84" s="1118">
        <v>2</v>
      </c>
      <c r="E84" s="1387" t="s">
        <v>715</v>
      </c>
      <c r="F84" s="668" t="s">
        <v>8386</v>
      </c>
      <c r="G84" s="1386"/>
      <c r="H84" s="1490"/>
      <c r="I84" s="1472"/>
      <c r="J84" s="1472"/>
      <c r="K84" s="1465"/>
      <c r="L84" s="1376"/>
      <c r="M84" s="1376"/>
      <c r="N84" s="1376"/>
      <c r="O84" s="1376"/>
      <c r="P84" s="1376"/>
      <c r="Q84" s="1376"/>
      <c r="R84" s="1376"/>
      <c r="S84" s="1376"/>
      <c r="T84" s="1376"/>
      <c r="U84" s="1376"/>
      <c r="V84" s="1376"/>
      <c r="W84" s="1376"/>
      <c r="X84" s="1376"/>
      <c r="Y84" s="1376"/>
      <c r="Z84" s="1376"/>
    </row>
    <row r="85" spans="1:26" ht="66">
      <c r="A85" s="1385"/>
      <c r="B85" s="668"/>
      <c r="C85" s="668" t="s">
        <v>8387</v>
      </c>
      <c r="D85" s="1118">
        <v>2</v>
      </c>
      <c r="E85" s="1387" t="s">
        <v>891</v>
      </c>
      <c r="F85" s="668" t="s">
        <v>8388</v>
      </c>
      <c r="G85" s="1386"/>
      <c r="H85" s="1490"/>
      <c r="I85" s="1472"/>
      <c r="J85" s="1472"/>
      <c r="K85" s="1465"/>
      <c r="L85" s="1376"/>
      <c r="M85" s="1376"/>
      <c r="N85" s="1376"/>
      <c r="O85" s="1376"/>
      <c r="P85" s="1376"/>
      <c r="Q85" s="1376"/>
      <c r="R85" s="1376"/>
      <c r="S85" s="1376"/>
      <c r="T85" s="1376"/>
      <c r="U85" s="1376"/>
      <c r="V85" s="1376"/>
      <c r="W85" s="1376"/>
      <c r="X85" s="1376"/>
      <c r="Y85" s="1376"/>
      <c r="Z85" s="1376"/>
    </row>
    <row r="86" spans="1:26" ht="21">
      <c r="A86" s="1385" t="s">
        <v>222</v>
      </c>
      <c r="B86" s="1824" t="s">
        <v>8389</v>
      </c>
      <c r="C86" s="1570"/>
      <c r="D86" s="1570"/>
      <c r="E86" s="1570"/>
      <c r="F86" s="1570"/>
      <c r="G86" s="1573"/>
      <c r="H86" s="1489"/>
      <c r="I86" s="1472">
        <f>SUM(D87:D91)</f>
        <v>10</v>
      </c>
      <c r="J86" s="1472">
        <f>COUNT(D87:D91)*2</f>
        <v>10</v>
      </c>
      <c r="K86" s="1465"/>
      <c r="L86" s="1376"/>
      <c r="M86" s="1376"/>
      <c r="N86" s="1376"/>
      <c r="O86" s="1376"/>
      <c r="P86" s="1376"/>
      <c r="Q86" s="1376"/>
      <c r="R86" s="1376"/>
      <c r="S86" s="1376"/>
      <c r="T86" s="1376"/>
      <c r="U86" s="1376"/>
      <c r="V86" s="1376"/>
      <c r="W86" s="1376"/>
      <c r="X86" s="1376"/>
      <c r="Y86" s="1376"/>
      <c r="Z86" s="1376"/>
    </row>
    <row r="87" spans="1:26" ht="88">
      <c r="A87" s="1385" t="s">
        <v>1977</v>
      </c>
      <c r="B87" s="668" t="s">
        <v>563</v>
      </c>
      <c r="C87" s="668" t="s">
        <v>8390</v>
      </c>
      <c r="D87" s="1118">
        <v>2</v>
      </c>
      <c r="E87" s="1387" t="s">
        <v>2427</v>
      </c>
      <c r="F87" s="668" t="s">
        <v>8391</v>
      </c>
      <c r="G87" s="1386"/>
      <c r="H87" s="1490"/>
      <c r="I87" s="1472"/>
      <c r="J87" s="1472"/>
      <c r="K87" s="1465"/>
      <c r="L87" s="1376"/>
      <c r="M87" s="1376"/>
      <c r="N87" s="1376"/>
      <c r="O87" s="1376"/>
      <c r="P87" s="1376"/>
      <c r="Q87" s="1376"/>
      <c r="R87" s="1376"/>
      <c r="S87" s="1376"/>
      <c r="T87" s="1376"/>
      <c r="U87" s="1376"/>
      <c r="V87" s="1376"/>
      <c r="W87" s="1376"/>
      <c r="X87" s="1376"/>
      <c r="Y87" s="1376"/>
      <c r="Z87" s="1376"/>
    </row>
    <row r="88" spans="1:26" ht="66">
      <c r="A88" s="1385" t="s">
        <v>1980</v>
      </c>
      <c r="B88" s="668" t="s">
        <v>566</v>
      </c>
      <c r="C88" s="668" t="s">
        <v>8392</v>
      </c>
      <c r="D88" s="1118">
        <v>2</v>
      </c>
      <c r="E88" s="1387" t="s">
        <v>2427</v>
      </c>
      <c r="F88" s="668" t="s">
        <v>8393</v>
      </c>
      <c r="G88" s="1386"/>
      <c r="H88" s="1490"/>
      <c r="I88" s="1472"/>
      <c r="J88" s="1472"/>
      <c r="K88" s="1465"/>
      <c r="L88" s="1376"/>
      <c r="M88" s="1376"/>
      <c r="N88" s="1376"/>
      <c r="O88" s="1376"/>
      <c r="P88" s="1376"/>
      <c r="Q88" s="1376"/>
      <c r="R88" s="1376"/>
      <c r="S88" s="1376"/>
      <c r="T88" s="1376"/>
      <c r="U88" s="1376"/>
      <c r="V88" s="1376"/>
      <c r="W88" s="1376"/>
      <c r="X88" s="1376"/>
      <c r="Y88" s="1376"/>
      <c r="Z88" s="1376"/>
    </row>
    <row r="89" spans="1:26" ht="66">
      <c r="A89" s="1385" t="s">
        <v>1981</v>
      </c>
      <c r="B89" s="668" t="s">
        <v>569</v>
      </c>
      <c r="C89" s="668" t="s">
        <v>8394</v>
      </c>
      <c r="D89" s="1118">
        <v>2</v>
      </c>
      <c r="E89" s="1387" t="s">
        <v>8395</v>
      </c>
      <c r="F89" s="668"/>
      <c r="G89" s="1386"/>
      <c r="H89" s="1490"/>
      <c r="I89" s="1472"/>
      <c r="J89" s="1472"/>
      <c r="K89" s="1465"/>
      <c r="L89" s="1376"/>
      <c r="M89" s="1376"/>
      <c r="N89" s="1376"/>
      <c r="O89" s="1376"/>
      <c r="P89" s="1376"/>
      <c r="Q89" s="1376"/>
      <c r="R89" s="1376"/>
      <c r="S89" s="1376"/>
      <c r="T89" s="1376"/>
      <c r="U89" s="1376"/>
      <c r="V89" s="1376"/>
      <c r="W89" s="1376"/>
      <c r="X89" s="1376"/>
      <c r="Y89" s="1376"/>
      <c r="Z89" s="1376"/>
    </row>
    <row r="90" spans="1:26" ht="88">
      <c r="A90" s="1385"/>
      <c r="B90" s="668"/>
      <c r="C90" s="668" t="s">
        <v>8396</v>
      </c>
      <c r="D90" s="1118">
        <v>2</v>
      </c>
      <c r="E90" s="1387" t="s">
        <v>8395</v>
      </c>
      <c r="F90" s="668" t="s">
        <v>8397</v>
      </c>
      <c r="G90" s="1386"/>
      <c r="H90" s="1490"/>
      <c r="I90" s="1472"/>
      <c r="J90" s="1472"/>
      <c r="K90" s="1465"/>
      <c r="L90" s="1376"/>
      <c r="M90" s="1376"/>
      <c r="N90" s="1376"/>
      <c r="O90" s="1376"/>
      <c r="P90" s="1376"/>
      <c r="Q90" s="1376"/>
      <c r="R90" s="1376"/>
      <c r="S90" s="1376"/>
      <c r="T90" s="1376"/>
      <c r="U90" s="1376"/>
      <c r="V90" s="1376"/>
      <c r="W90" s="1376"/>
      <c r="X90" s="1376"/>
      <c r="Y90" s="1376"/>
      <c r="Z90" s="1376"/>
    </row>
    <row r="91" spans="1:26" ht="88">
      <c r="A91" s="1385" t="s">
        <v>574</v>
      </c>
      <c r="B91" s="668" t="s">
        <v>8398</v>
      </c>
      <c r="C91" s="668" t="s">
        <v>8399</v>
      </c>
      <c r="D91" s="1118">
        <v>2</v>
      </c>
      <c r="E91" s="1387" t="s">
        <v>611</v>
      </c>
      <c r="F91" s="668" t="s">
        <v>8400</v>
      </c>
      <c r="G91" s="1386"/>
      <c r="H91" s="1490"/>
      <c r="I91" s="1472"/>
      <c r="J91" s="1472"/>
      <c r="K91" s="1465"/>
      <c r="L91" s="1376"/>
      <c r="M91" s="1376"/>
      <c r="N91" s="1376"/>
      <c r="O91" s="1376"/>
      <c r="P91" s="1376"/>
      <c r="Q91" s="1376"/>
      <c r="R91" s="1376"/>
      <c r="S91" s="1376"/>
      <c r="T91" s="1376"/>
      <c r="U91" s="1376"/>
      <c r="V91" s="1376"/>
      <c r="W91" s="1376"/>
      <c r="X91" s="1376"/>
      <c r="Y91" s="1376"/>
      <c r="Z91" s="1376"/>
    </row>
    <row r="92" spans="1:26" ht="21">
      <c r="A92" s="1385" t="s">
        <v>63</v>
      </c>
      <c r="B92" s="1824" t="s">
        <v>8401</v>
      </c>
      <c r="C92" s="1570"/>
      <c r="D92" s="1570"/>
      <c r="E92" s="1570"/>
      <c r="F92" s="1570"/>
      <c r="G92" s="1573"/>
      <c r="H92" s="1489"/>
      <c r="I92" s="1472">
        <f>SUM(D93:D100)</f>
        <v>16</v>
      </c>
      <c r="J92" s="1472">
        <f>COUNT(D93:D100)*2</f>
        <v>16</v>
      </c>
      <c r="K92" s="1465"/>
      <c r="L92" s="1376"/>
      <c r="M92" s="1376"/>
      <c r="N92" s="1376"/>
      <c r="O92" s="1376"/>
      <c r="P92" s="1376"/>
      <c r="Q92" s="1376"/>
      <c r="R92" s="1376"/>
      <c r="S92" s="1376"/>
      <c r="T92" s="1376"/>
      <c r="U92" s="1376"/>
      <c r="V92" s="1376"/>
      <c r="W92" s="1376"/>
      <c r="X92" s="1376"/>
      <c r="Y92" s="1376"/>
      <c r="Z92" s="1376"/>
    </row>
    <row r="93" spans="1:26" ht="66">
      <c r="A93" s="1385" t="s">
        <v>576</v>
      </c>
      <c r="B93" s="1389" t="s">
        <v>577</v>
      </c>
      <c r="C93" s="1389" t="s">
        <v>8402</v>
      </c>
      <c r="D93" s="1118">
        <v>2</v>
      </c>
      <c r="E93" s="1387" t="s">
        <v>599</v>
      </c>
      <c r="F93" s="1389" t="s">
        <v>8403</v>
      </c>
      <c r="G93" s="1390"/>
      <c r="H93" s="1494"/>
      <c r="I93" s="1472"/>
      <c r="J93" s="1472"/>
      <c r="K93" s="1465"/>
      <c r="L93" s="1376"/>
      <c r="M93" s="1376"/>
      <c r="N93" s="1376"/>
      <c r="O93" s="1376"/>
      <c r="P93" s="1376"/>
      <c r="Q93" s="1376"/>
      <c r="R93" s="1376"/>
      <c r="S93" s="1376"/>
      <c r="T93" s="1376"/>
      <c r="U93" s="1376"/>
      <c r="V93" s="1376"/>
      <c r="W93" s="1376"/>
      <c r="X93" s="1376"/>
      <c r="Y93" s="1376"/>
      <c r="Z93" s="1376"/>
    </row>
    <row r="94" spans="1:26" ht="88">
      <c r="A94" s="1385" t="s">
        <v>584</v>
      </c>
      <c r="B94" s="1389" t="s">
        <v>8404</v>
      </c>
      <c r="C94" s="1389" t="s">
        <v>8405</v>
      </c>
      <c r="D94" s="1118">
        <v>2</v>
      </c>
      <c r="E94" s="1387" t="s">
        <v>715</v>
      </c>
      <c r="F94" s="1389" t="s">
        <v>8406</v>
      </c>
      <c r="G94" s="1390"/>
      <c r="H94" s="1494"/>
      <c r="I94" s="1472"/>
      <c r="J94" s="1472"/>
      <c r="K94" s="1465"/>
      <c r="L94" s="1376"/>
      <c r="M94" s="1376"/>
      <c r="N94" s="1376"/>
      <c r="O94" s="1376"/>
      <c r="P94" s="1376"/>
      <c r="Q94" s="1376"/>
      <c r="R94" s="1376"/>
      <c r="S94" s="1376"/>
      <c r="T94" s="1376"/>
      <c r="U94" s="1376"/>
      <c r="V94" s="1376"/>
      <c r="W94" s="1376"/>
      <c r="X94" s="1376"/>
      <c r="Y94" s="1376"/>
      <c r="Z94" s="1376"/>
    </row>
    <row r="95" spans="1:26" ht="110">
      <c r="A95" s="1385" t="s">
        <v>592</v>
      </c>
      <c r="B95" s="1389" t="s">
        <v>8407</v>
      </c>
      <c r="C95" s="1391" t="s">
        <v>8408</v>
      </c>
      <c r="D95" s="1118">
        <v>2</v>
      </c>
      <c r="E95" s="1387" t="s">
        <v>611</v>
      </c>
      <c r="F95" s="1391" t="s">
        <v>8409</v>
      </c>
      <c r="G95" s="1390"/>
      <c r="H95" s="1494"/>
      <c r="I95" s="1472"/>
      <c r="J95" s="1472"/>
      <c r="K95" s="1465"/>
      <c r="L95" s="1376"/>
      <c r="M95" s="1376"/>
      <c r="N95" s="1376"/>
      <c r="O95" s="1376"/>
      <c r="P95" s="1376"/>
      <c r="Q95" s="1376"/>
      <c r="R95" s="1376"/>
      <c r="S95" s="1376"/>
      <c r="T95" s="1376"/>
      <c r="U95" s="1376"/>
      <c r="V95" s="1376"/>
      <c r="W95" s="1376"/>
      <c r="X95" s="1376"/>
      <c r="Y95" s="1376"/>
      <c r="Z95" s="1376"/>
    </row>
    <row r="96" spans="1:26" ht="66">
      <c r="A96" s="1385" t="s">
        <v>596</v>
      </c>
      <c r="B96" s="1389" t="s">
        <v>597</v>
      </c>
      <c r="C96" s="1389" t="s">
        <v>8410</v>
      </c>
      <c r="D96" s="1118">
        <v>2</v>
      </c>
      <c r="E96" s="1387" t="s">
        <v>2984</v>
      </c>
      <c r="F96" s="1389"/>
      <c r="G96" s="1390"/>
      <c r="H96" s="1494"/>
      <c r="I96" s="1472"/>
      <c r="J96" s="1472"/>
      <c r="K96" s="1465"/>
      <c r="L96" s="1376"/>
      <c r="M96" s="1376"/>
      <c r="N96" s="1376"/>
      <c r="O96" s="1376"/>
      <c r="P96" s="1376"/>
      <c r="Q96" s="1376"/>
      <c r="R96" s="1376"/>
      <c r="S96" s="1376"/>
      <c r="T96" s="1376"/>
      <c r="U96" s="1376"/>
      <c r="V96" s="1376"/>
      <c r="W96" s="1376"/>
      <c r="X96" s="1376"/>
      <c r="Y96" s="1376"/>
      <c r="Z96" s="1376"/>
    </row>
    <row r="97" spans="1:26" ht="66">
      <c r="A97" s="1385"/>
      <c r="B97" s="1389"/>
      <c r="C97" s="1389" t="s">
        <v>8411</v>
      </c>
      <c r="D97" s="1118">
        <v>2</v>
      </c>
      <c r="E97" s="1387" t="s">
        <v>2984</v>
      </c>
      <c r="F97" s="1389" t="s">
        <v>8412</v>
      </c>
      <c r="G97" s="1389"/>
      <c r="H97" s="1495"/>
      <c r="I97" s="1472"/>
      <c r="J97" s="1472"/>
      <c r="K97" s="1465"/>
      <c r="L97" s="1376"/>
      <c r="M97" s="1376"/>
      <c r="N97" s="1376"/>
      <c r="O97" s="1376"/>
      <c r="P97" s="1376"/>
      <c r="Q97" s="1376"/>
      <c r="R97" s="1376"/>
      <c r="S97" s="1376"/>
      <c r="T97" s="1376"/>
      <c r="U97" s="1376"/>
      <c r="V97" s="1376"/>
      <c r="W97" s="1376"/>
      <c r="X97" s="1376"/>
      <c r="Y97" s="1376"/>
      <c r="Z97" s="1376"/>
    </row>
    <row r="98" spans="1:26" ht="88">
      <c r="A98" s="1385" t="s">
        <v>608</v>
      </c>
      <c r="B98" s="1389" t="s">
        <v>8413</v>
      </c>
      <c r="C98" s="1389" t="s">
        <v>8414</v>
      </c>
      <c r="D98" s="1118">
        <v>2</v>
      </c>
      <c r="E98" s="1387" t="s">
        <v>611</v>
      </c>
      <c r="F98" s="1389" t="s">
        <v>8415</v>
      </c>
      <c r="G98" s="1390"/>
      <c r="H98" s="1494"/>
      <c r="I98" s="1472"/>
      <c r="J98" s="1472"/>
      <c r="K98" s="1465"/>
      <c r="L98" s="1376"/>
      <c r="M98" s="1376"/>
      <c r="N98" s="1376"/>
      <c r="O98" s="1376"/>
      <c r="P98" s="1376"/>
      <c r="Q98" s="1376"/>
      <c r="R98" s="1376"/>
      <c r="S98" s="1376"/>
      <c r="T98" s="1376"/>
      <c r="U98" s="1376"/>
      <c r="V98" s="1376"/>
      <c r="W98" s="1376"/>
      <c r="X98" s="1376"/>
      <c r="Y98" s="1376"/>
      <c r="Z98" s="1376"/>
    </row>
    <row r="99" spans="1:26" ht="154">
      <c r="A99" s="1385" t="s">
        <v>8416</v>
      </c>
      <c r="B99" s="1389" t="s">
        <v>8417</v>
      </c>
      <c r="C99" s="1389" t="s">
        <v>619</v>
      </c>
      <c r="D99" s="1118">
        <v>2</v>
      </c>
      <c r="E99" s="1387" t="s">
        <v>611</v>
      </c>
      <c r="F99" s="1389" t="s">
        <v>8418</v>
      </c>
      <c r="G99" s="1390"/>
      <c r="H99" s="1494"/>
      <c r="I99" s="1472"/>
      <c r="J99" s="1472"/>
      <c r="K99" s="1465"/>
      <c r="L99" s="1376"/>
      <c r="M99" s="1376"/>
      <c r="N99" s="1376"/>
      <c r="O99" s="1376"/>
      <c r="P99" s="1376"/>
      <c r="Q99" s="1376"/>
      <c r="R99" s="1376"/>
      <c r="S99" s="1376"/>
      <c r="T99" s="1376"/>
      <c r="U99" s="1376"/>
      <c r="V99" s="1376"/>
      <c r="W99" s="1376"/>
      <c r="X99" s="1376"/>
      <c r="Y99" s="1376"/>
      <c r="Z99" s="1376"/>
    </row>
    <row r="100" spans="1:26" ht="176">
      <c r="A100" s="1385" t="s">
        <v>629</v>
      </c>
      <c r="B100" s="1389" t="s">
        <v>8419</v>
      </c>
      <c r="C100" s="1391" t="s">
        <v>8420</v>
      </c>
      <c r="D100" s="1118">
        <v>2</v>
      </c>
      <c r="E100" s="1387" t="s">
        <v>599</v>
      </c>
      <c r="F100" s="1391" t="s">
        <v>8421</v>
      </c>
      <c r="G100" s="1392"/>
      <c r="H100" s="1494"/>
      <c r="I100" s="1472"/>
      <c r="J100" s="1472"/>
      <c r="K100" s="1465"/>
      <c r="L100" s="1376"/>
      <c r="M100" s="1376"/>
      <c r="N100" s="1376"/>
      <c r="O100" s="1376"/>
      <c r="P100" s="1376"/>
      <c r="Q100" s="1376"/>
      <c r="R100" s="1376"/>
      <c r="S100" s="1376"/>
      <c r="T100" s="1376"/>
      <c r="U100" s="1376"/>
      <c r="V100" s="1376"/>
      <c r="W100" s="1376"/>
      <c r="X100" s="1376"/>
      <c r="Y100" s="1376"/>
      <c r="Z100" s="1376"/>
    </row>
    <row r="101" spans="1:26" ht="409.6">
      <c r="A101" s="1385"/>
      <c r="B101" s="1389"/>
      <c r="C101" s="1391" t="s">
        <v>8422</v>
      </c>
      <c r="D101" s="1118">
        <v>2</v>
      </c>
      <c r="E101" s="1387" t="s">
        <v>599</v>
      </c>
      <c r="F101" s="1391" t="s">
        <v>8423</v>
      </c>
      <c r="G101" s="1390"/>
      <c r="H101" s="1494"/>
      <c r="I101" s="1472"/>
      <c r="J101" s="1472"/>
      <c r="K101" s="1465"/>
      <c r="L101" s="1376"/>
      <c r="M101" s="1376"/>
      <c r="N101" s="1376"/>
      <c r="O101" s="1376"/>
      <c r="P101" s="1376"/>
      <c r="Q101" s="1376"/>
      <c r="R101" s="1376"/>
      <c r="S101" s="1376"/>
      <c r="T101" s="1376"/>
      <c r="U101" s="1376"/>
      <c r="V101" s="1376"/>
      <c r="W101" s="1376"/>
      <c r="X101" s="1376"/>
      <c r="Y101" s="1376"/>
      <c r="Z101" s="1376"/>
    </row>
    <row r="102" spans="1:26" ht="132">
      <c r="A102" s="1385"/>
      <c r="B102" s="1389"/>
      <c r="C102" s="1391" t="s">
        <v>8424</v>
      </c>
      <c r="D102" s="1118">
        <v>2</v>
      </c>
      <c r="E102" s="1387" t="s">
        <v>611</v>
      </c>
      <c r="F102" s="1391" t="s">
        <v>8425</v>
      </c>
      <c r="G102" s="1390"/>
      <c r="H102" s="1494"/>
      <c r="I102" s="1472"/>
      <c r="J102" s="1472"/>
      <c r="K102" s="1465"/>
      <c r="L102" s="1376"/>
      <c r="M102" s="1376"/>
      <c r="N102" s="1376"/>
      <c r="O102" s="1376"/>
      <c r="P102" s="1376"/>
      <c r="Q102" s="1376"/>
      <c r="R102" s="1376"/>
      <c r="S102" s="1376"/>
      <c r="T102" s="1376"/>
      <c r="U102" s="1376"/>
      <c r="V102" s="1376"/>
      <c r="W102" s="1376"/>
      <c r="X102" s="1376"/>
      <c r="Y102" s="1376"/>
      <c r="Z102" s="1376"/>
    </row>
    <row r="103" spans="1:26" ht="88">
      <c r="A103" s="1385"/>
      <c r="B103" s="1389"/>
      <c r="C103" s="1391" t="s">
        <v>8426</v>
      </c>
      <c r="D103" s="1118">
        <v>2</v>
      </c>
      <c r="E103" s="1387" t="s">
        <v>599</v>
      </c>
      <c r="F103" s="1391" t="s">
        <v>8427</v>
      </c>
      <c r="G103" s="1390"/>
      <c r="H103" s="1494"/>
      <c r="I103" s="1472"/>
      <c r="J103" s="1472"/>
      <c r="K103" s="1465"/>
      <c r="L103" s="1376"/>
      <c r="M103" s="1376"/>
      <c r="N103" s="1376"/>
      <c r="O103" s="1376"/>
      <c r="P103" s="1376"/>
      <c r="Q103" s="1376"/>
      <c r="R103" s="1376"/>
      <c r="S103" s="1376"/>
      <c r="T103" s="1376"/>
      <c r="U103" s="1376"/>
      <c r="V103" s="1376"/>
      <c r="W103" s="1376"/>
      <c r="X103" s="1376"/>
      <c r="Y103" s="1376"/>
      <c r="Z103" s="1376"/>
    </row>
    <row r="104" spans="1:26" ht="66">
      <c r="A104" s="1385"/>
      <c r="B104" s="1389"/>
      <c r="C104" s="1391" t="s">
        <v>8428</v>
      </c>
      <c r="D104" s="1118">
        <v>2</v>
      </c>
      <c r="E104" s="1387" t="s">
        <v>611</v>
      </c>
      <c r="F104" s="1391" t="s">
        <v>8429</v>
      </c>
      <c r="G104" s="1390"/>
      <c r="H104" s="1494"/>
      <c r="I104" s="1472"/>
      <c r="J104" s="1472"/>
      <c r="K104" s="1465"/>
      <c r="L104" s="1376"/>
      <c r="M104" s="1376"/>
      <c r="N104" s="1376"/>
      <c r="O104" s="1376"/>
      <c r="P104" s="1376"/>
      <c r="Q104" s="1376"/>
      <c r="R104" s="1376"/>
      <c r="S104" s="1376"/>
      <c r="T104" s="1376"/>
      <c r="U104" s="1376"/>
      <c r="V104" s="1376"/>
      <c r="W104" s="1376"/>
      <c r="X104" s="1376"/>
      <c r="Y104" s="1376"/>
      <c r="Z104" s="1376"/>
    </row>
    <row r="105" spans="1:26" ht="66">
      <c r="A105" s="1385"/>
      <c r="B105" s="1391"/>
      <c r="C105" s="1391" t="s">
        <v>8430</v>
      </c>
      <c r="D105" s="1118">
        <v>2</v>
      </c>
      <c r="E105" s="1387" t="s">
        <v>549</v>
      </c>
      <c r="F105" s="1391" t="s">
        <v>8431</v>
      </c>
      <c r="G105" s="1391"/>
      <c r="H105" s="1496"/>
      <c r="I105" s="1472"/>
      <c r="J105" s="1472"/>
      <c r="K105" s="1465"/>
      <c r="L105" s="1376"/>
      <c r="M105" s="1376"/>
      <c r="N105" s="1376"/>
      <c r="O105" s="1376"/>
      <c r="P105" s="1376"/>
      <c r="Q105" s="1376"/>
      <c r="R105" s="1376"/>
      <c r="S105" s="1376"/>
      <c r="T105" s="1376"/>
      <c r="U105" s="1376"/>
      <c r="V105" s="1376"/>
      <c r="W105" s="1376"/>
      <c r="X105" s="1376"/>
      <c r="Y105" s="1376"/>
      <c r="Z105" s="1376"/>
    </row>
    <row r="106" spans="1:26" ht="21">
      <c r="A106" s="1385"/>
      <c r="B106" s="1825" t="s">
        <v>6984</v>
      </c>
      <c r="C106" s="1570"/>
      <c r="D106" s="1570"/>
      <c r="E106" s="1570"/>
      <c r="F106" s="1570"/>
      <c r="G106" s="1573"/>
      <c r="H106" s="1488"/>
      <c r="I106" s="1472">
        <f t="shared" ref="I106:J106" si="3">I107+I128+I134+I138+I145+I152+I161</f>
        <v>110</v>
      </c>
      <c r="J106" s="1472">
        <f t="shared" si="3"/>
        <v>110</v>
      </c>
      <c r="K106" s="1465"/>
      <c r="L106" s="1376"/>
      <c r="M106" s="1376"/>
      <c r="N106" s="1376"/>
      <c r="O106" s="1376"/>
      <c r="P106" s="1376"/>
      <c r="Q106" s="1376"/>
      <c r="R106" s="1376"/>
      <c r="S106" s="1376"/>
      <c r="T106" s="1376"/>
      <c r="U106" s="1376"/>
      <c r="V106" s="1376"/>
      <c r="W106" s="1376"/>
      <c r="X106" s="1376"/>
      <c r="Y106" s="1376"/>
      <c r="Z106" s="1376"/>
    </row>
    <row r="107" spans="1:26" ht="21">
      <c r="A107" s="1385" t="s">
        <v>224</v>
      </c>
      <c r="B107" s="1824" t="s">
        <v>8432</v>
      </c>
      <c r="C107" s="1570"/>
      <c r="D107" s="1570"/>
      <c r="E107" s="1570"/>
      <c r="F107" s="1570"/>
      <c r="G107" s="1573"/>
      <c r="H107" s="1489"/>
      <c r="I107" s="1472">
        <f>SUM(D108:D127)</f>
        <v>40</v>
      </c>
      <c r="J107" s="1472">
        <f>COUNT(D108:D127)*2</f>
        <v>40</v>
      </c>
      <c r="K107" s="1465"/>
      <c r="L107" s="1376"/>
      <c r="M107" s="1376"/>
      <c r="N107" s="1376"/>
      <c r="O107" s="1376"/>
      <c r="P107" s="1376"/>
      <c r="Q107" s="1376"/>
      <c r="R107" s="1376"/>
      <c r="S107" s="1376"/>
      <c r="T107" s="1376"/>
      <c r="U107" s="1376"/>
      <c r="V107" s="1376"/>
      <c r="W107" s="1376"/>
      <c r="X107" s="1376"/>
      <c r="Y107" s="1376"/>
      <c r="Z107" s="1376"/>
    </row>
    <row r="108" spans="1:26" ht="66">
      <c r="A108" s="1393" t="s">
        <v>8433</v>
      </c>
      <c r="B108" s="1391" t="s">
        <v>8434</v>
      </c>
      <c r="C108" s="670" t="s">
        <v>8435</v>
      </c>
      <c r="D108" s="1118">
        <v>2</v>
      </c>
      <c r="E108" s="1118" t="s">
        <v>469</v>
      </c>
      <c r="F108" s="1391" t="s">
        <v>8436</v>
      </c>
      <c r="G108" s="1391"/>
      <c r="H108" s="1496"/>
      <c r="I108" s="1472"/>
      <c r="J108" s="1472"/>
      <c r="K108" s="1465"/>
      <c r="L108" s="1376"/>
      <c r="M108" s="1376"/>
      <c r="N108" s="1376"/>
      <c r="O108" s="1376"/>
      <c r="P108" s="1376"/>
      <c r="Q108" s="1376"/>
      <c r="R108" s="1376"/>
      <c r="S108" s="1376"/>
      <c r="T108" s="1376"/>
      <c r="U108" s="1376"/>
      <c r="V108" s="1376"/>
      <c r="W108" s="1376"/>
      <c r="X108" s="1376"/>
      <c r="Y108" s="1376"/>
      <c r="Z108" s="1376"/>
    </row>
    <row r="109" spans="1:26" ht="66">
      <c r="A109" s="1393"/>
      <c r="B109" s="1391"/>
      <c r="C109" s="670" t="s">
        <v>8437</v>
      </c>
      <c r="D109" s="1118">
        <v>2</v>
      </c>
      <c r="E109" s="1118" t="s">
        <v>469</v>
      </c>
      <c r="F109" s="1391"/>
      <c r="G109" s="670"/>
      <c r="H109" s="1493"/>
      <c r="I109" s="1472"/>
      <c r="J109" s="1472"/>
      <c r="K109" s="1465"/>
      <c r="L109" s="1376"/>
      <c r="M109" s="1376"/>
      <c r="N109" s="1376"/>
      <c r="O109" s="1376"/>
      <c r="P109" s="1376"/>
      <c r="Q109" s="1376"/>
      <c r="R109" s="1376"/>
      <c r="S109" s="1376"/>
      <c r="T109" s="1376"/>
      <c r="U109" s="1376"/>
      <c r="V109" s="1376"/>
      <c r="W109" s="1376"/>
      <c r="X109" s="1376"/>
      <c r="Y109" s="1376"/>
      <c r="Z109" s="1376"/>
    </row>
    <row r="110" spans="1:26" ht="66">
      <c r="A110" s="1393"/>
      <c r="B110" s="1391"/>
      <c r="C110" s="670" t="s">
        <v>8438</v>
      </c>
      <c r="D110" s="1118">
        <v>2</v>
      </c>
      <c r="E110" s="1118" t="s">
        <v>504</v>
      </c>
      <c r="F110" s="670" t="s">
        <v>8439</v>
      </c>
      <c r="G110" s="670"/>
      <c r="H110" s="1493"/>
      <c r="I110" s="1472"/>
      <c r="J110" s="1472"/>
      <c r="K110" s="1465"/>
      <c r="L110" s="1376"/>
      <c r="M110" s="1376"/>
      <c r="N110" s="1376"/>
      <c r="O110" s="1376"/>
      <c r="P110" s="1376"/>
      <c r="Q110" s="1376"/>
      <c r="R110" s="1376"/>
      <c r="S110" s="1376"/>
      <c r="T110" s="1376"/>
      <c r="U110" s="1376"/>
      <c r="V110" s="1376"/>
      <c r="W110" s="1376"/>
      <c r="X110" s="1376"/>
      <c r="Y110" s="1376"/>
      <c r="Z110" s="1376"/>
    </row>
    <row r="111" spans="1:26" ht="66">
      <c r="A111" s="1393"/>
      <c r="B111" s="1391"/>
      <c r="C111" s="670" t="s">
        <v>8440</v>
      </c>
      <c r="D111" s="1118">
        <v>2</v>
      </c>
      <c r="E111" s="1118" t="s">
        <v>469</v>
      </c>
      <c r="F111" s="670"/>
      <c r="G111" s="670"/>
      <c r="H111" s="1493"/>
      <c r="I111" s="1472"/>
      <c r="J111" s="1472"/>
      <c r="K111" s="1465"/>
      <c r="L111" s="1376"/>
      <c r="M111" s="1376"/>
      <c r="N111" s="1376"/>
      <c r="O111" s="1376"/>
      <c r="P111" s="1376"/>
      <c r="Q111" s="1376"/>
      <c r="R111" s="1376"/>
      <c r="S111" s="1376"/>
      <c r="T111" s="1376"/>
      <c r="U111" s="1376"/>
      <c r="V111" s="1376"/>
      <c r="W111" s="1376"/>
      <c r="X111" s="1376"/>
      <c r="Y111" s="1376"/>
      <c r="Z111" s="1376"/>
    </row>
    <row r="112" spans="1:26" ht="44">
      <c r="A112" s="1393"/>
      <c r="B112" s="1391"/>
      <c r="C112" s="670" t="s">
        <v>8441</v>
      </c>
      <c r="D112" s="1118">
        <v>2</v>
      </c>
      <c r="E112" s="1118" t="s">
        <v>469</v>
      </c>
      <c r="F112" s="670" t="s">
        <v>8442</v>
      </c>
      <c r="G112" s="670"/>
      <c r="H112" s="1493"/>
      <c r="I112" s="1472"/>
      <c r="J112" s="1472"/>
      <c r="K112" s="1465"/>
      <c r="L112" s="1376"/>
      <c r="M112" s="1376"/>
      <c r="N112" s="1376"/>
      <c r="O112" s="1376"/>
      <c r="P112" s="1376"/>
      <c r="Q112" s="1376"/>
      <c r="R112" s="1376"/>
      <c r="S112" s="1376"/>
      <c r="T112" s="1376"/>
      <c r="U112" s="1376"/>
      <c r="V112" s="1376"/>
      <c r="W112" s="1376"/>
      <c r="X112" s="1376"/>
      <c r="Y112" s="1376"/>
      <c r="Z112" s="1376"/>
    </row>
    <row r="113" spans="1:26" ht="44">
      <c r="A113" s="1393"/>
      <c r="B113" s="1391"/>
      <c r="C113" s="670" t="s">
        <v>8443</v>
      </c>
      <c r="D113" s="1118">
        <v>2</v>
      </c>
      <c r="E113" s="1118" t="s">
        <v>469</v>
      </c>
      <c r="F113" s="1391" t="s">
        <v>8444</v>
      </c>
      <c r="G113" s="670"/>
      <c r="H113" s="1493"/>
      <c r="I113" s="1472"/>
      <c r="J113" s="1472"/>
      <c r="K113" s="1465"/>
      <c r="L113" s="1376"/>
      <c r="M113" s="1376"/>
      <c r="N113" s="1376"/>
      <c r="O113" s="1376"/>
      <c r="P113" s="1376"/>
      <c r="Q113" s="1376"/>
      <c r="R113" s="1376"/>
      <c r="S113" s="1376"/>
      <c r="T113" s="1376"/>
      <c r="U113" s="1376"/>
      <c r="V113" s="1376"/>
      <c r="W113" s="1376"/>
      <c r="X113" s="1376"/>
      <c r="Y113" s="1376"/>
      <c r="Z113" s="1376"/>
    </row>
    <row r="114" spans="1:26" ht="242">
      <c r="A114" s="1393"/>
      <c r="B114" s="1391"/>
      <c r="C114" s="670" t="s">
        <v>8445</v>
      </c>
      <c r="D114" s="1118">
        <v>2</v>
      </c>
      <c r="E114" s="1118" t="s">
        <v>469</v>
      </c>
      <c r="F114" s="1389" t="s">
        <v>8446</v>
      </c>
      <c r="G114" s="670"/>
      <c r="H114" s="1493"/>
      <c r="I114" s="1472"/>
      <c r="J114" s="1472"/>
      <c r="K114" s="1465"/>
      <c r="L114" s="1376"/>
      <c r="M114" s="1376"/>
      <c r="N114" s="1376"/>
      <c r="O114" s="1376"/>
      <c r="P114" s="1376"/>
      <c r="Q114" s="1376"/>
      <c r="R114" s="1376"/>
      <c r="S114" s="1376"/>
      <c r="T114" s="1376"/>
      <c r="U114" s="1376"/>
      <c r="V114" s="1376"/>
      <c r="W114" s="1376"/>
      <c r="X114" s="1376"/>
      <c r="Y114" s="1376"/>
      <c r="Z114" s="1376"/>
    </row>
    <row r="115" spans="1:26" ht="154">
      <c r="A115" s="1393"/>
      <c r="B115" s="1391"/>
      <c r="C115" s="670" t="s">
        <v>8447</v>
      </c>
      <c r="D115" s="1118">
        <v>2</v>
      </c>
      <c r="E115" s="1118" t="s">
        <v>469</v>
      </c>
      <c r="F115" s="1391" t="s">
        <v>8448</v>
      </c>
      <c r="G115" s="670"/>
      <c r="H115" s="1493"/>
      <c r="I115" s="1472"/>
      <c r="J115" s="1472"/>
      <c r="K115" s="1465"/>
      <c r="L115" s="1376"/>
      <c r="M115" s="1376"/>
      <c r="N115" s="1376"/>
      <c r="O115" s="1376"/>
      <c r="P115" s="1376"/>
      <c r="Q115" s="1376"/>
      <c r="R115" s="1376"/>
      <c r="S115" s="1376"/>
      <c r="T115" s="1376"/>
      <c r="U115" s="1376"/>
      <c r="V115" s="1376"/>
      <c r="W115" s="1376"/>
      <c r="X115" s="1376"/>
      <c r="Y115" s="1376"/>
      <c r="Z115" s="1376"/>
    </row>
    <row r="116" spans="1:26" ht="66">
      <c r="A116" s="1393" t="s">
        <v>1994</v>
      </c>
      <c r="B116" s="1391" t="s">
        <v>8449</v>
      </c>
      <c r="C116" s="670" t="s">
        <v>8450</v>
      </c>
      <c r="D116" s="1118">
        <v>2</v>
      </c>
      <c r="E116" s="1118" t="s">
        <v>469</v>
      </c>
      <c r="F116" s="1391" t="s">
        <v>8451</v>
      </c>
      <c r="G116" s="670"/>
      <c r="H116" s="1493"/>
      <c r="I116" s="1472"/>
      <c r="J116" s="1472"/>
      <c r="K116" s="1465"/>
      <c r="L116" s="1376"/>
      <c r="M116" s="1376"/>
      <c r="N116" s="1376"/>
      <c r="O116" s="1376"/>
      <c r="P116" s="1376"/>
      <c r="Q116" s="1376"/>
      <c r="R116" s="1376"/>
      <c r="S116" s="1376"/>
      <c r="T116" s="1376"/>
      <c r="U116" s="1376"/>
      <c r="V116" s="1376"/>
      <c r="W116" s="1376"/>
      <c r="X116" s="1376"/>
      <c r="Y116" s="1376"/>
      <c r="Z116" s="1376"/>
    </row>
    <row r="117" spans="1:26" ht="44">
      <c r="A117" s="1393"/>
      <c r="B117" s="1391"/>
      <c r="C117" s="670" t="s">
        <v>8452</v>
      </c>
      <c r="D117" s="1118">
        <v>2</v>
      </c>
      <c r="E117" s="1118" t="s">
        <v>469</v>
      </c>
      <c r="F117" s="1391"/>
      <c r="G117" s="670"/>
      <c r="H117" s="1493"/>
      <c r="I117" s="1472"/>
      <c r="J117" s="1472"/>
      <c r="K117" s="1465"/>
      <c r="L117" s="1376"/>
      <c r="M117" s="1376"/>
      <c r="N117" s="1376"/>
      <c r="O117" s="1376"/>
      <c r="P117" s="1376"/>
      <c r="Q117" s="1376"/>
      <c r="R117" s="1376"/>
      <c r="S117" s="1376"/>
      <c r="T117" s="1376"/>
      <c r="U117" s="1376"/>
      <c r="V117" s="1376"/>
      <c r="W117" s="1376"/>
      <c r="X117" s="1376"/>
      <c r="Y117" s="1376"/>
      <c r="Z117" s="1376"/>
    </row>
    <row r="118" spans="1:26" ht="44">
      <c r="A118" s="1393" t="s">
        <v>8453</v>
      </c>
      <c r="B118" s="1391" t="s">
        <v>8454</v>
      </c>
      <c r="C118" s="670" t="s">
        <v>8455</v>
      </c>
      <c r="D118" s="1118">
        <v>2</v>
      </c>
      <c r="E118" s="1118" t="s">
        <v>469</v>
      </c>
      <c r="F118" s="1391" t="s">
        <v>8456</v>
      </c>
      <c r="G118" s="670"/>
      <c r="H118" s="1493"/>
      <c r="I118" s="1472"/>
      <c r="J118" s="1472"/>
      <c r="K118" s="1465"/>
      <c r="L118" s="1376"/>
      <c r="M118" s="1376"/>
      <c r="N118" s="1376"/>
      <c r="O118" s="1376"/>
      <c r="P118" s="1376"/>
      <c r="Q118" s="1376"/>
      <c r="R118" s="1376"/>
      <c r="S118" s="1376"/>
      <c r="T118" s="1376"/>
      <c r="U118" s="1376"/>
      <c r="V118" s="1376"/>
      <c r="W118" s="1376"/>
      <c r="X118" s="1376"/>
      <c r="Y118" s="1376"/>
      <c r="Z118" s="1376"/>
    </row>
    <row r="119" spans="1:26" ht="66">
      <c r="A119" s="1393"/>
      <c r="B119" s="1380"/>
      <c r="C119" s="670" t="s">
        <v>8457</v>
      </c>
      <c r="D119" s="1118">
        <v>2</v>
      </c>
      <c r="E119" s="1118" t="s">
        <v>469</v>
      </c>
      <c r="F119" s="1391" t="s">
        <v>8458</v>
      </c>
      <c r="G119" s="670"/>
      <c r="H119" s="1493"/>
      <c r="I119" s="1472"/>
      <c r="J119" s="1472"/>
      <c r="K119" s="1465"/>
      <c r="L119" s="1376"/>
      <c r="M119" s="1376"/>
      <c r="N119" s="1376"/>
      <c r="O119" s="1376"/>
      <c r="P119" s="1376"/>
      <c r="Q119" s="1376"/>
      <c r="R119" s="1376"/>
      <c r="S119" s="1376"/>
      <c r="T119" s="1376"/>
      <c r="U119" s="1376"/>
      <c r="V119" s="1376"/>
      <c r="W119" s="1376"/>
      <c r="X119" s="1376"/>
      <c r="Y119" s="1376"/>
      <c r="Z119" s="1376"/>
    </row>
    <row r="120" spans="1:26" ht="44">
      <c r="A120" s="1393"/>
      <c r="B120" s="1391"/>
      <c r="C120" s="670" t="s">
        <v>8459</v>
      </c>
      <c r="D120" s="1118">
        <v>2</v>
      </c>
      <c r="E120" s="1118" t="s">
        <v>469</v>
      </c>
      <c r="F120" s="1391" t="s">
        <v>8460</v>
      </c>
      <c r="G120" s="670"/>
      <c r="H120" s="1493"/>
      <c r="I120" s="1472"/>
      <c r="J120" s="1472"/>
      <c r="K120" s="1465"/>
      <c r="L120" s="1376"/>
      <c r="M120" s="1376"/>
      <c r="N120" s="1376"/>
      <c r="O120" s="1376"/>
      <c r="P120" s="1376"/>
      <c r="Q120" s="1376"/>
      <c r="R120" s="1376"/>
      <c r="S120" s="1376"/>
      <c r="T120" s="1376"/>
      <c r="U120" s="1376"/>
      <c r="V120" s="1376"/>
      <c r="W120" s="1376"/>
      <c r="X120" s="1376"/>
      <c r="Y120" s="1376"/>
      <c r="Z120" s="1376"/>
    </row>
    <row r="121" spans="1:26" ht="44">
      <c r="A121" s="1393"/>
      <c r="B121" s="1391"/>
      <c r="C121" s="670" t="s">
        <v>8461</v>
      </c>
      <c r="D121" s="1118">
        <v>2</v>
      </c>
      <c r="E121" s="1118" t="s">
        <v>469</v>
      </c>
      <c r="F121" s="1391"/>
      <c r="G121" s="670"/>
      <c r="H121" s="1493"/>
      <c r="I121" s="1472"/>
      <c r="J121" s="1472"/>
      <c r="K121" s="1465"/>
      <c r="L121" s="1376"/>
      <c r="M121" s="1376"/>
      <c r="N121" s="1376"/>
      <c r="O121" s="1376"/>
      <c r="P121" s="1376"/>
      <c r="Q121" s="1376"/>
      <c r="R121" s="1376"/>
      <c r="S121" s="1376"/>
      <c r="T121" s="1376"/>
      <c r="U121" s="1376"/>
      <c r="V121" s="1376"/>
      <c r="W121" s="1376"/>
      <c r="X121" s="1376"/>
      <c r="Y121" s="1376"/>
      <c r="Z121" s="1376"/>
    </row>
    <row r="122" spans="1:26" ht="44">
      <c r="A122" s="1393"/>
      <c r="B122" s="1391"/>
      <c r="C122" s="670" t="s">
        <v>8462</v>
      </c>
      <c r="D122" s="1118">
        <v>2</v>
      </c>
      <c r="E122" s="1118" t="s">
        <v>469</v>
      </c>
      <c r="F122" s="1391" t="s">
        <v>8463</v>
      </c>
      <c r="G122" s="670"/>
      <c r="H122" s="1493"/>
      <c r="I122" s="1472"/>
      <c r="J122" s="1472"/>
      <c r="K122" s="1465"/>
      <c r="L122" s="1376"/>
      <c r="M122" s="1376"/>
      <c r="N122" s="1376"/>
      <c r="O122" s="1376"/>
      <c r="P122" s="1376"/>
      <c r="Q122" s="1376"/>
      <c r="R122" s="1376"/>
      <c r="S122" s="1376"/>
      <c r="T122" s="1376"/>
      <c r="U122" s="1376"/>
      <c r="V122" s="1376"/>
      <c r="W122" s="1376"/>
      <c r="X122" s="1376"/>
      <c r="Y122" s="1376"/>
      <c r="Z122" s="1376"/>
    </row>
    <row r="123" spans="1:26" ht="66">
      <c r="A123" s="1393" t="s">
        <v>8464</v>
      </c>
      <c r="B123" s="1391" t="s">
        <v>8465</v>
      </c>
      <c r="C123" s="670" t="s">
        <v>8466</v>
      </c>
      <c r="D123" s="1118">
        <v>2</v>
      </c>
      <c r="E123" s="1118" t="s">
        <v>469</v>
      </c>
      <c r="F123" s="1391" t="s">
        <v>8467</v>
      </c>
      <c r="G123" s="670"/>
      <c r="H123" s="1493"/>
      <c r="I123" s="1472"/>
      <c r="J123" s="1472"/>
      <c r="K123" s="1465"/>
      <c r="L123" s="1376"/>
      <c r="M123" s="1376"/>
      <c r="N123" s="1376"/>
      <c r="O123" s="1376"/>
      <c r="P123" s="1376"/>
      <c r="Q123" s="1376"/>
      <c r="R123" s="1376"/>
      <c r="S123" s="1376"/>
      <c r="T123" s="1376"/>
      <c r="U123" s="1376"/>
      <c r="V123" s="1376"/>
      <c r="W123" s="1376"/>
      <c r="X123" s="1376"/>
      <c r="Y123" s="1376"/>
      <c r="Z123" s="1376"/>
    </row>
    <row r="124" spans="1:26" ht="44">
      <c r="A124" s="1393" t="s">
        <v>8468</v>
      </c>
      <c r="B124" s="1391" t="s">
        <v>8469</v>
      </c>
      <c r="C124" s="670" t="s">
        <v>8470</v>
      </c>
      <c r="D124" s="1118">
        <v>2</v>
      </c>
      <c r="E124" s="1118" t="s">
        <v>504</v>
      </c>
      <c r="F124" s="1391" t="s">
        <v>8471</v>
      </c>
      <c r="G124" s="670"/>
      <c r="H124" s="1493"/>
      <c r="I124" s="1472"/>
      <c r="J124" s="1472"/>
      <c r="K124" s="1465"/>
      <c r="L124" s="1376"/>
      <c r="M124" s="1376"/>
      <c r="N124" s="1376"/>
      <c r="O124" s="1376"/>
      <c r="P124" s="1376"/>
      <c r="Q124" s="1376"/>
      <c r="R124" s="1376"/>
      <c r="S124" s="1376"/>
      <c r="T124" s="1376"/>
      <c r="U124" s="1376"/>
      <c r="V124" s="1376"/>
      <c r="W124" s="1376"/>
      <c r="X124" s="1376"/>
      <c r="Y124" s="1376"/>
      <c r="Z124" s="1376"/>
    </row>
    <row r="125" spans="1:26" ht="88">
      <c r="A125" s="1393" t="s">
        <v>8472</v>
      </c>
      <c r="B125" s="1391" t="s">
        <v>8473</v>
      </c>
      <c r="C125" s="670" t="s">
        <v>8474</v>
      </c>
      <c r="D125" s="1118">
        <v>2</v>
      </c>
      <c r="E125" s="1118" t="s">
        <v>504</v>
      </c>
      <c r="F125" s="1391" t="s">
        <v>8475</v>
      </c>
      <c r="G125" s="670"/>
      <c r="H125" s="1493"/>
      <c r="I125" s="1472"/>
      <c r="J125" s="1472"/>
      <c r="K125" s="1465"/>
      <c r="L125" s="1376"/>
      <c r="M125" s="1376"/>
      <c r="N125" s="1376"/>
      <c r="O125" s="1376"/>
      <c r="P125" s="1376"/>
      <c r="Q125" s="1376"/>
      <c r="R125" s="1376"/>
      <c r="S125" s="1376"/>
      <c r="T125" s="1376"/>
      <c r="U125" s="1376"/>
      <c r="V125" s="1376"/>
      <c r="W125" s="1376"/>
      <c r="X125" s="1376"/>
      <c r="Y125" s="1376"/>
      <c r="Z125" s="1376"/>
    </row>
    <row r="126" spans="1:26" ht="198">
      <c r="A126" s="1393" t="s">
        <v>8476</v>
      </c>
      <c r="B126" s="1391" t="s">
        <v>8477</v>
      </c>
      <c r="C126" s="670" t="s">
        <v>675</v>
      </c>
      <c r="D126" s="1118">
        <v>2</v>
      </c>
      <c r="E126" s="1118" t="s">
        <v>469</v>
      </c>
      <c r="F126" s="1391" t="s">
        <v>8478</v>
      </c>
      <c r="G126" s="670"/>
      <c r="H126" s="1493"/>
      <c r="I126" s="1472"/>
      <c r="J126" s="1472"/>
      <c r="K126" s="1465"/>
      <c r="L126" s="1376"/>
      <c r="M126" s="1376"/>
      <c r="N126" s="1376"/>
      <c r="O126" s="1376"/>
      <c r="P126" s="1376"/>
      <c r="Q126" s="1376"/>
      <c r="R126" s="1376"/>
      <c r="S126" s="1376"/>
      <c r="T126" s="1376"/>
      <c r="U126" s="1376"/>
      <c r="V126" s="1376"/>
      <c r="W126" s="1376"/>
      <c r="X126" s="1376"/>
      <c r="Y126" s="1376"/>
      <c r="Z126" s="1376"/>
    </row>
    <row r="127" spans="1:26" ht="66">
      <c r="A127" s="1393"/>
      <c r="B127" s="1391"/>
      <c r="C127" s="670" t="s">
        <v>8479</v>
      </c>
      <c r="D127" s="1118">
        <v>2</v>
      </c>
      <c r="E127" s="1118" t="s">
        <v>469</v>
      </c>
      <c r="F127" s="670" t="s">
        <v>8480</v>
      </c>
      <c r="G127" s="670"/>
      <c r="H127" s="1493"/>
      <c r="I127" s="1472"/>
      <c r="J127" s="1472"/>
      <c r="K127" s="1465"/>
      <c r="L127" s="1376"/>
      <c r="M127" s="1376"/>
      <c r="N127" s="1376"/>
      <c r="O127" s="1376"/>
      <c r="P127" s="1376"/>
      <c r="Q127" s="1376"/>
      <c r="R127" s="1376"/>
      <c r="S127" s="1376"/>
      <c r="T127" s="1376"/>
      <c r="U127" s="1376"/>
      <c r="V127" s="1376"/>
      <c r="W127" s="1376"/>
      <c r="X127" s="1376"/>
      <c r="Y127" s="1376"/>
      <c r="Z127" s="1376"/>
    </row>
    <row r="128" spans="1:26" ht="22">
      <c r="A128" s="1393" t="s">
        <v>8481</v>
      </c>
      <c r="B128" s="1824" t="s">
        <v>8482</v>
      </c>
      <c r="C128" s="1570"/>
      <c r="D128" s="1570"/>
      <c r="E128" s="1570"/>
      <c r="F128" s="1570"/>
      <c r="G128" s="1573"/>
      <c r="H128" s="1489"/>
      <c r="I128" s="1472">
        <f>SUM(D129:D133)</f>
        <v>10</v>
      </c>
      <c r="J128" s="1472">
        <f>COUNT(D129:D133)*2</f>
        <v>10</v>
      </c>
      <c r="K128" s="1465"/>
      <c r="L128" s="1376"/>
      <c r="M128" s="1376"/>
      <c r="N128" s="1376"/>
      <c r="O128" s="1376"/>
      <c r="P128" s="1376"/>
      <c r="Q128" s="1376"/>
      <c r="R128" s="1376"/>
      <c r="S128" s="1376"/>
      <c r="T128" s="1376"/>
      <c r="U128" s="1376"/>
      <c r="V128" s="1376"/>
      <c r="W128" s="1376"/>
      <c r="X128" s="1376"/>
      <c r="Y128" s="1376"/>
      <c r="Z128" s="1376"/>
    </row>
    <row r="129" spans="1:26" ht="66">
      <c r="A129" s="1393" t="s">
        <v>8483</v>
      </c>
      <c r="B129" s="1391" t="s">
        <v>8484</v>
      </c>
      <c r="C129" s="670" t="s">
        <v>8485</v>
      </c>
      <c r="D129" s="1118">
        <v>2</v>
      </c>
      <c r="E129" s="1118" t="s">
        <v>504</v>
      </c>
      <c r="F129" s="1391" t="s">
        <v>8486</v>
      </c>
      <c r="G129" s="670"/>
      <c r="H129" s="1493"/>
      <c r="I129" s="1472"/>
      <c r="J129" s="1472"/>
      <c r="K129" s="1465"/>
      <c r="L129" s="1376"/>
      <c r="M129" s="1376"/>
      <c r="N129" s="1376"/>
      <c r="O129" s="1376"/>
      <c r="P129" s="1376"/>
      <c r="Q129" s="1376"/>
      <c r="R129" s="1376"/>
      <c r="S129" s="1376"/>
      <c r="T129" s="1376"/>
      <c r="U129" s="1376"/>
      <c r="V129" s="1376"/>
      <c r="W129" s="1376"/>
      <c r="X129" s="1376"/>
      <c r="Y129" s="1376"/>
      <c r="Z129" s="1376"/>
    </row>
    <row r="130" spans="1:26" ht="88">
      <c r="A130" s="1393" t="s">
        <v>2022</v>
      </c>
      <c r="B130" s="1391" t="s">
        <v>8487</v>
      </c>
      <c r="C130" s="670" t="s">
        <v>8488</v>
      </c>
      <c r="D130" s="1118">
        <v>2</v>
      </c>
      <c r="E130" s="1118" t="s">
        <v>469</v>
      </c>
      <c r="F130" s="1391" t="s">
        <v>8489</v>
      </c>
      <c r="G130" s="670"/>
      <c r="H130" s="1493"/>
      <c r="I130" s="1472"/>
      <c r="J130" s="1472"/>
      <c r="K130" s="1465"/>
      <c r="L130" s="1376"/>
      <c r="M130" s="1376"/>
      <c r="N130" s="1376"/>
      <c r="O130" s="1376"/>
      <c r="P130" s="1376"/>
      <c r="Q130" s="1376"/>
      <c r="R130" s="1376"/>
      <c r="S130" s="1376"/>
      <c r="T130" s="1376"/>
      <c r="U130" s="1376"/>
      <c r="V130" s="1376"/>
      <c r="W130" s="1376"/>
      <c r="X130" s="1376"/>
      <c r="Y130" s="1376"/>
      <c r="Z130" s="1376"/>
    </row>
    <row r="131" spans="1:26" ht="44">
      <c r="A131" s="1393"/>
      <c r="B131" s="1391"/>
      <c r="C131" s="670" t="s">
        <v>8490</v>
      </c>
      <c r="D131" s="1118">
        <v>2</v>
      </c>
      <c r="E131" s="1118" t="s">
        <v>504</v>
      </c>
      <c r="F131" s="1391"/>
      <c r="G131" s="670"/>
      <c r="H131" s="1493"/>
      <c r="I131" s="1472"/>
      <c r="J131" s="1472"/>
      <c r="K131" s="1465"/>
      <c r="L131" s="1376"/>
      <c r="M131" s="1376"/>
      <c r="N131" s="1376"/>
      <c r="O131" s="1376"/>
      <c r="P131" s="1376"/>
      <c r="Q131" s="1376"/>
      <c r="R131" s="1376"/>
      <c r="S131" s="1376"/>
      <c r="T131" s="1376"/>
      <c r="U131" s="1376"/>
      <c r="V131" s="1376"/>
      <c r="W131" s="1376"/>
      <c r="X131" s="1376"/>
      <c r="Y131" s="1376"/>
      <c r="Z131" s="1376"/>
    </row>
    <row r="132" spans="1:26" ht="44">
      <c r="A132" s="1393" t="s">
        <v>2024</v>
      </c>
      <c r="B132" s="1391" t="s">
        <v>8491</v>
      </c>
      <c r="C132" s="670" t="s">
        <v>8492</v>
      </c>
      <c r="D132" s="1118">
        <v>2</v>
      </c>
      <c r="E132" s="1118" t="s">
        <v>469</v>
      </c>
      <c r="F132" s="1391" t="s">
        <v>8493</v>
      </c>
      <c r="G132" s="670"/>
      <c r="H132" s="1493"/>
      <c r="I132" s="1472"/>
      <c r="J132" s="1472"/>
      <c r="K132" s="1465"/>
      <c r="L132" s="1376"/>
      <c r="M132" s="1376"/>
      <c r="N132" s="1376"/>
      <c r="O132" s="1376"/>
      <c r="P132" s="1376"/>
      <c r="Q132" s="1376"/>
      <c r="R132" s="1376"/>
      <c r="S132" s="1376"/>
      <c r="T132" s="1376"/>
      <c r="U132" s="1376"/>
      <c r="V132" s="1376"/>
      <c r="W132" s="1376"/>
      <c r="X132" s="1376"/>
      <c r="Y132" s="1376"/>
      <c r="Z132" s="1376"/>
    </row>
    <row r="133" spans="1:26" ht="22">
      <c r="A133" s="1393"/>
      <c r="B133" s="1391"/>
      <c r="C133" s="670" t="s">
        <v>693</v>
      </c>
      <c r="D133" s="1118">
        <v>2</v>
      </c>
      <c r="E133" s="1118" t="s">
        <v>469</v>
      </c>
      <c r="F133" s="1391"/>
      <c r="G133" s="670"/>
      <c r="H133" s="1493"/>
      <c r="I133" s="1472"/>
      <c r="J133" s="1472"/>
      <c r="K133" s="1465"/>
      <c r="L133" s="1376"/>
      <c r="M133" s="1376"/>
      <c r="N133" s="1376"/>
      <c r="O133" s="1376"/>
      <c r="P133" s="1376"/>
      <c r="Q133" s="1376"/>
      <c r="R133" s="1376"/>
      <c r="S133" s="1376"/>
      <c r="T133" s="1376"/>
      <c r="U133" s="1376"/>
      <c r="V133" s="1376"/>
      <c r="W133" s="1376"/>
      <c r="X133" s="1376"/>
      <c r="Y133" s="1376"/>
      <c r="Z133" s="1376"/>
    </row>
    <row r="134" spans="1:26" ht="22">
      <c r="A134" s="1393" t="s">
        <v>226</v>
      </c>
      <c r="B134" s="1824" t="s">
        <v>8494</v>
      </c>
      <c r="C134" s="1570"/>
      <c r="D134" s="1570"/>
      <c r="E134" s="1570"/>
      <c r="F134" s="1570"/>
      <c r="G134" s="1573"/>
      <c r="H134" s="1489"/>
      <c r="I134" s="1472">
        <f>SUM(D135:D137)</f>
        <v>6</v>
      </c>
      <c r="J134" s="1472">
        <f>COUNT(D135:D137)*2</f>
        <v>6</v>
      </c>
      <c r="K134" s="1465"/>
      <c r="L134" s="1376"/>
      <c r="M134" s="1376"/>
      <c r="N134" s="1376"/>
      <c r="O134" s="1376"/>
      <c r="P134" s="1376"/>
      <c r="Q134" s="1376"/>
      <c r="R134" s="1376"/>
      <c r="S134" s="1376"/>
      <c r="T134" s="1376"/>
      <c r="U134" s="1376"/>
      <c r="V134" s="1376"/>
      <c r="W134" s="1376"/>
      <c r="X134" s="1376"/>
      <c r="Y134" s="1376"/>
      <c r="Z134" s="1376"/>
    </row>
    <row r="135" spans="1:26" ht="66">
      <c r="A135" s="1393" t="s">
        <v>8495</v>
      </c>
      <c r="B135" s="1391" t="s">
        <v>8496</v>
      </c>
      <c r="C135" s="670" t="s">
        <v>8497</v>
      </c>
      <c r="D135" s="1118">
        <v>2</v>
      </c>
      <c r="E135" s="1118" t="s">
        <v>469</v>
      </c>
      <c r="F135" s="1391" t="s">
        <v>6020</v>
      </c>
      <c r="G135" s="670"/>
      <c r="H135" s="1493"/>
      <c r="I135" s="1472"/>
      <c r="J135" s="1472"/>
      <c r="K135" s="1465"/>
      <c r="L135" s="1376"/>
      <c r="M135" s="1376"/>
      <c r="N135" s="1376"/>
      <c r="O135" s="1376"/>
      <c r="P135" s="1376"/>
      <c r="Q135" s="1376"/>
      <c r="R135" s="1376"/>
      <c r="S135" s="1376"/>
      <c r="T135" s="1376"/>
      <c r="U135" s="1376"/>
      <c r="V135" s="1376"/>
      <c r="W135" s="1376"/>
      <c r="X135" s="1376"/>
      <c r="Y135" s="1376"/>
      <c r="Z135" s="1376"/>
    </row>
    <row r="136" spans="1:26" ht="44">
      <c r="A136" s="1393" t="s">
        <v>2028</v>
      </c>
      <c r="B136" s="1391" t="s">
        <v>8498</v>
      </c>
      <c r="C136" s="670" t="s">
        <v>8499</v>
      </c>
      <c r="D136" s="1118">
        <v>2</v>
      </c>
      <c r="E136" s="1118" t="s">
        <v>469</v>
      </c>
      <c r="F136" s="1391" t="s">
        <v>8500</v>
      </c>
      <c r="G136" s="670"/>
      <c r="H136" s="1493"/>
      <c r="I136" s="1472"/>
      <c r="J136" s="1472"/>
      <c r="K136" s="1465"/>
      <c r="L136" s="1376"/>
      <c r="M136" s="1376"/>
      <c r="N136" s="1376"/>
      <c r="O136" s="1376"/>
      <c r="P136" s="1376"/>
      <c r="Q136" s="1376"/>
      <c r="R136" s="1376"/>
      <c r="S136" s="1376"/>
      <c r="T136" s="1376"/>
      <c r="U136" s="1376"/>
      <c r="V136" s="1376"/>
      <c r="W136" s="1376"/>
      <c r="X136" s="1376"/>
      <c r="Y136" s="1376"/>
      <c r="Z136" s="1376"/>
    </row>
    <row r="137" spans="1:26" ht="88">
      <c r="A137" s="1393" t="s">
        <v>2030</v>
      </c>
      <c r="B137" s="1391" t="s">
        <v>8501</v>
      </c>
      <c r="C137" s="670" t="s">
        <v>704</v>
      </c>
      <c r="D137" s="1118">
        <v>2</v>
      </c>
      <c r="E137" s="1118" t="s">
        <v>891</v>
      </c>
      <c r="F137" s="1391" t="s">
        <v>8502</v>
      </c>
      <c r="G137" s="670"/>
      <c r="H137" s="1493"/>
      <c r="I137" s="1472"/>
      <c r="J137" s="1472"/>
      <c r="K137" s="1465"/>
      <c r="L137" s="1376"/>
      <c r="M137" s="1376"/>
      <c r="N137" s="1376"/>
      <c r="O137" s="1376"/>
      <c r="P137" s="1376"/>
      <c r="Q137" s="1376"/>
      <c r="R137" s="1376"/>
      <c r="S137" s="1376"/>
      <c r="T137" s="1376"/>
      <c r="U137" s="1376"/>
      <c r="V137" s="1376"/>
      <c r="W137" s="1376"/>
      <c r="X137" s="1376"/>
      <c r="Y137" s="1376"/>
      <c r="Z137" s="1376"/>
    </row>
    <row r="138" spans="1:26" ht="22">
      <c r="A138" s="1393" t="s">
        <v>227</v>
      </c>
      <c r="B138" s="1824" t="s">
        <v>8503</v>
      </c>
      <c r="C138" s="1570"/>
      <c r="D138" s="1570"/>
      <c r="E138" s="1570"/>
      <c r="F138" s="1570"/>
      <c r="G138" s="1573"/>
      <c r="H138" s="1489"/>
      <c r="I138" s="1472">
        <f>SUM(D139:D144)</f>
        <v>12</v>
      </c>
      <c r="J138" s="1472">
        <f>COUNT(D139:D144)*2</f>
        <v>12</v>
      </c>
      <c r="K138" s="1465"/>
      <c r="L138" s="1376"/>
      <c r="M138" s="1376"/>
      <c r="N138" s="1376"/>
      <c r="O138" s="1376"/>
      <c r="P138" s="1376"/>
      <c r="Q138" s="1376"/>
      <c r="R138" s="1376"/>
      <c r="S138" s="1376"/>
      <c r="T138" s="1376"/>
      <c r="U138" s="1376"/>
      <c r="V138" s="1376"/>
      <c r="W138" s="1376"/>
      <c r="X138" s="1376"/>
      <c r="Y138" s="1376"/>
      <c r="Z138" s="1376"/>
    </row>
    <row r="139" spans="1:26" ht="88">
      <c r="A139" s="1393" t="s">
        <v>8504</v>
      </c>
      <c r="B139" s="1391" t="s">
        <v>8505</v>
      </c>
      <c r="C139" s="670" t="s">
        <v>8506</v>
      </c>
      <c r="D139" s="1118">
        <v>2</v>
      </c>
      <c r="E139" s="1118" t="s">
        <v>504</v>
      </c>
      <c r="F139" s="1391" t="s">
        <v>8507</v>
      </c>
      <c r="G139" s="670"/>
      <c r="H139" s="1493"/>
      <c r="I139" s="1472"/>
      <c r="J139" s="1472"/>
      <c r="K139" s="1465"/>
      <c r="L139" s="1376"/>
      <c r="M139" s="1376"/>
      <c r="N139" s="1376"/>
      <c r="O139" s="1376"/>
      <c r="P139" s="1376"/>
      <c r="Q139" s="1376"/>
      <c r="R139" s="1376"/>
      <c r="S139" s="1376"/>
      <c r="T139" s="1376"/>
      <c r="U139" s="1376"/>
      <c r="V139" s="1376"/>
      <c r="W139" s="1376"/>
      <c r="X139" s="1376"/>
      <c r="Y139" s="1376"/>
      <c r="Z139" s="1376"/>
    </row>
    <row r="140" spans="1:26" ht="66">
      <c r="A140" s="1393" t="s">
        <v>8508</v>
      </c>
      <c r="B140" s="1391" t="s">
        <v>8509</v>
      </c>
      <c r="C140" s="670" t="s">
        <v>8510</v>
      </c>
      <c r="D140" s="1118">
        <v>2</v>
      </c>
      <c r="E140" s="1118" t="s">
        <v>504</v>
      </c>
      <c r="F140" s="1391" t="s">
        <v>8511</v>
      </c>
      <c r="G140" s="670"/>
      <c r="H140" s="1493"/>
      <c r="I140" s="1472"/>
      <c r="J140" s="1472"/>
      <c r="K140" s="1465"/>
      <c r="L140" s="1376"/>
      <c r="M140" s="1376"/>
      <c r="N140" s="1376"/>
      <c r="O140" s="1376"/>
      <c r="P140" s="1376"/>
      <c r="Q140" s="1376"/>
      <c r="R140" s="1376"/>
      <c r="S140" s="1376"/>
      <c r="T140" s="1376"/>
      <c r="U140" s="1376"/>
      <c r="V140" s="1376"/>
      <c r="W140" s="1376"/>
      <c r="X140" s="1376"/>
      <c r="Y140" s="1376"/>
      <c r="Z140" s="1376"/>
    </row>
    <row r="141" spans="1:26" ht="132">
      <c r="A141" s="1393" t="s">
        <v>8512</v>
      </c>
      <c r="B141" s="1391" t="s">
        <v>8513</v>
      </c>
      <c r="C141" s="670" t="s">
        <v>8514</v>
      </c>
      <c r="D141" s="1118">
        <v>2</v>
      </c>
      <c r="E141" s="1118" t="s">
        <v>715</v>
      </c>
      <c r="F141" s="1391" t="s">
        <v>8515</v>
      </c>
      <c r="G141" s="670"/>
      <c r="H141" s="1493"/>
      <c r="I141" s="1472"/>
      <c r="J141" s="1472"/>
      <c r="K141" s="1465"/>
      <c r="L141" s="1376"/>
      <c r="M141" s="1376"/>
      <c r="N141" s="1376"/>
      <c r="O141" s="1376"/>
      <c r="P141" s="1376"/>
      <c r="Q141" s="1376"/>
      <c r="R141" s="1376"/>
      <c r="S141" s="1376"/>
      <c r="T141" s="1376"/>
      <c r="U141" s="1376"/>
      <c r="V141" s="1376"/>
      <c r="W141" s="1376"/>
      <c r="X141" s="1376"/>
      <c r="Y141" s="1376"/>
      <c r="Z141" s="1376"/>
    </row>
    <row r="142" spans="1:26" ht="44">
      <c r="A142" s="1393" t="s">
        <v>2040</v>
      </c>
      <c r="B142" s="1391" t="s">
        <v>718</v>
      </c>
      <c r="C142" s="670" t="s">
        <v>8516</v>
      </c>
      <c r="D142" s="1118">
        <v>2</v>
      </c>
      <c r="E142" s="1118" t="s">
        <v>504</v>
      </c>
      <c r="F142" s="1391" t="s">
        <v>8517</v>
      </c>
      <c r="G142" s="670"/>
      <c r="H142" s="1493"/>
      <c r="I142" s="1472"/>
      <c r="J142" s="1472"/>
      <c r="K142" s="1465"/>
      <c r="L142" s="1376"/>
      <c r="M142" s="1376"/>
      <c r="N142" s="1376"/>
      <c r="O142" s="1376"/>
      <c r="P142" s="1376"/>
      <c r="Q142" s="1376"/>
      <c r="R142" s="1376"/>
      <c r="S142" s="1376"/>
      <c r="T142" s="1376"/>
      <c r="U142" s="1376"/>
      <c r="V142" s="1376"/>
      <c r="W142" s="1376"/>
      <c r="X142" s="1376"/>
      <c r="Y142" s="1376"/>
      <c r="Z142" s="1376"/>
    </row>
    <row r="143" spans="1:26" ht="44">
      <c r="A143" s="1393" t="s">
        <v>8518</v>
      </c>
      <c r="B143" s="1391" t="s">
        <v>8519</v>
      </c>
      <c r="C143" s="670" t="s">
        <v>8520</v>
      </c>
      <c r="D143" s="1118">
        <v>2</v>
      </c>
      <c r="E143" s="1118" t="s">
        <v>2830</v>
      </c>
      <c r="F143" s="1391" t="s">
        <v>8521</v>
      </c>
      <c r="G143" s="670"/>
      <c r="H143" s="1493"/>
      <c r="I143" s="1472"/>
      <c r="J143" s="1472"/>
      <c r="K143" s="1465"/>
      <c r="L143" s="1376"/>
      <c r="M143" s="1376"/>
      <c r="N143" s="1376"/>
      <c r="O143" s="1376"/>
      <c r="P143" s="1376"/>
      <c r="Q143" s="1376"/>
      <c r="R143" s="1376"/>
      <c r="S143" s="1376"/>
      <c r="T143" s="1376"/>
      <c r="U143" s="1376"/>
      <c r="V143" s="1376"/>
      <c r="W143" s="1376"/>
      <c r="X143" s="1376"/>
      <c r="Y143" s="1376"/>
      <c r="Z143" s="1376"/>
    </row>
    <row r="144" spans="1:26" ht="22">
      <c r="A144" s="1393"/>
      <c r="B144" s="1391"/>
      <c r="C144" s="670" t="s">
        <v>8522</v>
      </c>
      <c r="D144" s="1118">
        <v>2</v>
      </c>
      <c r="E144" s="1118" t="s">
        <v>504</v>
      </c>
      <c r="F144" s="1391" t="s">
        <v>8523</v>
      </c>
      <c r="G144" s="670"/>
      <c r="H144" s="1493"/>
      <c r="I144" s="1472"/>
      <c r="J144" s="1472"/>
      <c r="K144" s="1465"/>
      <c r="L144" s="1376"/>
      <c r="M144" s="1376"/>
      <c r="N144" s="1376"/>
      <c r="O144" s="1376"/>
      <c r="P144" s="1376"/>
      <c r="Q144" s="1376"/>
      <c r="R144" s="1376"/>
      <c r="S144" s="1376"/>
      <c r="T144" s="1376"/>
      <c r="U144" s="1376"/>
      <c r="V144" s="1376"/>
      <c r="W144" s="1376"/>
      <c r="X144" s="1376"/>
      <c r="Y144" s="1376"/>
      <c r="Z144" s="1376"/>
    </row>
    <row r="145" spans="1:26" ht="22">
      <c r="A145" s="1393" t="s">
        <v>8524</v>
      </c>
      <c r="B145" s="1824" t="s">
        <v>8525</v>
      </c>
      <c r="C145" s="1570"/>
      <c r="D145" s="1570"/>
      <c r="E145" s="1570"/>
      <c r="F145" s="1570"/>
      <c r="G145" s="1573"/>
      <c r="H145" s="1489"/>
      <c r="I145" s="1472">
        <f>SUM(D146:D151)</f>
        <v>12</v>
      </c>
      <c r="J145" s="1472">
        <f>COUNT(D146:D151)*2</f>
        <v>12</v>
      </c>
      <c r="K145" s="1465"/>
      <c r="L145" s="1376"/>
      <c r="M145" s="1376"/>
      <c r="N145" s="1376"/>
      <c r="O145" s="1376"/>
      <c r="P145" s="1376"/>
      <c r="Q145" s="1376"/>
      <c r="R145" s="1376"/>
      <c r="S145" s="1376"/>
      <c r="T145" s="1376"/>
      <c r="U145" s="1376"/>
      <c r="V145" s="1376"/>
      <c r="W145" s="1376"/>
      <c r="X145" s="1376"/>
      <c r="Y145" s="1376"/>
      <c r="Z145" s="1376"/>
    </row>
    <row r="146" spans="1:26" ht="44">
      <c r="A146" s="1393" t="s">
        <v>8526</v>
      </c>
      <c r="B146" s="1391" t="s">
        <v>8527</v>
      </c>
      <c r="C146" s="670" t="s">
        <v>8528</v>
      </c>
      <c r="D146" s="1118">
        <v>2</v>
      </c>
      <c r="E146" s="1118" t="s">
        <v>504</v>
      </c>
      <c r="F146" s="1391" t="s">
        <v>8529</v>
      </c>
      <c r="G146" s="670"/>
      <c r="H146" s="1493"/>
      <c r="I146" s="1472"/>
      <c r="J146" s="1472"/>
      <c r="K146" s="1465"/>
      <c r="L146" s="1376"/>
      <c r="M146" s="1376"/>
      <c r="N146" s="1376"/>
      <c r="O146" s="1376"/>
      <c r="P146" s="1376"/>
      <c r="Q146" s="1376"/>
      <c r="R146" s="1376"/>
      <c r="S146" s="1376"/>
      <c r="T146" s="1376"/>
      <c r="U146" s="1376"/>
      <c r="V146" s="1376"/>
      <c r="W146" s="1376"/>
      <c r="X146" s="1376"/>
      <c r="Y146" s="1376"/>
      <c r="Z146" s="1376"/>
    </row>
    <row r="147" spans="1:26" ht="88">
      <c r="A147" s="1393"/>
      <c r="B147" s="1391"/>
      <c r="C147" s="670" t="s">
        <v>8530</v>
      </c>
      <c r="D147" s="1118">
        <v>2</v>
      </c>
      <c r="E147" s="1118" t="s">
        <v>715</v>
      </c>
      <c r="F147" s="1391" t="s">
        <v>8531</v>
      </c>
      <c r="G147" s="670"/>
      <c r="H147" s="1493"/>
      <c r="I147" s="1472"/>
      <c r="J147" s="1472"/>
      <c r="K147" s="1465"/>
      <c r="L147" s="1376"/>
      <c r="M147" s="1376"/>
      <c r="N147" s="1376"/>
      <c r="O147" s="1376"/>
      <c r="P147" s="1376"/>
      <c r="Q147" s="1376"/>
      <c r="R147" s="1376"/>
      <c r="S147" s="1376"/>
      <c r="T147" s="1376"/>
      <c r="U147" s="1376"/>
      <c r="V147" s="1376"/>
      <c r="W147" s="1376"/>
      <c r="X147" s="1376"/>
      <c r="Y147" s="1376"/>
      <c r="Z147" s="1376"/>
    </row>
    <row r="148" spans="1:26" ht="44">
      <c r="A148" s="1393"/>
      <c r="B148" s="1391"/>
      <c r="C148" s="670" t="s">
        <v>8532</v>
      </c>
      <c r="D148" s="1118">
        <v>2</v>
      </c>
      <c r="E148" s="1118" t="s">
        <v>504</v>
      </c>
      <c r="F148" s="1391" t="s">
        <v>8533</v>
      </c>
      <c r="G148" s="670"/>
      <c r="H148" s="1493"/>
      <c r="I148" s="1472"/>
      <c r="J148" s="1472"/>
      <c r="K148" s="1465"/>
      <c r="L148" s="1376"/>
      <c r="M148" s="1376"/>
      <c r="N148" s="1376"/>
      <c r="O148" s="1376"/>
      <c r="P148" s="1376"/>
      <c r="Q148" s="1376"/>
      <c r="R148" s="1376"/>
      <c r="S148" s="1376"/>
      <c r="T148" s="1376"/>
      <c r="U148" s="1376"/>
      <c r="V148" s="1376"/>
      <c r="W148" s="1376"/>
      <c r="X148" s="1376"/>
      <c r="Y148" s="1376"/>
      <c r="Z148" s="1376"/>
    </row>
    <row r="149" spans="1:26" ht="110">
      <c r="A149" s="1393" t="s">
        <v>8534</v>
      </c>
      <c r="B149" s="1391" t="s">
        <v>8535</v>
      </c>
      <c r="C149" s="670" t="s">
        <v>8536</v>
      </c>
      <c r="D149" s="1118">
        <v>2</v>
      </c>
      <c r="E149" s="1118" t="s">
        <v>504</v>
      </c>
      <c r="F149" s="1391" t="s">
        <v>8537</v>
      </c>
      <c r="G149" s="670"/>
      <c r="H149" s="1493"/>
      <c r="I149" s="1472"/>
      <c r="J149" s="1472"/>
      <c r="K149" s="1465"/>
      <c r="L149" s="1376"/>
      <c r="M149" s="1376"/>
      <c r="N149" s="1376"/>
      <c r="O149" s="1376"/>
      <c r="P149" s="1376"/>
      <c r="Q149" s="1376"/>
      <c r="R149" s="1376"/>
      <c r="S149" s="1376"/>
      <c r="T149" s="1376"/>
      <c r="U149" s="1376"/>
      <c r="V149" s="1376"/>
      <c r="W149" s="1376"/>
      <c r="X149" s="1376"/>
      <c r="Y149" s="1376"/>
      <c r="Z149" s="1376"/>
    </row>
    <row r="150" spans="1:26" ht="110">
      <c r="A150" s="1393"/>
      <c r="B150" s="1380"/>
      <c r="C150" s="670" t="s">
        <v>8538</v>
      </c>
      <c r="D150" s="1118">
        <v>2</v>
      </c>
      <c r="E150" s="1118" t="s">
        <v>715</v>
      </c>
      <c r="F150" s="670" t="s">
        <v>8539</v>
      </c>
      <c r="G150" s="670"/>
      <c r="H150" s="1493"/>
      <c r="I150" s="1472"/>
      <c r="J150" s="1472"/>
      <c r="K150" s="1465"/>
      <c r="L150" s="1376"/>
      <c r="M150" s="1376"/>
      <c r="N150" s="1376"/>
      <c r="O150" s="1376"/>
      <c r="P150" s="1376"/>
      <c r="Q150" s="1376"/>
      <c r="R150" s="1376"/>
      <c r="S150" s="1376"/>
      <c r="T150" s="1376"/>
      <c r="U150" s="1376"/>
      <c r="V150" s="1376"/>
      <c r="W150" s="1376"/>
      <c r="X150" s="1376"/>
      <c r="Y150" s="1376"/>
      <c r="Z150" s="1376"/>
    </row>
    <row r="151" spans="1:26" ht="88">
      <c r="A151" s="1393" t="s">
        <v>2070</v>
      </c>
      <c r="B151" s="1391" t="s">
        <v>8540</v>
      </c>
      <c r="C151" s="670" t="s">
        <v>8541</v>
      </c>
      <c r="D151" s="1118">
        <v>2</v>
      </c>
      <c r="E151" s="1118" t="s">
        <v>504</v>
      </c>
      <c r="F151" s="1391" t="s">
        <v>8542</v>
      </c>
      <c r="G151" s="670"/>
      <c r="H151" s="1493"/>
      <c r="I151" s="1472"/>
      <c r="J151" s="1472"/>
      <c r="K151" s="1465"/>
      <c r="L151" s="1376"/>
      <c r="M151" s="1376"/>
      <c r="N151" s="1376"/>
      <c r="O151" s="1376"/>
      <c r="P151" s="1376"/>
      <c r="Q151" s="1376"/>
      <c r="R151" s="1376"/>
      <c r="S151" s="1376"/>
      <c r="T151" s="1376"/>
      <c r="U151" s="1376"/>
      <c r="V151" s="1376"/>
      <c r="W151" s="1376"/>
      <c r="X151" s="1376"/>
      <c r="Y151" s="1376"/>
      <c r="Z151" s="1376"/>
    </row>
    <row r="152" spans="1:26" ht="22">
      <c r="A152" s="1393" t="s">
        <v>8543</v>
      </c>
      <c r="B152" s="1824" t="s">
        <v>77</v>
      </c>
      <c r="C152" s="1570"/>
      <c r="D152" s="1570"/>
      <c r="E152" s="1570"/>
      <c r="F152" s="1570"/>
      <c r="G152" s="1573"/>
      <c r="H152" s="1489"/>
      <c r="I152" s="1472">
        <f>SUM(D153:D160)</f>
        <v>16</v>
      </c>
      <c r="J152" s="1472">
        <f>COUNT(D153:D160)*2</f>
        <v>16</v>
      </c>
      <c r="K152" s="1465"/>
      <c r="L152" s="1376"/>
      <c r="M152" s="1376"/>
      <c r="N152" s="1376"/>
      <c r="O152" s="1376"/>
      <c r="P152" s="1376"/>
      <c r="Q152" s="1376"/>
      <c r="R152" s="1376"/>
      <c r="S152" s="1376"/>
      <c r="T152" s="1376"/>
      <c r="U152" s="1376"/>
      <c r="V152" s="1376"/>
      <c r="W152" s="1376"/>
      <c r="X152" s="1376"/>
      <c r="Y152" s="1376"/>
      <c r="Z152" s="1376"/>
    </row>
    <row r="153" spans="1:26" ht="66">
      <c r="A153" s="1393" t="s">
        <v>2073</v>
      </c>
      <c r="B153" s="1391" t="s">
        <v>8544</v>
      </c>
      <c r="C153" s="670" t="s">
        <v>760</v>
      </c>
      <c r="D153" s="1118">
        <v>2</v>
      </c>
      <c r="E153" s="1118" t="s">
        <v>469</v>
      </c>
      <c r="F153" s="1391" t="s">
        <v>8545</v>
      </c>
      <c r="G153" s="670"/>
      <c r="H153" s="1493"/>
      <c r="I153" s="1472"/>
      <c r="J153" s="1472"/>
      <c r="K153" s="1465"/>
      <c r="L153" s="1376"/>
      <c r="M153" s="1376"/>
      <c r="N153" s="1376"/>
      <c r="O153" s="1376"/>
      <c r="P153" s="1376"/>
      <c r="Q153" s="1376"/>
      <c r="R153" s="1376"/>
      <c r="S153" s="1376"/>
      <c r="T153" s="1376"/>
      <c r="U153" s="1376"/>
      <c r="V153" s="1376"/>
      <c r="W153" s="1376"/>
      <c r="X153" s="1376"/>
      <c r="Y153" s="1376"/>
      <c r="Z153" s="1376"/>
    </row>
    <row r="154" spans="1:26" ht="110">
      <c r="A154" s="1393" t="s">
        <v>8546</v>
      </c>
      <c r="B154" s="1391" t="s">
        <v>8547</v>
      </c>
      <c r="C154" s="670" t="s">
        <v>8548</v>
      </c>
      <c r="D154" s="1118">
        <v>2</v>
      </c>
      <c r="E154" s="1118" t="s">
        <v>469</v>
      </c>
      <c r="F154" s="1391" t="s">
        <v>8549</v>
      </c>
      <c r="G154" s="670"/>
      <c r="H154" s="1493"/>
      <c r="I154" s="1472"/>
      <c r="J154" s="1472"/>
      <c r="K154" s="1465"/>
      <c r="L154" s="1376"/>
      <c r="M154" s="1376"/>
      <c r="N154" s="1376"/>
      <c r="O154" s="1376"/>
      <c r="P154" s="1376"/>
      <c r="Q154" s="1376"/>
      <c r="R154" s="1376"/>
      <c r="S154" s="1376"/>
      <c r="T154" s="1376"/>
      <c r="U154" s="1376"/>
      <c r="V154" s="1376"/>
      <c r="W154" s="1376"/>
      <c r="X154" s="1376"/>
      <c r="Y154" s="1376"/>
      <c r="Z154" s="1376"/>
    </row>
    <row r="155" spans="1:26" ht="66">
      <c r="A155" s="1393" t="s">
        <v>2088</v>
      </c>
      <c r="B155" s="1391" t="s">
        <v>8550</v>
      </c>
      <c r="C155" s="670" t="s">
        <v>770</v>
      </c>
      <c r="D155" s="1118">
        <v>2</v>
      </c>
      <c r="E155" s="1118" t="s">
        <v>469</v>
      </c>
      <c r="F155" s="1391" t="s">
        <v>8551</v>
      </c>
      <c r="G155" s="670"/>
      <c r="H155" s="1493"/>
      <c r="I155" s="1472"/>
      <c r="J155" s="1472"/>
      <c r="K155" s="1465"/>
      <c r="L155" s="1376"/>
      <c r="M155" s="1376"/>
      <c r="N155" s="1376"/>
      <c r="O155" s="1376"/>
      <c r="P155" s="1376"/>
      <c r="Q155" s="1376"/>
      <c r="R155" s="1376"/>
      <c r="S155" s="1376"/>
      <c r="T155" s="1376"/>
      <c r="U155" s="1376"/>
      <c r="V155" s="1376"/>
      <c r="W155" s="1376"/>
      <c r="X155" s="1376"/>
      <c r="Y155" s="1376"/>
      <c r="Z155" s="1376"/>
    </row>
    <row r="156" spans="1:26" ht="176">
      <c r="A156" s="1393" t="s">
        <v>2091</v>
      </c>
      <c r="B156" s="1391" t="s">
        <v>8552</v>
      </c>
      <c r="C156" s="670" t="s">
        <v>774</v>
      </c>
      <c r="D156" s="1118">
        <v>2</v>
      </c>
      <c r="E156" s="1118" t="s">
        <v>469</v>
      </c>
      <c r="F156" s="1391" t="s">
        <v>8553</v>
      </c>
      <c r="G156" s="670"/>
      <c r="H156" s="1493"/>
      <c r="I156" s="1472"/>
      <c r="J156" s="1472"/>
      <c r="K156" s="1465"/>
      <c r="L156" s="1376"/>
      <c r="M156" s="1376"/>
      <c r="N156" s="1376"/>
      <c r="O156" s="1376"/>
      <c r="P156" s="1376"/>
      <c r="Q156" s="1376"/>
      <c r="R156" s="1376"/>
      <c r="S156" s="1376"/>
      <c r="T156" s="1376"/>
      <c r="U156" s="1376"/>
      <c r="V156" s="1376"/>
      <c r="W156" s="1376"/>
      <c r="X156" s="1376"/>
      <c r="Y156" s="1376"/>
      <c r="Z156" s="1376"/>
    </row>
    <row r="157" spans="1:26" ht="66">
      <c r="A157" s="1393" t="s">
        <v>8554</v>
      </c>
      <c r="B157" s="1391" t="s">
        <v>8555</v>
      </c>
      <c r="C157" s="670" t="s">
        <v>779</v>
      </c>
      <c r="D157" s="1118">
        <v>2</v>
      </c>
      <c r="E157" s="1118" t="s">
        <v>469</v>
      </c>
      <c r="F157" s="1391" t="s">
        <v>8556</v>
      </c>
      <c r="G157" s="670"/>
      <c r="H157" s="1493"/>
      <c r="I157" s="1472"/>
      <c r="J157" s="1472"/>
      <c r="K157" s="1465"/>
      <c r="L157" s="1376"/>
      <c r="M157" s="1376"/>
      <c r="N157" s="1376"/>
      <c r="O157" s="1376"/>
      <c r="P157" s="1376"/>
      <c r="Q157" s="1376"/>
      <c r="R157" s="1376"/>
      <c r="S157" s="1376"/>
      <c r="T157" s="1376"/>
      <c r="U157" s="1376"/>
      <c r="V157" s="1376"/>
      <c r="W157" s="1376"/>
      <c r="X157" s="1376"/>
      <c r="Y157" s="1376"/>
      <c r="Z157" s="1376"/>
    </row>
    <row r="158" spans="1:26" ht="44">
      <c r="A158" s="1393" t="s">
        <v>781</v>
      </c>
      <c r="B158" s="1391" t="s">
        <v>8557</v>
      </c>
      <c r="C158" s="670" t="s">
        <v>3315</v>
      </c>
      <c r="D158" s="1118">
        <v>2</v>
      </c>
      <c r="E158" s="1118" t="s">
        <v>469</v>
      </c>
      <c r="F158" s="1391" t="s">
        <v>8558</v>
      </c>
      <c r="G158" s="670"/>
      <c r="H158" s="1493"/>
      <c r="I158" s="1472"/>
      <c r="J158" s="1472"/>
      <c r="K158" s="1465"/>
      <c r="L158" s="1376"/>
      <c r="M158" s="1376"/>
      <c r="N158" s="1376"/>
      <c r="O158" s="1376"/>
      <c r="P158" s="1376"/>
      <c r="Q158" s="1376"/>
      <c r="R158" s="1376"/>
      <c r="S158" s="1376"/>
      <c r="T158" s="1376"/>
      <c r="U158" s="1376"/>
      <c r="V158" s="1376"/>
      <c r="W158" s="1376"/>
      <c r="X158" s="1376"/>
      <c r="Y158" s="1376"/>
      <c r="Z158" s="1376"/>
    </row>
    <row r="159" spans="1:26" ht="44">
      <c r="A159" s="1393"/>
      <c r="B159" s="1391"/>
      <c r="C159" s="670" t="s">
        <v>8559</v>
      </c>
      <c r="D159" s="1118">
        <v>2</v>
      </c>
      <c r="E159" s="1118" t="s">
        <v>469</v>
      </c>
      <c r="F159" s="1391" t="s">
        <v>8560</v>
      </c>
      <c r="G159" s="670"/>
      <c r="H159" s="1493"/>
      <c r="I159" s="1472"/>
      <c r="J159" s="1472"/>
      <c r="K159" s="1465"/>
      <c r="L159" s="1376"/>
      <c r="M159" s="1376"/>
      <c r="N159" s="1376"/>
      <c r="O159" s="1376"/>
      <c r="P159" s="1376"/>
      <c r="Q159" s="1376"/>
      <c r="R159" s="1376"/>
      <c r="S159" s="1376"/>
      <c r="T159" s="1376"/>
      <c r="U159" s="1376"/>
      <c r="V159" s="1376"/>
      <c r="W159" s="1376"/>
      <c r="X159" s="1376"/>
      <c r="Y159" s="1376"/>
      <c r="Z159" s="1376"/>
    </row>
    <row r="160" spans="1:26" ht="176">
      <c r="A160" s="1393" t="s">
        <v>8561</v>
      </c>
      <c r="B160" s="1391" t="s">
        <v>8562</v>
      </c>
      <c r="C160" s="670" t="s">
        <v>8563</v>
      </c>
      <c r="D160" s="1118">
        <v>2</v>
      </c>
      <c r="E160" s="1118" t="s">
        <v>469</v>
      </c>
      <c r="F160" s="1391" t="s">
        <v>8564</v>
      </c>
      <c r="G160" s="670"/>
      <c r="H160" s="1493"/>
      <c r="I160" s="1472"/>
      <c r="J160" s="1472"/>
      <c r="K160" s="1465"/>
      <c r="L160" s="1376"/>
      <c r="M160" s="1376"/>
      <c r="N160" s="1376"/>
      <c r="O160" s="1376"/>
      <c r="P160" s="1376"/>
      <c r="Q160" s="1376"/>
      <c r="R160" s="1376"/>
      <c r="S160" s="1376"/>
      <c r="T160" s="1376"/>
      <c r="U160" s="1376"/>
      <c r="V160" s="1376"/>
      <c r="W160" s="1376"/>
      <c r="X160" s="1376"/>
      <c r="Y160" s="1376"/>
      <c r="Z160" s="1376"/>
    </row>
    <row r="161" spans="1:26" ht="22">
      <c r="A161" s="1393" t="s">
        <v>78</v>
      </c>
      <c r="B161" s="1824" t="s">
        <v>8565</v>
      </c>
      <c r="C161" s="1570"/>
      <c r="D161" s="1570"/>
      <c r="E161" s="1570"/>
      <c r="F161" s="1570"/>
      <c r="G161" s="1573"/>
      <c r="H161" s="1489"/>
      <c r="I161" s="1472">
        <f>SUM(D162:D168)</f>
        <v>14</v>
      </c>
      <c r="J161" s="1472">
        <f>COUNT(D162:D168)*2</f>
        <v>14</v>
      </c>
      <c r="K161" s="1465"/>
      <c r="L161" s="1376"/>
      <c r="M161" s="1376"/>
      <c r="N161" s="1376"/>
      <c r="O161" s="1376"/>
      <c r="P161" s="1376"/>
      <c r="Q161" s="1376"/>
      <c r="R161" s="1376"/>
      <c r="S161" s="1376"/>
      <c r="T161" s="1376"/>
      <c r="U161" s="1376"/>
      <c r="V161" s="1376"/>
      <c r="W161" s="1376"/>
      <c r="X161" s="1376"/>
      <c r="Y161" s="1376"/>
      <c r="Z161" s="1376"/>
    </row>
    <row r="162" spans="1:26" ht="132">
      <c r="A162" s="1393" t="s">
        <v>798</v>
      </c>
      <c r="B162" s="1391" t="s">
        <v>8566</v>
      </c>
      <c r="C162" s="1391" t="s">
        <v>8567</v>
      </c>
      <c r="D162" s="1118">
        <v>2</v>
      </c>
      <c r="E162" s="1118" t="s">
        <v>599</v>
      </c>
      <c r="F162" s="1391" t="s">
        <v>8568</v>
      </c>
      <c r="G162" s="670"/>
      <c r="H162" s="1493"/>
      <c r="I162" s="1472"/>
      <c r="J162" s="1472"/>
      <c r="K162" s="1465"/>
      <c r="L162" s="1376"/>
      <c r="M162" s="1376"/>
      <c r="N162" s="1376"/>
      <c r="O162" s="1376"/>
      <c r="P162" s="1376"/>
      <c r="Q162" s="1376"/>
      <c r="R162" s="1376"/>
      <c r="S162" s="1376"/>
      <c r="T162" s="1376"/>
      <c r="U162" s="1376"/>
      <c r="V162" s="1376"/>
      <c r="W162" s="1376"/>
      <c r="X162" s="1376"/>
      <c r="Y162" s="1376"/>
      <c r="Z162" s="1376"/>
    </row>
    <row r="163" spans="1:26" ht="66">
      <c r="A163" s="1393" t="s">
        <v>806</v>
      </c>
      <c r="B163" s="1391" t="s">
        <v>807</v>
      </c>
      <c r="C163" s="1391" t="s">
        <v>8569</v>
      </c>
      <c r="D163" s="1118">
        <v>2</v>
      </c>
      <c r="E163" s="1118" t="s">
        <v>599</v>
      </c>
      <c r="F163" s="1391" t="s">
        <v>8570</v>
      </c>
      <c r="G163" s="670"/>
      <c r="H163" s="1493"/>
      <c r="I163" s="1472"/>
      <c r="J163" s="1472"/>
      <c r="K163" s="1465"/>
      <c r="L163" s="1376"/>
      <c r="M163" s="1376"/>
      <c r="N163" s="1376"/>
      <c r="O163" s="1376"/>
      <c r="P163" s="1376"/>
      <c r="Q163" s="1376"/>
      <c r="R163" s="1376"/>
      <c r="S163" s="1376"/>
      <c r="T163" s="1376"/>
      <c r="U163" s="1376"/>
      <c r="V163" s="1376"/>
      <c r="W163" s="1376"/>
      <c r="X163" s="1376"/>
      <c r="Y163" s="1376"/>
      <c r="Z163" s="1376"/>
    </row>
    <row r="164" spans="1:26" ht="154">
      <c r="A164" s="1393" t="s">
        <v>826</v>
      </c>
      <c r="B164" s="1391" t="s">
        <v>8571</v>
      </c>
      <c r="C164" s="1391" t="s">
        <v>8572</v>
      </c>
      <c r="D164" s="1118">
        <v>2</v>
      </c>
      <c r="E164" s="1118" t="s">
        <v>599</v>
      </c>
      <c r="F164" s="1391" t="s">
        <v>8573</v>
      </c>
      <c r="G164" s="670"/>
      <c r="H164" s="1493"/>
      <c r="I164" s="1472"/>
      <c r="J164" s="1472"/>
      <c r="K164" s="1465"/>
      <c r="L164" s="1376"/>
      <c r="M164" s="1376"/>
      <c r="N164" s="1376"/>
      <c r="O164" s="1376"/>
      <c r="P164" s="1376"/>
      <c r="Q164" s="1376"/>
      <c r="R164" s="1376"/>
      <c r="S164" s="1376"/>
      <c r="T164" s="1376"/>
      <c r="U164" s="1376"/>
      <c r="V164" s="1376"/>
      <c r="W164" s="1376"/>
      <c r="X164" s="1376"/>
      <c r="Y164" s="1376"/>
      <c r="Z164" s="1376"/>
    </row>
    <row r="165" spans="1:26" ht="88">
      <c r="A165" s="1393"/>
      <c r="B165" s="1391"/>
      <c r="C165" s="670" t="s">
        <v>8574</v>
      </c>
      <c r="D165" s="1118">
        <v>2</v>
      </c>
      <c r="E165" s="1118" t="s">
        <v>599</v>
      </c>
      <c r="F165" s="1391" t="s">
        <v>8575</v>
      </c>
      <c r="G165" s="670"/>
      <c r="H165" s="1493"/>
      <c r="I165" s="1472"/>
      <c r="J165" s="1472"/>
      <c r="K165" s="1465"/>
      <c r="L165" s="1376"/>
      <c r="M165" s="1376"/>
      <c r="N165" s="1376"/>
      <c r="O165" s="1376"/>
      <c r="P165" s="1376"/>
      <c r="Q165" s="1376"/>
      <c r="R165" s="1376"/>
      <c r="S165" s="1376"/>
      <c r="T165" s="1376"/>
      <c r="U165" s="1376"/>
      <c r="V165" s="1376"/>
      <c r="W165" s="1376"/>
      <c r="X165" s="1376"/>
      <c r="Y165" s="1376"/>
      <c r="Z165" s="1376"/>
    </row>
    <row r="166" spans="1:26" ht="44">
      <c r="A166" s="1393"/>
      <c r="B166" s="1391"/>
      <c r="C166" s="670" t="s">
        <v>8576</v>
      </c>
      <c r="D166" s="1118">
        <v>2</v>
      </c>
      <c r="E166" s="1118" t="s">
        <v>599</v>
      </c>
      <c r="F166" s="1391" t="s">
        <v>8577</v>
      </c>
      <c r="G166" s="670"/>
      <c r="H166" s="1493"/>
      <c r="I166" s="1472"/>
      <c r="J166" s="1472"/>
      <c r="K166" s="1465"/>
      <c r="L166" s="1376"/>
      <c r="M166" s="1376"/>
      <c r="N166" s="1376"/>
      <c r="O166" s="1376"/>
      <c r="P166" s="1376"/>
      <c r="Q166" s="1376"/>
      <c r="R166" s="1376"/>
      <c r="S166" s="1376"/>
      <c r="T166" s="1376"/>
      <c r="U166" s="1376"/>
      <c r="V166" s="1376"/>
      <c r="W166" s="1376"/>
      <c r="X166" s="1376"/>
      <c r="Y166" s="1376"/>
      <c r="Z166" s="1376"/>
    </row>
    <row r="167" spans="1:26" ht="88">
      <c r="A167" s="1393"/>
      <c r="B167" s="1391"/>
      <c r="C167" s="670" t="s">
        <v>8578</v>
      </c>
      <c r="D167" s="1118">
        <v>2</v>
      </c>
      <c r="E167" s="1118" t="s">
        <v>599</v>
      </c>
      <c r="F167" s="670" t="s">
        <v>8579</v>
      </c>
      <c r="G167" s="670"/>
      <c r="H167" s="1493"/>
      <c r="I167" s="1472"/>
      <c r="J167" s="1472"/>
      <c r="K167" s="1465"/>
      <c r="L167" s="1376"/>
      <c r="M167" s="1376"/>
      <c r="N167" s="1376"/>
      <c r="O167" s="1376"/>
      <c r="P167" s="1376"/>
      <c r="Q167" s="1376"/>
      <c r="R167" s="1376"/>
      <c r="S167" s="1376"/>
      <c r="T167" s="1376"/>
      <c r="U167" s="1376"/>
      <c r="V167" s="1376"/>
      <c r="W167" s="1376"/>
      <c r="X167" s="1376"/>
      <c r="Y167" s="1376"/>
      <c r="Z167" s="1376"/>
    </row>
    <row r="168" spans="1:26" ht="44">
      <c r="A168" s="1393"/>
      <c r="B168" s="1391"/>
      <c r="C168" s="670" t="s">
        <v>8580</v>
      </c>
      <c r="D168" s="1118">
        <v>2</v>
      </c>
      <c r="E168" s="1118" t="s">
        <v>599</v>
      </c>
      <c r="F168" s="1391" t="s">
        <v>8581</v>
      </c>
      <c r="G168" s="670"/>
      <c r="H168" s="1493"/>
      <c r="I168" s="1472"/>
      <c r="J168" s="1472"/>
      <c r="K168" s="1465"/>
      <c r="L168" s="1376"/>
      <c r="M168" s="1376"/>
      <c r="N168" s="1376"/>
      <c r="O168" s="1376"/>
      <c r="P168" s="1376"/>
      <c r="Q168" s="1376"/>
      <c r="R168" s="1376"/>
      <c r="S168" s="1376"/>
      <c r="T168" s="1376"/>
      <c r="U168" s="1376"/>
      <c r="V168" s="1376"/>
      <c r="W168" s="1376"/>
      <c r="X168" s="1376"/>
      <c r="Y168" s="1376"/>
      <c r="Z168" s="1376"/>
    </row>
    <row r="169" spans="1:26" ht="21">
      <c r="A169" s="1393"/>
      <c r="B169" s="1825" t="s">
        <v>8582</v>
      </c>
      <c r="C169" s="1570"/>
      <c r="D169" s="1570"/>
      <c r="E169" s="1570"/>
      <c r="F169" s="1570"/>
      <c r="G169" s="1573"/>
      <c r="H169" s="1488"/>
      <c r="I169" s="1472">
        <f t="shared" ref="I169:J169" si="4">I170+I179+I187+I194+I199+I211+I213+I216+I218+I222</f>
        <v>90</v>
      </c>
      <c r="J169" s="1472">
        <f t="shared" si="4"/>
        <v>90</v>
      </c>
      <c r="K169" s="1465"/>
      <c r="L169" s="1376"/>
      <c r="M169" s="1376"/>
      <c r="N169" s="1376"/>
      <c r="O169" s="1376"/>
      <c r="P169" s="1376"/>
      <c r="Q169" s="1376"/>
      <c r="R169" s="1376"/>
      <c r="S169" s="1376"/>
      <c r="T169" s="1376"/>
      <c r="U169" s="1376"/>
      <c r="V169" s="1376"/>
      <c r="W169" s="1376"/>
      <c r="X169" s="1376"/>
      <c r="Y169" s="1376"/>
      <c r="Z169" s="1376"/>
    </row>
    <row r="170" spans="1:26" ht="22">
      <c r="A170" s="1393" t="s">
        <v>231</v>
      </c>
      <c r="B170" s="1824" t="s">
        <v>8583</v>
      </c>
      <c r="C170" s="1570"/>
      <c r="D170" s="1570"/>
      <c r="E170" s="1570"/>
      <c r="F170" s="1570"/>
      <c r="G170" s="1573"/>
      <c r="H170" s="1489"/>
      <c r="I170" s="1472">
        <f>SUM(D171:D178)</f>
        <v>16</v>
      </c>
      <c r="J170" s="1472">
        <f>COUNT(D171:D178)*2</f>
        <v>16</v>
      </c>
      <c r="K170" s="1465"/>
      <c r="L170" s="1376"/>
      <c r="M170" s="1376"/>
      <c r="N170" s="1376"/>
      <c r="O170" s="1376"/>
      <c r="P170" s="1376"/>
      <c r="Q170" s="1376"/>
      <c r="R170" s="1376"/>
      <c r="S170" s="1376"/>
      <c r="T170" s="1376"/>
      <c r="U170" s="1376"/>
      <c r="V170" s="1376"/>
      <c r="W170" s="1376"/>
      <c r="X170" s="1376"/>
      <c r="Y170" s="1376"/>
      <c r="Z170" s="1376"/>
    </row>
    <row r="171" spans="1:26" ht="44">
      <c r="A171" s="1393" t="s">
        <v>8584</v>
      </c>
      <c r="B171" s="1391" t="s">
        <v>8585</v>
      </c>
      <c r="C171" s="670" t="s">
        <v>8586</v>
      </c>
      <c r="D171" s="1118">
        <v>2</v>
      </c>
      <c r="E171" s="1118" t="s">
        <v>599</v>
      </c>
      <c r="F171" s="1391" t="s">
        <v>8587</v>
      </c>
      <c r="G171" s="670"/>
      <c r="H171" s="1493"/>
      <c r="I171" s="1472"/>
      <c r="J171" s="1472"/>
      <c r="K171" s="1465"/>
      <c r="L171" s="1376"/>
      <c r="M171" s="1376"/>
      <c r="N171" s="1376"/>
      <c r="O171" s="1376"/>
      <c r="P171" s="1376"/>
      <c r="Q171" s="1376"/>
      <c r="R171" s="1376"/>
      <c r="S171" s="1376"/>
      <c r="T171" s="1376"/>
      <c r="U171" s="1376"/>
      <c r="V171" s="1376"/>
      <c r="W171" s="1376"/>
      <c r="X171" s="1376"/>
      <c r="Y171" s="1376"/>
      <c r="Z171" s="1376"/>
    </row>
    <row r="172" spans="1:26" ht="44">
      <c r="A172" s="1393"/>
      <c r="B172" s="1391"/>
      <c r="C172" s="670" t="s">
        <v>8588</v>
      </c>
      <c r="D172" s="1118">
        <v>2</v>
      </c>
      <c r="E172" s="1118" t="s">
        <v>599</v>
      </c>
      <c r="F172" s="1391"/>
      <c r="G172" s="670"/>
      <c r="H172" s="1493"/>
      <c r="I172" s="1472"/>
      <c r="J172" s="1472"/>
      <c r="K172" s="1465"/>
      <c r="L172" s="1376"/>
      <c r="M172" s="1376"/>
      <c r="N172" s="1376"/>
      <c r="O172" s="1376"/>
      <c r="P172" s="1376"/>
      <c r="Q172" s="1376"/>
      <c r="R172" s="1376"/>
      <c r="S172" s="1376"/>
      <c r="T172" s="1376"/>
      <c r="U172" s="1376"/>
      <c r="V172" s="1376"/>
      <c r="W172" s="1376"/>
      <c r="X172" s="1376"/>
      <c r="Y172" s="1376"/>
      <c r="Z172" s="1376"/>
    </row>
    <row r="173" spans="1:26" ht="154">
      <c r="A173" s="1393"/>
      <c r="B173" s="1391"/>
      <c r="C173" s="1391" t="s">
        <v>849</v>
      </c>
      <c r="D173" s="1118">
        <v>2</v>
      </c>
      <c r="E173" s="1118" t="s">
        <v>599</v>
      </c>
      <c r="F173" s="1391" t="s">
        <v>8589</v>
      </c>
      <c r="G173" s="1391"/>
      <c r="H173" s="1496"/>
      <c r="I173" s="1472"/>
      <c r="J173" s="1472"/>
      <c r="K173" s="1465"/>
      <c r="L173" s="1376"/>
      <c r="M173" s="1376"/>
      <c r="N173" s="1376"/>
      <c r="O173" s="1376"/>
      <c r="P173" s="1376"/>
      <c r="Q173" s="1376"/>
      <c r="R173" s="1376"/>
      <c r="S173" s="1376"/>
      <c r="T173" s="1376"/>
      <c r="U173" s="1376"/>
      <c r="V173" s="1376"/>
      <c r="W173" s="1376"/>
      <c r="X173" s="1376"/>
      <c r="Y173" s="1376"/>
      <c r="Z173" s="1376"/>
    </row>
    <row r="174" spans="1:26" ht="66">
      <c r="A174" s="1393"/>
      <c r="B174" s="1391"/>
      <c r="C174" s="670" t="s">
        <v>8590</v>
      </c>
      <c r="D174" s="1118">
        <v>2</v>
      </c>
      <c r="E174" s="1118" t="s">
        <v>599</v>
      </c>
      <c r="F174" s="1391"/>
      <c r="G174" s="670"/>
      <c r="H174" s="1493"/>
      <c r="I174" s="1472"/>
      <c r="J174" s="1472"/>
      <c r="K174" s="1465"/>
      <c r="L174" s="1376"/>
      <c r="M174" s="1376"/>
      <c r="N174" s="1376"/>
      <c r="O174" s="1376"/>
      <c r="P174" s="1376"/>
      <c r="Q174" s="1376"/>
      <c r="R174" s="1376"/>
      <c r="S174" s="1376"/>
      <c r="T174" s="1376"/>
      <c r="U174" s="1376"/>
      <c r="V174" s="1376"/>
      <c r="W174" s="1376"/>
      <c r="X174" s="1376"/>
      <c r="Y174" s="1376"/>
      <c r="Z174" s="1376"/>
    </row>
    <row r="175" spans="1:26" ht="44">
      <c r="A175" s="1393"/>
      <c r="B175" s="1391"/>
      <c r="C175" s="1391" t="s">
        <v>8591</v>
      </c>
      <c r="D175" s="1118">
        <v>2</v>
      </c>
      <c r="E175" s="1118" t="s">
        <v>891</v>
      </c>
      <c r="F175" s="1391" t="s">
        <v>8592</v>
      </c>
      <c r="G175" s="670"/>
      <c r="H175" s="1493"/>
      <c r="I175" s="1472"/>
      <c r="J175" s="1472"/>
      <c r="K175" s="1465"/>
      <c r="L175" s="1376"/>
      <c r="M175" s="1376"/>
      <c r="N175" s="1376"/>
      <c r="O175" s="1376"/>
      <c r="P175" s="1376"/>
      <c r="Q175" s="1376"/>
      <c r="R175" s="1376"/>
      <c r="S175" s="1376"/>
      <c r="T175" s="1376"/>
      <c r="U175" s="1376"/>
      <c r="V175" s="1376"/>
      <c r="W175" s="1376"/>
      <c r="X175" s="1376"/>
      <c r="Y175" s="1376"/>
      <c r="Z175" s="1376"/>
    </row>
    <row r="176" spans="1:26" ht="88">
      <c r="A176" s="1393" t="s">
        <v>8593</v>
      </c>
      <c r="B176" s="1391" t="s">
        <v>8594</v>
      </c>
      <c r="C176" s="670" t="s">
        <v>8595</v>
      </c>
      <c r="D176" s="1118">
        <v>2</v>
      </c>
      <c r="E176" s="1118" t="s">
        <v>504</v>
      </c>
      <c r="F176" s="1391" t="s">
        <v>8596</v>
      </c>
      <c r="G176" s="670"/>
      <c r="H176" s="1493"/>
      <c r="I176" s="1472"/>
      <c r="J176" s="1472"/>
      <c r="K176" s="1465"/>
      <c r="L176" s="1376"/>
      <c r="M176" s="1376"/>
      <c r="N176" s="1376"/>
      <c r="O176" s="1376"/>
      <c r="P176" s="1376"/>
      <c r="Q176" s="1376"/>
      <c r="R176" s="1376"/>
      <c r="S176" s="1376"/>
      <c r="T176" s="1376"/>
      <c r="U176" s="1376"/>
      <c r="V176" s="1376"/>
      <c r="W176" s="1376"/>
      <c r="X176" s="1376"/>
      <c r="Y176" s="1376"/>
      <c r="Z176" s="1376"/>
    </row>
    <row r="177" spans="1:26" ht="66">
      <c r="A177" s="1393" t="s">
        <v>2113</v>
      </c>
      <c r="B177" s="1391" t="s">
        <v>8597</v>
      </c>
      <c r="C177" s="670" t="s">
        <v>860</v>
      </c>
      <c r="D177" s="1118">
        <v>2</v>
      </c>
      <c r="E177" s="1118" t="s">
        <v>891</v>
      </c>
      <c r="F177" s="1391" t="s">
        <v>8598</v>
      </c>
      <c r="G177" s="670"/>
      <c r="H177" s="1493"/>
      <c r="I177" s="1472"/>
      <c r="J177" s="1472"/>
      <c r="K177" s="1465"/>
      <c r="L177" s="1376"/>
      <c r="M177" s="1376"/>
      <c r="N177" s="1376"/>
      <c r="O177" s="1376"/>
      <c r="P177" s="1376"/>
      <c r="Q177" s="1376"/>
      <c r="R177" s="1376"/>
      <c r="S177" s="1376"/>
      <c r="T177" s="1376"/>
      <c r="U177" s="1376"/>
      <c r="V177" s="1376"/>
      <c r="W177" s="1376"/>
      <c r="X177" s="1376"/>
      <c r="Y177" s="1376"/>
      <c r="Z177" s="1376"/>
    </row>
    <row r="178" spans="1:26" ht="66">
      <c r="A178" s="1393"/>
      <c r="B178" s="1391"/>
      <c r="C178" s="670" t="s">
        <v>8599</v>
      </c>
      <c r="D178" s="1118">
        <v>2</v>
      </c>
      <c r="E178" s="1118" t="s">
        <v>469</v>
      </c>
      <c r="F178" s="1391" t="s">
        <v>8600</v>
      </c>
      <c r="G178" s="670"/>
      <c r="H178" s="1493"/>
      <c r="I178" s="1472"/>
      <c r="J178" s="1472"/>
      <c r="K178" s="1465"/>
      <c r="L178" s="1376"/>
      <c r="M178" s="1376"/>
      <c r="N178" s="1376"/>
      <c r="O178" s="1376"/>
      <c r="P178" s="1376"/>
      <c r="Q178" s="1376"/>
      <c r="R178" s="1376"/>
      <c r="S178" s="1376"/>
      <c r="T178" s="1376"/>
      <c r="U178" s="1376"/>
      <c r="V178" s="1376"/>
      <c r="W178" s="1376"/>
      <c r="X178" s="1376"/>
      <c r="Y178" s="1376"/>
      <c r="Z178" s="1376"/>
    </row>
    <row r="179" spans="1:26" ht="22">
      <c r="A179" s="1393" t="s">
        <v>232</v>
      </c>
      <c r="B179" s="1824" t="s">
        <v>8601</v>
      </c>
      <c r="C179" s="1570"/>
      <c r="D179" s="1570"/>
      <c r="E179" s="1570"/>
      <c r="F179" s="1570"/>
      <c r="G179" s="1573"/>
      <c r="H179" s="1489"/>
      <c r="I179" s="1472">
        <f>SUM(D180:D186)</f>
        <v>14</v>
      </c>
      <c r="J179" s="1472">
        <f>COUNT(D180:D186)*2</f>
        <v>14</v>
      </c>
      <c r="K179" s="1465"/>
      <c r="L179" s="1376"/>
      <c r="M179" s="1376"/>
      <c r="N179" s="1376"/>
      <c r="O179" s="1376"/>
      <c r="P179" s="1376"/>
      <c r="Q179" s="1376"/>
      <c r="R179" s="1376"/>
      <c r="S179" s="1376"/>
      <c r="T179" s="1376"/>
      <c r="U179" s="1376"/>
      <c r="V179" s="1376"/>
      <c r="W179" s="1376"/>
      <c r="X179" s="1376"/>
      <c r="Y179" s="1376"/>
      <c r="Z179" s="1376"/>
    </row>
    <row r="180" spans="1:26" ht="66">
      <c r="A180" s="1393" t="s">
        <v>861</v>
      </c>
      <c r="B180" s="1391" t="s">
        <v>8602</v>
      </c>
      <c r="C180" s="670" t="s">
        <v>863</v>
      </c>
      <c r="D180" s="1118">
        <v>2</v>
      </c>
      <c r="E180" s="1118" t="s">
        <v>599</v>
      </c>
      <c r="F180" s="1391" t="s">
        <v>8603</v>
      </c>
      <c r="G180" s="670"/>
      <c r="H180" s="1493"/>
      <c r="I180" s="1472"/>
      <c r="J180" s="1472"/>
      <c r="K180" s="1465"/>
      <c r="L180" s="1376"/>
      <c r="M180" s="1376"/>
      <c r="N180" s="1376"/>
      <c r="O180" s="1376"/>
      <c r="P180" s="1376"/>
      <c r="Q180" s="1376"/>
      <c r="R180" s="1376"/>
      <c r="S180" s="1376"/>
      <c r="T180" s="1376"/>
      <c r="U180" s="1376"/>
      <c r="V180" s="1376"/>
      <c r="W180" s="1376"/>
      <c r="X180" s="1376"/>
      <c r="Y180" s="1376"/>
      <c r="Z180" s="1376"/>
    </row>
    <row r="181" spans="1:26" ht="44">
      <c r="A181" s="1393" t="s">
        <v>865</v>
      </c>
      <c r="B181" s="1391" t="s">
        <v>8604</v>
      </c>
      <c r="C181" s="1391" t="s">
        <v>8605</v>
      </c>
      <c r="D181" s="1118">
        <v>2</v>
      </c>
      <c r="E181" s="1118" t="s">
        <v>599</v>
      </c>
      <c r="F181" s="1391" t="s">
        <v>8606</v>
      </c>
      <c r="G181" s="670"/>
      <c r="H181" s="1493"/>
      <c r="I181" s="1472"/>
      <c r="J181" s="1472"/>
      <c r="K181" s="1465"/>
      <c r="L181" s="1376"/>
      <c r="M181" s="1376"/>
      <c r="N181" s="1376"/>
      <c r="O181" s="1376"/>
      <c r="P181" s="1376"/>
      <c r="Q181" s="1376"/>
      <c r="R181" s="1376"/>
      <c r="S181" s="1376"/>
      <c r="T181" s="1376"/>
      <c r="U181" s="1376"/>
      <c r="V181" s="1376"/>
      <c r="W181" s="1376"/>
      <c r="X181" s="1376"/>
      <c r="Y181" s="1376"/>
      <c r="Z181" s="1376"/>
    </row>
    <row r="182" spans="1:26" ht="66">
      <c r="A182" s="1393" t="s">
        <v>2122</v>
      </c>
      <c r="B182" s="1391" t="s">
        <v>8607</v>
      </c>
      <c r="C182" s="670" t="s">
        <v>8608</v>
      </c>
      <c r="D182" s="1118">
        <v>2</v>
      </c>
      <c r="E182" s="1118" t="s">
        <v>891</v>
      </c>
      <c r="F182" s="1391" t="s">
        <v>8609</v>
      </c>
      <c r="G182" s="670"/>
      <c r="H182" s="1493"/>
      <c r="I182" s="1472"/>
      <c r="J182" s="1472"/>
      <c r="K182" s="1465"/>
      <c r="L182" s="1376"/>
      <c r="M182" s="1376"/>
      <c r="N182" s="1376"/>
      <c r="O182" s="1376"/>
      <c r="P182" s="1376"/>
      <c r="Q182" s="1376"/>
      <c r="R182" s="1376"/>
      <c r="S182" s="1376"/>
      <c r="T182" s="1376"/>
      <c r="U182" s="1376"/>
      <c r="V182" s="1376"/>
      <c r="W182" s="1376"/>
      <c r="X182" s="1376"/>
      <c r="Y182" s="1376"/>
      <c r="Z182" s="1376"/>
    </row>
    <row r="183" spans="1:26" ht="22">
      <c r="A183" s="1393"/>
      <c r="B183" s="1391"/>
      <c r="C183" s="670" t="s">
        <v>8610</v>
      </c>
      <c r="D183" s="1118">
        <v>2</v>
      </c>
      <c r="E183" s="1118" t="s">
        <v>891</v>
      </c>
      <c r="F183" s="1391" t="s">
        <v>8611</v>
      </c>
      <c r="G183" s="670"/>
      <c r="H183" s="1493"/>
      <c r="I183" s="1472"/>
      <c r="J183" s="1472"/>
      <c r="K183" s="1465"/>
      <c r="L183" s="1376"/>
      <c r="M183" s="1376"/>
      <c r="N183" s="1376"/>
      <c r="O183" s="1376"/>
      <c r="P183" s="1376"/>
      <c r="Q183" s="1376"/>
      <c r="R183" s="1376"/>
      <c r="S183" s="1376"/>
      <c r="T183" s="1376"/>
      <c r="U183" s="1376"/>
      <c r="V183" s="1376"/>
      <c r="W183" s="1376"/>
      <c r="X183" s="1376"/>
      <c r="Y183" s="1376"/>
      <c r="Z183" s="1376"/>
    </row>
    <row r="184" spans="1:26" ht="66">
      <c r="A184" s="1393" t="s">
        <v>8612</v>
      </c>
      <c r="B184" s="1391" t="s">
        <v>8613</v>
      </c>
      <c r="C184" s="670" t="s">
        <v>8614</v>
      </c>
      <c r="D184" s="1118">
        <v>2</v>
      </c>
      <c r="E184" s="1118" t="s">
        <v>599</v>
      </c>
      <c r="F184" s="1391" t="s">
        <v>2780</v>
      </c>
      <c r="G184" s="670"/>
      <c r="H184" s="1493"/>
      <c r="I184" s="1472"/>
      <c r="J184" s="1472"/>
      <c r="K184" s="1465"/>
      <c r="L184" s="1376"/>
      <c r="M184" s="1376"/>
      <c r="N184" s="1376"/>
      <c r="O184" s="1376"/>
      <c r="P184" s="1376"/>
      <c r="Q184" s="1376"/>
      <c r="R184" s="1376"/>
      <c r="S184" s="1376"/>
      <c r="T184" s="1376"/>
      <c r="U184" s="1376"/>
      <c r="V184" s="1376"/>
      <c r="W184" s="1376"/>
      <c r="X184" s="1376"/>
      <c r="Y184" s="1376"/>
      <c r="Z184" s="1376"/>
    </row>
    <row r="185" spans="1:26" ht="44">
      <c r="A185" s="1393" t="s">
        <v>2132</v>
      </c>
      <c r="B185" s="1391" t="s">
        <v>8615</v>
      </c>
      <c r="C185" s="1391" t="s">
        <v>8616</v>
      </c>
      <c r="D185" s="1118">
        <v>2</v>
      </c>
      <c r="E185" s="1118" t="s">
        <v>599</v>
      </c>
      <c r="F185" s="670"/>
      <c r="G185" s="670"/>
      <c r="H185" s="1493"/>
      <c r="I185" s="1472"/>
      <c r="J185" s="1472"/>
      <c r="K185" s="1465"/>
      <c r="L185" s="1376"/>
      <c r="M185" s="1376"/>
      <c r="N185" s="1376"/>
      <c r="O185" s="1376"/>
      <c r="P185" s="1376"/>
      <c r="Q185" s="1376"/>
      <c r="R185" s="1376"/>
      <c r="S185" s="1376"/>
      <c r="T185" s="1376"/>
      <c r="U185" s="1376"/>
      <c r="V185" s="1376"/>
      <c r="W185" s="1376"/>
      <c r="X185" s="1376"/>
      <c r="Y185" s="1376"/>
      <c r="Z185" s="1376"/>
    </row>
    <row r="186" spans="1:26" ht="66">
      <c r="A186" s="1393" t="s">
        <v>8617</v>
      </c>
      <c r="B186" s="1391" t="s">
        <v>8618</v>
      </c>
      <c r="C186" s="670" t="s">
        <v>2789</v>
      </c>
      <c r="D186" s="1118">
        <v>2</v>
      </c>
      <c r="E186" s="1118" t="s">
        <v>2830</v>
      </c>
      <c r="F186" s="1391" t="s">
        <v>8619</v>
      </c>
      <c r="G186" s="670"/>
      <c r="H186" s="1493"/>
      <c r="I186" s="1472"/>
      <c r="J186" s="1472"/>
      <c r="K186" s="1465"/>
      <c r="L186" s="1376"/>
      <c r="M186" s="1376"/>
      <c r="N186" s="1376"/>
      <c r="O186" s="1376"/>
      <c r="P186" s="1376"/>
      <c r="Q186" s="1376"/>
      <c r="R186" s="1376"/>
      <c r="S186" s="1376"/>
      <c r="T186" s="1376"/>
      <c r="U186" s="1376"/>
      <c r="V186" s="1376"/>
      <c r="W186" s="1376"/>
      <c r="X186" s="1376"/>
      <c r="Y186" s="1376"/>
      <c r="Z186" s="1376"/>
    </row>
    <row r="187" spans="1:26" ht="22">
      <c r="A187" s="1393" t="s">
        <v>234</v>
      </c>
      <c r="B187" s="1824" t="s">
        <v>8620</v>
      </c>
      <c r="C187" s="1570"/>
      <c r="D187" s="1570"/>
      <c r="E187" s="1570"/>
      <c r="F187" s="1570"/>
      <c r="G187" s="1573"/>
      <c r="H187" s="1489"/>
      <c r="I187" s="1472">
        <f>SUM(D188:D193)</f>
        <v>12</v>
      </c>
      <c r="J187" s="1472">
        <f>COUNT(D188:D193)*2</f>
        <v>12</v>
      </c>
      <c r="K187" s="1465"/>
      <c r="L187" s="1376"/>
      <c r="M187" s="1376"/>
      <c r="N187" s="1376"/>
      <c r="O187" s="1376"/>
      <c r="P187" s="1376"/>
      <c r="Q187" s="1376"/>
      <c r="R187" s="1376"/>
      <c r="S187" s="1376"/>
      <c r="T187" s="1376"/>
      <c r="U187" s="1376"/>
      <c r="V187" s="1376"/>
      <c r="W187" s="1376"/>
      <c r="X187" s="1376"/>
      <c r="Y187" s="1376"/>
      <c r="Z187" s="1376"/>
    </row>
    <row r="188" spans="1:26" ht="44">
      <c r="A188" s="1393" t="s">
        <v>8621</v>
      </c>
      <c r="B188" s="1391" t="s">
        <v>8622</v>
      </c>
      <c r="C188" s="670" t="s">
        <v>8623</v>
      </c>
      <c r="D188" s="1118">
        <v>2</v>
      </c>
      <c r="E188" s="1118" t="s">
        <v>469</v>
      </c>
      <c r="F188" s="1391" t="s">
        <v>8624</v>
      </c>
      <c r="G188" s="670"/>
      <c r="H188" s="1493"/>
      <c r="I188" s="1472"/>
      <c r="J188" s="1472"/>
      <c r="K188" s="1465"/>
      <c r="L188" s="1376"/>
      <c r="M188" s="1376"/>
      <c r="N188" s="1376"/>
      <c r="O188" s="1376"/>
      <c r="P188" s="1376"/>
      <c r="Q188" s="1376"/>
      <c r="R188" s="1376"/>
      <c r="S188" s="1376"/>
      <c r="T188" s="1376"/>
      <c r="U188" s="1376"/>
      <c r="V188" s="1376"/>
      <c r="W188" s="1376"/>
      <c r="X188" s="1376"/>
      <c r="Y188" s="1376"/>
      <c r="Z188" s="1376"/>
    </row>
    <row r="189" spans="1:26" ht="44">
      <c r="A189" s="1393"/>
      <c r="B189" s="1391"/>
      <c r="C189" s="670" t="s">
        <v>8625</v>
      </c>
      <c r="D189" s="1118">
        <v>2</v>
      </c>
      <c r="E189" s="1118" t="s">
        <v>469</v>
      </c>
      <c r="F189" s="1391" t="s">
        <v>8624</v>
      </c>
      <c r="G189" s="670"/>
      <c r="H189" s="1493"/>
      <c r="I189" s="1472"/>
      <c r="J189" s="1472"/>
      <c r="K189" s="1465"/>
      <c r="L189" s="1376"/>
      <c r="M189" s="1376"/>
      <c r="N189" s="1376"/>
      <c r="O189" s="1376"/>
      <c r="P189" s="1376"/>
      <c r="Q189" s="1376"/>
      <c r="R189" s="1376"/>
      <c r="S189" s="1376"/>
      <c r="T189" s="1376"/>
      <c r="U189" s="1376"/>
      <c r="V189" s="1376"/>
      <c r="W189" s="1376"/>
      <c r="X189" s="1376"/>
      <c r="Y189" s="1376"/>
      <c r="Z189" s="1376"/>
    </row>
    <row r="190" spans="1:26" ht="44">
      <c r="A190" s="1393" t="s">
        <v>8626</v>
      </c>
      <c r="B190" s="1391" t="s">
        <v>8627</v>
      </c>
      <c r="C190" s="670" t="s">
        <v>8628</v>
      </c>
      <c r="D190" s="1118">
        <v>2</v>
      </c>
      <c r="E190" s="1118" t="s">
        <v>891</v>
      </c>
      <c r="F190" s="1391" t="s">
        <v>8629</v>
      </c>
      <c r="G190" s="670"/>
      <c r="H190" s="1493"/>
      <c r="I190" s="1472"/>
      <c r="J190" s="1472"/>
      <c r="K190" s="1465"/>
      <c r="L190" s="1376"/>
      <c r="M190" s="1376"/>
      <c r="N190" s="1376"/>
      <c r="O190" s="1376"/>
      <c r="P190" s="1376"/>
      <c r="Q190" s="1376"/>
      <c r="R190" s="1376"/>
      <c r="S190" s="1376"/>
      <c r="T190" s="1376"/>
      <c r="U190" s="1376"/>
      <c r="V190" s="1376"/>
      <c r="W190" s="1376"/>
      <c r="X190" s="1376"/>
      <c r="Y190" s="1376"/>
      <c r="Z190" s="1376"/>
    </row>
    <row r="191" spans="1:26" ht="132">
      <c r="A191" s="1393" t="s">
        <v>8630</v>
      </c>
      <c r="B191" s="1391" t="s">
        <v>8631</v>
      </c>
      <c r="C191" s="670" t="s">
        <v>8632</v>
      </c>
      <c r="D191" s="1118">
        <v>2</v>
      </c>
      <c r="E191" s="1118" t="s">
        <v>891</v>
      </c>
      <c r="F191" s="1391" t="s">
        <v>8633</v>
      </c>
      <c r="G191" s="670"/>
      <c r="H191" s="1493"/>
      <c r="I191" s="1472"/>
      <c r="J191" s="1472"/>
      <c r="K191" s="1465"/>
      <c r="L191" s="1376"/>
      <c r="M191" s="1376"/>
      <c r="N191" s="1376"/>
      <c r="O191" s="1376"/>
      <c r="P191" s="1376"/>
      <c r="Q191" s="1376"/>
      <c r="R191" s="1376"/>
      <c r="S191" s="1376"/>
      <c r="T191" s="1376"/>
      <c r="U191" s="1376"/>
      <c r="V191" s="1376"/>
      <c r="W191" s="1376"/>
      <c r="X191" s="1376"/>
      <c r="Y191" s="1376"/>
      <c r="Z191" s="1376"/>
    </row>
    <row r="192" spans="1:26" ht="44">
      <c r="A192" s="1393"/>
      <c r="B192" s="1391"/>
      <c r="C192" s="670" t="s">
        <v>8634</v>
      </c>
      <c r="D192" s="1118">
        <v>2</v>
      </c>
      <c r="E192" s="1118" t="s">
        <v>469</v>
      </c>
      <c r="F192" s="1391"/>
      <c r="G192" s="670"/>
      <c r="H192" s="1493"/>
      <c r="I192" s="1472"/>
      <c r="J192" s="1472"/>
      <c r="K192" s="1465"/>
      <c r="L192" s="1376"/>
      <c r="M192" s="1376"/>
      <c r="N192" s="1376"/>
      <c r="O192" s="1376"/>
      <c r="P192" s="1376"/>
      <c r="Q192" s="1376"/>
      <c r="R192" s="1376"/>
      <c r="S192" s="1376"/>
      <c r="T192" s="1376"/>
      <c r="U192" s="1376"/>
      <c r="V192" s="1376"/>
      <c r="W192" s="1376"/>
      <c r="X192" s="1376"/>
      <c r="Y192" s="1376"/>
      <c r="Z192" s="1376"/>
    </row>
    <row r="193" spans="1:26" ht="44">
      <c r="A193" s="1393"/>
      <c r="B193" s="1391"/>
      <c r="C193" s="670" t="s">
        <v>8635</v>
      </c>
      <c r="D193" s="1118">
        <v>2</v>
      </c>
      <c r="E193" s="1118" t="s">
        <v>469</v>
      </c>
      <c r="F193" s="1391" t="s">
        <v>8636</v>
      </c>
      <c r="G193" s="670"/>
      <c r="H193" s="1493"/>
      <c r="I193" s="1472"/>
      <c r="J193" s="1472"/>
      <c r="K193" s="1465"/>
      <c r="L193" s="1376"/>
      <c r="M193" s="1376"/>
      <c r="N193" s="1376"/>
      <c r="O193" s="1376"/>
      <c r="P193" s="1376"/>
      <c r="Q193" s="1376"/>
      <c r="R193" s="1376"/>
      <c r="S193" s="1376"/>
      <c r="T193" s="1376"/>
      <c r="U193" s="1376"/>
      <c r="V193" s="1376"/>
      <c r="W193" s="1376"/>
      <c r="X193" s="1376"/>
      <c r="Y193" s="1376"/>
      <c r="Z193" s="1376"/>
    </row>
    <row r="194" spans="1:26" ht="22">
      <c r="A194" s="1393" t="s">
        <v>235</v>
      </c>
      <c r="B194" s="1824" t="s">
        <v>8637</v>
      </c>
      <c r="C194" s="1570"/>
      <c r="D194" s="1570"/>
      <c r="E194" s="1570"/>
      <c r="F194" s="1570"/>
      <c r="G194" s="1573"/>
      <c r="H194" s="1489"/>
      <c r="I194" s="1472">
        <f>SUM(D195:D198)</f>
        <v>8</v>
      </c>
      <c r="J194" s="1472">
        <f>COUNT(D195:D198)*2</f>
        <v>8</v>
      </c>
      <c r="K194" s="1465"/>
      <c r="L194" s="1376"/>
      <c r="M194" s="1376"/>
      <c r="N194" s="1376"/>
      <c r="O194" s="1376"/>
      <c r="P194" s="1376"/>
      <c r="Q194" s="1376"/>
      <c r="R194" s="1376"/>
      <c r="S194" s="1376"/>
      <c r="T194" s="1376"/>
      <c r="U194" s="1376"/>
      <c r="V194" s="1376"/>
      <c r="W194" s="1376"/>
      <c r="X194" s="1376"/>
      <c r="Y194" s="1376"/>
      <c r="Z194" s="1376"/>
    </row>
    <row r="195" spans="1:26" ht="88">
      <c r="A195" s="1393" t="s">
        <v>923</v>
      </c>
      <c r="B195" s="1391" t="s">
        <v>8638</v>
      </c>
      <c r="C195" s="670" t="s">
        <v>8639</v>
      </c>
      <c r="D195" s="1118">
        <v>2</v>
      </c>
      <c r="E195" s="1118" t="s">
        <v>504</v>
      </c>
      <c r="F195" s="1391"/>
      <c r="G195" s="670"/>
      <c r="H195" s="1493"/>
      <c r="I195" s="1472"/>
      <c r="J195" s="1472"/>
      <c r="K195" s="1465"/>
      <c r="L195" s="1376"/>
      <c r="M195" s="1376"/>
      <c r="N195" s="1376"/>
      <c r="O195" s="1376"/>
      <c r="P195" s="1376"/>
      <c r="Q195" s="1376"/>
      <c r="R195" s="1376"/>
      <c r="S195" s="1376"/>
      <c r="T195" s="1376"/>
      <c r="U195" s="1376"/>
      <c r="V195" s="1376"/>
      <c r="W195" s="1376"/>
      <c r="X195" s="1376"/>
      <c r="Y195" s="1376"/>
      <c r="Z195" s="1376"/>
    </row>
    <row r="196" spans="1:26" ht="44">
      <c r="A196" s="1393" t="s">
        <v>2155</v>
      </c>
      <c r="B196" s="1391" t="s">
        <v>8640</v>
      </c>
      <c r="C196" s="670" t="s">
        <v>8641</v>
      </c>
      <c r="D196" s="1118">
        <v>2</v>
      </c>
      <c r="E196" s="1118" t="s">
        <v>469</v>
      </c>
      <c r="F196" s="1391"/>
      <c r="G196" s="670"/>
      <c r="H196" s="1493"/>
      <c r="I196" s="1472"/>
      <c r="J196" s="1472"/>
      <c r="K196" s="1465"/>
      <c r="L196" s="1376"/>
      <c r="M196" s="1376"/>
      <c r="N196" s="1376"/>
      <c r="O196" s="1376"/>
      <c r="P196" s="1376"/>
      <c r="Q196" s="1376"/>
      <c r="R196" s="1376"/>
      <c r="S196" s="1376"/>
      <c r="T196" s="1376"/>
      <c r="U196" s="1376"/>
      <c r="V196" s="1376"/>
      <c r="W196" s="1376"/>
      <c r="X196" s="1376"/>
      <c r="Y196" s="1376"/>
      <c r="Z196" s="1376"/>
    </row>
    <row r="197" spans="1:26" ht="44">
      <c r="A197" s="1393" t="s">
        <v>2157</v>
      </c>
      <c r="B197" s="1391" t="s">
        <v>8642</v>
      </c>
      <c r="C197" s="670" t="s">
        <v>8643</v>
      </c>
      <c r="D197" s="1118">
        <v>2</v>
      </c>
      <c r="E197" s="1118" t="s">
        <v>2830</v>
      </c>
      <c r="F197" s="1391"/>
      <c r="G197" s="670"/>
      <c r="H197" s="1493"/>
      <c r="I197" s="1472"/>
      <c r="J197" s="1472"/>
      <c r="K197" s="1465"/>
      <c r="L197" s="1376"/>
      <c r="M197" s="1376"/>
      <c r="N197" s="1376"/>
      <c r="O197" s="1376"/>
      <c r="P197" s="1376"/>
      <c r="Q197" s="1376"/>
      <c r="R197" s="1376"/>
      <c r="S197" s="1376"/>
      <c r="T197" s="1376"/>
      <c r="U197" s="1376"/>
      <c r="V197" s="1376"/>
      <c r="W197" s="1376"/>
      <c r="X197" s="1376"/>
      <c r="Y197" s="1376"/>
      <c r="Z197" s="1376"/>
    </row>
    <row r="198" spans="1:26" ht="44">
      <c r="A198" s="1393" t="s">
        <v>944</v>
      </c>
      <c r="B198" s="1391" t="s">
        <v>8644</v>
      </c>
      <c r="C198" s="670" t="s">
        <v>946</v>
      </c>
      <c r="D198" s="1118">
        <v>2</v>
      </c>
      <c r="E198" s="1118" t="s">
        <v>2830</v>
      </c>
      <c r="F198" s="1391"/>
      <c r="G198" s="670"/>
      <c r="H198" s="1493"/>
      <c r="I198" s="1472"/>
      <c r="J198" s="1472"/>
      <c r="K198" s="1465"/>
      <c r="L198" s="1376"/>
      <c r="M198" s="1376"/>
      <c r="N198" s="1376"/>
      <c r="O198" s="1376"/>
      <c r="P198" s="1376"/>
      <c r="Q198" s="1376"/>
      <c r="R198" s="1376"/>
      <c r="S198" s="1376"/>
      <c r="T198" s="1376"/>
      <c r="U198" s="1376"/>
      <c r="V198" s="1376"/>
      <c r="W198" s="1376"/>
      <c r="X198" s="1376"/>
      <c r="Y198" s="1376"/>
      <c r="Z198" s="1376"/>
    </row>
    <row r="199" spans="1:26" ht="22">
      <c r="A199" s="1393" t="s">
        <v>236</v>
      </c>
      <c r="B199" s="1824" t="s">
        <v>8645</v>
      </c>
      <c r="C199" s="1570"/>
      <c r="D199" s="1570"/>
      <c r="E199" s="1570"/>
      <c r="F199" s="1570"/>
      <c r="G199" s="1573"/>
      <c r="H199" s="1489"/>
      <c r="I199" s="1472">
        <f>SUM(D200:D210)</f>
        <v>22</v>
      </c>
      <c r="J199" s="1472">
        <f>COUNT(D200:D210)*2</f>
        <v>22</v>
      </c>
      <c r="K199" s="1465"/>
      <c r="L199" s="1376"/>
      <c r="M199" s="1376"/>
      <c r="N199" s="1376"/>
      <c r="O199" s="1376"/>
      <c r="P199" s="1376"/>
      <c r="Q199" s="1376"/>
      <c r="R199" s="1376"/>
      <c r="S199" s="1376"/>
      <c r="T199" s="1376"/>
      <c r="U199" s="1376"/>
      <c r="V199" s="1376"/>
      <c r="W199" s="1376"/>
      <c r="X199" s="1376"/>
      <c r="Y199" s="1376"/>
      <c r="Z199" s="1376"/>
    </row>
    <row r="200" spans="1:26" ht="66">
      <c r="A200" s="1393" t="s">
        <v>2159</v>
      </c>
      <c r="B200" s="1391" t="s">
        <v>8646</v>
      </c>
      <c r="C200" s="670" t="s">
        <v>8647</v>
      </c>
      <c r="D200" s="1118">
        <v>2</v>
      </c>
      <c r="E200" s="1118" t="s">
        <v>469</v>
      </c>
      <c r="F200" s="1391" t="s">
        <v>8648</v>
      </c>
      <c r="G200" s="1391"/>
      <c r="H200" s="1496"/>
      <c r="I200" s="1472"/>
      <c r="J200" s="1472"/>
      <c r="K200" s="1465"/>
      <c r="L200" s="1376"/>
      <c r="M200" s="1376"/>
      <c r="N200" s="1376"/>
      <c r="O200" s="1376"/>
      <c r="P200" s="1376"/>
      <c r="Q200" s="1376"/>
      <c r="R200" s="1376"/>
      <c r="S200" s="1376"/>
      <c r="T200" s="1376"/>
      <c r="U200" s="1376"/>
      <c r="V200" s="1376"/>
      <c r="W200" s="1376"/>
      <c r="X200" s="1376"/>
      <c r="Y200" s="1376"/>
      <c r="Z200" s="1376"/>
    </row>
    <row r="201" spans="1:26" ht="44">
      <c r="A201" s="1393" t="s">
        <v>2160</v>
      </c>
      <c r="B201" s="1391" t="s">
        <v>8649</v>
      </c>
      <c r="C201" s="670" t="s">
        <v>8650</v>
      </c>
      <c r="D201" s="1118">
        <v>2</v>
      </c>
      <c r="E201" s="1118" t="s">
        <v>469</v>
      </c>
      <c r="F201" s="1391" t="s">
        <v>8651</v>
      </c>
      <c r="G201" s="670"/>
      <c r="H201" s="1493"/>
      <c r="I201" s="1472"/>
      <c r="J201" s="1472"/>
      <c r="K201" s="1465"/>
      <c r="L201" s="1376"/>
      <c r="M201" s="1376"/>
      <c r="N201" s="1376"/>
      <c r="O201" s="1376"/>
      <c r="P201" s="1376"/>
      <c r="Q201" s="1376"/>
      <c r="R201" s="1376"/>
      <c r="S201" s="1376"/>
      <c r="T201" s="1376"/>
      <c r="U201" s="1376"/>
      <c r="V201" s="1376"/>
      <c r="W201" s="1376"/>
      <c r="X201" s="1376"/>
      <c r="Y201" s="1376"/>
      <c r="Z201" s="1376"/>
    </row>
    <row r="202" spans="1:26" ht="88">
      <c r="A202" s="1393"/>
      <c r="B202" s="1391"/>
      <c r="C202" s="670" t="s">
        <v>953</v>
      </c>
      <c r="D202" s="1118">
        <v>2</v>
      </c>
      <c r="E202" s="1118" t="s">
        <v>469</v>
      </c>
      <c r="F202" s="1391" t="s">
        <v>8652</v>
      </c>
      <c r="G202" s="670"/>
      <c r="H202" s="1493"/>
      <c r="I202" s="1472"/>
      <c r="J202" s="1472"/>
      <c r="K202" s="1465"/>
      <c r="L202" s="1376"/>
      <c r="M202" s="1376"/>
      <c r="N202" s="1376"/>
      <c r="O202" s="1376"/>
      <c r="P202" s="1376"/>
      <c r="Q202" s="1376"/>
      <c r="R202" s="1376"/>
      <c r="S202" s="1376"/>
      <c r="T202" s="1376"/>
      <c r="U202" s="1376"/>
      <c r="V202" s="1376"/>
      <c r="W202" s="1376"/>
      <c r="X202" s="1376"/>
      <c r="Y202" s="1376"/>
      <c r="Z202" s="1376"/>
    </row>
    <row r="203" spans="1:26" ht="66">
      <c r="A203" s="1393" t="s">
        <v>2162</v>
      </c>
      <c r="B203" s="1391" t="s">
        <v>8653</v>
      </c>
      <c r="C203" s="670" t="s">
        <v>8654</v>
      </c>
      <c r="D203" s="1118">
        <v>2</v>
      </c>
      <c r="E203" s="1118" t="s">
        <v>504</v>
      </c>
      <c r="F203" s="1391" t="s">
        <v>8655</v>
      </c>
      <c r="G203" s="670"/>
      <c r="H203" s="1493"/>
      <c r="I203" s="1472"/>
      <c r="J203" s="1472"/>
      <c r="K203" s="1465"/>
      <c r="L203" s="1376"/>
      <c r="M203" s="1376"/>
      <c r="N203" s="1376"/>
      <c r="O203" s="1376"/>
      <c r="P203" s="1376"/>
      <c r="Q203" s="1376"/>
      <c r="R203" s="1376"/>
      <c r="S203" s="1376"/>
      <c r="T203" s="1376"/>
      <c r="U203" s="1376"/>
      <c r="V203" s="1376"/>
      <c r="W203" s="1376"/>
      <c r="X203" s="1376"/>
      <c r="Y203" s="1376"/>
      <c r="Z203" s="1376"/>
    </row>
    <row r="204" spans="1:26" ht="110">
      <c r="A204" s="1393" t="s">
        <v>958</v>
      </c>
      <c r="B204" s="1391" t="s">
        <v>959</v>
      </c>
      <c r="C204" s="670" t="s">
        <v>8656</v>
      </c>
      <c r="D204" s="1118">
        <v>2</v>
      </c>
      <c r="E204" s="1118" t="s">
        <v>469</v>
      </c>
      <c r="F204" s="670" t="s">
        <v>8657</v>
      </c>
      <c r="G204" s="1391"/>
      <c r="H204" s="1496"/>
      <c r="I204" s="1472"/>
      <c r="J204" s="1472"/>
      <c r="K204" s="1465"/>
      <c r="L204" s="1376"/>
      <c r="M204" s="1376"/>
      <c r="N204" s="1376"/>
      <c r="O204" s="1376"/>
      <c r="P204" s="1376"/>
      <c r="Q204" s="1376"/>
      <c r="R204" s="1376"/>
      <c r="S204" s="1376"/>
      <c r="T204" s="1376"/>
      <c r="U204" s="1376"/>
      <c r="V204" s="1376"/>
      <c r="W204" s="1376"/>
      <c r="X204" s="1376"/>
      <c r="Y204" s="1376"/>
      <c r="Z204" s="1376"/>
    </row>
    <row r="205" spans="1:26" ht="132">
      <c r="A205" s="1393"/>
      <c r="B205" s="1391"/>
      <c r="C205" s="670" t="s">
        <v>8658</v>
      </c>
      <c r="D205" s="1118">
        <v>2</v>
      </c>
      <c r="E205" s="1118" t="s">
        <v>469</v>
      </c>
      <c r="F205" s="1391" t="s">
        <v>8659</v>
      </c>
      <c r="G205" s="670"/>
      <c r="H205" s="1493"/>
      <c r="I205" s="1472"/>
      <c r="J205" s="1472"/>
      <c r="K205" s="1465"/>
      <c r="L205" s="1376"/>
      <c r="M205" s="1376"/>
      <c r="N205" s="1376"/>
      <c r="O205" s="1376"/>
      <c r="P205" s="1376"/>
      <c r="Q205" s="1376"/>
      <c r="R205" s="1376"/>
      <c r="S205" s="1376"/>
      <c r="T205" s="1376"/>
      <c r="U205" s="1376"/>
      <c r="V205" s="1376"/>
      <c r="W205" s="1376"/>
      <c r="X205" s="1376"/>
      <c r="Y205" s="1376"/>
      <c r="Z205" s="1376"/>
    </row>
    <row r="206" spans="1:26" ht="88">
      <c r="A206" s="1393"/>
      <c r="B206" s="1391"/>
      <c r="C206" s="1391" t="s">
        <v>8660</v>
      </c>
      <c r="D206" s="1118">
        <v>2</v>
      </c>
      <c r="E206" s="1118" t="s">
        <v>504</v>
      </c>
      <c r="F206" s="1391" t="s">
        <v>8661</v>
      </c>
      <c r="G206" s="1391"/>
      <c r="H206" s="1496"/>
      <c r="I206" s="1472"/>
      <c r="J206" s="1472"/>
      <c r="K206" s="1465"/>
      <c r="L206" s="1376"/>
      <c r="M206" s="1376"/>
      <c r="N206" s="1376"/>
      <c r="O206" s="1376"/>
      <c r="P206" s="1376"/>
      <c r="Q206" s="1376"/>
      <c r="R206" s="1376"/>
      <c r="S206" s="1376"/>
      <c r="T206" s="1376"/>
      <c r="U206" s="1376"/>
      <c r="V206" s="1376"/>
      <c r="W206" s="1376"/>
      <c r="X206" s="1376"/>
      <c r="Y206" s="1376"/>
      <c r="Z206" s="1376"/>
    </row>
    <row r="207" spans="1:26" ht="176">
      <c r="A207" s="1393"/>
      <c r="B207" s="1391"/>
      <c r="C207" s="1389" t="s">
        <v>8662</v>
      </c>
      <c r="D207" s="1118">
        <v>2</v>
      </c>
      <c r="E207" s="1118" t="s">
        <v>504</v>
      </c>
      <c r="F207" s="1391" t="s">
        <v>8663</v>
      </c>
      <c r="G207" s="1391"/>
      <c r="H207" s="1496"/>
      <c r="I207" s="1472"/>
      <c r="J207" s="1472"/>
      <c r="K207" s="1465"/>
      <c r="L207" s="1376"/>
      <c r="M207" s="1376"/>
      <c r="N207" s="1376"/>
      <c r="O207" s="1376"/>
      <c r="P207" s="1376"/>
      <c r="Q207" s="1376"/>
      <c r="R207" s="1376"/>
      <c r="S207" s="1376"/>
      <c r="T207" s="1376"/>
      <c r="U207" s="1376"/>
      <c r="V207" s="1376"/>
      <c r="W207" s="1376"/>
      <c r="X207" s="1376"/>
      <c r="Y207" s="1376"/>
      <c r="Z207" s="1376"/>
    </row>
    <row r="208" spans="1:26" ht="88">
      <c r="A208" s="1393"/>
      <c r="B208" s="1391"/>
      <c r="C208" s="1391" t="s">
        <v>8664</v>
      </c>
      <c r="D208" s="1118">
        <v>2</v>
      </c>
      <c r="E208" s="1118" t="s">
        <v>504</v>
      </c>
      <c r="F208" s="1391" t="s">
        <v>8665</v>
      </c>
      <c r="G208" s="1391"/>
      <c r="H208" s="1496"/>
      <c r="I208" s="1472"/>
      <c r="J208" s="1472"/>
      <c r="K208" s="1465"/>
      <c r="L208" s="1376"/>
      <c r="M208" s="1376"/>
      <c r="N208" s="1376"/>
      <c r="O208" s="1376"/>
      <c r="P208" s="1376"/>
      <c r="Q208" s="1376"/>
      <c r="R208" s="1376"/>
      <c r="S208" s="1376"/>
      <c r="T208" s="1376"/>
      <c r="U208" s="1376"/>
      <c r="V208" s="1376"/>
      <c r="W208" s="1376"/>
      <c r="X208" s="1376"/>
      <c r="Y208" s="1376"/>
      <c r="Z208" s="1376"/>
    </row>
    <row r="209" spans="1:26" ht="132">
      <c r="A209" s="1393"/>
      <c r="B209" s="1391"/>
      <c r="C209" s="1389" t="s">
        <v>8666</v>
      </c>
      <c r="D209" s="1118">
        <v>2</v>
      </c>
      <c r="E209" s="1118" t="s">
        <v>504</v>
      </c>
      <c r="F209" s="670" t="s">
        <v>8667</v>
      </c>
      <c r="G209" s="670"/>
      <c r="H209" s="1493"/>
      <c r="I209" s="1472"/>
      <c r="J209" s="1472"/>
      <c r="K209" s="1465"/>
      <c r="L209" s="1376"/>
      <c r="M209" s="1376"/>
      <c r="N209" s="1376"/>
      <c r="O209" s="1376"/>
      <c r="P209" s="1376"/>
      <c r="Q209" s="1376"/>
      <c r="R209" s="1376"/>
      <c r="S209" s="1376"/>
      <c r="T209" s="1376"/>
      <c r="U209" s="1376"/>
      <c r="V209" s="1376"/>
      <c r="W209" s="1376"/>
      <c r="X209" s="1376"/>
      <c r="Y209" s="1376"/>
      <c r="Z209" s="1376"/>
    </row>
    <row r="210" spans="1:26" ht="66">
      <c r="A210" s="1393"/>
      <c r="B210" s="1391"/>
      <c r="C210" s="670" t="s">
        <v>8668</v>
      </c>
      <c r="D210" s="1118">
        <v>2</v>
      </c>
      <c r="E210" s="1118" t="s">
        <v>599</v>
      </c>
      <c r="F210" s="1391" t="s">
        <v>8669</v>
      </c>
      <c r="G210" s="670"/>
      <c r="H210" s="1493"/>
      <c r="I210" s="1472"/>
      <c r="J210" s="1472"/>
      <c r="K210" s="1465"/>
      <c r="L210" s="1376"/>
      <c r="M210" s="1376"/>
      <c r="N210" s="1376"/>
      <c r="O210" s="1376"/>
      <c r="P210" s="1376"/>
      <c r="Q210" s="1376"/>
      <c r="R210" s="1376"/>
      <c r="S210" s="1376"/>
      <c r="T210" s="1376"/>
      <c r="U210" s="1376"/>
      <c r="V210" s="1376"/>
      <c r="W210" s="1376"/>
      <c r="X210" s="1376"/>
      <c r="Y210" s="1376"/>
      <c r="Z210" s="1376"/>
    </row>
    <row r="211" spans="1:26" ht="22">
      <c r="A211" s="1393" t="s">
        <v>237</v>
      </c>
      <c r="B211" s="1824" t="s">
        <v>8670</v>
      </c>
      <c r="C211" s="1570"/>
      <c r="D211" s="1570"/>
      <c r="E211" s="1570"/>
      <c r="F211" s="1570"/>
      <c r="G211" s="1573"/>
      <c r="H211" s="1489"/>
      <c r="I211" s="1472">
        <f>SUM(D212)</f>
        <v>2</v>
      </c>
      <c r="J211" s="1472">
        <f>COUNT(D212)*2</f>
        <v>2</v>
      </c>
      <c r="K211" s="1465"/>
      <c r="L211" s="1376"/>
      <c r="M211" s="1376"/>
      <c r="N211" s="1376"/>
      <c r="O211" s="1376"/>
      <c r="P211" s="1376"/>
      <c r="Q211" s="1376"/>
      <c r="R211" s="1376"/>
      <c r="S211" s="1376"/>
      <c r="T211" s="1376"/>
      <c r="U211" s="1376"/>
      <c r="V211" s="1376"/>
      <c r="W211" s="1376"/>
      <c r="X211" s="1376"/>
      <c r="Y211" s="1376"/>
      <c r="Z211" s="1376"/>
    </row>
    <row r="212" spans="1:26" ht="66">
      <c r="A212" s="1393" t="s">
        <v>960</v>
      </c>
      <c r="B212" s="1391" t="s">
        <v>8671</v>
      </c>
      <c r="C212" s="1391" t="s">
        <v>8672</v>
      </c>
      <c r="D212" s="1118">
        <v>2</v>
      </c>
      <c r="E212" s="1118" t="s">
        <v>535</v>
      </c>
      <c r="F212" s="1391" t="s">
        <v>8673</v>
      </c>
      <c r="G212" s="670"/>
      <c r="H212" s="1493"/>
      <c r="I212" s="1472"/>
      <c r="J212" s="1472"/>
      <c r="K212" s="1465"/>
      <c r="L212" s="1376"/>
      <c r="M212" s="1376"/>
      <c r="N212" s="1376"/>
      <c r="O212" s="1376"/>
      <c r="P212" s="1376"/>
      <c r="Q212" s="1376"/>
      <c r="R212" s="1376"/>
      <c r="S212" s="1376"/>
      <c r="T212" s="1376"/>
      <c r="U212" s="1376"/>
      <c r="V212" s="1376"/>
      <c r="W212" s="1376"/>
      <c r="X212" s="1376"/>
      <c r="Y212" s="1376"/>
      <c r="Z212" s="1376"/>
    </row>
    <row r="213" spans="1:26" ht="22">
      <c r="A213" s="1393" t="s">
        <v>238</v>
      </c>
      <c r="B213" s="1824" t="s">
        <v>8674</v>
      </c>
      <c r="C213" s="1570"/>
      <c r="D213" s="1570"/>
      <c r="E213" s="1570"/>
      <c r="F213" s="1570"/>
      <c r="G213" s="1573"/>
      <c r="H213" s="1489"/>
      <c r="I213" s="1472">
        <f>SUM(D214:D215)</f>
        <v>4</v>
      </c>
      <c r="J213" s="1472">
        <f>COUNT(D214:D215)*2</f>
        <v>4</v>
      </c>
      <c r="K213" s="1465"/>
      <c r="L213" s="1376"/>
      <c r="M213" s="1376"/>
      <c r="N213" s="1376"/>
      <c r="O213" s="1376"/>
      <c r="P213" s="1376"/>
      <c r="Q213" s="1376"/>
      <c r="R213" s="1376"/>
      <c r="S213" s="1376"/>
      <c r="T213" s="1376"/>
      <c r="U213" s="1376"/>
      <c r="V213" s="1376"/>
      <c r="W213" s="1376"/>
      <c r="X213" s="1376"/>
      <c r="Y213" s="1376"/>
      <c r="Z213" s="1376"/>
    </row>
    <row r="214" spans="1:26" ht="66">
      <c r="A214" s="1393" t="s">
        <v>2167</v>
      </c>
      <c r="B214" s="1391" t="s">
        <v>8675</v>
      </c>
      <c r="C214" s="670" t="s">
        <v>8676</v>
      </c>
      <c r="D214" s="1118">
        <v>2</v>
      </c>
      <c r="E214" s="1118" t="s">
        <v>8677</v>
      </c>
      <c r="F214" s="670" t="s">
        <v>8678</v>
      </c>
      <c r="G214" s="670"/>
      <c r="H214" s="1493"/>
      <c r="I214" s="1472"/>
      <c r="J214" s="1472"/>
      <c r="K214" s="1465"/>
      <c r="L214" s="1376"/>
      <c r="M214" s="1376"/>
      <c r="N214" s="1376"/>
      <c r="O214" s="1376"/>
      <c r="P214" s="1376"/>
      <c r="Q214" s="1376"/>
      <c r="R214" s="1376"/>
      <c r="S214" s="1376"/>
      <c r="T214" s="1376"/>
      <c r="U214" s="1376"/>
      <c r="V214" s="1376"/>
      <c r="W214" s="1376"/>
      <c r="X214" s="1376"/>
      <c r="Y214" s="1376"/>
      <c r="Z214" s="1376"/>
    </row>
    <row r="215" spans="1:26" ht="66">
      <c r="A215" s="1393" t="s">
        <v>972</v>
      </c>
      <c r="B215" s="1391" t="s">
        <v>8679</v>
      </c>
      <c r="C215" s="1391" t="s">
        <v>8680</v>
      </c>
      <c r="D215" s="1118">
        <v>2</v>
      </c>
      <c r="E215" s="1118" t="s">
        <v>2830</v>
      </c>
      <c r="F215" s="1391" t="s">
        <v>8681</v>
      </c>
      <c r="G215" s="670"/>
      <c r="H215" s="1493"/>
      <c r="I215" s="1472"/>
      <c r="J215" s="1472"/>
      <c r="K215" s="1465"/>
      <c r="L215" s="1376"/>
      <c r="M215" s="1376"/>
      <c r="N215" s="1376"/>
      <c r="O215" s="1376"/>
      <c r="P215" s="1376"/>
      <c r="Q215" s="1376"/>
      <c r="R215" s="1376"/>
      <c r="S215" s="1376"/>
      <c r="T215" s="1376"/>
      <c r="U215" s="1376"/>
      <c r="V215" s="1376"/>
      <c r="W215" s="1376"/>
      <c r="X215" s="1376"/>
      <c r="Y215" s="1376"/>
      <c r="Z215" s="1376"/>
    </row>
    <row r="216" spans="1:26" ht="22">
      <c r="A216" s="1393" t="s">
        <v>97</v>
      </c>
      <c r="B216" s="1824" t="s">
        <v>8682</v>
      </c>
      <c r="C216" s="1570"/>
      <c r="D216" s="1570"/>
      <c r="E216" s="1570"/>
      <c r="F216" s="1570"/>
      <c r="G216" s="1573"/>
      <c r="H216" s="1489"/>
      <c r="I216" s="1472">
        <f>SUM(D217)</f>
        <v>2</v>
      </c>
      <c r="J216" s="1472">
        <f>COUNT(D217)*2</f>
        <v>2</v>
      </c>
      <c r="K216" s="1465"/>
      <c r="L216" s="1376"/>
      <c r="M216" s="1376"/>
      <c r="N216" s="1376"/>
      <c r="O216" s="1376"/>
      <c r="P216" s="1376"/>
      <c r="Q216" s="1376"/>
      <c r="R216" s="1376"/>
      <c r="S216" s="1376"/>
      <c r="T216" s="1376"/>
      <c r="U216" s="1376"/>
      <c r="V216" s="1376"/>
      <c r="W216" s="1376"/>
      <c r="X216" s="1376"/>
      <c r="Y216" s="1376"/>
      <c r="Z216" s="1376"/>
    </row>
    <row r="217" spans="1:26" ht="66">
      <c r="A217" s="1393" t="s">
        <v>8683</v>
      </c>
      <c r="B217" s="1391" t="s">
        <v>8684</v>
      </c>
      <c r="C217" s="1391" t="s">
        <v>8685</v>
      </c>
      <c r="D217" s="1118">
        <v>2</v>
      </c>
      <c r="E217" s="1118" t="s">
        <v>599</v>
      </c>
      <c r="F217" s="670" t="s">
        <v>8686</v>
      </c>
      <c r="G217" s="670"/>
      <c r="H217" s="1493"/>
      <c r="I217" s="1472"/>
      <c r="J217" s="1472"/>
      <c r="K217" s="1465"/>
      <c r="L217" s="1376"/>
      <c r="M217" s="1376"/>
      <c r="N217" s="1376"/>
      <c r="O217" s="1376"/>
      <c r="P217" s="1376"/>
      <c r="Q217" s="1376"/>
      <c r="R217" s="1376"/>
      <c r="S217" s="1376"/>
      <c r="T217" s="1376"/>
      <c r="U217" s="1376"/>
      <c r="V217" s="1376"/>
      <c r="W217" s="1376"/>
      <c r="X217" s="1376"/>
      <c r="Y217" s="1376"/>
      <c r="Z217" s="1376"/>
    </row>
    <row r="218" spans="1:26" ht="22">
      <c r="A218" s="1393" t="s">
        <v>239</v>
      </c>
      <c r="B218" s="1824" t="s">
        <v>8687</v>
      </c>
      <c r="C218" s="1570"/>
      <c r="D218" s="1570"/>
      <c r="E218" s="1570"/>
      <c r="F218" s="1570"/>
      <c r="G218" s="1573"/>
      <c r="H218" s="1489"/>
      <c r="I218" s="1472">
        <f>SUM(D219:D221)</f>
        <v>6</v>
      </c>
      <c r="J218" s="1472">
        <f>COUNT(D219:D221)*2</f>
        <v>6</v>
      </c>
      <c r="K218" s="1465"/>
      <c r="L218" s="1376"/>
      <c r="M218" s="1376"/>
      <c r="N218" s="1376"/>
      <c r="O218" s="1376"/>
      <c r="P218" s="1376"/>
      <c r="Q218" s="1376"/>
      <c r="R218" s="1376"/>
      <c r="S218" s="1376"/>
      <c r="T218" s="1376"/>
      <c r="U218" s="1376"/>
      <c r="V218" s="1376"/>
      <c r="W218" s="1376"/>
      <c r="X218" s="1376"/>
      <c r="Y218" s="1376"/>
      <c r="Z218" s="1376"/>
    </row>
    <row r="219" spans="1:26" ht="44">
      <c r="A219" s="1393" t="s">
        <v>2171</v>
      </c>
      <c r="B219" s="1391" t="s">
        <v>8688</v>
      </c>
      <c r="C219" s="670" t="s">
        <v>3369</v>
      </c>
      <c r="D219" s="1118">
        <v>2</v>
      </c>
      <c r="E219" s="1118" t="s">
        <v>2830</v>
      </c>
      <c r="F219" s="1391" t="s">
        <v>8689</v>
      </c>
      <c r="G219" s="670"/>
      <c r="H219" s="1493"/>
      <c r="I219" s="1472"/>
      <c r="J219" s="1472"/>
      <c r="K219" s="1465"/>
      <c r="L219" s="1376"/>
      <c r="M219" s="1376"/>
      <c r="N219" s="1376"/>
      <c r="O219" s="1376"/>
      <c r="P219" s="1376"/>
      <c r="Q219" s="1376"/>
      <c r="R219" s="1376"/>
      <c r="S219" s="1376"/>
      <c r="T219" s="1376"/>
      <c r="U219" s="1376"/>
      <c r="V219" s="1376"/>
      <c r="W219" s="1376"/>
      <c r="X219" s="1376"/>
      <c r="Y219" s="1376"/>
      <c r="Z219" s="1376"/>
    </row>
    <row r="220" spans="1:26" ht="88">
      <c r="A220" s="1393" t="s">
        <v>8690</v>
      </c>
      <c r="B220" s="1391" t="s">
        <v>8691</v>
      </c>
      <c r="C220" s="670" t="s">
        <v>8692</v>
      </c>
      <c r="D220" s="1118">
        <v>2</v>
      </c>
      <c r="E220" s="1118" t="s">
        <v>2830</v>
      </c>
      <c r="F220" s="1391"/>
      <c r="G220" s="670"/>
      <c r="H220" s="1493"/>
      <c r="I220" s="1472"/>
      <c r="J220" s="1472"/>
      <c r="K220" s="1465"/>
      <c r="L220" s="1376"/>
      <c r="M220" s="1376"/>
      <c r="N220" s="1376"/>
      <c r="O220" s="1376"/>
      <c r="P220" s="1376"/>
      <c r="Q220" s="1376"/>
      <c r="R220" s="1376"/>
      <c r="S220" s="1376"/>
      <c r="T220" s="1376"/>
      <c r="U220" s="1376"/>
      <c r="V220" s="1376"/>
      <c r="W220" s="1376"/>
      <c r="X220" s="1376"/>
      <c r="Y220" s="1376"/>
      <c r="Z220" s="1376"/>
    </row>
    <row r="221" spans="1:26" ht="66">
      <c r="A221" s="1393" t="s">
        <v>2173</v>
      </c>
      <c r="B221" s="1391" t="s">
        <v>8693</v>
      </c>
      <c r="C221" s="670" t="s">
        <v>1001</v>
      </c>
      <c r="D221" s="1118">
        <v>2</v>
      </c>
      <c r="E221" s="1118" t="s">
        <v>469</v>
      </c>
      <c r="F221" s="1391" t="s">
        <v>8694</v>
      </c>
      <c r="G221" s="670"/>
      <c r="H221" s="1493"/>
      <c r="I221" s="1472"/>
      <c r="J221" s="1472"/>
      <c r="K221" s="1465"/>
      <c r="L221" s="1376"/>
      <c r="M221" s="1376"/>
      <c r="N221" s="1376"/>
      <c r="O221" s="1376"/>
      <c r="P221" s="1376"/>
      <c r="Q221" s="1376"/>
      <c r="R221" s="1376"/>
      <c r="S221" s="1376"/>
      <c r="T221" s="1376"/>
      <c r="U221" s="1376"/>
      <c r="V221" s="1376"/>
      <c r="W221" s="1376"/>
      <c r="X221" s="1376"/>
      <c r="Y221" s="1376"/>
      <c r="Z221" s="1376"/>
    </row>
    <row r="222" spans="1:26" ht="22">
      <c r="A222" s="1393" t="s">
        <v>103</v>
      </c>
      <c r="B222" s="1824" t="s">
        <v>3370</v>
      </c>
      <c r="C222" s="1570"/>
      <c r="D222" s="1570"/>
      <c r="E222" s="1570"/>
      <c r="F222" s="1570"/>
      <c r="G222" s="1573"/>
      <c r="H222" s="1489"/>
      <c r="I222" s="1472">
        <f>SUM(D223:D224)</f>
        <v>4</v>
      </c>
      <c r="J222" s="1472">
        <f>COUNT(D223:D224)*2</f>
        <v>4</v>
      </c>
      <c r="K222" s="1465"/>
      <c r="L222" s="1376"/>
      <c r="M222" s="1376"/>
      <c r="N222" s="1376"/>
      <c r="O222" s="1376"/>
      <c r="P222" s="1376"/>
      <c r="Q222" s="1376"/>
      <c r="R222" s="1376"/>
      <c r="S222" s="1376"/>
      <c r="T222" s="1376"/>
      <c r="U222" s="1376"/>
      <c r="V222" s="1376"/>
      <c r="W222" s="1376"/>
      <c r="X222" s="1376"/>
      <c r="Y222" s="1376"/>
      <c r="Z222" s="1376"/>
    </row>
    <row r="223" spans="1:26" ht="66">
      <c r="A223" s="1393" t="s">
        <v>1002</v>
      </c>
      <c r="B223" s="1391" t="s">
        <v>8695</v>
      </c>
      <c r="C223" s="670" t="s">
        <v>1004</v>
      </c>
      <c r="D223" s="1118">
        <v>2</v>
      </c>
      <c r="E223" s="1118" t="s">
        <v>611</v>
      </c>
      <c r="F223" s="1391" t="s">
        <v>8696</v>
      </c>
      <c r="G223" s="670"/>
      <c r="H223" s="1493"/>
      <c r="I223" s="1472"/>
      <c r="J223" s="1472"/>
      <c r="K223" s="1465"/>
      <c r="L223" s="1376"/>
      <c r="M223" s="1376"/>
      <c r="N223" s="1376"/>
      <c r="O223" s="1376"/>
      <c r="P223" s="1376"/>
      <c r="Q223" s="1376"/>
      <c r="R223" s="1376"/>
      <c r="S223" s="1376"/>
      <c r="T223" s="1376"/>
      <c r="U223" s="1376"/>
      <c r="V223" s="1376"/>
      <c r="W223" s="1376"/>
      <c r="X223" s="1376"/>
      <c r="Y223" s="1376"/>
      <c r="Z223" s="1376"/>
    </row>
    <row r="224" spans="1:26" ht="110">
      <c r="A224" s="1393" t="s">
        <v>1006</v>
      </c>
      <c r="B224" s="1391" t="s">
        <v>8697</v>
      </c>
      <c r="C224" s="670" t="s">
        <v>8698</v>
      </c>
      <c r="D224" s="1118">
        <v>2</v>
      </c>
      <c r="E224" s="1118" t="s">
        <v>599</v>
      </c>
      <c r="F224" s="1391" t="s">
        <v>8699</v>
      </c>
      <c r="G224" s="670"/>
      <c r="H224" s="1493"/>
      <c r="I224" s="1472"/>
      <c r="J224" s="1472"/>
      <c r="K224" s="1465"/>
      <c r="L224" s="1376"/>
      <c r="M224" s="1376"/>
      <c r="N224" s="1376"/>
      <c r="O224" s="1376"/>
      <c r="P224" s="1376"/>
      <c r="Q224" s="1376"/>
      <c r="R224" s="1376"/>
      <c r="S224" s="1376"/>
      <c r="T224" s="1376"/>
      <c r="U224" s="1376"/>
      <c r="V224" s="1376"/>
      <c r="W224" s="1376"/>
      <c r="X224" s="1376"/>
      <c r="Y224" s="1376"/>
      <c r="Z224" s="1376"/>
    </row>
    <row r="225" spans="1:26" ht="21">
      <c r="A225" s="1393"/>
      <c r="B225" s="1825" t="s">
        <v>1008</v>
      </c>
      <c r="C225" s="1570"/>
      <c r="D225" s="1570"/>
      <c r="E225" s="1570"/>
      <c r="F225" s="1570"/>
      <c r="G225" s="1573"/>
      <c r="H225" s="1488"/>
      <c r="I225" s="1472">
        <f t="shared" ref="I225:J225" si="5">I226+I231+I243+I249+I256+I258+I267+I273+I276+I278+I281+I288</f>
        <v>148</v>
      </c>
      <c r="J225" s="1472">
        <f t="shared" si="5"/>
        <v>148</v>
      </c>
      <c r="K225" s="1465"/>
      <c r="L225" s="1376"/>
      <c r="M225" s="1376"/>
      <c r="N225" s="1376"/>
      <c r="O225" s="1376"/>
      <c r="P225" s="1376"/>
      <c r="Q225" s="1376"/>
      <c r="R225" s="1376"/>
      <c r="S225" s="1376"/>
      <c r="T225" s="1376"/>
      <c r="U225" s="1376"/>
      <c r="V225" s="1376"/>
      <c r="W225" s="1376"/>
      <c r="X225" s="1376"/>
      <c r="Y225" s="1376"/>
      <c r="Z225" s="1376"/>
    </row>
    <row r="226" spans="1:26" ht="22">
      <c r="A226" s="1393" t="s">
        <v>241</v>
      </c>
      <c r="B226" s="1824" t="s">
        <v>107</v>
      </c>
      <c r="C226" s="1570"/>
      <c r="D226" s="1570"/>
      <c r="E226" s="1570"/>
      <c r="F226" s="1570"/>
      <c r="G226" s="1573"/>
      <c r="H226" s="1489"/>
      <c r="I226" s="1472">
        <f>SUM(D227:D230)</f>
        <v>8</v>
      </c>
      <c r="J226" s="1472">
        <f>COUNT(D227:D230)*2</f>
        <v>8</v>
      </c>
      <c r="K226" s="1465"/>
      <c r="L226" s="1376"/>
      <c r="M226" s="1376"/>
      <c r="N226" s="1376"/>
      <c r="O226" s="1376"/>
      <c r="P226" s="1376"/>
      <c r="Q226" s="1376"/>
      <c r="R226" s="1376"/>
      <c r="S226" s="1376"/>
      <c r="T226" s="1376"/>
      <c r="U226" s="1376"/>
      <c r="V226" s="1376"/>
      <c r="W226" s="1376"/>
      <c r="X226" s="1376"/>
      <c r="Y226" s="1376"/>
      <c r="Z226" s="1376"/>
    </row>
    <row r="227" spans="1:26" ht="88">
      <c r="A227" s="1385" t="s">
        <v>2175</v>
      </c>
      <c r="B227" s="668" t="s">
        <v>1010</v>
      </c>
      <c r="C227" s="668" t="s">
        <v>8700</v>
      </c>
      <c r="D227" s="1118">
        <v>2</v>
      </c>
      <c r="E227" s="1387" t="s">
        <v>877</v>
      </c>
      <c r="F227" s="668" t="s">
        <v>8701</v>
      </c>
      <c r="G227" s="668"/>
      <c r="H227" s="1491"/>
      <c r="I227" s="1472"/>
      <c r="J227" s="1472"/>
      <c r="K227" s="1465"/>
      <c r="L227" s="1376"/>
      <c r="M227" s="1376"/>
      <c r="N227" s="1376"/>
      <c r="O227" s="1376"/>
      <c r="P227" s="1376"/>
      <c r="Q227" s="1376"/>
      <c r="R227" s="1376"/>
      <c r="S227" s="1376"/>
      <c r="T227" s="1376"/>
      <c r="U227" s="1376"/>
      <c r="V227" s="1376"/>
      <c r="W227" s="1376"/>
      <c r="X227" s="1376"/>
      <c r="Y227" s="1376"/>
      <c r="Z227" s="1376"/>
    </row>
    <row r="228" spans="1:26" ht="66">
      <c r="A228" s="1385"/>
      <c r="B228" s="668"/>
      <c r="C228" s="668" t="s">
        <v>8702</v>
      </c>
      <c r="D228" s="1118">
        <v>2</v>
      </c>
      <c r="E228" s="1387" t="s">
        <v>1189</v>
      </c>
      <c r="F228" s="668" t="s">
        <v>8703</v>
      </c>
      <c r="G228" s="668"/>
      <c r="H228" s="1491"/>
      <c r="I228" s="1472"/>
      <c r="J228" s="1472"/>
      <c r="K228" s="1465"/>
      <c r="L228" s="1376"/>
      <c r="M228" s="1376"/>
      <c r="N228" s="1376"/>
      <c r="O228" s="1376"/>
      <c r="P228" s="1376"/>
      <c r="Q228" s="1376"/>
      <c r="R228" s="1376"/>
      <c r="S228" s="1376"/>
      <c r="T228" s="1376"/>
      <c r="U228" s="1376"/>
      <c r="V228" s="1376"/>
      <c r="W228" s="1376"/>
      <c r="X228" s="1376"/>
      <c r="Y228" s="1376"/>
      <c r="Z228" s="1376"/>
    </row>
    <row r="229" spans="1:26" ht="88">
      <c r="A229" s="1385"/>
      <c r="B229" s="668"/>
      <c r="C229" s="668" t="s">
        <v>8704</v>
      </c>
      <c r="D229" s="1118">
        <v>2</v>
      </c>
      <c r="E229" s="1387" t="s">
        <v>877</v>
      </c>
      <c r="F229" s="668" t="s">
        <v>8705</v>
      </c>
      <c r="G229" s="1386"/>
      <c r="H229" s="1490"/>
      <c r="I229" s="1472"/>
      <c r="J229" s="1472"/>
      <c r="K229" s="1465"/>
      <c r="L229" s="1376"/>
      <c r="M229" s="1376"/>
      <c r="N229" s="1376"/>
      <c r="O229" s="1376"/>
      <c r="P229" s="1376"/>
      <c r="Q229" s="1376"/>
      <c r="R229" s="1376"/>
      <c r="S229" s="1376"/>
      <c r="T229" s="1376"/>
      <c r="U229" s="1376"/>
      <c r="V229" s="1376"/>
      <c r="W229" s="1376"/>
      <c r="X229" s="1376"/>
      <c r="Y229" s="1376"/>
      <c r="Z229" s="1376"/>
    </row>
    <row r="230" spans="1:26" ht="66">
      <c r="A230" s="1385" t="s">
        <v>2192</v>
      </c>
      <c r="B230" s="668" t="s">
        <v>1017</v>
      </c>
      <c r="C230" s="670" t="s">
        <v>8706</v>
      </c>
      <c r="D230" s="1118">
        <v>2</v>
      </c>
      <c r="E230" s="1387" t="s">
        <v>599</v>
      </c>
      <c r="F230" s="670" t="s">
        <v>8707</v>
      </c>
      <c r="G230" s="1386"/>
      <c r="H230" s="1490"/>
      <c r="I230" s="1472"/>
      <c r="J230" s="1472"/>
      <c r="K230" s="1465"/>
      <c r="L230" s="1376"/>
      <c r="M230" s="1376"/>
      <c r="N230" s="1376"/>
      <c r="O230" s="1376"/>
      <c r="P230" s="1376"/>
      <c r="Q230" s="1376"/>
      <c r="R230" s="1376"/>
      <c r="S230" s="1376"/>
      <c r="T230" s="1376"/>
      <c r="U230" s="1376"/>
      <c r="V230" s="1376"/>
      <c r="W230" s="1376"/>
      <c r="X230" s="1376"/>
      <c r="Y230" s="1376"/>
      <c r="Z230" s="1376"/>
    </row>
    <row r="231" spans="1:26" ht="22">
      <c r="A231" s="1393" t="s">
        <v>242</v>
      </c>
      <c r="B231" s="1824" t="s">
        <v>109</v>
      </c>
      <c r="C231" s="1570"/>
      <c r="D231" s="1570"/>
      <c r="E231" s="1570"/>
      <c r="F231" s="1570"/>
      <c r="G231" s="1573"/>
      <c r="H231" s="1489"/>
      <c r="I231" s="1472">
        <f>SUM(D232:D242)</f>
        <v>22</v>
      </c>
      <c r="J231" s="1472">
        <f>COUNT(D232:D242)*2</f>
        <v>22</v>
      </c>
      <c r="K231" s="1465"/>
      <c r="L231" s="1376"/>
      <c r="M231" s="1376"/>
      <c r="N231" s="1376"/>
      <c r="O231" s="1376"/>
      <c r="P231" s="1376"/>
      <c r="Q231" s="1376"/>
      <c r="R231" s="1376"/>
      <c r="S231" s="1376"/>
      <c r="T231" s="1376"/>
      <c r="U231" s="1376"/>
      <c r="V231" s="1376"/>
      <c r="W231" s="1376"/>
      <c r="X231" s="1376"/>
      <c r="Y231" s="1376"/>
      <c r="Z231" s="1376"/>
    </row>
    <row r="232" spans="1:26" ht="110">
      <c r="A232" s="1385" t="s">
        <v>2196</v>
      </c>
      <c r="B232" s="668" t="s">
        <v>1032</v>
      </c>
      <c r="C232" s="670" t="s">
        <v>8708</v>
      </c>
      <c r="D232" s="1118">
        <v>2</v>
      </c>
      <c r="E232" s="1118" t="s">
        <v>611</v>
      </c>
      <c r="F232" s="670" t="s">
        <v>8709</v>
      </c>
      <c r="G232" s="1386"/>
      <c r="H232" s="1490"/>
      <c r="I232" s="1472"/>
      <c r="J232" s="1472"/>
      <c r="K232" s="1465"/>
      <c r="L232" s="1376"/>
      <c r="M232" s="1376"/>
      <c r="N232" s="1376"/>
      <c r="O232" s="1376"/>
      <c r="P232" s="1376"/>
      <c r="Q232" s="1376"/>
      <c r="R232" s="1376"/>
      <c r="S232" s="1376"/>
      <c r="T232" s="1376"/>
      <c r="U232" s="1376"/>
      <c r="V232" s="1376"/>
      <c r="W232" s="1376"/>
      <c r="X232" s="1376"/>
      <c r="Y232" s="1376"/>
      <c r="Z232" s="1376"/>
    </row>
    <row r="233" spans="1:26" ht="44">
      <c r="A233" s="1385"/>
      <c r="B233" s="668"/>
      <c r="C233" s="670" t="s">
        <v>8710</v>
      </c>
      <c r="D233" s="1118">
        <v>2</v>
      </c>
      <c r="E233" s="1387" t="s">
        <v>877</v>
      </c>
      <c r="F233" s="670" t="s">
        <v>8711</v>
      </c>
      <c r="G233" s="1386"/>
      <c r="H233" s="1490"/>
      <c r="I233" s="1472"/>
      <c r="J233" s="1472"/>
      <c r="K233" s="1465"/>
      <c r="L233" s="1376"/>
      <c r="M233" s="1376"/>
      <c r="N233" s="1376"/>
      <c r="O233" s="1376"/>
      <c r="P233" s="1376"/>
      <c r="Q233" s="1376"/>
      <c r="R233" s="1376"/>
      <c r="S233" s="1376"/>
      <c r="T233" s="1376"/>
      <c r="U233" s="1376"/>
      <c r="V233" s="1376"/>
      <c r="W233" s="1376"/>
      <c r="X233" s="1376"/>
      <c r="Y233" s="1376"/>
      <c r="Z233" s="1376"/>
    </row>
    <row r="234" spans="1:26" ht="88">
      <c r="A234" s="1385"/>
      <c r="B234" s="668"/>
      <c r="C234" s="670" t="s">
        <v>8712</v>
      </c>
      <c r="D234" s="1118">
        <v>2</v>
      </c>
      <c r="E234" s="1387" t="s">
        <v>877</v>
      </c>
      <c r="F234" s="670" t="s">
        <v>8713</v>
      </c>
      <c r="G234" s="1386"/>
      <c r="H234" s="1490"/>
      <c r="I234" s="1472"/>
      <c r="J234" s="1472"/>
      <c r="K234" s="1465"/>
      <c r="L234" s="1376"/>
      <c r="M234" s="1376"/>
      <c r="N234" s="1376"/>
      <c r="O234" s="1376"/>
      <c r="P234" s="1376"/>
      <c r="Q234" s="1376"/>
      <c r="R234" s="1376"/>
      <c r="S234" s="1376"/>
      <c r="T234" s="1376"/>
      <c r="U234" s="1376"/>
      <c r="V234" s="1376"/>
      <c r="W234" s="1376"/>
      <c r="X234" s="1376"/>
      <c r="Y234" s="1376"/>
      <c r="Z234" s="1376"/>
    </row>
    <row r="235" spans="1:26" ht="110">
      <c r="A235" s="1385" t="s">
        <v>2198</v>
      </c>
      <c r="B235" s="668" t="s">
        <v>1038</v>
      </c>
      <c r="C235" s="670" t="s">
        <v>8714</v>
      </c>
      <c r="D235" s="1118">
        <v>2</v>
      </c>
      <c r="E235" s="1387" t="s">
        <v>1099</v>
      </c>
      <c r="F235" s="668" t="s">
        <v>8715</v>
      </c>
      <c r="G235" s="1386"/>
      <c r="H235" s="1490"/>
      <c r="I235" s="1472"/>
      <c r="J235" s="1472"/>
      <c r="K235" s="1465"/>
      <c r="L235" s="1376"/>
      <c r="M235" s="1376"/>
      <c r="N235" s="1376"/>
      <c r="O235" s="1376"/>
      <c r="P235" s="1376"/>
      <c r="Q235" s="1376"/>
      <c r="R235" s="1376"/>
      <c r="S235" s="1376"/>
      <c r="T235" s="1376"/>
      <c r="U235" s="1376"/>
      <c r="V235" s="1376"/>
      <c r="W235" s="1376"/>
      <c r="X235" s="1376"/>
      <c r="Y235" s="1376"/>
      <c r="Z235" s="1376"/>
    </row>
    <row r="236" spans="1:26" ht="110">
      <c r="A236" s="1385"/>
      <c r="B236" s="668"/>
      <c r="C236" s="670" t="s">
        <v>8716</v>
      </c>
      <c r="D236" s="1118">
        <v>2</v>
      </c>
      <c r="E236" s="1387" t="s">
        <v>1099</v>
      </c>
      <c r="F236" s="668" t="s">
        <v>8717</v>
      </c>
      <c r="G236" s="1386"/>
      <c r="H236" s="1490"/>
      <c r="I236" s="1472"/>
      <c r="J236" s="1472"/>
      <c r="K236" s="1465"/>
      <c r="L236" s="1376"/>
      <c r="M236" s="1376"/>
      <c r="N236" s="1376"/>
      <c r="O236" s="1376"/>
      <c r="P236" s="1376"/>
      <c r="Q236" s="1376"/>
      <c r="R236" s="1376"/>
      <c r="S236" s="1376"/>
      <c r="T236" s="1376"/>
      <c r="U236" s="1376"/>
      <c r="V236" s="1376"/>
      <c r="W236" s="1376"/>
      <c r="X236" s="1376"/>
      <c r="Y236" s="1376"/>
      <c r="Z236" s="1376"/>
    </row>
    <row r="237" spans="1:26" ht="66">
      <c r="A237" s="1385"/>
      <c r="B237" s="668"/>
      <c r="C237" s="1394" t="s">
        <v>1040</v>
      </c>
      <c r="D237" s="1118">
        <v>2</v>
      </c>
      <c r="E237" s="1387" t="s">
        <v>611</v>
      </c>
      <c r="F237" s="1394" t="s">
        <v>1041</v>
      </c>
      <c r="G237" s="1386"/>
      <c r="H237" s="1490"/>
      <c r="I237" s="1472"/>
      <c r="J237" s="1472"/>
      <c r="K237" s="1465"/>
      <c r="L237" s="1376"/>
      <c r="M237" s="1376"/>
      <c r="N237" s="1376"/>
      <c r="O237" s="1376"/>
      <c r="P237" s="1376"/>
      <c r="Q237" s="1376"/>
      <c r="R237" s="1376"/>
      <c r="S237" s="1376"/>
      <c r="T237" s="1376"/>
      <c r="U237" s="1376"/>
      <c r="V237" s="1376"/>
      <c r="W237" s="1376"/>
      <c r="X237" s="1376"/>
      <c r="Y237" s="1376"/>
      <c r="Z237" s="1376"/>
    </row>
    <row r="238" spans="1:26" ht="66">
      <c r="A238" s="1385"/>
      <c r="B238" s="668"/>
      <c r="C238" s="670" t="s">
        <v>1042</v>
      </c>
      <c r="D238" s="1118">
        <v>2</v>
      </c>
      <c r="E238" s="1387" t="s">
        <v>611</v>
      </c>
      <c r="F238" s="1395" t="s">
        <v>1043</v>
      </c>
      <c r="G238" s="1386"/>
      <c r="H238" s="1490"/>
      <c r="I238" s="1472"/>
      <c r="J238" s="1472"/>
      <c r="K238" s="1465"/>
      <c r="L238" s="1376"/>
      <c r="M238" s="1376"/>
      <c r="N238" s="1376"/>
      <c r="O238" s="1376"/>
      <c r="P238" s="1376"/>
      <c r="Q238" s="1376"/>
      <c r="R238" s="1376"/>
      <c r="S238" s="1376"/>
      <c r="T238" s="1376"/>
      <c r="U238" s="1376"/>
      <c r="V238" s="1376"/>
      <c r="W238" s="1376"/>
      <c r="X238" s="1376"/>
      <c r="Y238" s="1376"/>
      <c r="Z238" s="1376"/>
    </row>
    <row r="239" spans="1:26" ht="110">
      <c r="A239" s="1385" t="s">
        <v>1044</v>
      </c>
      <c r="B239" s="1389" t="s">
        <v>1045</v>
      </c>
      <c r="C239" s="1391" t="s">
        <v>1046</v>
      </c>
      <c r="D239" s="1118">
        <v>2</v>
      </c>
      <c r="E239" s="1387" t="s">
        <v>611</v>
      </c>
      <c r="F239" s="1391" t="s">
        <v>1047</v>
      </c>
      <c r="G239" s="1390"/>
      <c r="H239" s="1494"/>
      <c r="I239" s="1472"/>
      <c r="J239" s="1472"/>
      <c r="K239" s="1465"/>
      <c r="L239" s="1376"/>
      <c r="M239" s="1376"/>
      <c r="N239" s="1376"/>
      <c r="O239" s="1376"/>
      <c r="P239" s="1376"/>
      <c r="Q239" s="1376"/>
      <c r="R239" s="1376"/>
      <c r="S239" s="1376"/>
      <c r="T239" s="1376"/>
      <c r="U239" s="1376"/>
      <c r="V239" s="1376"/>
      <c r="W239" s="1376"/>
      <c r="X239" s="1376"/>
      <c r="Y239" s="1376"/>
      <c r="Z239" s="1376"/>
    </row>
    <row r="240" spans="1:26" ht="176">
      <c r="A240" s="1385"/>
      <c r="B240" s="1389"/>
      <c r="C240" s="1391" t="s">
        <v>1048</v>
      </c>
      <c r="D240" s="1118">
        <v>2</v>
      </c>
      <c r="E240" s="1387" t="s">
        <v>611</v>
      </c>
      <c r="F240" s="1391" t="s">
        <v>1049</v>
      </c>
      <c r="G240" s="1390"/>
      <c r="H240" s="1494"/>
      <c r="I240" s="1472"/>
      <c r="J240" s="1472"/>
      <c r="K240" s="1465"/>
      <c r="L240" s="1376"/>
      <c r="M240" s="1376"/>
      <c r="N240" s="1376"/>
      <c r="O240" s="1376"/>
      <c r="P240" s="1376"/>
      <c r="Q240" s="1376"/>
      <c r="R240" s="1376"/>
      <c r="S240" s="1376"/>
      <c r="T240" s="1376"/>
      <c r="U240" s="1376"/>
      <c r="V240" s="1376"/>
      <c r="W240" s="1376"/>
      <c r="X240" s="1376"/>
      <c r="Y240" s="1376"/>
      <c r="Z240" s="1376"/>
    </row>
    <row r="241" spans="1:26" ht="88">
      <c r="A241" s="1385"/>
      <c r="B241" s="1389"/>
      <c r="C241" s="1391" t="s">
        <v>1050</v>
      </c>
      <c r="D241" s="1118">
        <v>2</v>
      </c>
      <c r="E241" s="1387" t="s">
        <v>611</v>
      </c>
      <c r="F241" s="1391" t="s">
        <v>1051</v>
      </c>
      <c r="G241" s="1390"/>
      <c r="H241" s="1494"/>
      <c r="I241" s="1472"/>
      <c r="J241" s="1472"/>
      <c r="K241" s="1465"/>
      <c r="L241" s="1376"/>
      <c r="M241" s="1376"/>
      <c r="N241" s="1376"/>
      <c r="O241" s="1376"/>
      <c r="P241" s="1376"/>
      <c r="Q241" s="1376"/>
      <c r="R241" s="1376"/>
      <c r="S241" s="1376"/>
      <c r="T241" s="1376"/>
      <c r="U241" s="1376"/>
      <c r="V241" s="1376"/>
      <c r="W241" s="1376"/>
      <c r="X241" s="1376"/>
      <c r="Y241" s="1376"/>
      <c r="Z241" s="1376"/>
    </row>
    <row r="242" spans="1:26" ht="44">
      <c r="A242" s="1385"/>
      <c r="B242" s="1391"/>
      <c r="C242" s="1391" t="s">
        <v>1052</v>
      </c>
      <c r="D242" s="1118">
        <v>2</v>
      </c>
      <c r="E242" s="1387" t="s">
        <v>611</v>
      </c>
      <c r="F242" s="1391" t="s">
        <v>1053</v>
      </c>
      <c r="G242" s="1391"/>
      <c r="H242" s="1496"/>
      <c r="I242" s="1472"/>
      <c r="J242" s="1472"/>
      <c r="K242" s="1465"/>
      <c r="L242" s="1376"/>
      <c r="M242" s="1376"/>
      <c r="N242" s="1376"/>
      <c r="O242" s="1376"/>
      <c r="P242" s="1376"/>
      <c r="Q242" s="1376"/>
      <c r="R242" s="1376"/>
      <c r="S242" s="1376"/>
      <c r="T242" s="1376"/>
      <c r="U242" s="1376"/>
      <c r="V242" s="1376"/>
      <c r="W242" s="1376"/>
      <c r="X242" s="1376"/>
      <c r="Y242" s="1376"/>
      <c r="Z242" s="1376"/>
    </row>
    <row r="243" spans="1:26" ht="22">
      <c r="A243" s="1393" t="s">
        <v>244</v>
      </c>
      <c r="B243" s="1824" t="s">
        <v>111</v>
      </c>
      <c r="C243" s="1570"/>
      <c r="D243" s="1570"/>
      <c r="E243" s="1570"/>
      <c r="F243" s="1570"/>
      <c r="G243" s="1573"/>
      <c r="H243" s="1489"/>
      <c r="I243" s="1472">
        <f>SUM(D244:D248)</f>
        <v>10</v>
      </c>
      <c r="J243" s="1472">
        <f>COUNT(D244:D248)*2</f>
        <v>10</v>
      </c>
      <c r="K243" s="1465"/>
      <c r="L243" s="1376"/>
      <c r="M243" s="1376"/>
      <c r="N243" s="1376"/>
      <c r="O243" s="1376"/>
      <c r="P243" s="1376"/>
      <c r="Q243" s="1376"/>
      <c r="R243" s="1376"/>
      <c r="S243" s="1376"/>
      <c r="T243" s="1376"/>
      <c r="U243" s="1376"/>
      <c r="V243" s="1376"/>
      <c r="W243" s="1376"/>
      <c r="X243" s="1376"/>
      <c r="Y243" s="1376"/>
      <c r="Z243" s="1376"/>
    </row>
    <row r="244" spans="1:26" ht="66">
      <c r="A244" s="1385" t="s">
        <v>2201</v>
      </c>
      <c r="B244" s="668" t="s">
        <v>8718</v>
      </c>
      <c r="C244" s="670" t="s">
        <v>8719</v>
      </c>
      <c r="D244" s="1118">
        <v>2</v>
      </c>
      <c r="E244" s="1118" t="s">
        <v>599</v>
      </c>
      <c r="F244" s="670" t="s">
        <v>8720</v>
      </c>
      <c r="G244" s="1386"/>
      <c r="H244" s="1490"/>
      <c r="I244" s="1472"/>
      <c r="J244" s="1472"/>
      <c r="K244" s="1465"/>
      <c r="L244" s="1376"/>
      <c r="M244" s="1376"/>
      <c r="N244" s="1376"/>
      <c r="O244" s="1376"/>
      <c r="P244" s="1376"/>
      <c r="Q244" s="1376"/>
      <c r="R244" s="1376"/>
      <c r="S244" s="1376"/>
      <c r="T244" s="1376"/>
      <c r="U244" s="1376"/>
      <c r="V244" s="1376"/>
      <c r="W244" s="1376"/>
      <c r="X244" s="1376"/>
      <c r="Y244" s="1376"/>
      <c r="Z244" s="1376"/>
    </row>
    <row r="245" spans="1:26" ht="88">
      <c r="A245" s="1385"/>
      <c r="B245" s="668"/>
      <c r="C245" s="670" t="s">
        <v>8721</v>
      </c>
      <c r="D245" s="1118">
        <v>2</v>
      </c>
      <c r="E245" s="1118" t="s">
        <v>611</v>
      </c>
      <c r="F245" s="670" t="s">
        <v>8722</v>
      </c>
      <c r="G245" s="1386"/>
      <c r="H245" s="1490"/>
      <c r="I245" s="1472"/>
      <c r="J245" s="1472"/>
      <c r="K245" s="1465"/>
      <c r="L245" s="1376"/>
      <c r="M245" s="1376"/>
      <c r="N245" s="1376"/>
      <c r="O245" s="1376"/>
      <c r="P245" s="1376"/>
      <c r="Q245" s="1376"/>
      <c r="R245" s="1376"/>
      <c r="S245" s="1376"/>
      <c r="T245" s="1376"/>
      <c r="U245" s="1376"/>
      <c r="V245" s="1376"/>
      <c r="W245" s="1376"/>
      <c r="X245" s="1376"/>
      <c r="Y245" s="1376"/>
      <c r="Z245" s="1376"/>
    </row>
    <row r="246" spans="1:26" ht="44">
      <c r="A246" s="1385"/>
      <c r="B246" s="668"/>
      <c r="C246" s="670" t="s">
        <v>8723</v>
      </c>
      <c r="D246" s="1118">
        <v>2</v>
      </c>
      <c r="E246" s="1118" t="s">
        <v>611</v>
      </c>
      <c r="F246" s="670" t="s">
        <v>8724</v>
      </c>
      <c r="G246" s="1386"/>
      <c r="H246" s="1490"/>
      <c r="I246" s="1472"/>
      <c r="J246" s="1472"/>
      <c r="K246" s="1465"/>
      <c r="L246" s="1376"/>
      <c r="M246" s="1376"/>
      <c r="N246" s="1376"/>
      <c r="O246" s="1376"/>
      <c r="P246" s="1376"/>
      <c r="Q246" s="1376"/>
      <c r="R246" s="1376"/>
      <c r="S246" s="1376"/>
      <c r="T246" s="1376"/>
      <c r="U246" s="1376"/>
      <c r="V246" s="1376"/>
      <c r="W246" s="1376"/>
      <c r="X246" s="1376"/>
      <c r="Y246" s="1376"/>
      <c r="Z246" s="1376"/>
    </row>
    <row r="247" spans="1:26" ht="66">
      <c r="A247" s="1385" t="s">
        <v>2209</v>
      </c>
      <c r="B247" s="668" t="s">
        <v>1071</v>
      </c>
      <c r="C247" s="670" t="s">
        <v>8725</v>
      </c>
      <c r="D247" s="1118">
        <v>2</v>
      </c>
      <c r="E247" s="1387" t="s">
        <v>611</v>
      </c>
      <c r="F247" s="670" t="s">
        <v>8726</v>
      </c>
      <c r="G247" s="1386"/>
      <c r="H247" s="1490"/>
      <c r="I247" s="1472"/>
      <c r="J247" s="1472"/>
      <c r="K247" s="1465"/>
      <c r="L247" s="1376"/>
      <c r="M247" s="1376"/>
      <c r="N247" s="1376"/>
      <c r="O247" s="1376"/>
      <c r="P247" s="1376"/>
      <c r="Q247" s="1376"/>
      <c r="R247" s="1376"/>
      <c r="S247" s="1376"/>
      <c r="T247" s="1376"/>
      <c r="U247" s="1376"/>
      <c r="V247" s="1376"/>
      <c r="W247" s="1376"/>
      <c r="X247" s="1376"/>
      <c r="Y247" s="1376"/>
      <c r="Z247" s="1376"/>
    </row>
    <row r="248" spans="1:26" ht="66">
      <c r="A248" s="1385"/>
      <c r="B248" s="668"/>
      <c r="C248" s="670" t="s">
        <v>8727</v>
      </c>
      <c r="D248" s="1118">
        <v>2</v>
      </c>
      <c r="E248" s="1387" t="s">
        <v>611</v>
      </c>
      <c r="F248" s="670" t="s">
        <v>8728</v>
      </c>
      <c r="G248" s="1386"/>
      <c r="H248" s="1490"/>
      <c r="I248" s="1472"/>
      <c r="J248" s="1472"/>
      <c r="K248" s="1465"/>
      <c r="L248" s="1376"/>
      <c r="M248" s="1376"/>
      <c r="N248" s="1376"/>
      <c r="O248" s="1376"/>
      <c r="P248" s="1376"/>
      <c r="Q248" s="1376"/>
      <c r="R248" s="1376"/>
      <c r="S248" s="1376"/>
      <c r="T248" s="1376"/>
      <c r="U248" s="1376"/>
      <c r="V248" s="1376"/>
      <c r="W248" s="1376"/>
      <c r="X248" s="1376"/>
      <c r="Y248" s="1376"/>
      <c r="Z248" s="1376"/>
    </row>
    <row r="249" spans="1:26" ht="22">
      <c r="A249" s="1393" t="s">
        <v>246</v>
      </c>
      <c r="B249" s="1824" t="s">
        <v>113</v>
      </c>
      <c r="C249" s="1570"/>
      <c r="D249" s="1570"/>
      <c r="E249" s="1570"/>
      <c r="F249" s="1570"/>
      <c r="G249" s="1573"/>
      <c r="H249" s="1489"/>
      <c r="I249" s="1472">
        <f>SUM(D250:D255)</f>
        <v>12</v>
      </c>
      <c r="J249" s="1472">
        <f>COUNT(D250:D255)*2</f>
        <v>12</v>
      </c>
      <c r="K249" s="1465"/>
      <c r="L249" s="1376"/>
      <c r="M249" s="1376"/>
      <c r="N249" s="1376"/>
      <c r="O249" s="1376"/>
      <c r="P249" s="1376"/>
      <c r="Q249" s="1376"/>
      <c r="R249" s="1376"/>
      <c r="S249" s="1376"/>
      <c r="T249" s="1376"/>
      <c r="U249" s="1376"/>
      <c r="V249" s="1376"/>
      <c r="W249" s="1376"/>
      <c r="X249" s="1376"/>
      <c r="Y249" s="1376"/>
      <c r="Z249" s="1376"/>
    </row>
    <row r="250" spans="1:26" ht="66">
      <c r="A250" s="1385" t="s">
        <v>2213</v>
      </c>
      <c r="B250" s="668" t="s">
        <v>1076</v>
      </c>
      <c r="C250" s="668" t="s">
        <v>8729</v>
      </c>
      <c r="D250" s="1118">
        <v>2</v>
      </c>
      <c r="E250" s="1387" t="s">
        <v>506</v>
      </c>
      <c r="F250" s="668" t="s">
        <v>8730</v>
      </c>
      <c r="G250" s="1386"/>
      <c r="H250" s="1490"/>
      <c r="I250" s="1472"/>
      <c r="J250" s="1472"/>
      <c r="K250" s="1465"/>
      <c r="L250" s="1376"/>
      <c r="M250" s="1376"/>
      <c r="N250" s="1376"/>
      <c r="O250" s="1376"/>
      <c r="P250" s="1376"/>
      <c r="Q250" s="1376"/>
      <c r="R250" s="1376"/>
      <c r="S250" s="1376"/>
      <c r="T250" s="1376"/>
      <c r="U250" s="1376"/>
      <c r="V250" s="1376"/>
      <c r="W250" s="1376"/>
      <c r="X250" s="1376"/>
      <c r="Y250" s="1376"/>
      <c r="Z250" s="1376"/>
    </row>
    <row r="251" spans="1:26" ht="132">
      <c r="A251" s="1385" t="s">
        <v>2214</v>
      </c>
      <c r="B251" s="668" t="s">
        <v>1080</v>
      </c>
      <c r="C251" s="668" t="s">
        <v>8731</v>
      </c>
      <c r="D251" s="1118">
        <v>2</v>
      </c>
      <c r="E251" s="1387" t="s">
        <v>877</v>
      </c>
      <c r="F251" s="668" t="s">
        <v>8732</v>
      </c>
      <c r="G251" s="1386"/>
      <c r="H251" s="1490"/>
      <c r="I251" s="1472"/>
      <c r="J251" s="1472"/>
      <c r="K251" s="1465"/>
      <c r="L251" s="1376"/>
      <c r="M251" s="1376"/>
      <c r="N251" s="1376"/>
      <c r="O251" s="1376"/>
      <c r="P251" s="1376"/>
      <c r="Q251" s="1376"/>
      <c r="R251" s="1376"/>
      <c r="S251" s="1376"/>
      <c r="T251" s="1376"/>
      <c r="U251" s="1376"/>
      <c r="V251" s="1376"/>
      <c r="W251" s="1376"/>
      <c r="X251" s="1376"/>
      <c r="Y251" s="1376"/>
      <c r="Z251" s="1376"/>
    </row>
    <row r="252" spans="1:26" ht="88">
      <c r="A252" s="1385" t="s">
        <v>2216</v>
      </c>
      <c r="B252" s="668" t="s">
        <v>1091</v>
      </c>
      <c r="C252" s="668" t="s">
        <v>8733</v>
      </c>
      <c r="D252" s="1118">
        <v>2</v>
      </c>
      <c r="E252" s="1387" t="s">
        <v>611</v>
      </c>
      <c r="F252" s="668" t="s">
        <v>8734</v>
      </c>
      <c r="G252" s="1386"/>
      <c r="H252" s="1490"/>
      <c r="I252" s="1472"/>
      <c r="J252" s="1472"/>
      <c r="K252" s="1465"/>
      <c r="L252" s="1376"/>
      <c r="M252" s="1376"/>
      <c r="N252" s="1376"/>
      <c r="O252" s="1376"/>
      <c r="P252" s="1376"/>
      <c r="Q252" s="1376"/>
      <c r="R252" s="1376"/>
      <c r="S252" s="1376"/>
      <c r="T252" s="1376"/>
      <c r="U252" s="1376"/>
      <c r="V252" s="1376"/>
      <c r="W252" s="1376"/>
      <c r="X252" s="1376"/>
      <c r="Y252" s="1376"/>
      <c r="Z252" s="1376"/>
    </row>
    <row r="253" spans="1:26" ht="176">
      <c r="A253" s="1385"/>
      <c r="B253" s="668"/>
      <c r="C253" s="668" t="s">
        <v>8735</v>
      </c>
      <c r="D253" s="1118">
        <v>2</v>
      </c>
      <c r="E253" s="1387" t="s">
        <v>611</v>
      </c>
      <c r="F253" s="668" t="s">
        <v>8736</v>
      </c>
      <c r="G253" s="1386"/>
      <c r="H253" s="1490"/>
      <c r="I253" s="1472"/>
      <c r="J253" s="1472"/>
      <c r="K253" s="1465"/>
      <c r="L253" s="1376"/>
      <c r="M253" s="1376"/>
      <c r="N253" s="1376"/>
      <c r="O253" s="1376"/>
      <c r="P253" s="1376"/>
      <c r="Q253" s="1376"/>
      <c r="R253" s="1376"/>
      <c r="S253" s="1376"/>
      <c r="T253" s="1376"/>
      <c r="U253" s="1376"/>
      <c r="V253" s="1376"/>
      <c r="W253" s="1376"/>
      <c r="X253" s="1376"/>
      <c r="Y253" s="1376"/>
      <c r="Z253" s="1376"/>
    </row>
    <row r="254" spans="1:26" ht="88">
      <c r="A254" s="1385"/>
      <c r="B254" s="668"/>
      <c r="C254" s="668" t="s">
        <v>8737</v>
      </c>
      <c r="D254" s="1118">
        <v>2</v>
      </c>
      <c r="E254" s="1387" t="s">
        <v>611</v>
      </c>
      <c r="F254" s="668" t="s">
        <v>8738</v>
      </c>
      <c r="G254" s="1386"/>
      <c r="H254" s="1490"/>
      <c r="I254" s="1472"/>
      <c r="J254" s="1472"/>
      <c r="K254" s="1465"/>
      <c r="L254" s="1376"/>
      <c r="M254" s="1376"/>
      <c r="N254" s="1376"/>
      <c r="O254" s="1376"/>
      <c r="P254" s="1376"/>
      <c r="Q254" s="1376"/>
      <c r="R254" s="1376"/>
      <c r="S254" s="1376"/>
      <c r="T254" s="1376"/>
      <c r="U254" s="1376"/>
      <c r="V254" s="1376"/>
      <c r="W254" s="1376"/>
      <c r="X254" s="1376"/>
      <c r="Y254" s="1376"/>
      <c r="Z254" s="1376"/>
    </row>
    <row r="255" spans="1:26" ht="44">
      <c r="A255" s="1385"/>
      <c r="B255" s="668"/>
      <c r="C255" s="668" t="s">
        <v>8739</v>
      </c>
      <c r="D255" s="1118">
        <v>2</v>
      </c>
      <c r="E255" s="1387" t="s">
        <v>611</v>
      </c>
      <c r="F255" s="668" t="s">
        <v>8740</v>
      </c>
      <c r="G255" s="1386"/>
      <c r="H255" s="1490"/>
      <c r="I255" s="1472"/>
      <c r="J255" s="1472"/>
      <c r="K255" s="1465"/>
      <c r="L255" s="1376"/>
      <c r="M255" s="1376"/>
      <c r="N255" s="1376"/>
      <c r="O255" s="1376"/>
      <c r="P255" s="1376"/>
      <c r="Q255" s="1376"/>
      <c r="R255" s="1376"/>
      <c r="S255" s="1376"/>
      <c r="T255" s="1376"/>
      <c r="U255" s="1376"/>
      <c r="V255" s="1376"/>
      <c r="W255" s="1376"/>
      <c r="X255" s="1376"/>
      <c r="Y255" s="1376"/>
      <c r="Z255" s="1376"/>
    </row>
    <row r="256" spans="1:26" ht="22">
      <c r="A256" s="1393" t="s">
        <v>247</v>
      </c>
      <c r="B256" s="1824" t="s">
        <v>115</v>
      </c>
      <c r="C256" s="1570"/>
      <c r="D256" s="1570"/>
      <c r="E256" s="1570"/>
      <c r="F256" s="1570"/>
      <c r="G256" s="1573"/>
      <c r="H256" s="1489"/>
      <c r="I256" s="1472">
        <f>SUM(D257)</f>
        <v>2</v>
      </c>
      <c r="J256" s="1472">
        <f>COUNT(D257)*2</f>
        <v>2</v>
      </c>
      <c r="K256" s="1465"/>
      <c r="L256" s="1376"/>
      <c r="M256" s="1376"/>
      <c r="N256" s="1376"/>
      <c r="O256" s="1376"/>
      <c r="P256" s="1376"/>
      <c r="Q256" s="1376"/>
      <c r="R256" s="1376"/>
      <c r="S256" s="1376"/>
      <c r="T256" s="1376"/>
      <c r="U256" s="1376"/>
      <c r="V256" s="1376"/>
      <c r="W256" s="1376"/>
      <c r="X256" s="1376"/>
      <c r="Y256" s="1376"/>
      <c r="Z256" s="1376"/>
    </row>
    <row r="257" spans="1:26" ht="110">
      <c r="A257" s="1385" t="s">
        <v>2219</v>
      </c>
      <c r="B257" s="668" t="s">
        <v>1106</v>
      </c>
      <c r="C257" s="668" t="s">
        <v>4349</v>
      </c>
      <c r="D257" s="1118">
        <v>2</v>
      </c>
      <c r="E257" s="1387" t="s">
        <v>506</v>
      </c>
      <c r="F257" s="670" t="s">
        <v>8741</v>
      </c>
      <c r="G257" s="1386"/>
      <c r="H257" s="1490"/>
      <c r="I257" s="1472"/>
      <c r="J257" s="1472"/>
      <c r="K257" s="1465"/>
      <c r="L257" s="1376"/>
      <c r="M257" s="1376"/>
      <c r="N257" s="1376"/>
      <c r="O257" s="1376"/>
      <c r="P257" s="1376"/>
      <c r="Q257" s="1376"/>
      <c r="R257" s="1376"/>
      <c r="S257" s="1376"/>
      <c r="T257" s="1376"/>
      <c r="U257" s="1376"/>
      <c r="V257" s="1376"/>
      <c r="W257" s="1376"/>
      <c r="X257" s="1376"/>
      <c r="Y257" s="1376"/>
      <c r="Z257" s="1376"/>
    </row>
    <row r="258" spans="1:26" ht="22">
      <c r="A258" s="1393" t="s">
        <v>250</v>
      </c>
      <c r="B258" s="1824" t="s">
        <v>119</v>
      </c>
      <c r="C258" s="1570"/>
      <c r="D258" s="1570"/>
      <c r="E258" s="1570"/>
      <c r="F258" s="1570"/>
      <c r="G258" s="1573"/>
      <c r="H258" s="1489"/>
      <c r="I258" s="1472">
        <f>SUM(D259:D266)</f>
        <v>16</v>
      </c>
      <c r="J258" s="1472">
        <f>COUNT(D259:D266)*2</f>
        <v>16</v>
      </c>
      <c r="K258" s="1465"/>
      <c r="L258" s="1376"/>
      <c r="M258" s="1376"/>
      <c r="N258" s="1376"/>
      <c r="O258" s="1376"/>
      <c r="P258" s="1376"/>
      <c r="Q258" s="1376"/>
      <c r="R258" s="1376"/>
      <c r="S258" s="1376"/>
      <c r="T258" s="1376"/>
      <c r="U258" s="1376"/>
      <c r="V258" s="1376"/>
      <c r="W258" s="1376"/>
      <c r="X258" s="1376"/>
      <c r="Y258" s="1376"/>
      <c r="Z258" s="1376"/>
    </row>
    <row r="259" spans="1:26" ht="66">
      <c r="A259" s="1385" t="s">
        <v>2238</v>
      </c>
      <c r="B259" s="668" t="s">
        <v>3811</v>
      </c>
      <c r="C259" s="668" t="s">
        <v>8742</v>
      </c>
      <c r="D259" s="1118">
        <v>2</v>
      </c>
      <c r="E259" s="1387" t="s">
        <v>387</v>
      </c>
      <c r="F259" s="668" t="s">
        <v>8743</v>
      </c>
      <c r="G259" s="1386"/>
      <c r="H259" s="1490"/>
      <c r="I259" s="1472"/>
      <c r="J259" s="1472"/>
      <c r="K259" s="1465"/>
      <c r="L259" s="1376"/>
      <c r="M259" s="1376"/>
      <c r="N259" s="1376"/>
      <c r="O259" s="1376"/>
      <c r="P259" s="1376"/>
      <c r="Q259" s="1376"/>
      <c r="R259" s="1376"/>
      <c r="S259" s="1376"/>
      <c r="T259" s="1376"/>
      <c r="U259" s="1376"/>
      <c r="V259" s="1376"/>
      <c r="W259" s="1376"/>
      <c r="X259" s="1376"/>
      <c r="Y259" s="1376"/>
      <c r="Z259" s="1376"/>
    </row>
    <row r="260" spans="1:26" ht="66">
      <c r="A260" s="1385"/>
      <c r="B260" s="668"/>
      <c r="C260" s="668" t="s">
        <v>1126</v>
      </c>
      <c r="D260" s="1118">
        <v>2</v>
      </c>
      <c r="E260" s="1387" t="s">
        <v>599</v>
      </c>
      <c r="F260" s="668" t="s">
        <v>8744</v>
      </c>
      <c r="G260" s="1386"/>
      <c r="H260" s="1490"/>
      <c r="I260" s="1472"/>
      <c r="J260" s="1472"/>
      <c r="K260" s="1465"/>
      <c r="L260" s="1376"/>
      <c r="M260" s="1376"/>
      <c r="N260" s="1376"/>
      <c r="O260" s="1376"/>
      <c r="P260" s="1376"/>
      <c r="Q260" s="1376"/>
      <c r="R260" s="1376"/>
      <c r="S260" s="1376"/>
      <c r="T260" s="1376"/>
      <c r="U260" s="1376"/>
      <c r="V260" s="1376"/>
      <c r="W260" s="1376"/>
      <c r="X260" s="1376"/>
      <c r="Y260" s="1376"/>
      <c r="Z260" s="1376"/>
    </row>
    <row r="261" spans="1:26" ht="66">
      <c r="A261" s="1385"/>
      <c r="B261" s="668"/>
      <c r="C261" s="668" t="s">
        <v>1128</v>
      </c>
      <c r="D261" s="1118">
        <v>2</v>
      </c>
      <c r="E261" s="1387" t="s">
        <v>599</v>
      </c>
      <c r="F261" s="668" t="s">
        <v>6718</v>
      </c>
      <c r="G261" s="1386"/>
      <c r="H261" s="1490"/>
      <c r="I261" s="1472"/>
      <c r="J261" s="1472"/>
      <c r="K261" s="1465"/>
      <c r="L261" s="1376"/>
      <c r="M261" s="1376"/>
      <c r="N261" s="1376"/>
      <c r="O261" s="1376"/>
      <c r="P261" s="1376"/>
      <c r="Q261" s="1376"/>
      <c r="R261" s="1376"/>
      <c r="S261" s="1376"/>
      <c r="T261" s="1376"/>
      <c r="U261" s="1376"/>
      <c r="V261" s="1376"/>
      <c r="W261" s="1376"/>
      <c r="X261" s="1376"/>
      <c r="Y261" s="1376"/>
      <c r="Z261" s="1376"/>
    </row>
    <row r="262" spans="1:26" ht="110">
      <c r="A262" s="1385" t="s">
        <v>2240</v>
      </c>
      <c r="B262" s="668" t="s">
        <v>1131</v>
      </c>
      <c r="C262" s="668" t="s">
        <v>8745</v>
      </c>
      <c r="D262" s="1118">
        <v>2</v>
      </c>
      <c r="E262" s="1387" t="s">
        <v>877</v>
      </c>
      <c r="F262" s="668" t="s">
        <v>8746</v>
      </c>
      <c r="G262" s="1386"/>
      <c r="H262" s="1490"/>
      <c r="I262" s="1472"/>
      <c r="J262" s="1472"/>
      <c r="K262" s="1465"/>
      <c r="L262" s="1376"/>
      <c r="M262" s="1376"/>
      <c r="N262" s="1376"/>
      <c r="O262" s="1376"/>
      <c r="P262" s="1376"/>
      <c r="Q262" s="1376"/>
      <c r="R262" s="1376"/>
      <c r="S262" s="1376"/>
      <c r="T262" s="1376"/>
      <c r="U262" s="1376"/>
      <c r="V262" s="1376"/>
      <c r="W262" s="1376"/>
      <c r="X262" s="1376"/>
      <c r="Y262" s="1376"/>
      <c r="Z262" s="1376"/>
    </row>
    <row r="263" spans="1:26" ht="66">
      <c r="A263" s="1385" t="s">
        <v>2241</v>
      </c>
      <c r="B263" s="668" t="s">
        <v>1135</v>
      </c>
      <c r="C263" s="670" t="s">
        <v>8747</v>
      </c>
      <c r="D263" s="1118">
        <v>2</v>
      </c>
      <c r="E263" s="1387" t="s">
        <v>506</v>
      </c>
      <c r="F263" s="668"/>
      <c r="G263" s="1386"/>
      <c r="H263" s="1490"/>
      <c r="I263" s="1472"/>
      <c r="J263" s="1472"/>
      <c r="K263" s="1465"/>
      <c r="L263" s="1376"/>
      <c r="M263" s="1376"/>
      <c r="N263" s="1376"/>
      <c r="O263" s="1376"/>
      <c r="P263" s="1376"/>
      <c r="Q263" s="1376"/>
      <c r="R263" s="1376"/>
      <c r="S263" s="1376"/>
      <c r="T263" s="1376"/>
      <c r="U263" s="1376"/>
      <c r="V263" s="1376"/>
      <c r="W263" s="1376"/>
      <c r="X263" s="1376"/>
      <c r="Y263" s="1376"/>
      <c r="Z263" s="1376"/>
    </row>
    <row r="264" spans="1:26" ht="66">
      <c r="A264" s="1385"/>
      <c r="B264" s="668"/>
      <c r="C264" s="668" t="s">
        <v>1137</v>
      </c>
      <c r="D264" s="1118">
        <v>2</v>
      </c>
      <c r="E264" s="1387" t="s">
        <v>469</v>
      </c>
      <c r="F264" s="668" t="s">
        <v>1138</v>
      </c>
      <c r="G264" s="1386"/>
      <c r="H264" s="1490"/>
      <c r="I264" s="1472"/>
      <c r="J264" s="1472"/>
      <c r="K264" s="1465"/>
      <c r="L264" s="1376"/>
      <c r="M264" s="1376"/>
      <c r="N264" s="1376"/>
      <c r="O264" s="1376"/>
      <c r="P264" s="1376"/>
      <c r="Q264" s="1376"/>
      <c r="R264" s="1376"/>
      <c r="S264" s="1376"/>
      <c r="T264" s="1376"/>
      <c r="U264" s="1376"/>
      <c r="V264" s="1376"/>
      <c r="W264" s="1376"/>
      <c r="X264" s="1376"/>
      <c r="Y264" s="1376"/>
      <c r="Z264" s="1376"/>
    </row>
    <row r="265" spans="1:26" ht="44">
      <c r="A265" s="1385"/>
      <c r="B265" s="668"/>
      <c r="C265" s="668" t="s">
        <v>1141</v>
      </c>
      <c r="D265" s="1118">
        <v>2</v>
      </c>
      <c r="E265" s="1387" t="s">
        <v>611</v>
      </c>
      <c r="F265" s="668"/>
      <c r="G265" s="1386"/>
      <c r="H265" s="1490"/>
      <c r="I265" s="1472"/>
      <c r="J265" s="1472"/>
      <c r="K265" s="1465"/>
      <c r="L265" s="1376"/>
      <c r="M265" s="1376"/>
      <c r="N265" s="1376"/>
      <c r="O265" s="1376"/>
      <c r="P265" s="1376"/>
      <c r="Q265" s="1376"/>
      <c r="R265" s="1376"/>
      <c r="S265" s="1376"/>
      <c r="T265" s="1376"/>
      <c r="U265" s="1376"/>
      <c r="V265" s="1376"/>
      <c r="W265" s="1376"/>
      <c r="X265" s="1376"/>
      <c r="Y265" s="1376"/>
      <c r="Z265" s="1376"/>
    </row>
    <row r="266" spans="1:26" ht="88">
      <c r="A266" s="1385" t="s">
        <v>2247</v>
      </c>
      <c r="B266" s="668" t="s">
        <v>1144</v>
      </c>
      <c r="C266" s="670" t="s">
        <v>8748</v>
      </c>
      <c r="D266" s="1118">
        <v>2</v>
      </c>
      <c r="E266" s="1387" t="s">
        <v>387</v>
      </c>
      <c r="F266" s="1396"/>
      <c r="G266" s="1386"/>
      <c r="H266" s="1490"/>
      <c r="I266" s="1472"/>
      <c r="J266" s="1472"/>
      <c r="K266" s="1465"/>
      <c r="L266" s="1376"/>
      <c r="M266" s="1376"/>
      <c r="N266" s="1376"/>
      <c r="O266" s="1376"/>
      <c r="P266" s="1376"/>
      <c r="Q266" s="1376"/>
      <c r="R266" s="1376"/>
      <c r="S266" s="1376"/>
      <c r="T266" s="1376"/>
      <c r="U266" s="1376"/>
      <c r="V266" s="1376"/>
      <c r="W266" s="1376"/>
      <c r="X266" s="1376"/>
      <c r="Y266" s="1376"/>
      <c r="Z266" s="1376"/>
    </row>
    <row r="267" spans="1:26" ht="22">
      <c r="A267" s="1393" t="s">
        <v>252</v>
      </c>
      <c r="B267" s="1824" t="s">
        <v>121</v>
      </c>
      <c r="C267" s="1570"/>
      <c r="D267" s="1570"/>
      <c r="E267" s="1570"/>
      <c r="F267" s="1570"/>
      <c r="G267" s="1573"/>
      <c r="H267" s="1489"/>
      <c r="I267" s="1472">
        <f>SUM(D268:D272)</f>
        <v>10</v>
      </c>
      <c r="J267" s="1472">
        <f>COUNT(D268:D272)*2</f>
        <v>10</v>
      </c>
      <c r="K267" s="1465"/>
      <c r="L267" s="1376"/>
      <c r="M267" s="1376"/>
      <c r="N267" s="1376"/>
      <c r="O267" s="1376"/>
      <c r="P267" s="1376"/>
      <c r="Q267" s="1376"/>
      <c r="R267" s="1376"/>
      <c r="S267" s="1376"/>
      <c r="T267" s="1376"/>
      <c r="U267" s="1376"/>
      <c r="V267" s="1376"/>
      <c r="W267" s="1376"/>
      <c r="X267" s="1376"/>
      <c r="Y267" s="1376"/>
      <c r="Z267" s="1376"/>
    </row>
    <row r="268" spans="1:26" ht="44">
      <c r="A268" s="1385" t="s">
        <v>2250</v>
      </c>
      <c r="B268" s="668" t="s">
        <v>1151</v>
      </c>
      <c r="C268" s="670" t="s">
        <v>8749</v>
      </c>
      <c r="D268" s="1118">
        <v>2</v>
      </c>
      <c r="E268" s="1387" t="s">
        <v>877</v>
      </c>
      <c r="F268" s="668" t="s">
        <v>8750</v>
      </c>
      <c r="G268" s="1386"/>
      <c r="H268" s="1490"/>
      <c r="I268" s="1472"/>
      <c r="J268" s="1472"/>
      <c r="K268" s="1465"/>
      <c r="L268" s="1376"/>
      <c r="M268" s="1376"/>
      <c r="N268" s="1376"/>
      <c r="O268" s="1376"/>
      <c r="P268" s="1376"/>
      <c r="Q268" s="1376"/>
      <c r="R268" s="1376"/>
      <c r="S268" s="1376"/>
      <c r="T268" s="1376"/>
      <c r="U268" s="1376"/>
      <c r="V268" s="1376"/>
      <c r="W268" s="1376"/>
      <c r="X268" s="1376"/>
      <c r="Y268" s="1376"/>
      <c r="Z268" s="1376"/>
    </row>
    <row r="269" spans="1:26" ht="44">
      <c r="A269" s="1385" t="s">
        <v>2253</v>
      </c>
      <c r="B269" s="668" t="s">
        <v>1155</v>
      </c>
      <c r="C269" s="668" t="s">
        <v>8751</v>
      </c>
      <c r="D269" s="1118">
        <v>2</v>
      </c>
      <c r="E269" s="1387" t="s">
        <v>877</v>
      </c>
      <c r="F269" s="668" t="s">
        <v>8752</v>
      </c>
      <c r="G269" s="1386"/>
      <c r="H269" s="1490"/>
      <c r="I269" s="1472"/>
      <c r="J269" s="1472"/>
      <c r="K269" s="1465"/>
      <c r="L269" s="1376"/>
      <c r="M269" s="1376"/>
      <c r="N269" s="1376"/>
      <c r="O269" s="1376"/>
      <c r="P269" s="1376"/>
      <c r="Q269" s="1376"/>
      <c r="R269" s="1376"/>
      <c r="S269" s="1376"/>
      <c r="T269" s="1376"/>
      <c r="U269" s="1376"/>
      <c r="V269" s="1376"/>
      <c r="W269" s="1376"/>
      <c r="X269" s="1376"/>
      <c r="Y269" s="1376"/>
      <c r="Z269" s="1376"/>
    </row>
    <row r="270" spans="1:26" ht="66">
      <c r="A270" s="1385" t="s">
        <v>2258</v>
      </c>
      <c r="B270" s="668" t="s">
        <v>1167</v>
      </c>
      <c r="C270" s="670" t="s">
        <v>2895</v>
      </c>
      <c r="D270" s="1118">
        <v>2</v>
      </c>
      <c r="E270" s="1387" t="s">
        <v>496</v>
      </c>
      <c r="F270" s="670" t="s">
        <v>8753</v>
      </c>
      <c r="G270" s="1386"/>
      <c r="H270" s="1490"/>
      <c r="I270" s="1472"/>
      <c r="J270" s="1472"/>
      <c r="K270" s="1465"/>
      <c r="L270" s="1376"/>
      <c r="M270" s="1376"/>
      <c r="N270" s="1376"/>
      <c r="O270" s="1376"/>
      <c r="P270" s="1376"/>
      <c r="Q270" s="1376"/>
      <c r="R270" s="1376"/>
      <c r="S270" s="1376"/>
      <c r="T270" s="1376"/>
      <c r="U270" s="1376"/>
      <c r="V270" s="1376"/>
      <c r="W270" s="1376"/>
      <c r="X270" s="1376"/>
      <c r="Y270" s="1376"/>
      <c r="Z270" s="1376"/>
    </row>
    <row r="271" spans="1:26" ht="44">
      <c r="A271" s="1385" t="s">
        <v>2260</v>
      </c>
      <c r="B271" s="668" t="s">
        <v>1171</v>
      </c>
      <c r="C271" s="670" t="s">
        <v>2897</v>
      </c>
      <c r="D271" s="1118">
        <v>2</v>
      </c>
      <c r="E271" s="1387" t="s">
        <v>877</v>
      </c>
      <c r="F271" s="670"/>
      <c r="G271" s="1386"/>
      <c r="H271" s="1490"/>
      <c r="I271" s="1472"/>
      <c r="J271" s="1472"/>
      <c r="K271" s="1465"/>
      <c r="L271" s="1376"/>
      <c r="M271" s="1376"/>
      <c r="N271" s="1376"/>
      <c r="O271" s="1376"/>
      <c r="P271" s="1376"/>
      <c r="Q271" s="1376"/>
      <c r="R271" s="1376"/>
      <c r="S271" s="1376"/>
      <c r="T271" s="1376"/>
      <c r="U271" s="1376"/>
      <c r="V271" s="1376"/>
      <c r="W271" s="1376"/>
      <c r="X271" s="1376"/>
      <c r="Y271" s="1376"/>
      <c r="Z271" s="1376"/>
    </row>
    <row r="272" spans="1:26" ht="44">
      <c r="A272" s="1385" t="s">
        <v>2263</v>
      </c>
      <c r="B272" s="668" t="s">
        <v>1177</v>
      </c>
      <c r="C272" s="668" t="s">
        <v>3405</v>
      </c>
      <c r="D272" s="1118">
        <v>2</v>
      </c>
      <c r="E272" s="1387" t="s">
        <v>469</v>
      </c>
      <c r="F272" s="1386"/>
      <c r="G272" s="1386"/>
      <c r="H272" s="1490"/>
      <c r="I272" s="1472"/>
      <c r="J272" s="1472"/>
      <c r="K272" s="1465"/>
      <c r="L272" s="1376"/>
      <c r="M272" s="1376"/>
      <c r="N272" s="1376"/>
      <c r="O272" s="1376"/>
      <c r="P272" s="1376"/>
      <c r="Q272" s="1376"/>
      <c r="R272" s="1376"/>
      <c r="S272" s="1376"/>
      <c r="T272" s="1376"/>
      <c r="U272" s="1376"/>
      <c r="V272" s="1376"/>
      <c r="W272" s="1376"/>
      <c r="X272" s="1376"/>
      <c r="Y272" s="1376"/>
      <c r="Z272" s="1376"/>
    </row>
    <row r="273" spans="1:26" ht="22">
      <c r="A273" s="1393" t="s">
        <v>2265</v>
      </c>
      <c r="B273" s="1824" t="s">
        <v>123</v>
      </c>
      <c r="C273" s="1570"/>
      <c r="D273" s="1570"/>
      <c r="E273" s="1570"/>
      <c r="F273" s="1570"/>
      <c r="G273" s="1573"/>
      <c r="H273" s="1489"/>
      <c r="I273" s="1472">
        <f>SUM(D274:D275)</f>
        <v>4</v>
      </c>
      <c r="J273" s="1472">
        <f>COUNT(D274:D275)*2</f>
        <v>4</v>
      </c>
      <c r="K273" s="1465"/>
      <c r="L273" s="1376"/>
      <c r="M273" s="1376"/>
      <c r="N273" s="1376"/>
      <c r="O273" s="1376"/>
      <c r="P273" s="1376"/>
      <c r="Q273" s="1376"/>
      <c r="R273" s="1376"/>
      <c r="S273" s="1376"/>
      <c r="T273" s="1376"/>
      <c r="U273" s="1376"/>
      <c r="V273" s="1376"/>
      <c r="W273" s="1376"/>
      <c r="X273" s="1376"/>
      <c r="Y273" s="1376"/>
      <c r="Z273" s="1376"/>
    </row>
    <row r="274" spans="1:26" ht="44">
      <c r="A274" s="1385" t="s">
        <v>2267</v>
      </c>
      <c r="B274" s="668" t="s">
        <v>1187</v>
      </c>
      <c r="C274" s="668" t="s">
        <v>8754</v>
      </c>
      <c r="D274" s="1118">
        <v>2</v>
      </c>
      <c r="E274" s="1387" t="s">
        <v>1189</v>
      </c>
      <c r="F274" s="668" t="s">
        <v>8755</v>
      </c>
      <c r="G274" s="1386"/>
      <c r="H274" s="1490"/>
      <c r="I274" s="1472"/>
      <c r="J274" s="1472"/>
      <c r="K274" s="1465"/>
      <c r="L274" s="1376"/>
      <c r="M274" s="1376"/>
      <c r="N274" s="1376"/>
      <c r="O274" s="1376"/>
      <c r="P274" s="1376"/>
      <c r="Q274" s="1376"/>
      <c r="R274" s="1376"/>
      <c r="S274" s="1376"/>
      <c r="T274" s="1376"/>
      <c r="U274" s="1376"/>
      <c r="V274" s="1376"/>
      <c r="W274" s="1376"/>
      <c r="X274" s="1376"/>
      <c r="Y274" s="1376"/>
      <c r="Z274" s="1376"/>
    </row>
    <row r="275" spans="1:26" ht="66">
      <c r="A275" s="1385" t="s">
        <v>2268</v>
      </c>
      <c r="B275" s="668" t="s">
        <v>1194</v>
      </c>
      <c r="C275" s="670" t="s">
        <v>3412</v>
      </c>
      <c r="D275" s="1118">
        <v>2</v>
      </c>
      <c r="E275" s="1387" t="s">
        <v>561</v>
      </c>
      <c r="F275" s="668" t="s">
        <v>8756</v>
      </c>
      <c r="G275" s="1386"/>
      <c r="H275" s="1490"/>
      <c r="I275" s="1472"/>
      <c r="J275" s="1472"/>
      <c r="K275" s="1465"/>
      <c r="L275" s="1376"/>
      <c r="M275" s="1376"/>
      <c r="N275" s="1376"/>
      <c r="O275" s="1376"/>
      <c r="P275" s="1376"/>
      <c r="Q275" s="1376"/>
      <c r="R275" s="1376"/>
      <c r="S275" s="1376"/>
      <c r="T275" s="1376"/>
      <c r="U275" s="1376"/>
      <c r="V275" s="1376"/>
      <c r="W275" s="1376"/>
      <c r="X275" s="1376"/>
      <c r="Y275" s="1376"/>
      <c r="Z275" s="1376"/>
    </row>
    <row r="276" spans="1:26" ht="22">
      <c r="A276" s="1393" t="s">
        <v>254</v>
      </c>
      <c r="B276" s="1824" t="s">
        <v>127</v>
      </c>
      <c r="C276" s="1570"/>
      <c r="D276" s="1570"/>
      <c r="E276" s="1570"/>
      <c r="F276" s="1570"/>
      <c r="G276" s="1573"/>
      <c r="H276" s="1489"/>
      <c r="I276" s="1472">
        <f>SUM(D277)</f>
        <v>2</v>
      </c>
      <c r="J276" s="1472">
        <f>COUNT(D277)*2</f>
        <v>2</v>
      </c>
      <c r="K276" s="1465"/>
      <c r="L276" s="1376"/>
      <c r="M276" s="1376"/>
      <c r="N276" s="1376"/>
      <c r="O276" s="1376"/>
      <c r="P276" s="1376"/>
      <c r="Q276" s="1376"/>
      <c r="R276" s="1376"/>
      <c r="S276" s="1376"/>
      <c r="T276" s="1376"/>
      <c r="U276" s="1376"/>
      <c r="V276" s="1376"/>
      <c r="W276" s="1376"/>
      <c r="X276" s="1376"/>
      <c r="Y276" s="1376"/>
      <c r="Z276" s="1376"/>
    </row>
    <row r="277" spans="1:26" ht="44">
      <c r="A277" s="1385" t="s">
        <v>2274</v>
      </c>
      <c r="B277" s="668" t="s">
        <v>1210</v>
      </c>
      <c r="C277" s="668" t="s">
        <v>8757</v>
      </c>
      <c r="D277" s="1118">
        <v>2</v>
      </c>
      <c r="E277" s="1118" t="s">
        <v>599</v>
      </c>
      <c r="F277" s="668" t="s">
        <v>8758</v>
      </c>
      <c r="G277" s="1386"/>
      <c r="H277" s="1490"/>
      <c r="I277" s="1472"/>
      <c r="J277" s="1472"/>
      <c r="K277" s="1465"/>
      <c r="L277" s="1376"/>
      <c r="M277" s="1376"/>
      <c r="N277" s="1376"/>
      <c r="O277" s="1376"/>
      <c r="P277" s="1376"/>
      <c r="Q277" s="1376"/>
      <c r="R277" s="1376"/>
      <c r="S277" s="1376"/>
      <c r="T277" s="1376"/>
      <c r="U277" s="1376"/>
      <c r="V277" s="1376"/>
      <c r="W277" s="1376"/>
      <c r="X277" s="1376"/>
      <c r="Y277" s="1376"/>
      <c r="Z277" s="1376"/>
    </row>
    <row r="278" spans="1:26" ht="22">
      <c r="A278" s="1393" t="s">
        <v>255</v>
      </c>
      <c r="B278" s="1824" t="s">
        <v>129</v>
      </c>
      <c r="C278" s="1570"/>
      <c r="D278" s="1570"/>
      <c r="E278" s="1570"/>
      <c r="F278" s="1570"/>
      <c r="G278" s="1573"/>
      <c r="H278" s="1489"/>
      <c r="I278" s="1472">
        <f>SUM(D279:D280)</f>
        <v>4</v>
      </c>
      <c r="J278" s="1472">
        <f>COUNT(D279:D280)*2</f>
        <v>4</v>
      </c>
      <c r="K278" s="1465"/>
      <c r="L278" s="1376"/>
      <c r="M278" s="1376"/>
      <c r="N278" s="1376"/>
      <c r="O278" s="1376"/>
      <c r="P278" s="1376"/>
      <c r="Q278" s="1376"/>
      <c r="R278" s="1376"/>
      <c r="S278" s="1376"/>
      <c r="T278" s="1376"/>
      <c r="U278" s="1376"/>
      <c r="V278" s="1376"/>
      <c r="W278" s="1376"/>
      <c r="X278" s="1376"/>
      <c r="Y278" s="1376"/>
      <c r="Z278" s="1376"/>
    </row>
    <row r="279" spans="1:26" ht="44">
      <c r="A279" s="1385" t="s">
        <v>2278</v>
      </c>
      <c r="B279" s="668" t="s">
        <v>1244</v>
      </c>
      <c r="C279" s="668" t="s">
        <v>1245</v>
      </c>
      <c r="D279" s="1118">
        <v>2</v>
      </c>
      <c r="E279" s="1387" t="s">
        <v>469</v>
      </c>
      <c r="F279" s="1386"/>
      <c r="G279" s="1386"/>
      <c r="H279" s="1490"/>
      <c r="I279" s="1472"/>
      <c r="J279" s="1472"/>
      <c r="K279" s="1465"/>
      <c r="L279" s="1376"/>
      <c r="M279" s="1376"/>
      <c r="N279" s="1376"/>
      <c r="O279" s="1376"/>
      <c r="P279" s="1376"/>
      <c r="Q279" s="1376"/>
      <c r="R279" s="1376"/>
      <c r="S279" s="1376"/>
      <c r="T279" s="1376"/>
      <c r="U279" s="1376"/>
      <c r="V279" s="1376"/>
      <c r="W279" s="1376"/>
      <c r="X279" s="1376"/>
      <c r="Y279" s="1376"/>
      <c r="Z279" s="1376"/>
    </row>
    <row r="280" spans="1:26" ht="44">
      <c r="A280" s="1385" t="s">
        <v>1246</v>
      </c>
      <c r="B280" s="668" t="s">
        <v>1247</v>
      </c>
      <c r="C280" s="668" t="s">
        <v>8759</v>
      </c>
      <c r="D280" s="1118">
        <v>2</v>
      </c>
      <c r="E280" s="1387" t="s">
        <v>891</v>
      </c>
      <c r="F280" s="1386" t="s">
        <v>8760</v>
      </c>
      <c r="G280" s="1386"/>
      <c r="H280" s="1490"/>
      <c r="I280" s="1472"/>
      <c r="J280" s="1472"/>
      <c r="K280" s="1465"/>
      <c r="L280" s="1376"/>
      <c r="M280" s="1376"/>
      <c r="N280" s="1376"/>
      <c r="O280" s="1376"/>
      <c r="P280" s="1376"/>
      <c r="Q280" s="1376"/>
      <c r="R280" s="1376"/>
      <c r="S280" s="1376"/>
      <c r="T280" s="1376"/>
      <c r="U280" s="1376"/>
      <c r="V280" s="1376"/>
      <c r="W280" s="1376"/>
      <c r="X280" s="1376"/>
      <c r="Y280" s="1376"/>
      <c r="Z280" s="1376"/>
    </row>
    <row r="281" spans="1:26" ht="22">
      <c r="A281" s="1393" t="s">
        <v>256</v>
      </c>
      <c r="B281" s="1824" t="s">
        <v>131</v>
      </c>
      <c r="C281" s="1570"/>
      <c r="D281" s="1570"/>
      <c r="E281" s="1570"/>
      <c r="F281" s="1570"/>
      <c r="G281" s="1573"/>
      <c r="H281" s="1489"/>
      <c r="I281" s="1472">
        <f>SUM(D282:D287)</f>
        <v>12</v>
      </c>
      <c r="J281" s="1472">
        <f>COUNT(D282:D287)*2</f>
        <v>12</v>
      </c>
      <c r="K281" s="1465"/>
      <c r="L281" s="1376"/>
      <c r="M281" s="1376"/>
      <c r="N281" s="1376"/>
      <c r="O281" s="1376"/>
      <c r="P281" s="1376"/>
      <c r="Q281" s="1376"/>
      <c r="R281" s="1376"/>
      <c r="S281" s="1376"/>
      <c r="T281" s="1376"/>
      <c r="U281" s="1376"/>
      <c r="V281" s="1376"/>
      <c r="W281" s="1376"/>
      <c r="X281" s="1376"/>
      <c r="Y281" s="1376"/>
      <c r="Z281" s="1376"/>
    </row>
    <row r="282" spans="1:26" ht="44">
      <c r="A282" s="1385" t="s">
        <v>1268</v>
      </c>
      <c r="B282" s="668" t="s">
        <v>1269</v>
      </c>
      <c r="C282" s="670" t="s">
        <v>1270</v>
      </c>
      <c r="D282" s="1118">
        <v>2</v>
      </c>
      <c r="E282" s="1387" t="s">
        <v>877</v>
      </c>
      <c r="F282" s="1386"/>
      <c r="G282" s="1386"/>
      <c r="H282" s="1490"/>
      <c r="I282" s="1472"/>
      <c r="J282" s="1472"/>
      <c r="K282" s="1465"/>
      <c r="L282" s="1376"/>
      <c r="M282" s="1376"/>
      <c r="N282" s="1376"/>
      <c r="O282" s="1376"/>
      <c r="P282" s="1376"/>
      <c r="Q282" s="1376"/>
      <c r="R282" s="1376"/>
      <c r="S282" s="1376"/>
      <c r="T282" s="1376"/>
      <c r="U282" s="1376"/>
      <c r="V282" s="1376"/>
      <c r="W282" s="1376"/>
      <c r="X282" s="1376"/>
      <c r="Y282" s="1376"/>
      <c r="Z282" s="1376"/>
    </row>
    <row r="283" spans="1:26" ht="44">
      <c r="A283" s="1385"/>
      <c r="B283" s="668"/>
      <c r="C283" s="670" t="s">
        <v>1271</v>
      </c>
      <c r="D283" s="1118">
        <v>2</v>
      </c>
      <c r="E283" s="1387" t="s">
        <v>387</v>
      </c>
      <c r="F283" s="1386"/>
      <c r="G283" s="1386"/>
      <c r="H283" s="1490"/>
      <c r="I283" s="1472"/>
      <c r="J283" s="1472"/>
      <c r="K283" s="1465"/>
      <c r="L283" s="1376"/>
      <c r="M283" s="1376"/>
      <c r="N283" s="1376"/>
      <c r="O283" s="1376"/>
      <c r="P283" s="1376"/>
      <c r="Q283" s="1376"/>
      <c r="R283" s="1376"/>
      <c r="S283" s="1376"/>
      <c r="T283" s="1376"/>
      <c r="U283" s="1376"/>
      <c r="V283" s="1376"/>
      <c r="W283" s="1376"/>
      <c r="X283" s="1376"/>
      <c r="Y283" s="1376"/>
      <c r="Z283" s="1376"/>
    </row>
    <row r="284" spans="1:26" ht="44">
      <c r="A284" s="1385"/>
      <c r="B284" s="668"/>
      <c r="C284" s="670" t="s">
        <v>1272</v>
      </c>
      <c r="D284" s="1118">
        <v>2</v>
      </c>
      <c r="E284" s="1387" t="s">
        <v>877</v>
      </c>
      <c r="F284" s="1386"/>
      <c r="G284" s="1386"/>
      <c r="H284" s="1490"/>
      <c r="I284" s="1472"/>
      <c r="J284" s="1472"/>
      <c r="K284" s="1465"/>
      <c r="L284" s="1376"/>
      <c r="M284" s="1376"/>
      <c r="N284" s="1376"/>
      <c r="O284" s="1376"/>
      <c r="P284" s="1376"/>
      <c r="Q284" s="1376"/>
      <c r="R284" s="1376"/>
      <c r="S284" s="1376"/>
      <c r="T284" s="1376"/>
      <c r="U284" s="1376"/>
      <c r="V284" s="1376"/>
      <c r="W284" s="1376"/>
      <c r="X284" s="1376"/>
      <c r="Y284" s="1376"/>
      <c r="Z284" s="1376"/>
    </row>
    <row r="285" spans="1:26" ht="44">
      <c r="A285" s="1385"/>
      <c r="B285" s="668"/>
      <c r="C285" s="670" t="s">
        <v>1273</v>
      </c>
      <c r="D285" s="1118">
        <v>2</v>
      </c>
      <c r="E285" s="1387" t="s">
        <v>599</v>
      </c>
      <c r="F285" s="1386"/>
      <c r="G285" s="1386"/>
      <c r="H285" s="1490"/>
      <c r="I285" s="1472"/>
      <c r="J285" s="1472"/>
      <c r="K285" s="1465"/>
      <c r="L285" s="1376"/>
      <c r="M285" s="1376"/>
      <c r="N285" s="1376"/>
      <c r="O285" s="1376"/>
      <c r="P285" s="1376"/>
      <c r="Q285" s="1376"/>
      <c r="R285" s="1376"/>
      <c r="S285" s="1376"/>
      <c r="T285" s="1376"/>
      <c r="U285" s="1376"/>
      <c r="V285" s="1376"/>
      <c r="W285" s="1376"/>
      <c r="X285" s="1376"/>
      <c r="Y285" s="1376"/>
      <c r="Z285" s="1376"/>
    </row>
    <row r="286" spans="1:26" ht="44">
      <c r="A286" s="1385"/>
      <c r="B286" s="668"/>
      <c r="C286" s="670" t="s">
        <v>8761</v>
      </c>
      <c r="D286" s="1118">
        <v>2</v>
      </c>
      <c r="E286" s="1387" t="s">
        <v>877</v>
      </c>
      <c r="F286" s="1386"/>
      <c r="G286" s="1386"/>
      <c r="H286" s="1490"/>
      <c r="I286" s="1472"/>
      <c r="J286" s="1472"/>
      <c r="K286" s="1465"/>
      <c r="L286" s="1376"/>
      <c r="M286" s="1376"/>
      <c r="N286" s="1376"/>
      <c r="O286" s="1376"/>
      <c r="P286" s="1376"/>
      <c r="Q286" s="1376"/>
      <c r="R286" s="1376"/>
      <c r="S286" s="1376"/>
      <c r="T286" s="1376"/>
      <c r="U286" s="1376"/>
      <c r="V286" s="1376"/>
      <c r="W286" s="1376"/>
      <c r="X286" s="1376"/>
      <c r="Y286" s="1376"/>
      <c r="Z286" s="1376"/>
    </row>
    <row r="287" spans="1:26" ht="66">
      <c r="A287" s="1385" t="s">
        <v>1275</v>
      </c>
      <c r="B287" s="668" t="s">
        <v>8762</v>
      </c>
      <c r="C287" s="670" t="s">
        <v>1277</v>
      </c>
      <c r="D287" s="1118">
        <v>2</v>
      </c>
      <c r="E287" s="1387" t="s">
        <v>877</v>
      </c>
      <c r="F287" s="1386"/>
      <c r="G287" s="1386"/>
      <c r="H287" s="1490"/>
      <c r="I287" s="1472"/>
      <c r="J287" s="1472"/>
      <c r="K287" s="1465"/>
      <c r="L287" s="1376"/>
      <c r="M287" s="1376"/>
      <c r="N287" s="1376"/>
      <c r="O287" s="1376"/>
      <c r="P287" s="1376"/>
      <c r="Q287" s="1376"/>
      <c r="R287" s="1376"/>
      <c r="S287" s="1376"/>
      <c r="T287" s="1376"/>
      <c r="U287" s="1376"/>
      <c r="V287" s="1376"/>
      <c r="W287" s="1376"/>
      <c r="X287" s="1376"/>
      <c r="Y287" s="1376"/>
      <c r="Z287" s="1376"/>
    </row>
    <row r="288" spans="1:26" ht="22">
      <c r="A288" s="1393" t="s">
        <v>152</v>
      </c>
      <c r="B288" s="1824" t="s">
        <v>153</v>
      </c>
      <c r="C288" s="1570"/>
      <c r="D288" s="1570"/>
      <c r="E288" s="1570"/>
      <c r="F288" s="1570"/>
      <c r="G288" s="1573"/>
      <c r="H288" s="1489"/>
      <c r="I288" s="1472">
        <f>SUM(D289:D311)</f>
        <v>46</v>
      </c>
      <c r="J288" s="1472">
        <f>COUNT(D289:D311)*2</f>
        <v>46</v>
      </c>
      <c r="K288" s="1465"/>
      <c r="L288" s="1376"/>
      <c r="M288" s="1376"/>
      <c r="N288" s="1376"/>
      <c r="O288" s="1376"/>
      <c r="P288" s="1376"/>
      <c r="Q288" s="1376"/>
      <c r="R288" s="1376"/>
      <c r="S288" s="1376"/>
      <c r="T288" s="1376"/>
      <c r="U288" s="1376"/>
      <c r="V288" s="1376"/>
      <c r="W288" s="1376"/>
      <c r="X288" s="1376"/>
      <c r="Y288" s="1376"/>
      <c r="Z288" s="1376"/>
    </row>
    <row r="289" spans="1:26" ht="66">
      <c r="A289" s="1385" t="s">
        <v>8763</v>
      </c>
      <c r="B289" s="1389" t="s">
        <v>8764</v>
      </c>
      <c r="C289" s="1391" t="s">
        <v>8765</v>
      </c>
      <c r="D289" s="1118">
        <v>2</v>
      </c>
      <c r="E289" s="1118" t="s">
        <v>715</v>
      </c>
      <c r="F289" s="1389" t="s">
        <v>8766</v>
      </c>
      <c r="G289" s="1390"/>
      <c r="H289" s="1494"/>
      <c r="I289" s="1472"/>
      <c r="J289" s="1472"/>
      <c r="K289" s="1465"/>
      <c r="L289" s="1376"/>
      <c r="M289" s="1376"/>
      <c r="N289" s="1376"/>
      <c r="O289" s="1376"/>
      <c r="P289" s="1376"/>
      <c r="Q289" s="1376"/>
      <c r="R289" s="1376"/>
      <c r="S289" s="1376"/>
      <c r="T289" s="1376"/>
      <c r="U289" s="1376"/>
      <c r="V289" s="1376"/>
      <c r="W289" s="1376"/>
      <c r="X289" s="1376"/>
      <c r="Y289" s="1376"/>
      <c r="Z289" s="1376"/>
    </row>
    <row r="290" spans="1:26" ht="44">
      <c r="A290" s="1385"/>
      <c r="B290" s="1389"/>
      <c r="C290" s="1391" t="s">
        <v>8767</v>
      </c>
      <c r="D290" s="1118">
        <v>2</v>
      </c>
      <c r="E290" s="1118" t="s">
        <v>715</v>
      </c>
      <c r="F290" s="1389" t="s">
        <v>8768</v>
      </c>
      <c r="G290" s="1390"/>
      <c r="H290" s="1494"/>
      <c r="I290" s="1472"/>
      <c r="J290" s="1472"/>
      <c r="K290" s="1465"/>
      <c r="L290" s="1376"/>
      <c r="M290" s="1376"/>
      <c r="N290" s="1376"/>
      <c r="O290" s="1376"/>
      <c r="P290" s="1376"/>
      <c r="Q290" s="1376"/>
      <c r="R290" s="1376"/>
      <c r="S290" s="1376"/>
      <c r="T290" s="1376"/>
      <c r="U290" s="1376"/>
      <c r="V290" s="1376"/>
      <c r="W290" s="1376"/>
      <c r="X290" s="1376"/>
      <c r="Y290" s="1376"/>
      <c r="Z290" s="1376"/>
    </row>
    <row r="291" spans="1:26" ht="44">
      <c r="A291" s="1385"/>
      <c r="B291" s="1389"/>
      <c r="C291" s="1391" t="s">
        <v>8769</v>
      </c>
      <c r="D291" s="1118">
        <v>2</v>
      </c>
      <c r="E291" s="1118" t="s">
        <v>715</v>
      </c>
      <c r="F291" s="1389" t="s">
        <v>8770</v>
      </c>
      <c r="G291" s="1390"/>
      <c r="H291" s="1494"/>
      <c r="I291" s="1472"/>
      <c r="J291" s="1472"/>
      <c r="K291" s="1465"/>
      <c r="L291" s="1376"/>
      <c r="M291" s="1376"/>
      <c r="N291" s="1376"/>
      <c r="O291" s="1376"/>
      <c r="P291" s="1376"/>
      <c r="Q291" s="1376"/>
      <c r="R291" s="1376"/>
      <c r="S291" s="1376"/>
      <c r="T291" s="1376"/>
      <c r="U291" s="1376"/>
      <c r="V291" s="1376"/>
      <c r="W291" s="1376"/>
      <c r="X291" s="1376"/>
      <c r="Y291" s="1376"/>
      <c r="Z291" s="1376"/>
    </row>
    <row r="292" spans="1:26" ht="88">
      <c r="A292" s="1385"/>
      <c r="B292" s="1389"/>
      <c r="C292" s="1391" t="s">
        <v>8771</v>
      </c>
      <c r="D292" s="1118">
        <v>2</v>
      </c>
      <c r="E292" s="1118" t="s">
        <v>715</v>
      </c>
      <c r="F292" s="1389" t="s">
        <v>8772</v>
      </c>
      <c r="G292" s="1390"/>
      <c r="H292" s="1494"/>
      <c r="I292" s="1472"/>
      <c r="J292" s="1472"/>
      <c r="K292" s="1465"/>
      <c r="L292" s="1376"/>
      <c r="M292" s="1376"/>
      <c r="N292" s="1376"/>
      <c r="O292" s="1376"/>
      <c r="P292" s="1376"/>
      <c r="Q292" s="1376"/>
      <c r="R292" s="1376"/>
      <c r="S292" s="1376"/>
      <c r="T292" s="1376"/>
      <c r="U292" s="1376"/>
      <c r="V292" s="1376"/>
      <c r="W292" s="1376"/>
      <c r="X292" s="1376"/>
      <c r="Y292" s="1376"/>
      <c r="Z292" s="1376"/>
    </row>
    <row r="293" spans="1:26" ht="66">
      <c r="A293" s="1385"/>
      <c r="B293" s="1389"/>
      <c r="C293" s="1391" t="s">
        <v>8773</v>
      </c>
      <c r="D293" s="1118">
        <v>2</v>
      </c>
      <c r="E293" s="1118" t="s">
        <v>715</v>
      </c>
      <c r="F293" s="1389" t="s">
        <v>8774</v>
      </c>
      <c r="G293" s="1390"/>
      <c r="H293" s="1494"/>
      <c r="I293" s="1472"/>
      <c r="J293" s="1472"/>
      <c r="K293" s="1465"/>
      <c r="L293" s="1376"/>
      <c r="M293" s="1376"/>
      <c r="N293" s="1376"/>
      <c r="O293" s="1376"/>
      <c r="P293" s="1376"/>
      <c r="Q293" s="1376"/>
      <c r="R293" s="1376"/>
      <c r="S293" s="1376"/>
      <c r="T293" s="1376"/>
      <c r="U293" s="1376"/>
      <c r="V293" s="1376"/>
      <c r="W293" s="1376"/>
      <c r="X293" s="1376"/>
      <c r="Y293" s="1376"/>
      <c r="Z293" s="1376"/>
    </row>
    <row r="294" spans="1:26" ht="44">
      <c r="A294" s="1385"/>
      <c r="B294" s="1389"/>
      <c r="C294" s="1391" t="s">
        <v>8775</v>
      </c>
      <c r="D294" s="1118">
        <v>2</v>
      </c>
      <c r="E294" s="1118" t="s">
        <v>715</v>
      </c>
      <c r="F294" s="1389" t="s">
        <v>8776</v>
      </c>
      <c r="G294" s="1390"/>
      <c r="H294" s="1494"/>
      <c r="I294" s="1472"/>
      <c r="J294" s="1472"/>
      <c r="K294" s="1465"/>
      <c r="L294" s="1376"/>
      <c r="M294" s="1376"/>
      <c r="N294" s="1376"/>
      <c r="O294" s="1376"/>
      <c r="P294" s="1376"/>
      <c r="Q294" s="1376"/>
      <c r="R294" s="1376"/>
      <c r="S294" s="1376"/>
      <c r="T294" s="1376"/>
      <c r="U294" s="1376"/>
      <c r="V294" s="1376"/>
      <c r="W294" s="1376"/>
      <c r="X294" s="1376"/>
      <c r="Y294" s="1376"/>
      <c r="Z294" s="1376"/>
    </row>
    <row r="295" spans="1:26" ht="88">
      <c r="A295" s="1385"/>
      <c r="B295" s="1389"/>
      <c r="C295" s="1391" t="s">
        <v>8777</v>
      </c>
      <c r="D295" s="1118">
        <v>2</v>
      </c>
      <c r="E295" s="1118" t="s">
        <v>715</v>
      </c>
      <c r="F295" s="1389" t="s">
        <v>8778</v>
      </c>
      <c r="G295" s="1390"/>
      <c r="H295" s="1494"/>
      <c r="I295" s="1472"/>
      <c r="J295" s="1472"/>
      <c r="K295" s="1465"/>
      <c r="L295" s="1376"/>
      <c r="M295" s="1376"/>
      <c r="N295" s="1376"/>
      <c r="O295" s="1376"/>
      <c r="P295" s="1376"/>
      <c r="Q295" s="1376"/>
      <c r="R295" s="1376"/>
      <c r="S295" s="1376"/>
      <c r="T295" s="1376"/>
      <c r="U295" s="1376"/>
      <c r="V295" s="1376"/>
      <c r="W295" s="1376"/>
      <c r="X295" s="1376"/>
      <c r="Y295" s="1376"/>
      <c r="Z295" s="1376"/>
    </row>
    <row r="296" spans="1:26" ht="44">
      <c r="A296" s="1385"/>
      <c r="B296" s="1389"/>
      <c r="C296" s="1391" t="s">
        <v>8779</v>
      </c>
      <c r="D296" s="1118">
        <v>2</v>
      </c>
      <c r="E296" s="1118" t="s">
        <v>715</v>
      </c>
      <c r="F296" s="1389" t="s">
        <v>8780</v>
      </c>
      <c r="G296" s="1390"/>
      <c r="H296" s="1494"/>
      <c r="I296" s="1472"/>
      <c r="J296" s="1472"/>
      <c r="K296" s="1465"/>
      <c r="L296" s="1376"/>
      <c r="M296" s="1376"/>
      <c r="N296" s="1376"/>
      <c r="O296" s="1376"/>
      <c r="P296" s="1376"/>
      <c r="Q296" s="1376"/>
      <c r="R296" s="1376"/>
      <c r="S296" s="1376"/>
      <c r="T296" s="1376"/>
      <c r="U296" s="1376"/>
      <c r="V296" s="1376"/>
      <c r="W296" s="1376"/>
      <c r="X296" s="1376"/>
      <c r="Y296" s="1376"/>
      <c r="Z296" s="1376"/>
    </row>
    <row r="297" spans="1:26" ht="44">
      <c r="A297" s="1385"/>
      <c r="B297" s="1389"/>
      <c r="C297" s="1391" t="s">
        <v>8781</v>
      </c>
      <c r="D297" s="1118">
        <v>2</v>
      </c>
      <c r="E297" s="1118" t="s">
        <v>715</v>
      </c>
      <c r="F297" s="1389" t="s">
        <v>8782</v>
      </c>
      <c r="G297" s="1390"/>
      <c r="H297" s="1494"/>
      <c r="I297" s="1472"/>
      <c r="J297" s="1472"/>
      <c r="K297" s="1465"/>
      <c r="L297" s="1376"/>
      <c r="M297" s="1376"/>
      <c r="N297" s="1376"/>
      <c r="O297" s="1376"/>
      <c r="P297" s="1376"/>
      <c r="Q297" s="1376"/>
      <c r="R297" s="1376"/>
      <c r="S297" s="1376"/>
      <c r="T297" s="1376"/>
      <c r="U297" s="1376"/>
      <c r="V297" s="1376"/>
      <c r="W297" s="1376"/>
      <c r="X297" s="1376"/>
      <c r="Y297" s="1376"/>
      <c r="Z297" s="1376"/>
    </row>
    <row r="298" spans="1:26" ht="44">
      <c r="A298" s="1385" t="s">
        <v>8783</v>
      </c>
      <c r="B298" s="1389" t="s">
        <v>8784</v>
      </c>
      <c r="C298" s="1391" t="s">
        <v>8785</v>
      </c>
      <c r="D298" s="1118">
        <v>2</v>
      </c>
      <c r="E298" s="1118" t="s">
        <v>715</v>
      </c>
      <c r="F298" s="1389" t="s">
        <v>8786</v>
      </c>
      <c r="G298" s="1390"/>
      <c r="H298" s="1494"/>
      <c r="I298" s="1472"/>
      <c r="J298" s="1472"/>
      <c r="K298" s="1465"/>
      <c r="L298" s="1376"/>
      <c r="M298" s="1376"/>
      <c r="N298" s="1376"/>
      <c r="O298" s="1376"/>
      <c r="P298" s="1376"/>
      <c r="Q298" s="1376"/>
      <c r="R298" s="1376"/>
      <c r="S298" s="1376"/>
      <c r="T298" s="1376"/>
      <c r="U298" s="1376"/>
      <c r="V298" s="1376"/>
      <c r="W298" s="1376"/>
      <c r="X298" s="1376"/>
      <c r="Y298" s="1376"/>
      <c r="Z298" s="1376"/>
    </row>
    <row r="299" spans="1:26" ht="88">
      <c r="A299" s="1385"/>
      <c r="B299" s="1389"/>
      <c r="C299" s="1391" t="s">
        <v>8787</v>
      </c>
      <c r="D299" s="1118">
        <v>2</v>
      </c>
      <c r="E299" s="1118" t="s">
        <v>715</v>
      </c>
      <c r="F299" s="1391" t="s">
        <v>8788</v>
      </c>
      <c r="G299" s="1390"/>
      <c r="H299" s="1494"/>
      <c r="I299" s="1472"/>
      <c r="J299" s="1472"/>
      <c r="K299" s="1465"/>
      <c r="L299" s="1376"/>
      <c r="M299" s="1376"/>
      <c r="N299" s="1376"/>
      <c r="O299" s="1376"/>
      <c r="P299" s="1376"/>
      <c r="Q299" s="1376"/>
      <c r="R299" s="1376"/>
      <c r="S299" s="1376"/>
      <c r="T299" s="1376"/>
      <c r="U299" s="1376"/>
      <c r="V299" s="1376"/>
      <c r="W299" s="1376"/>
      <c r="X299" s="1376"/>
      <c r="Y299" s="1376"/>
      <c r="Z299" s="1376"/>
    </row>
    <row r="300" spans="1:26" ht="88">
      <c r="A300" s="1385"/>
      <c r="B300" s="1389"/>
      <c r="C300" s="1391" t="s">
        <v>8789</v>
      </c>
      <c r="D300" s="1118">
        <v>2</v>
      </c>
      <c r="E300" s="1118" t="s">
        <v>715</v>
      </c>
      <c r="F300" s="1389" t="s">
        <v>8790</v>
      </c>
      <c r="G300" s="1390"/>
      <c r="H300" s="1494"/>
      <c r="I300" s="1472"/>
      <c r="J300" s="1472"/>
      <c r="K300" s="1465"/>
      <c r="L300" s="1376"/>
      <c r="M300" s="1376"/>
      <c r="N300" s="1376"/>
      <c r="O300" s="1376"/>
      <c r="P300" s="1376"/>
      <c r="Q300" s="1376"/>
      <c r="R300" s="1376"/>
      <c r="S300" s="1376"/>
      <c r="T300" s="1376"/>
      <c r="U300" s="1376"/>
      <c r="V300" s="1376"/>
      <c r="W300" s="1376"/>
      <c r="X300" s="1376"/>
      <c r="Y300" s="1376"/>
      <c r="Z300" s="1376"/>
    </row>
    <row r="301" spans="1:26" ht="66">
      <c r="A301" s="1385"/>
      <c r="B301" s="1389"/>
      <c r="C301" s="1391" t="s">
        <v>8791</v>
      </c>
      <c r="D301" s="1118">
        <v>2</v>
      </c>
      <c r="E301" s="1118" t="s">
        <v>715</v>
      </c>
      <c r="F301" s="1389" t="s">
        <v>8792</v>
      </c>
      <c r="G301" s="1390"/>
      <c r="H301" s="1494"/>
      <c r="I301" s="1472"/>
      <c r="J301" s="1472"/>
      <c r="K301" s="1465"/>
      <c r="L301" s="1376"/>
      <c r="M301" s="1376"/>
      <c r="N301" s="1376"/>
      <c r="O301" s="1376"/>
      <c r="P301" s="1376"/>
      <c r="Q301" s="1376"/>
      <c r="R301" s="1376"/>
      <c r="S301" s="1376"/>
      <c r="T301" s="1376"/>
      <c r="U301" s="1376"/>
      <c r="V301" s="1376"/>
      <c r="W301" s="1376"/>
      <c r="X301" s="1376"/>
      <c r="Y301" s="1376"/>
      <c r="Z301" s="1376"/>
    </row>
    <row r="302" spans="1:26" ht="66">
      <c r="A302" s="1385"/>
      <c r="B302" s="1389"/>
      <c r="C302" s="1391" t="s">
        <v>8793</v>
      </c>
      <c r="D302" s="1118">
        <v>2</v>
      </c>
      <c r="E302" s="1118" t="s">
        <v>715</v>
      </c>
      <c r="F302" s="1389" t="s">
        <v>8794</v>
      </c>
      <c r="G302" s="1390"/>
      <c r="H302" s="1494"/>
      <c r="I302" s="1472"/>
      <c r="J302" s="1472"/>
      <c r="K302" s="1465"/>
      <c r="L302" s="1376"/>
      <c r="M302" s="1376"/>
      <c r="N302" s="1376"/>
      <c r="O302" s="1376"/>
      <c r="P302" s="1376"/>
      <c r="Q302" s="1376"/>
      <c r="R302" s="1376"/>
      <c r="S302" s="1376"/>
      <c r="T302" s="1376"/>
      <c r="U302" s="1376"/>
      <c r="V302" s="1376"/>
      <c r="W302" s="1376"/>
      <c r="X302" s="1376"/>
      <c r="Y302" s="1376"/>
      <c r="Z302" s="1376"/>
    </row>
    <row r="303" spans="1:26" ht="66">
      <c r="A303" s="1385"/>
      <c r="B303" s="1389"/>
      <c r="C303" s="1391" t="s">
        <v>8795</v>
      </c>
      <c r="D303" s="1118">
        <v>2</v>
      </c>
      <c r="E303" s="1118" t="s">
        <v>715</v>
      </c>
      <c r="F303" s="1389" t="s">
        <v>8796</v>
      </c>
      <c r="G303" s="1390"/>
      <c r="H303" s="1494"/>
      <c r="I303" s="1472"/>
      <c r="J303" s="1472"/>
      <c r="K303" s="1465"/>
      <c r="L303" s="1376"/>
      <c r="M303" s="1376"/>
      <c r="N303" s="1376"/>
      <c r="O303" s="1376"/>
      <c r="P303" s="1376"/>
      <c r="Q303" s="1376"/>
      <c r="R303" s="1376"/>
      <c r="S303" s="1376"/>
      <c r="T303" s="1376"/>
      <c r="U303" s="1376"/>
      <c r="V303" s="1376"/>
      <c r="W303" s="1376"/>
      <c r="X303" s="1376"/>
      <c r="Y303" s="1376"/>
      <c r="Z303" s="1376"/>
    </row>
    <row r="304" spans="1:26" ht="44">
      <c r="A304" s="1385"/>
      <c r="B304" s="1389"/>
      <c r="C304" s="1391" t="s">
        <v>8797</v>
      </c>
      <c r="D304" s="1118">
        <v>2</v>
      </c>
      <c r="E304" s="1118" t="s">
        <v>599</v>
      </c>
      <c r="F304" s="1389"/>
      <c r="G304" s="1390"/>
      <c r="H304" s="1494"/>
      <c r="I304" s="1472"/>
      <c r="J304" s="1472"/>
      <c r="K304" s="1465"/>
      <c r="L304" s="1376"/>
      <c r="M304" s="1376"/>
      <c r="N304" s="1376"/>
      <c r="O304" s="1376"/>
      <c r="P304" s="1376"/>
      <c r="Q304" s="1376"/>
      <c r="R304" s="1376"/>
      <c r="S304" s="1376"/>
      <c r="T304" s="1376"/>
      <c r="U304" s="1376"/>
      <c r="V304" s="1376"/>
      <c r="W304" s="1376"/>
      <c r="X304" s="1376"/>
      <c r="Y304" s="1376"/>
      <c r="Z304" s="1376"/>
    </row>
    <row r="305" spans="1:26" ht="66">
      <c r="A305" s="1385"/>
      <c r="B305" s="1389"/>
      <c r="C305" s="1391" t="s">
        <v>8798</v>
      </c>
      <c r="D305" s="1118">
        <v>2</v>
      </c>
      <c r="E305" s="1118" t="s">
        <v>715</v>
      </c>
      <c r="F305" s="1389" t="s">
        <v>8799</v>
      </c>
      <c r="G305" s="1390"/>
      <c r="H305" s="1494"/>
      <c r="I305" s="1472"/>
      <c r="J305" s="1472"/>
      <c r="K305" s="1465"/>
      <c r="L305" s="1376"/>
      <c r="M305" s="1376"/>
      <c r="N305" s="1376"/>
      <c r="O305" s="1376"/>
      <c r="P305" s="1376"/>
      <c r="Q305" s="1376"/>
      <c r="R305" s="1376"/>
      <c r="S305" s="1376"/>
      <c r="T305" s="1376"/>
      <c r="U305" s="1376"/>
      <c r="V305" s="1376"/>
      <c r="W305" s="1376"/>
      <c r="X305" s="1376"/>
      <c r="Y305" s="1376"/>
      <c r="Z305" s="1376"/>
    </row>
    <row r="306" spans="1:26" ht="44">
      <c r="A306" s="1385"/>
      <c r="B306" s="1389"/>
      <c r="C306" s="1391" t="s">
        <v>8800</v>
      </c>
      <c r="D306" s="1118">
        <v>2</v>
      </c>
      <c r="E306" s="1118" t="s">
        <v>715</v>
      </c>
      <c r="F306" s="1389" t="s">
        <v>8801</v>
      </c>
      <c r="G306" s="1390"/>
      <c r="H306" s="1494"/>
      <c r="I306" s="1472"/>
      <c r="J306" s="1472"/>
      <c r="K306" s="1465"/>
      <c r="L306" s="1376"/>
      <c r="M306" s="1376"/>
      <c r="N306" s="1376"/>
      <c r="O306" s="1376"/>
      <c r="P306" s="1376"/>
      <c r="Q306" s="1376"/>
      <c r="R306" s="1376"/>
      <c r="S306" s="1376"/>
      <c r="T306" s="1376"/>
      <c r="U306" s="1376"/>
      <c r="V306" s="1376"/>
      <c r="W306" s="1376"/>
      <c r="X306" s="1376"/>
      <c r="Y306" s="1376"/>
      <c r="Z306" s="1376"/>
    </row>
    <row r="307" spans="1:26" ht="66">
      <c r="A307" s="1385" t="s">
        <v>8802</v>
      </c>
      <c r="B307" s="1389" t="s">
        <v>8803</v>
      </c>
      <c r="C307" s="1391" t="s">
        <v>8804</v>
      </c>
      <c r="D307" s="1118">
        <v>2</v>
      </c>
      <c r="E307" s="1118" t="s">
        <v>891</v>
      </c>
      <c r="F307" s="1389" t="s">
        <v>8805</v>
      </c>
      <c r="G307" s="1390"/>
      <c r="H307" s="1494"/>
      <c r="I307" s="1472"/>
      <c r="J307" s="1472"/>
      <c r="K307" s="1465"/>
      <c r="L307" s="1376"/>
      <c r="M307" s="1376"/>
      <c r="N307" s="1376"/>
      <c r="O307" s="1376"/>
      <c r="P307" s="1376"/>
      <c r="Q307" s="1376"/>
      <c r="R307" s="1376"/>
      <c r="S307" s="1376"/>
      <c r="T307" s="1376"/>
      <c r="U307" s="1376"/>
      <c r="V307" s="1376"/>
      <c r="W307" s="1376"/>
      <c r="X307" s="1376"/>
      <c r="Y307" s="1376"/>
      <c r="Z307" s="1376"/>
    </row>
    <row r="308" spans="1:26" ht="22">
      <c r="A308" s="1385"/>
      <c r="B308" s="1396"/>
      <c r="C308" s="670" t="s">
        <v>8806</v>
      </c>
      <c r="D308" s="1118">
        <v>2</v>
      </c>
      <c r="E308" s="1118" t="s">
        <v>715</v>
      </c>
      <c r="F308" s="670" t="s">
        <v>8807</v>
      </c>
      <c r="G308" s="1396"/>
      <c r="H308" s="1497"/>
      <c r="I308" s="1472"/>
      <c r="J308" s="1472"/>
      <c r="K308" s="1465"/>
      <c r="L308" s="1376"/>
      <c r="M308" s="1376"/>
      <c r="N308" s="1376"/>
      <c r="O308" s="1376"/>
      <c r="P308" s="1376"/>
      <c r="Q308" s="1376"/>
      <c r="R308" s="1376"/>
      <c r="S308" s="1376"/>
      <c r="T308" s="1376"/>
      <c r="U308" s="1376"/>
      <c r="V308" s="1376"/>
      <c r="W308" s="1376"/>
      <c r="X308" s="1376"/>
      <c r="Y308" s="1376"/>
      <c r="Z308" s="1376"/>
    </row>
    <row r="309" spans="1:26" ht="66">
      <c r="A309" s="1385"/>
      <c r="B309" s="1396"/>
      <c r="C309" s="670" t="s">
        <v>8808</v>
      </c>
      <c r="D309" s="1118">
        <v>2</v>
      </c>
      <c r="E309" s="1118" t="s">
        <v>715</v>
      </c>
      <c r="F309" s="670" t="s">
        <v>8809</v>
      </c>
      <c r="G309" s="1396"/>
      <c r="H309" s="1497"/>
      <c r="I309" s="1472"/>
      <c r="J309" s="1472"/>
      <c r="K309" s="1465"/>
      <c r="L309" s="1376"/>
      <c r="M309" s="1376"/>
      <c r="N309" s="1376"/>
      <c r="O309" s="1376"/>
      <c r="P309" s="1376"/>
      <c r="Q309" s="1376"/>
      <c r="R309" s="1376"/>
      <c r="S309" s="1376"/>
      <c r="T309" s="1376"/>
      <c r="U309" s="1376"/>
      <c r="V309" s="1376"/>
      <c r="W309" s="1376"/>
      <c r="X309" s="1376"/>
      <c r="Y309" s="1376"/>
      <c r="Z309" s="1376"/>
    </row>
    <row r="310" spans="1:26" ht="66">
      <c r="A310" s="1385"/>
      <c r="B310" s="1396"/>
      <c r="C310" s="670" t="s">
        <v>8810</v>
      </c>
      <c r="D310" s="1118">
        <v>2</v>
      </c>
      <c r="E310" s="1118" t="s">
        <v>715</v>
      </c>
      <c r="F310" s="670" t="s">
        <v>8811</v>
      </c>
      <c r="G310" s="1396"/>
      <c r="H310" s="1497"/>
      <c r="I310" s="1472"/>
      <c r="J310" s="1472"/>
      <c r="K310" s="1465"/>
      <c r="L310" s="1376"/>
      <c r="M310" s="1376"/>
      <c r="N310" s="1376"/>
      <c r="O310" s="1376"/>
      <c r="P310" s="1376"/>
      <c r="Q310" s="1376"/>
      <c r="R310" s="1376"/>
      <c r="S310" s="1376"/>
      <c r="T310" s="1376"/>
      <c r="U310" s="1376"/>
      <c r="V310" s="1376"/>
      <c r="W310" s="1376"/>
      <c r="X310" s="1376"/>
      <c r="Y310" s="1376"/>
      <c r="Z310" s="1376"/>
    </row>
    <row r="311" spans="1:26" ht="88">
      <c r="A311" s="1385"/>
      <c r="B311" s="1396"/>
      <c r="C311" s="670" t="s">
        <v>8812</v>
      </c>
      <c r="D311" s="1118">
        <v>2</v>
      </c>
      <c r="E311" s="1118" t="s">
        <v>715</v>
      </c>
      <c r="F311" s="670" t="s">
        <v>8813</v>
      </c>
      <c r="G311" s="1396"/>
      <c r="H311" s="1497"/>
      <c r="I311" s="1472"/>
      <c r="J311" s="1472"/>
      <c r="K311" s="1465"/>
      <c r="L311" s="1376"/>
      <c r="M311" s="1376"/>
      <c r="N311" s="1376"/>
      <c r="O311" s="1376"/>
      <c r="P311" s="1376"/>
      <c r="Q311" s="1376"/>
      <c r="R311" s="1376"/>
      <c r="S311" s="1376"/>
      <c r="T311" s="1376"/>
      <c r="U311" s="1376"/>
      <c r="V311" s="1376"/>
      <c r="W311" s="1376"/>
      <c r="X311" s="1376"/>
      <c r="Y311" s="1376"/>
      <c r="Z311" s="1376"/>
    </row>
    <row r="312" spans="1:26" ht="21">
      <c r="A312" s="1385"/>
      <c r="B312" s="1825" t="s">
        <v>8814</v>
      </c>
      <c r="C312" s="1570"/>
      <c r="D312" s="1570"/>
      <c r="E312" s="1570"/>
      <c r="F312" s="1570"/>
      <c r="G312" s="1573"/>
      <c r="H312" s="1488"/>
      <c r="I312" s="1472">
        <f t="shared" ref="I312:J312" si="6">I313+I321+I333+I342+I359+I375</f>
        <v>142</v>
      </c>
      <c r="J312" s="1472">
        <f t="shared" si="6"/>
        <v>142</v>
      </c>
      <c r="K312" s="1465"/>
      <c r="L312" s="1376"/>
      <c r="M312" s="1376"/>
      <c r="N312" s="1376"/>
      <c r="O312" s="1376"/>
      <c r="P312" s="1376"/>
      <c r="Q312" s="1376"/>
      <c r="R312" s="1376"/>
      <c r="S312" s="1376"/>
      <c r="T312" s="1376"/>
      <c r="U312" s="1376"/>
      <c r="V312" s="1376"/>
      <c r="W312" s="1376"/>
      <c r="X312" s="1376"/>
      <c r="Y312" s="1376"/>
      <c r="Z312" s="1376"/>
    </row>
    <row r="313" spans="1:26" ht="21">
      <c r="A313" s="1385" t="s">
        <v>8815</v>
      </c>
      <c r="B313" s="1824" t="s">
        <v>8816</v>
      </c>
      <c r="C313" s="1570"/>
      <c r="D313" s="1570"/>
      <c r="E313" s="1570"/>
      <c r="F313" s="1570"/>
      <c r="G313" s="1573"/>
      <c r="H313" s="1489"/>
      <c r="I313" s="1472">
        <f>SUM(D314:D320)</f>
        <v>14</v>
      </c>
      <c r="J313" s="1472">
        <f>COUNT(D314:D320)*2</f>
        <v>14</v>
      </c>
      <c r="K313" s="1465"/>
      <c r="L313" s="1376"/>
      <c r="M313" s="1376"/>
      <c r="N313" s="1376"/>
      <c r="O313" s="1376"/>
      <c r="P313" s="1376"/>
      <c r="Q313" s="1376"/>
      <c r="R313" s="1376"/>
      <c r="S313" s="1376"/>
      <c r="T313" s="1376"/>
      <c r="U313" s="1376"/>
      <c r="V313" s="1376"/>
      <c r="W313" s="1376"/>
      <c r="X313" s="1376"/>
      <c r="Y313" s="1376"/>
      <c r="Z313" s="1376"/>
    </row>
    <row r="314" spans="1:26" ht="88">
      <c r="A314" s="1385" t="s">
        <v>8817</v>
      </c>
      <c r="B314" s="670" t="s">
        <v>8818</v>
      </c>
      <c r="C314" s="670" t="s">
        <v>8819</v>
      </c>
      <c r="D314" s="1118">
        <v>2</v>
      </c>
      <c r="E314" s="1118" t="s">
        <v>599</v>
      </c>
      <c r="F314" s="670" t="s">
        <v>8820</v>
      </c>
      <c r="G314" s="670"/>
      <c r="H314" s="1493"/>
      <c r="I314" s="1472"/>
      <c r="J314" s="1472"/>
      <c r="K314" s="1465"/>
      <c r="L314" s="1376"/>
      <c r="M314" s="1376"/>
      <c r="N314" s="1376"/>
      <c r="O314" s="1376"/>
      <c r="P314" s="1376"/>
      <c r="Q314" s="1376"/>
      <c r="R314" s="1376"/>
      <c r="S314" s="1376"/>
      <c r="T314" s="1376"/>
      <c r="U314" s="1376"/>
      <c r="V314" s="1376"/>
      <c r="W314" s="1376"/>
      <c r="X314" s="1376"/>
      <c r="Y314" s="1376"/>
      <c r="Z314" s="1376"/>
    </row>
    <row r="315" spans="1:26" ht="132">
      <c r="A315" s="1385"/>
      <c r="B315" s="670"/>
      <c r="C315" s="670" t="s">
        <v>1434</v>
      </c>
      <c r="D315" s="1118">
        <v>2</v>
      </c>
      <c r="E315" s="1118" t="s">
        <v>599</v>
      </c>
      <c r="F315" s="670" t="s">
        <v>8821</v>
      </c>
      <c r="G315" s="670"/>
      <c r="H315" s="1493"/>
      <c r="I315" s="1472"/>
      <c r="J315" s="1472"/>
      <c r="K315" s="1465"/>
      <c r="L315" s="1376"/>
      <c r="M315" s="1376"/>
      <c r="N315" s="1376"/>
      <c r="O315" s="1376"/>
      <c r="P315" s="1376"/>
      <c r="Q315" s="1376"/>
      <c r="R315" s="1376"/>
      <c r="S315" s="1376"/>
      <c r="T315" s="1376"/>
      <c r="U315" s="1376"/>
      <c r="V315" s="1376"/>
      <c r="W315" s="1376"/>
      <c r="X315" s="1376"/>
      <c r="Y315" s="1376"/>
      <c r="Z315" s="1376"/>
    </row>
    <row r="316" spans="1:26" ht="110">
      <c r="A316" s="1385"/>
      <c r="B316" s="670"/>
      <c r="C316" s="670" t="s">
        <v>8822</v>
      </c>
      <c r="D316" s="1118">
        <v>2</v>
      </c>
      <c r="E316" s="1118" t="s">
        <v>599</v>
      </c>
      <c r="F316" s="670" t="s">
        <v>8823</v>
      </c>
      <c r="G316" s="670"/>
      <c r="H316" s="1493"/>
      <c r="I316" s="1472"/>
      <c r="J316" s="1472"/>
      <c r="K316" s="1465"/>
      <c r="L316" s="1376"/>
      <c r="M316" s="1376"/>
      <c r="N316" s="1376"/>
      <c r="O316" s="1376"/>
      <c r="P316" s="1376"/>
      <c r="Q316" s="1376"/>
      <c r="R316" s="1376"/>
      <c r="S316" s="1376"/>
      <c r="T316" s="1376"/>
      <c r="U316" s="1376"/>
      <c r="V316" s="1376"/>
      <c r="W316" s="1376"/>
      <c r="X316" s="1376"/>
      <c r="Y316" s="1376"/>
      <c r="Z316" s="1376"/>
    </row>
    <row r="317" spans="1:26" ht="66">
      <c r="A317" s="1385" t="s">
        <v>8824</v>
      </c>
      <c r="B317" s="670" t="s">
        <v>8825</v>
      </c>
      <c r="C317" s="670" t="s">
        <v>8826</v>
      </c>
      <c r="D317" s="1118">
        <v>2</v>
      </c>
      <c r="E317" s="1118" t="s">
        <v>599</v>
      </c>
      <c r="F317" s="670" t="s">
        <v>8827</v>
      </c>
      <c r="G317" s="670"/>
      <c r="H317" s="1493"/>
      <c r="I317" s="1472"/>
      <c r="J317" s="1472"/>
      <c r="K317" s="1465"/>
      <c r="L317" s="1376"/>
      <c r="M317" s="1376"/>
      <c r="N317" s="1376"/>
      <c r="O317" s="1376"/>
      <c r="P317" s="1376"/>
      <c r="Q317" s="1376"/>
      <c r="R317" s="1376"/>
      <c r="S317" s="1376"/>
      <c r="T317" s="1376"/>
      <c r="U317" s="1376"/>
      <c r="V317" s="1376"/>
      <c r="W317" s="1376"/>
      <c r="X317" s="1376"/>
      <c r="Y317" s="1376"/>
      <c r="Z317" s="1376"/>
    </row>
    <row r="318" spans="1:26" ht="44">
      <c r="A318" s="1385" t="s">
        <v>8828</v>
      </c>
      <c r="B318" s="670" t="s">
        <v>8829</v>
      </c>
      <c r="C318" s="668" t="s">
        <v>1440</v>
      </c>
      <c r="D318" s="1118">
        <v>2</v>
      </c>
      <c r="E318" s="1118" t="s">
        <v>599</v>
      </c>
      <c r="F318" s="670" t="s">
        <v>8830</v>
      </c>
      <c r="G318" s="670"/>
      <c r="H318" s="1493"/>
      <c r="I318" s="1472"/>
      <c r="J318" s="1472"/>
      <c r="K318" s="1465"/>
      <c r="L318" s="1376"/>
      <c r="M318" s="1376"/>
      <c r="N318" s="1376"/>
      <c r="O318" s="1376"/>
      <c r="P318" s="1376"/>
      <c r="Q318" s="1376"/>
      <c r="R318" s="1376"/>
      <c r="S318" s="1376"/>
      <c r="T318" s="1376"/>
      <c r="U318" s="1376"/>
      <c r="V318" s="1376"/>
      <c r="W318" s="1376"/>
      <c r="X318" s="1376"/>
      <c r="Y318" s="1376"/>
      <c r="Z318" s="1376"/>
    </row>
    <row r="319" spans="1:26" ht="44">
      <c r="A319" s="1385"/>
      <c r="B319" s="1118"/>
      <c r="C319" s="668" t="s">
        <v>1442</v>
      </c>
      <c r="D319" s="1118">
        <v>2</v>
      </c>
      <c r="E319" s="1118" t="s">
        <v>599</v>
      </c>
      <c r="F319" s="670" t="s">
        <v>8831</v>
      </c>
      <c r="G319" s="670"/>
      <c r="H319" s="1493"/>
      <c r="I319" s="1472"/>
      <c r="J319" s="1472"/>
      <c r="K319" s="1465"/>
      <c r="L319" s="1376"/>
      <c r="M319" s="1376"/>
      <c r="N319" s="1376"/>
      <c r="O319" s="1376"/>
      <c r="P319" s="1376"/>
      <c r="Q319" s="1376"/>
      <c r="R319" s="1376"/>
      <c r="S319" s="1376"/>
      <c r="T319" s="1376"/>
      <c r="U319" s="1376"/>
      <c r="V319" s="1376"/>
      <c r="W319" s="1376"/>
      <c r="X319" s="1376"/>
      <c r="Y319" s="1376"/>
      <c r="Z319" s="1376"/>
    </row>
    <row r="320" spans="1:26" ht="66">
      <c r="A320" s="1385" t="s">
        <v>2483</v>
      </c>
      <c r="B320" s="670" t="s">
        <v>8832</v>
      </c>
      <c r="C320" s="670" t="s">
        <v>1445</v>
      </c>
      <c r="D320" s="1118">
        <v>2</v>
      </c>
      <c r="E320" s="1118" t="s">
        <v>599</v>
      </c>
      <c r="F320" s="668" t="s">
        <v>1446</v>
      </c>
      <c r="G320" s="670"/>
      <c r="H320" s="1493"/>
      <c r="I320" s="1472"/>
      <c r="J320" s="1472"/>
      <c r="K320" s="1465"/>
      <c r="L320" s="1376"/>
      <c r="M320" s="1376"/>
      <c r="N320" s="1376"/>
      <c r="O320" s="1376"/>
      <c r="P320" s="1376"/>
      <c r="Q320" s="1376"/>
      <c r="R320" s="1376"/>
      <c r="S320" s="1376"/>
      <c r="T320" s="1376"/>
      <c r="U320" s="1376"/>
      <c r="V320" s="1376"/>
      <c r="W320" s="1376"/>
      <c r="X320" s="1376"/>
      <c r="Y320" s="1376"/>
      <c r="Z320" s="1376"/>
    </row>
    <row r="321" spans="1:26" ht="21">
      <c r="A321" s="1385" t="s">
        <v>263</v>
      </c>
      <c r="B321" s="1824" t="s">
        <v>8833</v>
      </c>
      <c r="C321" s="1570"/>
      <c r="D321" s="1570"/>
      <c r="E321" s="1570"/>
      <c r="F321" s="1570"/>
      <c r="G321" s="1573"/>
      <c r="H321" s="1489"/>
      <c r="I321" s="1472">
        <f>SUM(D322:D332)</f>
        <v>22</v>
      </c>
      <c r="J321" s="1472">
        <f>COUNT(D322:D332)*2</f>
        <v>22</v>
      </c>
      <c r="K321" s="1465"/>
      <c r="L321" s="1376"/>
      <c r="M321" s="1376"/>
      <c r="N321" s="1376"/>
      <c r="O321" s="1376"/>
      <c r="P321" s="1376"/>
      <c r="Q321" s="1376"/>
      <c r="R321" s="1376"/>
      <c r="S321" s="1376"/>
      <c r="T321" s="1376"/>
      <c r="U321" s="1376"/>
      <c r="V321" s="1376"/>
      <c r="W321" s="1376"/>
      <c r="X321" s="1376"/>
      <c r="Y321" s="1376"/>
      <c r="Z321" s="1376"/>
    </row>
    <row r="322" spans="1:26" ht="66">
      <c r="A322" s="1385" t="s">
        <v>8834</v>
      </c>
      <c r="B322" s="670" t="s">
        <v>8835</v>
      </c>
      <c r="C322" s="668" t="s">
        <v>8836</v>
      </c>
      <c r="D322" s="1118">
        <v>2</v>
      </c>
      <c r="E322" s="1118" t="s">
        <v>469</v>
      </c>
      <c r="F322" s="670" t="s">
        <v>8837</v>
      </c>
      <c r="G322" s="670"/>
      <c r="H322" s="1493"/>
      <c r="I322" s="1472"/>
      <c r="J322" s="1472"/>
      <c r="K322" s="1465"/>
      <c r="L322" s="1376"/>
      <c r="M322" s="1376"/>
      <c r="N322" s="1376"/>
      <c r="O322" s="1376"/>
      <c r="P322" s="1376"/>
      <c r="Q322" s="1376"/>
      <c r="R322" s="1376"/>
      <c r="S322" s="1376"/>
      <c r="T322" s="1376"/>
      <c r="U322" s="1376"/>
      <c r="V322" s="1376"/>
      <c r="W322" s="1376"/>
      <c r="X322" s="1376"/>
      <c r="Y322" s="1376"/>
      <c r="Z322" s="1376"/>
    </row>
    <row r="323" spans="1:26" ht="22">
      <c r="A323" s="1385"/>
      <c r="B323" s="1118"/>
      <c r="C323" s="668" t="s">
        <v>8838</v>
      </c>
      <c r="D323" s="1118">
        <v>2</v>
      </c>
      <c r="E323" s="1118" t="s">
        <v>506</v>
      </c>
      <c r="F323" s="670" t="s">
        <v>8839</v>
      </c>
      <c r="G323" s="670"/>
      <c r="H323" s="1493"/>
      <c r="I323" s="1472"/>
      <c r="J323" s="1472"/>
      <c r="K323" s="1465"/>
      <c r="L323" s="1376"/>
      <c r="M323" s="1376"/>
      <c r="N323" s="1376"/>
      <c r="O323" s="1376"/>
      <c r="P323" s="1376"/>
      <c r="Q323" s="1376"/>
      <c r="R323" s="1376"/>
      <c r="S323" s="1376"/>
      <c r="T323" s="1376"/>
      <c r="U323" s="1376"/>
      <c r="V323" s="1376"/>
      <c r="W323" s="1376"/>
      <c r="X323" s="1376"/>
      <c r="Y323" s="1376"/>
      <c r="Z323" s="1376"/>
    </row>
    <row r="324" spans="1:26" ht="44">
      <c r="A324" s="1385"/>
      <c r="B324" s="1118"/>
      <c r="C324" s="668" t="s">
        <v>8840</v>
      </c>
      <c r="D324" s="1118">
        <v>2</v>
      </c>
      <c r="E324" s="1118" t="s">
        <v>506</v>
      </c>
      <c r="F324" s="670" t="s">
        <v>1457</v>
      </c>
      <c r="G324" s="670"/>
      <c r="H324" s="1493"/>
      <c r="I324" s="1472"/>
      <c r="J324" s="1472"/>
      <c r="K324" s="1465"/>
      <c r="L324" s="1376"/>
      <c r="M324" s="1376"/>
      <c r="N324" s="1376"/>
      <c r="O324" s="1376"/>
      <c r="P324" s="1376"/>
      <c r="Q324" s="1376"/>
      <c r="R324" s="1376"/>
      <c r="S324" s="1376"/>
      <c r="T324" s="1376"/>
      <c r="U324" s="1376"/>
      <c r="V324" s="1376"/>
      <c r="W324" s="1376"/>
      <c r="X324" s="1376"/>
      <c r="Y324" s="1376"/>
      <c r="Z324" s="1376"/>
    </row>
    <row r="325" spans="1:26" ht="44">
      <c r="A325" s="1385"/>
      <c r="B325" s="1118"/>
      <c r="C325" s="668" t="s">
        <v>1458</v>
      </c>
      <c r="D325" s="1118">
        <v>2</v>
      </c>
      <c r="E325" s="1118" t="s">
        <v>506</v>
      </c>
      <c r="F325" s="670" t="s">
        <v>8841</v>
      </c>
      <c r="G325" s="670"/>
      <c r="H325" s="1493"/>
      <c r="I325" s="1472"/>
      <c r="J325" s="1472"/>
      <c r="K325" s="1465"/>
      <c r="L325" s="1376"/>
      <c r="M325" s="1376"/>
      <c r="N325" s="1376"/>
      <c r="O325" s="1376"/>
      <c r="P325" s="1376"/>
      <c r="Q325" s="1376"/>
      <c r="R325" s="1376"/>
      <c r="S325" s="1376"/>
      <c r="T325" s="1376"/>
      <c r="U325" s="1376"/>
      <c r="V325" s="1376"/>
      <c r="W325" s="1376"/>
      <c r="X325" s="1376"/>
      <c r="Y325" s="1376"/>
      <c r="Z325" s="1376"/>
    </row>
    <row r="326" spans="1:26" ht="66">
      <c r="A326" s="1385"/>
      <c r="B326" s="1118"/>
      <c r="C326" s="668" t="s">
        <v>1460</v>
      </c>
      <c r="D326" s="1118">
        <v>2</v>
      </c>
      <c r="E326" s="1118" t="s">
        <v>469</v>
      </c>
      <c r="F326" s="670" t="s">
        <v>1461</v>
      </c>
      <c r="G326" s="670"/>
      <c r="H326" s="1493"/>
      <c r="I326" s="1472"/>
      <c r="J326" s="1472"/>
      <c r="K326" s="1465"/>
      <c r="L326" s="1376"/>
      <c r="M326" s="1376"/>
      <c r="N326" s="1376"/>
      <c r="O326" s="1376"/>
      <c r="P326" s="1376"/>
      <c r="Q326" s="1376"/>
      <c r="R326" s="1376"/>
      <c r="S326" s="1376"/>
      <c r="T326" s="1376"/>
      <c r="U326" s="1376"/>
      <c r="V326" s="1376"/>
      <c r="W326" s="1376"/>
      <c r="X326" s="1376"/>
      <c r="Y326" s="1376"/>
      <c r="Z326" s="1376"/>
    </row>
    <row r="327" spans="1:26" ht="22">
      <c r="A327" s="1385"/>
      <c r="B327" s="1118"/>
      <c r="C327" s="670" t="s">
        <v>5882</v>
      </c>
      <c r="D327" s="1118">
        <v>2</v>
      </c>
      <c r="E327" s="1118" t="s">
        <v>469</v>
      </c>
      <c r="F327" s="670"/>
      <c r="G327" s="670"/>
      <c r="H327" s="1493"/>
      <c r="I327" s="1472"/>
      <c r="J327" s="1472"/>
      <c r="K327" s="1465"/>
      <c r="L327" s="1376"/>
      <c r="M327" s="1376"/>
      <c r="N327" s="1376"/>
      <c r="O327" s="1376"/>
      <c r="P327" s="1376"/>
      <c r="Q327" s="1376"/>
      <c r="R327" s="1376"/>
      <c r="S327" s="1376"/>
      <c r="T327" s="1376"/>
      <c r="U327" s="1376"/>
      <c r="V327" s="1376"/>
      <c r="W327" s="1376"/>
      <c r="X327" s="1376"/>
      <c r="Y327" s="1376"/>
      <c r="Z327" s="1376"/>
    </row>
    <row r="328" spans="1:26" ht="66">
      <c r="A328" s="1385"/>
      <c r="B328" s="1118"/>
      <c r="C328" s="670" t="s">
        <v>5883</v>
      </c>
      <c r="D328" s="1118">
        <v>2</v>
      </c>
      <c r="E328" s="1118" t="s">
        <v>469</v>
      </c>
      <c r="F328" s="670"/>
      <c r="G328" s="670"/>
      <c r="H328" s="1493"/>
      <c r="I328" s="1472"/>
      <c r="J328" s="1472"/>
      <c r="K328" s="1465"/>
      <c r="L328" s="1376"/>
      <c r="M328" s="1376"/>
      <c r="N328" s="1376"/>
      <c r="O328" s="1376"/>
      <c r="P328" s="1376"/>
      <c r="Q328" s="1376"/>
      <c r="R328" s="1376"/>
      <c r="S328" s="1376"/>
      <c r="T328" s="1376"/>
      <c r="U328" s="1376"/>
      <c r="V328" s="1376"/>
      <c r="W328" s="1376"/>
      <c r="X328" s="1376"/>
      <c r="Y328" s="1376"/>
      <c r="Z328" s="1376"/>
    </row>
    <row r="329" spans="1:26" ht="66">
      <c r="A329" s="1385" t="s">
        <v>8842</v>
      </c>
      <c r="B329" s="670" t="s">
        <v>8843</v>
      </c>
      <c r="C329" s="668" t="s">
        <v>1464</v>
      </c>
      <c r="D329" s="1118">
        <v>2</v>
      </c>
      <c r="E329" s="1118" t="s">
        <v>387</v>
      </c>
      <c r="F329" s="670" t="s">
        <v>5573</v>
      </c>
      <c r="G329" s="670"/>
      <c r="H329" s="1493"/>
      <c r="I329" s="1472"/>
      <c r="J329" s="1472"/>
      <c r="K329" s="1465"/>
      <c r="L329" s="1376"/>
      <c r="M329" s="1376"/>
      <c r="N329" s="1376"/>
      <c r="O329" s="1376"/>
      <c r="P329" s="1376"/>
      <c r="Q329" s="1376"/>
      <c r="R329" s="1376"/>
      <c r="S329" s="1376"/>
      <c r="T329" s="1376"/>
      <c r="U329" s="1376"/>
      <c r="V329" s="1376"/>
      <c r="W329" s="1376"/>
      <c r="X329" s="1376"/>
      <c r="Y329" s="1376"/>
      <c r="Z329" s="1376"/>
    </row>
    <row r="330" spans="1:26" ht="22">
      <c r="A330" s="1385"/>
      <c r="B330" s="1118"/>
      <c r="C330" s="668" t="s">
        <v>8844</v>
      </c>
      <c r="D330" s="1118">
        <v>2</v>
      </c>
      <c r="E330" s="1118" t="s">
        <v>549</v>
      </c>
      <c r="F330" s="670" t="s">
        <v>8845</v>
      </c>
      <c r="G330" s="670"/>
      <c r="H330" s="1493"/>
      <c r="I330" s="1472"/>
      <c r="J330" s="1472"/>
      <c r="K330" s="1465"/>
      <c r="L330" s="1376"/>
      <c r="M330" s="1376"/>
      <c r="N330" s="1376"/>
      <c r="O330" s="1376"/>
      <c r="P330" s="1376"/>
      <c r="Q330" s="1376"/>
      <c r="R330" s="1376"/>
      <c r="S330" s="1376"/>
      <c r="T330" s="1376"/>
      <c r="U330" s="1376"/>
      <c r="V330" s="1376"/>
      <c r="W330" s="1376"/>
      <c r="X330" s="1376"/>
      <c r="Y330" s="1376"/>
      <c r="Z330" s="1376"/>
    </row>
    <row r="331" spans="1:26" ht="44">
      <c r="A331" s="1385" t="s">
        <v>8846</v>
      </c>
      <c r="B331" s="670" t="s">
        <v>8847</v>
      </c>
      <c r="C331" s="668" t="s">
        <v>1469</v>
      </c>
      <c r="D331" s="1118">
        <v>2</v>
      </c>
      <c r="E331" s="1118" t="s">
        <v>469</v>
      </c>
      <c r="F331" s="670" t="s">
        <v>8848</v>
      </c>
      <c r="G331" s="670"/>
      <c r="H331" s="1493"/>
      <c r="I331" s="1472"/>
      <c r="J331" s="1472"/>
      <c r="K331" s="1465"/>
      <c r="L331" s="1376"/>
      <c r="M331" s="1376"/>
      <c r="N331" s="1376"/>
      <c r="O331" s="1376"/>
      <c r="P331" s="1376"/>
      <c r="Q331" s="1376"/>
      <c r="R331" s="1376"/>
      <c r="S331" s="1376"/>
      <c r="T331" s="1376"/>
      <c r="U331" s="1376"/>
      <c r="V331" s="1376"/>
      <c r="W331" s="1376"/>
      <c r="X331" s="1376"/>
      <c r="Y331" s="1376"/>
      <c r="Z331" s="1376"/>
    </row>
    <row r="332" spans="1:26" ht="88">
      <c r="A332" s="1385"/>
      <c r="B332" s="1118"/>
      <c r="C332" s="668" t="s">
        <v>8849</v>
      </c>
      <c r="D332" s="1118">
        <v>2</v>
      </c>
      <c r="E332" s="1118" t="s">
        <v>506</v>
      </c>
      <c r="F332" s="670" t="s">
        <v>8850</v>
      </c>
      <c r="G332" s="670"/>
      <c r="H332" s="1493"/>
      <c r="I332" s="1472"/>
      <c r="J332" s="1472"/>
      <c r="K332" s="1465"/>
      <c r="L332" s="1376"/>
      <c r="M332" s="1376"/>
      <c r="N332" s="1376"/>
      <c r="O332" s="1376"/>
      <c r="P332" s="1376"/>
      <c r="Q332" s="1376"/>
      <c r="R332" s="1376"/>
      <c r="S332" s="1376"/>
      <c r="T332" s="1376"/>
      <c r="U332" s="1376"/>
      <c r="V332" s="1376"/>
      <c r="W332" s="1376"/>
      <c r="X332" s="1376"/>
      <c r="Y332" s="1376"/>
      <c r="Z332" s="1376"/>
    </row>
    <row r="333" spans="1:26" ht="21">
      <c r="A333" s="1385" t="s">
        <v>264</v>
      </c>
      <c r="B333" s="1824" t="s">
        <v>8851</v>
      </c>
      <c r="C333" s="1570"/>
      <c r="D333" s="1570"/>
      <c r="E333" s="1570"/>
      <c r="F333" s="1570"/>
      <c r="G333" s="1573"/>
      <c r="H333" s="1489"/>
      <c r="I333" s="1472">
        <f>SUM(D334:D341)</f>
        <v>16</v>
      </c>
      <c r="J333" s="1472">
        <f>COUNT(D334:D341)*2</f>
        <v>16</v>
      </c>
      <c r="K333" s="1465"/>
      <c r="L333" s="1376"/>
      <c r="M333" s="1376"/>
      <c r="N333" s="1376"/>
      <c r="O333" s="1376"/>
      <c r="P333" s="1376"/>
      <c r="Q333" s="1376"/>
      <c r="R333" s="1376"/>
      <c r="S333" s="1376"/>
      <c r="T333" s="1376"/>
      <c r="U333" s="1376"/>
      <c r="V333" s="1376"/>
      <c r="W333" s="1376"/>
      <c r="X333" s="1376"/>
      <c r="Y333" s="1376"/>
      <c r="Z333" s="1376"/>
    </row>
    <row r="334" spans="1:26" ht="44">
      <c r="A334" s="1385" t="s">
        <v>8852</v>
      </c>
      <c r="B334" s="670" t="s">
        <v>8853</v>
      </c>
      <c r="C334" s="670" t="s">
        <v>1474</v>
      </c>
      <c r="D334" s="1118">
        <v>2</v>
      </c>
      <c r="E334" s="1118" t="s">
        <v>506</v>
      </c>
      <c r="F334" s="670"/>
      <c r="G334" s="670"/>
      <c r="H334" s="1493"/>
      <c r="I334" s="1472"/>
      <c r="J334" s="1472"/>
      <c r="K334" s="1465"/>
      <c r="L334" s="1376"/>
      <c r="M334" s="1376"/>
      <c r="N334" s="1376"/>
      <c r="O334" s="1376"/>
      <c r="P334" s="1376"/>
      <c r="Q334" s="1376"/>
      <c r="R334" s="1376"/>
      <c r="S334" s="1376"/>
      <c r="T334" s="1376"/>
      <c r="U334" s="1376"/>
      <c r="V334" s="1376"/>
      <c r="W334" s="1376"/>
      <c r="X334" s="1376"/>
      <c r="Y334" s="1376"/>
      <c r="Z334" s="1376"/>
    </row>
    <row r="335" spans="1:26" ht="22">
      <c r="A335" s="1385"/>
      <c r="B335" s="1118"/>
      <c r="C335" s="670" t="s">
        <v>6753</v>
      </c>
      <c r="D335" s="1118">
        <v>2</v>
      </c>
      <c r="E335" s="1118" t="s">
        <v>506</v>
      </c>
      <c r="F335" s="670"/>
      <c r="G335" s="670"/>
      <c r="H335" s="1493"/>
      <c r="I335" s="1472"/>
      <c r="J335" s="1472"/>
      <c r="K335" s="1465"/>
      <c r="L335" s="1376"/>
      <c r="M335" s="1376"/>
      <c r="N335" s="1376"/>
      <c r="O335" s="1376"/>
      <c r="P335" s="1376"/>
      <c r="Q335" s="1376"/>
      <c r="R335" s="1376"/>
      <c r="S335" s="1376"/>
      <c r="T335" s="1376"/>
      <c r="U335" s="1376"/>
      <c r="V335" s="1376"/>
      <c r="W335" s="1376"/>
      <c r="X335" s="1376"/>
      <c r="Y335" s="1376"/>
      <c r="Z335" s="1376"/>
    </row>
    <row r="336" spans="1:26" ht="22">
      <c r="A336" s="1385"/>
      <c r="B336" s="1118"/>
      <c r="C336" s="670" t="s">
        <v>5890</v>
      </c>
      <c r="D336" s="1118">
        <v>2</v>
      </c>
      <c r="E336" s="1118" t="s">
        <v>506</v>
      </c>
      <c r="F336" s="670" t="s">
        <v>6754</v>
      </c>
      <c r="G336" s="670"/>
      <c r="H336" s="1493"/>
      <c r="I336" s="1472"/>
      <c r="J336" s="1472"/>
      <c r="K336" s="1465"/>
      <c r="L336" s="1376"/>
      <c r="M336" s="1376"/>
      <c r="N336" s="1376"/>
      <c r="O336" s="1376"/>
      <c r="P336" s="1376"/>
      <c r="Q336" s="1376"/>
      <c r="R336" s="1376"/>
      <c r="S336" s="1376"/>
      <c r="T336" s="1376"/>
      <c r="U336" s="1376"/>
      <c r="V336" s="1376"/>
      <c r="W336" s="1376"/>
      <c r="X336" s="1376"/>
      <c r="Y336" s="1376"/>
      <c r="Z336" s="1376"/>
    </row>
    <row r="337" spans="1:26" ht="22">
      <c r="A337" s="1385"/>
      <c r="B337" s="1118"/>
      <c r="C337" s="670" t="s">
        <v>6755</v>
      </c>
      <c r="D337" s="1118">
        <v>2</v>
      </c>
      <c r="E337" s="1118" t="s">
        <v>506</v>
      </c>
      <c r="F337" s="670" t="s">
        <v>6754</v>
      </c>
      <c r="G337" s="670"/>
      <c r="H337" s="1493"/>
      <c r="I337" s="1472"/>
      <c r="J337" s="1472"/>
      <c r="K337" s="1465"/>
      <c r="L337" s="1376"/>
      <c r="M337" s="1376"/>
      <c r="N337" s="1376"/>
      <c r="O337" s="1376"/>
      <c r="P337" s="1376"/>
      <c r="Q337" s="1376"/>
      <c r="R337" s="1376"/>
      <c r="S337" s="1376"/>
      <c r="T337" s="1376"/>
      <c r="U337" s="1376"/>
      <c r="V337" s="1376"/>
      <c r="W337" s="1376"/>
      <c r="X337" s="1376"/>
      <c r="Y337" s="1376"/>
      <c r="Z337" s="1376"/>
    </row>
    <row r="338" spans="1:26" ht="22">
      <c r="A338" s="1385"/>
      <c r="B338" s="1118"/>
      <c r="C338" s="670" t="s">
        <v>5891</v>
      </c>
      <c r="D338" s="1118">
        <v>2</v>
      </c>
      <c r="E338" s="1118" t="s">
        <v>506</v>
      </c>
      <c r="F338" s="670" t="s">
        <v>6754</v>
      </c>
      <c r="G338" s="670"/>
      <c r="H338" s="1493"/>
      <c r="I338" s="1472"/>
      <c r="J338" s="1472"/>
      <c r="K338" s="1465"/>
      <c r="L338" s="1376"/>
      <c r="M338" s="1376"/>
      <c r="N338" s="1376"/>
      <c r="O338" s="1376"/>
      <c r="P338" s="1376"/>
      <c r="Q338" s="1376"/>
      <c r="R338" s="1376"/>
      <c r="S338" s="1376"/>
      <c r="T338" s="1376"/>
      <c r="U338" s="1376"/>
      <c r="V338" s="1376"/>
      <c r="W338" s="1376"/>
      <c r="X338" s="1376"/>
      <c r="Y338" s="1376"/>
      <c r="Z338" s="1376"/>
    </row>
    <row r="339" spans="1:26" ht="44">
      <c r="A339" s="1385"/>
      <c r="B339" s="1118"/>
      <c r="C339" s="670" t="s">
        <v>1476</v>
      </c>
      <c r="D339" s="1118">
        <v>2</v>
      </c>
      <c r="E339" s="1118" t="s">
        <v>506</v>
      </c>
      <c r="F339" s="670"/>
      <c r="G339" s="670"/>
      <c r="H339" s="1493"/>
      <c r="I339" s="1472"/>
      <c r="J339" s="1472"/>
      <c r="K339" s="1465"/>
      <c r="L339" s="1376"/>
      <c r="M339" s="1376"/>
      <c r="N339" s="1376"/>
      <c r="O339" s="1376"/>
      <c r="P339" s="1376"/>
      <c r="Q339" s="1376"/>
      <c r="R339" s="1376"/>
      <c r="S339" s="1376"/>
      <c r="T339" s="1376"/>
      <c r="U339" s="1376"/>
      <c r="V339" s="1376"/>
      <c r="W339" s="1376"/>
      <c r="X339" s="1376"/>
      <c r="Y339" s="1376"/>
      <c r="Z339" s="1376"/>
    </row>
    <row r="340" spans="1:26" ht="44">
      <c r="A340" s="1385" t="s">
        <v>8854</v>
      </c>
      <c r="B340" s="668" t="s">
        <v>8855</v>
      </c>
      <c r="C340" s="670" t="s">
        <v>1479</v>
      </c>
      <c r="D340" s="1118">
        <v>2</v>
      </c>
      <c r="E340" s="1118" t="s">
        <v>506</v>
      </c>
      <c r="F340" s="670"/>
      <c r="G340" s="670"/>
      <c r="H340" s="1493"/>
      <c r="I340" s="1472"/>
      <c r="J340" s="1472"/>
      <c r="K340" s="1465"/>
      <c r="L340" s="1376"/>
      <c r="M340" s="1376"/>
      <c r="N340" s="1376"/>
      <c r="O340" s="1376"/>
      <c r="P340" s="1376"/>
      <c r="Q340" s="1376"/>
      <c r="R340" s="1376"/>
      <c r="S340" s="1376"/>
      <c r="T340" s="1376"/>
      <c r="U340" s="1376"/>
      <c r="V340" s="1376"/>
      <c r="W340" s="1376"/>
      <c r="X340" s="1376"/>
      <c r="Y340" s="1376"/>
      <c r="Z340" s="1376"/>
    </row>
    <row r="341" spans="1:26" ht="44">
      <c r="A341" s="1385"/>
      <c r="B341" s="1118"/>
      <c r="C341" s="670" t="s">
        <v>2489</v>
      </c>
      <c r="D341" s="1118">
        <v>2</v>
      </c>
      <c r="E341" s="1118" t="s">
        <v>549</v>
      </c>
      <c r="F341" s="670"/>
      <c r="G341" s="670"/>
      <c r="H341" s="1493"/>
      <c r="I341" s="1472"/>
      <c r="J341" s="1472"/>
      <c r="K341" s="1465"/>
      <c r="L341" s="1376"/>
      <c r="M341" s="1376"/>
      <c r="N341" s="1376"/>
      <c r="O341" s="1376"/>
      <c r="P341" s="1376"/>
      <c r="Q341" s="1376"/>
      <c r="R341" s="1376"/>
      <c r="S341" s="1376"/>
      <c r="T341" s="1376"/>
      <c r="U341" s="1376"/>
      <c r="V341" s="1376"/>
      <c r="W341" s="1376"/>
      <c r="X341" s="1376"/>
      <c r="Y341" s="1376"/>
      <c r="Z341" s="1376"/>
    </row>
    <row r="342" spans="1:26" ht="21">
      <c r="A342" s="1385" t="s">
        <v>8856</v>
      </c>
      <c r="B342" s="1824" t="s">
        <v>8857</v>
      </c>
      <c r="C342" s="1570"/>
      <c r="D342" s="1570"/>
      <c r="E342" s="1570"/>
      <c r="F342" s="1570"/>
      <c r="G342" s="1573"/>
      <c r="H342" s="1489"/>
      <c r="I342" s="1472">
        <f>SUM(D343:D358)</f>
        <v>32</v>
      </c>
      <c r="J342" s="1472">
        <f>COUNT(D343:D358)*2</f>
        <v>32</v>
      </c>
      <c r="K342" s="1465"/>
      <c r="L342" s="1376"/>
      <c r="M342" s="1376"/>
      <c r="N342" s="1376"/>
      <c r="O342" s="1376"/>
      <c r="P342" s="1376"/>
      <c r="Q342" s="1376"/>
      <c r="R342" s="1376"/>
      <c r="S342" s="1376"/>
      <c r="T342" s="1376"/>
      <c r="U342" s="1376"/>
      <c r="V342" s="1376"/>
      <c r="W342" s="1376"/>
      <c r="X342" s="1376"/>
      <c r="Y342" s="1376"/>
      <c r="Z342" s="1376"/>
    </row>
    <row r="343" spans="1:26" ht="132">
      <c r="A343" s="1385" t="s">
        <v>2490</v>
      </c>
      <c r="B343" s="670" t="s">
        <v>8858</v>
      </c>
      <c r="C343" s="670" t="s">
        <v>8859</v>
      </c>
      <c r="D343" s="1118">
        <v>2</v>
      </c>
      <c r="E343" s="1118" t="s">
        <v>387</v>
      </c>
      <c r="F343" s="670" t="s">
        <v>8860</v>
      </c>
      <c r="G343" s="670"/>
      <c r="H343" s="1493"/>
      <c r="I343" s="1472"/>
      <c r="J343" s="1472"/>
      <c r="K343" s="1465"/>
      <c r="L343" s="1376"/>
      <c r="M343" s="1376"/>
      <c r="N343" s="1376"/>
      <c r="O343" s="1376"/>
      <c r="P343" s="1376"/>
      <c r="Q343" s="1376"/>
      <c r="R343" s="1376"/>
      <c r="S343" s="1376"/>
      <c r="T343" s="1376"/>
      <c r="U343" s="1376"/>
      <c r="V343" s="1376"/>
      <c r="W343" s="1376"/>
      <c r="X343" s="1376"/>
      <c r="Y343" s="1376"/>
      <c r="Z343" s="1376"/>
    </row>
    <row r="344" spans="1:26" ht="132">
      <c r="A344" s="1385"/>
      <c r="B344" s="1118"/>
      <c r="C344" s="670" t="s">
        <v>2491</v>
      </c>
      <c r="D344" s="1118">
        <v>2</v>
      </c>
      <c r="E344" s="1118" t="s">
        <v>387</v>
      </c>
      <c r="F344" s="670" t="s">
        <v>8861</v>
      </c>
      <c r="G344" s="670"/>
      <c r="H344" s="1493"/>
      <c r="I344" s="1472"/>
      <c r="J344" s="1472"/>
      <c r="K344" s="1465"/>
      <c r="L344" s="1376"/>
      <c r="M344" s="1376"/>
      <c r="N344" s="1376"/>
      <c r="O344" s="1376"/>
      <c r="P344" s="1376"/>
      <c r="Q344" s="1376"/>
      <c r="R344" s="1376"/>
      <c r="S344" s="1376"/>
      <c r="T344" s="1376"/>
      <c r="U344" s="1376"/>
      <c r="V344" s="1376"/>
      <c r="W344" s="1376"/>
      <c r="X344" s="1376"/>
      <c r="Y344" s="1376"/>
      <c r="Z344" s="1376"/>
    </row>
    <row r="345" spans="1:26" ht="44">
      <c r="A345" s="1385"/>
      <c r="B345" s="1118"/>
      <c r="C345" s="668" t="s">
        <v>1488</v>
      </c>
      <c r="D345" s="1118">
        <v>2</v>
      </c>
      <c r="E345" s="1118" t="s">
        <v>387</v>
      </c>
      <c r="F345" s="668" t="s">
        <v>1489</v>
      </c>
      <c r="G345" s="670"/>
      <c r="H345" s="1493"/>
      <c r="I345" s="1472"/>
      <c r="J345" s="1472"/>
      <c r="K345" s="1465"/>
      <c r="L345" s="1376"/>
      <c r="M345" s="1376"/>
      <c r="N345" s="1376"/>
      <c r="O345" s="1376"/>
      <c r="P345" s="1376"/>
      <c r="Q345" s="1376"/>
      <c r="R345" s="1376"/>
      <c r="S345" s="1376"/>
      <c r="T345" s="1376"/>
      <c r="U345" s="1376"/>
      <c r="V345" s="1376"/>
      <c r="W345" s="1376"/>
      <c r="X345" s="1376"/>
      <c r="Y345" s="1376"/>
      <c r="Z345" s="1376"/>
    </row>
    <row r="346" spans="1:26" ht="44">
      <c r="A346" s="1385"/>
      <c r="B346" s="1118"/>
      <c r="C346" s="668" t="s">
        <v>1490</v>
      </c>
      <c r="D346" s="1118">
        <v>2</v>
      </c>
      <c r="E346" s="1118" t="s">
        <v>387</v>
      </c>
      <c r="F346" s="670" t="s">
        <v>1491</v>
      </c>
      <c r="G346" s="670"/>
      <c r="H346" s="1493"/>
      <c r="I346" s="1472"/>
      <c r="J346" s="1472"/>
      <c r="K346" s="1465"/>
      <c r="L346" s="1376"/>
      <c r="M346" s="1376"/>
      <c r="N346" s="1376"/>
      <c r="O346" s="1376"/>
      <c r="P346" s="1376"/>
      <c r="Q346" s="1376"/>
      <c r="R346" s="1376"/>
      <c r="S346" s="1376"/>
      <c r="T346" s="1376"/>
      <c r="U346" s="1376"/>
      <c r="V346" s="1376"/>
      <c r="W346" s="1376"/>
      <c r="X346" s="1376"/>
      <c r="Y346" s="1376"/>
      <c r="Z346" s="1376"/>
    </row>
    <row r="347" spans="1:26" ht="66">
      <c r="A347" s="1385"/>
      <c r="B347" s="1118"/>
      <c r="C347" s="670" t="s">
        <v>1492</v>
      </c>
      <c r="D347" s="1118">
        <v>2</v>
      </c>
      <c r="E347" s="1118" t="s">
        <v>387</v>
      </c>
      <c r="F347" s="670" t="s">
        <v>8862</v>
      </c>
      <c r="G347" s="670"/>
      <c r="H347" s="1493"/>
      <c r="I347" s="1472"/>
      <c r="J347" s="1472"/>
      <c r="K347" s="1465"/>
      <c r="L347" s="1376"/>
      <c r="M347" s="1376"/>
      <c r="N347" s="1376"/>
      <c r="O347" s="1376"/>
      <c r="P347" s="1376"/>
      <c r="Q347" s="1376"/>
      <c r="R347" s="1376"/>
      <c r="S347" s="1376"/>
      <c r="T347" s="1376"/>
      <c r="U347" s="1376"/>
      <c r="V347" s="1376"/>
      <c r="W347" s="1376"/>
      <c r="X347" s="1376"/>
      <c r="Y347" s="1376"/>
      <c r="Z347" s="1376"/>
    </row>
    <row r="348" spans="1:26" ht="88">
      <c r="A348" s="1385"/>
      <c r="B348" s="1118"/>
      <c r="C348" s="670" t="s">
        <v>1494</v>
      </c>
      <c r="D348" s="1118">
        <v>2</v>
      </c>
      <c r="E348" s="1118" t="s">
        <v>387</v>
      </c>
      <c r="F348" s="670" t="s">
        <v>8863</v>
      </c>
      <c r="G348" s="670"/>
      <c r="H348" s="1493"/>
      <c r="I348" s="1472"/>
      <c r="J348" s="1472"/>
      <c r="K348" s="1465"/>
      <c r="L348" s="1376"/>
      <c r="M348" s="1376"/>
      <c r="N348" s="1376"/>
      <c r="O348" s="1376"/>
      <c r="P348" s="1376"/>
      <c r="Q348" s="1376"/>
      <c r="R348" s="1376"/>
      <c r="S348" s="1376"/>
      <c r="T348" s="1376"/>
      <c r="U348" s="1376"/>
      <c r="V348" s="1376"/>
      <c r="W348" s="1376"/>
      <c r="X348" s="1376"/>
      <c r="Y348" s="1376"/>
      <c r="Z348" s="1376"/>
    </row>
    <row r="349" spans="1:26" ht="66">
      <c r="A349" s="1385" t="s">
        <v>8864</v>
      </c>
      <c r="B349" s="670" t="s">
        <v>8865</v>
      </c>
      <c r="C349" s="668" t="s">
        <v>8866</v>
      </c>
      <c r="D349" s="1118">
        <v>2</v>
      </c>
      <c r="E349" s="1118" t="s">
        <v>506</v>
      </c>
      <c r="F349" s="668" t="s">
        <v>8867</v>
      </c>
      <c r="G349" s="670"/>
      <c r="H349" s="1493"/>
      <c r="I349" s="1472"/>
      <c r="J349" s="1472"/>
      <c r="K349" s="1465"/>
      <c r="L349" s="1376"/>
      <c r="M349" s="1376"/>
      <c r="N349" s="1376"/>
      <c r="O349" s="1376"/>
      <c r="P349" s="1376"/>
      <c r="Q349" s="1376"/>
      <c r="R349" s="1376"/>
      <c r="S349" s="1376"/>
      <c r="T349" s="1376"/>
      <c r="U349" s="1376"/>
      <c r="V349" s="1376"/>
      <c r="W349" s="1376"/>
      <c r="X349" s="1376"/>
      <c r="Y349" s="1376"/>
      <c r="Z349" s="1376"/>
    </row>
    <row r="350" spans="1:26" ht="44">
      <c r="A350" s="1385"/>
      <c r="B350" s="670"/>
      <c r="C350" s="668" t="s">
        <v>8868</v>
      </c>
      <c r="D350" s="1118">
        <v>2</v>
      </c>
      <c r="E350" s="1118" t="s">
        <v>891</v>
      </c>
      <c r="F350" s="668"/>
      <c r="G350" s="670"/>
      <c r="H350" s="1493"/>
      <c r="I350" s="1472"/>
      <c r="J350" s="1472"/>
      <c r="K350" s="1465"/>
      <c r="L350" s="1376"/>
      <c r="M350" s="1376"/>
      <c r="N350" s="1376"/>
      <c r="O350" s="1376"/>
      <c r="P350" s="1376"/>
      <c r="Q350" s="1376"/>
      <c r="R350" s="1376"/>
      <c r="S350" s="1376"/>
      <c r="T350" s="1376"/>
      <c r="U350" s="1376"/>
      <c r="V350" s="1376"/>
      <c r="W350" s="1376"/>
      <c r="X350" s="1376"/>
      <c r="Y350" s="1376"/>
      <c r="Z350" s="1376"/>
    </row>
    <row r="351" spans="1:26" ht="44">
      <c r="A351" s="1385"/>
      <c r="B351" s="1118"/>
      <c r="C351" s="668" t="s">
        <v>8869</v>
      </c>
      <c r="D351" s="1118">
        <v>2</v>
      </c>
      <c r="E351" s="1118" t="s">
        <v>891</v>
      </c>
      <c r="F351" s="668"/>
      <c r="G351" s="670"/>
      <c r="H351" s="1493"/>
      <c r="I351" s="1472"/>
      <c r="J351" s="1472"/>
      <c r="K351" s="1465"/>
      <c r="L351" s="1376"/>
      <c r="M351" s="1376"/>
      <c r="N351" s="1376"/>
      <c r="O351" s="1376"/>
      <c r="P351" s="1376"/>
      <c r="Q351" s="1376"/>
      <c r="R351" s="1376"/>
      <c r="S351" s="1376"/>
      <c r="T351" s="1376"/>
      <c r="U351" s="1376"/>
      <c r="V351" s="1376"/>
      <c r="W351" s="1376"/>
      <c r="X351" s="1376"/>
      <c r="Y351" s="1376"/>
      <c r="Z351" s="1376"/>
    </row>
    <row r="352" spans="1:26" ht="44">
      <c r="A352" s="1385"/>
      <c r="B352" s="1118"/>
      <c r="C352" s="668" t="s">
        <v>8870</v>
      </c>
      <c r="D352" s="1118">
        <v>2</v>
      </c>
      <c r="E352" s="1118" t="s">
        <v>891</v>
      </c>
      <c r="F352" s="668"/>
      <c r="G352" s="670"/>
      <c r="H352" s="1493"/>
      <c r="I352" s="1472"/>
      <c r="J352" s="1472"/>
      <c r="K352" s="1465"/>
      <c r="L352" s="1376"/>
      <c r="M352" s="1376"/>
      <c r="N352" s="1376"/>
      <c r="O352" s="1376"/>
      <c r="P352" s="1376"/>
      <c r="Q352" s="1376"/>
      <c r="R352" s="1376"/>
      <c r="S352" s="1376"/>
      <c r="T352" s="1376"/>
      <c r="U352" s="1376"/>
      <c r="V352" s="1376"/>
      <c r="W352" s="1376"/>
      <c r="X352" s="1376"/>
      <c r="Y352" s="1376"/>
      <c r="Z352" s="1376"/>
    </row>
    <row r="353" spans="1:26" ht="132">
      <c r="A353" s="1385"/>
      <c r="B353" s="1118"/>
      <c r="C353" s="670" t="s">
        <v>8871</v>
      </c>
      <c r="D353" s="1118">
        <v>2</v>
      </c>
      <c r="E353" s="1118" t="s">
        <v>2830</v>
      </c>
      <c r="F353" s="670" t="s">
        <v>8872</v>
      </c>
      <c r="G353" s="670"/>
      <c r="H353" s="1493"/>
      <c r="I353" s="1472"/>
      <c r="J353" s="1472"/>
      <c r="K353" s="1465"/>
      <c r="L353" s="1376"/>
      <c r="M353" s="1376"/>
      <c r="N353" s="1376"/>
      <c r="O353" s="1376"/>
      <c r="P353" s="1376"/>
      <c r="Q353" s="1376"/>
      <c r="R353" s="1376"/>
      <c r="S353" s="1376"/>
      <c r="T353" s="1376"/>
      <c r="U353" s="1376"/>
      <c r="V353" s="1376"/>
      <c r="W353" s="1376"/>
      <c r="X353" s="1376"/>
      <c r="Y353" s="1376"/>
      <c r="Z353" s="1376"/>
    </row>
    <row r="354" spans="1:26" ht="110">
      <c r="A354" s="1385"/>
      <c r="B354" s="1118"/>
      <c r="C354" s="668" t="s">
        <v>8873</v>
      </c>
      <c r="D354" s="1118">
        <v>2</v>
      </c>
      <c r="E354" s="1118" t="s">
        <v>2830</v>
      </c>
      <c r="F354" s="670" t="s">
        <v>8874</v>
      </c>
      <c r="G354" s="670"/>
      <c r="H354" s="1493"/>
      <c r="I354" s="1472"/>
      <c r="J354" s="1472"/>
      <c r="K354" s="1465"/>
      <c r="L354" s="1376"/>
      <c r="M354" s="1376"/>
      <c r="N354" s="1376"/>
      <c r="O354" s="1376"/>
      <c r="P354" s="1376"/>
      <c r="Q354" s="1376"/>
      <c r="R354" s="1376"/>
      <c r="S354" s="1376"/>
      <c r="T354" s="1376"/>
      <c r="U354" s="1376"/>
      <c r="V354" s="1376"/>
      <c r="W354" s="1376"/>
      <c r="X354" s="1376"/>
      <c r="Y354" s="1376"/>
      <c r="Z354" s="1376"/>
    </row>
    <row r="355" spans="1:26" ht="154">
      <c r="A355" s="1385"/>
      <c r="B355" s="1118"/>
      <c r="C355" s="668" t="s">
        <v>8875</v>
      </c>
      <c r="D355" s="1118">
        <v>2</v>
      </c>
      <c r="E355" s="1118" t="s">
        <v>2830</v>
      </c>
      <c r="F355" s="668" t="s">
        <v>8876</v>
      </c>
      <c r="G355" s="670"/>
      <c r="H355" s="1493"/>
      <c r="I355" s="1472"/>
      <c r="J355" s="1472"/>
      <c r="K355" s="1465"/>
      <c r="L355" s="1376"/>
      <c r="M355" s="1376"/>
      <c r="N355" s="1376"/>
      <c r="O355" s="1376"/>
      <c r="P355" s="1376"/>
      <c r="Q355" s="1376"/>
      <c r="R355" s="1376"/>
      <c r="S355" s="1376"/>
      <c r="T355" s="1376"/>
      <c r="U355" s="1376"/>
      <c r="V355" s="1376"/>
      <c r="W355" s="1376"/>
      <c r="X355" s="1376"/>
      <c r="Y355" s="1376"/>
      <c r="Z355" s="1376"/>
    </row>
    <row r="356" spans="1:26" ht="154">
      <c r="A356" s="1385"/>
      <c r="B356" s="1118"/>
      <c r="C356" s="668" t="s">
        <v>8877</v>
      </c>
      <c r="D356" s="1118">
        <v>2</v>
      </c>
      <c r="E356" s="1118" t="s">
        <v>2830</v>
      </c>
      <c r="F356" s="668" t="s">
        <v>8878</v>
      </c>
      <c r="G356" s="670"/>
      <c r="H356" s="1493"/>
      <c r="I356" s="1472"/>
      <c r="J356" s="1472"/>
      <c r="K356" s="1465"/>
      <c r="L356" s="1376"/>
      <c r="M356" s="1376"/>
      <c r="N356" s="1376"/>
      <c r="O356" s="1376"/>
      <c r="P356" s="1376"/>
      <c r="Q356" s="1376"/>
      <c r="R356" s="1376"/>
      <c r="S356" s="1376"/>
      <c r="T356" s="1376"/>
      <c r="U356" s="1376"/>
      <c r="V356" s="1376"/>
      <c r="W356" s="1376"/>
      <c r="X356" s="1376"/>
      <c r="Y356" s="1376"/>
      <c r="Z356" s="1376"/>
    </row>
    <row r="357" spans="1:26" ht="66">
      <c r="A357" s="1385"/>
      <c r="B357" s="1118"/>
      <c r="C357" s="668" t="s">
        <v>8879</v>
      </c>
      <c r="D357" s="1118">
        <v>2</v>
      </c>
      <c r="E357" s="1118" t="s">
        <v>2830</v>
      </c>
      <c r="F357" s="668" t="s">
        <v>8880</v>
      </c>
      <c r="G357" s="670"/>
      <c r="H357" s="1493"/>
      <c r="I357" s="1472"/>
      <c r="J357" s="1472"/>
      <c r="K357" s="1465"/>
      <c r="L357" s="1376"/>
      <c r="M357" s="1376"/>
      <c r="N357" s="1376"/>
      <c r="O357" s="1376"/>
      <c r="P357" s="1376"/>
      <c r="Q357" s="1376"/>
      <c r="R357" s="1376"/>
      <c r="S357" s="1376"/>
      <c r="T357" s="1376"/>
      <c r="U357" s="1376"/>
      <c r="V357" s="1376"/>
      <c r="W357" s="1376"/>
      <c r="X357" s="1376"/>
      <c r="Y357" s="1376"/>
      <c r="Z357" s="1376"/>
    </row>
    <row r="358" spans="1:26" ht="44">
      <c r="A358" s="1385"/>
      <c r="B358" s="1118"/>
      <c r="C358" s="670" t="s">
        <v>1503</v>
      </c>
      <c r="D358" s="1118">
        <v>2</v>
      </c>
      <c r="E358" s="1118" t="s">
        <v>506</v>
      </c>
      <c r="F358" s="670" t="s">
        <v>8881</v>
      </c>
      <c r="G358" s="670"/>
      <c r="H358" s="1493"/>
      <c r="I358" s="1472"/>
      <c r="J358" s="1472"/>
      <c r="K358" s="1465"/>
      <c r="L358" s="1376"/>
      <c r="M358" s="1376"/>
      <c r="N358" s="1376"/>
      <c r="O358" s="1376"/>
      <c r="P358" s="1376"/>
      <c r="Q358" s="1376"/>
      <c r="R358" s="1376"/>
      <c r="S358" s="1376"/>
      <c r="T358" s="1376"/>
      <c r="U358" s="1376"/>
      <c r="V358" s="1376"/>
      <c r="W358" s="1376"/>
      <c r="X358" s="1376"/>
      <c r="Y358" s="1376"/>
      <c r="Z358" s="1376"/>
    </row>
    <row r="359" spans="1:26" ht="21">
      <c r="A359" s="1385" t="s">
        <v>8882</v>
      </c>
      <c r="B359" s="1824" t="s">
        <v>8883</v>
      </c>
      <c r="C359" s="1570"/>
      <c r="D359" s="1570"/>
      <c r="E359" s="1570"/>
      <c r="F359" s="1570"/>
      <c r="G359" s="1573"/>
      <c r="H359" s="1489"/>
      <c r="I359" s="1472">
        <f>SUM(D360:D374)</f>
        <v>30</v>
      </c>
      <c r="J359" s="1472">
        <f>COUNT(D360:D374)*2</f>
        <v>30</v>
      </c>
      <c r="K359" s="1465"/>
      <c r="L359" s="1376"/>
      <c r="M359" s="1376"/>
      <c r="N359" s="1376"/>
      <c r="O359" s="1376"/>
      <c r="P359" s="1376"/>
      <c r="Q359" s="1376"/>
      <c r="R359" s="1376"/>
      <c r="S359" s="1376"/>
      <c r="T359" s="1376"/>
      <c r="U359" s="1376"/>
      <c r="V359" s="1376"/>
      <c r="W359" s="1376"/>
      <c r="X359" s="1376"/>
      <c r="Y359" s="1376"/>
      <c r="Z359" s="1376"/>
    </row>
    <row r="360" spans="1:26" ht="66">
      <c r="A360" s="1385" t="s">
        <v>8884</v>
      </c>
      <c r="B360" s="670" t="s">
        <v>8885</v>
      </c>
      <c r="C360" s="670" t="s">
        <v>8886</v>
      </c>
      <c r="D360" s="1118">
        <v>2</v>
      </c>
      <c r="E360" s="1387" t="s">
        <v>469</v>
      </c>
      <c r="F360" s="670" t="s">
        <v>8887</v>
      </c>
      <c r="G360" s="670"/>
      <c r="H360" s="1493"/>
      <c r="I360" s="1472"/>
      <c r="J360" s="1472"/>
      <c r="K360" s="1465"/>
      <c r="L360" s="1376"/>
      <c r="M360" s="1376"/>
      <c r="N360" s="1376"/>
      <c r="O360" s="1376"/>
      <c r="P360" s="1376"/>
      <c r="Q360" s="1376"/>
      <c r="R360" s="1376"/>
      <c r="S360" s="1376"/>
      <c r="T360" s="1376"/>
      <c r="U360" s="1376"/>
      <c r="V360" s="1376"/>
      <c r="W360" s="1376"/>
      <c r="X360" s="1376"/>
      <c r="Y360" s="1376"/>
      <c r="Z360" s="1376"/>
    </row>
    <row r="361" spans="1:26" ht="44">
      <c r="A361" s="1385"/>
      <c r="B361" s="670"/>
      <c r="C361" s="670" t="s">
        <v>3065</v>
      </c>
      <c r="D361" s="1118">
        <v>2</v>
      </c>
      <c r="E361" s="1387" t="s">
        <v>469</v>
      </c>
      <c r="F361" s="1396"/>
      <c r="G361" s="670"/>
      <c r="H361" s="1493"/>
      <c r="I361" s="1472"/>
      <c r="J361" s="1472"/>
      <c r="K361" s="1465"/>
      <c r="L361" s="1376"/>
      <c r="M361" s="1376"/>
      <c r="N361" s="1376"/>
      <c r="O361" s="1376"/>
      <c r="P361" s="1376"/>
      <c r="Q361" s="1376"/>
      <c r="R361" s="1376"/>
      <c r="S361" s="1376"/>
      <c r="T361" s="1376"/>
      <c r="U361" s="1376"/>
      <c r="V361" s="1376"/>
      <c r="W361" s="1376"/>
      <c r="X361" s="1376"/>
      <c r="Y361" s="1376"/>
      <c r="Z361" s="1376"/>
    </row>
    <row r="362" spans="1:26" ht="88">
      <c r="A362" s="1385"/>
      <c r="B362" s="670"/>
      <c r="C362" s="670" t="s">
        <v>8888</v>
      </c>
      <c r="D362" s="1118">
        <v>2</v>
      </c>
      <c r="E362" s="1387" t="s">
        <v>469</v>
      </c>
      <c r="F362" s="670" t="s">
        <v>8889</v>
      </c>
      <c r="G362" s="670"/>
      <c r="H362" s="1493"/>
      <c r="I362" s="1472"/>
      <c r="J362" s="1472"/>
      <c r="K362" s="1465"/>
      <c r="L362" s="1376"/>
      <c r="M362" s="1376"/>
      <c r="N362" s="1376"/>
      <c r="O362" s="1376"/>
      <c r="P362" s="1376"/>
      <c r="Q362" s="1376"/>
      <c r="R362" s="1376"/>
      <c r="S362" s="1376"/>
      <c r="T362" s="1376"/>
      <c r="U362" s="1376"/>
      <c r="V362" s="1376"/>
      <c r="W362" s="1376"/>
      <c r="X362" s="1376"/>
      <c r="Y362" s="1376"/>
      <c r="Z362" s="1376"/>
    </row>
    <row r="363" spans="1:26" ht="66">
      <c r="A363" s="1385" t="s">
        <v>8890</v>
      </c>
      <c r="B363" s="670" t="s">
        <v>8891</v>
      </c>
      <c r="C363" s="668" t="s">
        <v>1509</v>
      </c>
      <c r="D363" s="1118">
        <v>2</v>
      </c>
      <c r="E363" s="1387" t="s">
        <v>506</v>
      </c>
      <c r="F363" s="670" t="s">
        <v>8892</v>
      </c>
      <c r="G363" s="670"/>
      <c r="H363" s="1493"/>
      <c r="I363" s="1472"/>
      <c r="J363" s="1472"/>
      <c r="K363" s="1465"/>
      <c r="L363" s="1376"/>
      <c r="M363" s="1376"/>
      <c r="N363" s="1376"/>
      <c r="O363" s="1376"/>
      <c r="P363" s="1376"/>
      <c r="Q363" s="1376"/>
      <c r="R363" s="1376"/>
      <c r="S363" s="1376"/>
      <c r="T363" s="1376"/>
      <c r="U363" s="1376"/>
      <c r="V363" s="1376"/>
      <c r="W363" s="1376"/>
      <c r="X363" s="1376"/>
      <c r="Y363" s="1376"/>
      <c r="Z363" s="1376"/>
    </row>
    <row r="364" spans="1:26" ht="44">
      <c r="A364" s="1385"/>
      <c r="B364" s="670"/>
      <c r="C364" s="668" t="s">
        <v>1511</v>
      </c>
      <c r="D364" s="1118">
        <v>2</v>
      </c>
      <c r="E364" s="1387" t="s">
        <v>506</v>
      </c>
      <c r="F364" s="670" t="s">
        <v>1512</v>
      </c>
      <c r="G364" s="670"/>
      <c r="H364" s="1493"/>
      <c r="I364" s="1472"/>
      <c r="J364" s="1472"/>
      <c r="K364" s="1465"/>
      <c r="L364" s="1376"/>
      <c r="M364" s="1376"/>
      <c r="N364" s="1376"/>
      <c r="O364" s="1376"/>
      <c r="P364" s="1376"/>
      <c r="Q364" s="1376"/>
      <c r="R364" s="1376"/>
      <c r="S364" s="1376"/>
      <c r="T364" s="1376"/>
      <c r="U364" s="1376"/>
      <c r="V364" s="1376"/>
      <c r="W364" s="1376"/>
      <c r="X364" s="1376"/>
      <c r="Y364" s="1376"/>
      <c r="Z364" s="1376"/>
    </row>
    <row r="365" spans="1:26" ht="66">
      <c r="A365" s="1385" t="s">
        <v>8893</v>
      </c>
      <c r="B365" s="670" t="s">
        <v>8894</v>
      </c>
      <c r="C365" s="668" t="s">
        <v>1515</v>
      </c>
      <c r="D365" s="1118">
        <v>2</v>
      </c>
      <c r="E365" s="1387" t="s">
        <v>599</v>
      </c>
      <c r="F365" s="1396" t="s">
        <v>8895</v>
      </c>
      <c r="G365" s="670"/>
      <c r="H365" s="1493"/>
      <c r="I365" s="1472"/>
      <c r="J365" s="1472"/>
      <c r="K365" s="1465"/>
      <c r="L365" s="1376"/>
      <c r="M365" s="1376"/>
      <c r="N365" s="1376"/>
      <c r="O365" s="1376"/>
      <c r="P365" s="1376"/>
      <c r="Q365" s="1376"/>
      <c r="R365" s="1376"/>
      <c r="S365" s="1376"/>
      <c r="T365" s="1376"/>
      <c r="U365" s="1376"/>
      <c r="V365" s="1376"/>
      <c r="W365" s="1376"/>
      <c r="X365" s="1376"/>
      <c r="Y365" s="1376"/>
      <c r="Z365" s="1376"/>
    </row>
    <row r="366" spans="1:26" ht="132">
      <c r="A366" s="1385"/>
      <c r="B366" s="670"/>
      <c r="C366" s="668" t="s">
        <v>2501</v>
      </c>
      <c r="D366" s="1118">
        <v>2</v>
      </c>
      <c r="E366" s="1387" t="s">
        <v>599</v>
      </c>
      <c r="F366" s="670" t="s">
        <v>8896</v>
      </c>
      <c r="G366" s="670"/>
      <c r="H366" s="1493"/>
      <c r="I366" s="1472"/>
      <c r="J366" s="1472"/>
      <c r="K366" s="1465"/>
      <c r="L366" s="1376"/>
      <c r="M366" s="1376"/>
      <c r="N366" s="1376"/>
      <c r="O366" s="1376"/>
      <c r="P366" s="1376"/>
      <c r="Q366" s="1376"/>
      <c r="R366" s="1376"/>
      <c r="S366" s="1376"/>
      <c r="T366" s="1376"/>
      <c r="U366" s="1376"/>
      <c r="V366" s="1376"/>
      <c r="W366" s="1376"/>
      <c r="X366" s="1376"/>
      <c r="Y366" s="1376"/>
      <c r="Z366" s="1376"/>
    </row>
    <row r="367" spans="1:26" ht="44">
      <c r="A367" s="1385"/>
      <c r="B367" s="670"/>
      <c r="C367" s="668" t="s">
        <v>1517</v>
      </c>
      <c r="D367" s="1118">
        <v>2</v>
      </c>
      <c r="E367" s="1387" t="s">
        <v>599</v>
      </c>
      <c r="F367" s="1396"/>
      <c r="G367" s="670"/>
      <c r="H367" s="1493"/>
      <c r="I367" s="1472"/>
      <c r="J367" s="1472"/>
      <c r="K367" s="1465"/>
      <c r="L367" s="1376"/>
      <c r="M367" s="1376"/>
      <c r="N367" s="1376"/>
      <c r="O367" s="1376"/>
      <c r="P367" s="1376"/>
      <c r="Q367" s="1376"/>
      <c r="R367" s="1376"/>
      <c r="S367" s="1376"/>
      <c r="T367" s="1376"/>
      <c r="U367" s="1376"/>
      <c r="V367" s="1376"/>
      <c r="W367" s="1376"/>
      <c r="X367" s="1376"/>
      <c r="Y367" s="1376"/>
      <c r="Z367" s="1376"/>
    </row>
    <row r="368" spans="1:26" ht="44">
      <c r="A368" s="1385"/>
      <c r="B368" s="670"/>
      <c r="C368" s="668" t="s">
        <v>1518</v>
      </c>
      <c r="D368" s="1118">
        <v>2</v>
      </c>
      <c r="E368" s="1387" t="s">
        <v>506</v>
      </c>
      <c r="F368" s="670" t="s">
        <v>1519</v>
      </c>
      <c r="G368" s="670"/>
      <c r="H368" s="1493"/>
      <c r="I368" s="1472"/>
      <c r="J368" s="1472"/>
      <c r="K368" s="1465"/>
      <c r="L368" s="1376"/>
      <c r="M368" s="1376"/>
      <c r="N368" s="1376"/>
      <c r="O368" s="1376"/>
      <c r="P368" s="1376"/>
      <c r="Q368" s="1376"/>
      <c r="R368" s="1376"/>
      <c r="S368" s="1376"/>
      <c r="T368" s="1376"/>
      <c r="U368" s="1376"/>
      <c r="V368" s="1376"/>
      <c r="W368" s="1376"/>
      <c r="X368" s="1376"/>
      <c r="Y368" s="1376"/>
      <c r="Z368" s="1376"/>
    </row>
    <row r="369" spans="1:26" ht="66">
      <c r="A369" s="1385"/>
      <c r="B369" s="670"/>
      <c r="C369" s="668" t="s">
        <v>1520</v>
      </c>
      <c r="D369" s="1118">
        <v>2</v>
      </c>
      <c r="E369" s="1387" t="s">
        <v>506</v>
      </c>
      <c r="F369" s="670" t="s">
        <v>1521</v>
      </c>
      <c r="G369" s="670"/>
      <c r="H369" s="1493"/>
      <c r="I369" s="1472"/>
      <c r="J369" s="1472"/>
      <c r="K369" s="1465"/>
      <c r="L369" s="1376"/>
      <c r="M369" s="1376"/>
      <c r="N369" s="1376"/>
      <c r="O369" s="1376"/>
      <c r="P369" s="1376"/>
      <c r="Q369" s="1376"/>
      <c r="R369" s="1376"/>
      <c r="S369" s="1376"/>
      <c r="T369" s="1376"/>
      <c r="U369" s="1376"/>
      <c r="V369" s="1376"/>
      <c r="W369" s="1376"/>
      <c r="X369" s="1376"/>
      <c r="Y369" s="1376"/>
      <c r="Z369" s="1376"/>
    </row>
    <row r="370" spans="1:26" ht="22">
      <c r="A370" s="1385"/>
      <c r="B370" s="670"/>
      <c r="C370" s="668" t="s">
        <v>5909</v>
      </c>
      <c r="D370" s="1118">
        <v>2</v>
      </c>
      <c r="E370" s="1387" t="s">
        <v>506</v>
      </c>
      <c r="F370" s="670"/>
      <c r="G370" s="670"/>
      <c r="H370" s="1493"/>
      <c r="I370" s="1472"/>
      <c r="J370" s="1472"/>
      <c r="K370" s="1465"/>
      <c r="L370" s="1376"/>
      <c r="M370" s="1376"/>
      <c r="N370" s="1376"/>
      <c r="O370" s="1376"/>
      <c r="P370" s="1376"/>
      <c r="Q370" s="1376"/>
      <c r="R370" s="1376"/>
      <c r="S370" s="1376"/>
      <c r="T370" s="1376"/>
      <c r="U370" s="1376"/>
      <c r="V370" s="1376"/>
      <c r="W370" s="1376"/>
      <c r="X370" s="1376"/>
      <c r="Y370" s="1376"/>
      <c r="Z370" s="1376"/>
    </row>
    <row r="371" spans="1:26" ht="22">
      <c r="A371" s="1385"/>
      <c r="B371" s="670"/>
      <c r="C371" s="668" t="s">
        <v>5191</v>
      </c>
      <c r="D371" s="1118">
        <v>2</v>
      </c>
      <c r="E371" s="1387" t="s">
        <v>469</v>
      </c>
      <c r="F371" s="670"/>
      <c r="G371" s="670"/>
      <c r="H371" s="1493"/>
      <c r="I371" s="1472"/>
      <c r="J371" s="1472"/>
      <c r="K371" s="1465"/>
      <c r="L371" s="1376"/>
      <c r="M371" s="1376"/>
      <c r="N371" s="1376"/>
      <c r="O371" s="1376"/>
      <c r="P371" s="1376"/>
      <c r="Q371" s="1376"/>
      <c r="R371" s="1376"/>
      <c r="S371" s="1376"/>
      <c r="T371" s="1376"/>
      <c r="U371" s="1376"/>
      <c r="V371" s="1376"/>
      <c r="W371" s="1376"/>
      <c r="X371" s="1376"/>
      <c r="Y371" s="1376"/>
      <c r="Z371" s="1376"/>
    </row>
    <row r="372" spans="1:26" ht="44">
      <c r="A372" s="1385" t="s">
        <v>8897</v>
      </c>
      <c r="B372" s="670" t="s">
        <v>8898</v>
      </c>
      <c r="C372" s="670" t="s">
        <v>3453</v>
      </c>
      <c r="D372" s="1118">
        <v>2</v>
      </c>
      <c r="E372" s="1387" t="s">
        <v>506</v>
      </c>
      <c r="F372" s="1396"/>
      <c r="G372" s="670"/>
      <c r="H372" s="1493"/>
      <c r="I372" s="1472"/>
      <c r="J372" s="1472"/>
      <c r="K372" s="1465"/>
      <c r="L372" s="1376"/>
      <c r="M372" s="1376"/>
      <c r="N372" s="1376"/>
      <c r="O372" s="1376"/>
      <c r="P372" s="1376"/>
      <c r="Q372" s="1376"/>
      <c r="R372" s="1376"/>
      <c r="S372" s="1376"/>
      <c r="T372" s="1376"/>
      <c r="U372" s="1376"/>
      <c r="V372" s="1376"/>
      <c r="W372" s="1376"/>
      <c r="X372" s="1376"/>
      <c r="Y372" s="1376"/>
      <c r="Z372" s="1376"/>
    </row>
    <row r="373" spans="1:26" ht="22">
      <c r="A373" s="1385"/>
      <c r="B373" s="670"/>
      <c r="C373" s="670" t="s">
        <v>8899</v>
      </c>
      <c r="D373" s="1118">
        <v>2</v>
      </c>
      <c r="E373" s="1387" t="s">
        <v>535</v>
      </c>
      <c r="F373" s="670" t="s">
        <v>8900</v>
      </c>
      <c r="G373" s="670"/>
      <c r="H373" s="1493"/>
      <c r="I373" s="1472"/>
      <c r="J373" s="1472"/>
      <c r="K373" s="1465"/>
      <c r="L373" s="1376"/>
      <c r="M373" s="1376"/>
      <c r="N373" s="1376"/>
      <c r="O373" s="1376"/>
      <c r="P373" s="1376"/>
      <c r="Q373" s="1376"/>
      <c r="R373" s="1376"/>
      <c r="S373" s="1376"/>
      <c r="T373" s="1376"/>
      <c r="U373" s="1376"/>
      <c r="V373" s="1376"/>
      <c r="W373" s="1376"/>
      <c r="X373" s="1376"/>
      <c r="Y373" s="1376"/>
      <c r="Z373" s="1376"/>
    </row>
    <row r="374" spans="1:26" ht="44">
      <c r="A374" s="1385" t="s">
        <v>8901</v>
      </c>
      <c r="B374" s="670" t="s">
        <v>8902</v>
      </c>
      <c r="C374" s="670" t="s">
        <v>6763</v>
      </c>
      <c r="D374" s="1118">
        <v>2</v>
      </c>
      <c r="E374" s="1387" t="s">
        <v>891</v>
      </c>
      <c r="F374" s="1396"/>
      <c r="G374" s="670"/>
      <c r="H374" s="1493"/>
      <c r="I374" s="1472"/>
      <c r="J374" s="1472"/>
      <c r="K374" s="1465"/>
      <c r="L374" s="1376"/>
      <c r="M374" s="1376"/>
      <c r="N374" s="1376"/>
      <c r="O374" s="1376"/>
      <c r="P374" s="1376"/>
      <c r="Q374" s="1376"/>
      <c r="R374" s="1376"/>
      <c r="S374" s="1376"/>
      <c r="T374" s="1376"/>
      <c r="U374" s="1376"/>
      <c r="V374" s="1376"/>
      <c r="W374" s="1376"/>
      <c r="X374" s="1376"/>
      <c r="Y374" s="1376"/>
      <c r="Z374" s="1376"/>
    </row>
    <row r="375" spans="1:26" ht="21">
      <c r="A375" s="1385" t="s">
        <v>8903</v>
      </c>
      <c r="B375" s="1824" t="s">
        <v>8904</v>
      </c>
      <c r="C375" s="1570"/>
      <c r="D375" s="1570"/>
      <c r="E375" s="1570"/>
      <c r="F375" s="1570"/>
      <c r="G375" s="1573"/>
      <c r="H375" s="1489"/>
      <c r="I375" s="1472">
        <f>SUM(D376:D389)</f>
        <v>28</v>
      </c>
      <c r="J375" s="1472">
        <f>COUNT(D376:D389)*2</f>
        <v>28</v>
      </c>
      <c r="K375" s="1465"/>
      <c r="L375" s="1376"/>
      <c r="M375" s="1376"/>
      <c r="N375" s="1376"/>
      <c r="O375" s="1376"/>
      <c r="P375" s="1376"/>
      <c r="Q375" s="1376"/>
      <c r="R375" s="1376"/>
      <c r="S375" s="1376"/>
      <c r="T375" s="1376"/>
      <c r="U375" s="1376"/>
      <c r="V375" s="1376"/>
      <c r="W375" s="1376"/>
      <c r="X375" s="1376"/>
      <c r="Y375" s="1376"/>
      <c r="Z375" s="1376"/>
    </row>
    <row r="376" spans="1:26" ht="88">
      <c r="A376" s="1385" t="s">
        <v>2503</v>
      </c>
      <c r="B376" s="670" t="s">
        <v>8905</v>
      </c>
      <c r="C376" s="670" t="s">
        <v>1530</v>
      </c>
      <c r="D376" s="1118">
        <v>2</v>
      </c>
      <c r="E376" s="1118" t="s">
        <v>469</v>
      </c>
      <c r="F376" s="670" t="s">
        <v>1531</v>
      </c>
      <c r="G376" s="670"/>
      <c r="H376" s="1493"/>
      <c r="I376" s="1472"/>
      <c r="J376" s="1472"/>
      <c r="K376" s="1465"/>
      <c r="L376" s="1376"/>
      <c r="M376" s="1376"/>
      <c r="N376" s="1376"/>
      <c r="O376" s="1376"/>
      <c r="P376" s="1376"/>
      <c r="Q376" s="1376"/>
      <c r="R376" s="1376"/>
      <c r="S376" s="1376"/>
      <c r="T376" s="1376"/>
      <c r="U376" s="1376"/>
      <c r="V376" s="1376"/>
      <c r="W376" s="1376"/>
      <c r="X376" s="1376"/>
      <c r="Y376" s="1376"/>
      <c r="Z376" s="1376"/>
    </row>
    <row r="377" spans="1:26" ht="44">
      <c r="A377" s="1385"/>
      <c r="B377" s="1118"/>
      <c r="C377" s="670" t="s">
        <v>1532</v>
      </c>
      <c r="D377" s="1118">
        <v>2</v>
      </c>
      <c r="E377" s="1118" t="s">
        <v>469</v>
      </c>
      <c r="F377" s="668"/>
      <c r="G377" s="670"/>
      <c r="H377" s="1493"/>
      <c r="I377" s="1472"/>
      <c r="J377" s="1472"/>
      <c r="K377" s="1465"/>
      <c r="L377" s="1376"/>
      <c r="M377" s="1376"/>
      <c r="N377" s="1376"/>
      <c r="O377" s="1376"/>
      <c r="P377" s="1376"/>
      <c r="Q377" s="1376"/>
      <c r="R377" s="1376"/>
      <c r="S377" s="1376"/>
      <c r="T377" s="1376"/>
      <c r="U377" s="1376"/>
      <c r="V377" s="1376"/>
      <c r="W377" s="1376"/>
      <c r="X377" s="1376"/>
      <c r="Y377" s="1376"/>
      <c r="Z377" s="1376"/>
    </row>
    <row r="378" spans="1:26" ht="110">
      <c r="A378" s="1385"/>
      <c r="B378" s="1118"/>
      <c r="C378" s="670" t="s">
        <v>1533</v>
      </c>
      <c r="D378" s="1118">
        <v>2</v>
      </c>
      <c r="E378" s="1118" t="s">
        <v>506</v>
      </c>
      <c r="F378" s="670" t="s">
        <v>8906</v>
      </c>
      <c r="G378" s="670"/>
      <c r="H378" s="1493"/>
      <c r="I378" s="1472"/>
      <c r="J378" s="1472"/>
      <c r="K378" s="1465"/>
      <c r="L378" s="1376"/>
      <c r="M378" s="1376"/>
      <c r="N378" s="1376"/>
      <c r="O378" s="1376"/>
      <c r="P378" s="1376"/>
      <c r="Q378" s="1376"/>
      <c r="R378" s="1376"/>
      <c r="S378" s="1376"/>
      <c r="T378" s="1376"/>
      <c r="U378" s="1376"/>
      <c r="V378" s="1376"/>
      <c r="W378" s="1376"/>
      <c r="X378" s="1376"/>
      <c r="Y378" s="1376"/>
      <c r="Z378" s="1376"/>
    </row>
    <row r="379" spans="1:26" ht="132">
      <c r="A379" s="1385"/>
      <c r="B379" s="1118"/>
      <c r="C379" s="670" t="s">
        <v>1535</v>
      </c>
      <c r="D379" s="1118">
        <v>2</v>
      </c>
      <c r="E379" s="1118" t="s">
        <v>469</v>
      </c>
      <c r="F379" s="670" t="s">
        <v>8907</v>
      </c>
      <c r="G379" s="670"/>
      <c r="H379" s="1493"/>
      <c r="I379" s="1472"/>
      <c r="J379" s="1472"/>
      <c r="K379" s="1465"/>
      <c r="L379" s="1376"/>
      <c r="M379" s="1376"/>
      <c r="N379" s="1376"/>
      <c r="O379" s="1376"/>
      <c r="P379" s="1376"/>
      <c r="Q379" s="1376"/>
      <c r="R379" s="1376"/>
      <c r="S379" s="1376"/>
      <c r="T379" s="1376"/>
      <c r="U379" s="1376"/>
      <c r="V379" s="1376"/>
      <c r="W379" s="1376"/>
      <c r="X379" s="1376"/>
      <c r="Y379" s="1376"/>
      <c r="Z379" s="1376"/>
    </row>
    <row r="380" spans="1:26" ht="66">
      <c r="A380" s="1385"/>
      <c r="B380" s="1118"/>
      <c r="C380" s="670" t="s">
        <v>1537</v>
      </c>
      <c r="D380" s="1118">
        <v>2</v>
      </c>
      <c r="E380" s="1118" t="s">
        <v>469</v>
      </c>
      <c r="F380" s="670" t="s">
        <v>1538</v>
      </c>
      <c r="G380" s="670"/>
      <c r="H380" s="1493"/>
      <c r="I380" s="1472"/>
      <c r="J380" s="1472"/>
      <c r="K380" s="1465"/>
      <c r="L380" s="1376"/>
      <c r="M380" s="1376"/>
      <c r="N380" s="1376"/>
      <c r="O380" s="1376"/>
      <c r="P380" s="1376"/>
      <c r="Q380" s="1376"/>
      <c r="R380" s="1376"/>
      <c r="S380" s="1376"/>
      <c r="T380" s="1376"/>
      <c r="U380" s="1376"/>
      <c r="V380" s="1376"/>
      <c r="W380" s="1376"/>
      <c r="X380" s="1376"/>
      <c r="Y380" s="1376"/>
      <c r="Z380" s="1376"/>
    </row>
    <row r="381" spans="1:26" ht="44">
      <c r="A381" s="1385"/>
      <c r="B381" s="1118"/>
      <c r="C381" s="668" t="s">
        <v>1539</v>
      </c>
      <c r="D381" s="1118">
        <v>2</v>
      </c>
      <c r="E381" s="1118" t="s">
        <v>469</v>
      </c>
      <c r="F381" s="668"/>
      <c r="G381" s="670"/>
      <c r="H381" s="1493"/>
      <c r="I381" s="1472"/>
      <c r="J381" s="1472"/>
      <c r="K381" s="1465"/>
      <c r="L381" s="1376"/>
      <c r="M381" s="1376"/>
      <c r="N381" s="1376"/>
      <c r="O381" s="1376"/>
      <c r="P381" s="1376"/>
      <c r="Q381" s="1376"/>
      <c r="R381" s="1376"/>
      <c r="S381" s="1376"/>
      <c r="T381" s="1376"/>
      <c r="U381" s="1376"/>
      <c r="V381" s="1376"/>
      <c r="W381" s="1376"/>
      <c r="X381" s="1376"/>
      <c r="Y381" s="1376"/>
      <c r="Z381" s="1376"/>
    </row>
    <row r="382" spans="1:26" ht="44">
      <c r="A382" s="1385" t="s">
        <v>2506</v>
      </c>
      <c r="B382" s="670" t="s">
        <v>1541</v>
      </c>
      <c r="C382" s="668" t="s">
        <v>8908</v>
      </c>
      <c r="D382" s="1118">
        <v>2</v>
      </c>
      <c r="E382" s="1118" t="s">
        <v>469</v>
      </c>
      <c r="F382" s="670" t="s">
        <v>3454</v>
      </c>
      <c r="G382" s="670"/>
      <c r="H382" s="1493"/>
      <c r="I382" s="1472"/>
      <c r="J382" s="1472"/>
      <c r="K382" s="1465"/>
      <c r="L382" s="1376"/>
      <c r="M382" s="1376"/>
      <c r="N382" s="1376"/>
      <c r="O382" s="1376"/>
      <c r="P382" s="1376"/>
      <c r="Q382" s="1376"/>
      <c r="R382" s="1376"/>
      <c r="S382" s="1376"/>
      <c r="T382" s="1376"/>
      <c r="U382" s="1376"/>
      <c r="V382" s="1376"/>
      <c r="W382" s="1376"/>
      <c r="X382" s="1376"/>
      <c r="Y382" s="1376"/>
      <c r="Z382" s="1376"/>
    </row>
    <row r="383" spans="1:26" ht="154">
      <c r="A383" s="1385"/>
      <c r="B383" s="1118"/>
      <c r="C383" s="668" t="s">
        <v>8909</v>
      </c>
      <c r="D383" s="1118">
        <v>2</v>
      </c>
      <c r="E383" s="1118" t="s">
        <v>469</v>
      </c>
      <c r="F383" s="670" t="s">
        <v>8910</v>
      </c>
      <c r="G383" s="670"/>
      <c r="H383" s="1493"/>
      <c r="I383" s="1472"/>
      <c r="J383" s="1472"/>
      <c r="K383" s="1465"/>
      <c r="L383" s="1376"/>
      <c r="M383" s="1376"/>
      <c r="N383" s="1376"/>
      <c r="O383" s="1376"/>
      <c r="P383" s="1376"/>
      <c r="Q383" s="1376"/>
      <c r="R383" s="1376"/>
      <c r="S383" s="1376"/>
      <c r="T383" s="1376"/>
      <c r="U383" s="1376"/>
      <c r="V383" s="1376"/>
      <c r="W383" s="1376"/>
      <c r="X383" s="1376"/>
      <c r="Y383" s="1376"/>
      <c r="Z383" s="1376"/>
    </row>
    <row r="384" spans="1:26" ht="44">
      <c r="A384" s="1385"/>
      <c r="B384" s="1118"/>
      <c r="C384" s="668" t="s">
        <v>1546</v>
      </c>
      <c r="D384" s="1118">
        <v>2</v>
      </c>
      <c r="E384" s="1118" t="s">
        <v>387</v>
      </c>
      <c r="F384" s="670" t="s">
        <v>1547</v>
      </c>
      <c r="G384" s="670"/>
      <c r="H384" s="1493"/>
      <c r="I384" s="1472"/>
      <c r="J384" s="1472"/>
      <c r="K384" s="1465"/>
      <c r="L384" s="1376"/>
      <c r="M384" s="1376"/>
      <c r="N384" s="1376"/>
      <c r="O384" s="1376"/>
      <c r="P384" s="1376"/>
      <c r="Q384" s="1376"/>
      <c r="R384" s="1376"/>
      <c r="S384" s="1376"/>
      <c r="T384" s="1376"/>
      <c r="U384" s="1376"/>
      <c r="V384" s="1376"/>
      <c r="W384" s="1376"/>
      <c r="X384" s="1376"/>
      <c r="Y384" s="1376"/>
      <c r="Z384" s="1376"/>
    </row>
    <row r="385" spans="1:26" ht="44">
      <c r="A385" s="1385"/>
      <c r="B385" s="1118"/>
      <c r="C385" s="668" t="s">
        <v>1548</v>
      </c>
      <c r="D385" s="1118">
        <v>2</v>
      </c>
      <c r="E385" s="1118" t="s">
        <v>549</v>
      </c>
      <c r="F385" s="670" t="s">
        <v>8911</v>
      </c>
      <c r="G385" s="670"/>
      <c r="H385" s="1493"/>
      <c r="I385" s="1472"/>
      <c r="J385" s="1472"/>
      <c r="K385" s="1465"/>
      <c r="L385" s="1376"/>
      <c r="M385" s="1376"/>
      <c r="N385" s="1376"/>
      <c r="O385" s="1376"/>
      <c r="P385" s="1376"/>
      <c r="Q385" s="1376"/>
      <c r="R385" s="1376"/>
      <c r="S385" s="1376"/>
      <c r="T385" s="1376"/>
      <c r="U385" s="1376"/>
      <c r="V385" s="1376"/>
      <c r="W385" s="1376"/>
      <c r="X385" s="1376"/>
      <c r="Y385" s="1376"/>
      <c r="Z385" s="1376"/>
    </row>
    <row r="386" spans="1:26" ht="88">
      <c r="A386" s="1385"/>
      <c r="B386" s="1118"/>
      <c r="C386" s="668" t="s">
        <v>8912</v>
      </c>
      <c r="D386" s="1118">
        <v>2</v>
      </c>
      <c r="E386" s="1118" t="s">
        <v>469</v>
      </c>
      <c r="F386" s="668" t="s">
        <v>8913</v>
      </c>
      <c r="G386" s="670"/>
      <c r="H386" s="1493"/>
      <c r="I386" s="1472"/>
      <c r="J386" s="1472"/>
      <c r="K386" s="1465"/>
      <c r="L386" s="1376"/>
      <c r="M386" s="1376"/>
      <c r="N386" s="1376"/>
      <c r="O386" s="1376"/>
      <c r="P386" s="1376"/>
      <c r="Q386" s="1376"/>
      <c r="R386" s="1376"/>
      <c r="S386" s="1376"/>
      <c r="T386" s="1376"/>
      <c r="U386" s="1376"/>
      <c r="V386" s="1376"/>
      <c r="W386" s="1376"/>
      <c r="X386" s="1376"/>
      <c r="Y386" s="1376"/>
      <c r="Z386" s="1376"/>
    </row>
    <row r="387" spans="1:26" ht="44">
      <c r="A387" s="1385" t="s">
        <v>2507</v>
      </c>
      <c r="B387" s="670" t="s">
        <v>1553</v>
      </c>
      <c r="C387" s="668" t="s">
        <v>1554</v>
      </c>
      <c r="D387" s="1118">
        <v>2</v>
      </c>
      <c r="E387" s="1118" t="s">
        <v>387</v>
      </c>
      <c r="F387" s="670"/>
      <c r="G387" s="670"/>
      <c r="H387" s="1493"/>
      <c r="I387" s="1472"/>
      <c r="J387" s="1472"/>
      <c r="K387" s="1465"/>
      <c r="L387" s="1376"/>
      <c r="M387" s="1376"/>
      <c r="N387" s="1376"/>
      <c r="O387" s="1376"/>
      <c r="P387" s="1376"/>
      <c r="Q387" s="1376"/>
      <c r="R387" s="1376"/>
      <c r="S387" s="1376"/>
      <c r="T387" s="1376"/>
      <c r="U387" s="1376"/>
      <c r="V387" s="1376"/>
      <c r="W387" s="1376"/>
      <c r="X387" s="1376"/>
      <c r="Y387" s="1376"/>
      <c r="Z387" s="1376"/>
    </row>
    <row r="388" spans="1:26" ht="44">
      <c r="A388" s="1385"/>
      <c r="B388" s="1118"/>
      <c r="C388" s="668" t="s">
        <v>1555</v>
      </c>
      <c r="D388" s="1118">
        <v>2</v>
      </c>
      <c r="E388" s="1118" t="s">
        <v>387</v>
      </c>
      <c r="F388" s="670" t="s">
        <v>8914</v>
      </c>
      <c r="G388" s="670"/>
      <c r="H388" s="1493"/>
      <c r="I388" s="1472"/>
      <c r="J388" s="1472"/>
      <c r="K388" s="1465"/>
      <c r="L388" s="1376"/>
      <c r="M388" s="1376"/>
      <c r="N388" s="1376"/>
      <c r="O388" s="1376"/>
      <c r="P388" s="1376"/>
      <c r="Q388" s="1376"/>
      <c r="R388" s="1376"/>
      <c r="S388" s="1376"/>
      <c r="T388" s="1376"/>
      <c r="U388" s="1376"/>
      <c r="V388" s="1376"/>
      <c r="W388" s="1376"/>
      <c r="X388" s="1376"/>
      <c r="Y388" s="1376"/>
      <c r="Z388" s="1376"/>
    </row>
    <row r="389" spans="1:26" ht="44">
      <c r="A389" s="1385"/>
      <c r="B389" s="1118"/>
      <c r="C389" s="668" t="s">
        <v>1556</v>
      </c>
      <c r="D389" s="1118">
        <v>2</v>
      </c>
      <c r="E389" s="1118" t="s">
        <v>387</v>
      </c>
      <c r="F389" s="670"/>
      <c r="G389" s="670"/>
      <c r="H389" s="1493"/>
      <c r="I389" s="1472"/>
      <c r="J389" s="1472"/>
      <c r="K389" s="1465"/>
      <c r="L389" s="1376"/>
      <c r="M389" s="1376"/>
      <c r="N389" s="1376"/>
      <c r="O389" s="1376"/>
      <c r="P389" s="1376"/>
      <c r="Q389" s="1376"/>
      <c r="R389" s="1376"/>
      <c r="S389" s="1376"/>
      <c r="T389" s="1376"/>
      <c r="U389" s="1376"/>
      <c r="V389" s="1376"/>
      <c r="W389" s="1376"/>
      <c r="X389" s="1376"/>
      <c r="Y389" s="1376"/>
      <c r="Z389" s="1376"/>
    </row>
    <row r="390" spans="1:26" ht="21">
      <c r="A390" s="1385"/>
      <c r="B390" s="1825" t="s">
        <v>8915</v>
      </c>
      <c r="C390" s="1570"/>
      <c r="D390" s="1570"/>
      <c r="E390" s="1570"/>
      <c r="F390" s="1570"/>
      <c r="G390" s="1573"/>
      <c r="H390" s="1488"/>
      <c r="I390" s="1472">
        <f t="shared" ref="I390:J390" si="7">I391+I394+I399+I406+I426+I430+I437+I441+I446+I452</f>
        <v>150</v>
      </c>
      <c r="J390" s="1472">
        <f t="shared" si="7"/>
        <v>150</v>
      </c>
      <c r="K390" s="1465"/>
      <c r="L390" s="1376"/>
      <c r="M390" s="1376"/>
      <c r="N390" s="1376"/>
      <c r="O390" s="1376"/>
      <c r="P390" s="1376"/>
      <c r="Q390" s="1376"/>
      <c r="R390" s="1376"/>
      <c r="S390" s="1376"/>
      <c r="T390" s="1376"/>
      <c r="U390" s="1376"/>
      <c r="V390" s="1376"/>
      <c r="W390" s="1376"/>
      <c r="X390" s="1376"/>
      <c r="Y390" s="1376"/>
      <c r="Z390" s="1376"/>
    </row>
    <row r="391" spans="1:26" ht="21">
      <c r="A391" s="1385" t="s">
        <v>8916</v>
      </c>
      <c r="B391" s="1824" t="s">
        <v>8917</v>
      </c>
      <c r="C391" s="1570"/>
      <c r="D391" s="1570"/>
      <c r="E391" s="1570"/>
      <c r="F391" s="1570"/>
      <c r="G391" s="1573"/>
      <c r="H391" s="1489"/>
      <c r="I391" s="1472">
        <f>SUM(D392:D393)</f>
        <v>4</v>
      </c>
      <c r="J391" s="1472">
        <f>COUNT(D392:D393)*2</f>
        <v>4</v>
      </c>
      <c r="K391" s="1465"/>
      <c r="L391" s="1376"/>
      <c r="M391" s="1376"/>
      <c r="N391" s="1376"/>
      <c r="O391" s="1376"/>
      <c r="P391" s="1376"/>
      <c r="Q391" s="1376"/>
      <c r="R391" s="1376"/>
      <c r="S391" s="1376"/>
      <c r="T391" s="1376"/>
      <c r="U391" s="1376"/>
      <c r="V391" s="1376"/>
      <c r="W391" s="1376"/>
      <c r="X391" s="1376"/>
      <c r="Y391" s="1376"/>
      <c r="Z391" s="1376"/>
    </row>
    <row r="392" spans="1:26" ht="66">
      <c r="A392" s="1385" t="s">
        <v>1560</v>
      </c>
      <c r="B392" s="1397" t="s">
        <v>8918</v>
      </c>
      <c r="C392" s="670" t="s">
        <v>8919</v>
      </c>
      <c r="D392" s="1118">
        <v>2</v>
      </c>
      <c r="E392" s="1118" t="s">
        <v>611</v>
      </c>
      <c r="F392" s="1391" t="s">
        <v>8920</v>
      </c>
      <c r="G392" s="1396"/>
      <c r="H392" s="1497"/>
      <c r="I392" s="1472"/>
      <c r="J392" s="1472"/>
      <c r="K392" s="1465"/>
      <c r="L392" s="1376"/>
      <c r="M392" s="1376"/>
      <c r="N392" s="1376"/>
      <c r="O392" s="1376"/>
      <c r="P392" s="1376"/>
      <c r="Q392" s="1376"/>
      <c r="R392" s="1376"/>
      <c r="S392" s="1376"/>
      <c r="T392" s="1376"/>
      <c r="U392" s="1376"/>
      <c r="V392" s="1376"/>
      <c r="W392" s="1376"/>
      <c r="X392" s="1376"/>
      <c r="Y392" s="1376"/>
      <c r="Z392" s="1376"/>
    </row>
    <row r="393" spans="1:26" ht="44">
      <c r="A393" s="1385" t="s">
        <v>8921</v>
      </c>
      <c r="B393" s="1391" t="s">
        <v>8922</v>
      </c>
      <c r="C393" s="670" t="s">
        <v>8923</v>
      </c>
      <c r="D393" s="1118">
        <v>2</v>
      </c>
      <c r="E393" s="1118" t="s">
        <v>611</v>
      </c>
      <c r="F393" s="1391" t="s">
        <v>8924</v>
      </c>
      <c r="G393" s="1396"/>
      <c r="H393" s="1497"/>
      <c r="I393" s="1472"/>
      <c r="J393" s="1472"/>
      <c r="K393" s="1465"/>
      <c r="L393" s="1376"/>
      <c r="M393" s="1376"/>
      <c r="N393" s="1376"/>
      <c r="O393" s="1376"/>
      <c r="P393" s="1376"/>
      <c r="Q393" s="1376"/>
      <c r="R393" s="1376"/>
      <c r="S393" s="1376"/>
      <c r="T393" s="1376"/>
      <c r="U393" s="1376"/>
      <c r="V393" s="1376"/>
      <c r="W393" s="1376"/>
      <c r="X393" s="1376"/>
      <c r="Y393" s="1376"/>
      <c r="Z393" s="1376"/>
    </row>
    <row r="394" spans="1:26" ht="21">
      <c r="A394" s="1385" t="s">
        <v>170</v>
      </c>
      <c r="B394" s="1824" t="s">
        <v>8925</v>
      </c>
      <c r="C394" s="1570"/>
      <c r="D394" s="1570"/>
      <c r="E394" s="1570"/>
      <c r="F394" s="1570"/>
      <c r="G394" s="1573"/>
      <c r="H394" s="1489"/>
      <c r="I394" s="1472">
        <f>SUM(D395:D398)</f>
        <v>8</v>
      </c>
      <c r="J394" s="1472">
        <f>COUNT(D395:D398)*2</f>
        <v>8</v>
      </c>
      <c r="K394" s="1465"/>
      <c r="L394" s="1376"/>
      <c r="M394" s="1376"/>
      <c r="N394" s="1376"/>
      <c r="O394" s="1376"/>
      <c r="P394" s="1376"/>
      <c r="Q394" s="1376"/>
      <c r="R394" s="1376"/>
      <c r="S394" s="1376"/>
      <c r="T394" s="1376"/>
      <c r="U394" s="1376"/>
      <c r="V394" s="1376"/>
      <c r="W394" s="1376"/>
      <c r="X394" s="1376"/>
      <c r="Y394" s="1376"/>
      <c r="Z394" s="1376"/>
    </row>
    <row r="395" spans="1:26" ht="44">
      <c r="A395" s="1385" t="s">
        <v>1566</v>
      </c>
      <c r="B395" s="1391" t="s">
        <v>8926</v>
      </c>
      <c r="C395" s="668" t="s">
        <v>8927</v>
      </c>
      <c r="D395" s="1118">
        <v>2</v>
      </c>
      <c r="E395" s="1118" t="s">
        <v>611</v>
      </c>
      <c r="F395" s="1391"/>
      <c r="G395" s="1397"/>
      <c r="H395" s="1498"/>
      <c r="I395" s="1472"/>
      <c r="J395" s="1472"/>
      <c r="K395" s="1465"/>
      <c r="L395" s="1376"/>
      <c r="M395" s="1376"/>
      <c r="N395" s="1376"/>
      <c r="O395" s="1376"/>
      <c r="P395" s="1376"/>
      <c r="Q395" s="1376"/>
      <c r="R395" s="1376"/>
      <c r="S395" s="1376"/>
      <c r="T395" s="1376"/>
      <c r="U395" s="1376"/>
      <c r="V395" s="1376"/>
      <c r="W395" s="1376"/>
      <c r="X395" s="1376"/>
      <c r="Y395" s="1376"/>
      <c r="Z395" s="1376"/>
    </row>
    <row r="396" spans="1:26" ht="44">
      <c r="A396" s="1385" t="s">
        <v>8928</v>
      </c>
      <c r="B396" s="1391" t="s">
        <v>8929</v>
      </c>
      <c r="C396" s="668" t="s">
        <v>8930</v>
      </c>
      <c r="D396" s="1118">
        <v>2</v>
      </c>
      <c r="E396" s="1118" t="s">
        <v>611</v>
      </c>
      <c r="F396" s="1391"/>
      <c r="G396" s="1397"/>
      <c r="H396" s="1498"/>
      <c r="I396" s="1472"/>
      <c r="J396" s="1472"/>
      <c r="K396" s="1465"/>
      <c r="L396" s="1376"/>
      <c r="M396" s="1376"/>
      <c r="N396" s="1376"/>
      <c r="O396" s="1376"/>
      <c r="P396" s="1376"/>
      <c r="Q396" s="1376"/>
      <c r="R396" s="1376"/>
      <c r="S396" s="1376"/>
      <c r="T396" s="1376"/>
      <c r="U396" s="1376"/>
      <c r="V396" s="1376"/>
      <c r="W396" s="1376"/>
      <c r="X396" s="1376"/>
      <c r="Y396" s="1376"/>
      <c r="Z396" s="1376"/>
    </row>
    <row r="397" spans="1:26" ht="66">
      <c r="A397" s="1385" t="s">
        <v>8931</v>
      </c>
      <c r="B397" s="1391" t="s">
        <v>8932</v>
      </c>
      <c r="C397" s="668" t="s">
        <v>8933</v>
      </c>
      <c r="D397" s="1118">
        <v>2</v>
      </c>
      <c r="E397" s="1118" t="s">
        <v>611</v>
      </c>
      <c r="F397" s="1391"/>
      <c r="G397" s="1397"/>
      <c r="H397" s="1498"/>
      <c r="I397" s="1472"/>
      <c r="J397" s="1472"/>
      <c r="K397" s="1465"/>
      <c r="L397" s="1376"/>
      <c r="M397" s="1376"/>
      <c r="N397" s="1376"/>
      <c r="O397" s="1376"/>
      <c r="P397" s="1376"/>
      <c r="Q397" s="1376"/>
      <c r="R397" s="1376"/>
      <c r="S397" s="1376"/>
      <c r="T397" s="1376"/>
      <c r="U397" s="1376"/>
      <c r="V397" s="1376"/>
      <c r="W397" s="1376"/>
      <c r="X397" s="1376"/>
      <c r="Y397" s="1376"/>
      <c r="Z397" s="1376"/>
    </row>
    <row r="398" spans="1:26" ht="44">
      <c r="A398" s="1385"/>
      <c r="B398" s="1396"/>
      <c r="C398" s="670" t="s">
        <v>8934</v>
      </c>
      <c r="D398" s="1118">
        <v>2</v>
      </c>
      <c r="E398" s="1118" t="s">
        <v>611</v>
      </c>
      <c r="F398" s="1391"/>
      <c r="G398" s="1397"/>
      <c r="H398" s="1498"/>
      <c r="I398" s="1472"/>
      <c r="J398" s="1472"/>
      <c r="K398" s="1465"/>
      <c r="L398" s="1376"/>
      <c r="M398" s="1376"/>
      <c r="N398" s="1376"/>
      <c r="O398" s="1376"/>
      <c r="P398" s="1376"/>
      <c r="Q398" s="1376"/>
      <c r="R398" s="1376"/>
      <c r="S398" s="1376"/>
      <c r="T398" s="1376"/>
      <c r="U398" s="1376"/>
      <c r="V398" s="1376"/>
      <c r="W398" s="1376"/>
      <c r="X398" s="1376"/>
      <c r="Y398" s="1376"/>
      <c r="Z398" s="1376"/>
    </row>
    <row r="399" spans="1:26" ht="21">
      <c r="A399" s="1385" t="s">
        <v>8935</v>
      </c>
      <c r="B399" s="1824" t="s">
        <v>8936</v>
      </c>
      <c r="C399" s="1570"/>
      <c r="D399" s="1570"/>
      <c r="E399" s="1570"/>
      <c r="F399" s="1570"/>
      <c r="G399" s="1573"/>
      <c r="H399" s="1489"/>
      <c r="I399" s="1472">
        <f>SUM(D400:D405)</f>
        <v>12</v>
      </c>
      <c r="J399" s="1472">
        <f>COUNT(D400:D405)*2</f>
        <v>12</v>
      </c>
      <c r="K399" s="1465"/>
      <c r="L399" s="1376"/>
      <c r="M399" s="1376"/>
      <c r="N399" s="1376"/>
      <c r="O399" s="1376"/>
      <c r="P399" s="1376"/>
      <c r="Q399" s="1376"/>
      <c r="R399" s="1376"/>
      <c r="S399" s="1376"/>
      <c r="T399" s="1376"/>
      <c r="U399" s="1376"/>
      <c r="V399" s="1376"/>
      <c r="W399" s="1376"/>
      <c r="X399" s="1376"/>
      <c r="Y399" s="1376"/>
      <c r="Z399" s="1376"/>
    </row>
    <row r="400" spans="1:26" ht="88">
      <c r="A400" s="1385" t="s">
        <v>8937</v>
      </c>
      <c r="B400" s="1391" t="s">
        <v>8938</v>
      </c>
      <c r="C400" s="670" t="s">
        <v>8939</v>
      </c>
      <c r="D400" s="1118">
        <v>2</v>
      </c>
      <c r="E400" s="1118" t="s">
        <v>599</v>
      </c>
      <c r="F400" s="668" t="s">
        <v>8940</v>
      </c>
      <c r="G400" s="1396"/>
      <c r="H400" s="1497"/>
      <c r="I400" s="1472"/>
      <c r="J400" s="1472"/>
      <c r="K400" s="1465"/>
      <c r="L400" s="1376"/>
      <c r="M400" s="1376"/>
      <c r="N400" s="1376"/>
      <c r="O400" s="1376"/>
      <c r="P400" s="1376"/>
      <c r="Q400" s="1376"/>
      <c r="R400" s="1376"/>
      <c r="S400" s="1376"/>
      <c r="T400" s="1376"/>
      <c r="U400" s="1376"/>
      <c r="V400" s="1376"/>
      <c r="W400" s="1376"/>
      <c r="X400" s="1376"/>
      <c r="Y400" s="1376"/>
      <c r="Z400" s="1376"/>
    </row>
    <row r="401" spans="1:26" ht="66">
      <c r="A401" s="1385" t="s">
        <v>8941</v>
      </c>
      <c r="B401" s="1391" t="s">
        <v>8942</v>
      </c>
      <c r="C401" s="668" t="s">
        <v>1583</v>
      </c>
      <c r="D401" s="1118">
        <v>2</v>
      </c>
      <c r="E401" s="1387" t="s">
        <v>611</v>
      </c>
      <c r="F401" s="668" t="s">
        <v>3101</v>
      </c>
      <c r="G401" s="1396"/>
      <c r="H401" s="1497"/>
      <c r="I401" s="1472"/>
      <c r="J401" s="1472"/>
      <c r="K401" s="1465"/>
      <c r="L401" s="1376"/>
      <c r="M401" s="1376"/>
      <c r="N401" s="1376"/>
      <c r="O401" s="1376"/>
      <c r="P401" s="1376"/>
      <c r="Q401" s="1376"/>
      <c r="R401" s="1376"/>
      <c r="S401" s="1376"/>
      <c r="T401" s="1376"/>
      <c r="U401" s="1376"/>
      <c r="V401" s="1376"/>
      <c r="W401" s="1376"/>
      <c r="X401" s="1376"/>
      <c r="Y401" s="1376"/>
      <c r="Z401" s="1376"/>
    </row>
    <row r="402" spans="1:26" ht="44">
      <c r="A402" s="1385"/>
      <c r="B402" s="1391"/>
      <c r="C402" s="670" t="s">
        <v>8943</v>
      </c>
      <c r="D402" s="1118">
        <v>2</v>
      </c>
      <c r="E402" s="1118" t="s">
        <v>599</v>
      </c>
      <c r="F402" s="670" t="s">
        <v>1586</v>
      </c>
      <c r="G402" s="1396"/>
      <c r="H402" s="1497"/>
      <c r="I402" s="1472"/>
      <c r="J402" s="1472"/>
      <c r="K402" s="1465"/>
      <c r="L402" s="1376"/>
      <c r="M402" s="1376"/>
      <c r="N402" s="1376"/>
      <c r="O402" s="1376"/>
      <c r="P402" s="1376"/>
      <c r="Q402" s="1376"/>
      <c r="R402" s="1376"/>
      <c r="S402" s="1376"/>
      <c r="T402" s="1376"/>
      <c r="U402" s="1376"/>
      <c r="V402" s="1376"/>
      <c r="W402" s="1376"/>
      <c r="X402" s="1376"/>
      <c r="Y402" s="1376"/>
      <c r="Z402" s="1376"/>
    </row>
    <row r="403" spans="1:26" ht="66">
      <c r="A403" s="1385"/>
      <c r="B403" s="1391"/>
      <c r="C403" s="670" t="s">
        <v>1587</v>
      </c>
      <c r="D403" s="1118">
        <v>2</v>
      </c>
      <c r="E403" s="1118"/>
      <c r="F403" s="670" t="s">
        <v>1588</v>
      </c>
      <c r="G403" s="1396"/>
      <c r="H403" s="1497"/>
      <c r="I403" s="1472"/>
      <c r="J403" s="1472"/>
      <c r="K403" s="1465"/>
      <c r="L403" s="1376"/>
      <c r="M403" s="1376"/>
      <c r="N403" s="1376"/>
      <c r="O403" s="1376"/>
      <c r="P403" s="1376"/>
      <c r="Q403" s="1376"/>
      <c r="R403" s="1376"/>
      <c r="S403" s="1376"/>
      <c r="T403" s="1376"/>
      <c r="U403" s="1376"/>
      <c r="V403" s="1376"/>
      <c r="W403" s="1376"/>
      <c r="X403" s="1376"/>
      <c r="Y403" s="1376"/>
      <c r="Z403" s="1376"/>
    </row>
    <row r="404" spans="1:26" ht="66">
      <c r="A404" s="1385" t="s">
        <v>1589</v>
      </c>
      <c r="B404" s="1391" t="s">
        <v>1590</v>
      </c>
      <c r="C404" s="670" t="s">
        <v>1591</v>
      </c>
      <c r="D404" s="1118">
        <v>2</v>
      </c>
      <c r="E404" s="1118" t="s">
        <v>599</v>
      </c>
      <c r="F404" s="670" t="s">
        <v>1592</v>
      </c>
      <c r="G404" s="1397"/>
      <c r="H404" s="1498"/>
      <c r="I404" s="1472"/>
      <c r="J404" s="1472"/>
      <c r="K404" s="1465"/>
      <c r="L404" s="1376"/>
      <c r="M404" s="1376"/>
      <c r="N404" s="1376"/>
      <c r="O404" s="1376"/>
      <c r="P404" s="1376"/>
      <c r="Q404" s="1376"/>
      <c r="R404" s="1376"/>
      <c r="S404" s="1376"/>
      <c r="T404" s="1376"/>
      <c r="U404" s="1376"/>
      <c r="V404" s="1376"/>
      <c r="W404" s="1376"/>
      <c r="X404" s="1376"/>
      <c r="Y404" s="1376"/>
      <c r="Z404" s="1376"/>
    </row>
    <row r="405" spans="1:26" ht="88">
      <c r="A405" s="1385" t="s">
        <v>1593</v>
      </c>
      <c r="B405" s="1391" t="s">
        <v>8944</v>
      </c>
      <c r="C405" s="670" t="s">
        <v>1595</v>
      </c>
      <c r="D405" s="1118">
        <v>2</v>
      </c>
      <c r="E405" s="1118" t="s">
        <v>599</v>
      </c>
      <c r="F405" s="670" t="s">
        <v>1596</v>
      </c>
      <c r="G405" s="1397"/>
      <c r="H405" s="1498"/>
      <c r="I405" s="1472"/>
      <c r="J405" s="1472"/>
      <c r="K405" s="1465"/>
      <c r="L405" s="1376"/>
      <c r="M405" s="1376"/>
      <c r="N405" s="1376"/>
      <c r="O405" s="1376"/>
      <c r="P405" s="1376"/>
      <c r="Q405" s="1376"/>
      <c r="R405" s="1376"/>
      <c r="S405" s="1376"/>
      <c r="T405" s="1376"/>
      <c r="U405" s="1376"/>
      <c r="V405" s="1376"/>
      <c r="W405" s="1376"/>
      <c r="X405" s="1376"/>
      <c r="Y405" s="1376"/>
      <c r="Z405" s="1376"/>
    </row>
    <row r="406" spans="1:26" ht="21">
      <c r="A406" s="1385" t="s">
        <v>269</v>
      </c>
      <c r="B406" s="1824" t="s">
        <v>3103</v>
      </c>
      <c r="C406" s="1570"/>
      <c r="D406" s="1570"/>
      <c r="E406" s="1570"/>
      <c r="F406" s="1570"/>
      <c r="G406" s="1573"/>
      <c r="H406" s="1489"/>
      <c r="I406" s="1472">
        <f>SUM(D407:D425)</f>
        <v>38</v>
      </c>
      <c r="J406" s="1472">
        <f>COUNT(D407:D425)*2</f>
        <v>38</v>
      </c>
      <c r="K406" s="1465"/>
      <c r="L406" s="1376"/>
      <c r="M406" s="1376"/>
      <c r="N406" s="1376"/>
      <c r="O406" s="1376"/>
      <c r="P406" s="1376"/>
      <c r="Q406" s="1376"/>
      <c r="R406" s="1376"/>
      <c r="S406" s="1376"/>
      <c r="T406" s="1376"/>
      <c r="U406" s="1376"/>
      <c r="V406" s="1376"/>
      <c r="W406" s="1376"/>
      <c r="X406" s="1376"/>
      <c r="Y406" s="1376"/>
      <c r="Z406" s="1376"/>
    </row>
    <row r="407" spans="1:26" ht="66">
      <c r="A407" s="1385" t="s">
        <v>8945</v>
      </c>
      <c r="B407" s="1391" t="s">
        <v>8946</v>
      </c>
      <c r="C407" s="670" t="s">
        <v>8947</v>
      </c>
      <c r="D407" s="1118">
        <v>2</v>
      </c>
      <c r="E407" s="1118" t="s">
        <v>877</v>
      </c>
      <c r="F407" s="668"/>
      <c r="G407" s="1396"/>
      <c r="H407" s="1497"/>
      <c r="I407" s="1472"/>
      <c r="J407" s="1472"/>
      <c r="K407" s="1465"/>
      <c r="L407" s="1376"/>
      <c r="M407" s="1376"/>
      <c r="N407" s="1376"/>
      <c r="O407" s="1376"/>
      <c r="P407" s="1376"/>
      <c r="Q407" s="1376"/>
      <c r="R407" s="1376"/>
      <c r="S407" s="1376"/>
      <c r="T407" s="1376"/>
      <c r="U407" s="1376"/>
      <c r="V407" s="1376"/>
      <c r="W407" s="1376"/>
      <c r="X407" s="1376"/>
      <c r="Y407" s="1376"/>
      <c r="Z407" s="1376"/>
    </row>
    <row r="408" spans="1:26" ht="44">
      <c r="A408" s="1385"/>
      <c r="B408" s="1391"/>
      <c r="C408" s="670" t="s">
        <v>1600</v>
      </c>
      <c r="D408" s="1118">
        <v>2</v>
      </c>
      <c r="E408" s="1118" t="s">
        <v>877</v>
      </c>
      <c r="F408" s="668" t="s">
        <v>8948</v>
      </c>
      <c r="G408" s="1396"/>
      <c r="H408" s="1497"/>
      <c r="I408" s="1472"/>
      <c r="J408" s="1472"/>
      <c r="K408" s="1465"/>
      <c r="L408" s="1376"/>
      <c r="M408" s="1376"/>
      <c r="N408" s="1376"/>
      <c r="O408" s="1376"/>
      <c r="P408" s="1376"/>
      <c r="Q408" s="1376"/>
      <c r="R408" s="1376"/>
      <c r="S408" s="1376"/>
      <c r="T408" s="1376"/>
      <c r="U408" s="1376"/>
      <c r="V408" s="1376"/>
      <c r="W408" s="1376"/>
      <c r="X408" s="1376"/>
      <c r="Y408" s="1376"/>
      <c r="Z408" s="1376"/>
    </row>
    <row r="409" spans="1:26" ht="88">
      <c r="A409" s="1385" t="s">
        <v>8949</v>
      </c>
      <c r="B409" s="1391" t="s">
        <v>8950</v>
      </c>
      <c r="C409" s="670" t="s">
        <v>3112</v>
      </c>
      <c r="D409" s="1118">
        <v>2</v>
      </c>
      <c r="E409" s="1118" t="s">
        <v>877</v>
      </c>
      <c r="F409" s="668" t="s">
        <v>8951</v>
      </c>
      <c r="G409" s="1396"/>
      <c r="H409" s="1497"/>
      <c r="I409" s="1472"/>
      <c r="J409" s="1472"/>
      <c r="K409" s="1465"/>
      <c r="L409" s="1376"/>
      <c r="M409" s="1376"/>
      <c r="N409" s="1376"/>
      <c r="O409" s="1376"/>
      <c r="P409" s="1376"/>
      <c r="Q409" s="1376"/>
      <c r="R409" s="1376"/>
      <c r="S409" s="1376"/>
      <c r="T409" s="1376"/>
      <c r="U409" s="1376"/>
      <c r="V409" s="1376"/>
      <c r="W409" s="1376"/>
      <c r="X409" s="1376"/>
      <c r="Y409" s="1376"/>
      <c r="Z409" s="1376"/>
    </row>
    <row r="410" spans="1:26" ht="44">
      <c r="A410" s="1385"/>
      <c r="B410" s="1391"/>
      <c r="C410" s="670" t="s">
        <v>3114</v>
      </c>
      <c r="D410" s="1118">
        <v>2</v>
      </c>
      <c r="E410" s="1118" t="s">
        <v>877</v>
      </c>
      <c r="F410" s="668" t="s">
        <v>8952</v>
      </c>
      <c r="G410" s="1396"/>
      <c r="H410" s="1497"/>
      <c r="I410" s="1472"/>
      <c r="J410" s="1472"/>
      <c r="K410" s="1465"/>
      <c r="L410" s="1376"/>
      <c r="M410" s="1376"/>
      <c r="N410" s="1376"/>
      <c r="O410" s="1376"/>
      <c r="P410" s="1376"/>
      <c r="Q410" s="1376"/>
      <c r="R410" s="1376"/>
      <c r="S410" s="1376"/>
      <c r="T410" s="1376"/>
      <c r="U410" s="1376"/>
      <c r="V410" s="1376"/>
      <c r="W410" s="1376"/>
      <c r="X410" s="1376"/>
      <c r="Y410" s="1376"/>
      <c r="Z410" s="1376"/>
    </row>
    <row r="411" spans="1:26" ht="88">
      <c r="A411" s="1385"/>
      <c r="B411" s="1391"/>
      <c r="C411" s="670" t="s">
        <v>3116</v>
      </c>
      <c r="D411" s="1118">
        <v>2</v>
      </c>
      <c r="E411" s="1118" t="s">
        <v>877</v>
      </c>
      <c r="F411" s="668" t="s">
        <v>8953</v>
      </c>
      <c r="G411" s="1396"/>
      <c r="H411" s="1497"/>
      <c r="I411" s="1472"/>
      <c r="J411" s="1472"/>
      <c r="K411" s="1465"/>
      <c r="L411" s="1376"/>
      <c r="M411" s="1376"/>
      <c r="N411" s="1376"/>
      <c r="O411" s="1376"/>
      <c r="P411" s="1376"/>
      <c r="Q411" s="1376"/>
      <c r="R411" s="1376"/>
      <c r="S411" s="1376"/>
      <c r="T411" s="1376"/>
      <c r="U411" s="1376"/>
      <c r="V411" s="1376"/>
      <c r="W411" s="1376"/>
      <c r="X411" s="1376"/>
      <c r="Y411" s="1376"/>
      <c r="Z411" s="1376"/>
    </row>
    <row r="412" spans="1:26" ht="88">
      <c r="A412" s="1385"/>
      <c r="B412" s="1391"/>
      <c r="C412" s="670" t="s">
        <v>3118</v>
      </c>
      <c r="D412" s="1118">
        <v>2</v>
      </c>
      <c r="E412" s="1118" t="s">
        <v>877</v>
      </c>
      <c r="F412" s="668" t="s">
        <v>8954</v>
      </c>
      <c r="G412" s="1396"/>
      <c r="H412" s="1497"/>
      <c r="I412" s="1472"/>
      <c r="J412" s="1472"/>
      <c r="K412" s="1465"/>
      <c r="L412" s="1376"/>
      <c r="M412" s="1376"/>
      <c r="N412" s="1376"/>
      <c r="O412" s="1376"/>
      <c r="P412" s="1376"/>
      <c r="Q412" s="1376"/>
      <c r="R412" s="1376"/>
      <c r="S412" s="1376"/>
      <c r="T412" s="1376"/>
      <c r="U412" s="1376"/>
      <c r="V412" s="1376"/>
      <c r="W412" s="1376"/>
      <c r="X412" s="1376"/>
      <c r="Y412" s="1376"/>
      <c r="Z412" s="1376"/>
    </row>
    <row r="413" spans="1:26" ht="66">
      <c r="A413" s="1385"/>
      <c r="B413" s="1391"/>
      <c r="C413" s="670" t="s">
        <v>8955</v>
      </c>
      <c r="D413" s="1118">
        <v>2</v>
      </c>
      <c r="E413" s="1118" t="s">
        <v>877</v>
      </c>
      <c r="F413" s="668" t="s">
        <v>8956</v>
      </c>
      <c r="G413" s="1396"/>
      <c r="H413" s="1497"/>
      <c r="I413" s="1472"/>
      <c r="J413" s="1472"/>
      <c r="K413" s="1465"/>
      <c r="L413" s="1376"/>
      <c r="M413" s="1376"/>
      <c r="N413" s="1376"/>
      <c r="O413" s="1376"/>
      <c r="P413" s="1376"/>
      <c r="Q413" s="1376"/>
      <c r="R413" s="1376"/>
      <c r="S413" s="1376"/>
      <c r="T413" s="1376"/>
      <c r="U413" s="1376"/>
      <c r="V413" s="1376"/>
      <c r="W413" s="1376"/>
      <c r="X413" s="1376"/>
      <c r="Y413" s="1376"/>
      <c r="Z413" s="1376"/>
    </row>
    <row r="414" spans="1:26" ht="88">
      <c r="A414" s="1385"/>
      <c r="B414" s="1391"/>
      <c r="C414" s="670" t="s">
        <v>8957</v>
      </c>
      <c r="D414" s="1118">
        <v>2</v>
      </c>
      <c r="E414" s="1118" t="s">
        <v>877</v>
      </c>
      <c r="F414" s="668" t="s">
        <v>8958</v>
      </c>
      <c r="G414" s="1396"/>
      <c r="H414" s="1497"/>
      <c r="I414" s="1472"/>
      <c r="J414" s="1472"/>
      <c r="K414" s="1465"/>
      <c r="L414" s="1376"/>
      <c r="M414" s="1376"/>
      <c r="N414" s="1376"/>
      <c r="O414" s="1376"/>
      <c r="P414" s="1376"/>
      <c r="Q414" s="1376"/>
      <c r="R414" s="1376"/>
      <c r="S414" s="1376"/>
      <c r="T414" s="1376"/>
      <c r="U414" s="1376"/>
      <c r="V414" s="1376"/>
      <c r="W414" s="1376"/>
      <c r="X414" s="1376"/>
      <c r="Y414" s="1376"/>
      <c r="Z414" s="1376"/>
    </row>
    <row r="415" spans="1:26" ht="66">
      <c r="A415" s="1385"/>
      <c r="B415" s="1391"/>
      <c r="C415" s="670" t="s">
        <v>8959</v>
      </c>
      <c r="D415" s="1118">
        <v>2</v>
      </c>
      <c r="E415" s="1118" t="s">
        <v>877</v>
      </c>
      <c r="F415" s="668" t="s">
        <v>8960</v>
      </c>
      <c r="G415" s="1396"/>
      <c r="H415" s="1497"/>
      <c r="I415" s="1472"/>
      <c r="J415" s="1472"/>
      <c r="K415" s="1465"/>
      <c r="L415" s="1376"/>
      <c r="M415" s="1376"/>
      <c r="N415" s="1376"/>
      <c r="O415" s="1376"/>
      <c r="P415" s="1376"/>
      <c r="Q415" s="1376"/>
      <c r="R415" s="1376"/>
      <c r="S415" s="1376"/>
      <c r="T415" s="1376"/>
      <c r="U415" s="1376"/>
      <c r="V415" s="1376"/>
      <c r="W415" s="1376"/>
      <c r="X415" s="1376"/>
      <c r="Y415" s="1376"/>
      <c r="Z415" s="1376"/>
    </row>
    <row r="416" spans="1:26" ht="154">
      <c r="A416" s="1385"/>
      <c r="B416" s="1391"/>
      <c r="C416" s="670" t="s">
        <v>3122</v>
      </c>
      <c r="D416" s="1118">
        <v>2</v>
      </c>
      <c r="E416" s="1118" t="s">
        <v>877</v>
      </c>
      <c r="F416" s="668" t="s">
        <v>8961</v>
      </c>
      <c r="G416" s="1396"/>
      <c r="H416" s="1497"/>
      <c r="I416" s="1472"/>
      <c r="J416" s="1472"/>
      <c r="K416" s="1465"/>
      <c r="L416" s="1376"/>
      <c r="M416" s="1376"/>
      <c r="N416" s="1376"/>
      <c r="O416" s="1376"/>
      <c r="P416" s="1376"/>
      <c r="Q416" s="1376"/>
      <c r="R416" s="1376"/>
      <c r="S416" s="1376"/>
      <c r="T416" s="1376"/>
      <c r="U416" s="1376"/>
      <c r="V416" s="1376"/>
      <c r="W416" s="1376"/>
      <c r="X416" s="1376"/>
      <c r="Y416" s="1376"/>
      <c r="Z416" s="1376"/>
    </row>
    <row r="417" spans="1:26" ht="88">
      <c r="A417" s="1385"/>
      <c r="B417" s="1391"/>
      <c r="C417" s="670" t="s">
        <v>3124</v>
      </c>
      <c r="D417" s="1118">
        <v>2</v>
      </c>
      <c r="E417" s="1118" t="s">
        <v>877</v>
      </c>
      <c r="F417" s="668" t="s">
        <v>8962</v>
      </c>
      <c r="G417" s="1396"/>
      <c r="H417" s="1497"/>
      <c r="I417" s="1472"/>
      <c r="J417" s="1472"/>
      <c r="K417" s="1465"/>
      <c r="L417" s="1376"/>
      <c r="M417" s="1376"/>
      <c r="N417" s="1376"/>
      <c r="O417" s="1376"/>
      <c r="P417" s="1376"/>
      <c r="Q417" s="1376"/>
      <c r="R417" s="1376"/>
      <c r="S417" s="1376"/>
      <c r="T417" s="1376"/>
      <c r="U417" s="1376"/>
      <c r="V417" s="1376"/>
      <c r="W417" s="1376"/>
      <c r="X417" s="1376"/>
      <c r="Y417" s="1376"/>
      <c r="Z417" s="1376"/>
    </row>
    <row r="418" spans="1:26" ht="66">
      <c r="A418" s="1385"/>
      <c r="B418" s="1391"/>
      <c r="C418" s="670" t="s">
        <v>8963</v>
      </c>
      <c r="D418" s="1118">
        <v>2</v>
      </c>
      <c r="E418" s="1118" t="s">
        <v>877</v>
      </c>
      <c r="F418" s="668" t="s">
        <v>8964</v>
      </c>
      <c r="G418" s="1396"/>
      <c r="H418" s="1497"/>
      <c r="I418" s="1472"/>
      <c r="J418" s="1472"/>
      <c r="K418" s="1465"/>
      <c r="L418" s="1376"/>
      <c r="M418" s="1376"/>
      <c r="N418" s="1376"/>
      <c r="O418" s="1376"/>
      <c r="P418" s="1376"/>
      <c r="Q418" s="1376"/>
      <c r="R418" s="1376"/>
      <c r="S418" s="1376"/>
      <c r="T418" s="1376"/>
      <c r="U418" s="1376"/>
      <c r="V418" s="1376"/>
      <c r="W418" s="1376"/>
      <c r="X418" s="1376"/>
      <c r="Y418" s="1376"/>
      <c r="Z418" s="1376"/>
    </row>
    <row r="419" spans="1:26" ht="44">
      <c r="A419" s="1385" t="s">
        <v>8965</v>
      </c>
      <c r="B419" s="1391" t="s">
        <v>8966</v>
      </c>
      <c r="C419" s="670" t="s">
        <v>3129</v>
      </c>
      <c r="D419" s="1118">
        <v>2</v>
      </c>
      <c r="E419" s="1118" t="s">
        <v>599</v>
      </c>
      <c r="F419" s="668" t="s">
        <v>8967</v>
      </c>
      <c r="G419" s="1396"/>
      <c r="H419" s="1497"/>
      <c r="I419" s="1472"/>
      <c r="J419" s="1472"/>
      <c r="K419" s="1465"/>
      <c r="L419" s="1376"/>
      <c r="M419" s="1376"/>
      <c r="N419" s="1376"/>
      <c r="O419" s="1376"/>
      <c r="P419" s="1376"/>
      <c r="Q419" s="1376"/>
      <c r="R419" s="1376"/>
      <c r="S419" s="1376"/>
      <c r="T419" s="1376"/>
      <c r="U419" s="1376"/>
      <c r="V419" s="1376"/>
      <c r="W419" s="1376"/>
      <c r="X419" s="1376"/>
      <c r="Y419" s="1376"/>
      <c r="Z419" s="1376"/>
    </row>
    <row r="420" spans="1:26" ht="66">
      <c r="A420" s="1385" t="s">
        <v>8968</v>
      </c>
      <c r="B420" s="1391" t="s">
        <v>8969</v>
      </c>
      <c r="C420" s="670" t="s">
        <v>8970</v>
      </c>
      <c r="D420" s="1118">
        <v>2</v>
      </c>
      <c r="E420" s="1118" t="s">
        <v>877</v>
      </c>
      <c r="F420" s="668"/>
      <c r="G420" s="1396"/>
      <c r="H420" s="1497"/>
      <c r="I420" s="1472"/>
      <c r="J420" s="1472"/>
      <c r="K420" s="1465"/>
      <c r="L420" s="1376"/>
      <c r="M420" s="1376"/>
      <c r="N420" s="1376"/>
      <c r="O420" s="1376"/>
      <c r="P420" s="1376"/>
      <c r="Q420" s="1376"/>
      <c r="R420" s="1376"/>
      <c r="S420" s="1376"/>
      <c r="T420" s="1376"/>
      <c r="U420" s="1376"/>
      <c r="V420" s="1376"/>
      <c r="W420" s="1376"/>
      <c r="X420" s="1376"/>
      <c r="Y420" s="1376"/>
      <c r="Z420" s="1376"/>
    </row>
    <row r="421" spans="1:26" ht="22">
      <c r="A421" s="1385"/>
      <c r="B421" s="1391"/>
      <c r="C421" s="670" t="s">
        <v>8971</v>
      </c>
      <c r="D421" s="1118">
        <v>2</v>
      </c>
      <c r="E421" s="1118" t="s">
        <v>469</v>
      </c>
      <c r="F421" s="668"/>
      <c r="G421" s="1396"/>
      <c r="H421" s="1497"/>
      <c r="I421" s="1472"/>
      <c r="J421" s="1472"/>
      <c r="K421" s="1465"/>
      <c r="L421" s="1376"/>
      <c r="M421" s="1376"/>
      <c r="N421" s="1376"/>
      <c r="O421" s="1376"/>
      <c r="P421" s="1376"/>
      <c r="Q421" s="1376"/>
      <c r="R421" s="1376"/>
      <c r="S421" s="1376"/>
      <c r="T421" s="1376"/>
      <c r="U421" s="1376"/>
      <c r="V421" s="1376"/>
      <c r="W421" s="1376"/>
      <c r="X421" s="1376"/>
      <c r="Y421" s="1376"/>
      <c r="Z421" s="1376"/>
    </row>
    <row r="422" spans="1:26" ht="110">
      <c r="A422" s="1385"/>
      <c r="B422" s="1391"/>
      <c r="C422" s="670" t="s">
        <v>8972</v>
      </c>
      <c r="D422" s="1118">
        <v>2</v>
      </c>
      <c r="E422" s="1118" t="s">
        <v>469</v>
      </c>
      <c r="F422" s="668" t="s">
        <v>8973</v>
      </c>
      <c r="G422" s="1396"/>
      <c r="H422" s="1497"/>
      <c r="I422" s="1472"/>
      <c r="J422" s="1472"/>
      <c r="K422" s="1465"/>
      <c r="L422" s="1376"/>
      <c r="M422" s="1376"/>
      <c r="N422" s="1376"/>
      <c r="O422" s="1376"/>
      <c r="P422" s="1376"/>
      <c r="Q422" s="1376"/>
      <c r="R422" s="1376"/>
      <c r="S422" s="1376"/>
      <c r="T422" s="1376"/>
      <c r="U422" s="1376"/>
      <c r="V422" s="1376"/>
      <c r="W422" s="1376"/>
      <c r="X422" s="1376"/>
      <c r="Y422" s="1376"/>
      <c r="Z422" s="1376"/>
    </row>
    <row r="423" spans="1:26" ht="44">
      <c r="A423" s="1385"/>
      <c r="B423" s="1391"/>
      <c r="C423" s="1391" t="s">
        <v>8974</v>
      </c>
      <c r="D423" s="1118">
        <v>2</v>
      </c>
      <c r="E423" s="1118" t="s">
        <v>877</v>
      </c>
      <c r="F423" s="1397"/>
      <c r="G423" s="1396"/>
      <c r="H423" s="1497"/>
      <c r="I423" s="1472"/>
      <c r="J423" s="1472"/>
      <c r="K423" s="1465"/>
      <c r="L423" s="1376"/>
      <c r="M423" s="1376"/>
      <c r="N423" s="1376"/>
      <c r="O423" s="1376"/>
      <c r="P423" s="1376"/>
      <c r="Q423" s="1376"/>
      <c r="R423" s="1376"/>
      <c r="S423" s="1376"/>
      <c r="T423" s="1376"/>
      <c r="U423" s="1376"/>
      <c r="V423" s="1376"/>
      <c r="W423" s="1376"/>
      <c r="X423" s="1376"/>
      <c r="Y423" s="1376"/>
      <c r="Z423" s="1376"/>
    </row>
    <row r="424" spans="1:26" ht="66">
      <c r="A424" s="1385"/>
      <c r="B424" s="1391"/>
      <c r="C424" s="670" t="s">
        <v>8975</v>
      </c>
      <c r="D424" s="1118">
        <v>2</v>
      </c>
      <c r="E424" s="1118" t="s">
        <v>877</v>
      </c>
      <c r="F424" s="1389" t="s">
        <v>8976</v>
      </c>
      <c r="G424" s="1396"/>
      <c r="H424" s="1497"/>
      <c r="I424" s="1472"/>
      <c r="J424" s="1472"/>
      <c r="K424" s="1465"/>
      <c r="L424" s="1376"/>
      <c r="M424" s="1376"/>
      <c r="N424" s="1376"/>
      <c r="O424" s="1376"/>
      <c r="P424" s="1376"/>
      <c r="Q424" s="1376"/>
      <c r="R424" s="1376"/>
      <c r="S424" s="1376"/>
      <c r="T424" s="1376"/>
      <c r="U424" s="1376"/>
      <c r="V424" s="1376"/>
      <c r="W424" s="1376"/>
      <c r="X424" s="1376"/>
      <c r="Y424" s="1376"/>
      <c r="Z424" s="1376"/>
    </row>
    <row r="425" spans="1:26" ht="66">
      <c r="A425" s="1385"/>
      <c r="B425" s="1391"/>
      <c r="C425" s="670" t="s">
        <v>8977</v>
      </c>
      <c r="D425" s="1118">
        <v>2</v>
      </c>
      <c r="E425" s="1118" t="s">
        <v>877</v>
      </c>
      <c r="F425" s="1389" t="s">
        <v>8978</v>
      </c>
      <c r="G425" s="1396"/>
      <c r="H425" s="1497"/>
      <c r="I425" s="1472"/>
      <c r="J425" s="1472"/>
      <c r="K425" s="1465"/>
      <c r="L425" s="1376"/>
      <c r="M425" s="1376"/>
      <c r="N425" s="1376"/>
      <c r="O425" s="1376"/>
      <c r="P425" s="1376"/>
      <c r="Q425" s="1376"/>
      <c r="R425" s="1376"/>
      <c r="S425" s="1376"/>
      <c r="T425" s="1376"/>
      <c r="U425" s="1376"/>
      <c r="V425" s="1376"/>
      <c r="W425" s="1376"/>
      <c r="X425" s="1376"/>
      <c r="Y425" s="1376"/>
      <c r="Z425" s="1376"/>
    </row>
    <row r="426" spans="1:26" ht="21">
      <c r="A426" s="1385" t="s">
        <v>2534</v>
      </c>
      <c r="B426" s="1824" t="s">
        <v>8979</v>
      </c>
      <c r="C426" s="1570"/>
      <c r="D426" s="1570"/>
      <c r="E426" s="1570"/>
      <c r="F426" s="1570"/>
      <c r="G426" s="1573"/>
      <c r="H426" s="1489"/>
      <c r="I426" s="1472">
        <f>SUM(D427:D429)</f>
        <v>6</v>
      </c>
      <c r="J426" s="1472">
        <f>COUNT(D427:D429)*2</f>
        <v>6</v>
      </c>
      <c r="K426" s="1465"/>
      <c r="L426" s="1376"/>
      <c r="M426" s="1376"/>
      <c r="N426" s="1376"/>
      <c r="O426" s="1376"/>
      <c r="P426" s="1376"/>
      <c r="Q426" s="1376"/>
      <c r="R426" s="1376"/>
      <c r="S426" s="1376"/>
      <c r="T426" s="1376"/>
      <c r="U426" s="1376"/>
      <c r="V426" s="1376"/>
      <c r="W426" s="1376"/>
      <c r="X426" s="1376"/>
      <c r="Y426" s="1376"/>
      <c r="Z426" s="1376"/>
    </row>
    <row r="427" spans="1:26" ht="88">
      <c r="A427" s="1385" t="s">
        <v>8980</v>
      </c>
      <c r="B427" s="1391" t="s">
        <v>8981</v>
      </c>
      <c r="C427" s="670" t="s">
        <v>1626</v>
      </c>
      <c r="D427" s="1118">
        <v>2</v>
      </c>
      <c r="E427" s="1118" t="s">
        <v>599</v>
      </c>
      <c r="F427" s="668" t="s">
        <v>8982</v>
      </c>
      <c r="G427" s="1396"/>
      <c r="H427" s="1497"/>
      <c r="I427" s="1472"/>
      <c r="J427" s="1472"/>
      <c r="K427" s="1465"/>
      <c r="L427" s="1376"/>
      <c r="M427" s="1376"/>
      <c r="N427" s="1376"/>
      <c r="O427" s="1376"/>
      <c r="P427" s="1376"/>
      <c r="Q427" s="1376"/>
      <c r="R427" s="1376"/>
      <c r="S427" s="1376"/>
      <c r="T427" s="1376"/>
      <c r="U427" s="1376"/>
      <c r="V427" s="1376"/>
      <c r="W427" s="1376"/>
      <c r="X427" s="1376"/>
      <c r="Y427" s="1376"/>
      <c r="Z427" s="1376"/>
    </row>
    <row r="428" spans="1:26" ht="66">
      <c r="A428" s="1385" t="s">
        <v>8983</v>
      </c>
      <c r="B428" s="1391" t="s">
        <v>8984</v>
      </c>
      <c r="C428" s="670" t="s">
        <v>1629</v>
      </c>
      <c r="D428" s="1118">
        <v>2</v>
      </c>
      <c r="E428" s="1118" t="s">
        <v>599</v>
      </c>
      <c r="F428" s="668" t="s">
        <v>8985</v>
      </c>
      <c r="G428" s="1396"/>
      <c r="H428" s="1497"/>
      <c r="I428" s="1472"/>
      <c r="J428" s="1472"/>
      <c r="K428" s="1465"/>
      <c r="L428" s="1376"/>
      <c r="M428" s="1376"/>
      <c r="N428" s="1376"/>
      <c r="O428" s="1376"/>
      <c r="P428" s="1376"/>
      <c r="Q428" s="1376"/>
      <c r="R428" s="1376"/>
      <c r="S428" s="1376"/>
      <c r="T428" s="1376"/>
      <c r="U428" s="1376"/>
      <c r="V428" s="1376"/>
      <c r="W428" s="1376"/>
      <c r="X428" s="1376"/>
      <c r="Y428" s="1376"/>
      <c r="Z428" s="1376"/>
    </row>
    <row r="429" spans="1:26" ht="44">
      <c r="A429" s="1385" t="s">
        <v>8986</v>
      </c>
      <c r="B429" s="1391" t="s">
        <v>8987</v>
      </c>
      <c r="C429" s="668" t="s">
        <v>3135</v>
      </c>
      <c r="D429" s="1118">
        <v>2</v>
      </c>
      <c r="E429" s="1118" t="s">
        <v>599</v>
      </c>
      <c r="F429" s="668" t="s">
        <v>8988</v>
      </c>
      <c r="G429" s="1396"/>
      <c r="H429" s="1497"/>
      <c r="I429" s="1472"/>
      <c r="J429" s="1472"/>
      <c r="K429" s="1465"/>
      <c r="L429" s="1376"/>
      <c r="M429" s="1376"/>
      <c r="N429" s="1376"/>
      <c r="O429" s="1376"/>
      <c r="P429" s="1376"/>
      <c r="Q429" s="1376"/>
      <c r="R429" s="1376"/>
      <c r="S429" s="1376"/>
      <c r="T429" s="1376"/>
      <c r="U429" s="1376"/>
      <c r="V429" s="1376"/>
      <c r="W429" s="1376"/>
      <c r="X429" s="1376"/>
      <c r="Y429" s="1376"/>
      <c r="Z429" s="1376"/>
    </row>
    <row r="430" spans="1:26" ht="21">
      <c r="A430" s="1385" t="s">
        <v>271</v>
      </c>
      <c r="B430" s="1824" t="s">
        <v>8989</v>
      </c>
      <c r="C430" s="1570"/>
      <c r="D430" s="1570"/>
      <c r="E430" s="1570"/>
      <c r="F430" s="1570"/>
      <c r="G430" s="1573"/>
      <c r="H430" s="1489"/>
      <c r="I430" s="1472">
        <f>SUM(D431:D436)</f>
        <v>12</v>
      </c>
      <c r="J430" s="1472">
        <f>COUNT(D431:D436)*2</f>
        <v>12</v>
      </c>
      <c r="K430" s="1465"/>
      <c r="L430" s="1376"/>
      <c r="M430" s="1376"/>
      <c r="N430" s="1376"/>
      <c r="O430" s="1376"/>
      <c r="P430" s="1376"/>
      <c r="Q430" s="1376"/>
      <c r="R430" s="1376"/>
      <c r="S430" s="1376"/>
      <c r="T430" s="1376"/>
      <c r="U430" s="1376"/>
      <c r="V430" s="1376"/>
      <c r="W430" s="1376"/>
      <c r="X430" s="1376"/>
      <c r="Y430" s="1376"/>
      <c r="Z430" s="1376"/>
    </row>
    <row r="431" spans="1:26" ht="132">
      <c r="A431" s="1393" t="s">
        <v>1634</v>
      </c>
      <c r="B431" s="670" t="s">
        <v>1635</v>
      </c>
      <c r="C431" s="670" t="s">
        <v>1636</v>
      </c>
      <c r="D431" s="1118">
        <v>2</v>
      </c>
      <c r="E431" s="1118" t="s">
        <v>611</v>
      </c>
      <c r="F431" s="670" t="s">
        <v>8990</v>
      </c>
      <c r="G431" s="804"/>
      <c r="H431" s="1499"/>
      <c r="I431" s="1472"/>
      <c r="J431" s="1472"/>
      <c r="K431" s="1465"/>
      <c r="L431" s="1376"/>
      <c r="M431" s="1376"/>
      <c r="N431" s="1376"/>
      <c r="O431" s="1376"/>
      <c r="P431" s="1376"/>
      <c r="Q431" s="1376"/>
      <c r="R431" s="1376"/>
      <c r="S431" s="1376"/>
      <c r="T431" s="1376"/>
      <c r="U431" s="1376"/>
      <c r="V431" s="1376"/>
      <c r="W431" s="1376"/>
      <c r="X431" s="1376"/>
      <c r="Y431" s="1376"/>
      <c r="Z431" s="1376"/>
    </row>
    <row r="432" spans="1:26" ht="66">
      <c r="A432" s="1393" t="s">
        <v>1642</v>
      </c>
      <c r="B432" s="670" t="s">
        <v>1643</v>
      </c>
      <c r="C432" s="670" t="s">
        <v>1644</v>
      </c>
      <c r="D432" s="1118">
        <v>2</v>
      </c>
      <c r="E432" s="1118" t="s">
        <v>611</v>
      </c>
      <c r="F432" s="670" t="s">
        <v>8991</v>
      </c>
      <c r="G432" s="804"/>
      <c r="H432" s="1499"/>
      <c r="I432" s="1472"/>
      <c r="J432" s="1472"/>
      <c r="K432" s="1465"/>
      <c r="L432" s="1376"/>
      <c r="M432" s="1376"/>
      <c r="N432" s="1376"/>
      <c r="O432" s="1376"/>
      <c r="P432" s="1376"/>
      <c r="Q432" s="1376"/>
      <c r="R432" s="1376"/>
      <c r="S432" s="1376"/>
      <c r="T432" s="1376"/>
      <c r="U432" s="1376"/>
      <c r="V432" s="1376"/>
      <c r="W432" s="1376"/>
      <c r="X432" s="1376"/>
      <c r="Y432" s="1376"/>
      <c r="Z432" s="1376"/>
    </row>
    <row r="433" spans="1:26" ht="66">
      <c r="A433" s="1393" t="s">
        <v>1646</v>
      </c>
      <c r="B433" s="670" t="s">
        <v>1647</v>
      </c>
      <c r="C433" s="670" t="s">
        <v>1648</v>
      </c>
      <c r="D433" s="1118">
        <v>2</v>
      </c>
      <c r="E433" s="1118" t="s">
        <v>611</v>
      </c>
      <c r="F433" s="670" t="s">
        <v>8992</v>
      </c>
      <c r="G433" s="804"/>
      <c r="H433" s="1499"/>
      <c r="I433" s="1472"/>
      <c r="J433" s="1472"/>
      <c r="K433" s="1465"/>
      <c r="L433" s="1376"/>
      <c r="M433" s="1376"/>
      <c r="N433" s="1376"/>
      <c r="O433" s="1376"/>
      <c r="P433" s="1376"/>
      <c r="Q433" s="1376"/>
      <c r="R433" s="1376"/>
      <c r="S433" s="1376"/>
      <c r="T433" s="1376"/>
      <c r="U433" s="1376"/>
      <c r="V433" s="1376"/>
      <c r="W433" s="1376"/>
      <c r="X433" s="1376"/>
      <c r="Y433" s="1376"/>
      <c r="Z433" s="1376"/>
    </row>
    <row r="434" spans="1:26" ht="88">
      <c r="A434" s="1393" t="s">
        <v>1650</v>
      </c>
      <c r="B434" s="670" t="s">
        <v>1651</v>
      </c>
      <c r="C434" s="670" t="s">
        <v>8993</v>
      </c>
      <c r="D434" s="1118">
        <v>2</v>
      </c>
      <c r="E434" s="1118" t="s">
        <v>611</v>
      </c>
      <c r="F434" s="670" t="s">
        <v>8994</v>
      </c>
      <c r="G434" s="804"/>
      <c r="H434" s="1499"/>
      <c r="I434" s="1472"/>
      <c r="J434" s="1472"/>
      <c r="K434" s="1465"/>
      <c r="L434" s="1376"/>
      <c r="M434" s="1376"/>
      <c r="N434" s="1376"/>
      <c r="O434" s="1376"/>
      <c r="P434" s="1376"/>
      <c r="Q434" s="1376"/>
      <c r="R434" s="1376"/>
      <c r="S434" s="1376"/>
      <c r="T434" s="1376"/>
      <c r="U434" s="1376"/>
      <c r="V434" s="1376"/>
      <c r="W434" s="1376"/>
      <c r="X434" s="1376"/>
      <c r="Y434" s="1376"/>
      <c r="Z434" s="1376"/>
    </row>
    <row r="435" spans="1:26" ht="88">
      <c r="A435" s="1393" t="s">
        <v>1654</v>
      </c>
      <c r="B435" s="670" t="s">
        <v>1655</v>
      </c>
      <c r="C435" s="670" t="s">
        <v>2537</v>
      </c>
      <c r="D435" s="1118">
        <v>2</v>
      </c>
      <c r="E435" s="1118" t="s">
        <v>611</v>
      </c>
      <c r="F435" s="670" t="s">
        <v>8995</v>
      </c>
      <c r="G435" s="804"/>
      <c r="H435" s="1499"/>
      <c r="I435" s="1472"/>
      <c r="J435" s="1472"/>
      <c r="K435" s="1465"/>
      <c r="L435" s="1376"/>
      <c r="M435" s="1376"/>
      <c r="N435" s="1376"/>
      <c r="O435" s="1376"/>
      <c r="P435" s="1376"/>
      <c r="Q435" s="1376"/>
      <c r="R435" s="1376"/>
      <c r="S435" s="1376"/>
      <c r="T435" s="1376"/>
      <c r="U435" s="1376"/>
      <c r="V435" s="1376"/>
      <c r="W435" s="1376"/>
      <c r="X435" s="1376"/>
      <c r="Y435" s="1376"/>
      <c r="Z435" s="1376"/>
    </row>
    <row r="436" spans="1:26" ht="132">
      <c r="A436" s="1393" t="s">
        <v>1656</v>
      </c>
      <c r="B436" s="670" t="s">
        <v>1657</v>
      </c>
      <c r="C436" s="670" t="s">
        <v>1658</v>
      </c>
      <c r="D436" s="1118">
        <v>2</v>
      </c>
      <c r="E436" s="1118" t="s">
        <v>611</v>
      </c>
      <c r="F436" s="670" t="s">
        <v>1659</v>
      </c>
      <c r="G436" s="804"/>
      <c r="H436" s="1499"/>
      <c r="I436" s="1472"/>
      <c r="J436" s="1472"/>
      <c r="K436" s="1465"/>
      <c r="L436" s="1376"/>
      <c r="M436" s="1376"/>
      <c r="N436" s="1376"/>
      <c r="O436" s="1376"/>
      <c r="P436" s="1376"/>
      <c r="Q436" s="1376"/>
      <c r="R436" s="1376"/>
      <c r="S436" s="1376"/>
      <c r="T436" s="1376"/>
      <c r="U436" s="1376"/>
      <c r="V436" s="1376"/>
      <c r="W436" s="1376"/>
      <c r="X436" s="1376"/>
      <c r="Y436" s="1376"/>
      <c r="Z436" s="1376"/>
    </row>
    <row r="437" spans="1:26" ht="21">
      <c r="A437" s="1385" t="s">
        <v>8996</v>
      </c>
      <c r="B437" s="1824" t="s">
        <v>3139</v>
      </c>
      <c r="C437" s="1570"/>
      <c r="D437" s="1570"/>
      <c r="E437" s="1570"/>
      <c r="F437" s="1570"/>
      <c r="G437" s="1573"/>
      <c r="H437" s="1489"/>
      <c r="I437" s="1472">
        <f>SUM(D438:D440)</f>
        <v>6</v>
      </c>
      <c r="J437" s="1472">
        <f>COUNT(D438:D440)*2</f>
        <v>6</v>
      </c>
      <c r="K437" s="1465"/>
      <c r="L437" s="1376"/>
      <c r="M437" s="1376"/>
      <c r="N437" s="1376"/>
      <c r="O437" s="1376"/>
      <c r="P437" s="1376"/>
      <c r="Q437" s="1376"/>
      <c r="R437" s="1376"/>
      <c r="S437" s="1376"/>
      <c r="T437" s="1376"/>
      <c r="U437" s="1376"/>
      <c r="V437" s="1376"/>
      <c r="W437" s="1376"/>
      <c r="X437" s="1376"/>
      <c r="Y437" s="1376"/>
      <c r="Z437" s="1376"/>
    </row>
    <row r="438" spans="1:26" ht="44">
      <c r="A438" s="1393" t="s">
        <v>2539</v>
      </c>
      <c r="B438" s="670" t="s">
        <v>1661</v>
      </c>
      <c r="C438" s="668" t="s">
        <v>1662</v>
      </c>
      <c r="D438" s="1118">
        <v>2</v>
      </c>
      <c r="E438" s="1387" t="s">
        <v>387</v>
      </c>
      <c r="F438" s="1386" t="s">
        <v>1663</v>
      </c>
      <c r="G438" s="668"/>
      <c r="H438" s="1491"/>
      <c r="I438" s="1472"/>
      <c r="J438" s="1472"/>
      <c r="K438" s="1465"/>
      <c r="L438" s="1376"/>
      <c r="M438" s="1376"/>
      <c r="N438" s="1376"/>
      <c r="O438" s="1376"/>
      <c r="P438" s="1376"/>
      <c r="Q438" s="1376"/>
      <c r="R438" s="1376"/>
      <c r="S438" s="1376"/>
      <c r="T438" s="1376"/>
      <c r="U438" s="1376"/>
      <c r="V438" s="1376"/>
      <c r="W438" s="1376"/>
      <c r="X438" s="1376"/>
      <c r="Y438" s="1376"/>
      <c r="Z438" s="1376"/>
    </row>
    <row r="439" spans="1:26" ht="22">
      <c r="A439" s="1393"/>
      <c r="B439" s="670"/>
      <c r="C439" s="668" t="s">
        <v>1664</v>
      </c>
      <c r="D439" s="1118">
        <v>2</v>
      </c>
      <c r="E439" s="1387" t="s">
        <v>387</v>
      </c>
      <c r="F439" s="1386" t="s">
        <v>1665</v>
      </c>
      <c r="G439" s="1386"/>
      <c r="H439" s="1490"/>
      <c r="I439" s="1472"/>
      <c r="J439" s="1472"/>
      <c r="K439" s="1465"/>
      <c r="L439" s="1376"/>
      <c r="M439" s="1376"/>
      <c r="N439" s="1376"/>
      <c r="O439" s="1376"/>
      <c r="P439" s="1376"/>
      <c r="Q439" s="1376"/>
      <c r="R439" s="1376"/>
      <c r="S439" s="1376"/>
      <c r="T439" s="1376"/>
      <c r="U439" s="1376"/>
      <c r="V439" s="1376"/>
      <c r="W439" s="1376"/>
      <c r="X439" s="1376"/>
      <c r="Y439" s="1376"/>
      <c r="Z439" s="1376"/>
    </row>
    <row r="440" spans="1:26" ht="44">
      <c r="A440" s="1393" t="s">
        <v>2540</v>
      </c>
      <c r="B440" s="670" t="s">
        <v>8997</v>
      </c>
      <c r="C440" s="1386" t="s">
        <v>1668</v>
      </c>
      <c r="D440" s="1118">
        <v>2</v>
      </c>
      <c r="E440" s="1387" t="s">
        <v>599</v>
      </c>
      <c r="F440" s="668" t="s">
        <v>4044</v>
      </c>
      <c r="G440" s="1386"/>
      <c r="H440" s="1490"/>
      <c r="I440" s="1472"/>
      <c r="J440" s="1472"/>
      <c r="K440" s="1465"/>
      <c r="L440" s="1376"/>
      <c r="M440" s="1376"/>
      <c r="N440" s="1376"/>
      <c r="O440" s="1376"/>
      <c r="P440" s="1376"/>
      <c r="Q440" s="1376"/>
      <c r="R440" s="1376"/>
      <c r="S440" s="1376"/>
      <c r="T440" s="1376"/>
      <c r="U440" s="1376"/>
      <c r="V440" s="1376"/>
      <c r="W440" s="1376"/>
      <c r="X440" s="1376"/>
      <c r="Y440" s="1376"/>
      <c r="Z440" s="1376"/>
    </row>
    <row r="441" spans="1:26" ht="21">
      <c r="A441" s="1385" t="s">
        <v>1670</v>
      </c>
      <c r="B441" s="1824" t="s">
        <v>8998</v>
      </c>
      <c r="C441" s="1570"/>
      <c r="D441" s="1570"/>
      <c r="E441" s="1570"/>
      <c r="F441" s="1570"/>
      <c r="G441" s="1573"/>
      <c r="H441" s="1489"/>
      <c r="I441" s="1472">
        <f>SUM(D442:D445)</f>
        <v>8</v>
      </c>
      <c r="J441" s="1472">
        <f>COUNT(D442:D445)*2</f>
        <v>8</v>
      </c>
      <c r="K441" s="1465"/>
      <c r="L441" s="1376"/>
      <c r="M441" s="1376"/>
      <c r="N441" s="1376"/>
      <c r="O441" s="1376"/>
      <c r="P441" s="1376"/>
      <c r="Q441" s="1376"/>
      <c r="R441" s="1376"/>
      <c r="S441" s="1376"/>
      <c r="T441" s="1376"/>
      <c r="U441" s="1376"/>
      <c r="V441" s="1376"/>
      <c r="W441" s="1376"/>
      <c r="X441" s="1376"/>
      <c r="Y441" s="1376"/>
      <c r="Z441" s="1376"/>
    </row>
    <row r="442" spans="1:26" ht="264">
      <c r="A442" s="1398" t="s">
        <v>1671</v>
      </c>
      <c r="B442" s="670" t="s">
        <v>1672</v>
      </c>
      <c r="C442" s="670" t="s">
        <v>8999</v>
      </c>
      <c r="D442" s="1118">
        <v>2</v>
      </c>
      <c r="E442" s="1387" t="s">
        <v>599</v>
      </c>
      <c r="F442" s="670" t="s">
        <v>9000</v>
      </c>
      <c r="G442" s="1396"/>
      <c r="H442" s="1497"/>
      <c r="I442" s="1472"/>
      <c r="J442" s="1472"/>
      <c r="K442" s="1465"/>
      <c r="L442" s="1376"/>
      <c r="M442" s="1376"/>
      <c r="N442" s="1376"/>
      <c r="O442" s="1376"/>
      <c r="P442" s="1376"/>
      <c r="Q442" s="1376"/>
      <c r="R442" s="1376"/>
      <c r="S442" s="1376"/>
      <c r="T442" s="1376"/>
      <c r="U442" s="1376"/>
      <c r="V442" s="1376"/>
      <c r="W442" s="1376"/>
      <c r="X442" s="1376"/>
      <c r="Y442" s="1376"/>
      <c r="Z442" s="1376"/>
    </row>
    <row r="443" spans="1:26" ht="110">
      <c r="A443" s="1398" t="s">
        <v>1675</v>
      </c>
      <c r="B443" s="670" t="s">
        <v>1676</v>
      </c>
      <c r="C443" s="670" t="s">
        <v>9001</v>
      </c>
      <c r="D443" s="1118">
        <v>2</v>
      </c>
      <c r="E443" s="1387" t="s">
        <v>599</v>
      </c>
      <c r="F443" s="670" t="s">
        <v>9002</v>
      </c>
      <c r="G443" s="1396"/>
      <c r="H443" s="1497"/>
      <c r="I443" s="1472"/>
      <c r="J443" s="1472"/>
      <c r="K443" s="1465"/>
      <c r="L443" s="1376"/>
      <c r="M443" s="1376"/>
      <c r="N443" s="1376"/>
      <c r="O443" s="1376"/>
      <c r="P443" s="1376"/>
      <c r="Q443" s="1376"/>
      <c r="R443" s="1376"/>
      <c r="S443" s="1376"/>
      <c r="T443" s="1376"/>
      <c r="U443" s="1376"/>
      <c r="V443" s="1376"/>
      <c r="W443" s="1376"/>
      <c r="X443" s="1376"/>
      <c r="Y443" s="1376"/>
      <c r="Z443" s="1376"/>
    </row>
    <row r="444" spans="1:26" ht="110">
      <c r="A444" s="1398" t="s">
        <v>1679</v>
      </c>
      <c r="B444" s="670" t="s">
        <v>1680</v>
      </c>
      <c r="C444" s="670" t="s">
        <v>9003</v>
      </c>
      <c r="D444" s="1118">
        <v>2</v>
      </c>
      <c r="E444" s="1387" t="s">
        <v>599</v>
      </c>
      <c r="F444" s="670" t="s">
        <v>9004</v>
      </c>
      <c r="G444" s="1396"/>
      <c r="H444" s="1497"/>
      <c r="I444" s="1472"/>
      <c r="J444" s="1472"/>
      <c r="K444" s="1465"/>
      <c r="L444" s="1376"/>
      <c r="M444" s="1376"/>
      <c r="N444" s="1376"/>
      <c r="O444" s="1376"/>
      <c r="P444" s="1376"/>
      <c r="Q444" s="1376"/>
      <c r="R444" s="1376"/>
      <c r="S444" s="1376"/>
      <c r="T444" s="1376"/>
      <c r="U444" s="1376"/>
      <c r="V444" s="1376"/>
      <c r="W444" s="1376"/>
      <c r="X444" s="1376"/>
      <c r="Y444" s="1376"/>
      <c r="Z444" s="1376"/>
    </row>
    <row r="445" spans="1:26" ht="66">
      <c r="A445" s="1398" t="s">
        <v>1681</v>
      </c>
      <c r="B445" s="670" t="s">
        <v>1682</v>
      </c>
      <c r="C445" s="670" t="s">
        <v>9005</v>
      </c>
      <c r="D445" s="1118">
        <v>2</v>
      </c>
      <c r="E445" s="1387" t="s">
        <v>599</v>
      </c>
      <c r="F445" s="670" t="s">
        <v>9006</v>
      </c>
      <c r="G445" s="1396"/>
      <c r="H445" s="1497"/>
      <c r="I445" s="1472"/>
      <c r="J445" s="1472"/>
      <c r="K445" s="1465"/>
      <c r="L445" s="1376"/>
      <c r="M445" s="1376"/>
      <c r="N445" s="1376"/>
      <c r="O445" s="1376"/>
      <c r="P445" s="1376"/>
      <c r="Q445" s="1376"/>
      <c r="R445" s="1376"/>
      <c r="S445" s="1376"/>
      <c r="T445" s="1376"/>
      <c r="U445" s="1376"/>
      <c r="V445" s="1376"/>
      <c r="W445" s="1376"/>
      <c r="X445" s="1376"/>
      <c r="Y445" s="1376"/>
      <c r="Z445" s="1376"/>
    </row>
    <row r="446" spans="1:26" ht="21">
      <c r="A446" s="1385" t="s">
        <v>1683</v>
      </c>
      <c r="B446" s="1824" t="s">
        <v>185</v>
      </c>
      <c r="C446" s="1570"/>
      <c r="D446" s="1570"/>
      <c r="E446" s="1570"/>
      <c r="F446" s="1570"/>
      <c r="G446" s="1573"/>
      <c r="H446" s="1489"/>
      <c r="I446" s="1472">
        <f>SUM(D447:D451)</f>
        <v>10</v>
      </c>
      <c r="J446" s="1472">
        <f>COUNT(D447:D451)*2</f>
        <v>10</v>
      </c>
      <c r="K446" s="1465"/>
      <c r="L446" s="1376"/>
      <c r="M446" s="1376"/>
      <c r="N446" s="1376"/>
      <c r="O446" s="1376"/>
      <c r="P446" s="1376"/>
      <c r="Q446" s="1376"/>
      <c r="R446" s="1376"/>
      <c r="S446" s="1376"/>
      <c r="T446" s="1376"/>
      <c r="U446" s="1376"/>
      <c r="V446" s="1376"/>
      <c r="W446" s="1376"/>
      <c r="X446" s="1376"/>
      <c r="Y446" s="1376"/>
      <c r="Z446" s="1376"/>
    </row>
    <row r="447" spans="1:26" ht="110">
      <c r="A447" s="1385" t="s">
        <v>9007</v>
      </c>
      <c r="B447" s="670" t="s">
        <v>1689</v>
      </c>
      <c r="C447" s="670" t="s">
        <v>9008</v>
      </c>
      <c r="D447" s="1118">
        <v>2</v>
      </c>
      <c r="E447" s="1387" t="s">
        <v>599</v>
      </c>
      <c r="F447" s="670" t="s">
        <v>9009</v>
      </c>
      <c r="G447" s="1396"/>
      <c r="H447" s="1497"/>
      <c r="I447" s="1472"/>
      <c r="J447" s="1472"/>
      <c r="K447" s="1465"/>
      <c r="L447" s="1376"/>
      <c r="M447" s="1376"/>
      <c r="N447" s="1376"/>
      <c r="O447" s="1376"/>
      <c r="P447" s="1376"/>
      <c r="Q447" s="1376"/>
      <c r="R447" s="1376"/>
      <c r="S447" s="1376"/>
      <c r="T447" s="1376"/>
      <c r="U447" s="1376"/>
      <c r="V447" s="1376"/>
      <c r="W447" s="1376"/>
      <c r="X447" s="1376"/>
      <c r="Y447" s="1376"/>
      <c r="Z447" s="1376"/>
    </row>
    <row r="448" spans="1:26" ht="88">
      <c r="A448" s="1385" t="s">
        <v>9010</v>
      </c>
      <c r="B448" s="670" t="s">
        <v>1691</v>
      </c>
      <c r="C448" s="670" t="s">
        <v>9011</v>
      </c>
      <c r="D448" s="1118">
        <v>2</v>
      </c>
      <c r="E448" s="1387" t="s">
        <v>599</v>
      </c>
      <c r="F448" s="670" t="s">
        <v>9012</v>
      </c>
      <c r="G448" s="1396"/>
      <c r="H448" s="1497"/>
      <c r="I448" s="1472"/>
      <c r="J448" s="1472"/>
      <c r="K448" s="1465"/>
      <c r="L448" s="1376"/>
      <c r="M448" s="1376"/>
      <c r="N448" s="1376"/>
      <c r="O448" s="1376"/>
      <c r="P448" s="1376"/>
      <c r="Q448" s="1376"/>
      <c r="R448" s="1376"/>
      <c r="S448" s="1376"/>
      <c r="T448" s="1376"/>
      <c r="U448" s="1376"/>
      <c r="V448" s="1376"/>
      <c r="W448" s="1376"/>
      <c r="X448" s="1376"/>
      <c r="Y448" s="1376"/>
      <c r="Z448" s="1376"/>
    </row>
    <row r="449" spans="1:26" ht="88">
      <c r="A449" s="1385" t="s">
        <v>9013</v>
      </c>
      <c r="B449" s="670" t="s">
        <v>1699</v>
      </c>
      <c r="C449" s="670" t="s">
        <v>9014</v>
      </c>
      <c r="D449" s="1118">
        <v>2</v>
      </c>
      <c r="E449" s="1387" t="s">
        <v>599</v>
      </c>
      <c r="F449" s="670" t="s">
        <v>9015</v>
      </c>
      <c r="G449" s="1396"/>
      <c r="H449" s="1497"/>
      <c r="I449" s="1472"/>
      <c r="J449" s="1472"/>
      <c r="K449" s="1465"/>
      <c r="L449" s="1376"/>
      <c r="M449" s="1376"/>
      <c r="N449" s="1376"/>
      <c r="O449" s="1376"/>
      <c r="P449" s="1376"/>
      <c r="Q449" s="1376"/>
      <c r="R449" s="1376"/>
      <c r="S449" s="1376"/>
      <c r="T449" s="1376"/>
      <c r="U449" s="1376"/>
      <c r="V449" s="1376"/>
      <c r="W449" s="1376"/>
      <c r="X449" s="1376"/>
      <c r="Y449" s="1376"/>
      <c r="Z449" s="1376"/>
    </row>
    <row r="450" spans="1:26" ht="66">
      <c r="A450" s="1385" t="s">
        <v>9016</v>
      </c>
      <c r="B450" s="670" t="s">
        <v>9017</v>
      </c>
      <c r="C450" s="670" t="s">
        <v>9018</v>
      </c>
      <c r="D450" s="1118">
        <v>2</v>
      </c>
      <c r="E450" s="1387" t="s">
        <v>599</v>
      </c>
      <c r="F450" s="670" t="s">
        <v>9019</v>
      </c>
      <c r="G450" s="1396"/>
      <c r="H450" s="1497"/>
      <c r="I450" s="1472"/>
      <c r="J450" s="1472"/>
      <c r="K450" s="1465"/>
      <c r="L450" s="1376"/>
      <c r="M450" s="1376"/>
      <c r="N450" s="1376"/>
      <c r="O450" s="1376"/>
      <c r="P450" s="1376"/>
      <c r="Q450" s="1376"/>
      <c r="R450" s="1376"/>
      <c r="S450" s="1376"/>
      <c r="T450" s="1376"/>
      <c r="U450" s="1376"/>
      <c r="V450" s="1376"/>
      <c r="W450" s="1376"/>
      <c r="X450" s="1376"/>
      <c r="Y450" s="1376"/>
      <c r="Z450" s="1376"/>
    </row>
    <row r="451" spans="1:26" ht="132">
      <c r="A451" s="1385" t="s">
        <v>9020</v>
      </c>
      <c r="B451" s="670" t="s">
        <v>1706</v>
      </c>
      <c r="C451" s="670" t="s">
        <v>9021</v>
      </c>
      <c r="D451" s="1118">
        <v>2</v>
      </c>
      <c r="E451" s="1387" t="s">
        <v>599</v>
      </c>
      <c r="F451" s="670" t="s">
        <v>9022</v>
      </c>
      <c r="G451" s="1396"/>
      <c r="H451" s="1497"/>
      <c r="I451" s="1472"/>
      <c r="J451" s="1472"/>
      <c r="K451" s="1465"/>
      <c r="L451" s="1376"/>
      <c r="M451" s="1376"/>
      <c r="N451" s="1376"/>
      <c r="O451" s="1376"/>
      <c r="P451" s="1376"/>
      <c r="Q451" s="1376"/>
      <c r="R451" s="1376"/>
      <c r="S451" s="1376"/>
      <c r="T451" s="1376"/>
      <c r="U451" s="1376"/>
      <c r="V451" s="1376"/>
      <c r="W451" s="1376"/>
      <c r="X451" s="1376"/>
      <c r="Y451" s="1376"/>
      <c r="Z451" s="1376"/>
    </row>
    <row r="452" spans="1:26" ht="21">
      <c r="A452" s="1385" t="s">
        <v>273</v>
      </c>
      <c r="B452" s="1824" t="s">
        <v>9023</v>
      </c>
      <c r="C452" s="1570"/>
      <c r="D452" s="1570"/>
      <c r="E452" s="1570"/>
      <c r="F452" s="1570"/>
      <c r="G452" s="1573"/>
      <c r="H452" s="1489"/>
      <c r="I452" s="1472">
        <f>SUM(D453:D475)</f>
        <v>46</v>
      </c>
      <c r="J452" s="1472">
        <f>COUNT(D453:D475)*2</f>
        <v>46</v>
      </c>
      <c r="K452" s="1465"/>
      <c r="L452" s="1376"/>
      <c r="M452" s="1376"/>
      <c r="N452" s="1376"/>
      <c r="O452" s="1376"/>
      <c r="P452" s="1376"/>
      <c r="Q452" s="1376"/>
      <c r="R452" s="1376"/>
      <c r="S452" s="1376"/>
      <c r="T452" s="1376"/>
      <c r="U452" s="1376"/>
      <c r="V452" s="1376"/>
      <c r="W452" s="1376"/>
      <c r="X452" s="1376"/>
      <c r="Y452" s="1376"/>
      <c r="Z452" s="1376"/>
    </row>
    <row r="453" spans="1:26" ht="110">
      <c r="A453" s="1385" t="s">
        <v>9024</v>
      </c>
      <c r="B453" s="1391" t="s">
        <v>9025</v>
      </c>
      <c r="C453" s="670" t="s">
        <v>9026</v>
      </c>
      <c r="D453" s="1118">
        <v>2</v>
      </c>
      <c r="E453" s="1118" t="s">
        <v>599</v>
      </c>
      <c r="F453" s="668" t="s">
        <v>9027</v>
      </c>
      <c r="G453" s="670"/>
      <c r="H453" s="1493"/>
      <c r="I453" s="1472"/>
      <c r="J453" s="1472"/>
      <c r="K453" s="1465"/>
      <c r="L453" s="1376"/>
      <c r="M453" s="1376"/>
      <c r="N453" s="1376"/>
      <c r="O453" s="1376"/>
      <c r="P453" s="1376"/>
      <c r="Q453" s="1376"/>
      <c r="R453" s="1376"/>
      <c r="S453" s="1376"/>
      <c r="T453" s="1376"/>
      <c r="U453" s="1376"/>
      <c r="V453" s="1376"/>
      <c r="W453" s="1376"/>
      <c r="X453" s="1376"/>
      <c r="Y453" s="1376"/>
      <c r="Z453" s="1376"/>
    </row>
    <row r="454" spans="1:26" ht="132">
      <c r="A454" s="1385"/>
      <c r="B454" s="1391"/>
      <c r="C454" s="670" t="s">
        <v>2543</v>
      </c>
      <c r="D454" s="1118">
        <v>2</v>
      </c>
      <c r="E454" s="1118" t="s">
        <v>611</v>
      </c>
      <c r="F454" s="670" t="s">
        <v>1716</v>
      </c>
      <c r="G454" s="670"/>
      <c r="H454" s="1493"/>
      <c r="I454" s="1472"/>
      <c r="J454" s="1472"/>
      <c r="K454" s="1465"/>
      <c r="L454" s="1376"/>
      <c r="M454" s="1376"/>
      <c r="N454" s="1376"/>
      <c r="O454" s="1376"/>
      <c r="P454" s="1376"/>
      <c r="Q454" s="1376"/>
      <c r="R454" s="1376"/>
      <c r="S454" s="1376"/>
      <c r="T454" s="1376"/>
      <c r="U454" s="1376"/>
      <c r="V454" s="1376"/>
      <c r="W454" s="1376"/>
      <c r="X454" s="1376"/>
      <c r="Y454" s="1376"/>
      <c r="Z454" s="1376"/>
    </row>
    <row r="455" spans="1:26" ht="66">
      <c r="A455" s="1385"/>
      <c r="B455" s="1391"/>
      <c r="C455" s="670" t="s">
        <v>1717</v>
      </c>
      <c r="D455" s="1118">
        <v>2</v>
      </c>
      <c r="E455" s="1118" t="s">
        <v>611</v>
      </c>
      <c r="F455" s="670" t="s">
        <v>1718</v>
      </c>
      <c r="G455" s="670"/>
      <c r="H455" s="1493"/>
      <c r="I455" s="1472"/>
      <c r="J455" s="1472"/>
      <c r="K455" s="1465"/>
      <c r="L455" s="1376"/>
      <c r="M455" s="1376"/>
      <c r="N455" s="1376"/>
      <c r="O455" s="1376"/>
      <c r="P455" s="1376"/>
      <c r="Q455" s="1376"/>
      <c r="R455" s="1376"/>
      <c r="S455" s="1376"/>
      <c r="T455" s="1376"/>
      <c r="U455" s="1376"/>
      <c r="V455" s="1376"/>
      <c r="W455" s="1376"/>
      <c r="X455" s="1376"/>
      <c r="Y455" s="1376"/>
      <c r="Z455" s="1376"/>
    </row>
    <row r="456" spans="1:26" ht="44">
      <c r="A456" s="1385"/>
      <c r="B456" s="1391"/>
      <c r="C456" s="670" t="s">
        <v>1719</v>
      </c>
      <c r="D456" s="1118">
        <v>2</v>
      </c>
      <c r="E456" s="1118" t="s">
        <v>611</v>
      </c>
      <c r="F456" s="670" t="s">
        <v>1720</v>
      </c>
      <c r="G456" s="670"/>
      <c r="H456" s="1493"/>
      <c r="I456" s="1472"/>
      <c r="J456" s="1472"/>
      <c r="K456" s="1465"/>
      <c r="L456" s="1376"/>
      <c r="M456" s="1376"/>
      <c r="N456" s="1376"/>
      <c r="O456" s="1376"/>
      <c r="P456" s="1376"/>
      <c r="Q456" s="1376"/>
      <c r="R456" s="1376"/>
      <c r="S456" s="1376"/>
      <c r="T456" s="1376"/>
      <c r="U456" s="1376"/>
      <c r="V456" s="1376"/>
      <c r="W456" s="1376"/>
      <c r="X456" s="1376"/>
      <c r="Y456" s="1376"/>
      <c r="Z456" s="1376"/>
    </row>
    <row r="457" spans="1:26" ht="88">
      <c r="A457" s="1385"/>
      <c r="B457" s="1391"/>
      <c r="C457" s="670" t="s">
        <v>1721</v>
      </c>
      <c r="D457" s="1118">
        <v>2</v>
      </c>
      <c r="E457" s="1118" t="s">
        <v>611</v>
      </c>
      <c r="F457" s="670" t="s">
        <v>1722</v>
      </c>
      <c r="G457" s="670"/>
      <c r="H457" s="1493"/>
      <c r="I457" s="1472"/>
      <c r="J457" s="1472"/>
      <c r="K457" s="1465"/>
      <c r="L457" s="1376"/>
      <c r="M457" s="1376"/>
      <c r="N457" s="1376"/>
      <c r="O457" s="1376"/>
      <c r="P457" s="1376"/>
      <c r="Q457" s="1376"/>
      <c r="R457" s="1376"/>
      <c r="S457" s="1376"/>
      <c r="T457" s="1376"/>
      <c r="U457" s="1376"/>
      <c r="V457" s="1376"/>
      <c r="W457" s="1376"/>
      <c r="X457" s="1376"/>
      <c r="Y457" s="1376"/>
      <c r="Z457" s="1376"/>
    </row>
    <row r="458" spans="1:26" ht="44">
      <c r="A458" s="1385" t="s">
        <v>9028</v>
      </c>
      <c r="B458" s="1391" t="s">
        <v>9029</v>
      </c>
      <c r="C458" s="670" t="s">
        <v>9030</v>
      </c>
      <c r="D458" s="1118">
        <v>2</v>
      </c>
      <c r="E458" s="1387" t="s">
        <v>599</v>
      </c>
      <c r="F458" s="1391" t="s">
        <v>9031</v>
      </c>
      <c r="G458" s="1396"/>
      <c r="H458" s="1497"/>
      <c r="I458" s="1472"/>
      <c r="J458" s="1472"/>
      <c r="K458" s="1465"/>
      <c r="L458" s="1376"/>
      <c r="M458" s="1376"/>
      <c r="N458" s="1376"/>
      <c r="O458" s="1376"/>
      <c r="P458" s="1376"/>
      <c r="Q458" s="1376"/>
      <c r="R458" s="1376"/>
      <c r="S458" s="1376"/>
      <c r="T458" s="1376"/>
      <c r="U458" s="1376"/>
      <c r="V458" s="1376"/>
      <c r="W458" s="1376"/>
      <c r="X458" s="1376"/>
      <c r="Y458" s="1376"/>
      <c r="Z458" s="1376"/>
    </row>
    <row r="459" spans="1:26" ht="374">
      <c r="A459" s="1385"/>
      <c r="B459" s="1391"/>
      <c r="C459" s="670" t="s">
        <v>1725</v>
      </c>
      <c r="D459" s="1118">
        <v>2</v>
      </c>
      <c r="E459" s="1387" t="s">
        <v>611</v>
      </c>
      <c r="F459" s="670" t="s">
        <v>1726</v>
      </c>
      <c r="G459" s="1396"/>
      <c r="H459" s="1497"/>
      <c r="I459" s="1472"/>
      <c r="J459" s="1472"/>
      <c r="K459" s="1465"/>
      <c r="L459" s="1376"/>
      <c r="M459" s="1376"/>
      <c r="N459" s="1376"/>
      <c r="O459" s="1376"/>
      <c r="P459" s="1376"/>
      <c r="Q459" s="1376"/>
      <c r="R459" s="1376"/>
      <c r="S459" s="1376"/>
      <c r="T459" s="1376"/>
      <c r="U459" s="1376"/>
      <c r="V459" s="1376"/>
      <c r="W459" s="1376"/>
      <c r="X459" s="1376"/>
      <c r="Y459" s="1376"/>
      <c r="Z459" s="1376"/>
    </row>
    <row r="460" spans="1:26" ht="242">
      <c r="A460" s="1385"/>
      <c r="B460" s="1391"/>
      <c r="C460" s="670" t="s">
        <v>1727</v>
      </c>
      <c r="D460" s="1118">
        <v>2</v>
      </c>
      <c r="E460" s="1387" t="s">
        <v>611</v>
      </c>
      <c r="F460" s="670" t="s">
        <v>1728</v>
      </c>
      <c r="G460" s="1396"/>
      <c r="H460" s="1497"/>
      <c r="I460" s="1472"/>
      <c r="J460" s="1472"/>
      <c r="K460" s="1465"/>
      <c r="L460" s="1376"/>
      <c r="M460" s="1376"/>
      <c r="N460" s="1376"/>
      <c r="O460" s="1376"/>
      <c r="P460" s="1376"/>
      <c r="Q460" s="1376"/>
      <c r="R460" s="1376"/>
      <c r="S460" s="1376"/>
      <c r="T460" s="1376"/>
      <c r="U460" s="1376"/>
      <c r="V460" s="1376"/>
      <c r="W460" s="1376"/>
      <c r="X460" s="1376"/>
      <c r="Y460" s="1376"/>
      <c r="Z460" s="1376"/>
    </row>
    <row r="461" spans="1:26" ht="176">
      <c r="A461" s="1385"/>
      <c r="B461" s="1391"/>
      <c r="C461" s="670" t="s">
        <v>1729</v>
      </c>
      <c r="D461" s="1118">
        <v>2</v>
      </c>
      <c r="E461" s="1387" t="s">
        <v>611</v>
      </c>
      <c r="F461" s="670" t="s">
        <v>1730</v>
      </c>
      <c r="G461" s="1396"/>
      <c r="H461" s="1497"/>
      <c r="I461" s="1472"/>
      <c r="J461" s="1472"/>
      <c r="K461" s="1465"/>
      <c r="L461" s="1376"/>
      <c r="M461" s="1376"/>
      <c r="N461" s="1376"/>
      <c r="O461" s="1376"/>
      <c r="P461" s="1376"/>
      <c r="Q461" s="1376"/>
      <c r="R461" s="1376"/>
      <c r="S461" s="1376"/>
      <c r="T461" s="1376"/>
      <c r="U461" s="1376"/>
      <c r="V461" s="1376"/>
      <c r="W461" s="1376"/>
      <c r="X461" s="1376"/>
      <c r="Y461" s="1376"/>
      <c r="Z461" s="1376"/>
    </row>
    <row r="462" spans="1:26" ht="88">
      <c r="A462" s="1385"/>
      <c r="B462" s="1391"/>
      <c r="C462" s="670" t="s">
        <v>1731</v>
      </c>
      <c r="D462" s="1118">
        <v>2</v>
      </c>
      <c r="E462" s="1387" t="s">
        <v>611</v>
      </c>
      <c r="F462" s="670" t="s">
        <v>1732</v>
      </c>
      <c r="G462" s="1396"/>
      <c r="H462" s="1497"/>
      <c r="I462" s="1472"/>
      <c r="J462" s="1472"/>
      <c r="K462" s="1465"/>
      <c r="L462" s="1376"/>
      <c r="M462" s="1376"/>
      <c r="N462" s="1376"/>
      <c r="O462" s="1376"/>
      <c r="P462" s="1376"/>
      <c r="Q462" s="1376"/>
      <c r="R462" s="1376"/>
      <c r="S462" s="1376"/>
      <c r="T462" s="1376"/>
      <c r="U462" s="1376"/>
      <c r="V462" s="1376"/>
      <c r="W462" s="1376"/>
      <c r="X462" s="1376"/>
      <c r="Y462" s="1376"/>
      <c r="Z462" s="1376"/>
    </row>
    <row r="463" spans="1:26" ht="88">
      <c r="A463" s="1385"/>
      <c r="B463" s="1391"/>
      <c r="C463" s="670" t="s">
        <v>1733</v>
      </c>
      <c r="D463" s="1118">
        <v>2</v>
      </c>
      <c r="E463" s="1387" t="s">
        <v>611</v>
      </c>
      <c r="F463" s="670" t="s">
        <v>1732</v>
      </c>
      <c r="G463" s="1396"/>
      <c r="H463" s="1497"/>
      <c r="I463" s="1472"/>
      <c r="J463" s="1472"/>
      <c r="K463" s="1465"/>
      <c r="L463" s="1376"/>
      <c r="M463" s="1376"/>
      <c r="N463" s="1376"/>
      <c r="O463" s="1376"/>
      <c r="P463" s="1376"/>
      <c r="Q463" s="1376"/>
      <c r="R463" s="1376"/>
      <c r="S463" s="1376"/>
      <c r="T463" s="1376"/>
      <c r="U463" s="1376"/>
      <c r="V463" s="1376"/>
      <c r="W463" s="1376"/>
      <c r="X463" s="1376"/>
      <c r="Y463" s="1376"/>
      <c r="Z463" s="1376"/>
    </row>
    <row r="464" spans="1:26" ht="88">
      <c r="A464" s="1385"/>
      <c r="B464" s="1391"/>
      <c r="C464" s="670" t="s">
        <v>1734</v>
      </c>
      <c r="D464" s="1118">
        <v>2</v>
      </c>
      <c r="E464" s="1387" t="s">
        <v>611</v>
      </c>
      <c r="F464" s="670" t="s">
        <v>1732</v>
      </c>
      <c r="G464" s="1396"/>
      <c r="H464" s="1497"/>
      <c r="I464" s="1472"/>
      <c r="J464" s="1472"/>
      <c r="K464" s="1465"/>
      <c r="L464" s="1376"/>
      <c r="M464" s="1376"/>
      <c r="N464" s="1376"/>
      <c r="O464" s="1376"/>
      <c r="P464" s="1376"/>
      <c r="Q464" s="1376"/>
      <c r="R464" s="1376"/>
      <c r="S464" s="1376"/>
      <c r="T464" s="1376"/>
      <c r="U464" s="1376"/>
      <c r="V464" s="1376"/>
      <c r="W464" s="1376"/>
      <c r="X464" s="1376"/>
      <c r="Y464" s="1376"/>
      <c r="Z464" s="1376"/>
    </row>
    <row r="465" spans="1:26" ht="110">
      <c r="A465" s="1385" t="s">
        <v>1735</v>
      </c>
      <c r="B465" s="1391" t="s">
        <v>9032</v>
      </c>
      <c r="C465" s="670" t="s">
        <v>9033</v>
      </c>
      <c r="D465" s="1118">
        <v>2</v>
      </c>
      <c r="E465" s="1118" t="s">
        <v>599</v>
      </c>
      <c r="F465" s="668" t="s">
        <v>9034</v>
      </c>
      <c r="G465" s="1396"/>
      <c r="H465" s="1497"/>
      <c r="I465" s="1472"/>
      <c r="J465" s="1472"/>
      <c r="K465" s="1465"/>
      <c r="L465" s="1376"/>
      <c r="M465" s="1376"/>
      <c r="N465" s="1376"/>
      <c r="O465" s="1376"/>
      <c r="P465" s="1376"/>
      <c r="Q465" s="1376"/>
      <c r="R465" s="1376"/>
      <c r="S465" s="1376"/>
      <c r="T465" s="1376"/>
      <c r="U465" s="1376"/>
      <c r="V465" s="1376"/>
      <c r="W465" s="1376"/>
      <c r="X465" s="1376"/>
      <c r="Y465" s="1376"/>
      <c r="Z465" s="1376"/>
    </row>
    <row r="466" spans="1:26" ht="66">
      <c r="A466" s="1385"/>
      <c r="B466" s="1391"/>
      <c r="C466" s="670" t="s">
        <v>1737</v>
      </c>
      <c r="D466" s="1118">
        <v>2</v>
      </c>
      <c r="E466" s="1118" t="s">
        <v>496</v>
      </c>
      <c r="F466" s="670" t="s">
        <v>1738</v>
      </c>
      <c r="G466" s="1396"/>
      <c r="H466" s="1497"/>
      <c r="I466" s="1472"/>
      <c r="J466" s="1472"/>
      <c r="K466" s="1465"/>
      <c r="L466" s="1376"/>
      <c r="M466" s="1376"/>
      <c r="N466" s="1376"/>
      <c r="O466" s="1376"/>
      <c r="P466" s="1376"/>
      <c r="Q466" s="1376"/>
      <c r="R466" s="1376"/>
      <c r="S466" s="1376"/>
      <c r="T466" s="1376"/>
      <c r="U466" s="1376"/>
      <c r="V466" s="1376"/>
      <c r="W466" s="1376"/>
      <c r="X466" s="1376"/>
      <c r="Y466" s="1376"/>
      <c r="Z466" s="1376"/>
    </row>
    <row r="467" spans="1:26" ht="66">
      <c r="A467" s="1385"/>
      <c r="B467" s="1391"/>
      <c r="C467" s="670" t="s">
        <v>1739</v>
      </c>
      <c r="D467" s="1118">
        <v>2</v>
      </c>
      <c r="E467" s="1118" t="s">
        <v>877</v>
      </c>
      <c r="F467" s="670" t="s">
        <v>1738</v>
      </c>
      <c r="G467" s="1396"/>
      <c r="H467" s="1497"/>
      <c r="I467" s="1472"/>
      <c r="J467" s="1472"/>
      <c r="K467" s="1465"/>
      <c r="L467" s="1376"/>
      <c r="M467" s="1376"/>
      <c r="N467" s="1376"/>
      <c r="O467" s="1376"/>
      <c r="P467" s="1376"/>
      <c r="Q467" s="1376"/>
      <c r="R467" s="1376"/>
      <c r="S467" s="1376"/>
      <c r="T467" s="1376"/>
      <c r="U467" s="1376"/>
      <c r="V467" s="1376"/>
      <c r="W467" s="1376"/>
      <c r="X467" s="1376"/>
      <c r="Y467" s="1376"/>
      <c r="Z467" s="1376"/>
    </row>
    <row r="468" spans="1:26" ht="66">
      <c r="A468" s="1385"/>
      <c r="B468" s="1391"/>
      <c r="C468" s="670" t="s">
        <v>1740</v>
      </c>
      <c r="D468" s="1118">
        <v>2</v>
      </c>
      <c r="E468" s="1118" t="s">
        <v>877</v>
      </c>
      <c r="F468" s="670" t="s">
        <v>1738</v>
      </c>
      <c r="G468" s="1396"/>
      <c r="H468" s="1497"/>
      <c r="I468" s="1472"/>
      <c r="J468" s="1472"/>
      <c r="K468" s="1465"/>
      <c r="L468" s="1376"/>
      <c r="M468" s="1376"/>
      <c r="N468" s="1376"/>
      <c r="O468" s="1376"/>
      <c r="P468" s="1376"/>
      <c r="Q468" s="1376"/>
      <c r="R468" s="1376"/>
      <c r="S468" s="1376"/>
      <c r="T468" s="1376"/>
      <c r="U468" s="1376"/>
      <c r="V468" s="1376"/>
      <c r="W468" s="1376"/>
      <c r="X468" s="1376"/>
      <c r="Y468" s="1376"/>
      <c r="Z468" s="1376"/>
    </row>
    <row r="469" spans="1:26" ht="44">
      <c r="A469" s="1385"/>
      <c r="B469" s="1391"/>
      <c r="C469" s="670" t="s">
        <v>1741</v>
      </c>
      <c r="D469" s="1118">
        <v>2</v>
      </c>
      <c r="E469" s="1118" t="s">
        <v>877</v>
      </c>
      <c r="F469" s="670" t="s">
        <v>1742</v>
      </c>
      <c r="G469" s="1396"/>
      <c r="H469" s="1497"/>
      <c r="I469" s="1472"/>
      <c r="J469" s="1472"/>
      <c r="K469" s="1465"/>
      <c r="L469" s="1376"/>
      <c r="M469" s="1376"/>
      <c r="N469" s="1376"/>
      <c r="O469" s="1376"/>
      <c r="P469" s="1376"/>
      <c r="Q469" s="1376"/>
      <c r="R469" s="1376"/>
      <c r="S469" s="1376"/>
      <c r="T469" s="1376"/>
      <c r="U469" s="1376"/>
      <c r="V469" s="1376"/>
      <c r="W469" s="1376"/>
      <c r="X469" s="1376"/>
      <c r="Y469" s="1376"/>
      <c r="Z469" s="1376"/>
    </row>
    <row r="470" spans="1:26" ht="88">
      <c r="A470" s="1385"/>
      <c r="B470" s="1391"/>
      <c r="C470" s="670" t="s">
        <v>1743</v>
      </c>
      <c r="D470" s="1118">
        <v>2</v>
      </c>
      <c r="E470" s="1118" t="s">
        <v>877</v>
      </c>
      <c r="F470" s="670" t="s">
        <v>1744</v>
      </c>
      <c r="G470" s="1396"/>
      <c r="H470" s="1497"/>
      <c r="I470" s="1472"/>
      <c r="J470" s="1472"/>
      <c r="K470" s="1465"/>
      <c r="L470" s="1376"/>
      <c r="M470" s="1376"/>
      <c r="N470" s="1376"/>
      <c r="O470" s="1376"/>
      <c r="P470" s="1376"/>
      <c r="Q470" s="1376"/>
      <c r="R470" s="1376"/>
      <c r="S470" s="1376"/>
      <c r="T470" s="1376"/>
      <c r="U470" s="1376"/>
      <c r="V470" s="1376"/>
      <c r="W470" s="1376"/>
      <c r="X470" s="1376"/>
      <c r="Y470" s="1376"/>
      <c r="Z470" s="1376"/>
    </row>
    <row r="471" spans="1:26" ht="176">
      <c r="A471" s="1385" t="s">
        <v>1745</v>
      </c>
      <c r="B471" s="1391" t="s">
        <v>9035</v>
      </c>
      <c r="C471" s="670" t="s">
        <v>9036</v>
      </c>
      <c r="D471" s="1118">
        <v>2</v>
      </c>
      <c r="E471" s="1118" t="s">
        <v>599</v>
      </c>
      <c r="F471" s="668" t="s">
        <v>9037</v>
      </c>
      <c r="G471" s="1396"/>
      <c r="H471" s="1497"/>
      <c r="I471" s="1472"/>
      <c r="J471" s="1472"/>
      <c r="K471" s="1465"/>
      <c r="L471" s="1376"/>
      <c r="M471" s="1376"/>
      <c r="N471" s="1376"/>
      <c r="O471" s="1376"/>
      <c r="P471" s="1376"/>
      <c r="Q471" s="1376"/>
      <c r="R471" s="1376"/>
      <c r="S471" s="1376"/>
      <c r="T471" s="1376"/>
      <c r="U471" s="1376"/>
      <c r="V471" s="1376"/>
      <c r="W471" s="1376"/>
      <c r="X471" s="1376"/>
      <c r="Y471" s="1376"/>
      <c r="Z471" s="1376"/>
    </row>
    <row r="472" spans="1:26" ht="66">
      <c r="A472" s="1385" t="s">
        <v>1747</v>
      </c>
      <c r="B472" s="1391" t="s">
        <v>9038</v>
      </c>
      <c r="C472" s="670" t="s">
        <v>9039</v>
      </c>
      <c r="D472" s="1118">
        <v>2</v>
      </c>
      <c r="E472" s="1118" t="s">
        <v>599</v>
      </c>
      <c r="F472" s="668" t="s">
        <v>9040</v>
      </c>
      <c r="G472" s="1396"/>
      <c r="H472" s="1497"/>
      <c r="I472" s="1472"/>
      <c r="J472" s="1472"/>
      <c r="K472" s="1465"/>
      <c r="L472" s="1376"/>
      <c r="M472" s="1376"/>
      <c r="N472" s="1376"/>
      <c r="O472" s="1376"/>
      <c r="P472" s="1376"/>
      <c r="Q472" s="1376"/>
      <c r="R472" s="1376"/>
      <c r="S472" s="1376"/>
      <c r="T472" s="1376"/>
      <c r="U472" s="1376"/>
      <c r="V472" s="1376"/>
      <c r="W472" s="1376"/>
      <c r="X472" s="1376"/>
      <c r="Y472" s="1376"/>
      <c r="Z472" s="1376"/>
    </row>
    <row r="473" spans="1:26" ht="44">
      <c r="A473" s="1385"/>
      <c r="B473" s="1391"/>
      <c r="C473" s="670" t="s">
        <v>9041</v>
      </c>
      <c r="D473" s="1118">
        <v>2</v>
      </c>
      <c r="E473" s="1118" t="s">
        <v>599</v>
      </c>
      <c r="F473" s="670" t="s">
        <v>9042</v>
      </c>
      <c r="G473" s="1396"/>
      <c r="H473" s="1497"/>
      <c r="I473" s="1472"/>
      <c r="J473" s="1472"/>
      <c r="K473" s="1465"/>
      <c r="L473" s="1376"/>
      <c r="M473" s="1376"/>
      <c r="N473" s="1376"/>
      <c r="O473" s="1376"/>
      <c r="P473" s="1376"/>
      <c r="Q473" s="1376"/>
      <c r="R473" s="1376"/>
      <c r="S473" s="1376"/>
      <c r="T473" s="1376"/>
      <c r="U473" s="1376"/>
      <c r="V473" s="1376"/>
      <c r="W473" s="1376"/>
      <c r="X473" s="1376"/>
      <c r="Y473" s="1376"/>
      <c r="Z473" s="1376"/>
    </row>
    <row r="474" spans="1:26" ht="44">
      <c r="A474" s="1385"/>
      <c r="B474" s="1391"/>
      <c r="C474" s="670" t="s">
        <v>1751</v>
      </c>
      <c r="D474" s="1118">
        <v>2</v>
      </c>
      <c r="E474" s="1118" t="s">
        <v>599</v>
      </c>
      <c r="F474" s="1394" t="s">
        <v>1752</v>
      </c>
      <c r="G474" s="1396"/>
      <c r="H474" s="1497"/>
      <c r="I474" s="1472"/>
      <c r="J474" s="1472"/>
      <c r="K474" s="1465"/>
      <c r="L474" s="1376"/>
      <c r="M474" s="1376"/>
      <c r="N474" s="1376"/>
      <c r="O474" s="1376"/>
      <c r="P474" s="1376"/>
      <c r="Q474" s="1376"/>
      <c r="R474" s="1376"/>
      <c r="S474" s="1376"/>
      <c r="T474" s="1376"/>
      <c r="U474" s="1376"/>
      <c r="V474" s="1376"/>
      <c r="W474" s="1376"/>
      <c r="X474" s="1376"/>
      <c r="Y474" s="1376"/>
      <c r="Z474" s="1376"/>
    </row>
    <row r="475" spans="1:26" ht="44">
      <c r="A475" s="1385"/>
      <c r="B475" s="1376"/>
      <c r="C475" s="1394" t="s">
        <v>1753</v>
      </c>
      <c r="D475" s="1118">
        <v>2</v>
      </c>
      <c r="E475" s="1399" t="s">
        <v>877</v>
      </c>
      <c r="F475" s="670" t="s">
        <v>9043</v>
      </c>
      <c r="G475" s="1396"/>
      <c r="H475" s="1497"/>
      <c r="I475" s="1472"/>
      <c r="J475" s="1472"/>
      <c r="K475" s="1465"/>
      <c r="L475" s="1376"/>
      <c r="M475" s="1376"/>
      <c r="N475" s="1376"/>
      <c r="O475" s="1376"/>
      <c r="P475" s="1376"/>
      <c r="Q475" s="1376"/>
      <c r="R475" s="1376"/>
      <c r="S475" s="1376"/>
      <c r="T475" s="1376"/>
      <c r="U475" s="1376"/>
      <c r="V475" s="1376"/>
      <c r="W475" s="1376"/>
      <c r="X475" s="1376"/>
      <c r="Y475" s="1376"/>
      <c r="Z475" s="1376"/>
    </row>
    <row r="476" spans="1:26" ht="21">
      <c r="A476" s="1385"/>
      <c r="B476" s="1825" t="s">
        <v>9044</v>
      </c>
      <c r="C476" s="1570"/>
      <c r="D476" s="1570"/>
      <c r="E476" s="1570"/>
      <c r="F476" s="1570"/>
      <c r="G476" s="1573"/>
      <c r="H476" s="1488"/>
      <c r="I476" s="1472">
        <f t="shared" ref="I476:J476" si="8">I477+I480+I484+I491</f>
        <v>26</v>
      </c>
      <c r="J476" s="1472">
        <f t="shared" si="8"/>
        <v>26</v>
      </c>
      <c r="K476" s="1465"/>
      <c r="L476" s="1376"/>
      <c r="M476" s="1376"/>
      <c r="N476" s="1376"/>
      <c r="O476" s="1376"/>
      <c r="P476" s="1376"/>
      <c r="Q476" s="1376"/>
      <c r="R476" s="1376"/>
      <c r="S476" s="1376"/>
      <c r="T476" s="1376"/>
      <c r="U476" s="1376"/>
      <c r="V476" s="1376"/>
      <c r="W476" s="1376"/>
      <c r="X476" s="1376"/>
      <c r="Y476" s="1376"/>
      <c r="Z476" s="1376"/>
    </row>
    <row r="477" spans="1:26" ht="21">
      <c r="A477" s="1385" t="s">
        <v>2544</v>
      </c>
      <c r="B477" s="1824" t="s">
        <v>9045</v>
      </c>
      <c r="C477" s="1570"/>
      <c r="D477" s="1570"/>
      <c r="E477" s="1570"/>
      <c r="F477" s="1570"/>
      <c r="G477" s="1573"/>
      <c r="H477" s="1489"/>
      <c r="I477" s="1472">
        <f>SUM(D478:D479)</f>
        <v>4</v>
      </c>
      <c r="J477" s="1472">
        <f>COUNT(D478:D479)*2</f>
        <v>4</v>
      </c>
      <c r="K477" s="1465"/>
      <c r="L477" s="1376"/>
      <c r="M477" s="1376"/>
      <c r="N477" s="1376"/>
      <c r="O477" s="1376"/>
      <c r="P477" s="1376"/>
      <c r="Q477" s="1376"/>
      <c r="R477" s="1376"/>
      <c r="S477" s="1376"/>
      <c r="T477" s="1376"/>
      <c r="U477" s="1376"/>
      <c r="V477" s="1376"/>
      <c r="W477" s="1376"/>
      <c r="X477" s="1376"/>
      <c r="Y477" s="1376"/>
      <c r="Z477" s="1376"/>
    </row>
    <row r="478" spans="1:26" ht="44">
      <c r="A478" s="1385" t="s">
        <v>9046</v>
      </c>
      <c r="B478" s="670" t="s">
        <v>9047</v>
      </c>
      <c r="C478" s="670" t="s">
        <v>9048</v>
      </c>
      <c r="D478" s="1118">
        <v>2</v>
      </c>
      <c r="E478" s="1118" t="s">
        <v>877</v>
      </c>
      <c r="F478" s="1391" t="s">
        <v>9049</v>
      </c>
      <c r="G478" s="1396"/>
      <c r="H478" s="1497"/>
      <c r="I478" s="1472"/>
      <c r="J478" s="1472"/>
      <c r="K478" s="1465"/>
      <c r="L478" s="1376"/>
      <c r="M478" s="1376"/>
      <c r="N478" s="1376"/>
      <c r="O478" s="1376"/>
      <c r="P478" s="1376"/>
      <c r="Q478" s="1376"/>
      <c r="R478" s="1376"/>
      <c r="S478" s="1376"/>
      <c r="T478" s="1376"/>
      <c r="U478" s="1376"/>
      <c r="V478" s="1376"/>
      <c r="W478" s="1376"/>
      <c r="X478" s="1376"/>
      <c r="Y478" s="1376"/>
      <c r="Z478" s="1376"/>
    </row>
    <row r="479" spans="1:26" ht="44">
      <c r="A479" s="1385"/>
      <c r="B479" s="670"/>
      <c r="C479" s="670" t="s">
        <v>9050</v>
      </c>
      <c r="D479" s="1118">
        <v>2</v>
      </c>
      <c r="E479" s="1118" t="s">
        <v>877</v>
      </c>
      <c r="F479" s="1391" t="s">
        <v>9051</v>
      </c>
      <c r="G479" s="1396"/>
      <c r="H479" s="1497"/>
      <c r="I479" s="1472"/>
      <c r="J479" s="1472"/>
      <c r="K479" s="1465"/>
      <c r="L479" s="1376"/>
      <c r="M479" s="1376"/>
      <c r="N479" s="1376"/>
      <c r="O479" s="1376"/>
      <c r="P479" s="1376"/>
      <c r="Q479" s="1376"/>
      <c r="R479" s="1376"/>
      <c r="S479" s="1376"/>
      <c r="T479" s="1376"/>
      <c r="U479" s="1376"/>
      <c r="V479" s="1376"/>
      <c r="W479" s="1376"/>
      <c r="X479" s="1376"/>
      <c r="Y479" s="1376"/>
      <c r="Z479" s="1376"/>
    </row>
    <row r="480" spans="1:26" ht="21">
      <c r="A480" s="1385" t="s">
        <v>275</v>
      </c>
      <c r="B480" s="1824" t="s">
        <v>9052</v>
      </c>
      <c r="C480" s="1570"/>
      <c r="D480" s="1570"/>
      <c r="E480" s="1570"/>
      <c r="F480" s="1570"/>
      <c r="G480" s="1573"/>
      <c r="H480" s="1489"/>
      <c r="I480" s="1472">
        <f>SUM(D481:D483)</f>
        <v>6</v>
      </c>
      <c r="J480" s="1472">
        <f>COUNT(D481:D483)*2</f>
        <v>6</v>
      </c>
      <c r="K480" s="1465"/>
      <c r="L480" s="1376"/>
      <c r="M480" s="1376"/>
      <c r="N480" s="1376"/>
      <c r="O480" s="1376"/>
      <c r="P480" s="1376"/>
      <c r="Q480" s="1376"/>
      <c r="R480" s="1376"/>
      <c r="S480" s="1376"/>
      <c r="T480" s="1376"/>
      <c r="U480" s="1376"/>
      <c r="V480" s="1376"/>
      <c r="W480" s="1376"/>
      <c r="X480" s="1376"/>
      <c r="Y480" s="1376"/>
      <c r="Z480" s="1376"/>
    </row>
    <row r="481" spans="1:26" ht="44">
      <c r="A481" s="1385" t="s">
        <v>2556</v>
      </c>
      <c r="B481" s="670" t="s">
        <v>9053</v>
      </c>
      <c r="C481" s="670" t="s">
        <v>9054</v>
      </c>
      <c r="D481" s="1118">
        <v>2</v>
      </c>
      <c r="E481" s="1118" t="s">
        <v>877</v>
      </c>
      <c r="F481" s="1391" t="s">
        <v>9055</v>
      </c>
      <c r="G481" s="1396"/>
      <c r="H481" s="1497"/>
      <c r="I481" s="1472"/>
      <c r="J481" s="1472"/>
      <c r="K481" s="1465"/>
      <c r="L481" s="1376"/>
      <c r="M481" s="1376"/>
      <c r="N481" s="1376"/>
      <c r="O481" s="1376"/>
      <c r="P481" s="1376"/>
      <c r="Q481" s="1376"/>
      <c r="R481" s="1376"/>
      <c r="S481" s="1376"/>
      <c r="T481" s="1376"/>
      <c r="U481" s="1376"/>
      <c r="V481" s="1376"/>
      <c r="W481" s="1376"/>
      <c r="X481" s="1376"/>
      <c r="Y481" s="1376"/>
      <c r="Z481" s="1376"/>
    </row>
    <row r="482" spans="1:26" ht="22">
      <c r="A482" s="1385"/>
      <c r="B482" s="670"/>
      <c r="C482" s="668" t="s">
        <v>9056</v>
      </c>
      <c r="D482" s="1118">
        <v>2</v>
      </c>
      <c r="E482" s="1118" t="s">
        <v>877</v>
      </c>
      <c r="F482" s="1391"/>
      <c r="G482" s="1396"/>
      <c r="H482" s="1497"/>
      <c r="I482" s="1472"/>
      <c r="J482" s="1472"/>
      <c r="K482" s="1465"/>
      <c r="L482" s="1376"/>
      <c r="M482" s="1376"/>
      <c r="N482" s="1376"/>
      <c r="O482" s="1376"/>
      <c r="P482" s="1376"/>
      <c r="Q482" s="1376"/>
      <c r="R482" s="1376"/>
      <c r="S482" s="1376"/>
      <c r="T482" s="1376"/>
      <c r="U482" s="1376"/>
      <c r="V482" s="1376"/>
      <c r="W482" s="1376"/>
      <c r="X482" s="1376"/>
      <c r="Y482" s="1376"/>
      <c r="Z482" s="1376"/>
    </row>
    <row r="483" spans="1:26" ht="66">
      <c r="A483" s="1385"/>
      <c r="B483" s="1396"/>
      <c r="C483" s="670" t="s">
        <v>9057</v>
      </c>
      <c r="D483" s="1118">
        <v>2</v>
      </c>
      <c r="E483" s="1387" t="s">
        <v>877</v>
      </c>
      <c r="F483" s="1391" t="s">
        <v>9058</v>
      </c>
      <c r="G483" s="1396"/>
      <c r="H483" s="1497"/>
      <c r="I483" s="1472"/>
      <c r="J483" s="1472"/>
      <c r="K483" s="1465"/>
      <c r="L483" s="1376"/>
      <c r="M483" s="1376"/>
      <c r="N483" s="1376"/>
      <c r="O483" s="1376"/>
      <c r="P483" s="1376"/>
      <c r="Q483" s="1376"/>
      <c r="R483" s="1376"/>
      <c r="S483" s="1376"/>
      <c r="T483" s="1376"/>
      <c r="U483" s="1376"/>
      <c r="V483" s="1376"/>
      <c r="W483" s="1376"/>
      <c r="X483" s="1376"/>
      <c r="Y483" s="1376"/>
      <c r="Z483" s="1376"/>
    </row>
    <row r="484" spans="1:26" ht="21">
      <c r="A484" s="1385" t="s">
        <v>276</v>
      </c>
      <c r="B484" s="1824" t="s">
        <v>194</v>
      </c>
      <c r="C484" s="1570"/>
      <c r="D484" s="1570"/>
      <c r="E484" s="1570"/>
      <c r="F484" s="1570"/>
      <c r="G484" s="1573"/>
      <c r="H484" s="1489"/>
      <c r="I484" s="1472">
        <f>SUM(D485:D490)</f>
        <v>12</v>
      </c>
      <c r="J484" s="1472">
        <f>COUNT(D485:D490)*2</f>
        <v>12</v>
      </c>
      <c r="K484" s="1465"/>
      <c r="L484" s="1376"/>
      <c r="M484" s="1376"/>
      <c r="N484" s="1376"/>
      <c r="O484" s="1376"/>
      <c r="P484" s="1376"/>
      <c r="Q484" s="1376"/>
      <c r="R484" s="1376"/>
      <c r="S484" s="1376"/>
      <c r="T484" s="1376"/>
      <c r="U484" s="1376"/>
      <c r="V484" s="1376"/>
      <c r="W484" s="1376"/>
      <c r="X484" s="1376"/>
      <c r="Y484" s="1376"/>
      <c r="Z484" s="1376"/>
    </row>
    <row r="485" spans="1:26" ht="110">
      <c r="A485" s="1385" t="s">
        <v>9059</v>
      </c>
      <c r="B485" s="670" t="s">
        <v>9060</v>
      </c>
      <c r="C485" s="670" t="s">
        <v>9061</v>
      </c>
      <c r="D485" s="1118">
        <v>2</v>
      </c>
      <c r="E485" s="1118" t="s">
        <v>877</v>
      </c>
      <c r="F485" s="1391" t="s">
        <v>9062</v>
      </c>
      <c r="G485" s="1396"/>
      <c r="H485" s="1497"/>
      <c r="I485" s="1472"/>
      <c r="J485" s="1472"/>
      <c r="K485" s="1465"/>
      <c r="L485" s="1376"/>
      <c r="M485" s="1376"/>
      <c r="N485" s="1376"/>
      <c r="O485" s="1376"/>
      <c r="P485" s="1376"/>
      <c r="Q485" s="1376"/>
      <c r="R485" s="1376"/>
      <c r="S485" s="1376"/>
      <c r="T485" s="1376"/>
      <c r="U485" s="1376"/>
      <c r="V485" s="1376"/>
      <c r="W485" s="1376"/>
      <c r="X485" s="1376"/>
      <c r="Y485" s="1376"/>
      <c r="Z485" s="1376"/>
    </row>
    <row r="486" spans="1:26" ht="44">
      <c r="A486" s="1385"/>
      <c r="B486" s="1396"/>
      <c r="C486" s="668" t="s">
        <v>1785</v>
      </c>
      <c r="D486" s="1118">
        <v>2</v>
      </c>
      <c r="E486" s="1118" t="s">
        <v>877</v>
      </c>
      <c r="F486" s="1391"/>
      <c r="G486" s="1396"/>
      <c r="H486" s="1497"/>
      <c r="I486" s="1472"/>
      <c r="J486" s="1472"/>
      <c r="K486" s="1465"/>
      <c r="L486" s="1376"/>
      <c r="M486" s="1376"/>
      <c r="N486" s="1376"/>
      <c r="O486" s="1376"/>
      <c r="P486" s="1376"/>
      <c r="Q486" s="1376"/>
      <c r="R486" s="1376"/>
      <c r="S486" s="1376"/>
      <c r="T486" s="1376"/>
      <c r="U486" s="1376"/>
      <c r="V486" s="1376"/>
      <c r="W486" s="1376"/>
      <c r="X486" s="1376"/>
      <c r="Y486" s="1376"/>
      <c r="Z486" s="1376"/>
    </row>
    <row r="487" spans="1:26" ht="66">
      <c r="A487" s="1385"/>
      <c r="B487" s="670"/>
      <c r="C487" s="668" t="s">
        <v>9063</v>
      </c>
      <c r="D487" s="1118">
        <v>2</v>
      </c>
      <c r="E487" s="1118" t="s">
        <v>877</v>
      </c>
      <c r="F487" s="1391" t="s">
        <v>9064</v>
      </c>
      <c r="G487" s="1396"/>
      <c r="H487" s="1497"/>
      <c r="I487" s="1472"/>
      <c r="J487" s="1472"/>
      <c r="K487" s="1465"/>
      <c r="L487" s="1376"/>
      <c r="M487" s="1376"/>
      <c r="N487" s="1376"/>
      <c r="O487" s="1376"/>
      <c r="P487" s="1376"/>
      <c r="Q487" s="1376"/>
      <c r="R487" s="1376"/>
      <c r="S487" s="1376"/>
      <c r="T487" s="1376"/>
      <c r="U487" s="1376"/>
      <c r="V487" s="1376"/>
      <c r="W487" s="1376"/>
      <c r="X487" s="1376"/>
      <c r="Y487" s="1376"/>
      <c r="Z487" s="1376"/>
    </row>
    <row r="488" spans="1:26" ht="110">
      <c r="A488" s="1385"/>
      <c r="B488" s="670"/>
      <c r="C488" s="668" t="s">
        <v>9065</v>
      </c>
      <c r="D488" s="1118">
        <v>2</v>
      </c>
      <c r="E488" s="1118" t="s">
        <v>877</v>
      </c>
      <c r="F488" s="1391" t="s">
        <v>9066</v>
      </c>
      <c r="G488" s="1396"/>
      <c r="H488" s="1497"/>
      <c r="I488" s="1472"/>
      <c r="J488" s="1472"/>
      <c r="K488" s="1465"/>
      <c r="L488" s="1376"/>
      <c r="M488" s="1376"/>
      <c r="N488" s="1376"/>
      <c r="O488" s="1376"/>
      <c r="P488" s="1376"/>
      <c r="Q488" s="1376"/>
      <c r="R488" s="1376"/>
      <c r="S488" s="1376"/>
      <c r="T488" s="1376"/>
      <c r="U488" s="1376"/>
      <c r="V488" s="1376"/>
      <c r="W488" s="1376"/>
      <c r="X488" s="1376"/>
      <c r="Y488" s="1376"/>
      <c r="Z488" s="1376"/>
    </row>
    <row r="489" spans="1:26" ht="66">
      <c r="A489" s="1385"/>
      <c r="B489" s="1396"/>
      <c r="C489" s="1396" t="s">
        <v>9067</v>
      </c>
      <c r="D489" s="1118">
        <v>2</v>
      </c>
      <c r="E489" s="1387" t="s">
        <v>877</v>
      </c>
      <c r="F489" s="1391" t="s">
        <v>9068</v>
      </c>
      <c r="G489" s="670" t="s">
        <v>9069</v>
      </c>
      <c r="H489" s="1493"/>
      <c r="I489" s="1472"/>
      <c r="J489" s="1472"/>
      <c r="K489" s="1465"/>
      <c r="L489" s="1376"/>
      <c r="M489" s="1376"/>
      <c r="N489" s="1376"/>
      <c r="O489" s="1376"/>
      <c r="P489" s="1376"/>
      <c r="Q489" s="1376"/>
      <c r="R489" s="1376"/>
      <c r="S489" s="1376"/>
      <c r="T489" s="1376"/>
      <c r="U489" s="1376"/>
      <c r="V489" s="1376"/>
      <c r="W489" s="1376"/>
      <c r="X489" s="1376"/>
      <c r="Y489" s="1376"/>
      <c r="Z489" s="1376"/>
    </row>
    <row r="490" spans="1:26" ht="44">
      <c r="A490" s="1385"/>
      <c r="B490" s="1396"/>
      <c r="C490" s="670" t="s">
        <v>6804</v>
      </c>
      <c r="D490" s="1118">
        <v>2</v>
      </c>
      <c r="E490" s="1387" t="s">
        <v>877</v>
      </c>
      <c r="F490" s="670" t="s">
        <v>5955</v>
      </c>
      <c r="G490" s="1396"/>
      <c r="H490" s="1497"/>
      <c r="I490" s="1472"/>
      <c r="J490" s="1472"/>
      <c r="K490" s="1465"/>
      <c r="L490" s="1376"/>
      <c r="M490" s="1376"/>
      <c r="N490" s="1376"/>
      <c r="O490" s="1376"/>
      <c r="P490" s="1376"/>
      <c r="Q490" s="1376"/>
      <c r="R490" s="1376"/>
      <c r="S490" s="1376"/>
      <c r="T490" s="1376"/>
      <c r="U490" s="1376"/>
      <c r="V490" s="1376"/>
      <c r="W490" s="1376"/>
      <c r="X490" s="1376"/>
      <c r="Y490" s="1376"/>
      <c r="Z490" s="1376"/>
    </row>
    <row r="491" spans="1:26" ht="21">
      <c r="A491" s="1385" t="s">
        <v>277</v>
      </c>
      <c r="B491" s="1824" t="s">
        <v>9070</v>
      </c>
      <c r="C491" s="1570"/>
      <c r="D491" s="1570"/>
      <c r="E491" s="1570"/>
      <c r="F491" s="1570"/>
      <c r="G491" s="1573"/>
      <c r="H491" s="1489"/>
      <c r="I491" s="1472">
        <f>SUM(D492:D493)</f>
        <v>4</v>
      </c>
      <c r="J491" s="1472">
        <f>COUNT(D492:D493)*2</f>
        <v>4</v>
      </c>
      <c r="K491" s="1465"/>
      <c r="L491" s="1376"/>
      <c r="M491" s="1376"/>
      <c r="N491" s="1376"/>
      <c r="O491" s="1376"/>
      <c r="P491" s="1376"/>
      <c r="Q491" s="1376"/>
      <c r="R491" s="1376"/>
      <c r="S491" s="1376"/>
      <c r="T491" s="1376"/>
      <c r="U491" s="1376"/>
      <c r="V491" s="1376"/>
      <c r="W491" s="1376"/>
      <c r="X491" s="1376"/>
      <c r="Y491" s="1376"/>
      <c r="Z491" s="1376"/>
    </row>
    <row r="492" spans="1:26" ht="44">
      <c r="A492" s="1385" t="s">
        <v>9071</v>
      </c>
      <c r="B492" s="670" t="s">
        <v>9072</v>
      </c>
      <c r="C492" s="668" t="s">
        <v>9073</v>
      </c>
      <c r="D492" s="1118">
        <v>2</v>
      </c>
      <c r="E492" s="1118" t="s">
        <v>877</v>
      </c>
      <c r="F492" s="670"/>
      <c r="G492" s="670" t="s">
        <v>9074</v>
      </c>
      <c r="H492" s="1493"/>
      <c r="I492" s="1472"/>
      <c r="J492" s="1472"/>
      <c r="K492" s="1465"/>
      <c r="L492" s="1376"/>
      <c r="M492" s="1376"/>
      <c r="N492" s="1376"/>
      <c r="O492" s="1376"/>
      <c r="P492" s="1376"/>
      <c r="Q492" s="1376"/>
      <c r="R492" s="1376"/>
      <c r="S492" s="1376"/>
      <c r="T492" s="1376"/>
      <c r="U492" s="1376"/>
      <c r="V492" s="1376"/>
      <c r="W492" s="1376"/>
      <c r="X492" s="1376"/>
      <c r="Y492" s="1376"/>
      <c r="Z492" s="1376"/>
    </row>
    <row r="493" spans="1:26" ht="22">
      <c r="A493" s="1385"/>
      <c r="B493" s="1396"/>
      <c r="C493" s="668" t="s">
        <v>2580</v>
      </c>
      <c r="D493" s="1118">
        <v>2</v>
      </c>
      <c r="E493" s="1387" t="s">
        <v>877</v>
      </c>
      <c r="F493" s="1396"/>
      <c r="G493" s="1386"/>
      <c r="H493" s="1490"/>
      <c r="I493" s="1472"/>
      <c r="J493" s="1472"/>
      <c r="K493" s="1465"/>
      <c r="L493" s="1376"/>
      <c r="M493" s="1376"/>
      <c r="N493" s="1376"/>
      <c r="O493" s="1376"/>
      <c r="P493" s="1376"/>
      <c r="Q493" s="1376"/>
      <c r="R493" s="1376"/>
      <c r="S493" s="1376"/>
      <c r="T493" s="1376"/>
      <c r="U493" s="1376"/>
      <c r="V493" s="1376"/>
      <c r="W493" s="1376"/>
      <c r="X493" s="1376"/>
      <c r="Y493" s="1376"/>
      <c r="Z493" s="1376"/>
    </row>
    <row r="494" spans="1:26" ht="21">
      <c r="A494" s="1376"/>
      <c r="B494" s="1376"/>
      <c r="C494" s="1376"/>
      <c r="D494" s="1399"/>
      <c r="E494" s="1399"/>
      <c r="F494" s="1376"/>
      <c r="G494" s="1376"/>
      <c r="H494" s="1493"/>
      <c r="I494" s="1472"/>
      <c r="J494" s="1472"/>
      <c r="K494" s="1465"/>
      <c r="L494" s="1376"/>
      <c r="M494" s="1376"/>
      <c r="N494" s="1376"/>
      <c r="O494" s="1376"/>
      <c r="P494" s="1376"/>
      <c r="Q494" s="1376"/>
      <c r="R494" s="1376"/>
      <c r="S494" s="1376"/>
      <c r="T494" s="1376"/>
      <c r="U494" s="1376"/>
      <c r="V494" s="1376"/>
      <c r="W494" s="1376"/>
      <c r="X494" s="1376"/>
      <c r="Y494" s="1376"/>
      <c r="Z494" s="1376"/>
    </row>
    <row r="495" spans="1:26" ht="21">
      <c r="A495" s="1400"/>
      <c r="B495" s="1400"/>
      <c r="C495" s="1400"/>
      <c r="D495" s="1401"/>
      <c r="E495" s="1401"/>
      <c r="F495" s="1400"/>
      <c r="G495" s="1400"/>
      <c r="H495" s="1493"/>
      <c r="I495" s="1472"/>
      <c r="J495" s="1472"/>
      <c r="K495" s="1465"/>
      <c r="L495" s="1400"/>
      <c r="M495" s="1400"/>
      <c r="N495" s="1400"/>
      <c r="O495" s="1400"/>
      <c r="P495" s="1400"/>
      <c r="Q495" s="1400"/>
      <c r="R495" s="1400"/>
      <c r="S495" s="1400"/>
      <c r="T495" s="1400"/>
      <c r="U495" s="1400"/>
      <c r="V495" s="1400"/>
      <c r="W495" s="1400"/>
      <c r="X495" s="1400"/>
      <c r="Y495" s="1400"/>
      <c r="Z495" s="1400"/>
    </row>
    <row r="496" spans="1:26" ht="21">
      <c r="A496" s="1400"/>
      <c r="B496" s="1400"/>
      <c r="C496" s="1400"/>
      <c r="D496" s="1401"/>
      <c r="E496" s="1401"/>
      <c r="F496" s="1400"/>
      <c r="G496" s="1400"/>
      <c r="H496" s="1493"/>
      <c r="I496" s="1472"/>
      <c r="J496" s="1472"/>
      <c r="K496" s="1465"/>
      <c r="L496" s="1400"/>
      <c r="M496" s="1400"/>
      <c r="N496" s="1400"/>
      <c r="O496" s="1400"/>
      <c r="P496" s="1400"/>
      <c r="Q496" s="1400"/>
      <c r="R496" s="1400"/>
      <c r="S496" s="1400"/>
      <c r="T496" s="1400"/>
      <c r="U496" s="1400"/>
      <c r="V496" s="1400"/>
      <c r="W496" s="1400"/>
      <c r="X496" s="1400"/>
      <c r="Y496" s="1400"/>
      <c r="Z496" s="1400"/>
    </row>
    <row r="497" spans="1:26" ht="21">
      <c r="A497" s="1400"/>
      <c r="B497" s="1400"/>
      <c r="C497" s="1400"/>
      <c r="D497" s="1401"/>
      <c r="E497" s="1401"/>
      <c r="F497" s="1400"/>
      <c r="G497" s="1400"/>
      <c r="H497" s="1493"/>
      <c r="I497" s="1472"/>
      <c r="J497" s="1472"/>
      <c r="K497" s="1465"/>
      <c r="L497" s="1400"/>
      <c r="M497" s="1400"/>
      <c r="N497" s="1400"/>
      <c r="O497" s="1400"/>
      <c r="P497" s="1400"/>
      <c r="Q497" s="1400"/>
      <c r="R497" s="1400"/>
      <c r="S497" s="1400"/>
      <c r="T497" s="1400"/>
      <c r="U497" s="1400"/>
      <c r="V497" s="1400"/>
      <c r="W497" s="1400"/>
      <c r="X497" s="1400"/>
      <c r="Y497" s="1400"/>
      <c r="Z497" s="1400"/>
    </row>
    <row r="498" spans="1:26" ht="21">
      <c r="A498" s="1493"/>
      <c r="B498" s="1493"/>
      <c r="C498" s="1493"/>
      <c r="D498" s="1501"/>
      <c r="E498" s="1501"/>
      <c r="F498" s="1493"/>
      <c r="G498" s="1400"/>
      <c r="H498" s="1493"/>
      <c r="I498" s="1472"/>
      <c r="J498" s="1472"/>
      <c r="K498" s="1465"/>
      <c r="L498" s="1400"/>
      <c r="M498" s="1400"/>
      <c r="N498" s="1400"/>
      <c r="O498" s="1400"/>
      <c r="P498" s="1400"/>
      <c r="Q498" s="1400"/>
      <c r="R498" s="1400"/>
      <c r="S498" s="1400"/>
      <c r="T498" s="1400"/>
      <c r="U498" s="1400"/>
      <c r="V498" s="1400"/>
      <c r="W498" s="1400"/>
      <c r="X498" s="1400"/>
      <c r="Y498" s="1400"/>
      <c r="Z498" s="1400"/>
    </row>
    <row r="499" spans="1:26" ht="21">
      <c r="A499" s="1493"/>
      <c r="B499" s="1493"/>
      <c r="C499" s="1493"/>
      <c r="D499" s="1501"/>
      <c r="E499" s="1501"/>
      <c r="F499" s="1493"/>
      <c r="G499" s="1400"/>
      <c r="H499" s="1493"/>
      <c r="I499" s="1472"/>
      <c r="J499" s="1472"/>
      <c r="K499" s="1465"/>
      <c r="L499" s="1400"/>
      <c r="M499" s="1400"/>
      <c r="N499" s="1400"/>
      <c r="O499" s="1400"/>
      <c r="P499" s="1400"/>
      <c r="Q499" s="1400"/>
      <c r="R499" s="1400"/>
      <c r="S499" s="1400"/>
      <c r="T499" s="1400"/>
      <c r="U499" s="1400"/>
      <c r="V499" s="1400"/>
      <c r="W499" s="1400"/>
      <c r="X499" s="1400"/>
      <c r="Y499" s="1400"/>
      <c r="Z499" s="1400"/>
    </row>
    <row r="500" spans="1:26" ht="21">
      <c r="A500" s="1502"/>
      <c r="B500" s="1502" t="s">
        <v>1803</v>
      </c>
      <c r="C500" s="1502" t="s">
        <v>2588</v>
      </c>
      <c r="D500" s="1503"/>
      <c r="E500" s="1503">
        <f>G2</f>
        <v>20</v>
      </c>
      <c r="F500" s="1504"/>
      <c r="G500" s="1400"/>
      <c r="H500" s="1493"/>
      <c r="I500" s="1472"/>
      <c r="J500" s="1472"/>
      <c r="K500" s="1465"/>
      <c r="L500" s="1400"/>
      <c r="M500" s="1400"/>
      <c r="N500" s="1400"/>
      <c r="O500" s="1400"/>
      <c r="P500" s="1400"/>
      <c r="Q500" s="1400"/>
      <c r="R500" s="1400"/>
      <c r="S500" s="1400"/>
      <c r="T500" s="1400"/>
      <c r="U500" s="1400"/>
      <c r="V500" s="1400"/>
      <c r="W500" s="1400"/>
      <c r="X500" s="1400"/>
      <c r="Y500" s="1400"/>
      <c r="Z500" s="1400"/>
    </row>
    <row r="501" spans="1:26" ht="21">
      <c r="A501" s="1502" t="s">
        <v>291</v>
      </c>
      <c r="B501" s="1502">
        <f>IF(E500=0,0,I42)</f>
        <v>20</v>
      </c>
      <c r="C501" s="1502">
        <f>IF(E500=0,0,J42)</f>
        <v>20</v>
      </c>
      <c r="D501" s="1505">
        <f>IF(E500=0,0,B501/C501)</f>
        <v>1</v>
      </c>
      <c r="E501" s="1503"/>
      <c r="F501" s="1493"/>
      <c r="G501" s="1400"/>
      <c r="H501" s="1493"/>
      <c r="I501" s="1472"/>
      <c r="J501" s="1472"/>
      <c r="K501" s="1465"/>
      <c r="L501" s="1400"/>
      <c r="M501" s="1400"/>
      <c r="N501" s="1400"/>
      <c r="O501" s="1400"/>
      <c r="P501" s="1400"/>
      <c r="Q501" s="1400"/>
      <c r="R501" s="1400"/>
      <c r="S501" s="1400"/>
      <c r="T501" s="1400"/>
      <c r="U501" s="1400"/>
      <c r="V501" s="1400"/>
      <c r="W501" s="1400"/>
      <c r="X501" s="1400"/>
      <c r="Y501" s="1400"/>
      <c r="Z501" s="1400"/>
    </row>
    <row r="502" spans="1:26" ht="21">
      <c r="A502" s="1502" t="s">
        <v>293</v>
      </c>
      <c r="B502" s="1502">
        <f>IF(E500=0,0,I56)</f>
        <v>76</v>
      </c>
      <c r="C502" s="1502">
        <f>IF(E500=0,0,J56)</f>
        <v>76</v>
      </c>
      <c r="D502" s="1505">
        <f>IF(E500=0,0,B502/C502)</f>
        <v>1</v>
      </c>
      <c r="E502" s="1503"/>
      <c r="F502" s="1493"/>
      <c r="G502" s="1400"/>
      <c r="H502" s="1493"/>
      <c r="I502" s="1472"/>
      <c r="J502" s="1472"/>
      <c r="K502" s="1465"/>
      <c r="L502" s="1400"/>
      <c r="M502" s="1400"/>
      <c r="N502" s="1400"/>
      <c r="O502" s="1400"/>
      <c r="P502" s="1400"/>
      <c r="Q502" s="1400"/>
      <c r="R502" s="1400"/>
      <c r="S502" s="1400"/>
      <c r="T502" s="1400"/>
      <c r="U502" s="1400"/>
      <c r="V502" s="1400"/>
      <c r="W502" s="1400"/>
      <c r="X502" s="1400"/>
      <c r="Y502" s="1400"/>
      <c r="Z502" s="1400"/>
    </row>
    <row r="503" spans="1:26" ht="21">
      <c r="A503" s="1502" t="s">
        <v>295</v>
      </c>
      <c r="B503" s="1502">
        <f>IF(E500=0,0,I106)</f>
        <v>110</v>
      </c>
      <c r="C503" s="1502">
        <f>IF(E500=0,0,J106)</f>
        <v>110</v>
      </c>
      <c r="D503" s="1505">
        <f>IF(E500=0,0,B503/C503)</f>
        <v>1</v>
      </c>
      <c r="E503" s="1503"/>
      <c r="F503" s="1493"/>
      <c r="G503" s="1400"/>
      <c r="H503" s="1493"/>
      <c r="I503" s="1472"/>
      <c r="J503" s="1472"/>
      <c r="K503" s="1465"/>
      <c r="L503" s="1400"/>
      <c r="M503" s="1400"/>
      <c r="N503" s="1400"/>
      <c r="O503" s="1400"/>
      <c r="P503" s="1400"/>
      <c r="Q503" s="1400"/>
      <c r="R503" s="1400"/>
      <c r="S503" s="1400"/>
      <c r="T503" s="1400"/>
      <c r="U503" s="1400"/>
      <c r="V503" s="1400"/>
      <c r="W503" s="1400"/>
      <c r="X503" s="1400"/>
      <c r="Y503" s="1400"/>
      <c r="Z503" s="1400"/>
    </row>
    <row r="504" spans="1:26" ht="21">
      <c r="A504" s="1502" t="s">
        <v>297</v>
      </c>
      <c r="B504" s="1502">
        <f>IF(E500=0,0,I169)</f>
        <v>90</v>
      </c>
      <c r="C504" s="1502">
        <f>IF(E500=0,0,J169)</f>
        <v>90</v>
      </c>
      <c r="D504" s="1505">
        <f>IF(E500=0,0,B504/C504)</f>
        <v>1</v>
      </c>
      <c r="E504" s="1503"/>
      <c r="F504" s="1493"/>
      <c r="G504" s="1400"/>
      <c r="H504" s="1493"/>
      <c r="I504" s="1472"/>
      <c r="J504" s="1472"/>
      <c r="K504" s="1465"/>
      <c r="L504" s="1400"/>
      <c r="M504" s="1400"/>
      <c r="N504" s="1400"/>
      <c r="O504" s="1400"/>
      <c r="P504" s="1400"/>
      <c r="Q504" s="1400"/>
      <c r="R504" s="1400"/>
      <c r="S504" s="1400"/>
      <c r="T504" s="1400"/>
      <c r="U504" s="1400"/>
      <c r="V504" s="1400"/>
      <c r="W504" s="1400"/>
      <c r="X504" s="1400"/>
      <c r="Y504" s="1400"/>
      <c r="Z504" s="1400"/>
    </row>
    <row r="505" spans="1:26" ht="21">
      <c r="A505" s="1502" t="s">
        <v>299</v>
      </c>
      <c r="B505" s="1502">
        <f>IF(E500=0,0,I225)</f>
        <v>148</v>
      </c>
      <c r="C505" s="1502">
        <f>IF(E500=0,0,J225)</f>
        <v>148</v>
      </c>
      <c r="D505" s="1505">
        <f>IF(E500=0,0,B505/C505)</f>
        <v>1</v>
      </c>
      <c r="E505" s="1503"/>
      <c r="F505" s="1493"/>
      <c r="G505" s="1400"/>
      <c r="H505" s="1493"/>
      <c r="I505" s="1472"/>
      <c r="J505" s="1472"/>
      <c r="K505" s="1465"/>
      <c r="L505" s="1400"/>
      <c r="M505" s="1400"/>
      <c r="N505" s="1400"/>
      <c r="O505" s="1400"/>
      <c r="P505" s="1400"/>
      <c r="Q505" s="1400"/>
      <c r="R505" s="1400"/>
      <c r="S505" s="1400"/>
      <c r="T505" s="1400"/>
      <c r="U505" s="1400"/>
      <c r="V505" s="1400"/>
      <c r="W505" s="1400"/>
      <c r="X505" s="1400"/>
      <c r="Y505" s="1400"/>
      <c r="Z505" s="1400"/>
    </row>
    <row r="506" spans="1:26" ht="21">
      <c r="A506" s="1502" t="s">
        <v>301</v>
      </c>
      <c r="B506" s="1502">
        <f>IF( E500=0,0,I312)</f>
        <v>142</v>
      </c>
      <c r="C506" s="1502">
        <f>IF(E500=0,0,J312)</f>
        <v>142</v>
      </c>
      <c r="D506" s="1505">
        <f>IF(E500=0,0,B506/C506)</f>
        <v>1</v>
      </c>
      <c r="E506" s="1503"/>
      <c r="F506" s="1493"/>
      <c r="G506" s="1400"/>
      <c r="H506" s="1493"/>
      <c r="I506" s="1472"/>
      <c r="J506" s="1472"/>
      <c r="K506" s="1465"/>
      <c r="L506" s="1400"/>
      <c r="M506" s="1400"/>
      <c r="N506" s="1400"/>
      <c r="O506" s="1400"/>
      <c r="P506" s="1400"/>
      <c r="Q506" s="1400"/>
      <c r="R506" s="1400"/>
      <c r="S506" s="1400"/>
      <c r="T506" s="1400"/>
      <c r="U506" s="1400"/>
      <c r="V506" s="1400"/>
      <c r="W506" s="1400"/>
      <c r="X506" s="1400"/>
      <c r="Y506" s="1400"/>
      <c r="Z506" s="1400"/>
    </row>
    <row r="507" spans="1:26" ht="21">
      <c r="A507" s="1502" t="s">
        <v>302</v>
      </c>
      <c r="B507" s="1502">
        <f>IF(E500=0,0,I390)</f>
        <v>150</v>
      </c>
      <c r="C507" s="1502">
        <f>IF(E500=0,0,J390)</f>
        <v>150</v>
      </c>
      <c r="D507" s="1505">
        <f>IF(E500=0,0,B507/C507)</f>
        <v>1</v>
      </c>
      <c r="E507" s="1503"/>
      <c r="F507" s="1493"/>
      <c r="G507" s="1400"/>
      <c r="H507" s="1493"/>
      <c r="I507" s="1472"/>
      <c r="J507" s="1472"/>
      <c r="K507" s="1465"/>
      <c r="L507" s="1400"/>
      <c r="M507" s="1400"/>
      <c r="N507" s="1400"/>
      <c r="O507" s="1400"/>
      <c r="P507" s="1400"/>
      <c r="Q507" s="1400"/>
      <c r="R507" s="1400"/>
      <c r="S507" s="1400"/>
      <c r="T507" s="1400"/>
      <c r="U507" s="1400"/>
      <c r="V507" s="1400"/>
      <c r="W507" s="1400"/>
      <c r="X507" s="1400"/>
      <c r="Y507" s="1400"/>
      <c r="Z507" s="1400"/>
    </row>
    <row r="508" spans="1:26" ht="21">
      <c r="A508" s="1502" t="s">
        <v>304</v>
      </c>
      <c r="B508" s="1502">
        <f>IF(E500=0,0,I476)</f>
        <v>26</v>
      </c>
      <c r="C508" s="1502">
        <f>IF(E500=0,0,J476)</f>
        <v>26</v>
      </c>
      <c r="D508" s="1505">
        <f>IF(E500=0,0,B508/C508)</f>
        <v>1</v>
      </c>
      <c r="E508" s="1503"/>
      <c r="F508" s="1493"/>
      <c r="G508" s="1400"/>
      <c r="H508" s="1493"/>
      <c r="I508" s="1472"/>
      <c r="J508" s="1472"/>
      <c r="K508" s="1465"/>
      <c r="L508" s="1400"/>
      <c r="M508" s="1400"/>
      <c r="N508" s="1400"/>
      <c r="O508" s="1400"/>
      <c r="P508" s="1400"/>
      <c r="Q508" s="1400"/>
      <c r="R508" s="1400"/>
      <c r="S508" s="1400"/>
      <c r="T508" s="1400"/>
      <c r="U508" s="1400"/>
      <c r="V508" s="1400"/>
      <c r="W508" s="1400"/>
      <c r="X508" s="1400"/>
      <c r="Y508" s="1400"/>
      <c r="Z508" s="1400"/>
    </row>
    <row r="509" spans="1:26" ht="21">
      <c r="A509" s="1502" t="s">
        <v>9075</v>
      </c>
      <c r="B509" s="1502">
        <f>IF(E500=0,0,SUM(B501:B508))</f>
        <v>762</v>
      </c>
      <c r="C509" s="1502">
        <f>IF(E500=0,0,SUM(C501:C508))</f>
        <v>762</v>
      </c>
      <c r="D509" s="1505">
        <f>IF(E500=0,0,B509/C509)</f>
        <v>1</v>
      </c>
      <c r="E509" s="1503"/>
      <c r="F509" s="1493"/>
      <c r="G509" s="1400"/>
      <c r="H509" s="1493"/>
      <c r="I509" s="1472"/>
      <c r="J509" s="1472"/>
      <c r="K509" s="1465"/>
      <c r="L509" s="1400"/>
      <c r="M509" s="1400"/>
      <c r="N509" s="1400"/>
      <c r="O509" s="1400"/>
      <c r="P509" s="1400"/>
      <c r="Q509" s="1400"/>
      <c r="R509" s="1400"/>
      <c r="S509" s="1400"/>
      <c r="T509" s="1400"/>
      <c r="U509" s="1400"/>
      <c r="V509" s="1400"/>
      <c r="W509" s="1400"/>
      <c r="X509" s="1400"/>
      <c r="Y509" s="1400"/>
      <c r="Z509" s="1400"/>
    </row>
    <row r="510" spans="1:26" ht="21">
      <c r="A510" s="1502"/>
      <c r="B510" s="1502"/>
      <c r="C510" s="1502"/>
      <c r="D510" s="1503"/>
      <c r="E510" s="1503"/>
      <c r="F510" s="1493"/>
      <c r="G510" s="1400"/>
      <c r="H510" s="1493"/>
      <c r="I510" s="1472"/>
      <c r="J510" s="1472"/>
      <c r="K510" s="1465"/>
      <c r="L510" s="1400"/>
      <c r="M510" s="1400"/>
      <c r="N510" s="1400"/>
      <c r="O510" s="1400"/>
      <c r="P510" s="1400"/>
      <c r="Q510" s="1400"/>
      <c r="R510" s="1400"/>
      <c r="S510" s="1400"/>
      <c r="T510" s="1400"/>
      <c r="U510" s="1400"/>
      <c r="V510" s="1400"/>
      <c r="W510" s="1400"/>
      <c r="X510" s="1400"/>
      <c r="Y510" s="1400"/>
      <c r="Z510" s="1400"/>
    </row>
    <row r="511" spans="1:26" ht="21">
      <c r="A511" s="1502">
        <v>0</v>
      </c>
      <c r="B511" s="1502"/>
      <c r="C511" s="1502"/>
      <c r="D511" s="1503"/>
      <c r="E511" s="1503"/>
      <c r="F511" s="1493"/>
      <c r="G511" s="1400"/>
      <c r="H511" s="1493"/>
      <c r="I511" s="1472"/>
      <c r="J511" s="1472"/>
      <c r="K511" s="1465"/>
      <c r="L511" s="1400"/>
      <c r="M511" s="1400"/>
      <c r="N511" s="1400"/>
      <c r="O511" s="1400"/>
      <c r="P511" s="1400"/>
      <c r="Q511" s="1400"/>
      <c r="R511" s="1400"/>
      <c r="S511" s="1400"/>
      <c r="T511" s="1400"/>
      <c r="U511" s="1400"/>
      <c r="V511" s="1400"/>
      <c r="W511" s="1400"/>
      <c r="X511" s="1400"/>
      <c r="Y511" s="1400"/>
      <c r="Z511" s="1400"/>
    </row>
    <row r="512" spans="1:26" ht="21">
      <c r="A512" s="1502">
        <v>1</v>
      </c>
      <c r="B512" s="1502"/>
      <c r="C512" s="1502"/>
      <c r="D512" s="1503"/>
      <c r="E512" s="1503"/>
      <c r="F512" s="1493"/>
      <c r="G512" s="1400"/>
      <c r="H512" s="1493"/>
      <c r="I512" s="1472"/>
      <c r="J512" s="1472"/>
      <c r="K512" s="1465"/>
      <c r="L512" s="1400"/>
      <c r="M512" s="1400"/>
      <c r="N512" s="1400"/>
      <c r="O512" s="1400"/>
      <c r="P512" s="1400"/>
      <c r="Q512" s="1400"/>
      <c r="R512" s="1400"/>
      <c r="S512" s="1400"/>
      <c r="T512" s="1400"/>
      <c r="U512" s="1400"/>
      <c r="V512" s="1400"/>
      <c r="W512" s="1400"/>
      <c r="X512" s="1400"/>
      <c r="Y512" s="1400"/>
      <c r="Z512" s="1400"/>
    </row>
    <row r="513" spans="1:26" ht="21">
      <c r="A513" s="1502">
        <v>2</v>
      </c>
      <c r="B513" s="1502"/>
      <c r="C513" s="1502"/>
      <c r="D513" s="1503"/>
      <c r="E513" s="1503"/>
      <c r="F513" s="1493"/>
      <c r="G513" s="1400"/>
      <c r="H513" s="1493"/>
      <c r="I513" s="1472"/>
      <c r="J513" s="1472"/>
      <c r="K513" s="1465"/>
      <c r="L513" s="1400"/>
      <c r="M513" s="1400"/>
      <c r="N513" s="1400"/>
      <c r="O513" s="1400"/>
      <c r="P513" s="1400"/>
      <c r="Q513" s="1400"/>
      <c r="R513" s="1400"/>
      <c r="S513" s="1400"/>
      <c r="T513" s="1400"/>
      <c r="U513" s="1400"/>
      <c r="V513" s="1400"/>
      <c r="W513" s="1400"/>
      <c r="X513" s="1400"/>
      <c r="Y513" s="1400"/>
      <c r="Z513" s="1400"/>
    </row>
    <row r="514" spans="1:26" ht="21">
      <c r="A514" s="1502"/>
      <c r="B514" s="1502"/>
      <c r="C514" s="1502"/>
      <c r="D514" s="1503"/>
      <c r="E514" s="1503"/>
      <c r="F514" s="1493"/>
      <c r="G514" s="1400"/>
      <c r="H514" s="1493"/>
      <c r="I514" s="1472"/>
      <c r="J514" s="1472"/>
      <c r="K514" s="1465"/>
      <c r="L514" s="1400"/>
      <c r="M514" s="1400"/>
      <c r="N514" s="1400"/>
      <c r="O514" s="1400"/>
      <c r="P514" s="1400"/>
      <c r="Q514" s="1400"/>
      <c r="R514" s="1400"/>
      <c r="S514" s="1400"/>
      <c r="T514" s="1400"/>
      <c r="U514" s="1400"/>
      <c r="V514" s="1400"/>
      <c r="W514" s="1400"/>
      <c r="X514" s="1400"/>
      <c r="Y514" s="1400"/>
      <c r="Z514" s="1400"/>
    </row>
    <row r="515" spans="1:26" ht="21">
      <c r="A515" s="1465"/>
      <c r="B515" s="1465"/>
      <c r="C515" s="1465"/>
      <c r="D515" s="1468"/>
      <c r="E515" s="1468"/>
      <c r="F515" s="1465"/>
      <c r="G515" s="1400"/>
      <c r="H515" s="1493"/>
      <c r="I515" s="1472"/>
      <c r="J515" s="1472"/>
      <c r="K515" s="1465"/>
      <c r="L515" s="1400"/>
      <c r="M515" s="1400"/>
      <c r="N515" s="1400"/>
      <c r="O515" s="1400"/>
      <c r="P515" s="1400"/>
      <c r="Q515" s="1400"/>
      <c r="R515" s="1400"/>
      <c r="S515" s="1400"/>
      <c r="T515" s="1400"/>
      <c r="U515" s="1400"/>
      <c r="V515" s="1400"/>
      <c r="W515" s="1400"/>
      <c r="X515" s="1400"/>
      <c r="Y515" s="1400"/>
      <c r="Z515" s="1400"/>
    </row>
    <row r="516" spans="1:26" ht="21">
      <c r="A516" s="1465"/>
      <c r="B516" s="1465"/>
      <c r="C516" s="1465"/>
      <c r="D516" s="1468"/>
      <c r="E516" s="1468"/>
      <c r="F516" s="1465"/>
      <c r="G516" s="1376"/>
      <c r="H516" s="1493"/>
      <c r="I516" s="1472"/>
      <c r="J516" s="1472"/>
      <c r="K516" s="1465"/>
      <c r="L516" s="1376"/>
      <c r="M516" s="1376"/>
      <c r="N516" s="1376"/>
      <c r="O516" s="1376"/>
      <c r="P516" s="1376"/>
      <c r="Q516" s="1376"/>
      <c r="R516" s="1376"/>
      <c r="S516" s="1376"/>
      <c r="T516" s="1376"/>
      <c r="U516" s="1376"/>
      <c r="V516" s="1376"/>
      <c r="W516" s="1376"/>
      <c r="X516" s="1376"/>
      <c r="Y516" s="1376"/>
      <c r="Z516" s="1376"/>
    </row>
    <row r="517" spans="1:26" ht="21">
      <c r="A517" s="1465"/>
      <c r="B517" s="1465"/>
      <c r="C517" s="1465"/>
      <c r="D517" s="1468"/>
      <c r="E517" s="1468"/>
      <c r="F517" s="1465"/>
      <c r="G517" s="1376"/>
      <c r="H517" s="1493"/>
      <c r="I517" s="1472"/>
      <c r="J517" s="1472"/>
      <c r="K517" s="1465"/>
      <c r="L517" s="1376"/>
      <c r="M517" s="1376"/>
      <c r="N517" s="1376"/>
      <c r="O517" s="1376"/>
      <c r="P517" s="1376"/>
      <c r="Q517" s="1376"/>
      <c r="R517" s="1376"/>
      <c r="S517" s="1376"/>
      <c r="T517" s="1376"/>
      <c r="U517" s="1376"/>
      <c r="V517" s="1376"/>
      <c r="W517" s="1376"/>
      <c r="X517" s="1376"/>
      <c r="Y517" s="1376"/>
      <c r="Z517" s="1376"/>
    </row>
    <row r="518" spans="1:26" ht="21">
      <c r="A518" s="1376"/>
      <c r="B518" s="1376"/>
      <c r="C518" s="1376"/>
      <c r="D518" s="1399"/>
      <c r="E518" s="1399"/>
      <c r="F518" s="1376"/>
      <c r="G518" s="1376"/>
      <c r="H518" s="1493"/>
      <c r="I518" s="1472"/>
      <c r="J518" s="1472"/>
      <c r="K518" s="1465"/>
      <c r="L518" s="1376"/>
      <c r="M518" s="1376"/>
      <c r="N518" s="1376"/>
      <c r="O518" s="1376"/>
      <c r="P518" s="1376"/>
      <c r="Q518" s="1376"/>
      <c r="R518" s="1376"/>
      <c r="S518" s="1376"/>
      <c r="T518" s="1376"/>
      <c r="U518" s="1376"/>
      <c r="V518" s="1376"/>
      <c r="W518" s="1376"/>
      <c r="X518" s="1376"/>
      <c r="Y518" s="1376"/>
      <c r="Z518" s="1376"/>
    </row>
    <row r="519" spans="1:26" ht="21">
      <c r="A519" s="1376"/>
      <c r="B519" s="1376"/>
      <c r="C519" s="1376"/>
      <c r="D519" s="1399"/>
      <c r="E519" s="1399"/>
      <c r="F519" s="1376"/>
      <c r="G519" s="1376"/>
      <c r="H519" s="1493"/>
      <c r="I519" s="1472"/>
      <c r="J519" s="1472"/>
      <c r="K519" s="1465"/>
      <c r="L519" s="1376"/>
      <c r="M519" s="1376"/>
      <c r="N519" s="1376"/>
      <c r="O519" s="1376"/>
      <c r="P519" s="1376"/>
      <c r="Q519" s="1376"/>
      <c r="R519" s="1376"/>
      <c r="S519" s="1376"/>
      <c r="T519" s="1376"/>
      <c r="U519" s="1376"/>
      <c r="V519" s="1376"/>
      <c r="W519" s="1376"/>
      <c r="X519" s="1376"/>
      <c r="Y519" s="1376"/>
      <c r="Z519" s="1376"/>
    </row>
    <row r="520" spans="1:26" ht="21">
      <c r="A520" s="1376"/>
      <c r="B520" s="1376"/>
      <c r="C520" s="1376"/>
      <c r="D520" s="1399"/>
      <c r="E520" s="1399"/>
      <c r="F520" s="1376"/>
      <c r="G520" s="1376"/>
      <c r="H520" s="1493"/>
      <c r="I520" s="1472"/>
      <c r="J520" s="1472"/>
      <c r="K520" s="1465"/>
      <c r="L520" s="1376"/>
      <c r="M520" s="1376"/>
      <c r="N520" s="1376"/>
      <c r="O520" s="1376"/>
      <c r="P520" s="1376"/>
      <c r="Q520" s="1376"/>
      <c r="R520" s="1376"/>
      <c r="S520" s="1376"/>
      <c r="T520" s="1376"/>
      <c r="U520" s="1376"/>
      <c r="V520" s="1376"/>
      <c r="W520" s="1376"/>
      <c r="X520" s="1376"/>
      <c r="Y520" s="1376"/>
      <c r="Z520" s="1376"/>
    </row>
    <row r="521" spans="1:26" ht="21">
      <c r="A521" s="1376"/>
      <c r="B521" s="1376"/>
      <c r="C521" s="1376"/>
      <c r="D521" s="1399"/>
      <c r="E521" s="1399"/>
      <c r="F521" s="1376"/>
      <c r="G521" s="1376"/>
      <c r="H521" s="1493"/>
      <c r="I521" s="1472"/>
      <c r="J521" s="1472"/>
      <c r="K521" s="1465"/>
      <c r="L521" s="1376"/>
      <c r="M521" s="1376"/>
      <c r="N521" s="1376"/>
      <c r="O521" s="1376"/>
      <c r="P521" s="1376"/>
      <c r="Q521" s="1376"/>
      <c r="R521" s="1376"/>
      <c r="S521" s="1376"/>
      <c r="T521" s="1376"/>
      <c r="U521" s="1376"/>
      <c r="V521" s="1376"/>
      <c r="W521" s="1376"/>
      <c r="X521" s="1376"/>
      <c r="Y521" s="1376"/>
      <c r="Z521" s="1376"/>
    </row>
    <row r="522" spans="1:26" ht="21">
      <c r="A522" s="1376"/>
      <c r="B522" s="1376"/>
      <c r="C522" s="1376"/>
      <c r="D522" s="1399"/>
      <c r="E522" s="1399"/>
      <c r="F522" s="1376"/>
      <c r="G522" s="1376"/>
      <c r="H522" s="1493"/>
      <c r="I522" s="1472"/>
      <c r="J522" s="1472"/>
      <c r="K522" s="1465"/>
      <c r="L522" s="1376"/>
      <c r="M522" s="1376"/>
      <c r="N522" s="1376"/>
      <c r="O522" s="1376"/>
      <c r="P522" s="1376"/>
      <c r="Q522" s="1376"/>
      <c r="R522" s="1376"/>
      <c r="S522" s="1376"/>
      <c r="T522" s="1376"/>
      <c r="U522" s="1376"/>
      <c r="V522" s="1376"/>
      <c r="W522" s="1376"/>
      <c r="X522" s="1376"/>
      <c r="Y522" s="1376"/>
      <c r="Z522" s="1376"/>
    </row>
    <row r="523" spans="1:26" ht="21">
      <c r="A523" s="1376"/>
      <c r="B523" s="1376"/>
      <c r="C523" s="1376"/>
      <c r="D523" s="1399"/>
      <c r="E523" s="1399"/>
      <c r="F523" s="1376"/>
      <c r="G523" s="1376"/>
      <c r="H523" s="1493"/>
      <c r="I523" s="1472"/>
      <c r="J523" s="1472"/>
      <c r="K523" s="1465"/>
      <c r="L523" s="1376"/>
      <c r="M523" s="1376"/>
      <c r="N523" s="1376"/>
      <c r="O523" s="1376"/>
      <c r="P523" s="1376"/>
      <c r="Q523" s="1376"/>
      <c r="R523" s="1376"/>
      <c r="S523" s="1376"/>
      <c r="T523" s="1376"/>
      <c r="U523" s="1376"/>
      <c r="V523" s="1376"/>
      <c r="W523" s="1376"/>
      <c r="X523" s="1376"/>
      <c r="Y523" s="1376"/>
      <c r="Z523" s="1376"/>
    </row>
    <row r="524" spans="1:26" ht="21">
      <c r="A524" s="1376"/>
      <c r="B524" s="1376"/>
      <c r="C524" s="1376"/>
      <c r="D524" s="1399"/>
      <c r="E524" s="1399"/>
      <c r="F524" s="1376"/>
      <c r="G524" s="1376"/>
      <c r="H524" s="1493"/>
      <c r="I524" s="1472"/>
      <c r="J524" s="1472"/>
      <c r="K524" s="1465"/>
      <c r="L524" s="1376"/>
      <c r="M524" s="1376"/>
      <c r="N524" s="1376"/>
      <c r="O524" s="1376"/>
      <c r="P524" s="1376"/>
      <c r="Q524" s="1376"/>
      <c r="R524" s="1376"/>
      <c r="S524" s="1376"/>
      <c r="T524" s="1376"/>
      <c r="U524" s="1376"/>
      <c r="V524" s="1376"/>
      <c r="W524" s="1376"/>
      <c r="X524" s="1376"/>
      <c r="Y524" s="1376"/>
      <c r="Z524" s="1376"/>
    </row>
    <row r="525" spans="1:26" ht="21">
      <c r="A525" s="1376"/>
      <c r="B525" s="1376"/>
      <c r="C525" s="1376"/>
      <c r="D525" s="1399"/>
      <c r="E525" s="1399"/>
      <c r="F525" s="1376"/>
      <c r="G525" s="1376"/>
      <c r="H525" s="1493"/>
      <c r="I525" s="1472"/>
      <c r="J525" s="1472"/>
      <c r="K525" s="1465"/>
      <c r="L525" s="1376"/>
      <c r="M525" s="1376"/>
      <c r="N525" s="1376"/>
      <c r="O525" s="1376"/>
      <c r="P525" s="1376"/>
      <c r="Q525" s="1376"/>
      <c r="R525" s="1376"/>
      <c r="S525" s="1376"/>
      <c r="T525" s="1376"/>
      <c r="U525" s="1376"/>
      <c r="V525" s="1376"/>
      <c r="W525" s="1376"/>
      <c r="X525" s="1376"/>
      <c r="Y525" s="1376"/>
      <c r="Z525" s="1376"/>
    </row>
    <row r="526" spans="1:26" ht="21">
      <c r="A526" s="1376"/>
      <c r="B526" s="1376"/>
      <c r="C526" s="1376"/>
      <c r="D526" s="1399"/>
      <c r="E526" s="1399"/>
      <c r="F526" s="1376"/>
      <c r="G526" s="1376"/>
      <c r="H526" s="1493"/>
      <c r="I526" s="1472"/>
      <c r="J526" s="1472"/>
      <c r="K526" s="1465"/>
      <c r="L526" s="1376"/>
      <c r="M526" s="1376"/>
      <c r="N526" s="1376"/>
      <c r="O526" s="1376"/>
      <c r="P526" s="1376"/>
      <c r="Q526" s="1376"/>
      <c r="R526" s="1376"/>
      <c r="S526" s="1376"/>
      <c r="T526" s="1376"/>
      <c r="U526" s="1376"/>
      <c r="V526" s="1376"/>
      <c r="W526" s="1376"/>
      <c r="X526" s="1376"/>
      <c r="Y526" s="1376"/>
      <c r="Z526" s="1376"/>
    </row>
    <row r="527" spans="1:26" ht="21">
      <c r="A527" s="1376"/>
      <c r="B527" s="1376"/>
      <c r="C527" s="1376"/>
      <c r="D527" s="1399"/>
      <c r="E527" s="1399"/>
      <c r="F527" s="1376"/>
      <c r="G527" s="1376"/>
      <c r="H527" s="1493"/>
      <c r="I527" s="1472"/>
      <c r="J527" s="1472"/>
      <c r="K527" s="1465"/>
      <c r="L527" s="1376"/>
      <c r="M527" s="1376"/>
      <c r="N527" s="1376"/>
      <c r="O527" s="1376"/>
      <c r="P527" s="1376"/>
      <c r="Q527" s="1376"/>
      <c r="R527" s="1376"/>
      <c r="S527" s="1376"/>
      <c r="T527" s="1376"/>
      <c r="U527" s="1376"/>
      <c r="V527" s="1376"/>
      <c r="W527" s="1376"/>
      <c r="X527" s="1376"/>
      <c r="Y527" s="1376"/>
      <c r="Z527" s="1376"/>
    </row>
    <row r="528" spans="1:26" ht="21">
      <c r="A528" s="1376"/>
      <c r="B528" s="1376"/>
      <c r="C528" s="1376"/>
      <c r="D528" s="1399"/>
      <c r="E528" s="1399"/>
      <c r="F528" s="1376"/>
      <c r="G528" s="1376"/>
      <c r="H528" s="1493"/>
      <c r="I528" s="1472"/>
      <c r="J528" s="1472"/>
      <c r="K528" s="1465"/>
      <c r="L528" s="1376"/>
      <c r="M528" s="1376"/>
      <c r="N528" s="1376"/>
      <c r="O528" s="1376"/>
      <c r="P528" s="1376"/>
      <c r="Q528" s="1376"/>
      <c r="R528" s="1376"/>
      <c r="S528" s="1376"/>
      <c r="T528" s="1376"/>
      <c r="U528" s="1376"/>
      <c r="V528" s="1376"/>
      <c r="W528" s="1376"/>
      <c r="X528" s="1376"/>
      <c r="Y528" s="1376"/>
      <c r="Z528" s="1376"/>
    </row>
    <row r="529" spans="1:26" ht="21">
      <c r="A529" s="1376"/>
      <c r="B529" s="1376"/>
      <c r="C529" s="1376"/>
      <c r="D529" s="1399"/>
      <c r="E529" s="1399"/>
      <c r="F529" s="1376"/>
      <c r="G529" s="1376"/>
      <c r="H529" s="1493"/>
      <c r="I529" s="1472"/>
      <c r="J529" s="1472"/>
      <c r="K529" s="1465"/>
      <c r="L529" s="1376"/>
      <c r="M529" s="1376"/>
      <c r="N529" s="1376"/>
      <c r="O529" s="1376"/>
      <c r="P529" s="1376"/>
      <c r="Q529" s="1376"/>
      <c r="R529" s="1376"/>
      <c r="S529" s="1376"/>
      <c r="T529" s="1376"/>
      <c r="U529" s="1376"/>
      <c r="V529" s="1376"/>
      <c r="W529" s="1376"/>
      <c r="X529" s="1376"/>
      <c r="Y529" s="1376"/>
      <c r="Z529" s="1376"/>
    </row>
    <row r="530" spans="1:26" ht="21">
      <c r="A530" s="1376"/>
      <c r="B530" s="1376"/>
      <c r="C530" s="1376"/>
      <c r="D530" s="1399"/>
      <c r="E530" s="1399"/>
      <c r="F530" s="1376"/>
      <c r="G530" s="1376"/>
      <c r="H530" s="1493"/>
      <c r="I530" s="1472"/>
      <c r="J530" s="1472"/>
      <c r="K530" s="1465"/>
      <c r="L530" s="1376"/>
      <c r="M530" s="1376"/>
      <c r="N530" s="1376"/>
      <c r="O530" s="1376"/>
      <c r="P530" s="1376"/>
      <c r="Q530" s="1376"/>
      <c r="R530" s="1376"/>
      <c r="S530" s="1376"/>
      <c r="T530" s="1376"/>
      <c r="U530" s="1376"/>
      <c r="V530" s="1376"/>
      <c r="W530" s="1376"/>
      <c r="X530" s="1376"/>
      <c r="Y530" s="1376"/>
      <c r="Z530" s="1376"/>
    </row>
    <row r="531" spans="1:26" ht="21">
      <c r="A531" s="1376"/>
      <c r="B531" s="1376"/>
      <c r="C531" s="1376"/>
      <c r="D531" s="1399"/>
      <c r="E531" s="1399"/>
      <c r="F531" s="1376"/>
      <c r="G531" s="1376"/>
      <c r="H531" s="1493"/>
      <c r="I531" s="1472"/>
      <c r="J531" s="1472"/>
      <c r="K531" s="1465"/>
      <c r="L531" s="1376"/>
      <c r="M531" s="1376"/>
      <c r="N531" s="1376"/>
      <c r="O531" s="1376"/>
      <c r="P531" s="1376"/>
      <c r="Q531" s="1376"/>
      <c r="R531" s="1376"/>
      <c r="S531" s="1376"/>
      <c r="T531" s="1376"/>
      <c r="U531" s="1376"/>
      <c r="V531" s="1376"/>
      <c r="W531" s="1376"/>
      <c r="X531" s="1376"/>
      <c r="Y531" s="1376"/>
      <c r="Z531" s="1376"/>
    </row>
    <row r="532" spans="1:26" ht="21">
      <c r="A532" s="1376"/>
      <c r="B532" s="1376"/>
      <c r="C532" s="1376"/>
      <c r="D532" s="1399"/>
      <c r="E532" s="1399"/>
      <c r="F532" s="1376"/>
      <c r="G532" s="1376"/>
      <c r="H532" s="1493"/>
      <c r="I532" s="1472"/>
      <c r="J532" s="1472"/>
      <c r="K532" s="1465"/>
      <c r="L532" s="1376"/>
      <c r="M532" s="1376"/>
      <c r="N532" s="1376"/>
      <c r="O532" s="1376"/>
      <c r="P532" s="1376"/>
      <c r="Q532" s="1376"/>
      <c r="R532" s="1376"/>
      <c r="S532" s="1376"/>
      <c r="T532" s="1376"/>
      <c r="U532" s="1376"/>
      <c r="V532" s="1376"/>
      <c r="W532" s="1376"/>
      <c r="X532" s="1376"/>
      <c r="Y532" s="1376"/>
      <c r="Z532" s="1376"/>
    </row>
    <row r="533" spans="1:26" ht="21">
      <c r="A533" s="1376"/>
      <c r="B533" s="1376"/>
      <c r="C533" s="1376"/>
      <c r="D533" s="1399"/>
      <c r="E533" s="1399"/>
      <c r="F533" s="1376"/>
      <c r="G533" s="1376"/>
      <c r="H533" s="1493"/>
      <c r="I533" s="1472"/>
      <c r="J533" s="1472"/>
      <c r="K533" s="1465"/>
      <c r="L533" s="1376"/>
      <c r="M533" s="1376"/>
      <c r="N533" s="1376"/>
      <c r="O533" s="1376"/>
      <c r="P533" s="1376"/>
      <c r="Q533" s="1376"/>
      <c r="R533" s="1376"/>
      <c r="S533" s="1376"/>
      <c r="T533" s="1376"/>
      <c r="U533" s="1376"/>
      <c r="V533" s="1376"/>
      <c r="W533" s="1376"/>
      <c r="X533" s="1376"/>
      <c r="Y533" s="1376"/>
      <c r="Z533" s="1376"/>
    </row>
    <row r="534" spans="1:26" ht="21">
      <c r="A534" s="1376"/>
      <c r="B534" s="1376"/>
      <c r="C534" s="1376"/>
      <c r="D534" s="1399"/>
      <c r="E534" s="1399"/>
      <c r="F534" s="1376"/>
      <c r="G534" s="1376"/>
      <c r="H534" s="1493"/>
      <c r="I534" s="1472"/>
      <c r="J534" s="1472"/>
      <c r="K534" s="1465"/>
      <c r="L534" s="1376"/>
      <c r="M534" s="1376"/>
      <c r="N534" s="1376"/>
      <c r="O534" s="1376"/>
      <c r="P534" s="1376"/>
      <c r="Q534" s="1376"/>
      <c r="R534" s="1376"/>
      <c r="S534" s="1376"/>
      <c r="T534" s="1376"/>
      <c r="U534" s="1376"/>
      <c r="V534" s="1376"/>
      <c r="W534" s="1376"/>
      <c r="X534" s="1376"/>
      <c r="Y534" s="1376"/>
      <c r="Z534" s="1376"/>
    </row>
    <row r="535" spans="1:26" ht="21">
      <c r="A535" s="1376"/>
      <c r="B535" s="1376"/>
      <c r="C535" s="1376"/>
      <c r="D535" s="1399"/>
      <c r="E535" s="1399"/>
      <c r="F535" s="1376"/>
      <c r="G535" s="1376"/>
      <c r="H535" s="1493"/>
      <c r="I535" s="1472"/>
      <c r="J535" s="1472"/>
      <c r="K535" s="1465"/>
      <c r="L535" s="1376"/>
      <c r="M535" s="1376"/>
      <c r="N535" s="1376"/>
      <c r="O535" s="1376"/>
      <c r="P535" s="1376"/>
      <c r="Q535" s="1376"/>
      <c r="R535" s="1376"/>
      <c r="S535" s="1376"/>
      <c r="T535" s="1376"/>
      <c r="U535" s="1376"/>
      <c r="V535" s="1376"/>
      <c r="W535" s="1376"/>
      <c r="X535" s="1376"/>
      <c r="Y535" s="1376"/>
      <c r="Z535" s="1376"/>
    </row>
    <row r="536" spans="1:26" ht="21">
      <c r="A536" s="1376"/>
      <c r="B536" s="1376"/>
      <c r="C536" s="1376"/>
      <c r="D536" s="1399"/>
      <c r="E536" s="1399"/>
      <c r="F536" s="1376"/>
      <c r="G536" s="1376"/>
      <c r="H536" s="1493"/>
      <c r="I536" s="1472"/>
      <c r="J536" s="1472"/>
      <c r="K536" s="1465"/>
      <c r="L536" s="1376"/>
      <c r="M536" s="1376"/>
      <c r="N536" s="1376"/>
      <c r="O536" s="1376"/>
      <c r="P536" s="1376"/>
      <c r="Q536" s="1376"/>
      <c r="R536" s="1376"/>
      <c r="S536" s="1376"/>
      <c r="T536" s="1376"/>
      <c r="U536" s="1376"/>
      <c r="V536" s="1376"/>
      <c r="W536" s="1376"/>
      <c r="X536" s="1376"/>
      <c r="Y536" s="1376"/>
      <c r="Z536" s="1376"/>
    </row>
    <row r="537" spans="1:26" ht="21">
      <c r="A537" s="1376"/>
      <c r="B537" s="1376"/>
      <c r="C537" s="1376"/>
      <c r="D537" s="1399"/>
      <c r="E537" s="1399"/>
      <c r="F537" s="1376"/>
      <c r="G537" s="1376"/>
      <c r="H537" s="1493"/>
      <c r="I537" s="1472"/>
      <c r="J537" s="1472"/>
      <c r="K537" s="1465"/>
      <c r="L537" s="1376"/>
      <c r="M537" s="1376"/>
      <c r="N537" s="1376"/>
      <c r="O537" s="1376"/>
      <c r="P537" s="1376"/>
      <c r="Q537" s="1376"/>
      <c r="R537" s="1376"/>
      <c r="S537" s="1376"/>
      <c r="T537" s="1376"/>
      <c r="U537" s="1376"/>
      <c r="V537" s="1376"/>
      <c r="W537" s="1376"/>
      <c r="X537" s="1376"/>
      <c r="Y537" s="1376"/>
      <c r="Z537" s="1376"/>
    </row>
    <row r="538" spans="1:26" ht="21">
      <c r="A538" s="1376"/>
      <c r="B538" s="1376"/>
      <c r="C538" s="1376"/>
      <c r="D538" s="1399"/>
      <c r="E538" s="1399"/>
      <c r="F538" s="1376"/>
      <c r="G538" s="1376"/>
      <c r="H538" s="1493"/>
      <c r="I538" s="1472"/>
      <c r="J538" s="1472"/>
      <c r="K538" s="1465"/>
      <c r="L538" s="1376"/>
      <c r="M538" s="1376"/>
      <c r="N538" s="1376"/>
      <c r="O538" s="1376"/>
      <c r="P538" s="1376"/>
      <c r="Q538" s="1376"/>
      <c r="R538" s="1376"/>
      <c r="S538" s="1376"/>
      <c r="T538" s="1376"/>
      <c r="U538" s="1376"/>
      <c r="V538" s="1376"/>
      <c r="W538" s="1376"/>
      <c r="X538" s="1376"/>
      <c r="Y538" s="1376"/>
      <c r="Z538" s="1376"/>
    </row>
    <row r="539" spans="1:26" ht="21">
      <c r="A539" s="1376"/>
      <c r="B539" s="1376"/>
      <c r="C539" s="1376"/>
      <c r="D539" s="1399"/>
      <c r="E539" s="1399"/>
      <c r="F539" s="1376"/>
      <c r="G539" s="1376"/>
      <c r="H539" s="1493"/>
      <c r="I539" s="1472"/>
      <c r="J539" s="1472"/>
      <c r="K539" s="1465"/>
      <c r="L539" s="1376"/>
      <c r="M539" s="1376"/>
      <c r="N539" s="1376"/>
      <c r="O539" s="1376"/>
      <c r="P539" s="1376"/>
      <c r="Q539" s="1376"/>
      <c r="R539" s="1376"/>
      <c r="S539" s="1376"/>
      <c r="T539" s="1376"/>
      <c r="U539" s="1376"/>
      <c r="V539" s="1376"/>
      <c r="W539" s="1376"/>
      <c r="X539" s="1376"/>
      <c r="Y539" s="1376"/>
      <c r="Z539" s="1376"/>
    </row>
    <row r="540" spans="1:26" ht="21">
      <c r="A540" s="1376"/>
      <c r="B540" s="1376"/>
      <c r="C540" s="1376"/>
      <c r="D540" s="1399"/>
      <c r="E540" s="1399"/>
      <c r="F540" s="1376"/>
      <c r="G540" s="1376"/>
      <c r="H540" s="1493"/>
      <c r="I540" s="1472"/>
      <c r="J540" s="1472"/>
      <c r="K540" s="1465"/>
      <c r="L540" s="1376"/>
      <c r="M540" s="1376"/>
      <c r="N540" s="1376"/>
      <c r="O540" s="1376"/>
      <c r="P540" s="1376"/>
      <c r="Q540" s="1376"/>
      <c r="R540" s="1376"/>
      <c r="S540" s="1376"/>
      <c r="T540" s="1376"/>
      <c r="U540" s="1376"/>
      <c r="V540" s="1376"/>
      <c r="W540" s="1376"/>
      <c r="X540" s="1376"/>
      <c r="Y540" s="1376"/>
      <c r="Z540" s="1376"/>
    </row>
    <row r="541" spans="1:26" ht="21">
      <c r="A541" s="1376"/>
      <c r="B541" s="1376"/>
      <c r="C541" s="1376"/>
      <c r="D541" s="1399"/>
      <c r="E541" s="1399"/>
      <c r="F541" s="1376"/>
      <c r="G541" s="1376"/>
      <c r="H541" s="1493"/>
      <c r="I541" s="1472"/>
      <c r="J541" s="1472"/>
      <c r="K541" s="1465"/>
      <c r="L541" s="1376"/>
      <c r="M541" s="1376"/>
      <c r="N541" s="1376"/>
      <c r="O541" s="1376"/>
      <c r="P541" s="1376"/>
      <c r="Q541" s="1376"/>
      <c r="R541" s="1376"/>
      <c r="S541" s="1376"/>
      <c r="T541" s="1376"/>
      <c r="U541" s="1376"/>
      <c r="V541" s="1376"/>
      <c r="W541" s="1376"/>
      <c r="X541" s="1376"/>
      <c r="Y541" s="1376"/>
      <c r="Z541" s="1376"/>
    </row>
    <row r="542" spans="1:26" ht="21">
      <c r="A542" s="1376"/>
      <c r="B542" s="1376"/>
      <c r="C542" s="1376"/>
      <c r="D542" s="1399"/>
      <c r="E542" s="1399"/>
      <c r="F542" s="1376"/>
      <c r="G542" s="1376"/>
      <c r="H542" s="1493"/>
      <c r="I542" s="1472"/>
      <c r="J542" s="1472"/>
      <c r="K542" s="1465"/>
      <c r="L542" s="1376"/>
      <c r="M542" s="1376"/>
      <c r="N542" s="1376"/>
      <c r="O542" s="1376"/>
      <c r="P542" s="1376"/>
      <c r="Q542" s="1376"/>
      <c r="R542" s="1376"/>
      <c r="S542" s="1376"/>
      <c r="T542" s="1376"/>
      <c r="U542" s="1376"/>
      <c r="V542" s="1376"/>
      <c r="W542" s="1376"/>
      <c r="X542" s="1376"/>
      <c r="Y542" s="1376"/>
      <c r="Z542" s="1376"/>
    </row>
    <row r="543" spans="1:26" ht="21">
      <c r="A543" s="1376"/>
      <c r="B543" s="1376"/>
      <c r="C543" s="1376"/>
      <c r="D543" s="1399"/>
      <c r="E543" s="1399"/>
      <c r="F543" s="1376"/>
      <c r="G543" s="1376"/>
      <c r="H543" s="1493"/>
      <c r="I543" s="1472"/>
      <c r="J543" s="1472"/>
      <c r="K543" s="1465"/>
      <c r="L543" s="1376"/>
      <c r="M543" s="1376"/>
      <c r="N543" s="1376"/>
      <c r="O543" s="1376"/>
      <c r="P543" s="1376"/>
      <c r="Q543" s="1376"/>
      <c r="R543" s="1376"/>
      <c r="S543" s="1376"/>
      <c r="T543" s="1376"/>
      <c r="U543" s="1376"/>
      <c r="V543" s="1376"/>
      <c r="W543" s="1376"/>
      <c r="X543" s="1376"/>
      <c r="Y543" s="1376"/>
      <c r="Z543" s="1376"/>
    </row>
    <row r="544" spans="1:26" ht="21">
      <c r="A544" s="1376"/>
      <c r="B544" s="1376"/>
      <c r="C544" s="1376"/>
      <c r="D544" s="1399"/>
      <c r="E544" s="1399"/>
      <c r="F544" s="1376"/>
      <c r="G544" s="1376"/>
      <c r="H544" s="1493"/>
      <c r="I544" s="1472"/>
      <c r="J544" s="1472"/>
      <c r="K544" s="1465"/>
      <c r="L544" s="1376"/>
      <c r="M544" s="1376"/>
      <c r="N544" s="1376"/>
      <c r="O544" s="1376"/>
      <c r="P544" s="1376"/>
      <c r="Q544" s="1376"/>
      <c r="R544" s="1376"/>
      <c r="S544" s="1376"/>
      <c r="T544" s="1376"/>
      <c r="U544" s="1376"/>
      <c r="V544" s="1376"/>
      <c r="W544" s="1376"/>
      <c r="X544" s="1376"/>
      <c r="Y544" s="1376"/>
      <c r="Z544" s="1376"/>
    </row>
    <row r="545" spans="1:26" ht="21">
      <c r="A545" s="1376"/>
      <c r="B545" s="1376"/>
      <c r="C545" s="1376"/>
      <c r="D545" s="1399"/>
      <c r="E545" s="1399"/>
      <c r="F545" s="1376"/>
      <c r="G545" s="1376"/>
      <c r="H545" s="1493"/>
      <c r="I545" s="1472"/>
      <c r="J545" s="1472"/>
      <c r="K545" s="1465"/>
      <c r="L545" s="1376"/>
      <c r="M545" s="1376"/>
      <c r="N545" s="1376"/>
      <c r="O545" s="1376"/>
      <c r="P545" s="1376"/>
      <c r="Q545" s="1376"/>
      <c r="R545" s="1376"/>
      <c r="S545" s="1376"/>
      <c r="T545" s="1376"/>
      <c r="U545" s="1376"/>
      <c r="V545" s="1376"/>
      <c r="W545" s="1376"/>
      <c r="X545" s="1376"/>
      <c r="Y545" s="1376"/>
      <c r="Z545" s="1376"/>
    </row>
    <row r="546" spans="1:26" ht="21">
      <c r="A546" s="1376"/>
      <c r="B546" s="1376"/>
      <c r="C546" s="1376"/>
      <c r="D546" s="1399"/>
      <c r="E546" s="1399"/>
      <c r="F546" s="1376"/>
      <c r="G546" s="1376"/>
      <c r="H546" s="1493"/>
      <c r="I546" s="1472"/>
      <c r="J546" s="1472"/>
      <c r="K546" s="1465"/>
      <c r="L546" s="1376"/>
      <c r="M546" s="1376"/>
      <c r="N546" s="1376"/>
      <c r="O546" s="1376"/>
      <c r="P546" s="1376"/>
      <c r="Q546" s="1376"/>
      <c r="R546" s="1376"/>
      <c r="S546" s="1376"/>
      <c r="T546" s="1376"/>
      <c r="U546" s="1376"/>
      <c r="V546" s="1376"/>
      <c r="W546" s="1376"/>
      <c r="X546" s="1376"/>
      <c r="Y546" s="1376"/>
      <c r="Z546" s="1376"/>
    </row>
    <row r="547" spans="1:26" ht="21">
      <c r="A547" s="1376"/>
      <c r="B547" s="1376"/>
      <c r="C547" s="1376"/>
      <c r="D547" s="1399"/>
      <c r="E547" s="1399"/>
      <c r="F547" s="1376"/>
      <c r="G547" s="1376"/>
      <c r="H547" s="1493"/>
      <c r="I547" s="1472"/>
      <c r="J547" s="1472"/>
      <c r="K547" s="1465"/>
      <c r="L547" s="1376"/>
      <c r="M547" s="1376"/>
      <c r="N547" s="1376"/>
      <c r="O547" s="1376"/>
      <c r="P547" s="1376"/>
      <c r="Q547" s="1376"/>
      <c r="R547" s="1376"/>
      <c r="S547" s="1376"/>
      <c r="T547" s="1376"/>
      <c r="U547" s="1376"/>
      <c r="V547" s="1376"/>
      <c r="W547" s="1376"/>
      <c r="X547" s="1376"/>
      <c r="Y547" s="1376"/>
      <c r="Z547" s="1376"/>
    </row>
    <row r="548" spans="1:26" ht="21">
      <c r="A548" s="1376"/>
      <c r="B548" s="1376"/>
      <c r="C548" s="1376"/>
      <c r="D548" s="1399"/>
      <c r="E548" s="1399"/>
      <c r="F548" s="1376"/>
      <c r="G548" s="1376"/>
      <c r="H548" s="1493"/>
      <c r="I548" s="1472"/>
      <c r="J548" s="1472"/>
      <c r="K548" s="1465"/>
      <c r="L548" s="1376"/>
      <c r="M548" s="1376"/>
      <c r="N548" s="1376"/>
      <c r="O548" s="1376"/>
      <c r="P548" s="1376"/>
      <c r="Q548" s="1376"/>
      <c r="R548" s="1376"/>
      <c r="S548" s="1376"/>
      <c r="T548" s="1376"/>
      <c r="U548" s="1376"/>
      <c r="V548" s="1376"/>
      <c r="W548" s="1376"/>
      <c r="X548" s="1376"/>
      <c r="Y548" s="1376"/>
      <c r="Z548" s="1376"/>
    </row>
    <row r="549" spans="1:26" ht="21">
      <c r="A549" s="1376"/>
      <c r="B549" s="1376"/>
      <c r="C549" s="1376"/>
      <c r="D549" s="1399"/>
      <c r="E549" s="1399"/>
      <c r="F549" s="1376"/>
      <c r="G549" s="1376"/>
      <c r="H549" s="1493"/>
      <c r="I549" s="1472"/>
      <c r="J549" s="1472"/>
      <c r="K549" s="1465"/>
      <c r="L549" s="1376"/>
      <c r="M549" s="1376"/>
      <c r="N549" s="1376"/>
      <c r="O549" s="1376"/>
      <c r="P549" s="1376"/>
      <c r="Q549" s="1376"/>
      <c r="R549" s="1376"/>
      <c r="S549" s="1376"/>
      <c r="T549" s="1376"/>
      <c r="U549" s="1376"/>
      <c r="V549" s="1376"/>
      <c r="W549" s="1376"/>
      <c r="X549" s="1376"/>
      <c r="Y549" s="1376"/>
      <c r="Z549" s="1376"/>
    </row>
    <row r="550" spans="1:26" ht="21">
      <c r="A550" s="1376"/>
      <c r="B550" s="1376"/>
      <c r="C550" s="1376"/>
      <c r="D550" s="1399"/>
      <c r="E550" s="1399"/>
      <c r="F550" s="1376"/>
      <c r="G550" s="1376"/>
      <c r="H550" s="1493"/>
      <c r="I550" s="1472"/>
      <c r="J550" s="1472"/>
      <c r="K550" s="1465"/>
      <c r="L550" s="1376"/>
      <c r="M550" s="1376"/>
      <c r="N550" s="1376"/>
      <c r="O550" s="1376"/>
      <c r="P550" s="1376"/>
      <c r="Q550" s="1376"/>
      <c r="R550" s="1376"/>
      <c r="S550" s="1376"/>
      <c r="T550" s="1376"/>
      <c r="U550" s="1376"/>
      <c r="V550" s="1376"/>
      <c r="W550" s="1376"/>
      <c r="X550" s="1376"/>
      <c r="Y550" s="1376"/>
      <c r="Z550" s="1376"/>
    </row>
    <row r="551" spans="1:26" ht="21">
      <c r="A551" s="1376"/>
      <c r="B551" s="1376"/>
      <c r="C551" s="1376"/>
      <c r="D551" s="1399"/>
      <c r="E551" s="1399"/>
      <c r="F551" s="1376"/>
      <c r="G551" s="1376"/>
      <c r="H551" s="1493"/>
      <c r="I551" s="1472"/>
      <c r="J551" s="1472"/>
      <c r="K551" s="1465"/>
      <c r="L551" s="1376"/>
      <c r="M551" s="1376"/>
      <c r="N551" s="1376"/>
      <c r="O551" s="1376"/>
      <c r="P551" s="1376"/>
      <c r="Q551" s="1376"/>
      <c r="R551" s="1376"/>
      <c r="S551" s="1376"/>
      <c r="T551" s="1376"/>
      <c r="U551" s="1376"/>
      <c r="V551" s="1376"/>
      <c r="W551" s="1376"/>
      <c r="X551" s="1376"/>
      <c r="Y551" s="1376"/>
      <c r="Z551" s="1376"/>
    </row>
    <row r="552" spans="1:26" ht="21">
      <c r="A552" s="1376"/>
      <c r="B552" s="1376"/>
      <c r="C552" s="1376"/>
      <c r="D552" s="1399"/>
      <c r="E552" s="1399"/>
      <c r="F552" s="1376"/>
      <c r="G552" s="1376"/>
      <c r="H552" s="1493"/>
      <c r="I552" s="1472"/>
      <c r="J552" s="1472"/>
      <c r="K552" s="1465"/>
      <c r="L552" s="1376"/>
      <c r="M552" s="1376"/>
      <c r="N552" s="1376"/>
      <c r="O552" s="1376"/>
      <c r="P552" s="1376"/>
      <c r="Q552" s="1376"/>
      <c r="R552" s="1376"/>
      <c r="S552" s="1376"/>
      <c r="T552" s="1376"/>
      <c r="U552" s="1376"/>
      <c r="V552" s="1376"/>
      <c r="W552" s="1376"/>
      <c r="X552" s="1376"/>
      <c r="Y552" s="1376"/>
      <c r="Z552" s="1376"/>
    </row>
    <row r="553" spans="1:26" ht="21">
      <c r="A553" s="1376"/>
      <c r="B553" s="1376"/>
      <c r="C553" s="1376"/>
      <c r="D553" s="1399"/>
      <c r="E553" s="1399"/>
      <c r="F553" s="1376"/>
      <c r="G553" s="1376"/>
      <c r="H553" s="1493"/>
      <c r="I553" s="1472"/>
      <c r="J553" s="1472"/>
      <c r="K553" s="1465"/>
      <c r="L553" s="1376"/>
      <c r="M553" s="1376"/>
      <c r="N553" s="1376"/>
      <c r="O553" s="1376"/>
      <c r="P553" s="1376"/>
      <c r="Q553" s="1376"/>
      <c r="R553" s="1376"/>
      <c r="S553" s="1376"/>
      <c r="T553" s="1376"/>
      <c r="U553" s="1376"/>
      <c r="V553" s="1376"/>
      <c r="W553" s="1376"/>
      <c r="X553" s="1376"/>
      <c r="Y553" s="1376"/>
      <c r="Z553" s="1376"/>
    </row>
    <row r="554" spans="1:26" ht="21">
      <c r="A554" s="1376"/>
      <c r="B554" s="1376"/>
      <c r="C554" s="1376"/>
      <c r="D554" s="1399"/>
      <c r="E554" s="1399"/>
      <c r="F554" s="1376"/>
      <c r="G554" s="1376"/>
      <c r="H554" s="1493"/>
      <c r="I554" s="1472"/>
      <c r="J554" s="1472"/>
      <c r="K554" s="1465"/>
      <c r="L554" s="1376"/>
      <c r="M554" s="1376"/>
      <c r="N554" s="1376"/>
      <c r="O554" s="1376"/>
      <c r="P554" s="1376"/>
      <c r="Q554" s="1376"/>
      <c r="R554" s="1376"/>
      <c r="S554" s="1376"/>
      <c r="T554" s="1376"/>
      <c r="U554" s="1376"/>
      <c r="V554" s="1376"/>
      <c r="W554" s="1376"/>
      <c r="X554" s="1376"/>
      <c r="Y554" s="1376"/>
      <c r="Z554" s="1376"/>
    </row>
    <row r="555" spans="1:26" ht="21">
      <c r="A555" s="1376"/>
      <c r="B555" s="1376"/>
      <c r="C555" s="1376"/>
      <c r="D555" s="1399"/>
      <c r="E555" s="1399"/>
      <c r="F555" s="1376"/>
      <c r="G555" s="1376"/>
      <c r="H555" s="1493"/>
      <c r="I555" s="1472"/>
      <c r="J555" s="1472"/>
      <c r="K555" s="1465"/>
      <c r="L555" s="1376"/>
      <c r="M555" s="1376"/>
      <c r="N555" s="1376"/>
      <c r="O555" s="1376"/>
      <c r="P555" s="1376"/>
      <c r="Q555" s="1376"/>
      <c r="R555" s="1376"/>
      <c r="S555" s="1376"/>
      <c r="T555" s="1376"/>
      <c r="U555" s="1376"/>
      <c r="V555" s="1376"/>
      <c r="W555" s="1376"/>
      <c r="X555" s="1376"/>
      <c r="Y555" s="1376"/>
      <c r="Z555" s="1376"/>
    </row>
    <row r="556" spans="1:26" ht="21">
      <c r="A556" s="1376"/>
      <c r="B556" s="1376"/>
      <c r="C556" s="1376"/>
      <c r="D556" s="1399"/>
      <c r="E556" s="1399"/>
      <c r="F556" s="1376"/>
      <c r="G556" s="1376"/>
      <c r="H556" s="1493"/>
      <c r="I556" s="1472"/>
      <c r="J556" s="1472"/>
      <c r="K556" s="1465"/>
      <c r="L556" s="1376"/>
      <c r="M556" s="1376"/>
      <c r="N556" s="1376"/>
      <c r="O556" s="1376"/>
      <c r="P556" s="1376"/>
      <c r="Q556" s="1376"/>
      <c r="R556" s="1376"/>
      <c r="S556" s="1376"/>
      <c r="T556" s="1376"/>
      <c r="U556" s="1376"/>
      <c r="V556" s="1376"/>
      <c r="W556" s="1376"/>
      <c r="X556" s="1376"/>
      <c r="Y556" s="1376"/>
      <c r="Z556" s="1376"/>
    </row>
    <row r="557" spans="1:26" ht="21">
      <c r="A557" s="1376"/>
      <c r="B557" s="1376"/>
      <c r="C557" s="1376"/>
      <c r="D557" s="1399"/>
      <c r="E557" s="1399"/>
      <c r="F557" s="1376"/>
      <c r="G557" s="1376"/>
      <c r="H557" s="1493"/>
      <c r="I557" s="1472"/>
      <c r="J557" s="1472"/>
      <c r="K557" s="1465"/>
      <c r="L557" s="1376"/>
      <c r="M557" s="1376"/>
      <c r="N557" s="1376"/>
      <c r="O557" s="1376"/>
      <c r="P557" s="1376"/>
      <c r="Q557" s="1376"/>
      <c r="R557" s="1376"/>
      <c r="S557" s="1376"/>
      <c r="T557" s="1376"/>
      <c r="U557" s="1376"/>
      <c r="V557" s="1376"/>
      <c r="W557" s="1376"/>
      <c r="X557" s="1376"/>
      <c r="Y557" s="1376"/>
      <c r="Z557" s="1376"/>
    </row>
    <row r="558" spans="1:26" ht="21">
      <c r="A558" s="1376"/>
      <c r="B558" s="1376"/>
      <c r="C558" s="1376"/>
      <c r="D558" s="1399"/>
      <c r="E558" s="1399"/>
      <c r="F558" s="1376"/>
      <c r="G558" s="1376"/>
      <c r="H558" s="1493"/>
      <c r="I558" s="1472"/>
      <c r="J558" s="1472"/>
      <c r="K558" s="1465"/>
      <c r="L558" s="1376"/>
      <c r="M558" s="1376"/>
      <c r="N558" s="1376"/>
      <c r="O558" s="1376"/>
      <c r="P558" s="1376"/>
      <c r="Q558" s="1376"/>
      <c r="R558" s="1376"/>
      <c r="S558" s="1376"/>
      <c r="T558" s="1376"/>
      <c r="U558" s="1376"/>
      <c r="V558" s="1376"/>
      <c r="W558" s="1376"/>
      <c r="X558" s="1376"/>
      <c r="Y558" s="1376"/>
      <c r="Z558" s="1376"/>
    </row>
    <row r="559" spans="1:26" ht="21">
      <c r="A559" s="1376"/>
      <c r="B559" s="1376"/>
      <c r="C559" s="1376"/>
      <c r="D559" s="1399"/>
      <c r="E559" s="1399"/>
      <c r="F559" s="1376"/>
      <c r="G559" s="1376"/>
      <c r="H559" s="1493"/>
      <c r="I559" s="1472"/>
      <c r="J559" s="1472"/>
      <c r="K559" s="1465"/>
      <c r="L559" s="1376"/>
      <c r="M559" s="1376"/>
      <c r="N559" s="1376"/>
      <c r="O559" s="1376"/>
      <c r="P559" s="1376"/>
      <c r="Q559" s="1376"/>
      <c r="R559" s="1376"/>
      <c r="S559" s="1376"/>
      <c r="T559" s="1376"/>
      <c r="U559" s="1376"/>
      <c r="V559" s="1376"/>
      <c r="W559" s="1376"/>
      <c r="X559" s="1376"/>
      <c r="Y559" s="1376"/>
      <c r="Z559" s="1376"/>
    </row>
    <row r="560" spans="1:26" ht="21">
      <c r="A560" s="1376"/>
      <c r="B560" s="1376"/>
      <c r="C560" s="1376"/>
      <c r="D560" s="1399"/>
      <c r="E560" s="1399"/>
      <c r="F560" s="1376"/>
      <c r="G560" s="1376"/>
      <c r="H560" s="1493"/>
      <c r="I560" s="1472"/>
      <c r="J560" s="1472"/>
      <c r="K560" s="1465"/>
      <c r="L560" s="1376"/>
      <c r="M560" s="1376"/>
      <c r="N560" s="1376"/>
      <c r="O560" s="1376"/>
      <c r="P560" s="1376"/>
      <c r="Q560" s="1376"/>
      <c r="R560" s="1376"/>
      <c r="S560" s="1376"/>
      <c r="T560" s="1376"/>
      <c r="U560" s="1376"/>
      <c r="V560" s="1376"/>
      <c r="W560" s="1376"/>
      <c r="X560" s="1376"/>
      <c r="Y560" s="1376"/>
      <c r="Z560" s="1376"/>
    </row>
    <row r="561" spans="1:26" ht="21">
      <c r="A561" s="1376"/>
      <c r="B561" s="1376"/>
      <c r="C561" s="1376"/>
      <c r="D561" s="1399"/>
      <c r="E561" s="1399"/>
      <c r="F561" s="1376"/>
      <c r="G561" s="1376"/>
      <c r="H561" s="1493"/>
      <c r="I561" s="1472"/>
      <c r="J561" s="1472"/>
      <c r="K561" s="1465"/>
      <c r="L561" s="1376"/>
      <c r="M561" s="1376"/>
      <c r="N561" s="1376"/>
      <c r="O561" s="1376"/>
      <c r="P561" s="1376"/>
      <c r="Q561" s="1376"/>
      <c r="R561" s="1376"/>
      <c r="S561" s="1376"/>
      <c r="T561" s="1376"/>
      <c r="U561" s="1376"/>
      <c r="V561" s="1376"/>
      <c r="W561" s="1376"/>
      <c r="X561" s="1376"/>
      <c r="Y561" s="1376"/>
      <c r="Z561" s="1376"/>
    </row>
    <row r="562" spans="1:26" ht="21">
      <c r="A562" s="1376"/>
      <c r="B562" s="1376"/>
      <c r="C562" s="1376"/>
      <c r="D562" s="1399"/>
      <c r="E562" s="1399"/>
      <c r="F562" s="1376"/>
      <c r="G562" s="1376"/>
      <c r="H562" s="1493"/>
      <c r="I562" s="1472"/>
      <c r="J562" s="1472"/>
      <c r="K562" s="1465"/>
      <c r="L562" s="1376"/>
      <c r="M562" s="1376"/>
      <c r="N562" s="1376"/>
      <c r="O562" s="1376"/>
      <c r="P562" s="1376"/>
      <c r="Q562" s="1376"/>
      <c r="R562" s="1376"/>
      <c r="S562" s="1376"/>
      <c r="T562" s="1376"/>
      <c r="U562" s="1376"/>
      <c r="V562" s="1376"/>
      <c r="W562" s="1376"/>
      <c r="X562" s="1376"/>
      <c r="Y562" s="1376"/>
      <c r="Z562" s="1376"/>
    </row>
    <row r="563" spans="1:26" ht="21">
      <c r="A563" s="1376"/>
      <c r="B563" s="1376"/>
      <c r="C563" s="1376"/>
      <c r="D563" s="1399"/>
      <c r="E563" s="1399"/>
      <c r="F563" s="1376"/>
      <c r="G563" s="1376"/>
      <c r="H563" s="1493"/>
      <c r="I563" s="1472"/>
      <c r="J563" s="1472"/>
      <c r="K563" s="1465"/>
      <c r="L563" s="1376"/>
      <c r="M563" s="1376"/>
      <c r="N563" s="1376"/>
      <c r="O563" s="1376"/>
      <c r="P563" s="1376"/>
      <c r="Q563" s="1376"/>
      <c r="R563" s="1376"/>
      <c r="S563" s="1376"/>
      <c r="T563" s="1376"/>
      <c r="U563" s="1376"/>
      <c r="V563" s="1376"/>
      <c r="W563" s="1376"/>
      <c r="X563" s="1376"/>
      <c r="Y563" s="1376"/>
      <c r="Z563" s="1376"/>
    </row>
    <row r="564" spans="1:26" ht="21">
      <c r="A564" s="1376"/>
      <c r="B564" s="1376"/>
      <c r="C564" s="1376"/>
      <c r="D564" s="1399"/>
      <c r="E564" s="1399"/>
      <c r="F564" s="1376"/>
      <c r="G564" s="1376"/>
      <c r="H564" s="1493"/>
      <c r="I564" s="1472"/>
      <c r="J564" s="1472"/>
      <c r="K564" s="1465"/>
      <c r="L564" s="1376"/>
      <c r="M564" s="1376"/>
      <c r="N564" s="1376"/>
      <c r="O564" s="1376"/>
      <c r="P564" s="1376"/>
      <c r="Q564" s="1376"/>
      <c r="R564" s="1376"/>
      <c r="S564" s="1376"/>
      <c r="T564" s="1376"/>
      <c r="U564" s="1376"/>
      <c r="V564" s="1376"/>
      <c r="W564" s="1376"/>
      <c r="X564" s="1376"/>
      <c r="Y564" s="1376"/>
      <c r="Z564" s="1376"/>
    </row>
    <row r="565" spans="1:26" ht="21">
      <c r="A565" s="1376"/>
      <c r="B565" s="1376"/>
      <c r="C565" s="1376"/>
      <c r="D565" s="1399"/>
      <c r="E565" s="1399"/>
      <c r="F565" s="1376"/>
      <c r="G565" s="1376"/>
      <c r="H565" s="1493"/>
      <c r="I565" s="1472"/>
      <c r="J565" s="1472"/>
      <c r="K565" s="1465"/>
      <c r="L565" s="1376"/>
      <c r="M565" s="1376"/>
      <c r="N565" s="1376"/>
      <c r="O565" s="1376"/>
      <c r="P565" s="1376"/>
      <c r="Q565" s="1376"/>
      <c r="R565" s="1376"/>
      <c r="S565" s="1376"/>
      <c r="T565" s="1376"/>
      <c r="U565" s="1376"/>
      <c r="V565" s="1376"/>
      <c r="W565" s="1376"/>
      <c r="X565" s="1376"/>
      <c r="Y565" s="1376"/>
      <c r="Z565" s="1376"/>
    </row>
    <row r="566" spans="1:26" ht="21">
      <c r="A566" s="1376"/>
      <c r="B566" s="1376"/>
      <c r="C566" s="1376"/>
      <c r="D566" s="1399"/>
      <c r="E566" s="1399"/>
      <c r="F566" s="1376"/>
      <c r="G566" s="1376"/>
      <c r="H566" s="1493"/>
      <c r="I566" s="1472"/>
      <c r="J566" s="1472"/>
      <c r="K566" s="1465"/>
      <c r="L566" s="1376"/>
      <c r="M566" s="1376"/>
      <c r="N566" s="1376"/>
      <c r="O566" s="1376"/>
      <c r="P566" s="1376"/>
      <c r="Q566" s="1376"/>
      <c r="R566" s="1376"/>
      <c r="S566" s="1376"/>
      <c r="T566" s="1376"/>
      <c r="U566" s="1376"/>
      <c r="V566" s="1376"/>
      <c r="W566" s="1376"/>
      <c r="X566" s="1376"/>
      <c r="Y566" s="1376"/>
      <c r="Z566" s="1376"/>
    </row>
    <row r="567" spans="1:26" ht="21">
      <c r="A567" s="1376"/>
      <c r="B567" s="1376"/>
      <c r="C567" s="1376"/>
      <c r="D567" s="1399"/>
      <c r="E567" s="1399"/>
      <c r="F567" s="1376"/>
      <c r="G567" s="1376"/>
      <c r="H567" s="1493"/>
      <c r="I567" s="1472"/>
      <c r="J567" s="1472"/>
      <c r="K567" s="1465"/>
      <c r="L567" s="1376"/>
      <c r="M567" s="1376"/>
      <c r="N567" s="1376"/>
      <c r="O567" s="1376"/>
      <c r="P567" s="1376"/>
      <c r="Q567" s="1376"/>
      <c r="R567" s="1376"/>
      <c r="S567" s="1376"/>
      <c r="T567" s="1376"/>
      <c r="U567" s="1376"/>
      <c r="V567" s="1376"/>
      <c r="W567" s="1376"/>
      <c r="X567" s="1376"/>
      <c r="Y567" s="1376"/>
      <c r="Z567" s="1376"/>
    </row>
    <row r="568" spans="1:26" ht="21">
      <c r="A568" s="1376"/>
      <c r="B568" s="1376"/>
      <c r="C568" s="1376"/>
      <c r="D568" s="1399"/>
      <c r="E568" s="1399"/>
      <c r="F568" s="1376"/>
      <c r="G568" s="1376"/>
      <c r="H568" s="1493"/>
      <c r="I568" s="1472"/>
      <c r="J568" s="1472"/>
      <c r="K568" s="1465"/>
      <c r="L568" s="1376"/>
      <c r="M568" s="1376"/>
      <c r="N568" s="1376"/>
      <c r="O568" s="1376"/>
      <c r="P568" s="1376"/>
      <c r="Q568" s="1376"/>
      <c r="R568" s="1376"/>
      <c r="S568" s="1376"/>
      <c r="T568" s="1376"/>
      <c r="U568" s="1376"/>
      <c r="V568" s="1376"/>
      <c r="W568" s="1376"/>
      <c r="X568" s="1376"/>
      <c r="Y568" s="1376"/>
      <c r="Z568" s="1376"/>
    </row>
    <row r="569" spans="1:26" ht="21">
      <c r="A569" s="1376"/>
      <c r="B569" s="1376"/>
      <c r="C569" s="1376"/>
      <c r="D569" s="1399"/>
      <c r="E569" s="1399"/>
      <c r="F569" s="1376"/>
      <c r="G569" s="1376"/>
      <c r="H569" s="1493"/>
      <c r="I569" s="1472"/>
      <c r="J569" s="1472"/>
      <c r="K569" s="1465"/>
      <c r="L569" s="1376"/>
      <c r="M569" s="1376"/>
      <c r="N569" s="1376"/>
      <c r="O569" s="1376"/>
      <c r="P569" s="1376"/>
      <c r="Q569" s="1376"/>
      <c r="R569" s="1376"/>
      <c r="S569" s="1376"/>
      <c r="T569" s="1376"/>
      <c r="U569" s="1376"/>
      <c r="V569" s="1376"/>
      <c r="W569" s="1376"/>
      <c r="X569" s="1376"/>
      <c r="Y569" s="1376"/>
      <c r="Z569" s="1376"/>
    </row>
    <row r="570" spans="1:26" ht="21">
      <c r="A570" s="1376"/>
      <c r="B570" s="1376"/>
      <c r="C570" s="1376"/>
      <c r="D570" s="1399"/>
      <c r="E570" s="1399"/>
      <c r="F570" s="1376"/>
      <c r="G570" s="1376"/>
      <c r="H570" s="1493"/>
      <c r="I570" s="1472"/>
      <c r="J570" s="1472"/>
      <c r="K570" s="1465"/>
      <c r="L570" s="1376"/>
      <c r="M570" s="1376"/>
      <c r="N570" s="1376"/>
      <c r="O570" s="1376"/>
      <c r="P570" s="1376"/>
      <c r="Q570" s="1376"/>
      <c r="R570" s="1376"/>
      <c r="S570" s="1376"/>
      <c r="T570" s="1376"/>
      <c r="U570" s="1376"/>
      <c r="V570" s="1376"/>
      <c r="W570" s="1376"/>
      <c r="X570" s="1376"/>
      <c r="Y570" s="1376"/>
      <c r="Z570" s="1376"/>
    </row>
    <row r="571" spans="1:26" ht="21">
      <c r="A571" s="1376"/>
      <c r="B571" s="1376"/>
      <c r="C571" s="1376"/>
      <c r="D571" s="1399"/>
      <c r="E571" s="1399"/>
      <c r="F571" s="1376"/>
      <c r="G571" s="1376"/>
      <c r="H571" s="1493"/>
      <c r="I571" s="1472"/>
      <c r="J571" s="1472"/>
      <c r="K571" s="1465"/>
      <c r="L571" s="1376"/>
      <c r="M571" s="1376"/>
      <c r="N571" s="1376"/>
      <c r="O571" s="1376"/>
      <c r="P571" s="1376"/>
      <c r="Q571" s="1376"/>
      <c r="R571" s="1376"/>
      <c r="S571" s="1376"/>
      <c r="T571" s="1376"/>
      <c r="U571" s="1376"/>
      <c r="V571" s="1376"/>
      <c r="W571" s="1376"/>
      <c r="X571" s="1376"/>
      <c r="Y571" s="1376"/>
      <c r="Z571" s="1376"/>
    </row>
    <row r="572" spans="1:26" ht="21">
      <c r="A572" s="1376"/>
      <c r="B572" s="1376"/>
      <c r="C572" s="1376"/>
      <c r="D572" s="1399"/>
      <c r="E572" s="1399"/>
      <c r="F572" s="1376"/>
      <c r="G572" s="1376"/>
      <c r="H572" s="1493"/>
      <c r="I572" s="1472"/>
      <c r="J572" s="1472"/>
      <c r="K572" s="1465"/>
      <c r="L572" s="1376"/>
      <c r="M572" s="1376"/>
      <c r="N572" s="1376"/>
      <c r="O572" s="1376"/>
      <c r="P572" s="1376"/>
      <c r="Q572" s="1376"/>
      <c r="R572" s="1376"/>
      <c r="S572" s="1376"/>
      <c r="T572" s="1376"/>
      <c r="U572" s="1376"/>
      <c r="V572" s="1376"/>
      <c r="W572" s="1376"/>
      <c r="X572" s="1376"/>
      <c r="Y572" s="1376"/>
      <c r="Z572" s="1376"/>
    </row>
    <row r="573" spans="1:26" ht="21">
      <c r="A573" s="1376"/>
      <c r="B573" s="1376"/>
      <c r="C573" s="1376"/>
      <c r="D573" s="1399"/>
      <c r="E573" s="1399"/>
      <c r="F573" s="1376"/>
      <c r="G573" s="1376"/>
      <c r="H573" s="1493"/>
      <c r="I573" s="1472"/>
      <c r="J573" s="1472"/>
      <c r="K573" s="1465"/>
      <c r="L573" s="1376"/>
      <c r="M573" s="1376"/>
      <c r="N573" s="1376"/>
      <c r="O573" s="1376"/>
      <c r="P573" s="1376"/>
      <c r="Q573" s="1376"/>
      <c r="R573" s="1376"/>
      <c r="S573" s="1376"/>
      <c r="T573" s="1376"/>
      <c r="U573" s="1376"/>
      <c r="V573" s="1376"/>
      <c r="W573" s="1376"/>
      <c r="X573" s="1376"/>
      <c r="Y573" s="1376"/>
      <c r="Z573" s="1376"/>
    </row>
    <row r="574" spans="1:26" ht="21">
      <c r="A574" s="1376"/>
      <c r="B574" s="1376"/>
      <c r="C574" s="1376"/>
      <c r="D574" s="1399"/>
      <c r="E574" s="1399"/>
      <c r="F574" s="1376"/>
      <c r="G574" s="1376"/>
      <c r="H574" s="1493"/>
      <c r="I574" s="1472"/>
      <c r="J574" s="1472"/>
      <c r="K574" s="1465"/>
      <c r="L574" s="1376"/>
      <c r="M574" s="1376"/>
      <c r="N574" s="1376"/>
      <c r="O574" s="1376"/>
      <c r="P574" s="1376"/>
      <c r="Q574" s="1376"/>
      <c r="R574" s="1376"/>
      <c r="S574" s="1376"/>
      <c r="T574" s="1376"/>
      <c r="U574" s="1376"/>
      <c r="V574" s="1376"/>
      <c r="W574" s="1376"/>
      <c r="X574" s="1376"/>
      <c r="Y574" s="1376"/>
      <c r="Z574" s="1376"/>
    </row>
    <row r="575" spans="1:26" ht="21">
      <c r="A575" s="1376"/>
      <c r="B575" s="1376"/>
      <c r="C575" s="1376"/>
      <c r="D575" s="1399"/>
      <c r="E575" s="1399"/>
      <c r="F575" s="1376"/>
      <c r="G575" s="1376"/>
      <c r="H575" s="1493"/>
      <c r="I575" s="1472"/>
      <c r="J575" s="1472"/>
      <c r="K575" s="1465"/>
      <c r="L575" s="1376"/>
      <c r="M575" s="1376"/>
      <c r="N575" s="1376"/>
      <c r="O575" s="1376"/>
      <c r="P575" s="1376"/>
      <c r="Q575" s="1376"/>
      <c r="R575" s="1376"/>
      <c r="S575" s="1376"/>
      <c r="T575" s="1376"/>
      <c r="U575" s="1376"/>
      <c r="V575" s="1376"/>
      <c r="W575" s="1376"/>
      <c r="X575" s="1376"/>
      <c r="Y575" s="1376"/>
      <c r="Z575" s="1376"/>
    </row>
    <row r="576" spans="1:26" ht="21">
      <c r="A576" s="1376"/>
      <c r="B576" s="1376"/>
      <c r="C576" s="1376"/>
      <c r="D576" s="1399"/>
      <c r="E576" s="1399"/>
      <c r="F576" s="1376"/>
      <c r="G576" s="1376"/>
      <c r="H576" s="1493"/>
      <c r="I576" s="1472"/>
      <c r="J576" s="1472"/>
      <c r="K576" s="1465"/>
      <c r="L576" s="1376"/>
      <c r="M576" s="1376"/>
      <c r="N576" s="1376"/>
      <c r="O576" s="1376"/>
      <c r="P576" s="1376"/>
      <c r="Q576" s="1376"/>
      <c r="R576" s="1376"/>
      <c r="S576" s="1376"/>
      <c r="T576" s="1376"/>
      <c r="U576" s="1376"/>
      <c r="V576" s="1376"/>
      <c r="W576" s="1376"/>
      <c r="X576" s="1376"/>
      <c r="Y576" s="1376"/>
      <c r="Z576" s="1376"/>
    </row>
    <row r="577" spans="1:26" ht="21">
      <c r="A577" s="1376"/>
      <c r="B577" s="1376"/>
      <c r="C577" s="1376"/>
      <c r="D577" s="1399"/>
      <c r="E577" s="1399"/>
      <c r="F577" s="1376"/>
      <c r="G577" s="1376"/>
      <c r="H577" s="1493"/>
      <c r="I577" s="1472"/>
      <c r="J577" s="1472"/>
      <c r="K577" s="1465"/>
      <c r="L577" s="1376"/>
      <c r="M577" s="1376"/>
      <c r="N577" s="1376"/>
      <c r="O577" s="1376"/>
      <c r="P577" s="1376"/>
      <c r="Q577" s="1376"/>
      <c r="R577" s="1376"/>
      <c r="S577" s="1376"/>
      <c r="T577" s="1376"/>
      <c r="U577" s="1376"/>
      <c r="V577" s="1376"/>
      <c r="W577" s="1376"/>
      <c r="X577" s="1376"/>
      <c r="Y577" s="1376"/>
      <c r="Z577" s="1376"/>
    </row>
    <row r="578" spans="1:26" ht="21">
      <c r="A578" s="1376"/>
      <c r="B578" s="1376"/>
      <c r="C578" s="1376"/>
      <c r="D578" s="1399"/>
      <c r="E578" s="1399"/>
      <c r="F578" s="1376"/>
      <c r="G578" s="1376"/>
      <c r="H578" s="1493"/>
      <c r="I578" s="1472"/>
      <c r="J578" s="1472"/>
      <c r="K578" s="1465"/>
      <c r="L578" s="1376"/>
      <c r="M578" s="1376"/>
      <c r="N578" s="1376"/>
      <c r="O578" s="1376"/>
      <c r="P578" s="1376"/>
      <c r="Q578" s="1376"/>
      <c r="R578" s="1376"/>
      <c r="S578" s="1376"/>
      <c r="T578" s="1376"/>
      <c r="U578" s="1376"/>
      <c r="V578" s="1376"/>
      <c r="W578" s="1376"/>
      <c r="X578" s="1376"/>
      <c r="Y578" s="1376"/>
      <c r="Z578" s="1376"/>
    </row>
    <row r="579" spans="1:26" ht="21">
      <c r="A579" s="1376"/>
      <c r="B579" s="1376"/>
      <c r="C579" s="1376"/>
      <c r="D579" s="1399"/>
      <c r="E579" s="1399"/>
      <c r="F579" s="1376"/>
      <c r="G579" s="1376"/>
      <c r="H579" s="1493"/>
      <c r="I579" s="1472"/>
      <c r="J579" s="1472"/>
      <c r="K579" s="1465"/>
      <c r="L579" s="1376"/>
      <c r="M579" s="1376"/>
      <c r="N579" s="1376"/>
      <c r="O579" s="1376"/>
      <c r="P579" s="1376"/>
      <c r="Q579" s="1376"/>
      <c r="R579" s="1376"/>
      <c r="S579" s="1376"/>
      <c r="T579" s="1376"/>
      <c r="U579" s="1376"/>
      <c r="V579" s="1376"/>
      <c r="W579" s="1376"/>
      <c r="X579" s="1376"/>
      <c r="Y579" s="1376"/>
      <c r="Z579" s="1376"/>
    </row>
    <row r="580" spans="1:26" ht="21">
      <c r="A580" s="1376"/>
      <c r="B580" s="1376"/>
      <c r="C580" s="1376"/>
      <c r="D580" s="1399"/>
      <c r="E580" s="1399"/>
      <c r="F580" s="1376"/>
      <c r="G580" s="1376"/>
      <c r="H580" s="1493"/>
      <c r="I580" s="1472"/>
      <c r="J580" s="1472"/>
      <c r="K580" s="1465"/>
      <c r="L580" s="1376"/>
      <c r="M580" s="1376"/>
      <c r="N580" s="1376"/>
      <c r="O580" s="1376"/>
      <c r="P580" s="1376"/>
      <c r="Q580" s="1376"/>
      <c r="R580" s="1376"/>
      <c r="S580" s="1376"/>
      <c r="T580" s="1376"/>
      <c r="U580" s="1376"/>
      <c r="V580" s="1376"/>
      <c r="W580" s="1376"/>
      <c r="X580" s="1376"/>
      <c r="Y580" s="1376"/>
      <c r="Z580" s="1376"/>
    </row>
    <row r="581" spans="1:26" ht="21">
      <c r="A581" s="1376"/>
      <c r="B581" s="1376"/>
      <c r="C581" s="1376"/>
      <c r="D581" s="1399"/>
      <c r="E581" s="1399"/>
      <c r="F581" s="1376"/>
      <c r="G581" s="1376"/>
      <c r="H581" s="1493"/>
      <c r="I581" s="1472"/>
      <c r="J581" s="1472"/>
      <c r="K581" s="1465"/>
      <c r="L581" s="1376"/>
      <c r="M581" s="1376"/>
      <c r="N581" s="1376"/>
      <c r="O581" s="1376"/>
      <c r="P581" s="1376"/>
      <c r="Q581" s="1376"/>
      <c r="R581" s="1376"/>
      <c r="S581" s="1376"/>
      <c r="T581" s="1376"/>
      <c r="U581" s="1376"/>
      <c r="V581" s="1376"/>
      <c r="W581" s="1376"/>
      <c r="X581" s="1376"/>
      <c r="Y581" s="1376"/>
      <c r="Z581" s="1376"/>
    </row>
    <row r="582" spans="1:26" ht="21">
      <c r="A582" s="1376"/>
      <c r="B582" s="1376"/>
      <c r="C582" s="1376"/>
      <c r="D582" s="1399"/>
      <c r="E582" s="1399"/>
      <c r="F582" s="1376"/>
      <c r="G582" s="1376"/>
      <c r="H582" s="1493"/>
      <c r="I582" s="1472"/>
      <c r="J582" s="1472"/>
      <c r="K582" s="1465"/>
      <c r="L582" s="1376"/>
      <c r="M582" s="1376"/>
      <c r="N582" s="1376"/>
      <c r="O582" s="1376"/>
      <c r="P582" s="1376"/>
      <c r="Q582" s="1376"/>
      <c r="R582" s="1376"/>
      <c r="S582" s="1376"/>
      <c r="T582" s="1376"/>
      <c r="U582" s="1376"/>
      <c r="V582" s="1376"/>
      <c r="W582" s="1376"/>
      <c r="X582" s="1376"/>
      <c r="Y582" s="1376"/>
      <c r="Z582" s="1376"/>
    </row>
    <row r="583" spans="1:26" ht="21">
      <c r="A583" s="1376"/>
      <c r="B583" s="1376"/>
      <c r="C583" s="1376"/>
      <c r="D583" s="1399"/>
      <c r="E583" s="1399"/>
      <c r="F583" s="1376"/>
      <c r="G583" s="1376"/>
      <c r="H583" s="1493"/>
      <c r="I583" s="1472"/>
      <c r="J583" s="1472"/>
      <c r="K583" s="1465"/>
      <c r="L583" s="1376"/>
      <c r="M583" s="1376"/>
      <c r="N583" s="1376"/>
      <c r="O583" s="1376"/>
      <c r="P583" s="1376"/>
      <c r="Q583" s="1376"/>
      <c r="R583" s="1376"/>
      <c r="S583" s="1376"/>
      <c r="T583" s="1376"/>
      <c r="U583" s="1376"/>
      <c r="V583" s="1376"/>
      <c r="W583" s="1376"/>
      <c r="X583" s="1376"/>
      <c r="Y583" s="1376"/>
      <c r="Z583" s="1376"/>
    </row>
    <row r="584" spans="1:26" ht="21">
      <c r="A584" s="1376"/>
      <c r="B584" s="1376"/>
      <c r="C584" s="1376"/>
      <c r="D584" s="1399"/>
      <c r="E584" s="1399"/>
      <c r="F584" s="1376"/>
      <c r="G584" s="1376"/>
      <c r="H584" s="1493"/>
      <c r="I584" s="1472"/>
      <c r="J584" s="1472"/>
      <c r="K584" s="1465"/>
      <c r="L584" s="1376"/>
      <c r="M584" s="1376"/>
      <c r="N584" s="1376"/>
      <c r="O584" s="1376"/>
      <c r="P584" s="1376"/>
      <c r="Q584" s="1376"/>
      <c r="R584" s="1376"/>
      <c r="S584" s="1376"/>
      <c r="T584" s="1376"/>
      <c r="U584" s="1376"/>
      <c r="V584" s="1376"/>
      <c r="W584" s="1376"/>
      <c r="X584" s="1376"/>
      <c r="Y584" s="1376"/>
      <c r="Z584" s="1376"/>
    </row>
    <row r="585" spans="1:26" ht="21">
      <c r="A585" s="1376"/>
      <c r="B585" s="1376"/>
      <c r="C585" s="1376"/>
      <c r="D585" s="1399"/>
      <c r="E585" s="1399"/>
      <c r="F585" s="1376"/>
      <c r="G585" s="1376"/>
      <c r="H585" s="1493"/>
      <c r="I585" s="1472"/>
      <c r="J585" s="1472"/>
      <c r="K585" s="1465"/>
      <c r="L585" s="1376"/>
      <c r="M585" s="1376"/>
      <c r="N585" s="1376"/>
      <c r="O585" s="1376"/>
      <c r="P585" s="1376"/>
      <c r="Q585" s="1376"/>
      <c r="R585" s="1376"/>
      <c r="S585" s="1376"/>
      <c r="T585" s="1376"/>
      <c r="U585" s="1376"/>
      <c r="V585" s="1376"/>
      <c r="W585" s="1376"/>
      <c r="X585" s="1376"/>
      <c r="Y585" s="1376"/>
      <c r="Z585" s="1376"/>
    </row>
    <row r="586" spans="1:26" ht="21">
      <c r="A586" s="1376"/>
      <c r="B586" s="1376"/>
      <c r="C586" s="1376"/>
      <c r="D586" s="1399"/>
      <c r="E586" s="1399"/>
      <c r="F586" s="1376"/>
      <c r="G586" s="1376"/>
      <c r="H586" s="1493"/>
      <c r="I586" s="1472"/>
      <c r="J586" s="1472"/>
      <c r="K586" s="1465"/>
      <c r="L586" s="1376"/>
      <c r="M586" s="1376"/>
      <c r="N586" s="1376"/>
      <c r="O586" s="1376"/>
      <c r="P586" s="1376"/>
      <c r="Q586" s="1376"/>
      <c r="R586" s="1376"/>
      <c r="S586" s="1376"/>
      <c r="T586" s="1376"/>
      <c r="U586" s="1376"/>
      <c r="V586" s="1376"/>
      <c r="W586" s="1376"/>
      <c r="X586" s="1376"/>
      <c r="Y586" s="1376"/>
      <c r="Z586" s="1376"/>
    </row>
    <row r="587" spans="1:26" ht="21">
      <c r="A587" s="1376"/>
      <c r="B587" s="1376"/>
      <c r="C587" s="1376"/>
      <c r="D587" s="1399"/>
      <c r="E587" s="1399"/>
      <c r="F587" s="1376"/>
      <c r="G587" s="1376"/>
      <c r="H587" s="1493"/>
      <c r="I587" s="1472"/>
      <c r="J587" s="1472"/>
      <c r="K587" s="1465"/>
      <c r="L587" s="1376"/>
      <c r="M587" s="1376"/>
      <c r="N587" s="1376"/>
      <c r="O587" s="1376"/>
      <c r="P587" s="1376"/>
      <c r="Q587" s="1376"/>
      <c r="R587" s="1376"/>
      <c r="S587" s="1376"/>
      <c r="T587" s="1376"/>
      <c r="U587" s="1376"/>
      <c r="V587" s="1376"/>
      <c r="W587" s="1376"/>
      <c r="X587" s="1376"/>
      <c r="Y587" s="1376"/>
      <c r="Z587" s="1376"/>
    </row>
    <row r="588" spans="1:26" ht="21">
      <c r="A588" s="1376"/>
      <c r="B588" s="1376"/>
      <c r="C588" s="1376"/>
      <c r="D588" s="1399"/>
      <c r="E588" s="1399"/>
      <c r="F588" s="1376"/>
      <c r="G588" s="1376"/>
      <c r="H588" s="1493"/>
      <c r="I588" s="1472"/>
      <c r="J588" s="1472"/>
      <c r="K588" s="1465"/>
      <c r="L588" s="1376"/>
      <c r="M588" s="1376"/>
      <c r="N588" s="1376"/>
      <c r="O588" s="1376"/>
      <c r="P588" s="1376"/>
      <c r="Q588" s="1376"/>
      <c r="R588" s="1376"/>
      <c r="S588" s="1376"/>
      <c r="T588" s="1376"/>
      <c r="U588" s="1376"/>
      <c r="V588" s="1376"/>
      <c r="W588" s="1376"/>
      <c r="X588" s="1376"/>
      <c r="Y588" s="1376"/>
      <c r="Z588" s="1376"/>
    </row>
    <row r="589" spans="1:26" ht="21">
      <c r="A589" s="1376"/>
      <c r="B589" s="1376"/>
      <c r="C589" s="1376"/>
      <c r="D589" s="1399"/>
      <c r="E589" s="1399"/>
      <c r="F589" s="1376"/>
      <c r="G589" s="1376"/>
      <c r="H589" s="1493"/>
      <c r="I589" s="1472"/>
      <c r="J589" s="1472"/>
      <c r="K589" s="1465"/>
      <c r="L589" s="1376"/>
      <c r="M589" s="1376"/>
      <c r="N589" s="1376"/>
      <c r="O589" s="1376"/>
      <c r="P589" s="1376"/>
      <c r="Q589" s="1376"/>
      <c r="R589" s="1376"/>
      <c r="S589" s="1376"/>
      <c r="T589" s="1376"/>
      <c r="U589" s="1376"/>
      <c r="V589" s="1376"/>
      <c r="W589" s="1376"/>
      <c r="X589" s="1376"/>
      <c r="Y589" s="1376"/>
      <c r="Z589" s="1376"/>
    </row>
    <row r="590" spans="1:26" ht="21">
      <c r="A590" s="1376"/>
      <c r="B590" s="1376"/>
      <c r="C590" s="1376"/>
      <c r="D590" s="1399"/>
      <c r="E590" s="1399"/>
      <c r="F590" s="1376"/>
      <c r="G590" s="1376"/>
      <c r="H590" s="1493"/>
      <c r="I590" s="1472"/>
      <c r="J590" s="1472"/>
      <c r="K590" s="1465"/>
      <c r="L590" s="1376"/>
      <c r="M590" s="1376"/>
      <c r="N590" s="1376"/>
      <c r="O590" s="1376"/>
      <c r="P590" s="1376"/>
      <c r="Q590" s="1376"/>
      <c r="R590" s="1376"/>
      <c r="S590" s="1376"/>
      <c r="T590" s="1376"/>
      <c r="U590" s="1376"/>
      <c r="V590" s="1376"/>
      <c r="W590" s="1376"/>
      <c r="X590" s="1376"/>
      <c r="Y590" s="1376"/>
      <c r="Z590" s="1376"/>
    </row>
    <row r="591" spans="1:26" ht="21">
      <c r="A591" s="1376"/>
      <c r="B591" s="1376"/>
      <c r="C591" s="1376"/>
      <c r="D591" s="1399"/>
      <c r="E591" s="1399"/>
      <c r="F591" s="1376"/>
      <c r="G591" s="1376"/>
      <c r="H591" s="1493"/>
      <c r="I591" s="1472"/>
      <c r="J591" s="1472"/>
      <c r="K591" s="1465"/>
      <c r="L591" s="1376"/>
      <c r="M591" s="1376"/>
      <c r="N591" s="1376"/>
      <c r="O591" s="1376"/>
      <c r="P591" s="1376"/>
      <c r="Q591" s="1376"/>
      <c r="R591" s="1376"/>
      <c r="S591" s="1376"/>
      <c r="T591" s="1376"/>
      <c r="U591" s="1376"/>
      <c r="V591" s="1376"/>
      <c r="W591" s="1376"/>
      <c r="X591" s="1376"/>
      <c r="Y591" s="1376"/>
      <c r="Z591" s="1376"/>
    </row>
    <row r="592" spans="1:26" ht="21">
      <c r="A592" s="1376"/>
      <c r="B592" s="1376"/>
      <c r="C592" s="1376"/>
      <c r="D592" s="1399"/>
      <c r="E592" s="1399"/>
      <c r="F592" s="1376"/>
      <c r="G592" s="1376"/>
      <c r="H592" s="1493"/>
      <c r="I592" s="1472"/>
      <c r="J592" s="1472"/>
      <c r="K592" s="1465"/>
      <c r="L592" s="1376"/>
      <c r="M592" s="1376"/>
      <c r="N592" s="1376"/>
      <c r="O592" s="1376"/>
      <c r="P592" s="1376"/>
      <c r="Q592" s="1376"/>
      <c r="R592" s="1376"/>
      <c r="S592" s="1376"/>
      <c r="T592" s="1376"/>
      <c r="U592" s="1376"/>
      <c r="V592" s="1376"/>
      <c r="W592" s="1376"/>
      <c r="X592" s="1376"/>
      <c r="Y592" s="1376"/>
      <c r="Z592" s="1376"/>
    </row>
    <row r="593" spans="1:26" ht="21">
      <c r="A593" s="1376"/>
      <c r="B593" s="1376"/>
      <c r="C593" s="1376"/>
      <c r="D593" s="1399"/>
      <c r="E593" s="1399"/>
      <c r="F593" s="1376"/>
      <c r="G593" s="1376"/>
      <c r="H593" s="1493"/>
      <c r="I593" s="1472"/>
      <c r="J593" s="1472"/>
      <c r="K593" s="1465"/>
      <c r="L593" s="1376"/>
      <c r="M593" s="1376"/>
      <c r="N593" s="1376"/>
      <c r="O593" s="1376"/>
      <c r="P593" s="1376"/>
      <c r="Q593" s="1376"/>
      <c r="R593" s="1376"/>
      <c r="S593" s="1376"/>
      <c r="T593" s="1376"/>
      <c r="U593" s="1376"/>
      <c r="V593" s="1376"/>
      <c r="W593" s="1376"/>
      <c r="X593" s="1376"/>
      <c r="Y593" s="1376"/>
      <c r="Z593" s="1376"/>
    </row>
    <row r="594" spans="1:26" ht="21">
      <c r="A594" s="1376"/>
      <c r="B594" s="1376"/>
      <c r="C594" s="1376"/>
      <c r="D594" s="1399"/>
      <c r="E594" s="1399"/>
      <c r="F594" s="1376"/>
      <c r="G594" s="1376"/>
      <c r="H594" s="1493"/>
      <c r="I594" s="1472"/>
      <c r="J594" s="1472"/>
      <c r="K594" s="1465"/>
      <c r="L594" s="1376"/>
      <c r="M594" s="1376"/>
      <c r="N594" s="1376"/>
      <c r="O594" s="1376"/>
      <c r="P594" s="1376"/>
      <c r="Q594" s="1376"/>
      <c r="R594" s="1376"/>
      <c r="S594" s="1376"/>
      <c r="T594" s="1376"/>
      <c r="U594" s="1376"/>
      <c r="V594" s="1376"/>
      <c r="W594" s="1376"/>
      <c r="X594" s="1376"/>
      <c r="Y594" s="1376"/>
      <c r="Z594" s="1376"/>
    </row>
    <row r="595" spans="1:26" ht="21">
      <c r="A595" s="1376"/>
      <c r="B595" s="1376"/>
      <c r="C595" s="1376"/>
      <c r="D595" s="1399"/>
      <c r="E595" s="1399"/>
      <c r="F595" s="1376"/>
      <c r="G595" s="1376"/>
      <c r="H595" s="1493"/>
      <c r="I595" s="1472"/>
      <c r="J595" s="1472"/>
      <c r="K595" s="1465"/>
      <c r="L595" s="1376"/>
      <c r="M595" s="1376"/>
      <c r="N595" s="1376"/>
      <c r="O595" s="1376"/>
      <c r="P595" s="1376"/>
      <c r="Q595" s="1376"/>
      <c r="R595" s="1376"/>
      <c r="S595" s="1376"/>
      <c r="T595" s="1376"/>
      <c r="U595" s="1376"/>
      <c r="V595" s="1376"/>
      <c r="W595" s="1376"/>
      <c r="X595" s="1376"/>
      <c r="Y595" s="1376"/>
      <c r="Z595" s="1376"/>
    </row>
    <row r="596" spans="1:26" ht="21">
      <c r="A596" s="1376"/>
      <c r="B596" s="1376"/>
      <c r="C596" s="1376"/>
      <c r="D596" s="1399"/>
      <c r="E596" s="1399"/>
      <c r="F596" s="1376"/>
      <c r="G596" s="1376"/>
      <c r="H596" s="1493"/>
      <c r="I596" s="1472"/>
      <c r="J596" s="1472"/>
      <c r="K596" s="1465"/>
      <c r="L596" s="1376"/>
      <c r="M596" s="1376"/>
      <c r="N596" s="1376"/>
      <c r="O596" s="1376"/>
      <c r="P596" s="1376"/>
      <c r="Q596" s="1376"/>
      <c r="R596" s="1376"/>
      <c r="S596" s="1376"/>
      <c r="T596" s="1376"/>
      <c r="U596" s="1376"/>
      <c r="V596" s="1376"/>
      <c r="W596" s="1376"/>
      <c r="X596" s="1376"/>
      <c r="Y596" s="1376"/>
      <c r="Z596" s="1376"/>
    </row>
    <row r="597" spans="1:26" ht="21">
      <c r="A597" s="1376"/>
      <c r="B597" s="1376"/>
      <c r="C597" s="1376"/>
      <c r="D597" s="1399"/>
      <c r="E597" s="1399"/>
      <c r="F597" s="1376"/>
      <c r="G597" s="1376"/>
      <c r="H597" s="1493"/>
      <c r="I597" s="1472"/>
      <c r="J597" s="1472"/>
      <c r="K597" s="1465"/>
      <c r="L597" s="1376"/>
      <c r="M597" s="1376"/>
      <c r="N597" s="1376"/>
      <c r="O597" s="1376"/>
      <c r="P597" s="1376"/>
      <c r="Q597" s="1376"/>
      <c r="R597" s="1376"/>
      <c r="S597" s="1376"/>
      <c r="T597" s="1376"/>
      <c r="U597" s="1376"/>
      <c r="V597" s="1376"/>
      <c r="W597" s="1376"/>
      <c r="X597" s="1376"/>
      <c r="Y597" s="1376"/>
      <c r="Z597" s="1376"/>
    </row>
    <row r="598" spans="1:26" ht="21">
      <c r="A598" s="1376"/>
      <c r="B598" s="1376"/>
      <c r="C598" s="1376"/>
      <c r="D598" s="1399"/>
      <c r="E598" s="1399"/>
      <c r="F598" s="1376"/>
      <c r="G598" s="1376"/>
      <c r="H598" s="1493"/>
      <c r="I598" s="1472"/>
      <c r="J598" s="1472"/>
      <c r="K598" s="1465"/>
      <c r="L598" s="1376"/>
      <c r="M598" s="1376"/>
      <c r="N598" s="1376"/>
      <c r="O598" s="1376"/>
      <c r="P598" s="1376"/>
      <c r="Q598" s="1376"/>
      <c r="R598" s="1376"/>
      <c r="S598" s="1376"/>
      <c r="T598" s="1376"/>
      <c r="U598" s="1376"/>
      <c r="V598" s="1376"/>
      <c r="W598" s="1376"/>
      <c r="X598" s="1376"/>
      <c r="Y598" s="1376"/>
      <c r="Z598" s="1376"/>
    </row>
    <row r="599" spans="1:26" ht="21">
      <c r="A599" s="1376"/>
      <c r="B599" s="1376"/>
      <c r="C599" s="1376"/>
      <c r="D599" s="1399"/>
      <c r="E599" s="1399"/>
      <c r="F599" s="1376"/>
      <c r="G599" s="1376"/>
      <c r="H599" s="1493"/>
      <c r="I599" s="1472"/>
      <c r="J599" s="1472"/>
      <c r="K599" s="1465"/>
      <c r="L599" s="1376"/>
      <c r="M599" s="1376"/>
      <c r="N599" s="1376"/>
      <c r="O599" s="1376"/>
      <c r="P599" s="1376"/>
      <c r="Q599" s="1376"/>
      <c r="R599" s="1376"/>
      <c r="S599" s="1376"/>
      <c r="T599" s="1376"/>
      <c r="U599" s="1376"/>
      <c r="V599" s="1376"/>
      <c r="W599" s="1376"/>
      <c r="X599" s="1376"/>
      <c r="Y599" s="1376"/>
      <c r="Z599" s="1376"/>
    </row>
    <row r="600" spans="1:26" ht="21">
      <c r="A600" s="1376"/>
      <c r="B600" s="1376"/>
      <c r="C600" s="1376"/>
      <c r="D600" s="1399"/>
      <c r="E600" s="1399"/>
      <c r="F600" s="1376"/>
      <c r="G600" s="1376"/>
      <c r="H600" s="1493"/>
      <c r="I600" s="1472"/>
      <c r="J600" s="1472"/>
      <c r="K600" s="1465"/>
      <c r="L600" s="1376"/>
      <c r="M600" s="1376"/>
      <c r="N600" s="1376"/>
      <c r="O600" s="1376"/>
      <c r="P600" s="1376"/>
      <c r="Q600" s="1376"/>
      <c r="R600" s="1376"/>
      <c r="S600" s="1376"/>
      <c r="T600" s="1376"/>
      <c r="U600" s="1376"/>
      <c r="V600" s="1376"/>
      <c r="W600" s="1376"/>
      <c r="X600" s="1376"/>
      <c r="Y600" s="1376"/>
      <c r="Z600" s="1376"/>
    </row>
    <row r="601" spans="1:26" ht="21">
      <c r="A601" s="1376"/>
      <c r="B601" s="1376"/>
      <c r="C601" s="1376"/>
      <c r="D601" s="1399"/>
      <c r="E601" s="1399"/>
      <c r="F601" s="1376"/>
      <c r="G601" s="1376"/>
      <c r="H601" s="1493"/>
      <c r="I601" s="1472"/>
      <c r="J601" s="1472"/>
      <c r="K601" s="1465"/>
      <c r="L601" s="1376"/>
      <c r="M601" s="1376"/>
      <c r="N601" s="1376"/>
      <c r="O601" s="1376"/>
      <c r="P601" s="1376"/>
      <c r="Q601" s="1376"/>
      <c r="R601" s="1376"/>
      <c r="S601" s="1376"/>
      <c r="T601" s="1376"/>
      <c r="U601" s="1376"/>
      <c r="V601" s="1376"/>
      <c r="W601" s="1376"/>
      <c r="X601" s="1376"/>
      <c r="Y601" s="1376"/>
      <c r="Z601" s="1376"/>
    </row>
    <row r="602" spans="1:26" ht="21">
      <c r="A602" s="1376"/>
      <c r="B602" s="1376"/>
      <c r="C602" s="1376"/>
      <c r="D602" s="1399"/>
      <c r="E602" s="1399"/>
      <c r="F602" s="1376"/>
      <c r="G602" s="1376"/>
      <c r="H602" s="1493"/>
      <c r="I602" s="1472"/>
      <c r="J602" s="1472"/>
      <c r="K602" s="1465"/>
      <c r="L602" s="1376"/>
      <c r="M602" s="1376"/>
      <c r="N602" s="1376"/>
      <c r="O602" s="1376"/>
      <c r="P602" s="1376"/>
      <c r="Q602" s="1376"/>
      <c r="R602" s="1376"/>
      <c r="S602" s="1376"/>
      <c r="T602" s="1376"/>
      <c r="U602" s="1376"/>
      <c r="V602" s="1376"/>
      <c r="W602" s="1376"/>
      <c r="X602" s="1376"/>
      <c r="Y602" s="1376"/>
      <c r="Z602" s="1376"/>
    </row>
    <row r="603" spans="1:26" ht="21">
      <c r="A603" s="1376"/>
      <c r="B603" s="1376"/>
      <c r="C603" s="1376"/>
      <c r="D603" s="1399"/>
      <c r="E603" s="1399"/>
      <c r="F603" s="1376"/>
      <c r="G603" s="1376"/>
      <c r="H603" s="1493"/>
      <c r="I603" s="1472"/>
      <c r="J603" s="1472"/>
      <c r="K603" s="1465"/>
      <c r="L603" s="1376"/>
      <c r="M603" s="1376"/>
      <c r="N603" s="1376"/>
      <c r="O603" s="1376"/>
      <c r="P603" s="1376"/>
      <c r="Q603" s="1376"/>
      <c r="R603" s="1376"/>
      <c r="S603" s="1376"/>
      <c r="T603" s="1376"/>
      <c r="U603" s="1376"/>
      <c r="V603" s="1376"/>
      <c r="W603" s="1376"/>
      <c r="X603" s="1376"/>
      <c r="Y603" s="1376"/>
      <c r="Z603" s="1376"/>
    </row>
    <row r="604" spans="1:26" ht="21">
      <c r="A604" s="1376"/>
      <c r="B604" s="1376"/>
      <c r="C604" s="1376"/>
      <c r="D604" s="1399"/>
      <c r="E604" s="1399"/>
      <c r="F604" s="1376"/>
      <c r="G604" s="1376"/>
      <c r="H604" s="1493"/>
      <c r="I604" s="1472"/>
      <c r="J604" s="1472"/>
      <c r="K604" s="1465"/>
      <c r="L604" s="1376"/>
      <c r="M604" s="1376"/>
      <c r="N604" s="1376"/>
      <c r="O604" s="1376"/>
      <c r="P604" s="1376"/>
      <c r="Q604" s="1376"/>
      <c r="R604" s="1376"/>
      <c r="S604" s="1376"/>
      <c r="T604" s="1376"/>
      <c r="U604" s="1376"/>
      <c r="V604" s="1376"/>
      <c r="W604" s="1376"/>
      <c r="X604" s="1376"/>
      <c r="Y604" s="1376"/>
      <c r="Z604" s="1376"/>
    </row>
    <row r="605" spans="1:26" ht="21">
      <c r="A605" s="1376"/>
      <c r="B605" s="1376"/>
      <c r="C605" s="1376"/>
      <c r="D605" s="1399"/>
      <c r="E605" s="1399"/>
      <c r="F605" s="1376"/>
      <c r="G605" s="1376"/>
      <c r="H605" s="1493"/>
      <c r="I605" s="1472"/>
      <c r="J605" s="1472"/>
      <c r="K605" s="1465"/>
      <c r="L605" s="1376"/>
      <c r="M605" s="1376"/>
      <c r="N605" s="1376"/>
      <c r="O605" s="1376"/>
      <c r="P605" s="1376"/>
      <c r="Q605" s="1376"/>
      <c r="R605" s="1376"/>
      <c r="S605" s="1376"/>
      <c r="T605" s="1376"/>
      <c r="U605" s="1376"/>
      <c r="V605" s="1376"/>
      <c r="W605" s="1376"/>
      <c r="X605" s="1376"/>
      <c r="Y605" s="1376"/>
      <c r="Z605" s="1376"/>
    </row>
    <row r="606" spans="1:26" ht="21">
      <c r="A606" s="1376"/>
      <c r="B606" s="1376"/>
      <c r="C606" s="1376"/>
      <c r="D606" s="1399"/>
      <c r="E606" s="1399"/>
      <c r="F606" s="1376"/>
      <c r="G606" s="1376"/>
      <c r="H606" s="1493"/>
      <c r="I606" s="1472"/>
      <c r="J606" s="1472"/>
      <c r="K606" s="1465"/>
      <c r="L606" s="1376"/>
      <c r="M606" s="1376"/>
      <c r="N606" s="1376"/>
      <c r="O606" s="1376"/>
      <c r="P606" s="1376"/>
      <c r="Q606" s="1376"/>
      <c r="R606" s="1376"/>
      <c r="S606" s="1376"/>
      <c r="T606" s="1376"/>
      <c r="U606" s="1376"/>
      <c r="V606" s="1376"/>
      <c r="W606" s="1376"/>
      <c r="X606" s="1376"/>
      <c r="Y606" s="1376"/>
      <c r="Z606" s="1376"/>
    </row>
    <row r="607" spans="1:26" ht="21">
      <c r="A607" s="1376"/>
      <c r="B607" s="1376"/>
      <c r="C607" s="1376"/>
      <c r="D607" s="1399"/>
      <c r="E607" s="1399"/>
      <c r="F607" s="1376"/>
      <c r="G607" s="1376"/>
      <c r="H607" s="1493"/>
      <c r="I607" s="1472"/>
      <c r="J607" s="1472"/>
      <c r="K607" s="1465"/>
      <c r="L607" s="1376"/>
      <c r="M607" s="1376"/>
      <c r="N607" s="1376"/>
      <c r="O607" s="1376"/>
      <c r="P607" s="1376"/>
      <c r="Q607" s="1376"/>
      <c r="R607" s="1376"/>
      <c r="S607" s="1376"/>
      <c r="T607" s="1376"/>
      <c r="U607" s="1376"/>
      <c r="V607" s="1376"/>
      <c r="W607" s="1376"/>
      <c r="X607" s="1376"/>
      <c r="Y607" s="1376"/>
      <c r="Z607" s="1376"/>
    </row>
    <row r="608" spans="1:26" ht="21">
      <c r="A608" s="1376"/>
      <c r="B608" s="1376"/>
      <c r="C608" s="1376"/>
      <c r="D608" s="1399"/>
      <c r="E608" s="1399"/>
      <c r="F608" s="1376"/>
      <c r="G608" s="1376"/>
      <c r="H608" s="1493"/>
      <c r="I608" s="1472"/>
      <c r="J608" s="1472"/>
      <c r="K608" s="1465"/>
      <c r="L608" s="1376"/>
      <c r="M608" s="1376"/>
      <c r="N608" s="1376"/>
      <c r="O608" s="1376"/>
      <c r="P608" s="1376"/>
      <c r="Q608" s="1376"/>
      <c r="R608" s="1376"/>
      <c r="S608" s="1376"/>
      <c r="T608" s="1376"/>
      <c r="U608" s="1376"/>
      <c r="V608" s="1376"/>
      <c r="W608" s="1376"/>
      <c r="X608" s="1376"/>
      <c r="Y608" s="1376"/>
      <c r="Z608" s="1376"/>
    </row>
    <row r="609" spans="1:26" ht="21">
      <c r="A609" s="1376"/>
      <c r="B609" s="1376"/>
      <c r="C609" s="1376"/>
      <c r="D609" s="1399"/>
      <c r="E609" s="1399"/>
      <c r="F609" s="1376"/>
      <c r="G609" s="1376"/>
      <c r="H609" s="1493"/>
      <c r="I609" s="1472"/>
      <c r="J609" s="1472"/>
      <c r="K609" s="1465"/>
      <c r="L609" s="1376"/>
      <c r="M609" s="1376"/>
      <c r="N609" s="1376"/>
      <c r="O609" s="1376"/>
      <c r="P609" s="1376"/>
      <c r="Q609" s="1376"/>
      <c r="R609" s="1376"/>
      <c r="S609" s="1376"/>
      <c r="T609" s="1376"/>
      <c r="U609" s="1376"/>
      <c r="V609" s="1376"/>
      <c r="W609" s="1376"/>
      <c r="X609" s="1376"/>
      <c r="Y609" s="1376"/>
      <c r="Z609" s="1376"/>
    </row>
    <row r="610" spans="1:26" ht="21">
      <c r="A610" s="1376"/>
      <c r="B610" s="1376"/>
      <c r="C610" s="1376"/>
      <c r="D610" s="1399"/>
      <c r="E610" s="1399"/>
      <c r="F610" s="1376"/>
      <c r="G610" s="1376"/>
      <c r="H610" s="1493"/>
      <c r="I610" s="1472"/>
      <c r="J610" s="1472"/>
      <c r="K610" s="1465"/>
      <c r="L610" s="1376"/>
      <c r="M610" s="1376"/>
      <c r="N610" s="1376"/>
      <c r="O610" s="1376"/>
      <c r="P610" s="1376"/>
      <c r="Q610" s="1376"/>
      <c r="R610" s="1376"/>
      <c r="S610" s="1376"/>
      <c r="T610" s="1376"/>
      <c r="U610" s="1376"/>
      <c r="V610" s="1376"/>
      <c r="W610" s="1376"/>
      <c r="X610" s="1376"/>
      <c r="Y610" s="1376"/>
      <c r="Z610" s="1376"/>
    </row>
    <row r="611" spans="1:26" ht="21">
      <c r="A611" s="1376"/>
      <c r="B611" s="1376"/>
      <c r="C611" s="1376"/>
      <c r="D611" s="1399"/>
      <c r="E611" s="1399"/>
      <c r="F611" s="1376"/>
      <c r="G611" s="1376"/>
      <c r="H611" s="1493"/>
      <c r="I611" s="1472"/>
      <c r="J611" s="1472"/>
      <c r="K611" s="1465"/>
      <c r="L611" s="1376"/>
      <c r="M611" s="1376"/>
      <c r="N611" s="1376"/>
      <c r="O611" s="1376"/>
      <c r="P611" s="1376"/>
      <c r="Q611" s="1376"/>
      <c r="R611" s="1376"/>
      <c r="S611" s="1376"/>
      <c r="T611" s="1376"/>
      <c r="U611" s="1376"/>
      <c r="V611" s="1376"/>
      <c r="W611" s="1376"/>
      <c r="X611" s="1376"/>
      <c r="Y611" s="1376"/>
      <c r="Z611" s="1376"/>
    </row>
    <row r="612" spans="1:26" ht="21">
      <c r="A612" s="1376"/>
      <c r="B612" s="1376"/>
      <c r="C612" s="1376"/>
      <c r="D612" s="1399"/>
      <c r="E612" s="1399"/>
      <c r="F612" s="1376"/>
      <c r="G612" s="1376"/>
      <c r="H612" s="1493"/>
      <c r="I612" s="1472"/>
      <c r="J612" s="1472"/>
      <c r="K612" s="1465"/>
      <c r="L612" s="1376"/>
      <c r="M612" s="1376"/>
      <c r="N612" s="1376"/>
      <c r="O612" s="1376"/>
      <c r="P612" s="1376"/>
      <c r="Q612" s="1376"/>
      <c r="R612" s="1376"/>
      <c r="S612" s="1376"/>
      <c r="T612" s="1376"/>
      <c r="U612" s="1376"/>
      <c r="V612" s="1376"/>
      <c r="W612" s="1376"/>
      <c r="X612" s="1376"/>
      <c r="Y612" s="1376"/>
      <c r="Z612" s="1376"/>
    </row>
    <row r="613" spans="1:26" ht="21">
      <c r="A613" s="1376"/>
      <c r="B613" s="1376"/>
      <c r="C613" s="1376"/>
      <c r="D613" s="1399"/>
      <c r="E613" s="1399"/>
      <c r="F613" s="1376"/>
      <c r="G613" s="1376"/>
      <c r="H613" s="1493"/>
      <c r="I613" s="1472"/>
      <c r="J613" s="1472"/>
      <c r="K613" s="1465"/>
      <c r="L613" s="1376"/>
      <c r="M613" s="1376"/>
      <c r="N613" s="1376"/>
      <c r="O613" s="1376"/>
      <c r="P613" s="1376"/>
      <c r="Q613" s="1376"/>
      <c r="R613" s="1376"/>
      <c r="S613" s="1376"/>
      <c r="T613" s="1376"/>
      <c r="U613" s="1376"/>
      <c r="V613" s="1376"/>
      <c r="W613" s="1376"/>
      <c r="X613" s="1376"/>
      <c r="Y613" s="1376"/>
      <c r="Z613" s="1376"/>
    </row>
    <row r="614" spans="1:26" ht="21">
      <c r="A614" s="1376"/>
      <c r="B614" s="1376"/>
      <c r="C614" s="1376"/>
      <c r="D614" s="1399"/>
      <c r="E614" s="1399"/>
      <c r="F614" s="1376"/>
      <c r="G614" s="1376"/>
      <c r="H614" s="1493"/>
      <c r="I614" s="1472"/>
      <c r="J614" s="1472"/>
      <c r="K614" s="1465"/>
      <c r="L614" s="1376"/>
      <c r="M614" s="1376"/>
      <c r="N614" s="1376"/>
      <c r="O614" s="1376"/>
      <c r="P614" s="1376"/>
      <c r="Q614" s="1376"/>
      <c r="R614" s="1376"/>
      <c r="S614" s="1376"/>
      <c r="T614" s="1376"/>
      <c r="U614" s="1376"/>
      <c r="V614" s="1376"/>
      <c r="W614" s="1376"/>
      <c r="X614" s="1376"/>
      <c r="Y614" s="1376"/>
      <c r="Z614" s="1376"/>
    </row>
    <row r="615" spans="1:26" ht="21">
      <c r="A615" s="1376"/>
      <c r="B615" s="1376"/>
      <c r="C615" s="1376"/>
      <c r="D615" s="1399"/>
      <c r="E615" s="1399"/>
      <c r="F615" s="1376"/>
      <c r="G615" s="1376"/>
      <c r="H615" s="1493"/>
      <c r="I615" s="1472"/>
      <c r="J615" s="1472"/>
      <c r="K615" s="1465"/>
      <c r="L615" s="1376"/>
      <c r="M615" s="1376"/>
      <c r="N615" s="1376"/>
      <c r="O615" s="1376"/>
      <c r="P615" s="1376"/>
      <c r="Q615" s="1376"/>
      <c r="R615" s="1376"/>
      <c r="S615" s="1376"/>
      <c r="T615" s="1376"/>
      <c r="U615" s="1376"/>
      <c r="V615" s="1376"/>
      <c r="W615" s="1376"/>
      <c r="X615" s="1376"/>
      <c r="Y615" s="1376"/>
      <c r="Z615" s="1376"/>
    </row>
    <row r="616" spans="1:26" ht="21">
      <c r="A616" s="1376"/>
      <c r="B616" s="1376"/>
      <c r="C616" s="1376"/>
      <c r="D616" s="1399"/>
      <c r="E616" s="1399"/>
      <c r="F616" s="1376"/>
      <c r="G616" s="1376"/>
      <c r="H616" s="1493"/>
      <c r="I616" s="1472"/>
      <c r="J616" s="1472"/>
      <c r="K616" s="1465"/>
      <c r="L616" s="1376"/>
      <c r="M616" s="1376"/>
      <c r="N616" s="1376"/>
      <c r="O616" s="1376"/>
      <c r="P616" s="1376"/>
      <c r="Q616" s="1376"/>
      <c r="R616" s="1376"/>
      <c r="S616" s="1376"/>
      <c r="T616" s="1376"/>
      <c r="U616" s="1376"/>
      <c r="V616" s="1376"/>
      <c r="W616" s="1376"/>
      <c r="X616" s="1376"/>
      <c r="Y616" s="1376"/>
      <c r="Z616" s="1376"/>
    </row>
    <row r="617" spans="1:26" ht="21">
      <c r="A617" s="1376"/>
      <c r="B617" s="1376"/>
      <c r="C617" s="1376"/>
      <c r="D617" s="1399"/>
      <c r="E617" s="1399"/>
      <c r="F617" s="1376"/>
      <c r="G617" s="1376"/>
      <c r="H617" s="1493"/>
      <c r="I617" s="1472"/>
      <c r="J617" s="1472"/>
      <c r="K617" s="1465"/>
      <c r="L617" s="1376"/>
      <c r="M617" s="1376"/>
      <c r="N617" s="1376"/>
      <c r="O617" s="1376"/>
      <c r="P617" s="1376"/>
      <c r="Q617" s="1376"/>
      <c r="R617" s="1376"/>
      <c r="S617" s="1376"/>
      <c r="T617" s="1376"/>
      <c r="U617" s="1376"/>
      <c r="V617" s="1376"/>
      <c r="W617" s="1376"/>
      <c r="X617" s="1376"/>
      <c r="Y617" s="1376"/>
      <c r="Z617" s="1376"/>
    </row>
    <row r="618" spans="1:26" ht="21">
      <c r="A618" s="1376"/>
      <c r="B618" s="1376"/>
      <c r="C618" s="1376"/>
      <c r="D618" s="1399"/>
      <c r="E618" s="1399"/>
      <c r="F618" s="1376"/>
      <c r="G618" s="1376"/>
      <c r="H618" s="1493"/>
      <c r="I618" s="1472"/>
      <c r="J618" s="1472"/>
      <c r="K618" s="1465"/>
      <c r="L618" s="1376"/>
      <c r="M618" s="1376"/>
      <c r="N618" s="1376"/>
      <c r="O618" s="1376"/>
      <c r="P618" s="1376"/>
      <c r="Q618" s="1376"/>
      <c r="R618" s="1376"/>
      <c r="S618" s="1376"/>
      <c r="T618" s="1376"/>
      <c r="U618" s="1376"/>
      <c r="V618" s="1376"/>
      <c r="W618" s="1376"/>
      <c r="X618" s="1376"/>
      <c r="Y618" s="1376"/>
      <c r="Z618" s="1376"/>
    </row>
    <row r="619" spans="1:26" ht="21">
      <c r="A619" s="1376"/>
      <c r="B619" s="1376"/>
      <c r="C619" s="1376"/>
      <c r="D619" s="1399"/>
      <c r="E619" s="1399"/>
      <c r="F619" s="1376"/>
      <c r="G619" s="1376"/>
      <c r="H619" s="1493"/>
      <c r="I619" s="1472"/>
      <c r="J619" s="1472"/>
      <c r="K619" s="1465"/>
      <c r="L619" s="1376"/>
      <c r="M619" s="1376"/>
      <c r="N619" s="1376"/>
      <c r="O619" s="1376"/>
      <c r="P619" s="1376"/>
      <c r="Q619" s="1376"/>
      <c r="R619" s="1376"/>
      <c r="S619" s="1376"/>
      <c r="T619" s="1376"/>
      <c r="U619" s="1376"/>
      <c r="V619" s="1376"/>
      <c r="W619" s="1376"/>
      <c r="X619" s="1376"/>
      <c r="Y619" s="1376"/>
      <c r="Z619" s="1376"/>
    </row>
    <row r="620" spans="1:26" ht="21">
      <c r="A620" s="1376"/>
      <c r="B620" s="1376"/>
      <c r="C620" s="1376"/>
      <c r="D620" s="1399"/>
      <c r="E620" s="1399"/>
      <c r="F620" s="1376"/>
      <c r="G620" s="1376"/>
      <c r="H620" s="1493"/>
      <c r="I620" s="1472"/>
      <c r="J620" s="1472"/>
      <c r="K620" s="1465"/>
      <c r="L620" s="1376"/>
      <c r="M620" s="1376"/>
      <c r="N620" s="1376"/>
      <c r="O620" s="1376"/>
      <c r="P620" s="1376"/>
      <c r="Q620" s="1376"/>
      <c r="R620" s="1376"/>
      <c r="S620" s="1376"/>
      <c r="T620" s="1376"/>
      <c r="U620" s="1376"/>
      <c r="V620" s="1376"/>
      <c r="W620" s="1376"/>
      <c r="X620" s="1376"/>
      <c r="Y620" s="1376"/>
      <c r="Z620" s="1376"/>
    </row>
    <row r="621" spans="1:26" ht="21">
      <c r="A621" s="1376"/>
      <c r="B621" s="1376"/>
      <c r="C621" s="1376"/>
      <c r="D621" s="1399"/>
      <c r="E621" s="1399"/>
      <c r="F621" s="1376"/>
      <c r="G621" s="1376"/>
      <c r="H621" s="1493"/>
      <c r="I621" s="1472"/>
      <c r="J621" s="1472"/>
      <c r="K621" s="1465"/>
      <c r="L621" s="1376"/>
      <c r="M621" s="1376"/>
      <c r="N621" s="1376"/>
      <c r="O621" s="1376"/>
      <c r="P621" s="1376"/>
      <c r="Q621" s="1376"/>
      <c r="R621" s="1376"/>
      <c r="S621" s="1376"/>
      <c r="T621" s="1376"/>
      <c r="U621" s="1376"/>
      <c r="V621" s="1376"/>
      <c r="W621" s="1376"/>
      <c r="X621" s="1376"/>
      <c r="Y621" s="1376"/>
      <c r="Z621" s="1376"/>
    </row>
    <row r="622" spans="1:26" ht="21">
      <c r="A622" s="1376"/>
      <c r="B622" s="1376"/>
      <c r="C622" s="1376"/>
      <c r="D622" s="1399"/>
      <c r="E622" s="1399"/>
      <c r="F622" s="1376"/>
      <c r="G622" s="1376"/>
      <c r="H622" s="1493"/>
      <c r="I622" s="1472"/>
      <c r="J622" s="1472"/>
      <c r="K622" s="1465"/>
      <c r="L622" s="1376"/>
      <c r="M622" s="1376"/>
      <c r="N622" s="1376"/>
      <c r="O622" s="1376"/>
      <c r="P622" s="1376"/>
      <c r="Q622" s="1376"/>
      <c r="R622" s="1376"/>
      <c r="S622" s="1376"/>
      <c r="T622" s="1376"/>
      <c r="U622" s="1376"/>
      <c r="V622" s="1376"/>
      <c r="W622" s="1376"/>
      <c r="X622" s="1376"/>
      <c r="Y622" s="1376"/>
      <c r="Z622" s="1376"/>
    </row>
    <row r="623" spans="1:26" ht="21">
      <c r="A623" s="1376"/>
      <c r="B623" s="1376"/>
      <c r="C623" s="1376"/>
      <c r="D623" s="1399"/>
      <c r="E623" s="1399"/>
      <c r="F623" s="1376"/>
      <c r="G623" s="1376"/>
      <c r="H623" s="1493"/>
      <c r="I623" s="1472"/>
      <c r="J623" s="1472"/>
      <c r="K623" s="1465"/>
      <c r="L623" s="1376"/>
      <c r="M623" s="1376"/>
      <c r="N623" s="1376"/>
      <c r="O623" s="1376"/>
      <c r="P623" s="1376"/>
      <c r="Q623" s="1376"/>
      <c r="R623" s="1376"/>
      <c r="S623" s="1376"/>
      <c r="T623" s="1376"/>
      <c r="U623" s="1376"/>
      <c r="V623" s="1376"/>
      <c r="W623" s="1376"/>
      <c r="X623" s="1376"/>
      <c r="Y623" s="1376"/>
      <c r="Z623" s="1376"/>
    </row>
    <row r="624" spans="1:26" ht="21">
      <c r="A624" s="1376"/>
      <c r="B624" s="1376"/>
      <c r="C624" s="1376"/>
      <c r="D624" s="1399"/>
      <c r="E624" s="1399"/>
      <c r="F624" s="1376"/>
      <c r="G624" s="1376"/>
      <c r="H624" s="1493"/>
      <c r="I624" s="1472"/>
      <c r="J624" s="1472"/>
      <c r="K624" s="1465"/>
      <c r="L624" s="1376"/>
      <c r="M624" s="1376"/>
      <c r="N624" s="1376"/>
      <c r="O624" s="1376"/>
      <c r="P624" s="1376"/>
      <c r="Q624" s="1376"/>
      <c r="R624" s="1376"/>
      <c r="S624" s="1376"/>
      <c r="T624" s="1376"/>
      <c r="U624" s="1376"/>
      <c r="V624" s="1376"/>
      <c r="W624" s="1376"/>
      <c r="X624" s="1376"/>
      <c r="Y624" s="1376"/>
      <c r="Z624" s="1376"/>
    </row>
    <row r="625" spans="1:26" ht="21">
      <c r="A625" s="1376"/>
      <c r="B625" s="1376"/>
      <c r="C625" s="1376"/>
      <c r="D625" s="1399"/>
      <c r="E625" s="1399"/>
      <c r="F625" s="1376"/>
      <c r="G625" s="1376"/>
      <c r="H625" s="1493"/>
      <c r="I625" s="1472"/>
      <c r="J625" s="1472"/>
      <c r="K625" s="1465"/>
      <c r="L625" s="1376"/>
      <c r="M625" s="1376"/>
      <c r="N625" s="1376"/>
      <c r="O625" s="1376"/>
      <c r="P625" s="1376"/>
      <c r="Q625" s="1376"/>
      <c r="R625" s="1376"/>
      <c r="S625" s="1376"/>
      <c r="T625" s="1376"/>
      <c r="U625" s="1376"/>
      <c r="V625" s="1376"/>
      <c r="W625" s="1376"/>
      <c r="X625" s="1376"/>
      <c r="Y625" s="1376"/>
      <c r="Z625" s="1376"/>
    </row>
    <row r="626" spans="1:26" ht="21">
      <c r="A626" s="1376"/>
      <c r="B626" s="1376"/>
      <c r="C626" s="1376"/>
      <c r="D626" s="1399"/>
      <c r="E626" s="1399"/>
      <c r="F626" s="1376"/>
      <c r="G626" s="1376"/>
      <c r="H626" s="1493"/>
      <c r="I626" s="1472"/>
      <c r="J626" s="1472"/>
      <c r="K626" s="1465"/>
      <c r="L626" s="1376"/>
      <c r="M626" s="1376"/>
      <c r="N626" s="1376"/>
      <c r="O626" s="1376"/>
      <c r="P626" s="1376"/>
      <c r="Q626" s="1376"/>
      <c r="R626" s="1376"/>
      <c r="S626" s="1376"/>
      <c r="T626" s="1376"/>
      <c r="U626" s="1376"/>
      <c r="V626" s="1376"/>
      <c r="W626" s="1376"/>
      <c r="X626" s="1376"/>
      <c r="Y626" s="1376"/>
      <c r="Z626" s="1376"/>
    </row>
    <row r="627" spans="1:26" ht="21">
      <c r="A627" s="1376"/>
      <c r="B627" s="1376"/>
      <c r="C627" s="1376"/>
      <c r="D627" s="1399"/>
      <c r="E627" s="1399"/>
      <c r="F627" s="1376"/>
      <c r="G627" s="1376"/>
      <c r="H627" s="1493"/>
      <c r="I627" s="1472"/>
      <c r="J627" s="1472"/>
      <c r="K627" s="1465"/>
      <c r="L627" s="1376"/>
      <c r="M627" s="1376"/>
      <c r="N627" s="1376"/>
      <c r="O627" s="1376"/>
      <c r="P627" s="1376"/>
      <c r="Q627" s="1376"/>
      <c r="R627" s="1376"/>
      <c r="S627" s="1376"/>
      <c r="T627" s="1376"/>
      <c r="U627" s="1376"/>
      <c r="V627" s="1376"/>
      <c r="W627" s="1376"/>
      <c r="X627" s="1376"/>
      <c r="Y627" s="1376"/>
      <c r="Z627" s="1376"/>
    </row>
    <row r="628" spans="1:26" ht="21">
      <c r="A628" s="1376"/>
      <c r="B628" s="1376"/>
      <c r="C628" s="1376"/>
      <c r="D628" s="1399"/>
      <c r="E628" s="1399"/>
      <c r="F628" s="1376"/>
      <c r="G628" s="1376"/>
      <c r="H628" s="1493"/>
      <c r="I628" s="1472"/>
      <c r="J628" s="1472"/>
      <c r="K628" s="1465"/>
      <c r="L628" s="1376"/>
      <c r="M628" s="1376"/>
      <c r="N628" s="1376"/>
      <c r="O628" s="1376"/>
      <c r="P628" s="1376"/>
      <c r="Q628" s="1376"/>
      <c r="R628" s="1376"/>
      <c r="S628" s="1376"/>
      <c r="T628" s="1376"/>
      <c r="U628" s="1376"/>
      <c r="V628" s="1376"/>
      <c r="W628" s="1376"/>
      <c r="X628" s="1376"/>
      <c r="Y628" s="1376"/>
      <c r="Z628" s="1376"/>
    </row>
    <row r="629" spans="1:26" ht="21">
      <c r="A629" s="1376"/>
      <c r="B629" s="1376"/>
      <c r="C629" s="1376"/>
      <c r="D629" s="1399"/>
      <c r="E629" s="1399"/>
      <c r="F629" s="1376"/>
      <c r="G629" s="1376"/>
      <c r="H629" s="1493"/>
      <c r="I629" s="1472"/>
      <c r="J629" s="1472"/>
      <c r="K629" s="1465"/>
      <c r="L629" s="1376"/>
      <c r="M629" s="1376"/>
      <c r="N629" s="1376"/>
      <c r="O629" s="1376"/>
      <c r="P629" s="1376"/>
      <c r="Q629" s="1376"/>
      <c r="R629" s="1376"/>
      <c r="S629" s="1376"/>
      <c r="T629" s="1376"/>
      <c r="U629" s="1376"/>
      <c r="V629" s="1376"/>
      <c r="W629" s="1376"/>
      <c r="X629" s="1376"/>
      <c r="Y629" s="1376"/>
      <c r="Z629" s="1376"/>
    </row>
    <row r="630" spans="1:26" ht="21">
      <c r="A630" s="1376"/>
      <c r="B630" s="1376"/>
      <c r="C630" s="1376"/>
      <c r="D630" s="1399"/>
      <c r="E630" s="1399"/>
      <c r="F630" s="1376"/>
      <c r="G630" s="1376"/>
      <c r="H630" s="1493"/>
      <c r="I630" s="1472"/>
      <c r="J630" s="1472"/>
      <c r="K630" s="1465"/>
      <c r="L630" s="1376"/>
      <c r="M630" s="1376"/>
      <c r="N630" s="1376"/>
      <c r="O630" s="1376"/>
      <c r="P630" s="1376"/>
      <c r="Q630" s="1376"/>
      <c r="R630" s="1376"/>
      <c r="S630" s="1376"/>
      <c r="T630" s="1376"/>
      <c r="U630" s="1376"/>
      <c r="V630" s="1376"/>
      <c r="W630" s="1376"/>
      <c r="X630" s="1376"/>
      <c r="Y630" s="1376"/>
      <c r="Z630" s="1376"/>
    </row>
    <row r="631" spans="1:26" ht="21">
      <c r="A631" s="1376"/>
      <c r="B631" s="1376"/>
      <c r="C631" s="1376"/>
      <c r="D631" s="1399"/>
      <c r="E631" s="1399"/>
      <c r="F631" s="1376"/>
      <c r="G631" s="1376"/>
      <c r="H631" s="1493"/>
      <c r="I631" s="1472"/>
      <c r="J631" s="1472"/>
      <c r="K631" s="1465"/>
      <c r="L631" s="1376"/>
      <c r="M631" s="1376"/>
      <c r="N631" s="1376"/>
      <c r="O631" s="1376"/>
      <c r="P631" s="1376"/>
      <c r="Q631" s="1376"/>
      <c r="R631" s="1376"/>
      <c r="S631" s="1376"/>
      <c r="T631" s="1376"/>
      <c r="U631" s="1376"/>
      <c r="V631" s="1376"/>
      <c r="W631" s="1376"/>
      <c r="X631" s="1376"/>
      <c r="Y631" s="1376"/>
      <c r="Z631" s="1376"/>
    </row>
    <row r="632" spans="1:26" ht="21">
      <c r="A632" s="1376"/>
      <c r="B632" s="1376"/>
      <c r="C632" s="1376"/>
      <c r="D632" s="1399"/>
      <c r="E632" s="1399"/>
      <c r="F632" s="1376"/>
      <c r="G632" s="1376"/>
      <c r="H632" s="1493"/>
      <c r="I632" s="1472"/>
      <c r="J632" s="1472"/>
      <c r="K632" s="1465"/>
      <c r="L632" s="1376"/>
      <c r="M632" s="1376"/>
      <c r="N632" s="1376"/>
      <c r="O632" s="1376"/>
      <c r="P632" s="1376"/>
      <c r="Q632" s="1376"/>
      <c r="R632" s="1376"/>
      <c r="S632" s="1376"/>
      <c r="T632" s="1376"/>
      <c r="U632" s="1376"/>
      <c r="V632" s="1376"/>
      <c r="W632" s="1376"/>
      <c r="X632" s="1376"/>
      <c r="Y632" s="1376"/>
      <c r="Z632" s="1376"/>
    </row>
    <row r="633" spans="1:26" ht="21">
      <c r="A633" s="1376"/>
      <c r="B633" s="1376"/>
      <c r="C633" s="1376"/>
      <c r="D633" s="1399"/>
      <c r="E633" s="1399"/>
      <c r="F633" s="1376"/>
      <c r="G633" s="1376"/>
      <c r="H633" s="1493"/>
      <c r="I633" s="1472"/>
      <c r="J633" s="1472"/>
      <c r="K633" s="1465"/>
      <c r="L633" s="1376"/>
      <c r="M633" s="1376"/>
      <c r="N633" s="1376"/>
      <c r="O633" s="1376"/>
      <c r="P633" s="1376"/>
      <c r="Q633" s="1376"/>
      <c r="R633" s="1376"/>
      <c r="S633" s="1376"/>
      <c r="T633" s="1376"/>
      <c r="U633" s="1376"/>
      <c r="V633" s="1376"/>
      <c r="W633" s="1376"/>
      <c r="X633" s="1376"/>
      <c r="Y633" s="1376"/>
      <c r="Z633" s="1376"/>
    </row>
    <row r="634" spans="1:26" ht="21">
      <c r="A634" s="1376"/>
      <c r="B634" s="1376"/>
      <c r="C634" s="1376"/>
      <c r="D634" s="1399"/>
      <c r="E634" s="1399"/>
      <c r="F634" s="1376"/>
      <c r="G634" s="1376"/>
      <c r="H634" s="1493"/>
      <c r="I634" s="1472"/>
      <c r="J634" s="1472"/>
      <c r="K634" s="1465"/>
      <c r="L634" s="1376"/>
      <c r="M634" s="1376"/>
      <c r="N634" s="1376"/>
      <c r="O634" s="1376"/>
      <c r="P634" s="1376"/>
      <c r="Q634" s="1376"/>
      <c r="R634" s="1376"/>
      <c r="S634" s="1376"/>
      <c r="T634" s="1376"/>
      <c r="U634" s="1376"/>
      <c r="V634" s="1376"/>
      <c r="W634" s="1376"/>
      <c r="X634" s="1376"/>
      <c r="Y634" s="1376"/>
      <c r="Z634" s="1376"/>
    </row>
    <row r="635" spans="1:26" ht="21">
      <c r="A635" s="1376"/>
      <c r="B635" s="1376"/>
      <c r="C635" s="1376"/>
      <c r="D635" s="1399"/>
      <c r="E635" s="1399"/>
      <c r="F635" s="1376"/>
      <c r="G635" s="1376"/>
      <c r="H635" s="1493"/>
      <c r="I635" s="1472"/>
      <c r="J635" s="1472"/>
      <c r="K635" s="1465"/>
      <c r="L635" s="1376"/>
      <c r="M635" s="1376"/>
      <c r="N635" s="1376"/>
      <c r="O635" s="1376"/>
      <c r="P635" s="1376"/>
      <c r="Q635" s="1376"/>
      <c r="R635" s="1376"/>
      <c r="S635" s="1376"/>
      <c r="T635" s="1376"/>
      <c r="U635" s="1376"/>
      <c r="V635" s="1376"/>
      <c r="W635" s="1376"/>
      <c r="X635" s="1376"/>
      <c r="Y635" s="1376"/>
      <c r="Z635" s="1376"/>
    </row>
    <row r="636" spans="1:26" ht="21">
      <c r="A636" s="1376"/>
      <c r="B636" s="1376"/>
      <c r="C636" s="1376"/>
      <c r="D636" s="1399"/>
      <c r="E636" s="1399"/>
      <c r="F636" s="1376"/>
      <c r="G636" s="1376"/>
      <c r="H636" s="1493"/>
      <c r="I636" s="1472"/>
      <c r="J636" s="1472"/>
      <c r="K636" s="1465"/>
      <c r="L636" s="1376"/>
      <c r="M636" s="1376"/>
      <c r="N636" s="1376"/>
      <c r="O636" s="1376"/>
      <c r="P636" s="1376"/>
      <c r="Q636" s="1376"/>
      <c r="R636" s="1376"/>
      <c r="S636" s="1376"/>
      <c r="T636" s="1376"/>
      <c r="U636" s="1376"/>
      <c r="V636" s="1376"/>
      <c r="W636" s="1376"/>
      <c r="X636" s="1376"/>
      <c r="Y636" s="1376"/>
      <c r="Z636" s="1376"/>
    </row>
    <row r="637" spans="1:26" ht="21">
      <c r="A637" s="1376"/>
      <c r="B637" s="1376"/>
      <c r="C637" s="1376"/>
      <c r="D637" s="1399"/>
      <c r="E637" s="1399"/>
      <c r="F637" s="1376"/>
      <c r="G637" s="1376"/>
      <c r="H637" s="1493"/>
      <c r="I637" s="1472"/>
      <c r="J637" s="1472"/>
      <c r="K637" s="1465"/>
      <c r="L637" s="1376"/>
      <c r="M637" s="1376"/>
      <c r="N637" s="1376"/>
      <c r="O637" s="1376"/>
      <c r="P637" s="1376"/>
      <c r="Q637" s="1376"/>
      <c r="R637" s="1376"/>
      <c r="S637" s="1376"/>
      <c r="T637" s="1376"/>
      <c r="U637" s="1376"/>
      <c r="V637" s="1376"/>
      <c r="W637" s="1376"/>
      <c r="X637" s="1376"/>
      <c r="Y637" s="1376"/>
      <c r="Z637" s="1376"/>
    </row>
    <row r="638" spans="1:26" ht="21">
      <c r="A638" s="1376"/>
      <c r="B638" s="1376"/>
      <c r="C638" s="1376"/>
      <c r="D638" s="1399"/>
      <c r="E638" s="1399"/>
      <c r="F638" s="1376"/>
      <c r="G638" s="1376"/>
      <c r="H638" s="1493"/>
      <c r="I638" s="1472"/>
      <c r="J638" s="1472"/>
      <c r="K638" s="1465"/>
      <c r="L638" s="1376"/>
      <c r="M638" s="1376"/>
      <c r="N638" s="1376"/>
      <c r="O638" s="1376"/>
      <c r="P638" s="1376"/>
      <c r="Q638" s="1376"/>
      <c r="R638" s="1376"/>
      <c r="S638" s="1376"/>
      <c r="T638" s="1376"/>
      <c r="U638" s="1376"/>
      <c r="V638" s="1376"/>
      <c r="W638" s="1376"/>
      <c r="X638" s="1376"/>
      <c r="Y638" s="1376"/>
      <c r="Z638" s="1376"/>
    </row>
    <row r="639" spans="1:26" ht="21">
      <c r="A639" s="1376"/>
      <c r="B639" s="1376"/>
      <c r="C639" s="1376"/>
      <c r="D639" s="1399"/>
      <c r="E639" s="1399"/>
      <c r="F639" s="1376"/>
      <c r="G639" s="1376"/>
      <c r="H639" s="1493"/>
      <c r="I639" s="1472"/>
      <c r="J639" s="1472"/>
      <c r="K639" s="1465"/>
      <c r="L639" s="1376"/>
      <c r="M639" s="1376"/>
      <c r="N639" s="1376"/>
      <c r="O639" s="1376"/>
      <c r="P639" s="1376"/>
      <c r="Q639" s="1376"/>
      <c r="R639" s="1376"/>
      <c r="S639" s="1376"/>
      <c r="T639" s="1376"/>
      <c r="U639" s="1376"/>
      <c r="V639" s="1376"/>
      <c r="W639" s="1376"/>
      <c r="X639" s="1376"/>
      <c r="Y639" s="1376"/>
      <c r="Z639" s="1376"/>
    </row>
    <row r="640" spans="1:26" ht="21">
      <c r="A640" s="1376"/>
      <c r="B640" s="1376"/>
      <c r="C640" s="1376"/>
      <c r="D640" s="1399"/>
      <c r="E640" s="1399"/>
      <c r="F640" s="1376"/>
      <c r="G640" s="1376"/>
      <c r="H640" s="1493"/>
      <c r="I640" s="1472"/>
      <c r="J640" s="1472"/>
      <c r="K640" s="1465"/>
      <c r="L640" s="1376"/>
      <c r="M640" s="1376"/>
      <c r="N640" s="1376"/>
      <c r="O640" s="1376"/>
      <c r="P640" s="1376"/>
      <c r="Q640" s="1376"/>
      <c r="R640" s="1376"/>
      <c r="S640" s="1376"/>
      <c r="T640" s="1376"/>
      <c r="U640" s="1376"/>
      <c r="V640" s="1376"/>
      <c r="W640" s="1376"/>
      <c r="X640" s="1376"/>
      <c r="Y640" s="1376"/>
      <c r="Z640" s="1376"/>
    </row>
    <row r="641" spans="1:26" ht="21">
      <c r="A641" s="1376"/>
      <c r="B641" s="1376"/>
      <c r="C641" s="1376"/>
      <c r="D641" s="1399"/>
      <c r="E641" s="1399"/>
      <c r="F641" s="1376"/>
      <c r="G641" s="1376"/>
      <c r="H641" s="1493"/>
      <c r="I641" s="1472"/>
      <c r="J641" s="1472"/>
      <c r="K641" s="1465"/>
      <c r="L641" s="1376"/>
      <c r="M641" s="1376"/>
      <c r="N641" s="1376"/>
      <c r="O641" s="1376"/>
      <c r="P641" s="1376"/>
      <c r="Q641" s="1376"/>
      <c r="R641" s="1376"/>
      <c r="S641" s="1376"/>
      <c r="T641" s="1376"/>
      <c r="U641" s="1376"/>
      <c r="V641" s="1376"/>
      <c r="W641" s="1376"/>
      <c r="X641" s="1376"/>
      <c r="Y641" s="1376"/>
      <c r="Z641" s="1376"/>
    </row>
    <row r="642" spans="1:26" ht="21">
      <c r="A642" s="1376"/>
      <c r="B642" s="1376"/>
      <c r="C642" s="1376"/>
      <c r="D642" s="1399"/>
      <c r="E642" s="1399"/>
      <c r="F642" s="1376"/>
      <c r="G642" s="1376"/>
      <c r="H642" s="1493"/>
      <c r="I642" s="1472"/>
      <c r="J642" s="1472"/>
      <c r="K642" s="1465"/>
      <c r="L642" s="1376"/>
      <c r="M642" s="1376"/>
      <c r="N642" s="1376"/>
      <c r="O642" s="1376"/>
      <c r="P642" s="1376"/>
      <c r="Q642" s="1376"/>
      <c r="R642" s="1376"/>
      <c r="S642" s="1376"/>
      <c r="T642" s="1376"/>
      <c r="U642" s="1376"/>
      <c r="V642" s="1376"/>
      <c r="W642" s="1376"/>
      <c r="X642" s="1376"/>
      <c r="Y642" s="1376"/>
      <c r="Z642" s="1376"/>
    </row>
    <row r="643" spans="1:26" ht="21">
      <c r="A643" s="1376"/>
      <c r="B643" s="1376"/>
      <c r="C643" s="1376"/>
      <c r="D643" s="1399"/>
      <c r="E643" s="1399"/>
      <c r="F643" s="1376"/>
      <c r="G643" s="1376"/>
      <c r="H643" s="1493"/>
      <c r="I643" s="1472"/>
      <c r="J643" s="1472"/>
      <c r="K643" s="1465"/>
      <c r="L643" s="1376"/>
      <c r="M643" s="1376"/>
      <c r="N643" s="1376"/>
      <c r="O643" s="1376"/>
      <c r="P643" s="1376"/>
      <c r="Q643" s="1376"/>
      <c r="R643" s="1376"/>
      <c r="S643" s="1376"/>
      <c r="T643" s="1376"/>
      <c r="U643" s="1376"/>
      <c r="V643" s="1376"/>
      <c r="W643" s="1376"/>
      <c r="X643" s="1376"/>
      <c r="Y643" s="1376"/>
      <c r="Z643" s="1376"/>
    </row>
    <row r="644" spans="1:26" ht="21">
      <c r="A644" s="1376"/>
      <c r="B644" s="1376"/>
      <c r="C644" s="1376"/>
      <c r="D644" s="1399"/>
      <c r="E644" s="1399"/>
      <c r="F644" s="1376"/>
      <c r="G644" s="1376"/>
      <c r="H644" s="1493"/>
      <c r="I644" s="1472"/>
      <c r="J644" s="1472"/>
      <c r="K644" s="1465"/>
      <c r="L644" s="1376"/>
      <c r="M644" s="1376"/>
      <c r="N644" s="1376"/>
      <c r="O644" s="1376"/>
      <c r="P644" s="1376"/>
      <c r="Q644" s="1376"/>
      <c r="R644" s="1376"/>
      <c r="S644" s="1376"/>
      <c r="T644" s="1376"/>
      <c r="U644" s="1376"/>
      <c r="V644" s="1376"/>
      <c r="W644" s="1376"/>
      <c r="X644" s="1376"/>
      <c r="Y644" s="1376"/>
      <c r="Z644" s="1376"/>
    </row>
    <row r="645" spans="1:26" ht="21">
      <c r="A645" s="1376"/>
      <c r="B645" s="1376"/>
      <c r="C645" s="1376"/>
      <c r="D645" s="1399"/>
      <c r="E645" s="1399"/>
      <c r="F645" s="1376"/>
      <c r="G645" s="1376"/>
      <c r="H645" s="1493"/>
      <c r="I645" s="1472"/>
      <c r="J645" s="1472"/>
      <c r="K645" s="1465"/>
      <c r="L645" s="1376"/>
      <c r="M645" s="1376"/>
      <c r="N645" s="1376"/>
      <c r="O645" s="1376"/>
      <c r="P645" s="1376"/>
      <c r="Q645" s="1376"/>
      <c r="R645" s="1376"/>
      <c r="S645" s="1376"/>
      <c r="T645" s="1376"/>
      <c r="U645" s="1376"/>
      <c r="V645" s="1376"/>
      <c r="W645" s="1376"/>
      <c r="X645" s="1376"/>
      <c r="Y645" s="1376"/>
      <c r="Z645" s="1376"/>
    </row>
    <row r="646" spans="1:26" ht="21">
      <c r="A646" s="1376"/>
      <c r="B646" s="1376"/>
      <c r="C646" s="1376"/>
      <c r="D646" s="1399"/>
      <c r="E646" s="1399"/>
      <c r="F646" s="1376"/>
      <c r="G646" s="1376"/>
      <c r="H646" s="1493"/>
      <c r="I646" s="1472"/>
      <c r="J646" s="1472"/>
      <c r="K646" s="1465"/>
      <c r="L646" s="1376"/>
      <c r="M646" s="1376"/>
      <c r="N646" s="1376"/>
      <c r="O646" s="1376"/>
      <c r="P646" s="1376"/>
      <c r="Q646" s="1376"/>
      <c r="R646" s="1376"/>
      <c r="S646" s="1376"/>
      <c r="T646" s="1376"/>
      <c r="U646" s="1376"/>
      <c r="V646" s="1376"/>
      <c r="W646" s="1376"/>
      <c r="X646" s="1376"/>
      <c r="Y646" s="1376"/>
      <c r="Z646" s="1376"/>
    </row>
    <row r="647" spans="1:26" ht="21">
      <c r="A647" s="1376"/>
      <c r="B647" s="1376"/>
      <c r="C647" s="1376"/>
      <c r="D647" s="1399"/>
      <c r="E647" s="1399"/>
      <c r="F647" s="1376"/>
      <c r="G647" s="1376"/>
      <c r="H647" s="1493"/>
      <c r="I647" s="1472"/>
      <c r="J647" s="1472"/>
      <c r="K647" s="1465"/>
      <c r="L647" s="1376"/>
      <c r="M647" s="1376"/>
      <c r="N647" s="1376"/>
      <c r="O647" s="1376"/>
      <c r="P647" s="1376"/>
      <c r="Q647" s="1376"/>
      <c r="R647" s="1376"/>
      <c r="S647" s="1376"/>
      <c r="T647" s="1376"/>
      <c r="U647" s="1376"/>
      <c r="V647" s="1376"/>
      <c r="W647" s="1376"/>
      <c r="X647" s="1376"/>
      <c r="Y647" s="1376"/>
      <c r="Z647" s="1376"/>
    </row>
    <row r="648" spans="1:26" ht="21">
      <c r="A648" s="1376"/>
      <c r="B648" s="1376"/>
      <c r="C648" s="1376"/>
      <c r="D648" s="1399"/>
      <c r="E648" s="1399"/>
      <c r="F648" s="1376"/>
      <c r="G648" s="1376"/>
      <c r="H648" s="1493"/>
      <c r="I648" s="1472"/>
      <c r="J648" s="1472"/>
      <c r="K648" s="1465"/>
      <c r="L648" s="1376"/>
      <c r="M648" s="1376"/>
      <c r="N648" s="1376"/>
      <c r="O648" s="1376"/>
      <c r="P648" s="1376"/>
      <c r="Q648" s="1376"/>
      <c r="R648" s="1376"/>
      <c r="S648" s="1376"/>
      <c r="T648" s="1376"/>
      <c r="U648" s="1376"/>
      <c r="V648" s="1376"/>
      <c r="W648" s="1376"/>
      <c r="X648" s="1376"/>
      <c r="Y648" s="1376"/>
      <c r="Z648" s="1376"/>
    </row>
    <row r="649" spans="1:26" ht="21">
      <c r="A649" s="1376"/>
      <c r="B649" s="1376"/>
      <c r="C649" s="1376"/>
      <c r="D649" s="1399"/>
      <c r="E649" s="1399"/>
      <c r="F649" s="1376"/>
      <c r="G649" s="1376"/>
      <c r="H649" s="1493"/>
      <c r="I649" s="1472"/>
      <c r="J649" s="1472"/>
      <c r="K649" s="1465"/>
      <c r="L649" s="1376"/>
      <c r="M649" s="1376"/>
      <c r="N649" s="1376"/>
      <c r="O649" s="1376"/>
      <c r="P649" s="1376"/>
      <c r="Q649" s="1376"/>
      <c r="R649" s="1376"/>
      <c r="S649" s="1376"/>
      <c r="T649" s="1376"/>
      <c r="U649" s="1376"/>
      <c r="V649" s="1376"/>
      <c r="W649" s="1376"/>
      <c r="X649" s="1376"/>
      <c r="Y649" s="1376"/>
      <c r="Z649" s="1376"/>
    </row>
    <row r="650" spans="1:26" ht="21">
      <c r="A650" s="1376"/>
      <c r="B650" s="1376"/>
      <c r="C650" s="1376"/>
      <c r="D650" s="1399"/>
      <c r="E650" s="1399"/>
      <c r="F650" s="1376"/>
      <c r="G650" s="1376"/>
      <c r="H650" s="1493"/>
      <c r="I650" s="1472"/>
      <c r="J650" s="1472"/>
      <c r="K650" s="1465"/>
      <c r="L650" s="1376"/>
      <c r="M650" s="1376"/>
      <c r="N650" s="1376"/>
      <c r="O650" s="1376"/>
      <c r="P650" s="1376"/>
      <c r="Q650" s="1376"/>
      <c r="R650" s="1376"/>
      <c r="S650" s="1376"/>
      <c r="T650" s="1376"/>
      <c r="U650" s="1376"/>
      <c r="V650" s="1376"/>
      <c r="W650" s="1376"/>
      <c r="X650" s="1376"/>
      <c r="Y650" s="1376"/>
      <c r="Z650" s="1376"/>
    </row>
    <row r="651" spans="1:26" ht="21">
      <c r="A651" s="1376"/>
      <c r="B651" s="1376"/>
      <c r="C651" s="1376"/>
      <c r="D651" s="1399"/>
      <c r="E651" s="1399"/>
      <c r="F651" s="1376"/>
      <c r="G651" s="1376"/>
      <c r="H651" s="1493"/>
      <c r="I651" s="1472"/>
      <c r="J651" s="1472"/>
      <c r="K651" s="1465"/>
      <c r="L651" s="1376"/>
      <c r="M651" s="1376"/>
      <c r="N651" s="1376"/>
      <c r="O651" s="1376"/>
      <c r="P651" s="1376"/>
      <c r="Q651" s="1376"/>
      <c r="R651" s="1376"/>
      <c r="S651" s="1376"/>
      <c r="T651" s="1376"/>
      <c r="U651" s="1376"/>
      <c r="V651" s="1376"/>
      <c r="W651" s="1376"/>
      <c r="X651" s="1376"/>
      <c r="Y651" s="1376"/>
      <c r="Z651" s="1376"/>
    </row>
    <row r="652" spans="1:26" ht="21">
      <c r="A652" s="1376"/>
      <c r="B652" s="1376"/>
      <c r="C652" s="1376"/>
      <c r="D652" s="1399"/>
      <c r="E652" s="1399"/>
      <c r="F652" s="1376"/>
      <c r="G652" s="1376"/>
      <c r="H652" s="1493"/>
      <c r="I652" s="1472"/>
      <c r="J652" s="1472"/>
      <c r="K652" s="1465"/>
      <c r="L652" s="1376"/>
      <c r="M652" s="1376"/>
      <c r="N652" s="1376"/>
      <c r="O652" s="1376"/>
      <c r="P652" s="1376"/>
      <c r="Q652" s="1376"/>
      <c r="R652" s="1376"/>
      <c r="S652" s="1376"/>
      <c r="T652" s="1376"/>
      <c r="U652" s="1376"/>
      <c r="V652" s="1376"/>
      <c r="W652" s="1376"/>
      <c r="X652" s="1376"/>
      <c r="Y652" s="1376"/>
      <c r="Z652" s="1376"/>
    </row>
    <row r="653" spans="1:26" ht="21">
      <c r="A653" s="1376"/>
      <c r="B653" s="1376"/>
      <c r="C653" s="1376"/>
      <c r="D653" s="1399"/>
      <c r="E653" s="1399"/>
      <c r="F653" s="1376"/>
      <c r="G653" s="1376"/>
      <c r="H653" s="1493"/>
      <c r="I653" s="1472"/>
      <c r="J653" s="1472"/>
      <c r="K653" s="1465"/>
      <c r="L653" s="1376"/>
      <c r="M653" s="1376"/>
      <c r="N653" s="1376"/>
      <c r="O653" s="1376"/>
      <c r="P653" s="1376"/>
      <c r="Q653" s="1376"/>
      <c r="R653" s="1376"/>
      <c r="S653" s="1376"/>
      <c r="T653" s="1376"/>
      <c r="U653" s="1376"/>
      <c r="V653" s="1376"/>
      <c r="W653" s="1376"/>
      <c r="X653" s="1376"/>
      <c r="Y653" s="1376"/>
      <c r="Z653" s="1376"/>
    </row>
    <row r="654" spans="1:26" ht="21">
      <c r="A654" s="1376"/>
      <c r="B654" s="1376"/>
      <c r="C654" s="1376"/>
      <c r="D654" s="1399"/>
      <c r="E654" s="1399"/>
      <c r="F654" s="1376"/>
      <c r="G654" s="1376"/>
      <c r="H654" s="1493"/>
      <c r="I654" s="1472"/>
      <c r="J654" s="1472"/>
      <c r="K654" s="1465"/>
      <c r="L654" s="1376"/>
      <c r="M654" s="1376"/>
      <c r="N654" s="1376"/>
      <c r="O654" s="1376"/>
      <c r="P654" s="1376"/>
      <c r="Q654" s="1376"/>
      <c r="R654" s="1376"/>
      <c r="S654" s="1376"/>
      <c r="T654" s="1376"/>
      <c r="U654" s="1376"/>
      <c r="V654" s="1376"/>
      <c r="W654" s="1376"/>
      <c r="X654" s="1376"/>
      <c r="Y654" s="1376"/>
      <c r="Z654" s="1376"/>
    </row>
    <row r="655" spans="1:26" ht="21">
      <c r="A655" s="1376"/>
      <c r="B655" s="1376"/>
      <c r="C655" s="1376"/>
      <c r="D655" s="1399"/>
      <c r="E655" s="1399"/>
      <c r="F655" s="1376"/>
      <c r="G655" s="1376"/>
      <c r="H655" s="1493"/>
      <c r="I655" s="1472"/>
      <c r="J655" s="1472"/>
      <c r="K655" s="1465"/>
      <c r="L655" s="1376"/>
      <c r="M655" s="1376"/>
      <c r="N655" s="1376"/>
      <c r="O655" s="1376"/>
      <c r="P655" s="1376"/>
      <c r="Q655" s="1376"/>
      <c r="R655" s="1376"/>
      <c r="S655" s="1376"/>
      <c r="T655" s="1376"/>
      <c r="U655" s="1376"/>
      <c r="V655" s="1376"/>
      <c r="W655" s="1376"/>
      <c r="X655" s="1376"/>
      <c r="Y655" s="1376"/>
      <c r="Z655" s="1376"/>
    </row>
    <row r="656" spans="1:26" ht="21">
      <c r="A656" s="1376"/>
      <c r="B656" s="1376"/>
      <c r="C656" s="1376"/>
      <c r="D656" s="1399"/>
      <c r="E656" s="1399"/>
      <c r="F656" s="1376"/>
      <c r="G656" s="1376"/>
      <c r="H656" s="1493"/>
      <c r="I656" s="1472"/>
      <c r="J656" s="1472"/>
      <c r="K656" s="1465"/>
      <c r="L656" s="1376"/>
      <c r="M656" s="1376"/>
      <c r="N656" s="1376"/>
      <c r="O656" s="1376"/>
      <c r="P656" s="1376"/>
      <c r="Q656" s="1376"/>
      <c r="R656" s="1376"/>
      <c r="S656" s="1376"/>
      <c r="T656" s="1376"/>
      <c r="U656" s="1376"/>
      <c r="V656" s="1376"/>
      <c r="W656" s="1376"/>
      <c r="X656" s="1376"/>
      <c r="Y656" s="1376"/>
      <c r="Z656" s="1376"/>
    </row>
    <row r="657" spans="1:26" ht="21">
      <c r="A657" s="1376"/>
      <c r="B657" s="1376"/>
      <c r="C657" s="1376"/>
      <c r="D657" s="1399"/>
      <c r="E657" s="1399"/>
      <c r="F657" s="1376"/>
      <c r="G657" s="1376"/>
      <c r="H657" s="1493"/>
      <c r="I657" s="1472"/>
      <c r="J657" s="1472"/>
      <c r="K657" s="1465"/>
      <c r="L657" s="1376"/>
      <c r="M657" s="1376"/>
      <c r="N657" s="1376"/>
      <c r="O657" s="1376"/>
      <c r="P657" s="1376"/>
      <c r="Q657" s="1376"/>
      <c r="R657" s="1376"/>
      <c r="S657" s="1376"/>
      <c r="T657" s="1376"/>
      <c r="U657" s="1376"/>
      <c r="V657" s="1376"/>
      <c r="W657" s="1376"/>
      <c r="X657" s="1376"/>
      <c r="Y657" s="1376"/>
      <c r="Z657" s="1376"/>
    </row>
    <row r="658" spans="1:26" ht="21">
      <c r="A658" s="1376"/>
      <c r="B658" s="1376"/>
      <c r="C658" s="1376"/>
      <c r="D658" s="1399"/>
      <c r="E658" s="1399"/>
      <c r="F658" s="1376"/>
      <c r="G658" s="1376"/>
      <c r="H658" s="1493"/>
      <c r="I658" s="1472"/>
      <c r="J658" s="1472"/>
      <c r="K658" s="1465"/>
      <c r="L658" s="1376"/>
      <c r="M658" s="1376"/>
      <c r="N658" s="1376"/>
      <c r="O658" s="1376"/>
      <c r="P658" s="1376"/>
      <c r="Q658" s="1376"/>
      <c r="R658" s="1376"/>
      <c r="S658" s="1376"/>
      <c r="T658" s="1376"/>
      <c r="U658" s="1376"/>
      <c r="V658" s="1376"/>
      <c r="W658" s="1376"/>
      <c r="X658" s="1376"/>
      <c r="Y658" s="1376"/>
      <c r="Z658" s="1376"/>
    </row>
    <row r="659" spans="1:26" ht="21">
      <c r="A659" s="1376"/>
      <c r="B659" s="1376"/>
      <c r="C659" s="1376"/>
      <c r="D659" s="1399"/>
      <c r="E659" s="1399"/>
      <c r="F659" s="1376"/>
      <c r="G659" s="1376"/>
      <c r="H659" s="1493"/>
      <c r="I659" s="1472"/>
      <c r="J659" s="1472"/>
      <c r="K659" s="1465"/>
      <c r="L659" s="1376"/>
      <c r="M659" s="1376"/>
      <c r="N659" s="1376"/>
      <c r="O659" s="1376"/>
      <c r="P659" s="1376"/>
      <c r="Q659" s="1376"/>
      <c r="R659" s="1376"/>
      <c r="S659" s="1376"/>
      <c r="T659" s="1376"/>
      <c r="U659" s="1376"/>
      <c r="V659" s="1376"/>
      <c r="W659" s="1376"/>
      <c r="X659" s="1376"/>
      <c r="Y659" s="1376"/>
      <c r="Z659" s="1376"/>
    </row>
    <row r="660" spans="1:26" ht="21">
      <c r="A660" s="1376"/>
      <c r="B660" s="1376"/>
      <c r="C660" s="1376"/>
      <c r="D660" s="1399"/>
      <c r="E660" s="1399"/>
      <c r="F660" s="1376"/>
      <c r="G660" s="1376"/>
      <c r="H660" s="1493"/>
      <c r="I660" s="1472"/>
      <c r="J660" s="1472"/>
      <c r="K660" s="1465"/>
      <c r="L660" s="1376"/>
      <c r="M660" s="1376"/>
      <c r="N660" s="1376"/>
      <c r="O660" s="1376"/>
      <c r="P660" s="1376"/>
      <c r="Q660" s="1376"/>
      <c r="R660" s="1376"/>
      <c r="S660" s="1376"/>
      <c r="T660" s="1376"/>
      <c r="U660" s="1376"/>
      <c r="V660" s="1376"/>
      <c r="W660" s="1376"/>
      <c r="X660" s="1376"/>
      <c r="Y660" s="1376"/>
      <c r="Z660" s="1376"/>
    </row>
    <row r="661" spans="1:26" ht="21">
      <c r="A661" s="1376"/>
      <c r="B661" s="1376"/>
      <c r="C661" s="1376"/>
      <c r="D661" s="1399"/>
      <c r="E661" s="1399"/>
      <c r="F661" s="1376"/>
      <c r="G661" s="1376"/>
      <c r="H661" s="1493"/>
      <c r="I661" s="1472"/>
      <c r="J661" s="1472"/>
      <c r="K661" s="1465"/>
      <c r="L661" s="1376"/>
      <c r="M661" s="1376"/>
      <c r="N661" s="1376"/>
      <c r="O661" s="1376"/>
      <c r="P661" s="1376"/>
      <c r="Q661" s="1376"/>
      <c r="R661" s="1376"/>
      <c r="S661" s="1376"/>
      <c r="T661" s="1376"/>
      <c r="U661" s="1376"/>
      <c r="V661" s="1376"/>
      <c r="W661" s="1376"/>
      <c r="X661" s="1376"/>
      <c r="Y661" s="1376"/>
      <c r="Z661" s="1376"/>
    </row>
    <row r="662" spans="1:26" ht="21">
      <c r="A662" s="1376"/>
      <c r="B662" s="1376"/>
      <c r="C662" s="1376"/>
      <c r="D662" s="1399"/>
      <c r="E662" s="1399"/>
      <c r="F662" s="1376"/>
      <c r="G662" s="1376"/>
      <c r="H662" s="1493"/>
      <c r="I662" s="1472"/>
      <c r="J662" s="1472"/>
      <c r="K662" s="1465"/>
      <c r="L662" s="1376"/>
      <c r="M662" s="1376"/>
      <c r="N662" s="1376"/>
      <c r="O662" s="1376"/>
      <c r="P662" s="1376"/>
      <c r="Q662" s="1376"/>
      <c r="R662" s="1376"/>
      <c r="S662" s="1376"/>
      <c r="T662" s="1376"/>
      <c r="U662" s="1376"/>
      <c r="V662" s="1376"/>
      <c r="W662" s="1376"/>
      <c r="X662" s="1376"/>
      <c r="Y662" s="1376"/>
      <c r="Z662" s="1376"/>
    </row>
    <row r="663" spans="1:26" ht="21">
      <c r="A663" s="1376"/>
      <c r="B663" s="1376"/>
      <c r="C663" s="1376"/>
      <c r="D663" s="1399"/>
      <c r="E663" s="1399"/>
      <c r="F663" s="1376"/>
      <c r="G663" s="1376"/>
      <c r="H663" s="1493"/>
      <c r="I663" s="1472"/>
      <c r="J663" s="1472"/>
      <c r="K663" s="1465"/>
      <c r="L663" s="1376"/>
      <c r="M663" s="1376"/>
      <c r="N663" s="1376"/>
      <c r="O663" s="1376"/>
      <c r="P663" s="1376"/>
      <c r="Q663" s="1376"/>
      <c r="R663" s="1376"/>
      <c r="S663" s="1376"/>
      <c r="T663" s="1376"/>
      <c r="U663" s="1376"/>
      <c r="V663" s="1376"/>
      <c r="W663" s="1376"/>
      <c r="X663" s="1376"/>
      <c r="Y663" s="1376"/>
      <c r="Z663" s="1376"/>
    </row>
    <row r="664" spans="1:26" ht="21">
      <c r="A664" s="1376"/>
      <c r="B664" s="1376"/>
      <c r="C664" s="1376"/>
      <c r="D664" s="1399"/>
      <c r="E664" s="1399"/>
      <c r="F664" s="1376"/>
      <c r="G664" s="1376"/>
      <c r="H664" s="1493"/>
      <c r="I664" s="1472"/>
      <c r="J664" s="1472"/>
      <c r="K664" s="1465"/>
      <c r="L664" s="1376"/>
      <c r="M664" s="1376"/>
      <c r="N664" s="1376"/>
      <c r="O664" s="1376"/>
      <c r="P664" s="1376"/>
      <c r="Q664" s="1376"/>
      <c r="R664" s="1376"/>
      <c r="S664" s="1376"/>
      <c r="T664" s="1376"/>
      <c r="U664" s="1376"/>
      <c r="V664" s="1376"/>
      <c r="W664" s="1376"/>
      <c r="X664" s="1376"/>
      <c r="Y664" s="1376"/>
      <c r="Z664" s="1376"/>
    </row>
    <row r="665" spans="1:26" ht="21">
      <c r="A665" s="1376"/>
      <c r="B665" s="1376"/>
      <c r="C665" s="1376"/>
      <c r="D665" s="1399"/>
      <c r="E665" s="1399"/>
      <c r="F665" s="1376"/>
      <c r="G665" s="1376"/>
      <c r="H665" s="1493"/>
      <c r="I665" s="1472"/>
      <c r="J665" s="1472"/>
      <c r="K665" s="1465"/>
      <c r="L665" s="1376"/>
      <c r="M665" s="1376"/>
      <c r="N665" s="1376"/>
      <c r="O665" s="1376"/>
      <c r="P665" s="1376"/>
      <c r="Q665" s="1376"/>
      <c r="R665" s="1376"/>
      <c r="S665" s="1376"/>
      <c r="T665" s="1376"/>
      <c r="U665" s="1376"/>
      <c r="V665" s="1376"/>
      <c r="W665" s="1376"/>
      <c r="X665" s="1376"/>
      <c r="Y665" s="1376"/>
      <c r="Z665" s="1376"/>
    </row>
    <row r="666" spans="1:26" ht="21">
      <c r="A666" s="1376"/>
      <c r="B666" s="1376"/>
      <c r="C666" s="1376"/>
      <c r="D666" s="1399"/>
      <c r="E666" s="1399"/>
      <c r="F666" s="1376"/>
      <c r="G666" s="1376"/>
      <c r="H666" s="1493"/>
      <c r="I666" s="1472"/>
      <c r="J666" s="1472"/>
      <c r="K666" s="1465"/>
      <c r="L666" s="1376"/>
      <c r="M666" s="1376"/>
      <c r="N666" s="1376"/>
      <c r="O666" s="1376"/>
      <c r="P666" s="1376"/>
      <c r="Q666" s="1376"/>
      <c r="R666" s="1376"/>
      <c r="S666" s="1376"/>
      <c r="T666" s="1376"/>
      <c r="U666" s="1376"/>
      <c r="V666" s="1376"/>
      <c r="W666" s="1376"/>
      <c r="X666" s="1376"/>
      <c r="Y666" s="1376"/>
      <c r="Z666" s="1376"/>
    </row>
    <row r="667" spans="1:26" ht="21">
      <c r="A667" s="1376"/>
      <c r="B667" s="1376"/>
      <c r="C667" s="1376"/>
      <c r="D667" s="1399"/>
      <c r="E667" s="1399"/>
      <c r="F667" s="1376"/>
      <c r="G667" s="1376"/>
      <c r="H667" s="1493"/>
      <c r="I667" s="1472"/>
      <c r="J667" s="1472"/>
      <c r="K667" s="1465"/>
      <c r="L667" s="1376"/>
      <c r="M667" s="1376"/>
      <c r="N667" s="1376"/>
      <c r="O667" s="1376"/>
      <c r="P667" s="1376"/>
      <c r="Q667" s="1376"/>
      <c r="R667" s="1376"/>
      <c r="S667" s="1376"/>
      <c r="T667" s="1376"/>
      <c r="U667" s="1376"/>
      <c r="V667" s="1376"/>
      <c r="W667" s="1376"/>
      <c r="X667" s="1376"/>
      <c r="Y667" s="1376"/>
      <c r="Z667" s="1376"/>
    </row>
    <row r="668" spans="1:26" ht="21">
      <c r="A668" s="1376"/>
      <c r="B668" s="1376"/>
      <c r="C668" s="1376"/>
      <c r="D668" s="1399"/>
      <c r="E668" s="1399"/>
      <c r="F668" s="1376"/>
      <c r="G668" s="1376"/>
      <c r="H668" s="1493"/>
      <c r="I668" s="1472"/>
      <c r="J668" s="1472"/>
      <c r="K668" s="1465"/>
      <c r="L668" s="1376"/>
      <c r="M668" s="1376"/>
      <c r="N668" s="1376"/>
      <c r="O668" s="1376"/>
      <c r="P668" s="1376"/>
      <c r="Q668" s="1376"/>
      <c r="R668" s="1376"/>
      <c r="S668" s="1376"/>
      <c r="T668" s="1376"/>
      <c r="U668" s="1376"/>
      <c r="V668" s="1376"/>
      <c r="W668" s="1376"/>
      <c r="X668" s="1376"/>
      <c r="Y668" s="1376"/>
      <c r="Z668" s="1376"/>
    </row>
    <row r="669" spans="1:26" ht="21">
      <c r="A669" s="1376"/>
      <c r="B669" s="1376"/>
      <c r="C669" s="1376"/>
      <c r="D669" s="1399"/>
      <c r="E669" s="1399"/>
      <c r="F669" s="1376"/>
      <c r="G669" s="1376"/>
      <c r="H669" s="1493"/>
      <c r="I669" s="1472"/>
      <c r="J669" s="1472"/>
      <c r="K669" s="1465"/>
      <c r="L669" s="1376"/>
      <c r="M669" s="1376"/>
      <c r="N669" s="1376"/>
      <c r="O669" s="1376"/>
      <c r="P669" s="1376"/>
      <c r="Q669" s="1376"/>
      <c r="R669" s="1376"/>
      <c r="S669" s="1376"/>
      <c r="T669" s="1376"/>
      <c r="U669" s="1376"/>
      <c r="V669" s="1376"/>
      <c r="W669" s="1376"/>
      <c r="X669" s="1376"/>
      <c r="Y669" s="1376"/>
      <c r="Z669" s="1376"/>
    </row>
    <row r="670" spans="1:26" ht="21">
      <c r="A670" s="1376"/>
      <c r="B670" s="1376"/>
      <c r="C670" s="1376"/>
      <c r="D670" s="1399"/>
      <c r="E670" s="1399"/>
      <c r="F670" s="1376"/>
      <c r="G670" s="1376"/>
      <c r="H670" s="1493"/>
      <c r="I670" s="1472"/>
      <c r="J670" s="1472"/>
      <c r="K670" s="1465"/>
      <c r="L670" s="1376"/>
      <c r="M670" s="1376"/>
      <c r="N670" s="1376"/>
      <c r="O670" s="1376"/>
      <c r="P670" s="1376"/>
      <c r="Q670" s="1376"/>
      <c r="R670" s="1376"/>
      <c r="S670" s="1376"/>
      <c r="T670" s="1376"/>
      <c r="U670" s="1376"/>
      <c r="V670" s="1376"/>
      <c r="W670" s="1376"/>
      <c r="X670" s="1376"/>
      <c r="Y670" s="1376"/>
      <c r="Z670" s="1376"/>
    </row>
    <row r="671" spans="1:26" ht="21">
      <c r="A671" s="1376"/>
      <c r="B671" s="1376"/>
      <c r="C671" s="1376"/>
      <c r="D671" s="1399"/>
      <c r="E671" s="1399"/>
      <c r="F671" s="1376"/>
      <c r="G671" s="1376"/>
      <c r="H671" s="1493"/>
      <c r="I671" s="1472"/>
      <c r="J671" s="1472"/>
      <c r="K671" s="1465"/>
      <c r="L671" s="1376"/>
      <c r="M671" s="1376"/>
      <c r="N671" s="1376"/>
      <c r="O671" s="1376"/>
      <c r="P671" s="1376"/>
      <c r="Q671" s="1376"/>
      <c r="R671" s="1376"/>
      <c r="S671" s="1376"/>
      <c r="T671" s="1376"/>
      <c r="U671" s="1376"/>
      <c r="V671" s="1376"/>
      <c r="W671" s="1376"/>
      <c r="X671" s="1376"/>
      <c r="Y671" s="1376"/>
      <c r="Z671" s="1376"/>
    </row>
    <row r="672" spans="1:26" ht="21">
      <c r="A672" s="1376"/>
      <c r="B672" s="1376"/>
      <c r="C672" s="1376"/>
      <c r="D672" s="1399"/>
      <c r="E672" s="1399"/>
      <c r="F672" s="1376"/>
      <c r="G672" s="1376"/>
      <c r="H672" s="1493"/>
      <c r="I672" s="1472"/>
      <c r="J672" s="1472"/>
      <c r="K672" s="1465"/>
      <c r="L672" s="1376"/>
      <c r="M672" s="1376"/>
      <c r="N672" s="1376"/>
      <c r="O672" s="1376"/>
      <c r="P672" s="1376"/>
      <c r="Q672" s="1376"/>
      <c r="R672" s="1376"/>
      <c r="S672" s="1376"/>
      <c r="T672" s="1376"/>
      <c r="U672" s="1376"/>
      <c r="V672" s="1376"/>
      <c r="W672" s="1376"/>
      <c r="X672" s="1376"/>
      <c r="Y672" s="1376"/>
      <c r="Z672" s="1376"/>
    </row>
    <row r="673" spans="1:26" ht="21">
      <c r="A673" s="1376"/>
      <c r="B673" s="1376"/>
      <c r="C673" s="1376"/>
      <c r="D673" s="1399"/>
      <c r="E673" s="1399"/>
      <c r="F673" s="1376"/>
      <c r="G673" s="1376"/>
      <c r="H673" s="1493"/>
      <c r="I673" s="1472"/>
      <c r="J673" s="1472"/>
      <c r="K673" s="1465"/>
      <c r="L673" s="1376"/>
      <c r="M673" s="1376"/>
      <c r="N673" s="1376"/>
      <c r="O673" s="1376"/>
      <c r="P673" s="1376"/>
      <c r="Q673" s="1376"/>
      <c r="R673" s="1376"/>
      <c r="S673" s="1376"/>
      <c r="T673" s="1376"/>
      <c r="U673" s="1376"/>
      <c r="V673" s="1376"/>
      <c r="W673" s="1376"/>
      <c r="X673" s="1376"/>
      <c r="Y673" s="1376"/>
      <c r="Z673" s="1376"/>
    </row>
    <row r="674" spans="1:26" ht="21">
      <c r="A674" s="1376"/>
      <c r="B674" s="1376"/>
      <c r="C674" s="1376"/>
      <c r="D674" s="1399"/>
      <c r="E674" s="1399"/>
      <c r="F674" s="1376"/>
      <c r="G674" s="1376"/>
      <c r="H674" s="1493"/>
      <c r="I674" s="1472"/>
      <c r="J674" s="1472"/>
      <c r="K674" s="1465"/>
      <c r="L674" s="1376"/>
      <c r="M674" s="1376"/>
      <c r="N674" s="1376"/>
      <c r="O674" s="1376"/>
      <c r="P674" s="1376"/>
      <c r="Q674" s="1376"/>
      <c r="R674" s="1376"/>
      <c r="S674" s="1376"/>
      <c r="T674" s="1376"/>
      <c r="U674" s="1376"/>
      <c r="V674" s="1376"/>
      <c r="W674" s="1376"/>
      <c r="X674" s="1376"/>
      <c r="Y674" s="1376"/>
      <c r="Z674" s="1376"/>
    </row>
    <row r="675" spans="1:26" ht="21">
      <c r="A675" s="1376"/>
      <c r="B675" s="1376"/>
      <c r="C675" s="1376"/>
      <c r="D675" s="1399"/>
      <c r="E675" s="1399"/>
      <c r="F675" s="1376"/>
      <c r="G675" s="1376"/>
      <c r="H675" s="1493"/>
      <c r="I675" s="1472"/>
      <c r="J675" s="1472"/>
      <c r="K675" s="1465"/>
      <c r="L675" s="1376"/>
      <c r="M675" s="1376"/>
      <c r="N675" s="1376"/>
      <c r="O675" s="1376"/>
      <c r="P675" s="1376"/>
      <c r="Q675" s="1376"/>
      <c r="R675" s="1376"/>
      <c r="S675" s="1376"/>
      <c r="T675" s="1376"/>
      <c r="U675" s="1376"/>
      <c r="V675" s="1376"/>
      <c r="W675" s="1376"/>
      <c r="X675" s="1376"/>
      <c r="Y675" s="1376"/>
      <c r="Z675" s="1376"/>
    </row>
    <row r="676" spans="1:26" ht="21">
      <c r="A676" s="1376"/>
      <c r="B676" s="1376"/>
      <c r="C676" s="1376"/>
      <c r="D676" s="1399"/>
      <c r="E676" s="1399"/>
      <c r="F676" s="1376"/>
      <c r="G676" s="1376"/>
      <c r="H676" s="1493"/>
      <c r="I676" s="1472"/>
      <c r="J676" s="1472"/>
      <c r="K676" s="1465"/>
      <c r="L676" s="1376"/>
      <c r="M676" s="1376"/>
      <c r="N676" s="1376"/>
      <c r="O676" s="1376"/>
      <c r="P676" s="1376"/>
      <c r="Q676" s="1376"/>
      <c r="R676" s="1376"/>
      <c r="S676" s="1376"/>
      <c r="T676" s="1376"/>
      <c r="U676" s="1376"/>
      <c r="V676" s="1376"/>
      <c r="W676" s="1376"/>
      <c r="X676" s="1376"/>
      <c r="Y676" s="1376"/>
      <c r="Z676" s="1376"/>
    </row>
    <row r="677" spans="1:26" ht="21">
      <c r="A677" s="1376"/>
      <c r="B677" s="1376"/>
      <c r="C677" s="1376"/>
      <c r="D677" s="1399"/>
      <c r="E677" s="1399"/>
      <c r="F677" s="1376"/>
      <c r="G677" s="1376"/>
      <c r="H677" s="1493"/>
      <c r="I677" s="1472"/>
      <c r="J677" s="1472"/>
      <c r="K677" s="1465"/>
      <c r="L677" s="1376"/>
      <c r="M677" s="1376"/>
      <c r="N677" s="1376"/>
      <c r="O677" s="1376"/>
      <c r="P677" s="1376"/>
      <c r="Q677" s="1376"/>
      <c r="R677" s="1376"/>
      <c r="S677" s="1376"/>
      <c r="T677" s="1376"/>
      <c r="U677" s="1376"/>
      <c r="V677" s="1376"/>
      <c r="W677" s="1376"/>
      <c r="X677" s="1376"/>
      <c r="Y677" s="1376"/>
      <c r="Z677" s="1376"/>
    </row>
    <row r="678" spans="1:26" ht="21">
      <c r="A678" s="1376"/>
      <c r="B678" s="1376"/>
      <c r="C678" s="1376"/>
      <c r="D678" s="1399"/>
      <c r="E678" s="1399"/>
      <c r="F678" s="1376"/>
      <c r="G678" s="1376"/>
      <c r="H678" s="1493"/>
      <c r="I678" s="1472"/>
      <c r="J678" s="1472"/>
      <c r="K678" s="1465"/>
      <c r="L678" s="1376"/>
      <c r="M678" s="1376"/>
      <c r="N678" s="1376"/>
      <c r="O678" s="1376"/>
      <c r="P678" s="1376"/>
      <c r="Q678" s="1376"/>
      <c r="R678" s="1376"/>
      <c r="S678" s="1376"/>
      <c r="T678" s="1376"/>
      <c r="U678" s="1376"/>
      <c r="V678" s="1376"/>
      <c r="W678" s="1376"/>
      <c r="X678" s="1376"/>
      <c r="Y678" s="1376"/>
      <c r="Z678" s="1376"/>
    </row>
    <row r="679" spans="1:26" ht="21">
      <c r="A679" s="1376"/>
      <c r="B679" s="1376"/>
      <c r="C679" s="1376"/>
      <c r="D679" s="1399"/>
      <c r="E679" s="1399"/>
      <c r="F679" s="1376"/>
      <c r="G679" s="1376"/>
      <c r="H679" s="1493"/>
      <c r="I679" s="1472"/>
      <c r="J679" s="1472"/>
      <c r="K679" s="1465"/>
      <c r="L679" s="1376"/>
      <c r="M679" s="1376"/>
      <c r="N679" s="1376"/>
      <c r="O679" s="1376"/>
      <c r="P679" s="1376"/>
      <c r="Q679" s="1376"/>
      <c r="R679" s="1376"/>
      <c r="S679" s="1376"/>
      <c r="T679" s="1376"/>
      <c r="U679" s="1376"/>
      <c r="V679" s="1376"/>
      <c r="W679" s="1376"/>
      <c r="X679" s="1376"/>
      <c r="Y679" s="1376"/>
      <c r="Z679" s="1376"/>
    </row>
    <row r="680" spans="1:26" ht="21">
      <c r="A680" s="1376"/>
      <c r="B680" s="1376"/>
      <c r="C680" s="1376"/>
      <c r="D680" s="1399"/>
      <c r="E680" s="1399"/>
      <c r="F680" s="1376"/>
      <c r="G680" s="1376"/>
      <c r="H680" s="1493"/>
      <c r="I680" s="1472"/>
      <c r="J680" s="1472"/>
      <c r="K680" s="1465"/>
      <c r="L680" s="1376"/>
      <c r="M680" s="1376"/>
      <c r="N680" s="1376"/>
      <c r="O680" s="1376"/>
      <c r="P680" s="1376"/>
      <c r="Q680" s="1376"/>
      <c r="R680" s="1376"/>
      <c r="S680" s="1376"/>
      <c r="T680" s="1376"/>
      <c r="U680" s="1376"/>
      <c r="V680" s="1376"/>
      <c r="W680" s="1376"/>
      <c r="X680" s="1376"/>
      <c r="Y680" s="1376"/>
      <c r="Z680" s="1376"/>
    </row>
    <row r="681" spans="1:26" ht="21">
      <c r="A681" s="1376"/>
      <c r="B681" s="1376"/>
      <c r="C681" s="1376"/>
      <c r="D681" s="1399"/>
      <c r="E681" s="1399"/>
      <c r="F681" s="1376"/>
      <c r="G681" s="1376"/>
      <c r="H681" s="1493"/>
      <c r="I681" s="1472"/>
      <c r="J681" s="1472"/>
      <c r="K681" s="1465"/>
      <c r="L681" s="1376"/>
      <c r="M681" s="1376"/>
      <c r="N681" s="1376"/>
      <c r="O681" s="1376"/>
      <c r="P681" s="1376"/>
      <c r="Q681" s="1376"/>
      <c r="R681" s="1376"/>
      <c r="S681" s="1376"/>
      <c r="T681" s="1376"/>
      <c r="U681" s="1376"/>
      <c r="V681" s="1376"/>
      <c r="W681" s="1376"/>
      <c r="X681" s="1376"/>
      <c r="Y681" s="1376"/>
      <c r="Z681" s="1376"/>
    </row>
    <row r="682" spans="1:26" ht="21">
      <c r="A682" s="1376"/>
      <c r="B682" s="1376"/>
      <c r="C682" s="1376"/>
      <c r="D682" s="1399"/>
      <c r="E682" s="1399"/>
      <c r="F682" s="1376"/>
      <c r="G682" s="1376"/>
      <c r="H682" s="1493"/>
      <c r="I682" s="1472"/>
      <c r="J682" s="1472"/>
      <c r="K682" s="1465"/>
      <c r="L682" s="1376"/>
      <c r="M682" s="1376"/>
      <c r="N682" s="1376"/>
      <c r="O682" s="1376"/>
      <c r="P682" s="1376"/>
      <c r="Q682" s="1376"/>
      <c r="R682" s="1376"/>
      <c r="S682" s="1376"/>
      <c r="T682" s="1376"/>
      <c r="U682" s="1376"/>
      <c r="V682" s="1376"/>
      <c r="W682" s="1376"/>
      <c r="X682" s="1376"/>
      <c r="Y682" s="1376"/>
      <c r="Z682" s="1376"/>
    </row>
    <row r="683" spans="1:26" ht="21">
      <c r="A683" s="1376"/>
      <c r="B683" s="1376"/>
      <c r="C683" s="1376"/>
      <c r="D683" s="1399"/>
      <c r="E683" s="1399"/>
      <c r="F683" s="1376"/>
      <c r="G683" s="1376"/>
      <c r="H683" s="1493"/>
      <c r="I683" s="1472"/>
      <c r="J683" s="1472"/>
      <c r="K683" s="1465"/>
      <c r="L683" s="1376"/>
      <c r="M683" s="1376"/>
      <c r="N683" s="1376"/>
      <c r="O683" s="1376"/>
      <c r="P683" s="1376"/>
      <c r="Q683" s="1376"/>
      <c r="R683" s="1376"/>
      <c r="S683" s="1376"/>
      <c r="T683" s="1376"/>
      <c r="U683" s="1376"/>
      <c r="V683" s="1376"/>
      <c r="W683" s="1376"/>
      <c r="X683" s="1376"/>
      <c r="Y683" s="1376"/>
      <c r="Z683" s="1376"/>
    </row>
    <row r="684" spans="1:26" ht="21">
      <c r="A684" s="1376"/>
      <c r="B684" s="1376"/>
      <c r="C684" s="1376"/>
      <c r="D684" s="1399"/>
      <c r="E684" s="1399"/>
      <c r="F684" s="1376"/>
      <c r="G684" s="1376"/>
      <c r="H684" s="1493"/>
      <c r="I684" s="1472"/>
      <c r="J684" s="1472"/>
      <c r="K684" s="1465"/>
      <c r="L684" s="1376"/>
      <c r="M684" s="1376"/>
      <c r="N684" s="1376"/>
      <c r="O684" s="1376"/>
      <c r="P684" s="1376"/>
      <c r="Q684" s="1376"/>
      <c r="R684" s="1376"/>
      <c r="S684" s="1376"/>
      <c r="T684" s="1376"/>
      <c r="U684" s="1376"/>
      <c r="V684" s="1376"/>
      <c r="W684" s="1376"/>
      <c r="X684" s="1376"/>
      <c r="Y684" s="1376"/>
      <c r="Z684" s="1376"/>
    </row>
    <row r="685" spans="1:26" ht="21">
      <c r="A685" s="1376"/>
      <c r="B685" s="1376"/>
      <c r="C685" s="1376"/>
      <c r="D685" s="1399"/>
      <c r="E685" s="1399"/>
      <c r="F685" s="1376"/>
      <c r="G685" s="1376"/>
      <c r="H685" s="1493"/>
      <c r="I685" s="1472"/>
      <c r="J685" s="1472"/>
      <c r="K685" s="1465"/>
      <c r="L685" s="1376"/>
      <c r="M685" s="1376"/>
      <c r="N685" s="1376"/>
      <c r="O685" s="1376"/>
      <c r="P685" s="1376"/>
      <c r="Q685" s="1376"/>
      <c r="R685" s="1376"/>
      <c r="S685" s="1376"/>
      <c r="T685" s="1376"/>
      <c r="U685" s="1376"/>
      <c r="V685" s="1376"/>
      <c r="W685" s="1376"/>
      <c r="X685" s="1376"/>
      <c r="Y685" s="1376"/>
      <c r="Z685" s="1376"/>
    </row>
    <row r="686" spans="1:26" ht="21">
      <c r="A686" s="1376"/>
      <c r="B686" s="1376"/>
      <c r="C686" s="1376"/>
      <c r="D686" s="1399"/>
      <c r="E686" s="1399"/>
      <c r="F686" s="1376"/>
      <c r="G686" s="1376"/>
      <c r="H686" s="1493"/>
      <c r="I686" s="1472"/>
      <c r="J686" s="1472"/>
      <c r="K686" s="1465"/>
      <c r="L686" s="1376"/>
      <c r="M686" s="1376"/>
      <c r="N686" s="1376"/>
      <c r="O686" s="1376"/>
      <c r="P686" s="1376"/>
      <c r="Q686" s="1376"/>
      <c r="R686" s="1376"/>
      <c r="S686" s="1376"/>
      <c r="T686" s="1376"/>
      <c r="U686" s="1376"/>
      <c r="V686" s="1376"/>
      <c r="W686" s="1376"/>
      <c r="X686" s="1376"/>
      <c r="Y686" s="1376"/>
      <c r="Z686" s="1376"/>
    </row>
    <row r="687" spans="1:26" ht="21">
      <c r="A687" s="1376"/>
      <c r="B687" s="1376"/>
      <c r="C687" s="1376"/>
      <c r="D687" s="1399"/>
      <c r="E687" s="1399"/>
      <c r="F687" s="1376"/>
      <c r="G687" s="1376"/>
      <c r="H687" s="1493"/>
      <c r="I687" s="1472"/>
      <c r="J687" s="1472"/>
      <c r="K687" s="1465"/>
      <c r="L687" s="1376"/>
      <c r="M687" s="1376"/>
      <c r="N687" s="1376"/>
      <c r="O687" s="1376"/>
      <c r="P687" s="1376"/>
      <c r="Q687" s="1376"/>
      <c r="R687" s="1376"/>
      <c r="S687" s="1376"/>
      <c r="T687" s="1376"/>
      <c r="U687" s="1376"/>
      <c r="V687" s="1376"/>
      <c r="W687" s="1376"/>
      <c r="X687" s="1376"/>
      <c r="Y687" s="1376"/>
      <c r="Z687" s="1376"/>
    </row>
    <row r="688" spans="1:26" ht="21">
      <c r="A688" s="1376"/>
      <c r="B688" s="1376"/>
      <c r="C688" s="1376"/>
      <c r="D688" s="1399"/>
      <c r="E688" s="1399"/>
      <c r="F688" s="1376"/>
      <c r="G688" s="1376"/>
      <c r="H688" s="1493"/>
      <c r="I688" s="1472"/>
      <c r="J688" s="1472"/>
      <c r="K688" s="1465"/>
      <c r="L688" s="1376"/>
      <c r="M688" s="1376"/>
      <c r="N688" s="1376"/>
      <c r="O688" s="1376"/>
      <c r="P688" s="1376"/>
      <c r="Q688" s="1376"/>
      <c r="R688" s="1376"/>
      <c r="S688" s="1376"/>
      <c r="T688" s="1376"/>
      <c r="U688" s="1376"/>
      <c r="V688" s="1376"/>
      <c r="W688" s="1376"/>
      <c r="X688" s="1376"/>
      <c r="Y688" s="1376"/>
      <c r="Z688" s="1376"/>
    </row>
    <row r="689" spans="1:26" ht="21">
      <c r="A689" s="1376"/>
      <c r="B689" s="1376"/>
      <c r="C689" s="1376"/>
      <c r="D689" s="1399"/>
      <c r="E689" s="1399"/>
      <c r="F689" s="1376"/>
      <c r="G689" s="1376"/>
      <c r="H689" s="1493"/>
      <c r="I689" s="1472"/>
      <c r="J689" s="1472"/>
      <c r="K689" s="1465"/>
      <c r="L689" s="1376"/>
      <c r="M689" s="1376"/>
      <c r="N689" s="1376"/>
      <c r="O689" s="1376"/>
      <c r="P689" s="1376"/>
      <c r="Q689" s="1376"/>
      <c r="R689" s="1376"/>
      <c r="S689" s="1376"/>
      <c r="T689" s="1376"/>
      <c r="U689" s="1376"/>
      <c r="V689" s="1376"/>
      <c r="W689" s="1376"/>
      <c r="X689" s="1376"/>
      <c r="Y689" s="1376"/>
      <c r="Z689" s="1376"/>
    </row>
    <row r="690" spans="1:26" ht="21">
      <c r="A690" s="1376"/>
      <c r="B690" s="1376"/>
      <c r="C690" s="1376"/>
      <c r="D690" s="1399"/>
      <c r="E690" s="1399"/>
      <c r="F690" s="1376"/>
      <c r="G690" s="1376"/>
      <c r="H690" s="1493"/>
      <c r="I690" s="1472"/>
      <c r="J690" s="1472"/>
      <c r="K690" s="1465"/>
      <c r="L690" s="1376"/>
      <c r="M690" s="1376"/>
      <c r="N690" s="1376"/>
      <c r="O690" s="1376"/>
      <c r="P690" s="1376"/>
      <c r="Q690" s="1376"/>
      <c r="R690" s="1376"/>
      <c r="S690" s="1376"/>
      <c r="T690" s="1376"/>
      <c r="U690" s="1376"/>
      <c r="V690" s="1376"/>
      <c r="W690" s="1376"/>
      <c r="X690" s="1376"/>
      <c r="Y690" s="1376"/>
      <c r="Z690" s="1376"/>
    </row>
    <row r="691" spans="1:26" ht="21">
      <c r="A691" s="1376"/>
      <c r="B691" s="1376"/>
      <c r="C691" s="1376"/>
      <c r="D691" s="1399"/>
      <c r="E691" s="1399"/>
      <c r="F691" s="1376"/>
      <c r="G691" s="1376"/>
      <c r="H691" s="1493"/>
      <c r="I691" s="1472"/>
      <c r="J691" s="1472"/>
      <c r="K691" s="1465"/>
      <c r="L691" s="1376"/>
      <c r="M691" s="1376"/>
      <c r="N691" s="1376"/>
      <c r="O691" s="1376"/>
      <c r="P691" s="1376"/>
      <c r="Q691" s="1376"/>
      <c r="R691" s="1376"/>
      <c r="S691" s="1376"/>
      <c r="T691" s="1376"/>
      <c r="U691" s="1376"/>
      <c r="V691" s="1376"/>
      <c r="W691" s="1376"/>
      <c r="X691" s="1376"/>
      <c r="Y691" s="1376"/>
      <c r="Z691" s="1376"/>
    </row>
    <row r="692" spans="1:26" ht="21">
      <c r="A692" s="1376"/>
      <c r="B692" s="1376"/>
      <c r="C692" s="1376"/>
      <c r="D692" s="1399"/>
      <c r="E692" s="1399"/>
      <c r="F692" s="1376"/>
      <c r="G692" s="1376"/>
      <c r="H692" s="1493"/>
      <c r="I692" s="1472"/>
      <c r="J692" s="1472"/>
      <c r="K692" s="1465"/>
      <c r="L692" s="1376"/>
      <c r="M692" s="1376"/>
      <c r="N692" s="1376"/>
      <c r="O692" s="1376"/>
      <c r="P692" s="1376"/>
      <c r="Q692" s="1376"/>
      <c r="R692" s="1376"/>
      <c r="S692" s="1376"/>
      <c r="T692" s="1376"/>
      <c r="U692" s="1376"/>
      <c r="V692" s="1376"/>
      <c r="W692" s="1376"/>
      <c r="X692" s="1376"/>
      <c r="Y692" s="1376"/>
      <c r="Z692" s="1376"/>
    </row>
    <row r="693" spans="1:26" ht="21">
      <c r="A693" s="1376"/>
      <c r="B693" s="1376"/>
      <c r="C693" s="1376"/>
      <c r="D693" s="1399"/>
      <c r="E693" s="1399"/>
      <c r="F693" s="1376"/>
      <c r="G693" s="1376"/>
      <c r="H693" s="1493"/>
      <c r="I693" s="1472"/>
      <c r="J693" s="1472"/>
      <c r="K693" s="1465"/>
      <c r="L693" s="1376"/>
      <c r="M693" s="1376"/>
      <c r="N693" s="1376"/>
      <c r="O693" s="1376"/>
      <c r="P693" s="1376"/>
      <c r="Q693" s="1376"/>
      <c r="R693" s="1376"/>
      <c r="S693" s="1376"/>
      <c r="T693" s="1376"/>
      <c r="U693" s="1376"/>
      <c r="V693" s="1376"/>
      <c r="W693" s="1376"/>
      <c r="X693" s="1376"/>
      <c r="Y693" s="1376"/>
      <c r="Z693" s="1376"/>
    </row>
    <row r="694" spans="1:26" ht="21">
      <c r="A694" s="1376"/>
      <c r="B694" s="1376"/>
      <c r="C694" s="1376"/>
      <c r="D694" s="1399"/>
      <c r="E694" s="1399"/>
      <c r="F694" s="1376"/>
      <c r="G694" s="1376"/>
      <c r="H694" s="1493"/>
      <c r="I694" s="1472"/>
      <c r="J694" s="1472"/>
      <c r="K694" s="1465"/>
      <c r="L694" s="1376"/>
      <c r="M694" s="1376"/>
      <c r="N694" s="1376"/>
      <c r="O694" s="1376"/>
      <c r="P694" s="1376"/>
      <c r="Q694" s="1376"/>
      <c r="R694" s="1376"/>
      <c r="S694" s="1376"/>
      <c r="T694" s="1376"/>
      <c r="U694" s="1376"/>
      <c r="V694" s="1376"/>
      <c r="W694" s="1376"/>
      <c r="X694" s="1376"/>
      <c r="Y694" s="1376"/>
      <c r="Z694" s="1376"/>
    </row>
    <row r="695" spans="1:26" ht="21">
      <c r="A695" s="1376"/>
      <c r="B695" s="1376"/>
      <c r="C695" s="1376"/>
      <c r="D695" s="1399"/>
      <c r="E695" s="1399"/>
      <c r="F695" s="1376"/>
      <c r="G695" s="1376"/>
      <c r="H695" s="1493"/>
      <c r="I695" s="1472"/>
      <c r="J695" s="1472"/>
      <c r="K695" s="1465"/>
      <c r="L695" s="1376"/>
      <c r="M695" s="1376"/>
      <c r="N695" s="1376"/>
      <c r="O695" s="1376"/>
      <c r="P695" s="1376"/>
      <c r="Q695" s="1376"/>
      <c r="R695" s="1376"/>
      <c r="S695" s="1376"/>
      <c r="T695" s="1376"/>
      <c r="U695" s="1376"/>
      <c r="V695" s="1376"/>
      <c r="W695" s="1376"/>
      <c r="X695" s="1376"/>
      <c r="Y695" s="1376"/>
      <c r="Z695" s="1376"/>
    </row>
    <row r="696" spans="1:26" ht="21">
      <c r="A696" s="1376"/>
      <c r="B696" s="1376"/>
      <c r="C696" s="1376"/>
      <c r="D696" s="1399"/>
      <c r="E696" s="1399"/>
      <c r="F696" s="1376"/>
      <c r="G696" s="1376"/>
      <c r="H696" s="1493"/>
      <c r="I696" s="1472"/>
      <c r="J696" s="1472"/>
      <c r="K696" s="1465"/>
      <c r="L696" s="1376"/>
      <c r="M696" s="1376"/>
      <c r="N696" s="1376"/>
      <c r="O696" s="1376"/>
      <c r="P696" s="1376"/>
      <c r="Q696" s="1376"/>
      <c r="R696" s="1376"/>
      <c r="S696" s="1376"/>
      <c r="T696" s="1376"/>
      <c r="U696" s="1376"/>
      <c r="V696" s="1376"/>
      <c r="W696" s="1376"/>
      <c r="X696" s="1376"/>
      <c r="Y696" s="1376"/>
      <c r="Z696" s="1376"/>
    </row>
    <row r="697" spans="1:26" ht="21">
      <c r="A697" s="1376"/>
      <c r="B697" s="1376"/>
      <c r="C697" s="1376"/>
      <c r="D697" s="1399"/>
      <c r="E697" s="1399"/>
      <c r="F697" s="1376"/>
      <c r="G697" s="1376"/>
      <c r="H697" s="1493"/>
      <c r="I697" s="1472"/>
      <c r="J697" s="1472"/>
      <c r="K697" s="1465"/>
      <c r="L697" s="1376"/>
      <c r="M697" s="1376"/>
      <c r="N697" s="1376"/>
      <c r="O697" s="1376"/>
      <c r="P697" s="1376"/>
      <c r="Q697" s="1376"/>
      <c r="R697" s="1376"/>
      <c r="S697" s="1376"/>
      <c r="T697" s="1376"/>
      <c r="U697" s="1376"/>
      <c r="V697" s="1376"/>
      <c r="W697" s="1376"/>
      <c r="X697" s="1376"/>
      <c r="Y697" s="1376"/>
      <c r="Z697" s="1376"/>
    </row>
    <row r="698" spans="1:26" ht="21">
      <c r="A698" s="1376"/>
      <c r="B698" s="1376"/>
      <c r="C698" s="1376"/>
      <c r="D698" s="1399"/>
      <c r="E698" s="1399"/>
      <c r="F698" s="1376"/>
      <c r="G698" s="1376"/>
      <c r="H698" s="1493"/>
      <c r="I698" s="1472"/>
      <c r="J698" s="1472"/>
      <c r="K698" s="1465"/>
      <c r="L698" s="1376"/>
      <c r="M698" s="1376"/>
      <c r="N698" s="1376"/>
      <c r="O698" s="1376"/>
      <c r="P698" s="1376"/>
      <c r="Q698" s="1376"/>
      <c r="R698" s="1376"/>
      <c r="S698" s="1376"/>
      <c r="T698" s="1376"/>
      <c r="U698" s="1376"/>
      <c r="V698" s="1376"/>
      <c r="W698" s="1376"/>
      <c r="X698" s="1376"/>
      <c r="Y698" s="1376"/>
      <c r="Z698" s="1376"/>
    </row>
    <row r="699" spans="1:26" ht="21">
      <c r="A699" s="1376"/>
      <c r="B699" s="1376"/>
      <c r="C699" s="1376"/>
      <c r="D699" s="1399"/>
      <c r="E699" s="1399"/>
      <c r="F699" s="1376"/>
      <c r="G699" s="1376"/>
      <c r="H699" s="1493"/>
      <c r="I699" s="1472"/>
      <c r="J699" s="1472"/>
      <c r="K699" s="1465"/>
      <c r="L699" s="1376"/>
      <c r="M699" s="1376"/>
      <c r="N699" s="1376"/>
      <c r="O699" s="1376"/>
      <c r="P699" s="1376"/>
      <c r="Q699" s="1376"/>
      <c r="R699" s="1376"/>
      <c r="S699" s="1376"/>
      <c r="T699" s="1376"/>
      <c r="U699" s="1376"/>
      <c r="V699" s="1376"/>
      <c r="W699" s="1376"/>
      <c r="X699" s="1376"/>
      <c r="Y699" s="1376"/>
      <c r="Z699" s="1376"/>
    </row>
    <row r="700" spans="1:26" ht="21">
      <c r="A700" s="1376"/>
      <c r="B700" s="1376"/>
      <c r="C700" s="1376"/>
      <c r="D700" s="1399"/>
      <c r="E700" s="1399"/>
      <c r="F700" s="1376"/>
      <c r="G700" s="1376"/>
      <c r="H700" s="1493"/>
      <c r="I700" s="1472"/>
      <c r="J700" s="1472"/>
      <c r="K700" s="1465"/>
      <c r="L700" s="1376"/>
      <c r="M700" s="1376"/>
      <c r="N700" s="1376"/>
      <c r="O700" s="1376"/>
      <c r="P700" s="1376"/>
      <c r="Q700" s="1376"/>
      <c r="R700" s="1376"/>
      <c r="S700" s="1376"/>
      <c r="T700" s="1376"/>
      <c r="U700" s="1376"/>
      <c r="V700" s="1376"/>
      <c r="W700" s="1376"/>
      <c r="X700" s="1376"/>
      <c r="Y700" s="1376"/>
      <c r="Z700" s="1376"/>
    </row>
    <row r="701" spans="1:26" ht="21">
      <c r="A701" s="1376"/>
      <c r="B701" s="1376"/>
      <c r="C701" s="1376"/>
      <c r="D701" s="1399"/>
      <c r="E701" s="1399"/>
      <c r="F701" s="1376"/>
      <c r="G701" s="1376"/>
      <c r="H701" s="1493"/>
      <c r="I701" s="1472"/>
      <c r="J701" s="1472"/>
      <c r="K701" s="1465"/>
      <c r="L701" s="1376"/>
      <c r="M701" s="1376"/>
      <c r="N701" s="1376"/>
      <c r="O701" s="1376"/>
      <c r="P701" s="1376"/>
      <c r="Q701" s="1376"/>
      <c r="R701" s="1376"/>
      <c r="S701" s="1376"/>
      <c r="T701" s="1376"/>
      <c r="U701" s="1376"/>
      <c r="V701" s="1376"/>
      <c r="W701" s="1376"/>
      <c r="X701" s="1376"/>
      <c r="Y701" s="1376"/>
      <c r="Z701" s="1376"/>
    </row>
    <row r="702" spans="1:26" ht="21">
      <c r="A702" s="1376"/>
      <c r="B702" s="1376"/>
      <c r="C702" s="1376"/>
      <c r="D702" s="1399"/>
      <c r="E702" s="1399"/>
      <c r="F702" s="1376"/>
      <c r="G702" s="1376"/>
      <c r="H702" s="1493"/>
      <c r="I702" s="1472"/>
      <c r="J702" s="1472"/>
      <c r="K702" s="1465"/>
      <c r="L702" s="1376"/>
      <c r="M702" s="1376"/>
      <c r="N702" s="1376"/>
      <c r="O702" s="1376"/>
      <c r="P702" s="1376"/>
      <c r="Q702" s="1376"/>
      <c r="R702" s="1376"/>
      <c r="S702" s="1376"/>
      <c r="T702" s="1376"/>
      <c r="U702" s="1376"/>
      <c r="V702" s="1376"/>
      <c r="W702" s="1376"/>
      <c r="X702" s="1376"/>
      <c r="Y702" s="1376"/>
      <c r="Z702" s="1376"/>
    </row>
    <row r="703" spans="1:26" ht="21">
      <c r="A703" s="1376"/>
      <c r="B703" s="1376"/>
      <c r="C703" s="1376"/>
      <c r="D703" s="1399"/>
      <c r="E703" s="1399"/>
      <c r="F703" s="1376"/>
      <c r="G703" s="1376"/>
      <c r="H703" s="1493"/>
      <c r="I703" s="1472"/>
      <c r="J703" s="1472"/>
      <c r="K703" s="1465"/>
      <c r="L703" s="1376"/>
      <c r="M703" s="1376"/>
      <c r="N703" s="1376"/>
      <c r="O703" s="1376"/>
      <c r="P703" s="1376"/>
      <c r="Q703" s="1376"/>
      <c r="R703" s="1376"/>
      <c r="S703" s="1376"/>
      <c r="T703" s="1376"/>
      <c r="U703" s="1376"/>
      <c r="V703" s="1376"/>
      <c r="W703" s="1376"/>
      <c r="X703" s="1376"/>
      <c r="Y703" s="1376"/>
      <c r="Z703" s="1376"/>
    </row>
    <row r="704" spans="1:26" ht="21">
      <c r="A704" s="1376"/>
      <c r="B704" s="1376"/>
      <c r="C704" s="1376"/>
      <c r="D704" s="1399"/>
      <c r="E704" s="1399"/>
      <c r="F704" s="1376"/>
      <c r="G704" s="1376"/>
      <c r="H704" s="1493"/>
      <c r="I704" s="1472"/>
      <c r="J704" s="1472"/>
      <c r="K704" s="1465"/>
      <c r="L704" s="1376"/>
      <c r="M704" s="1376"/>
      <c r="N704" s="1376"/>
      <c r="O704" s="1376"/>
      <c r="P704" s="1376"/>
      <c r="Q704" s="1376"/>
      <c r="R704" s="1376"/>
      <c r="S704" s="1376"/>
      <c r="T704" s="1376"/>
      <c r="U704" s="1376"/>
      <c r="V704" s="1376"/>
      <c r="W704" s="1376"/>
      <c r="X704" s="1376"/>
      <c r="Y704" s="1376"/>
      <c r="Z704" s="1376"/>
    </row>
    <row r="705" spans="1:26" ht="21">
      <c r="A705" s="1376"/>
      <c r="B705" s="1376"/>
      <c r="C705" s="1376"/>
      <c r="D705" s="1399"/>
      <c r="E705" s="1399"/>
      <c r="F705" s="1376"/>
      <c r="G705" s="1376"/>
      <c r="H705" s="1493"/>
      <c r="I705" s="1472"/>
      <c r="J705" s="1472"/>
      <c r="K705" s="1465"/>
      <c r="L705" s="1376"/>
      <c r="M705" s="1376"/>
      <c r="N705" s="1376"/>
      <c r="O705" s="1376"/>
      <c r="P705" s="1376"/>
      <c r="Q705" s="1376"/>
      <c r="R705" s="1376"/>
      <c r="S705" s="1376"/>
      <c r="T705" s="1376"/>
      <c r="U705" s="1376"/>
      <c r="V705" s="1376"/>
      <c r="W705" s="1376"/>
      <c r="X705" s="1376"/>
      <c r="Y705" s="1376"/>
      <c r="Z705" s="1376"/>
    </row>
    <row r="706" spans="1:26" ht="21">
      <c r="A706" s="1376"/>
      <c r="B706" s="1376"/>
      <c r="C706" s="1376"/>
      <c r="D706" s="1399"/>
      <c r="E706" s="1399"/>
      <c r="F706" s="1376"/>
      <c r="G706" s="1376"/>
      <c r="H706" s="1493"/>
      <c r="I706" s="1472"/>
      <c r="J706" s="1472"/>
      <c r="K706" s="1465"/>
      <c r="L706" s="1376"/>
      <c r="M706" s="1376"/>
      <c r="N706" s="1376"/>
      <c r="O706" s="1376"/>
      <c r="P706" s="1376"/>
      <c r="Q706" s="1376"/>
      <c r="R706" s="1376"/>
      <c r="S706" s="1376"/>
      <c r="T706" s="1376"/>
      <c r="U706" s="1376"/>
      <c r="V706" s="1376"/>
      <c r="W706" s="1376"/>
      <c r="X706" s="1376"/>
      <c r="Y706" s="1376"/>
      <c r="Z706" s="1376"/>
    </row>
    <row r="707" spans="1:26" ht="21">
      <c r="A707" s="1376"/>
      <c r="B707" s="1376"/>
      <c r="C707" s="1376"/>
      <c r="D707" s="1399"/>
      <c r="E707" s="1399"/>
      <c r="F707" s="1376"/>
      <c r="G707" s="1376"/>
      <c r="H707" s="1493"/>
      <c r="I707" s="1472"/>
      <c r="J707" s="1472"/>
      <c r="K707" s="1465"/>
      <c r="L707" s="1376"/>
      <c r="M707" s="1376"/>
      <c r="N707" s="1376"/>
      <c r="O707" s="1376"/>
      <c r="P707" s="1376"/>
      <c r="Q707" s="1376"/>
      <c r="R707" s="1376"/>
      <c r="S707" s="1376"/>
      <c r="T707" s="1376"/>
      <c r="U707" s="1376"/>
      <c r="V707" s="1376"/>
      <c r="W707" s="1376"/>
      <c r="X707" s="1376"/>
      <c r="Y707" s="1376"/>
      <c r="Z707" s="1376"/>
    </row>
    <row r="708" spans="1:26" ht="21">
      <c r="A708" s="1376"/>
      <c r="B708" s="1376"/>
      <c r="C708" s="1376"/>
      <c r="D708" s="1399"/>
      <c r="E708" s="1399"/>
      <c r="F708" s="1376"/>
      <c r="G708" s="1376"/>
      <c r="H708" s="1493"/>
      <c r="I708" s="1472"/>
      <c r="J708" s="1472"/>
      <c r="K708" s="1465"/>
      <c r="L708" s="1376"/>
      <c r="M708" s="1376"/>
      <c r="N708" s="1376"/>
      <c r="O708" s="1376"/>
      <c r="P708" s="1376"/>
      <c r="Q708" s="1376"/>
      <c r="R708" s="1376"/>
      <c r="S708" s="1376"/>
      <c r="T708" s="1376"/>
      <c r="U708" s="1376"/>
      <c r="V708" s="1376"/>
      <c r="W708" s="1376"/>
      <c r="X708" s="1376"/>
      <c r="Y708" s="1376"/>
      <c r="Z708" s="1376"/>
    </row>
    <row r="709" spans="1:26" ht="21">
      <c r="A709" s="1376"/>
      <c r="B709" s="1376"/>
      <c r="C709" s="1376"/>
      <c r="D709" s="1399"/>
      <c r="E709" s="1399"/>
      <c r="F709" s="1376"/>
      <c r="G709" s="1376"/>
      <c r="H709" s="1493"/>
      <c r="I709" s="1472"/>
      <c r="J709" s="1472"/>
      <c r="K709" s="1465"/>
      <c r="L709" s="1376"/>
      <c r="M709" s="1376"/>
      <c r="N709" s="1376"/>
      <c r="O709" s="1376"/>
      <c r="P709" s="1376"/>
      <c r="Q709" s="1376"/>
      <c r="R709" s="1376"/>
      <c r="S709" s="1376"/>
      <c r="T709" s="1376"/>
      <c r="U709" s="1376"/>
      <c r="V709" s="1376"/>
      <c r="W709" s="1376"/>
      <c r="X709" s="1376"/>
      <c r="Y709" s="1376"/>
      <c r="Z709" s="1376"/>
    </row>
    <row r="710" spans="1:26" ht="21">
      <c r="A710" s="1376"/>
      <c r="B710" s="1376"/>
      <c r="C710" s="1376"/>
      <c r="D710" s="1399"/>
      <c r="E710" s="1399"/>
      <c r="F710" s="1376"/>
      <c r="G710" s="1376"/>
      <c r="H710" s="1493"/>
      <c r="I710" s="1472"/>
      <c r="J710" s="1472"/>
      <c r="K710" s="1465"/>
      <c r="L710" s="1376"/>
      <c r="M710" s="1376"/>
      <c r="N710" s="1376"/>
      <c r="O710" s="1376"/>
      <c r="P710" s="1376"/>
      <c r="Q710" s="1376"/>
      <c r="R710" s="1376"/>
      <c r="S710" s="1376"/>
      <c r="T710" s="1376"/>
      <c r="U710" s="1376"/>
      <c r="V710" s="1376"/>
      <c r="W710" s="1376"/>
      <c r="X710" s="1376"/>
      <c r="Y710" s="1376"/>
      <c r="Z710" s="1376"/>
    </row>
    <row r="711" spans="1:26" ht="21">
      <c r="A711" s="1376"/>
      <c r="B711" s="1376"/>
      <c r="C711" s="1376"/>
      <c r="D711" s="1399"/>
      <c r="E711" s="1399"/>
      <c r="F711" s="1376"/>
      <c r="G711" s="1376"/>
      <c r="H711" s="1493"/>
      <c r="I711" s="1472"/>
      <c r="J711" s="1472"/>
      <c r="K711" s="1465"/>
      <c r="L711" s="1376"/>
      <c r="M711" s="1376"/>
      <c r="N711" s="1376"/>
      <c r="O711" s="1376"/>
      <c r="P711" s="1376"/>
      <c r="Q711" s="1376"/>
      <c r="R711" s="1376"/>
      <c r="S711" s="1376"/>
      <c r="T711" s="1376"/>
      <c r="U711" s="1376"/>
      <c r="V711" s="1376"/>
      <c r="W711" s="1376"/>
      <c r="X711" s="1376"/>
      <c r="Y711" s="1376"/>
      <c r="Z711" s="1376"/>
    </row>
    <row r="712" spans="1:26" ht="21">
      <c r="A712" s="1376"/>
      <c r="B712" s="1376"/>
      <c r="C712" s="1376"/>
      <c r="D712" s="1399"/>
      <c r="E712" s="1399"/>
      <c r="F712" s="1376"/>
      <c r="G712" s="1376"/>
      <c r="H712" s="1493"/>
      <c r="I712" s="1472"/>
      <c r="J712" s="1472"/>
      <c r="K712" s="1465"/>
      <c r="L712" s="1376"/>
      <c r="M712" s="1376"/>
      <c r="N712" s="1376"/>
      <c r="O712" s="1376"/>
      <c r="P712" s="1376"/>
      <c r="Q712" s="1376"/>
      <c r="R712" s="1376"/>
      <c r="S712" s="1376"/>
      <c r="T712" s="1376"/>
      <c r="U712" s="1376"/>
      <c r="V712" s="1376"/>
      <c r="W712" s="1376"/>
      <c r="X712" s="1376"/>
      <c r="Y712" s="1376"/>
      <c r="Z712" s="1376"/>
    </row>
    <row r="713" spans="1:26" ht="21">
      <c r="A713" s="1376"/>
      <c r="B713" s="1376"/>
      <c r="C713" s="1376"/>
      <c r="D713" s="1399"/>
      <c r="E713" s="1399"/>
      <c r="F713" s="1376"/>
      <c r="G713" s="1376"/>
      <c r="H713" s="1493"/>
      <c r="I713" s="1472"/>
      <c r="J713" s="1472"/>
      <c r="K713" s="1465"/>
      <c r="L713" s="1376"/>
      <c r="M713" s="1376"/>
      <c r="N713" s="1376"/>
      <c r="O713" s="1376"/>
      <c r="P713" s="1376"/>
      <c r="Q713" s="1376"/>
      <c r="R713" s="1376"/>
      <c r="S713" s="1376"/>
      <c r="T713" s="1376"/>
      <c r="U713" s="1376"/>
      <c r="V713" s="1376"/>
      <c r="W713" s="1376"/>
      <c r="X713" s="1376"/>
      <c r="Y713" s="1376"/>
      <c r="Z713" s="1376"/>
    </row>
    <row r="714" spans="1:26" ht="21">
      <c r="A714" s="1376"/>
      <c r="B714" s="1376"/>
      <c r="C714" s="1376"/>
      <c r="D714" s="1399"/>
      <c r="E714" s="1399"/>
      <c r="F714" s="1376"/>
      <c r="G714" s="1376"/>
      <c r="H714" s="1493"/>
      <c r="I714" s="1472"/>
      <c r="J714" s="1472"/>
      <c r="K714" s="1465"/>
      <c r="L714" s="1376"/>
      <c r="M714" s="1376"/>
      <c r="N714" s="1376"/>
      <c r="O714" s="1376"/>
      <c r="P714" s="1376"/>
      <c r="Q714" s="1376"/>
      <c r="R714" s="1376"/>
      <c r="S714" s="1376"/>
      <c r="T714" s="1376"/>
      <c r="U714" s="1376"/>
      <c r="V714" s="1376"/>
      <c r="W714" s="1376"/>
      <c r="X714" s="1376"/>
      <c r="Y714" s="1376"/>
      <c r="Z714" s="1376"/>
    </row>
    <row r="715" spans="1:26" ht="21">
      <c r="A715" s="1376"/>
      <c r="B715" s="1376"/>
      <c r="C715" s="1376"/>
      <c r="D715" s="1399"/>
      <c r="E715" s="1399"/>
      <c r="F715" s="1376"/>
      <c r="G715" s="1376"/>
      <c r="H715" s="1493"/>
      <c r="I715" s="1472"/>
      <c r="J715" s="1472"/>
      <c r="K715" s="1465"/>
      <c r="L715" s="1376"/>
      <c r="M715" s="1376"/>
      <c r="N715" s="1376"/>
      <c r="O715" s="1376"/>
      <c r="P715" s="1376"/>
      <c r="Q715" s="1376"/>
      <c r="R715" s="1376"/>
      <c r="S715" s="1376"/>
      <c r="T715" s="1376"/>
      <c r="U715" s="1376"/>
      <c r="V715" s="1376"/>
      <c r="W715" s="1376"/>
      <c r="X715" s="1376"/>
      <c r="Y715" s="1376"/>
      <c r="Z715" s="1376"/>
    </row>
    <row r="716" spans="1:26" ht="21">
      <c r="A716" s="1376"/>
      <c r="B716" s="1376"/>
      <c r="C716" s="1376"/>
      <c r="D716" s="1399"/>
      <c r="E716" s="1399"/>
      <c r="F716" s="1376"/>
      <c r="G716" s="1376"/>
      <c r="H716" s="1493"/>
      <c r="I716" s="1472"/>
      <c r="J716" s="1472"/>
      <c r="K716" s="1465"/>
      <c r="L716" s="1376"/>
      <c r="M716" s="1376"/>
      <c r="N716" s="1376"/>
      <c r="O716" s="1376"/>
      <c r="P716" s="1376"/>
      <c r="Q716" s="1376"/>
      <c r="R716" s="1376"/>
      <c r="S716" s="1376"/>
      <c r="T716" s="1376"/>
      <c r="U716" s="1376"/>
      <c r="V716" s="1376"/>
      <c r="W716" s="1376"/>
      <c r="X716" s="1376"/>
      <c r="Y716" s="1376"/>
      <c r="Z716" s="1376"/>
    </row>
    <row r="717" spans="1:26" ht="21">
      <c r="A717" s="1376"/>
      <c r="B717" s="1376"/>
      <c r="C717" s="1376"/>
      <c r="D717" s="1399"/>
      <c r="E717" s="1399"/>
      <c r="F717" s="1376"/>
      <c r="G717" s="1376"/>
      <c r="H717" s="1493"/>
      <c r="I717" s="1472"/>
      <c r="J717" s="1472"/>
      <c r="K717" s="1465"/>
      <c r="L717" s="1376"/>
      <c r="M717" s="1376"/>
      <c r="N717" s="1376"/>
      <c r="O717" s="1376"/>
      <c r="P717" s="1376"/>
      <c r="Q717" s="1376"/>
      <c r="R717" s="1376"/>
      <c r="S717" s="1376"/>
      <c r="T717" s="1376"/>
      <c r="U717" s="1376"/>
      <c r="V717" s="1376"/>
      <c r="W717" s="1376"/>
      <c r="X717" s="1376"/>
      <c r="Y717" s="1376"/>
      <c r="Z717" s="1376"/>
    </row>
    <row r="718" spans="1:26" ht="21">
      <c r="A718" s="1376"/>
      <c r="B718" s="1376"/>
      <c r="C718" s="1376"/>
      <c r="D718" s="1399"/>
      <c r="E718" s="1399"/>
      <c r="F718" s="1376"/>
      <c r="G718" s="1376"/>
      <c r="H718" s="1493"/>
      <c r="I718" s="1472"/>
      <c r="J718" s="1472"/>
      <c r="K718" s="1465"/>
      <c r="L718" s="1376"/>
      <c r="M718" s="1376"/>
      <c r="N718" s="1376"/>
      <c r="O718" s="1376"/>
      <c r="P718" s="1376"/>
      <c r="Q718" s="1376"/>
      <c r="R718" s="1376"/>
      <c r="S718" s="1376"/>
      <c r="T718" s="1376"/>
      <c r="U718" s="1376"/>
      <c r="V718" s="1376"/>
      <c r="W718" s="1376"/>
      <c r="X718" s="1376"/>
      <c r="Y718" s="1376"/>
      <c r="Z718" s="1376"/>
    </row>
    <row r="719" spans="1:26" ht="21">
      <c r="A719" s="1376"/>
      <c r="B719" s="1376"/>
      <c r="C719" s="1376"/>
      <c r="D719" s="1399"/>
      <c r="E719" s="1399"/>
      <c r="F719" s="1376"/>
      <c r="G719" s="1376"/>
      <c r="H719" s="1493"/>
      <c r="I719" s="1472"/>
      <c r="J719" s="1472"/>
      <c r="K719" s="1465"/>
      <c r="L719" s="1376"/>
      <c r="M719" s="1376"/>
      <c r="N719" s="1376"/>
      <c r="O719" s="1376"/>
      <c r="P719" s="1376"/>
      <c r="Q719" s="1376"/>
      <c r="R719" s="1376"/>
      <c r="S719" s="1376"/>
      <c r="T719" s="1376"/>
      <c r="U719" s="1376"/>
      <c r="V719" s="1376"/>
      <c r="W719" s="1376"/>
      <c r="X719" s="1376"/>
      <c r="Y719" s="1376"/>
      <c r="Z719" s="1376"/>
    </row>
    <row r="720" spans="1:26" ht="21">
      <c r="A720" s="1376"/>
      <c r="B720" s="1376"/>
      <c r="C720" s="1376"/>
      <c r="D720" s="1399"/>
      <c r="E720" s="1399"/>
      <c r="F720" s="1376"/>
      <c r="G720" s="1376"/>
      <c r="H720" s="1493"/>
      <c r="I720" s="1472"/>
      <c r="J720" s="1472"/>
      <c r="K720" s="1465"/>
      <c r="L720" s="1376"/>
      <c r="M720" s="1376"/>
      <c r="N720" s="1376"/>
      <c r="O720" s="1376"/>
      <c r="P720" s="1376"/>
      <c r="Q720" s="1376"/>
      <c r="R720" s="1376"/>
      <c r="S720" s="1376"/>
      <c r="T720" s="1376"/>
      <c r="U720" s="1376"/>
      <c r="V720" s="1376"/>
      <c r="W720" s="1376"/>
      <c r="X720" s="1376"/>
      <c r="Y720" s="1376"/>
      <c r="Z720" s="1376"/>
    </row>
    <row r="721" spans="1:26" ht="21">
      <c r="A721" s="1376"/>
      <c r="B721" s="1376"/>
      <c r="C721" s="1376"/>
      <c r="D721" s="1399"/>
      <c r="E721" s="1399"/>
      <c r="F721" s="1376"/>
      <c r="G721" s="1376"/>
      <c r="H721" s="1493"/>
      <c r="I721" s="1472"/>
      <c r="J721" s="1472"/>
      <c r="K721" s="1465"/>
      <c r="L721" s="1376"/>
      <c r="M721" s="1376"/>
      <c r="N721" s="1376"/>
      <c r="O721" s="1376"/>
      <c r="P721" s="1376"/>
      <c r="Q721" s="1376"/>
      <c r="R721" s="1376"/>
      <c r="S721" s="1376"/>
      <c r="T721" s="1376"/>
      <c r="U721" s="1376"/>
      <c r="V721" s="1376"/>
      <c r="W721" s="1376"/>
      <c r="X721" s="1376"/>
      <c r="Y721" s="1376"/>
      <c r="Z721" s="1376"/>
    </row>
    <row r="722" spans="1:26" ht="21">
      <c r="A722" s="1376"/>
      <c r="B722" s="1376"/>
      <c r="C722" s="1376"/>
      <c r="D722" s="1399"/>
      <c r="E722" s="1399"/>
      <c r="F722" s="1376"/>
      <c r="G722" s="1376"/>
      <c r="H722" s="1493"/>
      <c r="I722" s="1472"/>
      <c r="J722" s="1472"/>
      <c r="K722" s="1465"/>
      <c r="L722" s="1376"/>
      <c r="M722" s="1376"/>
      <c r="N722" s="1376"/>
      <c r="O722" s="1376"/>
      <c r="P722" s="1376"/>
      <c r="Q722" s="1376"/>
      <c r="R722" s="1376"/>
      <c r="S722" s="1376"/>
      <c r="T722" s="1376"/>
      <c r="U722" s="1376"/>
      <c r="V722" s="1376"/>
      <c r="W722" s="1376"/>
      <c r="X722" s="1376"/>
      <c r="Y722" s="1376"/>
      <c r="Z722" s="1376"/>
    </row>
    <row r="723" spans="1:26" ht="21">
      <c r="A723" s="1376"/>
      <c r="B723" s="1376"/>
      <c r="C723" s="1376"/>
      <c r="D723" s="1399"/>
      <c r="E723" s="1399"/>
      <c r="F723" s="1376"/>
      <c r="G723" s="1376"/>
      <c r="H723" s="1493"/>
      <c r="I723" s="1472"/>
      <c r="J723" s="1472"/>
      <c r="K723" s="1465"/>
      <c r="L723" s="1376"/>
      <c r="M723" s="1376"/>
      <c r="N723" s="1376"/>
      <c r="O723" s="1376"/>
      <c r="P723" s="1376"/>
      <c r="Q723" s="1376"/>
      <c r="R723" s="1376"/>
      <c r="S723" s="1376"/>
      <c r="T723" s="1376"/>
      <c r="U723" s="1376"/>
      <c r="V723" s="1376"/>
      <c r="W723" s="1376"/>
      <c r="X723" s="1376"/>
      <c r="Y723" s="1376"/>
      <c r="Z723" s="1376"/>
    </row>
    <row r="724" spans="1:26" ht="21">
      <c r="A724" s="1376"/>
      <c r="B724" s="1376"/>
      <c r="C724" s="1376"/>
      <c r="D724" s="1399"/>
      <c r="E724" s="1399"/>
      <c r="F724" s="1376"/>
      <c r="G724" s="1376"/>
      <c r="H724" s="1493"/>
      <c r="I724" s="1472"/>
      <c r="J724" s="1472"/>
      <c r="K724" s="1465"/>
      <c r="L724" s="1376"/>
      <c r="M724" s="1376"/>
      <c r="N724" s="1376"/>
      <c r="O724" s="1376"/>
      <c r="P724" s="1376"/>
      <c r="Q724" s="1376"/>
      <c r="R724" s="1376"/>
      <c r="S724" s="1376"/>
      <c r="T724" s="1376"/>
      <c r="U724" s="1376"/>
      <c r="V724" s="1376"/>
      <c r="W724" s="1376"/>
      <c r="X724" s="1376"/>
      <c r="Y724" s="1376"/>
      <c r="Z724" s="1376"/>
    </row>
    <row r="725" spans="1:26" ht="21">
      <c r="A725" s="1376"/>
      <c r="B725" s="1376"/>
      <c r="C725" s="1376"/>
      <c r="D725" s="1399"/>
      <c r="E725" s="1399"/>
      <c r="F725" s="1376"/>
      <c r="G725" s="1376"/>
      <c r="H725" s="1493"/>
      <c r="I725" s="1472"/>
      <c r="J725" s="1472"/>
      <c r="K725" s="1465"/>
      <c r="L725" s="1376"/>
      <c r="M725" s="1376"/>
      <c r="N725" s="1376"/>
      <c r="O725" s="1376"/>
      <c r="P725" s="1376"/>
      <c r="Q725" s="1376"/>
      <c r="R725" s="1376"/>
      <c r="S725" s="1376"/>
      <c r="T725" s="1376"/>
      <c r="U725" s="1376"/>
      <c r="V725" s="1376"/>
      <c r="W725" s="1376"/>
      <c r="X725" s="1376"/>
      <c r="Y725" s="1376"/>
      <c r="Z725" s="1376"/>
    </row>
    <row r="726" spans="1:26" ht="21">
      <c r="A726" s="1376"/>
      <c r="B726" s="1376"/>
      <c r="C726" s="1376"/>
      <c r="D726" s="1399"/>
      <c r="E726" s="1399"/>
      <c r="F726" s="1376"/>
      <c r="G726" s="1376"/>
      <c r="H726" s="1493"/>
      <c r="I726" s="1472"/>
      <c r="J726" s="1472"/>
      <c r="K726" s="1465"/>
      <c r="L726" s="1376"/>
      <c r="M726" s="1376"/>
      <c r="N726" s="1376"/>
      <c r="O726" s="1376"/>
      <c r="P726" s="1376"/>
      <c r="Q726" s="1376"/>
      <c r="R726" s="1376"/>
      <c r="S726" s="1376"/>
      <c r="T726" s="1376"/>
      <c r="U726" s="1376"/>
      <c r="V726" s="1376"/>
      <c r="W726" s="1376"/>
      <c r="X726" s="1376"/>
      <c r="Y726" s="1376"/>
      <c r="Z726" s="1376"/>
    </row>
    <row r="727" spans="1:26" ht="21">
      <c r="A727" s="1376"/>
      <c r="B727" s="1376"/>
      <c r="C727" s="1376"/>
      <c r="D727" s="1399"/>
      <c r="E727" s="1399"/>
      <c r="F727" s="1376"/>
      <c r="G727" s="1376"/>
      <c r="H727" s="1493"/>
      <c r="I727" s="1472"/>
      <c r="J727" s="1472"/>
      <c r="K727" s="1465"/>
      <c r="L727" s="1376"/>
      <c r="M727" s="1376"/>
      <c r="N727" s="1376"/>
      <c r="O727" s="1376"/>
      <c r="P727" s="1376"/>
      <c r="Q727" s="1376"/>
      <c r="R727" s="1376"/>
      <c r="S727" s="1376"/>
      <c r="T727" s="1376"/>
      <c r="U727" s="1376"/>
      <c r="V727" s="1376"/>
      <c r="W727" s="1376"/>
      <c r="X727" s="1376"/>
      <c r="Y727" s="1376"/>
      <c r="Z727" s="1376"/>
    </row>
    <row r="728" spans="1:26" ht="21">
      <c r="A728" s="1376"/>
      <c r="B728" s="1376"/>
      <c r="C728" s="1376"/>
      <c r="D728" s="1399"/>
      <c r="E728" s="1399"/>
      <c r="F728" s="1376"/>
      <c r="G728" s="1376"/>
      <c r="H728" s="1493"/>
      <c r="I728" s="1472"/>
      <c r="J728" s="1472"/>
      <c r="K728" s="1465"/>
      <c r="L728" s="1376"/>
      <c r="M728" s="1376"/>
      <c r="N728" s="1376"/>
      <c r="O728" s="1376"/>
      <c r="P728" s="1376"/>
      <c r="Q728" s="1376"/>
      <c r="R728" s="1376"/>
      <c r="S728" s="1376"/>
      <c r="T728" s="1376"/>
      <c r="U728" s="1376"/>
      <c r="V728" s="1376"/>
      <c r="W728" s="1376"/>
      <c r="X728" s="1376"/>
      <c r="Y728" s="1376"/>
      <c r="Z728" s="1376"/>
    </row>
    <row r="729" spans="1:26" ht="21">
      <c r="A729" s="1376"/>
      <c r="B729" s="1376"/>
      <c r="C729" s="1376"/>
      <c r="D729" s="1399"/>
      <c r="E729" s="1399"/>
      <c r="F729" s="1376"/>
      <c r="G729" s="1376"/>
      <c r="H729" s="1493"/>
      <c r="I729" s="1472"/>
      <c r="J729" s="1472"/>
      <c r="K729" s="1465"/>
      <c r="L729" s="1376"/>
      <c r="M729" s="1376"/>
      <c r="N729" s="1376"/>
      <c r="O729" s="1376"/>
      <c r="P729" s="1376"/>
      <c r="Q729" s="1376"/>
      <c r="R729" s="1376"/>
      <c r="S729" s="1376"/>
      <c r="T729" s="1376"/>
      <c r="U729" s="1376"/>
      <c r="V729" s="1376"/>
      <c r="W729" s="1376"/>
      <c r="X729" s="1376"/>
      <c r="Y729" s="1376"/>
      <c r="Z729" s="1376"/>
    </row>
    <row r="730" spans="1:26" ht="21">
      <c r="A730" s="1376"/>
      <c r="B730" s="1376"/>
      <c r="C730" s="1376"/>
      <c r="D730" s="1399"/>
      <c r="E730" s="1399"/>
      <c r="F730" s="1376"/>
      <c r="G730" s="1376"/>
      <c r="H730" s="1493"/>
      <c r="I730" s="1472"/>
      <c r="J730" s="1472"/>
      <c r="K730" s="1465"/>
      <c r="L730" s="1376"/>
      <c r="M730" s="1376"/>
      <c r="N730" s="1376"/>
      <c r="O730" s="1376"/>
      <c r="P730" s="1376"/>
      <c r="Q730" s="1376"/>
      <c r="R730" s="1376"/>
      <c r="S730" s="1376"/>
      <c r="T730" s="1376"/>
      <c r="U730" s="1376"/>
      <c r="V730" s="1376"/>
      <c r="W730" s="1376"/>
      <c r="X730" s="1376"/>
      <c r="Y730" s="1376"/>
      <c r="Z730" s="1376"/>
    </row>
    <row r="731" spans="1:26" ht="21">
      <c r="A731" s="1376"/>
      <c r="B731" s="1376"/>
      <c r="C731" s="1376"/>
      <c r="D731" s="1399"/>
      <c r="E731" s="1399"/>
      <c r="F731" s="1376"/>
      <c r="G731" s="1376"/>
      <c r="H731" s="1493"/>
      <c r="I731" s="1472"/>
      <c r="J731" s="1472"/>
      <c r="K731" s="1465"/>
      <c r="L731" s="1376"/>
      <c r="M731" s="1376"/>
      <c r="N731" s="1376"/>
      <c r="O731" s="1376"/>
      <c r="P731" s="1376"/>
      <c r="Q731" s="1376"/>
      <c r="R731" s="1376"/>
      <c r="S731" s="1376"/>
      <c r="T731" s="1376"/>
      <c r="U731" s="1376"/>
      <c r="V731" s="1376"/>
      <c r="W731" s="1376"/>
      <c r="X731" s="1376"/>
      <c r="Y731" s="1376"/>
      <c r="Z731" s="1376"/>
    </row>
    <row r="732" spans="1:26" ht="21">
      <c r="A732" s="1376"/>
      <c r="B732" s="1376"/>
      <c r="C732" s="1376"/>
      <c r="D732" s="1399"/>
      <c r="E732" s="1399"/>
      <c r="F732" s="1376"/>
      <c r="G732" s="1376"/>
      <c r="H732" s="1493"/>
      <c r="I732" s="1472"/>
      <c r="J732" s="1472"/>
      <c r="K732" s="1465"/>
      <c r="L732" s="1376"/>
      <c r="M732" s="1376"/>
      <c r="N732" s="1376"/>
      <c r="O732" s="1376"/>
      <c r="P732" s="1376"/>
      <c r="Q732" s="1376"/>
      <c r="R732" s="1376"/>
      <c r="S732" s="1376"/>
      <c r="T732" s="1376"/>
      <c r="U732" s="1376"/>
      <c r="V732" s="1376"/>
      <c r="W732" s="1376"/>
      <c r="X732" s="1376"/>
      <c r="Y732" s="1376"/>
      <c r="Z732" s="1376"/>
    </row>
    <row r="733" spans="1:26" ht="21">
      <c r="A733" s="1376"/>
      <c r="B733" s="1376"/>
      <c r="C733" s="1376"/>
      <c r="D733" s="1399"/>
      <c r="E733" s="1399"/>
      <c r="F733" s="1376"/>
      <c r="G733" s="1376"/>
      <c r="H733" s="1493"/>
      <c r="I733" s="1472"/>
      <c r="J733" s="1472"/>
      <c r="K733" s="1465"/>
      <c r="L733" s="1376"/>
      <c r="M733" s="1376"/>
      <c r="N733" s="1376"/>
      <c r="O733" s="1376"/>
      <c r="P733" s="1376"/>
      <c r="Q733" s="1376"/>
      <c r="R733" s="1376"/>
      <c r="S733" s="1376"/>
      <c r="T733" s="1376"/>
      <c r="U733" s="1376"/>
      <c r="V733" s="1376"/>
      <c r="W733" s="1376"/>
      <c r="X733" s="1376"/>
      <c r="Y733" s="1376"/>
      <c r="Z733" s="1376"/>
    </row>
    <row r="734" spans="1:26" ht="21">
      <c r="A734" s="1376"/>
      <c r="B734" s="1376"/>
      <c r="C734" s="1376"/>
      <c r="D734" s="1399"/>
      <c r="E734" s="1399"/>
      <c r="F734" s="1376"/>
      <c r="G734" s="1376"/>
      <c r="H734" s="1493"/>
      <c r="I734" s="1472"/>
      <c r="J734" s="1472"/>
      <c r="K734" s="1465"/>
      <c r="L734" s="1376"/>
      <c r="M734" s="1376"/>
      <c r="N734" s="1376"/>
      <c r="O734" s="1376"/>
      <c r="P734" s="1376"/>
      <c r="Q734" s="1376"/>
      <c r="R734" s="1376"/>
      <c r="S734" s="1376"/>
      <c r="T734" s="1376"/>
      <c r="U734" s="1376"/>
      <c r="V734" s="1376"/>
      <c r="W734" s="1376"/>
      <c r="X734" s="1376"/>
      <c r="Y734" s="1376"/>
      <c r="Z734" s="1376"/>
    </row>
    <row r="735" spans="1:26" ht="21">
      <c r="A735" s="1376"/>
      <c r="B735" s="1376"/>
      <c r="C735" s="1376"/>
      <c r="D735" s="1399"/>
      <c r="E735" s="1399"/>
      <c r="F735" s="1376"/>
      <c r="G735" s="1376"/>
      <c r="H735" s="1493"/>
      <c r="I735" s="1472"/>
      <c r="J735" s="1472"/>
      <c r="K735" s="1465"/>
      <c r="L735" s="1376"/>
      <c r="M735" s="1376"/>
      <c r="N735" s="1376"/>
      <c r="O735" s="1376"/>
      <c r="P735" s="1376"/>
      <c r="Q735" s="1376"/>
      <c r="R735" s="1376"/>
      <c r="S735" s="1376"/>
      <c r="T735" s="1376"/>
      <c r="U735" s="1376"/>
      <c r="V735" s="1376"/>
      <c r="W735" s="1376"/>
      <c r="X735" s="1376"/>
      <c r="Y735" s="1376"/>
      <c r="Z735" s="1376"/>
    </row>
    <row r="736" spans="1:26" ht="21">
      <c r="A736" s="1376"/>
      <c r="B736" s="1376"/>
      <c r="C736" s="1376"/>
      <c r="D736" s="1399"/>
      <c r="E736" s="1399"/>
      <c r="F736" s="1376"/>
      <c r="G736" s="1376"/>
      <c r="H736" s="1493"/>
      <c r="I736" s="1472"/>
      <c r="J736" s="1472"/>
      <c r="K736" s="1465"/>
      <c r="L736" s="1376"/>
      <c r="M736" s="1376"/>
      <c r="N736" s="1376"/>
      <c r="O736" s="1376"/>
      <c r="P736" s="1376"/>
      <c r="Q736" s="1376"/>
      <c r="R736" s="1376"/>
      <c r="S736" s="1376"/>
      <c r="T736" s="1376"/>
      <c r="U736" s="1376"/>
      <c r="V736" s="1376"/>
      <c r="W736" s="1376"/>
      <c r="X736" s="1376"/>
      <c r="Y736" s="1376"/>
      <c r="Z736" s="1376"/>
    </row>
    <row r="737" spans="1:26" ht="21">
      <c r="A737" s="1376"/>
      <c r="B737" s="1376"/>
      <c r="C737" s="1376"/>
      <c r="D737" s="1399"/>
      <c r="E737" s="1399"/>
      <c r="F737" s="1376"/>
      <c r="G737" s="1376"/>
      <c r="H737" s="1493"/>
      <c r="I737" s="1472"/>
      <c r="J737" s="1472"/>
      <c r="K737" s="1465"/>
      <c r="L737" s="1376"/>
      <c r="M737" s="1376"/>
      <c r="N737" s="1376"/>
      <c r="O737" s="1376"/>
      <c r="P737" s="1376"/>
      <c r="Q737" s="1376"/>
      <c r="R737" s="1376"/>
      <c r="S737" s="1376"/>
      <c r="T737" s="1376"/>
      <c r="U737" s="1376"/>
      <c r="V737" s="1376"/>
      <c r="W737" s="1376"/>
      <c r="X737" s="1376"/>
      <c r="Y737" s="1376"/>
      <c r="Z737" s="1376"/>
    </row>
    <row r="738" spans="1:26" ht="21">
      <c r="A738" s="1376"/>
      <c r="B738" s="1376"/>
      <c r="C738" s="1376"/>
      <c r="D738" s="1399"/>
      <c r="E738" s="1399"/>
      <c r="F738" s="1376"/>
      <c r="G738" s="1376"/>
      <c r="H738" s="1493"/>
      <c r="I738" s="1472"/>
      <c r="J738" s="1472"/>
      <c r="K738" s="1465"/>
      <c r="L738" s="1376"/>
      <c r="M738" s="1376"/>
      <c r="N738" s="1376"/>
      <c r="O738" s="1376"/>
      <c r="P738" s="1376"/>
      <c r="Q738" s="1376"/>
      <c r="R738" s="1376"/>
      <c r="S738" s="1376"/>
      <c r="T738" s="1376"/>
      <c r="U738" s="1376"/>
      <c r="V738" s="1376"/>
      <c r="W738" s="1376"/>
      <c r="X738" s="1376"/>
      <c r="Y738" s="1376"/>
      <c r="Z738" s="1376"/>
    </row>
    <row r="739" spans="1:26" ht="21">
      <c r="A739" s="1376"/>
      <c r="B739" s="1376"/>
      <c r="C739" s="1376"/>
      <c r="D739" s="1399"/>
      <c r="E739" s="1399"/>
      <c r="F739" s="1376"/>
      <c r="G739" s="1376"/>
      <c r="H739" s="1493"/>
      <c r="I739" s="1472"/>
      <c r="J739" s="1472"/>
      <c r="K739" s="1465"/>
      <c r="L739" s="1376"/>
      <c r="M739" s="1376"/>
      <c r="N739" s="1376"/>
      <c r="O739" s="1376"/>
      <c r="P739" s="1376"/>
      <c r="Q739" s="1376"/>
      <c r="R739" s="1376"/>
      <c r="S739" s="1376"/>
      <c r="T739" s="1376"/>
      <c r="U739" s="1376"/>
      <c r="V739" s="1376"/>
      <c r="W739" s="1376"/>
      <c r="X739" s="1376"/>
      <c r="Y739" s="1376"/>
      <c r="Z739" s="1376"/>
    </row>
    <row r="740" spans="1:26" ht="21">
      <c r="A740" s="1376"/>
      <c r="B740" s="1376"/>
      <c r="C740" s="1376"/>
      <c r="D740" s="1399"/>
      <c r="E740" s="1399"/>
      <c r="F740" s="1376"/>
      <c r="G740" s="1376"/>
      <c r="H740" s="1493"/>
      <c r="I740" s="1472"/>
      <c r="J740" s="1472"/>
      <c r="K740" s="1465"/>
      <c r="L740" s="1376"/>
      <c r="M740" s="1376"/>
      <c r="N740" s="1376"/>
      <c r="O740" s="1376"/>
      <c r="P740" s="1376"/>
      <c r="Q740" s="1376"/>
      <c r="R740" s="1376"/>
      <c r="S740" s="1376"/>
      <c r="T740" s="1376"/>
      <c r="U740" s="1376"/>
      <c r="V740" s="1376"/>
      <c r="W740" s="1376"/>
      <c r="X740" s="1376"/>
      <c r="Y740" s="1376"/>
      <c r="Z740" s="1376"/>
    </row>
    <row r="741" spans="1:26" ht="21">
      <c r="A741" s="1376"/>
      <c r="B741" s="1376"/>
      <c r="C741" s="1376"/>
      <c r="D741" s="1399"/>
      <c r="E741" s="1399"/>
      <c r="F741" s="1376"/>
      <c r="G741" s="1376"/>
      <c r="H741" s="1493"/>
      <c r="I741" s="1472"/>
      <c r="J741" s="1472"/>
      <c r="K741" s="1465"/>
      <c r="L741" s="1376"/>
      <c r="M741" s="1376"/>
      <c r="N741" s="1376"/>
      <c r="O741" s="1376"/>
      <c r="P741" s="1376"/>
      <c r="Q741" s="1376"/>
      <c r="R741" s="1376"/>
      <c r="S741" s="1376"/>
      <c r="T741" s="1376"/>
      <c r="U741" s="1376"/>
      <c r="V741" s="1376"/>
      <c r="W741" s="1376"/>
      <c r="X741" s="1376"/>
      <c r="Y741" s="1376"/>
      <c r="Z741" s="1376"/>
    </row>
    <row r="742" spans="1:26" ht="21">
      <c r="A742" s="1376"/>
      <c r="B742" s="1376"/>
      <c r="C742" s="1376"/>
      <c r="D742" s="1399"/>
      <c r="E742" s="1399"/>
      <c r="F742" s="1376"/>
      <c r="G742" s="1376"/>
      <c r="H742" s="1493"/>
      <c r="I742" s="1472"/>
      <c r="J742" s="1472"/>
      <c r="K742" s="1465"/>
      <c r="L742" s="1376"/>
      <c r="M742" s="1376"/>
      <c r="N742" s="1376"/>
      <c r="O742" s="1376"/>
      <c r="P742" s="1376"/>
      <c r="Q742" s="1376"/>
      <c r="R742" s="1376"/>
      <c r="S742" s="1376"/>
      <c r="T742" s="1376"/>
      <c r="U742" s="1376"/>
      <c r="V742" s="1376"/>
      <c r="W742" s="1376"/>
      <c r="X742" s="1376"/>
      <c r="Y742" s="1376"/>
      <c r="Z742" s="1376"/>
    </row>
    <row r="743" spans="1:26" ht="21">
      <c r="A743" s="1376"/>
      <c r="B743" s="1376"/>
      <c r="C743" s="1376"/>
      <c r="D743" s="1399"/>
      <c r="E743" s="1399"/>
      <c r="F743" s="1376"/>
      <c r="G743" s="1376"/>
      <c r="H743" s="1493"/>
      <c r="I743" s="1472"/>
      <c r="J743" s="1472"/>
      <c r="K743" s="1465"/>
      <c r="L743" s="1376"/>
      <c r="M743" s="1376"/>
      <c r="N743" s="1376"/>
      <c r="O743" s="1376"/>
      <c r="P743" s="1376"/>
      <c r="Q743" s="1376"/>
      <c r="R743" s="1376"/>
      <c r="S743" s="1376"/>
      <c r="T743" s="1376"/>
      <c r="U743" s="1376"/>
      <c r="V743" s="1376"/>
      <c r="W743" s="1376"/>
      <c r="X743" s="1376"/>
      <c r="Y743" s="1376"/>
      <c r="Z743" s="1376"/>
    </row>
    <row r="744" spans="1:26" ht="21">
      <c r="A744" s="1376"/>
      <c r="B744" s="1376"/>
      <c r="C744" s="1376"/>
      <c r="D744" s="1399"/>
      <c r="E744" s="1399"/>
      <c r="F744" s="1376"/>
      <c r="G744" s="1376"/>
      <c r="H744" s="1493"/>
      <c r="I744" s="1472"/>
      <c r="J744" s="1472"/>
      <c r="K744" s="1465"/>
      <c r="L744" s="1376"/>
      <c r="M744" s="1376"/>
      <c r="N744" s="1376"/>
      <c r="O744" s="1376"/>
      <c r="P744" s="1376"/>
      <c r="Q744" s="1376"/>
      <c r="R744" s="1376"/>
      <c r="S744" s="1376"/>
      <c r="T744" s="1376"/>
      <c r="U744" s="1376"/>
      <c r="V744" s="1376"/>
      <c r="W744" s="1376"/>
      <c r="X744" s="1376"/>
      <c r="Y744" s="1376"/>
      <c r="Z744" s="1376"/>
    </row>
    <row r="745" spans="1:26" ht="21">
      <c r="A745" s="1376"/>
      <c r="B745" s="1376"/>
      <c r="C745" s="1376"/>
      <c r="D745" s="1399"/>
      <c r="E745" s="1399"/>
      <c r="F745" s="1376"/>
      <c r="G745" s="1376"/>
      <c r="H745" s="1493"/>
      <c r="I745" s="1472"/>
      <c r="J745" s="1472"/>
      <c r="K745" s="1465"/>
      <c r="L745" s="1376"/>
      <c r="M745" s="1376"/>
      <c r="N745" s="1376"/>
      <c r="O745" s="1376"/>
      <c r="P745" s="1376"/>
      <c r="Q745" s="1376"/>
      <c r="R745" s="1376"/>
      <c r="S745" s="1376"/>
      <c r="T745" s="1376"/>
      <c r="U745" s="1376"/>
      <c r="V745" s="1376"/>
      <c r="W745" s="1376"/>
      <c r="X745" s="1376"/>
      <c r="Y745" s="1376"/>
      <c r="Z745" s="1376"/>
    </row>
    <row r="746" spans="1:26" ht="21">
      <c r="A746" s="1376"/>
      <c r="B746" s="1376"/>
      <c r="C746" s="1376"/>
      <c r="D746" s="1399"/>
      <c r="E746" s="1399"/>
      <c r="F746" s="1376"/>
      <c r="G746" s="1376"/>
      <c r="H746" s="1493"/>
      <c r="I746" s="1472"/>
      <c r="J746" s="1472"/>
      <c r="K746" s="1465"/>
      <c r="L746" s="1376"/>
      <c r="M746" s="1376"/>
      <c r="N746" s="1376"/>
      <c r="O746" s="1376"/>
      <c r="P746" s="1376"/>
      <c r="Q746" s="1376"/>
      <c r="R746" s="1376"/>
      <c r="S746" s="1376"/>
      <c r="T746" s="1376"/>
      <c r="U746" s="1376"/>
      <c r="V746" s="1376"/>
      <c r="W746" s="1376"/>
      <c r="X746" s="1376"/>
      <c r="Y746" s="1376"/>
      <c r="Z746" s="1376"/>
    </row>
    <row r="747" spans="1:26" ht="21">
      <c r="A747" s="1376"/>
      <c r="B747" s="1376"/>
      <c r="C747" s="1376"/>
      <c r="D747" s="1399"/>
      <c r="E747" s="1399"/>
      <c r="F747" s="1376"/>
      <c r="G747" s="1376"/>
      <c r="H747" s="1493"/>
      <c r="I747" s="1472"/>
      <c r="J747" s="1472"/>
      <c r="K747" s="1465"/>
      <c r="L747" s="1376"/>
      <c r="M747" s="1376"/>
      <c r="N747" s="1376"/>
      <c r="O747" s="1376"/>
      <c r="P747" s="1376"/>
      <c r="Q747" s="1376"/>
      <c r="R747" s="1376"/>
      <c r="S747" s="1376"/>
      <c r="T747" s="1376"/>
      <c r="U747" s="1376"/>
      <c r="V747" s="1376"/>
      <c r="W747" s="1376"/>
      <c r="X747" s="1376"/>
      <c r="Y747" s="1376"/>
      <c r="Z747" s="1376"/>
    </row>
    <row r="748" spans="1:26" ht="21">
      <c r="A748" s="1376"/>
      <c r="B748" s="1376"/>
      <c r="C748" s="1376"/>
      <c r="D748" s="1399"/>
      <c r="E748" s="1399"/>
      <c r="F748" s="1376"/>
      <c r="G748" s="1376"/>
      <c r="H748" s="1493"/>
      <c r="I748" s="1472"/>
      <c r="J748" s="1472"/>
      <c r="K748" s="1465"/>
      <c r="L748" s="1376"/>
      <c r="M748" s="1376"/>
      <c r="N748" s="1376"/>
      <c r="O748" s="1376"/>
      <c r="P748" s="1376"/>
      <c r="Q748" s="1376"/>
      <c r="R748" s="1376"/>
      <c r="S748" s="1376"/>
      <c r="T748" s="1376"/>
      <c r="U748" s="1376"/>
      <c r="V748" s="1376"/>
      <c r="W748" s="1376"/>
      <c r="X748" s="1376"/>
      <c r="Y748" s="1376"/>
      <c r="Z748" s="1376"/>
    </row>
    <row r="749" spans="1:26" ht="21">
      <c r="A749" s="1376"/>
      <c r="B749" s="1376"/>
      <c r="C749" s="1376"/>
      <c r="D749" s="1399"/>
      <c r="E749" s="1399"/>
      <c r="F749" s="1376"/>
      <c r="G749" s="1376"/>
      <c r="H749" s="1493"/>
      <c r="I749" s="1472"/>
      <c r="J749" s="1472"/>
      <c r="K749" s="1465"/>
      <c r="L749" s="1376"/>
      <c r="M749" s="1376"/>
      <c r="N749" s="1376"/>
      <c r="O749" s="1376"/>
      <c r="P749" s="1376"/>
      <c r="Q749" s="1376"/>
      <c r="R749" s="1376"/>
      <c r="S749" s="1376"/>
      <c r="T749" s="1376"/>
      <c r="U749" s="1376"/>
      <c r="V749" s="1376"/>
      <c r="W749" s="1376"/>
      <c r="X749" s="1376"/>
      <c r="Y749" s="1376"/>
      <c r="Z749" s="1376"/>
    </row>
    <row r="750" spans="1:26" ht="21">
      <c r="A750" s="1376"/>
      <c r="B750" s="1376"/>
      <c r="C750" s="1376"/>
      <c r="D750" s="1399"/>
      <c r="E750" s="1399"/>
      <c r="F750" s="1376"/>
      <c r="G750" s="1376"/>
      <c r="H750" s="1493"/>
      <c r="I750" s="1472"/>
      <c r="J750" s="1472"/>
      <c r="K750" s="1465"/>
      <c r="L750" s="1376"/>
      <c r="M750" s="1376"/>
      <c r="N750" s="1376"/>
      <c r="O750" s="1376"/>
      <c r="P750" s="1376"/>
      <c r="Q750" s="1376"/>
      <c r="R750" s="1376"/>
      <c r="S750" s="1376"/>
      <c r="T750" s="1376"/>
      <c r="U750" s="1376"/>
      <c r="V750" s="1376"/>
      <c r="W750" s="1376"/>
      <c r="X750" s="1376"/>
      <c r="Y750" s="1376"/>
      <c r="Z750" s="1376"/>
    </row>
    <row r="751" spans="1:26" ht="21">
      <c r="A751" s="1376"/>
      <c r="B751" s="1376"/>
      <c r="C751" s="1376"/>
      <c r="D751" s="1399"/>
      <c r="E751" s="1399"/>
      <c r="F751" s="1376"/>
      <c r="G751" s="1376"/>
      <c r="H751" s="1493"/>
      <c r="I751" s="1472"/>
      <c r="J751" s="1472"/>
      <c r="K751" s="1465"/>
      <c r="L751" s="1376"/>
      <c r="M751" s="1376"/>
      <c r="N751" s="1376"/>
      <c r="O751" s="1376"/>
      <c r="P751" s="1376"/>
      <c r="Q751" s="1376"/>
      <c r="R751" s="1376"/>
      <c r="S751" s="1376"/>
      <c r="T751" s="1376"/>
      <c r="U751" s="1376"/>
      <c r="V751" s="1376"/>
      <c r="W751" s="1376"/>
      <c r="X751" s="1376"/>
      <c r="Y751" s="1376"/>
      <c r="Z751" s="1376"/>
    </row>
    <row r="752" spans="1:26" ht="21">
      <c r="A752" s="1376"/>
      <c r="B752" s="1376"/>
      <c r="C752" s="1376"/>
      <c r="D752" s="1399"/>
      <c r="E752" s="1399"/>
      <c r="F752" s="1376"/>
      <c r="G752" s="1376"/>
      <c r="H752" s="1493"/>
      <c r="I752" s="1472"/>
      <c r="J752" s="1472"/>
      <c r="K752" s="1465"/>
      <c r="L752" s="1376"/>
      <c r="M752" s="1376"/>
      <c r="N752" s="1376"/>
      <c r="O752" s="1376"/>
      <c r="P752" s="1376"/>
      <c r="Q752" s="1376"/>
      <c r="R752" s="1376"/>
      <c r="S752" s="1376"/>
      <c r="T752" s="1376"/>
      <c r="U752" s="1376"/>
      <c r="V752" s="1376"/>
      <c r="W752" s="1376"/>
      <c r="X752" s="1376"/>
      <c r="Y752" s="1376"/>
      <c r="Z752" s="1376"/>
    </row>
    <row r="753" spans="1:26" ht="21">
      <c r="A753" s="1376"/>
      <c r="B753" s="1376"/>
      <c r="C753" s="1376"/>
      <c r="D753" s="1399"/>
      <c r="E753" s="1399"/>
      <c r="F753" s="1376"/>
      <c r="G753" s="1376"/>
      <c r="H753" s="1493"/>
      <c r="I753" s="1472"/>
      <c r="J753" s="1472"/>
      <c r="K753" s="1465"/>
      <c r="L753" s="1376"/>
      <c r="M753" s="1376"/>
      <c r="N753" s="1376"/>
      <c r="O753" s="1376"/>
      <c r="P753" s="1376"/>
      <c r="Q753" s="1376"/>
      <c r="R753" s="1376"/>
      <c r="S753" s="1376"/>
      <c r="T753" s="1376"/>
      <c r="U753" s="1376"/>
      <c r="V753" s="1376"/>
      <c r="W753" s="1376"/>
      <c r="X753" s="1376"/>
      <c r="Y753" s="1376"/>
      <c r="Z753" s="1376"/>
    </row>
    <row r="754" spans="1:26" ht="21">
      <c r="A754" s="1376"/>
      <c r="B754" s="1376"/>
      <c r="C754" s="1376"/>
      <c r="D754" s="1399"/>
      <c r="E754" s="1399"/>
      <c r="F754" s="1376"/>
      <c r="G754" s="1376"/>
      <c r="H754" s="1493"/>
      <c r="I754" s="1472"/>
      <c r="J754" s="1472"/>
      <c r="K754" s="1465"/>
      <c r="L754" s="1376"/>
      <c r="M754" s="1376"/>
      <c r="N754" s="1376"/>
      <c r="O754" s="1376"/>
      <c r="P754" s="1376"/>
      <c r="Q754" s="1376"/>
      <c r="R754" s="1376"/>
      <c r="S754" s="1376"/>
      <c r="T754" s="1376"/>
      <c r="U754" s="1376"/>
      <c r="V754" s="1376"/>
      <c r="W754" s="1376"/>
      <c r="X754" s="1376"/>
      <c r="Y754" s="1376"/>
      <c r="Z754" s="1376"/>
    </row>
    <row r="755" spans="1:26" ht="21">
      <c r="A755" s="1376"/>
      <c r="B755" s="1376"/>
      <c r="C755" s="1376"/>
      <c r="D755" s="1399"/>
      <c r="E755" s="1399"/>
      <c r="F755" s="1376"/>
      <c r="G755" s="1376"/>
      <c r="H755" s="1493"/>
      <c r="I755" s="1472"/>
      <c r="J755" s="1472"/>
      <c r="K755" s="1465"/>
      <c r="L755" s="1376"/>
      <c r="M755" s="1376"/>
      <c r="N755" s="1376"/>
      <c r="O755" s="1376"/>
      <c r="P755" s="1376"/>
      <c r="Q755" s="1376"/>
      <c r="R755" s="1376"/>
      <c r="S755" s="1376"/>
      <c r="T755" s="1376"/>
      <c r="U755" s="1376"/>
      <c r="V755" s="1376"/>
      <c r="W755" s="1376"/>
      <c r="X755" s="1376"/>
      <c r="Y755" s="1376"/>
      <c r="Z755" s="1376"/>
    </row>
    <row r="756" spans="1:26" ht="21">
      <c r="A756" s="1376"/>
      <c r="B756" s="1376"/>
      <c r="C756" s="1376"/>
      <c r="D756" s="1399"/>
      <c r="E756" s="1399"/>
      <c r="F756" s="1376"/>
      <c r="G756" s="1376"/>
      <c r="H756" s="1493"/>
      <c r="I756" s="1472"/>
      <c r="J756" s="1472"/>
      <c r="K756" s="1465"/>
      <c r="L756" s="1376"/>
      <c r="M756" s="1376"/>
      <c r="N756" s="1376"/>
      <c r="O756" s="1376"/>
      <c r="P756" s="1376"/>
      <c r="Q756" s="1376"/>
      <c r="R756" s="1376"/>
      <c r="S756" s="1376"/>
      <c r="T756" s="1376"/>
      <c r="U756" s="1376"/>
      <c r="V756" s="1376"/>
      <c r="W756" s="1376"/>
      <c r="X756" s="1376"/>
      <c r="Y756" s="1376"/>
      <c r="Z756" s="1376"/>
    </row>
    <row r="757" spans="1:26" ht="21">
      <c r="A757" s="1376"/>
      <c r="B757" s="1376"/>
      <c r="C757" s="1376"/>
      <c r="D757" s="1399"/>
      <c r="E757" s="1399"/>
      <c r="F757" s="1376"/>
      <c r="G757" s="1376"/>
      <c r="H757" s="1493"/>
      <c r="I757" s="1472"/>
      <c r="J757" s="1472"/>
      <c r="K757" s="1465"/>
      <c r="L757" s="1376"/>
      <c r="M757" s="1376"/>
      <c r="N757" s="1376"/>
      <c r="O757" s="1376"/>
      <c r="P757" s="1376"/>
      <c r="Q757" s="1376"/>
      <c r="R757" s="1376"/>
      <c r="S757" s="1376"/>
      <c r="T757" s="1376"/>
      <c r="U757" s="1376"/>
      <c r="V757" s="1376"/>
      <c r="W757" s="1376"/>
      <c r="X757" s="1376"/>
      <c r="Y757" s="1376"/>
      <c r="Z757" s="1376"/>
    </row>
    <row r="758" spans="1:26" ht="21">
      <c r="A758" s="1376"/>
      <c r="B758" s="1376"/>
      <c r="C758" s="1376"/>
      <c r="D758" s="1399"/>
      <c r="E758" s="1399"/>
      <c r="F758" s="1376"/>
      <c r="G758" s="1376"/>
      <c r="H758" s="1493"/>
      <c r="I758" s="1472"/>
      <c r="J758" s="1472"/>
      <c r="K758" s="1465"/>
      <c r="L758" s="1376"/>
      <c r="M758" s="1376"/>
      <c r="N758" s="1376"/>
      <c r="O758" s="1376"/>
      <c r="P758" s="1376"/>
      <c r="Q758" s="1376"/>
      <c r="R758" s="1376"/>
      <c r="S758" s="1376"/>
      <c r="T758" s="1376"/>
      <c r="U758" s="1376"/>
      <c r="V758" s="1376"/>
      <c r="W758" s="1376"/>
      <c r="X758" s="1376"/>
      <c r="Y758" s="1376"/>
      <c r="Z758" s="1376"/>
    </row>
    <row r="759" spans="1:26" ht="21">
      <c r="A759" s="1376"/>
      <c r="B759" s="1376"/>
      <c r="C759" s="1376"/>
      <c r="D759" s="1399"/>
      <c r="E759" s="1399"/>
      <c r="F759" s="1376"/>
      <c r="G759" s="1376"/>
      <c r="H759" s="1493"/>
      <c r="I759" s="1472"/>
      <c r="J759" s="1472"/>
      <c r="K759" s="1465"/>
      <c r="L759" s="1376"/>
      <c r="M759" s="1376"/>
      <c r="N759" s="1376"/>
      <c r="O759" s="1376"/>
      <c r="P759" s="1376"/>
      <c r="Q759" s="1376"/>
      <c r="R759" s="1376"/>
      <c r="S759" s="1376"/>
      <c r="T759" s="1376"/>
      <c r="U759" s="1376"/>
      <c r="V759" s="1376"/>
      <c r="W759" s="1376"/>
      <c r="X759" s="1376"/>
      <c r="Y759" s="1376"/>
      <c r="Z759" s="1376"/>
    </row>
    <row r="760" spans="1:26" ht="21">
      <c r="A760" s="1376"/>
      <c r="B760" s="1376"/>
      <c r="C760" s="1376"/>
      <c r="D760" s="1399"/>
      <c r="E760" s="1399"/>
      <c r="F760" s="1376"/>
      <c r="G760" s="1376"/>
      <c r="H760" s="1493"/>
      <c r="I760" s="1472"/>
      <c r="J760" s="1472"/>
      <c r="K760" s="1465"/>
      <c r="L760" s="1376"/>
      <c r="M760" s="1376"/>
      <c r="N760" s="1376"/>
      <c r="O760" s="1376"/>
      <c r="P760" s="1376"/>
      <c r="Q760" s="1376"/>
      <c r="R760" s="1376"/>
      <c r="S760" s="1376"/>
      <c r="T760" s="1376"/>
      <c r="U760" s="1376"/>
      <c r="V760" s="1376"/>
      <c r="W760" s="1376"/>
      <c r="X760" s="1376"/>
      <c r="Y760" s="1376"/>
      <c r="Z760" s="1376"/>
    </row>
    <row r="761" spans="1:26" ht="21">
      <c r="A761" s="1376"/>
      <c r="B761" s="1376"/>
      <c r="C761" s="1376"/>
      <c r="D761" s="1399"/>
      <c r="E761" s="1399"/>
      <c r="F761" s="1376"/>
      <c r="G761" s="1376"/>
      <c r="H761" s="1493"/>
      <c r="I761" s="1472"/>
      <c r="J761" s="1472"/>
      <c r="K761" s="1465"/>
      <c r="L761" s="1376"/>
      <c r="M761" s="1376"/>
      <c r="N761" s="1376"/>
      <c r="O761" s="1376"/>
      <c r="P761" s="1376"/>
      <c r="Q761" s="1376"/>
      <c r="R761" s="1376"/>
      <c r="S761" s="1376"/>
      <c r="T761" s="1376"/>
      <c r="U761" s="1376"/>
      <c r="V761" s="1376"/>
      <c r="W761" s="1376"/>
      <c r="X761" s="1376"/>
      <c r="Y761" s="1376"/>
      <c r="Z761" s="1376"/>
    </row>
    <row r="762" spans="1:26" ht="21">
      <c r="A762" s="1376"/>
      <c r="B762" s="1376"/>
      <c r="C762" s="1376"/>
      <c r="D762" s="1399"/>
      <c r="E762" s="1399"/>
      <c r="F762" s="1376"/>
      <c r="G762" s="1376"/>
      <c r="H762" s="1493"/>
      <c r="I762" s="1472"/>
      <c r="J762" s="1472"/>
      <c r="K762" s="1465"/>
      <c r="L762" s="1376"/>
      <c r="M762" s="1376"/>
      <c r="N762" s="1376"/>
      <c r="O762" s="1376"/>
      <c r="P762" s="1376"/>
      <c r="Q762" s="1376"/>
      <c r="R762" s="1376"/>
      <c r="S762" s="1376"/>
      <c r="T762" s="1376"/>
      <c r="U762" s="1376"/>
      <c r="V762" s="1376"/>
      <c r="W762" s="1376"/>
      <c r="X762" s="1376"/>
      <c r="Y762" s="1376"/>
      <c r="Z762" s="1376"/>
    </row>
    <row r="763" spans="1:26" ht="21">
      <c r="A763" s="1376"/>
      <c r="B763" s="1376"/>
      <c r="C763" s="1376"/>
      <c r="D763" s="1399"/>
      <c r="E763" s="1399"/>
      <c r="F763" s="1376"/>
      <c r="G763" s="1376"/>
      <c r="H763" s="1493"/>
      <c r="I763" s="1472"/>
      <c r="J763" s="1472"/>
      <c r="K763" s="1465"/>
      <c r="L763" s="1376"/>
      <c r="M763" s="1376"/>
      <c r="N763" s="1376"/>
      <c r="O763" s="1376"/>
      <c r="P763" s="1376"/>
      <c r="Q763" s="1376"/>
      <c r="R763" s="1376"/>
      <c r="S763" s="1376"/>
      <c r="T763" s="1376"/>
      <c r="U763" s="1376"/>
      <c r="V763" s="1376"/>
      <c r="W763" s="1376"/>
      <c r="X763" s="1376"/>
      <c r="Y763" s="1376"/>
      <c r="Z763" s="1376"/>
    </row>
    <row r="764" spans="1:26" ht="21">
      <c r="A764" s="1376"/>
      <c r="B764" s="1376"/>
      <c r="C764" s="1376"/>
      <c r="D764" s="1399"/>
      <c r="E764" s="1399"/>
      <c r="F764" s="1376"/>
      <c r="G764" s="1376"/>
      <c r="H764" s="1493"/>
      <c r="I764" s="1472"/>
      <c r="J764" s="1472"/>
      <c r="K764" s="1465"/>
      <c r="L764" s="1376"/>
      <c r="M764" s="1376"/>
      <c r="N764" s="1376"/>
      <c r="O764" s="1376"/>
      <c r="P764" s="1376"/>
      <c r="Q764" s="1376"/>
      <c r="R764" s="1376"/>
      <c r="S764" s="1376"/>
      <c r="T764" s="1376"/>
      <c r="U764" s="1376"/>
      <c r="V764" s="1376"/>
      <c r="W764" s="1376"/>
      <c r="X764" s="1376"/>
      <c r="Y764" s="1376"/>
      <c r="Z764" s="1376"/>
    </row>
    <row r="765" spans="1:26" ht="21">
      <c r="A765" s="1376"/>
      <c r="B765" s="1376"/>
      <c r="C765" s="1376"/>
      <c r="D765" s="1399"/>
      <c r="E765" s="1399"/>
      <c r="F765" s="1376"/>
      <c r="G765" s="1376"/>
      <c r="H765" s="1493"/>
      <c r="I765" s="1472"/>
      <c r="J765" s="1472"/>
      <c r="K765" s="1465"/>
      <c r="L765" s="1376"/>
      <c r="M765" s="1376"/>
      <c r="N765" s="1376"/>
      <c r="O765" s="1376"/>
      <c r="P765" s="1376"/>
      <c r="Q765" s="1376"/>
      <c r="R765" s="1376"/>
      <c r="S765" s="1376"/>
      <c r="T765" s="1376"/>
      <c r="U765" s="1376"/>
      <c r="V765" s="1376"/>
      <c r="W765" s="1376"/>
      <c r="X765" s="1376"/>
      <c r="Y765" s="1376"/>
      <c r="Z765" s="1376"/>
    </row>
    <row r="766" spans="1:26" ht="21">
      <c r="A766" s="1376"/>
      <c r="B766" s="1376"/>
      <c r="C766" s="1376"/>
      <c r="D766" s="1399"/>
      <c r="E766" s="1399"/>
      <c r="F766" s="1376"/>
      <c r="G766" s="1376"/>
      <c r="H766" s="1493"/>
      <c r="I766" s="1472"/>
      <c r="J766" s="1472"/>
      <c r="K766" s="1465"/>
      <c r="L766" s="1376"/>
      <c r="M766" s="1376"/>
      <c r="N766" s="1376"/>
      <c r="O766" s="1376"/>
      <c r="P766" s="1376"/>
      <c r="Q766" s="1376"/>
      <c r="R766" s="1376"/>
      <c r="S766" s="1376"/>
      <c r="T766" s="1376"/>
      <c r="U766" s="1376"/>
      <c r="V766" s="1376"/>
      <c r="W766" s="1376"/>
      <c r="X766" s="1376"/>
      <c r="Y766" s="1376"/>
      <c r="Z766" s="1376"/>
    </row>
    <row r="767" spans="1:26" ht="21">
      <c r="A767" s="1376"/>
      <c r="B767" s="1376"/>
      <c r="C767" s="1376"/>
      <c r="D767" s="1399"/>
      <c r="E767" s="1399"/>
      <c r="F767" s="1376"/>
      <c r="G767" s="1376"/>
      <c r="H767" s="1493"/>
      <c r="I767" s="1472"/>
      <c r="J767" s="1472"/>
      <c r="K767" s="1465"/>
      <c r="L767" s="1376"/>
      <c r="M767" s="1376"/>
      <c r="N767" s="1376"/>
      <c r="O767" s="1376"/>
      <c r="P767" s="1376"/>
      <c r="Q767" s="1376"/>
      <c r="R767" s="1376"/>
      <c r="S767" s="1376"/>
      <c r="T767" s="1376"/>
      <c r="U767" s="1376"/>
      <c r="V767" s="1376"/>
      <c r="W767" s="1376"/>
      <c r="X767" s="1376"/>
      <c r="Y767" s="1376"/>
      <c r="Z767" s="1376"/>
    </row>
    <row r="768" spans="1:26" ht="21">
      <c r="A768" s="1376"/>
      <c r="B768" s="1376"/>
      <c r="C768" s="1376"/>
      <c r="D768" s="1399"/>
      <c r="E768" s="1399"/>
      <c r="F768" s="1376"/>
      <c r="G768" s="1376"/>
      <c r="H768" s="1493"/>
      <c r="I768" s="1472"/>
      <c r="J768" s="1472"/>
      <c r="K768" s="1465"/>
      <c r="L768" s="1376"/>
      <c r="M768" s="1376"/>
      <c r="N768" s="1376"/>
      <c r="O768" s="1376"/>
      <c r="P768" s="1376"/>
      <c r="Q768" s="1376"/>
      <c r="R768" s="1376"/>
      <c r="S768" s="1376"/>
      <c r="T768" s="1376"/>
      <c r="U768" s="1376"/>
      <c r="V768" s="1376"/>
      <c r="W768" s="1376"/>
      <c r="X768" s="1376"/>
      <c r="Y768" s="1376"/>
      <c r="Z768" s="1376"/>
    </row>
    <row r="769" spans="1:26" ht="21">
      <c r="A769" s="1376"/>
      <c r="B769" s="1376"/>
      <c r="C769" s="1376"/>
      <c r="D769" s="1399"/>
      <c r="E769" s="1399"/>
      <c r="F769" s="1376"/>
      <c r="G769" s="1376"/>
      <c r="H769" s="1493"/>
      <c r="I769" s="1472"/>
      <c r="J769" s="1472"/>
      <c r="K769" s="1465"/>
      <c r="L769" s="1376"/>
      <c r="M769" s="1376"/>
      <c r="N769" s="1376"/>
      <c r="O769" s="1376"/>
      <c r="P769" s="1376"/>
      <c r="Q769" s="1376"/>
      <c r="R769" s="1376"/>
      <c r="S769" s="1376"/>
      <c r="T769" s="1376"/>
      <c r="U769" s="1376"/>
      <c r="V769" s="1376"/>
      <c r="W769" s="1376"/>
      <c r="X769" s="1376"/>
      <c r="Y769" s="1376"/>
      <c r="Z769" s="1376"/>
    </row>
    <row r="770" spans="1:26" ht="21">
      <c r="A770" s="1376"/>
      <c r="B770" s="1376"/>
      <c r="C770" s="1376"/>
      <c r="D770" s="1399"/>
      <c r="E770" s="1399"/>
      <c r="F770" s="1376"/>
      <c r="G770" s="1376"/>
      <c r="H770" s="1493"/>
      <c r="I770" s="1472"/>
      <c r="J770" s="1472"/>
      <c r="K770" s="1465"/>
      <c r="L770" s="1376"/>
      <c r="M770" s="1376"/>
      <c r="N770" s="1376"/>
      <c r="O770" s="1376"/>
      <c r="P770" s="1376"/>
      <c r="Q770" s="1376"/>
      <c r="R770" s="1376"/>
      <c r="S770" s="1376"/>
      <c r="T770" s="1376"/>
      <c r="U770" s="1376"/>
      <c r="V770" s="1376"/>
      <c r="W770" s="1376"/>
      <c r="X770" s="1376"/>
      <c r="Y770" s="1376"/>
      <c r="Z770" s="1376"/>
    </row>
    <row r="771" spans="1:26" ht="21">
      <c r="A771" s="1376"/>
      <c r="B771" s="1376"/>
      <c r="C771" s="1376"/>
      <c r="D771" s="1399"/>
      <c r="E771" s="1399"/>
      <c r="F771" s="1376"/>
      <c r="G771" s="1376"/>
      <c r="H771" s="1493"/>
      <c r="I771" s="1472"/>
      <c r="J771" s="1472"/>
      <c r="K771" s="1465"/>
      <c r="L771" s="1376"/>
      <c r="M771" s="1376"/>
      <c r="N771" s="1376"/>
      <c r="O771" s="1376"/>
      <c r="P771" s="1376"/>
      <c r="Q771" s="1376"/>
      <c r="R771" s="1376"/>
      <c r="S771" s="1376"/>
      <c r="T771" s="1376"/>
      <c r="U771" s="1376"/>
      <c r="V771" s="1376"/>
      <c r="W771" s="1376"/>
      <c r="X771" s="1376"/>
      <c r="Y771" s="1376"/>
      <c r="Z771" s="1376"/>
    </row>
    <row r="772" spans="1:26" ht="21">
      <c r="A772" s="1376"/>
      <c r="B772" s="1376"/>
      <c r="C772" s="1376"/>
      <c r="D772" s="1399"/>
      <c r="E772" s="1399"/>
      <c r="F772" s="1376"/>
      <c r="G772" s="1376"/>
      <c r="H772" s="1493"/>
      <c r="I772" s="1472"/>
      <c r="J772" s="1472"/>
      <c r="K772" s="1465"/>
      <c r="L772" s="1376"/>
      <c r="M772" s="1376"/>
      <c r="N772" s="1376"/>
      <c r="O772" s="1376"/>
      <c r="P772" s="1376"/>
      <c r="Q772" s="1376"/>
      <c r="R772" s="1376"/>
      <c r="S772" s="1376"/>
      <c r="T772" s="1376"/>
      <c r="U772" s="1376"/>
      <c r="V772" s="1376"/>
      <c r="W772" s="1376"/>
      <c r="X772" s="1376"/>
      <c r="Y772" s="1376"/>
      <c r="Z772" s="1376"/>
    </row>
    <row r="773" spans="1:26" ht="21">
      <c r="A773" s="1376"/>
      <c r="B773" s="1376"/>
      <c r="C773" s="1376"/>
      <c r="D773" s="1399"/>
      <c r="E773" s="1399"/>
      <c r="F773" s="1376"/>
      <c r="G773" s="1376"/>
      <c r="H773" s="1493"/>
      <c r="I773" s="1472"/>
      <c r="J773" s="1472"/>
      <c r="K773" s="1465"/>
      <c r="L773" s="1376"/>
      <c r="M773" s="1376"/>
      <c r="N773" s="1376"/>
      <c r="O773" s="1376"/>
      <c r="P773" s="1376"/>
      <c r="Q773" s="1376"/>
      <c r="R773" s="1376"/>
      <c r="S773" s="1376"/>
      <c r="T773" s="1376"/>
      <c r="U773" s="1376"/>
      <c r="V773" s="1376"/>
      <c r="W773" s="1376"/>
      <c r="X773" s="1376"/>
      <c r="Y773" s="1376"/>
      <c r="Z773" s="1376"/>
    </row>
    <row r="774" spans="1:26" ht="21">
      <c r="A774" s="1376"/>
      <c r="B774" s="1376"/>
      <c r="C774" s="1376"/>
      <c r="D774" s="1399"/>
      <c r="E774" s="1399"/>
      <c r="F774" s="1376"/>
      <c r="G774" s="1376"/>
      <c r="H774" s="1493"/>
      <c r="I774" s="1472"/>
      <c r="J774" s="1472"/>
      <c r="K774" s="1465"/>
      <c r="L774" s="1376"/>
      <c r="M774" s="1376"/>
      <c r="N774" s="1376"/>
      <c r="O774" s="1376"/>
      <c r="P774" s="1376"/>
      <c r="Q774" s="1376"/>
      <c r="R774" s="1376"/>
      <c r="S774" s="1376"/>
      <c r="T774" s="1376"/>
      <c r="U774" s="1376"/>
      <c r="V774" s="1376"/>
      <c r="W774" s="1376"/>
      <c r="X774" s="1376"/>
      <c r="Y774" s="1376"/>
      <c r="Z774" s="1376"/>
    </row>
    <row r="775" spans="1:26" ht="21">
      <c r="A775" s="1376"/>
      <c r="B775" s="1376"/>
      <c r="C775" s="1376"/>
      <c r="D775" s="1399"/>
      <c r="E775" s="1399"/>
      <c r="F775" s="1376"/>
      <c r="G775" s="1376"/>
      <c r="H775" s="1493"/>
      <c r="I775" s="1472"/>
      <c r="J775" s="1472"/>
      <c r="K775" s="1465"/>
      <c r="L775" s="1376"/>
      <c r="M775" s="1376"/>
      <c r="N775" s="1376"/>
      <c r="O775" s="1376"/>
      <c r="P775" s="1376"/>
      <c r="Q775" s="1376"/>
      <c r="R775" s="1376"/>
      <c r="S775" s="1376"/>
      <c r="T775" s="1376"/>
      <c r="U775" s="1376"/>
      <c r="V775" s="1376"/>
      <c r="W775" s="1376"/>
      <c r="X775" s="1376"/>
      <c r="Y775" s="1376"/>
      <c r="Z775" s="1376"/>
    </row>
    <row r="776" spans="1:26" ht="21">
      <c r="A776" s="1376"/>
      <c r="B776" s="1376"/>
      <c r="C776" s="1376"/>
      <c r="D776" s="1399"/>
      <c r="E776" s="1399"/>
      <c r="F776" s="1376"/>
      <c r="G776" s="1376"/>
      <c r="H776" s="1493"/>
      <c r="I776" s="1472"/>
      <c r="J776" s="1472"/>
      <c r="K776" s="1465"/>
      <c r="L776" s="1376"/>
      <c r="M776" s="1376"/>
      <c r="N776" s="1376"/>
      <c r="O776" s="1376"/>
      <c r="P776" s="1376"/>
      <c r="Q776" s="1376"/>
      <c r="R776" s="1376"/>
      <c r="S776" s="1376"/>
      <c r="T776" s="1376"/>
      <c r="U776" s="1376"/>
      <c r="V776" s="1376"/>
      <c r="W776" s="1376"/>
      <c r="X776" s="1376"/>
      <c r="Y776" s="1376"/>
      <c r="Z776" s="1376"/>
    </row>
    <row r="777" spans="1:26" ht="21">
      <c r="A777" s="1376"/>
      <c r="B777" s="1376"/>
      <c r="C777" s="1376"/>
      <c r="D777" s="1399"/>
      <c r="E777" s="1399"/>
      <c r="F777" s="1376"/>
      <c r="G777" s="1376"/>
      <c r="H777" s="1493"/>
      <c r="I777" s="1472"/>
      <c r="J777" s="1472"/>
      <c r="K777" s="1465"/>
      <c r="L777" s="1376"/>
      <c r="M777" s="1376"/>
      <c r="N777" s="1376"/>
      <c r="O777" s="1376"/>
      <c r="P777" s="1376"/>
      <c r="Q777" s="1376"/>
      <c r="R777" s="1376"/>
      <c r="S777" s="1376"/>
      <c r="T777" s="1376"/>
      <c r="U777" s="1376"/>
      <c r="V777" s="1376"/>
      <c r="W777" s="1376"/>
      <c r="X777" s="1376"/>
      <c r="Y777" s="1376"/>
      <c r="Z777" s="1376"/>
    </row>
    <row r="778" spans="1:26" ht="21">
      <c r="A778" s="1376"/>
      <c r="B778" s="1376"/>
      <c r="C778" s="1376"/>
      <c r="D778" s="1399"/>
      <c r="E778" s="1399"/>
      <c r="F778" s="1376"/>
      <c r="G778" s="1376"/>
      <c r="H778" s="1493"/>
      <c r="I778" s="1472"/>
      <c r="J778" s="1472"/>
      <c r="K778" s="1465"/>
      <c r="L778" s="1376"/>
      <c r="M778" s="1376"/>
      <c r="N778" s="1376"/>
      <c r="O778" s="1376"/>
      <c r="P778" s="1376"/>
      <c r="Q778" s="1376"/>
      <c r="R778" s="1376"/>
      <c r="S778" s="1376"/>
      <c r="T778" s="1376"/>
      <c r="U778" s="1376"/>
      <c r="V778" s="1376"/>
      <c r="W778" s="1376"/>
      <c r="X778" s="1376"/>
      <c r="Y778" s="1376"/>
      <c r="Z778" s="1376"/>
    </row>
    <row r="779" spans="1:26" ht="21">
      <c r="A779" s="1376"/>
      <c r="B779" s="1376"/>
      <c r="C779" s="1376"/>
      <c r="D779" s="1399"/>
      <c r="E779" s="1399"/>
      <c r="F779" s="1376"/>
      <c r="G779" s="1376"/>
      <c r="H779" s="1493"/>
      <c r="I779" s="1472"/>
      <c r="J779" s="1472"/>
      <c r="K779" s="1465"/>
      <c r="L779" s="1376"/>
      <c r="M779" s="1376"/>
      <c r="N779" s="1376"/>
      <c r="O779" s="1376"/>
      <c r="P779" s="1376"/>
      <c r="Q779" s="1376"/>
      <c r="R779" s="1376"/>
      <c r="S779" s="1376"/>
      <c r="T779" s="1376"/>
      <c r="U779" s="1376"/>
      <c r="V779" s="1376"/>
      <c r="W779" s="1376"/>
      <c r="X779" s="1376"/>
      <c r="Y779" s="1376"/>
      <c r="Z779" s="1376"/>
    </row>
    <row r="780" spans="1:26" ht="21">
      <c r="A780" s="1376"/>
      <c r="B780" s="1376"/>
      <c r="C780" s="1376"/>
      <c r="D780" s="1399"/>
      <c r="E780" s="1399"/>
      <c r="F780" s="1376"/>
      <c r="G780" s="1376"/>
      <c r="H780" s="1493"/>
      <c r="I780" s="1472"/>
      <c r="J780" s="1472"/>
      <c r="K780" s="1465"/>
      <c r="L780" s="1376"/>
      <c r="M780" s="1376"/>
      <c r="N780" s="1376"/>
      <c r="O780" s="1376"/>
      <c r="P780" s="1376"/>
      <c r="Q780" s="1376"/>
      <c r="R780" s="1376"/>
      <c r="S780" s="1376"/>
      <c r="T780" s="1376"/>
      <c r="U780" s="1376"/>
      <c r="V780" s="1376"/>
      <c r="W780" s="1376"/>
      <c r="X780" s="1376"/>
      <c r="Y780" s="1376"/>
      <c r="Z780" s="1376"/>
    </row>
    <row r="781" spans="1:26" ht="21">
      <c r="A781" s="1376"/>
      <c r="B781" s="1376"/>
      <c r="C781" s="1376"/>
      <c r="D781" s="1399"/>
      <c r="E781" s="1399"/>
      <c r="F781" s="1376"/>
      <c r="G781" s="1376"/>
      <c r="H781" s="1493"/>
      <c r="I781" s="1472"/>
      <c r="J781" s="1472"/>
      <c r="K781" s="1465"/>
      <c r="L781" s="1376"/>
      <c r="M781" s="1376"/>
      <c r="N781" s="1376"/>
      <c r="O781" s="1376"/>
      <c r="P781" s="1376"/>
      <c r="Q781" s="1376"/>
      <c r="R781" s="1376"/>
      <c r="S781" s="1376"/>
      <c r="T781" s="1376"/>
      <c r="U781" s="1376"/>
      <c r="V781" s="1376"/>
      <c r="W781" s="1376"/>
      <c r="X781" s="1376"/>
      <c r="Y781" s="1376"/>
      <c r="Z781" s="1376"/>
    </row>
    <row r="782" spans="1:26" ht="21">
      <c r="A782" s="1376"/>
      <c r="B782" s="1376"/>
      <c r="C782" s="1376"/>
      <c r="D782" s="1399"/>
      <c r="E782" s="1399"/>
      <c r="F782" s="1376"/>
      <c r="G782" s="1376"/>
      <c r="H782" s="1493"/>
      <c r="I782" s="1472"/>
      <c r="J782" s="1472"/>
      <c r="K782" s="1465"/>
      <c r="L782" s="1376"/>
      <c r="M782" s="1376"/>
      <c r="N782" s="1376"/>
      <c r="O782" s="1376"/>
      <c r="P782" s="1376"/>
      <c r="Q782" s="1376"/>
      <c r="R782" s="1376"/>
      <c r="S782" s="1376"/>
      <c r="T782" s="1376"/>
      <c r="U782" s="1376"/>
      <c r="V782" s="1376"/>
      <c r="W782" s="1376"/>
      <c r="X782" s="1376"/>
      <c r="Y782" s="1376"/>
      <c r="Z782" s="1376"/>
    </row>
    <row r="783" spans="1:26" ht="21">
      <c r="A783" s="1376"/>
      <c r="B783" s="1376"/>
      <c r="C783" s="1376"/>
      <c r="D783" s="1399"/>
      <c r="E783" s="1399"/>
      <c r="F783" s="1376"/>
      <c r="G783" s="1376"/>
      <c r="H783" s="1493"/>
      <c r="I783" s="1472"/>
      <c r="J783" s="1472"/>
      <c r="K783" s="1465"/>
      <c r="L783" s="1376"/>
      <c r="M783" s="1376"/>
      <c r="N783" s="1376"/>
      <c r="O783" s="1376"/>
      <c r="P783" s="1376"/>
      <c r="Q783" s="1376"/>
      <c r="R783" s="1376"/>
      <c r="S783" s="1376"/>
      <c r="T783" s="1376"/>
      <c r="U783" s="1376"/>
      <c r="V783" s="1376"/>
      <c r="W783" s="1376"/>
      <c r="X783" s="1376"/>
      <c r="Y783" s="1376"/>
      <c r="Z783" s="1376"/>
    </row>
    <row r="784" spans="1:26" ht="21">
      <c r="A784" s="1376"/>
      <c r="B784" s="1376"/>
      <c r="C784" s="1376"/>
      <c r="D784" s="1399"/>
      <c r="E784" s="1399"/>
      <c r="F784" s="1376"/>
      <c r="G784" s="1376"/>
      <c r="H784" s="1493"/>
      <c r="I784" s="1472"/>
      <c r="J784" s="1472"/>
      <c r="K784" s="1465"/>
      <c r="L784" s="1376"/>
      <c r="M784" s="1376"/>
      <c r="N784" s="1376"/>
      <c r="O784" s="1376"/>
      <c r="P784" s="1376"/>
      <c r="Q784" s="1376"/>
      <c r="R784" s="1376"/>
      <c r="S784" s="1376"/>
      <c r="T784" s="1376"/>
      <c r="U784" s="1376"/>
      <c r="V784" s="1376"/>
      <c r="W784" s="1376"/>
      <c r="X784" s="1376"/>
      <c r="Y784" s="1376"/>
      <c r="Z784" s="1376"/>
    </row>
    <row r="785" spans="1:26" ht="21">
      <c r="A785" s="1376"/>
      <c r="B785" s="1376"/>
      <c r="C785" s="1376"/>
      <c r="D785" s="1399"/>
      <c r="E785" s="1399"/>
      <c r="F785" s="1376"/>
      <c r="G785" s="1376"/>
      <c r="H785" s="1493"/>
      <c r="I785" s="1472"/>
      <c r="J785" s="1472"/>
      <c r="K785" s="1465"/>
      <c r="L785" s="1376"/>
      <c r="M785" s="1376"/>
      <c r="N785" s="1376"/>
      <c r="O785" s="1376"/>
      <c r="P785" s="1376"/>
      <c r="Q785" s="1376"/>
      <c r="R785" s="1376"/>
      <c r="S785" s="1376"/>
      <c r="T785" s="1376"/>
      <c r="U785" s="1376"/>
      <c r="V785" s="1376"/>
      <c r="W785" s="1376"/>
      <c r="X785" s="1376"/>
      <c r="Y785" s="1376"/>
      <c r="Z785" s="1376"/>
    </row>
    <row r="786" spans="1:26" ht="21">
      <c r="A786" s="1376"/>
      <c r="B786" s="1376"/>
      <c r="C786" s="1376"/>
      <c r="D786" s="1399"/>
      <c r="E786" s="1399"/>
      <c r="F786" s="1376"/>
      <c r="G786" s="1376"/>
      <c r="H786" s="1493"/>
      <c r="I786" s="1472"/>
      <c r="J786" s="1472"/>
      <c r="K786" s="1465"/>
      <c r="L786" s="1376"/>
      <c r="M786" s="1376"/>
      <c r="N786" s="1376"/>
      <c r="O786" s="1376"/>
      <c r="P786" s="1376"/>
      <c r="Q786" s="1376"/>
      <c r="R786" s="1376"/>
      <c r="S786" s="1376"/>
      <c r="T786" s="1376"/>
      <c r="U786" s="1376"/>
      <c r="V786" s="1376"/>
      <c r="W786" s="1376"/>
      <c r="X786" s="1376"/>
      <c r="Y786" s="1376"/>
      <c r="Z786" s="1376"/>
    </row>
    <row r="787" spans="1:26" ht="21">
      <c r="A787" s="1376"/>
      <c r="B787" s="1376"/>
      <c r="C787" s="1376"/>
      <c r="D787" s="1399"/>
      <c r="E787" s="1399"/>
      <c r="F787" s="1376"/>
      <c r="G787" s="1376"/>
      <c r="H787" s="1493"/>
      <c r="I787" s="1472"/>
      <c r="J787" s="1472"/>
      <c r="K787" s="1465"/>
      <c r="L787" s="1376"/>
      <c r="M787" s="1376"/>
      <c r="N787" s="1376"/>
      <c r="O787" s="1376"/>
      <c r="P787" s="1376"/>
      <c r="Q787" s="1376"/>
      <c r="R787" s="1376"/>
      <c r="S787" s="1376"/>
      <c r="T787" s="1376"/>
      <c r="U787" s="1376"/>
      <c r="V787" s="1376"/>
      <c r="W787" s="1376"/>
      <c r="X787" s="1376"/>
      <c r="Y787" s="1376"/>
      <c r="Z787" s="1376"/>
    </row>
    <row r="788" spans="1:26" ht="21">
      <c r="A788" s="1376"/>
      <c r="B788" s="1376"/>
      <c r="C788" s="1376"/>
      <c r="D788" s="1399"/>
      <c r="E788" s="1399"/>
      <c r="F788" s="1376"/>
      <c r="G788" s="1376"/>
      <c r="H788" s="1493"/>
      <c r="I788" s="1472"/>
      <c r="J788" s="1472"/>
      <c r="K788" s="1465"/>
      <c r="L788" s="1376"/>
      <c r="M788" s="1376"/>
      <c r="N788" s="1376"/>
      <c r="O788" s="1376"/>
      <c r="P788" s="1376"/>
      <c r="Q788" s="1376"/>
      <c r="R788" s="1376"/>
      <c r="S788" s="1376"/>
      <c r="T788" s="1376"/>
      <c r="U788" s="1376"/>
      <c r="V788" s="1376"/>
      <c r="W788" s="1376"/>
      <c r="X788" s="1376"/>
      <c r="Y788" s="1376"/>
      <c r="Z788" s="1376"/>
    </row>
    <row r="789" spans="1:26" ht="21">
      <c r="A789" s="1376"/>
      <c r="B789" s="1376"/>
      <c r="C789" s="1376"/>
      <c r="D789" s="1399"/>
      <c r="E789" s="1399"/>
      <c r="F789" s="1376"/>
      <c r="G789" s="1376"/>
      <c r="H789" s="1493"/>
      <c r="I789" s="1472"/>
      <c r="J789" s="1472"/>
      <c r="K789" s="1465"/>
      <c r="L789" s="1376"/>
      <c r="M789" s="1376"/>
      <c r="N789" s="1376"/>
      <c r="O789" s="1376"/>
      <c r="P789" s="1376"/>
      <c r="Q789" s="1376"/>
      <c r="R789" s="1376"/>
      <c r="S789" s="1376"/>
      <c r="T789" s="1376"/>
      <c r="U789" s="1376"/>
      <c r="V789" s="1376"/>
      <c r="W789" s="1376"/>
      <c r="X789" s="1376"/>
      <c r="Y789" s="1376"/>
      <c r="Z789" s="1376"/>
    </row>
    <row r="790" spans="1:26" ht="21">
      <c r="A790" s="1376"/>
      <c r="B790" s="1376"/>
      <c r="C790" s="1376"/>
      <c r="D790" s="1399"/>
      <c r="E790" s="1399"/>
      <c r="F790" s="1376"/>
      <c r="G790" s="1376"/>
      <c r="H790" s="1493"/>
      <c r="I790" s="1472"/>
      <c r="J790" s="1472"/>
      <c r="K790" s="1465"/>
      <c r="L790" s="1376"/>
      <c r="M790" s="1376"/>
      <c r="N790" s="1376"/>
      <c r="O790" s="1376"/>
      <c r="P790" s="1376"/>
      <c r="Q790" s="1376"/>
      <c r="R790" s="1376"/>
      <c r="S790" s="1376"/>
      <c r="T790" s="1376"/>
      <c r="U790" s="1376"/>
      <c r="V790" s="1376"/>
      <c r="W790" s="1376"/>
      <c r="X790" s="1376"/>
      <c r="Y790" s="1376"/>
      <c r="Z790" s="1376"/>
    </row>
    <row r="791" spans="1:26" ht="21">
      <c r="A791" s="1376"/>
      <c r="B791" s="1376"/>
      <c r="C791" s="1376"/>
      <c r="D791" s="1399"/>
      <c r="E791" s="1399"/>
      <c r="F791" s="1376"/>
      <c r="G791" s="1376"/>
      <c r="H791" s="1493"/>
      <c r="I791" s="1472"/>
      <c r="J791" s="1472"/>
      <c r="K791" s="1465"/>
      <c r="L791" s="1376"/>
      <c r="M791" s="1376"/>
      <c r="N791" s="1376"/>
      <c r="O791" s="1376"/>
      <c r="P791" s="1376"/>
      <c r="Q791" s="1376"/>
      <c r="R791" s="1376"/>
      <c r="S791" s="1376"/>
      <c r="T791" s="1376"/>
      <c r="U791" s="1376"/>
      <c r="V791" s="1376"/>
      <c r="W791" s="1376"/>
      <c r="X791" s="1376"/>
      <c r="Y791" s="1376"/>
      <c r="Z791" s="1376"/>
    </row>
    <row r="792" spans="1:26" ht="21">
      <c r="A792" s="1376"/>
      <c r="B792" s="1376"/>
      <c r="C792" s="1376"/>
      <c r="D792" s="1399"/>
      <c r="E792" s="1399"/>
      <c r="F792" s="1376"/>
      <c r="G792" s="1376"/>
      <c r="H792" s="1493"/>
      <c r="I792" s="1472"/>
      <c r="J792" s="1472"/>
      <c r="K792" s="1465"/>
      <c r="L792" s="1376"/>
      <c r="M792" s="1376"/>
      <c r="N792" s="1376"/>
      <c r="O792" s="1376"/>
      <c r="P792" s="1376"/>
      <c r="Q792" s="1376"/>
      <c r="R792" s="1376"/>
      <c r="S792" s="1376"/>
      <c r="T792" s="1376"/>
      <c r="U792" s="1376"/>
      <c r="V792" s="1376"/>
      <c r="W792" s="1376"/>
      <c r="X792" s="1376"/>
      <c r="Y792" s="1376"/>
      <c r="Z792" s="1376"/>
    </row>
    <row r="793" spans="1:26" ht="21">
      <c r="A793" s="1376"/>
      <c r="B793" s="1376"/>
      <c r="C793" s="1376"/>
      <c r="D793" s="1399"/>
      <c r="E793" s="1399"/>
      <c r="F793" s="1376"/>
      <c r="G793" s="1376"/>
      <c r="H793" s="1493"/>
      <c r="I793" s="1472"/>
      <c r="J793" s="1472"/>
      <c r="K793" s="1465"/>
      <c r="L793" s="1376"/>
      <c r="M793" s="1376"/>
      <c r="N793" s="1376"/>
      <c r="O793" s="1376"/>
      <c r="P793" s="1376"/>
      <c r="Q793" s="1376"/>
      <c r="R793" s="1376"/>
      <c r="S793" s="1376"/>
      <c r="T793" s="1376"/>
      <c r="U793" s="1376"/>
      <c r="V793" s="1376"/>
      <c r="W793" s="1376"/>
      <c r="X793" s="1376"/>
      <c r="Y793" s="1376"/>
      <c r="Z793" s="1376"/>
    </row>
    <row r="794" spans="1:26" ht="21">
      <c r="A794" s="1376"/>
      <c r="B794" s="1376"/>
      <c r="C794" s="1376"/>
      <c r="D794" s="1399"/>
      <c r="E794" s="1399"/>
      <c r="F794" s="1376"/>
      <c r="G794" s="1376"/>
      <c r="H794" s="1493"/>
      <c r="I794" s="1472"/>
      <c r="J794" s="1472"/>
      <c r="K794" s="1465"/>
      <c r="L794" s="1376"/>
      <c r="M794" s="1376"/>
      <c r="N794" s="1376"/>
      <c r="O794" s="1376"/>
      <c r="P794" s="1376"/>
      <c r="Q794" s="1376"/>
      <c r="R794" s="1376"/>
      <c r="S794" s="1376"/>
      <c r="T794" s="1376"/>
      <c r="U794" s="1376"/>
      <c r="V794" s="1376"/>
      <c r="W794" s="1376"/>
      <c r="X794" s="1376"/>
      <c r="Y794" s="1376"/>
      <c r="Z794" s="1376"/>
    </row>
    <row r="795" spans="1:26" ht="21">
      <c r="A795" s="1376"/>
      <c r="B795" s="1376"/>
      <c r="C795" s="1376"/>
      <c r="D795" s="1399"/>
      <c r="E795" s="1399"/>
      <c r="F795" s="1376"/>
      <c r="G795" s="1376"/>
      <c r="H795" s="1493"/>
      <c r="I795" s="1472"/>
      <c r="J795" s="1472"/>
      <c r="K795" s="1465"/>
      <c r="L795" s="1376"/>
      <c r="M795" s="1376"/>
      <c r="N795" s="1376"/>
      <c r="O795" s="1376"/>
      <c r="P795" s="1376"/>
      <c r="Q795" s="1376"/>
      <c r="R795" s="1376"/>
      <c r="S795" s="1376"/>
      <c r="T795" s="1376"/>
      <c r="U795" s="1376"/>
      <c r="V795" s="1376"/>
      <c r="W795" s="1376"/>
      <c r="X795" s="1376"/>
      <c r="Y795" s="1376"/>
      <c r="Z795" s="1376"/>
    </row>
    <row r="796" spans="1:26" ht="21">
      <c r="A796" s="1376"/>
      <c r="B796" s="1376"/>
      <c r="C796" s="1376"/>
      <c r="D796" s="1399"/>
      <c r="E796" s="1399"/>
      <c r="F796" s="1376"/>
      <c r="G796" s="1376"/>
      <c r="H796" s="1493"/>
      <c r="I796" s="1472"/>
      <c r="J796" s="1472"/>
      <c r="K796" s="1465"/>
      <c r="L796" s="1376"/>
      <c r="M796" s="1376"/>
      <c r="N796" s="1376"/>
      <c r="O796" s="1376"/>
      <c r="P796" s="1376"/>
      <c r="Q796" s="1376"/>
      <c r="R796" s="1376"/>
      <c r="S796" s="1376"/>
      <c r="T796" s="1376"/>
      <c r="U796" s="1376"/>
      <c r="V796" s="1376"/>
      <c r="W796" s="1376"/>
      <c r="X796" s="1376"/>
      <c r="Y796" s="1376"/>
      <c r="Z796" s="1376"/>
    </row>
    <row r="797" spans="1:26" ht="21">
      <c r="A797" s="1376"/>
      <c r="B797" s="1376"/>
      <c r="C797" s="1376"/>
      <c r="D797" s="1399"/>
      <c r="E797" s="1399"/>
      <c r="F797" s="1376"/>
      <c r="G797" s="1376"/>
      <c r="H797" s="1493"/>
      <c r="I797" s="1472"/>
      <c r="J797" s="1472"/>
      <c r="K797" s="1465"/>
      <c r="L797" s="1376"/>
      <c r="M797" s="1376"/>
      <c r="N797" s="1376"/>
      <c r="O797" s="1376"/>
      <c r="P797" s="1376"/>
      <c r="Q797" s="1376"/>
      <c r="R797" s="1376"/>
      <c r="S797" s="1376"/>
      <c r="T797" s="1376"/>
      <c r="U797" s="1376"/>
      <c r="V797" s="1376"/>
      <c r="W797" s="1376"/>
      <c r="X797" s="1376"/>
      <c r="Y797" s="1376"/>
      <c r="Z797" s="1376"/>
    </row>
    <row r="798" spans="1:26" ht="21">
      <c r="A798" s="1376"/>
      <c r="B798" s="1376"/>
      <c r="C798" s="1376"/>
      <c r="D798" s="1399"/>
      <c r="E798" s="1399"/>
      <c r="F798" s="1376"/>
      <c r="G798" s="1376"/>
      <c r="H798" s="1493"/>
      <c r="I798" s="1472"/>
      <c r="J798" s="1472"/>
      <c r="K798" s="1465"/>
      <c r="L798" s="1376"/>
      <c r="M798" s="1376"/>
      <c r="N798" s="1376"/>
      <c r="O798" s="1376"/>
      <c r="P798" s="1376"/>
      <c r="Q798" s="1376"/>
      <c r="R798" s="1376"/>
      <c r="S798" s="1376"/>
      <c r="T798" s="1376"/>
      <c r="U798" s="1376"/>
      <c r="V798" s="1376"/>
      <c r="W798" s="1376"/>
      <c r="X798" s="1376"/>
      <c r="Y798" s="1376"/>
      <c r="Z798" s="1376"/>
    </row>
    <row r="799" spans="1:26" ht="21">
      <c r="A799" s="1376"/>
      <c r="B799" s="1376"/>
      <c r="C799" s="1376"/>
      <c r="D799" s="1399"/>
      <c r="E799" s="1399"/>
      <c r="F799" s="1376"/>
      <c r="G799" s="1376"/>
      <c r="H799" s="1493"/>
      <c r="I799" s="1472"/>
      <c r="J799" s="1472"/>
      <c r="K799" s="1465"/>
      <c r="L799" s="1376"/>
      <c r="M799" s="1376"/>
      <c r="N799" s="1376"/>
      <c r="O799" s="1376"/>
      <c r="P799" s="1376"/>
      <c r="Q799" s="1376"/>
      <c r="R799" s="1376"/>
      <c r="S799" s="1376"/>
      <c r="T799" s="1376"/>
      <c r="U799" s="1376"/>
      <c r="V799" s="1376"/>
      <c r="W799" s="1376"/>
      <c r="X799" s="1376"/>
      <c r="Y799" s="1376"/>
      <c r="Z799" s="1376"/>
    </row>
    <row r="800" spans="1:26" ht="21">
      <c r="A800" s="1376"/>
      <c r="B800" s="1376"/>
      <c r="C800" s="1376"/>
      <c r="D800" s="1399"/>
      <c r="E800" s="1399"/>
      <c r="F800" s="1376"/>
      <c r="G800" s="1376"/>
      <c r="H800" s="1493"/>
      <c r="I800" s="1472"/>
      <c r="J800" s="1472"/>
      <c r="K800" s="1465"/>
      <c r="L800" s="1376"/>
      <c r="M800" s="1376"/>
      <c r="N800" s="1376"/>
      <c r="O800" s="1376"/>
      <c r="P800" s="1376"/>
      <c r="Q800" s="1376"/>
      <c r="R800" s="1376"/>
      <c r="S800" s="1376"/>
      <c r="T800" s="1376"/>
      <c r="U800" s="1376"/>
      <c r="V800" s="1376"/>
      <c r="W800" s="1376"/>
      <c r="X800" s="1376"/>
      <c r="Y800" s="1376"/>
      <c r="Z800" s="1376"/>
    </row>
    <row r="801" spans="1:26" ht="21">
      <c r="A801" s="1376"/>
      <c r="B801" s="1376"/>
      <c r="C801" s="1376"/>
      <c r="D801" s="1399"/>
      <c r="E801" s="1399"/>
      <c r="F801" s="1376"/>
      <c r="G801" s="1376"/>
      <c r="H801" s="1493"/>
      <c r="I801" s="1472"/>
      <c r="J801" s="1472"/>
      <c r="K801" s="1465"/>
      <c r="L801" s="1376"/>
      <c r="M801" s="1376"/>
      <c r="N801" s="1376"/>
      <c r="O801" s="1376"/>
      <c r="P801" s="1376"/>
      <c r="Q801" s="1376"/>
      <c r="R801" s="1376"/>
      <c r="S801" s="1376"/>
      <c r="T801" s="1376"/>
      <c r="U801" s="1376"/>
      <c r="V801" s="1376"/>
      <c r="W801" s="1376"/>
      <c r="X801" s="1376"/>
      <c r="Y801" s="1376"/>
      <c r="Z801" s="1376"/>
    </row>
    <row r="802" spans="1:26" ht="21">
      <c r="A802" s="1376"/>
      <c r="B802" s="1376"/>
      <c r="C802" s="1376"/>
      <c r="D802" s="1399"/>
      <c r="E802" s="1399"/>
      <c r="F802" s="1376"/>
      <c r="G802" s="1376"/>
      <c r="H802" s="1493"/>
      <c r="I802" s="1472"/>
      <c r="J802" s="1472"/>
      <c r="K802" s="1465"/>
      <c r="L802" s="1376"/>
      <c r="M802" s="1376"/>
      <c r="N802" s="1376"/>
      <c r="O802" s="1376"/>
      <c r="P802" s="1376"/>
      <c r="Q802" s="1376"/>
      <c r="R802" s="1376"/>
      <c r="S802" s="1376"/>
      <c r="T802" s="1376"/>
      <c r="U802" s="1376"/>
      <c r="V802" s="1376"/>
      <c r="W802" s="1376"/>
      <c r="X802" s="1376"/>
      <c r="Y802" s="1376"/>
      <c r="Z802" s="1376"/>
    </row>
    <row r="803" spans="1:26" ht="21">
      <c r="A803" s="1376"/>
      <c r="B803" s="1376"/>
      <c r="C803" s="1376"/>
      <c r="D803" s="1399"/>
      <c r="E803" s="1399"/>
      <c r="F803" s="1376"/>
      <c r="G803" s="1376"/>
      <c r="H803" s="1493"/>
      <c r="I803" s="1472"/>
      <c r="J803" s="1472"/>
      <c r="K803" s="1465"/>
      <c r="L803" s="1376"/>
      <c r="M803" s="1376"/>
      <c r="N803" s="1376"/>
      <c r="O803" s="1376"/>
      <c r="P803" s="1376"/>
      <c r="Q803" s="1376"/>
      <c r="R803" s="1376"/>
      <c r="S803" s="1376"/>
      <c r="T803" s="1376"/>
      <c r="U803" s="1376"/>
      <c r="V803" s="1376"/>
      <c r="W803" s="1376"/>
      <c r="X803" s="1376"/>
      <c r="Y803" s="1376"/>
      <c r="Z803" s="1376"/>
    </row>
    <row r="804" spans="1:26" ht="21">
      <c r="A804" s="1376"/>
      <c r="B804" s="1376"/>
      <c r="C804" s="1376"/>
      <c r="D804" s="1399"/>
      <c r="E804" s="1399"/>
      <c r="F804" s="1376"/>
      <c r="G804" s="1376"/>
      <c r="H804" s="1493"/>
      <c r="I804" s="1472"/>
      <c r="J804" s="1472"/>
      <c r="K804" s="1465"/>
      <c r="L804" s="1376"/>
      <c r="M804" s="1376"/>
      <c r="N804" s="1376"/>
      <c r="O804" s="1376"/>
      <c r="P804" s="1376"/>
      <c r="Q804" s="1376"/>
      <c r="R804" s="1376"/>
      <c r="S804" s="1376"/>
      <c r="T804" s="1376"/>
      <c r="U804" s="1376"/>
      <c r="V804" s="1376"/>
      <c r="W804" s="1376"/>
      <c r="X804" s="1376"/>
      <c r="Y804" s="1376"/>
      <c r="Z804" s="1376"/>
    </row>
    <row r="805" spans="1:26" ht="21">
      <c r="A805" s="1376"/>
      <c r="B805" s="1376"/>
      <c r="C805" s="1376"/>
      <c r="D805" s="1399"/>
      <c r="E805" s="1399"/>
      <c r="F805" s="1376"/>
      <c r="G805" s="1376"/>
      <c r="H805" s="1493"/>
      <c r="I805" s="1472"/>
      <c r="J805" s="1472"/>
      <c r="K805" s="1465"/>
      <c r="L805" s="1376"/>
      <c r="M805" s="1376"/>
      <c r="N805" s="1376"/>
      <c r="O805" s="1376"/>
      <c r="P805" s="1376"/>
      <c r="Q805" s="1376"/>
      <c r="R805" s="1376"/>
      <c r="S805" s="1376"/>
      <c r="T805" s="1376"/>
      <c r="U805" s="1376"/>
      <c r="V805" s="1376"/>
      <c r="W805" s="1376"/>
      <c r="X805" s="1376"/>
      <c r="Y805" s="1376"/>
      <c r="Z805" s="1376"/>
    </row>
    <row r="806" spans="1:26" ht="21">
      <c r="A806" s="1376"/>
      <c r="B806" s="1376"/>
      <c r="C806" s="1376"/>
      <c r="D806" s="1399"/>
      <c r="E806" s="1399"/>
      <c r="F806" s="1376"/>
      <c r="G806" s="1376"/>
      <c r="H806" s="1493"/>
      <c r="I806" s="1472"/>
      <c r="J806" s="1472"/>
      <c r="K806" s="1465"/>
      <c r="L806" s="1376"/>
      <c r="M806" s="1376"/>
      <c r="N806" s="1376"/>
      <c r="O806" s="1376"/>
      <c r="P806" s="1376"/>
      <c r="Q806" s="1376"/>
      <c r="R806" s="1376"/>
      <c r="S806" s="1376"/>
      <c r="T806" s="1376"/>
      <c r="U806" s="1376"/>
      <c r="V806" s="1376"/>
      <c r="W806" s="1376"/>
      <c r="X806" s="1376"/>
      <c r="Y806" s="1376"/>
      <c r="Z806" s="1376"/>
    </row>
    <row r="807" spans="1:26" ht="21">
      <c r="A807" s="1376"/>
      <c r="B807" s="1376"/>
      <c r="C807" s="1376"/>
      <c r="D807" s="1399"/>
      <c r="E807" s="1399"/>
      <c r="F807" s="1376"/>
      <c r="G807" s="1376"/>
      <c r="H807" s="1493"/>
      <c r="I807" s="1472"/>
      <c r="J807" s="1472"/>
      <c r="K807" s="1465"/>
      <c r="L807" s="1376"/>
      <c r="M807" s="1376"/>
      <c r="N807" s="1376"/>
      <c r="O807" s="1376"/>
      <c r="P807" s="1376"/>
      <c r="Q807" s="1376"/>
      <c r="R807" s="1376"/>
      <c r="S807" s="1376"/>
      <c r="T807" s="1376"/>
      <c r="U807" s="1376"/>
      <c r="V807" s="1376"/>
      <c r="W807" s="1376"/>
      <c r="X807" s="1376"/>
      <c r="Y807" s="1376"/>
      <c r="Z807" s="1376"/>
    </row>
    <row r="808" spans="1:26" ht="21">
      <c r="A808" s="1376"/>
      <c r="B808" s="1376"/>
      <c r="C808" s="1376"/>
      <c r="D808" s="1399"/>
      <c r="E808" s="1399"/>
      <c r="F808" s="1376"/>
      <c r="G808" s="1376"/>
      <c r="H808" s="1493"/>
      <c r="I808" s="1472"/>
      <c r="J808" s="1472"/>
      <c r="K808" s="1465"/>
      <c r="L808" s="1376"/>
      <c r="M808" s="1376"/>
      <c r="N808" s="1376"/>
      <c r="O808" s="1376"/>
      <c r="P808" s="1376"/>
      <c r="Q808" s="1376"/>
      <c r="R808" s="1376"/>
      <c r="S808" s="1376"/>
      <c r="T808" s="1376"/>
      <c r="U808" s="1376"/>
      <c r="V808" s="1376"/>
      <c r="W808" s="1376"/>
      <c r="X808" s="1376"/>
      <c r="Y808" s="1376"/>
      <c r="Z808" s="1376"/>
    </row>
    <row r="809" spans="1:26" ht="21">
      <c r="A809" s="1376"/>
      <c r="B809" s="1376"/>
      <c r="C809" s="1376"/>
      <c r="D809" s="1399"/>
      <c r="E809" s="1399"/>
      <c r="F809" s="1376"/>
      <c r="G809" s="1376"/>
      <c r="H809" s="1493"/>
      <c r="I809" s="1472"/>
      <c r="J809" s="1472"/>
      <c r="K809" s="1465"/>
      <c r="L809" s="1376"/>
      <c r="M809" s="1376"/>
      <c r="N809" s="1376"/>
      <c r="O809" s="1376"/>
      <c r="P809" s="1376"/>
      <c r="Q809" s="1376"/>
      <c r="R809" s="1376"/>
      <c r="S809" s="1376"/>
      <c r="T809" s="1376"/>
      <c r="U809" s="1376"/>
      <c r="V809" s="1376"/>
      <c r="W809" s="1376"/>
      <c r="X809" s="1376"/>
      <c r="Y809" s="1376"/>
      <c r="Z809" s="1376"/>
    </row>
    <row r="810" spans="1:26" ht="21">
      <c r="A810" s="1376"/>
      <c r="B810" s="1376"/>
      <c r="C810" s="1376"/>
      <c r="D810" s="1399"/>
      <c r="E810" s="1399"/>
      <c r="F810" s="1376"/>
      <c r="G810" s="1376"/>
      <c r="H810" s="1493"/>
      <c r="I810" s="1472"/>
      <c r="J810" s="1472"/>
      <c r="K810" s="1465"/>
      <c r="L810" s="1376"/>
      <c r="M810" s="1376"/>
      <c r="N810" s="1376"/>
      <c r="O810" s="1376"/>
      <c r="P810" s="1376"/>
      <c r="Q810" s="1376"/>
      <c r="R810" s="1376"/>
      <c r="S810" s="1376"/>
      <c r="T810" s="1376"/>
      <c r="U810" s="1376"/>
      <c r="V810" s="1376"/>
      <c r="W810" s="1376"/>
      <c r="X810" s="1376"/>
      <c r="Y810" s="1376"/>
      <c r="Z810" s="1376"/>
    </row>
    <row r="811" spans="1:26" ht="21">
      <c r="A811" s="1376"/>
      <c r="B811" s="1376"/>
      <c r="C811" s="1376"/>
      <c r="D811" s="1399"/>
      <c r="E811" s="1399"/>
      <c r="F811" s="1376"/>
      <c r="G811" s="1376"/>
      <c r="H811" s="1493"/>
      <c r="I811" s="1472"/>
      <c r="J811" s="1472"/>
      <c r="K811" s="1465"/>
      <c r="L811" s="1376"/>
      <c r="M811" s="1376"/>
      <c r="N811" s="1376"/>
      <c r="O811" s="1376"/>
      <c r="P811" s="1376"/>
      <c r="Q811" s="1376"/>
      <c r="R811" s="1376"/>
      <c r="S811" s="1376"/>
      <c r="T811" s="1376"/>
      <c r="U811" s="1376"/>
      <c r="V811" s="1376"/>
      <c r="W811" s="1376"/>
      <c r="X811" s="1376"/>
      <c r="Y811" s="1376"/>
      <c r="Z811" s="1376"/>
    </row>
    <row r="812" spans="1:26" ht="21">
      <c r="A812" s="1376"/>
      <c r="B812" s="1376"/>
      <c r="C812" s="1376"/>
      <c r="D812" s="1399"/>
      <c r="E812" s="1399"/>
      <c r="F812" s="1376"/>
      <c r="G812" s="1376"/>
      <c r="H812" s="1493"/>
      <c r="I812" s="1472"/>
      <c r="J812" s="1472"/>
      <c r="K812" s="1465"/>
      <c r="L812" s="1376"/>
      <c r="M812" s="1376"/>
      <c r="N812" s="1376"/>
      <c r="O812" s="1376"/>
      <c r="P812" s="1376"/>
      <c r="Q812" s="1376"/>
      <c r="R812" s="1376"/>
      <c r="S812" s="1376"/>
      <c r="T812" s="1376"/>
      <c r="U812" s="1376"/>
      <c r="V812" s="1376"/>
      <c r="W812" s="1376"/>
      <c r="X812" s="1376"/>
      <c r="Y812" s="1376"/>
      <c r="Z812" s="1376"/>
    </row>
    <row r="813" spans="1:26" ht="21">
      <c r="A813" s="1376"/>
      <c r="B813" s="1376"/>
      <c r="C813" s="1376"/>
      <c r="D813" s="1399"/>
      <c r="E813" s="1399"/>
      <c r="F813" s="1376"/>
      <c r="G813" s="1376"/>
      <c r="H813" s="1493"/>
      <c r="I813" s="1472"/>
      <c r="J813" s="1472"/>
      <c r="K813" s="1465"/>
      <c r="L813" s="1376"/>
      <c r="M813" s="1376"/>
      <c r="N813" s="1376"/>
      <c r="O813" s="1376"/>
      <c r="P813" s="1376"/>
      <c r="Q813" s="1376"/>
      <c r="R813" s="1376"/>
      <c r="S813" s="1376"/>
      <c r="T813" s="1376"/>
      <c r="U813" s="1376"/>
      <c r="V813" s="1376"/>
      <c r="W813" s="1376"/>
      <c r="X813" s="1376"/>
      <c r="Y813" s="1376"/>
      <c r="Z813" s="1376"/>
    </row>
    <row r="814" spans="1:26" ht="21">
      <c r="A814" s="1376"/>
      <c r="B814" s="1376"/>
      <c r="C814" s="1376"/>
      <c r="D814" s="1399"/>
      <c r="E814" s="1399"/>
      <c r="F814" s="1376"/>
      <c r="G814" s="1376"/>
      <c r="H814" s="1493"/>
      <c r="I814" s="1472"/>
      <c r="J814" s="1472"/>
      <c r="K814" s="1465"/>
      <c r="L814" s="1376"/>
      <c r="M814" s="1376"/>
      <c r="N814" s="1376"/>
      <c r="O814" s="1376"/>
      <c r="P814" s="1376"/>
      <c r="Q814" s="1376"/>
      <c r="R814" s="1376"/>
      <c r="S814" s="1376"/>
      <c r="T814" s="1376"/>
      <c r="U814" s="1376"/>
      <c r="V814" s="1376"/>
      <c r="W814" s="1376"/>
      <c r="X814" s="1376"/>
      <c r="Y814" s="1376"/>
      <c r="Z814" s="1376"/>
    </row>
    <row r="815" spans="1:26" ht="21">
      <c r="A815" s="1376"/>
      <c r="B815" s="1376"/>
      <c r="C815" s="1376"/>
      <c r="D815" s="1399"/>
      <c r="E815" s="1399"/>
      <c r="F815" s="1376"/>
      <c r="G815" s="1376"/>
      <c r="H815" s="1493"/>
      <c r="I815" s="1472"/>
      <c r="J815" s="1472"/>
      <c r="K815" s="1465"/>
      <c r="L815" s="1376"/>
      <c r="M815" s="1376"/>
      <c r="N815" s="1376"/>
      <c r="O815" s="1376"/>
      <c r="P815" s="1376"/>
      <c r="Q815" s="1376"/>
      <c r="R815" s="1376"/>
      <c r="S815" s="1376"/>
      <c r="T815" s="1376"/>
      <c r="U815" s="1376"/>
      <c r="V815" s="1376"/>
      <c r="W815" s="1376"/>
      <c r="X815" s="1376"/>
      <c r="Y815" s="1376"/>
      <c r="Z815" s="1376"/>
    </row>
    <row r="816" spans="1:26" ht="21">
      <c r="A816" s="1376"/>
      <c r="B816" s="1376"/>
      <c r="C816" s="1376"/>
      <c r="D816" s="1399"/>
      <c r="E816" s="1399"/>
      <c r="F816" s="1376"/>
      <c r="G816" s="1376"/>
      <c r="H816" s="1493"/>
      <c r="I816" s="1472"/>
      <c r="J816" s="1472"/>
      <c r="K816" s="1465"/>
      <c r="L816" s="1376"/>
      <c r="M816" s="1376"/>
      <c r="N816" s="1376"/>
      <c r="O816" s="1376"/>
      <c r="P816" s="1376"/>
      <c r="Q816" s="1376"/>
      <c r="R816" s="1376"/>
      <c r="S816" s="1376"/>
      <c r="T816" s="1376"/>
      <c r="U816" s="1376"/>
      <c r="V816" s="1376"/>
      <c r="W816" s="1376"/>
      <c r="X816" s="1376"/>
      <c r="Y816" s="1376"/>
      <c r="Z816" s="1376"/>
    </row>
    <row r="817" spans="1:26" ht="21">
      <c r="A817" s="1376"/>
      <c r="B817" s="1376"/>
      <c r="C817" s="1376"/>
      <c r="D817" s="1399"/>
      <c r="E817" s="1399"/>
      <c r="F817" s="1376"/>
      <c r="G817" s="1376"/>
      <c r="H817" s="1493"/>
      <c r="I817" s="1472"/>
      <c r="J817" s="1472"/>
      <c r="K817" s="1465"/>
      <c r="L817" s="1376"/>
      <c r="M817" s="1376"/>
      <c r="N817" s="1376"/>
      <c r="O817" s="1376"/>
      <c r="P817" s="1376"/>
      <c r="Q817" s="1376"/>
      <c r="R817" s="1376"/>
      <c r="S817" s="1376"/>
      <c r="T817" s="1376"/>
      <c r="U817" s="1376"/>
      <c r="V817" s="1376"/>
      <c r="W817" s="1376"/>
      <c r="X817" s="1376"/>
      <c r="Y817" s="1376"/>
      <c r="Z817" s="1376"/>
    </row>
    <row r="818" spans="1:26" ht="21">
      <c r="A818" s="1376"/>
      <c r="B818" s="1376"/>
      <c r="C818" s="1376"/>
      <c r="D818" s="1399"/>
      <c r="E818" s="1399"/>
      <c r="F818" s="1376"/>
      <c r="G818" s="1376"/>
      <c r="H818" s="1493"/>
      <c r="I818" s="1472"/>
      <c r="J818" s="1472"/>
      <c r="K818" s="1465"/>
      <c r="L818" s="1376"/>
      <c r="M818" s="1376"/>
      <c r="N818" s="1376"/>
      <c r="O818" s="1376"/>
      <c r="P818" s="1376"/>
      <c r="Q818" s="1376"/>
      <c r="R818" s="1376"/>
      <c r="S818" s="1376"/>
      <c r="T818" s="1376"/>
      <c r="U818" s="1376"/>
      <c r="V818" s="1376"/>
      <c r="W818" s="1376"/>
      <c r="X818" s="1376"/>
      <c r="Y818" s="1376"/>
      <c r="Z818" s="1376"/>
    </row>
    <row r="819" spans="1:26" ht="21">
      <c r="A819" s="1376"/>
      <c r="B819" s="1376"/>
      <c r="C819" s="1376"/>
      <c r="D819" s="1399"/>
      <c r="E819" s="1399"/>
      <c r="F819" s="1376"/>
      <c r="G819" s="1376"/>
      <c r="H819" s="1493"/>
      <c r="I819" s="1472"/>
      <c r="J819" s="1472"/>
      <c r="K819" s="1465"/>
      <c r="L819" s="1376"/>
      <c r="M819" s="1376"/>
      <c r="N819" s="1376"/>
      <c r="O819" s="1376"/>
      <c r="P819" s="1376"/>
      <c r="Q819" s="1376"/>
      <c r="R819" s="1376"/>
      <c r="S819" s="1376"/>
      <c r="T819" s="1376"/>
      <c r="U819" s="1376"/>
      <c r="V819" s="1376"/>
      <c r="W819" s="1376"/>
      <c r="X819" s="1376"/>
      <c r="Y819" s="1376"/>
      <c r="Z819" s="1376"/>
    </row>
    <row r="820" spans="1:26" ht="21">
      <c r="A820" s="1376"/>
      <c r="B820" s="1376"/>
      <c r="C820" s="1376"/>
      <c r="D820" s="1399"/>
      <c r="E820" s="1399"/>
      <c r="F820" s="1376"/>
      <c r="G820" s="1376"/>
      <c r="H820" s="1493"/>
      <c r="I820" s="1472"/>
      <c r="J820" s="1472"/>
      <c r="K820" s="1465"/>
      <c r="L820" s="1376"/>
      <c r="M820" s="1376"/>
      <c r="N820" s="1376"/>
      <c r="O820" s="1376"/>
      <c r="P820" s="1376"/>
      <c r="Q820" s="1376"/>
      <c r="R820" s="1376"/>
      <c r="S820" s="1376"/>
      <c r="T820" s="1376"/>
      <c r="U820" s="1376"/>
      <c r="V820" s="1376"/>
      <c r="W820" s="1376"/>
      <c r="X820" s="1376"/>
      <c r="Y820" s="1376"/>
      <c r="Z820" s="1376"/>
    </row>
    <row r="821" spans="1:26" ht="21">
      <c r="A821" s="1376"/>
      <c r="B821" s="1376"/>
      <c r="C821" s="1376"/>
      <c r="D821" s="1399"/>
      <c r="E821" s="1399"/>
      <c r="F821" s="1376"/>
      <c r="G821" s="1376"/>
      <c r="H821" s="1493"/>
      <c r="I821" s="1472"/>
      <c r="J821" s="1472"/>
      <c r="K821" s="1465"/>
      <c r="L821" s="1376"/>
      <c r="M821" s="1376"/>
      <c r="N821" s="1376"/>
      <c r="O821" s="1376"/>
      <c r="P821" s="1376"/>
      <c r="Q821" s="1376"/>
      <c r="R821" s="1376"/>
      <c r="S821" s="1376"/>
      <c r="T821" s="1376"/>
      <c r="U821" s="1376"/>
      <c r="V821" s="1376"/>
      <c r="W821" s="1376"/>
      <c r="X821" s="1376"/>
      <c r="Y821" s="1376"/>
      <c r="Z821" s="1376"/>
    </row>
    <row r="822" spans="1:26" ht="21">
      <c r="A822" s="1376"/>
      <c r="B822" s="1376"/>
      <c r="C822" s="1376"/>
      <c r="D822" s="1399"/>
      <c r="E822" s="1399"/>
      <c r="F822" s="1376"/>
      <c r="G822" s="1376"/>
      <c r="H822" s="1493"/>
      <c r="I822" s="1472"/>
      <c r="J822" s="1472"/>
      <c r="K822" s="1465"/>
      <c r="L822" s="1376"/>
      <c r="M822" s="1376"/>
      <c r="N822" s="1376"/>
      <c r="O822" s="1376"/>
      <c r="P822" s="1376"/>
      <c r="Q822" s="1376"/>
      <c r="R822" s="1376"/>
      <c r="S822" s="1376"/>
      <c r="T822" s="1376"/>
      <c r="U822" s="1376"/>
      <c r="V822" s="1376"/>
      <c r="W822" s="1376"/>
      <c r="X822" s="1376"/>
      <c r="Y822" s="1376"/>
      <c r="Z822" s="1376"/>
    </row>
    <row r="823" spans="1:26" ht="21">
      <c r="A823" s="1376"/>
      <c r="B823" s="1376"/>
      <c r="C823" s="1376"/>
      <c r="D823" s="1399"/>
      <c r="E823" s="1399"/>
      <c r="F823" s="1376"/>
      <c r="G823" s="1376"/>
      <c r="H823" s="1493"/>
      <c r="I823" s="1472"/>
      <c r="J823" s="1472"/>
      <c r="K823" s="1465"/>
      <c r="L823" s="1376"/>
      <c r="M823" s="1376"/>
      <c r="N823" s="1376"/>
      <c r="O823" s="1376"/>
      <c r="P823" s="1376"/>
      <c r="Q823" s="1376"/>
      <c r="R823" s="1376"/>
      <c r="S823" s="1376"/>
      <c r="T823" s="1376"/>
      <c r="U823" s="1376"/>
      <c r="V823" s="1376"/>
      <c r="W823" s="1376"/>
      <c r="X823" s="1376"/>
      <c r="Y823" s="1376"/>
      <c r="Z823" s="1376"/>
    </row>
    <row r="824" spans="1:26" ht="21">
      <c r="A824" s="1376"/>
      <c r="B824" s="1376"/>
      <c r="C824" s="1376"/>
      <c r="D824" s="1399"/>
      <c r="E824" s="1399"/>
      <c r="F824" s="1376"/>
      <c r="G824" s="1376"/>
      <c r="H824" s="1493"/>
      <c r="I824" s="1472"/>
      <c r="J824" s="1472"/>
      <c r="K824" s="1465"/>
      <c r="L824" s="1376"/>
      <c r="M824" s="1376"/>
      <c r="N824" s="1376"/>
      <c r="O824" s="1376"/>
      <c r="P824" s="1376"/>
      <c r="Q824" s="1376"/>
      <c r="R824" s="1376"/>
      <c r="S824" s="1376"/>
      <c r="T824" s="1376"/>
      <c r="U824" s="1376"/>
      <c r="V824" s="1376"/>
      <c r="W824" s="1376"/>
      <c r="X824" s="1376"/>
      <c r="Y824" s="1376"/>
      <c r="Z824" s="1376"/>
    </row>
    <row r="825" spans="1:26" ht="21">
      <c r="A825" s="1376"/>
      <c r="B825" s="1376"/>
      <c r="C825" s="1376"/>
      <c r="D825" s="1399"/>
      <c r="E825" s="1399"/>
      <c r="F825" s="1376"/>
      <c r="G825" s="1376"/>
      <c r="H825" s="1493"/>
      <c r="I825" s="1472"/>
      <c r="J825" s="1472"/>
      <c r="K825" s="1465"/>
      <c r="L825" s="1376"/>
      <c r="M825" s="1376"/>
      <c r="N825" s="1376"/>
      <c r="O825" s="1376"/>
      <c r="P825" s="1376"/>
      <c r="Q825" s="1376"/>
      <c r="R825" s="1376"/>
      <c r="S825" s="1376"/>
      <c r="T825" s="1376"/>
      <c r="U825" s="1376"/>
      <c r="V825" s="1376"/>
      <c r="W825" s="1376"/>
      <c r="X825" s="1376"/>
      <c r="Y825" s="1376"/>
      <c r="Z825" s="1376"/>
    </row>
    <row r="826" spans="1:26" ht="21">
      <c r="A826" s="1376"/>
      <c r="B826" s="1376"/>
      <c r="C826" s="1376"/>
      <c r="D826" s="1399"/>
      <c r="E826" s="1399"/>
      <c r="F826" s="1376"/>
      <c r="G826" s="1376"/>
      <c r="H826" s="1493"/>
      <c r="I826" s="1472"/>
      <c r="J826" s="1472"/>
      <c r="K826" s="1465"/>
      <c r="L826" s="1376"/>
      <c r="M826" s="1376"/>
      <c r="N826" s="1376"/>
      <c r="O826" s="1376"/>
      <c r="P826" s="1376"/>
      <c r="Q826" s="1376"/>
      <c r="R826" s="1376"/>
      <c r="S826" s="1376"/>
      <c r="T826" s="1376"/>
      <c r="U826" s="1376"/>
      <c r="V826" s="1376"/>
      <c r="W826" s="1376"/>
      <c r="X826" s="1376"/>
      <c r="Y826" s="1376"/>
      <c r="Z826" s="1376"/>
    </row>
    <row r="827" spans="1:26" ht="21">
      <c r="A827" s="1376"/>
      <c r="B827" s="1376"/>
      <c r="C827" s="1376"/>
      <c r="D827" s="1399"/>
      <c r="E827" s="1399"/>
      <c r="F827" s="1376"/>
      <c r="G827" s="1376"/>
      <c r="H827" s="1493"/>
      <c r="I827" s="1472"/>
      <c r="J827" s="1472"/>
      <c r="K827" s="1465"/>
      <c r="L827" s="1376"/>
      <c r="M827" s="1376"/>
      <c r="N827" s="1376"/>
      <c r="O827" s="1376"/>
      <c r="P827" s="1376"/>
      <c r="Q827" s="1376"/>
      <c r="R827" s="1376"/>
      <c r="S827" s="1376"/>
      <c r="T827" s="1376"/>
      <c r="U827" s="1376"/>
      <c r="V827" s="1376"/>
      <c r="W827" s="1376"/>
      <c r="X827" s="1376"/>
      <c r="Y827" s="1376"/>
      <c r="Z827" s="1376"/>
    </row>
    <row r="828" spans="1:26" ht="21">
      <c r="A828" s="1376"/>
      <c r="B828" s="1376"/>
      <c r="C828" s="1376"/>
      <c r="D828" s="1399"/>
      <c r="E828" s="1399"/>
      <c r="F828" s="1376"/>
      <c r="G828" s="1376"/>
      <c r="H828" s="1493"/>
      <c r="I828" s="1472"/>
      <c r="J828" s="1472"/>
      <c r="K828" s="1465"/>
      <c r="L828" s="1376"/>
      <c r="M828" s="1376"/>
      <c r="N828" s="1376"/>
      <c r="O828" s="1376"/>
      <c r="P828" s="1376"/>
      <c r="Q828" s="1376"/>
      <c r="R828" s="1376"/>
      <c r="S828" s="1376"/>
      <c r="T828" s="1376"/>
      <c r="U828" s="1376"/>
      <c r="V828" s="1376"/>
      <c r="W828" s="1376"/>
      <c r="X828" s="1376"/>
      <c r="Y828" s="1376"/>
      <c r="Z828" s="1376"/>
    </row>
    <row r="829" spans="1:26" ht="21">
      <c r="A829" s="1376"/>
      <c r="B829" s="1376"/>
      <c r="C829" s="1376"/>
      <c r="D829" s="1399"/>
      <c r="E829" s="1399"/>
      <c r="F829" s="1376"/>
      <c r="G829" s="1376"/>
      <c r="H829" s="1493"/>
      <c r="I829" s="1472"/>
      <c r="J829" s="1472"/>
      <c r="K829" s="1465"/>
      <c r="L829" s="1376"/>
      <c r="M829" s="1376"/>
      <c r="N829" s="1376"/>
      <c r="O829" s="1376"/>
      <c r="P829" s="1376"/>
      <c r="Q829" s="1376"/>
      <c r="R829" s="1376"/>
      <c r="S829" s="1376"/>
      <c r="T829" s="1376"/>
      <c r="U829" s="1376"/>
      <c r="V829" s="1376"/>
      <c r="W829" s="1376"/>
      <c r="X829" s="1376"/>
      <c r="Y829" s="1376"/>
      <c r="Z829" s="1376"/>
    </row>
    <row r="830" spans="1:26" ht="21">
      <c r="A830" s="1376"/>
      <c r="B830" s="1376"/>
      <c r="C830" s="1376"/>
      <c r="D830" s="1399"/>
      <c r="E830" s="1399"/>
      <c r="F830" s="1376"/>
      <c r="G830" s="1376"/>
      <c r="H830" s="1493"/>
      <c r="I830" s="1472"/>
      <c r="J830" s="1472"/>
      <c r="K830" s="1465"/>
      <c r="L830" s="1376"/>
      <c r="M830" s="1376"/>
      <c r="N830" s="1376"/>
      <c r="O830" s="1376"/>
      <c r="P830" s="1376"/>
      <c r="Q830" s="1376"/>
      <c r="R830" s="1376"/>
      <c r="S830" s="1376"/>
      <c r="T830" s="1376"/>
      <c r="U830" s="1376"/>
      <c r="V830" s="1376"/>
      <c r="W830" s="1376"/>
      <c r="X830" s="1376"/>
      <c r="Y830" s="1376"/>
      <c r="Z830" s="1376"/>
    </row>
    <row r="831" spans="1:26" ht="21">
      <c r="A831" s="1376"/>
      <c r="B831" s="1376"/>
      <c r="C831" s="1376"/>
      <c r="D831" s="1399"/>
      <c r="E831" s="1399"/>
      <c r="F831" s="1376"/>
      <c r="G831" s="1376"/>
      <c r="H831" s="1493"/>
      <c r="I831" s="1472"/>
      <c r="J831" s="1472"/>
      <c r="K831" s="1465"/>
      <c r="L831" s="1376"/>
      <c r="M831" s="1376"/>
      <c r="N831" s="1376"/>
      <c r="O831" s="1376"/>
      <c r="P831" s="1376"/>
      <c r="Q831" s="1376"/>
      <c r="R831" s="1376"/>
      <c r="S831" s="1376"/>
      <c r="T831" s="1376"/>
      <c r="U831" s="1376"/>
      <c r="V831" s="1376"/>
      <c r="W831" s="1376"/>
      <c r="X831" s="1376"/>
      <c r="Y831" s="1376"/>
      <c r="Z831" s="1376"/>
    </row>
    <row r="832" spans="1:26" ht="21">
      <c r="A832" s="1376"/>
      <c r="B832" s="1376"/>
      <c r="C832" s="1376"/>
      <c r="D832" s="1399"/>
      <c r="E832" s="1399"/>
      <c r="F832" s="1376"/>
      <c r="G832" s="1376"/>
      <c r="H832" s="1493"/>
      <c r="I832" s="1472"/>
      <c r="J832" s="1472"/>
      <c r="K832" s="1465"/>
      <c r="L832" s="1376"/>
      <c r="M832" s="1376"/>
      <c r="N832" s="1376"/>
      <c r="O832" s="1376"/>
      <c r="P832" s="1376"/>
      <c r="Q832" s="1376"/>
      <c r="R832" s="1376"/>
      <c r="S832" s="1376"/>
      <c r="T832" s="1376"/>
      <c r="U832" s="1376"/>
      <c r="V832" s="1376"/>
      <c r="W832" s="1376"/>
      <c r="X832" s="1376"/>
      <c r="Y832" s="1376"/>
      <c r="Z832" s="1376"/>
    </row>
    <row r="833" spans="1:26" ht="21">
      <c r="A833" s="1376"/>
      <c r="B833" s="1376"/>
      <c r="C833" s="1376"/>
      <c r="D833" s="1399"/>
      <c r="E833" s="1399"/>
      <c r="F833" s="1376"/>
      <c r="G833" s="1376"/>
      <c r="H833" s="1493"/>
      <c r="I833" s="1472"/>
      <c r="J833" s="1472"/>
      <c r="K833" s="1465"/>
      <c r="L833" s="1376"/>
      <c r="M833" s="1376"/>
      <c r="N833" s="1376"/>
      <c r="O833" s="1376"/>
      <c r="P833" s="1376"/>
      <c r="Q833" s="1376"/>
      <c r="R833" s="1376"/>
      <c r="S833" s="1376"/>
      <c r="T833" s="1376"/>
      <c r="U833" s="1376"/>
      <c r="V833" s="1376"/>
      <c r="W833" s="1376"/>
      <c r="X833" s="1376"/>
      <c r="Y833" s="1376"/>
      <c r="Z833" s="1376"/>
    </row>
    <row r="834" spans="1:26" ht="21">
      <c r="A834" s="1376"/>
      <c r="B834" s="1376"/>
      <c r="C834" s="1376"/>
      <c r="D834" s="1399"/>
      <c r="E834" s="1399"/>
      <c r="F834" s="1376"/>
      <c r="G834" s="1376"/>
      <c r="H834" s="1493"/>
      <c r="I834" s="1472"/>
      <c r="J834" s="1472"/>
      <c r="K834" s="1465"/>
      <c r="L834" s="1376"/>
      <c r="M834" s="1376"/>
      <c r="N834" s="1376"/>
      <c r="O834" s="1376"/>
      <c r="P834" s="1376"/>
      <c r="Q834" s="1376"/>
      <c r="R834" s="1376"/>
      <c r="S834" s="1376"/>
      <c r="T834" s="1376"/>
      <c r="U834" s="1376"/>
      <c r="V834" s="1376"/>
      <c r="W834" s="1376"/>
      <c r="X834" s="1376"/>
      <c r="Y834" s="1376"/>
      <c r="Z834" s="1376"/>
    </row>
    <row r="835" spans="1:26" ht="21">
      <c r="A835" s="1376"/>
      <c r="B835" s="1376"/>
      <c r="C835" s="1376"/>
      <c r="D835" s="1399"/>
      <c r="E835" s="1399"/>
      <c r="F835" s="1376"/>
      <c r="G835" s="1376"/>
      <c r="H835" s="1493"/>
      <c r="I835" s="1472"/>
      <c r="J835" s="1472"/>
      <c r="K835" s="1465"/>
      <c r="L835" s="1376"/>
      <c r="M835" s="1376"/>
      <c r="N835" s="1376"/>
      <c r="O835" s="1376"/>
      <c r="P835" s="1376"/>
      <c r="Q835" s="1376"/>
      <c r="R835" s="1376"/>
      <c r="S835" s="1376"/>
      <c r="T835" s="1376"/>
      <c r="U835" s="1376"/>
      <c r="V835" s="1376"/>
      <c r="W835" s="1376"/>
      <c r="X835" s="1376"/>
      <c r="Y835" s="1376"/>
      <c r="Z835" s="1376"/>
    </row>
    <row r="836" spans="1:26" ht="21">
      <c r="A836" s="1376"/>
      <c r="B836" s="1376"/>
      <c r="C836" s="1376"/>
      <c r="D836" s="1399"/>
      <c r="E836" s="1399"/>
      <c r="F836" s="1376"/>
      <c r="G836" s="1376"/>
      <c r="H836" s="1493"/>
      <c r="I836" s="1472"/>
      <c r="J836" s="1472"/>
      <c r="K836" s="1465"/>
      <c r="L836" s="1376"/>
      <c r="M836" s="1376"/>
      <c r="N836" s="1376"/>
      <c r="O836" s="1376"/>
      <c r="P836" s="1376"/>
      <c r="Q836" s="1376"/>
      <c r="R836" s="1376"/>
      <c r="S836" s="1376"/>
      <c r="T836" s="1376"/>
      <c r="U836" s="1376"/>
      <c r="V836" s="1376"/>
      <c r="W836" s="1376"/>
      <c r="X836" s="1376"/>
      <c r="Y836" s="1376"/>
      <c r="Z836" s="1376"/>
    </row>
    <row r="837" spans="1:26" ht="21">
      <c r="A837" s="1376"/>
      <c r="B837" s="1376"/>
      <c r="C837" s="1376"/>
      <c r="D837" s="1399"/>
      <c r="E837" s="1399"/>
      <c r="F837" s="1376"/>
      <c r="G837" s="1376"/>
      <c r="H837" s="1493"/>
      <c r="I837" s="1472"/>
      <c r="J837" s="1472"/>
      <c r="K837" s="1465"/>
      <c r="L837" s="1376"/>
      <c r="M837" s="1376"/>
      <c r="N837" s="1376"/>
      <c r="O837" s="1376"/>
      <c r="P837" s="1376"/>
      <c r="Q837" s="1376"/>
      <c r="R837" s="1376"/>
      <c r="S837" s="1376"/>
      <c r="T837" s="1376"/>
      <c r="U837" s="1376"/>
      <c r="V837" s="1376"/>
      <c r="W837" s="1376"/>
      <c r="X837" s="1376"/>
      <c r="Y837" s="1376"/>
      <c r="Z837" s="1376"/>
    </row>
    <row r="838" spans="1:26" ht="21">
      <c r="A838" s="1376"/>
      <c r="B838" s="1376"/>
      <c r="C838" s="1376"/>
      <c r="D838" s="1399"/>
      <c r="E838" s="1399"/>
      <c r="F838" s="1376"/>
      <c r="G838" s="1376"/>
      <c r="H838" s="1493"/>
      <c r="I838" s="1472"/>
      <c r="J838" s="1472"/>
      <c r="K838" s="1465"/>
      <c r="L838" s="1376"/>
      <c r="M838" s="1376"/>
      <c r="N838" s="1376"/>
      <c r="O838" s="1376"/>
      <c r="P838" s="1376"/>
      <c r="Q838" s="1376"/>
      <c r="R838" s="1376"/>
      <c r="S838" s="1376"/>
      <c r="T838" s="1376"/>
      <c r="U838" s="1376"/>
      <c r="V838" s="1376"/>
      <c r="W838" s="1376"/>
      <c r="X838" s="1376"/>
      <c r="Y838" s="1376"/>
      <c r="Z838" s="1376"/>
    </row>
    <row r="839" spans="1:26" ht="21">
      <c r="A839" s="1376"/>
      <c r="B839" s="1376"/>
      <c r="C839" s="1376"/>
      <c r="D839" s="1399"/>
      <c r="E839" s="1399"/>
      <c r="F839" s="1376"/>
      <c r="G839" s="1376"/>
      <c r="H839" s="1493"/>
      <c r="I839" s="1472"/>
      <c r="J839" s="1472"/>
      <c r="K839" s="1465"/>
      <c r="L839" s="1376"/>
      <c r="M839" s="1376"/>
      <c r="N839" s="1376"/>
      <c r="O839" s="1376"/>
      <c r="P839" s="1376"/>
      <c r="Q839" s="1376"/>
      <c r="R839" s="1376"/>
      <c r="S839" s="1376"/>
      <c r="T839" s="1376"/>
      <c r="U839" s="1376"/>
      <c r="V839" s="1376"/>
      <c r="W839" s="1376"/>
      <c r="X839" s="1376"/>
      <c r="Y839" s="1376"/>
      <c r="Z839" s="1376"/>
    </row>
    <row r="840" spans="1:26" ht="21">
      <c r="A840" s="1376"/>
      <c r="B840" s="1376"/>
      <c r="C840" s="1376"/>
      <c r="D840" s="1399"/>
      <c r="E840" s="1399"/>
      <c r="F840" s="1376"/>
      <c r="G840" s="1376"/>
      <c r="H840" s="1493"/>
      <c r="I840" s="1472"/>
      <c r="J840" s="1472"/>
      <c r="K840" s="1465"/>
      <c r="L840" s="1376"/>
      <c r="M840" s="1376"/>
      <c r="N840" s="1376"/>
      <c r="O840" s="1376"/>
      <c r="P840" s="1376"/>
      <c r="Q840" s="1376"/>
      <c r="R840" s="1376"/>
      <c r="S840" s="1376"/>
      <c r="T840" s="1376"/>
      <c r="U840" s="1376"/>
      <c r="V840" s="1376"/>
      <c r="W840" s="1376"/>
      <c r="X840" s="1376"/>
      <c r="Y840" s="1376"/>
      <c r="Z840" s="1376"/>
    </row>
    <row r="841" spans="1:26" ht="21">
      <c r="A841" s="1376"/>
      <c r="B841" s="1376"/>
      <c r="C841" s="1376"/>
      <c r="D841" s="1399"/>
      <c r="E841" s="1399"/>
      <c r="F841" s="1376"/>
      <c r="G841" s="1376"/>
      <c r="H841" s="1493"/>
      <c r="I841" s="1472"/>
      <c r="J841" s="1472"/>
      <c r="K841" s="1465"/>
      <c r="L841" s="1376"/>
      <c r="M841" s="1376"/>
      <c r="N841" s="1376"/>
      <c r="O841" s="1376"/>
      <c r="P841" s="1376"/>
      <c r="Q841" s="1376"/>
      <c r="R841" s="1376"/>
      <c r="S841" s="1376"/>
      <c r="T841" s="1376"/>
      <c r="U841" s="1376"/>
      <c r="V841" s="1376"/>
      <c r="W841" s="1376"/>
      <c r="X841" s="1376"/>
      <c r="Y841" s="1376"/>
      <c r="Z841" s="1376"/>
    </row>
    <row r="842" spans="1:26" ht="21">
      <c r="A842" s="1376"/>
      <c r="B842" s="1376"/>
      <c r="C842" s="1376"/>
      <c r="D842" s="1399"/>
      <c r="E842" s="1399"/>
      <c r="F842" s="1376"/>
      <c r="G842" s="1376"/>
      <c r="H842" s="1493"/>
      <c r="I842" s="1472"/>
      <c r="J842" s="1472"/>
      <c r="K842" s="1465"/>
      <c r="L842" s="1376"/>
      <c r="M842" s="1376"/>
      <c r="N842" s="1376"/>
      <c r="O842" s="1376"/>
      <c r="P842" s="1376"/>
      <c r="Q842" s="1376"/>
      <c r="R842" s="1376"/>
      <c r="S842" s="1376"/>
      <c r="T842" s="1376"/>
      <c r="U842" s="1376"/>
      <c r="V842" s="1376"/>
      <c r="W842" s="1376"/>
      <c r="X842" s="1376"/>
      <c r="Y842" s="1376"/>
      <c r="Z842" s="1376"/>
    </row>
    <row r="843" spans="1:26" ht="21">
      <c r="A843" s="1376"/>
      <c r="B843" s="1376"/>
      <c r="C843" s="1376"/>
      <c r="D843" s="1399"/>
      <c r="E843" s="1399"/>
      <c r="F843" s="1376"/>
      <c r="G843" s="1376"/>
      <c r="H843" s="1493"/>
      <c r="I843" s="1472"/>
      <c r="J843" s="1472"/>
      <c r="K843" s="1465"/>
      <c r="L843" s="1376"/>
      <c r="M843" s="1376"/>
      <c r="N843" s="1376"/>
      <c r="O843" s="1376"/>
      <c r="P843" s="1376"/>
      <c r="Q843" s="1376"/>
      <c r="R843" s="1376"/>
      <c r="S843" s="1376"/>
      <c r="T843" s="1376"/>
      <c r="U843" s="1376"/>
      <c r="V843" s="1376"/>
      <c r="W843" s="1376"/>
      <c r="X843" s="1376"/>
      <c r="Y843" s="1376"/>
      <c r="Z843" s="1376"/>
    </row>
    <row r="844" spans="1:26" ht="21">
      <c r="A844" s="1376"/>
      <c r="B844" s="1376"/>
      <c r="C844" s="1376"/>
      <c r="D844" s="1399"/>
      <c r="E844" s="1399"/>
      <c r="F844" s="1376"/>
      <c r="G844" s="1376"/>
      <c r="H844" s="1493"/>
      <c r="I844" s="1472"/>
      <c r="J844" s="1472"/>
      <c r="K844" s="1465"/>
      <c r="L844" s="1376"/>
      <c r="M844" s="1376"/>
      <c r="N844" s="1376"/>
      <c r="O844" s="1376"/>
      <c r="P844" s="1376"/>
      <c r="Q844" s="1376"/>
      <c r="R844" s="1376"/>
      <c r="S844" s="1376"/>
      <c r="T844" s="1376"/>
      <c r="U844" s="1376"/>
      <c r="V844" s="1376"/>
      <c r="W844" s="1376"/>
      <c r="X844" s="1376"/>
      <c r="Y844" s="1376"/>
      <c r="Z844" s="1376"/>
    </row>
    <row r="845" spans="1:26" ht="21">
      <c r="A845" s="1376"/>
      <c r="B845" s="1376"/>
      <c r="C845" s="1376"/>
      <c r="D845" s="1399"/>
      <c r="E845" s="1399"/>
      <c r="F845" s="1376"/>
      <c r="G845" s="1376"/>
      <c r="H845" s="1493"/>
      <c r="I845" s="1472"/>
      <c r="J845" s="1472"/>
      <c r="K845" s="1465"/>
      <c r="L845" s="1376"/>
      <c r="M845" s="1376"/>
      <c r="N845" s="1376"/>
      <c r="O845" s="1376"/>
      <c r="P845" s="1376"/>
      <c r="Q845" s="1376"/>
      <c r="R845" s="1376"/>
      <c r="S845" s="1376"/>
      <c r="T845" s="1376"/>
      <c r="U845" s="1376"/>
      <c r="V845" s="1376"/>
      <c r="W845" s="1376"/>
      <c r="X845" s="1376"/>
      <c r="Y845" s="1376"/>
      <c r="Z845" s="1376"/>
    </row>
    <row r="846" spans="1:26" ht="21">
      <c r="A846" s="1376"/>
      <c r="B846" s="1376"/>
      <c r="C846" s="1376"/>
      <c r="D846" s="1399"/>
      <c r="E846" s="1399"/>
      <c r="F846" s="1376"/>
      <c r="G846" s="1376"/>
      <c r="H846" s="1493"/>
      <c r="I846" s="1472"/>
      <c r="J846" s="1472"/>
      <c r="K846" s="1465"/>
      <c r="L846" s="1376"/>
      <c r="M846" s="1376"/>
      <c r="N846" s="1376"/>
      <c r="O846" s="1376"/>
      <c r="P846" s="1376"/>
      <c r="Q846" s="1376"/>
      <c r="R846" s="1376"/>
      <c r="S846" s="1376"/>
      <c r="T846" s="1376"/>
      <c r="U846" s="1376"/>
      <c r="V846" s="1376"/>
      <c r="W846" s="1376"/>
      <c r="X846" s="1376"/>
      <c r="Y846" s="1376"/>
      <c r="Z846" s="1376"/>
    </row>
    <row r="847" spans="1:26" ht="21">
      <c r="A847" s="1376"/>
      <c r="B847" s="1376"/>
      <c r="C847" s="1376"/>
      <c r="D847" s="1399"/>
      <c r="E847" s="1399"/>
      <c r="F847" s="1376"/>
      <c r="G847" s="1376"/>
      <c r="H847" s="1493"/>
      <c r="I847" s="1472"/>
      <c r="J847" s="1472"/>
      <c r="K847" s="1465"/>
      <c r="L847" s="1376"/>
      <c r="M847" s="1376"/>
      <c r="N847" s="1376"/>
      <c r="O847" s="1376"/>
      <c r="P847" s="1376"/>
      <c r="Q847" s="1376"/>
      <c r="R847" s="1376"/>
      <c r="S847" s="1376"/>
      <c r="T847" s="1376"/>
      <c r="U847" s="1376"/>
      <c r="V847" s="1376"/>
      <c r="W847" s="1376"/>
      <c r="X847" s="1376"/>
      <c r="Y847" s="1376"/>
      <c r="Z847" s="1376"/>
    </row>
    <row r="848" spans="1:26" ht="21">
      <c r="A848" s="1376"/>
      <c r="B848" s="1376"/>
      <c r="C848" s="1376"/>
      <c r="D848" s="1399"/>
      <c r="E848" s="1399"/>
      <c r="F848" s="1376"/>
      <c r="G848" s="1376"/>
      <c r="H848" s="1493"/>
      <c r="I848" s="1472"/>
      <c r="J848" s="1472"/>
      <c r="K848" s="1465"/>
      <c r="L848" s="1376"/>
      <c r="M848" s="1376"/>
      <c r="N848" s="1376"/>
      <c r="O848" s="1376"/>
      <c r="P848" s="1376"/>
      <c r="Q848" s="1376"/>
      <c r="R848" s="1376"/>
      <c r="S848" s="1376"/>
      <c r="T848" s="1376"/>
      <c r="U848" s="1376"/>
      <c r="V848" s="1376"/>
      <c r="W848" s="1376"/>
      <c r="X848" s="1376"/>
      <c r="Y848" s="1376"/>
      <c r="Z848" s="1376"/>
    </row>
    <row r="849" spans="1:26" ht="21">
      <c r="A849" s="1376"/>
      <c r="B849" s="1376"/>
      <c r="C849" s="1376"/>
      <c r="D849" s="1399"/>
      <c r="E849" s="1399"/>
      <c r="F849" s="1376"/>
      <c r="G849" s="1376"/>
      <c r="H849" s="1493"/>
      <c r="I849" s="1472"/>
      <c r="J849" s="1472"/>
      <c r="K849" s="1465"/>
      <c r="L849" s="1376"/>
      <c r="M849" s="1376"/>
      <c r="N849" s="1376"/>
      <c r="O849" s="1376"/>
      <c r="P849" s="1376"/>
      <c r="Q849" s="1376"/>
      <c r="R849" s="1376"/>
      <c r="S849" s="1376"/>
      <c r="T849" s="1376"/>
      <c r="U849" s="1376"/>
      <c r="V849" s="1376"/>
      <c r="W849" s="1376"/>
      <c r="X849" s="1376"/>
      <c r="Y849" s="1376"/>
      <c r="Z849" s="1376"/>
    </row>
    <row r="850" spans="1:26" ht="21">
      <c r="A850" s="1376"/>
      <c r="B850" s="1376"/>
      <c r="C850" s="1376"/>
      <c r="D850" s="1399"/>
      <c r="E850" s="1399"/>
      <c r="F850" s="1376"/>
      <c r="G850" s="1376"/>
      <c r="H850" s="1493"/>
      <c r="I850" s="1472"/>
      <c r="J850" s="1472"/>
      <c r="K850" s="1465"/>
      <c r="L850" s="1376"/>
      <c r="M850" s="1376"/>
      <c r="N850" s="1376"/>
      <c r="O850" s="1376"/>
      <c r="P850" s="1376"/>
      <c r="Q850" s="1376"/>
      <c r="R850" s="1376"/>
      <c r="S850" s="1376"/>
      <c r="T850" s="1376"/>
      <c r="U850" s="1376"/>
      <c r="V850" s="1376"/>
      <c r="W850" s="1376"/>
      <c r="X850" s="1376"/>
      <c r="Y850" s="1376"/>
      <c r="Z850" s="1376"/>
    </row>
    <row r="851" spans="1:26" ht="21">
      <c r="A851" s="1376"/>
      <c r="B851" s="1376"/>
      <c r="C851" s="1376"/>
      <c r="D851" s="1399"/>
      <c r="E851" s="1399"/>
      <c r="F851" s="1376"/>
      <c r="G851" s="1376"/>
      <c r="H851" s="1493"/>
      <c r="I851" s="1472"/>
      <c r="J851" s="1472"/>
      <c r="K851" s="1465"/>
      <c r="L851" s="1376"/>
      <c r="M851" s="1376"/>
      <c r="N851" s="1376"/>
      <c r="O851" s="1376"/>
      <c r="P851" s="1376"/>
      <c r="Q851" s="1376"/>
      <c r="R851" s="1376"/>
      <c r="S851" s="1376"/>
      <c r="T851" s="1376"/>
      <c r="U851" s="1376"/>
      <c r="V851" s="1376"/>
      <c r="W851" s="1376"/>
      <c r="X851" s="1376"/>
      <c r="Y851" s="1376"/>
      <c r="Z851" s="1376"/>
    </row>
    <row r="852" spans="1:26" ht="21">
      <c r="A852" s="1376"/>
      <c r="B852" s="1376"/>
      <c r="C852" s="1376"/>
      <c r="D852" s="1399"/>
      <c r="E852" s="1399"/>
      <c r="F852" s="1376"/>
      <c r="G852" s="1376"/>
      <c r="H852" s="1493"/>
      <c r="I852" s="1472"/>
      <c r="J852" s="1472"/>
      <c r="K852" s="1465"/>
      <c r="L852" s="1376"/>
      <c r="M852" s="1376"/>
      <c r="N852" s="1376"/>
      <c r="O852" s="1376"/>
      <c r="P852" s="1376"/>
      <c r="Q852" s="1376"/>
      <c r="R852" s="1376"/>
      <c r="S852" s="1376"/>
      <c r="T852" s="1376"/>
      <c r="U852" s="1376"/>
      <c r="V852" s="1376"/>
      <c r="W852" s="1376"/>
      <c r="X852" s="1376"/>
      <c r="Y852" s="1376"/>
      <c r="Z852" s="1376"/>
    </row>
    <row r="853" spans="1:26" ht="21">
      <c r="A853" s="1376"/>
      <c r="B853" s="1376"/>
      <c r="C853" s="1376"/>
      <c r="D853" s="1399"/>
      <c r="E853" s="1399"/>
      <c r="F853" s="1376"/>
      <c r="G853" s="1376"/>
      <c r="H853" s="1493"/>
      <c r="I853" s="1472"/>
      <c r="J853" s="1472"/>
      <c r="K853" s="1465"/>
      <c r="L853" s="1376"/>
      <c r="M853" s="1376"/>
      <c r="N853" s="1376"/>
      <c r="O853" s="1376"/>
      <c r="P853" s="1376"/>
      <c r="Q853" s="1376"/>
      <c r="R853" s="1376"/>
      <c r="S853" s="1376"/>
      <c r="T853" s="1376"/>
      <c r="U853" s="1376"/>
      <c r="V853" s="1376"/>
      <c r="W853" s="1376"/>
      <c r="X853" s="1376"/>
      <c r="Y853" s="1376"/>
      <c r="Z853" s="1376"/>
    </row>
    <row r="854" spans="1:26" ht="21">
      <c r="A854" s="1376"/>
      <c r="B854" s="1376"/>
      <c r="C854" s="1376"/>
      <c r="D854" s="1399"/>
      <c r="E854" s="1399"/>
      <c r="F854" s="1376"/>
      <c r="G854" s="1376"/>
      <c r="H854" s="1493"/>
      <c r="I854" s="1472"/>
      <c r="J854" s="1472"/>
      <c r="K854" s="1465"/>
      <c r="L854" s="1376"/>
      <c r="M854" s="1376"/>
      <c r="N854" s="1376"/>
      <c r="O854" s="1376"/>
      <c r="P854" s="1376"/>
      <c r="Q854" s="1376"/>
      <c r="R854" s="1376"/>
      <c r="S854" s="1376"/>
      <c r="T854" s="1376"/>
      <c r="U854" s="1376"/>
      <c r="V854" s="1376"/>
      <c r="W854" s="1376"/>
      <c r="X854" s="1376"/>
      <c r="Y854" s="1376"/>
      <c r="Z854" s="1376"/>
    </row>
    <row r="855" spans="1:26" ht="21">
      <c r="A855" s="1376"/>
      <c r="B855" s="1376"/>
      <c r="C855" s="1376"/>
      <c r="D855" s="1399"/>
      <c r="E855" s="1399"/>
      <c r="F855" s="1376"/>
      <c r="G855" s="1376"/>
      <c r="H855" s="1493"/>
      <c r="I855" s="1472"/>
      <c r="J855" s="1472"/>
      <c r="K855" s="1465"/>
      <c r="L855" s="1376"/>
      <c r="M855" s="1376"/>
      <c r="N855" s="1376"/>
      <c r="O855" s="1376"/>
      <c r="P855" s="1376"/>
      <c r="Q855" s="1376"/>
      <c r="R855" s="1376"/>
      <c r="S855" s="1376"/>
      <c r="T855" s="1376"/>
      <c r="U855" s="1376"/>
      <c r="V855" s="1376"/>
      <c r="W855" s="1376"/>
      <c r="X855" s="1376"/>
      <c r="Y855" s="1376"/>
      <c r="Z855" s="1376"/>
    </row>
    <row r="856" spans="1:26" ht="21">
      <c r="A856" s="1376"/>
      <c r="B856" s="1376"/>
      <c r="C856" s="1376"/>
      <c r="D856" s="1399"/>
      <c r="E856" s="1399"/>
      <c r="F856" s="1376"/>
      <c r="G856" s="1376"/>
      <c r="H856" s="1493"/>
      <c r="I856" s="1472"/>
      <c r="J856" s="1472"/>
      <c r="K856" s="1465"/>
      <c r="L856" s="1376"/>
      <c r="M856" s="1376"/>
      <c r="N856" s="1376"/>
      <c r="O856" s="1376"/>
      <c r="P856" s="1376"/>
      <c r="Q856" s="1376"/>
      <c r="R856" s="1376"/>
      <c r="S856" s="1376"/>
      <c r="T856" s="1376"/>
      <c r="U856" s="1376"/>
      <c r="V856" s="1376"/>
      <c r="W856" s="1376"/>
      <c r="X856" s="1376"/>
      <c r="Y856" s="1376"/>
      <c r="Z856" s="1376"/>
    </row>
    <row r="857" spans="1:26" ht="21">
      <c r="A857" s="1376"/>
      <c r="B857" s="1376"/>
      <c r="C857" s="1376"/>
      <c r="D857" s="1399"/>
      <c r="E857" s="1399"/>
      <c r="F857" s="1376"/>
      <c r="G857" s="1376"/>
      <c r="H857" s="1493"/>
      <c r="I857" s="1472"/>
      <c r="J857" s="1472"/>
      <c r="K857" s="1465"/>
      <c r="L857" s="1376"/>
      <c r="M857" s="1376"/>
      <c r="N857" s="1376"/>
      <c r="O857" s="1376"/>
      <c r="P857" s="1376"/>
      <c r="Q857" s="1376"/>
      <c r="R857" s="1376"/>
      <c r="S857" s="1376"/>
      <c r="T857" s="1376"/>
      <c r="U857" s="1376"/>
      <c r="V857" s="1376"/>
      <c r="W857" s="1376"/>
      <c r="X857" s="1376"/>
      <c r="Y857" s="1376"/>
      <c r="Z857" s="1376"/>
    </row>
    <row r="858" spans="1:26" ht="21">
      <c r="A858" s="1376"/>
      <c r="B858" s="1376"/>
      <c r="C858" s="1376"/>
      <c r="D858" s="1399"/>
      <c r="E858" s="1399"/>
      <c r="F858" s="1376"/>
      <c r="G858" s="1376"/>
      <c r="H858" s="1493"/>
      <c r="I858" s="1472"/>
      <c r="J858" s="1472"/>
      <c r="K858" s="1465"/>
      <c r="L858" s="1376"/>
      <c r="M858" s="1376"/>
      <c r="N858" s="1376"/>
      <c r="O858" s="1376"/>
      <c r="P858" s="1376"/>
      <c r="Q858" s="1376"/>
      <c r="R858" s="1376"/>
      <c r="S858" s="1376"/>
      <c r="T858" s="1376"/>
      <c r="U858" s="1376"/>
      <c r="V858" s="1376"/>
      <c r="W858" s="1376"/>
      <c r="X858" s="1376"/>
      <c r="Y858" s="1376"/>
      <c r="Z858" s="1376"/>
    </row>
    <row r="859" spans="1:26" ht="21">
      <c r="A859" s="1376"/>
      <c r="B859" s="1376"/>
      <c r="C859" s="1376"/>
      <c r="D859" s="1399"/>
      <c r="E859" s="1399"/>
      <c r="F859" s="1376"/>
      <c r="G859" s="1376"/>
      <c r="H859" s="1493"/>
      <c r="I859" s="1472"/>
      <c r="J859" s="1472"/>
      <c r="K859" s="1465"/>
      <c r="L859" s="1376"/>
      <c r="M859" s="1376"/>
      <c r="N859" s="1376"/>
      <c r="O859" s="1376"/>
      <c r="P859" s="1376"/>
      <c r="Q859" s="1376"/>
      <c r="R859" s="1376"/>
      <c r="S859" s="1376"/>
      <c r="T859" s="1376"/>
      <c r="U859" s="1376"/>
      <c r="V859" s="1376"/>
      <c r="W859" s="1376"/>
      <c r="X859" s="1376"/>
      <c r="Y859" s="1376"/>
      <c r="Z859" s="1376"/>
    </row>
    <row r="860" spans="1:26" ht="21">
      <c r="A860" s="1376"/>
      <c r="B860" s="1376"/>
      <c r="C860" s="1376"/>
      <c r="D860" s="1399"/>
      <c r="E860" s="1399"/>
      <c r="F860" s="1376"/>
      <c r="G860" s="1376"/>
      <c r="H860" s="1493"/>
      <c r="I860" s="1472"/>
      <c r="J860" s="1472"/>
      <c r="K860" s="1465"/>
      <c r="L860" s="1376"/>
      <c r="M860" s="1376"/>
      <c r="N860" s="1376"/>
      <c r="O860" s="1376"/>
      <c r="P860" s="1376"/>
      <c r="Q860" s="1376"/>
      <c r="R860" s="1376"/>
      <c r="S860" s="1376"/>
      <c r="T860" s="1376"/>
      <c r="U860" s="1376"/>
      <c r="V860" s="1376"/>
      <c r="W860" s="1376"/>
      <c r="X860" s="1376"/>
      <c r="Y860" s="1376"/>
      <c r="Z860" s="1376"/>
    </row>
    <row r="861" spans="1:26" ht="21">
      <c r="A861" s="1376"/>
      <c r="B861" s="1376"/>
      <c r="C861" s="1376"/>
      <c r="D861" s="1399"/>
      <c r="E861" s="1399"/>
      <c r="F861" s="1376"/>
      <c r="G861" s="1376"/>
      <c r="H861" s="1493"/>
      <c r="I861" s="1472"/>
      <c r="J861" s="1472"/>
      <c r="K861" s="1465"/>
      <c r="L861" s="1376"/>
      <c r="M861" s="1376"/>
      <c r="N861" s="1376"/>
      <c r="O861" s="1376"/>
      <c r="P861" s="1376"/>
      <c r="Q861" s="1376"/>
      <c r="R861" s="1376"/>
      <c r="S861" s="1376"/>
      <c r="T861" s="1376"/>
      <c r="U861" s="1376"/>
      <c r="V861" s="1376"/>
      <c r="W861" s="1376"/>
      <c r="X861" s="1376"/>
      <c r="Y861" s="1376"/>
      <c r="Z861" s="1376"/>
    </row>
    <row r="862" spans="1:26" ht="21">
      <c r="A862" s="1376"/>
      <c r="B862" s="1376"/>
      <c r="C862" s="1376"/>
      <c r="D862" s="1399"/>
      <c r="E862" s="1399"/>
      <c r="F862" s="1376"/>
      <c r="G862" s="1376"/>
      <c r="H862" s="1493"/>
      <c r="I862" s="1472"/>
      <c r="J862" s="1472"/>
      <c r="K862" s="1465"/>
      <c r="L862" s="1376"/>
      <c r="M862" s="1376"/>
      <c r="N862" s="1376"/>
      <c r="O862" s="1376"/>
      <c r="P862" s="1376"/>
      <c r="Q862" s="1376"/>
      <c r="R862" s="1376"/>
      <c r="S862" s="1376"/>
      <c r="T862" s="1376"/>
      <c r="U862" s="1376"/>
      <c r="V862" s="1376"/>
      <c r="W862" s="1376"/>
      <c r="X862" s="1376"/>
      <c r="Y862" s="1376"/>
      <c r="Z862" s="1376"/>
    </row>
    <row r="863" spans="1:26" ht="21">
      <c r="A863" s="1376"/>
      <c r="B863" s="1376"/>
      <c r="C863" s="1376"/>
      <c r="D863" s="1399"/>
      <c r="E863" s="1399"/>
      <c r="F863" s="1376"/>
      <c r="G863" s="1376"/>
      <c r="H863" s="1493"/>
      <c r="I863" s="1472"/>
      <c r="J863" s="1472"/>
      <c r="K863" s="1465"/>
      <c r="L863" s="1376"/>
      <c r="M863" s="1376"/>
      <c r="N863" s="1376"/>
      <c r="O863" s="1376"/>
      <c r="P863" s="1376"/>
      <c r="Q863" s="1376"/>
      <c r="R863" s="1376"/>
      <c r="S863" s="1376"/>
      <c r="T863" s="1376"/>
      <c r="U863" s="1376"/>
      <c r="V863" s="1376"/>
      <c r="W863" s="1376"/>
      <c r="X863" s="1376"/>
      <c r="Y863" s="1376"/>
      <c r="Z863" s="1376"/>
    </row>
    <row r="864" spans="1:26" ht="21">
      <c r="A864" s="1376"/>
      <c r="B864" s="1376"/>
      <c r="C864" s="1376"/>
      <c r="D864" s="1399"/>
      <c r="E864" s="1399"/>
      <c r="F864" s="1376"/>
      <c r="G864" s="1376"/>
      <c r="H864" s="1493"/>
      <c r="I864" s="1472"/>
      <c r="J864" s="1472"/>
      <c r="K864" s="1465"/>
      <c r="L864" s="1376"/>
      <c r="M864" s="1376"/>
      <c r="N864" s="1376"/>
      <c r="O864" s="1376"/>
      <c r="P864" s="1376"/>
      <c r="Q864" s="1376"/>
      <c r="R864" s="1376"/>
      <c r="S864" s="1376"/>
      <c r="T864" s="1376"/>
      <c r="U864" s="1376"/>
      <c r="V864" s="1376"/>
      <c r="W864" s="1376"/>
      <c r="X864" s="1376"/>
      <c r="Y864" s="1376"/>
      <c r="Z864" s="1376"/>
    </row>
    <row r="865" spans="1:26" ht="21">
      <c r="A865" s="1376"/>
      <c r="B865" s="1376"/>
      <c r="C865" s="1376"/>
      <c r="D865" s="1399"/>
      <c r="E865" s="1399"/>
      <c r="F865" s="1376"/>
      <c r="G865" s="1376"/>
      <c r="H865" s="1493"/>
      <c r="I865" s="1472"/>
      <c r="J865" s="1472"/>
      <c r="K865" s="1465"/>
      <c r="L865" s="1376"/>
      <c r="M865" s="1376"/>
      <c r="N865" s="1376"/>
      <c r="O865" s="1376"/>
      <c r="P865" s="1376"/>
      <c r="Q865" s="1376"/>
      <c r="R865" s="1376"/>
      <c r="S865" s="1376"/>
      <c r="T865" s="1376"/>
      <c r="U865" s="1376"/>
      <c r="V865" s="1376"/>
      <c r="W865" s="1376"/>
      <c r="X865" s="1376"/>
      <c r="Y865" s="1376"/>
      <c r="Z865" s="1376"/>
    </row>
    <row r="866" spans="1:26" ht="21">
      <c r="A866" s="1376"/>
      <c r="B866" s="1376"/>
      <c r="C866" s="1376"/>
      <c r="D866" s="1399"/>
      <c r="E866" s="1399"/>
      <c r="F866" s="1376"/>
      <c r="G866" s="1376"/>
      <c r="H866" s="1493"/>
      <c r="I866" s="1472"/>
      <c r="J866" s="1472"/>
      <c r="K866" s="1465"/>
      <c r="L866" s="1376"/>
      <c r="M866" s="1376"/>
      <c r="N866" s="1376"/>
      <c r="O866" s="1376"/>
      <c r="P866" s="1376"/>
      <c r="Q866" s="1376"/>
      <c r="R866" s="1376"/>
      <c r="S866" s="1376"/>
      <c r="T866" s="1376"/>
      <c r="U866" s="1376"/>
      <c r="V866" s="1376"/>
      <c r="W866" s="1376"/>
      <c r="X866" s="1376"/>
      <c r="Y866" s="1376"/>
      <c r="Z866" s="1376"/>
    </row>
    <row r="867" spans="1:26" ht="21">
      <c r="A867" s="1376"/>
      <c r="B867" s="1376"/>
      <c r="C867" s="1376"/>
      <c r="D867" s="1399"/>
      <c r="E867" s="1399"/>
      <c r="F867" s="1376"/>
      <c r="G867" s="1376"/>
      <c r="H867" s="1493"/>
      <c r="I867" s="1472"/>
      <c r="J867" s="1472"/>
      <c r="K867" s="1465"/>
      <c r="L867" s="1376"/>
      <c r="M867" s="1376"/>
      <c r="N867" s="1376"/>
      <c r="O867" s="1376"/>
      <c r="P867" s="1376"/>
      <c r="Q867" s="1376"/>
      <c r="R867" s="1376"/>
      <c r="S867" s="1376"/>
      <c r="T867" s="1376"/>
      <c r="U867" s="1376"/>
      <c r="V867" s="1376"/>
      <c r="W867" s="1376"/>
      <c r="X867" s="1376"/>
      <c r="Y867" s="1376"/>
      <c r="Z867" s="1376"/>
    </row>
    <row r="868" spans="1:26" ht="21">
      <c r="A868" s="1376"/>
      <c r="B868" s="1376"/>
      <c r="C868" s="1376"/>
      <c r="D868" s="1399"/>
      <c r="E868" s="1399"/>
      <c r="F868" s="1376"/>
      <c r="G868" s="1376"/>
      <c r="H868" s="1493"/>
      <c r="I868" s="1472"/>
      <c r="J868" s="1472"/>
      <c r="K868" s="1465"/>
      <c r="L868" s="1376"/>
      <c r="M868" s="1376"/>
      <c r="N868" s="1376"/>
      <c r="O868" s="1376"/>
      <c r="P868" s="1376"/>
      <c r="Q868" s="1376"/>
      <c r="R868" s="1376"/>
      <c r="S868" s="1376"/>
      <c r="T868" s="1376"/>
      <c r="U868" s="1376"/>
      <c r="V868" s="1376"/>
      <c r="W868" s="1376"/>
      <c r="X868" s="1376"/>
      <c r="Y868" s="1376"/>
      <c r="Z868" s="1376"/>
    </row>
    <row r="869" spans="1:26" ht="21">
      <c r="A869" s="1376"/>
      <c r="B869" s="1376"/>
      <c r="C869" s="1376"/>
      <c r="D869" s="1399"/>
      <c r="E869" s="1399"/>
      <c r="F869" s="1376"/>
      <c r="G869" s="1376"/>
      <c r="H869" s="1493"/>
      <c r="I869" s="1472"/>
      <c r="J869" s="1472"/>
      <c r="K869" s="1465"/>
      <c r="L869" s="1376"/>
      <c r="M869" s="1376"/>
      <c r="N869" s="1376"/>
      <c r="O869" s="1376"/>
      <c r="P869" s="1376"/>
      <c r="Q869" s="1376"/>
      <c r="R869" s="1376"/>
      <c r="S869" s="1376"/>
      <c r="T869" s="1376"/>
      <c r="U869" s="1376"/>
      <c r="V869" s="1376"/>
      <c r="W869" s="1376"/>
      <c r="X869" s="1376"/>
      <c r="Y869" s="1376"/>
      <c r="Z869" s="1376"/>
    </row>
    <row r="870" spans="1:26" ht="21">
      <c r="A870" s="1376"/>
      <c r="B870" s="1376"/>
      <c r="C870" s="1376"/>
      <c r="D870" s="1399"/>
      <c r="E870" s="1399"/>
      <c r="F870" s="1376"/>
      <c r="G870" s="1376"/>
      <c r="H870" s="1493"/>
      <c r="I870" s="1472"/>
      <c r="J870" s="1472"/>
      <c r="K870" s="1465"/>
      <c r="L870" s="1376"/>
      <c r="M870" s="1376"/>
      <c r="N870" s="1376"/>
      <c r="O870" s="1376"/>
      <c r="P870" s="1376"/>
      <c r="Q870" s="1376"/>
      <c r="R870" s="1376"/>
      <c r="S870" s="1376"/>
      <c r="T870" s="1376"/>
      <c r="U870" s="1376"/>
      <c r="V870" s="1376"/>
      <c r="W870" s="1376"/>
      <c r="X870" s="1376"/>
      <c r="Y870" s="1376"/>
      <c r="Z870" s="1376"/>
    </row>
    <row r="871" spans="1:26" ht="21">
      <c r="A871" s="1376"/>
      <c r="B871" s="1376"/>
      <c r="C871" s="1376"/>
      <c r="D871" s="1399"/>
      <c r="E871" s="1399"/>
      <c r="F871" s="1376"/>
      <c r="G871" s="1376"/>
      <c r="H871" s="1493"/>
      <c r="I871" s="1472"/>
      <c r="J871" s="1472"/>
      <c r="K871" s="1465"/>
      <c r="L871" s="1376"/>
      <c r="M871" s="1376"/>
      <c r="N871" s="1376"/>
      <c r="O871" s="1376"/>
      <c r="P871" s="1376"/>
      <c r="Q871" s="1376"/>
      <c r="R871" s="1376"/>
      <c r="S871" s="1376"/>
      <c r="T871" s="1376"/>
      <c r="U871" s="1376"/>
      <c r="V871" s="1376"/>
      <c r="W871" s="1376"/>
      <c r="X871" s="1376"/>
      <c r="Y871" s="1376"/>
      <c r="Z871" s="1376"/>
    </row>
    <row r="872" spans="1:26" ht="21">
      <c r="A872" s="1376"/>
      <c r="B872" s="1376"/>
      <c r="C872" s="1376"/>
      <c r="D872" s="1399"/>
      <c r="E872" s="1399"/>
      <c r="F872" s="1376"/>
      <c r="G872" s="1376"/>
      <c r="H872" s="1493"/>
      <c r="I872" s="1472"/>
      <c r="J872" s="1472"/>
      <c r="K872" s="1465"/>
      <c r="L872" s="1376"/>
      <c r="M872" s="1376"/>
      <c r="N872" s="1376"/>
      <c r="O872" s="1376"/>
      <c r="P872" s="1376"/>
      <c r="Q872" s="1376"/>
      <c r="R872" s="1376"/>
      <c r="S872" s="1376"/>
      <c r="T872" s="1376"/>
      <c r="U872" s="1376"/>
      <c r="V872" s="1376"/>
      <c r="W872" s="1376"/>
      <c r="X872" s="1376"/>
      <c r="Y872" s="1376"/>
      <c r="Z872" s="1376"/>
    </row>
    <row r="873" spans="1:26" ht="21">
      <c r="A873" s="1376"/>
      <c r="B873" s="1376"/>
      <c r="C873" s="1376"/>
      <c r="D873" s="1399"/>
      <c r="E873" s="1399"/>
      <c r="F873" s="1376"/>
      <c r="G873" s="1376"/>
      <c r="H873" s="1493"/>
      <c r="I873" s="1472"/>
      <c r="J873" s="1472"/>
      <c r="K873" s="1465"/>
      <c r="L873" s="1376"/>
      <c r="M873" s="1376"/>
      <c r="N873" s="1376"/>
      <c r="O873" s="1376"/>
      <c r="P873" s="1376"/>
      <c r="Q873" s="1376"/>
      <c r="R873" s="1376"/>
      <c r="S873" s="1376"/>
      <c r="T873" s="1376"/>
      <c r="U873" s="1376"/>
      <c r="V873" s="1376"/>
      <c r="W873" s="1376"/>
      <c r="X873" s="1376"/>
      <c r="Y873" s="1376"/>
      <c r="Z873" s="1376"/>
    </row>
    <row r="874" spans="1:26" ht="21">
      <c r="A874" s="1376"/>
      <c r="B874" s="1376"/>
      <c r="C874" s="1376"/>
      <c r="D874" s="1399"/>
      <c r="E874" s="1399"/>
      <c r="F874" s="1376"/>
      <c r="G874" s="1376"/>
      <c r="H874" s="1493"/>
      <c r="I874" s="1472"/>
      <c r="J874" s="1472"/>
      <c r="K874" s="1465"/>
      <c r="L874" s="1376"/>
      <c r="M874" s="1376"/>
      <c r="N874" s="1376"/>
      <c r="O874" s="1376"/>
      <c r="P874" s="1376"/>
      <c r="Q874" s="1376"/>
      <c r="R874" s="1376"/>
      <c r="S874" s="1376"/>
      <c r="T874" s="1376"/>
      <c r="U874" s="1376"/>
      <c r="V874" s="1376"/>
      <c r="W874" s="1376"/>
      <c r="X874" s="1376"/>
      <c r="Y874" s="1376"/>
      <c r="Z874" s="1376"/>
    </row>
    <row r="875" spans="1:26" ht="21">
      <c r="A875" s="1376"/>
      <c r="B875" s="1376"/>
      <c r="C875" s="1376"/>
      <c r="D875" s="1399"/>
      <c r="E875" s="1399"/>
      <c r="F875" s="1376"/>
      <c r="G875" s="1376"/>
      <c r="H875" s="1493"/>
      <c r="I875" s="1472"/>
      <c r="J875" s="1472"/>
      <c r="K875" s="1465"/>
      <c r="L875" s="1376"/>
      <c r="M875" s="1376"/>
      <c r="N875" s="1376"/>
      <c r="O875" s="1376"/>
      <c r="P875" s="1376"/>
      <c r="Q875" s="1376"/>
      <c r="R875" s="1376"/>
      <c r="S875" s="1376"/>
      <c r="T875" s="1376"/>
      <c r="U875" s="1376"/>
      <c r="V875" s="1376"/>
      <c r="W875" s="1376"/>
      <c r="X875" s="1376"/>
      <c r="Y875" s="1376"/>
      <c r="Z875" s="1376"/>
    </row>
    <row r="876" spans="1:26" ht="21">
      <c r="A876" s="1376"/>
      <c r="B876" s="1376"/>
      <c r="C876" s="1376"/>
      <c r="D876" s="1399"/>
      <c r="E876" s="1399"/>
      <c r="F876" s="1376"/>
      <c r="G876" s="1376"/>
      <c r="H876" s="1493"/>
      <c r="I876" s="1472"/>
      <c r="J876" s="1472"/>
      <c r="K876" s="1465"/>
      <c r="L876" s="1376"/>
      <c r="M876" s="1376"/>
      <c r="N876" s="1376"/>
      <c r="O876" s="1376"/>
      <c r="P876" s="1376"/>
      <c r="Q876" s="1376"/>
      <c r="R876" s="1376"/>
      <c r="S876" s="1376"/>
      <c r="T876" s="1376"/>
      <c r="U876" s="1376"/>
      <c r="V876" s="1376"/>
      <c r="W876" s="1376"/>
      <c r="X876" s="1376"/>
      <c r="Y876" s="1376"/>
      <c r="Z876" s="1376"/>
    </row>
    <row r="877" spans="1:26" ht="21">
      <c r="A877" s="1376"/>
      <c r="B877" s="1376"/>
      <c r="C877" s="1376"/>
      <c r="D877" s="1399"/>
      <c r="E877" s="1399"/>
      <c r="F877" s="1376"/>
      <c r="G877" s="1376"/>
      <c r="H877" s="1493"/>
      <c r="I877" s="1472"/>
      <c r="J877" s="1472"/>
      <c r="K877" s="1465"/>
      <c r="L877" s="1376"/>
      <c r="M877" s="1376"/>
      <c r="N877" s="1376"/>
      <c r="O877" s="1376"/>
      <c r="P877" s="1376"/>
      <c r="Q877" s="1376"/>
      <c r="R877" s="1376"/>
      <c r="S877" s="1376"/>
      <c r="T877" s="1376"/>
      <c r="U877" s="1376"/>
      <c r="V877" s="1376"/>
      <c r="W877" s="1376"/>
      <c r="X877" s="1376"/>
      <c r="Y877" s="1376"/>
      <c r="Z877" s="1376"/>
    </row>
    <row r="878" spans="1:26" ht="21">
      <c r="A878" s="1376"/>
      <c r="B878" s="1376"/>
      <c r="C878" s="1376"/>
      <c r="D878" s="1399"/>
      <c r="E878" s="1399"/>
      <c r="F878" s="1376"/>
      <c r="G878" s="1376"/>
      <c r="H878" s="1493"/>
      <c r="I878" s="1472"/>
      <c r="J878" s="1472"/>
      <c r="K878" s="1465"/>
      <c r="L878" s="1376"/>
      <c r="M878" s="1376"/>
      <c r="N878" s="1376"/>
      <c r="O878" s="1376"/>
      <c r="P878" s="1376"/>
      <c r="Q878" s="1376"/>
      <c r="R878" s="1376"/>
      <c r="S878" s="1376"/>
      <c r="T878" s="1376"/>
      <c r="U878" s="1376"/>
      <c r="V878" s="1376"/>
      <c r="W878" s="1376"/>
      <c r="X878" s="1376"/>
      <c r="Y878" s="1376"/>
      <c r="Z878" s="1376"/>
    </row>
    <row r="879" spans="1:26" ht="21">
      <c r="A879" s="1376"/>
      <c r="B879" s="1376"/>
      <c r="C879" s="1376"/>
      <c r="D879" s="1399"/>
      <c r="E879" s="1399"/>
      <c r="F879" s="1376"/>
      <c r="G879" s="1376"/>
      <c r="H879" s="1493"/>
      <c r="I879" s="1472"/>
      <c r="J879" s="1472"/>
      <c r="K879" s="1465"/>
      <c r="L879" s="1376"/>
      <c r="M879" s="1376"/>
      <c r="N879" s="1376"/>
      <c r="O879" s="1376"/>
      <c r="P879" s="1376"/>
      <c r="Q879" s="1376"/>
      <c r="R879" s="1376"/>
      <c r="S879" s="1376"/>
      <c r="T879" s="1376"/>
      <c r="U879" s="1376"/>
      <c r="V879" s="1376"/>
      <c r="W879" s="1376"/>
      <c r="X879" s="1376"/>
      <c r="Y879" s="1376"/>
      <c r="Z879" s="1376"/>
    </row>
    <row r="880" spans="1:26" ht="21">
      <c r="A880" s="1376"/>
      <c r="B880" s="1376"/>
      <c r="C880" s="1376"/>
      <c r="D880" s="1399"/>
      <c r="E880" s="1399"/>
      <c r="F880" s="1376"/>
      <c r="G880" s="1376"/>
      <c r="H880" s="1493"/>
      <c r="I880" s="1472"/>
      <c r="J880" s="1472"/>
      <c r="K880" s="1465"/>
      <c r="L880" s="1376"/>
      <c r="M880" s="1376"/>
      <c r="N880" s="1376"/>
      <c r="O880" s="1376"/>
      <c r="P880" s="1376"/>
      <c r="Q880" s="1376"/>
      <c r="R880" s="1376"/>
      <c r="S880" s="1376"/>
      <c r="T880" s="1376"/>
      <c r="U880" s="1376"/>
      <c r="V880" s="1376"/>
      <c r="W880" s="1376"/>
      <c r="X880" s="1376"/>
      <c r="Y880" s="1376"/>
      <c r="Z880" s="1376"/>
    </row>
    <row r="881" spans="1:26" ht="21">
      <c r="A881" s="1376"/>
      <c r="B881" s="1376"/>
      <c r="C881" s="1376"/>
      <c r="D881" s="1399"/>
      <c r="E881" s="1399"/>
      <c r="F881" s="1376"/>
      <c r="G881" s="1376"/>
      <c r="H881" s="1493"/>
      <c r="I881" s="1472"/>
      <c r="J881" s="1472"/>
      <c r="K881" s="1465"/>
      <c r="L881" s="1376"/>
      <c r="M881" s="1376"/>
      <c r="N881" s="1376"/>
      <c r="O881" s="1376"/>
      <c r="P881" s="1376"/>
      <c r="Q881" s="1376"/>
      <c r="R881" s="1376"/>
      <c r="S881" s="1376"/>
      <c r="T881" s="1376"/>
      <c r="U881" s="1376"/>
      <c r="V881" s="1376"/>
      <c r="W881" s="1376"/>
      <c r="X881" s="1376"/>
      <c r="Y881" s="1376"/>
      <c r="Z881" s="1376"/>
    </row>
    <row r="882" spans="1:26" ht="21">
      <c r="A882" s="1376"/>
      <c r="B882" s="1376"/>
      <c r="C882" s="1376"/>
      <c r="D882" s="1399"/>
      <c r="E882" s="1399"/>
      <c r="F882" s="1376"/>
      <c r="G882" s="1376"/>
      <c r="H882" s="1493"/>
      <c r="I882" s="1472"/>
      <c r="J882" s="1472"/>
      <c r="K882" s="1465"/>
      <c r="L882" s="1376"/>
      <c r="M882" s="1376"/>
      <c r="N882" s="1376"/>
      <c r="O882" s="1376"/>
      <c r="P882" s="1376"/>
      <c r="Q882" s="1376"/>
      <c r="R882" s="1376"/>
      <c r="S882" s="1376"/>
      <c r="T882" s="1376"/>
      <c r="U882" s="1376"/>
      <c r="V882" s="1376"/>
      <c r="W882" s="1376"/>
      <c r="X882" s="1376"/>
      <c r="Y882" s="1376"/>
      <c r="Z882" s="1376"/>
    </row>
    <row r="883" spans="1:26" ht="21">
      <c r="A883" s="1376"/>
      <c r="B883" s="1376"/>
      <c r="C883" s="1376"/>
      <c r="D883" s="1399"/>
      <c r="E883" s="1399"/>
      <c r="F883" s="1376"/>
      <c r="G883" s="1376"/>
      <c r="H883" s="1493"/>
      <c r="I883" s="1472"/>
      <c r="J883" s="1472"/>
      <c r="K883" s="1465"/>
      <c r="L883" s="1376"/>
      <c r="M883" s="1376"/>
      <c r="N883" s="1376"/>
      <c r="O883" s="1376"/>
      <c r="P883" s="1376"/>
      <c r="Q883" s="1376"/>
      <c r="R883" s="1376"/>
      <c r="S883" s="1376"/>
      <c r="T883" s="1376"/>
      <c r="U883" s="1376"/>
      <c r="V883" s="1376"/>
      <c r="W883" s="1376"/>
      <c r="X883" s="1376"/>
      <c r="Y883" s="1376"/>
      <c r="Z883" s="1376"/>
    </row>
    <row r="884" spans="1:26" ht="21">
      <c r="A884" s="1376"/>
      <c r="B884" s="1376"/>
      <c r="C884" s="1376"/>
      <c r="D884" s="1399"/>
      <c r="E884" s="1399"/>
      <c r="F884" s="1376"/>
      <c r="G884" s="1376"/>
      <c r="H884" s="1493"/>
      <c r="I884" s="1472"/>
      <c r="J884" s="1472"/>
      <c r="K884" s="1465"/>
      <c r="L884" s="1376"/>
      <c r="M884" s="1376"/>
      <c r="N884" s="1376"/>
      <c r="O884" s="1376"/>
      <c r="P884" s="1376"/>
      <c r="Q884" s="1376"/>
      <c r="R884" s="1376"/>
      <c r="S884" s="1376"/>
      <c r="T884" s="1376"/>
      <c r="U884" s="1376"/>
      <c r="V884" s="1376"/>
      <c r="W884" s="1376"/>
      <c r="X884" s="1376"/>
      <c r="Y884" s="1376"/>
      <c r="Z884" s="1376"/>
    </row>
    <row r="885" spans="1:26" ht="21">
      <c r="A885" s="1376"/>
      <c r="B885" s="1376"/>
      <c r="C885" s="1376"/>
      <c r="D885" s="1399"/>
      <c r="E885" s="1399"/>
      <c r="F885" s="1376"/>
      <c r="G885" s="1376"/>
      <c r="H885" s="1493"/>
      <c r="I885" s="1472"/>
      <c r="J885" s="1472"/>
      <c r="K885" s="1465"/>
      <c r="L885" s="1376"/>
      <c r="M885" s="1376"/>
      <c r="N885" s="1376"/>
      <c r="O885" s="1376"/>
      <c r="P885" s="1376"/>
      <c r="Q885" s="1376"/>
      <c r="R885" s="1376"/>
      <c r="S885" s="1376"/>
      <c r="T885" s="1376"/>
      <c r="U885" s="1376"/>
      <c r="V885" s="1376"/>
      <c r="W885" s="1376"/>
      <c r="X885" s="1376"/>
      <c r="Y885" s="1376"/>
      <c r="Z885" s="1376"/>
    </row>
    <row r="886" spans="1:26" ht="21">
      <c r="A886" s="1376"/>
      <c r="B886" s="1376"/>
      <c r="C886" s="1376"/>
      <c r="D886" s="1399"/>
      <c r="E886" s="1399"/>
      <c r="F886" s="1376"/>
      <c r="G886" s="1376"/>
      <c r="H886" s="1493"/>
      <c r="I886" s="1472"/>
      <c r="J886" s="1472"/>
      <c r="K886" s="1465"/>
      <c r="L886" s="1376"/>
      <c r="M886" s="1376"/>
      <c r="N886" s="1376"/>
      <c r="O886" s="1376"/>
      <c r="P886" s="1376"/>
      <c r="Q886" s="1376"/>
      <c r="R886" s="1376"/>
      <c r="S886" s="1376"/>
      <c r="T886" s="1376"/>
      <c r="U886" s="1376"/>
      <c r="V886" s="1376"/>
      <c r="W886" s="1376"/>
      <c r="X886" s="1376"/>
      <c r="Y886" s="1376"/>
      <c r="Z886" s="1376"/>
    </row>
    <row r="887" spans="1:26" ht="21">
      <c r="A887" s="1376"/>
      <c r="B887" s="1376"/>
      <c r="C887" s="1376"/>
      <c r="D887" s="1399"/>
      <c r="E887" s="1399"/>
      <c r="F887" s="1376"/>
      <c r="G887" s="1376"/>
      <c r="H887" s="1493"/>
      <c r="I887" s="1472"/>
      <c r="J887" s="1472"/>
      <c r="K887" s="1465"/>
      <c r="L887" s="1376"/>
      <c r="M887" s="1376"/>
      <c r="N887" s="1376"/>
      <c r="O887" s="1376"/>
      <c r="P887" s="1376"/>
      <c r="Q887" s="1376"/>
      <c r="R887" s="1376"/>
      <c r="S887" s="1376"/>
      <c r="T887" s="1376"/>
      <c r="U887" s="1376"/>
      <c r="V887" s="1376"/>
      <c r="W887" s="1376"/>
      <c r="X887" s="1376"/>
      <c r="Y887" s="1376"/>
      <c r="Z887" s="1376"/>
    </row>
    <row r="888" spans="1:26" ht="21">
      <c r="A888" s="1376"/>
      <c r="B888" s="1376"/>
      <c r="C888" s="1376"/>
      <c r="D888" s="1399"/>
      <c r="E888" s="1399"/>
      <c r="F888" s="1376"/>
      <c r="G888" s="1376"/>
      <c r="H888" s="1493"/>
      <c r="I888" s="1472"/>
      <c r="J888" s="1472"/>
      <c r="K888" s="1465"/>
      <c r="L888" s="1376"/>
      <c r="M888" s="1376"/>
      <c r="N888" s="1376"/>
      <c r="O888" s="1376"/>
      <c r="P888" s="1376"/>
      <c r="Q888" s="1376"/>
      <c r="R888" s="1376"/>
      <c r="S888" s="1376"/>
      <c r="T888" s="1376"/>
      <c r="U888" s="1376"/>
      <c r="V888" s="1376"/>
      <c r="W888" s="1376"/>
      <c r="X888" s="1376"/>
      <c r="Y888" s="1376"/>
      <c r="Z888" s="1376"/>
    </row>
    <row r="889" spans="1:26" ht="21">
      <c r="A889" s="1376"/>
      <c r="B889" s="1376"/>
      <c r="C889" s="1376"/>
      <c r="D889" s="1399"/>
      <c r="E889" s="1399"/>
      <c r="F889" s="1376"/>
      <c r="G889" s="1376"/>
      <c r="H889" s="1493"/>
      <c r="I889" s="1472"/>
      <c r="J889" s="1472"/>
      <c r="K889" s="1465"/>
      <c r="L889" s="1376"/>
      <c r="M889" s="1376"/>
      <c r="N889" s="1376"/>
      <c r="O889" s="1376"/>
      <c r="P889" s="1376"/>
      <c r="Q889" s="1376"/>
      <c r="R889" s="1376"/>
      <c r="S889" s="1376"/>
      <c r="T889" s="1376"/>
      <c r="U889" s="1376"/>
      <c r="V889" s="1376"/>
      <c r="W889" s="1376"/>
      <c r="X889" s="1376"/>
      <c r="Y889" s="1376"/>
      <c r="Z889" s="1376"/>
    </row>
    <row r="890" spans="1:26" ht="21">
      <c r="A890" s="1376"/>
      <c r="B890" s="1376"/>
      <c r="C890" s="1376"/>
      <c r="D890" s="1399"/>
      <c r="E890" s="1399"/>
      <c r="F890" s="1376"/>
      <c r="G890" s="1376"/>
      <c r="H890" s="1493"/>
      <c r="I890" s="1472"/>
      <c r="J890" s="1472"/>
      <c r="K890" s="1465"/>
      <c r="L890" s="1376"/>
      <c r="M890" s="1376"/>
      <c r="N890" s="1376"/>
      <c r="O890" s="1376"/>
      <c r="P890" s="1376"/>
      <c r="Q890" s="1376"/>
      <c r="R890" s="1376"/>
      <c r="S890" s="1376"/>
      <c r="T890" s="1376"/>
      <c r="U890" s="1376"/>
      <c r="V890" s="1376"/>
      <c r="W890" s="1376"/>
      <c r="X890" s="1376"/>
      <c r="Y890" s="1376"/>
      <c r="Z890" s="1376"/>
    </row>
    <row r="891" spans="1:26" ht="21">
      <c r="A891" s="1376"/>
      <c r="B891" s="1376"/>
      <c r="C891" s="1376"/>
      <c r="D891" s="1399"/>
      <c r="E891" s="1399"/>
      <c r="F891" s="1376"/>
      <c r="G891" s="1376"/>
      <c r="H891" s="1493"/>
      <c r="I891" s="1472"/>
      <c r="J891" s="1472"/>
      <c r="K891" s="1465"/>
      <c r="L891" s="1376"/>
      <c r="M891" s="1376"/>
      <c r="N891" s="1376"/>
      <c r="O891" s="1376"/>
      <c r="P891" s="1376"/>
      <c r="Q891" s="1376"/>
      <c r="R891" s="1376"/>
      <c r="S891" s="1376"/>
      <c r="T891" s="1376"/>
      <c r="U891" s="1376"/>
      <c r="V891" s="1376"/>
      <c r="W891" s="1376"/>
      <c r="X891" s="1376"/>
      <c r="Y891" s="1376"/>
      <c r="Z891" s="1376"/>
    </row>
    <row r="892" spans="1:26" ht="21">
      <c r="A892" s="1376"/>
      <c r="B892" s="1376"/>
      <c r="C892" s="1376"/>
      <c r="D892" s="1399"/>
      <c r="E892" s="1399"/>
      <c r="F892" s="1376"/>
      <c r="G892" s="1376"/>
      <c r="H892" s="1493"/>
      <c r="I892" s="1472"/>
      <c r="J892" s="1472"/>
      <c r="K892" s="1465"/>
      <c r="L892" s="1376"/>
      <c r="M892" s="1376"/>
      <c r="N892" s="1376"/>
      <c r="O892" s="1376"/>
      <c r="P892" s="1376"/>
      <c r="Q892" s="1376"/>
      <c r="R892" s="1376"/>
      <c r="S892" s="1376"/>
      <c r="T892" s="1376"/>
      <c r="U892" s="1376"/>
      <c r="V892" s="1376"/>
      <c r="W892" s="1376"/>
      <c r="X892" s="1376"/>
      <c r="Y892" s="1376"/>
      <c r="Z892" s="1376"/>
    </row>
    <row r="893" spans="1:26" ht="21">
      <c r="A893" s="1376"/>
      <c r="B893" s="1376"/>
      <c r="C893" s="1376"/>
      <c r="D893" s="1399"/>
      <c r="E893" s="1399"/>
      <c r="F893" s="1376"/>
      <c r="G893" s="1376"/>
      <c r="H893" s="1493"/>
      <c r="I893" s="1472"/>
      <c r="J893" s="1472"/>
      <c r="K893" s="1465"/>
      <c r="L893" s="1376"/>
      <c r="M893" s="1376"/>
      <c r="N893" s="1376"/>
      <c r="O893" s="1376"/>
      <c r="P893" s="1376"/>
      <c r="Q893" s="1376"/>
      <c r="R893" s="1376"/>
      <c r="S893" s="1376"/>
      <c r="T893" s="1376"/>
      <c r="U893" s="1376"/>
      <c r="V893" s="1376"/>
      <c r="W893" s="1376"/>
      <c r="X893" s="1376"/>
      <c r="Y893" s="1376"/>
      <c r="Z893" s="1376"/>
    </row>
    <row r="894" spans="1:26" ht="21">
      <c r="A894" s="1376"/>
      <c r="B894" s="1376"/>
      <c r="C894" s="1376"/>
      <c r="D894" s="1399"/>
      <c r="E894" s="1399"/>
      <c r="F894" s="1376"/>
      <c r="G894" s="1376"/>
      <c r="H894" s="1493"/>
      <c r="I894" s="1472"/>
      <c r="J894" s="1472"/>
      <c r="K894" s="1465"/>
      <c r="L894" s="1376"/>
      <c r="M894" s="1376"/>
      <c r="N894" s="1376"/>
      <c r="O894" s="1376"/>
      <c r="P894" s="1376"/>
      <c r="Q894" s="1376"/>
      <c r="R894" s="1376"/>
      <c r="S894" s="1376"/>
      <c r="T894" s="1376"/>
      <c r="U894" s="1376"/>
      <c r="V894" s="1376"/>
      <c r="W894" s="1376"/>
      <c r="X894" s="1376"/>
      <c r="Y894" s="1376"/>
      <c r="Z894" s="1376"/>
    </row>
    <row r="895" spans="1:26" ht="21">
      <c r="A895" s="1376"/>
      <c r="B895" s="1376"/>
      <c r="C895" s="1376"/>
      <c r="D895" s="1399"/>
      <c r="E895" s="1399"/>
      <c r="F895" s="1376"/>
      <c r="G895" s="1376"/>
      <c r="H895" s="1493"/>
      <c r="I895" s="1472"/>
      <c r="J895" s="1472"/>
      <c r="K895" s="1465"/>
      <c r="L895" s="1376"/>
      <c r="M895" s="1376"/>
      <c r="N895" s="1376"/>
      <c r="O895" s="1376"/>
      <c r="P895" s="1376"/>
      <c r="Q895" s="1376"/>
      <c r="R895" s="1376"/>
      <c r="S895" s="1376"/>
      <c r="T895" s="1376"/>
      <c r="U895" s="1376"/>
      <c r="V895" s="1376"/>
      <c r="W895" s="1376"/>
      <c r="X895" s="1376"/>
      <c r="Y895" s="1376"/>
      <c r="Z895" s="1376"/>
    </row>
    <row r="896" spans="1:26" ht="21">
      <c r="A896" s="1376"/>
      <c r="B896" s="1376"/>
      <c r="C896" s="1376"/>
      <c r="D896" s="1399"/>
      <c r="E896" s="1399"/>
      <c r="F896" s="1376"/>
      <c r="G896" s="1376"/>
      <c r="H896" s="1493"/>
      <c r="I896" s="1472"/>
      <c r="J896" s="1472"/>
      <c r="K896" s="1465"/>
      <c r="L896" s="1376"/>
      <c r="M896" s="1376"/>
      <c r="N896" s="1376"/>
      <c r="O896" s="1376"/>
      <c r="P896" s="1376"/>
      <c r="Q896" s="1376"/>
      <c r="R896" s="1376"/>
      <c r="S896" s="1376"/>
      <c r="T896" s="1376"/>
      <c r="U896" s="1376"/>
      <c r="V896" s="1376"/>
      <c r="W896" s="1376"/>
      <c r="X896" s="1376"/>
      <c r="Y896" s="1376"/>
      <c r="Z896" s="1376"/>
    </row>
    <row r="897" spans="1:26" ht="21">
      <c r="A897" s="1376"/>
      <c r="B897" s="1376"/>
      <c r="C897" s="1376"/>
      <c r="D897" s="1399"/>
      <c r="E897" s="1399"/>
      <c r="F897" s="1376"/>
      <c r="G897" s="1376"/>
      <c r="H897" s="1493"/>
      <c r="I897" s="1472"/>
      <c r="J897" s="1472"/>
      <c r="K897" s="1465"/>
      <c r="L897" s="1376"/>
      <c r="M897" s="1376"/>
      <c r="N897" s="1376"/>
      <c r="O897" s="1376"/>
      <c r="P897" s="1376"/>
      <c r="Q897" s="1376"/>
      <c r="R897" s="1376"/>
      <c r="S897" s="1376"/>
      <c r="T897" s="1376"/>
      <c r="U897" s="1376"/>
      <c r="V897" s="1376"/>
      <c r="W897" s="1376"/>
      <c r="X897" s="1376"/>
      <c r="Y897" s="1376"/>
      <c r="Z897" s="1376"/>
    </row>
    <row r="898" spans="1:26" ht="21">
      <c r="A898" s="1376"/>
      <c r="B898" s="1376"/>
      <c r="C898" s="1376"/>
      <c r="D898" s="1399"/>
      <c r="E898" s="1399"/>
      <c r="F898" s="1376"/>
      <c r="G898" s="1376"/>
      <c r="H898" s="1493"/>
      <c r="I898" s="1472"/>
      <c r="J898" s="1472"/>
      <c r="K898" s="1465"/>
      <c r="L898" s="1376"/>
      <c r="M898" s="1376"/>
      <c r="N898" s="1376"/>
      <c r="O898" s="1376"/>
      <c r="P898" s="1376"/>
      <c r="Q898" s="1376"/>
      <c r="R898" s="1376"/>
      <c r="S898" s="1376"/>
      <c r="T898" s="1376"/>
      <c r="U898" s="1376"/>
      <c r="V898" s="1376"/>
      <c r="W898" s="1376"/>
      <c r="X898" s="1376"/>
      <c r="Y898" s="1376"/>
      <c r="Z898" s="1376"/>
    </row>
    <row r="899" spans="1:26" ht="21">
      <c r="A899" s="1376"/>
      <c r="B899" s="1376"/>
      <c r="C899" s="1376"/>
      <c r="D899" s="1399"/>
      <c r="E899" s="1399"/>
      <c r="F899" s="1376"/>
      <c r="G899" s="1376"/>
      <c r="H899" s="1493"/>
      <c r="I899" s="1472"/>
      <c r="J899" s="1472"/>
      <c r="K899" s="1465"/>
      <c r="L899" s="1376"/>
      <c r="M899" s="1376"/>
      <c r="N899" s="1376"/>
      <c r="O899" s="1376"/>
      <c r="P899" s="1376"/>
      <c r="Q899" s="1376"/>
      <c r="R899" s="1376"/>
      <c r="S899" s="1376"/>
      <c r="T899" s="1376"/>
      <c r="U899" s="1376"/>
      <c r="V899" s="1376"/>
      <c r="W899" s="1376"/>
      <c r="X899" s="1376"/>
      <c r="Y899" s="1376"/>
      <c r="Z899" s="1376"/>
    </row>
    <row r="900" spans="1:26" ht="21">
      <c r="A900" s="1376"/>
      <c r="B900" s="1376"/>
      <c r="C900" s="1376"/>
      <c r="D900" s="1399"/>
      <c r="E900" s="1399"/>
      <c r="F900" s="1376"/>
      <c r="G900" s="1376"/>
      <c r="H900" s="1493"/>
      <c r="I900" s="1472"/>
      <c r="J900" s="1472"/>
      <c r="K900" s="1465"/>
      <c r="L900" s="1376"/>
      <c r="M900" s="1376"/>
      <c r="N900" s="1376"/>
      <c r="O900" s="1376"/>
      <c r="P900" s="1376"/>
      <c r="Q900" s="1376"/>
      <c r="R900" s="1376"/>
      <c r="S900" s="1376"/>
      <c r="T900" s="1376"/>
      <c r="U900" s="1376"/>
      <c r="V900" s="1376"/>
      <c r="W900" s="1376"/>
      <c r="X900" s="1376"/>
      <c r="Y900" s="1376"/>
      <c r="Z900" s="1376"/>
    </row>
    <row r="901" spans="1:26" ht="21">
      <c r="A901" s="1376"/>
      <c r="B901" s="1376"/>
      <c r="C901" s="1376"/>
      <c r="D901" s="1399"/>
      <c r="E901" s="1399"/>
      <c r="F901" s="1376"/>
      <c r="G901" s="1376"/>
      <c r="H901" s="1493"/>
      <c r="I901" s="1472"/>
      <c r="J901" s="1472"/>
      <c r="K901" s="1465"/>
      <c r="L901" s="1376"/>
      <c r="M901" s="1376"/>
      <c r="N901" s="1376"/>
      <c r="O901" s="1376"/>
      <c r="P901" s="1376"/>
      <c r="Q901" s="1376"/>
      <c r="R901" s="1376"/>
      <c r="S901" s="1376"/>
      <c r="T901" s="1376"/>
      <c r="U901" s="1376"/>
      <c r="V901" s="1376"/>
      <c r="W901" s="1376"/>
      <c r="X901" s="1376"/>
      <c r="Y901" s="1376"/>
      <c r="Z901" s="1376"/>
    </row>
    <row r="902" spans="1:26" ht="21">
      <c r="A902" s="1376"/>
      <c r="B902" s="1376"/>
      <c r="C902" s="1376"/>
      <c r="D902" s="1399"/>
      <c r="E902" s="1399"/>
      <c r="F902" s="1376"/>
      <c r="G902" s="1376"/>
      <c r="H902" s="1493"/>
      <c r="I902" s="1472"/>
      <c r="J902" s="1472"/>
      <c r="K902" s="1465"/>
      <c r="L902" s="1376"/>
      <c r="M902" s="1376"/>
      <c r="N902" s="1376"/>
      <c r="O902" s="1376"/>
      <c r="P902" s="1376"/>
      <c r="Q902" s="1376"/>
      <c r="R902" s="1376"/>
      <c r="S902" s="1376"/>
      <c r="T902" s="1376"/>
      <c r="U902" s="1376"/>
      <c r="V902" s="1376"/>
      <c r="W902" s="1376"/>
      <c r="X902" s="1376"/>
      <c r="Y902" s="1376"/>
      <c r="Z902" s="1376"/>
    </row>
    <row r="903" spans="1:26" ht="21">
      <c r="A903" s="1376"/>
      <c r="B903" s="1376"/>
      <c r="C903" s="1376"/>
      <c r="D903" s="1399"/>
      <c r="E903" s="1399"/>
      <c r="F903" s="1376"/>
      <c r="G903" s="1376"/>
      <c r="H903" s="1493"/>
      <c r="I903" s="1472"/>
      <c r="J903" s="1472"/>
      <c r="K903" s="1465"/>
      <c r="L903" s="1376"/>
      <c r="M903" s="1376"/>
      <c r="N903" s="1376"/>
      <c r="O903" s="1376"/>
      <c r="P903" s="1376"/>
      <c r="Q903" s="1376"/>
      <c r="R903" s="1376"/>
      <c r="S903" s="1376"/>
      <c r="T903" s="1376"/>
      <c r="U903" s="1376"/>
      <c r="V903" s="1376"/>
      <c r="W903" s="1376"/>
      <c r="X903" s="1376"/>
      <c r="Y903" s="1376"/>
      <c r="Z903" s="1376"/>
    </row>
    <row r="904" spans="1:26" ht="21">
      <c r="A904" s="1376"/>
      <c r="B904" s="1376"/>
      <c r="C904" s="1376"/>
      <c r="D904" s="1399"/>
      <c r="E904" s="1399"/>
      <c r="F904" s="1376"/>
      <c r="G904" s="1376"/>
      <c r="H904" s="1493"/>
      <c r="I904" s="1472"/>
      <c r="J904" s="1472"/>
      <c r="K904" s="1465"/>
      <c r="L904" s="1376"/>
      <c r="M904" s="1376"/>
      <c r="N904" s="1376"/>
      <c r="O904" s="1376"/>
      <c r="P904" s="1376"/>
      <c r="Q904" s="1376"/>
      <c r="R904" s="1376"/>
      <c r="S904" s="1376"/>
      <c r="T904" s="1376"/>
      <c r="U904" s="1376"/>
      <c r="V904" s="1376"/>
      <c r="W904" s="1376"/>
      <c r="X904" s="1376"/>
      <c r="Y904" s="1376"/>
      <c r="Z904" s="1376"/>
    </row>
    <row r="905" spans="1:26" ht="21">
      <c r="A905" s="1376"/>
      <c r="B905" s="1376"/>
      <c r="C905" s="1376"/>
      <c r="D905" s="1399"/>
      <c r="E905" s="1399"/>
      <c r="F905" s="1376"/>
      <c r="G905" s="1376"/>
      <c r="H905" s="1493"/>
      <c r="I905" s="1472"/>
      <c r="J905" s="1472"/>
      <c r="K905" s="1465"/>
      <c r="L905" s="1376"/>
      <c r="M905" s="1376"/>
      <c r="N905" s="1376"/>
      <c r="O905" s="1376"/>
      <c r="P905" s="1376"/>
      <c r="Q905" s="1376"/>
      <c r="R905" s="1376"/>
      <c r="S905" s="1376"/>
      <c r="T905" s="1376"/>
      <c r="U905" s="1376"/>
      <c r="V905" s="1376"/>
      <c r="W905" s="1376"/>
      <c r="X905" s="1376"/>
      <c r="Y905" s="1376"/>
      <c r="Z905" s="1376"/>
    </row>
    <row r="906" spans="1:26" ht="21">
      <c r="A906" s="1376"/>
      <c r="B906" s="1376"/>
      <c r="C906" s="1376"/>
      <c r="D906" s="1399"/>
      <c r="E906" s="1399"/>
      <c r="F906" s="1376"/>
      <c r="G906" s="1376"/>
      <c r="H906" s="1493"/>
      <c r="I906" s="1472"/>
      <c r="J906" s="1472"/>
      <c r="K906" s="1465"/>
      <c r="L906" s="1376"/>
      <c r="M906" s="1376"/>
      <c r="N906" s="1376"/>
      <c r="O906" s="1376"/>
      <c r="P906" s="1376"/>
      <c r="Q906" s="1376"/>
      <c r="R906" s="1376"/>
      <c r="S906" s="1376"/>
      <c r="T906" s="1376"/>
      <c r="U906" s="1376"/>
      <c r="V906" s="1376"/>
      <c r="W906" s="1376"/>
      <c r="X906" s="1376"/>
      <c r="Y906" s="1376"/>
      <c r="Z906" s="1376"/>
    </row>
    <row r="907" spans="1:26" ht="21">
      <c r="A907" s="1376"/>
      <c r="B907" s="1376"/>
      <c r="C907" s="1376"/>
      <c r="D907" s="1399"/>
      <c r="E907" s="1399"/>
      <c r="F907" s="1376"/>
      <c r="G907" s="1376"/>
      <c r="H907" s="1493"/>
      <c r="I907" s="1472"/>
      <c r="J907" s="1472"/>
      <c r="K907" s="1465"/>
      <c r="L907" s="1376"/>
      <c r="M907" s="1376"/>
      <c r="N907" s="1376"/>
      <c r="O907" s="1376"/>
      <c r="P907" s="1376"/>
      <c r="Q907" s="1376"/>
      <c r="R907" s="1376"/>
      <c r="S907" s="1376"/>
      <c r="T907" s="1376"/>
      <c r="U907" s="1376"/>
      <c r="V907" s="1376"/>
      <c r="W907" s="1376"/>
      <c r="X907" s="1376"/>
      <c r="Y907" s="1376"/>
      <c r="Z907" s="1376"/>
    </row>
    <row r="908" spans="1:26" ht="21">
      <c r="A908" s="1376"/>
      <c r="B908" s="1376"/>
      <c r="C908" s="1376"/>
      <c r="D908" s="1399"/>
      <c r="E908" s="1399"/>
      <c r="F908" s="1376"/>
      <c r="G908" s="1376"/>
      <c r="H908" s="1493"/>
      <c r="I908" s="1472"/>
      <c r="J908" s="1472"/>
      <c r="K908" s="1465"/>
      <c r="L908" s="1376"/>
      <c r="M908" s="1376"/>
      <c r="N908" s="1376"/>
      <c r="O908" s="1376"/>
      <c r="P908" s="1376"/>
      <c r="Q908" s="1376"/>
      <c r="R908" s="1376"/>
      <c r="S908" s="1376"/>
      <c r="T908" s="1376"/>
      <c r="U908" s="1376"/>
      <c r="V908" s="1376"/>
      <c r="W908" s="1376"/>
      <c r="X908" s="1376"/>
      <c r="Y908" s="1376"/>
      <c r="Z908" s="1376"/>
    </row>
    <row r="909" spans="1:26" ht="21">
      <c r="A909" s="1376"/>
      <c r="B909" s="1376"/>
      <c r="C909" s="1376"/>
      <c r="D909" s="1399"/>
      <c r="E909" s="1399"/>
      <c r="F909" s="1376"/>
      <c r="G909" s="1376"/>
      <c r="H909" s="1493"/>
      <c r="I909" s="1472"/>
      <c r="J909" s="1472"/>
      <c r="K909" s="1465"/>
      <c r="L909" s="1376"/>
      <c r="M909" s="1376"/>
      <c r="N909" s="1376"/>
      <c r="O909" s="1376"/>
      <c r="P909" s="1376"/>
      <c r="Q909" s="1376"/>
      <c r="R909" s="1376"/>
      <c r="S909" s="1376"/>
      <c r="T909" s="1376"/>
      <c r="U909" s="1376"/>
      <c r="V909" s="1376"/>
      <c r="W909" s="1376"/>
      <c r="X909" s="1376"/>
      <c r="Y909" s="1376"/>
      <c r="Z909" s="1376"/>
    </row>
    <row r="910" spans="1:26" ht="21">
      <c r="A910" s="1376"/>
      <c r="B910" s="1376"/>
      <c r="C910" s="1376"/>
      <c r="D910" s="1399"/>
      <c r="E910" s="1399"/>
      <c r="F910" s="1376"/>
      <c r="G910" s="1376"/>
      <c r="H910" s="1493"/>
      <c r="I910" s="1472"/>
      <c r="J910" s="1472"/>
      <c r="K910" s="1465"/>
      <c r="L910" s="1376"/>
      <c r="M910" s="1376"/>
      <c r="N910" s="1376"/>
      <c r="O910" s="1376"/>
      <c r="P910" s="1376"/>
      <c r="Q910" s="1376"/>
      <c r="R910" s="1376"/>
      <c r="S910" s="1376"/>
      <c r="T910" s="1376"/>
      <c r="U910" s="1376"/>
      <c r="V910" s="1376"/>
      <c r="W910" s="1376"/>
      <c r="X910" s="1376"/>
      <c r="Y910" s="1376"/>
      <c r="Z910" s="1376"/>
    </row>
    <row r="911" spans="1:26" ht="21">
      <c r="A911" s="1376"/>
      <c r="B911" s="1376"/>
      <c r="C911" s="1376"/>
      <c r="D911" s="1399"/>
      <c r="E911" s="1399"/>
      <c r="F911" s="1376"/>
      <c r="G911" s="1376"/>
      <c r="H911" s="1493"/>
      <c r="I911" s="1472"/>
      <c r="J911" s="1472"/>
      <c r="K911" s="1465"/>
      <c r="L911" s="1376"/>
      <c r="M911" s="1376"/>
      <c r="N911" s="1376"/>
      <c r="O911" s="1376"/>
      <c r="P911" s="1376"/>
      <c r="Q911" s="1376"/>
      <c r="R911" s="1376"/>
      <c r="S911" s="1376"/>
      <c r="T911" s="1376"/>
      <c r="U911" s="1376"/>
      <c r="V911" s="1376"/>
      <c r="W911" s="1376"/>
      <c r="X911" s="1376"/>
      <c r="Y911" s="1376"/>
      <c r="Z911" s="1376"/>
    </row>
    <row r="912" spans="1:26" ht="21">
      <c r="A912" s="1376"/>
      <c r="B912" s="1376"/>
      <c r="C912" s="1376"/>
      <c r="D912" s="1399"/>
      <c r="E912" s="1399"/>
      <c r="F912" s="1376"/>
      <c r="G912" s="1376"/>
      <c r="H912" s="1493"/>
      <c r="I912" s="1472"/>
      <c r="J912" s="1472"/>
      <c r="K912" s="1465"/>
      <c r="L912" s="1376"/>
      <c r="M912" s="1376"/>
      <c r="N912" s="1376"/>
      <c r="O912" s="1376"/>
      <c r="P912" s="1376"/>
      <c r="Q912" s="1376"/>
      <c r="R912" s="1376"/>
      <c r="S912" s="1376"/>
      <c r="T912" s="1376"/>
      <c r="U912" s="1376"/>
      <c r="V912" s="1376"/>
      <c r="W912" s="1376"/>
      <c r="X912" s="1376"/>
      <c r="Y912" s="1376"/>
      <c r="Z912" s="1376"/>
    </row>
    <row r="913" spans="1:26" ht="21">
      <c r="A913" s="1376"/>
      <c r="B913" s="1376"/>
      <c r="C913" s="1376"/>
      <c r="D913" s="1399"/>
      <c r="E913" s="1399"/>
      <c r="F913" s="1376"/>
      <c r="G913" s="1376"/>
      <c r="H913" s="1493"/>
      <c r="I913" s="1472"/>
      <c r="J913" s="1472"/>
      <c r="K913" s="1465"/>
      <c r="L913" s="1376"/>
      <c r="M913" s="1376"/>
      <c r="N913" s="1376"/>
      <c r="O913" s="1376"/>
      <c r="P913" s="1376"/>
      <c r="Q913" s="1376"/>
      <c r="R913" s="1376"/>
      <c r="S913" s="1376"/>
      <c r="T913" s="1376"/>
      <c r="U913" s="1376"/>
      <c r="V913" s="1376"/>
      <c r="W913" s="1376"/>
      <c r="X913" s="1376"/>
      <c r="Y913" s="1376"/>
      <c r="Z913" s="1376"/>
    </row>
    <row r="914" spans="1:26" ht="21">
      <c r="A914" s="1376"/>
      <c r="B914" s="1376"/>
      <c r="C914" s="1376"/>
      <c r="D914" s="1399"/>
      <c r="E914" s="1399"/>
      <c r="F914" s="1376"/>
      <c r="G914" s="1376"/>
      <c r="H914" s="1493"/>
      <c r="I914" s="1472"/>
      <c r="J914" s="1472"/>
      <c r="K914" s="1465"/>
      <c r="L914" s="1376"/>
      <c r="M914" s="1376"/>
      <c r="N914" s="1376"/>
      <c r="O914" s="1376"/>
      <c r="P914" s="1376"/>
      <c r="Q914" s="1376"/>
      <c r="R914" s="1376"/>
      <c r="S914" s="1376"/>
      <c r="T914" s="1376"/>
      <c r="U914" s="1376"/>
      <c r="V914" s="1376"/>
      <c r="W914" s="1376"/>
      <c r="X914" s="1376"/>
      <c r="Y914" s="1376"/>
      <c r="Z914" s="1376"/>
    </row>
    <row r="915" spans="1:26" ht="21">
      <c r="A915" s="1376"/>
      <c r="B915" s="1376"/>
      <c r="C915" s="1376"/>
      <c r="D915" s="1399"/>
      <c r="E915" s="1399"/>
      <c r="F915" s="1376"/>
      <c r="G915" s="1376"/>
      <c r="H915" s="1493"/>
      <c r="I915" s="1472"/>
      <c r="J915" s="1472"/>
      <c r="K915" s="1465"/>
      <c r="L915" s="1376"/>
      <c r="M915" s="1376"/>
      <c r="N915" s="1376"/>
      <c r="O915" s="1376"/>
      <c r="P915" s="1376"/>
      <c r="Q915" s="1376"/>
      <c r="R915" s="1376"/>
      <c r="S915" s="1376"/>
      <c r="T915" s="1376"/>
      <c r="U915" s="1376"/>
      <c r="V915" s="1376"/>
      <c r="W915" s="1376"/>
      <c r="X915" s="1376"/>
      <c r="Y915" s="1376"/>
      <c r="Z915" s="1376"/>
    </row>
    <row r="916" spans="1:26" ht="21">
      <c r="A916" s="1376"/>
      <c r="B916" s="1376"/>
      <c r="C916" s="1376"/>
      <c r="D916" s="1399"/>
      <c r="E916" s="1399"/>
      <c r="F916" s="1376"/>
      <c r="G916" s="1376"/>
      <c r="H916" s="1493"/>
      <c r="I916" s="1472"/>
      <c r="J916" s="1472"/>
      <c r="K916" s="1465"/>
      <c r="L916" s="1376"/>
      <c r="M916" s="1376"/>
      <c r="N916" s="1376"/>
      <c r="O916" s="1376"/>
      <c r="P916" s="1376"/>
      <c r="Q916" s="1376"/>
      <c r="R916" s="1376"/>
      <c r="S916" s="1376"/>
      <c r="T916" s="1376"/>
      <c r="U916" s="1376"/>
      <c r="V916" s="1376"/>
      <c r="W916" s="1376"/>
      <c r="X916" s="1376"/>
      <c r="Y916" s="1376"/>
      <c r="Z916" s="1376"/>
    </row>
    <row r="917" spans="1:26" ht="21">
      <c r="A917" s="1376"/>
      <c r="B917" s="1376"/>
      <c r="C917" s="1376"/>
      <c r="D917" s="1399"/>
      <c r="E917" s="1399"/>
      <c r="F917" s="1376"/>
      <c r="G917" s="1376"/>
      <c r="H917" s="1493"/>
      <c r="I917" s="1472"/>
      <c r="J917" s="1472"/>
      <c r="K917" s="1465"/>
      <c r="L917" s="1376"/>
      <c r="M917" s="1376"/>
      <c r="N917" s="1376"/>
      <c r="O917" s="1376"/>
      <c r="P917" s="1376"/>
      <c r="Q917" s="1376"/>
      <c r="R917" s="1376"/>
      <c r="S917" s="1376"/>
      <c r="T917" s="1376"/>
      <c r="U917" s="1376"/>
      <c r="V917" s="1376"/>
      <c r="W917" s="1376"/>
      <c r="X917" s="1376"/>
      <c r="Y917" s="1376"/>
      <c r="Z917" s="1376"/>
    </row>
    <row r="918" spans="1:26" ht="21">
      <c r="A918" s="1376"/>
      <c r="B918" s="1376"/>
      <c r="C918" s="1376"/>
      <c r="D918" s="1399"/>
      <c r="E918" s="1399"/>
      <c r="F918" s="1376"/>
      <c r="G918" s="1376"/>
      <c r="H918" s="1493"/>
      <c r="I918" s="1472"/>
      <c r="J918" s="1472"/>
      <c r="K918" s="1465"/>
      <c r="L918" s="1376"/>
      <c r="M918" s="1376"/>
      <c r="N918" s="1376"/>
      <c r="O918" s="1376"/>
      <c r="P918" s="1376"/>
      <c r="Q918" s="1376"/>
      <c r="R918" s="1376"/>
      <c r="S918" s="1376"/>
      <c r="T918" s="1376"/>
      <c r="U918" s="1376"/>
      <c r="V918" s="1376"/>
      <c r="W918" s="1376"/>
      <c r="X918" s="1376"/>
      <c r="Y918" s="1376"/>
      <c r="Z918" s="1376"/>
    </row>
    <row r="919" spans="1:26" ht="21">
      <c r="A919" s="1376"/>
      <c r="B919" s="1376"/>
      <c r="C919" s="1376"/>
      <c r="D919" s="1399"/>
      <c r="E919" s="1399"/>
      <c r="F919" s="1376"/>
      <c r="G919" s="1376"/>
      <c r="H919" s="1493"/>
      <c r="I919" s="1472"/>
      <c r="J919" s="1472"/>
      <c r="K919" s="1465"/>
      <c r="L919" s="1376"/>
      <c r="M919" s="1376"/>
      <c r="N919" s="1376"/>
      <c r="O919" s="1376"/>
      <c r="P919" s="1376"/>
      <c r="Q919" s="1376"/>
      <c r="R919" s="1376"/>
      <c r="S919" s="1376"/>
      <c r="T919" s="1376"/>
      <c r="U919" s="1376"/>
      <c r="V919" s="1376"/>
      <c r="W919" s="1376"/>
      <c r="X919" s="1376"/>
      <c r="Y919" s="1376"/>
      <c r="Z919" s="1376"/>
    </row>
    <row r="920" spans="1:26" ht="21">
      <c r="A920" s="1376"/>
      <c r="B920" s="1376"/>
      <c r="C920" s="1376"/>
      <c r="D920" s="1399"/>
      <c r="E920" s="1399"/>
      <c r="F920" s="1376"/>
      <c r="G920" s="1376"/>
      <c r="H920" s="1493"/>
      <c r="I920" s="1472"/>
      <c r="J920" s="1472"/>
      <c r="K920" s="1465"/>
      <c r="L920" s="1376"/>
      <c r="M920" s="1376"/>
      <c r="N920" s="1376"/>
      <c r="O920" s="1376"/>
      <c r="P920" s="1376"/>
      <c r="Q920" s="1376"/>
      <c r="R920" s="1376"/>
      <c r="S920" s="1376"/>
      <c r="T920" s="1376"/>
      <c r="U920" s="1376"/>
      <c r="V920" s="1376"/>
      <c r="W920" s="1376"/>
      <c r="X920" s="1376"/>
      <c r="Y920" s="1376"/>
      <c r="Z920" s="1376"/>
    </row>
    <row r="921" spans="1:26" ht="21">
      <c r="A921" s="1376"/>
      <c r="B921" s="1376"/>
      <c r="C921" s="1376"/>
      <c r="D921" s="1399"/>
      <c r="E921" s="1399"/>
      <c r="F921" s="1376"/>
      <c r="G921" s="1376"/>
      <c r="H921" s="1493"/>
      <c r="I921" s="1472"/>
      <c r="J921" s="1472"/>
      <c r="K921" s="1465"/>
      <c r="L921" s="1376"/>
      <c r="M921" s="1376"/>
      <c r="N921" s="1376"/>
      <c r="O921" s="1376"/>
      <c r="P921" s="1376"/>
      <c r="Q921" s="1376"/>
      <c r="R921" s="1376"/>
      <c r="S921" s="1376"/>
      <c r="T921" s="1376"/>
      <c r="U921" s="1376"/>
      <c r="V921" s="1376"/>
      <c r="W921" s="1376"/>
      <c r="X921" s="1376"/>
      <c r="Y921" s="1376"/>
      <c r="Z921" s="1376"/>
    </row>
    <row r="922" spans="1:26" ht="21">
      <c r="A922" s="1376"/>
      <c r="B922" s="1376"/>
      <c r="C922" s="1376"/>
      <c r="D922" s="1399"/>
      <c r="E922" s="1399"/>
      <c r="F922" s="1376"/>
      <c r="G922" s="1376"/>
      <c r="H922" s="1493"/>
      <c r="I922" s="1472"/>
      <c r="J922" s="1472"/>
      <c r="K922" s="1465"/>
      <c r="L922" s="1376"/>
      <c r="M922" s="1376"/>
      <c r="N922" s="1376"/>
      <c r="O922" s="1376"/>
      <c r="P922" s="1376"/>
      <c r="Q922" s="1376"/>
      <c r="R922" s="1376"/>
      <c r="S922" s="1376"/>
      <c r="T922" s="1376"/>
      <c r="U922" s="1376"/>
      <c r="V922" s="1376"/>
      <c r="W922" s="1376"/>
      <c r="X922" s="1376"/>
      <c r="Y922" s="1376"/>
      <c r="Z922" s="1376"/>
    </row>
    <row r="923" spans="1:26" ht="21">
      <c r="A923" s="1376"/>
      <c r="B923" s="1376"/>
      <c r="C923" s="1376"/>
      <c r="D923" s="1399"/>
      <c r="E923" s="1399"/>
      <c r="F923" s="1376"/>
      <c r="G923" s="1376"/>
      <c r="H923" s="1493"/>
      <c r="I923" s="1472"/>
      <c r="J923" s="1472"/>
      <c r="K923" s="1465"/>
      <c r="L923" s="1376"/>
      <c r="M923" s="1376"/>
      <c r="N923" s="1376"/>
      <c r="O923" s="1376"/>
      <c r="P923" s="1376"/>
      <c r="Q923" s="1376"/>
      <c r="R923" s="1376"/>
      <c r="S923" s="1376"/>
      <c r="T923" s="1376"/>
      <c r="U923" s="1376"/>
      <c r="V923" s="1376"/>
      <c r="W923" s="1376"/>
      <c r="X923" s="1376"/>
      <c r="Y923" s="1376"/>
      <c r="Z923" s="1376"/>
    </row>
    <row r="924" spans="1:26" ht="21">
      <c r="A924" s="1376"/>
      <c r="B924" s="1376"/>
      <c r="C924" s="1376"/>
      <c r="D924" s="1399"/>
      <c r="E924" s="1399"/>
      <c r="F924" s="1376"/>
      <c r="G924" s="1376"/>
      <c r="H924" s="1493"/>
      <c r="I924" s="1472"/>
      <c r="J924" s="1472"/>
      <c r="K924" s="1465"/>
      <c r="L924" s="1376"/>
      <c r="M924" s="1376"/>
      <c r="N924" s="1376"/>
      <c r="O924" s="1376"/>
      <c r="P924" s="1376"/>
      <c r="Q924" s="1376"/>
      <c r="R924" s="1376"/>
      <c r="S924" s="1376"/>
      <c r="T924" s="1376"/>
      <c r="U924" s="1376"/>
      <c r="V924" s="1376"/>
      <c r="W924" s="1376"/>
      <c r="X924" s="1376"/>
      <c r="Y924" s="1376"/>
      <c r="Z924" s="1376"/>
    </row>
    <row r="925" spans="1:26" ht="21">
      <c r="A925" s="1376"/>
      <c r="B925" s="1376"/>
      <c r="C925" s="1376"/>
      <c r="D925" s="1399"/>
      <c r="E925" s="1399"/>
      <c r="F925" s="1376"/>
      <c r="G925" s="1376"/>
      <c r="H925" s="1493"/>
      <c r="I925" s="1472"/>
      <c r="J925" s="1472"/>
      <c r="K925" s="1465"/>
      <c r="L925" s="1376"/>
      <c r="M925" s="1376"/>
      <c r="N925" s="1376"/>
      <c r="O925" s="1376"/>
      <c r="P925" s="1376"/>
      <c r="Q925" s="1376"/>
      <c r="R925" s="1376"/>
      <c r="S925" s="1376"/>
      <c r="T925" s="1376"/>
      <c r="U925" s="1376"/>
      <c r="V925" s="1376"/>
      <c r="W925" s="1376"/>
      <c r="X925" s="1376"/>
      <c r="Y925" s="1376"/>
      <c r="Z925" s="1376"/>
    </row>
    <row r="926" spans="1:26" ht="21">
      <c r="A926" s="1376"/>
      <c r="B926" s="1376"/>
      <c r="C926" s="1376"/>
      <c r="D926" s="1399"/>
      <c r="E926" s="1399"/>
      <c r="F926" s="1376"/>
      <c r="G926" s="1376"/>
      <c r="H926" s="1493"/>
      <c r="I926" s="1472"/>
      <c r="J926" s="1472"/>
      <c r="K926" s="1465"/>
      <c r="L926" s="1376"/>
      <c r="M926" s="1376"/>
      <c r="N926" s="1376"/>
      <c r="O926" s="1376"/>
      <c r="P926" s="1376"/>
      <c r="Q926" s="1376"/>
      <c r="R926" s="1376"/>
      <c r="S926" s="1376"/>
      <c r="T926" s="1376"/>
      <c r="U926" s="1376"/>
      <c r="V926" s="1376"/>
      <c r="W926" s="1376"/>
      <c r="X926" s="1376"/>
      <c r="Y926" s="1376"/>
      <c r="Z926" s="1376"/>
    </row>
    <row r="927" spans="1:26" ht="21">
      <c r="A927" s="1376"/>
      <c r="B927" s="1376"/>
      <c r="C927" s="1376"/>
      <c r="D927" s="1399"/>
      <c r="E927" s="1399"/>
      <c r="F927" s="1376"/>
      <c r="G927" s="1376"/>
      <c r="H927" s="1493"/>
      <c r="I927" s="1472"/>
      <c r="J927" s="1472"/>
      <c r="K927" s="1465"/>
      <c r="L927" s="1376"/>
      <c r="M927" s="1376"/>
      <c r="N927" s="1376"/>
      <c r="O927" s="1376"/>
      <c r="P927" s="1376"/>
      <c r="Q927" s="1376"/>
      <c r="R927" s="1376"/>
      <c r="S927" s="1376"/>
      <c r="T927" s="1376"/>
      <c r="U927" s="1376"/>
      <c r="V927" s="1376"/>
      <c r="W927" s="1376"/>
      <c r="X927" s="1376"/>
      <c r="Y927" s="1376"/>
      <c r="Z927" s="1376"/>
    </row>
    <row r="928" spans="1:26" ht="21">
      <c r="A928" s="1376"/>
      <c r="B928" s="1376"/>
      <c r="C928" s="1376"/>
      <c r="D928" s="1399"/>
      <c r="E928" s="1399"/>
      <c r="F928" s="1376"/>
      <c r="G928" s="1376"/>
      <c r="H928" s="1493"/>
      <c r="I928" s="1472"/>
      <c r="J928" s="1472"/>
      <c r="K928" s="1465"/>
      <c r="L928" s="1376"/>
      <c r="M928" s="1376"/>
      <c r="N928" s="1376"/>
      <c r="O928" s="1376"/>
      <c r="P928" s="1376"/>
      <c r="Q928" s="1376"/>
      <c r="R928" s="1376"/>
      <c r="S928" s="1376"/>
      <c r="T928" s="1376"/>
      <c r="U928" s="1376"/>
      <c r="V928" s="1376"/>
      <c r="W928" s="1376"/>
      <c r="X928" s="1376"/>
      <c r="Y928" s="1376"/>
      <c r="Z928" s="1376"/>
    </row>
    <row r="929" spans="1:26" ht="21">
      <c r="A929" s="1376"/>
      <c r="B929" s="1376"/>
      <c r="C929" s="1376"/>
      <c r="D929" s="1399"/>
      <c r="E929" s="1399"/>
      <c r="F929" s="1376"/>
      <c r="G929" s="1376"/>
      <c r="H929" s="1493"/>
      <c r="I929" s="1472"/>
      <c r="J929" s="1472"/>
      <c r="K929" s="1465"/>
      <c r="L929" s="1376"/>
      <c r="M929" s="1376"/>
      <c r="N929" s="1376"/>
      <c r="O929" s="1376"/>
      <c r="P929" s="1376"/>
      <c r="Q929" s="1376"/>
      <c r="R929" s="1376"/>
      <c r="S929" s="1376"/>
      <c r="T929" s="1376"/>
      <c r="U929" s="1376"/>
      <c r="V929" s="1376"/>
      <c r="W929" s="1376"/>
      <c r="X929" s="1376"/>
      <c r="Y929" s="1376"/>
      <c r="Z929" s="1376"/>
    </row>
    <row r="930" spans="1:26" ht="21">
      <c r="A930" s="1376"/>
      <c r="B930" s="1376"/>
      <c r="C930" s="1376"/>
      <c r="D930" s="1399"/>
      <c r="E930" s="1399"/>
      <c r="F930" s="1376"/>
      <c r="G930" s="1376"/>
      <c r="H930" s="1493"/>
      <c r="I930" s="1472"/>
      <c r="J930" s="1472"/>
      <c r="K930" s="1465"/>
      <c r="L930" s="1376"/>
      <c r="M930" s="1376"/>
      <c r="N930" s="1376"/>
      <c r="O930" s="1376"/>
      <c r="P930" s="1376"/>
      <c r="Q930" s="1376"/>
      <c r="R930" s="1376"/>
      <c r="S930" s="1376"/>
      <c r="T930" s="1376"/>
      <c r="U930" s="1376"/>
      <c r="V930" s="1376"/>
      <c r="W930" s="1376"/>
      <c r="X930" s="1376"/>
      <c r="Y930" s="1376"/>
      <c r="Z930" s="1376"/>
    </row>
    <row r="931" spans="1:26" ht="21">
      <c r="A931" s="1376"/>
      <c r="B931" s="1376"/>
      <c r="C931" s="1376"/>
      <c r="D931" s="1399"/>
      <c r="E931" s="1399"/>
      <c r="F931" s="1376"/>
      <c r="G931" s="1376"/>
      <c r="H931" s="1493"/>
      <c r="I931" s="1472"/>
      <c r="J931" s="1472"/>
      <c r="K931" s="1465"/>
      <c r="L931" s="1376"/>
      <c r="M931" s="1376"/>
      <c r="N931" s="1376"/>
      <c r="O931" s="1376"/>
      <c r="P931" s="1376"/>
      <c r="Q931" s="1376"/>
      <c r="R931" s="1376"/>
      <c r="S931" s="1376"/>
      <c r="T931" s="1376"/>
      <c r="U931" s="1376"/>
      <c r="V931" s="1376"/>
      <c r="W931" s="1376"/>
      <c r="X931" s="1376"/>
      <c r="Y931" s="1376"/>
      <c r="Z931" s="1376"/>
    </row>
    <row r="932" spans="1:26" ht="21">
      <c r="A932" s="1376"/>
      <c r="B932" s="1376"/>
      <c r="C932" s="1376"/>
      <c r="D932" s="1399"/>
      <c r="E932" s="1399"/>
      <c r="F932" s="1376"/>
      <c r="G932" s="1376"/>
      <c r="H932" s="1493"/>
      <c r="I932" s="1472"/>
      <c r="J932" s="1472"/>
      <c r="K932" s="1465"/>
      <c r="L932" s="1376"/>
      <c r="M932" s="1376"/>
      <c r="N932" s="1376"/>
      <c r="O932" s="1376"/>
      <c r="P932" s="1376"/>
      <c r="Q932" s="1376"/>
      <c r="R932" s="1376"/>
      <c r="S932" s="1376"/>
      <c r="T932" s="1376"/>
      <c r="U932" s="1376"/>
      <c r="V932" s="1376"/>
      <c r="W932" s="1376"/>
      <c r="X932" s="1376"/>
      <c r="Y932" s="1376"/>
      <c r="Z932" s="1376"/>
    </row>
    <row r="933" spans="1:26" ht="21">
      <c r="A933" s="1376"/>
      <c r="B933" s="1376"/>
      <c r="C933" s="1376"/>
      <c r="D933" s="1399"/>
      <c r="E933" s="1399"/>
      <c r="F933" s="1376"/>
      <c r="G933" s="1376"/>
      <c r="H933" s="1493"/>
      <c r="I933" s="1472"/>
      <c r="J933" s="1472"/>
      <c r="K933" s="1465"/>
      <c r="L933" s="1376"/>
      <c r="M933" s="1376"/>
      <c r="N933" s="1376"/>
      <c r="O933" s="1376"/>
      <c r="P933" s="1376"/>
      <c r="Q933" s="1376"/>
      <c r="R933" s="1376"/>
      <c r="S933" s="1376"/>
      <c r="T933" s="1376"/>
      <c r="U933" s="1376"/>
      <c r="V933" s="1376"/>
      <c r="W933" s="1376"/>
      <c r="X933" s="1376"/>
      <c r="Y933" s="1376"/>
      <c r="Z933" s="1376"/>
    </row>
    <row r="934" spans="1:26" ht="21">
      <c r="A934" s="1376"/>
      <c r="B934" s="1376"/>
      <c r="C934" s="1376"/>
      <c r="D934" s="1399"/>
      <c r="E934" s="1399"/>
      <c r="F934" s="1376"/>
      <c r="G934" s="1376"/>
      <c r="H934" s="1493"/>
      <c r="I934" s="1472"/>
      <c r="J934" s="1472"/>
      <c r="K934" s="1465"/>
      <c r="L934" s="1376"/>
      <c r="M934" s="1376"/>
      <c r="N934" s="1376"/>
      <c r="O934" s="1376"/>
      <c r="P934" s="1376"/>
      <c r="Q934" s="1376"/>
      <c r="R934" s="1376"/>
      <c r="S934" s="1376"/>
      <c r="T934" s="1376"/>
      <c r="U934" s="1376"/>
      <c r="V934" s="1376"/>
      <c r="W934" s="1376"/>
      <c r="X934" s="1376"/>
      <c r="Y934" s="1376"/>
      <c r="Z934" s="1376"/>
    </row>
    <row r="935" spans="1:26" ht="21">
      <c r="A935" s="1376"/>
      <c r="B935" s="1376"/>
      <c r="C935" s="1376"/>
      <c r="D935" s="1399"/>
      <c r="E935" s="1399"/>
      <c r="F935" s="1376"/>
      <c r="G935" s="1376"/>
      <c r="H935" s="1493"/>
      <c r="I935" s="1472"/>
      <c r="J935" s="1472"/>
      <c r="K935" s="1465"/>
      <c r="L935" s="1376"/>
      <c r="M935" s="1376"/>
      <c r="N935" s="1376"/>
      <c r="O935" s="1376"/>
      <c r="P935" s="1376"/>
      <c r="Q935" s="1376"/>
      <c r="R935" s="1376"/>
      <c r="S935" s="1376"/>
      <c r="T935" s="1376"/>
      <c r="U935" s="1376"/>
      <c r="V935" s="1376"/>
      <c r="W935" s="1376"/>
      <c r="X935" s="1376"/>
      <c r="Y935" s="1376"/>
      <c r="Z935" s="1376"/>
    </row>
    <row r="936" spans="1:26" ht="21">
      <c r="A936" s="1376"/>
      <c r="B936" s="1376"/>
      <c r="C936" s="1376"/>
      <c r="D936" s="1399"/>
      <c r="E936" s="1399"/>
      <c r="F936" s="1376"/>
      <c r="G936" s="1376"/>
      <c r="H936" s="1493"/>
      <c r="I936" s="1472"/>
      <c r="J936" s="1472"/>
      <c r="K936" s="1465"/>
      <c r="L936" s="1376"/>
      <c r="M936" s="1376"/>
      <c r="N936" s="1376"/>
      <c r="O936" s="1376"/>
      <c r="P936" s="1376"/>
      <c r="Q936" s="1376"/>
      <c r="R936" s="1376"/>
      <c r="S936" s="1376"/>
      <c r="T936" s="1376"/>
      <c r="U936" s="1376"/>
      <c r="V936" s="1376"/>
      <c r="W936" s="1376"/>
      <c r="X936" s="1376"/>
      <c r="Y936" s="1376"/>
      <c r="Z936" s="1376"/>
    </row>
    <row r="937" spans="1:26" ht="21">
      <c r="A937" s="1376"/>
      <c r="B937" s="1376"/>
      <c r="C937" s="1376"/>
      <c r="D937" s="1399"/>
      <c r="E937" s="1399"/>
      <c r="F937" s="1376"/>
      <c r="G937" s="1376"/>
      <c r="H937" s="1493"/>
      <c r="I937" s="1472"/>
      <c r="J937" s="1472"/>
      <c r="K937" s="1465"/>
      <c r="L937" s="1376"/>
      <c r="M937" s="1376"/>
      <c r="N937" s="1376"/>
      <c r="O937" s="1376"/>
      <c r="P937" s="1376"/>
      <c r="Q937" s="1376"/>
      <c r="R937" s="1376"/>
      <c r="S937" s="1376"/>
      <c r="T937" s="1376"/>
      <c r="U937" s="1376"/>
      <c r="V937" s="1376"/>
      <c r="W937" s="1376"/>
      <c r="X937" s="1376"/>
      <c r="Y937" s="1376"/>
      <c r="Z937" s="1376"/>
    </row>
    <row r="938" spans="1:26" ht="21">
      <c r="A938" s="1376"/>
      <c r="B938" s="1376"/>
      <c r="C938" s="1376"/>
      <c r="D938" s="1399"/>
      <c r="E938" s="1399"/>
      <c r="F938" s="1376"/>
      <c r="G938" s="1376"/>
      <c r="H938" s="1493"/>
      <c r="I938" s="1472"/>
      <c r="J938" s="1472"/>
      <c r="K938" s="1465"/>
      <c r="L938" s="1376"/>
      <c r="M938" s="1376"/>
      <c r="N938" s="1376"/>
      <c r="O938" s="1376"/>
      <c r="P938" s="1376"/>
      <c r="Q938" s="1376"/>
      <c r="R938" s="1376"/>
      <c r="S938" s="1376"/>
      <c r="T938" s="1376"/>
      <c r="U938" s="1376"/>
      <c r="V938" s="1376"/>
      <c r="W938" s="1376"/>
      <c r="X938" s="1376"/>
      <c r="Y938" s="1376"/>
      <c r="Z938" s="1376"/>
    </row>
    <row r="939" spans="1:26" ht="21">
      <c r="A939" s="1376"/>
      <c r="B939" s="1376"/>
      <c r="C939" s="1376"/>
      <c r="D939" s="1399"/>
      <c r="E939" s="1399"/>
      <c r="F939" s="1376"/>
      <c r="G939" s="1376"/>
      <c r="H939" s="1493"/>
      <c r="I939" s="1472"/>
      <c r="J939" s="1472"/>
      <c r="K939" s="1465"/>
      <c r="L939" s="1376"/>
      <c r="M939" s="1376"/>
      <c r="N939" s="1376"/>
      <c r="O939" s="1376"/>
      <c r="P939" s="1376"/>
      <c r="Q939" s="1376"/>
      <c r="R939" s="1376"/>
      <c r="S939" s="1376"/>
      <c r="T939" s="1376"/>
      <c r="U939" s="1376"/>
      <c r="V939" s="1376"/>
      <c r="W939" s="1376"/>
      <c r="X939" s="1376"/>
      <c r="Y939" s="1376"/>
      <c r="Z939" s="1376"/>
    </row>
    <row r="940" spans="1:26" ht="21">
      <c r="A940" s="1376"/>
      <c r="B940" s="1376"/>
      <c r="C940" s="1376"/>
      <c r="D940" s="1399"/>
      <c r="E940" s="1399"/>
      <c r="F940" s="1376"/>
      <c r="G940" s="1376"/>
      <c r="H940" s="1493"/>
      <c r="I940" s="1472"/>
      <c r="J940" s="1472"/>
      <c r="K940" s="1465"/>
      <c r="L940" s="1376"/>
      <c r="M940" s="1376"/>
      <c r="N940" s="1376"/>
      <c r="O940" s="1376"/>
      <c r="P940" s="1376"/>
      <c r="Q940" s="1376"/>
      <c r="R940" s="1376"/>
      <c r="S940" s="1376"/>
      <c r="T940" s="1376"/>
      <c r="U940" s="1376"/>
      <c r="V940" s="1376"/>
      <c r="W940" s="1376"/>
      <c r="X940" s="1376"/>
      <c r="Y940" s="1376"/>
      <c r="Z940" s="1376"/>
    </row>
    <row r="941" spans="1:26" ht="21">
      <c r="A941" s="1376"/>
      <c r="B941" s="1376"/>
      <c r="C941" s="1376"/>
      <c r="D941" s="1399"/>
      <c r="E941" s="1399"/>
      <c r="F941" s="1376"/>
      <c r="G941" s="1376"/>
      <c r="H941" s="1493"/>
      <c r="I941" s="1472"/>
      <c r="J941" s="1472"/>
      <c r="K941" s="1465"/>
      <c r="L941" s="1376"/>
      <c r="M941" s="1376"/>
      <c r="N941" s="1376"/>
      <c r="O941" s="1376"/>
      <c r="P941" s="1376"/>
      <c r="Q941" s="1376"/>
      <c r="R941" s="1376"/>
      <c r="S941" s="1376"/>
      <c r="T941" s="1376"/>
      <c r="U941" s="1376"/>
      <c r="V941" s="1376"/>
      <c r="W941" s="1376"/>
      <c r="X941" s="1376"/>
      <c r="Y941" s="1376"/>
      <c r="Z941" s="1376"/>
    </row>
    <row r="942" spans="1:26" ht="21">
      <c r="A942" s="1376"/>
      <c r="B942" s="1376"/>
      <c r="C942" s="1376"/>
      <c r="D942" s="1399"/>
      <c r="E942" s="1399"/>
      <c r="F942" s="1376"/>
      <c r="G942" s="1376"/>
      <c r="H942" s="1493"/>
      <c r="I942" s="1472"/>
      <c r="J942" s="1472"/>
      <c r="K942" s="1465"/>
      <c r="L942" s="1376"/>
      <c r="M942" s="1376"/>
      <c r="N942" s="1376"/>
      <c r="O942" s="1376"/>
      <c r="P942" s="1376"/>
      <c r="Q942" s="1376"/>
      <c r="R942" s="1376"/>
      <c r="S942" s="1376"/>
      <c r="T942" s="1376"/>
      <c r="U942" s="1376"/>
      <c r="V942" s="1376"/>
      <c r="W942" s="1376"/>
      <c r="X942" s="1376"/>
      <c r="Y942" s="1376"/>
      <c r="Z942" s="1376"/>
    </row>
    <row r="943" spans="1:26" ht="21">
      <c r="A943" s="1376"/>
      <c r="B943" s="1376"/>
      <c r="C943" s="1376"/>
      <c r="D943" s="1399"/>
      <c r="E943" s="1399"/>
      <c r="F943" s="1376"/>
      <c r="G943" s="1376"/>
      <c r="H943" s="1493"/>
      <c r="I943" s="1472"/>
      <c r="J943" s="1472"/>
      <c r="K943" s="1465"/>
      <c r="L943" s="1376"/>
      <c r="M943" s="1376"/>
      <c r="N943" s="1376"/>
      <c r="O943" s="1376"/>
      <c r="P943" s="1376"/>
      <c r="Q943" s="1376"/>
      <c r="R943" s="1376"/>
      <c r="S943" s="1376"/>
      <c r="T943" s="1376"/>
      <c r="U943" s="1376"/>
      <c r="V943" s="1376"/>
      <c r="W943" s="1376"/>
      <c r="X943" s="1376"/>
      <c r="Y943" s="1376"/>
      <c r="Z943" s="1376"/>
    </row>
    <row r="944" spans="1:26" ht="21">
      <c r="A944" s="1376"/>
      <c r="B944" s="1376"/>
      <c r="C944" s="1376"/>
      <c r="D944" s="1399"/>
      <c r="E944" s="1399"/>
      <c r="F944" s="1376"/>
      <c r="G944" s="1376"/>
      <c r="H944" s="1493"/>
      <c r="I944" s="1472"/>
      <c r="J944" s="1472"/>
      <c r="K944" s="1465"/>
      <c r="L944" s="1376"/>
      <c r="M944" s="1376"/>
      <c r="N944" s="1376"/>
      <c r="O944" s="1376"/>
      <c r="P944" s="1376"/>
      <c r="Q944" s="1376"/>
      <c r="R944" s="1376"/>
      <c r="S944" s="1376"/>
      <c r="T944" s="1376"/>
      <c r="U944" s="1376"/>
      <c r="V944" s="1376"/>
      <c r="W944" s="1376"/>
      <c r="X944" s="1376"/>
      <c r="Y944" s="1376"/>
      <c r="Z944" s="1376"/>
    </row>
    <row r="945" spans="1:26" ht="21">
      <c r="A945" s="1376"/>
      <c r="B945" s="1376"/>
      <c r="C945" s="1376"/>
      <c r="D945" s="1399"/>
      <c r="E945" s="1399"/>
      <c r="F945" s="1376"/>
      <c r="G945" s="1376"/>
      <c r="H945" s="1493"/>
      <c r="I945" s="1472"/>
      <c r="J945" s="1472"/>
      <c r="K945" s="1465"/>
      <c r="L945" s="1376"/>
      <c r="M945" s="1376"/>
      <c r="N945" s="1376"/>
      <c r="O945" s="1376"/>
      <c r="P945" s="1376"/>
      <c r="Q945" s="1376"/>
      <c r="R945" s="1376"/>
      <c r="S945" s="1376"/>
      <c r="T945" s="1376"/>
      <c r="U945" s="1376"/>
      <c r="V945" s="1376"/>
      <c r="W945" s="1376"/>
      <c r="X945" s="1376"/>
      <c r="Y945" s="1376"/>
      <c r="Z945" s="1376"/>
    </row>
    <row r="946" spans="1:26" ht="21">
      <c r="A946" s="1376"/>
      <c r="B946" s="1376"/>
      <c r="C946" s="1376"/>
      <c r="D946" s="1399"/>
      <c r="E946" s="1399"/>
      <c r="F946" s="1376"/>
      <c r="G946" s="1376"/>
      <c r="H946" s="1493"/>
      <c r="I946" s="1472"/>
      <c r="J946" s="1472"/>
      <c r="K946" s="1465"/>
      <c r="L946" s="1376"/>
      <c r="M946" s="1376"/>
      <c r="N946" s="1376"/>
      <c r="O946" s="1376"/>
      <c r="P946" s="1376"/>
      <c r="Q946" s="1376"/>
      <c r="R946" s="1376"/>
      <c r="S946" s="1376"/>
      <c r="T946" s="1376"/>
      <c r="U946" s="1376"/>
      <c r="V946" s="1376"/>
      <c r="W946" s="1376"/>
      <c r="X946" s="1376"/>
      <c r="Y946" s="1376"/>
      <c r="Z946" s="1376"/>
    </row>
    <row r="947" spans="1:26" ht="21">
      <c r="A947" s="1376"/>
      <c r="B947" s="1376"/>
      <c r="C947" s="1376"/>
      <c r="D947" s="1399"/>
      <c r="E947" s="1399"/>
      <c r="F947" s="1376"/>
      <c r="G947" s="1376"/>
      <c r="H947" s="1493"/>
      <c r="I947" s="1472"/>
      <c r="J947" s="1472"/>
      <c r="K947" s="1465"/>
      <c r="L947" s="1376"/>
      <c r="M947" s="1376"/>
      <c r="N947" s="1376"/>
      <c r="O947" s="1376"/>
      <c r="P947" s="1376"/>
      <c r="Q947" s="1376"/>
      <c r="R947" s="1376"/>
      <c r="S947" s="1376"/>
      <c r="T947" s="1376"/>
      <c r="U947" s="1376"/>
      <c r="V947" s="1376"/>
      <c r="W947" s="1376"/>
      <c r="X947" s="1376"/>
      <c r="Y947" s="1376"/>
      <c r="Z947" s="1376"/>
    </row>
    <row r="948" spans="1:26" ht="21">
      <c r="A948" s="1376"/>
      <c r="B948" s="1376"/>
      <c r="C948" s="1376"/>
      <c r="D948" s="1399"/>
      <c r="E948" s="1399"/>
      <c r="F948" s="1376"/>
      <c r="G948" s="1376"/>
      <c r="H948" s="1493"/>
      <c r="I948" s="1472"/>
      <c r="J948" s="1472"/>
      <c r="K948" s="1465"/>
      <c r="L948" s="1376"/>
      <c r="M948" s="1376"/>
      <c r="N948" s="1376"/>
      <c r="O948" s="1376"/>
      <c r="P948" s="1376"/>
      <c r="Q948" s="1376"/>
      <c r="R948" s="1376"/>
      <c r="S948" s="1376"/>
      <c r="T948" s="1376"/>
      <c r="U948" s="1376"/>
      <c r="V948" s="1376"/>
      <c r="W948" s="1376"/>
      <c r="X948" s="1376"/>
      <c r="Y948" s="1376"/>
      <c r="Z948" s="1376"/>
    </row>
    <row r="949" spans="1:26" ht="21">
      <c r="A949" s="1376"/>
      <c r="B949" s="1376"/>
      <c r="C949" s="1376"/>
      <c r="D949" s="1399"/>
      <c r="E949" s="1399"/>
      <c r="F949" s="1376"/>
      <c r="G949" s="1376"/>
      <c r="H949" s="1493"/>
      <c r="I949" s="1472"/>
      <c r="J949" s="1472"/>
      <c r="K949" s="1465"/>
      <c r="L949" s="1376"/>
      <c r="M949" s="1376"/>
      <c r="N949" s="1376"/>
      <c r="O949" s="1376"/>
      <c r="P949" s="1376"/>
      <c r="Q949" s="1376"/>
      <c r="R949" s="1376"/>
      <c r="S949" s="1376"/>
      <c r="T949" s="1376"/>
      <c r="U949" s="1376"/>
      <c r="V949" s="1376"/>
      <c r="W949" s="1376"/>
      <c r="X949" s="1376"/>
      <c r="Y949" s="1376"/>
      <c r="Z949" s="1376"/>
    </row>
    <row r="950" spans="1:26" ht="21">
      <c r="A950" s="1376"/>
      <c r="B950" s="1376"/>
      <c r="C950" s="1376"/>
      <c r="D950" s="1399"/>
      <c r="E950" s="1399"/>
      <c r="F950" s="1376"/>
      <c r="G950" s="1376"/>
      <c r="H950" s="1493"/>
      <c r="I950" s="1472"/>
      <c r="J950" s="1472"/>
      <c r="K950" s="1465"/>
      <c r="L950" s="1376"/>
      <c r="M950" s="1376"/>
      <c r="N950" s="1376"/>
      <c r="O950" s="1376"/>
      <c r="P950" s="1376"/>
      <c r="Q950" s="1376"/>
      <c r="R950" s="1376"/>
      <c r="S950" s="1376"/>
      <c r="T950" s="1376"/>
      <c r="U950" s="1376"/>
      <c r="V950" s="1376"/>
      <c r="W950" s="1376"/>
      <c r="X950" s="1376"/>
      <c r="Y950" s="1376"/>
      <c r="Z950" s="1376"/>
    </row>
    <row r="951" spans="1:26" ht="21">
      <c r="A951" s="1376"/>
      <c r="B951" s="1376"/>
      <c r="C951" s="1376"/>
      <c r="D951" s="1399"/>
      <c r="E951" s="1399"/>
      <c r="F951" s="1376"/>
      <c r="G951" s="1376"/>
      <c r="H951" s="1493"/>
      <c r="I951" s="1472"/>
      <c r="J951" s="1472"/>
      <c r="K951" s="1465"/>
      <c r="L951" s="1376"/>
      <c r="M951" s="1376"/>
      <c r="N951" s="1376"/>
      <c r="O951" s="1376"/>
      <c r="P951" s="1376"/>
      <c r="Q951" s="1376"/>
      <c r="R951" s="1376"/>
      <c r="S951" s="1376"/>
      <c r="T951" s="1376"/>
      <c r="U951" s="1376"/>
      <c r="V951" s="1376"/>
      <c r="W951" s="1376"/>
      <c r="X951" s="1376"/>
      <c r="Y951" s="1376"/>
      <c r="Z951" s="1376"/>
    </row>
    <row r="952" spans="1:26" ht="21">
      <c r="A952" s="1376"/>
      <c r="B952" s="1376"/>
      <c r="C952" s="1376"/>
      <c r="D952" s="1399"/>
      <c r="E952" s="1399"/>
      <c r="F952" s="1376"/>
      <c r="G952" s="1376"/>
      <c r="H952" s="1493"/>
      <c r="I952" s="1472"/>
      <c r="J952" s="1472"/>
      <c r="K952" s="1465"/>
      <c r="L952" s="1376"/>
      <c r="M952" s="1376"/>
      <c r="N952" s="1376"/>
      <c r="O952" s="1376"/>
      <c r="P952" s="1376"/>
      <c r="Q952" s="1376"/>
      <c r="R952" s="1376"/>
      <c r="S952" s="1376"/>
      <c r="T952" s="1376"/>
      <c r="U952" s="1376"/>
      <c r="V952" s="1376"/>
      <c r="W952" s="1376"/>
      <c r="X952" s="1376"/>
      <c r="Y952" s="1376"/>
      <c r="Z952" s="1376"/>
    </row>
    <row r="953" spans="1:26" ht="21">
      <c r="A953" s="1376"/>
      <c r="B953" s="1376"/>
      <c r="C953" s="1376"/>
      <c r="D953" s="1399"/>
      <c r="E953" s="1399"/>
      <c r="F953" s="1376"/>
      <c r="G953" s="1376"/>
      <c r="H953" s="1493"/>
      <c r="I953" s="1472"/>
      <c r="J953" s="1472"/>
      <c r="K953" s="1465"/>
      <c r="L953" s="1376"/>
      <c r="M953" s="1376"/>
      <c r="N953" s="1376"/>
      <c r="O953" s="1376"/>
      <c r="P953" s="1376"/>
      <c r="Q953" s="1376"/>
      <c r="R953" s="1376"/>
      <c r="S953" s="1376"/>
      <c r="T953" s="1376"/>
      <c r="U953" s="1376"/>
      <c r="V953" s="1376"/>
      <c r="W953" s="1376"/>
      <c r="X953" s="1376"/>
      <c r="Y953" s="1376"/>
      <c r="Z953" s="1376"/>
    </row>
    <row r="954" spans="1:26" ht="21">
      <c r="A954" s="1376"/>
      <c r="B954" s="1376"/>
      <c r="C954" s="1376"/>
      <c r="D954" s="1399"/>
      <c r="E954" s="1399"/>
      <c r="F954" s="1376"/>
      <c r="G954" s="1376"/>
      <c r="H954" s="1493"/>
      <c r="I954" s="1472"/>
      <c r="J954" s="1472"/>
      <c r="K954" s="1465"/>
      <c r="L954" s="1376"/>
      <c r="M954" s="1376"/>
      <c r="N954" s="1376"/>
      <c r="O954" s="1376"/>
      <c r="P954" s="1376"/>
      <c r="Q954" s="1376"/>
      <c r="R954" s="1376"/>
      <c r="S954" s="1376"/>
      <c r="T954" s="1376"/>
      <c r="U954" s="1376"/>
      <c r="V954" s="1376"/>
      <c r="W954" s="1376"/>
      <c r="X954" s="1376"/>
      <c r="Y954" s="1376"/>
      <c r="Z954" s="1376"/>
    </row>
    <row r="955" spans="1:26" ht="21">
      <c r="A955" s="1376"/>
      <c r="B955" s="1376"/>
      <c r="C955" s="1376"/>
      <c r="D955" s="1399"/>
      <c r="E955" s="1399"/>
      <c r="F955" s="1376"/>
      <c r="G955" s="1376"/>
      <c r="H955" s="1493"/>
      <c r="I955" s="1472"/>
      <c r="J955" s="1472"/>
      <c r="K955" s="1465"/>
      <c r="L955" s="1376"/>
      <c r="M955" s="1376"/>
      <c r="N955" s="1376"/>
      <c r="O955" s="1376"/>
      <c r="P955" s="1376"/>
      <c r="Q955" s="1376"/>
      <c r="R955" s="1376"/>
      <c r="S955" s="1376"/>
      <c r="T955" s="1376"/>
      <c r="U955" s="1376"/>
      <c r="V955" s="1376"/>
      <c r="W955" s="1376"/>
      <c r="X955" s="1376"/>
      <c r="Y955" s="1376"/>
      <c r="Z955" s="1376"/>
    </row>
    <row r="956" spans="1:26" ht="21">
      <c r="A956" s="1376"/>
      <c r="B956" s="1376"/>
      <c r="C956" s="1376"/>
      <c r="D956" s="1399"/>
      <c r="E956" s="1399"/>
      <c r="F956" s="1376"/>
      <c r="G956" s="1376"/>
      <c r="H956" s="1493"/>
      <c r="I956" s="1472"/>
      <c r="J956" s="1472"/>
      <c r="K956" s="1465"/>
      <c r="L956" s="1376"/>
      <c r="M956" s="1376"/>
      <c r="N956" s="1376"/>
      <c r="O956" s="1376"/>
      <c r="P956" s="1376"/>
      <c r="Q956" s="1376"/>
      <c r="R956" s="1376"/>
      <c r="S956" s="1376"/>
      <c r="T956" s="1376"/>
      <c r="U956" s="1376"/>
      <c r="V956" s="1376"/>
      <c r="W956" s="1376"/>
      <c r="X956" s="1376"/>
      <c r="Y956" s="1376"/>
      <c r="Z956" s="1376"/>
    </row>
    <row r="957" spans="1:26" ht="21">
      <c r="A957" s="1376"/>
      <c r="B957" s="1376"/>
      <c r="C957" s="1376"/>
      <c r="D957" s="1399"/>
      <c r="E957" s="1399"/>
      <c r="F957" s="1376"/>
      <c r="G957" s="1376"/>
      <c r="H957" s="1493"/>
      <c r="I957" s="1472"/>
      <c r="J957" s="1472"/>
      <c r="K957" s="1465"/>
      <c r="L957" s="1376"/>
      <c r="M957" s="1376"/>
      <c r="N957" s="1376"/>
      <c r="O957" s="1376"/>
      <c r="P957" s="1376"/>
      <c r="Q957" s="1376"/>
      <c r="R957" s="1376"/>
      <c r="S957" s="1376"/>
      <c r="T957" s="1376"/>
      <c r="U957" s="1376"/>
      <c r="V957" s="1376"/>
      <c r="W957" s="1376"/>
      <c r="X957" s="1376"/>
      <c r="Y957" s="1376"/>
      <c r="Z957" s="1376"/>
    </row>
    <row r="958" spans="1:26" ht="21">
      <c r="A958" s="1376"/>
      <c r="B958" s="1376"/>
      <c r="C958" s="1376"/>
      <c r="D958" s="1399"/>
      <c r="E958" s="1399"/>
      <c r="F958" s="1376"/>
      <c r="G958" s="1376"/>
      <c r="H958" s="1493"/>
      <c r="I958" s="1472"/>
      <c r="J958" s="1472"/>
      <c r="K958" s="1465"/>
      <c r="L958" s="1376"/>
      <c r="M958" s="1376"/>
      <c r="N958" s="1376"/>
      <c r="O958" s="1376"/>
      <c r="P958" s="1376"/>
      <c r="Q958" s="1376"/>
      <c r="R958" s="1376"/>
      <c r="S958" s="1376"/>
      <c r="T958" s="1376"/>
      <c r="U958" s="1376"/>
      <c r="V958" s="1376"/>
      <c r="W958" s="1376"/>
      <c r="X958" s="1376"/>
      <c r="Y958" s="1376"/>
      <c r="Z958" s="1376"/>
    </row>
    <row r="959" spans="1:26" ht="21">
      <c r="A959" s="1376"/>
      <c r="B959" s="1376"/>
      <c r="C959" s="1376"/>
      <c r="D959" s="1399"/>
      <c r="E959" s="1399"/>
      <c r="F959" s="1376"/>
      <c r="G959" s="1376"/>
      <c r="H959" s="1493"/>
      <c r="I959" s="1472"/>
      <c r="J959" s="1472"/>
      <c r="K959" s="1465"/>
      <c r="L959" s="1376"/>
      <c r="M959" s="1376"/>
      <c r="N959" s="1376"/>
      <c r="O959" s="1376"/>
      <c r="P959" s="1376"/>
      <c r="Q959" s="1376"/>
      <c r="R959" s="1376"/>
      <c r="S959" s="1376"/>
      <c r="T959" s="1376"/>
      <c r="U959" s="1376"/>
      <c r="V959" s="1376"/>
      <c r="W959" s="1376"/>
      <c r="X959" s="1376"/>
      <c r="Y959" s="1376"/>
      <c r="Z959" s="1376"/>
    </row>
    <row r="960" spans="1:26" ht="21">
      <c r="A960" s="1376"/>
      <c r="B960" s="1376"/>
      <c r="C960" s="1376"/>
      <c r="D960" s="1399"/>
      <c r="E960" s="1399"/>
      <c r="F960" s="1376"/>
      <c r="G960" s="1376"/>
      <c r="H960" s="1493"/>
      <c r="I960" s="1472"/>
      <c r="J960" s="1472"/>
      <c r="K960" s="1465"/>
      <c r="L960" s="1376"/>
      <c r="M960" s="1376"/>
      <c r="N960" s="1376"/>
      <c r="O960" s="1376"/>
      <c r="P960" s="1376"/>
      <c r="Q960" s="1376"/>
      <c r="R960" s="1376"/>
      <c r="S960" s="1376"/>
      <c r="T960" s="1376"/>
      <c r="U960" s="1376"/>
      <c r="V960" s="1376"/>
      <c r="W960" s="1376"/>
      <c r="X960" s="1376"/>
      <c r="Y960" s="1376"/>
      <c r="Z960" s="1376"/>
    </row>
    <row r="961" spans="1:26" ht="21">
      <c r="A961" s="1376"/>
      <c r="B961" s="1376"/>
      <c r="C961" s="1376"/>
      <c r="D961" s="1399"/>
      <c r="E961" s="1399"/>
      <c r="F961" s="1376"/>
      <c r="G961" s="1376"/>
      <c r="H961" s="1493"/>
      <c r="I961" s="1472"/>
      <c r="J961" s="1472"/>
      <c r="K961" s="1465"/>
      <c r="L961" s="1376"/>
      <c r="M961" s="1376"/>
      <c r="N961" s="1376"/>
      <c r="O961" s="1376"/>
      <c r="P961" s="1376"/>
      <c r="Q961" s="1376"/>
      <c r="R961" s="1376"/>
      <c r="S961" s="1376"/>
      <c r="T961" s="1376"/>
      <c r="U961" s="1376"/>
      <c r="V961" s="1376"/>
      <c r="W961" s="1376"/>
      <c r="X961" s="1376"/>
      <c r="Y961" s="1376"/>
      <c r="Z961" s="1376"/>
    </row>
    <row r="962" spans="1:26" ht="21">
      <c r="A962" s="1376"/>
      <c r="B962" s="1376"/>
      <c r="C962" s="1376"/>
      <c r="D962" s="1399"/>
      <c r="E962" s="1399"/>
      <c r="F962" s="1376"/>
      <c r="G962" s="1376"/>
      <c r="H962" s="1493"/>
      <c r="I962" s="1472"/>
      <c r="J962" s="1472"/>
      <c r="K962" s="1465"/>
      <c r="L962" s="1376"/>
      <c r="M962" s="1376"/>
      <c r="N962" s="1376"/>
      <c r="O962" s="1376"/>
      <c r="P962" s="1376"/>
      <c r="Q962" s="1376"/>
      <c r="R962" s="1376"/>
      <c r="S962" s="1376"/>
      <c r="T962" s="1376"/>
      <c r="U962" s="1376"/>
      <c r="V962" s="1376"/>
      <c r="W962" s="1376"/>
      <c r="X962" s="1376"/>
      <c r="Y962" s="1376"/>
      <c r="Z962" s="1376"/>
    </row>
    <row r="963" spans="1:26" ht="21">
      <c r="A963" s="1376"/>
      <c r="B963" s="1376"/>
      <c r="C963" s="1376"/>
      <c r="D963" s="1399"/>
      <c r="E963" s="1399"/>
      <c r="F963" s="1376"/>
      <c r="G963" s="1376"/>
      <c r="H963" s="1493"/>
      <c r="I963" s="1472"/>
      <c r="J963" s="1472"/>
      <c r="K963" s="1465"/>
      <c r="L963" s="1376"/>
      <c r="M963" s="1376"/>
      <c r="N963" s="1376"/>
      <c r="O963" s="1376"/>
      <c r="P963" s="1376"/>
      <c r="Q963" s="1376"/>
      <c r="R963" s="1376"/>
      <c r="S963" s="1376"/>
      <c r="T963" s="1376"/>
      <c r="U963" s="1376"/>
      <c r="V963" s="1376"/>
      <c r="W963" s="1376"/>
      <c r="X963" s="1376"/>
      <c r="Y963" s="1376"/>
      <c r="Z963" s="1376"/>
    </row>
    <row r="964" spans="1:26" ht="21">
      <c r="A964" s="1376"/>
      <c r="B964" s="1376"/>
      <c r="C964" s="1376"/>
      <c r="D964" s="1399"/>
      <c r="E964" s="1399"/>
      <c r="F964" s="1376"/>
      <c r="G964" s="1376"/>
      <c r="H964" s="1493"/>
      <c r="I964" s="1472"/>
      <c r="J964" s="1472"/>
      <c r="K964" s="1465"/>
      <c r="L964" s="1376"/>
      <c r="M964" s="1376"/>
      <c r="N964" s="1376"/>
      <c r="O964" s="1376"/>
      <c r="P964" s="1376"/>
      <c r="Q964" s="1376"/>
      <c r="R964" s="1376"/>
      <c r="S964" s="1376"/>
      <c r="T964" s="1376"/>
      <c r="U964" s="1376"/>
      <c r="V964" s="1376"/>
      <c r="W964" s="1376"/>
      <c r="X964" s="1376"/>
      <c r="Y964" s="1376"/>
      <c r="Z964" s="1376"/>
    </row>
    <row r="965" spans="1:26" ht="21">
      <c r="A965" s="1376"/>
      <c r="B965" s="1376"/>
      <c r="C965" s="1376"/>
      <c r="D965" s="1399"/>
      <c r="E965" s="1399"/>
      <c r="F965" s="1376"/>
      <c r="G965" s="1376"/>
      <c r="H965" s="1493"/>
      <c r="I965" s="1472"/>
      <c r="J965" s="1472"/>
      <c r="K965" s="1465"/>
      <c r="L965" s="1376"/>
      <c r="M965" s="1376"/>
      <c r="N965" s="1376"/>
      <c r="O965" s="1376"/>
      <c r="P965" s="1376"/>
      <c r="Q965" s="1376"/>
      <c r="R965" s="1376"/>
      <c r="S965" s="1376"/>
      <c r="T965" s="1376"/>
      <c r="U965" s="1376"/>
      <c r="V965" s="1376"/>
      <c r="W965" s="1376"/>
      <c r="X965" s="1376"/>
      <c r="Y965" s="1376"/>
      <c r="Z965" s="1376"/>
    </row>
    <row r="966" spans="1:26" ht="21">
      <c r="A966" s="1376"/>
      <c r="B966" s="1376"/>
      <c r="C966" s="1376"/>
      <c r="D966" s="1399"/>
      <c r="E966" s="1399"/>
      <c r="F966" s="1376"/>
      <c r="G966" s="1376"/>
      <c r="H966" s="1493"/>
      <c r="I966" s="1472"/>
      <c r="J966" s="1472"/>
      <c r="K966" s="1465"/>
      <c r="L966" s="1376"/>
      <c r="M966" s="1376"/>
      <c r="N966" s="1376"/>
      <c r="O966" s="1376"/>
      <c r="P966" s="1376"/>
      <c r="Q966" s="1376"/>
      <c r="R966" s="1376"/>
      <c r="S966" s="1376"/>
      <c r="T966" s="1376"/>
      <c r="U966" s="1376"/>
      <c r="V966" s="1376"/>
      <c r="W966" s="1376"/>
      <c r="X966" s="1376"/>
      <c r="Y966" s="1376"/>
      <c r="Z966" s="1376"/>
    </row>
    <row r="967" spans="1:26" ht="21">
      <c r="A967" s="1376"/>
      <c r="B967" s="1376"/>
      <c r="C967" s="1376"/>
      <c r="D967" s="1399"/>
      <c r="E967" s="1399"/>
      <c r="F967" s="1376"/>
      <c r="G967" s="1376"/>
      <c r="H967" s="1493"/>
      <c r="I967" s="1472"/>
      <c r="J967" s="1472"/>
      <c r="K967" s="1465"/>
      <c r="L967" s="1376"/>
      <c r="M967" s="1376"/>
      <c r="N967" s="1376"/>
      <c r="O967" s="1376"/>
      <c r="P967" s="1376"/>
      <c r="Q967" s="1376"/>
      <c r="R967" s="1376"/>
      <c r="S967" s="1376"/>
      <c r="T967" s="1376"/>
      <c r="U967" s="1376"/>
      <c r="V967" s="1376"/>
      <c r="W967" s="1376"/>
      <c r="X967" s="1376"/>
      <c r="Y967" s="1376"/>
      <c r="Z967" s="1376"/>
    </row>
    <row r="968" spans="1:26" ht="21">
      <c r="A968" s="1376"/>
      <c r="B968" s="1376"/>
      <c r="C968" s="1376"/>
      <c r="D968" s="1399"/>
      <c r="E968" s="1399"/>
      <c r="F968" s="1376"/>
      <c r="G968" s="1376"/>
      <c r="H968" s="1493"/>
      <c r="I968" s="1472"/>
      <c r="J968" s="1472"/>
      <c r="K968" s="1465"/>
      <c r="L968" s="1376"/>
      <c r="M968" s="1376"/>
      <c r="N968" s="1376"/>
      <c r="O968" s="1376"/>
      <c r="P968" s="1376"/>
      <c r="Q968" s="1376"/>
      <c r="R968" s="1376"/>
      <c r="S968" s="1376"/>
      <c r="T968" s="1376"/>
      <c r="U968" s="1376"/>
      <c r="V968" s="1376"/>
      <c r="W968" s="1376"/>
      <c r="X968" s="1376"/>
      <c r="Y968" s="1376"/>
      <c r="Z968" s="1376"/>
    </row>
    <row r="969" spans="1:26" ht="21">
      <c r="A969" s="1376"/>
      <c r="B969" s="1376"/>
      <c r="C969" s="1376"/>
      <c r="D969" s="1399"/>
      <c r="E969" s="1399"/>
      <c r="F969" s="1376"/>
      <c r="G969" s="1376"/>
      <c r="H969" s="1493"/>
      <c r="I969" s="1472"/>
      <c r="J969" s="1472"/>
      <c r="K969" s="1465"/>
      <c r="L969" s="1376"/>
      <c r="M969" s="1376"/>
      <c r="N969" s="1376"/>
      <c r="O969" s="1376"/>
      <c r="P969" s="1376"/>
      <c r="Q969" s="1376"/>
      <c r="R969" s="1376"/>
      <c r="S969" s="1376"/>
      <c r="T969" s="1376"/>
      <c r="U969" s="1376"/>
      <c r="V969" s="1376"/>
      <c r="W969" s="1376"/>
      <c r="X969" s="1376"/>
      <c r="Y969" s="1376"/>
      <c r="Z969" s="1376"/>
    </row>
    <row r="970" spans="1:26" ht="21">
      <c r="A970" s="1376"/>
      <c r="B970" s="1376"/>
      <c r="C970" s="1376"/>
      <c r="D970" s="1399"/>
      <c r="E970" s="1399"/>
      <c r="F970" s="1376"/>
      <c r="G970" s="1376"/>
      <c r="H970" s="1493"/>
      <c r="I970" s="1472"/>
      <c r="J970" s="1472"/>
      <c r="K970" s="1465"/>
      <c r="L970" s="1376"/>
      <c r="M970" s="1376"/>
      <c r="N970" s="1376"/>
      <c r="O970" s="1376"/>
      <c r="P970" s="1376"/>
      <c r="Q970" s="1376"/>
      <c r="R970" s="1376"/>
      <c r="S970" s="1376"/>
      <c r="T970" s="1376"/>
      <c r="U970" s="1376"/>
      <c r="V970" s="1376"/>
      <c r="W970" s="1376"/>
      <c r="X970" s="1376"/>
      <c r="Y970" s="1376"/>
      <c r="Z970" s="1376"/>
    </row>
    <row r="971" spans="1:26" ht="21">
      <c r="A971" s="1376"/>
      <c r="B971" s="1376"/>
      <c r="C971" s="1376"/>
      <c r="D971" s="1399"/>
      <c r="E971" s="1399"/>
      <c r="F971" s="1376"/>
      <c r="G971" s="1376"/>
      <c r="H971" s="1493"/>
      <c r="I971" s="1472"/>
      <c r="J971" s="1472"/>
      <c r="K971" s="1465"/>
      <c r="L971" s="1376"/>
      <c r="M971" s="1376"/>
      <c r="N971" s="1376"/>
      <c r="O971" s="1376"/>
      <c r="P971" s="1376"/>
      <c r="Q971" s="1376"/>
      <c r="R971" s="1376"/>
      <c r="S971" s="1376"/>
      <c r="T971" s="1376"/>
      <c r="U971" s="1376"/>
      <c r="V971" s="1376"/>
      <c r="W971" s="1376"/>
      <c r="X971" s="1376"/>
      <c r="Y971" s="1376"/>
      <c r="Z971" s="1376"/>
    </row>
    <row r="972" spans="1:26" ht="21">
      <c r="A972" s="1376"/>
      <c r="B972" s="1376"/>
      <c r="C972" s="1376"/>
      <c r="D972" s="1399"/>
      <c r="E972" s="1399"/>
      <c r="F972" s="1376"/>
      <c r="G972" s="1376"/>
      <c r="H972" s="1493"/>
      <c r="I972" s="1472"/>
      <c r="J972" s="1472"/>
      <c r="K972" s="1465"/>
      <c r="L972" s="1376"/>
      <c r="M972" s="1376"/>
      <c r="N972" s="1376"/>
      <c r="O972" s="1376"/>
      <c r="P972" s="1376"/>
      <c r="Q972" s="1376"/>
      <c r="R972" s="1376"/>
      <c r="S972" s="1376"/>
      <c r="T972" s="1376"/>
      <c r="U972" s="1376"/>
      <c r="V972" s="1376"/>
      <c r="W972" s="1376"/>
      <c r="X972" s="1376"/>
      <c r="Y972" s="1376"/>
      <c r="Z972" s="1376"/>
    </row>
    <row r="973" spans="1:26" ht="21">
      <c r="A973" s="1376"/>
      <c r="B973" s="1376"/>
      <c r="C973" s="1376"/>
      <c r="D973" s="1399"/>
      <c r="E973" s="1399"/>
      <c r="F973" s="1376"/>
      <c r="G973" s="1376"/>
      <c r="H973" s="1493"/>
      <c r="I973" s="1472"/>
      <c r="J973" s="1472"/>
      <c r="K973" s="1465"/>
      <c r="L973" s="1376"/>
      <c r="M973" s="1376"/>
      <c r="N973" s="1376"/>
      <c r="O973" s="1376"/>
      <c r="P973" s="1376"/>
      <c r="Q973" s="1376"/>
      <c r="R973" s="1376"/>
      <c r="S973" s="1376"/>
      <c r="T973" s="1376"/>
      <c r="U973" s="1376"/>
      <c r="V973" s="1376"/>
      <c r="W973" s="1376"/>
      <c r="X973" s="1376"/>
      <c r="Y973" s="1376"/>
      <c r="Z973" s="1376"/>
    </row>
    <row r="974" spans="1:26" ht="21">
      <c r="A974" s="1376"/>
      <c r="B974" s="1376"/>
      <c r="C974" s="1376"/>
      <c r="D974" s="1399"/>
      <c r="E974" s="1399"/>
      <c r="F974" s="1376"/>
      <c r="G974" s="1376"/>
      <c r="H974" s="1493"/>
      <c r="I974" s="1472"/>
      <c r="J974" s="1472"/>
      <c r="K974" s="1465"/>
      <c r="L974" s="1376"/>
      <c r="M974" s="1376"/>
      <c r="N974" s="1376"/>
      <c r="O974" s="1376"/>
      <c r="P974" s="1376"/>
      <c r="Q974" s="1376"/>
      <c r="R974" s="1376"/>
      <c r="S974" s="1376"/>
      <c r="T974" s="1376"/>
      <c r="U974" s="1376"/>
      <c r="V974" s="1376"/>
      <c r="W974" s="1376"/>
      <c r="X974" s="1376"/>
      <c r="Y974" s="1376"/>
      <c r="Z974" s="1376"/>
    </row>
    <row r="975" spans="1:26" ht="21">
      <c r="A975" s="1376"/>
      <c r="B975" s="1376"/>
      <c r="C975" s="1376"/>
      <c r="D975" s="1399"/>
      <c r="E975" s="1399"/>
      <c r="F975" s="1376"/>
      <c r="G975" s="1376"/>
      <c r="H975" s="1493"/>
      <c r="I975" s="1472"/>
      <c r="J975" s="1472"/>
      <c r="K975" s="1465"/>
      <c r="L975" s="1376"/>
      <c r="M975" s="1376"/>
      <c r="N975" s="1376"/>
      <c r="O975" s="1376"/>
      <c r="P975" s="1376"/>
      <c r="Q975" s="1376"/>
      <c r="R975" s="1376"/>
      <c r="S975" s="1376"/>
      <c r="T975" s="1376"/>
      <c r="U975" s="1376"/>
      <c r="V975" s="1376"/>
      <c r="W975" s="1376"/>
      <c r="X975" s="1376"/>
      <c r="Y975" s="1376"/>
      <c r="Z975" s="1376"/>
    </row>
    <row r="976" spans="1:26" ht="21">
      <c r="A976" s="1376"/>
      <c r="B976" s="1376"/>
      <c r="C976" s="1376"/>
      <c r="D976" s="1399"/>
      <c r="E976" s="1399"/>
      <c r="F976" s="1376"/>
      <c r="G976" s="1376"/>
      <c r="H976" s="1493"/>
      <c r="I976" s="1472"/>
      <c r="J976" s="1472"/>
      <c r="K976" s="1465"/>
      <c r="L976" s="1376"/>
      <c r="M976" s="1376"/>
      <c r="N976" s="1376"/>
      <c r="O976" s="1376"/>
      <c r="P976" s="1376"/>
      <c r="Q976" s="1376"/>
      <c r="R976" s="1376"/>
      <c r="S976" s="1376"/>
      <c r="T976" s="1376"/>
      <c r="U976" s="1376"/>
      <c r="V976" s="1376"/>
      <c r="W976" s="1376"/>
      <c r="X976" s="1376"/>
      <c r="Y976" s="1376"/>
      <c r="Z976" s="1376"/>
    </row>
    <row r="977" spans="1:26" ht="21">
      <c r="A977" s="1376"/>
      <c r="B977" s="1376"/>
      <c r="C977" s="1376"/>
      <c r="D977" s="1399"/>
      <c r="E977" s="1399"/>
      <c r="F977" s="1376"/>
      <c r="G977" s="1376"/>
      <c r="H977" s="1493"/>
      <c r="I977" s="1472"/>
      <c r="J977" s="1472"/>
      <c r="K977" s="1465"/>
      <c r="L977" s="1376"/>
      <c r="M977" s="1376"/>
      <c r="N977" s="1376"/>
      <c r="O977" s="1376"/>
      <c r="P977" s="1376"/>
      <c r="Q977" s="1376"/>
      <c r="R977" s="1376"/>
      <c r="S977" s="1376"/>
      <c r="T977" s="1376"/>
      <c r="U977" s="1376"/>
      <c r="V977" s="1376"/>
      <c r="W977" s="1376"/>
      <c r="X977" s="1376"/>
      <c r="Y977" s="1376"/>
      <c r="Z977" s="1376"/>
    </row>
    <row r="978" spans="1:26" ht="21">
      <c r="A978" s="1376"/>
      <c r="B978" s="1376"/>
      <c r="C978" s="1376"/>
      <c r="D978" s="1399"/>
      <c r="E978" s="1399"/>
      <c r="F978" s="1376"/>
      <c r="G978" s="1376"/>
      <c r="H978" s="1493"/>
      <c r="I978" s="1472"/>
      <c r="J978" s="1472"/>
      <c r="K978" s="1465"/>
      <c r="L978" s="1376"/>
      <c r="M978" s="1376"/>
      <c r="N978" s="1376"/>
      <c r="O978" s="1376"/>
      <c r="P978" s="1376"/>
      <c r="Q978" s="1376"/>
      <c r="R978" s="1376"/>
      <c r="S978" s="1376"/>
      <c r="T978" s="1376"/>
      <c r="U978" s="1376"/>
      <c r="V978" s="1376"/>
      <c r="W978" s="1376"/>
      <c r="X978" s="1376"/>
      <c r="Y978" s="1376"/>
      <c r="Z978" s="1376"/>
    </row>
    <row r="979" spans="1:26" ht="21">
      <c r="A979" s="1376"/>
      <c r="B979" s="1376"/>
      <c r="C979" s="1376"/>
      <c r="D979" s="1399"/>
      <c r="E979" s="1399"/>
      <c r="F979" s="1376"/>
      <c r="G979" s="1376"/>
      <c r="H979" s="1493"/>
      <c r="I979" s="1472"/>
      <c r="J979" s="1472"/>
      <c r="K979" s="1465"/>
      <c r="L979" s="1376"/>
      <c r="M979" s="1376"/>
      <c r="N979" s="1376"/>
      <c r="O979" s="1376"/>
      <c r="P979" s="1376"/>
      <c r="Q979" s="1376"/>
      <c r="R979" s="1376"/>
      <c r="S979" s="1376"/>
      <c r="T979" s="1376"/>
      <c r="U979" s="1376"/>
      <c r="V979" s="1376"/>
      <c r="W979" s="1376"/>
      <c r="X979" s="1376"/>
      <c r="Y979" s="1376"/>
      <c r="Z979" s="1376"/>
    </row>
    <row r="980" spans="1:26" ht="21">
      <c r="A980" s="1376"/>
      <c r="B980" s="1376"/>
      <c r="C980" s="1376"/>
      <c r="D980" s="1399"/>
      <c r="E980" s="1399"/>
      <c r="F980" s="1376"/>
      <c r="G980" s="1376"/>
      <c r="H980" s="1493"/>
      <c r="I980" s="1472"/>
      <c r="J980" s="1472"/>
      <c r="K980" s="1465"/>
      <c r="L980" s="1376"/>
      <c r="M980" s="1376"/>
      <c r="N980" s="1376"/>
      <c r="O980" s="1376"/>
      <c r="P980" s="1376"/>
      <c r="Q980" s="1376"/>
      <c r="R980" s="1376"/>
      <c r="S980" s="1376"/>
      <c r="T980" s="1376"/>
      <c r="U980" s="1376"/>
      <c r="V980" s="1376"/>
      <c r="W980" s="1376"/>
      <c r="X980" s="1376"/>
      <c r="Y980" s="1376"/>
      <c r="Z980" s="1376"/>
    </row>
    <row r="981" spans="1:26" ht="21">
      <c r="A981" s="1376"/>
      <c r="B981" s="1376"/>
      <c r="C981" s="1376"/>
      <c r="D981" s="1399"/>
      <c r="E981" s="1399"/>
      <c r="F981" s="1376"/>
      <c r="G981" s="1376"/>
      <c r="H981" s="1493"/>
      <c r="I981" s="1472"/>
      <c r="J981" s="1472"/>
      <c r="K981" s="1465"/>
      <c r="L981" s="1376"/>
      <c r="M981" s="1376"/>
      <c r="N981" s="1376"/>
      <c r="O981" s="1376"/>
      <c r="P981" s="1376"/>
      <c r="Q981" s="1376"/>
      <c r="R981" s="1376"/>
      <c r="S981" s="1376"/>
      <c r="T981" s="1376"/>
      <c r="U981" s="1376"/>
      <c r="V981" s="1376"/>
      <c r="W981" s="1376"/>
      <c r="X981" s="1376"/>
      <c r="Y981" s="1376"/>
      <c r="Z981" s="1376"/>
    </row>
    <row r="982" spans="1:26" ht="21">
      <c r="A982" s="1376"/>
      <c r="B982" s="1376"/>
      <c r="C982" s="1376"/>
      <c r="D982" s="1399"/>
      <c r="E982" s="1399"/>
      <c r="F982" s="1376"/>
      <c r="G982" s="1376"/>
      <c r="H982" s="1493"/>
      <c r="I982" s="1472"/>
      <c r="J982" s="1472"/>
      <c r="K982" s="1465"/>
      <c r="L982" s="1376"/>
      <c r="M982" s="1376"/>
      <c r="N982" s="1376"/>
      <c r="O982" s="1376"/>
      <c r="P982" s="1376"/>
      <c r="Q982" s="1376"/>
      <c r="R982" s="1376"/>
      <c r="S982" s="1376"/>
      <c r="T982" s="1376"/>
      <c r="U982" s="1376"/>
      <c r="V982" s="1376"/>
      <c r="W982" s="1376"/>
      <c r="X982" s="1376"/>
      <c r="Y982" s="1376"/>
      <c r="Z982" s="1376"/>
    </row>
    <row r="983" spans="1:26" ht="21">
      <c r="A983" s="1376"/>
      <c r="B983" s="1376"/>
      <c r="C983" s="1376"/>
      <c r="D983" s="1399"/>
      <c r="E983" s="1399"/>
      <c r="F983" s="1376"/>
      <c r="G983" s="1376"/>
      <c r="H983" s="1493"/>
      <c r="I983" s="1472"/>
      <c r="J983" s="1472"/>
      <c r="K983" s="1465"/>
      <c r="L983" s="1376"/>
      <c r="M983" s="1376"/>
      <c r="N983" s="1376"/>
      <c r="O983" s="1376"/>
      <c r="P983" s="1376"/>
      <c r="Q983" s="1376"/>
      <c r="R983" s="1376"/>
      <c r="S983" s="1376"/>
      <c r="T983" s="1376"/>
      <c r="U983" s="1376"/>
      <c r="V983" s="1376"/>
      <c r="W983" s="1376"/>
      <c r="X983" s="1376"/>
      <c r="Y983" s="1376"/>
      <c r="Z983" s="1376"/>
    </row>
    <row r="984" spans="1:26" ht="21">
      <c r="A984" s="1376"/>
      <c r="B984" s="1376"/>
      <c r="C984" s="1376"/>
      <c r="D984" s="1399"/>
      <c r="E984" s="1399"/>
      <c r="F984" s="1376"/>
      <c r="G984" s="1376"/>
      <c r="H984" s="1493"/>
      <c r="I984" s="1472"/>
      <c r="J984" s="1472"/>
      <c r="K984" s="1465"/>
      <c r="L984" s="1376"/>
      <c r="M984" s="1376"/>
      <c r="N984" s="1376"/>
      <c r="O984" s="1376"/>
      <c r="P984" s="1376"/>
      <c r="Q984" s="1376"/>
      <c r="R984" s="1376"/>
      <c r="S984" s="1376"/>
      <c r="T984" s="1376"/>
      <c r="U984" s="1376"/>
      <c r="V984" s="1376"/>
      <c r="W984" s="1376"/>
      <c r="X984" s="1376"/>
      <c r="Y984" s="1376"/>
      <c r="Z984" s="1376"/>
    </row>
    <row r="985" spans="1:26" ht="21">
      <c r="A985" s="1376"/>
      <c r="B985" s="1376"/>
      <c r="C985" s="1376"/>
      <c r="D985" s="1399"/>
      <c r="E985" s="1399"/>
      <c r="F985" s="1376"/>
      <c r="G985" s="1376"/>
      <c r="H985" s="1493"/>
      <c r="I985" s="1472"/>
      <c r="J985" s="1472"/>
      <c r="K985" s="1465"/>
      <c r="L985" s="1376"/>
      <c r="M985" s="1376"/>
      <c r="N985" s="1376"/>
      <c r="O985" s="1376"/>
      <c r="P985" s="1376"/>
      <c r="Q985" s="1376"/>
      <c r="R985" s="1376"/>
      <c r="S985" s="1376"/>
      <c r="T985" s="1376"/>
      <c r="U985" s="1376"/>
      <c r="V985" s="1376"/>
      <c r="W985" s="1376"/>
      <c r="X985" s="1376"/>
      <c r="Y985" s="1376"/>
      <c r="Z985" s="1376"/>
    </row>
    <row r="986" spans="1:26" ht="21">
      <c r="A986" s="1376"/>
      <c r="B986" s="1376"/>
      <c r="C986" s="1376"/>
      <c r="D986" s="1399"/>
      <c r="E986" s="1399"/>
      <c r="F986" s="1376"/>
      <c r="G986" s="1376"/>
      <c r="H986" s="1493"/>
      <c r="I986" s="1472"/>
      <c r="J986" s="1472"/>
      <c r="K986" s="1465"/>
      <c r="L986" s="1376"/>
      <c r="M986" s="1376"/>
      <c r="N986" s="1376"/>
      <c r="O986" s="1376"/>
      <c r="P986" s="1376"/>
      <c r="Q986" s="1376"/>
      <c r="R986" s="1376"/>
      <c r="S986" s="1376"/>
      <c r="T986" s="1376"/>
      <c r="U986" s="1376"/>
      <c r="V986" s="1376"/>
      <c r="W986" s="1376"/>
      <c r="X986" s="1376"/>
      <c r="Y986" s="1376"/>
      <c r="Z986" s="1376"/>
    </row>
    <row r="987" spans="1:26" ht="21">
      <c r="A987" s="1376"/>
      <c r="B987" s="1376"/>
      <c r="C987" s="1376"/>
      <c r="D987" s="1399"/>
      <c r="E987" s="1399"/>
      <c r="F987" s="1376"/>
      <c r="G987" s="1376"/>
      <c r="H987" s="1493"/>
      <c r="I987" s="1472"/>
      <c r="J987" s="1472"/>
      <c r="K987" s="1465"/>
      <c r="L987" s="1376"/>
      <c r="M987" s="1376"/>
      <c r="N987" s="1376"/>
      <c r="O987" s="1376"/>
      <c r="P987" s="1376"/>
      <c r="Q987" s="1376"/>
      <c r="R987" s="1376"/>
      <c r="S987" s="1376"/>
      <c r="T987" s="1376"/>
      <c r="U987" s="1376"/>
      <c r="V987" s="1376"/>
      <c r="W987" s="1376"/>
      <c r="X987" s="1376"/>
      <c r="Y987" s="1376"/>
      <c r="Z987" s="1376"/>
    </row>
    <row r="988" spans="1:26" ht="21">
      <c r="A988" s="1376"/>
      <c r="B988" s="1376"/>
      <c r="C988" s="1376"/>
      <c r="D988" s="1399"/>
      <c r="E988" s="1399"/>
      <c r="F988" s="1376"/>
      <c r="G988" s="1376"/>
      <c r="H988" s="1493"/>
      <c r="I988" s="1472"/>
      <c r="J988" s="1472"/>
      <c r="K988" s="1465"/>
      <c r="L988" s="1376"/>
      <c r="M988" s="1376"/>
      <c r="N988" s="1376"/>
      <c r="O988" s="1376"/>
      <c r="P988" s="1376"/>
      <c r="Q988" s="1376"/>
      <c r="R988" s="1376"/>
      <c r="S988" s="1376"/>
      <c r="T988" s="1376"/>
      <c r="U988" s="1376"/>
      <c r="V988" s="1376"/>
      <c r="W988" s="1376"/>
      <c r="X988" s="1376"/>
      <c r="Y988" s="1376"/>
      <c r="Z988" s="1376"/>
    </row>
    <row r="989" spans="1:26" ht="21">
      <c r="A989" s="1376"/>
      <c r="B989" s="1376"/>
      <c r="C989" s="1376"/>
      <c r="D989" s="1399"/>
      <c r="E989" s="1399"/>
      <c r="F989" s="1376"/>
      <c r="G989" s="1376"/>
      <c r="H989" s="1493"/>
      <c r="I989" s="1472"/>
      <c r="J989" s="1472"/>
      <c r="K989" s="1465"/>
      <c r="L989" s="1376"/>
      <c r="M989" s="1376"/>
      <c r="N989" s="1376"/>
      <c r="O989" s="1376"/>
      <c r="P989" s="1376"/>
      <c r="Q989" s="1376"/>
      <c r="R989" s="1376"/>
      <c r="S989" s="1376"/>
      <c r="T989" s="1376"/>
      <c r="U989" s="1376"/>
      <c r="V989" s="1376"/>
      <c r="W989" s="1376"/>
      <c r="X989" s="1376"/>
      <c r="Y989" s="1376"/>
      <c r="Z989" s="1376"/>
    </row>
    <row r="990" spans="1:26" ht="21">
      <c r="A990" s="1376"/>
      <c r="B990" s="1376"/>
      <c r="C990" s="1376"/>
      <c r="D990" s="1399"/>
      <c r="E990" s="1399"/>
      <c r="F990" s="1376"/>
      <c r="G990" s="1376"/>
      <c r="H990" s="1493"/>
      <c r="I990" s="1472"/>
      <c r="J990" s="1472"/>
      <c r="K990" s="1465"/>
      <c r="L990" s="1376"/>
      <c r="M990" s="1376"/>
      <c r="N990" s="1376"/>
      <c r="O990" s="1376"/>
      <c r="P990" s="1376"/>
      <c r="Q990" s="1376"/>
      <c r="R990" s="1376"/>
      <c r="S990" s="1376"/>
      <c r="T990" s="1376"/>
      <c r="U990" s="1376"/>
      <c r="V990" s="1376"/>
      <c r="W990" s="1376"/>
      <c r="X990" s="1376"/>
      <c r="Y990" s="1376"/>
      <c r="Z990" s="1376"/>
    </row>
    <row r="991" spans="1:26" ht="21">
      <c r="A991" s="1376"/>
      <c r="B991" s="1376"/>
      <c r="C991" s="1376"/>
      <c r="D991" s="1399"/>
      <c r="E991" s="1399"/>
      <c r="F991" s="1376"/>
      <c r="G991" s="1376"/>
      <c r="H991" s="1493"/>
      <c r="I991" s="1472"/>
      <c r="J991" s="1472"/>
      <c r="K991" s="1465"/>
      <c r="L991" s="1376"/>
      <c r="M991" s="1376"/>
      <c r="N991" s="1376"/>
      <c r="O991" s="1376"/>
      <c r="P991" s="1376"/>
      <c r="Q991" s="1376"/>
      <c r="R991" s="1376"/>
      <c r="S991" s="1376"/>
      <c r="T991" s="1376"/>
      <c r="U991" s="1376"/>
      <c r="V991" s="1376"/>
      <c r="W991" s="1376"/>
      <c r="X991" s="1376"/>
      <c r="Y991" s="1376"/>
      <c r="Z991" s="1376"/>
    </row>
    <row r="992" spans="1:26" ht="21">
      <c r="A992" s="1376"/>
      <c r="B992" s="1376"/>
      <c r="C992" s="1376"/>
      <c r="D992" s="1399"/>
      <c r="E992" s="1399"/>
      <c r="F992" s="1376"/>
      <c r="G992" s="1376"/>
      <c r="H992" s="1493"/>
      <c r="I992" s="1472"/>
      <c r="J992" s="1472"/>
      <c r="K992" s="1465"/>
      <c r="L992" s="1376"/>
      <c r="M992" s="1376"/>
      <c r="N992" s="1376"/>
      <c r="O992" s="1376"/>
      <c r="P992" s="1376"/>
      <c r="Q992" s="1376"/>
      <c r="R992" s="1376"/>
      <c r="S992" s="1376"/>
      <c r="T992" s="1376"/>
      <c r="U992" s="1376"/>
      <c r="V992" s="1376"/>
      <c r="W992" s="1376"/>
      <c r="X992" s="1376"/>
      <c r="Y992" s="1376"/>
      <c r="Z992" s="1376"/>
    </row>
    <row r="993" spans="1:26" ht="21">
      <c r="A993" s="1376"/>
      <c r="B993" s="1376"/>
      <c r="C993" s="1376"/>
      <c r="D993" s="1399"/>
      <c r="E993" s="1399"/>
      <c r="F993" s="1376"/>
      <c r="G993" s="1376"/>
      <c r="H993" s="1493"/>
      <c r="I993" s="1472"/>
      <c r="J993" s="1472"/>
      <c r="K993" s="1465"/>
      <c r="L993" s="1376"/>
      <c r="M993" s="1376"/>
      <c r="N993" s="1376"/>
      <c r="O993" s="1376"/>
      <c r="P993" s="1376"/>
      <c r="Q993" s="1376"/>
      <c r="R993" s="1376"/>
      <c r="S993" s="1376"/>
      <c r="T993" s="1376"/>
      <c r="U993" s="1376"/>
      <c r="V993" s="1376"/>
      <c r="W993" s="1376"/>
      <c r="X993" s="1376"/>
      <c r="Y993" s="1376"/>
      <c r="Z993" s="1376"/>
    </row>
    <row r="994" spans="1:26" ht="21">
      <c r="A994" s="1376"/>
      <c r="B994" s="1376"/>
      <c r="C994" s="1376"/>
      <c r="D994" s="1399"/>
      <c r="E994" s="1399"/>
      <c r="F994" s="1376"/>
      <c r="G994" s="1376"/>
      <c r="H994" s="1493"/>
      <c r="I994" s="1472"/>
      <c r="J994" s="1472"/>
      <c r="K994" s="1465"/>
      <c r="L994" s="1376"/>
      <c r="M994" s="1376"/>
      <c r="N994" s="1376"/>
      <c r="O994" s="1376"/>
      <c r="P994" s="1376"/>
      <c r="Q994" s="1376"/>
      <c r="R994" s="1376"/>
      <c r="S994" s="1376"/>
      <c r="T994" s="1376"/>
      <c r="U994" s="1376"/>
      <c r="V994" s="1376"/>
      <c r="W994" s="1376"/>
      <c r="X994" s="1376"/>
      <c r="Y994" s="1376"/>
      <c r="Z994" s="1376"/>
    </row>
    <row r="995" spans="1:26" ht="21">
      <c r="A995" s="1376"/>
      <c r="B995" s="1376"/>
      <c r="C995" s="1376"/>
      <c r="D995" s="1399"/>
      <c r="E995" s="1399"/>
      <c r="F995" s="1376"/>
      <c r="G995" s="1376"/>
      <c r="H995" s="1493"/>
      <c r="I995" s="1472"/>
      <c r="J995" s="1472"/>
      <c r="K995" s="1465"/>
      <c r="L995" s="1376"/>
      <c r="M995" s="1376"/>
      <c r="N995" s="1376"/>
      <c r="O995" s="1376"/>
      <c r="P995" s="1376"/>
      <c r="Q995" s="1376"/>
      <c r="R995" s="1376"/>
      <c r="S995" s="1376"/>
      <c r="T995" s="1376"/>
      <c r="U995" s="1376"/>
      <c r="V995" s="1376"/>
      <c r="W995" s="1376"/>
      <c r="X995" s="1376"/>
      <c r="Y995" s="1376"/>
      <c r="Z995" s="1376"/>
    </row>
    <row r="996" spans="1:26" ht="21">
      <c r="A996" s="1376"/>
      <c r="B996" s="1376"/>
      <c r="C996" s="1376"/>
      <c r="D996" s="1399"/>
      <c r="E996" s="1399"/>
      <c r="F996" s="1376"/>
      <c r="G996" s="1376"/>
      <c r="H996" s="1493"/>
      <c r="I996" s="1472"/>
      <c r="J996" s="1472"/>
      <c r="K996" s="1465"/>
      <c r="L996" s="1376"/>
      <c r="M996" s="1376"/>
      <c r="N996" s="1376"/>
      <c r="O996" s="1376"/>
      <c r="P996" s="1376"/>
      <c r="Q996" s="1376"/>
      <c r="R996" s="1376"/>
      <c r="S996" s="1376"/>
      <c r="T996" s="1376"/>
      <c r="U996" s="1376"/>
      <c r="V996" s="1376"/>
      <c r="W996" s="1376"/>
      <c r="X996" s="1376"/>
      <c r="Y996" s="1376"/>
      <c r="Z996" s="1376"/>
    </row>
    <row r="997" spans="1:26" ht="21">
      <c r="A997" s="1376"/>
      <c r="B997" s="1376"/>
      <c r="C997" s="1376"/>
      <c r="D997" s="1399"/>
      <c r="E997" s="1399"/>
      <c r="F997" s="1376"/>
      <c r="G997" s="1376"/>
      <c r="H997" s="1493"/>
      <c r="I997" s="1472"/>
      <c r="J997" s="1472"/>
      <c r="K997" s="1465"/>
      <c r="L997" s="1376"/>
      <c r="M997" s="1376"/>
      <c r="N997" s="1376"/>
      <c r="O997" s="1376"/>
      <c r="P997" s="1376"/>
      <c r="Q997" s="1376"/>
      <c r="R997" s="1376"/>
      <c r="S997" s="1376"/>
      <c r="T997" s="1376"/>
      <c r="U997" s="1376"/>
      <c r="V997" s="1376"/>
      <c r="W997" s="1376"/>
      <c r="X997" s="1376"/>
      <c r="Y997" s="1376"/>
      <c r="Z997" s="1376"/>
    </row>
    <row r="998" spans="1:26" ht="21">
      <c r="A998" s="1376"/>
      <c r="B998" s="1376"/>
      <c r="C998" s="1376"/>
      <c r="D998" s="1399"/>
      <c r="E998" s="1399"/>
      <c r="F998" s="1376"/>
      <c r="G998" s="1376"/>
      <c r="H998" s="1493"/>
      <c r="I998" s="1472"/>
      <c r="J998" s="1472"/>
      <c r="K998" s="1465"/>
      <c r="L998" s="1376"/>
      <c r="M998" s="1376"/>
      <c r="N998" s="1376"/>
      <c r="O998" s="1376"/>
      <c r="P998" s="1376"/>
      <c r="Q998" s="1376"/>
      <c r="R998" s="1376"/>
      <c r="S998" s="1376"/>
      <c r="T998" s="1376"/>
      <c r="U998" s="1376"/>
      <c r="V998" s="1376"/>
      <c r="W998" s="1376"/>
      <c r="X998" s="1376"/>
      <c r="Y998" s="1376"/>
      <c r="Z998" s="1376"/>
    </row>
    <row r="999" spans="1:26" ht="21">
      <c r="A999" s="1376"/>
      <c r="B999" s="1376"/>
      <c r="C999" s="1376"/>
      <c r="D999" s="1399"/>
      <c r="E999" s="1399"/>
      <c r="F999" s="1376"/>
      <c r="G999" s="1376"/>
      <c r="H999" s="1493"/>
      <c r="I999" s="1472"/>
      <c r="J999" s="1472"/>
      <c r="K999" s="1465"/>
      <c r="L999" s="1376"/>
      <c r="M999" s="1376"/>
      <c r="N999" s="1376"/>
      <c r="O999" s="1376"/>
      <c r="P999" s="1376"/>
      <c r="Q999" s="1376"/>
      <c r="R999" s="1376"/>
      <c r="S999" s="1376"/>
      <c r="T999" s="1376"/>
      <c r="U999" s="1376"/>
      <c r="V999" s="1376"/>
      <c r="W999" s="1376"/>
      <c r="X999" s="1376"/>
      <c r="Y999" s="1376"/>
      <c r="Z999" s="1376"/>
    </row>
    <row r="1000" spans="1:26" ht="21">
      <c r="A1000" s="1376"/>
      <c r="B1000" s="1376"/>
      <c r="C1000" s="1376"/>
      <c r="D1000" s="1399"/>
      <c r="E1000" s="1399"/>
      <c r="F1000" s="1376"/>
      <c r="G1000" s="1376"/>
      <c r="H1000" s="1493"/>
      <c r="I1000" s="1472"/>
      <c r="J1000" s="1472"/>
      <c r="K1000" s="1465"/>
      <c r="L1000" s="1376"/>
      <c r="M1000" s="1376"/>
      <c r="N1000" s="1376"/>
      <c r="O1000" s="1376"/>
      <c r="P1000" s="1376"/>
      <c r="Q1000" s="1376"/>
      <c r="R1000" s="1376"/>
      <c r="S1000" s="1376"/>
      <c r="T1000" s="1376"/>
      <c r="U1000" s="1376"/>
      <c r="V1000" s="1376"/>
      <c r="W1000" s="1376"/>
      <c r="X1000" s="1376"/>
      <c r="Y1000" s="1376"/>
      <c r="Z1000" s="1376"/>
    </row>
  </sheetData>
  <sheetProtection algorithmName="SHA-512" hashValue="KEvN2t+LC6n/nz53yy7W0zuy/2N/TGIGJFDylx6lGLiZwqWLfkoMyz//LtvljFIOinSQiyShsn/AKX/t67Ce1g==" saltValue="CXGPCBnVhlrohmcv0SkktA==" spinCount="100000" sheet="1" objects="1" scenarios="1"/>
  <protectedRanges>
    <protectedRange sqref="G1:G1048576" name="Range2"/>
    <protectedRange sqref="D1:D1048576" name="Range1"/>
  </protectedRanges>
  <autoFilter ref="A41:G493" xr:uid="{00000000-0009-0000-0000-000015000000}"/>
  <mergeCells count="109">
    <mergeCell ref="B20:G20"/>
    <mergeCell ref="A1:F1"/>
    <mergeCell ref="A2:F2"/>
    <mergeCell ref="A3:F3"/>
    <mergeCell ref="A4:B4"/>
    <mergeCell ref="C4:E4"/>
    <mergeCell ref="A5:B5"/>
    <mergeCell ref="C5:E5"/>
    <mergeCell ref="C10:D10"/>
    <mergeCell ref="C11:D11"/>
    <mergeCell ref="A6:B6"/>
    <mergeCell ref="C6:E6"/>
    <mergeCell ref="A7:J7"/>
    <mergeCell ref="B8:D8"/>
    <mergeCell ref="E8:G8"/>
    <mergeCell ref="C9:D9"/>
    <mergeCell ref="E9:G16"/>
    <mergeCell ref="C16:D16"/>
    <mergeCell ref="B21:G21"/>
    <mergeCell ref="B22:G22"/>
    <mergeCell ref="C37:G37"/>
    <mergeCell ref="B32:G32"/>
    <mergeCell ref="B33:G33"/>
    <mergeCell ref="B34:G34"/>
    <mergeCell ref="B35:G35"/>
    <mergeCell ref="C36:G36"/>
    <mergeCell ref="C12:D12"/>
    <mergeCell ref="C13:D13"/>
    <mergeCell ref="C14:D14"/>
    <mergeCell ref="C15:D15"/>
    <mergeCell ref="B23:G23"/>
    <mergeCell ref="B24:G24"/>
    <mergeCell ref="B25:G25"/>
    <mergeCell ref="B26:G26"/>
    <mergeCell ref="B27:G27"/>
    <mergeCell ref="B28:G28"/>
    <mergeCell ref="B29:G29"/>
    <mergeCell ref="B30:G30"/>
    <mergeCell ref="B31:G31"/>
    <mergeCell ref="A17:J17"/>
    <mergeCell ref="B18:G18"/>
    <mergeCell ref="B19:G19"/>
    <mergeCell ref="A38:G40"/>
    <mergeCell ref="B42:G42"/>
    <mergeCell ref="B43:G43"/>
    <mergeCell ref="B48:G48"/>
    <mergeCell ref="B54:G54"/>
    <mergeCell ref="B56:G56"/>
    <mergeCell ref="B342:G342"/>
    <mergeCell ref="B359:G359"/>
    <mergeCell ref="B375:G375"/>
    <mergeCell ref="B216:G216"/>
    <mergeCell ref="B218:G218"/>
    <mergeCell ref="B222:G222"/>
    <mergeCell ref="B225:G225"/>
    <mergeCell ref="B226:G226"/>
    <mergeCell ref="B231:G231"/>
    <mergeCell ref="B243:G243"/>
    <mergeCell ref="B249:G249"/>
    <mergeCell ref="B256:G256"/>
    <mergeCell ref="B258:G258"/>
    <mergeCell ref="B267:G267"/>
    <mergeCell ref="B273:G273"/>
    <mergeCell ref="B276:G276"/>
    <mergeCell ref="B278:G278"/>
    <mergeCell ref="B281:G281"/>
    <mergeCell ref="B194:G194"/>
    <mergeCell ref="B199:G199"/>
    <mergeCell ref="B211:G211"/>
    <mergeCell ref="B213:G213"/>
    <mergeCell ref="B390:G390"/>
    <mergeCell ref="B391:G391"/>
    <mergeCell ref="B394:G394"/>
    <mergeCell ref="B399:G399"/>
    <mergeCell ref="B406:G406"/>
    <mergeCell ref="B134:G134"/>
    <mergeCell ref="B138:G138"/>
    <mergeCell ref="B145:G145"/>
    <mergeCell ref="B152:G152"/>
    <mergeCell ref="B161:G161"/>
    <mergeCell ref="B169:G169"/>
    <mergeCell ref="B170:G170"/>
    <mergeCell ref="B179:G179"/>
    <mergeCell ref="B187:G187"/>
    <mergeCell ref="B57:G57"/>
    <mergeCell ref="B68:G68"/>
    <mergeCell ref="B74:G74"/>
    <mergeCell ref="B79:G79"/>
    <mergeCell ref="B86:G86"/>
    <mergeCell ref="B92:G92"/>
    <mergeCell ref="B106:G106"/>
    <mergeCell ref="B107:G107"/>
    <mergeCell ref="B128:G128"/>
    <mergeCell ref="B491:G491"/>
    <mergeCell ref="B288:G288"/>
    <mergeCell ref="B312:G312"/>
    <mergeCell ref="B313:G313"/>
    <mergeCell ref="B321:G321"/>
    <mergeCell ref="B333:G333"/>
    <mergeCell ref="B476:G476"/>
    <mergeCell ref="B477:G477"/>
    <mergeCell ref="B480:G480"/>
    <mergeCell ref="B484:G484"/>
    <mergeCell ref="B446:G446"/>
    <mergeCell ref="B452:G452"/>
    <mergeCell ref="B426:G426"/>
    <mergeCell ref="B430:G430"/>
    <mergeCell ref="B437:G437"/>
    <mergeCell ref="B441:G441"/>
  </mergeCells>
  <dataValidations count="2">
    <dataValidation type="list" allowBlank="1" showErrorMessage="1" sqref="D44:D47 D49:D53 D55 D58:D67 D69:D73 D75:D78 D80:D85 D87:D91 D93:D105 D108:D127 D129:D133 D135:D137 D139:D144 D146:D151 D153:D160 D162:D168 D171:D178 D180:D186 D188:D193 D195:D198 D200:D210 D212 D214:D215 D217 D219:D221 D223:D224 D227:D230 D232:D242 D244:D248 D250:D255 D257 D259:D266 D268:D272 D274:D275 D277 D279:D280 D282:D287 D289:D311 D314:D320 D322:D332 D334:D341 D343:D358 D360:D374 D376:D389 D392:D393 D395:D398 D400:D405 D407:D425 D427:D429 D431:D436 D438:D440 D442:D445 D447:D451 D453:D475 D478:D479 D481:D483 D485:D490 D492:D493" xr:uid="{00000000-0002-0000-1500-000000000000}">
      <formula1>$A$511:$A$513</formula1>
    </dataValidation>
    <dataValidation type="list" allowBlank="1" showErrorMessage="1" sqref="D500 D510:D514" xr:uid="{00000000-0002-0000-1500-000001000000}">
      <formula1>$A$934:$A$936</formula1>
    </dataValidation>
  </dataValidations>
  <pageMargins left="0.7" right="0.7" top="0.75" bottom="0.75" header="0" footer="0"/>
  <pageSetup scale="46" orientation="landscape" r:id="rId1"/>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00B050"/>
  </sheetPr>
  <dimension ref="A1:Z1000"/>
  <sheetViews>
    <sheetView topLeftCell="A7" zoomScale="90" zoomScaleNormal="71" workbookViewId="0">
      <selection activeCell="B883" sqref="B883:G883"/>
    </sheetView>
  </sheetViews>
  <sheetFormatPr baseColWidth="10" defaultColWidth="14.5" defaultRowHeight="15"/>
  <cols>
    <col min="1" max="1" width="15.6640625" customWidth="1"/>
    <col min="2" max="2" width="44.5" customWidth="1"/>
    <col min="3" max="3" width="44.1640625" customWidth="1"/>
    <col min="4" max="4" width="20" customWidth="1"/>
    <col min="5" max="5" width="20.5" customWidth="1"/>
    <col min="6" max="6" width="51.1640625" customWidth="1"/>
    <col min="7" max="7" width="40.83203125" customWidth="1"/>
    <col min="8" max="8" width="47.33203125" hidden="1" customWidth="1"/>
    <col min="9" max="9" width="19.6640625" hidden="1" customWidth="1"/>
    <col min="10" max="10" width="6.6640625" hidden="1" customWidth="1"/>
    <col min="11" max="11" width="29.5" hidden="1" customWidth="1"/>
    <col min="12" max="12" width="22.5" customWidth="1"/>
    <col min="13" max="13" width="33.5" customWidth="1"/>
    <col min="14" max="26" width="9.1640625" customWidth="1"/>
  </cols>
  <sheetData>
    <row r="1" spans="1:26" ht="26">
      <c r="A1" s="1622" t="s">
        <v>278</v>
      </c>
      <c r="B1" s="1570"/>
      <c r="C1" s="1570"/>
      <c r="D1" s="1570"/>
      <c r="E1" s="1570"/>
      <c r="F1" s="1573"/>
      <c r="G1" s="445" t="s">
        <v>279</v>
      </c>
      <c r="H1" s="1402"/>
      <c r="I1" s="1402"/>
      <c r="J1" s="1403"/>
      <c r="K1" s="960"/>
      <c r="L1" s="963"/>
      <c r="M1" s="963"/>
      <c r="N1" s="963"/>
      <c r="O1" s="963"/>
      <c r="P1" s="963"/>
      <c r="Q1" s="963"/>
      <c r="R1" s="963"/>
      <c r="S1" s="963"/>
      <c r="T1" s="963"/>
      <c r="U1" s="963"/>
      <c r="V1" s="963"/>
      <c r="W1" s="963"/>
      <c r="X1" s="963"/>
      <c r="Y1" s="963"/>
      <c r="Z1" s="963"/>
    </row>
    <row r="2" spans="1:26" ht="26">
      <c r="A2" s="1622" t="s">
        <v>9076</v>
      </c>
      <c r="B2" s="1570"/>
      <c r="C2" s="1570"/>
      <c r="D2" s="1570"/>
      <c r="E2" s="1570"/>
      <c r="F2" s="1573"/>
      <c r="G2" s="64">
        <v>21</v>
      </c>
      <c r="H2" s="551"/>
      <c r="I2" s="960"/>
      <c r="J2" s="1404"/>
      <c r="K2" s="960"/>
      <c r="L2" s="963"/>
      <c r="M2" s="963"/>
      <c r="N2" s="963"/>
      <c r="O2" s="963"/>
      <c r="P2" s="963"/>
      <c r="Q2" s="963"/>
      <c r="R2" s="963"/>
      <c r="S2" s="963"/>
      <c r="T2" s="963"/>
      <c r="U2" s="963"/>
      <c r="V2" s="963"/>
      <c r="W2" s="963"/>
      <c r="X2" s="963"/>
      <c r="Y2" s="963"/>
      <c r="Z2" s="963"/>
    </row>
    <row r="3" spans="1:26" ht="26">
      <c r="A3" s="1623" t="s">
        <v>281</v>
      </c>
      <c r="B3" s="1570"/>
      <c r="C3" s="1570"/>
      <c r="D3" s="1570"/>
      <c r="E3" s="1570"/>
      <c r="F3" s="1573"/>
      <c r="G3" s="1405"/>
      <c r="H3" s="1406"/>
      <c r="I3" s="1378"/>
      <c r="J3" s="1378"/>
      <c r="K3" s="960"/>
      <c r="L3" s="963"/>
      <c r="M3" s="963"/>
      <c r="N3" s="963"/>
      <c r="O3" s="963"/>
      <c r="P3" s="963"/>
      <c r="Q3" s="963"/>
      <c r="R3" s="963"/>
      <c r="S3" s="963"/>
      <c r="T3" s="963"/>
      <c r="U3" s="963"/>
      <c r="V3" s="963"/>
      <c r="W3" s="963"/>
      <c r="X3" s="963"/>
      <c r="Y3" s="963"/>
      <c r="Z3" s="963"/>
    </row>
    <row r="4" spans="1:26" ht="29">
      <c r="A4" s="1624" t="s">
        <v>282</v>
      </c>
      <c r="B4" s="1573"/>
      <c r="C4" s="1770"/>
      <c r="D4" s="1570"/>
      <c r="E4" s="1573"/>
      <c r="F4" s="69" t="s">
        <v>283</v>
      </c>
      <c r="G4" s="1303"/>
      <c r="H4" s="1407"/>
      <c r="I4" s="1174"/>
      <c r="J4" s="1174"/>
      <c r="K4" s="960"/>
      <c r="L4" s="963"/>
      <c r="M4" s="963"/>
      <c r="N4" s="963"/>
      <c r="O4" s="963"/>
      <c r="P4" s="963"/>
      <c r="Q4" s="963"/>
      <c r="R4" s="963"/>
      <c r="S4" s="963"/>
      <c r="T4" s="963"/>
      <c r="U4" s="963"/>
      <c r="V4" s="963"/>
      <c r="W4" s="963"/>
      <c r="X4" s="963"/>
      <c r="Y4" s="963"/>
      <c r="Z4" s="963"/>
    </row>
    <row r="5" spans="1:26" ht="29">
      <c r="A5" s="1626" t="s">
        <v>284</v>
      </c>
      <c r="B5" s="1573"/>
      <c r="C5" s="1775"/>
      <c r="D5" s="1570"/>
      <c r="E5" s="1573"/>
      <c r="F5" s="69" t="s">
        <v>2590</v>
      </c>
      <c r="G5" s="1303"/>
      <c r="H5" s="1407"/>
      <c r="I5" s="1174"/>
      <c r="J5" s="1174"/>
      <c r="K5" s="960"/>
      <c r="L5" s="963"/>
      <c r="M5" s="963"/>
      <c r="N5" s="963"/>
      <c r="O5" s="963"/>
      <c r="P5" s="963"/>
      <c r="Q5" s="963"/>
      <c r="R5" s="963"/>
      <c r="S5" s="963"/>
      <c r="T5" s="963"/>
      <c r="U5" s="963"/>
      <c r="V5" s="963"/>
      <c r="W5" s="963"/>
      <c r="X5" s="963"/>
      <c r="Y5" s="963"/>
      <c r="Z5" s="963"/>
    </row>
    <row r="6" spans="1:26" ht="29">
      <c r="A6" s="1626" t="s">
        <v>286</v>
      </c>
      <c r="B6" s="1573"/>
      <c r="C6" s="1770"/>
      <c r="D6" s="1570"/>
      <c r="E6" s="1573"/>
      <c r="F6" s="69" t="s">
        <v>287</v>
      </c>
      <c r="G6" s="1303"/>
      <c r="H6" s="1407"/>
      <c r="I6" s="1174"/>
      <c r="J6" s="1174"/>
      <c r="K6" s="960"/>
      <c r="L6" s="963"/>
      <c r="M6" s="963"/>
      <c r="N6" s="963"/>
      <c r="O6" s="963"/>
      <c r="P6" s="963"/>
      <c r="Q6" s="963"/>
      <c r="R6" s="963"/>
      <c r="S6" s="963"/>
      <c r="T6" s="963"/>
      <c r="U6" s="963"/>
      <c r="V6" s="963"/>
      <c r="W6" s="963"/>
      <c r="X6" s="963"/>
      <c r="Y6" s="963"/>
      <c r="Z6" s="963"/>
    </row>
    <row r="7" spans="1:26" ht="35.25" customHeight="1">
      <c r="A7" s="1695" t="s">
        <v>9077</v>
      </c>
      <c r="B7" s="1581"/>
      <c r="C7" s="1581"/>
      <c r="D7" s="1581"/>
      <c r="E7" s="1581"/>
      <c r="F7" s="1581"/>
      <c r="G7" s="1581"/>
      <c r="H7" s="1581"/>
      <c r="I7" s="1581"/>
      <c r="J7" s="1696"/>
      <c r="K7" s="960"/>
      <c r="L7" s="963"/>
      <c r="M7" s="963"/>
      <c r="N7" s="963"/>
      <c r="O7" s="963"/>
      <c r="P7" s="963"/>
      <c r="Q7" s="963"/>
      <c r="R7" s="963"/>
      <c r="S7" s="963"/>
      <c r="T7" s="963"/>
      <c r="U7" s="963"/>
      <c r="V7" s="963"/>
      <c r="W7" s="963"/>
      <c r="X7" s="963"/>
      <c r="Y7" s="963"/>
      <c r="Z7" s="963"/>
    </row>
    <row r="8" spans="1:26" ht="26">
      <c r="A8" s="651"/>
      <c r="B8" s="1711" t="s">
        <v>289</v>
      </c>
      <c r="C8" s="1573"/>
      <c r="D8" s="1745" t="s">
        <v>9078</v>
      </c>
      <c r="E8" s="1570"/>
      <c r="F8" s="1570"/>
      <c r="G8" s="1573"/>
      <c r="H8" s="1408"/>
      <c r="I8" s="1409"/>
      <c r="J8" s="1409"/>
      <c r="K8" s="960"/>
      <c r="L8" s="963"/>
      <c r="M8" s="963"/>
      <c r="N8" s="963"/>
      <c r="O8" s="963"/>
      <c r="P8" s="963"/>
      <c r="Q8" s="963"/>
      <c r="R8" s="963"/>
      <c r="S8" s="963"/>
      <c r="T8" s="963"/>
      <c r="U8" s="963"/>
      <c r="V8" s="963"/>
      <c r="W8" s="963"/>
      <c r="X8" s="963"/>
      <c r="Y8" s="963"/>
      <c r="Z8" s="963"/>
    </row>
    <row r="9" spans="1:26" ht="62">
      <c r="A9" s="804" t="s">
        <v>291</v>
      </c>
      <c r="B9" s="664" t="s">
        <v>292</v>
      </c>
      <c r="C9" s="1410">
        <f t="shared" ref="C9:C16" si="0">D902</f>
        <v>1</v>
      </c>
      <c r="D9" s="1628">
        <f>D910</f>
        <v>1</v>
      </c>
      <c r="E9" s="1612"/>
      <c r="F9" s="1612"/>
      <c r="G9" s="1598"/>
      <c r="H9" s="1411"/>
      <c r="I9" s="1412"/>
      <c r="J9" s="1412"/>
      <c r="K9" s="960"/>
      <c r="L9" s="963"/>
      <c r="M9" s="963"/>
      <c r="N9" s="963"/>
      <c r="O9" s="963"/>
      <c r="P9" s="963"/>
      <c r="Q9" s="963"/>
      <c r="R9" s="963"/>
      <c r="S9" s="963"/>
      <c r="T9" s="963"/>
      <c r="U9" s="963"/>
      <c r="V9" s="963"/>
      <c r="W9" s="963"/>
      <c r="X9" s="963"/>
      <c r="Y9" s="963"/>
      <c r="Z9" s="963"/>
    </row>
    <row r="10" spans="1:26" ht="62">
      <c r="A10" s="804" t="s">
        <v>293</v>
      </c>
      <c r="B10" s="664" t="s">
        <v>294</v>
      </c>
      <c r="C10" s="1410">
        <f t="shared" si="0"/>
        <v>1</v>
      </c>
      <c r="D10" s="1613"/>
      <c r="E10" s="1614"/>
      <c r="F10" s="1614"/>
      <c r="G10" s="1615"/>
      <c r="H10" s="1411"/>
      <c r="I10" s="1412"/>
      <c r="J10" s="1412"/>
      <c r="K10" s="960"/>
      <c r="L10" s="963"/>
      <c r="M10" s="963"/>
      <c r="N10" s="963"/>
      <c r="O10" s="963"/>
      <c r="P10" s="963"/>
      <c r="Q10" s="963"/>
      <c r="R10" s="963"/>
      <c r="S10" s="963"/>
      <c r="T10" s="963"/>
      <c r="U10" s="963"/>
      <c r="V10" s="963"/>
      <c r="W10" s="963"/>
      <c r="X10" s="963"/>
      <c r="Y10" s="963"/>
      <c r="Z10" s="963"/>
    </row>
    <row r="11" spans="1:26" ht="62">
      <c r="A11" s="804" t="s">
        <v>295</v>
      </c>
      <c r="B11" s="664" t="s">
        <v>296</v>
      </c>
      <c r="C11" s="1410">
        <f t="shared" si="0"/>
        <v>1</v>
      </c>
      <c r="D11" s="1613"/>
      <c r="E11" s="1614"/>
      <c r="F11" s="1614"/>
      <c r="G11" s="1615"/>
      <c r="H11" s="1411"/>
      <c r="I11" s="1412"/>
      <c r="J11" s="1412"/>
      <c r="K11" s="960"/>
      <c r="L11" s="963"/>
      <c r="M11" s="963"/>
      <c r="N11" s="963"/>
      <c r="O11" s="963"/>
      <c r="P11" s="963"/>
      <c r="Q11" s="963"/>
      <c r="R11" s="963"/>
      <c r="S11" s="963"/>
      <c r="T11" s="963"/>
      <c r="U11" s="963"/>
      <c r="V11" s="963"/>
      <c r="W11" s="963"/>
      <c r="X11" s="963"/>
      <c r="Y11" s="963"/>
      <c r="Z11" s="963"/>
    </row>
    <row r="12" spans="1:26" ht="62">
      <c r="A12" s="804" t="s">
        <v>297</v>
      </c>
      <c r="B12" s="664" t="s">
        <v>298</v>
      </c>
      <c r="C12" s="1410">
        <f t="shared" si="0"/>
        <v>1</v>
      </c>
      <c r="D12" s="1613"/>
      <c r="E12" s="1614"/>
      <c r="F12" s="1614"/>
      <c r="G12" s="1615"/>
      <c r="H12" s="1411"/>
      <c r="I12" s="1412"/>
      <c r="J12" s="1412"/>
      <c r="K12" s="960"/>
      <c r="L12" s="963"/>
      <c r="M12" s="963"/>
      <c r="N12" s="963"/>
      <c r="O12" s="963"/>
      <c r="P12" s="963"/>
      <c r="Q12" s="963"/>
      <c r="R12" s="963"/>
      <c r="S12" s="963"/>
      <c r="T12" s="963"/>
      <c r="U12" s="963"/>
      <c r="V12" s="963"/>
      <c r="W12" s="963"/>
      <c r="X12" s="963"/>
      <c r="Y12" s="963"/>
      <c r="Z12" s="963"/>
    </row>
    <row r="13" spans="1:26" ht="62">
      <c r="A13" s="804" t="s">
        <v>299</v>
      </c>
      <c r="B13" s="664" t="s">
        <v>300</v>
      </c>
      <c r="C13" s="1410">
        <f t="shared" si="0"/>
        <v>1</v>
      </c>
      <c r="D13" s="1613"/>
      <c r="E13" s="1614"/>
      <c r="F13" s="1614"/>
      <c r="G13" s="1615"/>
      <c r="H13" s="1411"/>
      <c r="I13" s="1412"/>
      <c r="J13" s="1412"/>
      <c r="K13" s="960"/>
      <c r="L13" s="963"/>
      <c r="M13" s="963"/>
      <c r="N13" s="963"/>
      <c r="O13" s="963"/>
      <c r="P13" s="963"/>
      <c r="Q13" s="963"/>
      <c r="R13" s="963"/>
      <c r="S13" s="963"/>
      <c r="T13" s="963"/>
      <c r="U13" s="963"/>
      <c r="V13" s="963"/>
      <c r="W13" s="963"/>
      <c r="X13" s="963"/>
      <c r="Y13" s="963"/>
      <c r="Z13" s="963"/>
    </row>
    <row r="14" spans="1:26" ht="62">
      <c r="A14" s="804" t="s">
        <v>301</v>
      </c>
      <c r="B14" s="664" t="s">
        <v>32</v>
      </c>
      <c r="C14" s="1410">
        <f t="shared" si="0"/>
        <v>1</v>
      </c>
      <c r="D14" s="1613"/>
      <c r="E14" s="1614"/>
      <c r="F14" s="1614"/>
      <c r="G14" s="1615"/>
      <c r="H14" s="1411"/>
      <c r="I14" s="1412"/>
      <c r="J14" s="1412"/>
      <c r="K14" s="960"/>
      <c r="L14" s="963"/>
      <c r="M14" s="963"/>
      <c r="N14" s="963"/>
      <c r="O14" s="963"/>
      <c r="P14" s="963"/>
      <c r="Q14" s="963"/>
      <c r="R14" s="963"/>
      <c r="S14" s="963"/>
      <c r="T14" s="963"/>
      <c r="U14" s="963"/>
      <c r="V14" s="963"/>
      <c r="W14" s="963"/>
      <c r="X14" s="963"/>
      <c r="Y14" s="963"/>
      <c r="Z14" s="963"/>
    </row>
    <row r="15" spans="1:26" ht="62">
      <c r="A15" s="804" t="s">
        <v>302</v>
      </c>
      <c r="B15" s="664" t="s">
        <v>303</v>
      </c>
      <c r="C15" s="1410">
        <f t="shared" si="0"/>
        <v>1</v>
      </c>
      <c r="D15" s="1613"/>
      <c r="E15" s="1614"/>
      <c r="F15" s="1614"/>
      <c r="G15" s="1615"/>
      <c r="H15" s="1411"/>
      <c r="I15" s="1412"/>
      <c r="J15" s="1412"/>
      <c r="K15" s="960"/>
      <c r="L15" s="963"/>
      <c r="M15" s="963"/>
      <c r="N15" s="963"/>
      <c r="O15" s="963"/>
      <c r="P15" s="963"/>
      <c r="Q15" s="963"/>
      <c r="R15" s="963"/>
      <c r="S15" s="963"/>
      <c r="T15" s="963"/>
      <c r="U15" s="963"/>
      <c r="V15" s="963"/>
      <c r="W15" s="963"/>
      <c r="X15" s="963"/>
      <c r="Y15" s="963"/>
      <c r="Z15" s="963"/>
    </row>
    <row r="16" spans="1:26" ht="62">
      <c r="A16" s="804" t="s">
        <v>304</v>
      </c>
      <c r="B16" s="664" t="s">
        <v>305</v>
      </c>
      <c r="C16" s="1410">
        <f t="shared" si="0"/>
        <v>1</v>
      </c>
      <c r="D16" s="1599"/>
      <c r="E16" s="1616"/>
      <c r="F16" s="1616"/>
      <c r="G16" s="1600"/>
      <c r="H16" s="1411"/>
      <c r="I16" s="1412"/>
      <c r="J16" s="1412"/>
      <c r="K16" s="960"/>
      <c r="L16" s="963"/>
      <c r="M16" s="963"/>
      <c r="N16" s="963"/>
      <c r="O16" s="963"/>
      <c r="P16" s="963"/>
      <c r="Q16" s="963"/>
      <c r="R16" s="963"/>
      <c r="S16" s="963"/>
      <c r="T16" s="963"/>
      <c r="U16" s="963"/>
      <c r="V16" s="963"/>
      <c r="W16" s="963"/>
      <c r="X16" s="963"/>
      <c r="Y16" s="963"/>
      <c r="Z16" s="963"/>
    </row>
    <row r="17" spans="1:26" ht="26">
      <c r="A17" s="1747"/>
      <c r="B17" s="1570"/>
      <c r="C17" s="1570"/>
      <c r="D17" s="1570"/>
      <c r="E17" s="1570"/>
      <c r="F17" s="1570"/>
      <c r="G17" s="1570"/>
      <c r="H17" s="1570"/>
      <c r="I17" s="1570"/>
      <c r="J17" s="1573"/>
      <c r="K17" s="960"/>
      <c r="L17" s="963"/>
      <c r="M17" s="963"/>
      <c r="N17" s="963"/>
      <c r="O17" s="963"/>
      <c r="P17" s="963"/>
      <c r="Q17" s="963"/>
      <c r="R17" s="963"/>
      <c r="S17" s="963"/>
      <c r="T17" s="963"/>
      <c r="U17" s="963"/>
      <c r="V17" s="963"/>
      <c r="W17" s="963"/>
      <c r="X17" s="963"/>
      <c r="Y17" s="963"/>
      <c r="Z17" s="963"/>
    </row>
    <row r="18" spans="1:26" ht="21">
      <c r="A18" s="664"/>
      <c r="B18" s="1774" t="s">
        <v>306</v>
      </c>
      <c r="C18" s="1570"/>
      <c r="D18" s="1570"/>
      <c r="E18" s="1570"/>
      <c r="F18" s="1570"/>
      <c r="G18" s="1570"/>
      <c r="H18" s="1570"/>
      <c r="I18" s="1570"/>
      <c r="J18" s="1573"/>
      <c r="K18" s="960"/>
      <c r="L18" s="963"/>
      <c r="M18" s="963"/>
      <c r="N18" s="963"/>
      <c r="O18" s="963"/>
      <c r="P18" s="963"/>
      <c r="Q18" s="963"/>
      <c r="R18" s="963"/>
      <c r="S18" s="963"/>
      <c r="T18" s="963"/>
      <c r="U18" s="963"/>
      <c r="V18" s="963"/>
      <c r="W18" s="963"/>
      <c r="X18" s="963"/>
      <c r="Y18" s="963"/>
      <c r="Z18" s="963"/>
    </row>
    <row r="19" spans="1:26" ht="21">
      <c r="A19" s="1118">
        <v>1</v>
      </c>
      <c r="B19" s="1771"/>
      <c r="C19" s="1570"/>
      <c r="D19" s="1570"/>
      <c r="E19" s="1570"/>
      <c r="F19" s="1570"/>
      <c r="G19" s="1570"/>
      <c r="H19" s="1570"/>
      <c r="I19" s="1570"/>
      <c r="J19" s="1573"/>
      <c r="K19" s="960"/>
      <c r="L19" s="963"/>
      <c r="M19" s="963"/>
      <c r="N19" s="963"/>
      <c r="O19" s="963"/>
      <c r="P19" s="963"/>
      <c r="Q19" s="963"/>
      <c r="R19" s="963"/>
      <c r="S19" s="963"/>
      <c r="T19" s="963"/>
      <c r="U19" s="963"/>
      <c r="V19" s="963"/>
      <c r="W19" s="963"/>
      <c r="X19" s="963"/>
      <c r="Y19" s="963"/>
      <c r="Z19" s="963"/>
    </row>
    <row r="20" spans="1:26" ht="21">
      <c r="A20" s="1118">
        <v>2</v>
      </c>
      <c r="B20" s="1771"/>
      <c r="C20" s="1570"/>
      <c r="D20" s="1570"/>
      <c r="E20" s="1570"/>
      <c r="F20" s="1570"/>
      <c r="G20" s="1570"/>
      <c r="H20" s="1570"/>
      <c r="I20" s="1570"/>
      <c r="J20" s="1573"/>
      <c r="K20" s="960"/>
      <c r="L20" s="963"/>
      <c r="M20" s="963"/>
      <c r="N20" s="963"/>
      <c r="O20" s="963"/>
      <c r="P20" s="963"/>
      <c r="Q20" s="963"/>
      <c r="R20" s="963"/>
      <c r="S20" s="963"/>
      <c r="T20" s="963"/>
      <c r="U20" s="963"/>
      <c r="V20" s="963"/>
      <c r="W20" s="963"/>
      <c r="X20" s="963"/>
      <c r="Y20" s="963"/>
      <c r="Z20" s="963"/>
    </row>
    <row r="21" spans="1:26" ht="21">
      <c r="A21" s="1118">
        <v>3</v>
      </c>
      <c r="B21" s="1771"/>
      <c r="C21" s="1570"/>
      <c r="D21" s="1570"/>
      <c r="E21" s="1570"/>
      <c r="F21" s="1570"/>
      <c r="G21" s="1570"/>
      <c r="H21" s="1570"/>
      <c r="I21" s="1570"/>
      <c r="J21" s="1573"/>
      <c r="K21" s="960"/>
      <c r="L21" s="963"/>
      <c r="M21" s="963"/>
      <c r="N21" s="963"/>
      <c r="O21" s="963"/>
      <c r="P21" s="963"/>
      <c r="Q21" s="963"/>
      <c r="R21" s="963"/>
      <c r="S21" s="963"/>
      <c r="T21" s="963"/>
      <c r="U21" s="963"/>
      <c r="V21" s="963"/>
      <c r="W21" s="963"/>
      <c r="X21" s="963"/>
      <c r="Y21" s="963"/>
      <c r="Z21" s="963"/>
    </row>
    <row r="22" spans="1:26" ht="21">
      <c r="A22" s="1118">
        <v>4</v>
      </c>
      <c r="B22" s="1771"/>
      <c r="C22" s="1570"/>
      <c r="D22" s="1570"/>
      <c r="E22" s="1570"/>
      <c r="F22" s="1570"/>
      <c r="G22" s="1570"/>
      <c r="H22" s="1570"/>
      <c r="I22" s="1570"/>
      <c r="J22" s="1573"/>
      <c r="K22" s="960"/>
      <c r="L22" s="963"/>
      <c r="M22" s="963"/>
      <c r="N22" s="963"/>
      <c r="O22" s="963"/>
      <c r="P22" s="963"/>
      <c r="Q22" s="963"/>
      <c r="R22" s="963"/>
      <c r="S22" s="963"/>
      <c r="T22" s="963"/>
      <c r="U22" s="963"/>
      <c r="V22" s="963"/>
      <c r="W22" s="963"/>
      <c r="X22" s="963"/>
      <c r="Y22" s="963"/>
      <c r="Z22" s="963"/>
    </row>
    <row r="23" spans="1:26" ht="21">
      <c r="A23" s="1118">
        <v>5</v>
      </c>
      <c r="B23" s="1771"/>
      <c r="C23" s="1570"/>
      <c r="D23" s="1570"/>
      <c r="E23" s="1570"/>
      <c r="F23" s="1570"/>
      <c r="G23" s="1570"/>
      <c r="H23" s="1570"/>
      <c r="I23" s="1570"/>
      <c r="J23" s="1573"/>
      <c r="K23" s="960"/>
      <c r="L23" s="963"/>
      <c r="M23" s="963"/>
      <c r="N23" s="963"/>
      <c r="O23" s="963"/>
      <c r="P23" s="963"/>
      <c r="Q23" s="963"/>
      <c r="R23" s="963"/>
      <c r="S23" s="963"/>
      <c r="T23" s="963"/>
      <c r="U23" s="963"/>
      <c r="V23" s="963"/>
      <c r="W23" s="963"/>
      <c r="X23" s="963"/>
      <c r="Y23" s="963"/>
      <c r="Z23" s="963"/>
    </row>
    <row r="24" spans="1:26" ht="21">
      <c r="A24" s="804"/>
      <c r="B24" s="1774" t="s">
        <v>307</v>
      </c>
      <c r="C24" s="1570"/>
      <c r="D24" s="1570"/>
      <c r="E24" s="1570"/>
      <c r="F24" s="1570"/>
      <c r="G24" s="1570"/>
      <c r="H24" s="1570"/>
      <c r="I24" s="1570"/>
      <c r="J24" s="1573"/>
      <c r="K24" s="960"/>
      <c r="L24" s="963"/>
      <c r="M24" s="963"/>
      <c r="N24" s="963"/>
      <c r="O24" s="963"/>
      <c r="P24" s="963"/>
      <c r="Q24" s="963"/>
      <c r="R24" s="963"/>
      <c r="S24" s="963"/>
      <c r="T24" s="963"/>
      <c r="U24" s="963"/>
      <c r="V24" s="963"/>
      <c r="W24" s="963"/>
      <c r="X24" s="963"/>
      <c r="Y24" s="963"/>
      <c r="Z24" s="963"/>
    </row>
    <row r="25" spans="1:26" ht="21">
      <c r="A25" s="1118">
        <v>1</v>
      </c>
      <c r="B25" s="1771"/>
      <c r="C25" s="1570"/>
      <c r="D25" s="1570"/>
      <c r="E25" s="1570"/>
      <c r="F25" s="1570"/>
      <c r="G25" s="1570"/>
      <c r="H25" s="1570"/>
      <c r="I25" s="1570"/>
      <c r="J25" s="1573"/>
      <c r="K25" s="960"/>
      <c r="L25" s="963"/>
      <c r="M25" s="963"/>
      <c r="N25" s="963"/>
      <c r="O25" s="963"/>
      <c r="P25" s="963"/>
      <c r="Q25" s="963"/>
      <c r="R25" s="963"/>
      <c r="S25" s="963"/>
      <c r="T25" s="963"/>
      <c r="U25" s="963"/>
      <c r="V25" s="963"/>
      <c r="W25" s="963"/>
      <c r="X25" s="963"/>
      <c r="Y25" s="963"/>
      <c r="Z25" s="963"/>
    </row>
    <row r="26" spans="1:26" ht="21">
      <c r="A26" s="1118">
        <v>2</v>
      </c>
      <c r="B26" s="1771"/>
      <c r="C26" s="1570"/>
      <c r="D26" s="1570"/>
      <c r="E26" s="1570"/>
      <c r="F26" s="1570"/>
      <c r="G26" s="1570"/>
      <c r="H26" s="1570"/>
      <c r="I26" s="1570"/>
      <c r="J26" s="1573"/>
      <c r="K26" s="960"/>
      <c r="L26" s="963"/>
      <c r="M26" s="963"/>
      <c r="N26" s="963"/>
      <c r="O26" s="963"/>
      <c r="P26" s="963"/>
      <c r="Q26" s="963"/>
      <c r="R26" s="963"/>
      <c r="S26" s="963"/>
      <c r="T26" s="963"/>
      <c r="U26" s="963"/>
      <c r="V26" s="963"/>
      <c r="W26" s="963"/>
      <c r="X26" s="963"/>
      <c r="Y26" s="963"/>
      <c r="Z26" s="963"/>
    </row>
    <row r="27" spans="1:26" ht="21">
      <c r="A27" s="1118">
        <v>3</v>
      </c>
      <c r="B27" s="1771"/>
      <c r="C27" s="1570"/>
      <c r="D27" s="1570"/>
      <c r="E27" s="1570"/>
      <c r="F27" s="1570"/>
      <c r="G27" s="1570"/>
      <c r="H27" s="1570"/>
      <c r="I27" s="1570"/>
      <c r="J27" s="1573"/>
      <c r="K27" s="960"/>
      <c r="L27" s="963"/>
      <c r="M27" s="963"/>
      <c r="N27" s="963"/>
      <c r="O27" s="963"/>
      <c r="P27" s="963"/>
      <c r="Q27" s="963"/>
      <c r="R27" s="963"/>
      <c r="S27" s="963"/>
      <c r="T27" s="963"/>
      <c r="U27" s="963"/>
      <c r="V27" s="963"/>
      <c r="W27" s="963"/>
      <c r="X27" s="963"/>
      <c r="Y27" s="963"/>
      <c r="Z27" s="963"/>
    </row>
    <row r="28" spans="1:26" ht="21">
      <c r="A28" s="1118">
        <v>4</v>
      </c>
      <c r="B28" s="1771"/>
      <c r="C28" s="1570"/>
      <c r="D28" s="1570"/>
      <c r="E28" s="1570"/>
      <c r="F28" s="1570"/>
      <c r="G28" s="1570"/>
      <c r="H28" s="1570"/>
      <c r="I28" s="1570"/>
      <c r="J28" s="1573"/>
      <c r="K28" s="960"/>
      <c r="L28" s="963"/>
      <c r="M28" s="963"/>
      <c r="N28" s="963"/>
      <c r="O28" s="963"/>
      <c r="P28" s="963"/>
      <c r="Q28" s="963"/>
      <c r="R28" s="963"/>
      <c r="S28" s="963"/>
      <c r="T28" s="963"/>
      <c r="U28" s="963"/>
      <c r="V28" s="963"/>
      <c r="W28" s="963"/>
      <c r="X28" s="963"/>
      <c r="Y28" s="963"/>
      <c r="Z28" s="963"/>
    </row>
    <row r="29" spans="1:26" ht="21">
      <c r="A29" s="1118">
        <v>5</v>
      </c>
      <c r="B29" s="1771"/>
      <c r="C29" s="1570"/>
      <c r="D29" s="1570"/>
      <c r="E29" s="1570"/>
      <c r="F29" s="1570"/>
      <c r="G29" s="1570"/>
      <c r="H29" s="1570"/>
      <c r="I29" s="1570"/>
      <c r="J29" s="1573"/>
      <c r="K29" s="960"/>
      <c r="L29" s="963"/>
      <c r="M29" s="963"/>
      <c r="N29" s="963"/>
      <c r="O29" s="963"/>
      <c r="P29" s="963"/>
      <c r="Q29" s="963"/>
      <c r="R29" s="963"/>
      <c r="S29" s="963"/>
      <c r="T29" s="963"/>
      <c r="U29" s="963"/>
      <c r="V29" s="963"/>
      <c r="W29" s="963"/>
      <c r="X29" s="963"/>
      <c r="Y29" s="963"/>
      <c r="Z29" s="963"/>
    </row>
    <row r="30" spans="1:26" ht="21">
      <c r="A30" s="804"/>
      <c r="B30" s="1774" t="s">
        <v>308</v>
      </c>
      <c r="C30" s="1570"/>
      <c r="D30" s="1570"/>
      <c r="E30" s="1570"/>
      <c r="F30" s="1570"/>
      <c r="G30" s="1570"/>
      <c r="H30" s="1570"/>
      <c r="I30" s="1570"/>
      <c r="J30" s="1573"/>
      <c r="K30" s="960"/>
      <c r="L30" s="963"/>
      <c r="M30" s="963"/>
      <c r="N30" s="963"/>
      <c r="O30" s="963"/>
      <c r="P30" s="963"/>
      <c r="Q30" s="963"/>
      <c r="R30" s="963"/>
      <c r="S30" s="963"/>
      <c r="T30" s="963"/>
      <c r="U30" s="963"/>
      <c r="V30" s="963"/>
      <c r="W30" s="963"/>
      <c r="X30" s="963"/>
      <c r="Y30" s="963"/>
      <c r="Z30" s="963"/>
    </row>
    <row r="31" spans="1:26" ht="21">
      <c r="A31" s="1118">
        <v>1</v>
      </c>
      <c r="B31" s="1771"/>
      <c r="C31" s="1570"/>
      <c r="D31" s="1570"/>
      <c r="E31" s="1570"/>
      <c r="F31" s="1570"/>
      <c r="G31" s="1570"/>
      <c r="H31" s="1570"/>
      <c r="I31" s="1570"/>
      <c r="J31" s="1573"/>
      <c r="K31" s="960"/>
      <c r="L31" s="963"/>
      <c r="M31" s="963"/>
      <c r="N31" s="963"/>
      <c r="O31" s="963"/>
      <c r="P31" s="963"/>
      <c r="Q31" s="963"/>
      <c r="R31" s="963"/>
      <c r="S31" s="963"/>
      <c r="T31" s="963"/>
      <c r="U31" s="963"/>
      <c r="V31" s="963"/>
      <c r="W31" s="963"/>
      <c r="X31" s="963"/>
      <c r="Y31" s="963"/>
      <c r="Z31" s="963"/>
    </row>
    <row r="32" spans="1:26" ht="21">
      <c r="A32" s="1118">
        <v>2</v>
      </c>
      <c r="B32" s="1771"/>
      <c r="C32" s="1570"/>
      <c r="D32" s="1570"/>
      <c r="E32" s="1570"/>
      <c r="F32" s="1570"/>
      <c r="G32" s="1570"/>
      <c r="H32" s="1570"/>
      <c r="I32" s="1570"/>
      <c r="J32" s="1573"/>
      <c r="K32" s="960"/>
      <c r="L32" s="963"/>
      <c r="M32" s="963"/>
      <c r="N32" s="963"/>
      <c r="O32" s="963"/>
      <c r="P32" s="963"/>
      <c r="Q32" s="963"/>
      <c r="R32" s="963"/>
      <c r="S32" s="963"/>
      <c r="T32" s="963"/>
      <c r="U32" s="963"/>
      <c r="V32" s="963"/>
      <c r="W32" s="963"/>
      <c r="X32" s="963"/>
      <c r="Y32" s="963"/>
      <c r="Z32" s="963"/>
    </row>
    <row r="33" spans="1:26" ht="21">
      <c r="A33" s="1118">
        <v>3</v>
      </c>
      <c r="B33" s="1771"/>
      <c r="C33" s="1570"/>
      <c r="D33" s="1570"/>
      <c r="E33" s="1570"/>
      <c r="F33" s="1570"/>
      <c r="G33" s="1570"/>
      <c r="H33" s="1570"/>
      <c r="I33" s="1570"/>
      <c r="J33" s="1573"/>
      <c r="K33" s="960"/>
      <c r="L33" s="963"/>
      <c r="M33" s="963"/>
      <c r="N33" s="963"/>
      <c r="O33" s="963"/>
      <c r="P33" s="963"/>
      <c r="Q33" s="963"/>
      <c r="R33" s="963"/>
      <c r="S33" s="963"/>
      <c r="T33" s="963"/>
      <c r="U33" s="963"/>
      <c r="V33" s="963"/>
      <c r="W33" s="963"/>
      <c r="X33" s="963"/>
      <c r="Y33" s="963"/>
      <c r="Z33" s="963"/>
    </row>
    <row r="34" spans="1:26" ht="21">
      <c r="A34" s="1118">
        <v>4</v>
      </c>
      <c r="B34" s="1771"/>
      <c r="C34" s="1570"/>
      <c r="D34" s="1570"/>
      <c r="E34" s="1570"/>
      <c r="F34" s="1570"/>
      <c r="G34" s="1570"/>
      <c r="H34" s="1570"/>
      <c r="I34" s="1570"/>
      <c r="J34" s="1573"/>
      <c r="K34" s="960"/>
      <c r="L34" s="963"/>
      <c r="M34" s="963"/>
      <c r="N34" s="963"/>
      <c r="O34" s="963"/>
      <c r="P34" s="963"/>
      <c r="Q34" s="963"/>
      <c r="R34" s="963"/>
      <c r="S34" s="963"/>
      <c r="T34" s="963"/>
      <c r="U34" s="963"/>
      <c r="V34" s="963"/>
      <c r="W34" s="963"/>
      <c r="X34" s="963"/>
      <c r="Y34" s="963"/>
      <c r="Z34" s="963"/>
    </row>
    <row r="35" spans="1:26" ht="21">
      <c r="A35" s="1118">
        <v>5</v>
      </c>
      <c r="B35" s="1771"/>
      <c r="C35" s="1570"/>
      <c r="D35" s="1570"/>
      <c r="E35" s="1570"/>
      <c r="F35" s="1570"/>
      <c r="G35" s="1570"/>
      <c r="H35" s="1570"/>
      <c r="I35" s="1570"/>
      <c r="J35" s="1573"/>
      <c r="K35" s="960"/>
      <c r="L35" s="963"/>
      <c r="M35" s="963"/>
      <c r="N35" s="963"/>
      <c r="O35" s="963"/>
      <c r="P35" s="963"/>
      <c r="Q35" s="963"/>
      <c r="R35" s="963"/>
      <c r="S35" s="963"/>
      <c r="T35" s="963"/>
      <c r="U35" s="963"/>
      <c r="V35" s="963"/>
      <c r="W35" s="963"/>
      <c r="X35" s="963"/>
      <c r="Y35" s="963"/>
      <c r="Z35" s="963"/>
    </row>
    <row r="36" spans="1:26" ht="21">
      <c r="A36" s="804"/>
      <c r="B36" s="1774" t="s">
        <v>309</v>
      </c>
      <c r="C36" s="1570"/>
      <c r="D36" s="1570"/>
      <c r="E36" s="1570"/>
      <c r="F36" s="1570"/>
      <c r="G36" s="1570"/>
      <c r="H36" s="1570"/>
      <c r="I36" s="1570"/>
      <c r="J36" s="1573"/>
      <c r="K36" s="960"/>
      <c r="L36" s="963"/>
      <c r="M36" s="963"/>
      <c r="N36" s="963"/>
      <c r="O36" s="963"/>
      <c r="P36" s="963"/>
      <c r="Q36" s="963"/>
      <c r="R36" s="963"/>
      <c r="S36" s="963"/>
      <c r="T36" s="963"/>
      <c r="U36" s="963"/>
      <c r="V36" s="963"/>
      <c r="W36" s="963"/>
      <c r="X36" s="963"/>
      <c r="Y36" s="963"/>
      <c r="Z36" s="963"/>
    </row>
    <row r="37" spans="1:26" ht="21">
      <c r="A37" s="664"/>
      <c r="B37" s="1774" t="s">
        <v>310</v>
      </c>
      <c r="C37" s="1570"/>
      <c r="D37" s="1570"/>
      <c r="E37" s="1570"/>
      <c r="F37" s="1570"/>
      <c r="G37" s="1570"/>
      <c r="H37" s="1570"/>
      <c r="I37" s="1570"/>
      <c r="J37" s="1573"/>
      <c r="K37" s="960"/>
      <c r="L37" s="963"/>
      <c r="M37" s="963"/>
      <c r="N37" s="963"/>
      <c r="O37" s="963"/>
      <c r="P37" s="963"/>
      <c r="Q37" s="963"/>
      <c r="R37" s="963"/>
      <c r="S37" s="963"/>
      <c r="T37" s="963"/>
      <c r="U37" s="963"/>
      <c r="V37" s="963"/>
      <c r="W37" s="963"/>
      <c r="X37" s="963"/>
      <c r="Y37" s="963"/>
      <c r="Z37" s="963"/>
    </row>
    <row r="38" spans="1:26">
      <c r="A38" s="1739"/>
      <c r="B38" s="1612"/>
      <c r="C38" s="1612"/>
      <c r="D38" s="1612"/>
      <c r="E38" s="1612"/>
      <c r="F38" s="1612"/>
      <c r="G38" s="1612"/>
      <c r="H38" s="1612"/>
      <c r="I38" s="1612"/>
      <c r="J38" s="1598"/>
      <c r="K38" s="960"/>
      <c r="L38" s="963"/>
      <c r="M38" s="963"/>
      <c r="N38" s="963"/>
      <c r="O38" s="963"/>
      <c r="P38" s="963"/>
      <c r="Q38" s="963"/>
      <c r="R38" s="963"/>
      <c r="S38" s="963"/>
      <c r="T38" s="963"/>
      <c r="U38" s="963"/>
      <c r="V38" s="963"/>
      <c r="W38" s="963"/>
      <c r="X38" s="963"/>
      <c r="Y38" s="963"/>
      <c r="Z38" s="963"/>
    </row>
    <row r="39" spans="1:26">
      <c r="A39" s="1613"/>
      <c r="B39" s="1614"/>
      <c r="C39" s="1614"/>
      <c r="D39" s="1614"/>
      <c r="E39" s="1614"/>
      <c r="F39" s="1614"/>
      <c r="G39" s="1614"/>
      <c r="H39" s="1614"/>
      <c r="I39" s="1614"/>
      <c r="J39" s="1615"/>
      <c r="K39" s="960"/>
      <c r="L39" s="963"/>
      <c r="M39" s="963"/>
      <c r="N39" s="963"/>
      <c r="O39" s="963"/>
      <c r="P39" s="963"/>
      <c r="Q39" s="963"/>
      <c r="R39" s="963"/>
      <c r="S39" s="963"/>
      <c r="T39" s="963"/>
      <c r="U39" s="963"/>
      <c r="V39" s="963"/>
      <c r="W39" s="963"/>
      <c r="X39" s="963"/>
      <c r="Y39" s="963"/>
      <c r="Z39" s="963"/>
    </row>
    <row r="40" spans="1:26">
      <c r="A40" s="1599"/>
      <c r="B40" s="1616"/>
      <c r="C40" s="1616"/>
      <c r="D40" s="1616"/>
      <c r="E40" s="1616"/>
      <c r="F40" s="1616"/>
      <c r="G40" s="1616"/>
      <c r="H40" s="1616"/>
      <c r="I40" s="1616"/>
      <c r="J40" s="1600"/>
      <c r="K40" s="960"/>
      <c r="L40" s="963"/>
      <c r="M40" s="963"/>
      <c r="N40" s="963"/>
      <c r="O40" s="963"/>
      <c r="P40" s="963"/>
      <c r="Q40" s="963"/>
      <c r="R40" s="963"/>
      <c r="S40" s="963"/>
      <c r="T40" s="963"/>
      <c r="U40" s="963"/>
      <c r="V40" s="963"/>
      <c r="W40" s="963"/>
      <c r="X40" s="963"/>
      <c r="Y40" s="963"/>
      <c r="Z40" s="963"/>
    </row>
    <row r="41" spans="1:26" ht="16">
      <c r="A41" s="1353" t="s">
        <v>9079</v>
      </c>
      <c r="B41" s="811" t="s">
        <v>4573</v>
      </c>
      <c r="C41" s="811" t="s">
        <v>313</v>
      </c>
      <c r="D41" s="811" t="s">
        <v>314</v>
      </c>
      <c r="E41" s="811" t="s">
        <v>4575</v>
      </c>
      <c r="F41" s="811" t="s">
        <v>1812</v>
      </c>
      <c r="G41" s="1184" t="s">
        <v>317</v>
      </c>
      <c r="H41" s="1413"/>
      <c r="I41" s="960"/>
      <c r="J41" s="960"/>
      <c r="K41" s="960"/>
      <c r="L41" s="963"/>
      <c r="M41" s="963"/>
      <c r="N41" s="963"/>
      <c r="O41" s="963"/>
      <c r="P41" s="963"/>
      <c r="Q41" s="963"/>
      <c r="R41" s="963"/>
      <c r="S41" s="963"/>
      <c r="T41" s="963"/>
      <c r="U41" s="963"/>
      <c r="V41" s="963"/>
      <c r="W41" s="963"/>
      <c r="X41" s="963"/>
      <c r="Y41" s="963"/>
      <c r="Z41" s="963"/>
    </row>
    <row r="42" spans="1:26" ht="19">
      <c r="A42" s="1414"/>
      <c r="B42" s="1784" t="s">
        <v>320</v>
      </c>
      <c r="C42" s="1570"/>
      <c r="D42" s="1570"/>
      <c r="E42" s="1570"/>
      <c r="F42" s="1570"/>
      <c r="G42" s="1573"/>
      <c r="H42" s="1415"/>
      <c r="I42" s="960">
        <f t="shared" ref="I42:J42" si="1">I43+I64+I72+I78+I101+I110</f>
        <v>66</v>
      </c>
      <c r="J42" s="960">
        <f t="shared" si="1"/>
        <v>66</v>
      </c>
      <c r="K42" s="960"/>
      <c r="L42" s="963"/>
      <c r="M42" s="963"/>
      <c r="N42" s="963"/>
      <c r="O42" s="963"/>
      <c r="P42" s="963"/>
      <c r="Q42" s="963"/>
      <c r="R42" s="963"/>
      <c r="S42" s="963"/>
      <c r="T42" s="963"/>
      <c r="U42" s="963"/>
      <c r="V42" s="963"/>
      <c r="W42" s="963"/>
      <c r="X42" s="963"/>
      <c r="Y42" s="963"/>
      <c r="Z42" s="963"/>
    </row>
    <row r="43" spans="1:26" ht="19">
      <c r="A43" s="821" t="s">
        <v>209</v>
      </c>
      <c r="B43" s="1606" t="s">
        <v>40</v>
      </c>
      <c r="C43" s="1570"/>
      <c r="D43" s="1570"/>
      <c r="E43" s="1570"/>
      <c r="F43" s="1570"/>
      <c r="G43" s="1573"/>
      <c r="H43" s="1416"/>
      <c r="I43" s="960">
        <f>SUM(D44:D62)</f>
        <v>8</v>
      </c>
      <c r="J43" s="960">
        <f>COUNT(D44:D62)*2</f>
        <v>8</v>
      </c>
      <c r="K43" s="960"/>
      <c r="L43" s="963"/>
      <c r="M43" s="963"/>
      <c r="N43" s="963"/>
      <c r="O43" s="963"/>
      <c r="P43" s="963"/>
      <c r="Q43" s="963"/>
      <c r="R43" s="963"/>
      <c r="S43" s="963"/>
      <c r="T43" s="963"/>
      <c r="U43" s="963"/>
      <c r="V43" s="963"/>
      <c r="W43" s="963"/>
      <c r="X43" s="963"/>
      <c r="Y43" s="963"/>
      <c r="Z43" s="963"/>
    </row>
    <row r="44" spans="1:26" ht="14.25" hidden="1" customHeight="1">
      <c r="A44" s="1417" t="s">
        <v>321</v>
      </c>
      <c r="B44" s="115" t="s">
        <v>322</v>
      </c>
      <c r="C44" s="196"/>
      <c r="D44" s="138"/>
      <c r="E44" s="138"/>
      <c r="F44" s="138"/>
      <c r="G44" s="138"/>
      <c r="H44" s="106"/>
      <c r="I44" s="319"/>
      <c r="J44" s="319"/>
      <c r="K44" s="106"/>
      <c r="L44" s="106"/>
      <c r="M44" s="106"/>
      <c r="N44" s="106"/>
      <c r="O44" s="106"/>
      <c r="P44" s="106"/>
      <c r="Q44" s="106"/>
      <c r="R44" s="106"/>
      <c r="S44" s="106"/>
      <c r="T44" s="106"/>
      <c r="U44" s="106"/>
      <c r="V44" s="106"/>
      <c r="W44" s="106"/>
      <c r="X44" s="106"/>
      <c r="Y44" s="106"/>
      <c r="Z44" s="106"/>
    </row>
    <row r="45" spans="1:26" ht="14.25" hidden="1" customHeight="1">
      <c r="A45" s="1266" t="s">
        <v>326</v>
      </c>
      <c r="B45" s="122" t="s">
        <v>327</v>
      </c>
      <c r="C45" s="150"/>
      <c r="D45" s="141"/>
      <c r="E45" s="141"/>
      <c r="F45" s="141"/>
      <c r="G45" s="141"/>
      <c r="H45" s="106"/>
      <c r="I45" s="319"/>
      <c r="J45" s="319"/>
      <c r="K45" s="106"/>
      <c r="L45" s="106"/>
      <c r="M45" s="106"/>
      <c r="N45" s="106"/>
      <c r="O45" s="106"/>
      <c r="P45" s="106"/>
      <c r="Q45" s="106"/>
      <c r="R45" s="106"/>
      <c r="S45" s="106"/>
      <c r="T45" s="106"/>
      <c r="U45" s="106"/>
      <c r="V45" s="106"/>
      <c r="W45" s="106"/>
      <c r="X45" s="106"/>
      <c r="Y45" s="106"/>
      <c r="Z45" s="106"/>
    </row>
    <row r="46" spans="1:26" ht="14.25" hidden="1" customHeight="1">
      <c r="A46" s="1266" t="s">
        <v>330</v>
      </c>
      <c r="B46" s="122" t="s">
        <v>331</v>
      </c>
      <c r="C46" s="150"/>
      <c r="D46" s="141"/>
      <c r="E46" s="141"/>
      <c r="F46" s="141"/>
      <c r="G46" s="141"/>
      <c r="H46" s="106"/>
      <c r="I46" s="319"/>
      <c r="J46" s="319"/>
      <c r="K46" s="106"/>
      <c r="L46" s="106"/>
      <c r="M46" s="106"/>
      <c r="N46" s="106"/>
      <c r="O46" s="106"/>
      <c r="P46" s="106"/>
      <c r="Q46" s="106"/>
      <c r="R46" s="106"/>
      <c r="S46" s="106"/>
      <c r="T46" s="106"/>
      <c r="U46" s="106"/>
      <c r="V46" s="106"/>
      <c r="W46" s="106"/>
      <c r="X46" s="106"/>
      <c r="Y46" s="106"/>
      <c r="Z46" s="106"/>
    </row>
    <row r="47" spans="1:26" ht="14.25" hidden="1" customHeight="1">
      <c r="A47" s="1266" t="s">
        <v>332</v>
      </c>
      <c r="B47" s="122" t="s">
        <v>1828</v>
      </c>
      <c r="C47" s="150"/>
      <c r="D47" s="141"/>
      <c r="E47" s="141"/>
      <c r="F47" s="141"/>
      <c r="G47" s="141"/>
      <c r="H47" s="106"/>
      <c r="I47" s="319"/>
      <c r="J47" s="319"/>
      <c r="K47" s="106"/>
      <c r="L47" s="106"/>
      <c r="M47" s="106"/>
      <c r="N47" s="106"/>
      <c r="O47" s="106"/>
      <c r="P47" s="106"/>
      <c r="Q47" s="106"/>
      <c r="R47" s="106"/>
      <c r="S47" s="106"/>
      <c r="T47" s="106"/>
      <c r="U47" s="106"/>
      <c r="V47" s="106"/>
      <c r="W47" s="106"/>
      <c r="X47" s="106"/>
      <c r="Y47" s="106"/>
      <c r="Z47" s="106"/>
    </row>
    <row r="48" spans="1:26" ht="14.25" hidden="1" customHeight="1">
      <c r="A48" s="1266" t="s">
        <v>336</v>
      </c>
      <c r="B48" s="122" t="s">
        <v>337</v>
      </c>
      <c r="C48" s="150"/>
      <c r="D48" s="141"/>
      <c r="E48" s="141"/>
      <c r="F48" s="141"/>
      <c r="G48" s="141"/>
      <c r="H48" s="106"/>
      <c r="I48" s="319"/>
      <c r="J48" s="319"/>
      <c r="K48" s="106"/>
      <c r="L48" s="106"/>
      <c r="M48" s="106"/>
      <c r="N48" s="106"/>
      <c r="O48" s="106"/>
      <c r="P48" s="106"/>
      <c r="Q48" s="106"/>
      <c r="R48" s="106"/>
      <c r="S48" s="106"/>
      <c r="T48" s="106"/>
      <c r="U48" s="106"/>
      <c r="V48" s="106"/>
      <c r="W48" s="106"/>
      <c r="X48" s="106"/>
      <c r="Y48" s="106"/>
      <c r="Z48" s="106"/>
    </row>
    <row r="49" spans="1:26" ht="14.25" hidden="1" customHeight="1">
      <c r="A49" s="1266" t="s">
        <v>1836</v>
      </c>
      <c r="B49" s="122" t="s">
        <v>341</v>
      </c>
      <c r="C49" s="141"/>
      <c r="D49" s="141"/>
      <c r="E49" s="141"/>
      <c r="F49" s="141"/>
      <c r="G49" s="141"/>
      <c r="H49" s="106"/>
      <c r="I49" s="319"/>
      <c r="J49" s="319"/>
      <c r="K49" s="106"/>
      <c r="L49" s="106"/>
      <c r="M49" s="106"/>
      <c r="N49" s="106"/>
      <c r="O49" s="106"/>
      <c r="P49" s="106"/>
      <c r="Q49" s="106"/>
      <c r="R49" s="106"/>
      <c r="S49" s="106"/>
      <c r="T49" s="106"/>
      <c r="U49" s="106"/>
      <c r="V49" s="106"/>
      <c r="W49" s="106"/>
      <c r="X49" s="106"/>
      <c r="Y49" s="106"/>
      <c r="Z49" s="106"/>
    </row>
    <row r="50" spans="1:26" ht="14.25" hidden="1" customHeight="1">
      <c r="A50" s="1266" t="s">
        <v>344</v>
      </c>
      <c r="B50" s="122" t="s">
        <v>345</v>
      </c>
      <c r="C50" s="150"/>
      <c r="D50" s="141"/>
      <c r="E50" s="141"/>
      <c r="F50" s="141"/>
      <c r="G50" s="141"/>
      <c r="H50" s="106"/>
      <c r="I50" s="319"/>
      <c r="J50" s="319"/>
      <c r="K50" s="106"/>
      <c r="L50" s="106"/>
      <c r="M50" s="106"/>
      <c r="N50" s="106"/>
      <c r="O50" s="106"/>
      <c r="P50" s="106"/>
      <c r="Q50" s="106"/>
      <c r="R50" s="106"/>
      <c r="S50" s="106"/>
      <c r="T50" s="106"/>
      <c r="U50" s="106"/>
      <c r="V50" s="106"/>
      <c r="W50" s="106"/>
      <c r="X50" s="106"/>
      <c r="Y50" s="106"/>
      <c r="Z50" s="106"/>
    </row>
    <row r="51" spans="1:26" ht="14.25" hidden="1" customHeight="1">
      <c r="A51" s="1266" t="s">
        <v>348</v>
      </c>
      <c r="B51" s="122" t="s">
        <v>349</v>
      </c>
      <c r="C51" s="141"/>
      <c r="D51" s="141"/>
      <c r="E51" s="141"/>
      <c r="F51" s="141"/>
      <c r="G51" s="141"/>
      <c r="H51" s="106"/>
      <c r="I51" s="319"/>
      <c r="J51" s="319"/>
      <c r="K51" s="106"/>
      <c r="L51" s="106"/>
      <c r="M51" s="106"/>
      <c r="N51" s="106"/>
      <c r="O51" s="106"/>
      <c r="P51" s="106"/>
      <c r="Q51" s="106"/>
      <c r="R51" s="106"/>
      <c r="S51" s="106"/>
      <c r="T51" s="106"/>
      <c r="U51" s="106"/>
      <c r="V51" s="106"/>
      <c r="W51" s="106"/>
      <c r="X51" s="106"/>
      <c r="Y51" s="106"/>
      <c r="Z51" s="106"/>
    </row>
    <row r="52" spans="1:26" ht="14.25" hidden="1" customHeight="1">
      <c r="A52" s="1266" t="s">
        <v>1844</v>
      </c>
      <c r="B52" s="122" t="s">
        <v>351</v>
      </c>
      <c r="C52" s="141"/>
      <c r="D52" s="141"/>
      <c r="E52" s="141"/>
      <c r="F52" s="141"/>
      <c r="G52" s="141"/>
      <c r="H52" s="106"/>
      <c r="I52" s="319"/>
      <c r="J52" s="319"/>
      <c r="K52" s="106"/>
      <c r="L52" s="106"/>
      <c r="M52" s="106"/>
      <c r="N52" s="106"/>
      <c r="O52" s="106"/>
      <c r="P52" s="106"/>
      <c r="Q52" s="106"/>
      <c r="R52" s="106"/>
      <c r="S52" s="106"/>
      <c r="T52" s="106"/>
      <c r="U52" s="106"/>
      <c r="V52" s="106"/>
      <c r="W52" s="106"/>
      <c r="X52" s="106"/>
      <c r="Y52" s="106"/>
      <c r="Z52" s="106"/>
    </row>
    <row r="53" spans="1:26" ht="14.25" hidden="1" customHeight="1">
      <c r="A53" s="1266" t="s">
        <v>354</v>
      </c>
      <c r="B53" s="122" t="s">
        <v>355</v>
      </c>
      <c r="C53" s="141"/>
      <c r="D53" s="141"/>
      <c r="E53" s="141"/>
      <c r="F53" s="141"/>
      <c r="G53" s="141"/>
      <c r="H53" s="106"/>
      <c r="I53" s="319"/>
      <c r="J53" s="319"/>
      <c r="K53" s="106"/>
      <c r="L53" s="106"/>
      <c r="M53" s="106"/>
      <c r="N53" s="106"/>
      <c r="O53" s="106"/>
      <c r="P53" s="106"/>
      <c r="Q53" s="106"/>
      <c r="R53" s="106"/>
      <c r="S53" s="106"/>
      <c r="T53" s="106"/>
      <c r="U53" s="106"/>
      <c r="V53" s="106"/>
      <c r="W53" s="106"/>
      <c r="X53" s="106"/>
      <c r="Y53" s="106"/>
      <c r="Z53" s="106"/>
    </row>
    <row r="54" spans="1:26" ht="14.25" hidden="1" customHeight="1">
      <c r="A54" s="1266" t="s">
        <v>356</v>
      </c>
      <c r="B54" s="122" t="s">
        <v>357</v>
      </c>
      <c r="C54" s="141"/>
      <c r="D54" s="141"/>
      <c r="E54" s="141"/>
      <c r="F54" s="141"/>
      <c r="G54" s="141"/>
      <c r="H54" s="106"/>
      <c r="I54" s="319"/>
      <c r="J54" s="319"/>
      <c r="K54" s="106"/>
      <c r="L54" s="106"/>
      <c r="M54" s="106"/>
      <c r="N54" s="106"/>
      <c r="O54" s="106"/>
      <c r="P54" s="106"/>
      <c r="Q54" s="106"/>
      <c r="R54" s="106"/>
      <c r="S54" s="106"/>
      <c r="T54" s="106"/>
      <c r="U54" s="106"/>
      <c r="V54" s="106"/>
      <c r="W54" s="106"/>
      <c r="X54" s="106"/>
      <c r="Y54" s="106"/>
      <c r="Z54" s="106"/>
    </row>
    <row r="55" spans="1:26" ht="14.25" hidden="1" customHeight="1">
      <c r="A55" s="1266" t="s">
        <v>358</v>
      </c>
      <c r="B55" s="122" t="s">
        <v>359</v>
      </c>
      <c r="C55" s="141"/>
      <c r="D55" s="141"/>
      <c r="E55" s="141"/>
      <c r="F55" s="141"/>
      <c r="G55" s="141"/>
      <c r="H55" s="106"/>
      <c r="I55" s="319"/>
      <c r="J55" s="319"/>
      <c r="K55" s="106"/>
      <c r="L55" s="106"/>
      <c r="M55" s="106"/>
      <c r="N55" s="106"/>
      <c r="O55" s="106"/>
      <c r="P55" s="106"/>
      <c r="Q55" s="106"/>
      <c r="R55" s="106"/>
      <c r="S55" s="106"/>
      <c r="T55" s="106"/>
      <c r="U55" s="106"/>
      <c r="V55" s="106"/>
      <c r="W55" s="106"/>
      <c r="X55" s="106"/>
      <c r="Y55" s="106"/>
      <c r="Z55" s="106"/>
    </row>
    <row r="56" spans="1:26" ht="14.25" hidden="1" customHeight="1">
      <c r="A56" s="1266" t="s">
        <v>1854</v>
      </c>
      <c r="B56" s="122" t="s">
        <v>361</v>
      </c>
      <c r="C56" s="141"/>
      <c r="D56" s="141"/>
      <c r="E56" s="141"/>
      <c r="F56" s="141"/>
      <c r="G56" s="141"/>
      <c r="H56" s="106"/>
      <c r="I56" s="319"/>
      <c r="J56" s="319"/>
      <c r="K56" s="106"/>
      <c r="L56" s="106"/>
      <c r="M56" s="106"/>
      <c r="N56" s="106"/>
      <c r="O56" s="106"/>
      <c r="P56" s="106"/>
      <c r="Q56" s="106"/>
      <c r="R56" s="106"/>
      <c r="S56" s="106"/>
      <c r="T56" s="106"/>
      <c r="U56" s="106"/>
      <c r="V56" s="106"/>
      <c r="W56" s="106"/>
      <c r="X56" s="106"/>
      <c r="Y56" s="106"/>
      <c r="Z56" s="106"/>
    </row>
    <row r="57" spans="1:26" ht="14.25" hidden="1" customHeight="1">
      <c r="A57" s="1266" t="s">
        <v>366</v>
      </c>
      <c r="B57" s="122" t="s">
        <v>367</v>
      </c>
      <c r="C57" s="150"/>
      <c r="D57" s="141"/>
      <c r="E57" s="141"/>
      <c r="F57" s="141"/>
      <c r="G57" s="141"/>
      <c r="H57" s="106"/>
      <c r="I57" s="319"/>
      <c r="J57" s="319"/>
      <c r="K57" s="106"/>
      <c r="L57" s="106"/>
      <c r="M57" s="106"/>
      <c r="N57" s="106"/>
      <c r="O57" s="106"/>
      <c r="P57" s="106"/>
      <c r="Q57" s="106"/>
      <c r="R57" s="106"/>
      <c r="S57" s="106"/>
      <c r="T57" s="106"/>
      <c r="U57" s="106"/>
      <c r="V57" s="106"/>
      <c r="W57" s="106"/>
      <c r="X57" s="106"/>
      <c r="Y57" s="106"/>
      <c r="Z57" s="106"/>
    </row>
    <row r="58" spans="1:26" ht="30" hidden="1" customHeight="1">
      <c r="A58" s="1418" t="s">
        <v>9080</v>
      </c>
      <c r="B58" s="129" t="s">
        <v>371</v>
      </c>
      <c r="C58" s="153"/>
      <c r="D58" s="143"/>
      <c r="E58" s="143"/>
      <c r="F58" s="143"/>
      <c r="G58" s="143"/>
      <c r="H58" s="106"/>
      <c r="I58" s="319"/>
      <c r="J58" s="319"/>
      <c r="K58" s="106"/>
      <c r="L58" s="106"/>
      <c r="M58" s="106"/>
      <c r="N58" s="106"/>
      <c r="O58" s="106"/>
      <c r="P58" s="106"/>
      <c r="Q58" s="106"/>
      <c r="R58" s="106"/>
      <c r="S58" s="106"/>
      <c r="T58" s="106"/>
      <c r="U58" s="106"/>
      <c r="V58" s="106"/>
      <c r="W58" s="106"/>
      <c r="X58" s="106"/>
      <c r="Y58" s="106"/>
      <c r="Z58" s="106"/>
    </row>
    <row r="59" spans="1:26" ht="34">
      <c r="A59" s="1235" t="s">
        <v>372</v>
      </c>
      <c r="B59" s="467" t="s">
        <v>373</v>
      </c>
      <c r="C59" s="471" t="s">
        <v>9081</v>
      </c>
      <c r="D59" s="696">
        <v>2</v>
      </c>
      <c r="E59" s="696" t="s">
        <v>387</v>
      </c>
      <c r="F59" s="471"/>
      <c r="G59" s="1056"/>
      <c r="H59" s="1102"/>
      <c r="I59" s="960"/>
      <c r="J59" s="960"/>
      <c r="K59" s="960"/>
      <c r="L59" s="963"/>
      <c r="M59" s="963"/>
      <c r="N59" s="963"/>
      <c r="O59" s="963"/>
      <c r="P59" s="963"/>
      <c r="Q59" s="963"/>
      <c r="R59" s="963"/>
      <c r="S59" s="963"/>
      <c r="T59" s="963"/>
      <c r="U59" s="963"/>
      <c r="V59" s="963"/>
      <c r="W59" s="963"/>
      <c r="X59" s="963"/>
      <c r="Y59" s="963"/>
      <c r="Z59" s="963"/>
    </row>
    <row r="60" spans="1:26" ht="16">
      <c r="A60" s="1235"/>
      <c r="B60" s="467"/>
      <c r="C60" s="471" t="s">
        <v>9082</v>
      </c>
      <c r="D60" s="696">
        <v>2</v>
      </c>
      <c r="E60" s="696" t="s">
        <v>387</v>
      </c>
      <c r="F60" s="471"/>
      <c r="G60" s="1056"/>
      <c r="H60" s="1102"/>
      <c r="I60" s="960"/>
      <c r="J60" s="960"/>
      <c r="K60" s="960"/>
      <c r="L60" s="963"/>
      <c r="M60" s="963"/>
      <c r="N60" s="963"/>
      <c r="O60" s="963"/>
      <c r="P60" s="963"/>
      <c r="Q60" s="963"/>
      <c r="R60" s="963"/>
      <c r="S60" s="963"/>
      <c r="T60" s="963"/>
      <c r="U60" s="963"/>
      <c r="V60" s="963"/>
      <c r="W60" s="963"/>
      <c r="X60" s="963"/>
      <c r="Y60" s="963"/>
      <c r="Z60" s="963"/>
    </row>
    <row r="61" spans="1:26" ht="17">
      <c r="A61" s="1235" t="s">
        <v>9083</v>
      </c>
      <c r="B61" s="467" t="s">
        <v>377</v>
      </c>
      <c r="C61" s="471" t="s">
        <v>9084</v>
      </c>
      <c r="D61" s="696">
        <v>2</v>
      </c>
      <c r="E61" s="696" t="s">
        <v>387</v>
      </c>
      <c r="F61" s="471"/>
      <c r="G61" s="1056"/>
      <c r="H61" s="1102"/>
      <c r="I61" s="960"/>
      <c r="J61" s="960"/>
      <c r="K61" s="960"/>
      <c r="L61" s="963"/>
      <c r="M61" s="963"/>
      <c r="N61" s="963"/>
      <c r="O61" s="963"/>
      <c r="P61" s="963"/>
      <c r="Q61" s="963"/>
      <c r="R61" s="963"/>
      <c r="S61" s="963"/>
      <c r="T61" s="963"/>
      <c r="U61" s="963"/>
      <c r="V61" s="963"/>
      <c r="W61" s="963"/>
      <c r="X61" s="963"/>
      <c r="Y61" s="963"/>
      <c r="Z61" s="963"/>
    </row>
    <row r="62" spans="1:26" ht="34">
      <c r="A62" s="1235" t="s">
        <v>6945</v>
      </c>
      <c r="B62" s="467" t="s">
        <v>1868</v>
      </c>
      <c r="C62" s="471" t="s">
        <v>9085</v>
      </c>
      <c r="D62" s="696">
        <v>2</v>
      </c>
      <c r="E62" s="696" t="s">
        <v>387</v>
      </c>
      <c r="F62" s="471"/>
      <c r="G62" s="1056"/>
      <c r="H62" s="1102"/>
      <c r="I62" s="960"/>
      <c r="J62" s="960"/>
      <c r="K62" s="960"/>
      <c r="L62" s="963"/>
      <c r="M62" s="963"/>
      <c r="N62" s="963"/>
      <c r="O62" s="963"/>
      <c r="P62" s="963"/>
      <c r="Q62" s="963"/>
      <c r="R62" s="963"/>
      <c r="S62" s="963"/>
      <c r="T62" s="963"/>
      <c r="U62" s="963"/>
      <c r="V62" s="963"/>
      <c r="W62" s="963"/>
      <c r="X62" s="963"/>
      <c r="Y62" s="963"/>
      <c r="Z62" s="963"/>
    </row>
    <row r="63" spans="1:26" ht="14.25" hidden="1" customHeight="1">
      <c r="A63" s="97" t="s">
        <v>380</v>
      </c>
      <c r="B63" s="109" t="s">
        <v>381</v>
      </c>
      <c r="C63" s="136"/>
      <c r="D63" s="136"/>
      <c r="E63" s="136"/>
      <c r="F63" s="232"/>
      <c r="G63" s="315"/>
      <c r="H63" s="279"/>
      <c r="I63" s="105"/>
      <c r="J63" s="105"/>
      <c r="K63" s="105"/>
      <c r="L63" s="106"/>
      <c r="M63" s="106"/>
      <c r="N63" s="106"/>
      <c r="O63" s="106"/>
      <c r="P63" s="106"/>
      <c r="Q63" s="106"/>
      <c r="R63" s="106"/>
      <c r="S63" s="106"/>
      <c r="T63" s="106"/>
      <c r="U63" s="106"/>
      <c r="V63" s="106"/>
      <c r="W63" s="106"/>
      <c r="X63" s="106"/>
      <c r="Y63" s="106"/>
      <c r="Z63" s="106"/>
    </row>
    <row r="64" spans="1:26" ht="19">
      <c r="A64" s="821" t="s">
        <v>41</v>
      </c>
      <c r="B64" s="1606" t="s">
        <v>42</v>
      </c>
      <c r="C64" s="1570"/>
      <c r="D64" s="1570"/>
      <c r="E64" s="1570"/>
      <c r="F64" s="1570"/>
      <c r="G64" s="1573"/>
      <c r="H64" s="1416"/>
      <c r="I64" s="960">
        <f>SUM(D65:D71)</f>
        <v>10</v>
      </c>
      <c r="J64" s="960">
        <f>COUNT(D65:D71)*2</f>
        <v>10</v>
      </c>
      <c r="K64" s="960"/>
      <c r="L64" s="963"/>
      <c r="M64" s="963"/>
      <c r="N64" s="963"/>
      <c r="O64" s="963"/>
      <c r="P64" s="963"/>
      <c r="Q64" s="963"/>
      <c r="R64" s="963"/>
      <c r="S64" s="963"/>
      <c r="T64" s="963"/>
      <c r="U64" s="963"/>
      <c r="V64" s="963"/>
      <c r="W64" s="963"/>
      <c r="X64" s="963"/>
      <c r="Y64" s="963"/>
      <c r="Z64" s="963"/>
    </row>
    <row r="65" spans="1:26" ht="17">
      <c r="A65" s="821" t="s">
        <v>9086</v>
      </c>
      <c r="B65" s="467" t="s">
        <v>383</v>
      </c>
      <c r="C65" s="471" t="s">
        <v>9087</v>
      </c>
      <c r="D65" s="696">
        <v>2</v>
      </c>
      <c r="E65" s="696" t="s">
        <v>387</v>
      </c>
      <c r="F65" s="471"/>
      <c r="G65" s="1056"/>
      <c r="H65" s="1102"/>
      <c r="I65" s="960"/>
      <c r="J65" s="960"/>
      <c r="K65" s="960"/>
      <c r="L65" s="963"/>
      <c r="M65" s="963"/>
      <c r="N65" s="963"/>
      <c r="O65" s="963"/>
      <c r="P65" s="963"/>
      <c r="Q65" s="963"/>
      <c r="R65" s="963"/>
      <c r="S65" s="963"/>
      <c r="T65" s="963"/>
      <c r="U65" s="963"/>
      <c r="V65" s="963"/>
      <c r="W65" s="963"/>
      <c r="X65" s="963"/>
      <c r="Y65" s="963"/>
      <c r="Z65" s="963"/>
    </row>
    <row r="66" spans="1:26" ht="14.25" hidden="1" customHeight="1">
      <c r="A66" s="1419" t="s">
        <v>9088</v>
      </c>
      <c r="B66" s="109" t="s">
        <v>385</v>
      </c>
      <c r="C66" s="232"/>
      <c r="D66" s="136"/>
      <c r="E66" s="136"/>
      <c r="F66" s="136"/>
      <c r="G66" s="136"/>
      <c r="H66" s="106"/>
      <c r="I66" s="319"/>
      <c r="J66" s="319"/>
      <c r="K66" s="106"/>
      <c r="L66" s="106"/>
      <c r="M66" s="106"/>
      <c r="N66" s="106"/>
      <c r="O66" s="106"/>
      <c r="P66" s="106"/>
      <c r="Q66" s="106"/>
      <c r="R66" s="106"/>
      <c r="S66" s="106"/>
      <c r="T66" s="106"/>
      <c r="U66" s="106"/>
      <c r="V66" s="106"/>
      <c r="W66" s="106"/>
      <c r="X66" s="106"/>
      <c r="Y66" s="106"/>
      <c r="Z66" s="106"/>
    </row>
    <row r="67" spans="1:26" ht="17">
      <c r="A67" s="821" t="s">
        <v>9089</v>
      </c>
      <c r="B67" s="467" t="s">
        <v>390</v>
      </c>
      <c r="C67" s="471" t="s">
        <v>9090</v>
      </c>
      <c r="D67" s="696">
        <v>2</v>
      </c>
      <c r="E67" s="696" t="s">
        <v>387</v>
      </c>
      <c r="F67" s="471"/>
      <c r="G67" s="1056"/>
      <c r="H67" s="1102"/>
      <c r="I67" s="960"/>
      <c r="J67" s="960"/>
      <c r="K67" s="960"/>
      <c r="L67" s="963"/>
      <c r="M67" s="963"/>
      <c r="N67" s="963"/>
      <c r="O67" s="963"/>
      <c r="P67" s="963"/>
      <c r="Q67" s="963"/>
      <c r="R67" s="963"/>
      <c r="S67" s="963"/>
      <c r="T67" s="963"/>
      <c r="U67" s="963"/>
      <c r="V67" s="963"/>
      <c r="W67" s="963"/>
      <c r="X67" s="963"/>
      <c r="Y67" s="963"/>
      <c r="Z67" s="963"/>
    </row>
    <row r="68" spans="1:26" ht="17">
      <c r="A68" s="821" t="s">
        <v>9091</v>
      </c>
      <c r="B68" s="467" t="s">
        <v>392</v>
      </c>
      <c r="C68" s="471" t="s">
        <v>9092</v>
      </c>
      <c r="D68" s="696">
        <v>2</v>
      </c>
      <c r="E68" s="696" t="s">
        <v>387</v>
      </c>
      <c r="F68" s="471"/>
      <c r="G68" s="1056"/>
      <c r="H68" s="1102"/>
      <c r="I68" s="960"/>
      <c r="J68" s="960"/>
      <c r="K68" s="960"/>
      <c r="L68" s="963"/>
      <c r="M68" s="963"/>
      <c r="N68" s="963"/>
      <c r="O68" s="963"/>
      <c r="P68" s="963"/>
      <c r="Q68" s="963"/>
      <c r="R68" s="963"/>
      <c r="S68" s="963"/>
      <c r="T68" s="963"/>
      <c r="U68" s="963"/>
      <c r="V68" s="963"/>
      <c r="W68" s="963"/>
      <c r="X68" s="963"/>
      <c r="Y68" s="963"/>
      <c r="Z68" s="963"/>
    </row>
    <row r="69" spans="1:26" ht="16">
      <c r="A69" s="821"/>
      <c r="B69" s="467"/>
      <c r="C69" s="471" t="s">
        <v>9093</v>
      </c>
      <c r="D69" s="696">
        <v>2</v>
      </c>
      <c r="E69" s="696" t="s">
        <v>387</v>
      </c>
      <c r="F69" s="471"/>
      <c r="G69" s="1056"/>
      <c r="H69" s="1102"/>
      <c r="I69" s="960"/>
      <c r="J69" s="960"/>
      <c r="K69" s="960"/>
      <c r="L69" s="963"/>
      <c r="M69" s="963"/>
      <c r="N69" s="963"/>
      <c r="O69" s="963"/>
      <c r="P69" s="963"/>
      <c r="Q69" s="963"/>
      <c r="R69" s="963"/>
      <c r="S69" s="963"/>
      <c r="T69" s="963"/>
      <c r="U69" s="963"/>
      <c r="V69" s="963"/>
      <c r="W69" s="963"/>
      <c r="X69" s="963"/>
      <c r="Y69" s="963"/>
      <c r="Z69" s="963"/>
    </row>
    <row r="70" spans="1:26" ht="16">
      <c r="A70" s="821"/>
      <c r="B70" s="467"/>
      <c r="C70" s="475" t="s">
        <v>9094</v>
      </c>
      <c r="D70" s="696">
        <v>2</v>
      </c>
      <c r="E70" s="696" t="s">
        <v>387</v>
      </c>
      <c r="F70" s="475"/>
      <c r="G70" s="1056"/>
      <c r="H70" s="1102"/>
      <c r="I70" s="960"/>
      <c r="J70" s="960"/>
      <c r="K70" s="960"/>
      <c r="L70" s="963"/>
      <c r="M70" s="963"/>
      <c r="N70" s="963"/>
      <c r="O70" s="963"/>
      <c r="P70" s="963"/>
      <c r="Q70" s="963"/>
      <c r="R70" s="963"/>
      <c r="S70" s="963"/>
      <c r="T70" s="963"/>
      <c r="U70" s="963"/>
      <c r="V70" s="963"/>
      <c r="W70" s="963"/>
      <c r="X70" s="963"/>
      <c r="Y70" s="963"/>
      <c r="Z70" s="963"/>
    </row>
    <row r="71" spans="1:26" ht="14.25" hidden="1" customHeight="1">
      <c r="A71" s="1419" t="s">
        <v>9095</v>
      </c>
      <c r="B71" s="109" t="s">
        <v>395</v>
      </c>
      <c r="C71" s="232"/>
      <c r="D71" s="136"/>
      <c r="E71" s="136"/>
      <c r="F71" s="136"/>
      <c r="G71" s="136"/>
      <c r="H71" s="106"/>
      <c r="I71" s="319"/>
      <c r="J71" s="319"/>
      <c r="K71" s="106"/>
      <c r="L71" s="106"/>
      <c r="M71" s="106"/>
      <c r="N71" s="106"/>
      <c r="O71" s="106"/>
      <c r="P71" s="106"/>
      <c r="Q71" s="106"/>
      <c r="R71" s="106"/>
      <c r="S71" s="106"/>
      <c r="T71" s="106"/>
      <c r="U71" s="106"/>
      <c r="V71" s="106"/>
      <c r="W71" s="106"/>
      <c r="X71" s="106"/>
      <c r="Y71" s="106"/>
      <c r="Z71" s="106"/>
    </row>
    <row r="72" spans="1:26" ht="19">
      <c r="A72" s="821" t="s">
        <v>212</v>
      </c>
      <c r="B72" s="1606" t="s">
        <v>44</v>
      </c>
      <c r="C72" s="1570"/>
      <c r="D72" s="1570"/>
      <c r="E72" s="1570"/>
      <c r="F72" s="1570"/>
      <c r="G72" s="1573"/>
      <c r="H72" s="1416"/>
      <c r="I72" s="960">
        <f>SUM(D73:D77)</f>
        <v>10</v>
      </c>
      <c r="J72" s="960">
        <f>COUNT(D73:D77)*2</f>
        <v>10</v>
      </c>
      <c r="K72" s="960"/>
      <c r="L72" s="963"/>
      <c r="M72" s="963"/>
      <c r="N72" s="963"/>
      <c r="O72" s="963"/>
      <c r="P72" s="963"/>
      <c r="Q72" s="963"/>
      <c r="R72" s="963"/>
      <c r="S72" s="963"/>
      <c r="T72" s="963"/>
      <c r="U72" s="963"/>
      <c r="V72" s="963"/>
      <c r="W72" s="963"/>
      <c r="X72" s="963"/>
      <c r="Y72" s="963"/>
      <c r="Z72" s="963"/>
    </row>
    <row r="73" spans="1:26" ht="32">
      <c r="A73" s="821" t="s">
        <v>396</v>
      </c>
      <c r="B73" s="467" t="s">
        <v>397</v>
      </c>
      <c r="C73" s="471" t="s">
        <v>9096</v>
      </c>
      <c r="D73" s="696">
        <v>2</v>
      </c>
      <c r="E73" s="696" t="s">
        <v>387</v>
      </c>
      <c r="F73" s="471" t="s">
        <v>9097</v>
      </c>
      <c r="G73" s="1056"/>
      <c r="H73" s="1102"/>
      <c r="I73" s="960"/>
      <c r="J73" s="960"/>
      <c r="K73" s="960"/>
      <c r="L73" s="963"/>
      <c r="M73" s="963"/>
      <c r="N73" s="963"/>
      <c r="O73" s="963"/>
      <c r="P73" s="963"/>
      <c r="Q73" s="963"/>
      <c r="R73" s="963"/>
      <c r="S73" s="963"/>
      <c r="T73" s="963"/>
      <c r="U73" s="963"/>
      <c r="V73" s="963"/>
      <c r="W73" s="963"/>
      <c r="X73" s="963"/>
      <c r="Y73" s="963"/>
      <c r="Z73" s="963"/>
    </row>
    <row r="74" spans="1:26" ht="32">
      <c r="A74" s="821" t="s">
        <v>6943</v>
      </c>
      <c r="B74" s="467"/>
      <c r="C74" s="471" t="s">
        <v>9098</v>
      </c>
      <c r="D74" s="696">
        <v>2</v>
      </c>
      <c r="E74" s="696" t="s">
        <v>387</v>
      </c>
      <c r="F74" s="471" t="s">
        <v>9097</v>
      </c>
      <c r="G74" s="1056"/>
      <c r="H74" s="1102"/>
      <c r="I74" s="960"/>
      <c r="J74" s="960"/>
      <c r="K74" s="960"/>
      <c r="L74" s="963"/>
      <c r="M74" s="963"/>
      <c r="N74" s="963"/>
      <c r="O74" s="963"/>
      <c r="P74" s="963"/>
      <c r="Q74" s="963"/>
      <c r="R74" s="963"/>
      <c r="S74" s="963"/>
      <c r="T74" s="963"/>
      <c r="U74" s="963"/>
      <c r="V74" s="963"/>
      <c r="W74" s="963"/>
      <c r="X74" s="963"/>
      <c r="Y74" s="963"/>
      <c r="Z74" s="963"/>
    </row>
    <row r="75" spans="1:26" ht="17">
      <c r="A75" s="821" t="s">
        <v>6943</v>
      </c>
      <c r="B75" s="467"/>
      <c r="C75" s="471" t="s">
        <v>9099</v>
      </c>
      <c r="D75" s="696">
        <v>2</v>
      </c>
      <c r="E75" s="696" t="s">
        <v>387</v>
      </c>
      <c r="F75" s="471"/>
      <c r="G75" s="1056"/>
      <c r="H75" s="1102"/>
      <c r="I75" s="960"/>
      <c r="J75" s="960"/>
      <c r="K75" s="960"/>
      <c r="L75" s="963"/>
      <c r="M75" s="963"/>
      <c r="N75" s="963"/>
      <c r="O75" s="963"/>
      <c r="P75" s="963"/>
      <c r="Q75" s="963"/>
      <c r="R75" s="963"/>
      <c r="S75" s="963"/>
      <c r="T75" s="963"/>
      <c r="U75" s="963"/>
      <c r="V75" s="963"/>
      <c r="W75" s="963"/>
      <c r="X75" s="963"/>
      <c r="Y75" s="963"/>
      <c r="Z75" s="963"/>
    </row>
    <row r="76" spans="1:26" ht="17">
      <c r="A76" s="821" t="s">
        <v>1876</v>
      </c>
      <c r="B76" s="467" t="s">
        <v>402</v>
      </c>
      <c r="C76" s="467" t="s">
        <v>9100</v>
      </c>
      <c r="D76" s="696">
        <v>2</v>
      </c>
      <c r="E76" s="850" t="s">
        <v>387</v>
      </c>
      <c r="F76" s="467"/>
      <c r="G76" s="1056"/>
      <c r="H76" s="1102"/>
      <c r="I76" s="960"/>
      <c r="J76" s="960"/>
      <c r="K76" s="960"/>
      <c r="L76" s="963"/>
      <c r="M76" s="963"/>
      <c r="N76" s="963"/>
      <c r="O76" s="963"/>
      <c r="P76" s="963"/>
      <c r="Q76" s="963"/>
      <c r="R76" s="963"/>
      <c r="S76" s="963"/>
      <c r="T76" s="963"/>
      <c r="U76" s="963"/>
      <c r="V76" s="963"/>
      <c r="W76" s="963"/>
      <c r="X76" s="963"/>
      <c r="Y76" s="963"/>
      <c r="Z76" s="963"/>
    </row>
    <row r="77" spans="1:26" ht="34">
      <c r="A77" s="821" t="s">
        <v>7260</v>
      </c>
      <c r="B77" s="467" t="s">
        <v>406</v>
      </c>
      <c r="C77" s="471" t="s">
        <v>9101</v>
      </c>
      <c r="D77" s="696">
        <v>2</v>
      </c>
      <c r="E77" s="696" t="s">
        <v>387</v>
      </c>
      <c r="F77" s="471"/>
      <c r="G77" s="1056"/>
      <c r="H77" s="1102"/>
      <c r="I77" s="960"/>
      <c r="J77" s="960"/>
      <c r="K77" s="960"/>
      <c r="L77" s="963"/>
      <c r="M77" s="963"/>
      <c r="N77" s="963"/>
      <c r="O77" s="963"/>
      <c r="P77" s="963"/>
      <c r="Q77" s="963"/>
      <c r="R77" s="963"/>
      <c r="S77" s="963"/>
      <c r="T77" s="963"/>
      <c r="U77" s="963"/>
      <c r="V77" s="963"/>
      <c r="W77" s="963"/>
      <c r="X77" s="963"/>
      <c r="Y77" s="963"/>
      <c r="Z77" s="963"/>
    </row>
    <row r="78" spans="1:26" ht="19">
      <c r="A78" s="821" t="s">
        <v>45</v>
      </c>
      <c r="B78" s="1606" t="s">
        <v>408</v>
      </c>
      <c r="C78" s="1570"/>
      <c r="D78" s="1570"/>
      <c r="E78" s="1570"/>
      <c r="F78" s="1570"/>
      <c r="G78" s="1573"/>
      <c r="H78" s="1416"/>
      <c r="I78" s="960">
        <f>SUM(D79:D95)</f>
        <v>16</v>
      </c>
      <c r="J78" s="960">
        <f>COUNT(D79:D95)*2</f>
        <v>16</v>
      </c>
      <c r="K78" s="960"/>
      <c r="L78" s="963"/>
      <c r="M78" s="963"/>
      <c r="N78" s="963"/>
      <c r="O78" s="963"/>
      <c r="P78" s="963"/>
      <c r="Q78" s="963"/>
      <c r="R78" s="963"/>
      <c r="S78" s="963"/>
      <c r="T78" s="963"/>
      <c r="U78" s="963"/>
      <c r="V78" s="963"/>
      <c r="W78" s="963"/>
      <c r="X78" s="963"/>
      <c r="Y78" s="963"/>
      <c r="Z78" s="963"/>
    </row>
    <row r="79" spans="1:26" ht="14.25" hidden="1" customHeight="1">
      <c r="A79" s="1420" t="s">
        <v>409</v>
      </c>
      <c r="B79" s="115" t="s">
        <v>410</v>
      </c>
      <c r="C79" s="138"/>
      <c r="D79" s="138"/>
      <c r="E79" s="138"/>
      <c r="F79" s="138"/>
      <c r="G79" s="138"/>
      <c r="H79" s="106"/>
      <c r="I79" s="319"/>
      <c r="J79" s="319"/>
      <c r="K79" s="106"/>
      <c r="L79" s="106"/>
      <c r="M79" s="106"/>
      <c r="N79" s="106"/>
      <c r="O79" s="106"/>
      <c r="P79" s="106"/>
      <c r="Q79" s="106"/>
      <c r="R79" s="106"/>
      <c r="S79" s="106"/>
      <c r="T79" s="106"/>
      <c r="U79" s="106"/>
      <c r="V79" s="106"/>
      <c r="W79" s="106"/>
      <c r="X79" s="106"/>
      <c r="Y79" s="106"/>
      <c r="Z79" s="106"/>
    </row>
    <row r="80" spans="1:26" ht="14.25" hidden="1" customHeight="1">
      <c r="A80" s="1421" t="s">
        <v>411</v>
      </c>
      <c r="B80" s="129" t="s">
        <v>412</v>
      </c>
      <c r="C80" s="143"/>
      <c r="D80" s="143"/>
      <c r="E80" s="833"/>
      <c r="F80" s="143"/>
      <c r="G80" s="143"/>
      <c r="H80" s="106"/>
      <c r="I80" s="105"/>
      <c r="J80" s="105"/>
      <c r="K80" s="105"/>
      <c r="L80" s="106"/>
      <c r="M80" s="106"/>
      <c r="N80" s="106"/>
      <c r="O80" s="106"/>
      <c r="P80" s="106"/>
      <c r="Q80" s="106"/>
      <c r="R80" s="106"/>
      <c r="S80" s="106"/>
      <c r="T80" s="106"/>
      <c r="U80" s="106"/>
      <c r="V80" s="106"/>
      <c r="W80" s="106"/>
      <c r="X80" s="106"/>
      <c r="Y80" s="106"/>
      <c r="Z80" s="106"/>
    </row>
    <row r="81" spans="1:26" ht="48">
      <c r="A81" s="821" t="s">
        <v>7265</v>
      </c>
      <c r="B81" s="467" t="s">
        <v>414</v>
      </c>
      <c r="C81" s="471" t="s">
        <v>9102</v>
      </c>
      <c r="D81" s="696">
        <v>2</v>
      </c>
      <c r="E81" s="180" t="s">
        <v>599</v>
      </c>
      <c r="F81" s="471" t="s">
        <v>9103</v>
      </c>
      <c r="G81" s="1056"/>
      <c r="H81" s="1102"/>
      <c r="I81" s="960"/>
      <c r="J81" s="960"/>
      <c r="K81" s="960"/>
      <c r="L81" s="963"/>
      <c r="M81" s="963"/>
      <c r="N81" s="963"/>
      <c r="O81" s="963"/>
      <c r="P81" s="963"/>
      <c r="Q81" s="963"/>
      <c r="R81" s="963"/>
      <c r="S81" s="963"/>
      <c r="T81" s="963"/>
      <c r="U81" s="963"/>
      <c r="V81" s="963"/>
      <c r="W81" s="963"/>
      <c r="X81" s="963"/>
      <c r="Y81" s="963"/>
      <c r="Z81" s="963"/>
    </row>
    <row r="82" spans="1:26" ht="34">
      <c r="A82" s="821" t="s">
        <v>415</v>
      </c>
      <c r="B82" s="467" t="s">
        <v>416</v>
      </c>
      <c r="C82" s="471" t="s">
        <v>9104</v>
      </c>
      <c r="D82" s="696">
        <v>2</v>
      </c>
      <c r="E82" s="696" t="s">
        <v>387</v>
      </c>
      <c r="F82" s="471"/>
      <c r="G82" s="1056"/>
      <c r="H82" s="1102"/>
      <c r="I82" s="960"/>
      <c r="J82" s="960"/>
      <c r="K82" s="960"/>
      <c r="L82" s="963"/>
      <c r="M82" s="963"/>
      <c r="N82" s="963"/>
      <c r="O82" s="963"/>
      <c r="P82" s="963"/>
      <c r="Q82" s="963"/>
      <c r="R82" s="963"/>
      <c r="S82" s="963"/>
      <c r="T82" s="963"/>
      <c r="U82" s="963"/>
      <c r="V82" s="963"/>
      <c r="W82" s="963"/>
      <c r="X82" s="963"/>
      <c r="Y82" s="963"/>
      <c r="Z82" s="963"/>
    </row>
    <row r="83" spans="1:26" ht="16">
      <c r="A83" s="821"/>
      <c r="B83" s="467"/>
      <c r="C83" s="471" t="s">
        <v>9105</v>
      </c>
      <c r="D83" s="696">
        <v>2</v>
      </c>
      <c r="E83" s="696" t="s">
        <v>387</v>
      </c>
      <c r="F83" s="471"/>
      <c r="G83" s="1056"/>
      <c r="H83" s="1102"/>
      <c r="I83" s="960"/>
      <c r="J83" s="960"/>
      <c r="K83" s="960"/>
      <c r="L83" s="963"/>
      <c r="M83" s="963"/>
      <c r="N83" s="963"/>
      <c r="O83" s="963"/>
      <c r="P83" s="963"/>
      <c r="Q83" s="963"/>
      <c r="R83" s="963"/>
      <c r="S83" s="963"/>
      <c r="T83" s="963"/>
      <c r="U83" s="963"/>
      <c r="V83" s="963"/>
      <c r="W83" s="963"/>
      <c r="X83" s="963"/>
      <c r="Y83" s="963"/>
      <c r="Z83" s="963"/>
    </row>
    <row r="84" spans="1:26" ht="14.25" hidden="1" customHeight="1">
      <c r="A84" s="1420" t="s">
        <v>417</v>
      </c>
      <c r="B84" s="115" t="s">
        <v>1892</v>
      </c>
      <c r="C84" s="138"/>
      <c r="D84" s="138"/>
      <c r="E84" s="138" t="s">
        <v>387</v>
      </c>
      <c r="F84" s="138"/>
      <c r="G84" s="138"/>
      <c r="H84" s="106"/>
      <c r="I84" s="319"/>
      <c r="J84" s="319"/>
      <c r="K84" s="106"/>
      <c r="L84" s="106"/>
      <c r="M84" s="106"/>
      <c r="N84" s="106"/>
      <c r="O84" s="106"/>
      <c r="P84" s="106"/>
      <c r="Q84" s="106"/>
      <c r="R84" s="106"/>
      <c r="S84" s="106"/>
      <c r="T84" s="106"/>
      <c r="U84" s="106"/>
      <c r="V84" s="106"/>
      <c r="W84" s="106"/>
      <c r="X84" s="106"/>
      <c r="Y84" s="106"/>
      <c r="Z84" s="106"/>
    </row>
    <row r="85" spans="1:26" ht="14.25" hidden="1" customHeight="1">
      <c r="A85" s="1421" t="s">
        <v>7267</v>
      </c>
      <c r="B85" s="129" t="s">
        <v>420</v>
      </c>
      <c r="C85" s="143"/>
      <c r="D85" s="143"/>
      <c r="E85" s="143" t="s">
        <v>387</v>
      </c>
      <c r="F85" s="143"/>
      <c r="G85" s="143"/>
      <c r="H85" s="106"/>
      <c r="I85" s="319"/>
      <c r="J85" s="319"/>
      <c r="K85" s="106"/>
      <c r="L85" s="106"/>
      <c r="M85" s="106"/>
      <c r="N85" s="106"/>
      <c r="O85" s="106"/>
      <c r="P85" s="106"/>
      <c r="Q85" s="106"/>
      <c r="R85" s="106"/>
      <c r="S85" s="106"/>
      <c r="T85" s="106"/>
      <c r="U85" s="106"/>
      <c r="V85" s="106"/>
      <c r="W85" s="106"/>
      <c r="X85" s="106"/>
      <c r="Y85" s="106"/>
      <c r="Z85" s="106"/>
    </row>
    <row r="86" spans="1:26" ht="51">
      <c r="A86" s="821" t="s">
        <v>9106</v>
      </c>
      <c r="B86" s="467" t="s">
        <v>422</v>
      </c>
      <c r="C86" s="471" t="s">
        <v>9107</v>
      </c>
      <c r="D86" s="696">
        <v>2</v>
      </c>
      <c r="E86" s="696" t="s">
        <v>387</v>
      </c>
      <c r="F86" s="471"/>
      <c r="G86" s="1056"/>
      <c r="H86" s="1102"/>
      <c r="I86" s="960"/>
      <c r="J86" s="960"/>
      <c r="K86" s="960"/>
      <c r="L86" s="963"/>
      <c r="M86" s="963"/>
      <c r="N86" s="963"/>
      <c r="O86" s="963"/>
      <c r="P86" s="963"/>
      <c r="Q86" s="963"/>
      <c r="R86" s="963"/>
      <c r="S86" s="963"/>
      <c r="T86" s="963"/>
      <c r="U86" s="963"/>
      <c r="V86" s="963"/>
      <c r="W86" s="963"/>
      <c r="X86" s="963"/>
      <c r="Y86" s="963"/>
      <c r="Z86" s="963"/>
    </row>
    <row r="87" spans="1:26" ht="68">
      <c r="A87" s="821" t="s">
        <v>9108</v>
      </c>
      <c r="B87" s="467" t="s">
        <v>424</v>
      </c>
      <c r="C87" s="1052" t="s">
        <v>9109</v>
      </c>
      <c r="D87" s="696">
        <v>2</v>
      </c>
      <c r="E87" s="696" t="s">
        <v>387</v>
      </c>
      <c r="F87" s="471"/>
      <c r="G87" s="1056"/>
      <c r="H87" s="1102"/>
      <c r="I87" s="960"/>
      <c r="J87" s="960"/>
      <c r="K87" s="960"/>
      <c r="L87" s="963"/>
      <c r="M87" s="963"/>
      <c r="N87" s="963"/>
      <c r="O87" s="963"/>
      <c r="P87" s="963"/>
      <c r="Q87" s="963"/>
      <c r="R87" s="963"/>
      <c r="S87" s="963"/>
      <c r="T87" s="963"/>
      <c r="U87" s="963"/>
      <c r="V87" s="963"/>
      <c r="W87" s="963"/>
      <c r="X87" s="963"/>
      <c r="Y87" s="963"/>
      <c r="Z87" s="963"/>
    </row>
    <row r="88" spans="1:26" ht="34">
      <c r="A88" s="821" t="s">
        <v>7270</v>
      </c>
      <c r="B88" s="467" t="s">
        <v>428</v>
      </c>
      <c r="C88" s="475" t="s">
        <v>9110</v>
      </c>
      <c r="D88" s="696">
        <v>2</v>
      </c>
      <c r="E88" s="696" t="s">
        <v>599</v>
      </c>
      <c r="F88" s="471"/>
      <c r="G88" s="1056"/>
      <c r="H88" s="1102"/>
      <c r="I88" s="960"/>
      <c r="J88" s="960"/>
      <c r="K88" s="960"/>
      <c r="L88" s="963"/>
      <c r="M88" s="963"/>
      <c r="N88" s="963"/>
      <c r="O88" s="963"/>
      <c r="P88" s="963"/>
      <c r="Q88" s="963"/>
      <c r="R88" s="963"/>
      <c r="S88" s="963"/>
      <c r="T88" s="963"/>
      <c r="U88" s="963"/>
      <c r="V88" s="963"/>
      <c r="W88" s="963"/>
      <c r="X88" s="963"/>
      <c r="Y88" s="963"/>
      <c r="Z88" s="963"/>
    </row>
    <row r="89" spans="1:26" ht="32">
      <c r="A89" s="821"/>
      <c r="B89" s="467"/>
      <c r="C89" s="475" t="s">
        <v>9111</v>
      </c>
      <c r="D89" s="696">
        <v>2</v>
      </c>
      <c r="E89" s="696" t="s">
        <v>599</v>
      </c>
      <c r="F89" s="471"/>
      <c r="G89" s="1056"/>
      <c r="H89" s="1102"/>
      <c r="I89" s="960"/>
      <c r="J89" s="960"/>
      <c r="K89" s="960"/>
      <c r="L89" s="963"/>
      <c r="M89" s="963"/>
      <c r="N89" s="963"/>
      <c r="O89" s="963"/>
      <c r="P89" s="963"/>
      <c r="Q89" s="963"/>
      <c r="R89" s="963"/>
      <c r="S89" s="963"/>
      <c r="T89" s="963"/>
      <c r="U89" s="963"/>
      <c r="V89" s="963"/>
      <c r="W89" s="963"/>
      <c r="X89" s="963"/>
      <c r="Y89" s="963"/>
      <c r="Z89" s="963"/>
    </row>
    <row r="90" spans="1:26" ht="32">
      <c r="A90" s="821"/>
      <c r="B90" s="467"/>
      <c r="C90" s="475" t="s">
        <v>9112</v>
      </c>
      <c r="D90" s="696">
        <v>2</v>
      </c>
      <c r="E90" s="696" t="s">
        <v>599</v>
      </c>
      <c r="F90" s="471"/>
      <c r="G90" s="1056"/>
      <c r="H90" s="1102"/>
      <c r="I90" s="960"/>
      <c r="J90" s="960"/>
      <c r="K90" s="960"/>
      <c r="L90" s="963"/>
      <c r="M90" s="963"/>
      <c r="N90" s="963"/>
      <c r="O90" s="963"/>
      <c r="P90" s="963"/>
      <c r="Q90" s="963"/>
      <c r="R90" s="963"/>
      <c r="S90" s="963"/>
      <c r="T90" s="963"/>
      <c r="U90" s="963"/>
      <c r="V90" s="963"/>
      <c r="W90" s="963"/>
      <c r="X90" s="963"/>
      <c r="Y90" s="963"/>
      <c r="Z90" s="963"/>
    </row>
    <row r="91" spans="1:26" ht="14.25" hidden="1" customHeight="1">
      <c r="A91" s="1420" t="s">
        <v>9113</v>
      </c>
      <c r="B91" s="115" t="s">
        <v>430</v>
      </c>
      <c r="C91" s="138"/>
      <c r="D91" s="138"/>
      <c r="E91" s="138"/>
      <c r="F91" s="138"/>
      <c r="G91" s="138"/>
      <c r="H91" s="106"/>
      <c r="I91" s="105"/>
      <c r="J91" s="105"/>
      <c r="K91" s="105"/>
      <c r="L91" s="106"/>
      <c r="M91" s="106"/>
      <c r="N91" s="106"/>
      <c r="O91" s="106"/>
      <c r="P91" s="106"/>
      <c r="Q91" s="106"/>
      <c r="R91" s="106"/>
      <c r="S91" s="106"/>
      <c r="T91" s="106"/>
      <c r="U91" s="106"/>
      <c r="V91" s="106"/>
      <c r="W91" s="106"/>
      <c r="X91" s="106"/>
      <c r="Y91" s="106"/>
      <c r="Z91" s="106"/>
    </row>
    <row r="92" spans="1:26" ht="14.25" hidden="1" customHeight="1">
      <c r="A92" s="1268" t="s">
        <v>9114</v>
      </c>
      <c r="B92" s="150" t="s">
        <v>432</v>
      </c>
      <c r="C92" s="141"/>
      <c r="D92" s="141"/>
      <c r="E92" s="141"/>
      <c r="F92" s="141"/>
      <c r="G92" s="141"/>
      <c r="H92" s="106"/>
      <c r="I92" s="105"/>
      <c r="J92" s="105"/>
      <c r="K92" s="105"/>
      <c r="L92" s="106"/>
      <c r="M92" s="106"/>
      <c r="N92" s="106"/>
      <c r="O92" s="106"/>
      <c r="P92" s="106"/>
      <c r="Q92" s="106"/>
      <c r="R92" s="106"/>
      <c r="S92" s="106"/>
      <c r="T92" s="106"/>
      <c r="U92" s="106"/>
      <c r="V92" s="106"/>
      <c r="W92" s="106"/>
      <c r="X92" s="106"/>
      <c r="Y92" s="106"/>
      <c r="Z92" s="106"/>
    </row>
    <row r="93" spans="1:26" ht="14.25" hidden="1" customHeight="1">
      <c r="A93" s="1268" t="s">
        <v>9115</v>
      </c>
      <c r="B93" s="150" t="s">
        <v>434</v>
      </c>
      <c r="C93" s="150" t="s">
        <v>9116</v>
      </c>
      <c r="D93" s="141"/>
      <c r="E93" s="141" t="s">
        <v>599</v>
      </c>
      <c r="F93" s="141"/>
      <c r="G93" s="141"/>
      <c r="H93" s="106"/>
      <c r="I93" s="105"/>
      <c r="J93" s="105"/>
      <c r="K93" s="105"/>
      <c r="L93" s="106"/>
      <c r="M93" s="106"/>
      <c r="N93" s="106"/>
      <c r="O93" s="106"/>
      <c r="P93" s="106"/>
      <c r="Q93" s="106"/>
      <c r="R93" s="106"/>
      <c r="S93" s="106"/>
      <c r="T93" s="106"/>
      <c r="U93" s="106"/>
      <c r="V93" s="106"/>
      <c r="W93" s="106"/>
      <c r="X93" s="106"/>
      <c r="Y93" s="106"/>
      <c r="Z93" s="106"/>
    </row>
    <row r="94" spans="1:26" ht="14.25" hidden="1" customHeight="1">
      <c r="A94" s="121" t="s">
        <v>435</v>
      </c>
      <c r="B94" s="151" t="s">
        <v>436</v>
      </c>
      <c r="C94" s="141"/>
      <c r="D94" s="141"/>
      <c r="E94" s="141"/>
      <c r="F94" s="141"/>
      <c r="G94" s="141"/>
      <c r="H94" s="106"/>
      <c r="I94" s="105"/>
      <c r="J94" s="105"/>
      <c r="K94" s="105"/>
      <c r="L94" s="106"/>
      <c r="M94" s="106"/>
      <c r="N94" s="106"/>
      <c r="O94" s="106"/>
      <c r="P94" s="106"/>
      <c r="Q94" s="106"/>
      <c r="R94" s="106"/>
      <c r="S94" s="106"/>
      <c r="T94" s="106"/>
      <c r="U94" s="106"/>
      <c r="V94" s="106"/>
      <c r="W94" s="106"/>
      <c r="X94" s="106"/>
      <c r="Y94" s="106"/>
      <c r="Z94" s="106"/>
    </row>
    <row r="95" spans="1:26" ht="14.25" hidden="1" customHeight="1">
      <c r="A95" s="121" t="s">
        <v>437</v>
      </c>
      <c r="B95" s="150" t="s">
        <v>438</v>
      </c>
      <c r="C95" s="141"/>
      <c r="D95" s="141"/>
      <c r="E95" s="141"/>
      <c r="F95" s="141"/>
      <c r="G95" s="141"/>
      <c r="H95" s="106"/>
      <c r="I95" s="105"/>
      <c r="J95" s="105"/>
      <c r="K95" s="105"/>
      <c r="L95" s="106"/>
      <c r="M95" s="106"/>
      <c r="N95" s="106"/>
      <c r="O95" s="106"/>
      <c r="P95" s="106"/>
      <c r="Q95" s="106"/>
      <c r="R95" s="106"/>
      <c r="S95" s="106"/>
      <c r="T95" s="106"/>
      <c r="U95" s="106"/>
      <c r="V95" s="106"/>
      <c r="W95" s="106"/>
      <c r="X95" s="106"/>
      <c r="Y95" s="106"/>
      <c r="Z95" s="106"/>
    </row>
    <row r="96" spans="1:26" ht="14.25" hidden="1" customHeight="1">
      <c r="A96" s="121" t="s">
        <v>439</v>
      </c>
      <c r="B96" s="122" t="s">
        <v>440</v>
      </c>
      <c r="C96" s="106"/>
      <c r="D96" s="106"/>
      <c r="E96" s="106"/>
      <c r="F96" s="141"/>
      <c r="G96" s="141"/>
      <c r="H96" s="106"/>
      <c r="I96" s="105"/>
      <c r="J96" s="105"/>
      <c r="K96" s="105"/>
      <c r="L96" s="106"/>
      <c r="M96" s="106"/>
      <c r="N96" s="106"/>
      <c r="O96" s="106"/>
      <c r="P96" s="106"/>
      <c r="Q96" s="106"/>
      <c r="R96" s="106"/>
      <c r="S96" s="106"/>
      <c r="T96" s="106"/>
      <c r="U96" s="106"/>
      <c r="V96" s="106"/>
      <c r="W96" s="106"/>
      <c r="X96" s="106"/>
      <c r="Y96" s="106"/>
      <c r="Z96" s="106"/>
    </row>
    <row r="97" spans="1:26" ht="14.25" hidden="1" customHeight="1">
      <c r="A97" s="121" t="s">
        <v>152</v>
      </c>
      <c r="B97" s="1730" t="s">
        <v>1425</v>
      </c>
      <c r="C97" s="1570"/>
      <c r="D97" s="1570"/>
      <c r="E97" s="1570"/>
      <c r="F97" s="1570"/>
      <c r="G97" s="1573"/>
      <c r="H97" s="951"/>
      <c r="I97" s="105"/>
      <c r="J97" s="105"/>
      <c r="K97" s="105"/>
      <c r="L97" s="106"/>
      <c r="M97" s="106"/>
      <c r="N97" s="106"/>
      <c r="O97" s="106"/>
      <c r="P97" s="106"/>
      <c r="Q97" s="106"/>
      <c r="R97" s="106"/>
      <c r="S97" s="106"/>
      <c r="T97" s="106"/>
      <c r="U97" s="106"/>
      <c r="V97" s="106"/>
      <c r="W97" s="106"/>
      <c r="X97" s="106"/>
      <c r="Y97" s="106"/>
      <c r="Z97" s="106"/>
    </row>
    <row r="98" spans="1:26" ht="14.25" hidden="1" customHeight="1">
      <c r="A98" s="222" t="s">
        <v>1426</v>
      </c>
      <c r="B98" s="223"/>
      <c r="C98" s="223"/>
      <c r="D98" s="223"/>
      <c r="E98" s="223"/>
      <c r="F98" s="223"/>
      <c r="G98" s="224"/>
      <c r="H98" s="521"/>
      <c r="I98" s="105"/>
      <c r="J98" s="105"/>
      <c r="K98" s="105"/>
      <c r="L98" s="106"/>
      <c r="M98" s="106"/>
      <c r="N98" s="106"/>
      <c r="O98" s="106"/>
      <c r="P98" s="106"/>
      <c r="Q98" s="106"/>
      <c r="R98" s="106"/>
      <c r="S98" s="106"/>
      <c r="T98" s="106"/>
      <c r="U98" s="106"/>
      <c r="V98" s="106"/>
      <c r="W98" s="106"/>
      <c r="X98" s="106"/>
      <c r="Y98" s="106"/>
      <c r="Z98" s="106"/>
    </row>
    <row r="99" spans="1:26" ht="14.25" hidden="1" customHeight="1">
      <c r="A99" s="222" t="s">
        <v>1427</v>
      </c>
      <c r="B99" s="223"/>
      <c r="C99" s="223"/>
      <c r="D99" s="223"/>
      <c r="E99" s="223"/>
      <c r="F99" s="223"/>
      <c r="G99" s="224"/>
      <c r="H99" s="521"/>
      <c r="I99" s="105"/>
      <c r="J99" s="105"/>
      <c r="K99" s="105"/>
      <c r="L99" s="106"/>
      <c r="M99" s="106"/>
      <c r="N99" s="106"/>
      <c r="O99" s="106"/>
      <c r="P99" s="106"/>
      <c r="Q99" s="106"/>
      <c r="R99" s="106"/>
      <c r="S99" s="106"/>
      <c r="T99" s="106"/>
      <c r="U99" s="106"/>
      <c r="V99" s="106"/>
      <c r="W99" s="106"/>
      <c r="X99" s="106"/>
      <c r="Y99" s="106"/>
      <c r="Z99" s="106"/>
    </row>
    <row r="100" spans="1:26" ht="14.25" hidden="1" customHeight="1">
      <c r="A100" s="219" t="s">
        <v>1428</v>
      </c>
      <c r="B100" s="226"/>
      <c r="C100" s="226"/>
      <c r="D100" s="226"/>
      <c r="E100" s="226"/>
      <c r="F100" s="226"/>
      <c r="G100" s="225"/>
      <c r="H100" s="521"/>
      <c r="I100" s="105"/>
      <c r="J100" s="105"/>
      <c r="K100" s="105"/>
      <c r="L100" s="106"/>
      <c r="M100" s="106"/>
      <c r="N100" s="106"/>
      <c r="O100" s="106"/>
      <c r="P100" s="106"/>
      <c r="Q100" s="106"/>
      <c r="R100" s="106"/>
      <c r="S100" s="106"/>
      <c r="T100" s="106"/>
      <c r="U100" s="106"/>
      <c r="V100" s="106"/>
      <c r="W100" s="106"/>
      <c r="X100" s="106"/>
      <c r="Y100" s="106"/>
      <c r="Z100" s="106"/>
    </row>
    <row r="101" spans="1:26" ht="19">
      <c r="A101" s="821" t="s">
        <v>1914</v>
      </c>
      <c r="B101" s="1606" t="s">
        <v>49</v>
      </c>
      <c r="C101" s="1570"/>
      <c r="D101" s="1570"/>
      <c r="E101" s="1570"/>
      <c r="F101" s="1570"/>
      <c r="G101" s="1573"/>
      <c r="H101" s="1416"/>
      <c r="I101" s="960">
        <f>SUM(D102:D109)</f>
        <v>16</v>
      </c>
      <c r="J101" s="960">
        <f>COUNT(D102:D109)*2</f>
        <v>16</v>
      </c>
      <c r="K101" s="960"/>
      <c r="L101" s="963"/>
      <c r="M101" s="963"/>
      <c r="N101" s="963"/>
      <c r="O101" s="963"/>
      <c r="P101" s="963"/>
      <c r="Q101" s="963"/>
      <c r="R101" s="963"/>
      <c r="S101" s="963"/>
      <c r="T101" s="963"/>
      <c r="U101" s="963"/>
      <c r="V101" s="963"/>
      <c r="W101" s="963"/>
      <c r="X101" s="963"/>
      <c r="Y101" s="963"/>
      <c r="Z101" s="963"/>
    </row>
    <row r="102" spans="1:26" ht="17">
      <c r="A102" s="821" t="s">
        <v>9117</v>
      </c>
      <c r="B102" s="467" t="s">
        <v>442</v>
      </c>
      <c r="C102" s="475" t="s">
        <v>9118</v>
      </c>
      <c r="D102" s="696">
        <v>2</v>
      </c>
      <c r="E102" s="696" t="s">
        <v>387</v>
      </c>
      <c r="F102" s="471"/>
      <c r="G102" s="1056"/>
      <c r="H102" s="1102"/>
      <c r="I102" s="960"/>
      <c r="J102" s="960"/>
      <c r="K102" s="960"/>
      <c r="L102" s="963"/>
      <c r="M102" s="963"/>
      <c r="N102" s="963"/>
      <c r="O102" s="963"/>
      <c r="P102" s="963"/>
      <c r="Q102" s="963"/>
      <c r="R102" s="963"/>
      <c r="S102" s="963"/>
      <c r="T102" s="963"/>
      <c r="U102" s="963"/>
      <c r="V102" s="963"/>
      <c r="W102" s="963"/>
      <c r="X102" s="963"/>
      <c r="Y102" s="963"/>
      <c r="Z102" s="963"/>
    </row>
    <row r="103" spans="1:26" ht="17">
      <c r="A103" s="821" t="s">
        <v>9119</v>
      </c>
      <c r="B103" s="467" t="s">
        <v>444</v>
      </c>
      <c r="C103" s="475" t="s">
        <v>9120</v>
      </c>
      <c r="D103" s="696">
        <v>2</v>
      </c>
      <c r="E103" s="696" t="s">
        <v>387</v>
      </c>
      <c r="F103" s="471"/>
      <c r="G103" s="1056"/>
      <c r="H103" s="1102"/>
      <c r="I103" s="960"/>
      <c r="J103" s="960"/>
      <c r="K103" s="960"/>
      <c r="L103" s="963"/>
      <c r="M103" s="963"/>
      <c r="N103" s="963"/>
      <c r="O103" s="963"/>
      <c r="P103" s="963"/>
      <c r="Q103" s="963"/>
      <c r="R103" s="963"/>
      <c r="S103" s="963"/>
      <c r="T103" s="963"/>
      <c r="U103" s="963"/>
      <c r="V103" s="963"/>
      <c r="W103" s="963"/>
      <c r="X103" s="963"/>
      <c r="Y103" s="963"/>
      <c r="Z103" s="963"/>
    </row>
    <row r="104" spans="1:26" ht="17">
      <c r="A104" s="821" t="s">
        <v>445</v>
      </c>
      <c r="B104" s="467" t="s">
        <v>446</v>
      </c>
      <c r="C104" s="475" t="s">
        <v>3541</v>
      </c>
      <c r="D104" s="696">
        <v>2</v>
      </c>
      <c r="E104" s="696" t="s">
        <v>387</v>
      </c>
      <c r="F104" s="471"/>
      <c r="G104" s="1056"/>
      <c r="H104" s="1102"/>
      <c r="I104" s="960"/>
      <c r="J104" s="960"/>
      <c r="K104" s="960"/>
      <c r="L104" s="963"/>
      <c r="M104" s="963"/>
      <c r="N104" s="963"/>
      <c r="O104" s="963"/>
      <c r="P104" s="963"/>
      <c r="Q104" s="963"/>
      <c r="R104" s="963"/>
      <c r="S104" s="963"/>
      <c r="T104" s="963"/>
      <c r="U104" s="963"/>
      <c r="V104" s="963"/>
      <c r="W104" s="963"/>
      <c r="X104" s="963"/>
      <c r="Y104" s="963"/>
      <c r="Z104" s="963"/>
    </row>
    <row r="105" spans="1:26" ht="17">
      <c r="A105" s="821" t="s">
        <v>9121</v>
      </c>
      <c r="B105" s="467" t="s">
        <v>449</v>
      </c>
      <c r="C105" s="475" t="s">
        <v>3543</v>
      </c>
      <c r="D105" s="696">
        <v>2</v>
      </c>
      <c r="E105" s="696" t="s">
        <v>387</v>
      </c>
      <c r="F105" s="471"/>
      <c r="G105" s="1056"/>
      <c r="H105" s="1102"/>
      <c r="I105" s="960"/>
      <c r="J105" s="960"/>
      <c r="K105" s="960"/>
      <c r="L105" s="963"/>
      <c r="M105" s="963"/>
      <c r="N105" s="963"/>
      <c r="O105" s="963"/>
      <c r="P105" s="963"/>
      <c r="Q105" s="963"/>
      <c r="R105" s="963"/>
      <c r="S105" s="963"/>
      <c r="T105" s="963"/>
      <c r="U105" s="963"/>
      <c r="V105" s="963"/>
      <c r="W105" s="963"/>
      <c r="X105" s="963"/>
      <c r="Y105" s="963"/>
      <c r="Z105" s="963"/>
    </row>
    <row r="106" spans="1:26" ht="17">
      <c r="A106" s="821" t="s">
        <v>9122</v>
      </c>
      <c r="B106" s="467" t="s">
        <v>451</v>
      </c>
      <c r="C106" s="475" t="s">
        <v>9123</v>
      </c>
      <c r="D106" s="696">
        <v>2</v>
      </c>
      <c r="E106" s="696" t="s">
        <v>387</v>
      </c>
      <c r="F106" s="471"/>
      <c r="G106" s="1056"/>
      <c r="H106" s="1102"/>
      <c r="I106" s="960"/>
      <c r="J106" s="960"/>
      <c r="K106" s="960"/>
      <c r="L106" s="963"/>
      <c r="M106" s="963"/>
      <c r="N106" s="963"/>
      <c r="O106" s="963"/>
      <c r="P106" s="963"/>
      <c r="Q106" s="963"/>
      <c r="R106" s="963"/>
      <c r="S106" s="963"/>
      <c r="T106" s="963"/>
      <c r="U106" s="963"/>
      <c r="V106" s="963"/>
      <c r="W106" s="963"/>
      <c r="X106" s="963"/>
      <c r="Y106" s="963"/>
      <c r="Z106" s="963"/>
    </row>
    <row r="107" spans="1:26" ht="17">
      <c r="A107" s="821" t="s">
        <v>9124</v>
      </c>
      <c r="B107" s="467" t="s">
        <v>453</v>
      </c>
      <c r="C107" s="471" t="s">
        <v>3544</v>
      </c>
      <c r="D107" s="696">
        <v>2</v>
      </c>
      <c r="E107" s="696" t="s">
        <v>387</v>
      </c>
      <c r="F107" s="471"/>
      <c r="G107" s="1056"/>
      <c r="H107" s="1102"/>
      <c r="I107" s="960"/>
      <c r="J107" s="960"/>
      <c r="K107" s="960"/>
      <c r="L107" s="963"/>
      <c r="M107" s="963"/>
      <c r="N107" s="963"/>
      <c r="O107" s="963"/>
      <c r="P107" s="963"/>
      <c r="Q107" s="963"/>
      <c r="R107" s="963"/>
      <c r="S107" s="963"/>
      <c r="T107" s="963"/>
      <c r="U107" s="963"/>
      <c r="V107" s="963"/>
      <c r="W107" s="963"/>
      <c r="X107" s="963"/>
      <c r="Y107" s="963"/>
      <c r="Z107" s="963"/>
    </row>
    <row r="108" spans="1:26" ht="34">
      <c r="A108" s="821" t="s">
        <v>454</v>
      </c>
      <c r="B108" s="467" t="s">
        <v>455</v>
      </c>
      <c r="C108" s="475" t="s">
        <v>9125</v>
      </c>
      <c r="D108" s="696">
        <v>2</v>
      </c>
      <c r="E108" s="696" t="s">
        <v>387</v>
      </c>
      <c r="F108" s="471"/>
      <c r="G108" s="1056"/>
      <c r="H108" s="1102"/>
      <c r="I108" s="960"/>
      <c r="J108" s="960"/>
      <c r="K108" s="960"/>
      <c r="L108" s="963"/>
      <c r="M108" s="963"/>
      <c r="N108" s="963"/>
      <c r="O108" s="963"/>
      <c r="P108" s="963"/>
      <c r="Q108" s="963"/>
      <c r="R108" s="963"/>
      <c r="S108" s="963"/>
      <c r="T108" s="963"/>
      <c r="U108" s="963"/>
      <c r="V108" s="963"/>
      <c r="W108" s="963"/>
      <c r="X108" s="963"/>
      <c r="Y108" s="963"/>
      <c r="Z108" s="963"/>
    </row>
    <row r="109" spans="1:26" ht="17">
      <c r="A109" s="927" t="s">
        <v>457</v>
      </c>
      <c r="B109" s="467" t="s">
        <v>458</v>
      </c>
      <c r="C109" s="475" t="s">
        <v>9126</v>
      </c>
      <c r="D109" s="696">
        <v>2</v>
      </c>
      <c r="E109" s="696" t="s">
        <v>387</v>
      </c>
      <c r="F109" s="471"/>
      <c r="G109" s="1056"/>
      <c r="H109" s="1102"/>
      <c r="I109" s="960"/>
      <c r="J109" s="960"/>
      <c r="K109" s="960"/>
      <c r="L109" s="963"/>
      <c r="M109" s="963"/>
      <c r="N109" s="963"/>
      <c r="O109" s="963"/>
      <c r="P109" s="963"/>
      <c r="Q109" s="963"/>
      <c r="R109" s="963"/>
      <c r="S109" s="963"/>
      <c r="T109" s="963"/>
      <c r="U109" s="963"/>
      <c r="V109" s="963"/>
      <c r="W109" s="963"/>
      <c r="X109" s="963"/>
      <c r="Y109" s="963"/>
      <c r="Z109" s="963"/>
    </row>
    <row r="110" spans="1:26" ht="19">
      <c r="A110" s="821" t="s">
        <v>1917</v>
      </c>
      <c r="B110" s="1606" t="s">
        <v>51</v>
      </c>
      <c r="C110" s="1570"/>
      <c r="D110" s="1570"/>
      <c r="E110" s="1570"/>
      <c r="F110" s="1570"/>
      <c r="G110" s="1573"/>
      <c r="H110" s="1416"/>
      <c r="I110" s="960">
        <f>SUM(D111:D113)</f>
        <v>6</v>
      </c>
      <c r="J110" s="960">
        <f>COUNT(D111:D113)*2</f>
        <v>6</v>
      </c>
      <c r="K110" s="960"/>
      <c r="L110" s="963"/>
      <c r="M110" s="963"/>
      <c r="N110" s="963"/>
      <c r="O110" s="963"/>
      <c r="P110" s="963"/>
      <c r="Q110" s="963"/>
      <c r="R110" s="963"/>
      <c r="S110" s="963"/>
      <c r="T110" s="963"/>
      <c r="U110" s="963"/>
      <c r="V110" s="963"/>
      <c r="W110" s="963"/>
      <c r="X110" s="963"/>
      <c r="Y110" s="963"/>
      <c r="Z110" s="963"/>
    </row>
    <row r="111" spans="1:26" ht="51">
      <c r="A111" s="1235" t="s">
        <v>9127</v>
      </c>
      <c r="B111" s="467" t="s">
        <v>460</v>
      </c>
      <c r="C111" s="471" t="s">
        <v>9128</v>
      </c>
      <c r="D111" s="696">
        <v>2</v>
      </c>
      <c r="E111" s="696" t="s">
        <v>599</v>
      </c>
      <c r="F111" s="471"/>
      <c r="G111" s="1056"/>
      <c r="H111" s="1102"/>
      <c r="I111" s="960"/>
      <c r="J111" s="960"/>
      <c r="K111" s="960"/>
      <c r="L111" s="963"/>
      <c r="M111" s="963"/>
      <c r="N111" s="963"/>
      <c r="O111" s="963"/>
      <c r="P111" s="963"/>
      <c r="Q111" s="963"/>
      <c r="R111" s="963"/>
      <c r="S111" s="963"/>
      <c r="T111" s="963"/>
      <c r="U111" s="963"/>
      <c r="V111" s="963"/>
      <c r="W111" s="963"/>
      <c r="X111" s="963"/>
      <c r="Y111" s="963"/>
      <c r="Z111" s="963"/>
    </row>
    <row r="112" spans="1:26" ht="51">
      <c r="A112" s="1235" t="s">
        <v>9129</v>
      </c>
      <c r="B112" s="467" t="s">
        <v>464</v>
      </c>
      <c r="C112" s="471" t="s">
        <v>9130</v>
      </c>
      <c r="D112" s="696">
        <v>2</v>
      </c>
      <c r="E112" s="696" t="s">
        <v>599</v>
      </c>
      <c r="F112" s="471"/>
      <c r="G112" s="1056"/>
      <c r="H112" s="1102"/>
      <c r="I112" s="960"/>
      <c r="J112" s="960"/>
      <c r="K112" s="960"/>
      <c r="L112" s="963"/>
      <c r="M112" s="963"/>
      <c r="N112" s="963"/>
      <c r="O112" s="963"/>
      <c r="P112" s="963"/>
      <c r="Q112" s="963"/>
      <c r="R112" s="963"/>
      <c r="S112" s="963"/>
      <c r="T112" s="963"/>
      <c r="U112" s="963"/>
      <c r="V112" s="963"/>
      <c r="W112" s="963"/>
      <c r="X112" s="963"/>
      <c r="Y112" s="963"/>
      <c r="Z112" s="963"/>
    </row>
    <row r="113" spans="1:26" ht="32">
      <c r="A113" s="1235"/>
      <c r="B113" s="467"/>
      <c r="C113" s="471" t="s">
        <v>9131</v>
      </c>
      <c r="D113" s="696">
        <v>2</v>
      </c>
      <c r="E113" s="696" t="s">
        <v>599</v>
      </c>
      <c r="F113" s="471"/>
      <c r="G113" s="1056"/>
      <c r="H113" s="1102"/>
      <c r="I113" s="960"/>
      <c r="J113" s="960"/>
      <c r="K113" s="960"/>
      <c r="L113" s="963"/>
      <c r="M113" s="963"/>
      <c r="N113" s="963"/>
      <c r="O113" s="963"/>
      <c r="P113" s="963"/>
      <c r="Q113" s="963"/>
      <c r="R113" s="963"/>
      <c r="S113" s="963"/>
      <c r="T113" s="963"/>
      <c r="U113" s="963"/>
      <c r="V113" s="963"/>
      <c r="W113" s="963"/>
      <c r="X113" s="963"/>
      <c r="Y113" s="963"/>
      <c r="Z113" s="963"/>
    </row>
    <row r="114" spans="1:26" ht="19">
      <c r="A114" s="1261"/>
      <c r="B114" s="1784" t="s">
        <v>465</v>
      </c>
      <c r="C114" s="1570"/>
      <c r="D114" s="1570"/>
      <c r="E114" s="1570"/>
      <c r="F114" s="1570"/>
      <c r="G114" s="1573"/>
      <c r="H114" s="1415"/>
      <c r="I114" s="960">
        <f t="shared" ref="I114:J114" si="2">I115+I145+I166+I171+I182+I197</f>
        <v>174</v>
      </c>
      <c r="J114" s="960">
        <f t="shared" si="2"/>
        <v>174</v>
      </c>
      <c r="K114" s="960"/>
      <c r="L114" s="963"/>
      <c r="M114" s="963"/>
      <c r="N114" s="963"/>
      <c r="O114" s="963"/>
      <c r="P114" s="963"/>
      <c r="Q114" s="963"/>
      <c r="R114" s="963"/>
      <c r="S114" s="963"/>
      <c r="T114" s="963"/>
      <c r="U114" s="963"/>
      <c r="V114" s="963"/>
      <c r="W114" s="963"/>
      <c r="X114" s="963"/>
      <c r="Y114" s="963"/>
      <c r="Z114" s="963"/>
    </row>
    <row r="115" spans="1:26" ht="19">
      <c r="A115" s="927" t="s">
        <v>214</v>
      </c>
      <c r="B115" s="1606" t="s">
        <v>54</v>
      </c>
      <c r="C115" s="1570"/>
      <c r="D115" s="1570"/>
      <c r="E115" s="1570"/>
      <c r="F115" s="1570"/>
      <c r="G115" s="1573"/>
      <c r="H115" s="1416"/>
      <c r="I115" s="960">
        <f>SUM(D116:D144)</f>
        <v>54</v>
      </c>
      <c r="J115" s="960">
        <f>COUNT(D116:D144)*2</f>
        <v>54</v>
      </c>
      <c r="K115" s="960"/>
      <c r="L115" s="963"/>
      <c r="M115" s="963"/>
      <c r="N115" s="963"/>
      <c r="O115" s="963"/>
      <c r="P115" s="963"/>
      <c r="Q115" s="963"/>
      <c r="R115" s="963"/>
      <c r="S115" s="963"/>
      <c r="T115" s="963"/>
      <c r="U115" s="963"/>
      <c r="V115" s="963"/>
      <c r="W115" s="963"/>
      <c r="X115" s="963"/>
      <c r="Y115" s="963"/>
      <c r="Z115" s="963"/>
    </row>
    <row r="116" spans="1:26" ht="34">
      <c r="A116" s="693" t="s">
        <v>466</v>
      </c>
      <c r="B116" s="161" t="s">
        <v>467</v>
      </c>
      <c r="C116" s="769" t="s">
        <v>9132</v>
      </c>
      <c r="D116" s="696">
        <v>2</v>
      </c>
      <c r="E116" s="696" t="s">
        <v>469</v>
      </c>
      <c r="F116" s="471"/>
      <c r="G116" s="1056"/>
      <c r="H116" s="1102"/>
      <c r="I116" s="960"/>
      <c r="J116" s="960"/>
      <c r="K116" s="960"/>
      <c r="L116" s="963"/>
      <c r="M116" s="963"/>
      <c r="N116" s="963"/>
      <c r="O116" s="963"/>
      <c r="P116" s="963"/>
      <c r="Q116" s="963"/>
      <c r="R116" s="963"/>
      <c r="S116" s="963"/>
      <c r="T116" s="963"/>
      <c r="U116" s="963"/>
      <c r="V116" s="963"/>
      <c r="W116" s="963"/>
      <c r="X116" s="963"/>
      <c r="Y116" s="963"/>
      <c r="Z116" s="963"/>
    </row>
    <row r="117" spans="1:26" ht="32">
      <c r="A117" s="693" t="s">
        <v>6943</v>
      </c>
      <c r="B117" s="161"/>
      <c r="C117" s="735" t="s">
        <v>9133</v>
      </c>
      <c r="D117" s="696">
        <v>2</v>
      </c>
      <c r="E117" s="696" t="s">
        <v>469</v>
      </c>
      <c r="F117" s="471"/>
      <c r="G117" s="1056"/>
      <c r="H117" s="1102"/>
      <c r="I117" s="960"/>
      <c r="J117" s="960"/>
      <c r="K117" s="960"/>
      <c r="L117" s="963"/>
      <c r="M117" s="963"/>
      <c r="N117" s="963"/>
      <c r="O117" s="963"/>
      <c r="P117" s="963"/>
      <c r="Q117" s="963"/>
      <c r="R117" s="963"/>
      <c r="S117" s="963"/>
      <c r="T117" s="963"/>
      <c r="U117" s="963"/>
      <c r="V117" s="963"/>
      <c r="W117" s="963"/>
      <c r="X117" s="963"/>
      <c r="Y117" s="963"/>
      <c r="Z117" s="963"/>
    </row>
    <row r="118" spans="1:26" ht="16">
      <c r="A118" s="693" t="s">
        <v>6943</v>
      </c>
      <c r="B118" s="161"/>
      <c r="C118" s="471" t="s">
        <v>9134</v>
      </c>
      <c r="D118" s="696">
        <v>2</v>
      </c>
      <c r="E118" s="696" t="s">
        <v>469</v>
      </c>
      <c r="F118" s="471"/>
      <c r="G118" s="1056"/>
      <c r="H118" s="1102"/>
      <c r="I118" s="960"/>
      <c r="J118" s="960"/>
      <c r="K118" s="960"/>
      <c r="L118" s="963"/>
      <c r="M118" s="963"/>
      <c r="N118" s="963"/>
      <c r="O118" s="963"/>
      <c r="P118" s="963"/>
      <c r="Q118" s="963"/>
      <c r="R118" s="963"/>
      <c r="S118" s="963"/>
      <c r="T118" s="963"/>
      <c r="U118" s="963"/>
      <c r="V118" s="963"/>
      <c r="W118" s="963"/>
      <c r="X118" s="963"/>
      <c r="Y118" s="963"/>
      <c r="Z118" s="963"/>
    </row>
    <row r="119" spans="1:26" ht="16">
      <c r="A119" s="693" t="s">
        <v>6943</v>
      </c>
      <c r="B119" s="161"/>
      <c r="C119" s="471" t="s">
        <v>9135</v>
      </c>
      <c r="D119" s="696">
        <v>2</v>
      </c>
      <c r="E119" s="696" t="s">
        <v>469</v>
      </c>
      <c r="F119" s="471"/>
      <c r="G119" s="1056"/>
      <c r="H119" s="1102"/>
      <c r="I119" s="960"/>
      <c r="J119" s="960"/>
      <c r="K119" s="960"/>
      <c r="L119" s="963"/>
      <c r="M119" s="963"/>
      <c r="N119" s="963"/>
      <c r="O119" s="963"/>
      <c r="P119" s="963"/>
      <c r="Q119" s="963"/>
      <c r="R119" s="963"/>
      <c r="S119" s="963"/>
      <c r="T119" s="963"/>
      <c r="U119" s="963"/>
      <c r="V119" s="963"/>
      <c r="W119" s="963"/>
      <c r="X119" s="963"/>
      <c r="Y119" s="963"/>
      <c r="Z119" s="963"/>
    </row>
    <row r="120" spans="1:26" ht="16">
      <c r="A120" s="693"/>
      <c r="B120" s="161"/>
      <c r="C120" s="471" t="s">
        <v>6834</v>
      </c>
      <c r="D120" s="696">
        <v>2</v>
      </c>
      <c r="E120" s="696" t="s">
        <v>469</v>
      </c>
      <c r="F120" s="471"/>
      <c r="G120" s="1056"/>
      <c r="H120" s="1102"/>
      <c r="I120" s="960"/>
      <c r="J120" s="960"/>
      <c r="K120" s="960"/>
      <c r="L120" s="963"/>
      <c r="M120" s="963"/>
      <c r="N120" s="963"/>
      <c r="O120" s="963"/>
      <c r="P120" s="963"/>
      <c r="Q120" s="963"/>
      <c r="R120" s="963"/>
      <c r="S120" s="963"/>
      <c r="T120" s="963"/>
      <c r="U120" s="963"/>
      <c r="V120" s="963"/>
      <c r="W120" s="963"/>
      <c r="X120" s="963"/>
      <c r="Y120" s="963"/>
      <c r="Z120" s="963"/>
    </row>
    <row r="121" spans="1:26" ht="16">
      <c r="A121" s="693"/>
      <c r="B121" s="161"/>
      <c r="C121" s="471" t="s">
        <v>9136</v>
      </c>
      <c r="D121" s="696">
        <v>2</v>
      </c>
      <c r="E121" s="696" t="s">
        <v>469</v>
      </c>
      <c r="F121" s="471"/>
      <c r="G121" s="1056"/>
      <c r="H121" s="1102"/>
      <c r="I121" s="960"/>
      <c r="J121" s="960"/>
      <c r="K121" s="960"/>
      <c r="L121" s="963"/>
      <c r="M121" s="963"/>
      <c r="N121" s="963"/>
      <c r="O121" s="963"/>
      <c r="P121" s="963"/>
      <c r="Q121" s="963"/>
      <c r="R121" s="963"/>
      <c r="S121" s="963"/>
      <c r="T121" s="963"/>
      <c r="U121" s="963"/>
      <c r="V121" s="963"/>
      <c r="W121" s="963"/>
      <c r="X121" s="963"/>
      <c r="Y121" s="963"/>
      <c r="Z121" s="963"/>
    </row>
    <row r="122" spans="1:26" ht="34">
      <c r="A122" s="693" t="s">
        <v>1925</v>
      </c>
      <c r="B122" s="161" t="s">
        <v>475</v>
      </c>
      <c r="C122" s="471" t="s">
        <v>9137</v>
      </c>
      <c r="D122" s="696">
        <v>2</v>
      </c>
      <c r="E122" s="696" t="s">
        <v>469</v>
      </c>
      <c r="F122" s="471"/>
      <c r="G122" s="1056"/>
      <c r="H122" s="1102"/>
      <c r="I122" s="960"/>
      <c r="J122" s="960"/>
      <c r="K122" s="960"/>
      <c r="L122" s="963"/>
      <c r="M122" s="963"/>
      <c r="N122" s="963"/>
      <c r="O122" s="963"/>
      <c r="P122" s="963"/>
      <c r="Q122" s="963"/>
      <c r="R122" s="963"/>
      <c r="S122" s="963"/>
      <c r="T122" s="963"/>
      <c r="U122" s="963"/>
      <c r="V122" s="963"/>
      <c r="W122" s="963"/>
      <c r="X122" s="963"/>
      <c r="Y122" s="963"/>
      <c r="Z122" s="963"/>
    </row>
    <row r="123" spans="1:26" ht="32">
      <c r="A123" s="693"/>
      <c r="B123" s="161"/>
      <c r="C123" s="471" t="s">
        <v>9138</v>
      </c>
      <c r="D123" s="696">
        <v>2</v>
      </c>
      <c r="E123" s="696" t="s">
        <v>469</v>
      </c>
      <c r="F123" s="471"/>
      <c r="G123" s="1056"/>
      <c r="H123" s="1102"/>
      <c r="I123" s="960"/>
      <c r="J123" s="960"/>
      <c r="K123" s="960"/>
      <c r="L123" s="963"/>
      <c r="M123" s="963"/>
      <c r="N123" s="963"/>
      <c r="O123" s="963"/>
      <c r="P123" s="963"/>
      <c r="Q123" s="963"/>
      <c r="R123" s="963"/>
      <c r="S123" s="963"/>
      <c r="T123" s="963"/>
      <c r="U123" s="963"/>
      <c r="V123" s="963"/>
      <c r="W123" s="963"/>
      <c r="X123" s="963"/>
      <c r="Y123" s="963"/>
      <c r="Z123" s="963"/>
    </row>
    <row r="124" spans="1:26" ht="32">
      <c r="A124" s="693"/>
      <c r="B124" s="161"/>
      <c r="C124" s="471" t="s">
        <v>9139</v>
      </c>
      <c r="D124" s="696">
        <v>2</v>
      </c>
      <c r="E124" s="696" t="s">
        <v>469</v>
      </c>
      <c r="F124" s="471"/>
      <c r="G124" s="1056"/>
      <c r="H124" s="1102"/>
      <c r="I124" s="960"/>
      <c r="J124" s="960"/>
      <c r="K124" s="960"/>
      <c r="L124" s="963"/>
      <c r="M124" s="963"/>
      <c r="N124" s="963"/>
      <c r="O124" s="963"/>
      <c r="P124" s="963"/>
      <c r="Q124" s="963"/>
      <c r="R124" s="963"/>
      <c r="S124" s="963"/>
      <c r="T124" s="963"/>
      <c r="U124" s="963"/>
      <c r="V124" s="963"/>
      <c r="W124" s="963"/>
      <c r="X124" s="963"/>
      <c r="Y124" s="963"/>
      <c r="Z124" s="963"/>
    </row>
    <row r="125" spans="1:26" ht="16">
      <c r="A125" s="693"/>
      <c r="B125" s="161"/>
      <c r="C125" s="471" t="s">
        <v>9140</v>
      </c>
      <c r="D125" s="696">
        <v>2</v>
      </c>
      <c r="E125" s="696" t="s">
        <v>469</v>
      </c>
      <c r="F125" s="471"/>
      <c r="G125" s="1056"/>
      <c r="H125" s="1102"/>
      <c r="I125" s="960"/>
      <c r="J125" s="960"/>
      <c r="K125" s="960"/>
      <c r="L125" s="963"/>
      <c r="M125" s="963"/>
      <c r="N125" s="963"/>
      <c r="O125" s="963"/>
      <c r="P125" s="963"/>
      <c r="Q125" s="963"/>
      <c r="R125" s="963"/>
      <c r="S125" s="963"/>
      <c r="T125" s="963"/>
      <c r="U125" s="963"/>
      <c r="V125" s="963"/>
      <c r="W125" s="963"/>
      <c r="X125" s="963"/>
      <c r="Y125" s="963"/>
      <c r="Z125" s="963"/>
    </row>
    <row r="126" spans="1:26" ht="34">
      <c r="A126" s="693" t="s">
        <v>9141</v>
      </c>
      <c r="B126" s="161" t="s">
        <v>481</v>
      </c>
      <c r="C126" s="471" t="s">
        <v>9142</v>
      </c>
      <c r="D126" s="696">
        <v>2</v>
      </c>
      <c r="E126" s="696" t="s">
        <v>469</v>
      </c>
      <c r="F126" s="471"/>
      <c r="G126" s="1056"/>
      <c r="H126" s="1102"/>
      <c r="I126" s="960"/>
      <c r="J126" s="960"/>
      <c r="K126" s="960"/>
      <c r="L126" s="963"/>
      <c r="M126" s="963"/>
      <c r="N126" s="963"/>
      <c r="O126" s="963"/>
      <c r="P126" s="963"/>
      <c r="Q126" s="963"/>
      <c r="R126" s="963"/>
      <c r="S126" s="963"/>
      <c r="T126" s="963"/>
      <c r="U126" s="963"/>
      <c r="V126" s="963"/>
      <c r="W126" s="963"/>
      <c r="X126" s="963"/>
      <c r="Y126" s="963"/>
      <c r="Z126" s="963"/>
    </row>
    <row r="127" spans="1:26" ht="34">
      <c r="A127" s="693"/>
      <c r="B127" s="161"/>
      <c r="C127" s="161" t="s">
        <v>9143</v>
      </c>
      <c r="D127" s="696">
        <v>2</v>
      </c>
      <c r="E127" s="844"/>
      <c r="F127" s="735"/>
      <c r="G127" s="1056"/>
      <c r="H127" s="1102"/>
      <c r="I127" s="960"/>
      <c r="J127" s="960"/>
      <c r="K127" s="960"/>
      <c r="L127" s="963"/>
      <c r="M127" s="963"/>
      <c r="N127" s="963"/>
      <c r="O127" s="963"/>
      <c r="P127" s="963"/>
      <c r="Q127" s="963"/>
      <c r="R127" s="963"/>
      <c r="S127" s="963"/>
      <c r="T127" s="963"/>
      <c r="U127" s="963"/>
      <c r="V127" s="963"/>
      <c r="W127" s="963"/>
      <c r="X127" s="963"/>
      <c r="Y127" s="963"/>
      <c r="Z127" s="963"/>
    </row>
    <row r="128" spans="1:26" ht="34">
      <c r="A128" s="693" t="s">
        <v>6943</v>
      </c>
      <c r="B128" s="161"/>
      <c r="C128" s="161" t="s">
        <v>9144</v>
      </c>
      <c r="D128" s="696">
        <v>2</v>
      </c>
      <c r="E128" s="844" t="s">
        <v>469</v>
      </c>
      <c r="F128" s="735"/>
      <c r="G128" s="1056"/>
      <c r="H128" s="1102"/>
      <c r="I128" s="960"/>
      <c r="J128" s="960"/>
      <c r="K128" s="960"/>
      <c r="L128" s="963"/>
      <c r="M128" s="963"/>
      <c r="N128" s="963"/>
      <c r="O128" s="963"/>
      <c r="P128" s="963"/>
      <c r="Q128" s="963"/>
      <c r="R128" s="963"/>
      <c r="S128" s="963"/>
      <c r="T128" s="963"/>
      <c r="U128" s="963"/>
      <c r="V128" s="963"/>
      <c r="W128" s="963"/>
      <c r="X128" s="963"/>
      <c r="Y128" s="963"/>
      <c r="Z128" s="963"/>
    </row>
    <row r="129" spans="1:26" ht="33">
      <c r="A129" s="693"/>
      <c r="B129" s="161"/>
      <c r="C129" s="161" t="s">
        <v>9145</v>
      </c>
      <c r="D129" s="696">
        <v>2</v>
      </c>
      <c r="E129" s="844" t="s">
        <v>469</v>
      </c>
      <c r="F129" s="735"/>
      <c r="G129" s="1056"/>
      <c r="H129" s="1102"/>
      <c r="I129" s="960"/>
      <c r="J129" s="960"/>
      <c r="K129" s="960"/>
      <c r="L129" s="963"/>
      <c r="M129" s="963"/>
      <c r="N129" s="963"/>
      <c r="O129" s="963"/>
      <c r="P129" s="963"/>
      <c r="Q129" s="963"/>
      <c r="R129" s="963"/>
      <c r="S129" s="963"/>
      <c r="T129" s="963"/>
      <c r="U129" s="963"/>
      <c r="V129" s="963"/>
      <c r="W129" s="963"/>
      <c r="X129" s="963"/>
      <c r="Y129" s="963"/>
      <c r="Z129" s="963"/>
    </row>
    <row r="130" spans="1:26" ht="16">
      <c r="A130" s="693"/>
      <c r="B130" s="161"/>
      <c r="C130" s="471" t="s">
        <v>9146</v>
      </c>
      <c r="D130" s="696">
        <v>2</v>
      </c>
      <c r="E130" s="696" t="s">
        <v>469</v>
      </c>
      <c r="F130" s="471"/>
      <c r="G130" s="1056"/>
      <c r="H130" s="1102"/>
      <c r="I130" s="960"/>
      <c r="J130" s="960"/>
      <c r="K130" s="960"/>
      <c r="L130" s="963"/>
      <c r="M130" s="963"/>
      <c r="N130" s="963"/>
      <c r="O130" s="963"/>
      <c r="P130" s="963"/>
      <c r="Q130" s="963"/>
      <c r="R130" s="963"/>
      <c r="S130" s="963"/>
      <c r="T130" s="963"/>
      <c r="U130" s="963"/>
      <c r="V130" s="963"/>
      <c r="W130" s="963"/>
      <c r="X130" s="963"/>
      <c r="Y130" s="963"/>
      <c r="Z130" s="963"/>
    </row>
    <row r="131" spans="1:26" ht="32">
      <c r="A131" s="693"/>
      <c r="B131" s="161"/>
      <c r="C131" s="471" t="s">
        <v>9147</v>
      </c>
      <c r="D131" s="696">
        <v>2</v>
      </c>
      <c r="E131" s="696" t="s">
        <v>469</v>
      </c>
      <c r="F131" s="471"/>
      <c r="G131" s="1056"/>
      <c r="H131" s="1102"/>
      <c r="I131" s="960"/>
      <c r="J131" s="960"/>
      <c r="K131" s="960"/>
      <c r="L131" s="963"/>
      <c r="M131" s="963"/>
      <c r="N131" s="963"/>
      <c r="O131" s="963"/>
      <c r="P131" s="963"/>
      <c r="Q131" s="963"/>
      <c r="R131" s="963"/>
      <c r="S131" s="963"/>
      <c r="T131" s="963"/>
      <c r="U131" s="963"/>
      <c r="V131" s="963"/>
      <c r="W131" s="963"/>
      <c r="X131" s="963"/>
      <c r="Y131" s="963"/>
      <c r="Z131" s="963"/>
    </row>
    <row r="132" spans="1:26" ht="16">
      <c r="A132" s="693"/>
      <c r="B132" s="161"/>
      <c r="C132" s="471" t="s">
        <v>9148</v>
      </c>
      <c r="D132" s="696">
        <v>2</v>
      </c>
      <c r="E132" s="696" t="s">
        <v>469</v>
      </c>
      <c r="F132" s="471" t="s">
        <v>9149</v>
      </c>
      <c r="G132" s="1056"/>
      <c r="H132" s="1102"/>
      <c r="I132" s="960"/>
      <c r="J132" s="960"/>
      <c r="K132" s="960"/>
      <c r="L132" s="963"/>
      <c r="M132" s="963"/>
      <c r="N132" s="963"/>
      <c r="O132" s="963"/>
      <c r="P132" s="963"/>
      <c r="Q132" s="963"/>
      <c r="R132" s="963"/>
      <c r="S132" s="963"/>
      <c r="T132" s="963"/>
      <c r="U132" s="963"/>
      <c r="V132" s="963"/>
      <c r="W132" s="963"/>
      <c r="X132" s="963"/>
      <c r="Y132" s="963"/>
      <c r="Z132" s="963"/>
    </row>
    <row r="133" spans="1:26" ht="32">
      <c r="A133" s="693"/>
      <c r="B133" s="161"/>
      <c r="C133" s="471" t="s">
        <v>9150</v>
      </c>
      <c r="D133" s="696">
        <v>2</v>
      </c>
      <c r="E133" s="696" t="s">
        <v>469</v>
      </c>
      <c r="F133" s="471"/>
      <c r="G133" s="1056"/>
      <c r="H133" s="1102"/>
      <c r="I133" s="960"/>
      <c r="J133" s="960"/>
      <c r="K133" s="960"/>
      <c r="L133" s="963"/>
      <c r="M133" s="963"/>
      <c r="N133" s="963"/>
      <c r="O133" s="963"/>
      <c r="P133" s="963"/>
      <c r="Q133" s="963"/>
      <c r="R133" s="963"/>
      <c r="S133" s="963"/>
      <c r="T133" s="963"/>
      <c r="U133" s="963"/>
      <c r="V133" s="963"/>
      <c r="W133" s="963"/>
      <c r="X133" s="963"/>
      <c r="Y133" s="963"/>
      <c r="Z133" s="963"/>
    </row>
    <row r="134" spans="1:26" ht="32">
      <c r="A134" s="693"/>
      <c r="B134" s="471"/>
      <c r="C134" s="471" t="s">
        <v>9151</v>
      </c>
      <c r="D134" s="696">
        <v>2</v>
      </c>
      <c r="E134" s="180" t="s">
        <v>469</v>
      </c>
      <c r="F134" s="471"/>
      <c r="G134" s="1056"/>
      <c r="H134" s="1102"/>
      <c r="I134" s="960"/>
      <c r="J134" s="960"/>
      <c r="K134" s="960"/>
      <c r="L134" s="963"/>
      <c r="M134" s="963"/>
      <c r="N134" s="963"/>
      <c r="O134" s="963"/>
      <c r="P134" s="963"/>
      <c r="Q134" s="963"/>
      <c r="R134" s="963"/>
      <c r="S134" s="963"/>
      <c r="T134" s="963"/>
      <c r="U134" s="963"/>
      <c r="V134" s="963"/>
      <c r="W134" s="963"/>
      <c r="X134" s="963"/>
      <c r="Y134" s="963"/>
      <c r="Z134" s="963"/>
    </row>
    <row r="135" spans="1:26" ht="32">
      <c r="A135" s="693"/>
      <c r="B135" s="471"/>
      <c r="C135" s="471" t="s">
        <v>9152</v>
      </c>
      <c r="D135" s="696">
        <v>2</v>
      </c>
      <c r="E135" s="180" t="s">
        <v>469</v>
      </c>
      <c r="F135" s="471" t="s">
        <v>9153</v>
      </c>
      <c r="G135" s="1056"/>
      <c r="H135" s="1102"/>
      <c r="I135" s="960"/>
      <c r="J135" s="960"/>
      <c r="K135" s="960"/>
      <c r="L135" s="963"/>
      <c r="M135" s="963"/>
      <c r="N135" s="963"/>
      <c r="O135" s="963"/>
      <c r="P135" s="963"/>
      <c r="Q135" s="963"/>
      <c r="R135" s="963"/>
      <c r="S135" s="963"/>
      <c r="T135" s="963"/>
      <c r="U135" s="963"/>
      <c r="V135" s="963"/>
      <c r="W135" s="963"/>
      <c r="X135" s="963"/>
      <c r="Y135" s="963"/>
      <c r="Z135" s="963"/>
    </row>
    <row r="136" spans="1:26" ht="32">
      <c r="A136" s="693"/>
      <c r="B136" s="471"/>
      <c r="C136" s="471" t="s">
        <v>9154</v>
      </c>
      <c r="D136" s="696">
        <v>2</v>
      </c>
      <c r="E136" s="180"/>
      <c r="F136" s="471" t="s">
        <v>9155</v>
      </c>
      <c r="G136" s="1056"/>
      <c r="H136" s="1102"/>
      <c r="I136" s="960"/>
      <c r="J136" s="960"/>
      <c r="K136" s="960"/>
      <c r="L136" s="963"/>
      <c r="M136" s="963"/>
      <c r="N136" s="963"/>
      <c r="O136" s="963"/>
      <c r="P136" s="963"/>
      <c r="Q136" s="963"/>
      <c r="R136" s="963"/>
      <c r="S136" s="963"/>
      <c r="T136" s="963"/>
      <c r="U136" s="963"/>
      <c r="V136" s="963"/>
      <c r="W136" s="963"/>
      <c r="X136" s="963"/>
      <c r="Y136" s="963"/>
      <c r="Z136" s="963"/>
    </row>
    <row r="137" spans="1:26" ht="34">
      <c r="A137" s="693" t="s">
        <v>1933</v>
      </c>
      <c r="B137" s="161" t="s">
        <v>483</v>
      </c>
      <c r="C137" s="471" t="s">
        <v>9156</v>
      </c>
      <c r="D137" s="696">
        <v>2</v>
      </c>
      <c r="E137" s="696" t="s">
        <v>469</v>
      </c>
      <c r="F137" s="471"/>
      <c r="G137" s="1056"/>
      <c r="H137" s="1102"/>
      <c r="I137" s="960"/>
      <c r="J137" s="960"/>
      <c r="K137" s="960"/>
      <c r="L137" s="963"/>
      <c r="M137" s="963"/>
      <c r="N137" s="963"/>
      <c r="O137" s="963"/>
      <c r="P137" s="963"/>
      <c r="Q137" s="963"/>
      <c r="R137" s="963"/>
      <c r="S137" s="963"/>
      <c r="T137" s="963"/>
      <c r="U137" s="963"/>
      <c r="V137" s="963"/>
      <c r="W137" s="963"/>
      <c r="X137" s="963"/>
      <c r="Y137" s="963"/>
      <c r="Z137" s="963"/>
    </row>
    <row r="138" spans="1:26" ht="14.25" hidden="1" customHeight="1">
      <c r="A138" s="1422" t="s">
        <v>484</v>
      </c>
      <c r="B138" s="1423" t="s">
        <v>485</v>
      </c>
      <c r="C138" s="136"/>
      <c r="D138" s="136"/>
      <c r="E138" s="136"/>
      <c r="F138" s="136"/>
      <c r="G138" s="136"/>
      <c r="H138" s="106"/>
      <c r="I138" s="319"/>
      <c r="J138" s="319"/>
      <c r="K138" s="106"/>
      <c r="L138" s="106"/>
      <c r="M138" s="106"/>
      <c r="N138" s="106"/>
      <c r="O138" s="106"/>
      <c r="P138" s="106"/>
      <c r="Q138" s="106"/>
      <c r="R138" s="106"/>
      <c r="S138" s="106"/>
      <c r="T138" s="106"/>
      <c r="U138" s="106"/>
      <c r="V138" s="106"/>
      <c r="W138" s="106"/>
      <c r="X138" s="106"/>
      <c r="Y138" s="106"/>
      <c r="Z138" s="106"/>
    </row>
    <row r="139" spans="1:26" ht="34">
      <c r="A139" s="693" t="s">
        <v>486</v>
      </c>
      <c r="B139" s="161" t="s">
        <v>487</v>
      </c>
      <c r="C139" s="471" t="s">
        <v>488</v>
      </c>
      <c r="D139" s="696">
        <v>2</v>
      </c>
      <c r="E139" s="696" t="s">
        <v>469</v>
      </c>
      <c r="F139" s="471"/>
      <c r="G139" s="1056"/>
      <c r="H139" s="1102"/>
      <c r="I139" s="960"/>
      <c r="J139" s="960"/>
      <c r="K139" s="960"/>
      <c r="L139" s="963"/>
      <c r="M139" s="963"/>
      <c r="N139" s="963"/>
      <c r="O139" s="963"/>
      <c r="P139" s="963"/>
      <c r="Q139" s="963"/>
      <c r="R139" s="963"/>
      <c r="S139" s="963"/>
      <c r="T139" s="963"/>
      <c r="U139" s="963"/>
      <c r="V139" s="963"/>
      <c r="W139" s="963"/>
      <c r="X139" s="963"/>
      <c r="Y139" s="963"/>
      <c r="Z139" s="963"/>
    </row>
    <row r="140" spans="1:26" ht="32">
      <c r="A140" s="693" t="s">
        <v>489</v>
      </c>
      <c r="B140" s="471" t="s">
        <v>490</v>
      </c>
      <c r="C140" s="471" t="s">
        <v>9157</v>
      </c>
      <c r="D140" s="696">
        <v>2</v>
      </c>
      <c r="E140" s="180" t="s">
        <v>469</v>
      </c>
      <c r="F140" s="471" t="s">
        <v>9158</v>
      </c>
      <c r="G140" s="1056"/>
      <c r="H140" s="1102"/>
      <c r="I140" s="960"/>
      <c r="J140" s="960"/>
      <c r="K140" s="960"/>
      <c r="L140" s="963"/>
      <c r="M140" s="963"/>
      <c r="N140" s="963"/>
      <c r="O140" s="963"/>
      <c r="P140" s="963"/>
      <c r="Q140" s="963"/>
      <c r="R140" s="963"/>
      <c r="S140" s="963"/>
      <c r="T140" s="963"/>
      <c r="U140" s="963"/>
      <c r="V140" s="963"/>
      <c r="W140" s="963"/>
      <c r="X140" s="963"/>
      <c r="Y140" s="963"/>
      <c r="Z140" s="963"/>
    </row>
    <row r="141" spans="1:26" ht="16">
      <c r="A141" s="693" t="s">
        <v>6943</v>
      </c>
      <c r="B141" s="471"/>
      <c r="C141" s="471" t="s">
        <v>9159</v>
      </c>
      <c r="D141" s="696">
        <v>2</v>
      </c>
      <c r="E141" s="180" t="s">
        <v>469</v>
      </c>
      <c r="F141" s="471"/>
      <c r="G141" s="1056"/>
      <c r="H141" s="1102"/>
      <c r="I141" s="960"/>
      <c r="J141" s="960"/>
      <c r="K141" s="960"/>
      <c r="L141" s="963"/>
      <c r="M141" s="963"/>
      <c r="N141" s="963"/>
      <c r="O141" s="963"/>
      <c r="P141" s="963"/>
      <c r="Q141" s="963"/>
      <c r="R141" s="963"/>
      <c r="S141" s="963"/>
      <c r="T141" s="963"/>
      <c r="U141" s="963"/>
      <c r="V141" s="963"/>
      <c r="W141" s="963"/>
      <c r="X141" s="963"/>
      <c r="Y141" s="963"/>
      <c r="Z141" s="963"/>
    </row>
    <row r="142" spans="1:26" ht="32">
      <c r="A142" s="693" t="s">
        <v>6943</v>
      </c>
      <c r="B142" s="471"/>
      <c r="C142" s="471" t="s">
        <v>9160</v>
      </c>
      <c r="D142" s="696">
        <v>2</v>
      </c>
      <c r="E142" s="180" t="s">
        <v>469</v>
      </c>
      <c r="F142" s="471" t="s">
        <v>9161</v>
      </c>
      <c r="G142" s="1056"/>
      <c r="H142" s="1102"/>
      <c r="I142" s="960"/>
      <c r="J142" s="960"/>
      <c r="K142" s="960"/>
      <c r="L142" s="963"/>
      <c r="M142" s="963"/>
      <c r="N142" s="963"/>
      <c r="O142" s="963"/>
      <c r="P142" s="963"/>
      <c r="Q142" s="963"/>
      <c r="R142" s="963"/>
      <c r="S142" s="963"/>
      <c r="T142" s="963"/>
      <c r="U142" s="963"/>
      <c r="V142" s="963"/>
      <c r="W142" s="963"/>
      <c r="X142" s="963"/>
      <c r="Y142" s="963"/>
      <c r="Z142" s="963"/>
    </row>
    <row r="143" spans="1:26" ht="16">
      <c r="A143" s="693" t="s">
        <v>6943</v>
      </c>
      <c r="B143" s="161"/>
      <c r="C143" s="471" t="s">
        <v>9162</v>
      </c>
      <c r="D143" s="696">
        <v>2</v>
      </c>
      <c r="E143" s="696" t="s">
        <v>469</v>
      </c>
      <c r="F143" s="471"/>
      <c r="G143" s="1056"/>
      <c r="H143" s="1102"/>
      <c r="I143" s="960"/>
      <c r="J143" s="960"/>
      <c r="K143" s="960"/>
      <c r="L143" s="963"/>
      <c r="M143" s="963"/>
      <c r="N143" s="963"/>
      <c r="O143" s="963"/>
      <c r="P143" s="963"/>
      <c r="Q143" s="963"/>
      <c r="R143" s="963"/>
      <c r="S143" s="963"/>
      <c r="T143" s="963"/>
      <c r="U143" s="963"/>
      <c r="V143" s="963"/>
      <c r="W143" s="963"/>
      <c r="X143" s="963"/>
      <c r="Y143" s="963"/>
      <c r="Z143" s="963"/>
    </row>
    <row r="144" spans="1:26" ht="14.25" hidden="1" customHeight="1">
      <c r="A144" s="1422" t="s">
        <v>493</v>
      </c>
      <c r="B144" s="1423" t="s">
        <v>494</v>
      </c>
      <c r="C144" s="136"/>
      <c r="D144" s="136"/>
      <c r="E144" s="136"/>
      <c r="F144" s="136"/>
      <c r="G144" s="136"/>
      <c r="H144" s="106"/>
      <c r="I144" s="319"/>
      <c r="J144" s="319"/>
      <c r="K144" s="106"/>
      <c r="L144" s="106"/>
      <c r="M144" s="106"/>
      <c r="N144" s="106"/>
      <c r="O144" s="106"/>
      <c r="P144" s="106"/>
      <c r="Q144" s="106"/>
      <c r="R144" s="106"/>
      <c r="S144" s="106"/>
      <c r="T144" s="106"/>
      <c r="U144" s="106"/>
      <c r="V144" s="106"/>
      <c r="W144" s="106"/>
      <c r="X144" s="106"/>
      <c r="Y144" s="106"/>
      <c r="Z144" s="106"/>
    </row>
    <row r="145" spans="1:26" ht="19">
      <c r="A145" s="927" t="s">
        <v>216</v>
      </c>
      <c r="B145" s="1606" t="s">
        <v>8174</v>
      </c>
      <c r="C145" s="1570"/>
      <c r="D145" s="1570"/>
      <c r="E145" s="1570"/>
      <c r="F145" s="1570"/>
      <c r="G145" s="1573"/>
      <c r="H145" s="1416"/>
      <c r="I145" s="960">
        <f>SUM(D146:D165)</f>
        <v>40</v>
      </c>
      <c r="J145" s="960">
        <f>COUNT(D146:D165)*2</f>
        <v>40</v>
      </c>
      <c r="K145" s="960"/>
      <c r="L145" s="963"/>
      <c r="M145" s="963"/>
      <c r="N145" s="963"/>
      <c r="O145" s="963"/>
      <c r="P145" s="963"/>
      <c r="Q145" s="963"/>
      <c r="R145" s="963"/>
      <c r="S145" s="963"/>
      <c r="T145" s="963"/>
      <c r="U145" s="963"/>
      <c r="V145" s="963"/>
      <c r="W145" s="963"/>
      <c r="X145" s="963"/>
      <c r="Y145" s="963"/>
      <c r="Z145" s="963"/>
    </row>
    <row r="146" spans="1:26" ht="34">
      <c r="A146" s="693" t="s">
        <v>1943</v>
      </c>
      <c r="B146" s="467" t="s">
        <v>498</v>
      </c>
      <c r="C146" s="471" t="s">
        <v>9163</v>
      </c>
      <c r="D146" s="696">
        <v>2</v>
      </c>
      <c r="E146" s="696" t="s">
        <v>1149</v>
      </c>
      <c r="F146" s="471"/>
      <c r="G146" s="1056"/>
      <c r="H146" s="1102"/>
      <c r="I146" s="960"/>
      <c r="J146" s="960"/>
      <c r="K146" s="960"/>
      <c r="L146" s="963"/>
      <c r="M146" s="963"/>
      <c r="N146" s="963"/>
      <c r="O146" s="963"/>
      <c r="P146" s="963"/>
      <c r="Q146" s="963"/>
      <c r="R146" s="963"/>
      <c r="S146" s="963"/>
      <c r="T146" s="963"/>
      <c r="U146" s="963"/>
      <c r="V146" s="963"/>
      <c r="W146" s="963"/>
      <c r="X146" s="963"/>
      <c r="Y146" s="963"/>
      <c r="Z146" s="963"/>
    </row>
    <row r="147" spans="1:26" ht="51">
      <c r="A147" s="693" t="s">
        <v>509</v>
      </c>
      <c r="B147" s="467" t="s">
        <v>510</v>
      </c>
      <c r="C147" s="475" t="s">
        <v>9164</v>
      </c>
      <c r="D147" s="696">
        <v>2</v>
      </c>
      <c r="E147" s="696" t="s">
        <v>469</v>
      </c>
      <c r="F147" s="471"/>
      <c r="G147" s="1056"/>
      <c r="H147" s="1102"/>
      <c r="I147" s="960"/>
      <c r="J147" s="960"/>
      <c r="K147" s="960"/>
      <c r="L147" s="963"/>
      <c r="M147" s="963"/>
      <c r="N147" s="963"/>
      <c r="O147" s="963"/>
      <c r="P147" s="963"/>
      <c r="Q147" s="963"/>
      <c r="R147" s="963"/>
      <c r="S147" s="963"/>
      <c r="T147" s="963"/>
      <c r="U147" s="963"/>
      <c r="V147" s="963"/>
      <c r="W147" s="963"/>
      <c r="X147" s="963"/>
      <c r="Y147" s="963"/>
      <c r="Z147" s="963"/>
    </row>
    <row r="148" spans="1:26" ht="32">
      <c r="A148" s="693"/>
      <c r="B148" s="467"/>
      <c r="C148" s="475" t="s">
        <v>9165</v>
      </c>
      <c r="D148" s="696">
        <v>2</v>
      </c>
      <c r="E148" s="696" t="s">
        <v>561</v>
      </c>
      <c r="F148" s="471"/>
      <c r="G148" s="1056"/>
      <c r="H148" s="1102"/>
      <c r="I148" s="960"/>
      <c r="J148" s="960"/>
      <c r="K148" s="960"/>
      <c r="L148" s="963"/>
      <c r="M148" s="963"/>
      <c r="N148" s="963"/>
      <c r="O148" s="963"/>
      <c r="P148" s="963"/>
      <c r="Q148" s="963"/>
      <c r="R148" s="963"/>
      <c r="S148" s="963"/>
      <c r="T148" s="963"/>
      <c r="U148" s="963"/>
      <c r="V148" s="963"/>
      <c r="W148" s="963"/>
      <c r="X148" s="963"/>
      <c r="Y148" s="963"/>
      <c r="Z148" s="963"/>
    </row>
    <row r="149" spans="1:26" ht="32">
      <c r="A149" s="693"/>
      <c r="B149" s="467"/>
      <c r="C149" s="475" t="s">
        <v>9166</v>
      </c>
      <c r="D149" s="696">
        <v>2</v>
      </c>
      <c r="E149" s="696" t="s">
        <v>611</v>
      </c>
      <c r="F149" s="471"/>
      <c r="G149" s="1056"/>
      <c r="H149" s="1102"/>
      <c r="I149" s="960"/>
      <c r="J149" s="960"/>
      <c r="K149" s="960"/>
      <c r="L149" s="963"/>
      <c r="M149" s="963"/>
      <c r="N149" s="963"/>
      <c r="O149" s="963"/>
      <c r="P149" s="963"/>
      <c r="Q149" s="963"/>
      <c r="R149" s="963"/>
      <c r="S149" s="963"/>
      <c r="T149" s="963"/>
      <c r="U149" s="963"/>
      <c r="V149" s="963"/>
      <c r="W149" s="963"/>
      <c r="X149" s="963"/>
      <c r="Y149" s="963"/>
      <c r="Z149" s="963"/>
    </row>
    <row r="150" spans="1:26" ht="34">
      <c r="A150" s="693" t="s">
        <v>511</v>
      </c>
      <c r="B150" s="1217" t="s">
        <v>512</v>
      </c>
      <c r="C150" s="471" t="s">
        <v>9167</v>
      </c>
      <c r="D150" s="696">
        <v>2</v>
      </c>
      <c r="E150" s="696" t="s">
        <v>469</v>
      </c>
      <c r="F150" s="471"/>
      <c r="G150" s="1056"/>
      <c r="H150" s="1102"/>
      <c r="I150" s="960"/>
      <c r="J150" s="960"/>
      <c r="K150" s="960"/>
      <c r="L150" s="963"/>
      <c r="M150" s="963"/>
      <c r="N150" s="963"/>
      <c r="O150" s="963"/>
      <c r="P150" s="963"/>
      <c r="Q150" s="963"/>
      <c r="R150" s="963"/>
      <c r="S150" s="963"/>
      <c r="T150" s="963"/>
      <c r="U150" s="963"/>
      <c r="V150" s="963"/>
      <c r="W150" s="963"/>
      <c r="X150" s="963"/>
      <c r="Y150" s="963"/>
      <c r="Z150" s="963"/>
    </row>
    <row r="151" spans="1:26" ht="32">
      <c r="A151" s="693"/>
      <c r="B151" s="467"/>
      <c r="C151" s="471" t="s">
        <v>9168</v>
      </c>
      <c r="D151" s="696">
        <v>2</v>
      </c>
      <c r="E151" s="696" t="s">
        <v>469</v>
      </c>
      <c r="F151" s="471"/>
      <c r="G151" s="1056"/>
      <c r="H151" s="1102"/>
      <c r="I151" s="960"/>
      <c r="J151" s="960"/>
      <c r="K151" s="960"/>
      <c r="L151" s="963"/>
      <c r="M151" s="963"/>
      <c r="N151" s="963"/>
      <c r="O151" s="963"/>
      <c r="P151" s="963"/>
      <c r="Q151" s="963"/>
      <c r="R151" s="963"/>
      <c r="S151" s="963"/>
      <c r="T151" s="963"/>
      <c r="U151" s="963"/>
      <c r="V151" s="963"/>
      <c r="W151" s="963"/>
      <c r="X151" s="963"/>
      <c r="Y151" s="963"/>
      <c r="Z151" s="963"/>
    </row>
    <row r="152" spans="1:26" ht="32">
      <c r="A152" s="693"/>
      <c r="B152" s="467"/>
      <c r="C152" s="471" t="s">
        <v>9169</v>
      </c>
      <c r="D152" s="696">
        <v>2</v>
      </c>
      <c r="E152" s="696" t="s">
        <v>469</v>
      </c>
      <c r="F152" s="471"/>
      <c r="G152" s="1056"/>
      <c r="H152" s="1102"/>
      <c r="I152" s="960"/>
      <c r="J152" s="960"/>
      <c r="K152" s="960"/>
      <c r="L152" s="963"/>
      <c r="M152" s="963"/>
      <c r="N152" s="963"/>
      <c r="O152" s="963"/>
      <c r="P152" s="963"/>
      <c r="Q152" s="963"/>
      <c r="R152" s="963"/>
      <c r="S152" s="963"/>
      <c r="T152" s="963"/>
      <c r="U152" s="963"/>
      <c r="V152" s="963"/>
      <c r="W152" s="963"/>
      <c r="X152" s="963"/>
      <c r="Y152" s="963"/>
      <c r="Z152" s="963"/>
    </row>
    <row r="153" spans="1:26" ht="32">
      <c r="A153" s="693"/>
      <c r="B153" s="471"/>
      <c r="C153" s="471" t="s">
        <v>9170</v>
      </c>
      <c r="D153" s="696">
        <v>2</v>
      </c>
      <c r="E153" s="180" t="s">
        <v>469</v>
      </c>
      <c r="F153" s="471"/>
      <c r="G153" s="1056"/>
      <c r="H153" s="1102"/>
      <c r="I153" s="960"/>
      <c r="J153" s="960"/>
      <c r="K153" s="960"/>
      <c r="L153" s="963"/>
      <c r="M153" s="963"/>
      <c r="N153" s="963"/>
      <c r="O153" s="963"/>
      <c r="P153" s="963"/>
      <c r="Q153" s="963"/>
      <c r="R153" s="963"/>
      <c r="S153" s="963"/>
      <c r="T153" s="963"/>
      <c r="U153" s="963"/>
      <c r="V153" s="963"/>
      <c r="W153" s="963"/>
      <c r="X153" s="963"/>
      <c r="Y153" s="963"/>
      <c r="Z153" s="963"/>
    </row>
    <row r="154" spans="1:26" ht="32">
      <c r="A154" s="693"/>
      <c r="B154" s="471"/>
      <c r="C154" s="471" t="s">
        <v>9171</v>
      </c>
      <c r="D154" s="696">
        <v>2</v>
      </c>
      <c r="E154" s="180" t="s">
        <v>469</v>
      </c>
      <c r="F154" s="471" t="s">
        <v>9172</v>
      </c>
      <c r="G154" s="1056"/>
      <c r="H154" s="1102"/>
      <c r="I154" s="960"/>
      <c r="J154" s="960"/>
      <c r="K154" s="960"/>
      <c r="L154" s="963"/>
      <c r="M154" s="963"/>
      <c r="N154" s="963"/>
      <c r="O154" s="963"/>
      <c r="P154" s="963"/>
      <c r="Q154" s="963"/>
      <c r="R154" s="963"/>
      <c r="S154" s="963"/>
      <c r="T154" s="963"/>
      <c r="U154" s="963"/>
      <c r="V154" s="963"/>
      <c r="W154" s="963"/>
      <c r="X154" s="963"/>
      <c r="Y154" s="963"/>
      <c r="Z154" s="963"/>
    </row>
    <row r="155" spans="1:26" ht="32">
      <c r="A155" s="693"/>
      <c r="B155" s="467"/>
      <c r="C155" s="471" t="s">
        <v>9173</v>
      </c>
      <c r="D155" s="696">
        <v>2</v>
      </c>
      <c r="E155" s="696" t="s">
        <v>469</v>
      </c>
      <c r="F155" s="471" t="s">
        <v>9174</v>
      </c>
      <c r="G155" s="1056"/>
      <c r="H155" s="1102"/>
      <c r="I155" s="960"/>
      <c r="J155" s="960"/>
      <c r="K155" s="960"/>
      <c r="L155" s="963"/>
      <c r="M155" s="963"/>
      <c r="N155" s="963"/>
      <c r="O155" s="963"/>
      <c r="P155" s="963"/>
      <c r="Q155" s="963"/>
      <c r="R155" s="963"/>
      <c r="S155" s="963"/>
      <c r="T155" s="963"/>
      <c r="U155" s="963"/>
      <c r="V155" s="963"/>
      <c r="W155" s="963"/>
      <c r="X155" s="963"/>
      <c r="Y155" s="963"/>
      <c r="Z155" s="963"/>
    </row>
    <row r="156" spans="1:26" ht="16">
      <c r="A156" s="693"/>
      <c r="B156" s="467"/>
      <c r="C156" s="471" t="s">
        <v>9175</v>
      </c>
      <c r="D156" s="696">
        <v>2</v>
      </c>
      <c r="E156" s="696" t="s">
        <v>469</v>
      </c>
      <c r="F156" s="471"/>
      <c r="G156" s="1056"/>
      <c r="H156" s="1102"/>
      <c r="I156" s="960"/>
      <c r="J156" s="960"/>
      <c r="K156" s="960"/>
      <c r="L156" s="963"/>
      <c r="M156" s="963"/>
      <c r="N156" s="963"/>
      <c r="O156" s="963"/>
      <c r="P156" s="963"/>
      <c r="Q156" s="963"/>
      <c r="R156" s="963"/>
      <c r="S156" s="963"/>
      <c r="T156" s="963"/>
      <c r="U156" s="963"/>
      <c r="V156" s="963"/>
      <c r="W156" s="963"/>
      <c r="X156" s="963"/>
      <c r="Y156" s="963"/>
      <c r="Z156" s="963"/>
    </row>
    <row r="157" spans="1:26" ht="16">
      <c r="A157" s="693"/>
      <c r="B157" s="467"/>
      <c r="C157" s="471" t="s">
        <v>9176</v>
      </c>
      <c r="D157" s="696">
        <v>2</v>
      </c>
      <c r="E157" s="696" t="s">
        <v>469</v>
      </c>
      <c r="F157" s="471"/>
      <c r="G157" s="1056"/>
      <c r="H157" s="1102"/>
      <c r="I157" s="960"/>
      <c r="J157" s="960"/>
      <c r="K157" s="960"/>
      <c r="L157" s="963"/>
      <c r="M157" s="963"/>
      <c r="N157" s="963"/>
      <c r="O157" s="963"/>
      <c r="P157" s="963"/>
      <c r="Q157" s="963"/>
      <c r="R157" s="963"/>
      <c r="S157" s="963"/>
      <c r="T157" s="963"/>
      <c r="U157" s="963"/>
      <c r="V157" s="963"/>
      <c r="W157" s="963"/>
      <c r="X157" s="963"/>
      <c r="Y157" s="963"/>
      <c r="Z157" s="963"/>
    </row>
    <row r="158" spans="1:26" ht="32">
      <c r="A158" s="693"/>
      <c r="B158" s="161"/>
      <c r="C158" s="471" t="s">
        <v>9177</v>
      </c>
      <c r="D158" s="696">
        <v>2</v>
      </c>
      <c r="E158" s="736" t="s">
        <v>469</v>
      </c>
      <c r="F158" s="735"/>
      <c r="G158" s="1056"/>
      <c r="H158" s="1102"/>
      <c r="I158" s="960"/>
      <c r="J158" s="960"/>
      <c r="K158" s="960"/>
      <c r="L158" s="963"/>
      <c r="M158" s="963"/>
      <c r="N158" s="963"/>
      <c r="O158" s="963"/>
      <c r="P158" s="963"/>
      <c r="Q158" s="963"/>
      <c r="R158" s="963"/>
      <c r="S158" s="963"/>
      <c r="T158" s="963"/>
      <c r="U158" s="963"/>
      <c r="V158" s="963"/>
      <c r="W158" s="963"/>
      <c r="X158" s="963"/>
      <c r="Y158" s="963"/>
      <c r="Z158" s="963"/>
    </row>
    <row r="159" spans="1:26" ht="16">
      <c r="A159" s="693"/>
      <c r="B159" s="467"/>
      <c r="C159" s="471" t="s">
        <v>9178</v>
      </c>
      <c r="D159" s="696">
        <v>2</v>
      </c>
      <c r="E159" s="696" t="s">
        <v>469</v>
      </c>
      <c r="F159" s="471"/>
      <c r="G159" s="1056"/>
      <c r="H159" s="1102"/>
      <c r="I159" s="960"/>
      <c r="J159" s="960"/>
      <c r="K159" s="960"/>
      <c r="L159" s="963"/>
      <c r="M159" s="963"/>
      <c r="N159" s="963"/>
      <c r="O159" s="963"/>
      <c r="P159" s="963"/>
      <c r="Q159" s="963"/>
      <c r="R159" s="963"/>
      <c r="S159" s="963"/>
      <c r="T159" s="963"/>
      <c r="U159" s="963"/>
      <c r="V159" s="963"/>
      <c r="W159" s="963"/>
      <c r="X159" s="963"/>
      <c r="Y159" s="963"/>
      <c r="Z159" s="963"/>
    </row>
    <row r="160" spans="1:26" ht="32">
      <c r="A160" s="693"/>
      <c r="B160" s="467"/>
      <c r="C160" s="471" t="s">
        <v>9179</v>
      </c>
      <c r="D160" s="696">
        <v>2</v>
      </c>
      <c r="E160" s="696" t="s">
        <v>469</v>
      </c>
      <c r="F160" s="471" t="s">
        <v>9180</v>
      </c>
      <c r="G160" s="1056"/>
      <c r="H160" s="1102"/>
      <c r="I160" s="960"/>
      <c r="J160" s="960"/>
      <c r="K160" s="960"/>
      <c r="L160" s="963"/>
      <c r="M160" s="963"/>
      <c r="N160" s="963"/>
      <c r="O160" s="963"/>
      <c r="P160" s="963"/>
      <c r="Q160" s="963"/>
      <c r="R160" s="963"/>
      <c r="S160" s="963"/>
      <c r="T160" s="963"/>
      <c r="U160" s="963"/>
      <c r="V160" s="963"/>
      <c r="W160" s="963"/>
      <c r="X160" s="963"/>
      <c r="Y160" s="963"/>
      <c r="Z160" s="963"/>
    </row>
    <row r="161" spans="1:26" ht="34">
      <c r="A161" s="693" t="s">
        <v>1953</v>
      </c>
      <c r="B161" s="467" t="s">
        <v>520</v>
      </c>
      <c r="C161" s="471" t="s">
        <v>520</v>
      </c>
      <c r="D161" s="696">
        <v>2</v>
      </c>
      <c r="E161" s="696" t="s">
        <v>561</v>
      </c>
      <c r="F161" s="471"/>
      <c r="G161" s="1056"/>
      <c r="H161" s="1102"/>
      <c r="I161" s="960"/>
      <c r="J161" s="960"/>
      <c r="K161" s="960"/>
      <c r="L161" s="963"/>
      <c r="M161" s="963"/>
      <c r="N161" s="963"/>
      <c r="O161" s="963"/>
      <c r="P161" s="963"/>
      <c r="Q161" s="963"/>
      <c r="R161" s="963"/>
      <c r="S161" s="963"/>
      <c r="T161" s="963"/>
      <c r="U161" s="963"/>
      <c r="V161" s="963"/>
      <c r="W161" s="963"/>
      <c r="X161" s="963"/>
      <c r="Y161" s="963"/>
      <c r="Z161" s="963"/>
    </row>
    <row r="162" spans="1:26" ht="48">
      <c r="A162" s="693"/>
      <c r="B162" s="467"/>
      <c r="C162" s="471" t="s">
        <v>9181</v>
      </c>
      <c r="D162" s="696">
        <v>2</v>
      </c>
      <c r="E162" s="696" t="s">
        <v>611</v>
      </c>
      <c r="F162" s="471"/>
      <c r="G162" s="1056"/>
      <c r="H162" s="1102"/>
      <c r="I162" s="960"/>
      <c r="J162" s="960"/>
      <c r="K162" s="960"/>
      <c r="L162" s="963"/>
      <c r="M162" s="963"/>
      <c r="N162" s="963"/>
      <c r="O162" s="963"/>
      <c r="P162" s="963"/>
      <c r="Q162" s="963"/>
      <c r="R162" s="963"/>
      <c r="S162" s="963"/>
      <c r="T162" s="963"/>
      <c r="U162" s="963"/>
      <c r="V162" s="963"/>
      <c r="W162" s="963"/>
      <c r="X162" s="963"/>
      <c r="Y162" s="963"/>
      <c r="Z162" s="963"/>
    </row>
    <row r="163" spans="1:26" ht="34">
      <c r="A163" s="693" t="s">
        <v>521</v>
      </c>
      <c r="B163" s="1217" t="s">
        <v>522</v>
      </c>
      <c r="C163" s="471" t="s">
        <v>9182</v>
      </c>
      <c r="D163" s="696">
        <v>2</v>
      </c>
      <c r="E163" s="696" t="s">
        <v>611</v>
      </c>
      <c r="F163" s="471" t="s">
        <v>9183</v>
      </c>
      <c r="G163" s="1056"/>
      <c r="H163" s="1102"/>
      <c r="I163" s="960"/>
      <c r="J163" s="960"/>
      <c r="K163" s="960"/>
      <c r="L163" s="963"/>
      <c r="M163" s="963"/>
      <c r="N163" s="963"/>
      <c r="O163" s="963"/>
      <c r="P163" s="963"/>
      <c r="Q163" s="963"/>
      <c r="R163" s="963"/>
      <c r="S163" s="963"/>
      <c r="T163" s="963"/>
      <c r="U163" s="963"/>
      <c r="V163" s="963"/>
      <c r="W163" s="963"/>
      <c r="X163" s="963"/>
      <c r="Y163" s="963"/>
      <c r="Z163" s="963"/>
    </row>
    <row r="164" spans="1:26" ht="48">
      <c r="A164" s="693"/>
      <c r="B164" s="467"/>
      <c r="C164" s="471" t="s">
        <v>9184</v>
      </c>
      <c r="D164" s="696">
        <v>2</v>
      </c>
      <c r="E164" s="696" t="s">
        <v>611</v>
      </c>
      <c r="F164" s="471" t="s">
        <v>9185</v>
      </c>
      <c r="G164" s="1056"/>
      <c r="H164" s="1102"/>
      <c r="I164" s="960"/>
      <c r="J164" s="960"/>
      <c r="K164" s="960"/>
      <c r="L164" s="963"/>
      <c r="M164" s="963"/>
      <c r="N164" s="963"/>
      <c r="O164" s="963"/>
      <c r="P164" s="963"/>
      <c r="Q164" s="963"/>
      <c r="R164" s="963"/>
      <c r="S164" s="963"/>
      <c r="T164" s="963"/>
      <c r="U164" s="963"/>
      <c r="V164" s="963"/>
      <c r="W164" s="963"/>
      <c r="X164" s="963"/>
      <c r="Y164" s="963"/>
      <c r="Z164" s="963"/>
    </row>
    <row r="165" spans="1:26" ht="48">
      <c r="A165" s="693"/>
      <c r="B165" s="467"/>
      <c r="C165" s="471" t="s">
        <v>9186</v>
      </c>
      <c r="D165" s="696">
        <v>2</v>
      </c>
      <c r="E165" s="696" t="s">
        <v>611</v>
      </c>
      <c r="F165" s="471" t="s">
        <v>9187</v>
      </c>
      <c r="G165" s="1056"/>
      <c r="H165" s="1102"/>
      <c r="I165" s="960"/>
      <c r="J165" s="960"/>
      <c r="K165" s="960"/>
      <c r="L165" s="963"/>
      <c r="M165" s="963"/>
      <c r="N165" s="963"/>
      <c r="O165" s="963"/>
      <c r="P165" s="963"/>
      <c r="Q165" s="963"/>
      <c r="R165" s="963"/>
      <c r="S165" s="963"/>
      <c r="T165" s="963"/>
      <c r="U165" s="963"/>
      <c r="V165" s="963"/>
      <c r="W165" s="963"/>
      <c r="X165" s="963"/>
      <c r="Y165" s="963"/>
      <c r="Z165" s="963"/>
    </row>
    <row r="166" spans="1:26" ht="19">
      <c r="A166" s="693" t="s">
        <v>218</v>
      </c>
      <c r="B166" s="1606" t="s">
        <v>219</v>
      </c>
      <c r="C166" s="1570"/>
      <c r="D166" s="1570"/>
      <c r="E166" s="1570"/>
      <c r="F166" s="1570"/>
      <c r="G166" s="1573"/>
      <c r="H166" s="1416"/>
      <c r="I166" s="960">
        <f>SUM(D167:D170)</f>
        <v>8</v>
      </c>
      <c r="J166" s="960">
        <f>COUNT(D167:D170)*2</f>
        <v>8</v>
      </c>
      <c r="K166" s="960"/>
      <c r="L166" s="963"/>
      <c r="M166" s="963"/>
      <c r="N166" s="963"/>
      <c r="O166" s="963"/>
      <c r="P166" s="963"/>
      <c r="Q166" s="963"/>
      <c r="R166" s="963"/>
      <c r="S166" s="963"/>
      <c r="T166" s="963"/>
      <c r="U166" s="963"/>
      <c r="V166" s="963"/>
      <c r="W166" s="963"/>
      <c r="X166" s="963"/>
      <c r="Y166" s="963"/>
      <c r="Z166" s="963"/>
    </row>
    <row r="167" spans="1:26" ht="34">
      <c r="A167" s="693" t="s">
        <v>1954</v>
      </c>
      <c r="B167" s="467" t="s">
        <v>524</v>
      </c>
      <c r="C167" s="471" t="s">
        <v>9188</v>
      </c>
      <c r="D167" s="696">
        <v>2</v>
      </c>
      <c r="E167" s="696" t="s">
        <v>611</v>
      </c>
      <c r="F167" s="471"/>
      <c r="G167" s="1056"/>
      <c r="H167" s="1102"/>
      <c r="I167" s="960"/>
      <c r="J167" s="960"/>
      <c r="K167" s="960"/>
      <c r="L167" s="963"/>
      <c r="M167" s="963"/>
      <c r="N167" s="963"/>
      <c r="O167" s="963"/>
      <c r="P167" s="963"/>
      <c r="Q167" s="963"/>
      <c r="R167" s="963"/>
      <c r="S167" s="963"/>
      <c r="T167" s="963"/>
      <c r="U167" s="963"/>
      <c r="V167" s="963"/>
      <c r="W167" s="963"/>
      <c r="X167" s="963"/>
      <c r="Y167" s="963"/>
      <c r="Z167" s="963"/>
    </row>
    <row r="168" spans="1:26" ht="34">
      <c r="A168" s="693" t="s">
        <v>1958</v>
      </c>
      <c r="B168" s="467" t="s">
        <v>528</v>
      </c>
      <c r="C168" s="471" t="s">
        <v>9189</v>
      </c>
      <c r="D168" s="696">
        <v>2</v>
      </c>
      <c r="E168" s="696" t="s">
        <v>611</v>
      </c>
      <c r="F168" s="471"/>
      <c r="G168" s="1056"/>
      <c r="H168" s="1102"/>
      <c r="I168" s="960"/>
      <c r="J168" s="960"/>
      <c r="K168" s="960"/>
      <c r="L168" s="963"/>
      <c r="M168" s="963"/>
      <c r="N168" s="963"/>
      <c r="O168" s="963"/>
      <c r="P168" s="963"/>
      <c r="Q168" s="963"/>
      <c r="R168" s="963"/>
      <c r="S168" s="963"/>
      <c r="T168" s="963"/>
      <c r="U168" s="963"/>
      <c r="V168" s="963"/>
      <c r="W168" s="963"/>
      <c r="X168" s="963"/>
      <c r="Y168" s="963"/>
      <c r="Z168" s="963"/>
    </row>
    <row r="169" spans="1:26" ht="51">
      <c r="A169" s="693" t="s">
        <v>1960</v>
      </c>
      <c r="B169" s="467" t="s">
        <v>533</v>
      </c>
      <c r="C169" s="471" t="s">
        <v>9190</v>
      </c>
      <c r="D169" s="696">
        <v>2</v>
      </c>
      <c r="E169" s="696" t="s">
        <v>611</v>
      </c>
      <c r="F169" s="471"/>
      <c r="G169" s="1056"/>
      <c r="H169" s="1102"/>
      <c r="I169" s="960"/>
      <c r="J169" s="960"/>
      <c r="K169" s="960"/>
      <c r="L169" s="963"/>
      <c r="M169" s="963"/>
      <c r="N169" s="963"/>
      <c r="O169" s="963"/>
      <c r="P169" s="963"/>
      <c r="Q169" s="963"/>
      <c r="R169" s="963"/>
      <c r="S169" s="963"/>
      <c r="T169" s="963"/>
      <c r="U169" s="963"/>
      <c r="V169" s="963"/>
      <c r="W169" s="963"/>
      <c r="X169" s="963"/>
      <c r="Y169" s="963"/>
      <c r="Z169" s="963"/>
    </row>
    <row r="170" spans="1:26" ht="68">
      <c r="A170" s="693" t="s">
        <v>1962</v>
      </c>
      <c r="B170" s="467" t="s">
        <v>537</v>
      </c>
      <c r="C170" s="471" t="s">
        <v>9191</v>
      </c>
      <c r="D170" s="696">
        <v>2</v>
      </c>
      <c r="E170" s="696" t="s">
        <v>611</v>
      </c>
      <c r="F170" s="471"/>
      <c r="G170" s="1056"/>
      <c r="H170" s="1102"/>
      <c r="I170" s="960"/>
      <c r="J170" s="960"/>
      <c r="K170" s="960"/>
      <c r="L170" s="963"/>
      <c r="M170" s="963"/>
      <c r="N170" s="963"/>
      <c r="O170" s="963"/>
      <c r="P170" s="963"/>
      <c r="Q170" s="963"/>
      <c r="R170" s="963"/>
      <c r="S170" s="963"/>
      <c r="T170" s="963"/>
      <c r="U170" s="963"/>
      <c r="V170" s="963"/>
      <c r="W170" s="963"/>
      <c r="X170" s="963"/>
      <c r="Y170" s="963"/>
      <c r="Z170" s="963"/>
    </row>
    <row r="171" spans="1:26" ht="19">
      <c r="A171" s="927" t="s">
        <v>220</v>
      </c>
      <c r="B171" s="1606" t="s">
        <v>1965</v>
      </c>
      <c r="C171" s="1570"/>
      <c r="D171" s="1570"/>
      <c r="E171" s="1570"/>
      <c r="F171" s="1570"/>
      <c r="G171" s="1573"/>
      <c r="H171" s="1416"/>
      <c r="I171" s="960">
        <f>SUM(D172:D181)</f>
        <v>18</v>
      </c>
      <c r="J171" s="960">
        <f>COUNT(D172:D181)*2</f>
        <v>18</v>
      </c>
      <c r="K171" s="960"/>
      <c r="L171" s="963"/>
      <c r="M171" s="963"/>
      <c r="N171" s="963"/>
      <c r="O171" s="963"/>
      <c r="P171" s="963"/>
      <c r="Q171" s="963"/>
      <c r="R171" s="963"/>
      <c r="S171" s="963"/>
      <c r="T171" s="963"/>
      <c r="U171" s="963"/>
      <c r="V171" s="963"/>
      <c r="W171" s="963"/>
      <c r="X171" s="963"/>
      <c r="Y171" s="963"/>
      <c r="Z171" s="963"/>
    </row>
    <row r="172" spans="1:26" ht="51">
      <c r="A172" s="693" t="s">
        <v>1966</v>
      </c>
      <c r="B172" s="467" t="s">
        <v>541</v>
      </c>
      <c r="C172" s="471" t="s">
        <v>9192</v>
      </c>
      <c r="D172" s="696">
        <v>2</v>
      </c>
      <c r="E172" s="696" t="s">
        <v>611</v>
      </c>
      <c r="F172" s="471"/>
      <c r="G172" s="1056"/>
      <c r="H172" s="1102"/>
      <c r="I172" s="960"/>
      <c r="J172" s="960"/>
      <c r="K172" s="960"/>
      <c r="L172" s="963"/>
      <c r="M172" s="963"/>
      <c r="N172" s="963"/>
      <c r="O172" s="963"/>
      <c r="P172" s="963"/>
      <c r="Q172" s="963"/>
      <c r="R172" s="963"/>
      <c r="S172" s="963"/>
      <c r="T172" s="963"/>
      <c r="U172" s="963"/>
      <c r="V172" s="963"/>
      <c r="W172" s="963"/>
      <c r="X172" s="963"/>
      <c r="Y172" s="963"/>
      <c r="Z172" s="963"/>
    </row>
    <row r="173" spans="1:26" ht="34">
      <c r="A173" s="693" t="s">
        <v>1968</v>
      </c>
      <c r="B173" s="467" t="s">
        <v>544</v>
      </c>
      <c r="C173" s="475" t="s">
        <v>545</v>
      </c>
      <c r="D173" s="696">
        <v>2</v>
      </c>
      <c r="E173" s="696" t="s">
        <v>469</v>
      </c>
      <c r="F173" s="471"/>
      <c r="G173" s="1056"/>
      <c r="H173" s="1102"/>
      <c r="I173" s="960"/>
      <c r="J173" s="960"/>
      <c r="K173" s="960"/>
      <c r="L173" s="963"/>
      <c r="M173" s="963"/>
      <c r="N173" s="963"/>
      <c r="O173" s="963"/>
      <c r="P173" s="963"/>
      <c r="Q173" s="963"/>
      <c r="R173" s="963"/>
      <c r="S173" s="963"/>
      <c r="T173" s="963"/>
      <c r="U173" s="963"/>
      <c r="V173" s="963"/>
      <c r="W173" s="963"/>
      <c r="X173" s="963"/>
      <c r="Y173" s="963"/>
      <c r="Z173" s="963"/>
    </row>
    <row r="174" spans="1:26" ht="17">
      <c r="A174" s="693" t="s">
        <v>1969</v>
      </c>
      <c r="B174" s="467" t="s">
        <v>547</v>
      </c>
      <c r="C174" s="471" t="s">
        <v>9193</v>
      </c>
      <c r="D174" s="696">
        <v>2</v>
      </c>
      <c r="E174" s="696" t="s">
        <v>549</v>
      </c>
      <c r="F174" s="471"/>
      <c r="G174" s="1056"/>
      <c r="H174" s="1102"/>
      <c r="I174" s="960"/>
      <c r="J174" s="960"/>
      <c r="K174" s="960"/>
      <c r="L174" s="963"/>
      <c r="M174" s="963"/>
      <c r="N174" s="963"/>
      <c r="O174" s="963"/>
      <c r="P174" s="963"/>
      <c r="Q174" s="963"/>
      <c r="R174" s="963"/>
      <c r="S174" s="963"/>
      <c r="T174" s="963"/>
      <c r="U174" s="963"/>
      <c r="V174" s="963"/>
      <c r="W174" s="963"/>
      <c r="X174" s="963"/>
      <c r="Y174" s="963"/>
      <c r="Z174" s="963"/>
    </row>
    <row r="175" spans="1:26" ht="32">
      <c r="A175" s="693"/>
      <c r="B175" s="467"/>
      <c r="C175" s="471" t="s">
        <v>9194</v>
      </c>
      <c r="D175" s="696">
        <v>2</v>
      </c>
      <c r="E175" s="696" t="s">
        <v>599</v>
      </c>
      <c r="F175" s="471"/>
      <c r="G175" s="1056"/>
      <c r="H175" s="1102"/>
      <c r="I175" s="960"/>
      <c r="J175" s="960"/>
      <c r="K175" s="960"/>
      <c r="L175" s="963"/>
      <c r="M175" s="963"/>
      <c r="N175" s="963"/>
      <c r="O175" s="963"/>
      <c r="P175" s="963"/>
      <c r="Q175" s="963"/>
      <c r="R175" s="963"/>
      <c r="S175" s="963"/>
      <c r="T175" s="963"/>
      <c r="U175" s="963"/>
      <c r="V175" s="963"/>
      <c r="W175" s="963"/>
      <c r="X175" s="963"/>
      <c r="Y175" s="963"/>
      <c r="Z175" s="963"/>
    </row>
    <row r="176" spans="1:26" ht="14.25" hidden="1" customHeight="1">
      <c r="A176" s="1422" t="s">
        <v>1970</v>
      </c>
      <c r="B176" s="170" t="s">
        <v>551</v>
      </c>
      <c r="C176" s="136"/>
      <c r="D176" s="136"/>
      <c r="E176" s="136"/>
      <c r="F176" s="136"/>
      <c r="G176" s="136"/>
      <c r="H176" s="106"/>
      <c r="I176" s="319"/>
      <c r="J176" s="319"/>
      <c r="K176" s="106"/>
      <c r="L176" s="106"/>
      <c r="M176" s="106"/>
      <c r="N176" s="106"/>
      <c r="O176" s="106"/>
      <c r="P176" s="106"/>
      <c r="Q176" s="106"/>
      <c r="R176" s="106"/>
      <c r="S176" s="106"/>
      <c r="T176" s="106"/>
      <c r="U176" s="106"/>
      <c r="V176" s="106"/>
      <c r="W176" s="106"/>
      <c r="X176" s="106"/>
      <c r="Y176" s="106"/>
      <c r="Z176" s="106"/>
    </row>
    <row r="177" spans="1:26" ht="48">
      <c r="A177" s="693" t="s">
        <v>555</v>
      </c>
      <c r="B177" s="467" t="s">
        <v>556</v>
      </c>
      <c r="C177" s="471" t="s">
        <v>9195</v>
      </c>
      <c r="D177" s="696">
        <v>2</v>
      </c>
      <c r="E177" s="696" t="s">
        <v>469</v>
      </c>
      <c r="F177" s="471"/>
      <c r="G177" s="1056"/>
      <c r="H177" s="1102"/>
      <c r="I177" s="960"/>
      <c r="J177" s="960"/>
      <c r="K177" s="960"/>
      <c r="L177" s="963"/>
      <c r="M177" s="963"/>
      <c r="N177" s="963"/>
      <c r="O177" s="963"/>
      <c r="P177" s="963"/>
      <c r="Q177" s="963"/>
      <c r="R177" s="963"/>
      <c r="S177" s="963"/>
      <c r="T177" s="963"/>
      <c r="U177" s="963"/>
      <c r="V177" s="963"/>
      <c r="W177" s="963"/>
      <c r="X177" s="963"/>
      <c r="Y177" s="963"/>
      <c r="Z177" s="963"/>
    </row>
    <row r="178" spans="1:26" ht="32">
      <c r="A178" s="693"/>
      <c r="B178" s="467"/>
      <c r="C178" s="471" t="s">
        <v>9196</v>
      </c>
      <c r="D178" s="696">
        <v>2</v>
      </c>
      <c r="E178" s="696" t="s">
        <v>611</v>
      </c>
      <c r="F178" s="471"/>
      <c r="G178" s="1056"/>
      <c r="H178" s="1102"/>
      <c r="I178" s="960"/>
      <c r="J178" s="960"/>
      <c r="K178" s="960"/>
      <c r="L178" s="963"/>
      <c r="M178" s="963"/>
      <c r="N178" s="963"/>
      <c r="O178" s="963"/>
      <c r="P178" s="963"/>
      <c r="Q178" s="963"/>
      <c r="R178" s="963"/>
      <c r="S178" s="963"/>
      <c r="T178" s="963"/>
      <c r="U178" s="963"/>
      <c r="V178" s="963"/>
      <c r="W178" s="963"/>
      <c r="X178" s="963"/>
      <c r="Y178" s="963"/>
      <c r="Z178" s="963"/>
    </row>
    <row r="179" spans="1:26" ht="32">
      <c r="A179" s="693"/>
      <c r="B179" s="467"/>
      <c r="C179" s="471" t="s">
        <v>9197</v>
      </c>
      <c r="D179" s="696">
        <v>2</v>
      </c>
      <c r="E179" s="696" t="s">
        <v>611</v>
      </c>
      <c r="F179" s="471"/>
      <c r="G179" s="1056"/>
      <c r="H179" s="1102"/>
      <c r="I179" s="960"/>
      <c r="J179" s="960"/>
      <c r="K179" s="960"/>
      <c r="L179" s="963"/>
      <c r="M179" s="963"/>
      <c r="N179" s="963"/>
      <c r="O179" s="963"/>
      <c r="P179" s="963"/>
      <c r="Q179" s="963"/>
      <c r="R179" s="963"/>
      <c r="S179" s="963"/>
      <c r="T179" s="963"/>
      <c r="U179" s="963"/>
      <c r="V179" s="963"/>
      <c r="W179" s="963"/>
      <c r="X179" s="963"/>
      <c r="Y179" s="963"/>
      <c r="Z179" s="963"/>
    </row>
    <row r="180" spans="1:26" ht="32">
      <c r="A180" s="693"/>
      <c r="B180" s="467"/>
      <c r="C180" s="471" t="s">
        <v>9198</v>
      </c>
      <c r="D180" s="696">
        <v>2</v>
      </c>
      <c r="E180" s="696" t="s">
        <v>877</v>
      </c>
      <c r="F180" s="471"/>
      <c r="G180" s="1056"/>
      <c r="H180" s="1102"/>
      <c r="I180" s="960"/>
      <c r="J180" s="960"/>
      <c r="K180" s="960"/>
      <c r="L180" s="963"/>
      <c r="M180" s="963"/>
      <c r="N180" s="963"/>
      <c r="O180" s="963"/>
      <c r="P180" s="963"/>
      <c r="Q180" s="963"/>
      <c r="R180" s="963"/>
      <c r="S180" s="963"/>
      <c r="T180" s="963"/>
      <c r="U180" s="963"/>
      <c r="V180" s="963"/>
      <c r="W180" s="963"/>
      <c r="X180" s="963"/>
      <c r="Y180" s="963"/>
      <c r="Z180" s="963"/>
    </row>
    <row r="181" spans="1:26" ht="48">
      <c r="A181" s="693" t="s">
        <v>6943</v>
      </c>
      <c r="B181" s="471"/>
      <c r="C181" s="471" t="s">
        <v>9199</v>
      </c>
      <c r="D181" s="696">
        <v>2</v>
      </c>
      <c r="E181" s="180" t="s">
        <v>611</v>
      </c>
      <c r="F181" s="471" t="s">
        <v>9200</v>
      </c>
      <c r="G181" s="1056"/>
      <c r="H181" s="1102"/>
      <c r="I181" s="960"/>
      <c r="J181" s="960"/>
      <c r="K181" s="960"/>
      <c r="L181" s="963"/>
      <c r="M181" s="963"/>
      <c r="N181" s="963"/>
      <c r="O181" s="963"/>
      <c r="P181" s="963"/>
      <c r="Q181" s="963"/>
      <c r="R181" s="963"/>
      <c r="S181" s="963"/>
      <c r="T181" s="963"/>
      <c r="U181" s="963"/>
      <c r="V181" s="963"/>
      <c r="W181" s="963"/>
      <c r="X181" s="963"/>
      <c r="Y181" s="963"/>
      <c r="Z181" s="963"/>
    </row>
    <row r="182" spans="1:26" ht="19">
      <c r="A182" s="934" t="s">
        <v>222</v>
      </c>
      <c r="B182" s="1759" t="s">
        <v>5654</v>
      </c>
      <c r="C182" s="1576"/>
      <c r="D182" s="1576"/>
      <c r="E182" s="1576"/>
      <c r="F182" s="1576"/>
      <c r="G182" s="1584"/>
      <c r="H182" s="1416"/>
      <c r="I182" s="960">
        <f>SUM(D183:D193)</f>
        <v>22</v>
      </c>
      <c r="J182" s="960">
        <f>COUNT(D183:D193)*2</f>
        <v>22</v>
      </c>
      <c r="K182" s="960"/>
      <c r="L182" s="963"/>
      <c r="M182" s="963"/>
      <c r="N182" s="963"/>
      <c r="O182" s="963"/>
      <c r="P182" s="963"/>
      <c r="Q182" s="963"/>
      <c r="R182" s="963"/>
      <c r="S182" s="963"/>
      <c r="T182" s="963"/>
      <c r="U182" s="963"/>
      <c r="V182" s="963"/>
      <c r="W182" s="963"/>
      <c r="X182" s="963"/>
      <c r="Y182" s="963"/>
      <c r="Z182" s="963"/>
    </row>
    <row r="183" spans="1:26" ht="51">
      <c r="A183" s="693" t="s">
        <v>558</v>
      </c>
      <c r="B183" s="467" t="s">
        <v>559</v>
      </c>
      <c r="C183" s="471" t="s">
        <v>9201</v>
      </c>
      <c r="D183" s="696">
        <v>2</v>
      </c>
      <c r="E183" s="696" t="s">
        <v>611</v>
      </c>
      <c r="F183" s="471"/>
      <c r="G183" s="1056"/>
      <c r="H183" s="1102"/>
      <c r="I183" s="960"/>
      <c r="J183" s="960"/>
      <c r="K183" s="960"/>
      <c r="L183" s="963"/>
      <c r="M183" s="963"/>
      <c r="N183" s="963"/>
      <c r="O183" s="963"/>
      <c r="P183" s="963"/>
      <c r="Q183" s="963"/>
      <c r="R183" s="963"/>
      <c r="S183" s="963"/>
      <c r="T183" s="963"/>
      <c r="U183" s="963"/>
      <c r="V183" s="963"/>
      <c r="W183" s="963"/>
      <c r="X183" s="963"/>
      <c r="Y183" s="963"/>
      <c r="Z183" s="963"/>
    </row>
    <row r="184" spans="1:26" ht="34">
      <c r="A184" s="693" t="s">
        <v>1977</v>
      </c>
      <c r="B184" s="467" t="s">
        <v>563</v>
      </c>
      <c r="C184" s="471" t="s">
        <v>9202</v>
      </c>
      <c r="D184" s="696">
        <v>2</v>
      </c>
      <c r="E184" s="696" t="s">
        <v>611</v>
      </c>
      <c r="F184" s="471"/>
      <c r="G184" s="1056"/>
      <c r="H184" s="1102"/>
      <c r="I184" s="960"/>
      <c r="J184" s="960"/>
      <c r="K184" s="960"/>
      <c r="L184" s="963"/>
      <c r="M184" s="963"/>
      <c r="N184" s="963"/>
      <c r="O184" s="963"/>
      <c r="P184" s="963"/>
      <c r="Q184" s="963"/>
      <c r="R184" s="963"/>
      <c r="S184" s="963"/>
      <c r="T184" s="963"/>
      <c r="U184" s="963"/>
      <c r="V184" s="963"/>
      <c r="W184" s="963"/>
      <c r="X184" s="963"/>
      <c r="Y184" s="963"/>
      <c r="Z184" s="963"/>
    </row>
    <row r="185" spans="1:26" ht="34">
      <c r="A185" s="693" t="s">
        <v>1980</v>
      </c>
      <c r="B185" s="467" t="s">
        <v>566</v>
      </c>
      <c r="C185" s="471" t="s">
        <v>9203</v>
      </c>
      <c r="D185" s="696">
        <v>2</v>
      </c>
      <c r="E185" s="696" t="s">
        <v>611</v>
      </c>
      <c r="F185" s="471"/>
      <c r="G185" s="1056"/>
      <c r="H185" s="1102"/>
      <c r="I185" s="960"/>
      <c r="J185" s="960"/>
      <c r="K185" s="960"/>
      <c r="L185" s="963"/>
      <c r="M185" s="963"/>
      <c r="N185" s="963"/>
      <c r="O185" s="963"/>
      <c r="P185" s="963"/>
      <c r="Q185" s="963"/>
      <c r="R185" s="963"/>
      <c r="S185" s="963"/>
      <c r="T185" s="963"/>
      <c r="U185" s="963"/>
      <c r="V185" s="963"/>
      <c r="W185" s="963"/>
      <c r="X185" s="963"/>
      <c r="Y185" s="963"/>
      <c r="Z185" s="963"/>
    </row>
    <row r="186" spans="1:26" ht="51">
      <c r="A186" s="693" t="s">
        <v>1981</v>
      </c>
      <c r="B186" s="467" t="s">
        <v>569</v>
      </c>
      <c r="C186" s="471" t="s">
        <v>9204</v>
      </c>
      <c r="D186" s="696">
        <v>2</v>
      </c>
      <c r="E186" s="696" t="s">
        <v>561</v>
      </c>
      <c r="F186" s="471"/>
      <c r="G186" s="1056"/>
      <c r="H186" s="1102"/>
      <c r="I186" s="960"/>
      <c r="J186" s="960"/>
      <c r="K186" s="960"/>
      <c r="L186" s="963"/>
      <c r="M186" s="963"/>
      <c r="N186" s="963"/>
      <c r="O186" s="963"/>
      <c r="P186" s="963"/>
      <c r="Q186" s="963"/>
      <c r="R186" s="963"/>
      <c r="S186" s="963"/>
      <c r="T186" s="963"/>
      <c r="U186" s="963"/>
      <c r="V186" s="963"/>
      <c r="W186" s="963"/>
      <c r="X186" s="963"/>
      <c r="Y186" s="963"/>
      <c r="Z186" s="963"/>
    </row>
    <row r="187" spans="1:26" ht="32">
      <c r="A187" s="693"/>
      <c r="B187" s="467"/>
      <c r="C187" s="471" t="s">
        <v>9205</v>
      </c>
      <c r="D187" s="696">
        <v>2</v>
      </c>
      <c r="E187" s="696" t="s">
        <v>611</v>
      </c>
      <c r="F187" s="471"/>
      <c r="G187" s="1056"/>
      <c r="H187" s="1102"/>
      <c r="I187" s="960"/>
      <c r="J187" s="960"/>
      <c r="K187" s="960"/>
      <c r="L187" s="963"/>
      <c r="M187" s="963"/>
      <c r="N187" s="963"/>
      <c r="O187" s="963"/>
      <c r="P187" s="963"/>
      <c r="Q187" s="963"/>
      <c r="R187" s="963"/>
      <c r="S187" s="963"/>
      <c r="T187" s="963"/>
      <c r="U187" s="963"/>
      <c r="V187" s="963"/>
      <c r="W187" s="963"/>
      <c r="X187" s="963"/>
      <c r="Y187" s="963"/>
      <c r="Z187" s="963"/>
    </row>
    <row r="188" spans="1:26" ht="51">
      <c r="A188" s="693" t="s">
        <v>1983</v>
      </c>
      <c r="B188" s="467" t="s">
        <v>573</v>
      </c>
      <c r="C188" s="471" t="s">
        <v>9206</v>
      </c>
      <c r="D188" s="696">
        <v>2</v>
      </c>
      <c r="E188" s="696" t="s">
        <v>611</v>
      </c>
      <c r="F188" s="471"/>
      <c r="G188" s="1056"/>
      <c r="H188" s="1102"/>
      <c r="I188" s="960"/>
      <c r="J188" s="960"/>
      <c r="K188" s="960"/>
      <c r="L188" s="963"/>
      <c r="M188" s="963"/>
      <c r="N188" s="963"/>
      <c r="O188" s="963"/>
      <c r="P188" s="963"/>
      <c r="Q188" s="963"/>
      <c r="R188" s="963"/>
      <c r="S188" s="963"/>
      <c r="T188" s="963"/>
      <c r="U188" s="963"/>
      <c r="V188" s="963"/>
      <c r="W188" s="963"/>
      <c r="X188" s="963"/>
      <c r="Y188" s="963"/>
      <c r="Z188" s="963"/>
    </row>
    <row r="189" spans="1:26" ht="48">
      <c r="A189" s="693" t="s">
        <v>574</v>
      </c>
      <c r="B189" s="467" t="s">
        <v>575</v>
      </c>
      <c r="C189" s="475" t="s">
        <v>9207</v>
      </c>
      <c r="D189" s="696">
        <v>2</v>
      </c>
      <c r="E189" s="696" t="s">
        <v>469</v>
      </c>
      <c r="F189" s="471" t="s">
        <v>9208</v>
      </c>
      <c r="G189" s="1056"/>
      <c r="H189" s="1102"/>
      <c r="I189" s="960"/>
      <c r="J189" s="960"/>
      <c r="K189" s="960"/>
      <c r="L189" s="963"/>
      <c r="M189" s="963"/>
      <c r="N189" s="963"/>
      <c r="O189" s="963"/>
      <c r="P189" s="963"/>
      <c r="Q189" s="963"/>
      <c r="R189" s="963"/>
      <c r="S189" s="963"/>
      <c r="T189" s="963"/>
      <c r="U189" s="963"/>
      <c r="V189" s="963"/>
      <c r="W189" s="963"/>
      <c r="X189" s="963"/>
      <c r="Y189" s="963"/>
      <c r="Z189" s="963"/>
    </row>
    <row r="190" spans="1:26" ht="64">
      <c r="A190" s="693"/>
      <c r="B190" s="467"/>
      <c r="C190" s="475" t="s">
        <v>9209</v>
      </c>
      <c r="D190" s="696">
        <v>2</v>
      </c>
      <c r="E190" s="696" t="s">
        <v>9210</v>
      </c>
      <c r="F190" s="471" t="s">
        <v>9211</v>
      </c>
      <c r="G190" s="1424"/>
      <c r="H190" s="1425"/>
      <c r="I190" s="960"/>
      <c r="J190" s="960"/>
      <c r="K190" s="960"/>
      <c r="L190" s="963"/>
      <c r="M190" s="963"/>
      <c r="N190" s="963"/>
      <c r="O190" s="963"/>
      <c r="P190" s="963"/>
      <c r="Q190" s="963"/>
      <c r="R190" s="963"/>
      <c r="S190" s="963"/>
      <c r="T190" s="963"/>
      <c r="U190" s="963"/>
      <c r="V190" s="963"/>
      <c r="W190" s="963"/>
      <c r="X190" s="963"/>
      <c r="Y190" s="963"/>
      <c r="Z190" s="963"/>
    </row>
    <row r="191" spans="1:26" ht="16">
      <c r="A191" s="693"/>
      <c r="B191" s="467"/>
      <c r="C191" s="475" t="s">
        <v>9212</v>
      </c>
      <c r="D191" s="696">
        <v>2</v>
      </c>
      <c r="E191" s="696" t="s">
        <v>9213</v>
      </c>
      <c r="F191" s="471" t="s">
        <v>9214</v>
      </c>
      <c r="G191" s="1056"/>
      <c r="H191" s="1102"/>
      <c r="I191" s="960"/>
      <c r="J191" s="960"/>
      <c r="K191" s="960"/>
      <c r="L191" s="963"/>
      <c r="M191" s="963"/>
      <c r="N191" s="963"/>
      <c r="O191" s="963"/>
      <c r="P191" s="963"/>
      <c r="Q191" s="963"/>
      <c r="R191" s="963"/>
      <c r="S191" s="963"/>
      <c r="T191" s="963"/>
      <c r="U191" s="963"/>
      <c r="V191" s="963"/>
      <c r="W191" s="963"/>
      <c r="X191" s="963"/>
      <c r="Y191" s="963"/>
      <c r="Z191" s="963"/>
    </row>
    <row r="192" spans="1:26" ht="32">
      <c r="A192" s="693"/>
      <c r="B192" s="467"/>
      <c r="C192" s="475" t="s">
        <v>9215</v>
      </c>
      <c r="D192" s="696">
        <v>2</v>
      </c>
      <c r="E192" s="696" t="s">
        <v>611</v>
      </c>
      <c r="F192" s="471" t="s">
        <v>9216</v>
      </c>
      <c r="G192" s="1056"/>
      <c r="H192" s="1102"/>
      <c r="I192" s="960"/>
      <c r="J192" s="960"/>
      <c r="K192" s="960"/>
      <c r="L192" s="963"/>
      <c r="M192" s="963"/>
      <c r="N192" s="963"/>
      <c r="O192" s="963"/>
      <c r="P192" s="963"/>
      <c r="Q192" s="963"/>
      <c r="R192" s="963"/>
      <c r="S192" s="963"/>
      <c r="T192" s="963"/>
      <c r="U192" s="963"/>
      <c r="V192" s="963"/>
      <c r="W192" s="963"/>
      <c r="X192" s="963"/>
      <c r="Y192" s="963"/>
      <c r="Z192" s="963"/>
    </row>
    <row r="193" spans="1:26" ht="32">
      <c r="A193" s="693"/>
      <c r="B193" s="467"/>
      <c r="C193" s="475" t="s">
        <v>9217</v>
      </c>
      <c r="D193" s="696">
        <v>2</v>
      </c>
      <c r="E193" s="696" t="s">
        <v>535</v>
      </c>
      <c r="F193" s="471" t="s">
        <v>9218</v>
      </c>
      <c r="G193" s="1056"/>
      <c r="H193" s="1102"/>
      <c r="I193" s="960"/>
      <c r="J193" s="960"/>
      <c r="K193" s="960"/>
      <c r="L193" s="963"/>
      <c r="M193" s="963"/>
      <c r="N193" s="963"/>
      <c r="O193" s="963"/>
      <c r="P193" s="963"/>
      <c r="Q193" s="963"/>
      <c r="R193" s="963"/>
      <c r="S193" s="963"/>
      <c r="T193" s="963"/>
      <c r="U193" s="963"/>
      <c r="V193" s="963"/>
      <c r="W193" s="963"/>
      <c r="X193" s="963"/>
      <c r="Y193" s="963"/>
      <c r="Z193" s="963"/>
    </row>
    <row r="194" spans="1:26" ht="32">
      <c r="A194" s="693"/>
      <c r="B194" s="467"/>
      <c r="C194" s="475" t="s">
        <v>9219</v>
      </c>
      <c r="D194" s="696">
        <v>2</v>
      </c>
      <c r="E194" s="180" t="s">
        <v>1149</v>
      </c>
      <c r="F194" s="475"/>
      <c r="G194" s="1056"/>
      <c r="H194" s="1102"/>
      <c r="I194" s="960"/>
      <c r="J194" s="960"/>
      <c r="K194" s="960"/>
      <c r="L194" s="963"/>
      <c r="M194" s="963"/>
      <c r="N194" s="963"/>
      <c r="O194" s="963"/>
      <c r="P194" s="963"/>
      <c r="Q194" s="963"/>
      <c r="R194" s="963"/>
      <c r="S194" s="963"/>
      <c r="T194" s="963"/>
      <c r="U194" s="963"/>
      <c r="V194" s="963"/>
      <c r="W194" s="963"/>
      <c r="X194" s="963"/>
      <c r="Y194" s="963"/>
      <c r="Z194" s="963"/>
    </row>
    <row r="195" spans="1:26" ht="48">
      <c r="A195" s="693"/>
      <c r="B195" s="467"/>
      <c r="C195" s="475" t="s">
        <v>9220</v>
      </c>
      <c r="D195" s="696">
        <v>2</v>
      </c>
      <c r="E195" s="180" t="s">
        <v>571</v>
      </c>
      <c r="F195" s="475" t="s">
        <v>9221</v>
      </c>
      <c r="G195" s="1052"/>
      <c r="H195" s="960"/>
      <c r="I195" s="960"/>
      <c r="J195" s="960"/>
      <c r="K195" s="960"/>
      <c r="L195" s="963"/>
      <c r="M195" s="963"/>
      <c r="N195" s="963"/>
      <c r="O195" s="963"/>
      <c r="P195" s="963"/>
      <c r="Q195" s="963"/>
      <c r="R195" s="963"/>
      <c r="S195" s="963"/>
      <c r="T195" s="963"/>
      <c r="U195" s="963"/>
      <c r="V195" s="963"/>
      <c r="W195" s="963"/>
      <c r="X195" s="963"/>
      <c r="Y195" s="963"/>
      <c r="Z195" s="963"/>
    </row>
    <row r="196" spans="1:26" ht="32">
      <c r="A196" s="693"/>
      <c r="B196" s="467"/>
      <c r="C196" s="475" t="s">
        <v>9222</v>
      </c>
      <c r="D196" s="696">
        <v>2</v>
      </c>
      <c r="E196" s="180" t="s">
        <v>2427</v>
      </c>
      <c r="F196" s="475"/>
      <c r="G196" s="1056"/>
      <c r="H196" s="1102"/>
      <c r="I196" s="960"/>
      <c r="J196" s="960"/>
      <c r="K196" s="960"/>
      <c r="L196" s="963"/>
      <c r="M196" s="963"/>
      <c r="N196" s="963"/>
      <c r="O196" s="963"/>
      <c r="P196" s="963"/>
      <c r="Q196" s="963"/>
      <c r="R196" s="963"/>
      <c r="S196" s="963"/>
      <c r="T196" s="963"/>
      <c r="U196" s="963"/>
      <c r="V196" s="963"/>
      <c r="W196" s="963"/>
      <c r="X196" s="963"/>
      <c r="Y196" s="963"/>
      <c r="Z196" s="963"/>
    </row>
    <row r="197" spans="1:26" ht="19">
      <c r="A197" s="693" t="s">
        <v>63</v>
      </c>
      <c r="B197" s="1606" t="s">
        <v>64</v>
      </c>
      <c r="C197" s="1570"/>
      <c r="D197" s="1570"/>
      <c r="E197" s="1570"/>
      <c r="F197" s="1570"/>
      <c r="G197" s="1573"/>
      <c r="H197" s="1416"/>
      <c r="I197" s="960">
        <f>SUM(D198:D214)</f>
        <v>32</v>
      </c>
      <c r="J197" s="960">
        <f>COUNT(D198:D214)*2</f>
        <v>32</v>
      </c>
      <c r="K197" s="960"/>
      <c r="L197" s="963"/>
      <c r="M197" s="963"/>
      <c r="N197" s="963"/>
      <c r="O197" s="963"/>
      <c r="P197" s="963"/>
      <c r="Q197" s="963"/>
      <c r="R197" s="963"/>
      <c r="S197" s="963"/>
      <c r="T197" s="963"/>
      <c r="U197" s="963"/>
      <c r="V197" s="963"/>
      <c r="W197" s="963"/>
      <c r="X197" s="963"/>
      <c r="Y197" s="963"/>
      <c r="Z197" s="963"/>
    </row>
    <row r="198" spans="1:26" ht="48">
      <c r="A198" s="693" t="s">
        <v>576</v>
      </c>
      <c r="B198" s="475" t="s">
        <v>577</v>
      </c>
      <c r="C198" s="475" t="s">
        <v>578</v>
      </c>
      <c r="D198" s="696">
        <v>2</v>
      </c>
      <c r="E198" s="696" t="s">
        <v>611</v>
      </c>
      <c r="F198" s="475" t="s">
        <v>579</v>
      </c>
      <c r="G198" s="1056"/>
      <c r="H198" s="1102"/>
      <c r="I198" s="960"/>
      <c r="J198" s="960"/>
      <c r="K198" s="960"/>
      <c r="L198" s="963"/>
      <c r="M198" s="963"/>
      <c r="N198" s="963"/>
      <c r="O198" s="963"/>
      <c r="P198" s="963"/>
      <c r="Q198" s="963"/>
      <c r="R198" s="963"/>
      <c r="S198" s="963"/>
      <c r="T198" s="963"/>
      <c r="U198" s="963"/>
      <c r="V198" s="963"/>
      <c r="W198" s="963"/>
      <c r="X198" s="963"/>
      <c r="Y198" s="963"/>
      <c r="Z198" s="963"/>
    </row>
    <row r="199" spans="1:26" ht="32">
      <c r="A199" s="693" t="s">
        <v>580</v>
      </c>
      <c r="B199" s="475" t="s">
        <v>581</v>
      </c>
      <c r="C199" s="475" t="s">
        <v>582</v>
      </c>
      <c r="D199" s="696">
        <v>2</v>
      </c>
      <c r="E199" s="696" t="s">
        <v>611</v>
      </c>
      <c r="F199" s="475" t="s">
        <v>583</v>
      </c>
      <c r="G199" s="1056"/>
      <c r="H199" s="1102"/>
      <c r="I199" s="960"/>
      <c r="J199" s="960"/>
      <c r="K199" s="960"/>
      <c r="L199" s="963"/>
      <c r="M199" s="963"/>
      <c r="N199" s="963"/>
      <c r="O199" s="963"/>
      <c r="P199" s="963"/>
      <c r="Q199" s="963"/>
      <c r="R199" s="963"/>
      <c r="S199" s="963"/>
      <c r="T199" s="963"/>
      <c r="U199" s="963"/>
      <c r="V199" s="963"/>
      <c r="W199" s="963"/>
      <c r="X199" s="963"/>
      <c r="Y199" s="963"/>
      <c r="Z199" s="963"/>
    </row>
    <row r="200" spans="1:26" ht="64">
      <c r="A200" s="693" t="s">
        <v>584</v>
      </c>
      <c r="B200" s="475" t="s">
        <v>585</v>
      </c>
      <c r="C200" s="475" t="s">
        <v>586</v>
      </c>
      <c r="D200" s="696">
        <v>2</v>
      </c>
      <c r="E200" s="696" t="s">
        <v>611</v>
      </c>
      <c r="F200" s="475" t="s">
        <v>587</v>
      </c>
      <c r="G200" s="1056"/>
      <c r="H200" s="1102"/>
      <c r="I200" s="960"/>
      <c r="J200" s="960"/>
      <c r="K200" s="960"/>
      <c r="L200" s="963"/>
      <c r="M200" s="963"/>
      <c r="N200" s="963"/>
      <c r="O200" s="963"/>
      <c r="P200" s="963"/>
      <c r="Q200" s="963"/>
      <c r="R200" s="963"/>
      <c r="S200" s="963"/>
      <c r="T200" s="963"/>
      <c r="U200" s="963"/>
      <c r="V200" s="963"/>
      <c r="W200" s="963"/>
      <c r="X200" s="963"/>
      <c r="Y200" s="963"/>
      <c r="Z200" s="963"/>
    </row>
    <row r="201" spans="1:26" ht="64">
      <c r="A201" s="693" t="s">
        <v>588</v>
      </c>
      <c r="B201" s="475" t="s">
        <v>589</v>
      </c>
      <c r="C201" s="475" t="s">
        <v>590</v>
      </c>
      <c r="D201" s="696">
        <v>2</v>
      </c>
      <c r="E201" s="696" t="s">
        <v>611</v>
      </c>
      <c r="F201" s="475" t="s">
        <v>591</v>
      </c>
      <c r="G201" s="1056"/>
      <c r="H201" s="1102"/>
      <c r="I201" s="960"/>
      <c r="J201" s="960"/>
      <c r="K201" s="960"/>
      <c r="L201" s="963"/>
      <c r="M201" s="963"/>
      <c r="N201" s="963"/>
      <c r="O201" s="963"/>
      <c r="P201" s="963"/>
      <c r="Q201" s="963"/>
      <c r="R201" s="963"/>
      <c r="S201" s="963"/>
      <c r="T201" s="963"/>
      <c r="U201" s="963"/>
      <c r="V201" s="963"/>
      <c r="W201" s="963"/>
      <c r="X201" s="963"/>
      <c r="Y201" s="963"/>
      <c r="Z201" s="963"/>
    </row>
    <row r="202" spans="1:26" ht="64">
      <c r="A202" s="693" t="s">
        <v>592</v>
      </c>
      <c r="B202" s="475" t="s">
        <v>593</v>
      </c>
      <c r="C202" s="475" t="s">
        <v>594</v>
      </c>
      <c r="D202" s="696">
        <v>2</v>
      </c>
      <c r="E202" s="696" t="s">
        <v>611</v>
      </c>
      <c r="F202" s="475" t="s">
        <v>595</v>
      </c>
      <c r="G202" s="1056"/>
      <c r="H202" s="1102"/>
      <c r="I202" s="960"/>
      <c r="J202" s="960"/>
      <c r="K202" s="960"/>
      <c r="L202" s="963"/>
      <c r="M202" s="963"/>
      <c r="N202" s="963"/>
      <c r="O202" s="963"/>
      <c r="P202" s="963"/>
      <c r="Q202" s="963"/>
      <c r="R202" s="963"/>
      <c r="S202" s="963"/>
      <c r="T202" s="963"/>
      <c r="U202" s="963"/>
      <c r="V202" s="963"/>
      <c r="W202" s="963"/>
      <c r="X202" s="963"/>
      <c r="Y202" s="963"/>
      <c r="Z202" s="963"/>
    </row>
    <row r="203" spans="1:26" ht="32">
      <c r="A203" s="693" t="s">
        <v>596</v>
      </c>
      <c r="B203" s="475" t="s">
        <v>597</v>
      </c>
      <c r="C203" s="471" t="s">
        <v>9223</v>
      </c>
      <c r="D203" s="696">
        <v>2</v>
      </c>
      <c r="E203" s="696" t="s">
        <v>599</v>
      </c>
      <c r="F203" s="735"/>
      <c r="G203" s="1056"/>
      <c r="H203" s="1102"/>
      <c r="I203" s="960"/>
      <c r="J203" s="960"/>
      <c r="K203" s="960"/>
      <c r="L203" s="963"/>
      <c r="M203" s="963"/>
      <c r="N203" s="963"/>
      <c r="O203" s="963"/>
      <c r="P203" s="963"/>
      <c r="Q203" s="963"/>
      <c r="R203" s="963"/>
      <c r="S203" s="963"/>
      <c r="T203" s="963"/>
      <c r="U203" s="963"/>
      <c r="V203" s="963"/>
      <c r="W203" s="963"/>
      <c r="X203" s="963"/>
      <c r="Y203" s="963"/>
      <c r="Z203" s="963"/>
    </row>
    <row r="204" spans="1:26" ht="14.25" hidden="1" customHeight="1">
      <c r="A204" s="1422" t="s">
        <v>608</v>
      </c>
      <c r="B204" s="111" t="s">
        <v>609</v>
      </c>
      <c r="C204" s="111"/>
      <c r="D204" s="136"/>
      <c r="E204" s="136"/>
      <c r="F204" s="136"/>
      <c r="G204" s="526"/>
      <c r="H204" s="461"/>
      <c r="I204" s="319"/>
      <c r="J204" s="319"/>
      <c r="K204" s="106"/>
      <c r="L204" s="106"/>
      <c r="M204" s="106"/>
      <c r="N204" s="106"/>
      <c r="O204" s="106"/>
      <c r="P204" s="106"/>
      <c r="Q204" s="106"/>
      <c r="R204" s="106"/>
      <c r="S204" s="106"/>
      <c r="T204" s="106"/>
      <c r="U204" s="106"/>
      <c r="V204" s="106"/>
      <c r="W204" s="106"/>
      <c r="X204" s="106"/>
      <c r="Y204" s="106"/>
      <c r="Z204" s="106"/>
    </row>
    <row r="205" spans="1:26" ht="48">
      <c r="A205" s="693" t="s">
        <v>613</v>
      </c>
      <c r="B205" s="475" t="s">
        <v>1988</v>
      </c>
      <c r="C205" s="475" t="s">
        <v>615</v>
      </c>
      <c r="D205" s="696">
        <v>2</v>
      </c>
      <c r="E205" s="696" t="s">
        <v>599</v>
      </c>
      <c r="F205" s="475" t="s">
        <v>616</v>
      </c>
      <c r="G205" s="1056"/>
      <c r="H205" s="1102"/>
      <c r="I205" s="960"/>
      <c r="J205" s="960"/>
      <c r="K205" s="960"/>
      <c r="L205" s="963"/>
      <c r="M205" s="963"/>
      <c r="N205" s="963"/>
      <c r="O205" s="963"/>
      <c r="P205" s="963"/>
      <c r="Q205" s="963"/>
      <c r="R205" s="963"/>
      <c r="S205" s="963"/>
      <c r="T205" s="963"/>
      <c r="U205" s="963"/>
      <c r="V205" s="963"/>
      <c r="W205" s="963"/>
      <c r="X205" s="963"/>
      <c r="Y205" s="963"/>
      <c r="Z205" s="963"/>
    </row>
    <row r="206" spans="1:26" ht="96">
      <c r="A206" s="693" t="s">
        <v>617</v>
      </c>
      <c r="B206" s="475" t="s">
        <v>618</v>
      </c>
      <c r="C206" s="475" t="s">
        <v>619</v>
      </c>
      <c r="D206" s="696">
        <v>2</v>
      </c>
      <c r="E206" s="696" t="s">
        <v>599</v>
      </c>
      <c r="F206" s="475" t="s">
        <v>620</v>
      </c>
      <c r="G206" s="1056"/>
      <c r="H206" s="1102"/>
      <c r="I206" s="960"/>
      <c r="J206" s="960"/>
      <c r="K206" s="960"/>
      <c r="L206" s="963"/>
      <c r="M206" s="963"/>
      <c r="N206" s="963"/>
      <c r="O206" s="963"/>
      <c r="P206" s="963"/>
      <c r="Q206" s="963"/>
      <c r="R206" s="963"/>
      <c r="S206" s="963"/>
      <c r="T206" s="963"/>
      <c r="U206" s="963"/>
      <c r="V206" s="963"/>
      <c r="W206" s="963"/>
      <c r="X206" s="963"/>
      <c r="Y206" s="963"/>
      <c r="Z206" s="963"/>
    </row>
    <row r="207" spans="1:26" ht="80">
      <c r="A207" s="693" t="s">
        <v>621</v>
      </c>
      <c r="B207" s="475" t="s">
        <v>622</v>
      </c>
      <c r="C207" s="475" t="s">
        <v>623</v>
      </c>
      <c r="D207" s="696">
        <v>2</v>
      </c>
      <c r="E207" s="696" t="s">
        <v>599</v>
      </c>
      <c r="F207" s="475" t="s">
        <v>624</v>
      </c>
      <c r="G207" s="1056"/>
      <c r="H207" s="1102"/>
      <c r="I207" s="960"/>
      <c r="J207" s="960"/>
      <c r="K207" s="960"/>
      <c r="L207" s="963"/>
      <c r="M207" s="963"/>
      <c r="N207" s="963"/>
      <c r="O207" s="963"/>
      <c r="P207" s="963"/>
      <c r="Q207" s="963"/>
      <c r="R207" s="963"/>
      <c r="S207" s="963"/>
      <c r="T207" s="963"/>
      <c r="U207" s="963"/>
      <c r="V207" s="963"/>
      <c r="W207" s="963"/>
      <c r="X207" s="963"/>
      <c r="Y207" s="963"/>
      <c r="Z207" s="963"/>
    </row>
    <row r="208" spans="1:26" ht="32">
      <c r="A208" s="693" t="s">
        <v>625</v>
      </c>
      <c r="B208" s="475" t="s">
        <v>626</v>
      </c>
      <c r="C208" s="475" t="s">
        <v>627</v>
      </c>
      <c r="D208" s="696">
        <v>2</v>
      </c>
      <c r="E208" s="696" t="s">
        <v>599</v>
      </c>
      <c r="F208" s="475" t="s">
        <v>628</v>
      </c>
      <c r="G208" s="1056"/>
      <c r="H208" s="1102"/>
      <c r="I208" s="960"/>
      <c r="J208" s="960"/>
      <c r="K208" s="960"/>
      <c r="L208" s="963"/>
      <c r="M208" s="963"/>
      <c r="N208" s="963"/>
      <c r="O208" s="963"/>
      <c r="P208" s="963"/>
      <c r="Q208" s="963"/>
      <c r="R208" s="963"/>
      <c r="S208" s="963"/>
      <c r="T208" s="963"/>
      <c r="U208" s="963"/>
      <c r="V208" s="963"/>
      <c r="W208" s="963"/>
      <c r="X208" s="963"/>
      <c r="Y208" s="963"/>
      <c r="Z208" s="963"/>
    </row>
    <row r="209" spans="1:26" ht="96">
      <c r="A209" s="693" t="s">
        <v>629</v>
      </c>
      <c r="B209" s="475" t="s">
        <v>630</v>
      </c>
      <c r="C209" s="475" t="s">
        <v>8420</v>
      </c>
      <c r="D209" s="696">
        <v>2</v>
      </c>
      <c r="E209" s="696" t="s">
        <v>611</v>
      </c>
      <c r="F209" s="475" t="s">
        <v>8421</v>
      </c>
      <c r="G209" s="1056"/>
      <c r="H209" s="1102"/>
      <c r="I209" s="960"/>
      <c r="J209" s="960"/>
      <c r="K209" s="960"/>
      <c r="L209" s="963"/>
      <c r="M209" s="963"/>
      <c r="N209" s="963"/>
      <c r="O209" s="963"/>
      <c r="P209" s="963"/>
      <c r="Q209" s="963"/>
      <c r="R209" s="963"/>
      <c r="S209" s="963"/>
      <c r="T209" s="963"/>
      <c r="U209" s="963"/>
      <c r="V209" s="963"/>
      <c r="W209" s="963"/>
      <c r="X209" s="963"/>
      <c r="Y209" s="963"/>
      <c r="Z209" s="963"/>
    </row>
    <row r="210" spans="1:26" ht="224">
      <c r="A210" s="693"/>
      <c r="B210" s="720"/>
      <c r="C210" s="475" t="s">
        <v>8422</v>
      </c>
      <c r="D210" s="696">
        <v>2</v>
      </c>
      <c r="E210" s="696" t="s">
        <v>611</v>
      </c>
      <c r="F210" s="475" t="s">
        <v>9224</v>
      </c>
      <c r="G210" s="1056"/>
      <c r="H210" s="1102"/>
      <c r="I210" s="960"/>
      <c r="J210" s="960"/>
      <c r="K210" s="960"/>
      <c r="L210" s="963"/>
      <c r="M210" s="963"/>
      <c r="N210" s="963"/>
      <c r="O210" s="963"/>
      <c r="P210" s="963"/>
      <c r="Q210" s="963"/>
      <c r="R210" s="963"/>
      <c r="S210" s="963"/>
      <c r="T210" s="963"/>
      <c r="U210" s="963"/>
      <c r="V210" s="963"/>
      <c r="W210" s="963"/>
      <c r="X210" s="963"/>
      <c r="Y210" s="963"/>
      <c r="Z210" s="963"/>
    </row>
    <row r="211" spans="1:26" ht="64">
      <c r="A211" s="693"/>
      <c r="B211" s="720"/>
      <c r="C211" s="475" t="s">
        <v>8424</v>
      </c>
      <c r="D211" s="696">
        <v>2</v>
      </c>
      <c r="E211" s="696" t="s">
        <v>611</v>
      </c>
      <c r="F211" s="475" t="s">
        <v>9225</v>
      </c>
      <c r="G211" s="1056"/>
      <c r="H211" s="1102"/>
      <c r="I211" s="960"/>
      <c r="J211" s="960"/>
      <c r="K211" s="960"/>
      <c r="L211" s="963"/>
      <c r="M211" s="963"/>
      <c r="N211" s="963"/>
      <c r="O211" s="963"/>
      <c r="P211" s="963"/>
      <c r="Q211" s="963"/>
      <c r="R211" s="963"/>
      <c r="S211" s="963"/>
      <c r="T211" s="963"/>
      <c r="U211" s="963"/>
      <c r="V211" s="963"/>
      <c r="W211" s="963"/>
      <c r="X211" s="963"/>
      <c r="Y211" s="963"/>
      <c r="Z211" s="963"/>
    </row>
    <row r="212" spans="1:26" ht="48">
      <c r="A212" s="693"/>
      <c r="B212" s="720"/>
      <c r="C212" s="475" t="s">
        <v>8426</v>
      </c>
      <c r="D212" s="696">
        <v>2</v>
      </c>
      <c r="E212" s="696" t="s">
        <v>611</v>
      </c>
      <c r="F212" s="475" t="s">
        <v>8427</v>
      </c>
      <c r="G212" s="1056"/>
      <c r="H212" s="1102"/>
      <c r="I212" s="960"/>
      <c r="J212" s="960"/>
      <c r="K212" s="960"/>
      <c r="L212" s="963"/>
      <c r="M212" s="963"/>
      <c r="N212" s="963"/>
      <c r="O212" s="963"/>
      <c r="P212" s="963"/>
      <c r="Q212" s="963"/>
      <c r="R212" s="963"/>
      <c r="S212" s="963"/>
      <c r="T212" s="963"/>
      <c r="U212" s="963"/>
      <c r="V212" s="963"/>
      <c r="W212" s="963"/>
      <c r="X212" s="963"/>
      <c r="Y212" s="963"/>
      <c r="Z212" s="963"/>
    </row>
    <row r="213" spans="1:26" ht="48">
      <c r="A213" s="693"/>
      <c r="B213" s="720"/>
      <c r="C213" s="475" t="s">
        <v>8428</v>
      </c>
      <c r="D213" s="696">
        <v>2</v>
      </c>
      <c r="E213" s="696" t="s">
        <v>611</v>
      </c>
      <c r="F213" s="475" t="s">
        <v>8429</v>
      </c>
      <c r="G213" s="1056"/>
      <c r="H213" s="1102"/>
      <c r="I213" s="960"/>
      <c r="J213" s="960"/>
      <c r="K213" s="960"/>
      <c r="L213" s="963"/>
      <c r="M213" s="963"/>
      <c r="N213" s="963"/>
      <c r="O213" s="963"/>
      <c r="P213" s="963"/>
      <c r="Q213" s="963"/>
      <c r="R213" s="963"/>
      <c r="S213" s="963"/>
      <c r="T213" s="963"/>
      <c r="U213" s="963"/>
      <c r="V213" s="963"/>
      <c r="W213" s="963"/>
      <c r="X213" s="963"/>
      <c r="Y213" s="963"/>
      <c r="Z213" s="963"/>
    </row>
    <row r="214" spans="1:26" ht="32">
      <c r="A214" s="1426"/>
      <c r="B214" s="720"/>
      <c r="C214" s="475" t="s">
        <v>8430</v>
      </c>
      <c r="D214" s="696">
        <v>2</v>
      </c>
      <c r="E214" s="696" t="s">
        <v>611</v>
      </c>
      <c r="F214" s="475" t="s">
        <v>8431</v>
      </c>
      <c r="G214" s="1056"/>
      <c r="H214" s="1102"/>
      <c r="I214" s="960"/>
      <c r="J214" s="960"/>
      <c r="K214" s="960"/>
      <c r="L214" s="963"/>
      <c r="M214" s="963"/>
      <c r="N214" s="963"/>
      <c r="O214" s="963"/>
      <c r="P214" s="963"/>
      <c r="Q214" s="963"/>
      <c r="R214" s="963"/>
      <c r="S214" s="963"/>
      <c r="T214" s="963"/>
      <c r="U214" s="963"/>
      <c r="V214" s="963"/>
      <c r="W214" s="963"/>
      <c r="X214" s="963"/>
      <c r="Y214" s="963"/>
      <c r="Z214" s="963"/>
    </row>
    <row r="215" spans="1:26" ht="19">
      <c r="A215" s="1426"/>
      <c r="B215" s="1783" t="s">
        <v>631</v>
      </c>
      <c r="C215" s="1576"/>
      <c r="D215" s="1576"/>
      <c r="E215" s="1576"/>
      <c r="F215" s="1576"/>
      <c r="G215" s="1584"/>
      <c r="H215" s="1415"/>
      <c r="I215" s="960">
        <f t="shared" ref="I215:J215" si="3">I216+I245+I266+I277+I311+I315+I325</f>
        <v>230</v>
      </c>
      <c r="J215" s="960">
        <f t="shared" si="3"/>
        <v>230</v>
      </c>
      <c r="K215" s="960"/>
      <c r="L215" s="963"/>
      <c r="M215" s="963"/>
      <c r="N215" s="963"/>
      <c r="O215" s="963"/>
      <c r="P215" s="963"/>
      <c r="Q215" s="963"/>
      <c r="R215" s="963"/>
      <c r="S215" s="963"/>
      <c r="T215" s="963"/>
      <c r="U215" s="963"/>
      <c r="V215" s="963"/>
      <c r="W215" s="963"/>
      <c r="X215" s="963"/>
      <c r="Y215" s="963"/>
      <c r="Z215" s="963"/>
    </row>
    <row r="216" spans="1:26" ht="19">
      <c r="A216" s="693" t="s">
        <v>224</v>
      </c>
      <c r="B216" s="1606" t="s">
        <v>67</v>
      </c>
      <c r="C216" s="1570"/>
      <c r="D216" s="1570"/>
      <c r="E216" s="1570"/>
      <c r="F216" s="1570"/>
      <c r="G216" s="1573"/>
      <c r="H216" s="1416"/>
      <c r="I216" s="960">
        <f>SUM(D217:D244)</f>
        <v>56</v>
      </c>
      <c r="J216" s="960">
        <f>COUNT(D217:D244)*2</f>
        <v>56</v>
      </c>
      <c r="K216" s="960"/>
      <c r="L216" s="963"/>
      <c r="M216" s="963"/>
      <c r="N216" s="963"/>
      <c r="O216" s="963"/>
      <c r="P216" s="963"/>
      <c r="Q216" s="963"/>
      <c r="R216" s="963"/>
      <c r="S216" s="963"/>
      <c r="T216" s="963"/>
      <c r="U216" s="963"/>
      <c r="V216" s="963"/>
      <c r="W216" s="963"/>
      <c r="X216" s="963"/>
      <c r="Y216" s="963"/>
      <c r="Z216" s="963"/>
    </row>
    <row r="217" spans="1:26" ht="34">
      <c r="A217" s="693" t="s">
        <v>632</v>
      </c>
      <c r="B217" s="161" t="s">
        <v>633</v>
      </c>
      <c r="C217" s="769" t="s">
        <v>9226</v>
      </c>
      <c r="D217" s="696">
        <v>2</v>
      </c>
      <c r="E217" s="736" t="s">
        <v>504</v>
      </c>
      <c r="F217" s="735"/>
      <c r="G217" s="1056"/>
      <c r="H217" s="1102"/>
      <c r="I217" s="960"/>
      <c r="J217" s="960"/>
      <c r="K217" s="960"/>
      <c r="L217" s="963"/>
      <c r="M217" s="963"/>
      <c r="N217" s="963"/>
      <c r="O217" s="963"/>
      <c r="P217" s="963"/>
      <c r="Q217" s="963"/>
      <c r="R217" s="963"/>
      <c r="S217" s="963"/>
      <c r="T217" s="963"/>
      <c r="U217" s="963"/>
      <c r="V217" s="963"/>
      <c r="W217" s="963"/>
      <c r="X217" s="963"/>
      <c r="Y217" s="963"/>
      <c r="Z217" s="963"/>
    </row>
    <row r="218" spans="1:26" ht="16">
      <c r="A218" s="693"/>
      <c r="B218" s="467"/>
      <c r="C218" s="471" t="s">
        <v>9227</v>
      </c>
      <c r="D218" s="696">
        <v>2</v>
      </c>
      <c r="E218" s="696" t="s">
        <v>504</v>
      </c>
      <c r="F218" s="471" t="s">
        <v>9228</v>
      </c>
      <c r="G218" s="1056"/>
      <c r="H218" s="1102"/>
      <c r="I218" s="960"/>
      <c r="J218" s="960"/>
      <c r="K218" s="960"/>
      <c r="L218" s="963"/>
      <c r="M218" s="963"/>
      <c r="N218" s="963"/>
      <c r="O218" s="963"/>
      <c r="P218" s="963"/>
      <c r="Q218" s="963"/>
      <c r="R218" s="963"/>
      <c r="S218" s="963"/>
      <c r="T218" s="963"/>
      <c r="U218" s="963"/>
      <c r="V218" s="963"/>
      <c r="W218" s="963"/>
      <c r="X218" s="963"/>
      <c r="Y218" s="963"/>
      <c r="Z218" s="963"/>
    </row>
    <row r="219" spans="1:26" ht="17">
      <c r="A219" s="693" t="s">
        <v>637</v>
      </c>
      <c r="B219" s="161" t="s">
        <v>638</v>
      </c>
      <c r="C219" s="471" t="s">
        <v>9229</v>
      </c>
      <c r="D219" s="696">
        <v>2</v>
      </c>
      <c r="E219" s="696" t="s">
        <v>469</v>
      </c>
      <c r="F219" s="471"/>
      <c r="G219" s="1056"/>
      <c r="H219" s="1102"/>
      <c r="I219" s="960"/>
      <c r="J219" s="960"/>
      <c r="K219" s="960"/>
      <c r="L219" s="963"/>
      <c r="M219" s="963"/>
      <c r="N219" s="963"/>
      <c r="O219" s="963"/>
      <c r="P219" s="963"/>
      <c r="Q219" s="963"/>
      <c r="R219" s="963"/>
      <c r="S219" s="963"/>
      <c r="T219" s="963"/>
      <c r="U219" s="963"/>
      <c r="V219" s="963"/>
      <c r="W219" s="963"/>
      <c r="X219" s="963"/>
      <c r="Y219" s="963"/>
      <c r="Z219" s="963"/>
    </row>
    <row r="220" spans="1:26" ht="16">
      <c r="A220" s="693" t="s">
        <v>6943</v>
      </c>
      <c r="B220" s="161"/>
      <c r="C220" s="471" t="s">
        <v>9230</v>
      </c>
      <c r="D220" s="696">
        <v>2</v>
      </c>
      <c r="E220" s="696" t="s">
        <v>469</v>
      </c>
      <c r="F220" s="471"/>
      <c r="G220" s="1056"/>
      <c r="H220" s="1102"/>
      <c r="I220" s="960"/>
      <c r="J220" s="960"/>
      <c r="K220" s="960"/>
      <c r="L220" s="963"/>
      <c r="M220" s="963"/>
      <c r="N220" s="963"/>
      <c r="O220" s="963"/>
      <c r="P220" s="963"/>
      <c r="Q220" s="963"/>
      <c r="R220" s="963"/>
      <c r="S220" s="963"/>
      <c r="T220" s="963"/>
      <c r="U220" s="963"/>
      <c r="V220" s="963"/>
      <c r="W220" s="963"/>
      <c r="X220" s="963"/>
      <c r="Y220" s="963"/>
      <c r="Z220" s="963"/>
    </row>
    <row r="221" spans="1:26" ht="32">
      <c r="A221" s="693"/>
      <c r="B221" s="161"/>
      <c r="C221" s="471" t="s">
        <v>9231</v>
      </c>
      <c r="D221" s="696">
        <v>2</v>
      </c>
      <c r="E221" s="696" t="s">
        <v>891</v>
      </c>
      <c r="F221" s="471"/>
      <c r="G221" s="1056"/>
      <c r="H221" s="1102"/>
      <c r="I221" s="960"/>
      <c r="J221" s="960"/>
      <c r="K221" s="960"/>
      <c r="L221" s="963"/>
      <c r="M221" s="963"/>
      <c r="N221" s="963"/>
      <c r="O221" s="963"/>
      <c r="P221" s="963"/>
      <c r="Q221" s="963"/>
      <c r="R221" s="963"/>
      <c r="S221" s="963"/>
      <c r="T221" s="963"/>
      <c r="U221" s="963"/>
      <c r="V221" s="963"/>
      <c r="W221" s="963"/>
      <c r="X221" s="963"/>
      <c r="Y221" s="963"/>
      <c r="Z221" s="963"/>
    </row>
    <row r="222" spans="1:26" ht="32">
      <c r="A222" s="693"/>
      <c r="B222" s="161"/>
      <c r="C222" s="471" t="s">
        <v>9232</v>
      </c>
      <c r="D222" s="696">
        <v>2</v>
      </c>
      <c r="E222" s="696" t="s">
        <v>891</v>
      </c>
      <c r="F222" s="471"/>
      <c r="G222" s="1056"/>
      <c r="H222" s="1102"/>
      <c r="I222" s="960"/>
      <c r="J222" s="960"/>
      <c r="K222" s="960"/>
      <c r="L222" s="963"/>
      <c r="M222" s="963"/>
      <c r="N222" s="963"/>
      <c r="O222" s="963"/>
      <c r="P222" s="963"/>
      <c r="Q222" s="963"/>
      <c r="R222" s="963"/>
      <c r="S222" s="963"/>
      <c r="T222" s="963"/>
      <c r="U222" s="963"/>
      <c r="V222" s="963"/>
      <c r="W222" s="963"/>
      <c r="X222" s="963"/>
      <c r="Y222" s="963"/>
      <c r="Z222" s="963"/>
    </row>
    <row r="223" spans="1:26" ht="16">
      <c r="A223" s="693"/>
      <c r="B223" s="161"/>
      <c r="C223" s="769" t="s">
        <v>9233</v>
      </c>
      <c r="D223" s="696">
        <v>2</v>
      </c>
      <c r="E223" s="696" t="s">
        <v>469</v>
      </c>
      <c r="F223" s="471"/>
      <c r="G223" s="1056"/>
      <c r="H223" s="1102"/>
      <c r="I223" s="960"/>
      <c r="J223" s="960"/>
      <c r="K223" s="960"/>
      <c r="L223" s="963"/>
      <c r="M223" s="963"/>
      <c r="N223" s="963"/>
      <c r="O223" s="963"/>
      <c r="P223" s="963"/>
      <c r="Q223" s="963"/>
      <c r="R223" s="963"/>
      <c r="S223" s="963"/>
      <c r="T223" s="963"/>
      <c r="U223" s="963"/>
      <c r="V223" s="963"/>
      <c r="W223" s="963"/>
      <c r="X223" s="963"/>
      <c r="Y223" s="963"/>
      <c r="Z223" s="963"/>
    </row>
    <row r="224" spans="1:26" ht="16">
      <c r="A224" s="693"/>
      <c r="B224" s="161"/>
      <c r="C224" s="769" t="s">
        <v>9234</v>
      </c>
      <c r="D224" s="696">
        <v>2</v>
      </c>
      <c r="E224" s="696" t="s">
        <v>891</v>
      </c>
      <c r="F224" s="471"/>
      <c r="G224" s="1056"/>
      <c r="H224" s="1102"/>
      <c r="I224" s="960"/>
      <c r="J224" s="960"/>
      <c r="K224" s="960"/>
      <c r="L224" s="963"/>
      <c r="M224" s="963"/>
      <c r="N224" s="963"/>
      <c r="O224" s="963"/>
      <c r="P224" s="963"/>
      <c r="Q224" s="963"/>
      <c r="R224" s="963"/>
      <c r="S224" s="963"/>
      <c r="T224" s="963"/>
      <c r="U224" s="963"/>
      <c r="V224" s="963"/>
      <c r="W224" s="963"/>
      <c r="X224" s="963"/>
      <c r="Y224" s="963"/>
      <c r="Z224" s="963"/>
    </row>
    <row r="225" spans="1:26" ht="32">
      <c r="A225" s="693"/>
      <c r="B225" s="161"/>
      <c r="C225" s="471" t="s">
        <v>9235</v>
      </c>
      <c r="D225" s="696">
        <v>2</v>
      </c>
      <c r="E225" s="696" t="s">
        <v>891</v>
      </c>
      <c r="F225" s="471"/>
      <c r="G225" s="1056"/>
      <c r="H225" s="1102"/>
      <c r="I225" s="960"/>
      <c r="J225" s="960"/>
      <c r="K225" s="960"/>
      <c r="L225" s="963"/>
      <c r="M225" s="963"/>
      <c r="N225" s="963"/>
      <c r="O225" s="963"/>
      <c r="P225" s="963"/>
      <c r="Q225" s="963"/>
      <c r="R225" s="963"/>
      <c r="S225" s="963"/>
      <c r="T225" s="963"/>
      <c r="U225" s="963"/>
      <c r="V225" s="963"/>
      <c r="W225" s="963"/>
      <c r="X225" s="963"/>
      <c r="Y225" s="963"/>
      <c r="Z225" s="963"/>
    </row>
    <row r="226" spans="1:26" ht="34">
      <c r="A226" s="693" t="s">
        <v>642</v>
      </c>
      <c r="B226" s="467" t="s">
        <v>643</v>
      </c>
      <c r="C226" s="471" t="s">
        <v>9236</v>
      </c>
      <c r="D226" s="696">
        <v>2</v>
      </c>
      <c r="E226" s="696" t="s">
        <v>469</v>
      </c>
      <c r="F226" s="471"/>
      <c r="G226" s="1056"/>
      <c r="H226" s="1102"/>
      <c r="I226" s="960"/>
      <c r="J226" s="960"/>
      <c r="K226" s="960"/>
      <c r="L226" s="963"/>
      <c r="M226" s="963"/>
      <c r="N226" s="963"/>
      <c r="O226" s="963"/>
      <c r="P226" s="963"/>
      <c r="Q226" s="963"/>
      <c r="R226" s="963"/>
      <c r="S226" s="963"/>
      <c r="T226" s="963"/>
      <c r="U226" s="963"/>
      <c r="V226" s="963"/>
      <c r="W226" s="963"/>
      <c r="X226" s="963"/>
      <c r="Y226" s="963"/>
      <c r="Z226" s="963"/>
    </row>
    <row r="227" spans="1:26" ht="32">
      <c r="A227" s="693" t="s">
        <v>6943</v>
      </c>
      <c r="B227" s="467"/>
      <c r="C227" s="471" t="s">
        <v>9237</v>
      </c>
      <c r="D227" s="696">
        <v>2</v>
      </c>
      <c r="E227" s="696" t="s">
        <v>469</v>
      </c>
      <c r="F227" s="471"/>
      <c r="G227" s="1056"/>
      <c r="H227" s="1102"/>
      <c r="I227" s="960"/>
      <c r="J227" s="960"/>
      <c r="K227" s="960"/>
      <c r="L227" s="963"/>
      <c r="M227" s="963"/>
      <c r="N227" s="963"/>
      <c r="O227" s="963"/>
      <c r="P227" s="963"/>
      <c r="Q227" s="963"/>
      <c r="R227" s="963"/>
      <c r="S227" s="963"/>
      <c r="T227" s="963"/>
      <c r="U227" s="963"/>
      <c r="V227" s="963"/>
      <c r="W227" s="963"/>
      <c r="X227" s="963"/>
      <c r="Y227" s="963"/>
      <c r="Z227" s="963"/>
    </row>
    <row r="228" spans="1:26" ht="32">
      <c r="A228" s="693" t="s">
        <v>6943</v>
      </c>
      <c r="B228" s="467"/>
      <c r="C228" s="471" t="s">
        <v>9238</v>
      </c>
      <c r="D228" s="696">
        <v>2</v>
      </c>
      <c r="E228" s="696" t="s">
        <v>469</v>
      </c>
      <c r="F228" s="471"/>
      <c r="G228" s="1056"/>
      <c r="H228" s="1102"/>
      <c r="I228" s="960"/>
      <c r="J228" s="960"/>
      <c r="K228" s="960"/>
      <c r="L228" s="963"/>
      <c r="M228" s="963"/>
      <c r="N228" s="963"/>
      <c r="O228" s="963"/>
      <c r="P228" s="963"/>
      <c r="Q228" s="963"/>
      <c r="R228" s="963"/>
      <c r="S228" s="963"/>
      <c r="T228" s="963"/>
      <c r="U228" s="963"/>
      <c r="V228" s="963"/>
      <c r="W228" s="963"/>
      <c r="X228" s="963"/>
      <c r="Y228" s="963"/>
      <c r="Z228" s="963"/>
    </row>
    <row r="229" spans="1:26" ht="48">
      <c r="A229" s="693" t="s">
        <v>6943</v>
      </c>
      <c r="B229" s="467"/>
      <c r="C229" s="471" t="s">
        <v>9239</v>
      </c>
      <c r="D229" s="696">
        <v>2</v>
      </c>
      <c r="E229" s="696" t="s">
        <v>469</v>
      </c>
      <c r="F229" s="471" t="s">
        <v>9240</v>
      </c>
      <c r="G229" s="1056"/>
      <c r="H229" s="1102"/>
      <c r="I229" s="960"/>
      <c r="J229" s="960"/>
      <c r="K229" s="960"/>
      <c r="L229" s="963"/>
      <c r="M229" s="963"/>
      <c r="N229" s="963"/>
      <c r="O229" s="963"/>
      <c r="P229" s="963"/>
      <c r="Q229" s="963"/>
      <c r="R229" s="963"/>
      <c r="S229" s="963"/>
      <c r="T229" s="963"/>
      <c r="U229" s="963"/>
      <c r="V229" s="963"/>
      <c r="W229" s="963"/>
      <c r="X229" s="963"/>
      <c r="Y229" s="963"/>
      <c r="Z229" s="963"/>
    </row>
    <row r="230" spans="1:26" ht="32">
      <c r="A230" s="693" t="s">
        <v>6943</v>
      </c>
      <c r="B230" s="467"/>
      <c r="C230" s="471" t="s">
        <v>9241</v>
      </c>
      <c r="D230" s="696">
        <v>2</v>
      </c>
      <c r="E230" s="696" t="s">
        <v>469</v>
      </c>
      <c r="F230" s="471" t="s">
        <v>9242</v>
      </c>
      <c r="G230" s="1056"/>
      <c r="H230" s="1102"/>
      <c r="I230" s="960"/>
      <c r="J230" s="960"/>
      <c r="K230" s="960"/>
      <c r="L230" s="963"/>
      <c r="M230" s="963"/>
      <c r="N230" s="963"/>
      <c r="O230" s="963"/>
      <c r="P230" s="963"/>
      <c r="Q230" s="963"/>
      <c r="R230" s="963"/>
      <c r="S230" s="963"/>
      <c r="T230" s="963"/>
      <c r="U230" s="963"/>
      <c r="V230" s="963"/>
      <c r="W230" s="963"/>
      <c r="X230" s="963"/>
      <c r="Y230" s="963"/>
      <c r="Z230" s="963"/>
    </row>
    <row r="231" spans="1:26" ht="32">
      <c r="A231" s="693"/>
      <c r="B231" s="467"/>
      <c r="C231" s="471" t="s">
        <v>9243</v>
      </c>
      <c r="D231" s="696">
        <v>2</v>
      </c>
      <c r="E231" s="696" t="s">
        <v>469</v>
      </c>
      <c r="F231" s="471" t="s">
        <v>9244</v>
      </c>
      <c r="G231" s="1056"/>
      <c r="H231" s="1102"/>
      <c r="I231" s="960"/>
      <c r="J231" s="960"/>
      <c r="K231" s="960"/>
      <c r="L231" s="963"/>
      <c r="M231" s="963"/>
      <c r="N231" s="963"/>
      <c r="O231" s="963"/>
      <c r="P231" s="963"/>
      <c r="Q231" s="963"/>
      <c r="R231" s="963"/>
      <c r="S231" s="963"/>
      <c r="T231" s="963"/>
      <c r="U231" s="963"/>
      <c r="V231" s="963"/>
      <c r="W231" s="963"/>
      <c r="X231" s="963"/>
      <c r="Y231" s="963"/>
      <c r="Z231" s="963"/>
    </row>
    <row r="232" spans="1:26" ht="16">
      <c r="A232" s="693"/>
      <c r="B232" s="467"/>
      <c r="C232" s="471" t="s">
        <v>9245</v>
      </c>
      <c r="D232" s="696">
        <v>2</v>
      </c>
      <c r="E232" s="696" t="s">
        <v>469</v>
      </c>
      <c r="F232" s="471" t="s">
        <v>9246</v>
      </c>
      <c r="G232" s="1056"/>
      <c r="H232" s="1102"/>
      <c r="I232" s="960"/>
      <c r="J232" s="960"/>
      <c r="K232" s="960"/>
      <c r="L232" s="963"/>
      <c r="M232" s="963"/>
      <c r="N232" s="963"/>
      <c r="O232" s="963"/>
      <c r="P232" s="963"/>
      <c r="Q232" s="963"/>
      <c r="R232" s="963"/>
      <c r="S232" s="963"/>
      <c r="T232" s="963"/>
      <c r="U232" s="963"/>
      <c r="V232" s="963"/>
      <c r="W232" s="963"/>
      <c r="X232" s="963"/>
      <c r="Y232" s="963"/>
      <c r="Z232" s="963"/>
    </row>
    <row r="233" spans="1:26" ht="34">
      <c r="A233" s="693" t="s">
        <v>660</v>
      </c>
      <c r="B233" s="467" t="s">
        <v>661</v>
      </c>
      <c r="C233" s="471" t="s">
        <v>9247</v>
      </c>
      <c r="D233" s="696">
        <v>2</v>
      </c>
      <c r="E233" s="696" t="s">
        <v>469</v>
      </c>
      <c r="F233" s="471"/>
      <c r="G233" s="1056"/>
      <c r="H233" s="1102"/>
      <c r="I233" s="960"/>
      <c r="J233" s="960"/>
      <c r="K233" s="960"/>
      <c r="L233" s="963"/>
      <c r="M233" s="963"/>
      <c r="N233" s="963"/>
      <c r="O233" s="963"/>
      <c r="P233" s="963"/>
      <c r="Q233" s="963"/>
      <c r="R233" s="963"/>
      <c r="S233" s="963"/>
      <c r="T233" s="963"/>
      <c r="U233" s="963"/>
      <c r="V233" s="963"/>
      <c r="W233" s="963"/>
      <c r="X233" s="963"/>
      <c r="Y233" s="963"/>
      <c r="Z233" s="963"/>
    </row>
    <row r="234" spans="1:26" ht="32">
      <c r="A234" s="693"/>
      <c r="B234" s="467"/>
      <c r="C234" s="471" t="s">
        <v>9248</v>
      </c>
      <c r="D234" s="696">
        <v>2</v>
      </c>
      <c r="E234" s="696" t="s">
        <v>469</v>
      </c>
      <c r="F234" s="471"/>
      <c r="G234" s="1056"/>
      <c r="H234" s="1102"/>
      <c r="I234" s="960"/>
      <c r="J234" s="960"/>
      <c r="K234" s="960"/>
      <c r="L234" s="963"/>
      <c r="M234" s="963"/>
      <c r="N234" s="963"/>
      <c r="O234" s="963"/>
      <c r="P234" s="963"/>
      <c r="Q234" s="963"/>
      <c r="R234" s="963"/>
      <c r="S234" s="963"/>
      <c r="T234" s="963"/>
      <c r="U234" s="963"/>
      <c r="V234" s="963"/>
      <c r="W234" s="963"/>
      <c r="X234" s="963"/>
      <c r="Y234" s="963"/>
      <c r="Z234" s="963"/>
    </row>
    <row r="235" spans="1:26" ht="34">
      <c r="A235" s="693" t="s">
        <v>664</v>
      </c>
      <c r="B235" s="467" t="s">
        <v>665</v>
      </c>
      <c r="C235" s="471" t="s">
        <v>9249</v>
      </c>
      <c r="D235" s="696">
        <v>2</v>
      </c>
      <c r="E235" s="696" t="s">
        <v>469</v>
      </c>
      <c r="F235" s="471"/>
      <c r="G235" s="1056"/>
      <c r="H235" s="1102"/>
      <c r="I235" s="960"/>
      <c r="J235" s="960"/>
      <c r="K235" s="960"/>
      <c r="L235" s="963"/>
      <c r="M235" s="963"/>
      <c r="N235" s="963"/>
      <c r="O235" s="963"/>
      <c r="P235" s="963"/>
      <c r="Q235" s="963"/>
      <c r="R235" s="963"/>
      <c r="S235" s="963"/>
      <c r="T235" s="963"/>
      <c r="U235" s="963"/>
      <c r="V235" s="963"/>
      <c r="W235" s="963"/>
      <c r="X235" s="963"/>
      <c r="Y235" s="963"/>
      <c r="Z235" s="963"/>
    </row>
    <row r="236" spans="1:26" ht="32">
      <c r="A236" s="693" t="s">
        <v>6943</v>
      </c>
      <c r="B236" s="467"/>
      <c r="C236" s="471" t="s">
        <v>9250</v>
      </c>
      <c r="D236" s="696">
        <v>2</v>
      </c>
      <c r="E236" s="696" t="s">
        <v>2830</v>
      </c>
      <c r="F236" s="471"/>
      <c r="G236" s="1056"/>
      <c r="H236" s="1102"/>
      <c r="I236" s="960"/>
      <c r="J236" s="960"/>
      <c r="K236" s="960"/>
      <c r="L236" s="963"/>
      <c r="M236" s="963"/>
      <c r="N236" s="963"/>
      <c r="O236" s="963"/>
      <c r="P236" s="963"/>
      <c r="Q236" s="963"/>
      <c r="R236" s="963"/>
      <c r="S236" s="963"/>
      <c r="T236" s="963"/>
      <c r="U236" s="963"/>
      <c r="V236" s="963"/>
      <c r="W236" s="963"/>
      <c r="X236" s="963"/>
      <c r="Y236" s="963"/>
      <c r="Z236" s="963"/>
    </row>
    <row r="237" spans="1:26" ht="16">
      <c r="A237" s="693" t="s">
        <v>6943</v>
      </c>
      <c r="B237" s="467"/>
      <c r="C237" s="471" t="s">
        <v>9251</v>
      </c>
      <c r="D237" s="696">
        <v>2</v>
      </c>
      <c r="E237" s="696" t="s">
        <v>469</v>
      </c>
      <c r="F237" s="471"/>
      <c r="G237" s="1056"/>
      <c r="H237" s="1102"/>
      <c r="I237" s="960"/>
      <c r="J237" s="960"/>
      <c r="K237" s="960"/>
      <c r="L237" s="963"/>
      <c r="M237" s="963"/>
      <c r="N237" s="963"/>
      <c r="O237" s="963"/>
      <c r="P237" s="963"/>
      <c r="Q237" s="963"/>
      <c r="R237" s="963"/>
      <c r="S237" s="963"/>
      <c r="T237" s="963"/>
      <c r="U237" s="963"/>
      <c r="V237" s="963"/>
      <c r="W237" s="963"/>
      <c r="X237" s="963"/>
      <c r="Y237" s="963"/>
      <c r="Z237" s="963"/>
    </row>
    <row r="238" spans="1:26" ht="32">
      <c r="A238" s="693"/>
      <c r="B238" s="467"/>
      <c r="C238" s="471" t="s">
        <v>9252</v>
      </c>
      <c r="D238" s="696">
        <v>2</v>
      </c>
      <c r="E238" s="696" t="s">
        <v>504</v>
      </c>
      <c r="F238" s="471" t="s">
        <v>9253</v>
      </c>
      <c r="G238" s="1056"/>
      <c r="H238" s="1102"/>
      <c r="I238" s="960"/>
      <c r="J238" s="960"/>
      <c r="K238" s="960"/>
      <c r="L238" s="963"/>
      <c r="M238" s="963"/>
      <c r="N238" s="963"/>
      <c r="O238" s="963"/>
      <c r="P238" s="963"/>
      <c r="Q238" s="963"/>
      <c r="R238" s="963"/>
      <c r="S238" s="963"/>
      <c r="T238" s="963"/>
      <c r="U238" s="963"/>
      <c r="V238" s="963"/>
      <c r="W238" s="963"/>
      <c r="X238" s="963"/>
      <c r="Y238" s="963"/>
      <c r="Z238" s="963"/>
    </row>
    <row r="239" spans="1:26" ht="32">
      <c r="A239" s="693"/>
      <c r="B239" s="467"/>
      <c r="C239" s="471" t="s">
        <v>9254</v>
      </c>
      <c r="D239" s="696">
        <v>2</v>
      </c>
      <c r="E239" s="696" t="s">
        <v>504</v>
      </c>
      <c r="F239" s="471" t="s">
        <v>9255</v>
      </c>
      <c r="G239" s="1056"/>
      <c r="H239" s="1102"/>
      <c r="I239" s="960"/>
      <c r="J239" s="960"/>
      <c r="K239" s="960"/>
      <c r="L239" s="963"/>
      <c r="M239" s="963"/>
      <c r="N239" s="963"/>
      <c r="O239" s="963"/>
      <c r="P239" s="963"/>
      <c r="Q239" s="963"/>
      <c r="R239" s="963"/>
      <c r="S239" s="963"/>
      <c r="T239" s="963"/>
      <c r="U239" s="963"/>
      <c r="V239" s="963"/>
      <c r="W239" s="963"/>
      <c r="X239" s="963"/>
      <c r="Y239" s="963"/>
      <c r="Z239" s="963"/>
    </row>
    <row r="240" spans="1:26" ht="48">
      <c r="A240" s="693"/>
      <c r="B240" s="467"/>
      <c r="C240" s="471" t="s">
        <v>9256</v>
      </c>
      <c r="D240" s="696">
        <v>2</v>
      </c>
      <c r="E240" s="696" t="s">
        <v>504</v>
      </c>
      <c r="F240" s="471"/>
      <c r="G240" s="1056"/>
      <c r="H240" s="1102"/>
      <c r="I240" s="960"/>
      <c r="J240" s="960"/>
      <c r="K240" s="960"/>
      <c r="L240" s="963"/>
      <c r="M240" s="963"/>
      <c r="N240" s="963"/>
      <c r="O240" s="963"/>
      <c r="P240" s="963"/>
      <c r="Q240" s="963"/>
      <c r="R240" s="963"/>
      <c r="S240" s="963"/>
      <c r="T240" s="963"/>
      <c r="U240" s="963"/>
      <c r="V240" s="963"/>
      <c r="W240" s="963"/>
      <c r="X240" s="963"/>
      <c r="Y240" s="963"/>
      <c r="Z240" s="963"/>
    </row>
    <row r="241" spans="1:26" ht="32">
      <c r="A241" s="693"/>
      <c r="B241" s="467"/>
      <c r="C241" s="471" t="s">
        <v>9257</v>
      </c>
      <c r="D241" s="696">
        <v>2</v>
      </c>
      <c r="E241" s="696" t="s">
        <v>504</v>
      </c>
      <c r="F241" s="471"/>
      <c r="G241" s="1056"/>
      <c r="H241" s="1102"/>
      <c r="I241" s="960"/>
      <c r="J241" s="960"/>
      <c r="K241" s="960"/>
      <c r="L241" s="963"/>
      <c r="M241" s="963"/>
      <c r="N241" s="963"/>
      <c r="O241" s="963"/>
      <c r="P241" s="963"/>
      <c r="Q241" s="963"/>
      <c r="R241" s="963"/>
      <c r="S241" s="963"/>
      <c r="T241" s="963"/>
      <c r="U241" s="963"/>
      <c r="V241" s="963"/>
      <c r="W241" s="963"/>
      <c r="X241" s="963"/>
      <c r="Y241" s="963"/>
      <c r="Z241" s="963"/>
    </row>
    <row r="242" spans="1:26" ht="32">
      <c r="A242" s="693"/>
      <c r="B242" s="467"/>
      <c r="C242" s="471" t="s">
        <v>9258</v>
      </c>
      <c r="D242" s="696">
        <v>2</v>
      </c>
      <c r="E242" s="696" t="s">
        <v>504</v>
      </c>
      <c r="F242" s="471"/>
      <c r="G242" s="1056"/>
      <c r="H242" s="1102"/>
      <c r="I242" s="960"/>
      <c r="J242" s="960"/>
      <c r="K242" s="960"/>
      <c r="L242" s="963"/>
      <c r="M242" s="963"/>
      <c r="N242" s="963"/>
      <c r="O242" s="963"/>
      <c r="P242" s="963"/>
      <c r="Q242" s="963"/>
      <c r="R242" s="963"/>
      <c r="S242" s="963"/>
      <c r="T242" s="963"/>
      <c r="U242" s="963"/>
      <c r="V242" s="963"/>
      <c r="W242" s="963"/>
      <c r="X242" s="963"/>
      <c r="Y242" s="963"/>
      <c r="Z242" s="963"/>
    </row>
    <row r="243" spans="1:26" ht="17">
      <c r="A243" s="693" t="s">
        <v>2014</v>
      </c>
      <c r="B243" s="467" t="s">
        <v>669</v>
      </c>
      <c r="C243" s="471" t="s">
        <v>9259</v>
      </c>
      <c r="D243" s="696">
        <v>2</v>
      </c>
      <c r="E243" s="696" t="s">
        <v>504</v>
      </c>
      <c r="F243" s="471"/>
      <c r="G243" s="1056"/>
      <c r="H243" s="1102"/>
      <c r="I243" s="960"/>
      <c r="J243" s="960"/>
      <c r="K243" s="960"/>
      <c r="L243" s="963"/>
      <c r="M243" s="963"/>
      <c r="N243" s="963"/>
      <c r="O243" s="963"/>
      <c r="P243" s="963"/>
      <c r="Q243" s="963"/>
      <c r="R243" s="963"/>
      <c r="S243" s="963"/>
      <c r="T243" s="963"/>
      <c r="U243" s="963"/>
      <c r="V243" s="963"/>
      <c r="W243" s="963"/>
      <c r="X243" s="963"/>
      <c r="Y243" s="963"/>
      <c r="Z243" s="963"/>
    </row>
    <row r="244" spans="1:26" ht="68">
      <c r="A244" s="693" t="s">
        <v>673</v>
      </c>
      <c r="B244" s="467" t="s">
        <v>674</v>
      </c>
      <c r="C244" s="471" t="s">
        <v>9260</v>
      </c>
      <c r="D244" s="696">
        <v>2</v>
      </c>
      <c r="E244" s="696" t="s">
        <v>469</v>
      </c>
      <c r="F244" s="471"/>
      <c r="G244" s="1056"/>
      <c r="H244" s="1102"/>
      <c r="I244" s="960"/>
      <c r="J244" s="960"/>
      <c r="K244" s="960"/>
      <c r="L244" s="963"/>
      <c r="M244" s="963"/>
      <c r="N244" s="963"/>
      <c r="O244" s="963"/>
      <c r="P244" s="963"/>
      <c r="Q244" s="963"/>
      <c r="R244" s="963"/>
      <c r="S244" s="963"/>
      <c r="T244" s="963"/>
      <c r="U244" s="963"/>
      <c r="V244" s="963"/>
      <c r="W244" s="963"/>
      <c r="X244" s="963"/>
      <c r="Y244" s="963"/>
      <c r="Z244" s="963"/>
    </row>
    <row r="245" spans="1:26" ht="19">
      <c r="A245" s="693" t="s">
        <v>225</v>
      </c>
      <c r="B245" s="1606" t="s">
        <v>69</v>
      </c>
      <c r="C245" s="1570"/>
      <c r="D245" s="1570"/>
      <c r="E245" s="1570"/>
      <c r="F245" s="1570"/>
      <c r="G245" s="1573"/>
      <c r="H245" s="1416"/>
      <c r="I245" s="960">
        <f>SUM(D246:D265)</f>
        <v>40</v>
      </c>
      <c r="J245" s="960">
        <f>COUNT(D246:D265)*2</f>
        <v>40</v>
      </c>
      <c r="K245" s="960"/>
      <c r="L245" s="963"/>
      <c r="M245" s="963"/>
      <c r="N245" s="963"/>
      <c r="O245" s="963"/>
      <c r="P245" s="963"/>
      <c r="Q245" s="963"/>
      <c r="R245" s="963"/>
      <c r="S245" s="963"/>
      <c r="T245" s="963"/>
      <c r="U245" s="963"/>
      <c r="V245" s="963"/>
      <c r="W245" s="963"/>
      <c r="X245" s="963"/>
      <c r="Y245" s="963"/>
      <c r="Z245" s="963"/>
    </row>
    <row r="246" spans="1:26" ht="34">
      <c r="A246" s="693" t="s">
        <v>9261</v>
      </c>
      <c r="B246" s="161" t="s">
        <v>682</v>
      </c>
      <c r="C246" s="161" t="s">
        <v>9262</v>
      </c>
      <c r="D246" s="696">
        <v>2</v>
      </c>
      <c r="E246" s="696" t="s">
        <v>504</v>
      </c>
      <c r="F246" s="471" t="s">
        <v>9263</v>
      </c>
      <c r="G246" s="1056"/>
      <c r="H246" s="1102"/>
      <c r="I246" s="960"/>
      <c r="J246" s="960"/>
      <c r="K246" s="960"/>
      <c r="L246" s="963"/>
      <c r="M246" s="963"/>
      <c r="N246" s="963"/>
      <c r="O246" s="963"/>
      <c r="P246" s="963"/>
      <c r="Q246" s="963"/>
      <c r="R246" s="963"/>
      <c r="S246" s="963"/>
      <c r="T246" s="963"/>
      <c r="U246" s="963"/>
      <c r="V246" s="963"/>
      <c r="W246" s="963"/>
      <c r="X246" s="963"/>
      <c r="Y246" s="963"/>
      <c r="Z246" s="963"/>
    </row>
    <row r="247" spans="1:26" ht="34">
      <c r="A247" s="693"/>
      <c r="B247" s="161"/>
      <c r="C247" s="161" t="s">
        <v>9264</v>
      </c>
      <c r="D247" s="696">
        <v>2</v>
      </c>
      <c r="E247" s="696" t="s">
        <v>504</v>
      </c>
      <c r="F247" s="471" t="s">
        <v>9265</v>
      </c>
      <c r="G247" s="1056"/>
      <c r="H247" s="1102"/>
      <c r="I247" s="960"/>
      <c r="J247" s="960"/>
      <c r="K247" s="960"/>
      <c r="L247" s="963"/>
      <c r="M247" s="963"/>
      <c r="N247" s="963"/>
      <c r="O247" s="963"/>
      <c r="P247" s="963"/>
      <c r="Q247" s="963"/>
      <c r="R247" s="963"/>
      <c r="S247" s="963"/>
      <c r="T247" s="963"/>
      <c r="U247" s="963"/>
      <c r="V247" s="963"/>
      <c r="W247" s="963"/>
      <c r="X247" s="963"/>
      <c r="Y247" s="963"/>
      <c r="Z247" s="963"/>
    </row>
    <row r="248" spans="1:26" ht="32">
      <c r="A248" s="693"/>
      <c r="B248" s="161"/>
      <c r="C248" s="161" t="s">
        <v>9266</v>
      </c>
      <c r="D248" s="696">
        <v>2</v>
      </c>
      <c r="E248" s="696" t="s">
        <v>504</v>
      </c>
      <c r="F248" s="471" t="s">
        <v>9267</v>
      </c>
      <c r="G248" s="1056"/>
      <c r="H248" s="1102"/>
      <c r="I248" s="960"/>
      <c r="J248" s="960"/>
      <c r="K248" s="960"/>
      <c r="L248" s="963"/>
      <c r="M248" s="963"/>
      <c r="N248" s="963"/>
      <c r="O248" s="963"/>
      <c r="P248" s="963"/>
      <c r="Q248" s="963"/>
      <c r="R248" s="963"/>
      <c r="S248" s="963"/>
      <c r="T248" s="963"/>
      <c r="U248" s="963"/>
      <c r="V248" s="963"/>
      <c r="W248" s="963"/>
      <c r="X248" s="963"/>
      <c r="Y248" s="963"/>
      <c r="Z248" s="963"/>
    </row>
    <row r="249" spans="1:26" ht="34">
      <c r="A249" s="693"/>
      <c r="B249" s="161"/>
      <c r="C249" s="161" t="s">
        <v>9268</v>
      </c>
      <c r="D249" s="696">
        <v>2</v>
      </c>
      <c r="E249" s="696" t="s">
        <v>504</v>
      </c>
      <c r="F249" s="471" t="s">
        <v>9269</v>
      </c>
      <c r="G249" s="1056"/>
      <c r="H249" s="1102"/>
      <c r="I249" s="960"/>
      <c r="J249" s="960"/>
      <c r="K249" s="960"/>
      <c r="L249" s="963"/>
      <c r="M249" s="963"/>
      <c r="N249" s="963"/>
      <c r="O249" s="963"/>
      <c r="P249" s="963"/>
      <c r="Q249" s="963"/>
      <c r="R249" s="963"/>
      <c r="S249" s="963"/>
      <c r="T249" s="963"/>
      <c r="U249" s="963"/>
      <c r="V249" s="963"/>
      <c r="W249" s="963"/>
      <c r="X249" s="963"/>
      <c r="Y249" s="963"/>
      <c r="Z249" s="963"/>
    </row>
    <row r="250" spans="1:26" ht="51">
      <c r="A250" s="693" t="s">
        <v>9270</v>
      </c>
      <c r="B250" s="161" t="s">
        <v>686</v>
      </c>
      <c r="C250" s="475" t="s">
        <v>9271</v>
      </c>
      <c r="D250" s="696">
        <v>2</v>
      </c>
      <c r="E250" s="696" t="s">
        <v>504</v>
      </c>
      <c r="F250" s="471"/>
      <c r="G250" s="1056"/>
      <c r="H250" s="1102"/>
      <c r="I250" s="960"/>
      <c r="J250" s="960"/>
      <c r="K250" s="960"/>
      <c r="L250" s="963"/>
      <c r="M250" s="963"/>
      <c r="N250" s="963"/>
      <c r="O250" s="963"/>
      <c r="P250" s="963"/>
      <c r="Q250" s="963"/>
      <c r="R250" s="963"/>
      <c r="S250" s="963"/>
      <c r="T250" s="963"/>
      <c r="U250" s="963"/>
      <c r="V250" s="963"/>
      <c r="W250" s="963"/>
      <c r="X250" s="963"/>
      <c r="Y250" s="963"/>
      <c r="Z250" s="963"/>
    </row>
    <row r="251" spans="1:26" ht="16">
      <c r="A251" s="693" t="s">
        <v>6943</v>
      </c>
      <c r="B251" s="161"/>
      <c r="C251" s="475" t="s">
        <v>9272</v>
      </c>
      <c r="D251" s="696">
        <v>2</v>
      </c>
      <c r="E251" s="696" t="s">
        <v>504</v>
      </c>
      <c r="F251" s="471"/>
      <c r="G251" s="1056"/>
      <c r="H251" s="1102"/>
      <c r="I251" s="960"/>
      <c r="J251" s="960"/>
      <c r="K251" s="960"/>
      <c r="L251" s="963"/>
      <c r="M251" s="963"/>
      <c r="N251" s="963"/>
      <c r="O251" s="963"/>
      <c r="P251" s="963"/>
      <c r="Q251" s="963"/>
      <c r="R251" s="963"/>
      <c r="S251" s="963"/>
      <c r="T251" s="963"/>
      <c r="U251" s="963"/>
      <c r="V251" s="963"/>
      <c r="W251" s="963"/>
      <c r="X251" s="963"/>
      <c r="Y251" s="963"/>
      <c r="Z251" s="963"/>
    </row>
    <row r="252" spans="1:26" ht="16">
      <c r="A252" s="693" t="s">
        <v>6943</v>
      </c>
      <c r="B252" s="161"/>
      <c r="C252" s="471" t="s">
        <v>9273</v>
      </c>
      <c r="D252" s="696">
        <v>2</v>
      </c>
      <c r="E252" s="696" t="s">
        <v>504</v>
      </c>
      <c r="F252" s="471"/>
      <c r="G252" s="1056"/>
      <c r="H252" s="1102"/>
      <c r="I252" s="960"/>
      <c r="J252" s="960"/>
      <c r="K252" s="960"/>
      <c r="L252" s="963"/>
      <c r="M252" s="963"/>
      <c r="N252" s="963"/>
      <c r="O252" s="963"/>
      <c r="P252" s="963"/>
      <c r="Q252" s="963"/>
      <c r="R252" s="963"/>
      <c r="S252" s="963"/>
      <c r="T252" s="963"/>
      <c r="U252" s="963"/>
      <c r="V252" s="963"/>
      <c r="W252" s="963"/>
      <c r="X252" s="963"/>
      <c r="Y252" s="963"/>
      <c r="Z252" s="963"/>
    </row>
    <row r="253" spans="1:26" ht="16">
      <c r="A253" s="693" t="s">
        <v>6943</v>
      </c>
      <c r="B253" s="161"/>
      <c r="C253" s="471" t="s">
        <v>9274</v>
      </c>
      <c r="D253" s="696">
        <v>2</v>
      </c>
      <c r="E253" s="696" t="s">
        <v>504</v>
      </c>
      <c r="F253" s="471"/>
      <c r="G253" s="1056"/>
      <c r="H253" s="1102"/>
      <c r="I253" s="960"/>
      <c r="J253" s="960"/>
      <c r="K253" s="960"/>
      <c r="L253" s="963"/>
      <c r="M253" s="963"/>
      <c r="N253" s="963"/>
      <c r="O253" s="963"/>
      <c r="P253" s="963"/>
      <c r="Q253" s="963"/>
      <c r="R253" s="963"/>
      <c r="S253" s="963"/>
      <c r="T253" s="963"/>
      <c r="U253" s="963"/>
      <c r="V253" s="963"/>
      <c r="W253" s="963"/>
      <c r="X253" s="963"/>
      <c r="Y253" s="963"/>
      <c r="Z253" s="963"/>
    </row>
    <row r="254" spans="1:26" ht="34">
      <c r="A254" s="693" t="s">
        <v>687</v>
      </c>
      <c r="B254" s="161" t="s">
        <v>688</v>
      </c>
      <c r="C254" s="475" t="s">
        <v>9275</v>
      </c>
      <c r="D254" s="696">
        <v>2</v>
      </c>
      <c r="E254" s="696" t="s">
        <v>504</v>
      </c>
      <c r="F254" s="471"/>
      <c r="G254" s="1056"/>
      <c r="H254" s="1102"/>
      <c r="I254" s="960"/>
      <c r="J254" s="960"/>
      <c r="K254" s="960"/>
      <c r="L254" s="963"/>
      <c r="M254" s="963"/>
      <c r="N254" s="963"/>
      <c r="O254" s="963"/>
      <c r="P254" s="963"/>
      <c r="Q254" s="963"/>
      <c r="R254" s="963"/>
      <c r="S254" s="963"/>
      <c r="T254" s="963"/>
      <c r="U254" s="963"/>
      <c r="V254" s="963"/>
      <c r="W254" s="963"/>
      <c r="X254" s="963"/>
      <c r="Y254" s="963"/>
      <c r="Z254" s="963"/>
    </row>
    <row r="255" spans="1:26" ht="32">
      <c r="A255" s="693" t="s">
        <v>6943</v>
      </c>
      <c r="B255" s="161"/>
      <c r="C255" s="475" t="s">
        <v>9276</v>
      </c>
      <c r="D255" s="696">
        <v>2</v>
      </c>
      <c r="E255" s="696" t="s">
        <v>504</v>
      </c>
      <c r="F255" s="471"/>
      <c r="G255" s="1056"/>
      <c r="H255" s="1102"/>
      <c r="I255" s="960"/>
      <c r="J255" s="960"/>
      <c r="K255" s="960"/>
      <c r="L255" s="963"/>
      <c r="M255" s="963"/>
      <c r="N255" s="963"/>
      <c r="O255" s="963"/>
      <c r="P255" s="963"/>
      <c r="Q255" s="963"/>
      <c r="R255" s="963"/>
      <c r="S255" s="963"/>
      <c r="T255" s="963"/>
      <c r="U255" s="963"/>
      <c r="V255" s="963"/>
      <c r="W255" s="963"/>
      <c r="X255" s="963"/>
      <c r="Y255" s="963"/>
      <c r="Z255" s="963"/>
    </row>
    <row r="256" spans="1:26" ht="32">
      <c r="A256" s="693"/>
      <c r="B256" s="161"/>
      <c r="C256" s="475" t="s">
        <v>9277</v>
      </c>
      <c r="D256" s="696">
        <v>2</v>
      </c>
      <c r="E256" s="696" t="s">
        <v>469</v>
      </c>
      <c r="F256" s="471"/>
      <c r="G256" s="1056"/>
      <c r="H256" s="1102"/>
      <c r="I256" s="960"/>
      <c r="J256" s="960"/>
      <c r="K256" s="960"/>
      <c r="L256" s="963"/>
      <c r="M256" s="963"/>
      <c r="N256" s="963"/>
      <c r="O256" s="963"/>
      <c r="P256" s="963"/>
      <c r="Q256" s="963"/>
      <c r="R256" s="963"/>
      <c r="S256" s="963"/>
      <c r="T256" s="963"/>
      <c r="U256" s="963"/>
      <c r="V256" s="963"/>
      <c r="W256" s="963"/>
      <c r="X256" s="963"/>
      <c r="Y256" s="963"/>
      <c r="Z256" s="963"/>
    </row>
    <row r="257" spans="1:26" ht="32">
      <c r="A257" s="693"/>
      <c r="B257" s="161"/>
      <c r="C257" s="475" t="s">
        <v>9278</v>
      </c>
      <c r="D257" s="696">
        <v>2</v>
      </c>
      <c r="E257" s="696" t="s">
        <v>469</v>
      </c>
      <c r="F257" s="471"/>
      <c r="G257" s="1056"/>
      <c r="H257" s="1102"/>
      <c r="I257" s="960"/>
      <c r="J257" s="960"/>
      <c r="K257" s="960"/>
      <c r="L257" s="963"/>
      <c r="M257" s="963"/>
      <c r="N257" s="963"/>
      <c r="O257" s="963"/>
      <c r="P257" s="963"/>
      <c r="Q257" s="963"/>
      <c r="R257" s="963"/>
      <c r="S257" s="963"/>
      <c r="T257" s="963"/>
      <c r="U257" s="963"/>
      <c r="V257" s="963"/>
      <c r="W257" s="963"/>
      <c r="X257" s="963"/>
      <c r="Y257" s="963"/>
      <c r="Z257" s="963"/>
    </row>
    <row r="258" spans="1:26" ht="32">
      <c r="A258" s="693"/>
      <c r="B258" s="161"/>
      <c r="C258" s="475" t="s">
        <v>9279</v>
      </c>
      <c r="D258" s="696">
        <v>2</v>
      </c>
      <c r="E258" s="696" t="s">
        <v>891</v>
      </c>
      <c r="F258" s="471"/>
      <c r="G258" s="1056"/>
      <c r="H258" s="1102"/>
      <c r="I258" s="960"/>
      <c r="J258" s="960"/>
      <c r="K258" s="960"/>
      <c r="L258" s="963"/>
      <c r="M258" s="963"/>
      <c r="N258" s="963"/>
      <c r="O258" s="963"/>
      <c r="P258" s="963"/>
      <c r="Q258" s="963"/>
      <c r="R258" s="963"/>
      <c r="S258" s="963"/>
      <c r="T258" s="963"/>
      <c r="U258" s="963"/>
      <c r="V258" s="963"/>
      <c r="W258" s="963"/>
      <c r="X258" s="963"/>
      <c r="Y258" s="963"/>
      <c r="Z258" s="963"/>
    </row>
    <row r="259" spans="1:26" ht="34">
      <c r="A259" s="693" t="s">
        <v>690</v>
      </c>
      <c r="B259" s="161" t="s">
        <v>691</v>
      </c>
      <c r="C259" s="769" t="s">
        <v>9280</v>
      </c>
      <c r="D259" s="696">
        <v>2</v>
      </c>
      <c r="E259" s="696" t="s">
        <v>469</v>
      </c>
      <c r="F259" s="471"/>
      <c r="G259" s="1056"/>
      <c r="H259" s="1102"/>
      <c r="I259" s="960"/>
      <c r="J259" s="960"/>
      <c r="K259" s="960"/>
      <c r="L259" s="963"/>
      <c r="M259" s="963"/>
      <c r="N259" s="963"/>
      <c r="O259" s="963"/>
      <c r="P259" s="963"/>
      <c r="Q259" s="963"/>
      <c r="R259" s="963"/>
      <c r="S259" s="963"/>
      <c r="T259" s="963"/>
      <c r="U259" s="963"/>
      <c r="V259" s="963"/>
      <c r="W259" s="963"/>
      <c r="X259" s="963"/>
      <c r="Y259" s="963"/>
      <c r="Z259" s="963"/>
    </row>
    <row r="260" spans="1:26" ht="32">
      <c r="A260" s="693" t="s">
        <v>6943</v>
      </c>
      <c r="B260" s="161"/>
      <c r="C260" s="475" t="s">
        <v>9281</v>
      </c>
      <c r="D260" s="696">
        <v>2</v>
      </c>
      <c r="E260" s="696" t="s">
        <v>469</v>
      </c>
      <c r="F260" s="471"/>
      <c r="G260" s="1056"/>
      <c r="H260" s="1102"/>
      <c r="I260" s="960"/>
      <c r="J260" s="960"/>
      <c r="K260" s="960"/>
      <c r="L260" s="963"/>
      <c r="M260" s="963"/>
      <c r="N260" s="963"/>
      <c r="O260" s="963"/>
      <c r="P260" s="963"/>
      <c r="Q260" s="963"/>
      <c r="R260" s="963"/>
      <c r="S260" s="963"/>
      <c r="T260" s="963"/>
      <c r="U260" s="963"/>
      <c r="V260" s="963"/>
      <c r="W260" s="963"/>
      <c r="X260" s="963"/>
      <c r="Y260" s="963"/>
      <c r="Z260" s="963"/>
    </row>
    <row r="261" spans="1:26" ht="16">
      <c r="A261" s="693" t="s">
        <v>6943</v>
      </c>
      <c r="B261" s="161"/>
      <c r="C261" s="471" t="s">
        <v>9282</v>
      </c>
      <c r="D261" s="696">
        <v>2</v>
      </c>
      <c r="E261" s="696" t="s">
        <v>469</v>
      </c>
      <c r="F261" s="471"/>
      <c r="G261" s="1056"/>
      <c r="H261" s="1102"/>
      <c r="I261" s="960"/>
      <c r="J261" s="960"/>
      <c r="K261" s="960"/>
      <c r="L261" s="963"/>
      <c r="M261" s="963"/>
      <c r="N261" s="963"/>
      <c r="O261" s="963"/>
      <c r="P261" s="963"/>
      <c r="Q261" s="963"/>
      <c r="R261" s="963"/>
      <c r="S261" s="963"/>
      <c r="T261" s="963"/>
      <c r="U261" s="963"/>
      <c r="V261" s="963"/>
      <c r="W261" s="963"/>
      <c r="X261" s="963"/>
      <c r="Y261" s="963"/>
      <c r="Z261" s="963"/>
    </row>
    <row r="262" spans="1:26" ht="16">
      <c r="A262" s="693" t="s">
        <v>6943</v>
      </c>
      <c r="B262" s="161"/>
      <c r="C262" s="471" t="s">
        <v>9283</v>
      </c>
      <c r="D262" s="696">
        <v>2</v>
      </c>
      <c r="E262" s="696" t="s">
        <v>469</v>
      </c>
      <c r="F262" s="471"/>
      <c r="G262" s="1056"/>
      <c r="H262" s="1102"/>
      <c r="I262" s="960"/>
      <c r="J262" s="960"/>
      <c r="K262" s="960"/>
      <c r="L262" s="963"/>
      <c r="M262" s="963"/>
      <c r="N262" s="963"/>
      <c r="O262" s="963"/>
      <c r="P262" s="963"/>
      <c r="Q262" s="963"/>
      <c r="R262" s="963"/>
      <c r="S262" s="963"/>
      <c r="T262" s="963"/>
      <c r="U262" s="963"/>
      <c r="V262" s="963"/>
      <c r="W262" s="963"/>
      <c r="X262" s="963"/>
      <c r="Y262" s="963"/>
      <c r="Z262" s="963"/>
    </row>
    <row r="263" spans="1:26" ht="32">
      <c r="A263" s="693" t="s">
        <v>6943</v>
      </c>
      <c r="B263" s="161"/>
      <c r="C263" s="475" t="s">
        <v>9284</v>
      </c>
      <c r="D263" s="696">
        <v>2</v>
      </c>
      <c r="E263" s="696" t="s">
        <v>469</v>
      </c>
      <c r="F263" s="471"/>
      <c r="G263" s="1056"/>
      <c r="H263" s="1102"/>
      <c r="I263" s="960"/>
      <c r="J263" s="960"/>
      <c r="K263" s="960"/>
      <c r="L263" s="963"/>
      <c r="M263" s="963"/>
      <c r="N263" s="963"/>
      <c r="O263" s="963"/>
      <c r="P263" s="963"/>
      <c r="Q263" s="963"/>
      <c r="R263" s="963"/>
      <c r="S263" s="963"/>
      <c r="T263" s="963"/>
      <c r="U263" s="963"/>
      <c r="V263" s="963"/>
      <c r="W263" s="963"/>
      <c r="X263" s="963"/>
      <c r="Y263" s="963"/>
      <c r="Z263" s="963"/>
    </row>
    <row r="264" spans="1:26" ht="32">
      <c r="A264" s="693"/>
      <c r="B264" s="161"/>
      <c r="C264" s="475" t="s">
        <v>9285</v>
      </c>
      <c r="D264" s="696">
        <v>2</v>
      </c>
      <c r="E264" s="696" t="s">
        <v>469</v>
      </c>
      <c r="F264" s="471"/>
      <c r="G264" s="1056"/>
      <c r="H264" s="1102"/>
      <c r="I264" s="960"/>
      <c r="J264" s="960"/>
      <c r="K264" s="960"/>
      <c r="L264" s="963"/>
      <c r="M264" s="963"/>
      <c r="N264" s="963"/>
      <c r="O264" s="963"/>
      <c r="P264" s="963"/>
      <c r="Q264" s="963"/>
      <c r="R264" s="963"/>
      <c r="S264" s="963"/>
      <c r="T264" s="963"/>
      <c r="U264" s="963"/>
      <c r="V264" s="963"/>
      <c r="W264" s="963"/>
      <c r="X264" s="963"/>
      <c r="Y264" s="963"/>
      <c r="Z264" s="963"/>
    </row>
    <row r="265" spans="1:26" ht="16">
      <c r="A265" s="693"/>
      <c r="B265" s="161"/>
      <c r="C265" s="471" t="s">
        <v>9286</v>
      </c>
      <c r="D265" s="696">
        <v>2</v>
      </c>
      <c r="E265" s="696" t="s">
        <v>469</v>
      </c>
      <c r="F265" s="471"/>
      <c r="G265" s="1056"/>
      <c r="H265" s="1102"/>
      <c r="I265" s="960"/>
      <c r="J265" s="960"/>
      <c r="K265" s="960"/>
      <c r="L265" s="963"/>
      <c r="M265" s="963"/>
      <c r="N265" s="963"/>
      <c r="O265" s="963"/>
      <c r="P265" s="963"/>
      <c r="Q265" s="963"/>
      <c r="R265" s="963"/>
      <c r="S265" s="963"/>
      <c r="T265" s="963"/>
      <c r="U265" s="963"/>
      <c r="V265" s="963"/>
      <c r="W265" s="963"/>
      <c r="X265" s="963"/>
      <c r="Y265" s="963"/>
      <c r="Z265" s="963"/>
    </row>
    <row r="266" spans="1:26" ht="19">
      <c r="A266" s="693" t="s">
        <v>226</v>
      </c>
      <c r="B266" s="1606" t="s">
        <v>71</v>
      </c>
      <c r="C266" s="1570"/>
      <c r="D266" s="1570"/>
      <c r="E266" s="1570"/>
      <c r="F266" s="1570"/>
      <c r="G266" s="1573"/>
      <c r="H266" s="1416"/>
      <c r="I266" s="960">
        <f>SUM(D267:D276)</f>
        <v>20</v>
      </c>
      <c r="J266" s="960">
        <f>COUNT(D267:D276)*2</f>
        <v>20</v>
      </c>
      <c r="K266" s="960"/>
      <c r="L266" s="963"/>
      <c r="M266" s="963"/>
      <c r="N266" s="963"/>
      <c r="O266" s="963"/>
      <c r="P266" s="963"/>
      <c r="Q266" s="963"/>
      <c r="R266" s="963"/>
      <c r="S266" s="963"/>
      <c r="T266" s="963"/>
      <c r="U266" s="963"/>
      <c r="V266" s="963"/>
      <c r="W266" s="963"/>
      <c r="X266" s="963"/>
      <c r="Y266" s="963"/>
      <c r="Z266" s="963"/>
    </row>
    <row r="267" spans="1:26" ht="32">
      <c r="A267" s="693" t="s">
        <v>694</v>
      </c>
      <c r="B267" s="161" t="s">
        <v>695</v>
      </c>
      <c r="C267" s="708" t="s">
        <v>9287</v>
      </c>
      <c r="D267" s="696">
        <v>2</v>
      </c>
      <c r="E267" s="696" t="s">
        <v>469</v>
      </c>
      <c r="F267" s="471"/>
      <c r="G267" s="1056"/>
      <c r="H267" s="1102"/>
      <c r="I267" s="960"/>
      <c r="J267" s="960"/>
      <c r="K267" s="960"/>
      <c r="L267" s="963"/>
      <c r="M267" s="963"/>
      <c r="N267" s="963"/>
      <c r="O267" s="963"/>
      <c r="P267" s="963"/>
      <c r="Q267" s="963"/>
      <c r="R267" s="963"/>
      <c r="S267" s="963"/>
      <c r="T267" s="963"/>
      <c r="U267" s="963"/>
      <c r="V267" s="963"/>
      <c r="W267" s="963"/>
      <c r="X267" s="963"/>
      <c r="Y267" s="963"/>
      <c r="Z267" s="963"/>
    </row>
    <row r="268" spans="1:26" ht="16">
      <c r="A268" s="693" t="s">
        <v>6943</v>
      </c>
      <c r="B268" s="161"/>
      <c r="C268" s="708" t="s">
        <v>9288</v>
      </c>
      <c r="D268" s="696">
        <v>2</v>
      </c>
      <c r="E268" s="696" t="s">
        <v>469</v>
      </c>
      <c r="F268" s="471"/>
      <c r="G268" s="1056"/>
      <c r="H268" s="1102"/>
      <c r="I268" s="960"/>
      <c r="J268" s="960"/>
      <c r="K268" s="960"/>
      <c r="L268" s="963"/>
      <c r="M268" s="963"/>
      <c r="N268" s="963"/>
      <c r="O268" s="963"/>
      <c r="P268" s="963"/>
      <c r="Q268" s="963"/>
      <c r="R268" s="963"/>
      <c r="S268" s="963"/>
      <c r="T268" s="963"/>
      <c r="U268" s="963"/>
      <c r="V268" s="963"/>
      <c r="W268" s="963"/>
      <c r="X268" s="963"/>
      <c r="Y268" s="963"/>
      <c r="Z268" s="963"/>
    </row>
    <row r="269" spans="1:26" ht="32">
      <c r="A269" s="693" t="s">
        <v>6943</v>
      </c>
      <c r="B269" s="161"/>
      <c r="C269" s="471" t="s">
        <v>9289</v>
      </c>
      <c r="D269" s="696">
        <v>2</v>
      </c>
      <c r="E269" s="696" t="s">
        <v>504</v>
      </c>
      <c r="F269" s="471"/>
      <c r="G269" s="1056"/>
      <c r="H269" s="1102"/>
      <c r="I269" s="960"/>
      <c r="J269" s="960"/>
      <c r="K269" s="960"/>
      <c r="L269" s="963"/>
      <c r="M269" s="963"/>
      <c r="N269" s="963"/>
      <c r="O269" s="963"/>
      <c r="P269" s="963"/>
      <c r="Q269" s="963"/>
      <c r="R269" s="963"/>
      <c r="S269" s="963"/>
      <c r="T269" s="963"/>
      <c r="U269" s="963"/>
      <c r="V269" s="963"/>
      <c r="W269" s="963"/>
      <c r="X269" s="963"/>
      <c r="Y269" s="963"/>
      <c r="Z269" s="963"/>
    </row>
    <row r="270" spans="1:26" ht="16">
      <c r="A270" s="693" t="s">
        <v>6943</v>
      </c>
      <c r="B270" s="161"/>
      <c r="C270" s="471" t="s">
        <v>9290</v>
      </c>
      <c r="D270" s="696">
        <v>2</v>
      </c>
      <c r="E270" s="696" t="s">
        <v>469</v>
      </c>
      <c r="F270" s="471"/>
      <c r="G270" s="1056"/>
      <c r="H270" s="1102"/>
      <c r="I270" s="960"/>
      <c r="J270" s="960"/>
      <c r="K270" s="960"/>
      <c r="L270" s="963"/>
      <c r="M270" s="963"/>
      <c r="N270" s="963"/>
      <c r="O270" s="963"/>
      <c r="P270" s="963"/>
      <c r="Q270" s="963"/>
      <c r="R270" s="963"/>
      <c r="S270" s="963"/>
      <c r="T270" s="963"/>
      <c r="U270" s="963"/>
      <c r="V270" s="963"/>
      <c r="W270" s="963"/>
      <c r="X270" s="963"/>
      <c r="Y270" s="963"/>
      <c r="Z270" s="963"/>
    </row>
    <row r="271" spans="1:26" ht="32">
      <c r="A271" s="693"/>
      <c r="B271" s="161"/>
      <c r="C271" s="471" t="s">
        <v>9291</v>
      </c>
      <c r="D271" s="696">
        <v>2</v>
      </c>
      <c r="E271" s="696" t="s">
        <v>504</v>
      </c>
      <c r="F271" s="471"/>
      <c r="G271" s="1056"/>
      <c r="H271" s="1102"/>
      <c r="I271" s="960"/>
      <c r="J271" s="960"/>
      <c r="K271" s="960"/>
      <c r="L271" s="963"/>
      <c r="M271" s="963"/>
      <c r="N271" s="963"/>
      <c r="O271" s="963"/>
      <c r="P271" s="963"/>
      <c r="Q271" s="963"/>
      <c r="R271" s="963"/>
      <c r="S271" s="963"/>
      <c r="T271" s="963"/>
      <c r="U271" s="963"/>
      <c r="V271" s="963"/>
      <c r="W271" s="963"/>
      <c r="X271" s="963"/>
      <c r="Y271" s="963"/>
      <c r="Z271" s="963"/>
    </row>
    <row r="272" spans="1:26" ht="32">
      <c r="A272" s="693"/>
      <c r="B272" s="161"/>
      <c r="C272" s="471" t="s">
        <v>9292</v>
      </c>
      <c r="D272" s="696">
        <v>2</v>
      </c>
      <c r="E272" s="696" t="s">
        <v>504</v>
      </c>
      <c r="F272" s="471"/>
      <c r="G272" s="1056"/>
      <c r="H272" s="1102"/>
      <c r="I272" s="960"/>
      <c r="J272" s="960"/>
      <c r="K272" s="960"/>
      <c r="L272" s="963"/>
      <c r="M272" s="963"/>
      <c r="N272" s="963"/>
      <c r="O272" s="963"/>
      <c r="P272" s="963"/>
      <c r="Q272" s="963"/>
      <c r="R272" s="963"/>
      <c r="S272" s="963"/>
      <c r="T272" s="963"/>
      <c r="U272" s="963"/>
      <c r="V272" s="963"/>
      <c r="W272" s="963"/>
      <c r="X272" s="963"/>
      <c r="Y272" s="963"/>
      <c r="Z272" s="963"/>
    </row>
    <row r="273" spans="1:26" ht="17">
      <c r="A273" s="693" t="s">
        <v>698</v>
      </c>
      <c r="B273" s="161" t="s">
        <v>699</v>
      </c>
      <c r="C273" s="471" t="s">
        <v>9293</v>
      </c>
      <c r="D273" s="696">
        <v>2</v>
      </c>
      <c r="E273" s="696" t="s">
        <v>469</v>
      </c>
      <c r="F273" s="471"/>
      <c r="G273" s="1056"/>
      <c r="H273" s="1102"/>
      <c r="I273" s="960"/>
      <c r="J273" s="960"/>
      <c r="K273" s="960"/>
      <c r="L273" s="963"/>
      <c r="M273" s="963"/>
      <c r="N273" s="963"/>
      <c r="O273" s="963"/>
      <c r="P273" s="963"/>
      <c r="Q273" s="963"/>
      <c r="R273" s="963"/>
      <c r="S273" s="963"/>
      <c r="T273" s="963"/>
      <c r="U273" s="963"/>
      <c r="V273" s="963"/>
      <c r="W273" s="963"/>
      <c r="X273" s="963"/>
      <c r="Y273" s="963"/>
      <c r="Z273" s="963"/>
    </row>
    <row r="274" spans="1:26" ht="32">
      <c r="A274" s="693"/>
      <c r="B274" s="161"/>
      <c r="C274" s="471" t="s">
        <v>9294</v>
      </c>
      <c r="D274" s="696">
        <v>2</v>
      </c>
      <c r="E274" s="696" t="s">
        <v>504</v>
      </c>
      <c r="F274" s="471"/>
      <c r="G274" s="1056"/>
      <c r="H274" s="1102"/>
      <c r="I274" s="960"/>
      <c r="J274" s="960"/>
      <c r="K274" s="960"/>
      <c r="L274" s="963"/>
      <c r="M274" s="963"/>
      <c r="N274" s="963"/>
      <c r="O274" s="963"/>
      <c r="P274" s="963"/>
      <c r="Q274" s="963"/>
      <c r="R274" s="963"/>
      <c r="S274" s="963"/>
      <c r="T274" s="963"/>
      <c r="U274" s="963"/>
      <c r="V274" s="963"/>
      <c r="W274" s="963"/>
      <c r="X274" s="963"/>
      <c r="Y274" s="963"/>
      <c r="Z274" s="963"/>
    </row>
    <row r="275" spans="1:26" ht="51">
      <c r="A275" s="693" t="s">
        <v>702</v>
      </c>
      <c r="B275" s="161" t="s">
        <v>703</v>
      </c>
      <c r="C275" s="471" t="s">
        <v>9295</v>
      </c>
      <c r="D275" s="696">
        <v>2</v>
      </c>
      <c r="E275" s="696" t="s">
        <v>504</v>
      </c>
      <c r="F275" s="471"/>
      <c r="G275" s="1056"/>
      <c r="H275" s="1102"/>
      <c r="I275" s="960"/>
      <c r="J275" s="960"/>
      <c r="K275" s="960"/>
      <c r="L275" s="963"/>
      <c r="M275" s="963"/>
      <c r="N275" s="963"/>
      <c r="O275" s="963"/>
      <c r="P275" s="963"/>
      <c r="Q275" s="963"/>
      <c r="R275" s="963"/>
      <c r="S275" s="963"/>
      <c r="T275" s="963"/>
      <c r="U275" s="963"/>
      <c r="V275" s="963"/>
      <c r="W275" s="963"/>
      <c r="X275" s="963"/>
      <c r="Y275" s="963"/>
      <c r="Z275" s="963"/>
    </row>
    <row r="276" spans="1:26" ht="16">
      <c r="A276" s="693"/>
      <c r="B276" s="161"/>
      <c r="C276" s="471" t="s">
        <v>9296</v>
      </c>
      <c r="D276" s="696">
        <v>2</v>
      </c>
      <c r="E276" s="696" t="s">
        <v>504</v>
      </c>
      <c r="F276" s="471"/>
      <c r="G276" s="1056"/>
      <c r="H276" s="1102"/>
      <c r="I276" s="960"/>
      <c r="J276" s="960"/>
      <c r="K276" s="960"/>
      <c r="L276" s="963"/>
      <c r="M276" s="963"/>
      <c r="N276" s="963"/>
      <c r="O276" s="963"/>
      <c r="P276" s="963"/>
      <c r="Q276" s="963"/>
      <c r="R276" s="963"/>
      <c r="S276" s="963"/>
      <c r="T276" s="963"/>
      <c r="U276" s="963"/>
      <c r="V276" s="963"/>
      <c r="W276" s="963"/>
      <c r="X276" s="963"/>
      <c r="Y276" s="963"/>
      <c r="Z276" s="963"/>
    </row>
    <row r="277" spans="1:26" ht="19">
      <c r="A277" s="693" t="s">
        <v>227</v>
      </c>
      <c r="B277" s="1606" t="s">
        <v>73</v>
      </c>
      <c r="C277" s="1570"/>
      <c r="D277" s="1570"/>
      <c r="E277" s="1570"/>
      <c r="F277" s="1570"/>
      <c r="G277" s="1573"/>
      <c r="H277" s="1416"/>
      <c r="I277" s="960">
        <f>SUM(D278:D310)</f>
        <v>66</v>
      </c>
      <c r="J277" s="960">
        <f>COUNT(D278:D310)*2</f>
        <v>66</v>
      </c>
      <c r="K277" s="960"/>
      <c r="L277" s="963"/>
      <c r="M277" s="963"/>
      <c r="N277" s="963"/>
      <c r="O277" s="963"/>
      <c r="P277" s="963"/>
      <c r="Q277" s="963"/>
      <c r="R277" s="963"/>
      <c r="S277" s="963"/>
      <c r="T277" s="963"/>
      <c r="U277" s="963"/>
      <c r="V277" s="963"/>
      <c r="W277" s="963"/>
      <c r="X277" s="963"/>
      <c r="Y277" s="963"/>
      <c r="Z277" s="963"/>
    </row>
    <row r="278" spans="1:26" ht="34">
      <c r="A278" s="693" t="s">
        <v>705</v>
      </c>
      <c r="B278" s="467" t="s">
        <v>706</v>
      </c>
      <c r="C278" s="471" t="s">
        <v>9297</v>
      </c>
      <c r="D278" s="696">
        <v>2</v>
      </c>
      <c r="E278" s="696" t="s">
        <v>715</v>
      </c>
      <c r="F278" s="471" t="s">
        <v>6871</v>
      </c>
      <c r="G278" s="1056"/>
      <c r="H278" s="1102"/>
      <c r="I278" s="960"/>
      <c r="J278" s="960"/>
      <c r="K278" s="960"/>
      <c r="L278" s="963"/>
      <c r="M278" s="963"/>
      <c r="N278" s="963"/>
      <c r="O278" s="963"/>
      <c r="P278" s="963"/>
      <c r="Q278" s="963"/>
      <c r="R278" s="963"/>
      <c r="S278" s="963"/>
      <c r="T278" s="963"/>
      <c r="U278" s="963"/>
      <c r="V278" s="963"/>
      <c r="W278" s="963"/>
      <c r="X278" s="963"/>
      <c r="Y278" s="963"/>
      <c r="Z278" s="963"/>
    </row>
    <row r="279" spans="1:26" ht="16">
      <c r="A279" s="693" t="s">
        <v>6943</v>
      </c>
      <c r="B279" s="467"/>
      <c r="C279" s="471" t="s">
        <v>9298</v>
      </c>
      <c r="D279" s="696">
        <v>2</v>
      </c>
      <c r="E279" s="696" t="s">
        <v>715</v>
      </c>
      <c r="F279" s="471" t="s">
        <v>6871</v>
      </c>
      <c r="G279" s="1056"/>
      <c r="H279" s="1102"/>
      <c r="I279" s="960"/>
      <c r="J279" s="960"/>
      <c r="K279" s="960"/>
      <c r="L279" s="963"/>
      <c r="M279" s="963"/>
      <c r="N279" s="963"/>
      <c r="O279" s="963"/>
      <c r="P279" s="963"/>
      <c r="Q279" s="963"/>
      <c r="R279" s="963"/>
      <c r="S279" s="963"/>
      <c r="T279" s="963"/>
      <c r="U279" s="963"/>
      <c r="V279" s="963"/>
      <c r="W279" s="963"/>
      <c r="X279" s="963"/>
      <c r="Y279" s="963"/>
      <c r="Z279" s="963"/>
    </row>
    <row r="280" spans="1:26" ht="16">
      <c r="A280" s="693"/>
      <c r="B280" s="467"/>
      <c r="C280" s="471" t="s">
        <v>9299</v>
      </c>
      <c r="D280" s="696">
        <v>2</v>
      </c>
      <c r="E280" s="696" t="s">
        <v>715</v>
      </c>
      <c r="F280" s="471"/>
      <c r="G280" s="1056"/>
      <c r="H280" s="1102"/>
      <c r="I280" s="960"/>
      <c r="J280" s="960"/>
      <c r="K280" s="960"/>
      <c r="L280" s="963"/>
      <c r="M280" s="963"/>
      <c r="N280" s="963"/>
      <c r="O280" s="963"/>
      <c r="P280" s="963"/>
      <c r="Q280" s="963"/>
      <c r="R280" s="963"/>
      <c r="S280" s="963"/>
      <c r="T280" s="963"/>
      <c r="U280" s="963"/>
      <c r="V280" s="963"/>
      <c r="W280" s="963"/>
      <c r="X280" s="963"/>
      <c r="Y280" s="963"/>
      <c r="Z280" s="963"/>
    </row>
    <row r="281" spans="1:26" ht="16">
      <c r="A281" s="693" t="s">
        <v>6943</v>
      </c>
      <c r="B281" s="467"/>
      <c r="C281" s="471" t="s">
        <v>4210</v>
      </c>
      <c r="D281" s="696">
        <v>2</v>
      </c>
      <c r="E281" s="696" t="s">
        <v>715</v>
      </c>
      <c r="F281" s="471" t="s">
        <v>6871</v>
      </c>
      <c r="G281" s="1056"/>
      <c r="H281" s="1102"/>
      <c r="I281" s="960"/>
      <c r="J281" s="960"/>
      <c r="K281" s="960"/>
      <c r="L281" s="963"/>
      <c r="M281" s="963"/>
      <c r="N281" s="963"/>
      <c r="O281" s="963"/>
      <c r="P281" s="963"/>
      <c r="Q281" s="963"/>
      <c r="R281" s="963"/>
      <c r="S281" s="963"/>
      <c r="T281" s="963"/>
      <c r="U281" s="963"/>
      <c r="V281" s="963"/>
      <c r="W281" s="963"/>
      <c r="X281" s="963"/>
      <c r="Y281" s="963"/>
      <c r="Z281" s="963"/>
    </row>
    <row r="282" spans="1:26" ht="16">
      <c r="A282" s="693" t="s">
        <v>6943</v>
      </c>
      <c r="B282" s="467"/>
      <c r="C282" s="471" t="s">
        <v>9300</v>
      </c>
      <c r="D282" s="696">
        <v>2</v>
      </c>
      <c r="E282" s="696" t="s">
        <v>715</v>
      </c>
      <c r="F282" s="471" t="s">
        <v>6871</v>
      </c>
      <c r="G282" s="1056"/>
      <c r="H282" s="1102"/>
      <c r="I282" s="960"/>
      <c r="J282" s="960"/>
      <c r="K282" s="960"/>
      <c r="L282" s="963"/>
      <c r="M282" s="963"/>
      <c r="N282" s="963"/>
      <c r="O282" s="963"/>
      <c r="P282" s="963"/>
      <c r="Q282" s="963"/>
      <c r="R282" s="963"/>
      <c r="S282" s="963"/>
      <c r="T282" s="963"/>
      <c r="U282" s="963"/>
      <c r="V282" s="963"/>
      <c r="W282" s="963"/>
      <c r="X282" s="963"/>
      <c r="Y282" s="963"/>
      <c r="Z282" s="963"/>
    </row>
    <row r="283" spans="1:26" ht="16">
      <c r="A283" s="693" t="s">
        <v>6943</v>
      </c>
      <c r="B283" s="467"/>
      <c r="C283" s="471" t="s">
        <v>9301</v>
      </c>
      <c r="D283" s="696">
        <v>2</v>
      </c>
      <c r="E283" s="696" t="s">
        <v>715</v>
      </c>
      <c r="F283" s="471" t="s">
        <v>6871</v>
      </c>
      <c r="G283" s="1056"/>
      <c r="H283" s="1102"/>
      <c r="I283" s="960"/>
      <c r="J283" s="960"/>
      <c r="K283" s="960"/>
      <c r="L283" s="963"/>
      <c r="M283" s="963"/>
      <c r="N283" s="963"/>
      <c r="O283" s="963"/>
      <c r="P283" s="963"/>
      <c r="Q283" s="963"/>
      <c r="R283" s="963"/>
      <c r="S283" s="963"/>
      <c r="T283" s="963"/>
      <c r="U283" s="963"/>
      <c r="V283" s="963"/>
      <c r="W283" s="963"/>
      <c r="X283" s="963"/>
      <c r="Y283" s="963"/>
      <c r="Z283" s="963"/>
    </row>
    <row r="284" spans="1:26" ht="16">
      <c r="A284" s="693" t="s">
        <v>6943</v>
      </c>
      <c r="B284" s="467"/>
      <c r="C284" s="471" t="s">
        <v>5704</v>
      </c>
      <c r="D284" s="696">
        <v>2</v>
      </c>
      <c r="E284" s="696" t="s">
        <v>715</v>
      </c>
      <c r="F284" s="471" t="s">
        <v>6871</v>
      </c>
      <c r="G284" s="1056"/>
      <c r="H284" s="1102"/>
      <c r="I284" s="960"/>
      <c r="J284" s="960"/>
      <c r="K284" s="960"/>
      <c r="L284" s="963"/>
      <c r="M284" s="963"/>
      <c r="N284" s="963"/>
      <c r="O284" s="963"/>
      <c r="P284" s="963"/>
      <c r="Q284" s="963"/>
      <c r="R284" s="963"/>
      <c r="S284" s="963"/>
      <c r="T284" s="963"/>
      <c r="U284" s="963"/>
      <c r="V284" s="963"/>
      <c r="W284" s="963"/>
      <c r="X284" s="963"/>
      <c r="Y284" s="963"/>
      <c r="Z284" s="963"/>
    </row>
    <row r="285" spans="1:26" ht="16">
      <c r="A285" s="693" t="s">
        <v>6943</v>
      </c>
      <c r="B285" s="467"/>
      <c r="C285" s="471" t="s">
        <v>7563</v>
      </c>
      <c r="D285" s="696">
        <v>2</v>
      </c>
      <c r="E285" s="696" t="s">
        <v>715</v>
      </c>
      <c r="F285" s="471" t="s">
        <v>6871</v>
      </c>
      <c r="G285" s="1056"/>
      <c r="H285" s="1102"/>
      <c r="I285" s="960"/>
      <c r="J285" s="960"/>
      <c r="K285" s="960"/>
      <c r="L285" s="963"/>
      <c r="M285" s="963"/>
      <c r="N285" s="963"/>
      <c r="O285" s="963"/>
      <c r="P285" s="963"/>
      <c r="Q285" s="963"/>
      <c r="R285" s="963"/>
      <c r="S285" s="963"/>
      <c r="T285" s="963"/>
      <c r="U285" s="963"/>
      <c r="V285" s="963"/>
      <c r="W285" s="963"/>
      <c r="X285" s="963"/>
      <c r="Y285" s="963"/>
      <c r="Z285" s="963"/>
    </row>
    <row r="286" spans="1:26" ht="16">
      <c r="A286" s="693" t="s">
        <v>6943</v>
      </c>
      <c r="B286" s="467"/>
      <c r="C286" s="471" t="s">
        <v>9302</v>
      </c>
      <c r="D286" s="696">
        <v>2</v>
      </c>
      <c r="E286" s="696" t="s">
        <v>715</v>
      </c>
      <c r="F286" s="471" t="s">
        <v>6871</v>
      </c>
      <c r="G286" s="1056"/>
      <c r="H286" s="1102"/>
      <c r="I286" s="960"/>
      <c r="J286" s="960"/>
      <c r="K286" s="960"/>
      <c r="L286" s="963"/>
      <c r="M286" s="963"/>
      <c r="N286" s="963"/>
      <c r="O286" s="963"/>
      <c r="P286" s="963"/>
      <c r="Q286" s="963"/>
      <c r="R286" s="963"/>
      <c r="S286" s="963"/>
      <c r="T286" s="963"/>
      <c r="U286" s="963"/>
      <c r="V286" s="963"/>
      <c r="W286" s="963"/>
      <c r="X286" s="963"/>
      <c r="Y286" s="963"/>
      <c r="Z286" s="963"/>
    </row>
    <row r="287" spans="1:26" ht="16">
      <c r="A287" s="693" t="s">
        <v>6943</v>
      </c>
      <c r="B287" s="467"/>
      <c r="C287" s="471" t="s">
        <v>9303</v>
      </c>
      <c r="D287" s="696">
        <v>2</v>
      </c>
      <c r="E287" s="696" t="s">
        <v>715</v>
      </c>
      <c r="F287" s="471" t="s">
        <v>6871</v>
      </c>
      <c r="G287" s="1056"/>
      <c r="H287" s="1102"/>
      <c r="I287" s="960"/>
      <c r="J287" s="960"/>
      <c r="K287" s="960"/>
      <c r="L287" s="963"/>
      <c r="M287" s="963"/>
      <c r="N287" s="963"/>
      <c r="O287" s="963"/>
      <c r="P287" s="963"/>
      <c r="Q287" s="963"/>
      <c r="R287" s="963"/>
      <c r="S287" s="963"/>
      <c r="T287" s="963"/>
      <c r="U287" s="963"/>
      <c r="V287" s="963"/>
      <c r="W287" s="963"/>
      <c r="X287" s="963"/>
      <c r="Y287" s="963"/>
      <c r="Z287" s="963"/>
    </row>
    <row r="288" spans="1:26" ht="16">
      <c r="A288" s="693" t="s">
        <v>6943</v>
      </c>
      <c r="B288" s="467"/>
      <c r="C288" s="471" t="s">
        <v>3658</v>
      </c>
      <c r="D288" s="696">
        <v>2</v>
      </c>
      <c r="E288" s="696" t="s">
        <v>715</v>
      </c>
      <c r="F288" s="471" t="s">
        <v>6871</v>
      </c>
      <c r="G288" s="1056"/>
      <c r="H288" s="1102"/>
      <c r="I288" s="960"/>
      <c r="J288" s="960"/>
      <c r="K288" s="960"/>
      <c r="L288" s="963"/>
      <c r="M288" s="963"/>
      <c r="N288" s="963"/>
      <c r="O288" s="963"/>
      <c r="P288" s="963"/>
      <c r="Q288" s="963"/>
      <c r="R288" s="963"/>
      <c r="S288" s="963"/>
      <c r="T288" s="963"/>
      <c r="U288" s="963"/>
      <c r="V288" s="963"/>
      <c r="W288" s="963"/>
      <c r="X288" s="963"/>
      <c r="Y288" s="963"/>
      <c r="Z288" s="963"/>
    </row>
    <row r="289" spans="1:26" ht="16">
      <c r="A289" s="693" t="s">
        <v>6943</v>
      </c>
      <c r="B289" s="467"/>
      <c r="C289" s="471" t="s">
        <v>9304</v>
      </c>
      <c r="D289" s="696">
        <v>2</v>
      </c>
      <c r="E289" s="696" t="s">
        <v>715</v>
      </c>
      <c r="F289" s="471" t="s">
        <v>6871</v>
      </c>
      <c r="G289" s="1056"/>
      <c r="H289" s="1102"/>
      <c r="I289" s="960"/>
      <c r="J289" s="960"/>
      <c r="K289" s="960"/>
      <c r="L289" s="963"/>
      <c r="M289" s="963"/>
      <c r="N289" s="963"/>
      <c r="O289" s="963"/>
      <c r="P289" s="963"/>
      <c r="Q289" s="963"/>
      <c r="R289" s="963"/>
      <c r="S289" s="963"/>
      <c r="T289" s="963"/>
      <c r="U289" s="963"/>
      <c r="V289" s="963"/>
      <c r="W289" s="963"/>
      <c r="X289" s="963"/>
      <c r="Y289" s="963"/>
      <c r="Z289" s="963"/>
    </row>
    <row r="290" spans="1:26" ht="16">
      <c r="A290" s="693" t="s">
        <v>6943</v>
      </c>
      <c r="B290" s="467"/>
      <c r="C290" s="471" t="s">
        <v>9305</v>
      </c>
      <c r="D290" s="696">
        <v>2</v>
      </c>
      <c r="E290" s="696" t="s">
        <v>715</v>
      </c>
      <c r="F290" s="471" t="s">
        <v>6871</v>
      </c>
      <c r="G290" s="1056"/>
      <c r="H290" s="1102"/>
      <c r="I290" s="960"/>
      <c r="J290" s="960"/>
      <c r="K290" s="960"/>
      <c r="L290" s="963"/>
      <c r="M290" s="963"/>
      <c r="N290" s="963"/>
      <c r="O290" s="963"/>
      <c r="P290" s="963"/>
      <c r="Q290" s="963"/>
      <c r="R290" s="963"/>
      <c r="S290" s="963"/>
      <c r="T290" s="963"/>
      <c r="U290" s="963"/>
      <c r="V290" s="963"/>
      <c r="W290" s="963"/>
      <c r="X290" s="963"/>
      <c r="Y290" s="963"/>
      <c r="Z290" s="963"/>
    </row>
    <row r="291" spans="1:26" ht="16">
      <c r="A291" s="693" t="s">
        <v>6943</v>
      </c>
      <c r="B291" s="467"/>
      <c r="C291" s="471" t="s">
        <v>9306</v>
      </c>
      <c r="D291" s="696">
        <v>2</v>
      </c>
      <c r="E291" s="696" t="s">
        <v>715</v>
      </c>
      <c r="F291" s="471" t="s">
        <v>6871</v>
      </c>
      <c r="G291" s="1056"/>
      <c r="H291" s="1102"/>
      <c r="I291" s="960"/>
      <c r="J291" s="960"/>
      <c r="K291" s="960"/>
      <c r="L291" s="963"/>
      <c r="M291" s="963"/>
      <c r="N291" s="963"/>
      <c r="O291" s="963"/>
      <c r="P291" s="963"/>
      <c r="Q291" s="963"/>
      <c r="R291" s="963"/>
      <c r="S291" s="963"/>
      <c r="T291" s="963"/>
      <c r="U291" s="963"/>
      <c r="V291" s="963"/>
      <c r="W291" s="963"/>
      <c r="X291" s="963"/>
      <c r="Y291" s="963"/>
      <c r="Z291" s="963"/>
    </row>
    <row r="292" spans="1:26" ht="16">
      <c r="A292" s="693" t="s">
        <v>6943</v>
      </c>
      <c r="B292" s="467"/>
      <c r="C292" s="471" t="s">
        <v>9307</v>
      </c>
      <c r="D292" s="696">
        <v>2</v>
      </c>
      <c r="E292" s="696" t="s">
        <v>715</v>
      </c>
      <c r="F292" s="471" t="s">
        <v>6871</v>
      </c>
      <c r="G292" s="1056"/>
      <c r="H292" s="1102"/>
      <c r="I292" s="960"/>
      <c r="J292" s="960"/>
      <c r="K292" s="960"/>
      <c r="L292" s="963"/>
      <c r="M292" s="963"/>
      <c r="N292" s="963"/>
      <c r="O292" s="963"/>
      <c r="P292" s="963"/>
      <c r="Q292" s="963"/>
      <c r="R292" s="963"/>
      <c r="S292" s="963"/>
      <c r="T292" s="963"/>
      <c r="U292" s="963"/>
      <c r="V292" s="963"/>
      <c r="W292" s="963"/>
      <c r="X292" s="963"/>
      <c r="Y292" s="963"/>
      <c r="Z292" s="963"/>
    </row>
    <row r="293" spans="1:26" ht="34">
      <c r="A293" s="693" t="s">
        <v>709</v>
      </c>
      <c r="B293" s="467" t="s">
        <v>710</v>
      </c>
      <c r="C293" s="475" t="s">
        <v>9308</v>
      </c>
      <c r="D293" s="696">
        <v>2</v>
      </c>
      <c r="E293" s="696" t="s">
        <v>715</v>
      </c>
      <c r="F293" s="471" t="s">
        <v>6871</v>
      </c>
      <c r="G293" s="1056"/>
      <c r="H293" s="1102"/>
      <c r="I293" s="960"/>
      <c r="J293" s="960"/>
      <c r="K293" s="960"/>
      <c r="L293" s="963"/>
      <c r="M293" s="963"/>
      <c r="N293" s="963"/>
      <c r="O293" s="963"/>
      <c r="P293" s="963"/>
      <c r="Q293" s="963"/>
      <c r="R293" s="963"/>
      <c r="S293" s="963"/>
      <c r="T293" s="963"/>
      <c r="U293" s="963"/>
      <c r="V293" s="963"/>
      <c r="W293" s="963"/>
      <c r="X293" s="963"/>
      <c r="Y293" s="963"/>
      <c r="Z293" s="963"/>
    </row>
    <row r="294" spans="1:26" ht="34">
      <c r="A294" s="693" t="s">
        <v>712</v>
      </c>
      <c r="B294" s="467" t="s">
        <v>713</v>
      </c>
      <c r="C294" s="475" t="s">
        <v>4214</v>
      </c>
      <c r="D294" s="696">
        <v>2</v>
      </c>
      <c r="E294" s="696" t="s">
        <v>715</v>
      </c>
      <c r="F294" s="471" t="s">
        <v>6871</v>
      </c>
      <c r="G294" s="1056"/>
      <c r="H294" s="1102"/>
      <c r="I294" s="960"/>
      <c r="J294" s="960"/>
      <c r="K294" s="960"/>
      <c r="L294" s="963"/>
      <c r="M294" s="963"/>
      <c r="N294" s="963"/>
      <c r="O294" s="963"/>
      <c r="P294" s="963"/>
      <c r="Q294" s="963"/>
      <c r="R294" s="963"/>
      <c r="S294" s="963"/>
      <c r="T294" s="963"/>
      <c r="U294" s="963"/>
      <c r="V294" s="963"/>
      <c r="W294" s="963"/>
      <c r="X294" s="963"/>
      <c r="Y294" s="963"/>
      <c r="Z294" s="963"/>
    </row>
    <row r="295" spans="1:26" ht="34">
      <c r="A295" s="693" t="s">
        <v>717</v>
      </c>
      <c r="B295" s="467" t="s">
        <v>718</v>
      </c>
      <c r="C295" s="475" t="s">
        <v>9309</v>
      </c>
      <c r="D295" s="696">
        <v>2</v>
      </c>
      <c r="E295" s="696" t="s">
        <v>715</v>
      </c>
      <c r="F295" s="471" t="s">
        <v>6871</v>
      </c>
      <c r="G295" s="1056"/>
      <c r="H295" s="1102"/>
      <c r="I295" s="960"/>
      <c r="J295" s="960"/>
      <c r="K295" s="960"/>
      <c r="L295" s="963"/>
      <c r="M295" s="963"/>
      <c r="N295" s="963"/>
      <c r="O295" s="963"/>
      <c r="P295" s="963"/>
      <c r="Q295" s="963"/>
      <c r="R295" s="963"/>
      <c r="S295" s="963"/>
      <c r="T295" s="963"/>
      <c r="U295" s="963"/>
      <c r="V295" s="963"/>
      <c r="W295" s="963"/>
      <c r="X295" s="963"/>
      <c r="Y295" s="963"/>
      <c r="Z295" s="963"/>
    </row>
    <row r="296" spans="1:26" ht="16">
      <c r="A296" s="693" t="s">
        <v>6943</v>
      </c>
      <c r="B296" s="467"/>
      <c r="C296" s="475" t="s">
        <v>9310</v>
      </c>
      <c r="D296" s="696">
        <v>2</v>
      </c>
      <c r="E296" s="696" t="s">
        <v>599</v>
      </c>
      <c r="F296" s="471" t="s">
        <v>6871</v>
      </c>
      <c r="G296" s="1056"/>
      <c r="H296" s="1102"/>
      <c r="I296" s="960"/>
      <c r="J296" s="960"/>
      <c r="K296" s="960"/>
      <c r="L296" s="963"/>
      <c r="M296" s="963"/>
      <c r="N296" s="963"/>
      <c r="O296" s="963"/>
      <c r="P296" s="963"/>
      <c r="Q296" s="963"/>
      <c r="R296" s="963"/>
      <c r="S296" s="963"/>
      <c r="T296" s="963"/>
      <c r="U296" s="963"/>
      <c r="V296" s="963"/>
      <c r="W296" s="963"/>
      <c r="X296" s="963"/>
      <c r="Y296" s="963"/>
      <c r="Z296" s="963"/>
    </row>
    <row r="297" spans="1:26" ht="16">
      <c r="A297" s="693" t="s">
        <v>6943</v>
      </c>
      <c r="B297" s="467"/>
      <c r="C297" s="475" t="s">
        <v>9311</v>
      </c>
      <c r="D297" s="696">
        <v>2</v>
      </c>
      <c r="E297" s="696" t="s">
        <v>599</v>
      </c>
      <c r="F297" s="471" t="s">
        <v>6871</v>
      </c>
      <c r="G297" s="1056"/>
      <c r="H297" s="1102"/>
      <c r="I297" s="960"/>
      <c r="J297" s="960"/>
      <c r="K297" s="960"/>
      <c r="L297" s="963"/>
      <c r="M297" s="963"/>
      <c r="N297" s="963"/>
      <c r="O297" s="963"/>
      <c r="P297" s="963"/>
      <c r="Q297" s="963"/>
      <c r="R297" s="963"/>
      <c r="S297" s="963"/>
      <c r="T297" s="963"/>
      <c r="U297" s="963"/>
      <c r="V297" s="963"/>
      <c r="W297" s="963"/>
      <c r="X297" s="963"/>
      <c r="Y297" s="963"/>
      <c r="Z297" s="963"/>
    </row>
    <row r="298" spans="1:26" ht="16">
      <c r="A298" s="693" t="s">
        <v>6943</v>
      </c>
      <c r="B298" s="467"/>
      <c r="C298" s="475" t="s">
        <v>9312</v>
      </c>
      <c r="D298" s="696">
        <v>2</v>
      </c>
      <c r="E298" s="696" t="s">
        <v>599</v>
      </c>
      <c r="F298" s="471" t="s">
        <v>6871</v>
      </c>
      <c r="G298" s="1056"/>
      <c r="H298" s="1102"/>
      <c r="I298" s="960"/>
      <c r="J298" s="960"/>
      <c r="K298" s="960"/>
      <c r="L298" s="963"/>
      <c r="M298" s="963"/>
      <c r="N298" s="963"/>
      <c r="O298" s="963"/>
      <c r="P298" s="963"/>
      <c r="Q298" s="963"/>
      <c r="R298" s="963"/>
      <c r="S298" s="963"/>
      <c r="T298" s="963"/>
      <c r="U298" s="963"/>
      <c r="V298" s="963"/>
      <c r="W298" s="963"/>
      <c r="X298" s="963"/>
      <c r="Y298" s="963"/>
      <c r="Z298" s="963"/>
    </row>
    <row r="299" spans="1:26" ht="16">
      <c r="A299" s="693" t="s">
        <v>6943</v>
      </c>
      <c r="B299" s="467"/>
      <c r="C299" s="475" t="s">
        <v>9313</v>
      </c>
      <c r="D299" s="696">
        <v>2</v>
      </c>
      <c r="E299" s="696" t="s">
        <v>599</v>
      </c>
      <c r="F299" s="471" t="s">
        <v>6871</v>
      </c>
      <c r="G299" s="1056"/>
      <c r="H299" s="1102"/>
      <c r="I299" s="960"/>
      <c r="J299" s="960"/>
      <c r="K299" s="960"/>
      <c r="L299" s="963"/>
      <c r="M299" s="963"/>
      <c r="N299" s="963"/>
      <c r="O299" s="963"/>
      <c r="P299" s="963"/>
      <c r="Q299" s="963"/>
      <c r="R299" s="963"/>
      <c r="S299" s="963"/>
      <c r="T299" s="963"/>
      <c r="U299" s="963"/>
      <c r="V299" s="963"/>
      <c r="W299" s="963"/>
      <c r="X299" s="963"/>
      <c r="Y299" s="963"/>
      <c r="Z299" s="963"/>
    </row>
    <row r="300" spans="1:26" ht="16">
      <c r="A300" s="693" t="s">
        <v>6943</v>
      </c>
      <c r="B300" s="467"/>
      <c r="C300" s="475" t="s">
        <v>9314</v>
      </c>
      <c r="D300" s="696">
        <v>2</v>
      </c>
      <c r="E300" s="696" t="s">
        <v>599</v>
      </c>
      <c r="F300" s="471" t="s">
        <v>6871</v>
      </c>
      <c r="G300" s="1056"/>
      <c r="H300" s="1102"/>
      <c r="I300" s="960"/>
      <c r="J300" s="960"/>
      <c r="K300" s="960"/>
      <c r="L300" s="963"/>
      <c r="M300" s="963"/>
      <c r="N300" s="963"/>
      <c r="O300" s="963"/>
      <c r="P300" s="963"/>
      <c r="Q300" s="963"/>
      <c r="R300" s="963"/>
      <c r="S300" s="963"/>
      <c r="T300" s="963"/>
      <c r="U300" s="963"/>
      <c r="V300" s="963"/>
      <c r="W300" s="963"/>
      <c r="X300" s="963"/>
      <c r="Y300" s="963"/>
      <c r="Z300" s="963"/>
    </row>
    <row r="301" spans="1:26" ht="16">
      <c r="A301" s="693" t="s">
        <v>6943</v>
      </c>
      <c r="B301" s="467"/>
      <c r="C301" s="475" t="s">
        <v>9315</v>
      </c>
      <c r="D301" s="696">
        <v>2</v>
      </c>
      <c r="E301" s="696" t="s">
        <v>599</v>
      </c>
      <c r="F301" s="471" t="s">
        <v>6871</v>
      </c>
      <c r="G301" s="1056"/>
      <c r="H301" s="1102"/>
      <c r="I301" s="960"/>
      <c r="J301" s="960"/>
      <c r="K301" s="960"/>
      <c r="L301" s="963"/>
      <c r="M301" s="963"/>
      <c r="N301" s="963"/>
      <c r="O301" s="963"/>
      <c r="P301" s="963"/>
      <c r="Q301" s="963"/>
      <c r="R301" s="963"/>
      <c r="S301" s="963"/>
      <c r="T301" s="963"/>
      <c r="U301" s="963"/>
      <c r="V301" s="963"/>
      <c r="W301" s="963"/>
      <c r="X301" s="963"/>
      <c r="Y301" s="963"/>
      <c r="Z301" s="963"/>
    </row>
    <row r="302" spans="1:26" ht="16">
      <c r="A302" s="693" t="s">
        <v>6943</v>
      </c>
      <c r="B302" s="467"/>
      <c r="C302" s="475" t="s">
        <v>9316</v>
      </c>
      <c r="D302" s="696">
        <v>2</v>
      </c>
      <c r="E302" s="696" t="s">
        <v>599</v>
      </c>
      <c r="F302" s="471" t="s">
        <v>6871</v>
      </c>
      <c r="G302" s="1056"/>
      <c r="H302" s="1102"/>
      <c r="I302" s="960"/>
      <c r="J302" s="960"/>
      <c r="K302" s="960"/>
      <c r="L302" s="963"/>
      <c r="M302" s="963"/>
      <c r="N302" s="963"/>
      <c r="O302" s="963"/>
      <c r="P302" s="963"/>
      <c r="Q302" s="963"/>
      <c r="R302" s="963"/>
      <c r="S302" s="963"/>
      <c r="T302" s="963"/>
      <c r="U302" s="963"/>
      <c r="V302" s="963"/>
      <c r="W302" s="963"/>
      <c r="X302" s="963"/>
      <c r="Y302" s="963"/>
      <c r="Z302" s="963"/>
    </row>
    <row r="303" spans="1:26" ht="16">
      <c r="A303" s="693" t="s">
        <v>6943</v>
      </c>
      <c r="B303" s="467"/>
      <c r="C303" s="475" t="s">
        <v>9317</v>
      </c>
      <c r="D303" s="696">
        <v>2</v>
      </c>
      <c r="E303" s="696" t="s">
        <v>599</v>
      </c>
      <c r="F303" s="471" t="s">
        <v>6871</v>
      </c>
      <c r="G303" s="1056"/>
      <c r="H303" s="1102"/>
      <c r="I303" s="960"/>
      <c r="J303" s="960"/>
      <c r="K303" s="960"/>
      <c r="L303" s="963"/>
      <c r="M303" s="963"/>
      <c r="N303" s="963"/>
      <c r="O303" s="963"/>
      <c r="P303" s="963"/>
      <c r="Q303" s="963"/>
      <c r="R303" s="963"/>
      <c r="S303" s="963"/>
      <c r="T303" s="963"/>
      <c r="U303" s="963"/>
      <c r="V303" s="963"/>
      <c r="W303" s="963"/>
      <c r="X303" s="963"/>
      <c r="Y303" s="963"/>
      <c r="Z303" s="963"/>
    </row>
    <row r="304" spans="1:26" ht="16">
      <c r="A304" s="693" t="s">
        <v>6943</v>
      </c>
      <c r="B304" s="467"/>
      <c r="C304" s="475" t="s">
        <v>9318</v>
      </c>
      <c r="D304" s="696">
        <v>2</v>
      </c>
      <c r="E304" s="696" t="s">
        <v>599</v>
      </c>
      <c r="F304" s="471" t="s">
        <v>6871</v>
      </c>
      <c r="G304" s="1056"/>
      <c r="H304" s="1102"/>
      <c r="I304" s="960"/>
      <c r="J304" s="960"/>
      <c r="K304" s="960"/>
      <c r="L304" s="963"/>
      <c r="M304" s="963"/>
      <c r="N304" s="963"/>
      <c r="O304" s="963"/>
      <c r="P304" s="963"/>
      <c r="Q304" s="963"/>
      <c r="R304" s="963"/>
      <c r="S304" s="963"/>
      <c r="T304" s="963"/>
      <c r="U304" s="963"/>
      <c r="V304" s="963"/>
      <c r="W304" s="963"/>
      <c r="X304" s="963"/>
      <c r="Y304" s="963"/>
      <c r="Z304" s="963"/>
    </row>
    <row r="305" spans="1:26" ht="16">
      <c r="A305" s="693" t="s">
        <v>6943</v>
      </c>
      <c r="B305" s="467"/>
      <c r="C305" s="475" t="s">
        <v>9319</v>
      </c>
      <c r="D305" s="696">
        <v>2</v>
      </c>
      <c r="E305" s="696" t="s">
        <v>599</v>
      </c>
      <c r="F305" s="471" t="s">
        <v>6871</v>
      </c>
      <c r="G305" s="1056"/>
      <c r="H305" s="1102"/>
      <c r="I305" s="960"/>
      <c r="J305" s="960"/>
      <c r="K305" s="960"/>
      <c r="L305" s="963"/>
      <c r="M305" s="963"/>
      <c r="N305" s="963"/>
      <c r="O305" s="963"/>
      <c r="P305" s="963"/>
      <c r="Q305" s="963"/>
      <c r="R305" s="963"/>
      <c r="S305" s="963"/>
      <c r="T305" s="963"/>
      <c r="U305" s="963"/>
      <c r="V305" s="963"/>
      <c r="W305" s="963"/>
      <c r="X305" s="963"/>
      <c r="Y305" s="963"/>
      <c r="Z305" s="963"/>
    </row>
    <row r="306" spans="1:26" ht="16">
      <c r="A306" s="693" t="s">
        <v>6943</v>
      </c>
      <c r="B306" s="467"/>
      <c r="C306" s="475" t="s">
        <v>9320</v>
      </c>
      <c r="D306" s="696">
        <v>2</v>
      </c>
      <c r="E306" s="696" t="s">
        <v>599</v>
      </c>
      <c r="F306" s="471" t="s">
        <v>6871</v>
      </c>
      <c r="G306" s="1056"/>
      <c r="H306" s="1102"/>
      <c r="I306" s="960"/>
      <c r="J306" s="960"/>
      <c r="K306" s="960"/>
      <c r="L306" s="963"/>
      <c r="M306" s="963"/>
      <c r="N306" s="963"/>
      <c r="O306" s="963"/>
      <c r="P306" s="963"/>
      <c r="Q306" s="963"/>
      <c r="R306" s="963"/>
      <c r="S306" s="963"/>
      <c r="T306" s="963"/>
      <c r="U306" s="963"/>
      <c r="V306" s="963"/>
      <c r="W306" s="963"/>
      <c r="X306" s="963"/>
      <c r="Y306" s="963"/>
      <c r="Z306" s="963"/>
    </row>
    <row r="307" spans="1:26" ht="16">
      <c r="A307" s="693" t="s">
        <v>6943</v>
      </c>
      <c r="B307" s="467"/>
      <c r="C307" s="475" t="s">
        <v>9321</v>
      </c>
      <c r="D307" s="696">
        <v>2</v>
      </c>
      <c r="E307" s="696" t="s">
        <v>599</v>
      </c>
      <c r="F307" s="471" t="s">
        <v>6871</v>
      </c>
      <c r="G307" s="1056"/>
      <c r="H307" s="1102"/>
      <c r="I307" s="960"/>
      <c r="J307" s="960"/>
      <c r="K307" s="960"/>
      <c r="L307" s="963"/>
      <c r="M307" s="963"/>
      <c r="N307" s="963"/>
      <c r="O307" s="963"/>
      <c r="P307" s="963"/>
      <c r="Q307" s="963"/>
      <c r="R307" s="963"/>
      <c r="S307" s="963"/>
      <c r="T307" s="963"/>
      <c r="U307" s="963"/>
      <c r="V307" s="963"/>
      <c r="W307" s="963"/>
      <c r="X307" s="963"/>
      <c r="Y307" s="963"/>
      <c r="Z307" s="963"/>
    </row>
    <row r="308" spans="1:26" ht="17">
      <c r="A308" s="693" t="s">
        <v>720</v>
      </c>
      <c r="B308" s="467" t="s">
        <v>721</v>
      </c>
      <c r="C308" s="475" t="s">
        <v>9322</v>
      </c>
      <c r="D308" s="696">
        <v>2</v>
      </c>
      <c r="E308" s="696" t="s">
        <v>599</v>
      </c>
      <c r="F308" s="471"/>
      <c r="G308" s="1056"/>
      <c r="H308" s="1102"/>
      <c r="I308" s="960"/>
      <c r="J308" s="960"/>
      <c r="K308" s="960"/>
      <c r="L308" s="963"/>
      <c r="M308" s="963"/>
      <c r="N308" s="963"/>
      <c r="O308" s="963"/>
      <c r="P308" s="963"/>
      <c r="Q308" s="963"/>
      <c r="R308" s="963"/>
      <c r="S308" s="963"/>
      <c r="T308" s="963"/>
      <c r="U308" s="963"/>
      <c r="V308" s="963"/>
      <c r="W308" s="963"/>
      <c r="X308" s="963"/>
      <c r="Y308" s="963"/>
      <c r="Z308" s="963"/>
    </row>
    <row r="309" spans="1:26" ht="16">
      <c r="A309" s="693" t="s">
        <v>6943</v>
      </c>
      <c r="B309" s="467"/>
      <c r="C309" s="475" t="s">
        <v>9323</v>
      </c>
      <c r="D309" s="696">
        <v>2</v>
      </c>
      <c r="E309" s="696" t="s">
        <v>599</v>
      </c>
      <c r="F309" s="471"/>
      <c r="G309" s="1056"/>
      <c r="H309" s="1102"/>
      <c r="I309" s="960"/>
      <c r="J309" s="960"/>
      <c r="K309" s="960"/>
      <c r="L309" s="963"/>
      <c r="M309" s="963"/>
      <c r="N309" s="963"/>
      <c r="O309" s="963"/>
      <c r="P309" s="963"/>
      <c r="Q309" s="963"/>
      <c r="R309" s="963"/>
      <c r="S309" s="963"/>
      <c r="T309" s="963"/>
      <c r="U309" s="963"/>
      <c r="V309" s="963"/>
      <c r="W309" s="963"/>
      <c r="X309" s="963"/>
      <c r="Y309" s="963"/>
      <c r="Z309" s="963"/>
    </row>
    <row r="310" spans="1:26" ht="16">
      <c r="A310" s="693" t="s">
        <v>6943</v>
      </c>
      <c r="B310" s="467"/>
      <c r="C310" s="475" t="s">
        <v>9324</v>
      </c>
      <c r="D310" s="696">
        <v>2</v>
      </c>
      <c r="E310" s="696" t="s">
        <v>599</v>
      </c>
      <c r="F310" s="471"/>
      <c r="G310" s="1056"/>
      <c r="H310" s="1102"/>
      <c r="I310" s="960"/>
      <c r="J310" s="960"/>
      <c r="K310" s="960"/>
      <c r="L310" s="963"/>
      <c r="M310" s="963"/>
      <c r="N310" s="963"/>
      <c r="O310" s="963"/>
      <c r="P310" s="963"/>
      <c r="Q310" s="963"/>
      <c r="R310" s="963"/>
      <c r="S310" s="963"/>
      <c r="T310" s="963"/>
      <c r="U310" s="963"/>
      <c r="V310" s="963"/>
      <c r="W310" s="963"/>
      <c r="X310" s="963"/>
      <c r="Y310" s="963"/>
      <c r="Z310" s="963"/>
    </row>
    <row r="311" spans="1:26" ht="19">
      <c r="A311" s="693" t="s">
        <v>228</v>
      </c>
      <c r="B311" s="1606" t="s">
        <v>75</v>
      </c>
      <c r="C311" s="1570"/>
      <c r="D311" s="1570"/>
      <c r="E311" s="1570"/>
      <c r="F311" s="1570"/>
      <c r="G311" s="1573"/>
      <c r="H311" s="1416"/>
      <c r="I311" s="960">
        <f>SUM(D312:D314)</f>
        <v>2</v>
      </c>
      <c r="J311" s="960">
        <f>COUNT(D312:D314)*2</f>
        <v>2</v>
      </c>
      <c r="K311" s="960"/>
      <c r="L311" s="963"/>
      <c r="M311" s="963"/>
      <c r="N311" s="963"/>
      <c r="O311" s="963"/>
      <c r="P311" s="963"/>
      <c r="Q311" s="963"/>
      <c r="R311" s="963"/>
      <c r="S311" s="963"/>
      <c r="T311" s="963"/>
      <c r="U311" s="963"/>
      <c r="V311" s="963"/>
      <c r="W311" s="963"/>
      <c r="X311" s="963"/>
      <c r="Y311" s="963"/>
      <c r="Z311" s="963"/>
    </row>
    <row r="312" spans="1:26" ht="34">
      <c r="A312" s="693" t="s">
        <v>2058</v>
      </c>
      <c r="B312" s="467" t="s">
        <v>728</v>
      </c>
      <c r="C312" s="471" t="s">
        <v>9325</v>
      </c>
      <c r="D312" s="696">
        <v>2</v>
      </c>
      <c r="E312" s="696" t="s">
        <v>599</v>
      </c>
      <c r="F312" s="471"/>
      <c r="G312" s="1056"/>
      <c r="H312" s="1102"/>
      <c r="I312" s="960"/>
      <c r="J312" s="960"/>
      <c r="K312" s="960"/>
      <c r="L312" s="963"/>
      <c r="M312" s="963"/>
      <c r="N312" s="963"/>
      <c r="O312" s="963"/>
      <c r="P312" s="963"/>
      <c r="Q312" s="963"/>
      <c r="R312" s="963"/>
      <c r="S312" s="963"/>
      <c r="T312" s="963"/>
      <c r="U312" s="963"/>
      <c r="V312" s="963"/>
      <c r="W312" s="963"/>
      <c r="X312" s="963"/>
      <c r="Y312" s="963"/>
      <c r="Z312" s="963"/>
    </row>
    <row r="313" spans="1:26" ht="14.25" hidden="1" customHeight="1">
      <c r="A313" s="412" t="s">
        <v>2064</v>
      </c>
      <c r="B313" s="1427" t="s">
        <v>749</v>
      </c>
      <c r="C313" s="138"/>
      <c r="D313" s="138"/>
      <c r="E313" s="138"/>
      <c r="F313" s="138"/>
      <c r="G313" s="138"/>
      <c r="H313" s="106"/>
      <c r="I313" s="319"/>
      <c r="J313" s="319"/>
      <c r="K313" s="106"/>
      <c r="L313" s="106"/>
      <c r="M313" s="106"/>
      <c r="N313" s="106"/>
      <c r="O313" s="106"/>
      <c r="P313" s="106"/>
      <c r="Q313" s="106"/>
      <c r="R313" s="106"/>
      <c r="S313" s="106"/>
      <c r="T313" s="106"/>
      <c r="U313" s="106"/>
      <c r="V313" s="106"/>
      <c r="W313" s="106"/>
      <c r="X313" s="106"/>
      <c r="Y313" s="106"/>
      <c r="Z313" s="106"/>
    </row>
    <row r="314" spans="1:26" ht="14.25" hidden="1" customHeight="1">
      <c r="A314" s="334" t="s">
        <v>2070</v>
      </c>
      <c r="B314" s="933" t="s">
        <v>756</v>
      </c>
      <c r="C314" s="143"/>
      <c r="D314" s="143"/>
      <c r="E314" s="143"/>
      <c r="F314" s="143"/>
      <c r="G314" s="143"/>
      <c r="H314" s="106"/>
      <c r="I314" s="319"/>
      <c r="J314" s="319"/>
      <c r="K314" s="106"/>
      <c r="L314" s="106"/>
      <c r="M314" s="106"/>
      <c r="N314" s="106"/>
      <c r="O314" s="106"/>
      <c r="P314" s="106"/>
      <c r="Q314" s="106"/>
      <c r="R314" s="106"/>
      <c r="S314" s="106"/>
      <c r="T314" s="106"/>
      <c r="U314" s="106"/>
      <c r="V314" s="106"/>
      <c r="W314" s="106"/>
      <c r="X314" s="106"/>
      <c r="Y314" s="106"/>
      <c r="Z314" s="106"/>
    </row>
    <row r="315" spans="1:26" ht="19">
      <c r="A315" s="693" t="s">
        <v>230</v>
      </c>
      <c r="B315" s="1606" t="s">
        <v>77</v>
      </c>
      <c r="C315" s="1570"/>
      <c r="D315" s="1570"/>
      <c r="E315" s="1570"/>
      <c r="F315" s="1570"/>
      <c r="G315" s="1573"/>
      <c r="H315" s="1416"/>
      <c r="I315" s="960">
        <f>SUM(D316:D324)</f>
        <v>8</v>
      </c>
      <c r="J315" s="960">
        <f>COUNT(D316:D324)*2</f>
        <v>8</v>
      </c>
      <c r="K315" s="960"/>
      <c r="L315" s="963"/>
      <c r="M315" s="963"/>
      <c r="N315" s="963"/>
      <c r="O315" s="963"/>
      <c r="P315" s="963"/>
      <c r="Q315" s="963"/>
      <c r="R315" s="963"/>
      <c r="S315" s="963"/>
      <c r="T315" s="963"/>
      <c r="U315" s="963"/>
      <c r="V315" s="963"/>
      <c r="W315" s="963"/>
      <c r="X315" s="963"/>
      <c r="Y315" s="963"/>
      <c r="Z315" s="963"/>
    </row>
    <row r="316" spans="1:26" ht="14.25" hidden="1" customHeight="1">
      <c r="A316" s="412" t="s">
        <v>2073</v>
      </c>
      <c r="B316" s="1427" t="s">
        <v>759</v>
      </c>
      <c r="C316" s="138"/>
      <c r="D316" s="138"/>
      <c r="E316" s="138"/>
      <c r="F316" s="138"/>
      <c r="G316" s="138"/>
      <c r="H316" s="106"/>
      <c r="I316" s="319"/>
      <c r="J316" s="319"/>
      <c r="K316" s="106"/>
      <c r="L316" s="106"/>
      <c r="M316" s="106"/>
      <c r="N316" s="106"/>
      <c r="O316" s="106"/>
      <c r="P316" s="106"/>
      <c r="Q316" s="106"/>
      <c r="R316" s="106"/>
      <c r="S316" s="106"/>
      <c r="T316" s="106"/>
      <c r="U316" s="106"/>
      <c r="V316" s="106"/>
      <c r="W316" s="106"/>
      <c r="X316" s="106"/>
      <c r="Y316" s="106"/>
      <c r="Z316" s="106"/>
    </row>
    <row r="317" spans="1:26" ht="14.25" hidden="1" customHeight="1">
      <c r="A317" s="310" t="s">
        <v>2075</v>
      </c>
      <c r="B317" s="700" t="s">
        <v>764</v>
      </c>
      <c r="C317" s="141"/>
      <c r="D317" s="141"/>
      <c r="E317" s="141"/>
      <c r="F317" s="141"/>
      <c r="G317" s="141"/>
      <c r="H317" s="106"/>
      <c r="I317" s="319"/>
      <c r="J317" s="319"/>
      <c r="K317" s="106"/>
      <c r="L317" s="106"/>
      <c r="M317" s="106"/>
      <c r="N317" s="106"/>
      <c r="O317" s="106"/>
      <c r="P317" s="106"/>
      <c r="Q317" s="106"/>
      <c r="R317" s="106"/>
      <c r="S317" s="106"/>
      <c r="T317" s="106"/>
      <c r="U317" s="106"/>
      <c r="V317" s="106"/>
      <c r="W317" s="106"/>
      <c r="X317" s="106"/>
      <c r="Y317" s="106"/>
      <c r="Z317" s="106"/>
    </row>
    <row r="318" spans="1:26" ht="14.25" hidden="1" customHeight="1">
      <c r="A318" s="310" t="s">
        <v>2088</v>
      </c>
      <c r="B318" s="700" t="s">
        <v>769</v>
      </c>
      <c r="C318" s="141"/>
      <c r="D318" s="141"/>
      <c r="E318" s="141"/>
      <c r="F318" s="141"/>
      <c r="G318" s="141"/>
      <c r="H318" s="106"/>
      <c r="I318" s="319"/>
      <c r="J318" s="319"/>
      <c r="K318" s="106"/>
      <c r="L318" s="106"/>
      <c r="M318" s="106"/>
      <c r="N318" s="106"/>
      <c r="O318" s="106"/>
      <c r="P318" s="106"/>
      <c r="Q318" s="106"/>
      <c r="R318" s="106"/>
      <c r="S318" s="106"/>
      <c r="T318" s="106"/>
      <c r="U318" s="106"/>
      <c r="V318" s="106"/>
      <c r="W318" s="106"/>
      <c r="X318" s="106"/>
      <c r="Y318" s="106"/>
      <c r="Z318" s="106"/>
    </row>
    <row r="319" spans="1:26" ht="14.25" hidden="1" customHeight="1">
      <c r="A319" s="310" t="s">
        <v>2091</v>
      </c>
      <c r="B319" s="700" t="s">
        <v>773</v>
      </c>
      <c r="C319" s="141"/>
      <c r="D319" s="141"/>
      <c r="E319" s="141"/>
      <c r="F319" s="141"/>
      <c r="G319" s="141"/>
      <c r="H319" s="106"/>
      <c r="I319" s="319"/>
      <c r="J319" s="319"/>
      <c r="K319" s="106"/>
      <c r="L319" s="106"/>
      <c r="M319" s="106"/>
      <c r="N319" s="106"/>
      <c r="O319" s="106"/>
      <c r="P319" s="106"/>
      <c r="Q319" s="106"/>
      <c r="R319" s="106"/>
      <c r="S319" s="106"/>
      <c r="T319" s="106"/>
      <c r="U319" s="106"/>
      <c r="V319" s="106"/>
      <c r="W319" s="106"/>
      <c r="X319" s="106"/>
      <c r="Y319" s="106"/>
      <c r="Z319" s="106"/>
    </row>
    <row r="320" spans="1:26" ht="14.25" hidden="1" customHeight="1">
      <c r="A320" s="334" t="s">
        <v>2092</v>
      </c>
      <c r="B320" s="1428" t="s">
        <v>778</v>
      </c>
      <c r="C320" s="143"/>
      <c r="D320" s="143"/>
      <c r="E320" s="143"/>
      <c r="F320" s="143"/>
      <c r="G320" s="143"/>
      <c r="H320" s="106"/>
      <c r="I320" s="319"/>
      <c r="J320" s="319"/>
      <c r="K320" s="106"/>
      <c r="L320" s="106"/>
      <c r="M320" s="106"/>
      <c r="N320" s="106"/>
      <c r="O320" s="106"/>
      <c r="P320" s="106"/>
      <c r="Q320" s="106"/>
      <c r="R320" s="106"/>
      <c r="S320" s="106"/>
      <c r="T320" s="106"/>
      <c r="U320" s="106"/>
      <c r="V320" s="106"/>
      <c r="W320" s="106"/>
      <c r="X320" s="106"/>
      <c r="Y320" s="106"/>
      <c r="Z320" s="106"/>
    </row>
    <row r="321" spans="1:26" ht="34">
      <c r="A321" s="693" t="s">
        <v>781</v>
      </c>
      <c r="B321" s="467" t="s">
        <v>782</v>
      </c>
      <c r="C321" s="471" t="s">
        <v>9326</v>
      </c>
      <c r="D321" s="696">
        <v>2</v>
      </c>
      <c r="E321" s="696" t="s">
        <v>469</v>
      </c>
      <c r="F321" s="471" t="s">
        <v>9327</v>
      </c>
      <c r="G321" s="1056"/>
      <c r="H321" s="1102"/>
      <c r="I321" s="960"/>
      <c r="J321" s="960"/>
      <c r="K321" s="960"/>
      <c r="L321" s="963"/>
      <c r="M321" s="963"/>
      <c r="N321" s="963"/>
      <c r="O321" s="963"/>
      <c r="P321" s="963"/>
      <c r="Q321" s="963"/>
      <c r="R321" s="963"/>
      <c r="S321" s="963"/>
      <c r="T321" s="963"/>
      <c r="U321" s="963"/>
      <c r="V321" s="963"/>
      <c r="W321" s="963"/>
      <c r="X321" s="963"/>
      <c r="Y321" s="963"/>
      <c r="Z321" s="963"/>
    </row>
    <row r="322" spans="1:26" ht="32">
      <c r="A322" s="693"/>
      <c r="B322" s="467"/>
      <c r="C322" s="471" t="s">
        <v>9328</v>
      </c>
      <c r="D322" s="696">
        <v>2</v>
      </c>
      <c r="E322" s="696" t="s">
        <v>469</v>
      </c>
      <c r="F322" s="471" t="s">
        <v>9329</v>
      </c>
      <c r="G322" s="1056"/>
      <c r="H322" s="1102"/>
      <c r="I322" s="960"/>
      <c r="J322" s="960"/>
      <c r="K322" s="960"/>
      <c r="L322" s="963"/>
      <c r="M322" s="963"/>
      <c r="N322" s="963"/>
      <c r="O322" s="963"/>
      <c r="P322" s="963"/>
      <c r="Q322" s="963"/>
      <c r="R322" s="963"/>
      <c r="S322" s="963"/>
      <c r="T322" s="963"/>
      <c r="U322" s="963"/>
      <c r="V322" s="963"/>
      <c r="W322" s="963"/>
      <c r="X322" s="963"/>
      <c r="Y322" s="963"/>
      <c r="Z322" s="963"/>
    </row>
    <row r="323" spans="1:26" ht="34">
      <c r="A323" s="693" t="s">
        <v>2099</v>
      </c>
      <c r="B323" s="467" t="s">
        <v>786</v>
      </c>
      <c r="C323" s="471" t="s">
        <v>9330</v>
      </c>
      <c r="D323" s="696">
        <v>2</v>
      </c>
      <c r="E323" s="696" t="s">
        <v>469</v>
      </c>
      <c r="F323" s="471"/>
      <c r="G323" s="1056"/>
      <c r="H323" s="1102"/>
      <c r="I323" s="960"/>
      <c r="J323" s="960"/>
      <c r="K323" s="960"/>
      <c r="L323" s="963"/>
      <c r="M323" s="963"/>
      <c r="N323" s="963"/>
      <c r="O323" s="963"/>
      <c r="P323" s="963"/>
      <c r="Q323" s="963"/>
      <c r="R323" s="963"/>
      <c r="S323" s="963"/>
      <c r="T323" s="963"/>
      <c r="U323" s="963"/>
      <c r="V323" s="963"/>
      <c r="W323" s="963"/>
      <c r="X323" s="963"/>
      <c r="Y323" s="963"/>
      <c r="Z323" s="963"/>
    </row>
    <row r="324" spans="1:26" ht="16">
      <c r="A324" s="693"/>
      <c r="B324" s="467"/>
      <c r="C324" s="471" t="s">
        <v>9331</v>
      </c>
      <c r="D324" s="696">
        <v>2</v>
      </c>
      <c r="E324" s="696" t="s">
        <v>469</v>
      </c>
      <c r="F324" s="471"/>
      <c r="G324" s="1056"/>
      <c r="H324" s="1102"/>
      <c r="I324" s="960"/>
      <c r="J324" s="960"/>
      <c r="K324" s="960"/>
      <c r="L324" s="963"/>
      <c r="M324" s="963"/>
      <c r="N324" s="963"/>
      <c r="O324" s="963"/>
      <c r="P324" s="963"/>
      <c r="Q324" s="963"/>
      <c r="R324" s="963"/>
      <c r="S324" s="963"/>
      <c r="T324" s="963"/>
      <c r="U324" s="963"/>
      <c r="V324" s="963"/>
      <c r="W324" s="963"/>
      <c r="X324" s="963"/>
      <c r="Y324" s="963"/>
      <c r="Z324" s="963"/>
    </row>
    <row r="325" spans="1:26" ht="19">
      <c r="A325" s="693" t="s">
        <v>78</v>
      </c>
      <c r="B325" s="1606" t="s">
        <v>793</v>
      </c>
      <c r="C325" s="1570"/>
      <c r="D325" s="1570"/>
      <c r="E325" s="1570"/>
      <c r="F325" s="1570"/>
      <c r="G325" s="1573"/>
      <c r="H325" s="1416"/>
      <c r="I325" s="960">
        <f>SUM(D326:D345)</f>
        <v>38</v>
      </c>
      <c r="J325" s="960">
        <f>COUNT(D326:D345)*2</f>
        <v>38</v>
      </c>
      <c r="K325" s="960"/>
      <c r="L325" s="963"/>
      <c r="M325" s="963"/>
      <c r="N325" s="963"/>
      <c r="O325" s="963"/>
      <c r="P325" s="963"/>
      <c r="Q325" s="963"/>
      <c r="R325" s="963"/>
      <c r="S325" s="963"/>
      <c r="T325" s="963"/>
      <c r="U325" s="963"/>
      <c r="V325" s="963"/>
      <c r="W325" s="963"/>
      <c r="X325" s="963"/>
      <c r="Y325" s="963"/>
      <c r="Z325" s="963"/>
    </row>
    <row r="326" spans="1:26" ht="64">
      <c r="A326" s="693" t="s">
        <v>794</v>
      </c>
      <c r="B326" s="475" t="s">
        <v>795</v>
      </c>
      <c r="C326" s="475" t="s">
        <v>796</v>
      </c>
      <c r="D326" s="696">
        <v>2</v>
      </c>
      <c r="E326" s="696" t="s">
        <v>877</v>
      </c>
      <c r="F326" s="475" t="s">
        <v>797</v>
      </c>
      <c r="G326" s="1056"/>
      <c r="H326" s="1102"/>
      <c r="I326" s="960"/>
      <c r="J326" s="960"/>
      <c r="K326" s="960"/>
      <c r="L326" s="963"/>
      <c r="M326" s="963"/>
      <c r="N326" s="963"/>
      <c r="O326" s="963"/>
      <c r="P326" s="963"/>
      <c r="Q326" s="963"/>
      <c r="R326" s="963"/>
      <c r="S326" s="963"/>
      <c r="T326" s="963"/>
      <c r="U326" s="963"/>
      <c r="V326" s="963"/>
      <c r="W326" s="963"/>
      <c r="X326" s="963"/>
      <c r="Y326" s="963"/>
      <c r="Z326" s="963"/>
    </row>
    <row r="327" spans="1:26" ht="48">
      <c r="A327" s="693" t="s">
        <v>798</v>
      </c>
      <c r="B327" s="475" t="s">
        <v>799</v>
      </c>
      <c r="C327" s="475" t="s">
        <v>800</v>
      </c>
      <c r="D327" s="696">
        <v>2</v>
      </c>
      <c r="E327" s="696" t="s">
        <v>877</v>
      </c>
      <c r="F327" s="475" t="s">
        <v>801</v>
      </c>
      <c r="G327" s="1056"/>
      <c r="H327" s="1102"/>
      <c r="I327" s="960"/>
      <c r="J327" s="960"/>
      <c r="K327" s="960"/>
      <c r="L327" s="963"/>
      <c r="M327" s="963"/>
      <c r="N327" s="963"/>
      <c r="O327" s="963"/>
      <c r="P327" s="963"/>
      <c r="Q327" s="963"/>
      <c r="R327" s="963"/>
      <c r="S327" s="963"/>
      <c r="T327" s="963"/>
      <c r="U327" s="963"/>
      <c r="V327" s="963"/>
      <c r="W327" s="963"/>
      <c r="X327" s="963"/>
      <c r="Y327" s="963"/>
      <c r="Z327" s="963"/>
    </row>
    <row r="328" spans="1:26" ht="48">
      <c r="A328" s="693" t="s">
        <v>802</v>
      </c>
      <c r="B328" s="475" t="s">
        <v>803</v>
      </c>
      <c r="C328" s="475" t="s">
        <v>804</v>
      </c>
      <c r="D328" s="696">
        <v>2</v>
      </c>
      <c r="E328" s="696" t="s">
        <v>877</v>
      </c>
      <c r="F328" s="475" t="s">
        <v>805</v>
      </c>
      <c r="G328" s="1056"/>
      <c r="H328" s="1102"/>
      <c r="I328" s="960"/>
      <c r="J328" s="960"/>
      <c r="K328" s="960"/>
      <c r="L328" s="963"/>
      <c r="M328" s="963"/>
      <c r="N328" s="963"/>
      <c r="O328" s="963"/>
      <c r="P328" s="963"/>
      <c r="Q328" s="963"/>
      <c r="R328" s="963"/>
      <c r="S328" s="963"/>
      <c r="T328" s="963"/>
      <c r="U328" s="963"/>
      <c r="V328" s="963"/>
      <c r="W328" s="963"/>
      <c r="X328" s="963"/>
      <c r="Y328" s="963"/>
      <c r="Z328" s="963"/>
    </row>
    <row r="329" spans="1:26" ht="64">
      <c r="A329" s="693" t="s">
        <v>806</v>
      </c>
      <c r="B329" s="475" t="s">
        <v>807</v>
      </c>
      <c r="C329" s="475" t="s">
        <v>808</v>
      </c>
      <c r="D329" s="696">
        <v>2</v>
      </c>
      <c r="E329" s="696" t="s">
        <v>877</v>
      </c>
      <c r="F329" s="475" t="s">
        <v>809</v>
      </c>
      <c r="G329" s="1056"/>
      <c r="H329" s="1102"/>
      <c r="I329" s="960"/>
      <c r="J329" s="960"/>
      <c r="K329" s="960"/>
      <c r="L329" s="963"/>
      <c r="M329" s="963"/>
      <c r="N329" s="963"/>
      <c r="O329" s="963"/>
      <c r="P329" s="963"/>
      <c r="Q329" s="963"/>
      <c r="R329" s="963"/>
      <c r="S329" s="963"/>
      <c r="T329" s="963"/>
      <c r="U329" s="963"/>
      <c r="V329" s="963"/>
      <c r="W329" s="963"/>
      <c r="X329" s="963"/>
      <c r="Y329" s="963"/>
      <c r="Z329" s="963"/>
    </row>
    <row r="330" spans="1:26" ht="48">
      <c r="A330" s="693" t="s">
        <v>810</v>
      </c>
      <c r="B330" s="899" t="s">
        <v>811</v>
      </c>
      <c r="C330" s="899" t="s">
        <v>812</v>
      </c>
      <c r="D330" s="696">
        <v>2</v>
      </c>
      <c r="E330" s="696" t="s">
        <v>877</v>
      </c>
      <c r="F330" s="475" t="s">
        <v>813</v>
      </c>
      <c r="G330" s="1056"/>
      <c r="H330" s="1102"/>
      <c r="I330" s="960"/>
      <c r="J330" s="960"/>
      <c r="K330" s="960"/>
      <c r="L330" s="963"/>
      <c r="M330" s="963"/>
      <c r="N330" s="963"/>
      <c r="O330" s="963"/>
      <c r="P330" s="963"/>
      <c r="Q330" s="963"/>
      <c r="R330" s="963"/>
      <c r="S330" s="963"/>
      <c r="T330" s="963"/>
      <c r="U330" s="963"/>
      <c r="V330" s="963"/>
      <c r="W330" s="963"/>
      <c r="X330" s="963"/>
      <c r="Y330" s="963"/>
      <c r="Z330" s="963"/>
    </row>
    <row r="331" spans="1:26" ht="64">
      <c r="A331" s="693" t="s">
        <v>814</v>
      </c>
      <c r="B331" s="475" t="s">
        <v>815</v>
      </c>
      <c r="C331" s="475" t="s">
        <v>816</v>
      </c>
      <c r="D331" s="696">
        <v>2</v>
      </c>
      <c r="E331" s="696" t="s">
        <v>877</v>
      </c>
      <c r="F331" s="475" t="s">
        <v>817</v>
      </c>
      <c r="G331" s="1056"/>
      <c r="H331" s="1102"/>
      <c r="I331" s="960"/>
      <c r="J331" s="960"/>
      <c r="K331" s="960"/>
      <c r="L331" s="963"/>
      <c r="M331" s="963"/>
      <c r="N331" s="963"/>
      <c r="O331" s="963"/>
      <c r="P331" s="963"/>
      <c r="Q331" s="963"/>
      <c r="R331" s="963"/>
      <c r="S331" s="963"/>
      <c r="T331" s="963"/>
      <c r="U331" s="963"/>
      <c r="V331" s="963"/>
      <c r="W331" s="963"/>
      <c r="X331" s="963"/>
      <c r="Y331" s="963"/>
      <c r="Z331" s="963"/>
    </row>
    <row r="332" spans="1:26" ht="96">
      <c r="A332" s="693" t="s">
        <v>818</v>
      </c>
      <c r="B332" s="475" t="s">
        <v>819</v>
      </c>
      <c r="C332" s="475" t="s">
        <v>820</v>
      </c>
      <c r="D332" s="696">
        <v>2</v>
      </c>
      <c r="E332" s="696" t="s">
        <v>877</v>
      </c>
      <c r="F332" s="475" t="s">
        <v>821</v>
      </c>
      <c r="G332" s="1056"/>
      <c r="H332" s="1102"/>
      <c r="I332" s="960"/>
      <c r="J332" s="960"/>
      <c r="K332" s="960"/>
      <c r="L332" s="963"/>
      <c r="M332" s="963"/>
      <c r="N332" s="963"/>
      <c r="O332" s="963"/>
      <c r="P332" s="963"/>
      <c r="Q332" s="963"/>
      <c r="R332" s="963"/>
      <c r="S332" s="963"/>
      <c r="T332" s="963"/>
      <c r="U332" s="963"/>
      <c r="V332" s="963"/>
      <c r="W332" s="963"/>
      <c r="X332" s="963"/>
      <c r="Y332" s="963"/>
      <c r="Z332" s="963"/>
    </row>
    <row r="333" spans="1:26" ht="80">
      <c r="A333" s="693" t="s">
        <v>822</v>
      </c>
      <c r="B333" s="475" t="s">
        <v>823</v>
      </c>
      <c r="C333" s="475" t="s">
        <v>824</v>
      </c>
      <c r="D333" s="696">
        <v>2</v>
      </c>
      <c r="E333" s="696" t="s">
        <v>877</v>
      </c>
      <c r="F333" s="475" t="s">
        <v>825</v>
      </c>
      <c r="G333" s="1056"/>
      <c r="H333" s="1102"/>
      <c r="I333" s="960"/>
      <c r="J333" s="960"/>
      <c r="K333" s="960"/>
      <c r="L333" s="963"/>
      <c r="M333" s="963"/>
      <c r="N333" s="963"/>
      <c r="O333" s="963"/>
      <c r="P333" s="963"/>
      <c r="Q333" s="963"/>
      <c r="R333" s="963"/>
      <c r="S333" s="963"/>
      <c r="T333" s="963"/>
      <c r="U333" s="963"/>
      <c r="V333" s="963"/>
      <c r="W333" s="963"/>
      <c r="X333" s="963"/>
      <c r="Y333" s="963"/>
      <c r="Z333" s="963"/>
    </row>
    <row r="334" spans="1:26" ht="32">
      <c r="A334" s="693" t="s">
        <v>826</v>
      </c>
      <c r="B334" s="475" t="s">
        <v>827</v>
      </c>
      <c r="C334" s="471" t="s">
        <v>9332</v>
      </c>
      <c r="D334" s="696">
        <v>2</v>
      </c>
      <c r="E334" s="696" t="s">
        <v>599</v>
      </c>
      <c r="F334" s="471"/>
      <c r="G334" s="1056"/>
      <c r="H334" s="1102"/>
      <c r="I334" s="960"/>
      <c r="J334" s="960"/>
      <c r="K334" s="960"/>
      <c r="L334" s="963"/>
      <c r="M334" s="963"/>
      <c r="N334" s="963"/>
      <c r="O334" s="963"/>
      <c r="P334" s="963"/>
      <c r="Q334" s="963"/>
      <c r="R334" s="963"/>
      <c r="S334" s="963"/>
      <c r="T334" s="963"/>
      <c r="U334" s="963"/>
      <c r="V334" s="963"/>
      <c r="W334" s="963"/>
      <c r="X334" s="963"/>
      <c r="Y334" s="963"/>
      <c r="Z334" s="963"/>
    </row>
    <row r="335" spans="1:26" ht="32">
      <c r="A335" s="693"/>
      <c r="B335" s="467"/>
      <c r="C335" s="471" t="s">
        <v>9333</v>
      </c>
      <c r="D335" s="696">
        <v>2</v>
      </c>
      <c r="E335" s="696" t="s">
        <v>599</v>
      </c>
      <c r="F335" s="471"/>
      <c r="G335" s="1056"/>
      <c r="H335" s="1102"/>
      <c r="I335" s="960"/>
      <c r="J335" s="960"/>
      <c r="K335" s="960"/>
      <c r="L335" s="963"/>
      <c r="M335" s="963"/>
      <c r="N335" s="963"/>
      <c r="O335" s="963"/>
      <c r="P335" s="963"/>
      <c r="Q335" s="963"/>
      <c r="R335" s="963"/>
      <c r="S335" s="963"/>
      <c r="T335" s="963"/>
      <c r="U335" s="963"/>
      <c r="V335" s="963"/>
      <c r="W335" s="963"/>
      <c r="X335" s="963"/>
      <c r="Y335" s="963"/>
      <c r="Z335" s="963"/>
    </row>
    <row r="336" spans="1:26" ht="32">
      <c r="A336" s="693"/>
      <c r="B336" s="467"/>
      <c r="C336" s="475" t="s">
        <v>9334</v>
      </c>
      <c r="D336" s="696">
        <v>2</v>
      </c>
      <c r="E336" s="696" t="s">
        <v>599</v>
      </c>
      <c r="F336" s="471"/>
      <c r="G336" s="1056"/>
      <c r="H336" s="1102"/>
      <c r="I336" s="960"/>
      <c r="J336" s="960"/>
      <c r="K336" s="960"/>
      <c r="L336" s="963"/>
      <c r="M336" s="963"/>
      <c r="N336" s="963"/>
      <c r="O336" s="963"/>
      <c r="P336" s="963"/>
      <c r="Q336" s="963"/>
      <c r="R336" s="963"/>
      <c r="S336" s="963"/>
      <c r="T336" s="963"/>
      <c r="U336" s="963"/>
      <c r="V336" s="963"/>
      <c r="W336" s="963"/>
      <c r="X336" s="963"/>
      <c r="Y336" s="963"/>
      <c r="Z336" s="963"/>
    </row>
    <row r="337" spans="1:26" ht="32">
      <c r="A337" s="693"/>
      <c r="B337" s="467"/>
      <c r="C337" s="471" t="s">
        <v>9335</v>
      </c>
      <c r="D337" s="696"/>
      <c r="E337" s="696" t="s">
        <v>599</v>
      </c>
      <c r="F337" s="471"/>
      <c r="G337" s="1056"/>
      <c r="H337" s="1102"/>
      <c r="I337" s="960"/>
      <c r="J337" s="960"/>
      <c r="K337" s="960"/>
      <c r="L337" s="963"/>
      <c r="M337" s="963"/>
      <c r="N337" s="963"/>
      <c r="O337" s="963"/>
      <c r="P337" s="963"/>
      <c r="Q337" s="963"/>
      <c r="R337" s="963"/>
      <c r="S337" s="963"/>
      <c r="T337" s="963"/>
      <c r="U337" s="963"/>
      <c r="V337" s="963"/>
      <c r="W337" s="963"/>
      <c r="X337" s="963"/>
      <c r="Y337" s="963"/>
      <c r="Z337" s="963"/>
    </row>
    <row r="338" spans="1:26" ht="32">
      <c r="A338" s="693"/>
      <c r="B338" s="467"/>
      <c r="C338" s="475" t="s">
        <v>9336</v>
      </c>
      <c r="D338" s="696">
        <v>2</v>
      </c>
      <c r="E338" s="696" t="s">
        <v>599</v>
      </c>
      <c r="F338" s="471"/>
      <c r="G338" s="1056"/>
      <c r="H338" s="1102"/>
      <c r="I338" s="960"/>
      <c r="J338" s="960"/>
      <c r="K338" s="960"/>
      <c r="L338" s="963"/>
      <c r="M338" s="963"/>
      <c r="N338" s="963"/>
      <c r="O338" s="963"/>
      <c r="P338" s="963"/>
      <c r="Q338" s="963"/>
      <c r="R338" s="963"/>
      <c r="S338" s="963"/>
      <c r="T338" s="963"/>
      <c r="U338" s="963"/>
      <c r="V338" s="963"/>
      <c r="W338" s="963"/>
      <c r="X338" s="963"/>
      <c r="Y338" s="963"/>
      <c r="Z338" s="963"/>
    </row>
    <row r="339" spans="1:26" ht="16">
      <c r="A339" s="693"/>
      <c r="B339" s="467"/>
      <c r="C339" s="475" t="s">
        <v>9337</v>
      </c>
      <c r="D339" s="696">
        <v>2</v>
      </c>
      <c r="E339" s="696" t="s">
        <v>599</v>
      </c>
      <c r="F339" s="471"/>
      <c r="G339" s="1056"/>
      <c r="H339" s="1102"/>
      <c r="I339" s="960"/>
      <c r="J339" s="960"/>
      <c r="K339" s="960"/>
      <c r="L339" s="963"/>
      <c r="M339" s="963"/>
      <c r="N339" s="963"/>
      <c r="O339" s="963"/>
      <c r="P339" s="963"/>
      <c r="Q339" s="963"/>
      <c r="R339" s="963"/>
      <c r="S339" s="963"/>
      <c r="T339" s="963"/>
      <c r="U339" s="963"/>
      <c r="V339" s="963"/>
      <c r="W339" s="963"/>
      <c r="X339" s="963"/>
      <c r="Y339" s="963"/>
      <c r="Z339" s="963"/>
    </row>
    <row r="340" spans="1:26" ht="16">
      <c r="A340" s="693"/>
      <c r="B340" s="467"/>
      <c r="C340" s="471" t="s">
        <v>9338</v>
      </c>
      <c r="D340" s="696">
        <v>2</v>
      </c>
      <c r="E340" s="696" t="s">
        <v>599</v>
      </c>
      <c r="F340" s="471"/>
      <c r="G340" s="1056"/>
      <c r="H340" s="1102"/>
      <c r="I340" s="960"/>
      <c r="J340" s="960"/>
      <c r="K340" s="960"/>
      <c r="L340" s="963"/>
      <c r="M340" s="963"/>
      <c r="N340" s="963"/>
      <c r="O340" s="963"/>
      <c r="P340" s="963"/>
      <c r="Q340" s="963"/>
      <c r="R340" s="963"/>
      <c r="S340" s="963"/>
      <c r="T340" s="963"/>
      <c r="U340" s="963"/>
      <c r="V340" s="963"/>
      <c r="W340" s="963"/>
      <c r="X340" s="963"/>
      <c r="Y340" s="963"/>
      <c r="Z340" s="963"/>
    </row>
    <row r="341" spans="1:26" ht="16">
      <c r="A341" s="693"/>
      <c r="B341" s="467"/>
      <c r="C341" s="475" t="s">
        <v>9339</v>
      </c>
      <c r="D341" s="696">
        <v>2</v>
      </c>
      <c r="E341" s="696" t="s">
        <v>599</v>
      </c>
      <c r="F341" s="471"/>
      <c r="G341" s="1056"/>
      <c r="H341" s="1102"/>
      <c r="I341" s="960"/>
      <c r="J341" s="960"/>
      <c r="K341" s="960"/>
      <c r="L341" s="963"/>
      <c r="M341" s="963"/>
      <c r="N341" s="963"/>
      <c r="O341" s="963"/>
      <c r="P341" s="963"/>
      <c r="Q341" s="963"/>
      <c r="R341" s="963"/>
      <c r="S341" s="963"/>
      <c r="T341" s="963"/>
      <c r="U341" s="963"/>
      <c r="V341" s="963"/>
      <c r="W341" s="963"/>
      <c r="X341" s="963"/>
      <c r="Y341" s="963"/>
      <c r="Z341" s="963"/>
    </row>
    <row r="342" spans="1:26" ht="16">
      <c r="A342" s="693"/>
      <c r="B342" s="467"/>
      <c r="C342" s="475" t="s">
        <v>9340</v>
      </c>
      <c r="D342" s="696">
        <v>2</v>
      </c>
      <c r="E342" s="696" t="s">
        <v>599</v>
      </c>
      <c r="F342" s="471"/>
      <c r="G342" s="1056"/>
      <c r="H342" s="1102"/>
      <c r="I342" s="960"/>
      <c r="J342" s="960"/>
      <c r="K342" s="960"/>
      <c r="L342" s="963"/>
      <c r="M342" s="963"/>
      <c r="N342" s="963"/>
      <c r="O342" s="963"/>
      <c r="P342" s="963"/>
      <c r="Q342" s="963"/>
      <c r="R342" s="963"/>
      <c r="S342" s="963"/>
      <c r="T342" s="963"/>
      <c r="U342" s="963"/>
      <c r="V342" s="963"/>
      <c r="W342" s="963"/>
      <c r="X342" s="963"/>
      <c r="Y342" s="963"/>
      <c r="Z342" s="963"/>
    </row>
    <row r="343" spans="1:26" ht="16">
      <c r="A343" s="693"/>
      <c r="B343" s="467"/>
      <c r="C343" s="475" t="s">
        <v>9341</v>
      </c>
      <c r="D343" s="696">
        <v>2</v>
      </c>
      <c r="E343" s="696" t="s">
        <v>599</v>
      </c>
      <c r="F343" s="471"/>
      <c r="G343" s="1056"/>
      <c r="H343" s="1102"/>
      <c r="I343" s="960"/>
      <c r="J343" s="960"/>
      <c r="K343" s="960"/>
      <c r="L343" s="963"/>
      <c r="M343" s="963"/>
      <c r="N343" s="963"/>
      <c r="O343" s="963"/>
      <c r="P343" s="963"/>
      <c r="Q343" s="963"/>
      <c r="R343" s="963"/>
      <c r="S343" s="963"/>
      <c r="T343" s="963"/>
      <c r="U343" s="963"/>
      <c r="V343" s="963"/>
      <c r="W343" s="963"/>
      <c r="X343" s="963"/>
      <c r="Y343" s="963"/>
      <c r="Z343" s="963"/>
    </row>
    <row r="344" spans="1:26" ht="64">
      <c r="A344" s="693" t="s">
        <v>834</v>
      </c>
      <c r="B344" s="475" t="s">
        <v>835</v>
      </c>
      <c r="C344" s="471" t="s">
        <v>9342</v>
      </c>
      <c r="D344" s="696">
        <v>2</v>
      </c>
      <c r="E344" s="696" t="s">
        <v>599</v>
      </c>
      <c r="F344" s="475" t="s">
        <v>837</v>
      </c>
      <c r="G344" s="1056"/>
      <c r="H344" s="1102"/>
      <c r="I344" s="960"/>
      <c r="J344" s="960"/>
      <c r="K344" s="960"/>
      <c r="L344" s="963"/>
      <c r="M344" s="963"/>
      <c r="N344" s="963"/>
      <c r="O344" s="963"/>
      <c r="P344" s="963"/>
      <c r="Q344" s="963"/>
      <c r="R344" s="963"/>
      <c r="S344" s="963"/>
      <c r="T344" s="963"/>
      <c r="U344" s="963"/>
      <c r="V344" s="963"/>
      <c r="W344" s="963"/>
      <c r="X344" s="963"/>
      <c r="Y344" s="963"/>
      <c r="Z344" s="963"/>
    </row>
    <row r="345" spans="1:26" ht="48">
      <c r="A345" s="693" t="s">
        <v>840</v>
      </c>
      <c r="B345" s="475" t="s">
        <v>841</v>
      </c>
      <c r="C345" s="475" t="s">
        <v>842</v>
      </c>
      <c r="D345" s="696">
        <v>2</v>
      </c>
      <c r="E345" s="696" t="s">
        <v>877</v>
      </c>
      <c r="F345" s="475" t="s">
        <v>843</v>
      </c>
      <c r="G345" s="1056"/>
      <c r="H345" s="1102"/>
      <c r="I345" s="960"/>
      <c r="J345" s="960"/>
      <c r="K345" s="960"/>
      <c r="L345" s="963"/>
      <c r="M345" s="963"/>
      <c r="N345" s="963"/>
      <c r="O345" s="963"/>
      <c r="P345" s="963"/>
      <c r="Q345" s="963"/>
      <c r="R345" s="963"/>
      <c r="S345" s="963"/>
      <c r="T345" s="963"/>
      <c r="U345" s="963"/>
      <c r="V345" s="963"/>
      <c r="W345" s="963"/>
      <c r="X345" s="963"/>
      <c r="Y345" s="963"/>
      <c r="Z345" s="963"/>
    </row>
    <row r="346" spans="1:26" ht="19">
      <c r="A346" s="1426"/>
      <c r="B346" s="1783" t="s">
        <v>844</v>
      </c>
      <c r="C346" s="1576"/>
      <c r="D346" s="1576"/>
      <c r="E346" s="1576"/>
      <c r="F346" s="1576"/>
      <c r="G346" s="1584"/>
      <c r="H346" s="1415"/>
      <c r="I346" s="960">
        <f t="shared" ref="I346:J346" si="4">I347+I360+I370+I396+I423+I454+I458+I469+I477+I494+I514+I450</f>
        <v>306</v>
      </c>
      <c r="J346" s="960">
        <f t="shared" si="4"/>
        <v>306</v>
      </c>
      <c r="K346" s="960"/>
      <c r="L346" s="963"/>
      <c r="M346" s="963"/>
      <c r="N346" s="963"/>
      <c r="O346" s="963"/>
      <c r="P346" s="963"/>
      <c r="Q346" s="963"/>
      <c r="R346" s="963"/>
      <c r="S346" s="963"/>
      <c r="T346" s="963"/>
      <c r="U346" s="963"/>
      <c r="V346" s="963"/>
      <c r="W346" s="963"/>
      <c r="X346" s="963"/>
      <c r="Y346" s="963"/>
      <c r="Z346" s="963"/>
    </row>
    <row r="347" spans="1:26" ht="19">
      <c r="A347" s="927" t="s">
        <v>231</v>
      </c>
      <c r="B347" s="1606" t="s">
        <v>82</v>
      </c>
      <c r="C347" s="1570"/>
      <c r="D347" s="1570"/>
      <c r="E347" s="1570"/>
      <c r="F347" s="1570"/>
      <c r="G347" s="1573"/>
      <c r="H347" s="1416"/>
      <c r="I347" s="960">
        <f>SUM(D348:D359)</f>
        <v>22</v>
      </c>
      <c r="J347" s="960">
        <f>COUNT(D348:D359)*2</f>
        <v>22</v>
      </c>
      <c r="K347" s="960"/>
      <c r="L347" s="963"/>
      <c r="M347" s="963"/>
      <c r="N347" s="963"/>
      <c r="O347" s="963"/>
      <c r="P347" s="963"/>
      <c r="Q347" s="963"/>
      <c r="R347" s="963"/>
      <c r="S347" s="963"/>
      <c r="T347" s="963"/>
      <c r="U347" s="963"/>
      <c r="V347" s="963"/>
      <c r="W347" s="963"/>
      <c r="X347" s="963"/>
      <c r="Y347" s="963"/>
      <c r="Z347" s="963"/>
    </row>
    <row r="348" spans="1:26" ht="34">
      <c r="A348" s="693" t="s">
        <v>845</v>
      </c>
      <c r="B348" s="161" t="s">
        <v>846</v>
      </c>
      <c r="C348" s="471" t="s">
        <v>9343</v>
      </c>
      <c r="D348" s="696">
        <v>2</v>
      </c>
      <c r="E348" s="696" t="s">
        <v>599</v>
      </c>
      <c r="F348" s="471"/>
      <c r="G348" s="1056"/>
      <c r="H348" s="1102"/>
      <c r="I348" s="960"/>
      <c r="J348" s="960"/>
      <c r="K348" s="960"/>
      <c r="L348" s="963"/>
      <c r="M348" s="963"/>
      <c r="N348" s="963"/>
      <c r="O348" s="963"/>
      <c r="P348" s="963"/>
      <c r="Q348" s="963"/>
      <c r="R348" s="963"/>
      <c r="S348" s="963"/>
      <c r="T348" s="963"/>
      <c r="U348" s="963"/>
      <c r="V348" s="963"/>
      <c r="W348" s="963"/>
      <c r="X348" s="963"/>
      <c r="Y348" s="963"/>
      <c r="Z348" s="963"/>
    </row>
    <row r="349" spans="1:26" ht="32">
      <c r="A349" s="693"/>
      <c r="B349" s="161"/>
      <c r="C349" s="475" t="s">
        <v>9344</v>
      </c>
      <c r="D349" s="696">
        <v>2</v>
      </c>
      <c r="E349" s="696" t="s">
        <v>599</v>
      </c>
      <c r="F349" s="471"/>
      <c r="G349" s="1056"/>
      <c r="H349" s="1102"/>
      <c r="I349" s="960"/>
      <c r="J349" s="960"/>
      <c r="K349" s="960"/>
      <c r="L349" s="963"/>
      <c r="M349" s="963"/>
      <c r="N349" s="963"/>
      <c r="O349" s="963"/>
      <c r="P349" s="963"/>
      <c r="Q349" s="963"/>
      <c r="R349" s="963"/>
      <c r="S349" s="963"/>
      <c r="T349" s="963"/>
      <c r="U349" s="963"/>
      <c r="V349" s="963"/>
      <c r="W349" s="963"/>
      <c r="X349" s="963"/>
      <c r="Y349" s="963"/>
      <c r="Z349" s="963"/>
    </row>
    <row r="350" spans="1:26" ht="16">
      <c r="A350" s="693"/>
      <c r="B350" s="161"/>
      <c r="C350" s="471" t="s">
        <v>9345</v>
      </c>
      <c r="D350" s="696">
        <v>2</v>
      </c>
      <c r="E350" s="696" t="s">
        <v>599</v>
      </c>
      <c r="F350" s="471"/>
      <c r="G350" s="1056"/>
      <c r="H350" s="1102"/>
      <c r="I350" s="960"/>
      <c r="J350" s="960"/>
      <c r="K350" s="960"/>
      <c r="L350" s="963"/>
      <c r="M350" s="963"/>
      <c r="N350" s="963"/>
      <c r="O350" s="963"/>
      <c r="P350" s="963"/>
      <c r="Q350" s="963"/>
      <c r="R350" s="963"/>
      <c r="S350" s="963"/>
      <c r="T350" s="963"/>
      <c r="U350" s="963"/>
      <c r="V350" s="963"/>
      <c r="W350" s="963"/>
      <c r="X350" s="963"/>
      <c r="Y350" s="963"/>
      <c r="Z350" s="963"/>
    </row>
    <row r="351" spans="1:26" ht="32">
      <c r="A351" s="693"/>
      <c r="B351" s="161"/>
      <c r="C351" s="475" t="s">
        <v>9346</v>
      </c>
      <c r="D351" s="696">
        <v>2</v>
      </c>
      <c r="E351" s="696" t="s">
        <v>599</v>
      </c>
      <c r="F351" s="475"/>
      <c r="G351" s="1056"/>
      <c r="H351" s="1102"/>
      <c r="I351" s="960"/>
      <c r="J351" s="960"/>
      <c r="K351" s="960"/>
      <c r="L351" s="963"/>
      <c r="M351" s="963"/>
      <c r="N351" s="963"/>
      <c r="O351" s="963"/>
      <c r="P351" s="963"/>
      <c r="Q351" s="963"/>
      <c r="R351" s="963"/>
      <c r="S351" s="963"/>
      <c r="T351" s="963"/>
      <c r="U351" s="963"/>
      <c r="V351" s="963"/>
      <c r="W351" s="963"/>
      <c r="X351" s="963"/>
      <c r="Y351" s="963"/>
      <c r="Z351" s="963"/>
    </row>
    <row r="352" spans="1:26" ht="16">
      <c r="A352" s="693"/>
      <c r="B352" s="161"/>
      <c r="C352" s="475" t="s">
        <v>9347</v>
      </c>
      <c r="D352" s="696">
        <v>2</v>
      </c>
      <c r="E352" s="696" t="s">
        <v>599</v>
      </c>
      <c r="F352" s="475"/>
      <c r="G352" s="1056"/>
      <c r="H352" s="1102"/>
      <c r="I352" s="960"/>
      <c r="J352" s="960"/>
      <c r="K352" s="960"/>
      <c r="L352" s="963"/>
      <c r="M352" s="963"/>
      <c r="N352" s="963"/>
      <c r="O352" s="963"/>
      <c r="P352" s="963"/>
      <c r="Q352" s="963"/>
      <c r="R352" s="963"/>
      <c r="S352" s="963"/>
      <c r="T352" s="963"/>
      <c r="U352" s="963"/>
      <c r="V352" s="963"/>
      <c r="W352" s="963"/>
      <c r="X352" s="963"/>
      <c r="Y352" s="963"/>
      <c r="Z352" s="963"/>
    </row>
    <row r="353" spans="1:26" ht="48">
      <c r="A353" s="693"/>
      <c r="B353" s="161"/>
      <c r="C353" s="471" t="s">
        <v>9348</v>
      </c>
      <c r="D353" s="696">
        <v>2</v>
      </c>
      <c r="E353" s="696" t="s">
        <v>599</v>
      </c>
      <c r="F353" s="475"/>
      <c r="G353" s="1056"/>
      <c r="H353" s="1102"/>
      <c r="I353" s="960"/>
      <c r="J353" s="960"/>
      <c r="K353" s="960"/>
      <c r="L353" s="963"/>
      <c r="M353" s="963"/>
      <c r="N353" s="963"/>
      <c r="O353" s="963"/>
      <c r="P353" s="963"/>
      <c r="Q353" s="963"/>
      <c r="R353" s="963"/>
      <c r="S353" s="963"/>
      <c r="T353" s="963"/>
      <c r="U353" s="963"/>
      <c r="V353" s="963"/>
      <c r="W353" s="963"/>
      <c r="X353" s="963"/>
      <c r="Y353" s="963"/>
      <c r="Z353" s="963"/>
    </row>
    <row r="354" spans="1:26" ht="48">
      <c r="A354" s="693"/>
      <c r="B354" s="161"/>
      <c r="C354" s="735" t="s">
        <v>851</v>
      </c>
      <c r="D354" s="696">
        <v>2</v>
      </c>
      <c r="E354" s="736" t="s">
        <v>504</v>
      </c>
      <c r="F354" s="735"/>
      <c r="G354" s="1056"/>
      <c r="H354" s="1102"/>
      <c r="I354" s="960"/>
      <c r="J354" s="960"/>
      <c r="K354" s="960"/>
      <c r="L354" s="963"/>
      <c r="M354" s="963"/>
      <c r="N354" s="963"/>
      <c r="O354" s="963"/>
      <c r="P354" s="963"/>
      <c r="Q354" s="963"/>
      <c r="R354" s="963"/>
      <c r="S354" s="963"/>
      <c r="T354" s="963"/>
      <c r="U354" s="963"/>
      <c r="V354" s="963"/>
      <c r="W354" s="963"/>
      <c r="X354" s="963"/>
      <c r="Y354" s="963"/>
      <c r="Z354" s="963"/>
    </row>
    <row r="355" spans="1:26" ht="32">
      <c r="A355" s="693"/>
      <c r="B355" s="161"/>
      <c r="C355" s="735" t="s">
        <v>852</v>
      </c>
      <c r="D355" s="696">
        <v>2</v>
      </c>
      <c r="E355" s="736" t="s">
        <v>599</v>
      </c>
      <c r="F355" s="735"/>
      <c r="G355" s="1056"/>
      <c r="H355" s="1102"/>
      <c r="I355" s="960"/>
      <c r="J355" s="960"/>
      <c r="K355" s="960"/>
      <c r="L355" s="963"/>
      <c r="M355" s="963"/>
      <c r="N355" s="963"/>
      <c r="O355" s="963"/>
      <c r="P355" s="963"/>
      <c r="Q355" s="963"/>
      <c r="R355" s="963"/>
      <c r="S355" s="963"/>
      <c r="T355" s="963"/>
      <c r="U355" s="963"/>
      <c r="V355" s="963"/>
      <c r="W355" s="963"/>
      <c r="X355" s="963"/>
      <c r="Y355" s="963"/>
      <c r="Z355" s="963"/>
    </row>
    <row r="356" spans="1:26" ht="48">
      <c r="A356" s="693"/>
      <c r="B356" s="161"/>
      <c r="C356" s="475" t="s">
        <v>9349</v>
      </c>
      <c r="D356" s="696">
        <v>2</v>
      </c>
      <c r="E356" s="696" t="s">
        <v>599</v>
      </c>
      <c r="F356" s="475"/>
      <c r="G356" s="1056"/>
      <c r="H356" s="1102"/>
      <c r="I356" s="960"/>
      <c r="J356" s="960"/>
      <c r="K356" s="960"/>
      <c r="L356" s="963"/>
      <c r="M356" s="963"/>
      <c r="N356" s="963"/>
      <c r="O356" s="963"/>
      <c r="P356" s="963"/>
      <c r="Q356" s="963"/>
      <c r="R356" s="963"/>
      <c r="S356" s="963"/>
      <c r="T356" s="963"/>
      <c r="U356" s="963"/>
      <c r="V356" s="963"/>
      <c r="W356" s="963"/>
      <c r="X356" s="963"/>
      <c r="Y356" s="963"/>
      <c r="Z356" s="963"/>
    </row>
    <row r="357" spans="1:26" ht="34">
      <c r="A357" s="693" t="s">
        <v>854</v>
      </c>
      <c r="B357" s="467" t="s">
        <v>855</v>
      </c>
      <c r="C357" s="471" t="s">
        <v>9350</v>
      </c>
      <c r="D357" s="696">
        <v>2</v>
      </c>
      <c r="E357" s="696" t="s">
        <v>599</v>
      </c>
      <c r="F357" s="471"/>
      <c r="G357" s="1056"/>
      <c r="H357" s="1102"/>
      <c r="I357" s="960"/>
      <c r="J357" s="960"/>
      <c r="K357" s="960"/>
      <c r="L357" s="963"/>
      <c r="M357" s="963"/>
      <c r="N357" s="963"/>
      <c r="O357" s="963"/>
      <c r="P357" s="963"/>
      <c r="Q357" s="963"/>
      <c r="R357" s="963"/>
      <c r="S357" s="963"/>
      <c r="T357" s="963"/>
      <c r="U357" s="963"/>
      <c r="V357" s="963"/>
      <c r="W357" s="963"/>
      <c r="X357" s="963"/>
      <c r="Y357" s="963"/>
      <c r="Z357" s="963"/>
    </row>
    <row r="358" spans="1:26" ht="16">
      <c r="A358" s="693"/>
      <c r="B358" s="467"/>
      <c r="C358" s="471" t="s">
        <v>9351</v>
      </c>
      <c r="D358" s="696">
        <v>2</v>
      </c>
      <c r="E358" s="696" t="s">
        <v>877</v>
      </c>
      <c r="F358" s="471"/>
      <c r="G358" s="1056"/>
      <c r="H358" s="1102"/>
      <c r="I358" s="960"/>
      <c r="J358" s="960"/>
      <c r="K358" s="960"/>
      <c r="L358" s="963"/>
      <c r="M358" s="963"/>
      <c r="N358" s="963"/>
      <c r="O358" s="963"/>
      <c r="P358" s="963"/>
      <c r="Q358" s="963"/>
      <c r="R358" s="963"/>
      <c r="S358" s="963"/>
      <c r="T358" s="963"/>
      <c r="U358" s="963"/>
      <c r="V358" s="963"/>
      <c r="W358" s="963"/>
      <c r="X358" s="963"/>
      <c r="Y358" s="963"/>
      <c r="Z358" s="963"/>
    </row>
    <row r="359" spans="1:26" ht="14.25" hidden="1" customHeight="1">
      <c r="A359" s="1422" t="s">
        <v>2113</v>
      </c>
      <c r="B359" s="109" t="s">
        <v>859</v>
      </c>
      <c r="C359" s="136"/>
      <c r="D359" s="136"/>
      <c r="E359" s="136"/>
      <c r="F359" s="136"/>
      <c r="G359" s="136"/>
      <c r="H359" s="106"/>
      <c r="I359" s="319"/>
      <c r="J359" s="319"/>
      <c r="K359" s="106"/>
      <c r="L359" s="106"/>
      <c r="M359" s="106"/>
      <c r="N359" s="106"/>
      <c r="O359" s="106"/>
      <c r="P359" s="106"/>
      <c r="Q359" s="106"/>
      <c r="R359" s="106"/>
      <c r="S359" s="106"/>
      <c r="T359" s="106"/>
      <c r="U359" s="106"/>
      <c r="V359" s="106"/>
      <c r="W359" s="106"/>
      <c r="X359" s="106"/>
      <c r="Y359" s="106"/>
      <c r="Z359" s="106"/>
    </row>
    <row r="360" spans="1:26" ht="19">
      <c r="A360" s="693" t="s">
        <v>232</v>
      </c>
      <c r="B360" s="1606" t="s">
        <v>233</v>
      </c>
      <c r="C360" s="1570"/>
      <c r="D360" s="1570"/>
      <c r="E360" s="1570"/>
      <c r="F360" s="1570"/>
      <c r="G360" s="1573"/>
      <c r="H360" s="1416"/>
      <c r="I360" s="960">
        <f>SUM(D361:D369)</f>
        <v>10</v>
      </c>
      <c r="J360" s="960">
        <f>COUNT(D361:D369)*2</f>
        <v>10</v>
      </c>
      <c r="K360" s="960"/>
      <c r="L360" s="963"/>
      <c r="M360" s="963"/>
      <c r="N360" s="963"/>
      <c r="O360" s="963"/>
      <c r="P360" s="963"/>
      <c r="Q360" s="963"/>
      <c r="R360" s="963"/>
      <c r="S360" s="963"/>
      <c r="T360" s="963"/>
      <c r="U360" s="963"/>
      <c r="V360" s="963"/>
      <c r="W360" s="963"/>
      <c r="X360" s="963"/>
      <c r="Y360" s="963"/>
      <c r="Z360" s="963"/>
    </row>
    <row r="361" spans="1:26" ht="14.25" hidden="1" customHeight="1">
      <c r="A361" s="412" t="s">
        <v>861</v>
      </c>
      <c r="B361" s="115" t="s">
        <v>862</v>
      </c>
      <c r="C361" s="138"/>
      <c r="D361" s="138"/>
      <c r="E361" s="138"/>
      <c r="F361" s="138"/>
      <c r="G361" s="138"/>
      <c r="H361" s="106"/>
      <c r="I361" s="319"/>
      <c r="J361" s="319"/>
      <c r="K361" s="106"/>
      <c r="L361" s="106"/>
      <c r="M361" s="106"/>
      <c r="N361" s="106"/>
      <c r="O361" s="106"/>
      <c r="P361" s="106"/>
      <c r="Q361" s="106"/>
      <c r="R361" s="106"/>
      <c r="S361" s="106"/>
      <c r="T361" s="106"/>
      <c r="U361" s="106"/>
      <c r="V361" s="106"/>
      <c r="W361" s="106"/>
      <c r="X361" s="106"/>
      <c r="Y361" s="106"/>
      <c r="Z361" s="106"/>
    </row>
    <row r="362" spans="1:26" ht="14.25" hidden="1" customHeight="1">
      <c r="A362" s="310" t="s">
        <v>865</v>
      </c>
      <c r="B362" s="491" t="s">
        <v>866</v>
      </c>
      <c r="C362" s="141"/>
      <c r="D362" s="141"/>
      <c r="E362" s="141"/>
      <c r="F362" s="141"/>
      <c r="G362" s="141"/>
      <c r="H362" s="106"/>
      <c r="I362" s="319"/>
      <c r="J362" s="319"/>
      <c r="K362" s="106"/>
      <c r="L362" s="106"/>
      <c r="M362" s="106"/>
      <c r="N362" s="106"/>
      <c r="O362" s="106"/>
      <c r="P362" s="106"/>
      <c r="Q362" s="106"/>
      <c r="R362" s="106"/>
      <c r="S362" s="106"/>
      <c r="T362" s="106"/>
      <c r="U362" s="106"/>
      <c r="V362" s="106"/>
      <c r="W362" s="106"/>
      <c r="X362" s="106"/>
      <c r="Y362" s="106"/>
      <c r="Z362" s="106"/>
    </row>
    <row r="363" spans="1:26" ht="14.25" hidden="1" customHeight="1">
      <c r="A363" s="334" t="s">
        <v>2118</v>
      </c>
      <c r="B363" s="129" t="s">
        <v>868</v>
      </c>
      <c r="C363" s="181"/>
      <c r="D363" s="143"/>
      <c r="E363" s="143"/>
      <c r="F363" s="143"/>
      <c r="G363" s="143"/>
      <c r="H363" s="106"/>
      <c r="I363" s="319"/>
      <c r="J363" s="319"/>
      <c r="K363" s="106"/>
      <c r="L363" s="106"/>
      <c r="M363" s="106"/>
      <c r="N363" s="106"/>
      <c r="O363" s="106"/>
      <c r="P363" s="106"/>
      <c r="Q363" s="106"/>
      <c r="R363" s="106"/>
      <c r="S363" s="106"/>
      <c r="T363" s="106"/>
      <c r="U363" s="106"/>
      <c r="V363" s="106"/>
      <c r="W363" s="106"/>
      <c r="X363" s="106"/>
      <c r="Y363" s="106"/>
      <c r="Z363" s="106"/>
    </row>
    <row r="364" spans="1:26" ht="34">
      <c r="A364" s="693" t="s">
        <v>2122</v>
      </c>
      <c r="B364" s="161" t="s">
        <v>873</v>
      </c>
      <c r="C364" s="735" t="s">
        <v>9352</v>
      </c>
      <c r="D364" s="696">
        <v>2</v>
      </c>
      <c r="E364" s="736" t="s">
        <v>599</v>
      </c>
      <c r="F364" s="735" t="s">
        <v>9353</v>
      </c>
      <c r="G364" s="1056"/>
      <c r="H364" s="1102"/>
      <c r="I364" s="960"/>
      <c r="J364" s="960"/>
      <c r="K364" s="960"/>
      <c r="L364" s="963"/>
      <c r="M364" s="963"/>
      <c r="N364" s="963"/>
      <c r="O364" s="963"/>
      <c r="P364" s="963"/>
      <c r="Q364" s="963"/>
      <c r="R364" s="963"/>
      <c r="S364" s="963"/>
      <c r="T364" s="963"/>
      <c r="U364" s="963"/>
      <c r="V364" s="963"/>
      <c r="W364" s="963"/>
      <c r="X364" s="963"/>
      <c r="Y364" s="963"/>
      <c r="Z364" s="963"/>
    </row>
    <row r="365" spans="1:26" ht="32">
      <c r="A365" s="693"/>
      <c r="B365" s="161"/>
      <c r="C365" s="735" t="s">
        <v>9354</v>
      </c>
      <c r="D365" s="696">
        <v>2</v>
      </c>
      <c r="E365" s="736" t="s">
        <v>599</v>
      </c>
      <c r="F365" s="735" t="s">
        <v>9355</v>
      </c>
      <c r="G365" s="1056"/>
      <c r="H365" s="1102"/>
      <c r="I365" s="960"/>
      <c r="J365" s="960"/>
      <c r="K365" s="960"/>
      <c r="L365" s="963"/>
      <c r="M365" s="963"/>
      <c r="N365" s="963"/>
      <c r="O365" s="963"/>
      <c r="P365" s="963"/>
      <c r="Q365" s="963"/>
      <c r="R365" s="963"/>
      <c r="S365" s="963"/>
      <c r="T365" s="963"/>
      <c r="U365" s="963"/>
      <c r="V365" s="963"/>
      <c r="W365" s="963"/>
      <c r="X365" s="963"/>
      <c r="Y365" s="963"/>
      <c r="Z365" s="963"/>
    </row>
    <row r="366" spans="1:26" ht="34">
      <c r="A366" s="693" t="s">
        <v>2128</v>
      </c>
      <c r="B366" s="161" t="s">
        <v>880</v>
      </c>
      <c r="C366" s="735" t="s">
        <v>9356</v>
      </c>
      <c r="D366" s="696">
        <v>2</v>
      </c>
      <c r="E366" s="736" t="s">
        <v>715</v>
      </c>
      <c r="F366" s="735" t="s">
        <v>9357</v>
      </c>
      <c r="G366" s="1056"/>
      <c r="H366" s="1102"/>
      <c r="I366" s="960"/>
      <c r="J366" s="960"/>
      <c r="K366" s="960"/>
      <c r="L366" s="963"/>
      <c r="M366" s="963"/>
      <c r="N366" s="963"/>
      <c r="O366" s="963"/>
      <c r="P366" s="963"/>
      <c r="Q366" s="963"/>
      <c r="R366" s="963"/>
      <c r="S366" s="963"/>
      <c r="T366" s="963"/>
      <c r="U366" s="963"/>
      <c r="V366" s="963"/>
      <c r="W366" s="963"/>
      <c r="X366" s="963"/>
      <c r="Y366" s="963"/>
      <c r="Z366" s="963"/>
    </row>
    <row r="367" spans="1:26" ht="32">
      <c r="A367" s="693" t="s">
        <v>2132</v>
      </c>
      <c r="B367" s="735" t="s">
        <v>888</v>
      </c>
      <c r="C367" s="735" t="s">
        <v>9358</v>
      </c>
      <c r="D367" s="696">
        <v>2</v>
      </c>
      <c r="E367" s="736" t="s">
        <v>611</v>
      </c>
      <c r="F367" s="735" t="s">
        <v>9359</v>
      </c>
      <c r="G367" s="1056"/>
      <c r="H367" s="1102"/>
      <c r="I367" s="960"/>
      <c r="J367" s="960"/>
      <c r="K367" s="960"/>
      <c r="L367" s="963"/>
      <c r="M367" s="963"/>
      <c r="N367" s="963"/>
      <c r="O367" s="963"/>
      <c r="P367" s="963"/>
      <c r="Q367" s="963"/>
      <c r="R367" s="963"/>
      <c r="S367" s="963"/>
      <c r="T367" s="963"/>
      <c r="U367" s="963"/>
      <c r="V367" s="963"/>
      <c r="W367" s="963"/>
      <c r="X367" s="963"/>
      <c r="Y367" s="963"/>
      <c r="Z367" s="963"/>
    </row>
    <row r="368" spans="1:26" ht="14.25" hidden="1" customHeight="1">
      <c r="A368" s="1422" t="s">
        <v>2135</v>
      </c>
      <c r="B368" s="109" t="s">
        <v>895</v>
      </c>
      <c r="C368" s="136"/>
      <c r="D368" s="136"/>
      <c r="E368" s="136"/>
      <c r="F368" s="1429" t="s">
        <v>9360</v>
      </c>
      <c r="G368" s="136"/>
      <c r="H368" s="106"/>
      <c r="I368" s="319"/>
      <c r="J368" s="319"/>
      <c r="K368" s="106"/>
      <c r="L368" s="106"/>
      <c r="M368" s="106"/>
      <c r="N368" s="106"/>
      <c r="O368" s="106"/>
      <c r="P368" s="106"/>
      <c r="Q368" s="106"/>
      <c r="R368" s="106"/>
      <c r="S368" s="106"/>
      <c r="T368" s="106"/>
      <c r="U368" s="106"/>
      <c r="V368" s="106"/>
      <c r="W368" s="106"/>
      <c r="X368" s="106"/>
      <c r="Y368" s="106"/>
      <c r="Z368" s="106"/>
    </row>
    <row r="369" spans="1:26" ht="48">
      <c r="A369" s="693" t="s">
        <v>2140</v>
      </c>
      <c r="B369" s="467" t="s">
        <v>899</v>
      </c>
      <c r="C369" s="471" t="s">
        <v>9361</v>
      </c>
      <c r="D369" s="696">
        <v>2</v>
      </c>
      <c r="E369" s="696" t="s">
        <v>611</v>
      </c>
      <c r="F369" s="471"/>
      <c r="G369" s="1056"/>
      <c r="H369" s="1102"/>
      <c r="I369" s="960"/>
      <c r="J369" s="960"/>
      <c r="K369" s="960"/>
      <c r="L369" s="963"/>
      <c r="M369" s="963"/>
      <c r="N369" s="963"/>
      <c r="O369" s="963"/>
      <c r="P369" s="963"/>
      <c r="Q369" s="963"/>
      <c r="R369" s="963"/>
      <c r="S369" s="963"/>
      <c r="T369" s="963"/>
      <c r="U369" s="963"/>
      <c r="V369" s="963"/>
      <c r="W369" s="963"/>
      <c r="X369" s="963"/>
      <c r="Y369" s="963"/>
      <c r="Z369" s="963"/>
    </row>
    <row r="370" spans="1:26" ht="19">
      <c r="A370" s="927" t="s">
        <v>234</v>
      </c>
      <c r="B370" s="1606" t="s">
        <v>86</v>
      </c>
      <c r="C370" s="1570"/>
      <c r="D370" s="1570"/>
      <c r="E370" s="1570"/>
      <c r="F370" s="1570"/>
      <c r="G370" s="1573"/>
      <c r="H370" s="1416"/>
      <c r="I370" s="960">
        <f>SUM(D371:D395)</f>
        <v>48</v>
      </c>
      <c r="J370" s="960">
        <f>COUNT(D371:D395)*2</f>
        <v>48</v>
      </c>
      <c r="K370" s="960"/>
      <c r="L370" s="963"/>
      <c r="M370" s="963"/>
      <c r="N370" s="963"/>
      <c r="O370" s="963"/>
      <c r="P370" s="963"/>
      <c r="Q370" s="963"/>
      <c r="R370" s="963"/>
      <c r="S370" s="963"/>
      <c r="T370" s="963"/>
      <c r="U370" s="963"/>
      <c r="V370" s="963"/>
      <c r="W370" s="963"/>
      <c r="X370" s="963"/>
      <c r="Y370" s="963"/>
      <c r="Z370" s="963"/>
    </row>
    <row r="371" spans="1:26" ht="34">
      <c r="A371" s="693" t="s">
        <v>901</v>
      </c>
      <c r="B371" s="467" t="s">
        <v>902</v>
      </c>
      <c r="C371" s="471" t="s">
        <v>9362</v>
      </c>
      <c r="D371" s="696">
        <v>2</v>
      </c>
      <c r="E371" s="696" t="s">
        <v>469</v>
      </c>
      <c r="F371" s="471"/>
      <c r="G371" s="1056"/>
      <c r="H371" s="1102"/>
      <c r="I371" s="960"/>
      <c r="J371" s="960"/>
      <c r="K371" s="960"/>
      <c r="L371" s="963"/>
      <c r="M371" s="963"/>
      <c r="N371" s="963"/>
      <c r="O371" s="963"/>
      <c r="P371" s="963"/>
      <c r="Q371" s="963"/>
      <c r="R371" s="963"/>
      <c r="S371" s="963"/>
      <c r="T371" s="963"/>
      <c r="U371" s="963"/>
      <c r="V371" s="963"/>
      <c r="W371" s="963"/>
      <c r="X371" s="963"/>
      <c r="Y371" s="963"/>
      <c r="Z371" s="963"/>
    </row>
    <row r="372" spans="1:26" ht="16">
      <c r="A372" s="693"/>
      <c r="B372" s="467"/>
      <c r="C372" s="471" t="s">
        <v>9363</v>
      </c>
      <c r="D372" s="696">
        <v>2</v>
      </c>
      <c r="E372" s="696" t="s">
        <v>469</v>
      </c>
      <c r="F372" s="471" t="s">
        <v>9364</v>
      </c>
      <c r="G372" s="1056"/>
      <c r="H372" s="1102"/>
      <c r="I372" s="960"/>
      <c r="J372" s="960"/>
      <c r="K372" s="960"/>
      <c r="L372" s="963"/>
      <c r="M372" s="963"/>
      <c r="N372" s="963"/>
      <c r="O372" s="963"/>
      <c r="P372" s="963"/>
      <c r="Q372" s="963"/>
      <c r="R372" s="963"/>
      <c r="S372" s="963"/>
      <c r="T372" s="963"/>
      <c r="U372" s="963"/>
      <c r="V372" s="963"/>
      <c r="W372" s="963"/>
      <c r="X372" s="963"/>
      <c r="Y372" s="963"/>
      <c r="Z372" s="963"/>
    </row>
    <row r="373" spans="1:26" ht="16">
      <c r="A373" s="693"/>
      <c r="B373" s="467"/>
      <c r="C373" s="471" t="s">
        <v>9365</v>
      </c>
      <c r="D373" s="696">
        <v>2</v>
      </c>
      <c r="E373" s="696" t="s">
        <v>469</v>
      </c>
      <c r="F373" s="471"/>
      <c r="G373" s="1056"/>
      <c r="H373" s="1102"/>
      <c r="I373" s="960"/>
      <c r="J373" s="960"/>
      <c r="K373" s="960"/>
      <c r="L373" s="963"/>
      <c r="M373" s="963"/>
      <c r="N373" s="963"/>
      <c r="O373" s="963"/>
      <c r="P373" s="963"/>
      <c r="Q373" s="963"/>
      <c r="R373" s="963"/>
      <c r="S373" s="963"/>
      <c r="T373" s="963"/>
      <c r="U373" s="963"/>
      <c r="V373" s="963"/>
      <c r="W373" s="963"/>
      <c r="X373" s="963"/>
      <c r="Y373" s="963"/>
      <c r="Z373" s="963"/>
    </row>
    <row r="374" spans="1:26" ht="32">
      <c r="A374" s="693"/>
      <c r="B374" s="467"/>
      <c r="C374" s="471" t="s">
        <v>9366</v>
      </c>
      <c r="D374" s="696">
        <v>2</v>
      </c>
      <c r="E374" s="696" t="s">
        <v>469</v>
      </c>
      <c r="F374" s="471"/>
      <c r="G374" s="1056"/>
      <c r="H374" s="1102"/>
      <c r="I374" s="960"/>
      <c r="J374" s="960"/>
      <c r="K374" s="960"/>
      <c r="L374" s="963"/>
      <c r="M374" s="963"/>
      <c r="N374" s="963"/>
      <c r="O374" s="963"/>
      <c r="P374" s="963"/>
      <c r="Q374" s="963"/>
      <c r="R374" s="963"/>
      <c r="S374" s="963"/>
      <c r="T374" s="963"/>
      <c r="U374" s="963"/>
      <c r="V374" s="963"/>
      <c r="W374" s="963"/>
      <c r="X374" s="963"/>
      <c r="Y374" s="963"/>
      <c r="Z374" s="963"/>
    </row>
    <row r="375" spans="1:26" ht="16">
      <c r="A375" s="693"/>
      <c r="B375" s="467"/>
      <c r="C375" s="471" t="s">
        <v>9367</v>
      </c>
      <c r="D375" s="696">
        <v>2</v>
      </c>
      <c r="E375" s="696" t="s">
        <v>469</v>
      </c>
      <c r="F375" s="471"/>
      <c r="G375" s="1056"/>
      <c r="H375" s="1102"/>
      <c r="I375" s="960"/>
      <c r="J375" s="960"/>
      <c r="K375" s="960"/>
      <c r="L375" s="963"/>
      <c r="M375" s="963"/>
      <c r="N375" s="963"/>
      <c r="O375" s="963"/>
      <c r="P375" s="963"/>
      <c r="Q375" s="963"/>
      <c r="R375" s="963"/>
      <c r="S375" s="963"/>
      <c r="T375" s="963"/>
      <c r="U375" s="963"/>
      <c r="V375" s="963"/>
      <c r="W375" s="963"/>
      <c r="X375" s="963"/>
      <c r="Y375" s="963"/>
      <c r="Z375" s="963"/>
    </row>
    <row r="376" spans="1:26" ht="34">
      <c r="A376" s="693" t="s">
        <v>906</v>
      </c>
      <c r="B376" s="467" t="s">
        <v>907</v>
      </c>
      <c r="C376" s="471" t="s">
        <v>9368</v>
      </c>
      <c r="D376" s="696">
        <v>2</v>
      </c>
      <c r="E376" s="696" t="s">
        <v>469</v>
      </c>
      <c r="F376" s="471"/>
      <c r="G376" s="1056"/>
      <c r="H376" s="1102"/>
      <c r="I376" s="960"/>
      <c r="J376" s="960"/>
      <c r="K376" s="960"/>
      <c r="L376" s="963"/>
      <c r="M376" s="963"/>
      <c r="N376" s="963"/>
      <c r="O376" s="963"/>
      <c r="P376" s="963"/>
      <c r="Q376" s="963"/>
      <c r="R376" s="963"/>
      <c r="S376" s="963"/>
      <c r="T376" s="963"/>
      <c r="U376" s="963"/>
      <c r="V376" s="963"/>
      <c r="W376" s="963"/>
      <c r="X376" s="963"/>
      <c r="Y376" s="963"/>
      <c r="Z376" s="963"/>
    </row>
    <row r="377" spans="1:26" ht="16">
      <c r="A377" s="693" t="s">
        <v>6943</v>
      </c>
      <c r="B377" s="467"/>
      <c r="C377" s="471" t="s">
        <v>9369</v>
      </c>
      <c r="D377" s="696">
        <v>2</v>
      </c>
      <c r="E377" s="696" t="s">
        <v>504</v>
      </c>
      <c r="F377" s="471"/>
      <c r="G377" s="1056"/>
      <c r="H377" s="1102"/>
      <c r="I377" s="960"/>
      <c r="J377" s="960"/>
      <c r="K377" s="960"/>
      <c r="L377" s="963"/>
      <c r="M377" s="963"/>
      <c r="N377" s="963"/>
      <c r="O377" s="963"/>
      <c r="P377" s="963"/>
      <c r="Q377" s="963"/>
      <c r="R377" s="963"/>
      <c r="S377" s="963"/>
      <c r="T377" s="963"/>
      <c r="U377" s="963"/>
      <c r="V377" s="963"/>
      <c r="W377" s="963"/>
      <c r="X377" s="963"/>
      <c r="Y377" s="963"/>
      <c r="Z377" s="963"/>
    </row>
    <row r="378" spans="1:26" ht="32">
      <c r="A378" s="693" t="s">
        <v>6943</v>
      </c>
      <c r="B378" s="467"/>
      <c r="C378" s="471" t="s">
        <v>9370</v>
      </c>
      <c r="D378" s="696">
        <v>2</v>
      </c>
      <c r="E378" s="696" t="s">
        <v>504</v>
      </c>
      <c r="F378" s="471"/>
      <c r="G378" s="1056"/>
      <c r="H378" s="1102"/>
      <c r="I378" s="960"/>
      <c r="J378" s="960"/>
      <c r="K378" s="960"/>
      <c r="L378" s="963"/>
      <c r="M378" s="963"/>
      <c r="N378" s="963"/>
      <c r="O378" s="963"/>
      <c r="P378" s="963"/>
      <c r="Q378" s="963"/>
      <c r="R378" s="963"/>
      <c r="S378" s="963"/>
      <c r="T378" s="963"/>
      <c r="U378" s="963"/>
      <c r="V378" s="963"/>
      <c r="W378" s="963"/>
      <c r="X378" s="963"/>
      <c r="Y378" s="963"/>
      <c r="Z378" s="963"/>
    </row>
    <row r="379" spans="1:26" ht="16">
      <c r="A379" s="693"/>
      <c r="B379" s="467"/>
      <c r="C379" s="471" t="s">
        <v>9371</v>
      </c>
      <c r="D379" s="696">
        <v>2</v>
      </c>
      <c r="E379" s="696" t="s">
        <v>504</v>
      </c>
      <c r="F379" s="471"/>
      <c r="G379" s="1056"/>
      <c r="H379" s="1102"/>
      <c r="I379" s="960"/>
      <c r="J379" s="960"/>
      <c r="K379" s="960"/>
      <c r="L379" s="963"/>
      <c r="M379" s="963"/>
      <c r="N379" s="963"/>
      <c r="O379" s="963"/>
      <c r="P379" s="963"/>
      <c r="Q379" s="963"/>
      <c r="R379" s="963"/>
      <c r="S379" s="963"/>
      <c r="T379" s="963"/>
      <c r="U379" s="963"/>
      <c r="V379" s="963"/>
      <c r="W379" s="963"/>
      <c r="X379" s="963"/>
      <c r="Y379" s="963"/>
      <c r="Z379" s="963"/>
    </row>
    <row r="380" spans="1:26" ht="14.25" hidden="1" customHeight="1">
      <c r="A380" s="1422" t="s">
        <v>909</v>
      </c>
      <c r="B380" s="109" t="s">
        <v>910</v>
      </c>
      <c r="C380" s="136"/>
      <c r="D380" s="136"/>
      <c r="E380" s="136"/>
      <c r="F380" s="136"/>
      <c r="G380" s="136"/>
      <c r="H380" s="106"/>
      <c r="I380" s="319"/>
      <c r="J380" s="319"/>
      <c r="K380" s="106"/>
      <c r="L380" s="106"/>
      <c r="M380" s="106"/>
      <c r="N380" s="106"/>
      <c r="O380" s="106"/>
      <c r="P380" s="106"/>
      <c r="Q380" s="106"/>
      <c r="R380" s="106"/>
      <c r="S380" s="106"/>
      <c r="T380" s="106"/>
      <c r="U380" s="106"/>
      <c r="V380" s="106"/>
      <c r="W380" s="106"/>
      <c r="X380" s="106"/>
      <c r="Y380" s="106"/>
      <c r="Z380" s="106"/>
    </row>
    <row r="381" spans="1:26" ht="34">
      <c r="A381" s="693" t="s">
        <v>915</v>
      </c>
      <c r="B381" s="467" t="s">
        <v>916</v>
      </c>
      <c r="C381" s="471" t="s">
        <v>9372</v>
      </c>
      <c r="D381" s="696">
        <v>2</v>
      </c>
      <c r="E381" s="696" t="s">
        <v>611</v>
      </c>
      <c r="F381" s="471"/>
      <c r="G381" s="1056"/>
      <c r="H381" s="1102"/>
      <c r="I381" s="960"/>
      <c r="J381" s="960"/>
      <c r="K381" s="960"/>
      <c r="L381" s="963"/>
      <c r="M381" s="963"/>
      <c r="N381" s="963"/>
      <c r="O381" s="963"/>
      <c r="P381" s="963"/>
      <c r="Q381" s="963"/>
      <c r="R381" s="963"/>
      <c r="S381" s="963"/>
      <c r="T381" s="963"/>
      <c r="U381" s="963"/>
      <c r="V381" s="963"/>
      <c r="W381" s="963"/>
      <c r="X381" s="963"/>
      <c r="Y381" s="963"/>
      <c r="Z381" s="963"/>
    </row>
    <row r="382" spans="1:26" ht="16">
      <c r="A382" s="693" t="s">
        <v>6943</v>
      </c>
      <c r="B382" s="467"/>
      <c r="C382" s="471" t="s">
        <v>9373</v>
      </c>
      <c r="D382" s="696">
        <v>2</v>
      </c>
      <c r="E382" s="696" t="s">
        <v>611</v>
      </c>
      <c r="F382" s="471"/>
      <c r="G382" s="1056"/>
      <c r="H382" s="1102"/>
      <c r="I382" s="960"/>
      <c r="J382" s="960"/>
      <c r="K382" s="960"/>
      <c r="L382" s="963"/>
      <c r="M382" s="963"/>
      <c r="N382" s="963"/>
      <c r="O382" s="963"/>
      <c r="P382" s="963"/>
      <c r="Q382" s="963"/>
      <c r="R382" s="963"/>
      <c r="S382" s="963"/>
      <c r="T382" s="963"/>
      <c r="U382" s="963"/>
      <c r="V382" s="963"/>
      <c r="W382" s="963"/>
      <c r="X382" s="963"/>
      <c r="Y382" s="963"/>
      <c r="Z382" s="963"/>
    </row>
    <row r="383" spans="1:26" ht="16">
      <c r="A383" s="693" t="s">
        <v>6943</v>
      </c>
      <c r="B383" s="467"/>
      <c r="C383" s="471" t="s">
        <v>9374</v>
      </c>
      <c r="D383" s="696">
        <v>2</v>
      </c>
      <c r="E383" s="696" t="s">
        <v>611</v>
      </c>
      <c r="F383" s="471"/>
      <c r="G383" s="1056"/>
      <c r="H383" s="1102"/>
      <c r="I383" s="960"/>
      <c r="J383" s="960"/>
      <c r="K383" s="960"/>
      <c r="L383" s="963"/>
      <c r="M383" s="963"/>
      <c r="N383" s="963"/>
      <c r="O383" s="963"/>
      <c r="P383" s="963"/>
      <c r="Q383" s="963"/>
      <c r="R383" s="963"/>
      <c r="S383" s="963"/>
      <c r="T383" s="963"/>
      <c r="U383" s="963"/>
      <c r="V383" s="963"/>
      <c r="W383" s="963"/>
      <c r="X383" s="963"/>
      <c r="Y383" s="963"/>
      <c r="Z383" s="963"/>
    </row>
    <row r="384" spans="1:26" ht="32">
      <c r="A384" s="693" t="s">
        <v>6943</v>
      </c>
      <c r="B384" s="467"/>
      <c r="C384" s="471" t="s">
        <v>9375</v>
      </c>
      <c r="D384" s="696">
        <v>2</v>
      </c>
      <c r="E384" s="696" t="s">
        <v>611</v>
      </c>
      <c r="F384" s="471"/>
      <c r="G384" s="1056"/>
      <c r="H384" s="1102"/>
      <c r="I384" s="960"/>
      <c r="J384" s="960"/>
      <c r="K384" s="960"/>
      <c r="L384" s="963"/>
      <c r="M384" s="963"/>
      <c r="N384" s="963"/>
      <c r="O384" s="963"/>
      <c r="P384" s="963"/>
      <c r="Q384" s="963"/>
      <c r="R384" s="963"/>
      <c r="S384" s="963"/>
      <c r="T384" s="963"/>
      <c r="U384" s="963"/>
      <c r="V384" s="963"/>
      <c r="W384" s="963"/>
      <c r="X384" s="963"/>
      <c r="Y384" s="963"/>
      <c r="Z384" s="963"/>
    </row>
    <row r="385" spans="1:26" ht="16">
      <c r="A385" s="693" t="s">
        <v>6943</v>
      </c>
      <c r="B385" s="467"/>
      <c r="C385" s="471" t="s">
        <v>9376</v>
      </c>
      <c r="D385" s="696">
        <v>2</v>
      </c>
      <c r="E385" s="696" t="s">
        <v>611</v>
      </c>
      <c r="F385" s="471"/>
      <c r="G385" s="1056"/>
      <c r="H385" s="1102"/>
      <c r="I385" s="960"/>
      <c r="J385" s="960"/>
      <c r="K385" s="960"/>
      <c r="L385" s="963"/>
      <c r="M385" s="963"/>
      <c r="N385" s="963"/>
      <c r="O385" s="963"/>
      <c r="P385" s="963"/>
      <c r="Q385" s="963"/>
      <c r="R385" s="963"/>
      <c r="S385" s="963"/>
      <c r="T385" s="963"/>
      <c r="U385" s="963"/>
      <c r="V385" s="963"/>
      <c r="W385" s="963"/>
      <c r="X385" s="963"/>
      <c r="Y385" s="963"/>
      <c r="Z385" s="963"/>
    </row>
    <row r="386" spans="1:26" ht="32">
      <c r="A386" s="693" t="s">
        <v>6943</v>
      </c>
      <c r="B386" s="467"/>
      <c r="C386" s="471" t="s">
        <v>9377</v>
      </c>
      <c r="D386" s="696">
        <v>2</v>
      </c>
      <c r="E386" s="696" t="s">
        <v>611</v>
      </c>
      <c r="F386" s="471"/>
      <c r="G386" s="1056"/>
      <c r="H386" s="1102"/>
      <c r="I386" s="960"/>
      <c r="J386" s="960"/>
      <c r="K386" s="960"/>
      <c r="L386" s="963"/>
      <c r="M386" s="963"/>
      <c r="N386" s="963"/>
      <c r="O386" s="963"/>
      <c r="P386" s="963"/>
      <c r="Q386" s="963"/>
      <c r="R386" s="963"/>
      <c r="S386" s="963"/>
      <c r="T386" s="963"/>
      <c r="U386" s="963"/>
      <c r="V386" s="963"/>
      <c r="W386" s="963"/>
      <c r="X386" s="963"/>
      <c r="Y386" s="963"/>
      <c r="Z386" s="963"/>
    </row>
    <row r="387" spans="1:26" ht="32">
      <c r="A387" s="693" t="s">
        <v>6943</v>
      </c>
      <c r="B387" s="467"/>
      <c r="C387" s="471" t="s">
        <v>9378</v>
      </c>
      <c r="D387" s="696">
        <v>2</v>
      </c>
      <c r="E387" s="696" t="s">
        <v>611</v>
      </c>
      <c r="F387" s="471"/>
      <c r="G387" s="1056"/>
      <c r="H387" s="1102"/>
      <c r="I387" s="960"/>
      <c r="J387" s="960"/>
      <c r="K387" s="960"/>
      <c r="L387" s="963"/>
      <c r="M387" s="963"/>
      <c r="N387" s="963"/>
      <c r="O387" s="963"/>
      <c r="P387" s="963"/>
      <c r="Q387" s="963"/>
      <c r="R387" s="963"/>
      <c r="S387" s="963"/>
      <c r="T387" s="963"/>
      <c r="U387" s="963"/>
      <c r="V387" s="963"/>
      <c r="W387" s="963"/>
      <c r="X387" s="963"/>
      <c r="Y387" s="963"/>
      <c r="Z387" s="963"/>
    </row>
    <row r="388" spans="1:26" ht="16">
      <c r="A388" s="693" t="s">
        <v>6943</v>
      </c>
      <c r="B388" s="467"/>
      <c r="C388" s="471" t="s">
        <v>9379</v>
      </c>
      <c r="D388" s="696">
        <v>2</v>
      </c>
      <c r="E388" s="696" t="s">
        <v>2835</v>
      </c>
      <c r="F388" s="471"/>
      <c r="G388" s="1056"/>
      <c r="H388" s="1102"/>
      <c r="I388" s="960"/>
      <c r="J388" s="960"/>
      <c r="K388" s="960"/>
      <c r="L388" s="963"/>
      <c r="M388" s="963"/>
      <c r="N388" s="963"/>
      <c r="O388" s="963"/>
      <c r="P388" s="963"/>
      <c r="Q388" s="963"/>
      <c r="R388" s="963"/>
      <c r="S388" s="963"/>
      <c r="T388" s="963"/>
      <c r="U388" s="963"/>
      <c r="V388" s="963"/>
      <c r="W388" s="963"/>
      <c r="X388" s="963"/>
      <c r="Y388" s="963"/>
      <c r="Z388" s="963"/>
    </row>
    <row r="389" spans="1:26" ht="32">
      <c r="A389" s="693" t="s">
        <v>6943</v>
      </c>
      <c r="B389" s="467"/>
      <c r="C389" s="471" t="s">
        <v>9380</v>
      </c>
      <c r="D389" s="696">
        <v>2</v>
      </c>
      <c r="E389" s="696" t="s">
        <v>611</v>
      </c>
      <c r="F389" s="471"/>
      <c r="G389" s="1056"/>
      <c r="H389" s="1102"/>
      <c r="I389" s="960"/>
      <c r="J389" s="960"/>
      <c r="K389" s="960"/>
      <c r="L389" s="963"/>
      <c r="M389" s="963"/>
      <c r="N389" s="963"/>
      <c r="O389" s="963"/>
      <c r="P389" s="963"/>
      <c r="Q389" s="963"/>
      <c r="R389" s="963"/>
      <c r="S389" s="963"/>
      <c r="T389" s="963"/>
      <c r="U389" s="963"/>
      <c r="V389" s="963"/>
      <c r="W389" s="963"/>
      <c r="X389" s="963"/>
      <c r="Y389" s="963"/>
      <c r="Z389" s="963"/>
    </row>
    <row r="390" spans="1:26" ht="16">
      <c r="A390" s="693" t="s">
        <v>6943</v>
      </c>
      <c r="B390" s="467"/>
      <c r="C390" s="471" t="s">
        <v>9381</v>
      </c>
      <c r="D390" s="696">
        <v>2</v>
      </c>
      <c r="E390" s="696" t="s">
        <v>611</v>
      </c>
      <c r="F390" s="471"/>
      <c r="G390" s="1056"/>
      <c r="H390" s="1102"/>
      <c r="I390" s="960"/>
      <c r="J390" s="960"/>
      <c r="K390" s="960"/>
      <c r="L390" s="963"/>
      <c r="M390" s="963"/>
      <c r="N390" s="963"/>
      <c r="O390" s="963"/>
      <c r="P390" s="963"/>
      <c r="Q390" s="963"/>
      <c r="R390" s="963"/>
      <c r="S390" s="963"/>
      <c r="T390" s="963"/>
      <c r="U390" s="963"/>
      <c r="V390" s="963"/>
      <c r="W390" s="963"/>
      <c r="X390" s="963"/>
      <c r="Y390" s="963"/>
      <c r="Z390" s="963"/>
    </row>
    <row r="391" spans="1:26" ht="32">
      <c r="A391" s="693" t="s">
        <v>9382</v>
      </c>
      <c r="B391" s="735" t="s">
        <v>921</v>
      </c>
      <c r="C391" s="471" t="s">
        <v>9383</v>
      </c>
      <c r="D391" s="696">
        <v>2</v>
      </c>
      <c r="E391" s="696" t="s">
        <v>549</v>
      </c>
      <c r="F391" s="471"/>
      <c r="G391" s="1056"/>
      <c r="H391" s="1102"/>
      <c r="I391" s="960"/>
      <c r="J391" s="960"/>
      <c r="K391" s="960"/>
      <c r="L391" s="963"/>
      <c r="M391" s="963"/>
      <c r="N391" s="963"/>
      <c r="O391" s="963"/>
      <c r="P391" s="963"/>
      <c r="Q391" s="963"/>
      <c r="R391" s="963"/>
      <c r="S391" s="963"/>
      <c r="T391" s="963"/>
      <c r="U391" s="963"/>
      <c r="V391" s="963"/>
      <c r="W391" s="963"/>
      <c r="X391" s="963"/>
      <c r="Y391" s="963"/>
      <c r="Z391" s="963"/>
    </row>
    <row r="392" spans="1:26" ht="32">
      <c r="A392" s="693" t="s">
        <v>6943</v>
      </c>
      <c r="B392" s="735"/>
      <c r="C392" s="471" t="s">
        <v>9384</v>
      </c>
      <c r="D392" s="696">
        <v>2</v>
      </c>
      <c r="E392" s="696" t="s">
        <v>599</v>
      </c>
      <c r="F392" s="471"/>
      <c r="G392" s="1056"/>
      <c r="H392" s="1102"/>
      <c r="I392" s="960"/>
      <c r="J392" s="960"/>
      <c r="K392" s="960"/>
      <c r="L392" s="963"/>
      <c r="M392" s="963"/>
      <c r="N392" s="963"/>
      <c r="O392" s="963"/>
      <c r="P392" s="963"/>
      <c r="Q392" s="963"/>
      <c r="R392" s="963"/>
      <c r="S392" s="963"/>
      <c r="T392" s="963"/>
      <c r="U392" s="963"/>
      <c r="V392" s="963"/>
      <c r="W392" s="963"/>
      <c r="X392" s="963"/>
      <c r="Y392" s="963"/>
      <c r="Z392" s="963"/>
    </row>
    <row r="393" spans="1:26" ht="32">
      <c r="A393" s="693" t="s">
        <v>6943</v>
      </c>
      <c r="B393" s="735"/>
      <c r="C393" s="471" t="s">
        <v>9385</v>
      </c>
      <c r="D393" s="696">
        <v>2</v>
      </c>
      <c r="E393" s="696" t="s">
        <v>599</v>
      </c>
      <c r="F393" s="471"/>
      <c r="G393" s="1056"/>
      <c r="H393" s="1102"/>
      <c r="I393" s="960"/>
      <c r="J393" s="960"/>
      <c r="K393" s="960"/>
      <c r="L393" s="963"/>
      <c r="M393" s="963"/>
      <c r="N393" s="963"/>
      <c r="O393" s="963"/>
      <c r="P393" s="963"/>
      <c r="Q393" s="963"/>
      <c r="R393" s="963"/>
      <c r="S393" s="963"/>
      <c r="T393" s="963"/>
      <c r="U393" s="963"/>
      <c r="V393" s="963"/>
      <c r="W393" s="963"/>
      <c r="X393" s="963"/>
      <c r="Y393" s="963"/>
      <c r="Z393" s="963"/>
    </row>
    <row r="394" spans="1:26" ht="32">
      <c r="A394" s="693" t="s">
        <v>6943</v>
      </c>
      <c r="B394" s="735"/>
      <c r="C394" s="471" t="s">
        <v>9386</v>
      </c>
      <c r="D394" s="696">
        <v>2</v>
      </c>
      <c r="E394" s="696" t="s">
        <v>611</v>
      </c>
      <c r="F394" s="471"/>
      <c r="G394" s="1056"/>
      <c r="H394" s="1102"/>
      <c r="I394" s="960"/>
      <c r="J394" s="960"/>
      <c r="K394" s="960"/>
      <c r="L394" s="963"/>
      <c r="M394" s="963"/>
      <c r="N394" s="963"/>
      <c r="O394" s="963"/>
      <c r="P394" s="963"/>
      <c r="Q394" s="963"/>
      <c r="R394" s="963"/>
      <c r="S394" s="963"/>
      <c r="T394" s="963"/>
      <c r="U394" s="963"/>
      <c r="V394" s="963"/>
      <c r="W394" s="963"/>
      <c r="X394" s="963"/>
      <c r="Y394" s="963"/>
      <c r="Z394" s="963"/>
    </row>
    <row r="395" spans="1:26" ht="32">
      <c r="A395" s="693"/>
      <c r="B395" s="735"/>
      <c r="C395" s="471" t="s">
        <v>9387</v>
      </c>
      <c r="D395" s="696">
        <v>2</v>
      </c>
      <c r="E395" s="696" t="s">
        <v>611</v>
      </c>
      <c r="F395" s="471"/>
      <c r="G395" s="1056"/>
      <c r="H395" s="1102"/>
      <c r="I395" s="960"/>
      <c r="J395" s="960"/>
      <c r="K395" s="960"/>
      <c r="L395" s="963"/>
      <c r="M395" s="963"/>
      <c r="N395" s="963"/>
      <c r="O395" s="963"/>
      <c r="P395" s="963"/>
      <c r="Q395" s="963"/>
      <c r="R395" s="963"/>
      <c r="S395" s="963"/>
      <c r="T395" s="963"/>
      <c r="U395" s="963"/>
      <c r="V395" s="963"/>
      <c r="W395" s="963"/>
      <c r="X395" s="963"/>
      <c r="Y395" s="963"/>
      <c r="Z395" s="963"/>
    </row>
    <row r="396" spans="1:26" ht="19">
      <c r="A396" s="927" t="s">
        <v>235</v>
      </c>
      <c r="B396" s="1606" t="s">
        <v>88</v>
      </c>
      <c r="C396" s="1570"/>
      <c r="D396" s="1570"/>
      <c r="E396" s="1570"/>
      <c r="F396" s="1570"/>
      <c r="G396" s="1573"/>
      <c r="H396" s="1416"/>
      <c r="I396" s="960">
        <f>SUM(D397:D422)</f>
        <v>52</v>
      </c>
      <c r="J396" s="960">
        <f>COUNT(D397:D422)*2</f>
        <v>52</v>
      </c>
      <c r="K396" s="960"/>
      <c r="L396" s="963"/>
      <c r="M396" s="963"/>
      <c r="N396" s="963"/>
      <c r="O396" s="963"/>
      <c r="P396" s="963"/>
      <c r="Q396" s="963"/>
      <c r="R396" s="963"/>
      <c r="S396" s="963"/>
      <c r="T396" s="963"/>
      <c r="U396" s="963"/>
      <c r="V396" s="963"/>
      <c r="W396" s="963"/>
      <c r="X396" s="963"/>
      <c r="Y396" s="963"/>
      <c r="Z396" s="963"/>
    </row>
    <row r="397" spans="1:26" ht="34">
      <c r="A397" s="693" t="s">
        <v>9388</v>
      </c>
      <c r="B397" s="161" t="s">
        <v>924</v>
      </c>
      <c r="C397" s="475" t="s">
        <v>9389</v>
      </c>
      <c r="D397" s="696">
        <v>2</v>
      </c>
      <c r="E397" s="696" t="s">
        <v>469</v>
      </c>
      <c r="F397" s="471"/>
      <c r="G397" s="1056"/>
      <c r="H397" s="1102"/>
      <c r="I397" s="960"/>
      <c r="J397" s="960"/>
      <c r="K397" s="960"/>
      <c r="L397" s="963"/>
      <c r="M397" s="963"/>
      <c r="N397" s="963"/>
      <c r="O397" s="963"/>
      <c r="P397" s="963"/>
      <c r="Q397" s="963"/>
      <c r="R397" s="963"/>
      <c r="S397" s="963"/>
      <c r="T397" s="963"/>
      <c r="U397" s="963"/>
      <c r="V397" s="963"/>
      <c r="W397" s="963"/>
      <c r="X397" s="963"/>
      <c r="Y397" s="963"/>
      <c r="Z397" s="963"/>
    </row>
    <row r="398" spans="1:26" ht="32">
      <c r="A398" s="693" t="s">
        <v>6943</v>
      </c>
      <c r="B398" s="161"/>
      <c r="C398" s="471" t="s">
        <v>9390</v>
      </c>
      <c r="D398" s="696">
        <v>2</v>
      </c>
      <c r="E398" s="696" t="s">
        <v>469</v>
      </c>
      <c r="F398" s="471"/>
      <c r="G398" s="1056"/>
      <c r="H398" s="1102"/>
      <c r="I398" s="960"/>
      <c r="J398" s="960"/>
      <c r="K398" s="960"/>
      <c r="L398" s="963"/>
      <c r="M398" s="963"/>
      <c r="N398" s="963"/>
      <c r="O398" s="963"/>
      <c r="P398" s="963"/>
      <c r="Q398" s="963"/>
      <c r="R398" s="963"/>
      <c r="S398" s="963"/>
      <c r="T398" s="963"/>
      <c r="U398" s="963"/>
      <c r="V398" s="963"/>
      <c r="W398" s="963"/>
      <c r="X398" s="963"/>
      <c r="Y398" s="963"/>
      <c r="Z398" s="963"/>
    </row>
    <row r="399" spans="1:26" ht="16">
      <c r="A399" s="693" t="s">
        <v>6943</v>
      </c>
      <c r="B399" s="161"/>
      <c r="C399" s="475" t="s">
        <v>9391</v>
      </c>
      <c r="D399" s="696">
        <v>2</v>
      </c>
      <c r="E399" s="696" t="s">
        <v>469</v>
      </c>
      <c r="F399" s="471"/>
      <c r="G399" s="1056"/>
      <c r="H399" s="1102"/>
      <c r="I399" s="960"/>
      <c r="J399" s="960"/>
      <c r="K399" s="960"/>
      <c r="L399" s="963"/>
      <c r="M399" s="963"/>
      <c r="N399" s="963"/>
      <c r="O399" s="963"/>
      <c r="P399" s="963"/>
      <c r="Q399" s="963"/>
      <c r="R399" s="963"/>
      <c r="S399" s="963"/>
      <c r="T399" s="963"/>
      <c r="U399" s="963"/>
      <c r="V399" s="963"/>
      <c r="W399" s="963"/>
      <c r="X399" s="963"/>
      <c r="Y399" s="963"/>
      <c r="Z399" s="963"/>
    </row>
    <row r="400" spans="1:26" ht="32">
      <c r="A400" s="693" t="s">
        <v>6943</v>
      </c>
      <c r="B400" s="161"/>
      <c r="C400" s="471" t="s">
        <v>9392</v>
      </c>
      <c r="D400" s="696">
        <v>2</v>
      </c>
      <c r="E400" s="696" t="s">
        <v>504</v>
      </c>
      <c r="F400" s="471"/>
      <c r="G400" s="1056"/>
      <c r="H400" s="1102"/>
      <c r="I400" s="960"/>
      <c r="J400" s="960"/>
      <c r="K400" s="960"/>
      <c r="L400" s="963"/>
      <c r="M400" s="963"/>
      <c r="N400" s="963"/>
      <c r="O400" s="963"/>
      <c r="P400" s="963"/>
      <c r="Q400" s="963"/>
      <c r="R400" s="963"/>
      <c r="S400" s="963"/>
      <c r="T400" s="963"/>
      <c r="U400" s="963"/>
      <c r="V400" s="963"/>
      <c r="W400" s="963"/>
      <c r="X400" s="963"/>
      <c r="Y400" s="963"/>
      <c r="Z400" s="963"/>
    </row>
    <row r="401" spans="1:26" ht="32">
      <c r="A401" s="693" t="s">
        <v>927</v>
      </c>
      <c r="B401" s="467" t="s">
        <v>928</v>
      </c>
      <c r="C401" s="471" t="s">
        <v>9393</v>
      </c>
      <c r="D401" s="696">
        <v>2</v>
      </c>
      <c r="E401" s="696" t="s">
        <v>504</v>
      </c>
      <c r="F401" s="471"/>
      <c r="G401" s="1056"/>
      <c r="H401" s="1102"/>
      <c r="I401" s="960"/>
      <c r="J401" s="960"/>
      <c r="K401" s="960"/>
      <c r="L401" s="963"/>
      <c r="M401" s="963"/>
      <c r="N401" s="963"/>
      <c r="O401" s="963"/>
      <c r="P401" s="963"/>
      <c r="Q401" s="963"/>
      <c r="R401" s="963"/>
      <c r="S401" s="963"/>
      <c r="T401" s="963"/>
      <c r="U401" s="963"/>
      <c r="V401" s="963"/>
      <c r="W401" s="963"/>
      <c r="X401" s="963"/>
      <c r="Y401" s="963"/>
      <c r="Z401" s="963"/>
    </row>
    <row r="402" spans="1:26" ht="16">
      <c r="A402" s="693"/>
      <c r="B402" s="467"/>
      <c r="C402" s="475" t="s">
        <v>9394</v>
      </c>
      <c r="D402" s="696">
        <v>2</v>
      </c>
      <c r="E402" s="696" t="s">
        <v>599</v>
      </c>
      <c r="F402" s="475" t="s">
        <v>9395</v>
      </c>
      <c r="G402" s="1056"/>
      <c r="H402" s="1102"/>
      <c r="I402" s="960"/>
      <c r="J402" s="960"/>
      <c r="K402" s="960"/>
      <c r="L402" s="963"/>
      <c r="M402" s="963"/>
      <c r="N402" s="963"/>
      <c r="O402" s="963"/>
      <c r="P402" s="963"/>
      <c r="Q402" s="963"/>
      <c r="R402" s="963"/>
      <c r="S402" s="963"/>
      <c r="T402" s="963"/>
      <c r="U402" s="963"/>
      <c r="V402" s="963"/>
      <c r="W402" s="963"/>
      <c r="X402" s="963"/>
      <c r="Y402" s="963"/>
      <c r="Z402" s="963"/>
    </row>
    <row r="403" spans="1:26" ht="32">
      <c r="A403" s="693" t="s">
        <v>933</v>
      </c>
      <c r="B403" s="467" t="s">
        <v>934</v>
      </c>
      <c r="C403" s="475" t="s">
        <v>9396</v>
      </c>
      <c r="D403" s="696">
        <v>2</v>
      </c>
      <c r="E403" s="696" t="s">
        <v>504</v>
      </c>
      <c r="F403" s="471"/>
      <c r="G403" s="1056"/>
      <c r="H403" s="1102"/>
      <c r="I403" s="960"/>
      <c r="J403" s="960"/>
      <c r="K403" s="960"/>
      <c r="L403" s="963"/>
      <c r="M403" s="963"/>
      <c r="N403" s="963"/>
      <c r="O403" s="963"/>
      <c r="P403" s="963"/>
      <c r="Q403" s="963"/>
      <c r="R403" s="963"/>
      <c r="S403" s="963"/>
      <c r="T403" s="963"/>
      <c r="U403" s="963"/>
      <c r="V403" s="963"/>
      <c r="W403" s="963"/>
      <c r="X403" s="963"/>
      <c r="Y403" s="963"/>
      <c r="Z403" s="963"/>
    </row>
    <row r="404" spans="1:26" ht="16">
      <c r="A404" s="693" t="s">
        <v>6943</v>
      </c>
      <c r="B404" s="467"/>
      <c r="C404" s="471" t="s">
        <v>9397</v>
      </c>
      <c r="D404" s="696">
        <v>2</v>
      </c>
      <c r="E404" s="696" t="s">
        <v>469</v>
      </c>
      <c r="F404" s="471"/>
      <c r="G404" s="1056"/>
      <c r="H404" s="1102"/>
      <c r="I404" s="960"/>
      <c r="J404" s="960"/>
      <c r="K404" s="960"/>
      <c r="L404" s="963"/>
      <c r="M404" s="963"/>
      <c r="N404" s="963"/>
      <c r="O404" s="963"/>
      <c r="P404" s="963"/>
      <c r="Q404" s="963"/>
      <c r="R404" s="963"/>
      <c r="S404" s="963"/>
      <c r="T404" s="963"/>
      <c r="U404" s="963"/>
      <c r="V404" s="963"/>
      <c r="W404" s="963"/>
      <c r="X404" s="963"/>
      <c r="Y404" s="963"/>
      <c r="Z404" s="963"/>
    </row>
    <row r="405" spans="1:26" ht="32">
      <c r="A405" s="693" t="s">
        <v>6943</v>
      </c>
      <c r="B405" s="467"/>
      <c r="C405" s="471" t="s">
        <v>9398</v>
      </c>
      <c r="D405" s="696">
        <v>2</v>
      </c>
      <c r="E405" s="696" t="s">
        <v>2830</v>
      </c>
      <c r="F405" s="471"/>
      <c r="G405" s="1056"/>
      <c r="H405" s="1102"/>
      <c r="I405" s="960"/>
      <c r="J405" s="960"/>
      <c r="K405" s="960"/>
      <c r="L405" s="963"/>
      <c r="M405" s="963"/>
      <c r="N405" s="963"/>
      <c r="O405" s="963"/>
      <c r="P405" s="963"/>
      <c r="Q405" s="963"/>
      <c r="R405" s="963"/>
      <c r="S405" s="963"/>
      <c r="T405" s="963"/>
      <c r="U405" s="963"/>
      <c r="V405" s="963"/>
      <c r="W405" s="963"/>
      <c r="X405" s="963"/>
      <c r="Y405" s="963"/>
      <c r="Z405" s="963"/>
    </row>
    <row r="406" spans="1:26" ht="16">
      <c r="A406" s="693" t="s">
        <v>6943</v>
      </c>
      <c r="B406" s="467"/>
      <c r="C406" s="471" t="s">
        <v>9399</v>
      </c>
      <c r="D406" s="696">
        <v>2</v>
      </c>
      <c r="E406" s="696" t="s">
        <v>469</v>
      </c>
      <c r="F406" s="471"/>
      <c r="G406" s="1056"/>
      <c r="H406" s="1102"/>
      <c r="I406" s="960"/>
      <c r="J406" s="960"/>
      <c r="K406" s="960"/>
      <c r="L406" s="963"/>
      <c r="M406" s="963"/>
      <c r="N406" s="963"/>
      <c r="O406" s="963"/>
      <c r="P406" s="963"/>
      <c r="Q406" s="963"/>
      <c r="R406" s="963"/>
      <c r="S406" s="963"/>
      <c r="T406" s="963"/>
      <c r="U406" s="963"/>
      <c r="V406" s="963"/>
      <c r="W406" s="963"/>
      <c r="X406" s="963"/>
      <c r="Y406" s="963"/>
      <c r="Z406" s="963"/>
    </row>
    <row r="407" spans="1:26" ht="32">
      <c r="A407" s="693" t="s">
        <v>6943</v>
      </c>
      <c r="B407" s="467"/>
      <c r="C407" s="471" t="s">
        <v>9400</v>
      </c>
      <c r="D407" s="696">
        <v>2</v>
      </c>
      <c r="E407" s="696" t="s">
        <v>469</v>
      </c>
      <c r="F407" s="471"/>
      <c r="G407" s="1056"/>
      <c r="H407" s="1102"/>
      <c r="I407" s="960"/>
      <c r="J407" s="960"/>
      <c r="K407" s="960"/>
      <c r="L407" s="963"/>
      <c r="M407" s="963"/>
      <c r="N407" s="963"/>
      <c r="O407" s="963"/>
      <c r="P407" s="963"/>
      <c r="Q407" s="963"/>
      <c r="R407" s="963"/>
      <c r="S407" s="963"/>
      <c r="T407" s="963"/>
      <c r="U407" s="963"/>
      <c r="V407" s="963"/>
      <c r="W407" s="963"/>
      <c r="X407" s="963"/>
      <c r="Y407" s="963"/>
      <c r="Z407" s="963"/>
    </row>
    <row r="408" spans="1:26" ht="32">
      <c r="A408" s="693" t="s">
        <v>6943</v>
      </c>
      <c r="B408" s="467"/>
      <c r="C408" s="471" t="s">
        <v>9401</v>
      </c>
      <c r="D408" s="696">
        <v>2</v>
      </c>
      <c r="E408" s="696" t="s">
        <v>611</v>
      </c>
      <c r="F408" s="471"/>
      <c r="G408" s="1056"/>
      <c r="H408" s="1102"/>
      <c r="I408" s="960"/>
      <c r="J408" s="960"/>
      <c r="K408" s="960"/>
      <c r="L408" s="963"/>
      <c r="M408" s="963"/>
      <c r="N408" s="963"/>
      <c r="O408" s="963"/>
      <c r="P408" s="963"/>
      <c r="Q408" s="963"/>
      <c r="R408" s="963"/>
      <c r="S408" s="963"/>
      <c r="T408" s="963"/>
      <c r="U408" s="963"/>
      <c r="V408" s="963"/>
      <c r="W408" s="963"/>
      <c r="X408" s="963"/>
      <c r="Y408" s="963"/>
      <c r="Z408" s="963"/>
    </row>
    <row r="409" spans="1:26" ht="34">
      <c r="A409" s="693" t="s">
        <v>9402</v>
      </c>
      <c r="B409" s="467" t="s">
        <v>940</v>
      </c>
      <c r="C409" s="471" t="s">
        <v>9403</v>
      </c>
      <c r="D409" s="696">
        <v>2</v>
      </c>
      <c r="E409" s="696" t="s">
        <v>469</v>
      </c>
      <c r="F409" s="471"/>
      <c r="G409" s="1056"/>
      <c r="H409" s="1102"/>
      <c r="I409" s="960"/>
      <c r="J409" s="960"/>
      <c r="K409" s="960"/>
      <c r="L409" s="963"/>
      <c r="M409" s="963"/>
      <c r="N409" s="963"/>
      <c r="O409" s="963"/>
      <c r="P409" s="963"/>
      <c r="Q409" s="963"/>
      <c r="R409" s="963"/>
      <c r="S409" s="963"/>
      <c r="T409" s="963"/>
      <c r="U409" s="963"/>
      <c r="V409" s="963"/>
      <c r="W409" s="963"/>
      <c r="X409" s="963"/>
      <c r="Y409" s="963"/>
      <c r="Z409" s="963"/>
    </row>
    <row r="410" spans="1:26" ht="16">
      <c r="A410" s="693" t="s">
        <v>6943</v>
      </c>
      <c r="B410" s="467"/>
      <c r="C410" s="471" t="s">
        <v>9404</v>
      </c>
      <c r="D410" s="696">
        <v>2</v>
      </c>
      <c r="E410" s="696" t="s">
        <v>469</v>
      </c>
      <c r="F410" s="471"/>
      <c r="G410" s="1056"/>
      <c r="H410" s="1102"/>
      <c r="I410" s="960"/>
      <c r="J410" s="960"/>
      <c r="K410" s="960"/>
      <c r="L410" s="963"/>
      <c r="M410" s="963"/>
      <c r="N410" s="963"/>
      <c r="O410" s="963"/>
      <c r="P410" s="963"/>
      <c r="Q410" s="963"/>
      <c r="R410" s="963"/>
      <c r="S410" s="963"/>
      <c r="T410" s="963"/>
      <c r="U410" s="963"/>
      <c r="V410" s="963"/>
      <c r="W410" s="963"/>
      <c r="X410" s="963"/>
      <c r="Y410" s="963"/>
      <c r="Z410" s="963"/>
    </row>
    <row r="411" spans="1:26" ht="16">
      <c r="A411" s="934" t="s">
        <v>6943</v>
      </c>
      <c r="B411" s="172"/>
      <c r="C411" s="473" t="s">
        <v>9405</v>
      </c>
      <c r="D411" s="696">
        <v>2</v>
      </c>
      <c r="E411" s="846" t="s">
        <v>469</v>
      </c>
      <c r="F411" s="473"/>
      <c r="G411" s="1430"/>
      <c r="H411" s="1102"/>
      <c r="I411" s="960"/>
      <c r="J411" s="960"/>
      <c r="K411" s="960"/>
      <c r="L411" s="963"/>
      <c r="M411" s="963"/>
      <c r="N411" s="963"/>
      <c r="O411" s="963"/>
      <c r="P411" s="963"/>
      <c r="Q411" s="963"/>
      <c r="R411" s="963"/>
      <c r="S411" s="963"/>
      <c r="T411" s="963"/>
      <c r="U411" s="963"/>
      <c r="V411" s="963"/>
      <c r="W411" s="963"/>
      <c r="X411" s="963"/>
      <c r="Y411" s="963"/>
      <c r="Z411" s="963"/>
    </row>
    <row r="412" spans="1:26" ht="32">
      <c r="A412" s="693" t="s">
        <v>6943</v>
      </c>
      <c r="B412" s="467"/>
      <c r="C412" s="471" t="s">
        <v>9406</v>
      </c>
      <c r="D412" s="696">
        <v>2</v>
      </c>
      <c r="E412" s="696" t="s">
        <v>469</v>
      </c>
      <c r="F412" s="471"/>
      <c r="G412" s="1056"/>
      <c r="H412" s="1102"/>
      <c r="I412" s="960"/>
      <c r="J412" s="960"/>
      <c r="K412" s="960"/>
      <c r="L412" s="963"/>
      <c r="M412" s="963"/>
      <c r="N412" s="963"/>
      <c r="O412" s="963"/>
      <c r="P412" s="963"/>
      <c r="Q412" s="963"/>
      <c r="R412" s="963"/>
      <c r="S412" s="963"/>
      <c r="T412" s="963"/>
      <c r="U412" s="963"/>
      <c r="V412" s="963"/>
      <c r="W412" s="963"/>
      <c r="X412" s="963"/>
      <c r="Y412" s="963"/>
      <c r="Z412" s="963"/>
    </row>
    <row r="413" spans="1:26" ht="16">
      <c r="A413" s="693" t="s">
        <v>6943</v>
      </c>
      <c r="B413" s="467"/>
      <c r="C413" s="471" t="s">
        <v>9407</v>
      </c>
      <c r="D413" s="696">
        <v>2</v>
      </c>
      <c r="E413" s="696" t="s">
        <v>469</v>
      </c>
      <c r="F413" s="471"/>
      <c r="G413" s="1056"/>
      <c r="H413" s="1102"/>
      <c r="I413" s="960"/>
      <c r="J413" s="960"/>
      <c r="K413" s="960"/>
      <c r="L413" s="963"/>
      <c r="M413" s="963"/>
      <c r="N413" s="963"/>
      <c r="O413" s="963"/>
      <c r="P413" s="963"/>
      <c r="Q413" s="963"/>
      <c r="R413" s="963"/>
      <c r="S413" s="963"/>
      <c r="T413" s="963"/>
      <c r="U413" s="963"/>
      <c r="V413" s="963"/>
      <c r="W413" s="963"/>
      <c r="X413" s="963"/>
      <c r="Y413" s="963"/>
      <c r="Z413" s="963"/>
    </row>
    <row r="414" spans="1:26" ht="32">
      <c r="A414" s="693" t="s">
        <v>6943</v>
      </c>
      <c r="B414" s="467"/>
      <c r="C414" s="471" t="s">
        <v>9408</v>
      </c>
      <c r="D414" s="696">
        <v>2</v>
      </c>
      <c r="E414" s="696" t="s">
        <v>469</v>
      </c>
      <c r="F414" s="471"/>
      <c r="G414" s="1056"/>
      <c r="H414" s="1102"/>
      <c r="I414" s="960"/>
      <c r="J414" s="960"/>
      <c r="K414" s="960"/>
      <c r="L414" s="963"/>
      <c r="M414" s="963"/>
      <c r="N414" s="963"/>
      <c r="O414" s="963"/>
      <c r="P414" s="963"/>
      <c r="Q414" s="963"/>
      <c r="R414" s="963"/>
      <c r="S414" s="963"/>
      <c r="T414" s="963"/>
      <c r="U414" s="963"/>
      <c r="V414" s="963"/>
      <c r="W414" s="963"/>
      <c r="X414" s="963"/>
      <c r="Y414" s="963"/>
      <c r="Z414" s="963"/>
    </row>
    <row r="415" spans="1:26" ht="16">
      <c r="A415" s="693" t="s">
        <v>6943</v>
      </c>
      <c r="B415" s="467"/>
      <c r="C415" s="471" t="s">
        <v>9409</v>
      </c>
      <c r="D415" s="696">
        <v>2</v>
      </c>
      <c r="E415" s="696" t="s">
        <v>469</v>
      </c>
      <c r="F415" s="471"/>
      <c r="G415" s="1056"/>
      <c r="H415" s="1102"/>
      <c r="I415" s="960"/>
      <c r="J415" s="960"/>
      <c r="K415" s="960"/>
      <c r="L415" s="963"/>
      <c r="M415" s="963"/>
      <c r="N415" s="963"/>
      <c r="O415" s="963"/>
      <c r="P415" s="963"/>
      <c r="Q415" s="963"/>
      <c r="R415" s="963"/>
      <c r="S415" s="963"/>
      <c r="T415" s="963"/>
      <c r="U415" s="963"/>
      <c r="V415" s="963"/>
      <c r="W415" s="963"/>
      <c r="X415" s="963"/>
      <c r="Y415" s="963"/>
      <c r="Z415" s="963"/>
    </row>
    <row r="416" spans="1:26" ht="16">
      <c r="A416" s="693" t="s">
        <v>6943</v>
      </c>
      <c r="B416" s="467"/>
      <c r="C416" s="471" t="s">
        <v>9410</v>
      </c>
      <c r="D416" s="696">
        <v>2</v>
      </c>
      <c r="E416" s="696" t="s">
        <v>469</v>
      </c>
      <c r="F416" s="471"/>
      <c r="G416" s="1056"/>
      <c r="H416" s="1102"/>
      <c r="I416" s="960"/>
      <c r="J416" s="960"/>
      <c r="K416" s="960"/>
      <c r="L416" s="963"/>
      <c r="M416" s="963"/>
      <c r="N416" s="963"/>
      <c r="O416" s="963"/>
      <c r="P416" s="963"/>
      <c r="Q416" s="963"/>
      <c r="R416" s="963"/>
      <c r="S416" s="963"/>
      <c r="T416" s="963"/>
      <c r="U416" s="963"/>
      <c r="V416" s="963"/>
      <c r="W416" s="963"/>
      <c r="X416" s="963"/>
      <c r="Y416" s="963"/>
      <c r="Z416" s="963"/>
    </row>
    <row r="417" spans="1:26" ht="34">
      <c r="A417" s="693" t="s">
        <v>941</v>
      </c>
      <c r="B417" s="467" t="s">
        <v>942</v>
      </c>
      <c r="C417" s="471" t="s">
        <v>9411</v>
      </c>
      <c r="D417" s="696">
        <v>2</v>
      </c>
      <c r="E417" s="696" t="s">
        <v>611</v>
      </c>
      <c r="F417" s="471"/>
      <c r="G417" s="1056"/>
      <c r="H417" s="1102"/>
      <c r="I417" s="960"/>
      <c r="J417" s="960"/>
      <c r="K417" s="960"/>
      <c r="L417" s="963"/>
      <c r="M417" s="963"/>
      <c r="N417" s="963"/>
      <c r="O417" s="963"/>
      <c r="P417" s="963"/>
      <c r="Q417" s="963"/>
      <c r="R417" s="963"/>
      <c r="S417" s="963"/>
      <c r="T417" s="963"/>
      <c r="U417" s="963"/>
      <c r="V417" s="963"/>
      <c r="W417" s="963"/>
      <c r="X417" s="963"/>
      <c r="Y417" s="963"/>
      <c r="Z417" s="963"/>
    </row>
    <row r="418" spans="1:26" ht="16">
      <c r="A418" s="693" t="s">
        <v>6943</v>
      </c>
      <c r="B418" s="467"/>
      <c r="C418" s="471" t="s">
        <v>9412</v>
      </c>
      <c r="D418" s="696">
        <v>2</v>
      </c>
      <c r="E418" s="696" t="s">
        <v>504</v>
      </c>
      <c r="F418" s="471"/>
      <c r="G418" s="1056"/>
      <c r="H418" s="1102"/>
      <c r="I418" s="960"/>
      <c r="J418" s="960"/>
      <c r="K418" s="960"/>
      <c r="L418" s="963"/>
      <c r="M418" s="963"/>
      <c r="N418" s="963"/>
      <c r="O418" s="963"/>
      <c r="P418" s="963"/>
      <c r="Q418" s="963"/>
      <c r="R418" s="963"/>
      <c r="S418" s="963"/>
      <c r="T418" s="963"/>
      <c r="U418" s="963"/>
      <c r="V418" s="963"/>
      <c r="W418" s="963"/>
      <c r="X418" s="963"/>
      <c r="Y418" s="963"/>
      <c r="Z418" s="963"/>
    </row>
    <row r="419" spans="1:26" ht="32">
      <c r="A419" s="693" t="s">
        <v>6943</v>
      </c>
      <c r="B419" s="467"/>
      <c r="C419" s="471" t="s">
        <v>9413</v>
      </c>
      <c r="D419" s="696">
        <v>2</v>
      </c>
      <c r="E419" s="696" t="s">
        <v>469</v>
      </c>
      <c r="F419" s="471"/>
      <c r="G419" s="1056"/>
      <c r="H419" s="1102"/>
      <c r="I419" s="960"/>
      <c r="J419" s="960"/>
      <c r="K419" s="960"/>
      <c r="L419" s="963"/>
      <c r="M419" s="963"/>
      <c r="N419" s="963"/>
      <c r="O419" s="963"/>
      <c r="P419" s="963"/>
      <c r="Q419" s="963"/>
      <c r="R419" s="963"/>
      <c r="S419" s="963"/>
      <c r="T419" s="963"/>
      <c r="U419" s="963"/>
      <c r="V419" s="963"/>
      <c r="W419" s="963"/>
      <c r="X419" s="963"/>
      <c r="Y419" s="963"/>
      <c r="Z419" s="963"/>
    </row>
    <row r="420" spans="1:26" ht="16">
      <c r="A420" s="693" t="s">
        <v>6943</v>
      </c>
      <c r="B420" s="467"/>
      <c r="C420" s="471" t="s">
        <v>9414</v>
      </c>
      <c r="D420" s="696">
        <v>2</v>
      </c>
      <c r="E420" s="696" t="s">
        <v>469</v>
      </c>
      <c r="F420" s="471"/>
      <c r="G420" s="1056"/>
      <c r="H420" s="1102"/>
      <c r="I420" s="960"/>
      <c r="J420" s="960"/>
      <c r="K420" s="960"/>
      <c r="L420" s="963"/>
      <c r="M420" s="963"/>
      <c r="N420" s="963"/>
      <c r="O420" s="963"/>
      <c r="P420" s="963"/>
      <c r="Q420" s="963"/>
      <c r="R420" s="963"/>
      <c r="S420" s="963"/>
      <c r="T420" s="963"/>
      <c r="U420" s="963"/>
      <c r="V420" s="963"/>
      <c r="W420" s="963"/>
      <c r="X420" s="963"/>
      <c r="Y420" s="963"/>
      <c r="Z420" s="963"/>
    </row>
    <row r="421" spans="1:26" ht="34">
      <c r="A421" s="693" t="s">
        <v>9415</v>
      </c>
      <c r="B421" s="467" t="s">
        <v>945</v>
      </c>
      <c r="C421" s="471" t="s">
        <v>9416</v>
      </c>
      <c r="D421" s="696">
        <v>2</v>
      </c>
      <c r="E421" s="696" t="s">
        <v>611</v>
      </c>
      <c r="F421" s="471"/>
      <c r="G421" s="1056"/>
      <c r="H421" s="1102"/>
      <c r="I421" s="960"/>
      <c r="J421" s="960"/>
      <c r="K421" s="960"/>
      <c r="L421" s="963"/>
      <c r="M421" s="963"/>
      <c r="N421" s="963"/>
      <c r="O421" s="963"/>
      <c r="P421" s="963"/>
      <c r="Q421" s="963"/>
      <c r="R421" s="963"/>
      <c r="S421" s="963"/>
      <c r="T421" s="963"/>
      <c r="U421" s="963"/>
      <c r="V421" s="963"/>
      <c r="W421" s="963"/>
      <c r="X421" s="963"/>
      <c r="Y421" s="963"/>
      <c r="Z421" s="963"/>
    </row>
    <row r="422" spans="1:26" ht="16">
      <c r="A422" s="693" t="s">
        <v>6943</v>
      </c>
      <c r="B422" s="467"/>
      <c r="C422" s="471" t="s">
        <v>9417</v>
      </c>
      <c r="D422" s="696">
        <v>2</v>
      </c>
      <c r="E422" s="696" t="s">
        <v>611</v>
      </c>
      <c r="F422" s="471"/>
      <c r="G422" s="1056"/>
      <c r="H422" s="1102"/>
      <c r="I422" s="960"/>
      <c r="J422" s="960"/>
      <c r="K422" s="960"/>
      <c r="L422" s="963"/>
      <c r="M422" s="963"/>
      <c r="N422" s="963"/>
      <c r="O422" s="963"/>
      <c r="P422" s="963"/>
      <c r="Q422" s="963"/>
      <c r="R422" s="963"/>
      <c r="S422" s="963"/>
      <c r="T422" s="963"/>
      <c r="U422" s="963"/>
      <c r="V422" s="963"/>
      <c r="W422" s="963"/>
      <c r="X422" s="963"/>
      <c r="Y422" s="963"/>
      <c r="Z422" s="963"/>
    </row>
    <row r="423" spans="1:26" ht="19">
      <c r="A423" s="927" t="s">
        <v>236</v>
      </c>
      <c r="B423" s="1606" t="s">
        <v>90</v>
      </c>
      <c r="C423" s="1570"/>
      <c r="D423" s="1570"/>
      <c r="E423" s="1570"/>
      <c r="F423" s="1570"/>
      <c r="G423" s="1573"/>
      <c r="H423" s="1416"/>
      <c r="I423" s="960">
        <f>SUM(D424:D453)</f>
        <v>52</v>
      </c>
      <c r="J423" s="960">
        <f>COUNT(D424:D453)*2</f>
        <v>52</v>
      </c>
      <c r="K423" s="960"/>
      <c r="L423" s="963"/>
      <c r="M423" s="963"/>
      <c r="N423" s="963"/>
      <c r="O423" s="963"/>
      <c r="P423" s="963"/>
      <c r="Q423" s="963"/>
      <c r="R423" s="963"/>
      <c r="S423" s="963"/>
      <c r="T423" s="963"/>
      <c r="U423" s="963"/>
      <c r="V423" s="963"/>
      <c r="W423" s="963"/>
      <c r="X423" s="963"/>
      <c r="Y423" s="963"/>
      <c r="Z423" s="963"/>
    </row>
    <row r="424" spans="1:26" ht="51">
      <c r="A424" s="693" t="s">
        <v>947</v>
      </c>
      <c r="B424" s="467" t="s">
        <v>948</v>
      </c>
      <c r="C424" s="471" t="s">
        <v>9418</v>
      </c>
      <c r="D424" s="696">
        <v>2</v>
      </c>
      <c r="E424" s="696" t="s">
        <v>715</v>
      </c>
      <c r="F424" s="471" t="s">
        <v>9419</v>
      </c>
      <c r="G424" s="1056"/>
      <c r="H424" s="1102"/>
      <c r="I424" s="960"/>
      <c r="J424" s="960"/>
      <c r="K424" s="960"/>
      <c r="L424" s="963"/>
      <c r="M424" s="963"/>
      <c r="N424" s="963"/>
      <c r="O424" s="963"/>
      <c r="P424" s="963"/>
      <c r="Q424" s="963"/>
      <c r="R424" s="963"/>
      <c r="S424" s="963"/>
      <c r="T424" s="963"/>
      <c r="U424" s="963"/>
      <c r="V424" s="963"/>
      <c r="W424" s="963"/>
      <c r="X424" s="963"/>
      <c r="Y424" s="963"/>
      <c r="Z424" s="963"/>
    </row>
    <row r="425" spans="1:26" ht="32">
      <c r="A425" s="693" t="s">
        <v>6943</v>
      </c>
      <c r="B425" s="467"/>
      <c r="C425" s="471" t="s">
        <v>9420</v>
      </c>
      <c r="D425" s="696">
        <v>2</v>
      </c>
      <c r="E425" s="696" t="s">
        <v>891</v>
      </c>
      <c r="F425" s="471"/>
      <c r="G425" s="1056"/>
      <c r="H425" s="1102"/>
      <c r="I425" s="960"/>
      <c r="J425" s="960"/>
      <c r="K425" s="960"/>
      <c r="L425" s="963"/>
      <c r="M425" s="963"/>
      <c r="N425" s="963"/>
      <c r="O425" s="963"/>
      <c r="P425" s="963"/>
      <c r="Q425" s="963"/>
      <c r="R425" s="963"/>
      <c r="S425" s="963"/>
      <c r="T425" s="963"/>
      <c r="U425" s="963"/>
      <c r="V425" s="963"/>
      <c r="W425" s="963"/>
      <c r="X425" s="963"/>
      <c r="Y425" s="963"/>
      <c r="Z425" s="963"/>
    </row>
    <row r="426" spans="1:26" ht="16">
      <c r="A426" s="693" t="s">
        <v>6943</v>
      </c>
      <c r="B426" s="467"/>
      <c r="C426" s="471" t="s">
        <v>9421</v>
      </c>
      <c r="D426" s="696">
        <v>2</v>
      </c>
      <c r="E426" s="696" t="s">
        <v>469</v>
      </c>
      <c r="F426" s="471"/>
      <c r="G426" s="1056"/>
      <c r="H426" s="1102"/>
      <c r="I426" s="960"/>
      <c r="J426" s="960"/>
      <c r="K426" s="960"/>
      <c r="L426" s="963"/>
      <c r="M426" s="963"/>
      <c r="N426" s="963"/>
      <c r="O426" s="963"/>
      <c r="P426" s="963"/>
      <c r="Q426" s="963"/>
      <c r="R426" s="963"/>
      <c r="S426" s="963"/>
      <c r="T426" s="963"/>
      <c r="U426" s="963"/>
      <c r="V426" s="963"/>
      <c r="W426" s="963"/>
      <c r="X426" s="963"/>
      <c r="Y426" s="963"/>
      <c r="Z426" s="963"/>
    </row>
    <row r="427" spans="1:26" ht="16">
      <c r="A427" s="693" t="s">
        <v>6943</v>
      </c>
      <c r="B427" s="467"/>
      <c r="C427" s="471" t="s">
        <v>9422</v>
      </c>
      <c r="D427" s="696">
        <v>2</v>
      </c>
      <c r="E427" s="696" t="s">
        <v>504</v>
      </c>
      <c r="F427" s="471" t="s">
        <v>9423</v>
      </c>
      <c r="G427" s="1056"/>
      <c r="H427" s="1102"/>
      <c r="I427" s="960"/>
      <c r="J427" s="960"/>
      <c r="K427" s="960"/>
      <c r="L427" s="963"/>
      <c r="M427" s="963"/>
      <c r="N427" s="963"/>
      <c r="O427" s="963"/>
      <c r="P427" s="963"/>
      <c r="Q427" s="963"/>
      <c r="R427" s="963"/>
      <c r="S427" s="963"/>
      <c r="T427" s="963"/>
      <c r="U427" s="963"/>
      <c r="V427" s="963"/>
      <c r="W427" s="963"/>
      <c r="X427" s="963"/>
      <c r="Y427" s="963"/>
      <c r="Z427" s="963"/>
    </row>
    <row r="428" spans="1:26" ht="48">
      <c r="A428" s="693"/>
      <c r="B428" s="467"/>
      <c r="C428" s="471" t="s">
        <v>9424</v>
      </c>
      <c r="D428" s="696">
        <v>2</v>
      </c>
      <c r="E428" s="696" t="s">
        <v>877</v>
      </c>
      <c r="F428" s="471"/>
      <c r="G428" s="1056"/>
      <c r="H428" s="1102"/>
      <c r="I428" s="960"/>
      <c r="J428" s="960"/>
      <c r="K428" s="960"/>
      <c r="L428" s="963"/>
      <c r="M428" s="963"/>
      <c r="N428" s="963"/>
      <c r="O428" s="963"/>
      <c r="P428" s="963"/>
      <c r="Q428" s="963"/>
      <c r="R428" s="963"/>
      <c r="S428" s="963"/>
      <c r="T428" s="963"/>
      <c r="U428" s="963"/>
      <c r="V428" s="963"/>
      <c r="W428" s="963"/>
      <c r="X428" s="963"/>
      <c r="Y428" s="963"/>
      <c r="Z428" s="963"/>
    </row>
    <row r="429" spans="1:26" ht="16">
      <c r="A429" s="693"/>
      <c r="B429" s="467"/>
      <c r="C429" s="471" t="s">
        <v>9425</v>
      </c>
      <c r="D429" s="696">
        <v>2</v>
      </c>
      <c r="E429" s="696" t="s">
        <v>877</v>
      </c>
      <c r="F429" s="471"/>
      <c r="G429" s="1056"/>
      <c r="H429" s="1102"/>
      <c r="I429" s="960"/>
      <c r="J429" s="960"/>
      <c r="K429" s="960"/>
      <c r="L429" s="963"/>
      <c r="M429" s="963"/>
      <c r="N429" s="963"/>
      <c r="O429" s="963"/>
      <c r="P429" s="963"/>
      <c r="Q429" s="963"/>
      <c r="R429" s="963"/>
      <c r="S429" s="963"/>
      <c r="T429" s="963"/>
      <c r="U429" s="963"/>
      <c r="V429" s="963"/>
      <c r="W429" s="963"/>
      <c r="X429" s="963"/>
      <c r="Y429" s="963"/>
      <c r="Z429" s="963"/>
    </row>
    <row r="430" spans="1:26" ht="16">
      <c r="A430" s="693"/>
      <c r="B430" s="467"/>
      <c r="C430" s="471" t="s">
        <v>9426</v>
      </c>
      <c r="D430" s="696">
        <v>2</v>
      </c>
      <c r="E430" s="696" t="s">
        <v>469</v>
      </c>
      <c r="F430" s="471"/>
      <c r="G430" s="1056"/>
      <c r="H430" s="1102"/>
      <c r="I430" s="960"/>
      <c r="J430" s="960"/>
      <c r="K430" s="960"/>
      <c r="L430" s="963"/>
      <c r="M430" s="963"/>
      <c r="N430" s="963"/>
      <c r="O430" s="963"/>
      <c r="P430" s="963"/>
      <c r="Q430" s="963"/>
      <c r="R430" s="963"/>
      <c r="S430" s="963"/>
      <c r="T430" s="963"/>
      <c r="U430" s="963"/>
      <c r="V430" s="963"/>
      <c r="W430" s="963"/>
      <c r="X430" s="963"/>
      <c r="Y430" s="963"/>
      <c r="Z430" s="963"/>
    </row>
    <row r="431" spans="1:26" ht="32">
      <c r="A431" s="693"/>
      <c r="B431" s="467"/>
      <c r="C431" s="475" t="s">
        <v>9427</v>
      </c>
      <c r="D431" s="696">
        <v>2</v>
      </c>
      <c r="E431" s="696" t="s">
        <v>611</v>
      </c>
      <c r="F431" s="471"/>
      <c r="G431" s="1056"/>
      <c r="H431" s="1102"/>
      <c r="I431" s="960"/>
      <c r="J431" s="960"/>
      <c r="K431" s="960"/>
      <c r="L431" s="963"/>
      <c r="M431" s="963"/>
      <c r="N431" s="963"/>
      <c r="O431" s="963"/>
      <c r="P431" s="963"/>
      <c r="Q431" s="963"/>
      <c r="R431" s="963"/>
      <c r="S431" s="963"/>
      <c r="T431" s="963"/>
      <c r="U431" s="963"/>
      <c r="V431" s="963"/>
      <c r="W431" s="963"/>
      <c r="X431" s="963"/>
      <c r="Y431" s="963"/>
      <c r="Z431" s="963"/>
    </row>
    <row r="432" spans="1:26" ht="34">
      <c r="A432" s="693" t="s">
        <v>950</v>
      </c>
      <c r="B432" s="467" t="s">
        <v>951</v>
      </c>
      <c r="C432" s="471" t="s">
        <v>9428</v>
      </c>
      <c r="D432" s="696">
        <v>2</v>
      </c>
      <c r="E432" s="696" t="s">
        <v>891</v>
      </c>
      <c r="F432" s="471"/>
      <c r="G432" s="1056"/>
      <c r="H432" s="1102"/>
      <c r="I432" s="960"/>
      <c r="J432" s="960"/>
      <c r="K432" s="960"/>
      <c r="L432" s="963"/>
      <c r="M432" s="963"/>
      <c r="N432" s="963"/>
      <c r="O432" s="963"/>
      <c r="P432" s="963"/>
      <c r="Q432" s="963"/>
      <c r="R432" s="963"/>
      <c r="S432" s="963"/>
      <c r="T432" s="963"/>
      <c r="U432" s="963"/>
      <c r="V432" s="963"/>
      <c r="W432" s="963"/>
      <c r="X432" s="963"/>
      <c r="Y432" s="963"/>
      <c r="Z432" s="963"/>
    </row>
    <row r="433" spans="1:26" ht="32">
      <c r="A433" s="693"/>
      <c r="B433" s="467"/>
      <c r="C433" s="471" t="s">
        <v>9429</v>
      </c>
      <c r="D433" s="696">
        <v>2</v>
      </c>
      <c r="E433" s="696" t="s">
        <v>611</v>
      </c>
      <c r="F433" s="471"/>
      <c r="G433" s="1056"/>
      <c r="H433" s="1102"/>
      <c r="I433" s="960"/>
      <c r="J433" s="960"/>
      <c r="K433" s="960"/>
      <c r="L433" s="963"/>
      <c r="M433" s="963"/>
      <c r="N433" s="963"/>
      <c r="O433" s="963"/>
      <c r="P433" s="963"/>
      <c r="Q433" s="963"/>
      <c r="R433" s="963"/>
      <c r="S433" s="963"/>
      <c r="T433" s="963"/>
      <c r="U433" s="963"/>
      <c r="V433" s="963"/>
      <c r="W433" s="963"/>
      <c r="X433" s="963"/>
      <c r="Y433" s="963"/>
      <c r="Z433" s="963"/>
    </row>
    <row r="434" spans="1:26" ht="32">
      <c r="A434" s="693"/>
      <c r="B434" s="467"/>
      <c r="C434" s="471" t="s">
        <v>9430</v>
      </c>
      <c r="D434" s="696">
        <v>2</v>
      </c>
      <c r="E434" s="696" t="s">
        <v>611</v>
      </c>
      <c r="F434" s="471"/>
      <c r="G434" s="1056"/>
      <c r="H434" s="1102"/>
      <c r="I434" s="960"/>
      <c r="J434" s="960"/>
      <c r="K434" s="960"/>
      <c r="L434" s="963"/>
      <c r="M434" s="963"/>
      <c r="N434" s="963"/>
      <c r="O434" s="963"/>
      <c r="P434" s="963"/>
      <c r="Q434" s="963"/>
      <c r="R434" s="963"/>
      <c r="S434" s="963"/>
      <c r="T434" s="963"/>
      <c r="U434" s="963"/>
      <c r="V434" s="963"/>
      <c r="W434" s="963"/>
      <c r="X434" s="963"/>
      <c r="Y434" s="963"/>
      <c r="Z434" s="963"/>
    </row>
    <row r="435" spans="1:26" ht="16">
      <c r="A435" s="693" t="s">
        <v>6943</v>
      </c>
      <c r="B435" s="467"/>
      <c r="C435" s="471" t="s">
        <v>9431</v>
      </c>
      <c r="D435" s="696">
        <v>2</v>
      </c>
      <c r="E435" s="696" t="s">
        <v>715</v>
      </c>
      <c r="F435" s="471"/>
      <c r="G435" s="1056"/>
      <c r="H435" s="1102"/>
      <c r="I435" s="960"/>
      <c r="J435" s="960"/>
      <c r="K435" s="960"/>
      <c r="L435" s="963"/>
      <c r="M435" s="963"/>
      <c r="N435" s="963"/>
      <c r="O435" s="963"/>
      <c r="P435" s="963"/>
      <c r="Q435" s="963"/>
      <c r="R435" s="963"/>
      <c r="S435" s="963"/>
      <c r="T435" s="963"/>
      <c r="U435" s="963"/>
      <c r="V435" s="963"/>
      <c r="W435" s="963"/>
      <c r="X435" s="963"/>
      <c r="Y435" s="963"/>
      <c r="Z435" s="963"/>
    </row>
    <row r="436" spans="1:26" ht="16">
      <c r="A436" s="693"/>
      <c r="B436" s="467"/>
      <c r="C436" s="471" t="s">
        <v>9432</v>
      </c>
      <c r="D436" s="696">
        <v>2</v>
      </c>
      <c r="E436" s="696" t="s">
        <v>611</v>
      </c>
      <c r="F436" s="471" t="s">
        <v>9433</v>
      </c>
      <c r="G436" s="1056"/>
      <c r="H436" s="1102"/>
      <c r="I436" s="960"/>
      <c r="J436" s="960"/>
      <c r="K436" s="960"/>
      <c r="L436" s="963"/>
      <c r="M436" s="963"/>
      <c r="N436" s="963"/>
      <c r="O436" s="963"/>
      <c r="P436" s="963"/>
      <c r="Q436" s="963"/>
      <c r="R436" s="963"/>
      <c r="S436" s="963"/>
      <c r="T436" s="963"/>
      <c r="U436" s="963"/>
      <c r="V436" s="963"/>
      <c r="W436" s="963"/>
      <c r="X436" s="963"/>
      <c r="Y436" s="963"/>
      <c r="Z436" s="963"/>
    </row>
    <row r="437" spans="1:26" ht="16">
      <c r="A437" s="693"/>
      <c r="B437" s="467"/>
      <c r="C437" s="471" t="s">
        <v>9434</v>
      </c>
      <c r="D437" s="696">
        <v>2</v>
      </c>
      <c r="E437" s="696" t="s">
        <v>549</v>
      </c>
      <c r="F437" s="471"/>
      <c r="G437" s="1056"/>
      <c r="H437" s="1102"/>
      <c r="I437" s="960"/>
      <c r="J437" s="960"/>
      <c r="K437" s="960"/>
      <c r="L437" s="963"/>
      <c r="M437" s="963"/>
      <c r="N437" s="963"/>
      <c r="O437" s="963"/>
      <c r="P437" s="963"/>
      <c r="Q437" s="963"/>
      <c r="R437" s="963"/>
      <c r="S437" s="963"/>
      <c r="T437" s="963"/>
      <c r="U437" s="963"/>
      <c r="V437" s="963"/>
      <c r="W437" s="963"/>
      <c r="X437" s="963"/>
      <c r="Y437" s="963"/>
      <c r="Z437" s="963"/>
    </row>
    <row r="438" spans="1:26" ht="32">
      <c r="A438" s="693" t="s">
        <v>955</v>
      </c>
      <c r="B438" s="735" t="s">
        <v>956</v>
      </c>
      <c r="C438" s="471" t="s">
        <v>9435</v>
      </c>
      <c r="D438" s="696">
        <v>2</v>
      </c>
      <c r="E438" s="696" t="s">
        <v>469</v>
      </c>
      <c r="F438" s="471"/>
      <c r="G438" s="1056"/>
      <c r="H438" s="1102"/>
      <c r="I438" s="960"/>
      <c r="J438" s="960"/>
      <c r="K438" s="960"/>
      <c r="L438" s="963"/>
      <c r="M438" s="963"/>
      <c r="N438" s="963"/>
      <c r="O438" s="963"/>
      <c r="P438" s="963"/>
      <c r="Q438" s="963"/>
      <c r="R438" s="963"/>
      <c r="S438" s="963"/>
      <c r="T438" s="963"/>
      <c r="U438" s="963"/>
      <c r="V438" s="963"/>
      <c r="W438" s="963"/>
      <c r="X438" s="963"/>
      <c r="Y438" s="963"/>
      <c r="Z438" s="963"/>
    </row>
    <row r="439" spans="1:26" ht="32">
      <c r="A439" s="693"/>
      <c r="B439" s="735"/>
      <c r="C439" s="471" t="s">
        <v>9436</v>
      </c>
      <c r="D439" s="696">
        <v>2</v>
      </c>
      <c r="E439" s="696" t="s">
        <v>891</v>
      </c>
      <c r="F439" s="471" t="s">
        <v>9437</v>
      </c>
      <c r="G439" s="1056"/>
      <c r="H439" s="1102"/>
      <c r="I439" s="960"/>
      <c r="J439" s="960"/>
      <c r="K439" s="960"/>
      <c r="L439" s="963"/>
      <c r="M439" s="963"/>
      <c r="N439" s="963"/>
      <c r="O439" s="963"/>
      <c r="P439" s="963"/>
      <c r="Q439" s="963"/>
      <c r="R439" s="963"/>
      <c r="S439" s="963"/>
      <c r="T439" s="963"/>
      <c r="U439" s="963"/>
      <c r="V439" s="963"/>
      <c r="W439" s="963"/>
      <c r="X439" s="963"/>
      <c r="Y439" s="963"/>
      <c r="Z439" s="963"/>
    </row>
    <row r="440" spans="1:26" ht="32">
      <c r="A440" s="693"/>
      <c r="B440" s="735"/>
      <c r="C440" s="471" t="s">
        <v>9438</v>
      </c>
      <c r="D440" s="696">
        <v>2</v>
      </c>
      <c r="E440" s="696" t="s">
        <v>715</v>
      </c>
      <c r="F440" s="471" t="s">
        <v>9439</v>
      </c>
      <c r="G440" s="1056"/>
      <c r="H440" s="1102"/>
      <c r="I440" s="960"/>
      <c r="J440" s="960"/>
      <c r="K440" s="960"/>
      <c r="L440" s="963"/>
      <c r="M440" s="963"/>
      <c r="N440" s="963"/>
      <c r="O440" s="963"/>
      <c r="P440" s="963"/>
      <c r="Q440" s="963"/>
      <c r="R440" s="963"/>
      <c r="S440" s="963"/>
      <c r="T440" s="963"/>
      <c r="U440" s="963"/>
      <c r="V440" s="963"/>
      <c r="W440" s="963"/>
      <c r="X440" s="963"/>
      <c r="Y440" s="963"/>
      <c r="Z440" s="963"/>
    </row>
    <row r="441" spans="1:26" ht="32">
      <c r="A441" s="693"/>
      <c r="B441" s="735"/>
      <c r="C441" s="471" t="s">
        <v>9440</v>
      </c>
      <c r="D441" s="696">
        <v>2</v>
      </c>
      <c r="E441" s="696" t="s">
        <v>504</v>
      </c>
      <c r="F441" s="471"/>
      <c r="G441" s="1056"/>
      <c r="H441" s="1102"/>
      <c r="I441" s="960"/>
      <c r="J441" s="960"/>
      <c r="K441" s="960"/>
      <c r="L441" s="963"/>
      <c r="M441" s="963"/>
      <c r="N441" s="963"/>
      <c r="O441" s="963"/>
      <c r="P441" s="963"/>
      <c r="Q441" s="963"/>
      <c r="R441" s="963"/>
      <c r="S441" s="963"/>
      <c r="T441" s="963"/>
      <c r="U441" s="963"/>
      <c r="V441" s="963"/>
      <c r="W441" s="963"/>
      <c r="X441" s="963"/>
      <c r="Y441" s="963"/>
      <c r="Z441" s="963"/>
    </row>
    <row r="442" spans="1:26" ht="32">
      <c r="A442" s="693"/>
      <c r="B442" s="735"/>
      <c r="C442" s="471" t="s">
        <v>9441</v>
      </c>
      <c r="D442" s="696">
        <v>2</v>
      </c>
      <c r="E442" s="696" t="s">
        <v>611</v>
      </c>
      <c r="F442" s="471"/>
      <c r="G442" s="1056"/>
      <c r="H442" s="1102"/>
      <c r="I442" s="960"/>
      <c r="J442" s="960"/>
      <c r="K442" s="960"/>
      <c r="L442" s="963"/>
      <c r="M442" s="963"/>
      <c r="N442" s="963"/>
      <c r="O442" s="963"/>
      <c r="P442" s="963"/>
      <c r="Q442" s="963"/>
      <c r="R442" s="963"/>
      <c r="S442" s="963"/>
      <c r="T442" s="963"/>
      <c r="U442" s="963"/>
      <c r="V442" s="963"/>
      <c r="W442" s="963"/>
      <c r="X442" s="963"/>
      <c r="Y442" s="963"/>
      <c r="Z442" s="963"/>
    </row>
    <row r="443" spans="1:26" ht="32">
      <c r="A443" s="693"/>
      <c r="B443" s="471"/>
      <c r="C443" s="471" t="s">
        <v>9442</v>
      </c>
      <c r="D443" s="696">
        <v>2</v>
      </c>
      <c r="E443" s="180" t="s">
        <v>611</v>
      </c>
      <c r="F443" s="471" t="s">
        <v>9443</v>
      </c>
      <c r="G443" s="1056"/>
      <c r="H443" s="1102"/>
      <c r="I443" s="960"/>
      <c r="J443" s="960"/>
      <c r="K443" s="960"/>
      <c r="L443" s="963"/>
      <c r="M443" s="963"/>
      <c r="N443" s="963"/>
      <c r="O443" s="963"/>
      <c r="P443" s="963"/>
      <c r="Q443" s="963"/>
      <c r="R443" s="963"/>
      <c r="S443" s="963"/>
      <c r="T443" s="963"/>
      <c r="U443" s="963"/>
      <c r="V443" s="963"/>
      <c r="W443" s="963"/>
      <c r="X443" s="963"/>
      <c r="Y443" s="963"/>
      <c r="Z443" s="963"/>
    </row>
    <row r="444" spans="1:26" ht="32">
      <c r="A444" s="693"/>
      <c r="B444" s="471"/>
      <c r="C444" s="471" t="s">
        <v>9444</v>
      </c>
      <c r="D444" s="696">
        <v>2</v>
      </c>
      <c r="E444" s="180" t="s">
        <v>469</v>
      </c>
      <c r="F444" s="471"/>
      <c r="G444" s="1056"/>
      <c r="H444" s="1102"/>
      <c r="I444" s="960"/>
      <c r="J444" s="960"/>
      <c r="K444" s="960"/>
      <c r="L444" s="963"/>
      <c r="M444" s="963"/>
      <c r="N444" s="963"/>
      <c r="O444" s="963"/>
      <c r="P444" s="963"/>
      <c r="Q444" s="963"/>
      <c r="R444" s="963"/>
      <c r="S444" s="963"/>
      <c r="T444" s="963"/>
      <c r="U444" s="963"/>
      <c r="V444" s="963"/>
      <c r="W444" s="963"/>
      <c r="X444" s="963"/>
      <c r="Y444" s="963"/>
      <c r="Z444" s="963"/>
    </row>
    <row r="445" spans="1:26" ht="48">
      <c r="A445" s="693"/>
      <c r="B445" s="471"/>
      <c r="C445" s="471" t="s">
        <v>9445</v>
      </c>
      <c r="D445" s="696">
        <v>2</v>
      </c>
      <c r="E445" s="180"/>
      <c r="F445" s="471" t="s">
        <v>9446</v>
      </c>
      <c r="G445" s="1056"/>
      <c r="H445" s="1102"/>
      <c r="I445" s="960"/>
      <c r="J445" s="960"/>
      <c r="K445" s="960"/>
      <c r="L445" s="963"/>
      <c r="M445" s="963"/>
      <c r="N445" s="963"/>
      <c r="O445" s="963"/>
      <c r="P445" s="963"/>
      <c r="Q445" s="963"/>
      <c r="R445" s="963"/>
      <c r="S445" s="963"/>
      <c r="T445" s="963"/>
      <c r="U445" s="963"/>
      <c r="V445" s="963"/>
      <c r="W445" s="963"/>
      <c r="X445" s="963"/>
      <c r="Y445" s="963"/>
      <c r="Z445" s="963"/>
    </row>
    <row r="446" spans="1:26" ht="32">
      <c r="A446" s="693"/>
      <c r="B446" s="735"/>
      <c r="C446" s="471" t="s">
        <v>9447</v>
      </c>
      <c r="D446" s="696">
        <v>2</v>
      </c>
      <c r="E446" s="696" t="s">
        <v>2786</v>
      </c>
      <c r="F446" s="471"/>
      <c r="G446" s="1056"/>
      <c r="H446" s="1102"/>
      <c r="I446" s="960"/>
      <c r="J446" s="960"/>
      <c r="K446" s="960"/>
      <c r="L446" s="963"/>
      <c r="M446" s="963"/>
      <c r="N446" s="963"/>
      <c r="O446" s="963"/>
      <c r="P446" s="963"/>
      <c r="Q446" s="963"/>
      <c r="R446" s="963"/>
      <c r="S446" s="963"/>
      <c r="T446" s="963"/>
      <c r="U446" s="963"/>
      <c r="V446" s="963"/>
      <c r="W446" s="963"/>
      <c r="X446" s="963"/>
      <c r="Y446" s="963"/>
      <c r="Z446" s="963"/>
    </row>
    <row r="447" spans="1:26" ht="32">
      <c r="A447" s="693"/>
      <c r="B447" s="735"/>
      <c r="C447" s="471" t="s">
        <v>9448</v>
      </c>
      <c r="D447" s="696">
        <v>2</v>
      </c>
      <c r="E447" s="696" t="s">
        <v>599</v>
      </c>
      <c r="F447" s="471"/>
      <c r="G447" s="1056"/>
      <c r="H447" s="1102"/>
      <c r="I447" s="960"/>
      <c r="J447" s="960"/>
      <c r="K447" s="960"/>
      <c r="L447" s="963"/>
      <c r="M447" s="963"/>
      <c r="N447" s="963"/>
      <c r="O447" s="963"/>
      <c r="P447" s="963"/>
      <c r="Q447" s="963"/>
      <c r="R447" s="963"/>
      <c r="S447" s="963"/>
      <c r="T447" s="963"/>
      <c r="U447" s="963"/>
      <c r="V447" s="963"/>
      <c r="W447" s="963"/>
      <c r="X447" s="963"/>
      <c r="Y447" s="963"/>
      <c r="Z447" s="963"/>
    </row>
    <row r="448" spans="1:26" ht="16">
      <c r="A448" s="693"/>
      <c r="B448" s="471"/>
      <c r="C448" s="471" t="s">
        <v>9449</v>
      </c>
      <c r="D448" s="696">
        <v>2</v>
      </c>
      <c r="E448" s="180" t="s">
        <v>891</v>
      </c>
      <c r="F448" s="471"/>
      <c r="G448" s="1056"/>
      <c r="H448" s="1102"/>
      <c r="I448" s="960"/>
      <c r="J448" s="960"/>
      <c r="K448" s="960"/>
      <c r="L448" s="963"/>
      <c r="M448" s="963"/>
      <c r="N448" s="963"/>
      <c r="O448" s="963"/>
      <c r="P448" s="963"/>
      <c r="Q448" s="963"/>
      <c r="R448" s="963"/>
      <c r="S448" s="963"/>
      <c r="T448" s="963"/>
      <c r="U448" s="963"/>
      <c r="V448" s="963"/>
      <c r="W448" s="963"/>
      <c r="X448" s="963"/>
      <c r="Y448" s="963"/>
      <c r="Z448" s="963"/>
    </row>
    <row r="449" spans="1:26" ht="32">
      <c r="A449" s="693"/>
      <c r="B449" s="735"/>
      <c r="C449" s="471" t="s">
        <v>9450</v>
      </c>
      <c r="D449" s="696">
        <v>2</v>
      </c>
      <c r="E449" s="696" t="s">
        <v>469</v>
      </c>
      <c r="F449" s="471"/>
      <c r="G449" s="1056"/>
      <c r="H449" s="1102"/>
      <c r="I449" s="960"/>
      <c r="J449" s="960"/>
      <c r="K449" s="960"/>
      <c r="L449" s="963"/>
      <c r="M449" s="963"/>
      <c r="N449" s="963"/>
      <c r="O449" s="963"/>
      <c r="P449" s="963"/>
      <c r="Q449" s="963"/>
      <c r="R449" s="963"/>
      <c r="S449" s="963"/>
      <c r="T449" s="963"/>
      <c r="U449" s="963"/>
      <c r="V449" s="963"/>
      <c r="W449" s="963"/>
      <c r="X449" s="963"/>
      <c r="Y449" s="963"/>
      <c r="Z449" s="963"/>
    </row>
    <row r="450" spans="1:26" ht="39.75" hidden="1" customHeight="1">
      <c r="A450" s="350" t="s">
        <v>91</v>
      </c>
      <c r="B450" s="1759" t="s">
        <v>92</v>
      </c>
      <c r="C450" s="1576"/>
      <c r="D450" s="1576"/>
      <c r="E450" s="1576"/>
      <c r="F450" s="1576"/>
      <c r="G450" s="1584"/>
      <c r="H450" s="942"/>
      <c r="I450" s="319">
        <f>SUM(D451:D453)</f>
        <v>0</v>
      </c>
      <c r="J450" s="319">
        <f>COUNT(D451:D453)*2</f>
        <v>0</v>
      </c>
      <c r="K450" s="106"/>
      <c r="L450" s="106"/>
      <c r="M450" s="106"/>
      <c r="N450" s="106"/>
      <c r="O450" s="106"/>
      <c r="P450" s="106"/>
      <c r="Q450" s="106"/>
      <c r="R450" s="106"/>
      <c r="S450" s="106"/>
      <c r="T450" s="106"/>
      <c r="U450" s="106"/>
      <c r="V450" s="106"/>
      <c r="W450" s="106"/>
      <c r="X450" s="106"/>
      <c r="Y450" s="106"/>
      <c r="Z450" s="106"/>
    </row>
    <row r="451" spans="1:26" ht="14.25" hidden="1" customHeight="1">
      <c r="A451" s="348" t="s">
        <v>960</v>
      </c>
      <c r="B451" s="122" t="s">
        <v>961</v>
      </c>
      <c r="C451" s="141"/>
      <c r="D451" s="141"/>
      <c r="E451" s="141"/>
      <c r="F451" s="141"/>
      <c r="G451" s="141"/>
      <c r="H451" s="106"/>
      <c r="I451" s="319"/>
      <c r="J451" s="319"/>
      <c r="K451" s="106"/>
      <c r="L451" s="106"/>
      <c r="M451" s="106"/>
      <c r="N451" s="106"/>
      <c r="O451" s="106"/>
      <c r="P451" s="106"/>
      <c r="Q451" s="106"/>
      <c r="R451" s="106"/>
      <c r="S451" s="106"/>
      <c r="T451" s="106"/>
      <c r="U451" s="106"/>
      <c r="V451" s="106"/>
      <c r="W451" s="106"/>
      <c r="X451" s="106"/>
      <c r="Y451" s="106"/>
      <c r="Z451" s="106"/>
    </row>
    <row r="452" spans="1:26" ht="14.25" hidden="1" customHeight="1">
      <c r="A452" s="348" t="s">
        <v>962</v>
      </c>
      <c r="B452" s="122" t="s">
        <v>963</v>
      </c>
      <c r="C452" s="141"/>
      <c r="D452" s="141"/>
      <c r="E452" s="141"/>
      <c r="F452" s="141"/>
      <c r="G452" s="141"/>
      <c r="H452" s="106"/>
      <c r="I452" s="319"/>
      <c r="J452" s="319"/>
      <c r="K452" s="106"/>
      <c r="L452" s="106"/>
      <c r="M452" s="106"/>
      <c r="N452" s="106"/>
      <c r="O452" s="106"/>
      <c r="P452" s="106"/>
      <c r="Q452" s="106"/>
      <c r="R452" s="106"/>
      <c r="S452" s="106"/>
      <c r="T452" s="106"/>
      <c r="U452" s="106"/>
      <c r="V452" s="106"/>
      <c r="W452" s="106"/>
      <c r="X452" s="106"/>
      <c r="Y452" s="106"/>
      <c r="Z452" s="106"/>
    </row>
    <row r="453" spans="1:26" ht="14.25" hidden="1" customHeight="1">
      <c r="A453" s="1431" t="s">
        <v>964</v>
      </c>
      <c r="B453" s="153" t="s">
        <v>965</v>
      </c>
      <c r="C453" s="143"/>
      <c r="D453" s="143"/>
      <c r="E453" s="143"/>
      <c r="F453" s="143"/>
      <c r="G453" s="143"/>
      <c r="H453" s="106"/>
      <c r="I453" s="319"/>
      <c r="J453" s="319"/>
      <c r="K453" s="106"/>
      <c r="L453" s="106"/>
      <c r="M453" s="106"/>
      <c r="N453" s="106"/>
      <c r="O453" s="106"/>
      <c r="P453" s="106"/>
      <c r="Q453" s="106"/>
      <c r="R453" s="106"/>
      <c r="S453" s="106"/>
      <c r="T453" s="106"/>
      <c r="U453" s="106"/>
      <c r="V453" s="106"/>
      <c r="W453" s="106"/>
      <c r="X453" s="106"/>
      <c r="Y453" s="106"/>
      <c r="Z453" s="106"/>
    </row>
    <row r="454" spans="1:26" ht="19">
      <c r="A454" s="693" t="s">
        <v>238</v>
      </c>
      <c r="B454" s="1606" t="s">
        <v>94</v>
      </c>
      <c r="C454" s="1570"/>
      <c r="D454" s="1570"/>
      <c r="E454" s="1570"/>
      <c r="F454" s="1570"/>
      <c r="G454" s="1573"/>
      <c r="H454" s="1416"/>
      <c r="I454" s="960">
        <f>SUM(D455:D457)</f>
        <v>2</v>
      </c>
      <c r="J454" s="960">
        <f>COUNT(D455:D457)*2</f>
        <v>2</v>
      </c>
      <c r="K454" s="960"/>
      <c r="L454" s="963"/>
      <c r="M454" s="963"/>
      <c r="N454" s="963"/>
      <c r="O454" s="963"/>
      <c r="P454" s="963"/>
      <c r="Q454" s="963"/>
      <c r="R454" s="963"/>
      <c r="S454" s="963"/>
      <c r="T454" s="963"/>
      <c r="U454" s="963"/>
      <c r="V454" s="963"/>
      <c r="W454" s="963"/>
      <c r="X454" s="963"/>
      <c r="Y454" s="963"/>
      <c r="Z454" s="963"/>
    </row>
    <row r="455" spans="1:26" ht="14.25" hidden="1" customHeight="1">
      <c r="A455" s="1422" t="s">
        <v>2164</v>
      </c>
      <c r="B455" s="109" t="s">
        <v>2165</v>
      </c>
      <c r="C455" s="136"/>
      <c r="D455" s="136"/>
      <c r="E455" s="136"/>
      <c r="F455" s="136"/>
      <c r="G455" s="136"/>
      <c r="H455" s="106"/>
      <c r="I455" s="319"/>
      <c r="J455" s="319"/>
      <c r="K455" s="106"/>
      <c r="L455" s="106"/>
      <c r="M455" s="106"/>
      <c r="N455" s="106"/>
      <c r="O455" s="106"/>
      <c r="P455" s="106"/>
      <c r="Q455" s="106"/>
      <c r="R455" s="106"/>
      <c r="S455" s="106"/>
      <c r="T455" s="106"/>
      <c r="U455" s="106"/>
      <c r="V455" s="106"/>
      <c r="W455" s="106"/>
      <c r="X455" s="106"/>
      <c r="Y455" s="106"/>
      <c r="Z455" s="106"/>
    </row>
    <row r="456" spans="1:26" ht="34">
      <c r="A456" s="693" t="s">
        <v>2167</v>
      </c>
      <c r="B456" s="467" t="s">
        <v>970</v>
      </c>
      <c r="C456" s="471" t="s">
        <v>9451</v>
      </c>
      <c r="D456" s="696">
        <v>2</v>
      </c>
      <c r="E456" s="696" t="s">
        <v>611</v>
      </c>
      <c r="F456" s="471"/>
      <c r="G456" s="1056"/>
      <c r="H456" s="1102"/>
      <c r="I456" s="960"/>
      <c r="J456" s="960"/>
      <c r="K456" s="960"/>
      <c r="L456" s="963"/>
      <c r="M456" s="963"/>
      <c r="N456" s="963"/>
      <c r="O456" s="963"/>
      <c r="P456" s="963"/>
      <c r="Q456" s="963"/>
      <c r="R456" s="963"/>
      <c r="S456" s="963"/>
      <c r="T456" s="963"/>
      <c r="U456" s="963"/>
      <c r="V456" s="963"/>
      <c r="W456" s="963"/>
      <c r="X456" s="963"/>
      <c r="Y456" s="963"/>
      <c r="Z456" s="963"/>
    </row>
    <row r="457" spans="1:26" ht="14.25" hidden="1" customHeight="1">
      <c r="A457" s="1422" t="s">
        <v>972</v>
      </c>
      <c r="B457" s="232" t="s">
        <v>973</v>
      </c>
      <c r="C457" s="136"/>
      <c r="D457" s="136"/>
      <c r="E457" s="136"/>
      <c r="F457" s="136"/>
      <c r="G457" s="136"/>
      <c r="H457" s="106"/>
      <c r="I457" s="319"/>
      <c r="J457" s="319"/>
      <c r="K457" s="106"/>
      <c r="L457" s="106"/>
      <c r="M457" s="106"/>
      <c r="N457" s="106"/>
      <c r="O457" s="106"/>
      <c r="P457" s="106"/>
      <c r="Q457" s="106"/>
      <c r="R457" s="106"/>
      <c r="S457" s="106"/>
      <c r="T457" s="106"/>
      <c r="U457" s="106"/>
      <c r="V457" s="106"/>
      <c r="W457" s="106"/>
      <c r="X457" s="106"/>
      <c r="Y457" s="106"/>
      <c r="Z457" s="106"/>
    </row>
    <row r="458" spans="1:26" ht="19">
      <c r="A458" s="927" t="s">
        <v>95</v>
      </c>
      <c r="B458" s="1606" t="s">
        <v>96</v>
      </c>
      <c r="C458" s="1570"/>
      <c r="D458" s="1570"/>
      <c r="E458" s="1570"/>
      <c r="F458" s="1570"/>
      <c r="G458" s="1573"/>
      <c r="H458" s="1416"/>
      <c r="I458" s="960">
        <f>SUM(D459:D468)</f>
        <v>20</v>
      </c>
      <c r="J458" s="960">
        <f>COUNT(D459:D468)*2</f>
        <v>20</v>
      </c>
      <c r="K458" s="960"/>
      <c r="L458" s="963"/>
      <c r="M458" s="963"/>
      <c r="N458" s="963"/>
      <c r="O458" s="963"/>
      <c r="P458" s="963"/>
      <c r="Q458" s="963"/>
      <c r="R458" s="963"/>
      <c r="S458" s="963"/>
      <c r="T458" s="963"/>
      <c r="U458" s="963"/>
      <c r="V458" s="963"/>
      <c r="W458" s="963"/>
      <c r="X458" s="963"/>
      <c r="Y458" s="963"/>
      <c r="Z458" s="963"/>
    </row>
    <row r="459" spans="1:26" ht="34">
      <c r="A459" s="693" t="s">
        <v>9452</v>
      </c>
      <c r="B459" s="467" t="s">
        <v>9453</v>
      </c>
      <c r="C459" s="471" t="s">
        <v>9454</v>
      </c>
      <c r="D459" s="696">
        <v>2</v>
      </c>
      <c r="E459" s="696" t="s">
        <v>877</v>
      </c>
      <c r="F459" s="471"/>
      <c r="G459" s="1056"/>
      <c r="H459" s="1102"/>
      <c r="I459" s="960"/>
      <c r="J459" s="960"/>
      <c r="K459" s="960"/>
      <c r="L459" s="963"/>
      <c r="M459" s="963"/>
      <c r="N459" s="963"/>
      <c r="O459" s="963"/>
      <c r="P459" s="963"/>
      <c r="Q459" s="963"/>
      <c r="R459" s="963"/>
      <c r="S459" s="963"/>
      <c r="T459" s="963"/>
      <c r="U459" s="963"/>
      <c r="V459" s="963"/>
      <c r="W459" s="963"/>
      <c r="X459" s="963"/>
      <c r="Y459" s="963"/>
      <c r="Z459" s="963"/>
    </row>
    <row r="460" spans="1:26" ht="32">
      <c r="A460" s="693" t="s">
        <v>6943</v>
      </c>
      <c r="B460" s="467"/>
      <c r="C460" s="471" t="s">
        <v>9455</v>
      </c>
      <c r="D460" s="696">
        <v>2</v>
      </c>
      <c r="E460" s="696" t="s">
        <v>877</v>
      </c>
      <c r="F460" s="471"/>
      <c r="G460" s="1056"/>
      <c r="H460" s="1102"/>
      <c r="I460" s="960"/>
      <c r="J460" s="960"/>
      <c r="K460" s="960"/>
      <c r="L460" s="963"/>
      <c r="M460" s="963"/>
      <c r="N460" s="963"/>
      <c r="O460" s="963"/>
      <c r="P460" s="963"/>
      <c r="Q460" s="963"/>
      <c r="R460" s="963"/>
      <c r="S460" s="963"/>
      <c r="T460" s="963"/>
      <c r="U460" s="963"/>
      <c r="V460" s="963"/>
      <c r="W460" s="963"/>
      <c r="X460" s="963"/>
      <c r="Y460" s="963"/>
      <c r="Z460" s="963"/>
    </row>
    <row r="461" spans="1:26" ht="16">
      <c r="A461" s="693" t="s">
        <v>6943</v>
      </c>
      <c r="B461" s="467"/>
      <c r="C461" s="471" t="s">
        <v>9456</v>
      </c>
      <c r="D461" s="696">
        <v>2</v>
      </c>
      <c r="E461" s="696" t="s">
        <v>877</v>
      </c>
      <c r="F461" s="471"/>
      <c r="G461" s="1056"/>
      <c r="H461" s="1102"/>
      <c r="I461" s="960"/>
      <c r="J461" s="960"/>
      <c r="K461" s="960"/>
      <c r="L461" s="963"/>
      <c r="M461" s="963"/>
      <c r="N461" s="963"/>
      <c r="O461" s="963"/>
      <c r="P461" s="963"/>
      <c r="Q461" s="963"/>
      <c r="R461" s="963"/>
      <c r="S461" s="963"/>
      <c r="T461" s="963"/>
      <c r="U461" s="963"/>
      <c r="V461" s="963"/>
      <c r="W461" s="963"/>
      <c r="X461" s="963"/>
      <c r="Y461" s="963"/>
      <c r="Z461" s="963"/>
    </row>
    <row r="462" spans="1:26" ht="16">
      <c r="A462" s="693" t="s">
        <v>6943</v>
      </c>
      <c r="B462" s="467"/>
      <c r="C462" s="471" t="s">
        <v>9457</v>
      </c>
      <c r="D462" s="696">
        <v>2</v>
      </c>
      <c r="E462" s="696" t="s">
        <v>877</v>
      </c>
      <c r="F462" s="471"/>
      <c r="G462" s="1056"/>
      <c r="H462" s="1102"/>
      <c r="I462" s="960"/>
      <c r="J462" s="960"/>
      <c r="K462" s="960"/>
      <c r="L462" s="963"/>
      <c r="M462" s="963"/>
      <c r="N462" s="963"/>
      <c r="O462" s="963"/>
      <c r="P462" s="963"/>
      <c r="Q462" s="963"/>
      <c r="R462" s="963"/>
      <c r="S462" s="963"/>
      <c r="T462" s="963"/>
      <c r="U462" s="963"/>
      <c r="V462" s="963"/>
      <c r="W462" s="963"/>
      <c r="X462" s="963"/>
      <c r="Y462" s="963"/>
      <c r="Z462" s="963"/>
    </row>
    <row r="463" spans="1:26" ht="32">
      <c r="A463" s="693" t="s">
        <v>6943</v>
      </c>
      <c r="B463" s="467"/>
      <c r="C463" s="471" t="s">
        <v>9458</v>
      </c>
      <c r="D463" s="696">
        <v>2</v>
      </c>
      <c r="E463" s="696" t="s">
        <v>877</v>
      </c>
      <c r="F463" s="471"/>
      <c r="G463" s="1056"/>
      <c r="H463" s="1102"/>
      <c r="I463" s="960"/>
      <c r="J463" s="960"/>
      <c r="K463" s="960"/>
      <c r="L463" s="963"/>
      <c r="M463" s="963"/>
      <c r="N463" s="963"/>
      <c r="O463" s="963"/>
      <c r="P463" s="963"/>
      <c r="Q463" s="963"/>
      <c r="R463" s="963"/>
      <c r="S463" s="963"/>
      <c r="T463" s="963"/>
      <c r="U463" s="963"/>
      <c r="V463" s="963"/>
      <c r="W463" s="963"/>
      <c r="X463" s="963"/>
      <c r="Y463" s="963"/>
      <c r="Z463" s="963"/>
    </row>
    <row r="464" spans="1:26" ht="32">
      <c r="A464" s="693" t="s">
        <v>6943</v>
      </c>
      <c r="B464" s="467"/>
      <c r="C464" s="471" t="s">
        <v>9459</v>
      </c>
      <c r="D464" s="696">
        <v>2</v>
      </c>
      <c r="E464" s="696" t="s">
        <v>877</v>
      </c>
      <c r="F464" s="471"/>
      <c r="G464" s="1056"/>
      <c r="H464" s="1102"/>
      <c r="I464" s="960"/>
      <c r="J464" s="960"/>
      <c r="K464" s="960"/>
      <c r="L464" s="963"/>
      <c r="M464" s="963"/>
      <c r="N464" s="963"/>
      <c r="O464" s="963"/>
      <c r="P464" s="963"/>
      <c r="Q464" s="963"/>
      <c r="R464" s="963"/>
      <c r="S464" s="963"/>
      <c r="T464" s="963"/>
      <c r="U464" s="963"/>
      <c r="V464" s="963"/>
      <c r="W464" s="963"/>
      <c r="X464" s="963"/>
      <c r="Y464" s="963"/>
      <c r="Z464" s="963"/>
    </row>
    <row r="465" spans="1:26" ht="32">
      <c r="A465" s="693" t="s">
        <v>6943</v>
      </c>
      <c r="B465" s="467"/>
      <c r="C465" s="471" t="s">
        <v>9460</v>
      </c>
      <c r="D465" s="696">
        <v>2</v>
      </c>
      <c r="E465" s="696" t="s">
        <v>611</v>
      </c>
      <c r="F465" s="471"/>
      <c r="G465" s="1056"/>
      <c r="H465" s="1102"/>
      <c r="I465" s="960"/>
      <c r="J465" s="960"/>
      <c r="K465" s="960"/>
      <c r="L465" s="963"/>
      <c r="M465" s="963"/>
      <c r="N465" s="963"/>
      <c r="O465" s="963"/>
      <c r="P465" s="963"/>
      <c r="Q465" s="963"/>
      <c r="R465" s="963"/>
      <c r="S465" s="963"/>
      <c r="T465" s="963"/>
      <c r="U465" s="963"/>
      <c r="V465" s="963"/>
      <c r="W465" s="963"/>
      <c r="X465" s="963"/>
      <c r="Y465" s="963"/>
      <c r="Z465" s="963"/>
    </row>
    <row r="466" spans="1:26" ht="34">
      <c r="A466" s="693" t="s">
        <v>9461</v>
      </c>
      <c r="B466" s="467" t="s">
        <v>978</v>
      </c>
      <c r="C466" s="471" t="s">
        <v>9462</v>
      </c>
      <c r="D466" s="696">
        <v>2</v>
      </c>
      <c r="E466" s="696" t="s">
        <v>611</v>
      </c>
      <c r="F466" s="471"/>
      <c r="G466" s="1056"/>
      <c r="H466" s="1102"/>
      <c r="I466" s="960"/>
      <c r="J466" s="960"/>
      <c r="K466" s="960"/>
      <c r="L466" s="963"/>
      <c r="M466" s="963"/>
      <c r="N466" s="963"/>
      <c r="O466" s="963"/>
      <c r="P466" s="963"/>
      <c r="Q466" s="963"/>
      <c r="R466" s="963"/>
      <c r="S466" s="963"/>
      <c r="T466" s="963"/>
      <c r="U466" s="963"/>
      <c r="V466" s="963"/>
      <c r="W466" s="963"/>
      <c r="X466" s="963"/>
      <c r="Y466" s="963"/>
      <c r="Z466" s="963"/>
    </row>
    <row r="467" spans="1:26" ht="32">
      <c r="A467" s="693"/>
      <c r="B467" s="467"/>
      <c r="C467" s="471" t="s">
        <v>9463</v>
      </c>
      <c r="D467" s="696">
        <v>2</v>
      </c>
      <c r="E467" s="696" t="s">
        <v>611</v>
      </c>
      <c r="F467" s="471"/>
      <c r="G467" s="1056"/>
      <c r="H467" s="1102"/>
      <c r="I467" s="960"/>
      <c r="J467" s="960"/>
      <c r="K467" s="960"/>
      <c r="L467" s="963"/>
      <c r="M467" s="963"/>
      <c r="N467" s="963"/>
      <c r="O467" s="963"/>
      <c r="P467" s="963"/>
      <c r="Q467" s="963"/>
      <c r="R467" s="963"/>
      <c r="S467" s="963"/>
      <c r="T467" s="963"/>
      <c r="U467" s="963"/>
      <c r="V467" s="963"/>
      <c r="W467" s="963"/>
      <c r="X467" s="963"/>
      <c r="Y467" s="963"/>
      <c r="Z467" s="963"/>
    </row>
    <row r="468" spans="1:26" ht="32">
      <c r="A468" s="693"/>
      <c r="B468" s="467"/>
      <c r="C468" s="471" t="s">
        <v>9464</v>
      </c>
      <c r="D468" s="696">
        <v>2</v>
      </c>
      <c r="E468" s="696" t="s">
        <v>611</v>
      </c>
      <c r="F468" s="471"/>
      <c r="G468" s="1056"/>
      <c r="H468" s="1102"/>
      <c r="I468" s="960"/>
      <c r="J468" s="960"/>
      <c r="K468" s="960"/>
      <c r="L468" s="963"/>
      <c r="M468" s="963"/>
      <c r="N468" s="963"/>
      <c r="O468" s="963"/>
      <c r="P468" s="963"/>
      <c r="Q468" s="963"/>
      <c r="R468" s="963"/>
      <c r="S468" s="963"/>
      <c r="T468" s="963"/>
      <c r="U468" s="963"/>
      <c r="V468" s="963"/>
      <c r="W468" s="963"/>
      <c r="X468" s="963"/>
      <c r="Y468" s="963"/>
      <c r="Z468" s="963"/>
    </row>
    <row r="469" spans="1:26" ht="19">
      <c r="A469" s="927" t="s">
        <v>97</v>
      </c>
      <c r="B469" s="1606" t="s">
        <v>98</v>
      </c>
      <c r="C469" s="1570"/>
      <c r="D469" s="1570"/>
      <c r="E469" s="1570"/>
      <c r="F469" s="1570"/>
      <c r="G469" s="1573"/>
      <c r="H469" s="1416"/>
      <c r="I469" s="960">
        <f>SUM(D470:D476)</f>
        <v>14</v>
      </c>
      <c r="J469" s="960">
        <f>COUNT(D470:D476)*2</f>
        <v>14</v>
      </c>
      <c r="K469" s="960"/>
      <c r="L469" s="963"/>
      <c r="M469" s="963"/>
      <c r="N469" s="963"/>
      <c r="O469" s="963"/>
      <c r="P469" s="963"/>
      <c r="Q469" s="963"/>
      <c r="R469" s="963"/>
      <c r="S469" s="963"/>
      <c r="T469" s="963"/>
      <c r="U469" s="963"/>
      <c r="V469" s="963"/>
      <c r="W469" s="963"/>
      <c r="X469" s="963"/>
      <c r="Y469" s="963"/>
      <c r="Z469" s="963"/>
    </row>
    <row r="470" spans="1:26" ht="34">
      <c r="A470" s="693" t="s">
        <v>9465</v>
      </c>
      <c r="B470" s="467" t="s">
        <v>980</v>
      </c>
      <c r="C470" s="471" t="s">
        <v>9466</v>
      </c>
      <c r="D470" s="696">
        <v>2</v>
      </c>
      <c r="E470" s="696" t="s">
        <v>611</v>
      </c>
      <c r="F470" s="471"/>
      <c r="G470" s="1056"/>
      <c r="H470" s="1102"/>
      <c r="I470" s="960"/>
      <c r="J470" s="960"/>
      <c r="K470" s="960"/>
      <c r="L470" s="963"/>
      <c r="M470" s="963"/>
      <c r="N470" s="963"/>
      <c r="O470" s="963"/>
      <c r="P470" s="963"/>
      <c r="Q470" s="963"/>
      <c r="R470" s="963"/>
      <c r="S470" s="963"/>
      <c r="T470" s="963"/>
      <c r="U470" s="963"/>
      <c r="V470" s="963"/>
      <c r="W470" s="963"/>
      <c r="X470" s="963"/>
      <c r="Y470" s="963"/>
      <c r="Z470" s="963"/>
    </row>
    <row r="471" spans="1:26" ht="32">
      <c r="A471" s="693"/>
      <c r="B471" s="467"/>
      <c r="C471" s="471" t="s">
        <v>9467</v>
      </c>
      <c r="D471" s="696">
        <v>2</v>
      </c>
      <c r="E471" s="696" t="s">
        <v>877</v>
      </c>
      <c r="F471" s="471"/>
      <c r="G471" s="1056"/>
      <c r="H471" s="1102"/>
      <c r="I471" s="960"/>
      <c r="J471" s="960"/>
      <c r="K471" s="960"/>
      <c r="L471" s="963"/>
      <c r="M471" s="963"/>
      <c r="N471" s="963"/>
      <c r="O471" s="963"/>
      <c r="P471" s="963"/>
      <c r="Q471" s="963"/>
      <c r="R471" s="963"/>
      <c r="S471" s="963"/>
      <c r="T471" s="963"/>
      <c r="U471" s="963"/>
      <c r="V471" s="963"/>
      <c r="W471" s="963"/>
      <c r="X471" s="963"/>
      <c r="Y471" s="963"/>
      <c r="Z471" s="963"/>
    </row>
    <row r="472" spans="1:26" ht="32">
      <c r="A472" s="693" t="s">
        <v>6943</v>
      </c>
      <c r="B472" s="467"/>
      <c r="C472" s="471" t="s">
        <v>9468</v>
      </c>
      <c r="D472" s="696">
        <v>2</v>
      </c>
      <c r="E472" s="696" t="s">
        <v>1189</v>
      </c>
      <c r="F472" s="471" t="s">
        <v>9469</v>
      </c>
      <c r="G472" s="1056"/>
      <c r="H472" s="1102"/>
      <c r="I472" s="960"/>
      <c r="J472" s="960"/>
      <c r="K472" s="960"/>
      <c r="L472" s="963"/>
      <c r="M472" s="963"/>
      <c r="N472" s="963"/>
      <c r="O472" s="963"/>
      <c r="P472" s="963"/>
      <c r="Q472" s="963"/>
      <c r="R472" s="963"/>
      <c r="S472" s="963"/>
      <c r="T472" s="963"/>
      <c r="U472" s="963"/>
      <c r="V472" s="963"/>
      <c r="W472" s="963"/>
      <c r="X472" s="963"/>
      <c r="Y472" s="963"/>
      <c r="Z472" s="963"/>
    </row>
    <row r="473" spans="1:26" ht="32">
      <c r="A473" s="693" t="s">
        <v>6943</v>
      </c>
      <c r="B473" s="467"/>
      <c r="C473" s="471" t="s">
        <v>9470</v>
      </c>
      <c r="D473" s="696">
        <v>2</v>
      </c>
      <c r="E473" s="696" t="s">
        <v>611</v>
      </c>
      <c r="F473" s="471"/>
      <c r="G473" s="1056"/>
      <c r="H473" s="1102"/>
      <c r="I473" s="960"/>
      <c r="J473" s="960"/>
      <c r="K473" s="960"/>
      <c r="L473" s="963"/>
      <c r="M473" s="963"/>
      <c r="N473" s="963"/>
      <c r="O473" s="963"/>
      <c r="P473" s="963"/>
      <c r="Q473" s="963"/>
      <c r="R473" s="963"/>
      <c r="S473" s="963"/>
      <c r="T473" s="963"/>
      <c r="U473" s="963"/>
      <c r="V473" s="963"/>
      <c r="W473" s="963"/>
      <c r="X473" s="963"/>
      <c r="Y473" s="963"/>
      <c r="Z473" s="963"/>
    </row>
    <row r="474" spans="1:26" ht="32">
      <c r="A474" s="693" t="s">
        <v>6943</v>
      </c>
      <c r="B474" s="467"/>
      <c r="C474" s="471" t="s">
        <v>9471</v>
      </c>
      <c r="D474" s="696">
        <v>2</v>
      </c>
      <c r="E474" s="696" t="s">
        <v>877</v>
      </c>
      <c r="F474" s="471"/>
      <c r="G474" s="1056"/>
      <c r="H474" s="1102"/>
      <c r="I474" s="960"/>
      <c r="J474" s="960"/>
      <c r="K474" s="960"/>
      <c r="L474" s="963"/>
      <c r="M474" s="963"/>
      <c r="N474" s="963"/>
      <c r="O474" s="963"/>
      <c r="P474" s="963"/>
      <c r="Q474" s="963"/>
      <c r="R474" s="963"/>
      <c r="S474" s="963"/>
      <c r="T474" s="963"/>
      <c r="U474" s="963"/>
      <c r="V474" s="963"/>
      <c r="W474" s="963"/>
      <c r="X474" s="963"/>
      <c r="Y474" s="963"/>
      <c r="Z474" s="963"/>
    </row>
    <row r="475" spans="1:26" ht="34">
      <c r="A475" s="693" t="s">
        <v>9472</v>
      </c>
      <c r="B475" s="467" t="s">
        <v>982</v>
      </c>
      <c r="C475" s="471" t="s">
        <v>9473</v>
      </c>
      <c r="D475" s="696">
        <v>2</v>
      </c>
      <c r="E475" s="696" t="s">
        <v>611</v>
      </c>
      <c r="F475" s="471"/>
      <c r="G475" s="1056"/>
      <c r="H475" s="1102"/>
      <c r="I475" s="960"/>
      <c r="J475" s="960"/>
      <c r="K475" s="960"/>
      <c r="L475" s="963"/>
      <c r="M475" s="963"/>
      <c r="N475" s="963"/>
      <c r="O475" s="963"/>
      <c r="P475" s="963"/>
      <c r="Q475" s="963"/>
      <c r="R475" s="963"/>
      <c r="S475" s="963"/>
      <c r="T475" s="963"/>
      <c r="U475" s="963"/>
      <c r="V475" s="963"/>
      <c r="W475" s="963"/>
      <c r="X475" s="963"/>
      <c r="Y475" s="963"/>
      <c r="Z475" s="963"/>
    </row>
    <row r="476" spans="1:26" ht="16">
      <c r="A476" s="693" t="s">
        <v>6943</v>
      </c>
      <c r="B476" s="467"/>
      <c r="C476" s="471" t="s">
        <v>9474</v>
      </c>
      <c r="D476" s="696">
        <v>2</v>
      </c>
      <c r="E476" s="696" t="s">
        <v>611</v>
      </c>
      <c r="F476" s="471"/>
      <c r="G476" s="1056"/>
      <c r="H476" s="1102"/>
      <c r="I476" s="960"/>
      <c r="J476" s="960"/>
      <c r="K476" s="960"/>
      <c r="L476" s="963"/>
      <c r="M476" s="963"/>
      <c r="N476" s="963"/>
      <c r="O476" s="963"/>
      <c r="P476" s="963"/>
      <c r="Q476" s="963"/>
      <c r="R476" s="963"/>
      <c r="S476" s="963"/>
      <c r="T476" s="963"/>
      <c r="U476" s="963"/>
      <c r="V476" s="963"/>
      <c r="W476" s="963"/>
      <c r="X476" s="963"/>
      <c r="Y476" s="963"/>
      <c r="Z476" s="963"/>
    </row>
    <row r="477" spans="1:26" ht="19">
      <c r="A477" s="927" t="s">
        <v>2168</v>
      </c>
      <c r="B477" s="1606" t="s">
        <v>100</v>
      </c>
      <c r="C477" s="1570"/>
      <c r="D477" s="1570"/>
      <c r="E477" s="1570"/>
      <c r="F477" s="1570"/>
      <c r="G477" s="1573"/>
      <c r="H477" s="1416"/>
      <c r="I477" s="960">
        <f>SUM(D478:D493)</f>
        <v>30</v>
      </c>
      <c r="J477" s="960">
        <f>COUNT(D478:D493)*2</f>
        <v>30</v>
      </c>
      <c r="K477" s="960"/>
      <c r="L477" s="963"/>
      <c r="M477" s="963"/>
      <c r="N477" s="963"/>
      <c r="O477" s="963"/>
      <c r="P477" s="963"/>
      <c r="Q477" s="963"/>
      <c r="R477" s="963"/>
      <c r="S477" s="963"/>
      <c r="T477" s="963"/>
      <c r="U477" s="963"/>
      <c r="V477" s="963"/>
      <c r="W477" s="963"/>
      <c r="X477" s="963"/>
      <c r="Y477" s="963"/>
      <c r="Z477" s="963"/>
    </row>
    <row r="478" spans="1:26" ht="34">
      <c r="A478" s="693" t="s">
        <v>983</v>
      </c>
      <c r="B478" s="467" t="s">
        <v>984</v>
      </c>
      <c r="C478" s="471" t="s">
        <v>4307</v>
      </c>
      <c r="D478" s="696">
        <v>2</v>
      </c>
      <c r="E478" s="696" t="s">
        <v>877</v>
      </c>
      <c r="F478" s="471"/>
      <c r="G478" s="1056"/>
      <c r="H478" s="1102"/>
      <c r="I478" s="960"/>
      <c r="J478" s="960"/>
      <c r="K478" s="960"/>
      <c r="L478" s="963"/>
      <c r="M478" s="963"/>
      <c r="N478" s="963"/>
      <c r="O478" s="963"/>
      <c r="P478" s="963"/>
      <c r="Q478" s="963"/>
      <c r="R478" s="963"/>
      <c r="S478" s="963"/>
      <c r="T478" s="963"/>
      <c r="U478" s="963"/>
      <c r="V478" s="963"/>
      <c r="W478" s="963"/>
      <c r="X478" s="963"/>
      <c r="Y478" s="963"/>
      <c r="Z478" s="963"/>
    </row>
    <row r="479" spans="1:26" ht="51">
      <c r="A479" s="693" t="s">
        <v>6943</v>
      </c>
      <c r="B479" s="467"/>
      <c r="C479" s="467" t="s">
        <v>9475</v>
      </c>
      <c r="D479" s="696">
        <v>2</v>
      </c>
      <c r="E479" s="850" t="s">
        <v>877</v>
      </c>
      <c r="F479" s="467"/>
      <c r="G479" s="1056"/>
      <c r="H479" s="1102"/>
      <c r="I479" s="960"/>
      <c r="J479" s="960"/>
      <c r="K479" s="960"/>
      <c r="L479" s="963"/>
      <c r="M479" s="963"/>
      <c r="N479" s="963"/>
      <c r="O479" s="963"/>
      <c r="P479" s="963"/>
      <c r="Q479" s="963"/>
      <c r="R479" s="963"/>
      <c r="S479" s="963"/>
      <c r="T479" s="963"/>
      <c r="U479" s="963"/>
      <c r="V479" s="963"/>
      <c r="W479" s="963"/>
      <c r="X479" s="963"/>
      <c r="Y479" s="963"/>
      <c r="Z479" s="963"/>
    </row>
    <row r="480" spans="1:26" ht="32">
      <c r="A480" s="693" t="s">
        <v>6943</v>
      </c>
      <c r="B480" s="467"/>
      <c r="C480" s="471" t="s">
        <v>4310</v>
      </c>
      <c r="D480" s="696">
        <v>2</v>
      </c>
      <c r="E480" s="696" t="s">
        <v>877</v>
      </c>
      <c r="F480" s="471"/>
      <c r="G480" s="1056"/>
      <c r="H480" s="1102"/>
      <c r="I480" s="960"/>
      <c r="J480" s="960"/>
      <c r="K480" s="960"/>
      <c r="L480" s="963"/>
      <c r="M480" s="963"/>
      <c r="N480" s="963"/>
      <c r="O480" s="963"/>
      <c r="P480" s="963"/>
      <c r="Q480" s="963"/>
      <c r="R480" s="963"/>
      <c r="S480" s="963"/>
      <c r="T480" s="963"/>
      <c r="U480" s="963"/>
      <c r="V480" s="963"/>
      <c r="W480" s="963"/>
      <c r="X480" s="963"/>
      <c r="Y480" s="963"/>
      <c r="Z480" s="963"/>
    </row>
    <row r="481" spans="1:26" ht="16">
      <c r="A481" s="693"/>
      <c r="B481" s="467"/>
      <c r="C481" s="471" t="s">
        <v>4311</v>
      </c>
      <c r="D481" s="696">
        <v>2</v>
      </c>
      <c r="E481" s="696" t="s">
        <v>877</v>
      </c>
      <c r="F481" s="471"/>
      <c r="G481" s="1056"/>
      <c r="H481" s="1102"/>
      <c r="I481" s="960"/>
      <c r="J481" s="960"/>
      <c r="K481" s="960"/>
      <c r="L481" s="963"/>
      <c r="M481" s="963"/>
      <c r="N481" s="963"/>
      <c r="O481" s="963"/>
      <c r="P481" s="963"/>
      <c r="Q481" s="963"/>
      <c r="R481" s="963"/>
      <c r="S481" s="963"/>
      <c r="T481" s="963"/>
      <c r="U481" s="963"/>
      <c r="V481" s="963"/>
      <c r="W481" s="963"/>
      <c r="X481" s="963"/>
      <c r="Y481" s="963"/>
      <c r="Z481" s="963"/>
    </row>
    <row r="482" spans="1:26" ht="32">
      <c r="A482" s="693" t="s">
        <v>9476</v>
      </c>
      <c r="B482" s="471" t="s">
        <v>987</v>
      </c>
      <c r="C482" s="471" t="s">
        <v>9477</v>
      </c>
      <c r="D482" s="696">
        <v>2</v>
      </c>
      <c r="E482" s="180" t="s">
        <v>877</v>
      </c>
      <c r="F482" s="471"/>
      <c r="G482" s="1056"/>
      <c r="H482" s="1102"/>
      <c r="I482" s="960"/>
      <c r="J482" s="960"/>
      <c r="K482" s="960"/>
      <c r="L482" s="963"/>
      <c r="M482" s="963"/>
      <c r="N482" s="963"/>
      <c r="O482" s="963"/>
      <c r="P482" s="963"/>
      <c r="Q482" s="963"/>
      <c r="R482" s="963"/>
      <c r="S482" s="963"/>
      <c r="T482" s="963"/>
      <c r="U482" s="963"/>
      <c r="V482" s="963"/>
      <c r="W482" s="963"/>
      <c r="X482" s="963"/>
      <c r="Y482" s="963"/>
      <c r="Z482" s="963"/>
    </row>
    <row r="483" spans="1:26" ht="16">
      <c r="A483" s="693"/>
      <c r="B483" s="467"/>
      <c r="C483" s="471" t="s">
        <v>9478</v>
      </c>
      <c r="D483" s="696">
        <v>2</v>
      </c>
      <c r="E483" s="696" t="s">
        <v>877</v>
      </c>
      <c r="F483" s="471"/>
      <c r="G483" s="1056"/>
      <c r="H483" s="1102"/>
      <c r="I483" s="960"/>
      <c r="J483" s="960"/>
      <c r="K483" s="960"/>
      <c r="L483" s="963"/>
      <c r="M483" s="963"/>
      <c r="N483" s="963"/>
      <c r="O483" s="963"/>
      <c r="P483" s="963"/>
      <c r="Q483" s="963"/>
      <c r="R483" s="963"/>
      <c r="S483" s="963"/>
      <c r="T483" s="963"/>
      <c r="U483" s="963"/>
      <c r="V483" s="963"/>
      <c r="W483" s="963"/>
      <c r="X483" s="963"/>
      <c r="Y483" s="963"/>
      <c r="Z483" s="963"/>
    </row>
    <row r="484" spans="1:26" ht="32">
      <c r="A484" s="693"/>
      <c r="B484" s="467"/>
      <c r="C484" s="471" t="s">
        <v>9479</v>
      </c>
      <c r="D484" s="696">
        <v>2</v>
      </c>
      <c r="E484" s="696" t="s">
        <v>877</v>
      </c>
      <c r="F484" s="471" t="s">
        <v>9480</v>
      </c>
      <c r="G484" s="1056"/>
      <c r="H484" s="1102"/>
      <c r="I484" s="960"/>
      <c r="J484" s="960"/>
      <c r="K484" s="960"/>
      <c r="L484" s="963"/>
      <c r="M484" s="963"/>
      <c r="N484" s="963"/>
      <c r="O484" s="963"/>
      <c r="P484" s="963"/>
      <c r="Q484" s="963"/>
      <c r="R484" s="963"/>
      <c r="S484" s="963"/>
      <c r="T484" s="963"/>
      <c r="U484" s="963"/>
      <c r="V484" s="963"/>
      <c r="W484" s="963"/>
      <c r="X484" s="963"/>
      <c r="Y484" s="963"/>
      <c r="Z484" s="963"/>
    </row>
    <row r="485" spans="1:26" ht="16">
      <c r="A485" s="693"/>
      <c r="B485" s="467"/>
      <c r="C485" s="471" t="s">
        <v>9481</v>
      </c>
      <c r="D485" s="696">
        <v>2</v>
      </c>
      <c r="E485" s="696" t="s">
        <v>877</v>
      </c>
      <c r="F485" s="471"/>
      <c r="G485" s="1056"/>
      <c r="H485" s="1102"/>
      <c r="I485" s="960"/>
      <c r="J485" s="960"/>
      <c r="K485" s="960"/>
      <c r="L485" s="963"/>
      <c r="M485" s="963"/>
      <c r="N485" s="963"/>
      <c r="O485" s="963"/>
      <c r="P485" s="963"/>
      <c r="Q485" s="963"/>
      <c r="R485" s="963"/>
      <c r="S485" s="963"/>
      <c r="T485" s="963"/>
      <c r="U485" s="963"/>
      <c r="V485" s="963"/>
      <c r="W485" s="963"/>
      <c r="X485" s="963"/>
      <c r="Y485" s="963"/>
      <c r="Z485" s="963"/>
    </row>
    <row r="486" spans="1:26" ht="16">
      <c r="A486" s="693"/>
      <c r="B486" s="467"/>
      <c r="C486" s="471" t="s">
        <v>3778</v>
      </c>
      <c r="D486" s="696">
        <v>2</v>
      </c>
      <c r="E486" s="696" t="s">
        <v>877</v>
      </c>
      <c r="F486" s="471"/>
      <c r="G486" s="1056"/>
      <c r="H486" s="1102"/>
      <c r="I486" s="960"/>
      <c r="J486" s="960"/>
      <c r="K486" s="960"/>
      <c r="L486" s="963"/>
      <c r="M486" s="963"/>
      <c r="N486" s="963"/>
      <c r="O486" s="963"/>
      <c r="P486" s="963"/>
      <c r="Q486" s="963"/>
      <c r="R486" s="963"/>
      <c r="S486" s="963"/>
      <c r="T486" s="963"/>
      <c r="U486" s="963"/>
      <c r="V486" s="963"/>
      <c r="W486" s="963"/>
      <c r="X486" s="963"/>
      <c r="Y486" s="963"/>
      <c r="Z486" s="963"/>
    </row>
    <row r="487" spans="1:26" ht="16">
      <c r="A487" s="693"/>
      <c r="B487" s="467"/>
      <c r="C487" s="471" t="s">
        <v>9482</v>
      </c>
      <c r="D487" s="696">
        <v>2</v>
      </c>
      <c r="E487" s="696" t="s">
        <v>877</v>
      </c>
      <c r="F487" s="471"/>
      <c r="G487" s="1056"/>
      <c r="H487" s="1102"/>
      <c r="I487" s="960"/>
      <c r="J487" s="960"/>
      <c r="K487" s="960"/>
      <c r="L487" s="963"/>
      <c r="M487" s="963"/>
      <c r="N487" s="963"/>
      <c r="O487" s="963"/>
      <c r="P487" s="963"/>
      <c r="Q487" s="963"/>
      <c r="R487" s="963"/>
      <c r="S487" s="963"/>
      <c r="T487" s="963"/>
      <c r="U487" s="963"/>
      <c r="V487" s="963"/>
      <c r="W487" s="963"/>
      <c r="X487" s="963"/>
      <c r="Y487" s="963"/>
      <c r="Z487" s="963"/>
    </row>
    <row r="488" spans="1:26" ht="32">
      <c r="A488" s="693"/>
      <c r="B488" s="467"/>
      <c r="C488" s="471" t="s">
        <v>9483</v>
      </c>
      <c r="D488" s="696">
        <v>2</v>
      </c>
      <c r="E488" s="696" t="s">
        <v>877</v>
      </c>
      <c r="F488" s="471"/>
      <c r="G488" s="1056"/>
      <c r="H488" s="1102"/>
      <c r="I488" s="960"/>
      <c r="J488" s="960"/>
      <c r="K488" s="960"/>
      <c r="L488" s="963"/>
      <c r="M488" s="963"/>
      <c r="N488" s="963"/>
      <c r="O488" s="963"/>
      <c r="P488" s="963"/>
      <c r="Q488" s="963"/>
      <c r="R488" s="963"/>
      <c r="S488" s="963"/>
      <c r="T488" s="963"/>
      <c r="U488" s="963"/>
      <c r="V488" s="963"/>
      <c r="W488" s="963"/>
      <c r="X488" s="963"/>
      <c r="Y488" s="963"/>
      <c r="Z488" s="963"/>
    </row>
    <row r="489" spans="1:26" ht="16">
      <c r="A489" s="693"/>
      <c r="B489" s="467"/>
      <c r="C489" s="471" t="s">
        <v>9484</v>
      </c>
      <c r="D489" s="696">
        <v>2</v>
      </c>
      <c r="E489" s="696" t="s">
        <v>877</v>
      </c>
      <c r="F489" s="471"/>
      <c r="G489" s="1056"/>
      <c r="H489" s="1102"/>
      <c r="I489" s="960"/>
      <c r="J489" s="960"/>
      <c r="K489" s="960"/>
      <c r="L489" s="963"/>
      <c r="M489" s="963"/>
      <c r="N489" s="963"/>
      <c r="O489" s="963"/>
      <c r="P489" s="963"/>
      <c r="Q489" s="963"/>
      <c r="R489" s="963"/>
      <c r="S489" s="963"/>
      <c r="T489" s="963"/>
      <c r="U489" s="963"/>
      <c r="V489" s="963"/>
      <c r="W489" s="963"/>
      <c r="X489" s="963"/>
      <c r="Y489" s="963"/>
      <c r="Z489" s="963"/>
    </row>
    <row r="490" spans="1:26" ht="16">
      <c r="A490" s="693"/>
      <c r="B490" s="467"/>
      <c r="C490" s="471" t="s">
        <v>9485</v>
      </c>
      <c r="D490" s="696">
        <v>2</v>
      </c>
      <c r="E490" s="696" t="s">
        <v>877</v>
      </c>
      <c r="F490" s="471"/>
      <c r="G490" s="1056"/>
      <c r="H490" s="1102"/>
      <c r="I490" s="960"/>
      <c r="J490" s="960"/>
      <c r="K490" s="960"/>
      <c r="L490" s="963"/>
      <c r="M490" s="963"/>
      <c r="N490" s="963"/>
      <c r="O490" s="963"/>
      <c r="P490" s="963"/>
      <c r="Q490" s="963"/>
      <c r="R490" s="963"/>
      <c r="S490" s="963"/>
      <c r="T490" s="963"/>
      <c r="U490" s="963"/>
      <c r="V490" s="963"/>
      <c r="W490" s="963"/>
      <c r="X490" s="963"/>
      <c r="Y490" s="963"/>
      <c r="Z490" s="963"/>
    </row>
    <row r="491" spans="1:26" ht="16">
      <c r="A491" s="693"/>
      <c r="B491" s="467"/>
      <c r="C491" s="471" t="s">
        <v>9486</v>
      </c>
      <c r="D491" s="696">
        <v>2</v>
      </c>
      <c r="E491" s="696" t="s">
        <v>877</v>
      </c>
      <c r="F491" s="471"/>
      <c r="G491" s="1056"/>
      <c r="H491" s="1102"/>
      <c r="I491" s="960"/>
      <c r="J491" s="960"/>
      <c r="K491" s="960"/>
      <c r="L491" s="963"/>
      <c r="M491" s="963"/>
      <c r="N491" s="963"/>
      <c r="O491" s="963"/>
      <c r="P491" s="963"/>
      <c r="Q491" s="963"/>
      <c r="R491" s="963"/>
      <c r="S491" s="963"/>
      <c r="T491" s="963"/>
      <c r="U491" s="963"/>
      <c r="V491" s="963"/>
      <c r="W491" s="963"/>
      <c r="X491" s="963"/>
      <c r="Y491" s="963"/>
      <c r="Z491" s="963"/>
    </row>
    <row r="492" spans="1:26" ht="16">
      <c r="A492" s="693"/>
      <c r="B492" s="467"/>
      <c r="C492" s="471" t="s">
        <v>9487</v>
      </c>
      <c r="D492" s="696">
        <v>2</v>
      </c>
      <c r="E492" s="696" t="s">
        <v>877</v>
      </c>
      <c r="F492" s="471"/>
      <c r="G492" s="1056"/>
      <c r="H492" s="1102"/>
      <c r="I492" s="960"/>
      <c r="J492" s="960"/>
      <c r="K492" s="960"/>
      <c r="L492" s="963"/>
      <c r="M492" s="963"/>
      <c r="N492" s="963"/>
      <c r="O492" s="963"/>
      <c r="P492" s="963"/>
      <c r="Q492" s="963"/>
      <c r="R492" s="963"/>
      <c r="S492" s="963"/>
      <c r="T492" s="963"/>
      <c r="U492" s="963"/>
      <c r="V492" s="963"/>
      <c r="W492" s="963"/>
      <c r="X492" s="963"/>
      <c r="Y492" s="963"/>
      <c r="Z492" s="963"/>
    </row>
    <row r="493" spans="1:26" ht="14.25" hidden="1" customHeight="1">
      <c r="A493" s="1422" t="s">
        <v>2170</v>
      </c>
      <c r="B493" s="194" t="s">
        <v>989</v>
      </c>
      <c r="C493" s="136"/>
      <c r="D493" s="136"/>
      <c r="E493" s="136"/>
      <c r="F493" s="136"/>
      <c r="G493" s="136"/>
      <c r="H493" s="106"/>
      <c r="I493" s="319"/>
      <c r="J493" s="319"/>
      <c r="K493" s="106"/>
      <c r="L493" s="106"/>
      <c r="M493" s="106"/>
      <c r="N493" s="106"/>
      <c r="O493" s="106"/>
      <c r="P493" s="106"/>
      <c r="Q493" s="106"/>
      <c r="R493" s="106"/>
      <c r="S493" s="106"/>
      <c r="T493" s="106"/>
      <c r="U493" s="106"/>
      <c r="V493" s="106"/>
      <c r="W493" s="106"/>
      <c r="X493" s="106"/>
      <c r="Y493" s="106"/>
      <c r="Z493" s="106"/>
    </row>
    <row r="494" spans="1:26" ht="19">
      <c r="A494" s="927" t="s">
        <v>239</v>
      </c>
      <c r="B494" s="1606" t="s">
        <v>102</v>
      </c>
      <c r="C494" s="1570"/>
      <c r="D494" s="1570"/>
      <c r="E494" s="1570"/>
      <c r="F494" s="1570"/>
      <c r="G494" s="1573"/>
      <c r="H494" s="1416"/>
      <c r="I494" s="960">
        <f>SUM(D495:D513)</f>
        <v>38</v>
      </c>
      <c r="J494" s="960">
        <f>COUNT(D495:D513)*2</f>
        <v>38</v>
      </c>
      <c r="K494" s="960"/>
      <c r="L494" s="963"/>
      <c r="M494" s="963"/>
      <c r="N494" s="963"/>
      <c r="O494" s="963"/>
      <c r="P494" s="963"/>
      <c r="Q494" s="963"/>
      <c r="R494" s="963"/>
      <c r="S494" s="963"/>
      <c r="T494" s="963"/>
      <c r="U494" s="963"/>
      <c r="V494" s="963"/>
      <c r="W494" s="963"/>
      <c r="X494" s="963"/>
      <c r="Y494" s="963"/>
      <c r="Z494" s="963"/>
    </row>
    <row r="495" spans="1:26" ht="34">
      <c r="A495" s="934" t="s">
        <v>991</v>
      </c>
      <c r="B495" s="172" t="s">
        <v>992</v>
      </c>
      <c r="C495" s="473" t="s">
        <v>9488</v>
      </c>
      <c r="D495" s="696">
        <v>2</v>
      </c>
      <c r="E495" s="846" t="s">
        <v>877</v>
      </c>
      <c r="F495" s="473" t="s">
        <v>4315</v>
      </c>
      <c r="G495" s="1430"/>
      <c r="H495" s="1102"/>
      <c r="I495" s="960"/>
      <c r="J495" s="960"/>
      <c r="K495" s="960"/>
      <c r="L495" s="963"/>
      <c r="M495" s="963"/>
      <c r="N495" s="963"/>
      <c r="O495" s="963"/>
      <c r="P495" s="963"/>
      <c r="Q495" s="963"/>
      <c r="R495" s="963"/>
      <c r="S495" s="963"/>
      <c r="T495" s="963"/>
      <c r="U495" s="963"/>
      <c r="V495" s="963"/>
      <c r="W495" s="963"/>
      <c r="X495" s="963"/>
      <c r="Y495" s="963"/>
      <c r="Z495" s="963"/>
    </row>
    <row r="496" spans="1:26" ht="32">
      <c r="A496" s="693"/>
      <c r="B496" s="467"/>
      <c r="C496" s="471" t="s">
        <v>9489</v>
      </c>
      <c r="D496" s="696">
        <v>2</v>
      </c>
      <c r="E496" s="696" t="s">
        <v>877</v>
      </c>
      <c r="F496" s="471" t="s">
        <v>4315</v>
      </c>
      <c r="G496" s="1056"/>
      <c r="H496" s="1102"/>
      <c r="I496" s="960"/>
      <c r="J496" s="960"/>
      <c r="K496" s="960"/>
      <c r="L496" s="963"/>
      <c r="M496" s="963"/>
      <c r="N496" s="963"/>
      <c r="O496" s="963"/>
      <c r="P496" s="963"/>
      <c r="Q496" s="963"/>
      <c r="R496" s="963"/>
      <c r="S496" s="963"/>
      <c r="T496" s="963"/>
      <c r="U496" s="963"/>
      <c r="V496" s="963"/>
      <c r="W496" s="963"/>
      <c r="X496" s="963"/>
      <c r="Y496" s="963"/>
      <c r="Z496" s="963"/>
    </row>
    <row r="497" spans="1:26" ht="32">
      <c r="A497" s="693" t="s">
        <v>6943</v>
      </c>
      <c r="B497" s="467"/>
      <c r="C497" s="471" t="s">
        <v>9490</v>
      </c>
      <c r="D497" s="696">
        <v>2</v>
      </c>
      <c r="E497" s="696" t="s">
        <v>877</v>
      </c>
      <c r="F497" s="471" t="s">
        <v>4315</v>
      </c>
      <c r="G497" s="1056"/>
      <c r="H497" s="1102"/>
      <c r="I497" s="960"/>
      <c r="J497" s="960"/>
      <c r="K497" s="960"/>
      <c r="L497" s="963"/>
      <c r="M497" s="963"/>
      <c r="N497" s="963"/>
      <c r="O497" s="963"/>
      <c r="P497" s="963"/>
      <c r="Q497" s="963"/>
      <c r="R497" s="963"/>
      <c r="S497" s="963"/>
      <c r="T497" s="963"/>
      <c r="U497" s="963"/>
      <c r="V497" s="963"/>
      <c r="W497" s="963"/>
      <c r="X497" s="963"/>
      <c r="Y497" s="963"/>
      <c r="Z497" s="963"/>
    </row>
    <row r="498" spans="1:26" ht="32">
      <c r="A498" s="693" t="s">
        <v>6943</v>
      </c>
      <c r="B498" s="467"/>
      <c r="C498" s="471" t="s">
        <v>9491</v>
      </c>
      <c r="D498" s="696">
        <v>2</v>
      </c>
      <c r="E498" s="696" t="s">
        <v>877</v>
      </c>
      <c r="F498" s="471" t="s">
        <v>9492</v>
      </c>
      <c r="G498" s="1056"/>
      <c r="H498" s="1102"/>
      <c r="I498" s="960"/>
      <c r="J498" s="960"/>
      <c r="K498" s="960"/>
      <c r="L498" s="963"/>
      <c r="M498" s="963"/>
      <c r="N498" s="963"/>
      <c r="O498" s="963"/>
      <c r="P498" s="963"/>
      <c r="Q498" s="963"/>
      <c r="R498" s="963"/>
      <c r="S498" s="963"/>
      <c r="T498" s="963"/>
      <c r="U498" s="963"/>
      <c r="V498" s="963"/>
      <c r="W498" s="963"/>
      <c r="X498" s="963"/>
      <c r="Y498" s="963"/>
      <c r="Z498" s="963"/>
    </row>
    <row r="499" spans="1:26" ht="32">
      <c r="A499" s="693"/>
      <c r="B499" s="467"/>
      <c r="C499" s="471" t="s">
        <v>9493</v>
      </c>
      <c r="D499" s="696">
        <v>2</v>
      </c>
      <c r="E499" s="696" t="s">
        <v>877</v>
      </c>
      <c r="F499" s="471" t="s">
        <v>4315</v>
      </c>
      <c r="G499" s="1056"/>
      <c r="H499" s="1102"/>
      <c r="I499" s="960"/>
      <c r="J499" s="960"/>
      <c r="K499" s="960"/>
      <c r="L499" s="963"/>
      <c r="M499" s="963"/>
      <c r="N499" s="963"/>
      <c r="O499" s="963"/>
      <c r="P499" s="963"/>
      <c r="Q499" s="963"/>
      <c r="R499" s="963"/>
      <c r="S499" s="963"/>
      <c r="T499" s="963"/>
      <c r="U499" s="963"/>
      <c r="V499" s="963"/>
      <c r="W499" s="963"/>
      <c r="X499" s="963"/>
      <c r="Y499" s="963"/>
      <c r="Z499" s="963"/>
    </row>
    <row r="500" spans="1:26" ht="32">
      <c r="A500" s="693"/>
      <c r="B500" s="467"/>
      <c r="C500" s="471" t="s">
        <v>9494</v>
      </c>
      <c r="D500" s="696">
        <v>2</v>
      </c>
      <c r="E500" s="696" t="s">
        <v>877</v>
      </c>
      <c r="F500" s="471" t="s">
        <v>4315</v>
      </c>
      <c r="G500" s="1056"/>
      <c r="H500" s="1102"/>
      <c r="I500" s="960"/>
      <c r="J500" s="960"/>
      <c r="K500" s="960"/>
      <c r="L500" s="963"/>
      <c r="M500" s="963"/>
      <c r="N500" s="963"/>
      <c r="O500" s="963"/>
      <c r="P500" s="963"/>
      <c r="Q500" s="963"/>
      <c r="R500" s="963"/>
      <c r="S500" s="963"/>
      <c r="T500" s="963"/>
      <c r="U500" s="963"/>
      <c r="V500" s="963"/>
      <c r="W500" s="963"/>
      <c r="X500" s="963"/>
      <c r="Y500" s="963"/>
      <c r="Z500" s="963"/>
    </row>
    <row r="501" spans="1:26" ht="32">
      <c r="A501" s="693"/>
      <c r="B501" s="467"/>
      <c r="C501" s="471" t="s">
        <v>9495</v>
      </c>
      <c r="D501" s="696">
        <v>2</v>
      </c>
      <c r="E501" s="696" t="s">
        <v>877</v>
      </c>
      <c r="F501" s="471" t="s">
        <v>4315</v>
      </c>
      <c r="G501" s="1056"/>
      <c r="H501" s="1102"/>
      <c r="I501" s="960"/>
      <c r="J501" s="960"/>
      <c r="K501" s="960"/>
      <c r="L501" s="963"/>
      <c r="M501" s="963"/>
      <c r="N501" s="963"/>
      <c r="O501" s="963"/>
      <c r="P501" s="963"/>
      <c r="Q501" s="963"/>
      <c r="R501" s="963"/>
      <c r="S501" s="963"/>
      <c r="T501" s="963"/>
      <c r="U501" s="963"/>
      <c r="V501" s="963"/>
      <c r="W501" s="963"/>
      <c r="X501" s="963"/>
      <c r="Y501" s="963"/>
      <c r="Z501" s="963"/>
    </row>
    <row r="502" spans="1:26" ht="32">
      <c r="A502" s="693"/>
      <c r="B502" s="467"/>
      <c r="C502" s="471" t="s">
        <v>9496</v>
      </c>
      <c r="D502" s="696">
        <v>2</v>
      </c>
      <c r="E502" s="696" t="s">
        <v>877</v>
      </c>
      <c r="F502" s="471" t="s">
        <v>4315</v>
      </c>
      <c r="G502" s="1056"/>
      <c r="H502" s="1102"/>
      <c r="I502" s="960"/>
      <c r="J502" s="960"/>
      <c r="K502" s="960"/>
      <c r="L502" s="963"/>
      <c r="M502" s="963"/>
      <c r="N502" s="963"/>
      <c r="O502" s="963"/>
      <c r="P502" s="963"/>
      <c r="Q502" s="963"/>
      <c r="R502" s="963"/>
      <c r="S502" s="963"/>
      <c r="T502" s="963"/>
      <c r="U502" s="963"/>
      <c r="V502" s="963"/>
      <c r="W502" s="963"/>
      <c r="X502" s="963"/>
      <c r="Y502" s="963"/>
      <c r="Z502" s="963"/>
    </row>
    <row r="503" spans="1:26" ht="32">
      <c r="A503" s="693"/>
      <c r="B503" s="467"/>
      <c r="C503" s="471" t="s">
        <v>9497</v>
      </c>
      <c r="D503" s="696">
        <v>2</v>
      </c>
      <c r="E503" s="696" t="s">
        <v>877</v>
      </c>
      <c r="F503" s="471" t="s">
        <v>9498</v>
      </c>
      <c r="G503" s="1056"/>
      <c r="H503" s="1102"/>
      <c r="I503" s="960"/>
      <c r="J503" s="960"/>
      <c r="K503" s="960"/>
      <c r="L503" s="963"/>
      <c r="M503" s="963"/>
      <c r="N503" s="963"/>
      <c r="O503" s="963"/>
      <c r="P503" s="963"/>
      <c r="Q503" s="963"/>
      <c r="R503" s="963"/>
      <c r="S503" s="963"/>
      <c r="T503" s="963"/>
      <c r="U503" s="963"/>
      <c r="V503" s="963"/>
      <c r="W503" s="963"/>
      <c r="X503" s="963"/>
      <c r="Y503" s="963"/>
      <c r="Z503" s="963"/>
    </row>
    <row r="504" spans="1:26" ht="34">
      <c r="A504" s="693" t="s">
        <v>994</v>
      </c>
      <c r="B504" s="467" t="s">
        <v>995</v>
      </c>
      <c r="C504" s="471" t="s">
        <v>9499</v>
      </c>
      <c r="D504" s="696">
        <v>2</v>
      </c>
      <c r="E504" s="696" t="s">
        <v>611</v>
      </c>
      <c r="F504" s="471"/>
      <c r="G504" s="1056"/>
      <c r="H504" s="1102"/>
      <c r="I504" s="960"/>
      <c r="J504" s="960"/>
      <c r="K504" s="960"/>
      <c r="L504" s="963"/>
      <c r="M504" s="963"/>
      <c r="N504" s="963"/>
      <c r="O504" s="963"/>
      <c r="P504" s="963"/>
      <c r="Q504" s="963"/>
      <c r="R504" s="963"/>
      <c r="S504" s="963"/>
      <c r="T504" s="963"/>
      <c r="U504" s="963"/>
      <c r="V504" s="963"/>
      <c r="W504" s="963"/>
      <c r="X504" s="963"/>
      <c r="Y504" s="963"/>
      <c r="Z504" s="963"/>
    </row>
    <row r="505" spans="1:26" ht="32">
      <c r="A505" s="693"/>
      <c r="B505" s="467"/>
      <c r="C505" s="471" t="s">
        <v>9500</v>
      </c>
      <c r="D505" s="696">
        <v>2</v>
      </c>
      <c r="E505" s="696" t="s">
        <v>611</v>
      </c>
      <c r="F505" s="471"/>
      <c r="G505" s="1056"/>
      <c r="H505" s="1102"/>
      <c r="I505" s="960"/>
      <c r="J505" s="960"/>
      <c r="K505" s="960"/>
      <c r="L505" s="963"/>
      <c r="M505" s="963"/>
      <c r="N505" s="963"/>
      <c r="O505" s="963"/>
      <c r="P505" s="963"/>
      <c r="Q505" s="963"/>
      <c r="R505" s="963"/>
      <c r="S505" s="963"/>
      <c r="T505" s="963"/>
      <c r="U505" s="963"/>
      <c r="V505" s="963"/>
      <c r="W505" s="963"/>
      <c r="X505" s="963"/>
      <c r="Y505" s="963"/>
      <c r="Z505" s="963"/>
    </row>
    <row r="506" spans="1:26" ht="32">
      <c r="A506" s="693"/>
      <c r="B506" s="467"/>
      <c r="C506" s="471" t="s">
        <v>9501</v>
      </c>
      <c r="D506" s="696">
        <v>2</v>
      </c>
      <c r="E506" s="696" t="s">
        <v>611</v>
      </c>
      <c r="F506" s="471"/>
      <c r="G506" s="1056"/>
      <c r="H506" s="1102"/>
      <c r="I506" s="960"/>
      <c r="J506" s="960"/>
      <c r="K506" s="960"/>
      <c r="L506" s="963"/>
      <c r="M506" s="963"/>
      <c r="N506" s="963"/>
      <c r="O506" s="963"/>
      <c r="P506" s="963"/>
      <c r="Q506" s="963"/>
      <c r="R506" s="963"/>
      <c r="S506" s="963"/>
      <c r="T506" s="963"/>
      <c r="U506" s="963"/>
      <c r="V506" s="963"/>
      <c r="W506" s="963"/>
      <c r="X506" s="963"/>
      <c r="Y506" s="963"/>
      <c r="Z506" s="963"/>
    </row>
    <row r="507" spans="1:26" ht="32">
      <c r="A507" s="693"/>
      <c r="B507" s="467"/>
      <c r="C507" s="471" t="s">
        <v>9502</v>
      </c>
      <c r="D507" s="696">
        <v>2</v>
      </c>
      <c r="E507" s="696" t="s">
        <v>611</v>
      </c>
      <c r="F507" s="471"/>
      <c r="G507" s="1056"/>
      <c r="H507" s="1102"/>
      <c r="I507" s="960"/>
      <c r="J507" s="960"/>
      <c r="K507" s="960"/>
      <c r="L507" s="963"/>
      <c r="M507" s="963"/>
      <c r="N507" s="963"/>
      <c r="O507" s="963"/>
      <c r="P507" s="963"/>
      <c r="Q507" s="963"/>
      <c r="R507" s="963"/>
      <c r="S507" s="963"/>
      <c r="T507" s="963"/>
      <c r="U507" s="963"/>
      <c r="V507" s="963"/>
      <c r="W507" s="963"/>
      <c r="X507" s="963"/>
      <c r="Y507" s="963"/>
      <c r="Z507" s="963"/>
    </row>
    <row r="508" spans="1:26" ht="32">
      <c r="A508" s="693"/>
      <c r="B508" s="467"/>
      <c r="C508" s="471" t="s">
        <v>9503</v>
      </c>
      <c r="D508" s="696">
        <v>2</v>
      </c>
      <c r="E508" s="696" t="s">
        <v>611</v>
      </c>
      <c r="F508" s="471"/>
      <c r="G508" s="1056"/>
      <c r="H508" s="1102"/>
      <c r="I508" s="960"/>
      <c r="J508" s="960"/>
      <c r="K508" s="960"/>
      <c r="L508" s="963"/>
      <c r="M508" s="963"/>
      <c r="N508" s="963"/>
      <c r="O508" s="963"/>
      <c r="P508" s="963"/>
      <c r="Q508" s="963"/>
      <c r="R508" s="963"/>
      <c r="S508" s="963"/>
      <c r="T508" s="963"/>
      <c r="U508" s="963"/>
      <c r="V508" s="963"/>
      <c r="W508" s="963"/>
      <c r="X508" s="963"/>
      <c r="Y508" s="963"/>
      <c r="Z508" s="963"/>
    </row>
    <row r="509" spans="1:26" ht="16">
      <c r="A509" s="693"/>
      <c r="B509" s="467"/>
      <c r="C509" s="471" t="s">
        <v>9504</v>
      </c>
      <c r="D509" s="696">
        <v>2</v>
      </c>
      <c r="E509" s="696" t="s">
        <v>611</v>
      </c>
      <c r="F509" s="471"/>
      <c r="G509" s="1056"/>
      <c r="H509" s="1102"/>
      <c r="I509" s="960"/>
      <c r="J509" s="960"/>
      <c r="K509" s="960"/>
      <c r="L509" s="963"/>
      <c r="M509" s="963"/>
      <c r="N509" s="963"/>
      <c r="O509" s="963"/>
      <c r="P509" s="963"/>
      <c r="Q509" s="963"/>
      <c r="R509" s="963"/>
      <c r="S509" s="963"/>
      <c r="T509" s="963"/>
      <c r="U509" s="963"/>
      <c r="V509" s="963"/>
      <c r="W509" s="963"/>
      <c r="X509" s="963"/>
      <c r="Y509" s="963"/>
      <c r="Z509" s="963"/>
    </row>
    <row r="510" spans="1:26" ht="32">
      <c r="A510" s="693"/>
      <c r="B510" s="467"/>
      <c r="C510" s="471" t="s">
        <v>9505</v>
      </c>
      <c r="D510" s="696">
        <v>2</v>
      </c>
      <c r="E510" s="696" t="s">
        <v>611</v>
      </c>
      <c r="F510" s="471"/>
      <c r="G510" s="1056"/>
      <c r="H510" s="1102"/>
      <c r="I510" s="960"/>
      <c r="J510" s="960"/>
      <c r="K510" s="960"/>
      <c r="L510" s="963"/>
      <c r="M510" s="963"/>
      <c r="N510" s="963"/>
      <c r="O510" s="963"/>
      <c r="P510" s="963"/>
      <c r="Q510" s="963"/>
      <c r="R510" s="963"/>
      <c r="S510" s="963"/>
      <c r="T510" s="963"/>
      <c r="U510" s="963"/>
      <c r="V510" s="963"/>
      <c r="W510" s="963"/>
      <c r="X510" s="963"/>
      <c r="Y510" s="963"/>
      <c r="Z510" s="963"/>
    </row>
    <row r="511" spans="1:26" ht="51">
      <c r="A511" s="693" t="s">
        <v>999</v>
      </c>
      <c r="B511" s="467" t="s">
        <v>1000</v>
      </c>
      <c r="C511" s="471" t="s">
        <v>9506</v>
      </c>
      <c r="D511" s="696">
        <v>2</v>
      </c>
      <c r="E511" s="696" t="s">
        <v>611</v>
      </c>
      <c r="F511" s="471"/>
      <c r="G511" s="1056"/>
      <c r="H511" s="1102"/>
      <c r="I511" s="960"/>
      <c r="J511" s="960"/>
      <c r="K511" s="960"/>
      <c r="L511" s="963"/>
      <c r="M511" s="963"/>
      <c r="N511" s="963"/>
      <c r="O511" s="963"/>
      <c r="P511" s="963"/>
      <c r="Q511" s="963"/>
      <c r="R511" s="963"/>
      <c r="S511" s="963"/>
      <c r="T511" s="963"/>
      <c r="U511" s="963"/>
      <c r="V511" s="963"/>
      <c r="W511" s="963"/>
      <c r="X511" s="963"/>
      <c r="Y511" s="963"/>
      <c r="Z511" s="963"/>
    </row>
    <row r="512" spans="1:26" ht="16">
      <c r="A512" s="693" t="s">
        <v>6943</v>
      </c>
      <c r="B512" s="467"/>
      <c r="C512" s="471" t="s">
        <v>9507</v>
      </c>
      <c r="D512" s="696">
        <v>2</v>
      </c>
      <c r="E512" s="696" t="s">
        <v>469</v>
      </c>
      <c r="F512" s="471"/>
      <c r="G512" s="1056"/>
      <c r="H512" s="1102"/>
      <c r="I512" s="960"/>
      <c r="J512" s="960"/>
      <c r="K512" s="960"/>
      <c r="L512" s="963"/>
      <c r="M512" s="963"/>
      <c r="N512" s="963"/>
      <c r="O512" s="963"/>
      <c r="P512" s="963"/>
      <c r="Q512" s="963"/>
      <c r="R512" s="963"/>
      <c r="S512" s="963"/>
      <c r="T512" s="963"/>
      <c r="U512" s="963"/>
      <c r="V512" s="963"/>
      <c r="W512" s="963"/>
      <c r="X512" s="963"/>
      <c r="Y512" s="963"/>
      <c r="Z512" s="963"/>
    </row>
    <row r="513" spans="1:26" ht="16">
      <c r="A513" s="693" t="s">
        <v>6943</v>
      </c>
      <c r="B513" s="467"/>
      <c r="C513" s="471" t="s">
        <v>9508</v>
      </c>
      <c r="D513" s="696">
        <v>2</v>
      </c>
      <c r="E513" s="696" t="s">
        <v>469</v>
      </c>
      <c r="F513" s="471"/>
      <c r="G513" s="1056"/>
      <c r="H513" s="1102"/>
      <c r="I513" s="960"/>
      <c r="J513" s="960"/>
      <c r="K513" s="960"/>
      <c r="L513" s="963"/>
      <c r="M513" s="963"/>
      <c r="N513" s="963"/>
      <c r="O513" s="963"/>
      <c r="P513" s="963"/>
      <c r="Q513" s="963"/>
      <c r="R513" s="963"/>
      <c r="S513" s="963"/>
      <c r="T513" s="963"/>
      <c r="U513" s="963"/>
      <c r="V513" s="963"/>
      <c r="W513" s="963"/>
      <c r="X513" s="963"/>
      <c r="Y513" s="963"/>
      <c r="Z513" s="963"/>
    </row>
    <row r="514" spans="1:26" ht="48" customHeight="1">
      <c r="A514" s="927" t="s">
        <v>103</v>
      </c>
      <c r="B514" s="1606" t="s">
        <v>104</v>
      </c>
      <c r="C514" s="1570"/>
      <c r="D514" s="1570"/>
      <c r="E514" s="1570"/>
      <c r="F514" s="1570"/>
      <c r="G514" s="1573"/>
      <c r="H514" s="1416"/>
      <c r="I514" s="960">
        <f>SUM(D515:D523)</f>
        <v>18</v>
      </c>
      <c r="J514" s="960">
        <f>COUNT(D515:D523)*2</f>
        <v>18</v>
      </c>
      <c r="K514" s="960"/>
      <c r="L514" s="963"/>
      <c r="M514" s="963"/>
      <c r="N514" s="963"/>
      <c r="O514" s="963"/>
      <c r="P514" s="963"/>
      <c r="Q514" s="963"/>
      <c r="R514" s="963"/>
      <c r="S514" s="963"/>
      <c r="T514" s="963"/>
      <c r="U514" s="963"/>
      <c r="V514" s="963"/>
      <c r="W514" s="963"/>
      <c r="X514" s="963"/>
      <c r="Y514" s="963"/>
      <c r="Z514" s="963"/>
    </row>
    <row r="515" spans="1:26" ht="32">
      <c r="A515" s="693" t="s">
        <v>9509</v>
      </c>
      <c r="B515" s="471" t="s">
        <v>1003</v>
      </c>
      <c r="C515" s="471" t="s">
        <v>9510</v>
      </c>
      <c r="D515" s="696">
        <v>2</v>
      </c>
      <c r="E515" s="696" t="s">
        <v>877</v>
      </c>
      <c r="F515" s="471"/>
      <c r="G515" s="1056"/>
      <c r="H515" s="1102"/>
      <c r="I515" s="960"/>
      <c r="J515" s="960"/>
      <c r="K515" s="960"/>
      <c r="L515" s="963"/>
      <c r="M515" s="963"/>
      <c r="N515" s="963"/>
      <c r="O515" s="963"/>
      <c r="P515" s="963"/>
      <c r="Q515" s="963"/>
      <c r="R515" s="963"/>
      <c r="S515" s="963"/>
      <c r="T515" s="963"/>
      <c r="U515" s="963"/>
      <c r="V515" s="963"/>
      <c r="W515" s="963"/>
      <c r="X515" s="963"/>
      <c r="Y515" s="963"/>
      <c r="Z515" s="963"/>
    </row>
    <row r="516" spans="1:26" ht="32">
      <c r="A516" s="693" t="s">
        <v>6943</v>
      </c>
      <c r="B516" s="471"/>
      <c r="C516" s="471" t="s">
        <v>9511</v>
      </c>
      <c r="D516" s="696">
        <v>2</v>
      </c>
      <c r="E516" s="696" t="s">
        <v>877</v>
      </c>
      <c r="F516" s="471"/>
      <c r="G516" s="1056"/>
      <c r="H516" s="1102"/>
      <c r="I516" s="960"/>
      <c r="J516" s="960"/>
      <c r="K516" s="960"/>
      <c r="L516" s="963"/>
      <c r="M516" s="963"/>
      <c r="N516" s="963"/>
      <c r="O516" s="963"/>
      <c r="P516" s="963"/>
      <c r="Q516" s="963"/>
      <c r="R516" s="963"/>
      <c r="S516" s="963"/>
      <c r="T516" s="963"/>
      <c r="U516" s="963"/>
      <c r="V516" s="963"/>
      <c r="W516" s="963"/>
      <c r="X516" s="963"/>
      <c r="Y516" s="963"/>
      <c r="Z516" s="963"/>
    </row>
    <row r="517" spans="1:26" ht="32">
      <c r="A517" s="693"/>
      <c r="B517" s="471"/>
      <c r="C517" s="471" t="s">
        <v>9512</v>
      </c>
      <c r="D517" s="696">
        <v>2</v>
      </c>
      <c r="E517" s="696" t="s">
        <v>877</v>
      </c>
      <c r="F517" s="471"/>
      <c r="G517" s="1056"/>
      <c r="H517" s="1102"/>
      <c r="I517" s="960"/>
      <c r="J517" s="960"/>
      <c r="K517" s="960"/>
      <c r="L517" s="963"/>
      <c r="M517" s="963"/>
      <c r="N517" s="963"/>
      <c r="O517" s="963"/>
      <c r="P517" s="963"/>
      <c r="Q517" s="963"/>
      <c r="R517" s="963"/>
      <c r="S517" s="963"/>
      <c r="T517" s="963"/>
      <c r="U517" s="963"/>
      <c r="V517" s="963"/>
      <c r="W517" s="963"/>
      <c r="X517" s="963"/>
      <c r="Y517" s="963"/>
      <c r="Z517" s="963"/>
    </row>
    <row r="518" spans="1:26" ht="32">
      <c r="A518" s="693" t="s">
        <v>6943</v>
      </c>
      <c r="B518" s="471"/>
      <c r="C518" s="471" t="s">
        <v>9513</v>
      </c>
      <c r="D518" s="696">
        <v>2</v>
      </c>
      <c r="E518" s="696" t="s">
        <v>877</v>
      </c>
      <c r="F518" s="471" t="s">
        <v>9514</v>
      </c>
      <c r="G518" s="1056"/>
      <c r="H518" s="1102"/>
      <c r="I518" s="960"/>
      <c r="J518" s="960"/>
      <c r="K518" s="960"/>
      <c r="L518" s="963"/>
      <c r="M518" s="963"/>
      <c r="N518" s="963"/>
      <c r="O518" s="963"/>
      <c r="P518" s="963"/>
      <c r="Q518" s="963"/>
      <c r="R518" s="963"/>
      <c r="S518" s="963"/>
      <c r="T518" s="963"/>
      <c r="U518" s="963"/>
      <c r="V518" s="963"/>
      <c r="W518" s="963"/>
      <c r="X518" s="963"/>
      <c r="Y518" s="963"/>
      <c r="Z518" s="963"/>
    </row>
    <row r="519" spans="1:26" ht="16">
      <c r="A519" s="693" t="s">
        <v>6943</v>
      </c>
      <c r="B519" s="471"/>
      <c r="C519" s="471" t="s">
        <v>9515</v>
      </c>
      <c r="D519" s="696">
        <v>2</v>
      </c>
      <c r="E519" s="696" t="s">
        <v>877</v>
      </c>
      <c r="F519" s="471"/>
      <c r="G519" s="1056"/>
      <c r="H519" s="1102"/>
      <c r="I519" s="960"/>
      <c r="J519" s="960"/>
      <c r="K519" s="960"/>
      <c r="L519" s="963"/>
      <c r="M519" s="963"/>
      <c r="N519" s="963"/>
      <c r="O519" s="963"/>
      <c r="P519" s="963"/>
      <c r="Q519" s="963"/>
      <c r="R519" s="963"/>
      <c r="S519" s="963"/>
      <c r="T519" s="963"/>
      <c r="U519" s="963"/>
      <c r="V519" s="963"/>
      <c r="W519" s="963"/>
      <c r="X519" s="963"/>
      <c r="Y519" s="963"/>
      <c r="Z519" s="963"/>
    </row>
    <row r="520" spans="1:26" ht="32">
      <c r="A520" s="693" t="s">
        <v>9516</v>
      </c>
      <c r="B520" s="471" t="s">
        <v>1007</v>
      </c>
      <c r="C520" s="471" t="s">
        <v>9517</v>
      </c>
      <c r="D520" s="696">
        <v>2</v>
      </c>
      <c r="E520" s="696" t="s">
        <v>877</v>
      </c>
      <c r="F520" s="471"/>
      <c r="G520" s="1056"/>
      <c r="H520" s="1102"/>
      <c r="I520" s="960"/>
      <c r="J520" s="960"/>
      <c r="K520" s="960"/>
      <c r="L520" s="963"/>
      <c r="M520" s="963"/>
      <c r="N520" s="963"/>
      <c r="O520" s="963"/>
      <c r="P520" s="963"/>
      <c r="Q520" s="963"/>
      <c r="R520" s="963"/>
      <c r="S520" s="963"/>
      <c r="T520" s="963"/>
      <c r="U520" s="963"/>
      <c r="V520" s="963"/>
      <c r="W520" s="963"/>
      <c r="X520" s="963"/>
      <c r="Y520" s="963"/>
      <c r="Z520" s="963"/>
    </row>
    <row r="521" spans="1:26" ht="32">
      <c r="A521" s="693"/>
      <c r="B521" s="471"/>
      <c r="C521" s="769" t="s">
        <v>9518</v>
      </c>
      <c r="D521" s="696">
        <v>2</v>
      </c>
      <c r="E521" s="696" t="s">
        <v>877</v>
      </c>
      <c r="F521" s="471"/>
      <c r="G521" s="1056"/>
      <c r="H521" s="1102"/>
      <c r="I521" s="960"/>
      <c r="J521" s="960"/>
      <c r="K521" s="960"/>
      <c r="L521" s="963"/>
      <c r="M521" s="963"/>
      <c r="N521" s="963"/>
      <c r="O521" s="963"/>
      <c r="P521" s="963"/>
      <c r="Q521" s="963"/>
      <c r="R521" s="963"/>
      <c r="S521" s="963"/>
      <c r="T521" s="963"/>
      <c r="U521" s="963"/>
      <c r="V521" s="963"/>
      <c r="W521" s="963"/>
      <c r="X521" s="963"/>
      <c r="Y521" s="963"/>
      <c r="Z521" s="963"/>
    </row>
    <row r="522" spans="1:26" ht="32">
      <c r="A522" s="693"/>
      <c r="B522" s="471"/>
      <c r="C522" s="475" t="s">
        <v>9519</v>
      </c>
      <c r="D522" s="696">
        <v>2</v>
      </c>
      <c r="E522" s="696" t="s">
        <v>611</v>
      </c>
      <c r="F522" s="471"/>
      <c r="G522" s="1056"/>
      <c r="H522" s="1102"/>
      <c r="I522" s="960"/>
      <c r="J522" s="960"/>
      <c r="K522" s="960"/>
      <c r="L522" s="963"/>
      <c r="M522" s="963"/>
      <c r="N522" s="963"/>
      <c r="O522" s="963"/>
      <c r="P522" s="963"/>
      <c r="Q522" s="963"/>
      <c r="R522" s="963"/>
      <c r="S522" s="963"/>
      <c r="T522" s="963"/>
      <c r="U522" s="963"/>
      <c r="V522" s="963"/>
      <c r="W522" s="963"/>
      <c r="X522" s="963"/>
      <c r="Y522" s="963"/>
      <c r="Z522" s="963"/>
    </row>
    <row r="523" spans="1:26" ht="32">
      <c r="A523" s="693"/>
      <c r="B523" s="471"/>
      <c r="C523" s="471" t="s">
        <v>9520</v>
      </c>
      <c r="D523" s="696">
        <v>2</v>
      </c>
      <c r="E523" s="696" t="s">
        <v>877</v>
      </c>
      <c r="F523" s="471"/>
      <c r="G523" s="1056"/>
      <c r="H523" s="1102"/>
      <c r="I523" s="960"/>
      <c r="J523" s="960"/>
      <c r="K523" s="960"/>
      <c r="L523" s="963"/>
      <c r="M523" s="963"/>
      <c r="N523" s="963"/>
      <c r="O523" s="963"/>
      <c r="P523" s="963"/>
      <c r="Q523" s="963"/>
      <c r="R523" s="963"/>
      <c r="S523" s="963"/>
      <c r="T523" s="963"/>
      <c r="U523" s="963"/>
      <c r="V523" s="963"/>
      <c r="W523" s="963"/>
      <c r="X523" s="963"/>
      <c r="Y523" s="963"/>
      <c r="Z523" s="963"/>
    </row>
    <row r="524" spans="1:26" ht="19">
      <c r="A524" s="1261"/>
      <c r="B524" s="1784" t="s">
        <v>1008</v>
      </c>
      <c r="C524" s="1570"/>
      <c r="D524" s="1570"/>
      <c r="E524" s="1570"/>
      <c r="F524" s="1570"/>
      <c r="G524" s="1573"/>
      <c r="H524" s="1415"/>
      <c r="I524" s="960">
        <f t="shared" ref="I524:J524" si="5">I525+I535+I546+I552+I555+I560+I566+I583+I614+I645</f>
        <v>64</v>
      </c>
      <c r="J524" s="960">
        <f t="shared" si="5"/>
        <v>64</v>
      </c>
      <c r="K524" s="960"/>
      <c r="L524" s="963"/>
      <c r="M524" s="963"/>
      <c r="N524" s="963"/>
      <c r="O524" s="963"/>
      <c r="P524" s="963"/>
      <c r="Q524" s="963"/>
      <c r="R524" s="963"/>
      <c r="S524" s="963"/>
      <c r="T524" s="963"/>
      <c r="U524" s="963"/>
      <c r="V524" s="963"/>
      <c r="W524" s="963"/>
      <c r="X524" s="963"/>
      <c r="Y524" s="963"/>
      <c r="Z524" s="963"/>
    </row>
    <row r="525" spans="1:26" ht="19">
      <c r="A525" s="927" t="s">
        <v>241</v>
      </c>
      <c r="B525" s="1606" t="s">
        <v>107</v>
      </c>
      <c r="C525" s="1570"/>
      <c r="D525" s="1570"/>
      <c r="E525" s="1570"/>
      <c r="F525" s="1570"/>
      <c r="G525" s="1573"/>
      <c r="H525" s="1416"/>
      <c r="I525" s="960">
        <f>SUM(D526:D531)</f>
        <v>8</v>
      </c>
      <c r="J525" s="960">
        <f>COUNT(D528:D531)*2</f>
        <v>8</v>
      </c>
      <c r="K525" s="960"/>
      <c r="L525" s="963"/>
      <c r="M525" s="963"/>
      <c r="N525" s="963"/>
      <c r="O525" s="963"/>
      <c r="P525" s="963"/>
      <c r="Q525" s="963"/>
      <c r="R525" s="963"/>
      <c r="S525" s="963"/>
      <c r="T525" s="963"/>
      <c r="U525" s="963"/>
      <c r="V525" s="963"/>
      <c r="W525" s="963"/>
      <c r="X525" s="963"/>
      <c r="Y525" s="963"/>
      <c r="Z525" s="963"/>
    </row>
    <row r="526" spans="1:26" ht="14.25" hidden="1" customHeight="1">
      <c r="A526" s="412" t="s">
        <v>1009</v>
      </c>
      <c r="B526" s="115" t="s">
        <v>1010</v>
      </c>
      <c r="C526" s="106"/>
      <c r="D526" s="138"/>
      <c r="E526" s="138"/>
      <c r="F526" s="138"/>
      <c r="G526" s="138"/>
      <c r="H526" s="106"/>
      <c r="I526" s="319"/>
      <c r="J526" s="319"/>
      <c r="K526" s="106"/>
      <c r="L526" s="106"/>
      <c r="M526" s="106"/>
      <c r="N526" s="106"/>
      <c r="O526" s="106"/>
      <c r="P526" s="106"/>
      <c r="Q526" s="106"/>
      <c r="R526" s="106"/>
      <c r="S526" s="106"/>
      <c r="T526" s="106"/>
      <c r="U526" s="106"/>
      <c r="V526" s="106"/>
      <c r="W526" s="106"/>
      <c r="X526" s="106"/>
      <c r="Y526" s="106"/>
      <c r="Z526" s="106"/>
    </row>
    <row r="527" spans="1:26" ht="14.25" hidden="1" customHeight="1">
      <c r="A527" s="334" t="s">
        <v>7069</v>
      </c>
      <c r="B527" s="129" t="s">
        <v>1015</v>
      </c>
      <c r="C527" s="129"/>
      <c r="D527" s="143"/>
      <c r="E527" s="143"/>
      <c r="F527" s="143"/>
      <c r="G527" s="143"/>
      <c r="H527" s="106"/>
      <c r="I527" s="319"/>
      <c r="J527" s="319"/>
      <c r="K527" s="106"/>
      <c r="L527" s="106"/>
      <c r="M527" s="106"/>
      <c r="N527" s="106"/>
      <c r="O527" s="106"/>
      <c r="P527" s="106"/>
      <c r="Q527" s="106"/>
      <c r="R527" s="106"/>
      <c r="S527" s="106"/>
      <c r="T527" s="106"/>
      <c r="U527" s="106"/>
      <c r="V527" s="106"/>
      <c r="W527" s="106"/>
      <c r="X527" s="106"/>
      <c r="Y527" s="106"/>
      <c r="Z527" s="106"/>
    </row>
    <row r="528" spans="1:26" ht="34">
      <c r="A528" s="693" t="s">
        <v>2192</v>
      </c>
      <c r="B528" s="467" t="s">
        <v>1017</v>
      </c>
      <c r="C528" s="471" t="s">
        <v>9521</v>
      </c>
      <c r="D528" s="696">
        <v>2</v>
      </c>
      <c r="E528" s="696" t="s">
        <v>611</v>
      </c>
      <c r="F528" s="471"/>
      <c r="G528" s="1056"/>
      <c r="H528" s="1102"/>
      <c r="I528" s="960"/>
      <c r="J528" s="960"/>
      <c r="K528" s="960"/>
      <c r="L528" s="963"/>
      <c r="M528" s="963"/>
      <c r="N528" s="963"/>
      <c r="O528" s="963"/>
      <c r="P528" s="963"/>
      <c r="Q528" s="963"/>
      <c r="R528" s="963"/>
      <c r="S528" s="963"/>
      <c r="T528" s="963"/>
      <c r="U528" s="963"/>
      <c r="V528" s="963"/>
      <c r="W528" s="963"/>
      <c r="X528" s="963"/>
      <c r="Y528" s="963"/>
      <c r="Z528" s="963"/>
    </row>
    <row r="529" spans="1:26" ht="51">
      <c r="A529" s="693" t="s">
        <v>2195</v>
      </c>
      <c r="B529" s="467" t="s">
        <v>1029</v>
      </c>
      <c r="C529" s="471" t="s">
        <v>9522</v>
      </c>
      <c r="D529" s="696">
        <v>2</v>
      </c>
      <c r="E529" s="696" t="s">
        <v>2989</v>
      </c>
      <c r="F529" s="471"/>
      <c r="G529" s="1056"/>
      <c r="H529" s="1102"/>
      <c r="I529" s="960"/>
      <c r="J529" s="960"/>
      <c r="K529" s="960"/>
      <c r="L529" s="963"/>
      <c r="M529" s="963"/>
      <c r="N529" s="963"/>
      <c r="O529" s="963"/>
      <c r="P529" s="963"/>
      <c r="Q529" s="963"/>
      <c r="R529" s="963"/>
      <c r="S529" s="963"/>
      <c r="T529" s="963"/>
      <c r="U529" s="963"/>
      <c r="V529" s="963"/>
      <c r="W529" s="963"/>
      <c r="X529" s="963"/>
      <c r="Y529" s="963"/>
      <c r="Z529" s="963"/>
    </row>
    <row r="530" spans="1:26" ht="48">
      <c r="A530" s="693"/>
      <c r="B530" s="467"/>
      <c r="C530" s="471" t="s">
        <v>9523</v>
      </c>
      <c r="D530" s="696">
        <v>2</v>
      </c>
      <c r="E530" s="696" t="s">
        <v>611</v>
      </c>
      <c r="F530" s="471"/>
      <c r="G530" s="1056"/>
      <c r="H530" s="1102"/>
      <c r="I530" s="960"/>
      <c r="J530" s="960"/>
      <c r="K530" s="960"/>
      <c r="L530" s="963"/>
      <c r="M530" s="963"/>
      <c r="N530" s="963"/>
      <c r="O530" s="963"/>
      <c r="P530" s="963"/>
      <c r="Q530" s="963"/>
      <c r="R530" s="963"/>
      <c r="S530" s="963"/>
      <c r="T530" s="963"/>
      <c r="U530" s="963"/>
      <c r="V530" s="963"/>
      <c r="W530" s="963"/>
      <c r="X530" s="963"/>
      <c r="Y530" s="963"/>
      <c r="Z530" s="963"/>
    </row>
    <row r="531" spans="1:26" ht="48">
      <c r="A531" s="693"/>
      <c r="B531" s="467"/>
      <c r="C531" s="471" t="s">
        <v>9524</v>
      </c>
      <c r="D531" s="696">
        <v>2</v>
      </c>
      <c r="E531" s="696" t="s">
        <v>611</v>
      </c>
      <c r="F531" s="471"/>
      <c r="G531" s="1056"/>
      <c r="H531" s="1102"/>
      <c r="I531" s="960"/>
      <c r="J531" s="960"/>
      <c r="K531" s="960"/>
      <c r="L531" s="963"/>
      <c r="M531" s="963"/>
      <c r="N531" s="963"/>
      <c r="O531" s="963"/>
      <c r="P531" s="963"/>
      <c r="Q531" s="963"/>
      <c r="R531" s="963"/>
      <c r="S531" s="963"/>
      <c r="T531" s="963"/>
      <c r="U531" s="963"/>
      <c r="V531" s="963"/>
      <c r="W531" s="963"/>
      <c r="X531" s="963"/>
      <c r="Y531" s="963"/>
      <c r="Z531" s="963"/>
    </row>
    <row r="532" spans="1:26" ht="39.75" hidden="1" customHeight="1">
      <c r="A532" s="350" t="s">
        <v>242</v>
      </c>
      <c r="B532" s="1759" t="s">
        <v>7394</v>
      </c>
      <c r="C532" s="1576"/>
      <c r="D532" s="1576"/>
      <c r="E532" s="1576"/>
      <c r="F532" s="1576"/>
      <c r="G532" s="1584"/>
      <c r="H532" s="942"/>
      <c r="I532" s="319">
        <f>SUM(D533:D534)</f>
        <v>0</v>
      </c>
      <c r="J532" s="319">
        <f>COUNT(D533:D534)*2</f>
        <v>0</v>
      </c>
      <c r="K532" s="106"/>
      <c r="L532" s="106"/>
      <c r="M532" s="106"/>
      <c r="N532" s="106"/>
      <c r="O532" s="106"/>
      <c r="P532" s="106"/>
      <c r="Q532" s="106"/>
      <c r="R532" s="106"/>
      <c r="S532" s="106"/>
      <c r="T532" s="106"/>
      <c r="U532" s="106"/>
      <c r="V532" s="106"/>
      <c r="W532" s="106"/>
      <c r="X532" s="106"/>
      <c r="Y532" s="106"/>
      <c r="Z532" s="106"/>
    </row>
    <row r="533" spans="1:26" ht="14.25" hidden="1" customHeight="1">
      <c r="A533" s="310" t="s">
        <v>2196</v>
      </c>
      <c r="B533" s="122" t="s">
        <v>1032</v>
      </c>
      <c r="C533" s="141"/>
      <c r="D533" s="141"/>
      <c r="E533" s="141"/>
      <c r="F533" s="141"/>
      <c r="G533" s="141"/>
      <c r="H533" s="106"/>
      <c r="I533" s="319"/>
      <c r="J533" s="319"/>
      <c r="K533" s="106"/>
      <c r="L533" s="106"/>
      <c r="M533" s="106"/>
      <c r="N533" s="106"/>
      <c r="O533" s="106"/>
      <c r="P533" s="106"/>
      <c r="Q533" s="106"/>
      <c r="R533" s="106"/>
      <c r="S533" s="106"/>
      <c r="T533" s="106"/>
      <c r="U533" s="106"/>
      <c r="V533" s="106"/>
      <c r="W533" s="106"/>
      <c r="X533" s="106"/>
      <c r="Y533" s="106"/>
      <c r="Z533" s="106"/>
    </row>
    <row r="534" spans="1:26" ht="14.25" hidden="1" customHeight="1">
      <c r="A534" s="334" t="s">
        <v>2198</v>
      </c>
      <c r="B534" s="129" t="s">
        <v>1038</v>
      </c>
      <c r="C534" s="143"/>
      <c r="D534" s="143"/>
      <c r="E534" s="143"/>
      <c r="F534" s="143"/>
      <c r="G534" s="143"/>
      <c r="H534" s="106"/>
      <c r="I534" s="319"/>
      <c r="J534" s="319"/>
      <c r="K534" s="106"/>
      <c r="L534" s="106"/>
      <c r="M534" s="106"/>
      <c r="N534" s="106"/>
      <c r="O534" s="106"/>
      <c r="P534" s="106"/>
      <c r="Q534" s="106"/>
      <c r="R534" s="106"/>
      <c r="S534" s="106"/>
      <c r="T534" s="106"/>
      <c r="U534" s="106"/>
      <c r="V534" s="106"/>
      <c r="W534" s="106"/>
      <c r="X534" s="106"/>
      <c r="Y534" s="106"/>
      <c r="Z534" s="106"/>
    </row>
    <row r="535" spans="1:26" ht="19">
      <c r="A535" s="927" t="s">
        <v>244</v>
      </c>
      <c r="B535" s="1606" t="s">
        <v>111</v>
      </c>
      <c r="C535" s="1570"/>
      <c r="D535" s="1570"/>
      <c r="E535" s="1570"/>
      <c r="F535" s="1570"/>
      <c r="G535" s="1573"/>
      <c r="H535" s="1416"/>
      <c r="I535" s="960">
        <f>SUM(D536:D545)</f>
        <v>18</v>
      </c>
      <c r="J535" s="960">
        <f>COUNT(D536:D545)*2</f>
        <v>18</v>
      </c>
      <c r="K535" s="960"/>
      <c r="L535" s="963"/>
      <c r="M535" s="963"/>
      <c r="N535" s="963"/>
      <c r="O535" s="963"/>
      <c r="P535" s="963"/>
      <c r="Q535" s="963"/>
      <c r="R535" s="963"/>
      <c r="S535" s="963"/>
      <c r="T535" s="963"/>
      <c r="U535" s="963"/>
      <c r="V535" s="963"/>
      <c r="W535" s="963"/>
      <c r="X535" s="963"/>
      <c r="Y535" s="963"/>
      <c r="Z535" s="963"/>
    </row>
    <row r="536" spans="1:26" ht="34">
      <c r="A536" s="693" t="s">
        <v>1054</v>
      </c>
      <c r="B536" s="467" t="s">
        <v>1055</v>
      </c>
      <c r="C536" s="467" t="s">
        <v>9525</v>
      </c>
      <c r="D536" s="696">
        <v>2</v>
      </c>
      <c r="E536" s="696" t="s">
        <v>611</v>
      </c>
      <c r="F536" s="471"/>
      <c r="G536" s="1056"/>
      <c r="H536" s="1102"/>
      <c r="I536" s="960"/>
      <c r="J536" s="960"/>
      <c r="K536" s="960"/>
      <c r="L536" s="963"/>
      <c r="M536" s="963"/>
      <c r="N536" s="963"/>
      <c r="O536" s="963"/>
      <c r="P536" s="963"/>
      <c r="Q536" s="963"/>
      <c r="R536" s="963"/>
      <c r="S536" s="963"/>
      <c r="T536" s="963"/>
      <c r="U536" s="963"/>
      <c r="V536" s="963"/>
      <c r="W536" s="963"/>
      <c r="X536" s="963"/>
      <c r="Y536" s="963"/>
      <c r="Z536" s="963"/>
    </row>
    <row r="537" spans="1:26" ht="34">
      <c r="A537" s="1053" t="s">
        <v>6943</v>
      </c>
      <c r="B537" s="467"/>
      <c r="C537" s="467" t="s">
        <v>9526</v>
      </c>
      <c r="D537" s="696">
        <v>2</v>
      </c>
      <c r="E537" s="696" t="s">
        <v>611</v>
      </c>
      <c r="F537" s="471"/>
      <c r="G537" s="1056"/>
      <c r="H537" s="1102"/>
      <c r="I537" s="960"/>
      <c r="J537" s="960"/>
      <c r="K537" s="960"/>
      <c r="L537" s="963"/>
      <c r="M537" s="963"/>
      <c r="N537" s="963"/>
      <c r="O537" s="963"/>
      <c r="P537" s="963"/>
      <c r="Q537" s="963"/>
      <c r="R537" s="963"/>
      <c r="S537" s="963"/>
      <c r="T537" s="963"/>
      <c r="U537" s="963"/>
      <c r="V537" s="963"/>
      <c r="W537" s="963"/>
      <c r="X537" s="963"/>
      <c r="Y537" s="963"/>
      <c r="Z537" s="963"/>
    </row>
    <row r="538" spans="1:26" ht="48">
      <c r="A538" s="693" t="s">
        <v>1059</v>
      </c>
      <c r="B538" s="471" t="s">
        <v>1060</v>
      </c>
      <c r="C538" s="467" t="s">
        <v>9527</v>
      </c>
      <c r="D538" s="696">
        <v>2</v>
      </c>
      <c r="E538" s="696" t="s">
        <v>611</v>
      </c>
      <c r="F538" s="471"/>
      <c r="G538" s="1056"/>
      <c r="H538" s="1102"/>
      <c r="I538" s="960"/>
      <c r="J538" s="960"/>
      <c r="K538" s="960"/>
      <c r="L538" s="963"/>
      <c r="M538" s="963"/>
      <c r="N538" s="963"/>
      <c r="O538" s="963"/>
      <c r="P538" s="963"/>
      <c r="Q538" s="963"/>
      <c r="R538" s="963"/>
      <c r="S538" s="963"/>
      <c r="T538" s="963"/>
      <c r="U538" s="963"/>
      <c r="V538" s="963"/>
      <c r="W538" s="963"/>
      <c r="X538" s="963"/>
      <c r="Y538" s="963"/>
      <c r="Z538" s="963"/>
    </row>
    <row r="539" spans="1:26" ht="34">
      <c r="A539" s="1053" t="s">
        <v>6943</v>
      </c>
      <c r="B539" s="467"/>
      <c r="C539" s="467" t="s">
        <v>9528</v>
      </c>
      <c r="D539" s="696">
        <v>2</v>
      </c>
      <c r="E539" s="696" t="s">
        <v>611</v>
      </c>
      <c r="F539" s="471"/>
      <c r="G539" s="1056"/>
      <c r="H539" s="1102"/>
      <c r="I539" s="960"/>
      <c r="J539" s="960"/>
      <c r="K539" s="960"/>
      <c r="L539" s="963"/>
      <c r="M539" s="963"/>
      <c r="N539" s="963"/>
      <c r="O539" s="963"/>
      <c r="P539" s="963"/>
      <c r="Q539" s="963"/>
      <c r="R539" s="963"/>
      <c r="S539" s="963"/>
      <c r="T539" s="963"/>
      <c r="U539" s="963"/>
      <c r="V539" s="963"/>
      <c r="W539" s="963"/>
      <c r="X539" s="963"/>
      <c r="Y539" s="963"/>
      <c r="Z539" s="963"/>
    </row>
    <row r="540" spans="1:26" ht="34">
      <c r="A540" s="1053" t="s">
        <v>6943</v>
      </c>
      <c r="B540" s="467"/>
      <c r="C540" s="467" t="s">
        <v>9529</v>
      </c>
      <c r="D540" s="696">
        <v>2</v>
      </c>
      <c r="E540" s="696" t="s">
        <v>611</v>
      </c>
      <c r="F540" s="471"/>
      <c r="G540" s="1056"/>
      <c r="H540" s="1102"/>
      <c r="I540" s="960"/>
      <c r="J540" s="960"/>
      <c r="K540" s="960"/>
      <c r="L540" s="963"/>
      <c r="M540" s="963"/>
      <c r="N540" s="963"/>
      <c r="O540" s="963"/>
      <c r="P540" s="963"/>
      <c r="Q540" s="963"/>
      <c r="R540" s="963"/>
      <c r="S540" s="963"/>
      <c r="T540" s="963"/>
      <c r="U540" s="963"/>
      <c r="V540" s="963"/>
      <c r="W540" s="963"/>
      <c r="X540" s="963"/>
      <c r="Y540" s="963"/>
      <c r="Z540" s="963"/>
    </row>
    <row r="541" spans="1:26" ht="32">
      <c r="A541" s="1053" t="s">
        <v>6943</v>
      </c>
      <c r="B541" s="1052"/>
      <c r="C541" s="471" t="s">
        <v>9530</v>
      </c>
      <c r="D541" s="696">
        <v>2</v>
      </c>
      <c r="E541" s="696" t="s">
        <v>611</v>
      </c>
      <c r="F541" s="471"/>
      <c r="G541" s="1056"/>
      <c r="H541" s="1102"/>
      <c r="I541" s="960"/>
      <c r="J541" s="960"/>
      <c r="K541" s="960"/>
      <c r="L541" s="963"/>
      <c r="M541" s="963"/>
      <c r="N541" s="963"/>
      <c r="O541" s="963"/>
      <c r="P541" s="963"/>
      <c r="Q541" s="963"/>
      <c r="R541" s="963"/>
      <c r="S541" s="963"/>
      <c r="T541" s="963"/>
      <c r="U541" s="963"/>
      <c r="V541" s="963"/>
      <c r="W541" s="963"/>
      <c r="X541" s="963"/>
      <c r="Y541" s="963"/>
      <c r="Z541" s="963"/>
    </row>
    <row r="542" spans="1:26" ht="51">
      <c r="A542" s="1053"/>
      <c r="B542" s="1052"/>
      <c r="C542" s="467" t="s">
        <v>9531</v>
      </c>
      <c r="D542" s="696">
        <v>2</v>
      </c>
      <c r="E542" s="696" t="s">
        <v>496</v>
      </c>
      <c r="F542" s="467"/>
      <c r="G542" s="1056"/>
      <c r="H542" s="1102"/>
      <c r="I542" s="960"/>
      <c r="J542" s="960"/>
      <c r="K542" s="960"/>
      <c r="L542" s="963"/>
      <c r="M542" s="963"/>
      <c r="N542" s="963"/>
      <c r="O542" s="963"/>
      <c r="P542" s="963"/>
      <c r="Q542" s="963"/>
      <c r="R542" s="963"/>
      <c r="S542" s="963"/>
      <c r="T542" s="963"/>
      <c r="U542" s="963"/>
      <c r="V542" s="963"/>
      <c r="W542" s="963"/>
      <c r="X542" s="963"/>
      <c r="Y542" s="963"/>
      <c r="Z542" s="963"/>
    </row>
    <row r="543" spans="1:26" ht="14.25" hidden="1" customHeight="1">
      <c r="A543" s="1422" t="s">
        <v>2209</v>
      </c>
      <c r="B543" s="109" t="s">
        <v>1071</v>
      </c>
      <c r="C543" s="136"/>
      <c r="D543" s="136"/>
      <c r="E543" s="136"/>
      <c r="F543" s="136"/>
      <c r="G543" s="136"/>
      <c r="H543" s="106"/>
      <c r="I543" s="319"/>
      <c r="J543" s="319"/>
      <c r="K543" s="106"/>
      <c r="L543" s="106"/>
      <c r="M543" s="106"/>
      <c r="N543" s="106"/>
      <c r="O543" s="106"/>
      <c r="P543" s="106"/>
      <c r="Q543" s="106"/>
      <c r="R543" s="106"/>
      <c r="S543" s="106"/>
      <c r="T543" s="106"/>
      <c r="U543" s="106"/>
      <c r="V543" s="106"/>
      <c r="W543" s="106"/>
      <c r="X543" s="106"/>
      <c r="Y543" s="106"/>
      <c r="Z543" s="106"/>
    </row>
    <row r="544" spans="1:26" ht="34">
      <c r="A544" s="693" t="s">
        <v>1073</v>
      </c>
      <c r="B544" s="467" t="s">
        <v>1074</v>
      </c>
      <c r="C544" s="471" t="s">
        <v>9532</v>
      </c>
      <c r="D544" s="696">
        <v>2</v>
      </c>
      <c r="E544" s="696" t="s">
        <v>469</v>
      </c>
      <c r="F544" s="471"/>
      <c r="G544" s="1056"/>
      <c r="H544" s="1102"/>
      <c r="I544" s="960"/>
      <c r="J544" s="960"/>
      <c r="K544" s="960"/>
      <c r="L544" s="963"/>
      <c r="M544" s="963"/>
      <c r="N544" s="963"/>
      <c r="O544" s="963"/>
      <c r="P544" s="963"/>
      <c r="Q544" s="963"/>
      <c r="R544" s="963"/>
      <c r="S544" s="963"/>
      <c r="T544" s="963"/>
      <c r="U544" s="963"/>
      <c r="V544" s="963"/>
      <c r="W544" s="963"/>
      <c r="X544" s="963"/>
      <c r="Y544" s="963"/>
      <c r="Z544" s="963"/>
    </row>
    <row r="545" spans="1:26" ht="32">
      <c r="A545" s="693"/>
      <c r="B545" s="467"/>
      <c r="C545" s="471" t="s">
        <v>9533</v>
      </c>
      <c r="D545" s="696">
        <v>2</v>
      </c>
      <c r="E545" s="696" t="s">
        <v>611</v>
      </c>
      <c r="F545" s="471"/>
      <c r="G545" s="1056"/>
      <c r="H545" s="1102"/>
      <c r="I545" s="960"/>
      <c r="J545" s="960"/>
      <c r="K545" s="960"/>
      <c r="L545" s="963"/>
      <c r="M545" s="963"/>
      <c r="N545" s="963"/>
      <c r="O545" s="963"/>
      <c r="P545" s="963"/>
      <c r="Q545" s="963"/>
      <c r="R545" s="963"/>
      <c r="S545" s="963"/>
      <c r="T545" s="963"/>
      <c r="U545" s="963"/>
      <c r="V545" s="963"/>
      <c r="W545" s="963"/>
      <c r="X545" s="963"/>
      <c r="Y545" s="963"/>
      <c r="Z545" s="963"/>
    </row>
    <row r="546" spans="1:26" ht="19">
      <c r="A546" s="1432" t="s">
        <v>246</v>
      </c>
      <c r="B546" s="1759" t="s">
        <v>113</v>
      </c>
      <c r="C546" s="1576"/>
      <c r="D546" s="1576"/>
      <c r="E546" s="1576"/>
      <c r="F546" s="1576"/>
      <c r="G546" s="1584"/>
      <c r="H546" s="1416"/>
      <c r="I546" s="960">
        <f>SUM(D547:D551)</f>
        <v>10</v>
      </c>
      <c r="J546" s="960">
        <f>COUNT(D547:D551)*2</f>
        <v>10</v>
      </c>
      <c r="K546" s="960"/>
      <c r="L546" s="963"/>
      <c r="M546" s="963"/>
      <c r="N546" s="963"/>
      <c r="O546" s="963"/>
      <c r="P546" s="963"/>
      <c r="Q546" s="963"/>
      <c r="R546" s="963"/>
      <c r="S546" s="963"/>
      <c r="T546" s="963"/>
      <c r="U546" s="963"/>
      <c r="V546" s="963"/>
      <c r="W546" s="963"/>
      <c r="X546" s="963"/>
      <c r="Y546" s="963"/>
      <c r="Z546" s="963"/>
    </row>
    <row r="547" spans="1:26" ht="34">
      <c r="A547" s="693" t="s">
        <v>2213</v>
      </c>
      <c r="B547" s="467" t="s">
        <v>1076</v>
      </c>
      <c r="C547" s="471" t="s">
        <v>9534</v>
      </c>
      <c r="D547" s="696">
        <v>2</v>
      </c>
      <c r="E547" s="696" t="s">
        <v>611</v>
      </c>
      <c r="F547" s="471"/>
      <c r="G547" s="1056"/>
      <c r="H547" s="1102"/>
      <c r="I547" s="960"/>
      <c r="J547" s="960"/>
      <c r="K547" s="960"/>
      <c r="L547" s="963"/>
      <c r="M547" s="963"/>
      <c r="N547" s="963"/>
      <c r="O547" s="963"/>
      <c r="P547" s="963"/>
      <c r="Q547" s="963"/>
      <c r="R547" s="963"/>
      <c r="S547" s="963"/>
      <c r="T547" s="963"/>
      <c r="U547" s="963"/>
      <c r="V547" s="963"/>
      <c r="W547" s="963"/>
      <c r="X547" s="963"/>
      <c r="Y547" s="963"/>
      <c r="Z547" s="963"/>
    </row>
    <row r="548" spans="1:26" ht="34">
      <c r="A548" s="693" t="s">
        <v>1079</v>
      </c>
      <c r="B548" s="471" t="s">
        <v>1080</v>
      </c>
      <c r="C548" s="467" t="s">
        <v>9535</v>
      </c>
      <c r="D548" s="696">
        <v>2</v>
      </c>
      <c r="E548" s="696" t="s">
        <v>611</v>
      </c>
      <c r="F548" s="471"/>
      <c r="G548" s="1056"/>
      <c r="H548" s="1102"/>
      <c r="I548" s="960"/>
      <c r="J548" s="960"/>
      <c r="K548" s="960"/>
      <c r="L548" s="963"/>
      <c r="M548" s="963"/>
      <c r="N548" s="963"/>
      <c r="O548" s="963"/>
      <c r="P548" s="963"/>
      <c r="Q548" s="963"/>
      <c r="R548" s="963"/>
      <c r="S548" s="963"/>
      <c r="T548" s="963"/>
      <c r="U548" s="963"/>
      <c r="V548" s="963"/>
      <c r="W548" s="963"/>
      <c r="X548" s="963"/>
      <c r="Y548" s="963"/>
      <c r="Z548" s="963"/>
    </row>
    <row r="549" spans="1:26" ht="34">
      <c r="A549" s="693" t="s">
        <v>2215</v>
      </c>
      <c r="B549" s="467" t="s">
        <v>1086</v>
      </c>
      <c r="C549" s="471" t="s">
        <v>9536</v>
      </c>
      <c r="D549" s="696">
        <v>2</v>
      </c>
      <c r="E549" s="696" t="s">
        <v>611</v>
      </c>
      <c r="F549" s="471"/>
      <c r="G549" s="1056"/>
      <c r="H549" s="1102"/>
      <c r="I549" s="960"/>
      <c r="J549" s="960"/>
      <c r="K549" s="960"/>
      <c r="L549" s="963"/>
      <c r="M549" s="963"/>
      <c r="N549" s="963"/>
      <c r="O549" s="963"/>
      <c r="P549" s="963"/>
      <c r="Q549" s="963"/>
      <c r="R549" s="963"/>
      <c r="S549" s="963"/>
      <c r="T549" s="963"/>
      <c r="U549" s="963"/>
      <c r="V549" s="963"/>
      <c r="W549" s="963"/>
      <c r="X549" s="963"/>
      <c r="Y549" s="963"/>
      <c r="Z549" s="963"/>
    </row>
    <row r="550" spans="1:26" ht="17">
      <c r="A550" s="693" t="s">
        <v>2216</v>
      </c>
      <c r="B550" s="467" t="s">
        <v>1091</v>
      </c>
      <c r="C550" s="471" t="s">
        <v>9537</v>
      </c>
      <c r="D550" s="696">
        <v>2</v>
      </c>
      <c r="E550" s="696" t="s">
        <v>611</v>
      </c>
      <c r="F550" s="471"/>
      <c r="G550" s="1056"/>
      <c r="H550" s="1102"/>
      <c r="I550" s="960"/>
      <c r="J550" s="960"/>
      <c r="K550" s="960"/>
      <c r="L550" s="963"/>
      <c r="M550" s="963"/>
      <c r="N550" s="963"/>
      <c r="O550" s="963"/>
      <c r="P550" s="963"/>
      <c r="Q550" s="963"/>
      <c r="R550" s="963"/>
      <c r="S550" s="963"/>
      <c r="T550" s="963"/>
      <c r="U550" s="963"/>
      <c r="V550" s="963"/>
      <c r="W550" s="963"/>
      <c r="X550" s="963"/>
      <c r="Y550" s="963"/>
      <c r="Z550" s="963"/>
    </row>
    <row r="551" spans="1:26" ht="34">
      <c r="A551" s="693" t="s">
        <v>2217</v>
      </c>
      <c r="B551" s="467" t="s">
        <v>1095</v>
      </c>
      <c r="C551" s="471" t="s">
        <v>9538</v>
      </c>
      <c r="D551" s="696">
        <v>2</v>
      </c>
      <c r="E551" s="696" t="s">
        <v>611</v>
      </c>
      <c r="F551" s="471"/>
      <c r="G551" s="1056"/>
      <c r="H551" s="1102"/>
      <c r="I551" s="960"/>
      <c r="J551" s="960"/>
      <c r="K551" s="960"/>
      <c r="L551" s="963"/>
      <c r="M551" s="963"/>
      <c r="N551" s="963"/>
      <c r="O551" s="963"/>
      <c r="P551" s="963"/>
      <c r="Q551" s="963"/>
      <c r="R551" s="963"/>
      <c r="S551" s="963"/>
      <c r="T551" s="963"/>
      <c r="U551" s="963"/>
      <c r="V551" s="963"/>
      <c r="W551" s="963"/>
      <c r="X551" s="963"/>
      <c r="Y551" s="963"/>
      <c r="Z551" s="963"/>
    </row>
    <row r="552" spans="1:26" ht="19">
      <c r="A552" s="693" t="s">
        <v>247</v>
      </c>
      <c r="B552" s="1606" t="s">
        <v>115</v>
      </c>
      <c r="C552" s="1570"/>
      <c r="D552" s="1570"/>
      <c r="E552" s="1570"/>
      <c r="F552" s="1570"/>
      <c r="G552" s="1573"/>
      <c r="H552" s="1416"/>
      <c r="I552" s="960">
        <f>SUM(D553:D554)</f>
        <v>4</v>
      </c>
      <c r="J552" s="960">
        <f>COUNT(D553:D554)*2</f>
        <v>4</v>
      </c>
      <c r="K552" s="960"/>
      <c r="L552" s="963"/>
      <c r="M552" s="963"/>
      <c r="N552" s="963"/>
      <c r="O552" s="963"/>
      <c r="P552" s="963"/>
      <c r="Q552" s="963"/>
      <c r="R552" s="963"/>
      <c r="S552" s="963"/>
      <c r="T552" s="963"/>
      <c r="U552" s="963"/>
      <c r="V552" s="963"/>
      <c r="W552" s="963"/>
      <c r="X552" s="963"/>
      <c r="Y552" s="963"/>
      <c r="Z552" s="963"/>
    </row>
    <row r="553" spans="1:26" ht="32">
      <c r="A553" s="693" t="s">
        <v>2218</v>
      </c>
      <c r="B553" s="471" t="s">
        <v>1102</v>
      </c>
      <c r="C553" s="471" t="s">
        <v>9539</v>
      </c>
      <c r="D553" s="696">
        <v>2</v>
      </c>
      <c r="E553" s="696" t="s">
        <v>506</v>
      </c>
      <c r="F553" s="471"/>
      <c r="G553" s="1056"/>
      <c r="H553" s="1102"/>
      <c r="I553" s="960"/>
      <c r="J553" s="960"/>
      <c r="K553" s="960"/>
      <c r="L553" s="963"/>
      <c r="M553" s="963"/>
      <c r="N553" s="963"/>
      <c r="O553" s="963"/>
      <c r="P553" s="963"/>
      <c r="Q553" s="963"/>
      <c r="R553" s="963"/>
      <c r="S553" s="963"/>
      <c r="T553" s="963"/>
      <c r="U553" s="963"/>
      <c r="V553" s="963"/>
      <c r="W553" s="963"/>
      <c r="X553" s="963"/>
      <c r="Y553" s="963"/>
      <c r="Z553" s="963"/>
    </row>
    <row r="554" spans="1:26" ht="32">
      <c r="A554" s="693" t="s">
        <v>2219</v>
      </c>
      <c r="B554" s="471" t="s">
        <v>1106</v>
      </c>
      <c r="C554" s="471" t="s">
        <v>9540</v>
      </c>
      <c r="D554" s="696">
        <v>2</v>
      </c>
      <c r="E554" s="696" t="s">
        <v>506</v>
      </c>
      <c r="F554" s="471"/>
      <c r="G554" s="1056"/>
      <c r="H554" s="1102"/>
      <c r="I554" s="960"/>
      <c r="J554" s="960"/>
      <c r="K554" s="960"/>
      <c r="L554" s="963"/>
      <c r="M554" s="963"/>
      <c r="N554" s="963"/>
      <c r="O554" s="963"/>
      <c r="P554" s="963"/>
      <c r="Q554" s="963"/>
      <c r="R554" s="963"/>
      <c r="S554" s="963"/>
      <c r="T554" s="963"/>
      <c r="U554" s="963"/>
      <c r="V554" s="963"/>
      <c r="W554" s="963"/>
      <c r="X554" s="963"/>
      <c r="Y554" s="963"/>
      <c r="Z554" s="963"/>
    </row>
    <row r="555" spans="1:26" ht="19">
      <c r="A555" s="927" t="s">
        <v>249</v>
      </c>
      <c r="B555" s="1606" t="s">
        <v>7075</v>
      </c>
      <c r="C555" s="1570"/>
      <c r="D555" s="1570"/>
      <c r="E555" s="1570"/>
      <c r="F555" s="1570"/>
      <c r="G555" s="1573"/>
      <c r="H555" s="1416"/>
      <c r="I555" s="960">
        <f>SUM(D556:D559)</f>
        <v>8</v>
      </c>
      <c r="J555" s="960">
        <f>COUNT(D556:D559)*2</f>
        <v>8</v>
      </c>
      <c r="K555" s="960"/>
      <c r="L555" s="963"/>
      <c r="M555" s="963"/>
      <c r="N555" s="963"/>
      <c r="O555" s="963"/>
      <c r="P555" s="963"/>
      <c r="Q555" s="963"/>
      <c r="R555" s="963"/>
      <c r="S555" s="963"/>
      <c r="T555" s="963"/>
      <c r="U555" s="963"/>
      <c r="V555" s="963"/>
      <c r="W555" s="963"/>
      <c r="X555" s="963"/>
      <c r="Y555" s="963"/>
      <c r="Z555" s="963"/>
    </row>
    <row r="556" spans="1:26" ht="32">
      <c r="A556" s="693" t="s">
        <v>1108</v>
      </c>
      <c r="B556" s="471" t="s">
        <v>1109</v>
      </c>
      <c r="C556" s="471" t="s">
        <v>9541</v>
      </c>
      <c r="D556" s="696">
        <v>2</v>
      </c>
      <c r="E556" s="696" t="s">
        <v>877</v>
      </c>
      <c r="F556" s="471"/>
      <c r="G556" s="1056"/>
      <c r="H556" s="1102"/>
      <c r="I556" s="960"/>
      <c r="J556" s="960"/>
      <c r="K556" s="960"/>
      <c r="L556" s="963"/>
      <c r="M556" s="963"/>
      <c r="N556" s="963"/>
      <c r="O556" s="963"/>
      <c r="P556" s="963"/>
      <c r="Q556" s="963"/>
      <c r="R556" s="963"/>
      <c r="S556" s="963"/>
      <c r="T556" s="963"/>
      <c r="U556" s="963"/>
      <c r="V556" s="963"/>
      <c r="W556" s="963"/>
      <c r="X556" s="963"/>
      <c r="Y556" s="963"/>
      <c r="Z556" s="963"/>
    </row>
    <row r="557" spans="1:26" ht="32">
      <c r="A557" s="693" t="s">
        <v>2226</v>
      </c>
      <c r="B557" s="471" t="s">
        <v>1113</v>
      </c>
      <c r="C557" s="471" t="s">
        <v>9542</v>
      </c>
      <c r="D557" s="696">
        <v>2</v>
      </c>
      <c r="E557" s="696" t="s">
        <v>599</v>
      </c>
      <c r="F557" s="471"/>
      <c r="G557" s="1056"/>
      <c r="H557" s="1102"/>
      <c r="I557" s="960"/>
      <c r="J557" s="960"/>
      <c r="K557" s="960"/>
      <c r="L557" s="963"/>
      <c r="M557" s="963"/>
      <c r="N557" s="963"/>
      <c r="O557" s="963"/>
      <c r="P557" s="963"/>
      <c r="Q557" s="963"/>
      <c r="R557" s="963"/>
      <c r="S557" s="963"/>
      <c r="T557" s="963"/>
      <c r="U557" s="963"/>
      <c r="V557" s="963"/>
      <c r="W557" s="963"/>
      <c r="X557" s="963"/>
      <c r="Y557" s="963"/>
      <c r="Z557" s="963"/>
    </row>
    <row r="558" spans="1:26" ht="16">
      <c r="A558" s="693"/>
      <c r="B558" s="471"/>
      <c r="C558" s="471" t="s">
        <v>9543</v>
      </c>
      <c r="D558" s="696">
        <v>2</v>
      </c>
      <c r="E558" s="696" t="s">
        <v>877</v>
      </c>
      <c r="F558" s="471"/>
      <c r="G558" s="1056"/>
      <c r="H558" s="1102"/>
      <c r="I558" s="960"/>
      <c r="J558" s="960"/>
      <c r="K558" s="960"/>
      <c r="L558" s="963"/>
      <c r="M558" s="963"/>
      <c r="N558" s="963"/>
      <c r="O558" s="963"/>
      <c r="P558" s="963"/>
      <c r="Q558" s="963"/>
      <c r="R558" s="963"/>
      <c r="S558" s="963"/>
      <c r="T558" s="963"/>
      <c r="U558" s="963"/>
      <c r="V558" s="963"/>
      <c r="W558" s="963"/>
      <c r="X558" s="963"/>
      <c r="Y558" s="963"/>
      <c r="Z558" s="963"/>
    </row>
    <row r="559" spans="1:26" ht="16">
      <c r="A559" s="693"/>
      <c r="B559" s="471"/>
      <c r="C559" s="471" t="s">
        <v>9544</v>
      </c>
      <c r="D559" s="696">
        <v>2</v>
      </c>
      <c r="E559" s="696" t="s">
        <v>599</v>
      </c>
      <c r="F559" s="471"/>
      <c r="G559" s="1056"/>
      <c r="H559" s="1102"/>
      <c r="I559" s="960"/>
      <c r="J559" s="960"/>
      <c r="K559" s="960"/>
      <c r="L559" s="963"/>
      <c r="M559" s="963"/>
      <c r="N559" s="963"/>
      <c r="O559" s="963"/>
      <c r="P559" s="963"/>
      <c r="Q559" s="963"/>
      <c r="R559" s="963"/>
      <c r="S559" s="963"/>
      <c r="T559" s="963"/>
      <c r="U559" s="963"/>
      <c r="V559" s="963"/>
      <c r="W559" s="963"/>
      <c r="X559" s="963"/>
      <c r="Y559" s="963"/>
      <c r="Z559" s="963"/>
    </row>
    <row r="560" spans="1:26" ht="19">
      <c r="A560" s="1432" t="s">
        <v>250</v>
      </c>
      <c r="B560" s="1836" t="s">
        <v>119</v>
      </c>
      <c r="C560" s="1834"/>
      <c r="D560" s="1834"/>
      <c r="E560" s="1834"/>
      <c r="F560" s="1834"/>
      <c r="G560" s="1835"/>
      <c r="H560" s="1416"/>
      <c r="I560" s="960">
        <f>SUM(D561:D565)</f>
        <v>2</v>
      </c>
      <c r="J560" s="960">
        <f>COUNT(D561:D565)*2</f>
        <v>2</v>
      </c>
      <c r="K560" s="960"/>
      <c r="L560" s="963"/>
      <c r="M560" s="963"/>
      <c r="N560" s="963"/>
      <c r="O560" s="963"/>
      <c r="P560" s="963"/>
      <c r="Q560" s="963"/>
      <c r="R560" s="963"/>
      <c r="S560" s="963"/>
      <c r="T560" s="963"/>
      <c r="U560" s="963"/>
      <c r="V560" s="963"/>
      <c r="W560" s="963"/>
      <c r="X560" s="963"/>
      <c r="Y560" s="963"/>
      <c r="Z560" s="963"/>
    </row>
    <row r="561" spans="1:26" ht="14.25" hidden="1" customHeight="1">
      <c r="A561" s="310" t="s">
        <v>2238</v>
      </c>
      <c r="B561" s="122" t="s">
        <v>2879</v>
      </c>
      <c r="C561" s="141"/>
      <c r="D561" s="141"/>
      <c r="E561" s="141"/>
      <c r="F561" s="138"/>
      <c r="G561" s="138"/>
      <c r="H561" s="106"/>
      <c r="I561" s="319"/>
      <c r="J561" s="319"/>
      <c r="K561" s="106"/>
      <c r="L561" s="106"/>
      <c r="M561" s="106"/>
      <c r="N561" s="106"/>
      <c r="O561" s="106"/>
      <c r="P561" s="106"/>
      <c r="Q561" s="106"/>
      <c r="R561" s="106"/>
      <c r="S561" s="106"/>
      <c r="T561" s="106"/>
      <c r="U561" s="106"/>
      <c r="V561" s="106"/>
      <c r="W561" s="106"/>
      <c r="X561" s="106"/>
      <c r="Y561" s="106"/>
      <c r="Z561" s="106"/>
    </row>
    <row r="562" spans="1:26" ht="14.25" hidden="1" customHeight="1">
      <c r="A562" s="310" t="s">
        <v>1130</v>
      </c>
      <c r="B562" s="122" t="s">
        <v>1131</v>
      </c>
      <c r="C562" s="122"/>
      <c r="D562" s="141"/>
      <c r="E562" s="141"/>
      <c r="F562" s="143"/>
      <c r="G562" s="143"/>
      <c r="H562" s="106"/>
      <c r="I562" s="319"/>
      <c r="J562" s="319"/>
      <c r="K562" s="106"/>
      <c r="L562" s="106"/>
      <c r="M562" s="106"/>
      <c r="N562" s="106"/>
      <c r="O562" s="106"/>
      <c r="P562" s="106"/>
      <c r="Q562" s="106"/>
      <c r="R562" s="106"/>
      <c r="S562" s="106"/>
      <c r="T562" s="106"/>
      <c r="U562" s="106"/>
      <c r="V562" s="106"/>
      <c r="W562" s="106"/>
      <c r="X562" s="106"/>
      <c r="Y562" s="106"/>
      <c r="Z562" s="106"/>
    </row>
    <row r="563" spans="1:26" ht="32">
      <c r="A563" s="927" t="s">
        <v>2241</v>
      </c>
      <c r="B563" s="471" t="s">
        <v>1135</v>
      </c>
      <c r="C563" s="471" t="s">
        <v>9545</v>
      </c>
      <c r="D563" s="696">
        <v>2</v>
      </c>
      <c r="E563" s="1192" t="s">
        <v>611</v>
      </c>
      <c r="F563" s="471" t="s">
        <v>1142</v>
      </c>
      <c r="G563" s="1056"/>
      <c r="H563" s="1102"/>
      <c r="I563" s="960"/>
      <c r="J563" s="960"/>
      <c r="K563" s="960"/>
      <c r="L563" s="963"/>
      <c r="M563" s="963"/>
      <c r="N563" s="963"/>
      <c r="O563" s="963"/>
      <c r="P563" s="963"/>
      <c r="Q563" s="963"/>
      <c r="R563" s="963"/>
      <c r="S563" s="963"/>
      <c r="T563" s="963"/>
      <c r="U563" s="963"/>
      <c r="V563" s="963"/>
      <c r="W563" s="963"/>
      <c r="X563" s="963"/>
      <c r="Y563" s="963"/>
      <c r="Z563" s="963"/>
    </row>
    <row r="564" spans="1:26" ht="14.25" hidden="1" customHeight="1">
      <c r="A564" s="310" t="s">
        <v>2247</v>
      </c>
      <c r="B564" s="122" t="s">
        <v>1144</v>
      </c>
      <c r="C564" s="141"/>
      <c r="D564" s="141"/>
      <c r="E564" s="141"/>
      <c r="F564" s="138"/>
      <c r="G564" s="138"/>
      <c r="H564" s="106"/>
      <c r="I564" s="319"/>
      <c r="J564" s="319"/>
      <c r="K564" s="106"/>
      <c r="L564" s="106"/>
      <c r="M564" s="106"/>
      <c r="N564" s="106"/>
      <c r="O564" s="106"/>
      <c r="P564" s="106"/>
      <c r="Q564" s="106"/>
      <c r="R564" s="106"/>
      <c r="S564" s="106"/>
      <c r="T564" s="106"/>
      <c r="U564" s="106"/>
      <c r="V564" s="106"/>
      <c r="W564" s="106"/>
      <c r="X564" s="106"/>
      <c r="Y564" s="106"/>
      <c r="Z564" s="106"/>
    </row>
    <row r="565" spans="1:26" ht="14.25" hidden="1" customHeight="1">
      <c r="A565" s="334" t="s">
        <v>2248</v>
      </c>
      <c r="B565" s="129" t="s">
        <v>1147</v>
      </c>
      <c r="C565" s="143"/>
      <c r="D565" s="143"/>
      <c r="E565" s="143"/>
      <c r="F565" s="143"/>
      <c r="G565" s="143"/>
      <c r="H565" s="106"/>
      <c r="I565" s="319"/>
      <c r="J565" s="319"/>
      <c r="K565" s="106"/>
      <c r="L565" s="106"/>
      <c r="M565" s="106"/>
      <c r="N565" s="106"/>
      <c r="O565" s="106"/>
      <c r="P565" s="106"/>
      <c r="Q565" s="106"/>
      <c r="R565" s="106"/>
      <c r="S565" s="106"/>
      <c r="T565" s="106"/>
      <c r="U565" s="106"/>
      <c r="V565" s="106"/>
      <c r="W565" s="106"/>
      <c r="X565" s="106"/>
      <c r="Y565" s="106"/>
      <c r="Z565" s="106"/>
    </row>
    <row r="566" spans="1:26" ht="19">
      <c r="A566" s="927" t="s">
        <v>252</v>
      </c>
      <c r="B566" s="1606" t="s">
        <v>121</v>
      </c>
      <c r="C566" s="1570"/>
      <c r="D566" s="1570"/>
      <c r="E566" s="1570"/>
      <c r="F566" s="1570"/>
      <c r="G566" s="1573"/>
      <c r="H566" s="1416"/>
      <c r="I566" s="960">
        <f>SUM(D567:D574)</f>
        <v>4</v>
      </c>
      <c r="J566" s="960">
        <f>COUNT(D567:D574)*2</f>
        <v>4</v>
      </c>
      <c r="K566" s="960"/>
      <c r="L566" s="963"/>
      <c r="M566" s="963"/>
      <c r="N566" s="963"/>
      <c r="O566" s="963"/>
      <c r="P566" s="963"/>
      <c r="Q566" s="963"/>
      <c r="R566" s="963"/>
      <c r="S566" s="963"/>
      <c r="T566" s="963"/>
      <c r="U566" s="963"/>
      <c r="V566" s="963"/>
      <c r="W566" s="963"/>
      <c r="X566" s="963"/>
      <c r="Y566" s="963"/>
      <c r="Z566" s="963"/>
    </row>
    <row r="567" spans="1:26" ht="14.25" hidden="1" customHeight="1">
      <c r="A567" s="412" t="s">
        <v>2250</v>
      </c>
      <c r="B567" s="115" t="s">
        <v>1151</v>
      </c>
      <c r="C567" s="138"/>
      <c r="D567" s="138"/>
      <c r="E567" s="138"/>
      <c r="F567" s="138"/>
      <c r="G567" s="138"/>
      <c r="H567" s="106"/>
      <c r="I567" s="319"/>
      <c r="J567" s="319"/>
      <c r="K567" s="106"/>
      <c r="L567" s="106"/>
      <c r="M567" s="106"/>
      <c r="N567" s="106"/>
      <c r="O567" s="106"/>
      <c r="P567" s="106"/>
      <c r="Q567" s="106"/>
      <c r="R567" s="106"/>
      <c r="S567" s="106"/>
      <c r="T567" s="106"/>
      <c r="U567" s="106"/>
      <c r="V567" s="106"/>
      <c r="W567" s="106"/>
      <c r="X567" s="106"/>
      <c r="Y567" s="106"/>
      <c r="Z567" s="106"/>
    </row>
    <row r="568" spans="1:26" ht="14.25" hidden="1" customHeight="1">
      <c r="A568" s="310" t="s">
        <v>2253</v>
      </c>
      <c r="B568" s="122" t="s">
        <v>1155</v>
      </c>
      <c r="C568" s="141"/>
      <c r="D568" s="141"/>
      <c r="E568" s="141"/>
      <c r="F568" s="141"/>
      <c r="G568" s="141"/>
      <c r="H568" s="106"/>
      <c r="I568" s="319"/>
      <c r="J568" s="319"/>
      <c r="K568" s="106"/>
      <c r="L568" s="106"/>
      <c r="M568" s="106"/>
      <c r="N568" s="106"/>
      <c r="O568" s="106"/>
      <c r="P568" s="106"/>
      <c r="Q568" s="106"/>
      <c r="R568" s="106"/>
      <c r="S568" s="106"/>
      <c r="T568" s="106"/>
      <c r="U568" s="106"/>
      <c r="V568" s="106"/>
      <c r="W568" s="106"/>
      <c r="X568" s="106"/>
      <c r="Y568" s="106"/>
      <c r="Z568" s="106"/>
    </row>
    <row r="569" spans="1:26" ht="14.25" hidden="1" customHeight="1">
      <c r="A569" s="310" t="s">
        <v>2255</v>
      </c>
      <c r="B569" s="122" t="s">
        <v>1159</v>
      </c>
      <c r="C569" s="141"/>
      <c r="D569" s="141"/>
      <c r="E569" s="141"/>
      <c r="F569" s="141"/>
      <c r="G569" s="141"/>
      <c r="H569" s="106"/>
      <c r="I569" s="319"/>
      <c r="J569" s="319"/>
      <c r="K569" s="106"/>
      <c r="L569" s="106"/>
      <c r="M569" s="106"/>
      <c r="N569" s="106"/>
      <c r="O569" s="106"/>
      <c r="P569" s="106"/>
      <c r="Q569" s="106"/>
      <c r="R569" s="106"/>
      <c r="S569" s="106"/>
      <c r="T569" s="106"/>
      <c r="U569" s="106"/>
      <c r="V569" s="106"/>
      <c r="W569" s="106"/>
      <c r="X569" s="106"/>
      <c r="Y569" s="106"/>
      <c r="Z569" s="106"/>
    </row>
    <row r="570" spans="1:26" ht="14.25" hidden="1" customHeight="1">
      <c r="A570" s="310" t="s">
        <v>2256</v>
      </c>
      <c r="B570" s="491" t="s">
        <v>1163</v>
      </c>
      <c r="C570" s="141"/>
      <c r="D570" s="141"/>
      <c r="E570" s="141"/>
      <c r="F570" s="141"/>
      <c r="G570" s="141"/>
      <c r="H570" s="106"/>
      <c r="I570" s="319"/>
      <c r="J570" s="319"/>
      <c r="K570" s="106"/>
      <c r="L570" s="106"/>
      <c r="M570" s="106"/>
      <c r="N570" s="106"/>
      <c r="O570" s="106"/>
      <c r="P570" s="106"/>
      <c r="Q570" s="106"/>
      <c r="R570" s="106"/>
      <c r="S570" s="106"/>
      <c r="T570" s="106"/>
      <c r="U570" s="106"/>
      <c r="V570" s="106"/>
      <c r="W570" s="106"/>
      <c r="X570" s="106"/>
      <c r="Y570" s="106"/>
      <c r="Z570" s="106"/>
    </row>
    <row r="571" spans="1:26" ht="14.25" hidden="1" customHeight="1">
      <c r="A571" s="310" t="s">
        <v>2258</v>
      </c>
      <c r="B571" s="122" t="s">
        <v>1167</v>
      </c>
      <c r="C571" s="141"/>
      <c r="D571" s="141"/>
      <c r="E571" s="141"/>
      <c r="F571" s="141"/>
      <c r="G571" s="141"/>
      <c r="H571" s="106"/>
      <c r="I571" s="319"/>
      <c r="J571" s="319"/>
      <c r="K571" s="106"/>
      <c r="L571" s="106"/>
      <c r="M571" s="106"/>
      <c r="N571" s="106"/>
      <c r="O571" s="106"/>
      <c r="P571" s="106"/>
      <c r="Q571" s="106"/>
      <c r="R571" s="106"/>
      <c r="S571" s="106"/>
      <c r="T571" s="106"/>
      <c r="U571" s="106"/>
      <c r="V571" s="106"/>
      <c r="W571" s="106"/>
      <c r="X571" s="106"/>
      <c r="Y571" s="106"/>
      <c r="Z571" s="106"/>
    </row>
    <row r="572" spans="1:26" ht="14.25" hidden="1" customHeight="1">
      <c r="A572" s="334" t="s">
        <v>1170</v>
      </c>
      <c r="B572" s="129" t="s">
        <v>1171</v>
      </c>
      <c r="C572" s="153"/>
      <c r="D572" s="143"/>
      <c r="E572" s="143"/>
      <c r="F572" s="143"/>
      <c r="G572" s="143"/>
      <c r="H572" s="106"/>
      <c r="I572" s="319"/>
      <c r="J572" s="319"/>
      <c r="K572" s="106"/>
      <c r="L572" s="106"/>
      <c r="M572" s="106"/>
      <c r="N572" s="106"/>
      <c r="O572" s="106"/>
      <c r="P572" s="106"/>
      <c r="Q572" s="106"/>
      <c r="R572" s="106"/>
      <c r="S572" s="106"/>
      <c r="T572" s="106"/>
      <c r="U572" s="106"/>
      <c r="V572" s="106"/>
      <c r="W572" s="106"/>
      <c r="X572" s="106"/>
      <c r="Y572" s="106"/>
      <c r="Z572" s="106"/>
    </row>
    <row r="573" spans="1:26" ht="34">
      <c r="A573" s="693" t="s">
        <v>2263</v>
      </c>
      <c r="B573" s="467" t="s">
        <v>1177</v>
      </c>
      <c r="C573" s="471" t="s">
        <v>9546</v>
      </c>
      <c r="D573" s="696">
        <v>2</v>
      </c>
      <c r="E573" s="696" t="s">
        <v>877</v>
      </c>
      <c r="F573" s="471"/>
      <c r="G573" s="1056"/>
      <c r="H573" s="1102"/>
      <c r="I573" s="960"/>
      <c r="J573" s="960"/>
      <c r="K573" s="960"/>
      <c r="L573" s="963"/>
      <c r="M573" s="963"/>
      <c r="N573" s="963"/>
      <c r="O573" s="963"/>
      <c r="P573" s="963"/>
      <c r="Q573" s="963"/>
      <c r="R573" s="963"/>
      <c r="S573" s="963"/>
      <c r="T573" s="963"/>
      <c r="U573" s="963"/>
      <c r="V573" s="963"/>
      <c r="W573" s="963"/>
      <c r="X573" s="963"/>
      <c r="Y573" s="963"/>
      <c r="Z573" s="963"/>
    </row>
    <row r="574" spans="1:26" ht="16">
      <c r="A574" s="693"/>
      <c r="B574" s="467"/>
      <c r="C574" s="471" t="s">
        <v>9547</v>
      </c>
      <c r="D574" s="696">
        <v>2</v>
      </c>
      <c r="E574" s="696" t="s">
        <v>877</v>
      </c>
      <c r="F574" s="471"/>
      <c r="G574" s="1056"/>
      <c r="H574" s="1102"/>
      <c r="I574" s="960"/>
      <c r="J574" s="960"/>
      <c r="K574" s="960"/>
      <c r="L574" s="963"/>
      <c r="M574" s="963"/>
      <c r="N574" s="963"/>
      <c r="O574" s="963"/>
      <c r="P574" s="963"/>
      <c r="Q574" s="963"/>
      <c r="R574" s="963"/>
      <c r="S574" s="963"/>
      <c r="T574" s="963"/>
      <c r="U574" s="963"/>
      <c r="V574" s="963"/>
      <c r="W574" s="963"/>
      <c r="X574" s="963"/>
      <c r="Y574" s="963"/>
      <c r="Z574" s="963"/>
    </row>
    <row r="575" spans="1:26" ht="39.75" hidden="1" customHeight="1">
      <c r="A575" s="350" t="s">
        <v>2265</v>
      </c>
      <c r="B575" s="1759" t="s">
        <v>123</v>
      </c>
      <c r="C575" s="1576"/>
      <c r="D575" s="1576"/>
      <c r="E575" s="1576"/>
      <c r="F575" s="1576"/>
      <c r="G575" s="1584"/>
      <c r="H575" s="942"/>
      <c r="I575" s="319">
        <f>SUM(D576:D578)</f>
        <v>0</v>
      </c>
      <c r="J575" s="319">
        <f>COUNT(D576:D578)*2</f>
        <v>0</v>
      </c>
      <c r="K575" s="106"/>
      <c r="L575" s="106"/>
      <c r="M575" s="106"/>
      <c r="N575" s="106"/>
      <c r="O575" s="106"/>
      <c r="P575" s="106"/>
      <c r="Q575" s="106"/>
      <c r="R575" s="106"/>
      <c r="S575" s="106"/>
      <c r="T575" s="106"/>
      <c r="U575" s="106"/>
      <c r="V575" s="106"/>
      <c r="W575" s="106"/>
      <c r="X575" s="106"/>
      <c r="Y575" s="106"/>
      <c r="Z575" s="106"/>
    </row>
    <row r="576" spans="1:26" ht="14.25" hidden="1" customHeight="1">
      <c r="A576" s="310" t="s">
        <v>2266</v>
      </c>
      <c r="B576" s="122" t="s">
        <v>1180</v>
      </c>
      <c r="C576" s="141"/>
      <c r="D576" s="141"/>
      <c r="E576" s="141"/>
      <c r="F576" s="141"/>
      <c r="G576" s="141"/>
      <c r="H576" s="106"/>
      <c r="I576" s="319"/>
      <c r="J576" s="319"/>
      <c r="K576" s="106"/>
      <c r="L576" s="106"/>
      <c r="M576" s="106"/>
      <c r="N576" s="106"/>
      <c r="O576" s="106"/>
      <c r="P576" s="106"/>
      <c r="Q576" s="106"/>
      <c r="R576" s="106"/>
      <c r="S576" s="106"/>
      <c r="T576" s="106"/>
      <c r="U576" s="106"/>
      <c r="V576" s="106"/>
      <c r="W576" s="106"/>
      <c r="X576" s="106"/>
      <c r="Y576" s="106"/>
      <c r="Z576" s="106"/>
    </row>
    <row r="577" spans="1:26" ht="14.25" hidden="1" customHeight="1">
      <c r="A577" s="310" t="s">
        <v>2267</v>
      </c>
      <c r="B577" s="122" t="s">
        <v>1187</v>
      </c>
      <c r="C577" s="141"/>
      <c r="D577" s="141"/>
      <c r="E577" s="141"/>
      <c r="F577" s="141"/>
      <c r="G577" s="141"/>
      <c r="H577" s="106"/>
      <c r="I577" s="319"/>
      <c r="J577" s="319"/>
      <c r="K577" s="106"/>
      <c r="L577" s="106"/>
      <c r="M577" s="106"/>
      <c r="N577" s="106"/>
      <c r="O577" s="106"/>
      <c r="P577" s="106"/>
      <c r="Q577" s="106"/>
      <c r="R577" s="106"/>
      <c r="S577" s="106"/>
      <c r="T577" s="106"/>
      <c r="U577" s="106"/>
      <c r="V577" s="106"/>
      <c r="W577" s="106"/>
      <c r="X577" s="106"/>
      <c r="Y577" s="106"/>
      <c r="Z577" s="106"/>
    </row>
    <row r="578" spans="1:26" ht="14.25" hidden="1" customHeight="1">
      <c r="A578" s="310" t="s">
        <v>2268</v>
      </c>
      <c r="B578" s="122" t="s">
        <v>1194</v>
      </c>
      <c r="C578" s="141"/>
      <c r="D578" s="141"/>
      <c r="E578" s="141"/>
      <c r="F578" s="141"/>
      <c r="G578" s="141"/>
      <c r="H578" s="106"/>
      <c r="I578" s="319"/>
      <c r="J578" s="319"/>
      <c r="K578" s="106"/>
      <c r="L578" s="106"/>
      <c r="M578" s="106"/>
      <c r="N578" s="106"/>
      <c r="O578" s="106"/>
      <c r="P578" s="106"/>
      <c r="Q578" s="106"/>
      <c r="R578" s="106"/>
      <c r="S578" s="106"/>
      <c r="T578" s="106"/>
      <c r="U578" s="106"/>
      <c r="V578" s="106"/>
      <c r="W578" s="106"/>
      <c r="X578" s="106"/>
      <c r="Y578" s="106"/>
      <c r="Z578" s="106"/>
    </row>
    <row r="579" spans="1:26" ht="39.75" hidden="1" customHeight="1">
      <c r="A579" s="349" t="s">
        <v>2269</v>
      </c>
      <c r="B579" s="1606" t="s">
        <v>125</v>
      </c>
      <c r="C579" s="1570"/>
      <c r="D579" s="1570"/>
      <c r="E579" s="1570"/>
      <c r="F579" s="1570"/>
      <c r="G579" s="1573"/>
      <c r="H579" s="942"/>
      <c r="I579" s="319">
        <f>SUM(D580:D582)</f>
        <v>0</v>
      </c>
      <c r="J579" s="319">
        <f>COUNT(D580:D582)*2</f>
        <v>0</v>
      </c>
      <c r="K579" s="106"/>
      <c r="L579" s="106"/>
      <c r="M579" s="106"/>
      <c r="N579" s="106"/>
      <c r="O579" s="106"/>
      <c r="P579" s="106"/>
      <c r="Q579" s="106"/>
      <c r="R579" s="106"/>
      <c r="S579" s="106"/>
      <c r="T579" s="106"/>
      <c r="U579" s="106"/>
      <c r="V579" s="106"/>
      <c r="W579" s="106"/>
      <c r="X579" s="106"/>
      <c r="Y579" s="106"/>
      <c r="Z579" s="106"/>
    </row>
    <row r="580" spans="1:26" ht="14.25" hidden="1" customHeight="1">
      <c r="A580" s="310" t="s">
        <v>2270</v>
      </c>
      <c r="B580" s="150" t="s">
        <v>1197</v>
      </c>
      <c r="C580" s="141"/>
      <c r="D580" s="141"/>
      <c r="E580" s="141"/>
      <c r="F580" s="141"/>
      <c r="G580" s="141"/>
      <c r="H580" s="106"/>
      <c r="I580" s="319"/>
      <c r="J580" s="319"/>
      <c r="K580" s="106"/>
      <c r="L580" s="106"/>
      <c r="M580" s="106"/>
      <c r="N580" s="106"/>
      <c r="O580" s="106"/>
      <c r="P580" s="106"/>
      <c r="Q580" s="106"/>
      <c r="R580" s="106"/>
      <c r="S580" s="106"/>
      <c r="T580" s="106"/>
      <c r="U580" s="106"/>
      <c r="V580" s="106"/>
      <c r="W580" s="106"/>
      <c r="X580" s="106"/>
      <c r="Y580" s="106"/>
      <c r="Z580" s="106"/>
    </row>
    <row r="581" spans="1:26" ht="14.25" hidden="1" customHeight="1">
      <c r="A581" s="310" t="s">
        <v>1198</v>
      </c>
      <c r="B581" s="150" t="s">
        <v>1199</v>
      </c>
      <c r="C581" s="141"/>
      <c r="D581" s="141"/>
      <c r="E581" s="141"/>
      <c r="F581" s="141"/>
      <c r="G581" s="141"/>
      <c r="H581" s="106"/>
      <c r="I581" s="319"/>
      <c r="J581" s="319"/>
      <c r="K581" s="106"/>
      <c r="L581" s="106"/>
      <c r="M581" s="106"/>
      <c r="N581" s="106"/>
      <c r="O581" s="106"/>
      <c r="P581" s="106"/>
      <c r="Q581" s="106"/>
      <c r="R581" s="106"/>
      <c r="S581" s="106"/>
      <c r="T581" s="106"/>
      <c r="U581" s="106"/>
      <c r="V581" s="106"/>
      <c r="W581" s="106"/>
      <c r="X581" s="106"/>
      <c r="Y581" s="106"/>
      <c r="Z581" s="106"/>
    </row>
    <row r="582" spans="1:26" ht="14.25" hidden="1" customHeight="1">
      <c r="A582" s="334" t="s">
        <v>2271</v>
      </c>
      <c r="B582" s="129" t="s">
        <v>3416</v>
      </c>
      <c r="C582" s="143"/>
      <c r="D582" s="143"/>
      <c r="E582" s="143"/>
      <c r="F582" s="143"/>
      <c r="G582" s="143"/>
      <c r="H582" s="106"/>
      <c r="I582" s="319"/>
      <c r="J582" s="319"/>
      <c r="K582" s="106"/>
      <c r="L582" s="106"/>
      <c r="M582" s="106"/>
      <c r="N582" s="106"/>
      <c r="O582" s="106"/>
      <c r="P582" s="106"/>
      <c r="Q582" s="106"/>
      <c r="R582" s="106"/>
      <c r="S582" s="106"/>
      <c r="T582" s="106"/>
      <c r="U582" s="106"/>
      <c r="V582" s="106"/>
      <c r="W582" s="106"/>
      <c r="X582" s="106"/>
      <c r="Y582" s="106"/>
      <c r="Z582" s="106"/>
    </row>
    <row r="583" spans="1:26" ht="19">
      <c r="A583" s="927" t="s">
        <v>254</v>
      </c>
      <c r="B583" s="1606" t="s">
        <v>127</v>
      </c>
      <c r="C583" s="1570"/>
      <c r="D583" s="1570"/>
      <c r="E583" s="1570"/>
      <c r="F583" s="1570"/>
      <c r="G583" s="1573"/>
      <c r="H583" s="1416"/>
      <c r="I583" s="960">
        <f>SUM(D584:D589)</f>
        <v>4</v>
      </c>
      <c r="J583" s="960">
        <f>COUNT(D584:D589)*2</f>
        <v>4</v>
      </c>
      <c r="K583" s="960"/>
      <c r="L583" s="963"/>
      <c r="M583" s="963"/>
      <c r="N583" s="963"/>
      <c r="O583" s="963"/>
      <c r="P583" s="963"/>
      <c r="Q583" s="963"/>
      <c r="R583" s="963"/>
      <c r="S583" s="963"/>
      <c r="T583" s="963"/>
      <c r="U583" s="963"/>
      <c r="V583" s="963"/>
      <c r="W583" s="963"/>
      <c r="X583" s="963"/>
      <c r="Y583" s="963"/>
      <c r="Z583" s="963"/>
    </row>
    <row r="584" spans="1:26" ht="14.25" hidden="1" customHeight="1">
      <c r="A584" s="412" t="s">
        <v>2273</v>
      </c>
      <c r="B584" s="115" t="s">
        <v>1203</v>
      </c>
      <c r="C584" s="138"/>
      <c r="D584" s="138"/>
      <c r="E584" s="138"/>
      <c r="F584" s="138"/>
      <c r="G584" s="177"/>
      <c r="H584" s="539"/>
      <c r="I584" s="319"/>
      <c r="J584" s="319"/>
      <c r="K584" s="106"/>
      <c r="L584" s="106"/>
      <c r="M584" s="106"/>
      <c r="N584" s="106"/>
      <c r="O584" s="106"/>
      <c r="P584" s="106"/>
      <c r="Q584" s="106"/>
      <c r="R584" s="106"/>
      <c r="S584" s="106"/>
      <c r="T584" s="106"/>
      <c r="U584" s="106"/>
      <c r="V584" s="106"/>
      <c r="W584" s="106"/>
      <c r="X584" s="106"/>
      <c r="Y584" s="106"/>
      <c r="Z584" s="106"/>
    </row>
    <row r="585" spans="1:26" ht="14.25" hidden="1" customHeight="1">
      <c r="A585" s="334" t="s">
        <v>2274</v>
      </c>
      <c r="B585" s="129" t="s">
        <v>1210</v>
      </c>
      <c r="C585" s="143"/>
      <c r="D585" s="143"/>
      <c r="E585" s="143"/>
      <c r="F585" s="143"/>
      <c r="G585" s="181"/>
      <c r="H585" s="539"/>
      <c r="I585" s="319"/>
      <c r="J585" s="319"/>
      <c r="K585" s="106"/>
      <c r="L585" s="106"/>
      <c r="M585" s="106"/>
      <c r="N585" s="106"/>
      <c r="O585" s="106"/>
      <c r="P585" s="106"/>
      <c r="Q585" s="106"/>
      <c r="R585" s="106"/>
      <c r="S585" s="106"/>
      <c r="T585" s="106"/>
      <c r="U585" s="106"/>
      <c r="V585" s="106"/>
      <c r="W585" s="106"/>
      <c r="X585" s="106"/>
      <c r="Y585" s="106"/>
      <c r="Z585" s="106"/>
    </row>
    <row r="586" spans="1:26" ht="17">
      <c r="A586" s="693" t="s">
        <v>1215</v>
      </c>
      <c r="B586" s="467" t="s">
        <v>1216</v>
      </c>
      <c r="C586" s="471" t="s">
        <v>9548</v>
      </c>
      <c r="D586" s="696">
        <v>2</v>
      </c>
      <c r="E586" s="696" t="s">
        <v>877</v>
      </c>
      <c r="F586" s="471"/>
      <c r="G586" s="769"/>
      <c r="H586" s="1433"/>
      <c r="I586" s="960"/>
      <c r="J586" s="960"/>
      <c r="K586" s="960"/>
      <c r="L586" s="963"/>
      <c r="M586" s="963"/>
      <c r="N586" s="963"/>
      <c r="O586" s="963"/>
      <c r="P586" s="963"/>
      <c r="Q586" s="963"/>
      <c r="R586" s="963"/>
      <c r="S586" s="963"/>
      <c r="T586" s="963"/>
      <c r="U586" s="963"/>
      <c r="V586" s="963"/>
      <c r="W586" s="963"/>
      <c r="X586" s="963"/>
      <c r="Y586" s="963"/>
      <c r="Z586" s="963"/>
    </row>
    <row r="587" spans="1:26" ht="16">
      <c r="A587" s="693" t="s">
        <v>6943</v>
      </c>
      <c r="B587" s="467"/>
      <c r="C587" s="471" t="s">
        <v>9549</v>
      </c>
      <c r="D587" s="696">
        <v>2</v>
      </c>
      <c r="E587" s="696" t="s">
        <v>877</v>
      </c>
      <c r="F587" s="471"/>
      <c r="G587" s="769"/>
      <c r="H587" s="1433"/>
      <c r="I587" s="960"/>
      <c r="J587" s="960"/>
      <c r="K587" s="960"/>
      <c r="L587" s="963"/>
      <c r="M587" s="963"/>
      <c r="N587" s="963"/>
      <c r="O587" s="963"/>
      <c r="P587" s="963"/>
      <c r="Q587" s="963"/>
      <c r="R587" s="963"/>
      <c r="S587" s="963"/>
      <c r="T587" s="963"/>
      <c r="U587" s="963"/>
      <c r="V587" s="963"/>
      <c r="W587" s="963"/>
      <c r="X587" s="963"/>
      <c r="Y587" s="963"/>
      <c r="Z587" s="963"/>
    </row>
    <row r="588" spans="1:26" ht="14.25" hidden="1" customHeight="1">
      <c r="A588" s="412" t="s">
        <v>2276</v>
      </c>
      <c r="B588" s="333" t="s">
        <v>1224</v>
      </c>
      <c r="C588" s="138"/>
      <c r="D588" s="138"/>
      <c r="E588" s="138"/>
      <c r="F588" s="138"/>
      <c r="G588" s="138"/>
      <c r="H588" s="106"/>
      <c r="I588" s="319"/>
      <c r="J588" s="319"/>
      <c r="K588" s="106"/>
      <c r="L588" s="106"/>
      <c r="M588" s="106"/>
      <c r="N588" s="106"/>
      <c r="O588" s="106"/>
      <c r="P588" s="106"/>
      <c r="Q588" s="106"/>
      <c r="R588" s="106"/>
      <c r="S588" s="106"/>
      <c r="T588" s="106"/>
      <c r="U588" s="106"/>
      <c r="V588" s="106"/>
      <c r="W588" s="106"/>
      <c r="X588" s="106"/>
      <c r="Y588" s="106"/>
      <c r="Z588" s="106"/>
    </row>
    <row r="589" spans="1:26" ht="14.25" hidden="1" customHeight="1">
      <c r="A589" s="310" t="s">
        <v>2277</v>
      </c>
      <c r="B589" s="122" t="s">
        <v>1235</v>
      </c>
      <c r="C589" s="141"/>
      <c r="D589" s="141"/>
      <c r="E589" s="141"/>
      <c r="F589" s="141"/>
      <c r="G589" s="141"/>
      <c r="H589" s="106"/>
      <c r="I589" s="319"/>
      <c r="J589" s="319"/>
      <c r="K589" s="106"/>
      <c r="L589" s="106"/>
      <c r="M589" s="106"/>
      <c r="N589" s="106"/>
      <c r="O589" s="106"/>
      <c r="P589" s="106"/>
      <c r="Q589" s="106"/>
      <c r="R589" s="106"/>
      <c r="S589" s="106"/>
      <c r="T589" s="106"/>
      <c r="U589" s="106"/>
      <c r="V589" s="106"/>
      <c r="W589" s="106"/>
      <c r="X589" s="106"/>
      <c r="Y589" s="106"/>
      <c r="Z589" s="106"/>
    </row>
    <row r="590" spans="1:26" ht="39.75" hidden="1" customHeight="1">
      <c r="A590" s="349" t="s">
        <v>255</v>
      </c>
      <c r="B590" s="1606" t="s">
        <v>129</v>
      </c>
      <c r="C590" s="1570"/>
      <c r="D590" s="1570"/>
      <c r="E590" s="1570"/>
      <c r="F590" s="1570"/>
      <c r="G590" s="1573"/>
      <c r="H590" s="942"/>
      <c r="I590" s="319">
        <f>SUM(D591:D593)</f>
        <v>0</v>
      </c>
      <c r="J590" s="319">
        <f>COUNT(D591:D593)*2</f>
        <v>0</v>
      </c>
      <c r="K590" s="106"/>
      <c r="L590" s="106"/>
      <c r="M590" s="106"/>
      <c r="N590" s="106"/>
      <c r="O590" s="106"/>
      <c r="P590" s="106"/>
      <c r="Q590" s="106"/>
      <c r="R590" s="106"/>
      <c r="S590" s="106"/>
      <c r="T590" s="106"/>
      <c r="U590" s="106"/>
      <c r="V590" s="106"/>
      <c r="W590" s="106"/>
      <c r="X590" s="106"/>
      <c r="Y590" s="106"/>
      <c r="Z590" s="106"/>
    </row>
    <row r="591" spans="1:26" ht="14.25" hidden="1" customHeight="1">
      <c r="A591" s="310" t="s">
        <v>2278</v>
      </c>
      <c r="B591" s="122" t="s">
        <v>1244</v>
      </c>
      <c r="C591" s="141"/>
      <c r="D591" s="141"/>
      <c r="E591" s="141"/>
      <c r="F591" s="141"/>
      <c r="G591" s="141"/>
      <c r="H591" s="106"/>
      <c r="I591" s="319"/>
      <c r="J591" s="319"/>
      <c r="K591" s="106"/>
      <c r="L591" s="106"/>
      <c r="M591" s="106"/>
      <c r="N591" s="106"/>
      <c r="O591" s="106"/>
      <c r="P591" s="106"/>
      <c r="Q591" s="106"/>
      <c r="R591" s="106"/>
      <c r="S591" s="106"/>
      <c r="T591" s="106"/>
      <c r="U591" s="106"/>
      <c r="V591" s="106"/>
      <c r="W591" s="106"/>
      <c r="X591" s="106"/>
      <c r="Y591" s="106"/>
      <c r="Z591" s="106"/>
    </row>
    <row r="592" spans="1:26" ht="14.25" hidden="1" customHeight="1">
      <c r="A592" s="310" t="s">
        <v>1246</v>
      </c>
      <c r="B592" s="122" t="s">
        <v>1247</v>
      </c>
      <c r="C592" s="141"/>
      <c r="D592" s="141"/>
      <c r="E592" s="141"/>
      <c r="F592" s="141"/>
      <c r="G592" s="141"/>
      <c r="H592" s="106"/>
      <c r="I592" s="319"/>
      <c r="J592" s="319"/>
      <c r="K592" s="106"/>
      <c r="L592" s="106"/>
      <c r="M592" s="106"/>
      <c r="N592" s="106"/>
      <c r="O592" s="106"/>
      <c r="P592" s="106"/>
      <c r="Q592" s="106"/>
      <c r="R592" s="106"/>
      <c r="S592" s="106"/>
      <c r="T592" s="106"/>
      <c r="U592" s="106"/>
      <c r="V592" s="106"/>
      <c r="W592" s="106"/>
      <c r="X592" s="106"/>
      <c r="Y592" s="106"/>
      <c r="Z592" s="106"/>
    </row>
    <row r="593" spans="1:26" ht="14.25" hidden="1" customHeight="1">
      <c r="A593" s="310" t="s">
        <v>2279</v>
      </c>
      <c r="B593" s="122" t="s">
        <v>1249</v>
      </c>
      <c r="C593" s="141"/>
      <c r="D593" s="141"/>
      <c r="E593" s="141"/>
      <c r="F593" s="141"/>
      <c r="G593" s="141"/>
      <c r="H593" s="106"/>
      <c r="I593" s="319"/>
      <c r="J593" s="319"/>
      <c r="K593" s="106"/>
      <c r="L593" s="106"/>
      <c r="M593" s="106"/>
      <c r="N593" s="106"/>
      <c r="O593" s="106"/>
      <c r="P593" s="106"/>
      <c r="Q593" s="106"/>
      <c r="R593" s="106"/>
      <c r="S593" s="106"/>
      <c r="T593" s="106"/>
      <c r="U593" s="106"/>
      <c r="V593" s="106"/>
      <c r="W593" s="106"/>
      <c r="X593" s="106"/>
      <c r="Y593" s="106"/>
      <c r="Z593" s="106"/>
    </row>
    <row r="594" spans="1:26" ht="39.75" hidden="1" customHeight="1">
      <c r="A594" s="349" t="s">
        <v>256</v>
      </c>
      <c r="B594" s="1606" t="s">
        <v>131</v>
      </c>
      <c r="C594" s="1570"/>
      <c r="D594" s="1570"/>
      <c r="E594" s="1570"/>
      <c r="F594" s="1570"/>
      <c r="G594" s="1573"/>
      <c r="H594" s="942"/>
      <c r="I594" s="319">
        <f>SUM(D595:D604)</f>
        <v>0</v>
      </c>
      <c r="J594" s="319">
        <f>COUNT(D595:D604)*2</f>
        <v>0</v>
      </c>
      <c r="K594" s="106"/>
      <c r="L594" s="106"/>
      <c r="M594" s="106"/>
      <c r="N594" s="106"/>
      <c r="O594" s="106"/>
      <c r="P594" s="106"/>
      <c r="Q594" s="106"/>
      <c r="R594" s="106"/>
      <c r="S594" s="106"/>
      <c r="T594" s="106"/>
      <c r="U594" s="106"/>
      <c r="V594" s="106"/>
      <c r="W594" s="106"/>
      <c r="X594" s="106"/>
      <c r="Y594" s="106"/>
      <c r="Z594" s="106"/>
    </row>
    <row r="595" spans="1:26" ht="14.25" hidden="1" customHeight="1">
      <c r="A595" s="310" t="s">
        <v>1251</v>
      </c>
      <c r="B595" s="122" t="s">
        <v>1252</v>
      </c>
      <c r="C595" s="141"/>
      <c r="D595" s="141"/>
      <c r="E595" s="141"/>
      <c r="F595" s="141"/>
      <c r="G595" s="141"/>
      <c r="H595" s="106"/>
      <c r="I595" s="319"/>
      <c r="J595" s="319"/>
      <c r="K595" s="106"/>
      <c r="L595" s="106"/>
      <c r="M595" s="106"/>
      <c r="N595" s="106"/>
      <c r="O595" s="106"/>
      <c r="P595" s="106"/>
      <c r="Q595" s="106"/>
      <c r="R595" s="106"/>
      <c r="S595" s="106"/>
      <c r="T595" s="106"/>
      <c r="U595" s="106"/>
      <c r="V595" s="106"/>
      <c r="W595" s="106"/>
      <c r="X595" s="106"/>
      <c r="Y595" s="106"/>
      <c r="Z595" s="106"/>
    </row>
    <row r="596" spans="1:26" ht="14.25" hidden="1" customHeight="1">
      <c r="A596" s="310" t="s">
        <v>1253</v>
      </c>
      <c r="B596" s="122" t="s">
        <v>1254</v>
      </c>
      <c r="C596" s="141"/>
      <c r="D596" s="141"/>
      <c r="E596" s="141"/>
      <c r="F596" s="141"/>
      <c r="G596" s="141"/>
      <c r="H596" s="106"/>
      <c r="I596" s="319"/>
      <c r="J596" s="319"/>
      <c r="K596" s="106"/>
      <c r="L596" s="106"/>
      <c r="M596" s="106"/>
      <c r="N596" s="106"/>
      <c r="O596" s="106"/>
      <c r="P596" s="106"/>
      <c r="Q596" s="106"/>
      <c r="R596" s="106"/>
      <c r="S596" s="106"/>
      <c r="T596" s="106"/>
      <c r="U596" s="106"/>
      <c r="V596" s="106"/>
      <c r="W596" s="106"/>
      <c r="X596" s="106"/>
      <c r="Y596" s="106"/>
      <c r="Z596" s="106"/>
    </row>
    <row r="597" spans="1:26" ht="14.25" hidden="1" customHeight="1">
      <c r="A597" s="310" t="s">
        <v>1255</v>
      </c>
      <c r="B597" s="122" t="s">
        <v>1256</v>
      </c>
      <c r="C597" s="141"/>
      <c r="D597" s="141"/>
      <c r="E597" s="141"/>
      <c r="F597" s="141"/>
      <c r="G597" s="141"/>
      <c r="H597" s="106"/>
      <c r="I597" s="319"/>
      <c r="J597" s="319"/>
      <c r="K597" s="106"/>
      <c r="L597" s="106"/>
      <c r="M597" s="106"/>
      <c r="N597" s="106"/>
      <c r="O597" s="106"/>
      <c r="P597" s="106"/>
      <c r="Q597" s="106"/>
      <c r="R597" s="106"/>
      <c r="S597" s="106"/>
      <c r="T597" s="106"/>
      <c r="U597" s="106"/>
      <c r="V597" s="106"/>
      <c r="W597" s="106"/>
      <c r="X597" s="106"/>
      <c r="Y597" s="106"/>
      <c r="Z597" s="106"/>
    </row>
    <row r="598" spans="1:26" ht="14.25" hidden="1" customHeight="1">
      <c r="A598" s="310" t="s">
        <v>1257</v>
      </c>
      <c r="B598" s="122" t="s">
        <v>1258</v>
      </c>
      <c r="C598" s="141"/>
      <c r="D598" s="141"/>
      <c r="E598" s="141"/>
      <c r="F598" s="141"/>
      <c r="G598" s="141"/>
      <c r="H598" s="106"/>
      <c r="I598" s="319"/>
      <c r="J598" s="319"/>
      <c r="K598" s="106"/>
      <c r="L598" s="106"/>
      <c r="M598" s="106"/>
      <c r="N598" s="106"/>
      <c r="O598" s="106"/>
      <c r="P598" s="106"/>
      <c r="Q598" s="106"/>
      <c r="R598" s="106"/>
      <c r="S598" s="106"/>
      <c r="T598" s="106"/>
      <c r="U598" s="106"/>
      <c r="V598" s="106"/>
      <c r="W598" s="106"/>
      <c r="X598" s="106"/>
      <c r="Y598" s="106"/>
      <c r="Z598" s="106"/>
    </row>
    <row r="599" spans="1:26" ht="14.25" hidden="1" customHeight="1">
      <c r="A599" s="310" t="s">
        <v>2281</v>
      </c>
      <c r="B599" s="122" t="s">
        <v>1260</v>
      </c>
      <c r="C599" s="141"/>
      <c r="D599" s="141"/>
      <c r="E599" s="141"/>
      <c r="F599" s="141"/>
      <c r="G599" s="141"/>
      <c r="H599" s="106"/>
      <c r="I599" s="319"/>
      <c r="J599" s="319"/>
      <c r="K599" s="106"/>
      <c r="L599" s="106"/>
      <c r="M599" s="106"/>
      <c r="N599" s="106"/>
      <c r="O599" s="106"/>
      <c r="P599" s="106"/>
      <c r="Q599" s="106"/>
      <c r="R599" s="106"/>
      <c r="S599" s="106"/>
      <c r="T599" s="106"/>
      <c r="U599" s="106"/>
      <c r="V599" s="106"/>
      <c r="W599" s="106"/>
      <c r="X599" s="106"/>
      <c r="Y599" s="106"/>
      <c r="Z599" s="106"/>
    </row>
    <row r="600" spans="1:26" ht="14.25" hidden="1" customHeight="1">
      <c r="A600" s="310" t="s">
        <v>1261</v>
      </c>
      <c r="B600" s="122" t="s">
        <v>1262</v>
      </c>
      <c r="C600" s="141"/>
      <c r="D600" s="141"/>
      <c r="E600" s="141"/>
      <c r="F600" s="141"/>
      <c r="G600" s="141"/>
      <c r="H600" s="106"/>
      <c r="I600" s="319"/>
      <c r="J600" s="319"/>
      <c r="K600" s="106"/>
      <c r="L600" s="106"/>
      <c r="M600" s="106"/>
      <c r="N600" s="106"/>
      <c r="O600" s="106"/>
      <c r="P600" s="106"/>
      <c r="Q600" s="106"/>
      <c r="R600" s="106"/>
      <c r="S600" s="106"/>
      <c r="T600" s="106"/>
      <c r="U600" s="106"/>
      <c r="V600" s="106"/>
      <c r="W600" s="106"/>
      <c r="X600" s="106"/>
      <c r="Y600" s="106"/>
      <c r="Z600" s="106"/>
    </row>
    <row r="601" spans="1:26" ht="14.25" hidden="1" customHeight="1">
      <c r="A601" s="310" t="s">
        <v>1263</v>
      </c>
      <c r="B601" s="122" t="s">
        <v>1264</v>
      </c>
      <c r="C601" s="141"/>
      <c r="D601" s="141"/>
      <c r="E601" s="141"/>
      <c r="F601" s="141"/>
      <c r="G601" s="141"/>
      <c r="H601" s="106"/>
      <c r="I601" s="319"/>
      <c r="J601" s="319"/>
      <c r="K601" s="106"/>
      <c r="L601" s="106"/>
      <c r="M601" s="106"/>
      <c r="N601" s="106"/>
      <c r="O601" s="106"/>
      <c r="P601" s="106"/>
      <c r="Q601" s="106"/>
      <c r="R601" s="106"/>
      <c r="S601" s="106"/>
      <c r="T601" s="106"/>
      <c r="U601" s="106"/>
      <c r="V601" s="106"/>
      <c r="W601" s="106"/>
      <c r="X601" s="106"/>
      <c r="Y601" s="106"/>
      <c r="Z601" s="106"/>
    </row>
    <row r="602" spans="1:26" ht="14.25" hidden="1" customHeight="1">
      <c r="A602" s="310" t="s">
        <v>1265</v>
      </c>
      <c r="B602" s="122" t="s">
        <v>1266</v>
      </c>
      <c r="C602" s="141"/>
      <c r="D602" s="141"/>
      <c r="E602" s="141"/>
      <c r="F602" s="141"/>
      <c r="G602" s="141"/>
      <c r="H602" s="106"/>
      <c r="I602" s="319"/>
      <c r="J602" s="319"/>
      <c r="K602" s="106"/>
      <c r="L602" s="106"/>
      <c r="M602" s="106"/>
      <c r="N602" s="106"/>
      <c r="O602" s="106"/>
      <c r="P602" s="106"/>
      <c r="Q602" s="106"/>
      <c r="R602" s="106"/>
      <c r="S602" s="106"/>
      <c r="T602" s="106"/>
      <c r="U602" s="106"/>
      <c r="V602" s="106"/>
      <c r="W602" s="106"/>
      <c r="X602" s="106"/>
      <c r="Y602" s="106"/>
      <c r="Z602" s="106"/>
    </row>
    <row r="603" spans="1:26" ht="14.25" hidden="1" customHeight="1">
      <c r="A603" s="310" t="s">
        <v>1268</v>
      </c>
      <c r="B603" s="122" t="s">
        <v>1269</v>
      </c>
      <c r="C603" s="141"/>
      <c r="D603" s="141"/>
      <c r="E603" s="141"/>
      <c r="F603" s="141"/>
      <c r="G603" s="141"/>
      <c r="H603" s="106"/>
      <c r="I603" s="319"/>
      <c r="J603" s="319"/>
      <c r="K603" s="106"/>
      <c r="L603" s="106"/>
      <c r="M603" s="106"/>
      <c r="N603" s="106"/>
      <c r="O603" s="106"/>
      <c r="P603" s="106"/>
      <c r="Q603" s="106"/>
      <c r="R603" s="106"/>
      <c r="S603" s="106"/>
      <c r="T603" s="106"/>
      <c r="U603" s="106"/>
      <c r="V603" s="106"/>
      <c r="W603" s="106"/>
      <c r="X603" s="106"/>
      <c r="Y603" s="106"/>
      <c r="Z603" s="106"/>
    </row>
    <row r="604" spans="1:26" ht="14.25" hidden="1" customHeight="1">
      <c r="A604" s="310" t="s">
        <v>1275</v>
      </c>
      <c r="B604" s="122" t="s">
        <v>1276</v>
      </c>
      <c r="C604" s="141"/>
      <c r="D604" s="141"/>
      <c r="E604" s="141"/>
      <c r="F604" s="141"/>
      <c r="G604" s="141"/>
      <c r="H604" s="106"/>
      <c r="I604" s="319"/>
      <c r="J604" s="319"/>
      <c r="K604" s="106"/>
      <c r="L604" s="106"/>
      <c r="M604" s="106"/>
      <c r="N604" s="106"/>
      <c r="O604" s="106"/>
      <c r="P604" s="106"/>
      <c r="Q604" s="106"/>
      <c r="R604" s="106"/>
      <c r="S604" s="106"/>
      <c r="T604" s="106"/>
      <c r="U604" s="106"/>
      <c r="V604" s="106"/>
      <c r="W604" s="106"/>
      <c r="X604" s="106"/>
      <c r="Y604" s="106"/>
      <c r="Z604" s="106"/>
    </row>
    <row r="605" spans="1:26" ht="39.75" hidden="1" customHeight="1">
      <c r="A605" s="349" t="s">
        <v>132</v>
      </c>
      <c r="B605" s="1606" t="s">
        <v>133</v>
      </c>
      <c r="C605" s="1570"/>
      <c r="D605" s="1570"/>
      <c r="E605" s="1570"/>
      <c r="F605" s="1570"/>
      <c r="G605" s="1573"/>
      <c r="H605" s="942"/>
      <c r="I605" s="319">
        <f>SUM(D606:D608)</f>
        <v>0</v>
      </c>
      <c r="J605" s="319">
        <f>COUNT(D606:D608)*2</f>
        <v>0</v>
      </c>
      <c r="K605" s="106"/>
      <c r="L605" s="106"/>
      <c r="M605" s="106"/>
      <c r="N605" s="106"/>
      <c r="O605" s="106"/>
      <c r="P605" s="106"/>
      <c r="Q605" s="106"/>
      <c r="R605" s="106"/>
      <c r="S605" s="106"/>
      <c r="T605" s="106"/>
      <c r="U605" s="106"/>
      <c r="V605" s="106"/>
      <c r="W605" s="106"/>
      <c r="X605" s="106"/>
      <c r="Y605" s="106"/>
      <c r="Z605" s="106"/>
    </row>
    <row r="606" spans="1:26" ht="14.25" hidden="1" customHeight="1">
      <c r="A606" s="310" t="s">
        <v>1278</v>
      </c>
      <c r="B606" s="122" t="s">
        <v>3854</v>
      </c>
      <c r="C606" s="141"/>
      <c r="D606" s="141"/>
      <c r="E606" s="141"/>
      <c r="F606" s="141"/>
      <c r="G606" s="141"/>
      <c r="H606" s="106"/>
      <c r="I606" s="319"/>
      <c r="J606" s="319"/>
      <c r="K606" s="106"/>
      <c r="L606" s="106"/>
      <c r="M606" s="106"/>
      <c r="N606" s="106"/>
      <c r="O606" s="106"/>
      <c r="P606" s="106"/>
      <c r="Q606" s="106"/>
      <c r="R606" s="106"/>
      <c r="S606" s="106"/>
      <c r="T606" s="106"/>
      <c r="U606" s="106"/>
      <c r="V606" s="106"/>
      <c r="W606" s="106"/>
      <c r="X606" s="106"/>
      <c r="Y606" s="106"/>
      <c r="Z606" s="106"/>
    </row>
    <row r="607" spans="1:26" ht="14.25" hidden="1" customHeight="1">
      <c r="A607" s="310" t="s">
        <v>1280</v>
      </c>
      <c r="B607" s="122" t="s">
        <v>3855</v>
      </c>
      <c r="C607" s="141"/>
      <c r="D607" s="141"/>
      <c r="E607" s="141"/>
      <c r="F607" s="141"/>
      <c r="G607" s="141"/>
      <c r="H607" s="106"/>
      <c r="I607" s="319"/>
      <c r="J607" s="319"/>
      <c r="K607" s="106"/>
      <c r="L607" s="106"/>
      <c r="M607" s="106"/>
      <c r="N607" s="106"/>
      <c r="O607" s="106"/>
      <c r="P607" s="106"/>
      <c r="Q607" s="106"/>
      <c r="R607" s="106"/>
      <c r="S607" s="106"/>
      <c r="T607" s="106"/>
      <c r="U607" s="106"/>
      <c r="V607" s="106"/>
      <c r="W607" s="106"/>
      <c r="X607" s="106"/>
      <c r="Y607" s="106"/>
      <c r="Z607" s="106"/>
    </row>
    <row r="608" spans="1:26" ht="14.25" hidden="1" customHeight="1">
      <c r="A608" s="310" t="s">
        <v>1282</v>
      </c>
      <c r="B608" s="122" t="s">
        <v>1283</v>
      </c>
      <c r="C608" s="141"/>
      <c r="D608" s="141"/>
      <c r="E608" s="141"/>
      <c r="F608" s="141"/>
      <c r="G608" s="141"/>
      <c r="H608" s="106"/>
      <c r="I608" s="319"/>
      <c r="J608" s="319"/>
      <c r="K608" s="106"/>
      <c r="L608" s="106"/>
      <c r="M608" s="106"/>
      <c r="N608" s="106"/>
      <c r="O608" s="106"/>
      <c r="P608" s="106"/>
      <c r="Q608" s="106"/>
      <c r="R608" s="106"/>
      <c r="S608" s="106"/>
      <c r="T608" s="106"/>
      <c r="U608" s="106"/>
      <c r="V608" s="106"/>
      <c r="W608" s="106"/>
      <c r="X608" s="106"/>
      <c r="Y608" s="106"/>
      <c r="Z608" s="106"/>
    </row>
    <row r="609" spans="1:26" ht="39.75" hidden="1" customHeight="1">
      <c r="A609" s="349" t="s">
        <v>257</v>
      </c>
      <c r="B609" s="1606" t="s">
        <v>258</v>
      </c>
      <c r="C609" s="1570"/>
      <c r="D609" s="1570"/>
      <c r="E609" s="1570"/>
      <c r="F609" s="1570"/>
      <c r="G609" s="1573"/>
      <c r="H609" s="942"/>
      <c r="I609" s="319">
        <f>SUM(D610:D613)</f>
        <v>0</v>
      </c>
      <c r="J609" s="319">
        <f>COUNT(D610:D613)*2</f>
        <v>0</v>
      </c>
      <c r="K609" s="106"/>
      <c r="L609" s="106"/>
      <c r="M609" s="106"/>
      <c r="N609" s="106"/>
      <c r="O609" s="106"/>
      <c r="P609" s="106"/>
      <c r="Q609" s="106"/>
      <c r="R609" s="106"/>
      <c r="S609" s="106"/>
      <c r="T609" s="106"/>
      <c r="U609" s="106"/>
      <c r="V609" s="106"/>
      <c r="W609" s="106"/>
      <c r="X609" s="106"/>
      <c r="Y609" s="106"/>
      <c r="Z609" s="106"/>
    </row>
    <row r="610" spans="1:26" ht="14.25" hidden="1" customHeight="1">
      <c r="A610" s="310" t="s">
        <v>2282</v>
      </c>
      <c r="B610" s="122" t="s">
        <v>1286</v>
      </c>
      <c r="C610" s="141"/>
      <c r="D610" s="141"/>
      <c r="E610" s="141"/>
      <c r="F610" s="141"/>
      <c r="G610" s="141"/>
      <c r="H610" s="106"/>
      <c r="I610" s="319"/>
      <c r="J610" s="319"/>
      <c r="K610" s="106"/>
      <c r="L610" s="106"/>
      <c r="M610" s="106"/>
      <c r="N610" s="106"/>
      <c r="O610" s="106"/>
      <c r="P610" s="106"/>
      <c r="Q610" s="106"/>
      <c r="R610" s="106"/>
      <c r="S610" s="106"/>
      <c r="T610" s="106"/>
      <c r="U610" s="106"/>
      <c r="V610" s="106"/>
      <c r="W610" s="106"/>
      <c r="X610" s="106"/>
      <c r="Y610" s="106"/>
      <c r="Z610" s="106"/>
    </row>
    <row r="611" spans="1:26" ht="14.25" hidden="1" customHeight="1">
      <c r="A611" s="310" t="s">
        <v>1291</v>
      </c>
      <c r="B611" s="122" t="s">
        <v>1292</v>
      </c>
      <c r="C611" s="141"/>
      <c r="D611" s="141"/>
      <c r="E611" s="141"/>
      <c r="F611" s="141"/>
      <c r="G611" s="141"/>
      <c r="H611" s="106"/>
      <c r="I611" s="319"/>
      <c r="J611" s="319"/>
      <c r="K611" s="106"/>
      <c r="L611" s="106"/>
      <c r="M611" s="106"/>
      <c r="N611" s="106"/>
      <c r="O611" s="106"/>
      <c r="P611" s="106"/>
      <c r="Q611" s="106"/>
      <c r="R611" s="106"/>
      <c r="S611" s="106"/>
      <c r="T611" s="106"/>
      <c r="U611" s="106"/>
      <c r="V611" s="106"/>
      <c r="W611" s="106"/>
      <c r="X611" s="106"/>
      <c r="Y611" s="106"/>
      <c r="Z611" s="106"/>
    </row>
    <row r="612" spans="1:26" ht="14.25" hidden="1" customHeight="1">
      <c r="A612" s="310" t="s">
        <v>1293</v>
      </c>
      <c r="B612" s="122" t="s">
        <v>1294</v>
      </c>
      <c r="C612" s="141"/>
      <c r="D612" s="141"/>
      <c r="E612" s="141"/>
      <c r="F612" s="141"/>
      <c r="G612" s="141"/>
      <c r="H612" s="106"/>
      <c r="I612" s="319"/>
      <c r="J612" s="319"/>
      <c r="K612" s="106"/>
      <c r="L612" s="106"/>
      <c r="M612" s="106"/>
      <c r="N612" s="106"/>
      <c r="O612" s="106"/>
      <c r="P612" s="106"/>
      <c r="Q612" s="106"/>
      <c r="R612" s="106"/>
      <c r="S612" s="106"/>
      <c r="T612" s="106"/>
      <c r="U612" s="106"/>
      <c r="V612" s="106"/>
      <c r="W612" s="106"/>
      <c r="X612" s="106"/>
      <c r="Y612" s="106"/>
      <c r="Z612" s="106"/>
    </row>
    <row r="613" spans="1:26" ht="14.25" hidden="1" customHeight="1">
      <c r="A613" s="334" t="s">
        <v>1295</v>
      </c>
      <c r="B613" s="129" t="s">
        <v>1296</v>
      </c>
      <c r="C613" s="143"/>
      <c r="D613" s="143"/>
      <c r="E613" s="143"/>
      <c r="F613" s="143"/>
      <c r="G613" s="143"/>
      <c r="H613" s="106"/>
      <c r="I613" s="319"/>
      <c r="J613" s="319"/>
      <c r="K613" s="106"/>
      <c r="L613" s="106"/>
      <c r="M613" s="106"/>
      <c r="N613" s="106"/>
      <c r="O613" s="106"/>
      <c r="P613" s="106"/>
      <c r="Q613" s="106"/>
      <c r="R613" s="106"/>
      <c r="S613" s="106"/>
      <c r="T613" s="106"/>
      <c r="U613" s="106"/>
      <c r="V613" s="106"/>
      <c r="W613" s="106"/>
      <c r="X613" s="106"/>
      <c r="Y613" s="106"/>
      <c r="Z613" s="106"/>
    </row>
    <row r="614" spans="1:26" ht="19">
      <c r="A614" s="927" t="s">
        <v>259</v>
      </c>
      <c r="B614" s="1606" t="s">
        <v>137</v>
      </c>
      <c r="C614" s="1570"/>
      <c r="D614" s="1570"/>
      <c r="E614" s="1570"/>
      <c r="F614" s="1570"/>
      <c r="G614" s="1573"/>
      <c r="H614" s="694"/>
      <c r="I614" s="960">
        <f>SUM(D615:D617)</f>
        <v>2</v>
      </c>
      <c r="J614" s="960">
        <f>COUNT(D615:D617)*2</f>
        <v>2</v>
      </c>
      <c r="K614" s="960"/>
      <c r="L614" s="963"/>
      <c r="M614" s="963"/>
      <c r="N614" s="963"/>
      <c r="O614" s="963"/>
      <c r="P614" s="963"/>
      <c r="Q614" s="963"/>
      <c r="R614" s="963"/>
      <c r="S614" s="963"/>
      <c r="T614" s="963"/>
      <c r="U614" s="963"/>
      <c r="V614" s="963"/>
      <c r="W614" s="963"/>
      <c r="X614" s="963"/>
      <c r="Y614" s="963"/>
      <c r="Z614" s="963"/>
    </row>
    <row r="615" spans="1:26" ht="34">
      <c r="A615" s="693" t="s">
        <v>1297</v>
      </c>
      <c r="B615" s="467" t="s">
        <v>1298</v>
      </c>
      <c r="C615" s="467" t="s">
        <v>1299</v>
      </c>
      <c r="D615" s="696">
        <v>2</v>
      </c>
      <c r="E615" s="696" t="s">
        <v>599</v>
      </c>
      <c r="F615" s="471"/>
      <c r="G615" s="1056"/>
      <c r="H615" s="1102"/>
      <c r="I615" s="960"/>
      <c r="J615" s="960"/>
      <c r="K615" s="960"/>
      <c r="L615" s="963"/>
      <c r="M615" s="963"/>
      <c r="N615" s="963"/>
      <c r="O615" s="963"/>
      <c r="P615" s="963"/>
      <c r="Q615" s="963"/>
      <c r="R615" s="963"/>
      <c r="S615" s="963"/>
      <c r="T615" s="963"/>
      <c r="U615" s="963"/>
      <c r="V615" s="963"/>
      <c r="W615" s="963"/>
      <c r="X615" s="963"/>
      <c r="Y615" s="963"/>
      <c r="Z615" s="963"/>
    </row>
    <row r="616" spans="1:26" ht="14.25" hidden="1" customHeight="1">
      <c r="A616" s="350" t="s">
        <v>2284</v>
      </c>
      <c r="B616" s="115" t="s">
        <v>1302</v>
      </c>
      <c r="C616" s="115"/>
      <c r="D616" s="117"/>
      <c r="E616" s="1434"/>
      <c r="F616" s="196"/>
      <c r="G616" s="311"/>
      <c r="H616" s="279"/>
      <c r="I616" s="105"/>
      <c r="J616" s="105"/>
      <c r="K616" s="105"/>
      <c r="L616" s="106"/>
      <c r="M616" s="106"/>
      <c r="N616" s="106"/>
      <c r="O616" s="106"/>
      <c r="P616" s="106"/>
      <c r="Q616" s="106"/>
      <c r="R616" s="106"/>
      <c r="S616" s="106"/>
      <c r="T616" s="106"/>
      <c r="U616" s="106"/>
      <c r="V616" s="106"/>
      <c r="W616" s="106"/>
      <c r="X616" s="106"/>
      <c r="Y616" s="106"/>
      <c r="Z616" s="106"/>
    </row>
    <row r="617" spans="1:26" ht="14.25" hidden="1" customHeight="1">
      <c r="A617" s="310" t="s">
        <v>1309</v>
      </c>
      <c r="B617" s="122" t="s">
        <v>1310</v>
      </c>
      <c r="C617" s="141"/>
      <c r="D617" s="141"/>
      <c r="E617" s="141"/>
      <c r="F617" s="141"/>
      <c r="G617" s="141"/>
      <c r="H617" s="106"/>
      <c r="I617" s="319"/>
      <c r="J617" s="319"/>
      <c r="K617" s="106"/>
      <c r="L617" s="106"/>
      <c r="M617" s="106"/>
      <c r="N617" s="106"/>
      <c r="O617" s="106"/>
      <c r="P617" s="106"/>
      <c r="Q617" s="106"/>
      <c r="R617" s="106"/>
      <c r="S617" s="106"/>
      <c r="T617" s="106"/>
      <c r="U617" s="106"/>
      <c r="V617" s="106"/>
      <c r="W617" s="106"/>
      <c r="X617" s="106"/>
      <c r="Y617" s="106"/>
      <c r="Z617" s="106"/>
    </row>
    <row r="618" spans="1:26" ht="14.25" hidden="1" customHeight="1">
      <c r="A618" s="378"/>
      <c r="B618" s="1809" t="s">
        <v>2285</v>
      </c>
      <c r="C618" s="1570"/>
      <c r="D618" s="1570"/>
      <c r="E618" s="1570"/>
      <c r="F618" s="1570"/>
      <c r="G618" s="1571"/>
      <c r="H618" s="1316"/>
      <c r="I618" s="319"/>
      <c r="J618" s="319"/>
      <c r="K618" s="106"/>
      <c r="L618" s="106"/>
      <c r="M618" s="106"/>
      <c r="N618" s="106"/>
      <c r="O618" s="106"/>
      <c r="P618" s="106"/>
      <c r="Q618" s="106"/>
      <c r="R618" s="106"/>
      <c r="S618" s="106"/>
      <c r="T618" s="106"/>
      <c r="U618" s="106"/>
      <c r="V618" s="106"/>
      <c r="W618" s="106"/>
      <c r="X618" s="106"/>
      <c r="Y618" s="106"/>
      <c r="Z618" s="106"/>
    </row>
    <row r="619" spans="1:26" ht="14.25" hidden="1" customHeight="1">
      <c r="A619" s="349" t="s">
        <v>138</v>
      </c>
      <c r="B619" s="1606" t="s">
        <v>139</v>
      </c>
      <c r="C619" s="1570"/>
      <c r="D619" s="1570"/>
      <c r="E619" s="1570"/>
      <c r="F619" s="1570"/>
      <c r="G619" s="1573"/>
      <c r="H619" s="942"/>
      <c r="I619" s="319">
        <f>SUM(D620:D625)</f>
        <v>0</v>
      </c>
      <c r="J619" s="319">
        <f>COUNT(D620:D625)*2</f>
        <v>0</v>
      </c>
      <c r="K619" s="106"/>
      <c r="L619" s="106"/>
      <c r="M619" s="106"/>
      <c r="N619" s="106"/>
      <c r="O619" s="106"/>
      <c r="P619" s="106"/>
      <c r="Q619" s="106"/>
      <c r="R619" s="106"/>
      <c r="S619" s="106"/>
      <c r="T619" s="106"/>
      <c r="U619" s="106"/>
      <c r="V619" s="106"/>
      <c r="W619" s="106"/>
      <c r="X619" s="106"/>
      <c r="Y619" s="106"/>
      <c r="Z619" s="106"/>
    </row>
    <row r="620" spans="1:26" ht="14.25" hidden="1" customHeight="1">
      <c r="A620" s="310" t="s">
        <v>7157</v>
      </c>
      <c r="B620" s="122" t="s">
        <v>1313</v>
      </c>
      <c r="C620" s="122"/>
      <c r="D620" s="141"/>
      <c r="E620" s="141"/>
      <c r="F620" s="141"/>
      <c r="G620" s="141"/>
      <c r="H620" s="106"/>
      <c r="I620" s="319"/>
      <c r="J620" s="319"/>
      <c r="K620" s="106"/>
      <c r="L620" s="106"/>
      <c r="M620" s="106"/>
      <c r="N620" s="106"/>
      <c r="O620" s="106"/>
      <c r="P620" s="106"/>
      <c r="Q620" s="106"/>
      <c r="R620" s="106"/>
      <c r="S620" s="106"/>
      <c r="T620" s="106"/>
      <c r="U620" s="106"/>
      <c r="V620" s="106"/>
      <c r="W620" s="106"/>
      <c r="X620" s="106"/>
      <c r="Y620" s="106"/>
      <c r="Z620" s="106"/>
    </row>
    <row r="621" spans="1:26" ht="14.25" hidden="1" customHeight="1">
      <c r="A621" s="310" t="s">
        <v>1314</v>
      </c>
      <c r="B621" s="122" t="s">
        <v>1315</v>
      </c>
      <c r="C621" s="141"/>
      <c r="D621" s="141"/>
      <c r="E621" s="141"/>
      <c r="F621" s="141"/>
      <c r="G621" s="141"/>
      <c r="H621" s="106"/>
      <c r="I621" s="319"/>
      <c r="J621" s="319"/>
      <c r="K621" s="106"/>
      <c r="L621" s="106"/>
      <c r="M621" s="106"/>
      <c r="N621" s="106"/>
      <c r="O621" s="106"/>
      <c r="P621" s="106"/>
      <c r="Q621" s="106"/>
      <c r="R621" s="106"/>
      <c r="S621" s="106"/>
      <c r="T621" s="106"/>
      <c r="U621" s="106"/>
      <c r="V621" s="106"/>
      <c r="W621" s="106"/>
      <c r="X621" s="106"/>
      <c r="Y621" s="106"/>
      <c r="Z621" s="106"/>
    </row>
    <row r="622" spans="1:26" ht="14.25" hidden="1" customHeight="1">
      <c r="A622" s="310" t="s">
        <v>1316</v>
      </c>
      <c r="B622" s="122" t="s">
        <v>1317</v>
      </c>
      <c r="C622" s="141"/>
      <c r="D622" s="141"/>
      <c r="E622" s="141"/>
      <c r="F622" s="141"/>
      <c r="G622" s="141"/>
      <c r="H622" s="106"/>
      <c r="I622" s="319"/>
      <c r="J622" s="319"/>
      <c r="K622" s="106"/>
      <c r="L622" s="106"/>
      <c r="M622" s="106"/>
      <c r="N622" s="106"/>
      <c r="O622" s="106"/>
      <c r="P622" s="106"/>
      <c r="Q622" s="106"/>
      <c r="R622" s="106"/>
      <c r="S622" s="106"/>
      <c r="T622" s="106"/>
      <c r="U622" s="106"/>
      <c r="V622" s="106"/>
      <c r="W622" s="106"/>
      <c r="X622" s="106"/>
      <c r="Y622" s="106"/>
      <c r="Z622" s="106"/>
    </row>
    <row r="623" spans="1:26" ht="14.25" hidden="1" customHeight="1">
      <c r="A623" s="310" t="s">
        <v>1318</v>
      </c>
      <c r="B623" s="122" t="s">
        <v>1319</v>
      </c>
      <c r="C623" s="141"/>
      <c r="D623" s="141"/>
      <c r="E623" s="141"/>
      <c r="F623" s="141"/>
      <c r="G623" s="141"/>
      <c r="H623" s="106"/>
      <c r="I623" s="319"/>
      <c r="J623" s="319"/>
      <c r="K623" s="106"/>
      <c r="L623" s="106"/>
      <c r="M623" s="106"/>
      <c r="N623" s="106"/>
      <c r="O623" s="106"/>
      <c r="P623" s="106"/>
      <c r="Q623" s="106"/>
      <c r="R623" s="106"/>
      <c r="S623" s="106"/>
      <c r="T623" s="106"/>
      <c r="U623" s="106"/>
      <c r="V623" s="106"/>
      <c r="W623" s="106"/>
      <c r="X623" s="106"/>
      <c r="Y623" s="106"/>
      <c r="Z623" s="106"/>
    </row>
    <row r="624" spans="1:26" ht="14.25" hidden="1" customHeight="1">
      <c r="A624" s="310" t="s">
        <v>1320</v>
      </c>
      <c r="B624" s="122" t="s">
        <v>1321</v>
      </c>
      <c r="C624" s="141"/>
      <c r="D624" s="141"/>
      <c r="E624" s="141"/>
      <c r="F624" s="141"/>
      <c r="G624" s="141"/>
      <c r="H624" s="106"/>
      <c r="I624" s="319"/>
      <c r="J624" s="319"/>
      <c r="K624" s="106"/>
      <c r="L624" s="106"/>
      <c r="M624" s="106"/>
      <c r="N624" s="106"/>
      <c r="O624" s="106"/>
      <c r="P624" s="106"/>
      <c r="Q624" s="106"/>
      <c r="R624" s="106"/>
      <c r="S624" s="106"/>
      <c r="T624" s="106"/>
      <c r="U624" s="106"/>
      <c r="V624" s="106"/>
      <c r="W624" s="106"/>
      <c r="X624" s="106"/>
      <c r="Y624" s="106"/>
      <c r="Z624" s="106"/>
    </row>
    <row r="625" spans="1:26" ht="14.25" hidden="1" customHeight="1">
      <c r="A625" s="310" t="s">
        <v>1322</v>
      </c>
      <c r="B625" s="150" t="s">
        <v>1323</v>
      </c>
      <c r="C625" s="141"/>
      <c r="D625" s="141"/>
      <c r="E625" s="141"/>
      <c r="F625" s="141"/>
      <c r="G625" s="141"/>
      <c r="H625" s="106"/>
      <c r="I625" s="319"/>
      <c r="J625" s="319"/>
      <c r="K625" s="106"/>
      <c r="L625" s="106"/>
      <c r="M625" s="106"/>
      <c r="N625" s="106"/>
      <c r="O625" s="106"/>
      <c r="P625" s="106"/>
      <c r="Q625" s="106"/>
      <c r="R625" s="106"/>
      <c r="S625" s="106"/>
      <c r="T625" s="106"/>
      <c r="U625" s="106"/>
      <c r="V625" s="106"/>
      <c r="W625" s="106"/>
      <c r="X625" s="106"/>
      <c r="Y625" s="106"/>
      <c r="Z625" s="106"/>
    </row>
    <row r="626" spans="1:26" ht="14.25" hidden="1" customHeight="1">
      <c r="A626" s="349" t="s">
        <v>140</v>
      </c>
      <c r="B626" s="1606" t="s">
        <v>1483</v>
      </c>
      <c r="C626" s="1570"/>
      <c r="D626" s="1570"/>
      <c r="E626" s="1570"/>
      <c r="F626" s="1570"/>
      <c r="G626" s="1573"/>
      <c r="H626" s="942"/>
      <c r="I626" s="319">
        <f>SUM(D627:D637)</f>
        <v>0</v>
      </c>
      <c r="J626" s="319">
        <f>COUNT(D627:D637)*2</f>
        <v>0</v>
      </c>
      <c r="K626" s="106"/>
      <c r="L626" s="106"/>
      <c r="M626" s="106"/>
      <c r="N626" s="106"/>
      <c r="O626" s="106"/>
      <c r="P626" s="106"/>
      <c r="Q626" s="106"/>
      <c r="R626" s="106"/>
      <c r="S626" s="106"/>
      <c r="T626" s="106"/>
      <c r="U626" s="106"/>
      <c r="V626" s="106"/>
      <c r="W626" s="106"/>
      <c r="X626" s="106"/>
      <c r="Y626" s="106"/>
      <c r="Z626" s="106"/>
    </row>
    <row r="627" spans="1:26" ht="14.25" hidden="1" customHeight="1">
      <c r="A627" s="310" t="s">
        <v>1324</v>
      </c>
      <c r="B627" s="150" t="s">
        <v>1325</v>
      </c>
      <c r="C627" s="141"/>
      <c r="D627" s="141"/>
      <c r="E627" s="141"/>
      <c r="F627" s="141"/>
      <c r="G627" s="460"/>
      <c r="H627" s="461"/>
      <c r="I627" s="319"/>
      <c r="J627" s="319"/>
      <c r="K627" s="106"/>
      <c r="L627" s="106"/>
      <c r="M627" s="106"/>
      <c r="N627" s="106"/>
      <c r="O627" s="106"/>
      <c r="P627" s="106"/>
      <c r="Q627" s="106"/>
      <c r="R627" s="106"/>
      <c r="S627" s="106"/>
      <c r="T627" s="106"/>
      <c r="U627" s="106"/>
      <c r="V627" s="106"/>
      <c r="W627" s="106"/>
      <c r="X627" s="106"/>
      <c r="Y627" s="106"/>
      <c r="Z627" s="106"/>
    </row>
    <row r="628" spans="1:26" ht="14.25" hidden="1" customHeight="1">
      <c r="A628" s="310" t="s">
        <v>1326</v>
      </c>
      <c r="B628" s="150" t="s">
        <v>1327</v>
      </c>
      <c r="C628" s="141"/>
      <c r="D628" s="141"/>
      <c r="E628" s="141"/>
      <c r="F628" s="141"/>
      <c r="G628" s="460"/>
      <c r="H628" s="461"/>
      <c r="I628" s="319"/>
      <c r="J628" s="319"/>
      <c r="K628" s="106"/>
      <c r="L628" s="106"/>
      <c r="M628" s="106"/>
      <c r="N628" s="106"/>
      <c r="O628" s="106"/>
      <c r="P628" s="106"/>
      <c r="Q628" s="106"/>
      <c r="R628" s="106"/>
      <c r="S628" s="106"/>
      <c r="T628" s="106"/>
      <c r="U628" s="106"/>
      <c r="V628" s="106"/>
      <c r="W628" s="106"/>
      <c r="X628" s="106"/>
      <c r="Y628" s="106"/>
      <c r="Z628" s="106"/>
    </row>
    <row r="629" spans="1:26" ht="14.25" hidden="1" customHeight="1">
      <c r="A629" s="310" t="s">
        <v>1328</v>
      </c>
      <c r="B629" s="211" t="s">
        <v>1329</v>
      </c>
      <c r="C629" s="141"/>
      <c r="D629" s="141"/>
      <c r="E629" s="141"/>
      <c r="F629" s="141"/>
      <c r="G629" s="460"/>
      <c r="H629" s="461"/>
      <c r="I629" s="319"/>
      <c r="J629" s="319"/>
      <c r="K629" s="106"/>
      <c r="L629" s="106"/>
      <c r="M629" s="106"/>
      <c r="N629" s="106"/>
      <c r="O629" s="106"/>
      <c r="P629" s="106"/>
      <c r="Q629" s="106"/>
      <c r="R629" s="106"/>
      <c r="S629" s="106"/>
      <c r="T629" s="106"/>
      <c r="U629" s="106"/>
      <c r="V629" s="106"/>
      <c r="W629" s="106"/>
      <c r="X629" s="106"/>
      <c r="Y629" s="106"/>
      <c r="Z629" s="106"/>
    </row>
    <row r="630" spans="1:26" ht="14.25" hidden="1" customHeight="1">
      <c r="A630" s="310" t="s">
        <v>1330</v>
      </c>
      <c r="B630" s="150" t="s">
        <v>1331</v>
      </c>
      <c r="C630" s="141"/>
      <c r="D630" s="141"/>
      <c r="E630" s="141"/>
      <c r="F630" s="141"/>
      <c r="G630" s="460"/>
      <c r="H630" s="461"/>
      <c r="I630" s="319"/>
      <c r="J630" s="319"/>
      <c r="K630" s="106"/>
      <c r="L630" s="106"/>
      <c r="M630" s="106"/>
      <c r="N630" s="106"/>
      <c r="O630" s="106"/>
      <c r="P630" s="106"/>
      <c r="Q630" s="106"/>
      <c r="R630" s="106"/>
      <c r="S630" s="106"/>
      <c r="T630" s="106"/>
      <c r="U630" s="106"/>
      <c r="V630" s="106"/>
      <c r="W630" s="106"/>
      <c r="X630" s="106"/>
      <c r="Y630" s="106"/>
      <c r="Z630" s="106"/>
    </row>
    <row r="631" spans="1:26" ht="14.25" hidden="1" customHeight="1">
      <c r="A631" s="310" t="s">
        <v>1332</v>
      </c>
      <c r="B631" s="150" t="s">
        <v>1333</v>
      </c>
      <c r="C631" s="141"/>
      <c r="D631" s="141"/>
      <c r="E631" s="141"/>
      <c r="F631" s="141"/>
      <c r="G631" s="460"/>
      <c r="H631" s="461"/>
      <c r="I631" s="319"/>
      <c r="J631" s="319"/>
      <c r="K631" s="106"/>
      <c r="L631" s="106"/>
      <c r="M631" s="106"/>
      <c r="N631" s="106"/>
      <c r="O631" s="106"/>
      <c r="P631" s="106"/>
      <c r="Q631" s="106"/>
      <c r="R631" s="106"/>
      <c r="S631" s="106"/>
      <c r="T631" s="106"/>
      <c r="U631" s="106"/>
      <c r="V631" s="106"/>
      <c r="W631" s="106"/>
      <c r="X631" s="106"/>
      <c r="Y631" s="106"/>
      <c r="Z631" s="106"/>
    </row>
    <row r="632" spans="1:26" ht="14.25" hidden="1" customHeight="1">
      <c r="A632" s="310" t="s">
        <v>1334</v>
      </c>
      <c r="B632" s="150" t="s">
        <v>1335</v>
      </c>
      <c r="C632" s="141"/>
      <c r="D632" s="141"/>
      <c r="E632" s="141"/>
      <c r="F632" s="141"/>
      <c r="G632" s="460"/>
      <c r="H632" s="461"/>
      <c r="I632" s="319"/>
      <c r="J632" s="319"/>
      <c r="K632" s="106"/>
      <c r="L632" s="106"/>
      <c r="M632" s="106"/>
      <c r="N632" s="106"/>
      <c r="O632" s="106"/>
      <c r="P632" s="106"/>
      <c r="Q632" s="106"/>
      <c r="R632" s="106"/>
      <c r="S632" s="106"/>
      <c r="T632" s="106"/>
      <c r="U632" s="106"/>
      <c r="V632" s="106"/>
      <c r="W632" s="106"/>
      <c r="X632" s="106"/>
      <c r="Y632" s="106"/>
      <c r="Z632" s="106"/>
    </row>
    <row r="633" spans="1:26" ht="14.25" hidden="1" customHeight="1">
      <c r="A633" s="310" t="s">
        <v>1336</v>
      </c>
      <c r="B633" s="150" t="s">
        <v>1337</v>
      </c>
      <c r="C633" s="141"/>
      <c r="D633" s="141"/>
      <c r="E633" s="141"/>
      <c r="F633" s="141"/>
      <c r="G633" s="460"/>
      <c r="H633" s="461"/>
      <c r="I633" s="319"/>
      <c r="J633" s="319"/>
      <c r="K633" s="106"/>
      <c r="L633" s="106"/>
      <c r="M633" s="106"/>
      <c r="N633" s="106"/>
      <c r="O633" s="106"/>
      <c r="P633" s="106"/>
      <c r="Q633" s="106"/>
      <c r="R633" s="106"/>
      <c r="S633" s="106"/>
      <c r="T633" s="106"/>
      <c r="U633" s="106"/>
      <c r="V633" s="106"/>
      <c r="W633" s="106"/>
      <c r="X633" s="106"/>
      <c r="Y633" s="106"/>
      <c r="Z633" s="106"/>
    </row>
    <row r="634" spans="1:26" ht="14.25" hidden="1" customHeight="1">
      <c r="A634" s="310" t="s">
        <v>1338</v>
      </c>
      <c r="B634" s="150" t="s">
        <v>1339</v>
      </c>
      <c r="C634" s="141"/>
      <c r="D634" s="141"/>
      <c r="E634" s="141"/>
      <c r="F634" s="141"/>
      <c r="G634" s="460"/>
      <c r="H634" s="461"/>
      <c r="I634" s="319"/>
      <c r="J634" s="319"/>
      <c r="K634" s="106"/>
      <c r="L634" s="106"/>
      <c r="M634" s="106"/>
      <c r="N634" s="106"/>
      <c r="O634" s="106"/>
      <c r="P634" s="106"/>
      <c r="Q634" s="106"/>
      <c r="R634" s="106"/>
      <c r="S634" s="106"/>
      <c r="T634" s="106"/>
      <c r="U634" s="106"/>
      <c r="V634" s="106"/>
      <c r="W634" s="106"/>
      <c r="X634" s="106"/>
      <c r="Y634" s="106"/>
      <c r="Z634" s="106"/>
    </row>
    <row r="635" spans="1:26" ht="14.25" hidden="1" customHeight="1">
      <c r="A635" s="310" t="s">
        <v>1340</v>
      </c>
      <c r="B635" s="150" t="s">
        <v>1341</v>
      </c>
      <c r="C635" s="141"/>
      <c r="D635" s="141"/>
      <c r="E635" s="141"/>
      <c r="F635" s="141"/>
      <c r="G635" s="460"/>
      <c r="H635" s="461"/>
      <c r="I635" s="319"/>
      <c r="J635" s="319"/>
      <c r="K635" s="106"/>
      <c r="L635" s="106"/>
      <c r="M635" s="106"/>
      <c r="N635" s="106"/>
      <c r="O635" s="106"/>
      <c r="P635" s="106"/>
      <c r="Q635" s="106"/>
      <c r="R635" s="106"/>
      <c r="S635" s="106"/>
      <c r="T635" s="106"/>
      <c r="U635" s="106"/>
      <c r="V635" s="106"/>
      <c r="W635" s="106"/>
      <c r="X635" s="106"/>
      <c r="Y635" s="106"/>
      <c r="Z635" s="106"/>
    </row>
    <row r="636" spans="1:26" ht="14.25" hidden="1" customHeight="1">
      <c r="A636" s="310" t="s">
        <v>1342</v>
      </c>
      <c r="B636" s="150" t="s">
        <v>1343</v>
      </c>
      <c r="C636" s="141"/>
      <c r="D636" s="141"/>
      <c r="E636" s="141"/>
      <c r="F636" s="141"/>
      <c r="G636" s="460"/>
      <c r="H636" s="461"/>
      <c r="I636" s="319"/>
      <c r="J636" s="319"/>
      <c r="K636" s="106"/>
      <c r="L636" s="106"/>
      <c r="M636" s="106"/>
      <c r="N636" s="106"/>
      <c r="O636" s="106"/>
      <c r="P636" s="106"/>
      <c r="Q636" s="106"/>
      <c r="R636" s="106"/>
      <c r="S636" s="106"/>
      <c r="T636" s="106"/>
      <c r="U636" s="106"/>
      <c r="V636" s="106"/>
      <c r="W636" s="106"/>
      <c r="X636" s="106"/>
      <c r="Y636" s="106"/>
      <c r="Z636" s="106"/>
    </row>
    <row r="637" spans="1:26" ht="14.25" hidden="1" customHeight="1">
      <c r="A637" s="310" t="s">
        <v>1344</v>
      </c>
      <c r="B637" s="150" t="s">
        <v>1345</v>
      </c>
      <c r="C637" s="141"/>
      <c r="D637" s="141"/>
      <c r="E637" s="141"/>
      <c r="F637" s="141"/>
      <c r="G637" s="460"/>
      <c r="H637" s="461"/>
      <c r="I637" s="319"/>
      <c r="J637" s="319"/>
      <c r="K637" s="106"/>
      <c r="L637" s="106"/>
      <c r="M637" s="106"/>
      <c r="N637" s="106"/>
      <c r="O637" s="106"/>
      <c r="P637" s="106"/>
      <c r="Q637" s="106"/>
      <c r="R637" s="106"/>
      <c r="S637" s="106"/>
      <c r="T637" s="106"/>
      <c r="U637" s="106"/>
      <c r="V637" s="106"/>
      <c r="W637" s="106"/>
      <c r="X637" s="106"/>
      <c r="Y637" s="106"/>
      <c r="Z637" s="106"/>
    </row>
    <row r="638" spans="1:26" ht="14.25" hidden="1" customHeight="1">
      <c r="A638" s="349" t="s">
        <v>142</v>
      </c>
      <c r="B638" s="1606" t="s">
        <v>143</v>
      </c>
      <c r="C638" s="1570"/>
      <c r="D638" s="1570"/>
      <c r="E638" s="1570"/>
      <c r="F638" s="1570"/>
      <c r="G638" s="1573"/>
      <c r="H638" s="942"/>
      <c r="I638" s="319">
        <f>SUM(D639:D644)</f>
        <v>0</v>
      </c>
      <c r="J638" s="319">
        <f>COUNT(D639:D644)*2</f>
        <v>0</v>
      </c>
      <c r="K638" s="106"/>
      <c r="L638" s="106"/>
      <c r="M638" s="106"/>
      <c r="N638" s="106"/>
      <c r="O638" s="106"/>
      <c r="P638" s="106"/>
      <c r="Q638" s="106"/>
      <c r="R638" s="106"/>
      <c r="S638" s="106"/>
      <c r="T638" s="106"/>
      <c r="U638" s="106"/>
      <c r="V638" s="106"/>
      <c r="W638" s="106"/>
      <c r="X638" s="106"/>
      <c r="Y638" s="106"/>
      <c r="Z638" s="106"/>
    </row>
    <row r="639" spans="1:26" ht="14.25" hidden="1" customHeight="1">
      <c r="A639" s="310" t="s">
        <v>1346</v>
      </c>
      <c r="B639" s="150" t="s">
        <v>1347</v>
      </c>
      <c r="C639" s="141"/>
      <c r="D639" s="141"/>
      <c r="E639" s="141"/>
      <c r="F639" s="141"/>
      <c r="G639" s="460"/>
      <c r="H639" s="461"/>
      <c r="I639" s="319"/>
      <c r="J639" s="319"/>
      <c r="K639" s="106"/>
      <c r="L639" s="106"/>
      <c r="M639" s="106"/>
      <c r="N639" s="106"/>
      <c r="O639" s="106"/>
      <c r="P639" s="106"/>
      <c r="Q639" s="106"/>
      <c r="R639" s="106"/>
      <c r="S639" s="106"/>
      <c r="T639" s="106"/>
      <c r="U639" s="106"/>
      <c r="V639" s="106"/>
      <c r="W639" s="106"/>
      <c r="X639" s="106"/>
      <c r="Y639" s="106"/>
      <c r="Z639" s="106"/>
    </row>
    <row r="640" spans="1:26" ht="14.25" hidden="1" customHeight="1">
      <c r="A640" s="310" t="s">
        <v>1348</v>
      </c>
      <c r="B640" s="150" t="s">
        <v>1349</v>
      </c>
      <c r="C640" s="141"/>
      <c r="D640" s="141"/>
      <c r="E640" s="141"/>
      <c r="F640" s="141"/>
      <c r="G640" s="460"/>
      <c r="H640" s="461"/>
      <c r="I640" s="319"/>
      <c r="J640" s="319"/>
      <c r="K640" s="106"/>
      <c r="L640" s="106"/>
      <c r="M640" s="106"/>
      <c r="N640" s="106"/>
      <c r="O640" s="106"/>
      <c r="P640" s="106"/>
      <c r="Q640" s="106"/>
      <c r="R640" s="106"/>
      <c r="S640" s="106"/>
      <c r="T640" s="106"/>
      <c r="U640" s="106"/>
      <c r="V640" s="106"/>
      <c r="W640" s="106"/>
      <c r="X640" s="106"/>
      <c r="Y640" s="106"/>
      <c r="Z640" s="106"/>
    </row>
    <row r="641" spans="1:26" ht="14.25" hidden="1" customHeight="1">
      <c r="A641" s="310" t="s">
        <v>1350</v>
      </c>
      <c r="B641" s="150" t="s">
        <v>1351</v>
      </c>
      <c r="C641" s="141"/>
      <c r="D641" s="141"/>
      <c r="E641" s="141"/>
      <c r="F641" s="141"/>
      <c r="G641" s="460"/>
      <c r="H641" s="461"/>
      <c r="I641" s="319"/>
      <c r="J641" s="319"/>
      <c r="K641" s="106"/>
      <c r="L641" s="106"/>
      <c r="M641" s="106"/>
      <c r="N641" s="106"/>
      <c r="O641" s="106"/>
      <c r="P641" s="106"/>
      <c r="Q641" s="106"/>
      <c r="R641" s="106"/>
      <c r="S641" s="106"/>
      <c r="T641" s="106"/>
      <c r="U641" s="106"/>
      <c r="V641" s="106"/>
      <c r="W641" s="106"/>
      <c r="X641" s="106"/>
      <c r="Y641" s="106"/>
      <c r="Z641" s="106"/>
    </row>
    <row r="642" spans="1:26" ht="14.25" hidden="1" customHeight="1">
      <c r="A642" s="310" t="s">
        <v>3438</v>
      </c>
      <c r="B642" s="150" t="s">
        <v>1353</v>
      </c>
      <c r="C642" s="141"/>
      <c r="D642" s="141"/>
      <c r="E642" s="141"/>
      <c r="F642" s="141"/>
      <c r="G642" s="460"/>
      <c r="H642" s="461"/>
      <c r="I642" s="319"/>
      <c r="J642" s="319"/>
      <c r="K642" s="106"/>
      <c r="L642" s="106"/>
      <c r="M642" s="106"/>
      <c r="N642" s="106"/>
      <c r="O642" s="106"/>
      <c r="P642" s="106"/>
      <c r="Q642" s="106"/>
      <c r="R642" s="106"/>
      <c r="S642" s="106"/>
      <c r="T642" s="106"/>
      <c r="U642" s="106"/>
      <c r="V642" s="106"/>
      <c r="W642" s="106"/>
      <c r="X642" s="106"/>
      <c r="Y642" s="106"/>
      <c r="Z642" s="106"/>
    </row>
    <row r="643" spans="1:26" ht="14.25" hidden="1" customHeight="1">
      <c r="A643" s="310" t="s">
        <v>1354</v>
      </c>
      <c r="B643" s="150" t="s">
        <v>2330</v>
      </c>
      <c r="C643" s="141"/>
      <c r="D643" s="141"/>
      <c r="E643" s="141"/>
      <c r="F643" s="141"/>
      <c r="G643" s="460"/>
      <c r="H643" s="461"/>
      <c r="I643" s="319"/>
      <c r="J643" s="319"/>
      <c r="K643" s="106"/>
      <c r="L643" s="106"/>
      <c r="M643" s="106"/>
      <c r="N643" s="106"/>
      <c r="O643" s="106"/>
      <c r="P643" s="106"/>
      <c r="Q643" s="106"/>
      <c r="R643" s="106"/>
      <c r="S643" s="106"/>
      <c r="T643" s="106"/>
      <c r="U643" s="106"/>
      <c r="V643" s="106"/>
      <c r="W643" s="106"/>
      <c r="X643" s="106"/>
      <c r="Y643" s="106"/>
      <c r="Z643" s="106"/>
    </row>
    <row r="644" spans="1:26" ht="14.25" hidden="1" customHeight="1">
      <c r="A644" s="334" t="s">
        <v>1356</v>
      </c>
      <c r="B644" s="359" t="s">
        <v>1357</v>
      </c>
      <c r="C644" s="143"/>
      <c r="D644" s="143"/>
      <c r="E644" s="143"/>
      <c r="F644" s="143"/>
      <c r="G644" s="472"/>
      <c r="H644" s="461"/>
      <c r="I644" s="319"/>
      <c r="J644" s="319"/>
      <c r="K644" s="106"/>
      <c r="L644" s="106"/>
      <c r="M644" s="106"/>
      <c r="N644" s="106"/>
      <c r="O644" s="106"/>
      <c r="P644" s="106"/>
      <c r="Q644" s="106"/>
      <c r="R644" s="106"/>
      <c r="S644" s="106"/>
      <c r="T644" s="106"/>
      <c r="U644" s="106"/>
      <c r="V644" s="106"/>
      <c r="W644" s="106"/>
      <c r="X644" s="106"/>
      <c r="Y644" s="106"/>
      <c r="Z644" s="106"/>
    </row>
    <row r="645" spans="1:26" ht="19">
      <c r="A645" s="693" t="s">
        <v>144</v>
      </c>
      <c r="B645" s="1606" t="s">
        <v>145</v>
      </c>
      <c r="C645" s="1570"/>
      <c r="D645" s="1570"/>
      <c r="E645" s="1570"/>
      <c r="F645" s="1570"/>
      <c r="G645" s="1573"/>
      <c r="H645" s="1416"/>
      <c r="I645" s="960">
        <f>SUM(D646:D656)</f>
        <v>4</v>
      </c>
      <c r="J645" s="960">
        <f>COUNT(D646:D656)*2</f>
        <v>4</v>
      </c>
      <c r="K645" s="960"/>
      <c r="L645" s="963"/>
      <c r="M645" s="963"/>
      <c r="N645" s="963"/>
      <c r="O645" s="963"/>
      <c r="P645" s="963"/>
      <c r="Q645" s="963"/>
      <c r="R645" s="963"/>
      <c r="S645" s="963"/>
      <c r="T645" s="963"/>
      <c r="U645" s="963"/>
      <c r="V645" s="963"/>
      <c r="W645" s="963"/>
      <c r="X645" s="963"/>
      <c r="Y645" s="963"/>
      <c r="Z645" s="963"/>
    </row>
    <row r="646" spans="1:26" ht="34">
      <c r="A646" s="693" t="s">
        <v>1358</v>
      </c>
      <c r="B646" s="467" t="s">
        <v>1359</v>
      </c>
      <c r="C646" s="471" t="s">
        <v>9550</v>
      </c>
      <c r="D646" s="696">
        <v>2</v>
      </c>
      <c r="E646" s="696" t="s">
        <v>599</v>
      </c>
      <c r="F646" s="471"/>
      <c r="G646" s="1056"/>
      <c r="H646" s="1102"/>
      <c r="I646" s="960"/>
      <c r="J646" s="960"/>
      <c r="K646" s="960"/>
      <c r="L646" s="963"/>
      <c r="M646" s="963"/>
      <c r="N646" s="963"/>
      <c r="O646" s="963"/>
      <c r="P646" s="963"/>
      <c r="Q646" s="963"/>
      <c r="R646" s="963"/>
      <c r="S646" s="963"/>
      <c r="T646" s="963"/>
      <c r="U646" s="963"/>
      <c r="V646" s="963"/>
      <c r="W646" s="963"/>
      <c r="X646" s="963"/>
      <c r="Y646" s="963"/>
      <c r="Z646" s="963"/>
    </row>
    <row r="647" spans="1:26" ht="32">
      <c r="A647" s="693"/>
      <c r="B647" s="467"/>
      <c r="C647" s="471" t="s">
        <v>9551</v>
      </c>
      <c r="D647" s="696">
        <v>2</v>
      </c>
      <c r="E647" s="696" t="s">
        <v>599</v>
      </c>
      <c r="F647" s="471"/>
      <c r="G647" s="1056"/>
      <c r="H647" s="1102"/>
      <c r="I647" s="960"/>
      <c r="J647" s="960"/>
      <c r="K647" s="960"/>
      <c r="L647" s="963"/>
      <c r="M647" s="963"/>
      <c r="N647" s="963"/>
      <c r="O647" s="963"/>
      <c r="P647" s="963"/>
      <c r="Q647" s="963"/>
      <c r="R647" s="963"/>
      <c r="S647" s="963"/>
      <c r="T647" s="963"/>
      <c r="U647" s="963"/>
      <c r="V647" s="963"/>
      <c r="W647" s="963"/>
      <c r="X647" s="963"/>
      <c r="Y647" s="963"/>
      <c r="Z647" s="963"/>
    </row>
    <row r="648" spans="1:26" ht="14.25" hidden="1" customHeight="1">
      <c r="A648" s="412" t="s">
        <v>1360</v>
      </c>
      <c r="B648" s="196" t="s">
        <v>1361</v>
      </c>
      <c r="C648" s="106"/>
      <c r="D648" s="138"/>
      <c r="E648" s="138"/>
      <c r="F648" s="138"/>
      <c r="G648" s="138"/>
      <c r="H648" s="106"/>
      <c r="I648" s="319"/>
      <c r="J648" s="319"/>
      <c r="K648" s="106"/>
      <c r="L648" s="106"/>
      <c r="M648" s="106"/>
      <c r="N648" s="106"/>
      <c r="O648" s="106"/>
      <c r="P648" s="106"/>
      <c r="Q648" s="106"/>
      <c r="R648" s="106"/>
      <c r="S648" s="106"/>
      <c r="T648" s="106"/>
      <c r="U648" s="106"/>
      <c r="V648" s="106"/>
      <c r="W648" s="106"/>
      <c r="X648" s="106"/>
      <c r="Y648" s="106"/>
      <c r="Z648" s="106"/>
    </row>
    <row r="649" spans="1:26" ht="14.25" hidden="1" customHeight="1">
      <c r="A649" s="310" t="s">
        <v>1362</v>
      </c>
      <c r="B649" s="122" t="s">
        <v>1363</v>
      </c>
      <c r="C649" s="141"/>
      <c r="D649" s="141"/>
      <c r="E649" s="141"/>
      <c r="F649" s="141"/>
      <c r="G649" s="141"/>
      <c r="H649" s="106"/>
      <c r="I649" s="319"/>
      <c r="J649" s="319"/>
      <c r="K649" s="106"/>
      <c r="L649" s="106"/>
      <c r="M649" s="106"/>
      <c r="N649" s="106"/>
      <c r="O649" s="106"/>
      <c r="P649" s="106"/>
      <c r="Q649" s="106"/>
      <c r="R649" s="106"/>
      <c r="S649" s="106"/>
      <c r="T649" s="106"/>
      <c r="U649" s="106"/>
      <c r="V649" s="106"/>
      <c r="W649" s="106"/>
      <c r="X649" s="106"/>
      <c r="Y649" s="106"/>
      <c r="Z649" s="106"/>
    </row>
    <row r="650" spans="1:26" ht="14.25" hidden="1" customHeight="1">
      <c r="A650" s="310" t="s">
        <v>1364</v>
      </c>
      <c r="B650" s="122" t="s">
        <v>1365</v>
      </c>
      <c r="C650" s="141"/>
      <c r="D650" s="141"/>
      <c r="E650" s="141"/>
      <c r="F650" s="141"/>
      <c r="G650" s="141"/>
      <c r="H650" s="106"/>
      <c r="I650" s="319"/>
      <c r="J650" s="319"/>
      <c r="K650" s="106"/>
      <c r="L650" s="106"/>
      <c r="M650" s="106"/>
      <c r="N650" s="106"/>
      <c r="O650" s="106"/>
      <c r="P650" s="106"/>
      <c r="Q650" s="106"/>
      <c r="R650" s="106"/>
      <c r="S650" s="106"/>
      <c r="T650" s="106"/>
      <c r="U650" s="106"/>
      <c r="V650" s="106"/>
      <c r="W650" s="106"/>
      <c r="X650" s="106"/>
      <c r="Y650" s="106"/>
      <c r="Z650" s="106"/>
    </row>
    <row r="651" spans="1:26" ht="14.25" hidden="1" customHeight="1">
      <c r="A651" s="310" t="s">
        <v>1366</v>
      </c>
      <c r="B651" s="122" t="s">
        <v>1367</v>
      </c>
      <c r="C651" s="141"/>
      <c r="D651" s="141"/>
      <c r="E651" s="141"/>
      <c r="F651" s="141"/>
      <c r="G651" s="141"/>
      <c r="H651" s="106"/>
      <c r="I651" s="319"/>
      <c r="J651" s="319"/>
      <c r="K651" s="106"/>
      <c r="L651" s="106"/>
      <c r="M651" s="106"/>
      <c r="N651" s="106"/>
      <c r="O651" s="106"/>
      <c r="P651" s="106"/>
      <c r="Q651" s="106"/>
      <c r="R651" s="106"/>
      <c r="S651" s="106"/>
      <c r="T651" s="106"/>
      <c r="U651" s="106"/>
      <c r="V651" s="106"/>
      <c r="W651" s="106"/>
      <c r="X651" s="106"/>
      <c r="Y651" s="106"/>
      <c r="Z651" s="106"/>
    </row>
    <row r="652" spans="1:26" ht="14.25" hidden="1" customHeight="1">
      <c r="A652" s="310" t="s">
        <v>1368</v>
      </c>
      <c r="B652" s="122" t="s">
        <v>1369</v>
      </c>
      <c r="C652" s="141"/>
      <c r="D652" s="141"/>
      <c r="E652" s="141"/>
      <c r="F652" s="141"/>
      <c r="G652" s="141"/>
      <c r="H652" s="106"/>
      <c r="I652" s="319"/>
      <c r="J652" s="319"/>
      <c r="K652" s="106"/>
      <c r="L652" s="106"/>
      <c r="M652" s="106"/>
      <c r="N652" s="106"/>
      <c r="O652" s="106"/>
      <c r="P652" s="106"/>
      <c r="Q652" s="106"/>
      <c r="R652" s="106"/>
      <c r="S652" s="106"/>
      <c r="T652" s="106"/>
      <c r="U652" s="106"/>
      <c r="V652" s="106"/>
      <c r="W652" s="106"/>
      <c r="X652" s="106"/>
      <c r="Y652" s="106"/>
      <c r="Z652" s="106"/>
    </row>
    <row r="653" spans="1:26" ht="14.25" hidden="1" customHeight="1">
      <c r="A653" s="310" t="s">
        <v>1370</v>
      </c>
      <c r="B653" s="122" t="s">
        <v>1371</v>
      </c>
      <c r="C653" s="141"/>
      <c r="D653" s="141"/>
      <c r="E653" s="141"/>
      <c r="F653" s="141"/>
      <c r="G653" s="141"/>
      <c r="H653" s="106"/>
      <c r="I653" s="319"/>
      <c r="J653" s="319"/>
      <c r="K653" s="106"/>
      <c r="L653" s="106"/>
      <c r="M653" s="106"/>
      <c r="N653" s="106"/>
      <c r="O653" s="106"/>
      <c r="P653" s="106"/>
      <c r="Q653" s="106"/>
      <c r="R653" s="106"/>
      <c r="S653" s="106"/>
      <c r="T653" s="106"/>
      <c r="U653" s="106"/>
      <c r="V653" s="106"/>
      <c r="W653" s="106"/>
      <c r="X653" s="106"/>
      <c r="Y653" s="106"/>
      <c r="Z653" s="106"/>
    </row>
    <row r="654" spans="1:26" ht="14.25" hidden="1" customHeight="1">
      <c r="A654" s="310" t="s">
        <v>1372</v>
      </c>
      <c r="B654" s="122" t="s">
        <v>2364</v>
      </c>
      <c r="C654" s="141"/>
      <c r="D654" s="141"/>
      <c r="E654" s="141"/>
      <c r="F654" s="141"/>
      <c r="G654" s="141"/>
      <c r="H654" s="106"/>
      <c r="I654" s="319"/>
      <c r="J654" s="319"/>
      <c r="K654" s="106"/>
      <c r="L654" s="106"/>
      <c r="M654" s="106"/>
      <c r="N654" s="106"/>
      <c r="O654" s="106"/>
      <c r="P654" s="106"/>
      <c r="Q654" s="106"/>
      <c r="R654" s="106"/>
      <c r="S654" s="106"/>
      <c r="T654" s="106"/>
      <c r="U654" s="106"/>
      <c r="V654" s="106"/>
      <c r="W654" s="106"/>
      <c r="X654" s="106"/>
      <c r="Y654" s="106"/>
      <c r="Z654" s="106"/>
    </row>
    <row r="655" spans="1:26" ht="14.25" hidden="1" customHeight="1">
      <c r="A655" s="310" t="s">
        <v>1374</v>
      </c>
      <c r="B655" s="122" t="s">
        <v>1375</v>
      </c>
      <c r="C655" s="141"/>
      <c r="D655" s="141"/>
      <c r="E655" s="141"/>
      <c r="F655" s="141"/>
      <c r="G655" s="141"/>
      <c r="H655" s="106"/>
      <c r="I655" s="319"/>
      <c r="J655" s="319"/>
      <c r="K655" s="106"/>
      <c r="L655" s="106"/>
      <c r="M655" s="106"/>
      <c r="N655" s="106"/>
      <c r="O655" s="106"/>
      <c r="P655" s="106"/>
      <c r="Q655" s="106"/>
      <c r="R655" s="106"/>
      <c r="S655" s="106"/>
      <c r="T655" s="106"/>
      <c r="U655" s="106"/>
      <c r="V655" s="106"/>
      <c r="W655" s="106"/>
      <c r="X655" s="106"/>
      <c r="Y655" s="106"/>
      <c r="Z655" s="106"/>
    </row>
    <row r="656" spans="1:26" ht="14.25" hidden="1" customHeight="1">
      <c r="A656" s="310" t="s">
        <v>3939</v>
      </c>
      <c r="B656" s="122" t="s">
        <v>1377</v>
      </c>
      <c r="C656" s="141"/>
      <c r="D656" s="141"/>
      <c r="E656" s="141"/>
      <c r="F656" s="141"/>
      <c r="G656" s="141"/>
      <c r="H656" s="106"/>
      <c r="I656" s="319"/>
      <c r="J656" s="319"/>
      <c r="K656" s="106"/>
      <c r="L656" s="106"/>
      <c r="M656" s="106"/>
      <c r="N656" s="106"/>
      <c r="O656" s="106"/>
      <c r="P656" s="106"/>
      <c r="Q656" s="106"/>
      <c r="R656" s="106"/>
      <c r="S656" s="106"/>
      <c r="T656" s="106"/>
      <c r="U656" s="106"/>
      <c r="V656" s="106"/>
      <c r="W656" s="106"/>
      <c r="X656" s="106"/>
      <c r="Y656" s="106"/>
      <c r="Z656" s="106"/>
    </row>
    <row r="657" spans="1:26" ht="39.75" hidden="1" customHeight="1">
      <c r="A657" s="349" t="s">
        <v>146</v>
      </c>
      <c r="B657" s="1606" t="s">
        <v>147</v>
      </c>
      <c r="C657" s="1570"/>
      <c r="D657" s="1570"/>
      <c r="E657" s="1570"/>
      <c r="F657" s="1570"/>
      <c r="G657" s="1573"/>
      <c r="H657" s="942"/>
      <c r="I657" s="319">
        <f>SUM(D658:D663)</f>
        <v>0</v>
      </c>
      <c r="J657" s="319">
        <f>COUNT(D658:D663)*2</f>
        <v>0</v>
      </c>
      <c r="K657" s="106"/>
      <c r="L657" s="106"/>
      <c r="M657" s="106"/>
      <c r="N657" s="106"/>
      <c r="O657" s="106"/>
      <c r="P657" s="106"/>
      <c r="Q657" s="106"/>
      <c r="R657" s="106"/>
      <c r="S657" s="106"/>
      <c r="T657" s="106"/>
      <c r="U657" s="106"/>
      <c r="V657" s="106"/>
      <c r="W657" s="106"/>
      <c r="X657" s="106"/>
      <c r="Y657" s="106"/>
      <c r="Z657" s="106"/>
    </row>
    <row r="658" spans="1:26" ht="14.25" hidden="1" customHeight="1">
      <c r="A658" s="310" t="s">
        <v>1378</v>
      </c>
      <c r="B658" s="122" t="s">
        <v>1379</v>
      </c>
      <c r="C658" s="141"/>
      <c r="D658" s="141"/>
      <c r="E658" s="141"/>
      <c r="F658" s="141"/>
      <c r="G658" s="141"/>
      <c r="H658" s="106"/>
      <c r="I658" s="319"/>
      <c r="J658" s="319"/>
      <c r="K658" s="106"/>
      <c r="L658" s="106"/>
      <c r="M658" s="106"/>
      <c r="N658" s="106"/>
      <c r="O658" s="106"/>
      <c r="P658" s="106"/>
      <c r="Q658" s="106"/>
      <c r="R658" s="106"/>
      <c r="S658" s="106"/>
      <c r="T658" s="106"/>
      <c r="U658" s="106"/>
      <c r="V658" s="106"/>
      <c r="W658" s="106"/>
      <c r="X658" s="106"/>
      <c r="Y658" s="106"/>
      <c r="Z658" s="106"/>
    </row>
    <row r="659" spans="1:26" ht="14.25" hidden="1" customHeight="1">
      <c r="A659" s="310" t="s">
        <v>1380</v>
      </c>
      <c r="B659" s="122" t="s">
        <v>1381</v>
      </c>
      <c r="C659" s="141"/>
      <c r="D659" s="141"/>
      <c r="E659" s="141"/>
      <c r="F659" s="141"/>
      <c r="G659" s="141"/>
      <c r="H659" s="106"/>
      <c r="I659" s="319"/>
      <c r="J659" s="319"/>
      <c r="K659" s="106"/>
      <c r="L659" s="106"/>
      <c r="M659" s="106"/>
      <c r="N659" s="106"/>
      <c r="O659" s="106"/>
      <c r="P659" s="106"/>
      <c r="Q659" s="106"/>
      <c r="R659" s="106"/>
      <c r="S659" s="106"/>
      <c r="T659" s="106"/>
      <c r="U659" s="106"/>
      <c r="V659" s="106"/>
      <c r="W659" s="106"/>
      <c r="X659" s="106"/>
      <c r="Y659" s="106"/>
      <c r="Z659" s="106"/>
    </row>
    <row r="660" spans="1:26" ht="14.25" hidden="1" customHeight="1">
      <c r="A660" s="310" t="s">
        <v>1382</v>
      </c>
      <c r="B660" s="122" t="s">
        <v>1383</v>
      </c>
      <c r="C660" s="141"/>
      <c r="D660" s="141"/>
      <c r="E660" s="141"/>
      <c r="F660" s="141"/>
      <c r="G660" s="141"/>
      <c r="H660" s="106"/>
      <c r="I660" s="319"/>
      <c r="J660" s="319"/>
      <c r="K660" s="106"/>
      <c r="L660" s="106"/>
      <c r="M660" s="106"/>
      <c r="N660" s="106"/>
      <c r="O660" s="106"/>
      <c r="P660" s="106"/>
      <c r="Q660" s="106"/>
      <c r="R660" s="106"/>
      <c r="S660" s="106"/>
      <c r="T660" s="106"/>
      <c r="U660" s="106"/>
      <c r="V660" s="106"/>
      <c r="W660" s="106"/>
      <c r="X660" s="106"/>
      <c r="Y660" s="106"/>
      <c r="Z660" s="106"/>
    </row>
    <row r="661" spans="1:26" ht="14.25" hidden="1" customHeight="1">
      <c r="A661" s="310" t="s">
        <v>1384</v>
      </c>
      <c r="B661" s="122" t="s">
        <v>1385</v>
      </c>
      <c r="C661" s="141"/>
      <c r="D661" s="141"/>
      <c r="E661" s="141"/>
      <c r="F661" s="141"/>
      <c r="G661" s="141"/>
      <c r="H661" s="106"/>
      <c r="I661" s="319"/>
      <c r="J661" s="319"/>
      <c r="K661" s="106"/>
      <c r="L661" s="106"/>
      <c r="M661" s="106"/>
      <c r="N661" s="106"/>
      <c r="O661" s="106"/>
      <c r="P661" s="106"/>
      <c r="Q661" s="106"/>
      <c r="R661" s="106"/>
      <c r="S661" s="106"/>
      <c r="T661" s="106"/>
      <c r="U661" s="106"/>
      <c r="V661" s="106"/>
      <c r="W661" s="106"/>
      <c r="X661" s="106"/>
      <c r="Y661" s="106"/>
      <c r="Z661" s="106"/>
    </row>
    <row r="662" spans="1:26" ht="14.25" hidden="1" customHeight="1">
      <c r="A662" s="310" t="s">
        <v>1386</v>
      </c>
      <c r="B662" s="122" t="s">
        <v>1387</v>
      </c>
      <c r="C662" s="141"/>
      <c r="D662" s="141"/>
      <c r="E662" s="141"/>
      <c r="F662" s="141"/>
      <c r="G662" s="141"/>
      <c r="H662" s="106"/>
      <c r="I662" s="319"/>
      <c r="J662" s="319"/>
      <c r="K662" s="106"/>
      <c r="L662" s="106"/>
      <c r="M662" s="106"/>
      <c r="N662" s="106"/>
      <c r="O662" s="106"/>
      <c r="P662" s="106"/>
      <c r="Q662" s="106"/>
      <c r="R662" s="106"/>
      <c r="S662" s="106"/>
      <c r="T662" s="106"/>
      <c r="U662" s="106"/>
      <c r="V662" s="106"/>
      <c r="W662" s="106"/>
      <c r="X662" s="106"/>
      <c r="Y662" s="106"/>
      <c r="Z662" s="106"/>
    </row>
    <row r="663" spans="1:26" ht="14.25" hidden="1" customHeight="1">
      <c r="A663" s="310" t="s">
        <v>1388</v>
      </c>
      <c r="B663" s="122" t="s">
        <v>1389</v>
      </c>
      <c r="C663" s="141"/>
      <c r="D663" s="141"/>
      <c r="E663" s="141"/>
      <c r="F663" s="141"/>
      <c r="G663" s="141"/>
      <c r="H663" s="106"/>
      <c r="I663" s="319"/>
      <c r="J663" s="319"/>
      <c r="K663" s="106"/>
      <c r="L663" s="106"/>
      <c r="M663" s="106"/>
      <c r="N663" s="106"/>
      <c r="O663" s="106"/>
      <c r="P663" s="106"/>
      <c r="Q663" s="106"/>
      <c r="R663" s="106"/>
      <c r="S663" s="106"/>
      <c r="T663" s="106"/>
      <c r="U663" s="106"/>
      <c r="V663" s="106"/>
      <c r="W663" s="106"/>
      <c r="X663" s="106"/>
      <c r="Y663" s="106"/>
      <c r="Z663" s="106"/>
    </row>
    <row r="664" spans="1:26" ht="39.75" hidden="1" customHeight="1">
      <c r="A664" s="349" t="s">
        <v>148</v>
      </c>
      <c r="B664" s="1606" t="s">
        <v>149</v>
      </c>
      <c r="C664" s="1570"/>
      <c r="D664" s="1570"/>
      <c r="E664" s="1570"/>
      <c r="F664" s="1570"/>
      <c r="G664" s="1573"/>
      <c r="H664" s="942"/>
      <c r="I664" s="319">
        <f>SUM(D665:D668)</f>
        <v>0</v>
      </c>
      <c r="J664" s="319">
        <f>COUNT(D665:D668)*2</f>
        <v>0</v>
      </c>
      <c r="K664" s="106"/>
      <c r="L664" s="106"/>
      <c r="M664" s="106"/>
      <c r="N664" s="106"/>
      <c r="O664" s="106"/>
      <c r="P664" s="106"/>
      <c r="Q664" s="106"/>
      <c r="R664" s="106"/>
      <c r="S664" s="106"/>
      <c r="T664" s="106"/>
      <c r="U664" s="106"/>
      <c r="V664" s="106"/>
      <c r="W664" s="106"/>
      <c r="X664" s="106"/>
      <c r="Y664" s="106"/>
      <c r="Z664" s="106"/>
    </row>
    <row r="665" spans="1:26" ht="14.25" hidden="1" customHeight="1">
      <c r="A665" s="310" t="s">
        <v>1390</v>
      </c>
      <c r="B665" s="122" t="s">
        <v>1391</v>
      </c>
      <c r="C665" s="141"/>
      <c r="D665" s="141"/>
      <c r="E665" s="141"/>
      <c r="F665" s="141"/>
      <c r="G665" s="141"/>
      <c r="H665" s="106"/>
      <c r="I665" s="319"/>
      <c r="J665" s="319"/>
      <c r="K665" s="106"/>
      <c r="L665" s="106"/>
      <c r="M665" s="106"/>
      <c r="N665" s="106"/>
      <c r="O665" s="106"/>
      <c r="P665" s="106"/>
      <c r="Q665" s="106"/>
      <c r="R665" s="106"/>
      <c r="S665" s="106"/>
      <c r="T665" s="106"/>
      <c r="U665" s="106"/>
      <c r="V665" s="106"/>
      <c r="W665" s="106"/>
      <c r="X665" s="106"/>
      <c r="Y665" s="106"/>
      <c r="Z665" s="106"/>
    </row>
    <row r="666" spans="1:26" ht="14.25" hidden="1" customHeight="1">
      <c r="A666" s="310" t="s">
        <v>1392</v>
      </c>
      <c r="B666" s="122" t="s">
        <v>1393</v>
      </c>
      <c r="C666" s="141"/>
      <c r="D666" s="141"/>
      <c r="E666" s="141"/>
      <c r="F666" s="141"/>
      <c r="G666" s="141"/>
      <c r="H666" s="106"/>
      <c r="I666" s="319"/>
      <c r="J666" s="319"/>
      <c r="K666" s="106"/>
      <c r="L666" s="106"/>
      <c r="M666" s="106"/>
      <c r="N666" s="106"/>
      <c r="O666" s="106"/>
      <c r="P666" s="106"/>
      <c r="Q666" s="106"/>
      <c r="R666" s="106"/>
      <c r="S666" s="106"/>
      <c r="T666" s="106"/>
      <c r="U666" s="106"/>
      <c r="V666" s="106"/>
      <c r="W666" s="106"/>
      <c r="X666" s="106"/>
      <c r="Y666" s="106"/>
      <c r="Z666" s="106"/>
    </row>
    <row r="667" spans="1:26" ht="14.25" hidden="1" customHeight="1">
      <c r="A667" s="310" t="s">
        <v>1394</v>
      </c>
      <c r="B667" s="122" t="s">
        <v>1395</v>
      </c>
      <c r="C667" s="141"/>
      <c r="D667" s="141"/>
      <c r="E667" s="141"/>
      <c r="F667" s="141"/>
      <c r="G667" s="141"/>
      <c r="H667" s="106"/>
      <c r="I667" s="319"/>
      <c r="J667" s="319"/>
      <c r="K667" s="106"/>
      <c r="L667" s="106"/>
      <c r="M667" s="106"/>
      <c r="N667" s="106"/>
      <c r="O667" s="106"/>
      <c r="P667" s="106"/>
      <c r="Q667" s="106"/>
      <c r="R667" s="106"/>
      <c r="S667" s="106"/>
      <c r="T667" s="106"/>
      <c r="U667" s="106"/>
      <c r="V667" s="106"/>
      <c r="W667" s="106"/>
      <c r="X667" s="106"/>
      <c r="Y667" s="106"/>
      <c r="Z667" s="106"/>
    </row>
    <row r="668" spans="1:26" ht="14.25" hidden="1" customHeight="1">
      <c r="A668" s="310" t="s">
        <v>1396</v>
      </c>
      <c r="B668" s="122" t="s">
        <v>1397</v>
      </c>
      <c r="C668" s="141"/>
      <c r="D668" s="141"/>
      <c r="E668" s="141"/>
      <c r="F668" s="141"/>
      <c r="G668" s="141"/>
      <c r="H668" s="106"/>
      <c r="I668" s="319"/>
      <c r="J668" s="319"/>
      <c r="K668" s="106"/>
      <c r="L668" s="106"/>
      <c r="M668" s="106"/>
      <c r="N668" s="106"/>
      <c r="O668" s="106"/>
      <c r="P668" s="106"/>
      <c r="Q668" s="106"/>
      <c r="R668" s="106"/>
      <c r="S668" s="106"/>
      <c r="T668" s="106"/>
      <c r="U668" s="106"/>
      <c r="V668" s="106"/>
      <c r="W668" s="106"/>
      <c r="X668" s="106"/>
      <c r="Y668" s="106"/>
      <c r="Z668" s="106"/>
    </row>
    <row r="669" spans="1:26" ht="14.25" hidden="1" customHeight="1">
      <c r="A669" s="1435"/>
      <c r="B669" s="1820" t="s">
        <v>8269</v>
      </c>
      <c r="C669" s="1570"/>
      <c r="D669" s="1570"/>
      <c r="E669" s="1570"/>
      <c r="F669" s="1570"/>
      <c r="G669" s="1573"/>
      <c r="H669" s="1368"/>
      <c r="I669" s="319"/>
      <c r="J669" s="319"/>
      <c r="K669" s="106"/>
      <c r="L669" s="106"/>
      <c r="M669" s="106"/>
      <c r="N669" s="106"/>
      <c r="O669" s="106"/>
      <c r="P669" s="106"/>
      <c r="Q669" s="106"/>
      <c r="R669" s="106"/>
      <c r="S669" s="106"/>
      <c r="T669" s="106"/>
      <c r="U669" s="106"/>
      <c r="V669" s="106"/>
      <c r="W669" s="106"/>
      <c r="X669" s="106"/>
      <c r="Y669" s="106"/>
      <c r="Z669" s="106"/>
    </row>
    <row r="670" spans="1:26" ht="14.25" hidden="1" customHeight="1">
      <c r="A670" s="349" t="s">
        <v>150</v>
      </c>
      <c r="B670" s="1606" t="s">
        <v>151</v>
      </c>
      <c r="C670" s="1570"/>
      <c r="D670" s="1570"/>
      <c r="E670" s="1570"/>
      <c r="F670" s="1570"/>
      <c r="G670" s="1573"/>
      <c r="H670" s="942"/>
      <c r="I670" s="105">
        <f>SUM(D671:D681)</f>
        <v>0</v>
      </c>
      <c r="J670" s="105">
        <f>COUNT(D671:D681)*2</f>
        <v>0</v>
      </c>
      <c r="K670" s="105"/>
      <c r="L670" s="106"/>
      <c r="M670" s="106"/>
      <c r="N670" s="106"/>
      <c r="O670" s="106"/>
      <c r="P670" s="106"/>
      <c r="Q670" s="106"/>
      <c r="R670" s="106"/>
      <c r="S670" s="106"/>
      <c r="T670" s="106"/>
      <c r="U670" s="106"/>
      <c r="V670" s="106"/>
      <c r="W670" s="106"/>
      <c r="X670" s="106"/>
      <c r="Y670" s="106"/>
      <c r="Z670" s="106"/>
    </row>
    <row r="671" spans="1:26" ht="14.25" hidden="1" customHeight="1">
      <c r="A671" s="310" t="s">
        <v>1399</v>
      </c>
      <c r="B671" s="122" t="s">
        <v>1400</v>
      </c>
      <c r="C671" s="141"/>
      <c r="D671" s="141"/>
      <c r="E671" s="696"/>
      <c r="F671" s="141"/>
      <c r="G671" s="141"/>
      <c r="H671" s="106"/>
      <c r="I671" s="105"/>
      <c r="J671" s="105"/>
      <c r="K671" s="105"/>
      <c r="L671" s="106"/>
      <c r="M671" s="106"/>
      <c r="N671" s="106"/>
      <c r="O671" s="106"/>
      <c r="P671" s="106"/>
      <c r="Q671" s="106"/>
      <c r="R671" s="106"/>
      <c r="S671" s="106"/>
      <c r="T671" s="106"/>
      <c r="U671" s="106"/>
      <c r="V671" s="106"/>
      <c r="W671" s="106"/>
      <c r="X671" s="106"/>
      <c r="Y671" s="106"/>
      <c r="Z671" s="106"/>
    </row>
    <row r="672" spans="1:26" ht="14.25" hidden="1" customHeight="1">
      <c r="A672" s="310" t="s">
        <v>1401</v>
      </c>
      <c r="B672" s="122" t="s">
        <v>1402</v>
      </c>
      <c r="C672" s="141"/>
      <c r="D672" s="141"/>
      <c r="E672" s="696"/>
      <c r="F672" s="141"/>
      <c r="G672" s="141"/>
      <c r="H672" s="106"/>
      <c r="I672" s="105"/>
      <c r="J672" s="105"/>
      <c r="K672" s="105"/>
      <c r="L672" s="106"/>
      <c r="M672" s="106"/>
      <c r="N672" s="106"/>
      <c r="O672" s="106"/>
      <c r="P672" s="106"/>
      <c r="Q672" s="106"/>
      <c r="R672" s="106"/>
      <c r="S672" s="106"/>
      <c r="T672" s="106"/>
      <c r="U672" s="106"/>
      <c r="V672" s="106"/>
      <c r="W672" s="106"/>
      <c r="X672" s="106"/>
      <c r="Y672" s="106"/>
      <c r="Z672" s="106"/>
    </row>
    <row r="673" spans="1:26" ht="14.25" hidden="1" customHeight="1">
      <c r="A673" s="310" t="s">
        <v>1403</v>
      </c>
      <c r="B673" s="122" t="s">
        <v>1404</v>
      </c>
      <c r="C673" s="141"/>
      <c r="D673" s="141"/>
      <c r="E673" s="696"/>
      <c r="F673" s="141"/>
      <c r="G673" s="141"/>
      <c r="H673" s="106"/>
      <c r="I673" s="105"/>
      <c r="J673" s="105"/>
      <c r="K673" s="105"/>
      <c r="L673" s="106"/>
      <c r="M673" s="106"/>
      <c r="N673" s="106"/>
      <c r="O673" s="106"/>
      <c r="P673" s="106"/>
      <c r="Q673" s="106"/>
      <c r="R673" s="106"/>
      <c r="S673" s="106"/>
      <c r="T673" s="106"/>
      <c r="U673" s="106"/>
      <c r="V673" s="106"/>
      <c r="W673" s="106"/>
      <c r="X673" s="106"/>
      <c r="Y673" s="106"/>
      <c r="Z673" s="106"/>
    </row>
    <row r="674" spans="1:26" ht="14.25" hidden="1" customHeight="1">
      <c r="A674" s="310" t="s">
        <v>1405</v>
      </c>
      <c r="B674" s="122" t="s">
        <v>1406</v>
      </c>
      <c r="C674" s="141"/>
      <c r="D674" s="141"/>
      <c r="E674" s="696"/>
      <c r="F674" s="141"/>
      <c r="G674" s="141"/>
      <c r="H674" s="106"/>
      <c r="I674" s="105"/>
      <c r="J674" s="105"/>
      <c r="K674" s="105"/>
      <c r="L674" s="106"/>
      <c r="M674" s="106"/>
      <c r="N674" s="106"/>
      <c r="O674" s="106"/>
      <c r="P674" s="106"/>
      <c r="Q674" s="106"/>
      <c r="R674" s="106"/>
      <c r="S674" s="106"/>
      <c r="T674" s="106"/>
      <c r="U674" s="106"/>
      <c r="V674" s="106"/>
      <c r="W674" s="106"/>
      <c r="X674" s="106"/>
      <c r="Y674" s="106"/>
      <c r="Z674" s="106"/>
    </row>
    <row r="675" spans="1:26" ht="14.25" hidden="1" customHeight="1">
      <c r="A675" s="310" t="s">
        <v>1407</v>
      </c>
      <c r="B675" s="122" t="s">
        <v>1408</v>
      </c>
      <c r="C675" s="141"/>
      <c r="D675" s="141"/>
      <c r="E675" s="696"/>
      <c r="F675" s="141"/>
      <c r="G675" s="141"/>
      <c r="H675" s="106"/>
      <c r="I675" s="105"/>
      <c r="J675" s="105"/>
      <c r="K675" s="105"/>
      <c r="L675" s="106"/>
      <c r="M675" s="106"/>
      <c r="N675" s="106"/>
      <c r="O675" s="106"/>
      <c r="P675" s="106"/>
      <c r="Q675" s="106"/>
      <c r="R675" s="106"/>
      <c r="S675" s="106"/>
      <c r="T675" s="106"/>
      <c r="U675" s="106"/>
      <c r="V675" s="106"/>
      <c r="W675" s="106"/>
      <c r="X675" s="106"/>
      <c r="Y675" s="106"/>
      <c r="Z675" s="106"/>
    </row>
    <row r="676" spans="1:26" ht="14.25" hidden="1" customHeight="1">
      <c r="A676" s="310" t="s">
        <v>1409</v>
      </c>
      <c r="B676" s="122" t="s">
        <v>1410</v>
      </c>
      <c r="C676" s="141"/>
      <c r="D676" s="141"/>
      <c r="E676" s="696"/>
      <c r="F676" s="141"/>
      <c r="G676" s="141"/>
      <c r="H676" s="106"/>
      <c r="I676" s="105"/>
      <c r="J676" s="105"/>
      <c r="K676" s="105"/>
      <c r="L676" s="106"/>
      <c r="M676" s="106"/>
      <c r="N676" s="106"/>
      <c r="O676" s="106"/>
      <c r="P676" s="106"/>
      <c r="Q676" s="106"/>
      <c r="R676" s="106"/>
      <c r="S676" s="106"/>
      <c r="T676" s="106"/>
      <c r="U676" s="106"/>
      <c r="V676" s="106"/>
      <c r="W676" s="106"/>
      <c r="X676" s="106"/>
      <c r="Y676" s="106"/>
      <c r="Z676" s="106"/>
    </row>
    <row r="677" spans="1:26" ht="14.25" hidden="1" customHeight="1">
      <c r="A677" s="310" t="s">
        <v>1411</v>
      </c>
      <c r="B677" s="122" t="s">
        <v>1412</v>
      </c>
      <c r="C677" s="141"/>
      <c r="D677" s="141"/>
      <c r="E677" s="696"/>
      <c r="F677" s="141"/>
      <c r="G677" s="141"/>
      <c r="H677" s="106"/>
      <c r="I677" s="105"/>
      <c r="J677" s="105"/>
      <c r="K677" s="105"/>
      <c r="L677" s="106"/>
      <c r="M677" s="106"/>
      <c r="N677" s="106"/>
      <c r="O677" s="106"/>
      <c r="P677" s="106"/>
      <c r="Q677" s="106"/>
      <c r="R677" s="106"/>
      <c r="S677" s="106"/>
      <c r="T677" s="106"/>
      <c r="U677" s="106"/>
      <c r="V677" s="106"/>
      <c r="W677" s="106"/>
      <c r="X677" s="106"/>
      <c r="Y677" s="106"/>
      <c r="Z677" s="106"/>
    </row>
    <row r="678" spans="1:26" ht="14.25" hidden="1" customHeight="1">
      <c r="A678" s="310" t="s">
        <v>1413</v>
      </c>
      <c r="B678" s="122" t="s">
        <v>1414</v>
      </c>
      <c r="C678" s="141"/>
      <c r="D678" s="141"/>
      <c r="E678" s="696"/>
      <c r="F678" s="141"/>
      <c r="G678" s="141"/>
      <c r="H678" s="106"/>
      <c r="I678" s="105"/>
      <c r="J678" s="105"/>
      <c r="K678" s="105"/>
      <c r="L678" s="106"/>
      <c r="M678" s="106"/>
      <c r="N678" s="106"/>
      <c r="O678" s="106"/>
      <c r="P678" s="106"/>
      <c r="Q678" s="106"/>
      <c r="R678" s="106"/>
      <c r="S678" s="106"/>
      <c r="T678" s="106"/>
      <c r="U678" s="106"/>
      <c r="V678" s="106"/>
      <c r="W678" s="106"/>
      <c r="X678" s="106"/>
      <c r="Y678" s="106"/>
      <c r="Z678" s="106"/>
    </row>
    <row r="679" spans="1:26" ht="14.25" hidden="1" customHeight="1">
      <c r="A679" s="310" t="s">
        <v>1417</v>
      </c>
      <c r="B679" s="122" t="s">
        <v>1418</v>
      </c>
      <c r="C679" s="141"/>
      <c r="D679" s="141"/>
      <c r="E679" s="696"/>
      <c r="F679" s="141"/>
      <c r="G679" s="141"/>
      <c r="H679" s="106"/>
      <c r="I679" s="105"/>
      <c r="J679" s="105"/>
      <c r="K679" s="105"/>
      <c r="L679" s="106"/>
      <c r="M679" s="106"/>
      <c r="N679" s="106"/>
      <c r="O679" s="106"/>
      <c r="P679" s="106"/>
      <c r="Q679" s="106"/>
      <c r="R679" s="106"/>
      <c r="S679" s="106"/>
      <c r="T679" s="106"/>
      <c r="U679" s="106"/>
      <c r="V679" s="106"/>
      <c r="W679" s="106"/>
      <c r="X679" s="106"/>
      <c r="Y679" s="106"/>
      <c r="Z679" s="106"/>
    </row>
    <row r="680" spans="1:26" ht="14.25" hidden="1" customHeight="1">
      <c r="A680" s="310" t="s">
        <v>1419</v>
      </c>
      <c r="B680" s="122" t="s">
        <v>1420</v>
      </c>
      <c r="C680" s="141"/>
      <c r="D680" s="141"/>
      <c r="E680" s="696"/>
      <c r="F680" s="141"/>
      <c r="G680" s="141"/>
      <c r="H680" s="106"/>
      <c r="I680" s="105"/>
      <c r="J680" s="105"/>
      <c r="K680" s="105"/>
      <c r="L680" s="106"/>
      <c r="M680" s="106"/>
      <c r="N680" s="106"/>
      <c r="O680" s="106"/>
      <c r="P680" s="106"/>
      <c r="Q680" s="106"/>
      <c r="R680" s="106"/>
      <c r="S680" s="106"/>
      <c r="T680" s="106"/>
      <c r="U680" s="106"/>
      <c r="V680" s="106"/>
      <c r="W680" s="106"/>
      <c r="X680" s="106"/>
      <c r="Y680" s="106"/>
      <c r="Z680" s="106"/>
    </row>
    <row r="681" spans="1:26" ht="14.25" hidden="1" customHeight="1">
      <c r="A681" s="310" t="s">
        <v>2472</v>
      </c>
      <c r="B681" s="122" t="s">
        <v>2473</v>
      </c>
      <c r="C681" s="141"/>
      <c r="D681" s="141"/>
      <c r="E681" s="696"/>
      <c r="F681" s="143"/>
      <c r="G681" s="143"/>
      <c r="H681" s="106"/>
      <c r="I681" s="105"/>
      <c r="J681" s="105"/>
      <c r="K681" s="105"/>
      <c r="L681" s="106"/>
      <c r="M681" s="106"/>
      <c r="N681" s="106"/>
      <c r="O681" s="106"/>
      <c r="P681" s="106"/>
      <c r="Q681" s="106"/>
      <c r="R681" s="106"/>
      <c r="S681" s="106"/>
      <c r="T681" s="106"/>
      <c r="U681" s="106"/>
      <c r="V681" s="106"/>
      <c r="W681" s="106"/>
      <c r="X681" s="106"/>
      <c r="Y681" s="106"/>
      <c r="Z681" s="106"/>
    </row>
    <row r="682" spans="1:26" ht="19">
      <c r="A682" s="1436"/>
      <c r="B682" s="1832" t="s">
        <v>1429</v>
      </c>
      <c r="C682" s="1581"/>
      <c r="D682" s="1581"/>
      <c r="E682" s="1581"/>
      <c r="F682" s="1581"/>
      <c r="G682" s="1696"/>
      <c r="H682" s="1415"/>
      <c r="I682" s="960">
        <f t="shared" ref="I682:J682" si="6">I683+I708+I712+I719+I723+I729</f>
        <v>116</v>
      </c>
      <c r="J682" s="960">
        <f t="shared" si="6"/>
        <v>116</v>
      </c>
      <c r="K682" s="960"/>
      <c r="L682" s="963"/>
      <c r="M682" s="963"/>
      <c r="N682" s="963"/>
      <c r="O682" s="963"/>
      <c r="P682" s="963"/>
      <c r="Q682" s="963"/>
      <c r="R682" s="963"/>
      <c r="S682" s="963"/>
      <c r="T682" s="963"/>
      <c r="U682" s="963"/>
      <c r="V682" s="963"/>
      <c r="W682" s="963"/>
      <c r="X682" s="963"/>
      <c r="Y682" s="963"/>
      <c r="Z682" s="963"/>
    </row>
    <row r="683" spans="1:26" ht="19">
      <c r="A683" s="927" t="s">
        <v>262</v>
      </c>
      <c r="B683" s="1606" t="s">
        <v>156</v>
      </c>
      <c r="C683" s="1570"/>
      <c r="D683" s="1570"/>
      <c r="E683" s="1570"/>
      <c r="F683" s="1570"/>
      <c r="G683" s="1573"/>
      <c r="H683" s="1416"/>
      <c r="I683" s="960">
        <f>SUM(D684:D707)</f>
        <v>48</v>
      </c>
      <c r="J683" s="960">
        <f>COUNT(D684:D707)*2</f>
        <v>48</v>
      </c>
      <c r="K683" s="960"/>
      <c r="L683" s="963"/>
      <c r="M683" s="963"/>
      <c r="N683" s="963"/>
      <c r="O683" s="963"/>
      <c r="P683" s="963"/>
      <c r="Q683" s="963"/>
      <c r="R683" s="963"/>
      <c r="S683" s="963"/>
      <c r="T683" s="963"/>
      <c r="U683" s="963"/>
      <c r="V683" s="963"/>
      <c r="W683" s="963"/>
      <c r="X683" s="963"/>
      <c r="Y683" s="963"/>
      <c r="Z683" s="963"/>
    </row>
    <row r="684" spans="1:26" ht="17">
      <c r="A684" s="693" t="s">
        <v>9552</v>
      </c>
      <c r="B684" s="467" t="s">
        <v>1431</v>
      </c>
      <c r="C684" s="471" t="s">
        <v>9553</v>
      </c>
      <c r="D684" s="696">
        <v>2</v>
      </c>
      <c r="E684" s="696" t="s">
        <v>599</v>
      </c>
      <c r="F684" s="475"/>
      <c r="G684" s="1021"/>
      <c r="H684" s="1149"/>
      <c r="I684" s="960"/>
      <c r="J684" s="960"/>
      <c r="K684" s="960"/>
      <c r="L684" s="963"/>
      <c r="M684" s="963"/>
      <c r="N684" s="963"/>
      <c r="O684" s="963"/>
      <c r="P684" s="963"/>
      <c r="Q684" s="963"/>
      <c r="R684" s="963"/>
      <c r="S684" s="963"/>
      <c r="T684" s="963"/>
      <c r="U684" s="963"/>
      <c r="V684" s="963"/>
      <c r="W684" s="963"/>
      <c r="X684" s="963"/>
      <c r="Y684" s="963"/>
      <c r="Z684" s="963"/>
    </row>
    <row r="685" spans="1:26" ht="16">
      <c r="A685" s="693"/>
      <c r="B685" s="467"/>
      <c r="C685" s="471" t="s">
        <v>9554</v>
      </c>
      <c r="D685" s="696">
        <v>2</v>
      </c>
      <c r="E685" s="696" t="s">
        <v>599</v>
      </c>
      <c r="F685" s="475"/>
      <c r="G685" s="1021"/>
      <c r="H685" s="1149"/>
      <c r="I685" s="960"/>
      <c r="J685" s="960"/>
      <c r="K685" s="960"/>
      <c r="L685" s="963"/>
      <c r="M685" s="963"/>
      <c r="N685" s="963"/>
      <c r="O685" s="963"/>
      <c r="P685" s="963"/>
      <c r="Q685" s="963"/>
      <c r="R685" s="963"/>
      <c r="S685" s="963"/>
      <c r="T685" s="963"/>
      <c r="U685" s="963"/>
      <c r="V685" s="963"/>
      <c r="W685" s="963"/>
      <c r="X685" s="963"/>
      <c r="Y685" s="963"/>
      <c r="Z685" s="963"/>
    </row>
    <row r="686" spans="1:26" ht="32">
      <c r="A686" s="693" t="s">
        <v>6943</v>
      </c>
      <c r="B686" s="467"/>
      <c r="C686" s="471" t="s">
        <v>9555</v>
      </c>
      <c r="D686" s="696">
        <v>2</v>
      </c>
      <c r="E686" s="696" t="s">
        <v>599</v>
      </c>
      <c r="F686" s="475"/>
      <c r="G686" s="1021"/>
      <c r="H686" s="1149"/>
      <c r="I686" s="960"/>
      <c r="J686" s="960"/>
      <c r="K686" s="960"/>
      <c r="L686" s="963"/>
      <c r="M686" s="963"/>
      <c r="N686" s="963"/>
      <c r="O686" s="963"/>
      <c r="P686" s="963"/>
      <c r="Q686" s="963"/>
      <c r="R686" s="963"/>
      <c r="S686" s="963"/>
      <c r="T686" s="963"/>
      <c r="U686" s="963"/>
      <c r="V686" s="963"/>
      <c r="W686" s="963"/>
      <c r="X686" s="963"/>
      <c r="Y686" s="963"/>
      <c r="Z686" s="963"/>
    </row>
    <row r="687" spans="1:26" ht="16">
      <c r="A687" s="693"/>
      <c r="B687" s="467"/>
      <c r="C687" s="471" t="s">
        <v>9556</v>
      </c>
      <c r="D687" s="696">
        <v>2</v>
      </c>
      <c r="E687" s="696" t="s">
        <v>599</v>
      </c>
      <c r="F687" s="475"/>
      <c r="G687" s="1021"/>
      <c r="H687" s="1149"/>
      <c r="I687" s="960"/>
      <c r="J687" s="960"/>
      <c r="K687" s="960"/>
      <c r="L687" s="963"/>
      <c r="M687" s="963"/>
      <c r="N687" s="963"/>
      <c r="O687" s="963"/>
      <c r="P687" s="963"/>
      <c r="Q687" s="963"/>
      <c r="R687" s="963"/>
      <c r="S687" s="963"/>
      <c r="T687" s="963"/>
      <c r="U687" s="963"/>
      <c r="V687" s="963"/>
      <c r="W687" s="963"/>
      <c r="X687" s="963"/>
      <c r="Y687" s="963"/>
      <c r="Z687" s="963"/>
    </row>
    <row r="688" spans="1:26" ht="16">
      <c r="A688" s="693"/>
      <c r="B688" s="467"/>
      <c r="C688" s="471" t="s">
        <v>9557</v>
      </c>
      <c r="D688" s="696">
        <v>2</v>
      </c>
      <c r="E688" s="696" t="s">
        <v>599</v>
      </c>
      <c r="F688" s="475"/>
      <c r="G688" s="1021"/>
      <c r="H688" s="1149"/>
      <c r="I688" s="960"/>
      <c r="J688" s="960"/>
      <c r="K688" s="960"/>
      <c r="L688" s="963"/>
      <c r="M688" s="963"/>
      <c r="N688" s="963"/>
      <c r="O688" s="963"/>
      <c r="P688" s="963"/>
      <c r="Q688" s="963"/>
      <c r="R688" s="963"/>
      <c r="S688" s="963"/>
      <c r="T688" s="963"/>
      <c r="U688" s="963"/>
      <c r="V688" s="963"/>
      <c r="W688" s="963"/>
      <c r="X688" s="963"/>
      <c r="Y688" s="963"/>
      <c r="Z688" s="963"/>
    </row>
    <row r="689" spans="1:26" ht="34">
      <c r="A689" s="693" t="s">
        <v>1432</v>
      </c>
      <c r="B689" s="467" t="s">
        <v>1433</v>
      </c>
      <c r="C689" s="471" t="s">
        <v>9558</v>
      </c>
      <c r="D689" s="696">
        <v>2</v>
      </c>
      <c r="E689" s="696" t="s">
        <v>599</v>
      </c>
      <c r="F689" s="475"/>
      <c r="G689" s="1021"/>
      <c r="H689" s="1149"/>
      <c r="I689" s="960"/>
      <c r="J689" s="960"/>
      <c r="K689" s="960"/>
      <c r="L689" s="963"/>
      <c r="M689" s="963"/>
      <c r="N689" s="963"/>
      <c r="O689" s="963"/>
      <c r="P689" s="963"/>
      <c r="Q689" s="963"/>
      <c r="R689" s="963"/>
      <c r="S689" s="963"/>
      <c r="T689" s="963"/>
      <c r="U689" s="963"/>
      <c r="V689" s="963"/>
      <c r="W689" s="963"/>
      <c r="X689" s="963"/>
      <c r="Y689" s="963"/>
      <c r="Z689" s="963"/>
    </row>
    <row r="690" spans="1:26" ht="32">
      <c r="A690" s="693"/>
      <c r="B690" s="467"/>
      <c r="C690" s="471" t="s">
        <v>9559</v>
      </c>
      <c r="D690" s="696">
        <v>2</v>
      </c>
      <c r="E690" s="696" t="s">
        <v>599</v>
      </c>
      <c r="F690" s="475"/>
      <c r="G690" s="1021"/>
      <c r="H690" s="1149"/>
      <c r="I690" s="960"/>
      <c r="J690" s="960"/>
      <c r="K690" s="960"/>
      <c r="L690" s="963"/>
      <c r="M690" s="963"/>
      <c r="N690" s="963"/>
      <c r="O690" s="963"/>
      <c r="P690" s="963"/>
      <c r="Q690" s="963"/>
      <c r="R690" s="963"/>
      <c r="S690" s="963"/>
      <c r="T690" s="963"/>
      <c r="U690" s="963"/>
      <c r="V690" s="963"/>
      <c r="W690" s="963"/>
      <c r="X690" s="963"/>
      <c r="Y690" s="963"/>
      <c r="Z690" s="963"/>
    </row>
    <row r="691" spans="1:26" ht="32">
      <c r="A691" s="693"/>
      <c r="B691" s="467"/>
      <c r="C691" s="471" t="s">
        <v>9560</v>
      </c>
      <c r="D691" s="696">
        <v>2</v>
      </c>
      <c r="E691" s="696" t="s">
        <v>599</v>
      </c>
      <c r="F691" s="475"/>
      <c r="G691" s="1021"/>
      <c r="H691" s="1149"/>
      <c r="I691" s="960"/>
      <c r="J691" s="960"/>
      <c r="K691" s="960"/>
      <c r="L691" s="963"/>
      <c r="M691" s="963"/>
      <c r="N691" s="963"/>
      <c r="O691" s="963"/>
      <c r="P691" s="963"/>
      <c r="Q691" s="963"/>
      <c r="R691" s="963"/>
      <c r="S691" s="963"/>
      <c r="T691" s="963"/>
      <c r="U691" s="963"/>
      <c r="V691" s="963"/>
      <c r="W691" s="963"/>
      <c r="X691" s="963"/>
      <c r="Y691" s="963"/>
      <c r="Z691" s="963"/>
    </row>
    <row r="692" spans="1:26" ht="16">
      <c r="A692" s="693"/>
      <c r="B692" s="467"/>
      <c r="C692" s="471" t="s">
        <v>9561</v>
      </c>
      <c r="D692" s="696">
        <v>2</v>
      </c>
      <c r="E692" s="696" t="s">
        <v>599</v>
      </c>
      <c r="F692" s="475"/>
      <c r="G692" s="1021"/>
      <c r="H692" s="1149"/>
      <c r="I692" s="960"/>
      <c r="J692" s="960"/>
      <c r="K692" s="960"/>
      <c r="L692" s="963"/>
      <c r="M692" s="963"/>
      <c r="N692" s="963"/>
      <c r="O692" s="963"/>
      <c r="P692" s="963"/>
      <c r="Q692" s="963"/>
      <c r="R692" s="963"/>
      <c r="S692" s="963"/>
      <c r="T692" s="963"/>
      <c r="U692" s="963"/>
      <c r="V692" s="963"/>
      <c r="W692" s="963"/>
      <c r="X692" s="963"/>
      <c r="Y692" s="963"/>
      <c r="Z692" s="963"/>
    </row>
    <row r="693" spans="1:26" ht="34">
      <c r="A693" s="693" t="s">
        <v>1436</v>
      </c>
      <c r="B693" s="467" t="s">
        <v>1437</v>
      </c>
      <c r="C693" s="471" t="s">
        <v>9562</v>
      </c>
      <c r="D693" s="696">
        <v>2</v>
      </c>
      <c r="E693" s="696" t="s">
        <v>599</v>
      </c>
      <c r="F693" s="475"/>
      <c r="G693" s="1021"/>
      <c r="H693" s="1149"/>
      <c r="I693" s="960"/>
      <c r="J693" s="960"/>
      <c r="K693" s="960"/>
      <c r="L693" s="963"/>
      <c r="M693" s="963"/>
      <c r="N693" s="963"/>
      <c r="O693" s="963"/>
      <c r="P693" s="963"/>
      <c r="Q693" s="963"/>
      <c r="R693" s="963"/>
      <c r="S693" s="963"/>
      <c r="T693" s="963"/>
      <c r="U693" s="963"/>
      <c r="V693" s="963"/>
      <c r="W693" s="963"/>
      <c r="X693" s="963"/>
      <c r="Y693" s="963"/>
      <c r="Z693" s="963"/>
    </row>
    <row r="694" spans="1:26" ht="32">
      <c r="A694" s="693"/>
      <c r="B694" s="467"/>
      <c r="C694" s="471" t="s">
        <v>9563</v>
      </c>
      <c r="D694" s="696">
        <v>2</v>
      </c>
      <c r="E694" s="696" t="s">
        <v>599</v>
      </c>
      <c r="F694" s="475"/>
      <c r="G694" s="1021"/>
      <c r="H694" s="1149"/>
      <c r="I694" s="960"/>
      <c r="J694" s="960"/>
      <c r="K694" s="960"/>
      <c r="L694" s="963"/>
      <c r="M694" s="963"/>
      <c r="N694" s="963"/>
      <c r="O694" s="963"/>
      <c r="P694" s="963"/>
      <c r="Q694" s="963"/>
      <c r="R694" s="963"/>
      <c r="S694" s="963"/>
      <c r="T694" s="963"/>
      <c r="U694" s="963"/>
      <c r="V694" s="963"/>
      <c r="W694" s="963"/>
      <c r="X694" s="963"/>
      <c r="Y694" s="963"/>
      <c r="Z694" s="963"/>
    </row>
    <row r="695" spans="1:26" ht="32">
      <c r="A695" s="693"/>
      <c r="B695" s="467"/>
      <c r="C695" s="471" t="s">
        <v>9564</v>
      </c>
      <c r="D695" s="696">
        <v>2</v>
      </c>
      <c r="E695" s="696" t="s">
        <v>599</v>
      </c>
      <c r="F695" s="475"/>
      <c r="G695" s="1021"/>
      <c r="H695" s="1149"/>
      <c r="I695" s="960"/>
      <c r="J695" s="960"/>
      <c r="K695" s="960"/>
      <c r="L695" s="963"/>
      <c r="M695" s="963"/>
      <c r="N695" s="963"/>
      <c r="O695" s="963"/>
      <c r="P695" s="963"/>
      <c r="Q695" s="963"/>
      <c r="R695" s="963"/>
      <c r="S695" s="963"/>
      <c r="T695" s="963"/>
      <c r="U695" s="963"/>
      <c r="V695" s="963"/>
      <c r="W695" s="963"/>
      <c r="X695" s="963"/>
      <c r="Y695" s="963"/>
      <c r="Z695" s="963"/>
    </row>
    <row r="696" spans="1:26" ht="16">
      <c r="A696" s="693"/>
      <c r="B696" s="467"/>
      <c r="C696" s="471" t="s">
        <v>9561</v>
      </c>
      <c r="D696" s="696">
        <v>2</v>
      </c>
      <c r="E696" s="696" t="s">
        <v>599</v>
      </c>
      <c r="F696" s="475"/>
      <c r="G696" s="1021"/>
      <c r="H696" s="1149"/>
      <c r="I696" s="960"/>
      <c r="J696" s="960"/>
      <c r="K696" s="960"/>
      <c r="L696" s="963"/>
      <c r="M696" s="963"/>
      <c r="N696" s="963"/>
      <c r="O696" s="963"/>
      <c r="P696" s="963"/>
      <c r="Q696" s="963"/>
      <c r="R696" s="963"/>
      <c r="S696" s="963"/>
      <c r="T696" s="963"/>
      <c r="U696" s="963"/>
      <c r="V696" s="963"/>
      <c r="W696" s="963"/>
      <c r="X696" s="963"/>
      <c r="Y696" s="963"/>
      <c r="Z696" s="963"/>
    </row>
    <row r="697" spans="1:26" ht="34">
      <c r="A697" s="693" t="s">
        <v>1438</v>
      </c>
      <c r="B697" s="467" t="s">
        <v>1439</v>
      </c>
      <c r="C697" s="471" t="s">
        <v>9565</v>
      </c>
      <c r="D697" s="696">
        <v>2</v>
      </c>
      <c r="E697" s="696" t="s">
        <v>599</v>
      </c>
      <c r="F697" s="475"/>
      <c r="G697" s="735"/>
      <c r="H697" s="1104"/>
      <c r="I697" s="960"/>
      <c r="J697" s="960"/>
      <c r="K697" s="960"/>
      <c r="L697" s="963"/>
      <c r="M697" s="963"/>
      <c r="N697" s="963"/>
      <c r="O697" s="963"/>
      <c r="P697" s="963"/>
      <c r="Q697" s="963"/>
      <c r="R697" s="963"/>
      <c r="S697" s="963"/>
      <c r="T697" s="963"/>
      <c r="U697" s="963"/>
      <c r="V697" s="963"/>
      <c r="W697" s="963"/>
      <c r="X697" s="963"/>
      <c r="Y697" s="963"/>
      <c r="Z697" s="963"/>
    </row>
    <row r="698" spans="1:26" ht="16">
      <c r="A698" s="693" t="s">
        <v>6943</v>
      </c>
      <c r="B698" s="467"/>
      <c r="C698" s="471" t="s">
        <v>9566</v>
      </c>
      <c r="D698" s="696">
        <v>2</v>
      </c>
      <c r="E698" s="696" t="s">
        <v>599</v>
      </c>
      <c r="F698" s="475"/>
      <c r="G698" s="735"/>
      <c r="H698" s="1104"/>
      <c r="I698" s="960"/>
      <c r="J698" s="960"/>
      <c r="K698" s="960"/>
      <c r="L698" s="963"/>
      <c r="M698" s="963"/>
      <c r="N698" s="963"/>
      <c r="O698" s="963"/>
      <c r="P698" s="963"/>
      <c r="Q698" s="963"/>
      <c r="R698" s="963"/>
      <c r="S698" s="963"/>
      <c r="T698" s="963"/>
      <c r="U698" s="963"/>
      <c r="V698" s="963"/>
      <c r="W698" s="963"/>
      <c r="X698" s="963"/>
      <c r="Y698" s="963"/>
      <c r="Z698" s="963"/>
    </row>
    <row r="699" spans="1:26" ht="34">
      <c r="A699" s="693" t="s">
        <v>1443</v>
      </c>
      <c r="B699" s="467" t="s">
        <v>9567</v>
      </c>
      <c r="C699" s="471" t="s">
        <v>9568</v>
      </c>
      <c r="D699" s="696">
        <v>2</v>
      </c>
      <c r="E699" s="696" t="s">
        <v>599</v>
      </c>
      <c r="F699" s="475" t="s">
        <v>9569</v>
      </c>
      <c r="G699" s="1021"/>
      <c r="H699" s="1149"/>
      <c r="I699" s="960"/>
      <c r="J699" s="960"/>
      <c r="K699" s="960"/>
      <c r="L699" s="963"/>
      <c r="M699" s="963"/>
      <c r="N699" s="963"/>
      <c r="O699" s="963"/>
      <c r="P699" s="963"/>
      <c r="Q699" s="963"/>
      <c r="R699" s="963"/>
      <c r="S699" s="963"/>
      <c r="T699" s="963"/>
      <c r="U699" s="963"/>
      <c r="V699" s="963"/>
      <c r="W699" s="963"/>
      <c r="X699" s="963"/>
      <c r="Y699" s="963"/>
      <c r="Z699" s="963"/>
    </row>
    <row r="700" spans="1:26" ht="32">
      <c r="A700" s="693" t="s">
        <v>6943</v>
      </c>
      <c r="B700" s="467"/>
      <c r="C700" s="471" t="s">
        <v>9570</v>
      </c>
      <c r="D700" s="696">
        <v>2</v>
      </c>
      <c r="E700" s="696" t="s">
        <v>599</v>
      </c>
      <c r="F700" s="475"/>
      <c r="G700" s="1021"/>
      <c r="H700" s="1149"/>
      <c r="I700" s="960"/>
      <c r="J700" s="960"/>
      <c r="K700" s="960"/>
      <c r="L700" s="963"/>
      <c r="M700" s="963"/>
      <c r="N700" s="963"/>
      <c r="O700" s="963"/>
      <c r="P700" s="963"/>
      <c r="Q700" s="963"/>
      <c r="R700" s="963"/>
      <c r="S700" s="963"/>
      <c r="T700" s="963"/>
      <c r="U700" s="963"/>
      <c r="V700" s="963"/>
      <c r="W700" s="963"/>
      <c r="X700" s="963"/>
      <c r="Y700" s="963"/>
      <c r="Z700" s="963"/>
    </row>
    <row r="701" spans="1:26" ht="34">
      <c r="A701" s="693" t="s">
        <v>9571</v>
      </c>
      <c r="B701" s="467" t="s">
        <v>1448</v>
      </c>
      <c r="C701" s="471" t="s">
        <v>9572</v>
      </c>
      <c r="D701" s="696">
        <v>2</v>
      </c>
      <c r="E701" s="696" t="s">
        <v>599</v>
      </c>
      <c r="F701" s="475"/>
      <c r="G701" s="1021"/>
      <c r="H701" s="1149"/>
      <c r="I701" s="960"/>
      <c r="J701" s="960"/>
      <c r="K701" s="960"/>
      <c r="L701" s="963"/>
      <c r="M701" s="963"/>
      <c r="N701" s="963"/>
      <c r="O701" s="963"/>
      <c r="P701" s="963"/>
      <c r="Q701" s="963"/>
      <c r="R701" s="963"/>
      <c r="S701" s="963"/>
      <c r="T701" s="963"/>
      <c r="U701" s="963"/>
      <c r="V701" s="963"/>
      <c r="W701" s="963"/>
      <c r="X701" s="963"/>
      <c r="Y701" s="963"/>
      <c r="Z701" s="963"/>
    </row>
    <row r="702" spans="1:26" ht="32">
      <c r="A702" s="693"/>
      <c r="B702" s="467"/>
      <c r="C702" s="471" t="s">
        <v>9573</v>
      </c>
      <c r="D702" s="696">
        <v>2</v>
      </c>
      <c r="E702" s="696" t="s">
        <v>599</v>
      </c>
      <c r="F702" s="475"/>
      <c r="G702" s="1021"/>
      <c r="H702" s="1149"/>
      <c r="I702" s="960"/>
      <c r="J702" s="960"/>
      <c r="K702" s="960"/>
      <c r="L702" s="963"/>
      <c r="M702" s="963"/>
      <c r="N702" s="963"/>
      <c r="O702" s="963"/>
      <c r="P702" s="963"/>
      <c r="Q702" s="963"/>
      <c r="R702" s="963"/>
      <c r="S702" s="963"/>
      <c r="T702" s="963"/>
      <c r="U702" s="963"/>
      <c r="V702" s="963"/>
      <c r="W702" s="963"/>
      <c r="X702" s="963"/>
      <c r="Y702" s="963"/>
      <c r="Z702" s="963"/>
    </row>
    <row r="703" spans="1:26" ht="48">
      <c r="A703" s="693"/>
      <c r="B703" s="467"/>
      <c r="C703" s="471" t="s">
        <v>9574</v>
      </c>
      <c r="D703" s="696">
        <v>2</v>
      </c>
      <c r="E703" s="696" t="s">
        <v>599</v>
      </c>
      <c r="F703" s="475"/>
      <c r="G703" s="1021"/>
      <c r="H703" s="1149"/>
      <c r="I703" s="960"/>
      <c r="J703" s="960"/>
      <c r="K703" s="960"/>
      <c r="L703" s="963"/>
      <c r="M703" s="963"/>
      <c r="N703" s="963"/>
      <c r="O703" s="963"/>
      <c r="P703" s="963"/>
      <c r="Q703" s="963"/>
      <c r="R703" s="963"/>
      <c r="S703" s="963"/>
      <c r="T703" s="963"/>
      <c r="U703" s="963"/>
      <c r="V703" s="963"/>
      <c r="W703" s="963"/>
      <c r="X703" s="963"/>
      <c r="Y703" s="963"/>
      <c r="Z703" s="963"/>
    </row>
    <row r="704" spans="1:26" ht="16">
      <c r="A704" s="693"/>
      <c r="B704" s="467"/>
      <c r="C704" s="471" t="s">
        <v>9575</v>
      </c>
      <c r="D704" s="696">
        <v>2</v>
      </c>
      <c r="E704" s="696" t="s">
        <v>599</v>
      </c>
      <c r="F704" s="475"/>
      <c r="G704" s="1021"/>
      <c r="H704" s="1149"/>
      <c r="I704" s="960"/>
      <c r="J704" s="960"/>
      <c r="K704" s="960"/>
      <c r="L704" s="963"/>
      <c r="M704" s="963"/>
      <c r="N704" s="963"/>
      <c r="O704" s="963"/>
      <c r="P704" s="963"/>
      <c r="Q704" s="963"/>
      <c r="R704" s="963"/>
      <c r="S704" s="963"/>
      <c r="T704" s="963"/>
      <c r="U704" s="963"/>
      <c r="V704" s="963"/>
      <c r="W704" s="963"/>
      <c r="X704" s="963"/>
      <c r="Y704" s="963"/>
      <c r="Z704" s="963"/>
    </row>
    <row r="705" spans="1:26" ht="32">
      <c r="A705" s="693"/>
      <c r="B705" s="467"/>
      <c r="C705" s="471" t="s">
        <v>9576</v>
      </c>
      <c r="D705" s="696">
        <v>2</v>
      </c>
      <c r="E705" s="696" t="s">
        <v>599</v>
      </c>
      <c r="F705" s="475"/>
      <c r="G705" s="1021"/>
      <c r="H705" s="1149"/>
      <c r="I705" s="960"/>
      <c r="J705" s="960"/>
      <c r="K705" s="960"/>
      <c r="L705" s="963"/>
      <c r="M705" s="963"/>
      <c r="N705" s="963"/>
      <c r="O705" s="963"/>
      <c r="P705" s="963"/>
      <c r="Q705" s="963"/>
      <c r="R705" s="963"/>
      <c r="S705" s="963"/>
      <c r="T705" s="963"/>
      <c r="U705" s="963"/>
      <c r="V705" s="963"/>
      <c r="W705" s="963"/>
      <c r="X705" s="963"/>
      <c r="Y705" s="963"/>
      <c r="Z705" s="963"/>
    </row>
    <row r="706" spans="1:26" ht="32">
      <c r="A706" s="693"/>
      <c r="B706" s="467"/>
      <c r="C706" s="471" t="s">
        <v>9577</v>
      </c>
      <c r="D706" s="696">
        <v>2</v>
      </c>
      <c r="E706" s="696" t="s">
        <v>599</v>
      </c>
      <c r="F706" s="475"/>
      <c r="G706" s="1021"/>
      <c r="H706" s="1149"/>
      <c r="I706" s="960"/>
      <c r="J706" s="960"/>
      <c r="K706" s="960"/>
      <c r="L706" s="963"/>
      <c r="M706" s="963"/>
      <c r="N706" s="963"/>
      <c r="O706" s="963"/>
      <c r="P706" s="963"/>
      <c r="Q706" s="963"/>
      <c r="R706" s="963"/>
      <c r="S706" s="963"/>
      <c r="T706" s="963"/>
      <c r="U706" s="963"/>
      <c r="V706" s="963"/>
      <c r="W706" s="963"/>
      <c r="X706" s="963"/>
      <c r="Y706" s="963"/>
      <c r="Z706" s="963"/>
    </row>
    <row r="707" spans="1:26" ht="16">
      <c r="A707" s="693"/>
      <c r="B707" s="467"/>
      <c r="C707" s="471" t="s">
        <v>9578</v>
      </c>
      <c r="D707" s="696">
        <v>2</v>
      </c>
      <c r="E707" s="696" t="s">
        <v>599</v>
      </c>
      <c r="F707" s="475"/>
      <c r="G707" s="1021"/>
      <c r="H707" s="1149"/>
      <c r="I707" s="960"/>
      <c r="J707" s="960"/>
      <c r="K707" s="960"/>
      <c r="L707" s="963"/>
      <c r="M707" s="963"/>
      <c r="N707" s="963"/>
      <c r="O707" s="963"/>
      <c r="P707" s="963"/>
      <c r="Q707" s="963"/>
      <c r="R707" s="963"/>
      <c r="S707" s="963"/>
      <c r="T707" s="963"/>
      <c r="U707" s="963"/>
      <c r="V707" s="963"/>
      <c r="W707" s="963"/>
      <c r="X707" s="963"/>
      <c r="Y707" s="963"/>
      <c r="Z707" s="963"/>
    </row>
    <row r="708" spans="1:26" ht="19">
      <c r="A708" s="693" t="s">
        <v>263</v>
      </c>
      <c r="B708" s="1606" t="s">
        <v>158</v>
      </c>
      <c r="C708" s="1570"/>
      <c r="D708" s="1570"/>
      <c r="E708" s="1570"/>
      <c r="F708" s="1570"/>
      <c r="G708" s="1573"/>
      <c r="H708" s="1416"/>
      <c r="I708" s="960">
        <f>SUM(D709:D711)</f>
        <v>6</v>
      </c>
      <c r="J708" s="960">
        <f>COUNT(D709:D711)*2</f>
        <v>6</v>
      </c>
      <c r="K708" s="960"/>
      <c r="L708" s="963"/>
      <c r="M708" s="963"/>
      <c r="N708" s="963"/>
      <c r="O708" s="963"/>
      <c r="P708" s="963"/>
      <c r="Q708" s="963"/>
      <c r="R708" s="963"/>
      <c r="S708" s="963"/>
      <c r="T708" s="963"/>
      <c r="U708" s="963"/>
      <c r="V708" s="963"/>
      <c r="W708" s="963"/>
      <c r="X708" s="963"/>
      <c r="Y708" s="963"/>
      <c r="Z708" s="963"/>
    </row>
    <row r="709" spans="1:26" ht="48">
      <c r="A709" s="693" t="s">
        <v>2484</v>
      </c>
      <c r="B709" s="467" t="s">
        <v>1451</v>
      </c>
      <c r="C709" s="475" t="s">
        <v>9579</v>
      </c>
      <c r="D709" s="696">
        <v>2</v>
      </c>
      <c r="E709" s="696" t="s">
        <v>599</v>
      </c>
      <c r="F709" s="475"/>
      <c r="G709" s="1021"/>
      <c r="H709" s="1149"/>
      <c r="I709" s="960"/>
      <c r="J709" s="960"/>
      <c r="K709" s="960"/>
      <c r="L709" s="963"/>
      <c r="M709" s="963"/>
      <c r="N709" s="963"/>
      <c r="O709" s="963"/>
      <c r="P709" s="963"/>
      <c r="Q709" s="963"/>
      <c r="R709" s="963"/>
      <c r="S709" s="963"/>
      <c r="T709" s="963"/>
      <c r="U709" s="963"/>
      <c r="V709" s="963"/>
      <c r="W709" s="963"/>
      <c r="X709" s="963"/>
      <c r="Y709" s="963"/>
      <c r="Z709" s="963"/>
    </row>
    <row r="710" spans="1:26" ht="34">
      <c r="A710" s="693" t="s">
        <v>2485</v>
      </c>
      <c r="B710" s="467" t="s">
        <v>1463</v>
      </c>
      <c r="C710" s="475" t="s">
        <v>9580</v>
      </c>
      <c r="D710" s="696">
        <v>2</v>
      </c>
      <c r="E710" s="696" t="s">
        <v>599</v>
      </c>
      <c r="F710" s="475"/>
      <c r="G710" s="1021"/>
      <c r="H710" s="1149"/>
      <c r="I710" s="960"/>
      <c r="J710" s="960"/>
      <c r="K710" s="960"/>
      <c r="L710" s="963"/>
      <c r="M710" s="963"/>
      <c r="N710" s="963"/>
      <c r="O710" s="963"/>
      <c r="P710" s="963"/>
      <c r="Q710" s="963"/>
      <c r="R710" s="963"/>
      <c r="S710" s="963"/>
      <c r="T710" s="963"/>
      <c r="U710" s="963"/>
      <c r="V710" s="963"/>
      <c r="W710" s="963"/>
      <c r="X710" s="963"/>
      <c r="Y710" s="963"/>
      <c r="Z710" s="963"/>
    </row>
    <row r="711" spans="1:26" ht="34">
      <c r="A711" s="693" t="s">
        <v>2486</v>
      </c>
      <c r="B711" s="467" t="s">
        <v>1468</v>
      </c>
      <c r="C711" s="475" t="s">
        <v>9581</v>
      </c>
      <c r="D711" s="696">
        <v>2</v>
      </c>
      <c r="E711" s="696" t="s">
        <v>599</v>
      </c>
      <c r="F711" s="475"/>
      <c r="G711" s="1021"/>
      <c r="H711" s="1149"/>
      <c r="I711" s="960"/>
      <c r="J711" s="960"/>
      <c r="K711" s="960"/>
      <c r="L711" s="963"/>
      <c r="M711" s="963"/>
      <c r="N711" s="963"/>
      <c r="O711" s="963"/>
      <c r="P711" s="963"/>
      <c r="Q711" s="963"/>
      <c r="R711" s="963"/>
      <c r="S711" s="963"/>
      <c r="T711" s="963"/>
      <c r="U711" s="963"/>
      <c r="V711" s="963"/>
      <c r="W711" s="963"/>
      <c r="X711" s="963"/>
      <c r="Y711" s="963"/>
      <c r="Z711" s="963"/>
    </row>
    <row r="712" spans="1:26" ht="19">
      <c r="A712" s="693" t="s">
        <v>264</v>
      </c>
      <c r="B712" s="1606" t="s">
        <v>160</v>
      </c>
      <c r="C712" s="1570"/>
      <c r="D712" s="1570"/>
      <c r="E712" s="1570"/>
      <c r="F712" s="1570"/>
      <c r="G712" s="1573"/>
      <c r="H712" s="1416"/>
      <c r="I712" s="960">
        <f>SUM(D713:D718)</f>
        <v>12</v>
      </c>
      <c r="J712" s="960">
        <f>COUNT(D713:D718)*2</f>
        <v>12</v>
      </c>
      <c r="K712" s="960"/>
      <c r="L712" s="963"/>
      <c r="M712" s="963"/>
      <c r="N712" s="963"/>
      <c r="O712" s="963"/>
      <c r="P712" s="963"/>
      <c r="Q712" s="963"/>
      <c r="R712" s="963"/>
      <c r="S712" s="963"/>
      <c r="T712" s="963"/>
      <c r="U712" s="963"/>
      <c r="V712" s="963"/>
      <c r="W712" s="963"/>
      <c r="X712" s="963"/>
      <c r="Y712" s="963"/>
      <c r="Z712" s="963"/>
    </row>
    <row r="713" spans="1:26" ht="34">
      <c r="A713" s="693" t="s">
        <v>2487</v>
      </c>
      <c r="B713" s="538" t="s">
        <v>1473</v>
      </c>
      <c r="C713" s="475" t="s">
        <v>9582</v>
      </c>
      <c r="D713" s="696">
        <v>2</v>
      </c>
      <c r="E713" s="696" t="s">
        <v>506</v>
      </c>
      <c r="F713" s="475"/>
      <c r="G713" s="1021"/>
      <c r="H713" s="1149"/>
      <c r="I713" s="960"/>
      <c r="J713" s="960"/>
      <c r="K713" s="960"/>
      <c r="L713" s="963"/>
      <c r="M713" s="963"/>
      <c r="N713" s="963"/>
      <c r="O713" s="963"/>
      <c r="P713" s="963"/>
      <c r="Q713" s="963"/>
      <c r="R713" s="963"/>
      <c r="S713" s="963"/>
      <c r="T713" s="963"/>
      <c r="U713" s="963"/>
      <c r="V713" s="963"/>
      <c r="W713" s="963"/>
      <c r="X713" s="963"/>
      <c r="Y713" s="963"/>
      <c r="Z713" s="963"/>
    </row>
    <row r="714" spans="1:26" ht="16">
      <c r="A714" s="693"/>
      <c r="B714" s="538"/>
      <c r="C714" s="475" t="s">
        <v>9583</v>
      </c>
      <c r="D714" s="696">
        <v>2</v>
      </c>
      <c r="E714" s="696" t="s">
        <v>506</v>
      </c>
      <c r="F714" s="475"/>
      <c r="G714" s="1021"/>
      <c r="H714" s="1149"/>
      <c r="I714" s="960"/>
      <c r="J714" s="960"/>
      <c r="K714" s="960"/>
      <c r="L714" s="963"/>
      <c r="M714" s="963"/>
      <c r="N714" s="963"/>
      <c r="O714" s="963"/>
      <c r="P714" s="963"/>
      <c r="Q714" s="963"/>
      <c r="R714" s="963"/>
      <c r="S714" s="963"/>
      <c r="T714" s="963"/>
      <c r="U714" s="963"/>
      <c r="V714" s="963"/>
      <c r="W714" s="963"/>
      <c r="X714" s="963"/>
      <c r="Y714" s="963"/>
      <c r="Z714" s="963"/>
    </row>
    <row r="715" spans="1:26" ht="16">
      <c r="A715" s="693"/>
      <c r="B715" s="538"/>
      <c r="C715" s="475" t="s">
        <v>9584</v>
      </c>
      <c r="D715" s="696">
        <v>2</v>
      </c>
      <c r="E715" s="696" t="s">
        <v>506</v>
      </c>
      <c r="F715" s="475"/>
      <c r="G715" s="1021"/>
      <c r="H715" s="1149"/>
      <c r="I715" s="960"/>
      <c r="J715" s="960"/>
      <c r="K715" s="960"/>
      <c r="L715" s="963"/>
      <c r="M715" s="963"/>
      <c r="N715" s="963"/>
      <c r="O715" s="963"/>
      <c r="P715" s="963"/>
      <c r="Q715" s="963"/>
      <c r="R715" s="963"/>
      <c r="S715" s="963"/>
      <c r="T715" s="963"/>
      <c r="U715" s="963"/>
      <c r="V715" s="963"/>
      <c r="W715" s="963"/>
      <c r="X715" s="963"/>
      <c r="Y715" s="963"/>
      <c r="Z715" s="963"/>
    </row>
    <row r="716" spans="1:26" ht="16">
      <c r="A716" s="693"/>
      <c r="B716" s="538"/>
      <c r="C716" s="475" t="s">
        <v>9585</v>
      </c>
      <c r="D716" s="696">
        <v>2</v>
      </c>
      <c r="E716" s="696" t="s">
        <v>506</v>
      </c>
      <c r="F716" s="475"/>
      <c r="G716" s="1021"/>
      <c r="H716" s="1149"/>
      <c r="I716" s="960"/>
      <c r="J716" s="960"/>
      <c r="K716" s="960"/>
      <c r="L716" s="963"/>
      <c r="M716" s="963"/>
      <c r="N716" s="963"/>
      <c r="O716" s="963"/>
      <c r="P716" s="963"/>
      <c r="Q716" s="963"/>
      <c r="R716" s="963"/>
      <c r="S716" s="963"/>
      <c r="T716" s="963"/>
      <c r="U716" s="963"/>
      <c r="V716" s="963"/>
      <c r="W716" s="963"/>
      <c r="X716" s="963"/>
      <c r="Y716" s="963"/>
      <c r="Z716" s="963"/>
    </row>
    <row r="717" spans="1:26" ht="32">
      <c r="A717" s="693"/>
      <c r="B717" s="538"/>
      <c r="C717" s="475" t="s">
        <v>9586</v>
      </c>
      <c r="D717" s="696">
        <v>2</v>
      </c>
      <c r="E717" s="696" t="s">
        <v>599</v>
      </c>
      <c r="F717" s="475"/>
      <c r="G717" s="1021"/>
      <c r="H717" s="1149"/>
      <c r="I717" s="960"/>
      <c r="J717" s="960"/>
      <c r="K717" s="960"/>
      <c r="L717" s="963"/>
      <c r="M717" s="963"/>
      <c r="N717" s="963"/>
      <c r="O717" s="963"/>
      <c r="P717" s="963"/>
      <c r="Q717" s="963"/>
      <c r="R717" s="963"/>
      <c r="S717" s="963"/>
      <c r="T717" s="963"/>
      <c r="U717" s="963"/>
      <c r="V717" s="963"/>
      <c r="W717" s="963"/>
      <c r="X717" s="963"/>
      <c r="Y717" s="963"/>
      <c r="Z717" s="963"/>
    </row>
    <row r="718" spans="1:26" ht="34">
      <c r="A718" s="693" t="s">
        <v>2488</v>
      </c>
      <c r="B718" s="467" t="s">
        <v>1478</v>
      </c>
      <c r="C718" s="475" t="s">
        <v>9587</v>
      </c>
      <c r="D718" s="696">
        <v>2</v>
      </c>
      <c r="E718" s="696" t="s">
        <v>599</v>
      </c>
      <c r="F718" s="475"/>
      <c r="G718" s="1021"/>
      <c r="H718" s="1149"/>
      <c r="I718" s="960"/>
      <c r="J718" s="960"/>
      <c r="K718" s="960"/>
      <c r="L718" s="963"/>
      <c r="M718" s="963"/>
      <c r="N718" s="963"/>
      <c r="O718" s="963"/>
      <c r="P718" s="963"/>
      <c r="Q718" s="963"/>
      <c r="R718" s="963"/>
      <c r="S718" s="963"/>
      <c r="T718" s="963"/>
      <c r="U718" s="963"/>
      <c r="V718" s="963"/>
      <c r="W718" s="963"/>
      <c r="X718" s="963"/>
      <c r="Y718" s="963"/>
      <c r="Z718" s="963"/>
    </row>
    <row r="719" spans="1:26" ht="19">
      <c r="A719" s="693" t="s">
        <v>265</v>
      </c>
      <c r="B719" s="1606" t="s">
        <v>162</v>
      </c>
      <c r="C719" s="1570"/>
      <c r="D719" s="1570"/>
      <c r="E719" s="1570"/>
      <c r="F719" s="1570"/>
      <c r="G719" s="1573"/>
      <c r="H719" s="1416"/>
      <c r="I719" s="960">
        <f>SUM(D720:D722)</f>
        <v>4</v>
      </c>
      <c r="J719" s="960">
        <f>COUNT(D720:D722)*2</f>
        <v>4</v>
      </c>
      <c r="K719" s="960"/>
      <c r="L719" s="963"/>
      <c r="M719" s="963"/>
      <c r="N719" s="963"/>
      <c r="O719" s="963"/>
      <c r="P719" s="963"/>
      <c r="Q719" s="963"/>
      <c r="R719" s="963"/>
      <c r="S719" s="963"/>
      <c r="T719" s="963"/>
      <c r="U719" s="963"/>
      <c r="V719" s="963"/>
      <c r="W719" s="963"/>
      <c r="X719" s="963"/>
      <c r="Y719" s="963"/>
      <c r="Z719" s="963"/>
    </row>
    <row r="720" spans="1:26" ht="48">
      <c r="A720" s="693" t="s">
        <v>2490</v>
      </c>
      <c r="B720" s="475" t="s">
        <v>1483</v>
      </c>
      <c r="C720" s="475" t="s">
        <v>9588</v>
      </c>
      <c r="D720" s="696">
        <v>2</v>
      </c>
      <c r="E720" s="696" t="s">
        <v>599</v>
      </c>
      <c r="F720" s="475" t="s">
        <v>9589</v>
      </c>
      <c r="G720" s="1021"/>
      <c r="H720" s="1149"/>
      <c r="I720" s="960"/>
      <c r="J720" s="960"/>
      <c r="K720" s="960"/>
      <c r="L720" s="963"/>
      <c r="M720" s="963"/>
      <c r="N720" s="963"/>
      <c r="O720" s="963"/>
      <c r="P720" s="963"/>
      <c r="Q720" s="963"/>
      <c r="R720" s="963"/>
      <c r="S720" s="963"/>
      <c r="T720" s="963"/>
      <c r="U720" s="963"/>
      <c r="V720" s="963"/>
      <c r="W720" s="963"/>
      <c r="X720" s="963"/>
      <c r="Y720" s="963"/>
      <c r="Z720" s="963"/>
    </row>
    <row r="721" spans="1:26" ht="16">
      <c r="A721" s="693"/>
      <c r="B721" s="475"/>
      <c r="C721" s="475" t="s">
        <v>9590</v>
      </c>
      <c r="D721" s="696">
        <v>2</v>
      </c>
      <c r="E721" s="696" t="s">
        <v>599</v>
      </c>
      <c r="F721" s="475"/>
      <c r="G721" s="1021"/>
      <c r="H721" s="1149"/>
      <c r="I721" s="960"/>
      <c r="J721" s="960"/>
      <c r="K721" s="960"/>
      <c r="L721" s="963"/>
      <c r="M721" s="963"/>
      <c r="N721" s="963"/>
      <c r="O721" s="963"/>
      <c r="P721" s="963"/>
      <c r="Q721" s="963"/>
      <c r="R721" s="963"/>
      <c r="S721" s="963"/>
      <c r="T721" s="963"/>
      <c r="U721" s="963"/>
      <c r="V721" s="963"/>
      <c r="W721" s="963"/>
      <c r="X721" s="963"/>
      <c r="Y721" s="963"/>
      <c r="Z721" s="963"/>
    </row>
    <row r="722" spans="1:26" ht="14.25" hidden="1" customHeight="1">
      <c r="A722" s="1437" t="s">
        <v>2493</v>
      </c>
      <c r="B722" s="99" t="s">
        <v>2494</v>
      </c>
      <c r="C722" s="101"/>
      <c r="D722" s="101"/>
      <c r="E722" s="101"/>
      <c r="F722" s="101"/>
      <c r="G722" s="101"/>
      <c r="I722" s="319"/>
      <c r="J722" s="319"/>
      <c r="K722" s="106"/>
      <c r="L722" s="106"/>
      <c r="M722" s="106"/>
      <c r="N722" s="106"/>
      <c r="O722" s="106"/>
      <c r="P722" s="106"/>
      <c r="Q722" s="106"/>
      <c r="R722" s="106"/>
      <c r="S722" s="106"/>
      <c r="T722" s="106"/>
      <c r="U722" s="106"/>
      <c r="V722" s="106"/>
      <c r="W722" s="106"/>
      <c r="X722" s="106"/>
      <c r="Y722" s="106"/>
      <c r="Z722" s="106"/>
    </row>
    <row r="723" spans="1:26" ht="19">
      <c r="A723" s="693" t="s">
        <v>266</v>
      </c>
      <c r="B723" s="1606" t="s">
        <v>164</v>
      </c>
      <c r="C723" s="1570"/>
      <c r="D723" s="1570"/>
      <c r="E723" s="1570"/>
      <c r="F723" s="1570"/>
      <c r="G723" s="1573"/>
      <c r="H723" s="1416"/>
      <c r="I723" s="960">
        <f>SUM(D724:D728)</f>
        <v>4</v>
      </c>
      <c r="J723" s="960">
        <f>COUNT(D724:D728)*2</f>
        <v>4</v>
      </c>
      <c r="K723" s="960"/>
      <c r="L723" s="963"/>
      <c r="M723" s="963"/>
      <c r="N723" s="963"/>
      <c r="O723" s="963"/>
      <c r="P723" s="963"/>
      <c r="Q723" s="963"/>
      <c r="R723" s="963"/>
      <c r="S723" s="963"/>
      <c r="T723" s="963"/>
      <c r="U723" s="963"/>
      <c r="V723" s="963"/>
      <c r="W723" s="963"/>
      <c r="X723" s="963"/>
      <c r="Y723" s="963"/>
      <c r="Z723" s="963"/>
    </row>
    <row r="724" spans="1:26" ht="14.25" hidden="1" customHeight="1">
      <c r="A724" s="1437" t="s">
        <v>2495</v>
      </c>
      <c r="B724" s="232" t="s">
        <v>1505</v>
      </c>
      <c r="C724" s="101"/>
      <c r="D724" s="101"/>
      <c r="E724" s="101"/>
      <c r="F724" s="101"/>
      <c r="G724" s="101"/>
      <c r="I724" s="319"/>
      <c r="J724" s="319"/>
      <c r="K724" s="106"/>
      <c r="L724" s="106"/>
      <c r="M724" s="106"/>
      <c r="N724" s="106"/>
      <c r="O724" s="106"/>
      <c r="P724" s="106"/>
      <c r="Q724" s="106"/>
      <c r="R724" s="106"/>
      <c r="S724" s="106"/>
      <c r="T724" s="106"/>
      <c r="U724" s="106"/>
      <c r="V724" s="106"/>
      <c r="W724" s="106"/>
      <c r="X724" s="106"/>
      <c r="Y724" s="106"/>
      <c r="Z724" s="106"/>
    </row>
    <row r="725" spans="1:26" ht="32">
      <c r="A725" s="693" t="s">
        <v>2499</v>
      </c>
      <c r="B725" s="475" t="s">
        <v>1508</v>
      </c>
      <c r="C725" s="475" t="s">
        <v>9591</v>
      </c>
      <c r="D725" s="696">
        <v>2</v>
      </c>
      <c r="E725" s="696" t="s">
        <v>599</v>
      </c>
      <c r="F725" s="475"/>
      <c r="G725" s="1021"/>
      <c r="H725" s="1149"/>
      <c r="I725" s="960"/>
      <c r="J725" s="960"/>
      <c r="K725" s="960"/>
      <c r="L725" s="963"/>
      <c r="M725" s="963"/>
      <c r="N725" s="963"/>
      <c r="O725" s="963"/>
      <c r="P725" s="963"/>
      <c r="Q725" s="963"/>
      <c r="R725" s="963"/>
      <c r="S725" s="963"/>
      <c r="T725" s="963"/>
      <c r="U725" s="963"/>
      <c r="V725" s="963"/>
      <c r="W725" s="963"/>
      <c r="X725" s="963"/>
      <c r="Y725" s="963"/>
      <c r="Z725" s="963"/>
    </row>
    <row r="726" spans="1:26" ht="14.25" hidden="1" customHeight="1">
      <c r="A726" s="1437" t="s">
        <v>2500</v>
      </c>
      <c r="B726" s="99" t="s">
        <v>1514</v>
      </c>
      <c r="C726" s="111"/>
      <c r="D726" s="101"/>
      <c r="E726" s="101"/>
      <c r="F726" s="101"/>
      <c r="G726" s="101"/>
      <c r="I726" s="319"/>
      <c r="J726" s="319"/>
      <c r="K726" s="106"/>
      <c r="L726" s="106"/>
      <c r="M726" s="106"/>
      <c r="N726" s="106"/>
      <c r="O726" s="106"/>
      <c r="P726" s="106"/>
      <c r="Q726" s="106"/>
      <c r="R726" s="106"/>
      <c r="S726" s="106"/>
      <c r="T726" s="106"/>
      <c r="U726" s="106"/>
      <c r="V726" s="106"/>
      <c r="W726" s="106"/>
      <c r="X726" s="106"/>
      <c r="Y726" s="106"/>
      <c r="Z726" s="106"/>
    </row>
    <row r="727" spans="1:26" ht="32">
      <c r="A727" s="693" t="s">
        <v>2502</v>
      </c>
      <c r="B727" s="471" t="s">
        <v>1523</v>
      </c>
      <c r="C727" s="475" t="s">
        <v>9592</v>
      </c>
      <c r="D727" s="696">
        <v>2</v>
      </c>
      <c r="E727" s="696" t="s">
        <v>599</v>
      </c>
      <c r="F727" s="475"/>
      <c r="G727" s="1021"/>
      <c r="H727" s="1149"/>
      <c r="I727" s="960"/>
      <c r="J727" s="960"/>
      <c r="K727" s="960"/>
      <c r="L727" s="963"/>
      <c r="M727" s="963"/>
      <c r="N727" s="963"/>
      <c r="O727" s="963"/>
      <c r="P727" s="963"/>
      <c r="Q727" s="963"/>
      <c r="R727" s="963"/>
      <c r="S727" s="963"/>
      <c r="T727" s="963"/>
      <c r="U727" s="963"/>
      <c r="V727" s="963"/>
      <c r="W727" s="963"/>
      <c r="X727" s="963"/>
      <c r="Y727" s="963"/>
      <c r="Z727" s="963"/>
    </row>
    <row r="728" spans="1:26" ht="14.25" hidden="1" customHeight="1">
      <c r="A728" s="1437" t="s">
        <v>1526</v>
      </c>
      <c r="B728" s="232" t="s">
        <v>1527</v>
      </c>
      <c r="C728" s="101"/>
      <c r="D728" s="101"/>
      <c r="E728" s="101"/>
      <c r="F728" s="101"/>
      <c r="G728" s="101"/>
      <c r="I728" s="319"/>
      <c r="J728" s="319"/>
      <c r="K728" s="106"/>
      <c r="L728" s="106"/>
      <c r="M728" s="106"/>
      <c r="N728" s="106"/>
      <c r="O728" s="106"/>
      <c r="P728" s="106"/>
      <c r="Q728" s="106"/>
      <c r="R728" s="106"/>
      <c r="S728" s="106"/>
      <c r="T728" s="106"/>
      <c r="U728" s="106"/>
      <c r="V728" s="106"/>
      <c r="W728" s="106"/>
      <c r="X728" s="106"/>
      <c r="Y728" s="106"/>
      <c r="Z728" s="106"/>
    </row>
    <row r="729" spans="1:26" ht="19">
      <c r="A729" s="927" t="s">
        <v>267</v>
      </c>
      <c r="B729" s="1606" t="s">
        <v>166</v>
      </c>
      <c r="C729" s="1570"/>
      <c r="D729" s="1570"/>
      <c r="E729" s="1570"/>
      <c r="F729" s="1570"/>
      <c r="G729" s="1573"/>
      <c r="H729" s="1416"/>
      <c r="I729" s="960">
        <f>SUM(D730:D750)</f>
        <v>42</v>
      </c>
      <c r="J729" s="960">
        <f>COUNT(D730:D750)*2</f>
        <v>42</v>
      </c>
      <c r="K729" s="960"/>
      <c r="L729" s="963"/>
      <c r="M729" s="963"/>
      <c r="N729" s="963"/>
      <c r="O729" s="963"/>
      <c r="P729" s="963"/>
      <c r="Q729" s="963"/>
      <c r="R729" s="963"/>
      <c r="S729" s="963"/>
      <c r="T729" s="963"/>
      <c r="U729" s="963"/>
      <c r="V729" s="963"/>
      <c r="W729" s="963"/>
      <c r="X729" s="963"/>
      <c r="Y729" s="963"/>
      <c r="Z729" s="963"/>
    </row>
    <row r="730" spans="1:26" ht="34">
      <c r="A730" s="693" t="s">
        <v>2503</v>
      </c>
      <c r="B730" s="538" t="s">
        <v>2504</v>
      </c>
      <c r="C730" s="475" t="s">
        <v>9593</v>
      </c>
      <c r="D730" s="696">
        <v>2</v>
      </c>
      <c r="E730" s="696" t="s">
        <v>599</v>
      </c>
      <c r="F730" s="475"/>
      <c r="G730" s="1021"/>
      <c r="H730" s="1149"/>
      <c r="I730" s="960"/>
      <c r="J730" s="960"/>
      <c r="K730" s="960"/>
      <c r="L730" s="963"/>
      <c r="M730" s="963"/>
      <c r="N730" s="963"/>
      <c r="O730" s="963"/>
      <c r="P730" s="963"/>
      <c r="Q730" s="963"/>
      <c r="R730" s="963"/>
      <c r="S730" s="963"/>
      <c r="T730" s="963"/>
      <c r="U730" s="963"/>
      <c r="V730" s="963"/>
      <c r="W730" s="963"/>
      <c r="X730" s="963"/>
      <c r="Y730" s="963"/>
      <c r="Z730" s="963"/>
    </row>
    <row r="731" spans="1:26" ht="32">
      <c r="A731" s="693"/>
      <c r="B731" s="538"/>
      <c r="C731" s="475" t="s">
        <v>9594</v>
      </c>
      <c r="D731" s="696">
        <v>2</v>
      </c>
      <c r="E731" s="696"/>
      <c r="F731" s="475" t="s">
        <v>9595</v>
      </c>
      <c r="G731" s="1021"/>
      <c r="H731" s="1149"/>
      <c r="I731" s="960"/>
      <c r="J731" s="960"/>
      <c r="K731" s="960"/>
      <c r="L731" s="963"/>
      <c r="M731" s="963"/>
      <c r="N731" s="963"/>
      <c r="O731" s="963"/>
      <c r="P731" s="963"/>
      <c r="Q731" s="963"/>
      <c r="R731" s="963"/>
      <c r="S731" s="963"/>
      <c r="T731" s="963"/>
      <c r="U731" s="963"/>
      <c r="V731" s="963"/>
      <c r="W731" s="963"/>
      <c r="X731" s="963"/>
      <c r="Y731" s="963"/>
      <c r="Z731" s="963"/>
    </row>
    <row r="732" spans="1:26" ht="48">
      <c r="A732" s="693"/>
      <c r="B732" s="538"/>
      <c r="C732" s="475" t="s">
        <v>9596</v>
      </c>
      <c r="D732" s="696">
        <v>2</v>
      </c>
      <c r="E732" s="696" t="s">
        <v>599</v>
      </c>
      <c r="F732" s="475"/>
      <c r="G732" s="1021"/>
      <c r="H732" s="1149"/>
      <c r="I732" s="960"/>
      <c r="J732" s="960"/>
      <c r="K732" s="960"/>
      <c r="L732" s="963"/>
      <c r="M732" s="963"/>
      <c r="N732" s="963"/>
      <c r="O732" s="963"/>
      <c r="P732" s="963"/>
      <c r="Q732" s="963"/>
      <c r="R732" s="963"/>
      <c r="S732" s="963"/>
      <c r="T732" s="963"/>
      <c r="U732" s="963"/>
      <c r="V732" s="963"/>
      <c r="W732" s="963"/>
      <c r="X732" s="963"/>
      <c r="Y732" s="963"/>
      <c r="Z732" s="963"/>
    </row>
    <row r="733" spans="1:26" ht="32">
      <c r="A733" s="693"/>
      <c r="B733" s="538"/>
      <c r="C733" s="475" t="s">
        <v>9597</v>
      </c>
      <c r="D733" s="696">
        <v>2</v>
      </c>
      <c r="E733" s="696"/>
      <c r="F733" s="475"/>
      <c r="G733" s="1021"/>
      <c r="H733" s="1149"/>
      <c r="I733" s="960"/>
      <c r="J733" s="960"/>
      <c r="K733" s="960"/>
      <c r="L733" s="963"/>
      <c r="M733" s="963"/>
      <c r="N733" s="963"/>
      <c r="O733" s="963"/>
      <c r="P733" s="963"/>
      <c r="Q733" s="963"/>
      <c r="R733" s="963"/>
      <c r="S733" s="963"/>
      <c r="T733" s="963"/>
      <c r="U733" s="963"/>
      <c r="V733" s="963"/>
      <c r="W733" s="963"/>
      <c r="X733" s="963"/>
      <c r="Y733" s="963"/>
      <c r="Z733" s="963"/>
    </row>
    <row r="734" spans="1:26" ht="34">
      <c r="A734" s="693" t="s">
        <v>2506</v>
      </c>
      <c r="B734" s="538" t="s">
        <v>1541</v>
      </c>
      <c r="C734" s="475" t="s">
        <v>9598</v>
      </c>
      <c r="D734" s="696">
        <v>2</v>
      </c>
      <c r="E734" s="696" t="s">
        <v>599</v>
      </c>
      <c r="F734" s="475" t="s">
        <v>9599</v>
      </c>
      <c r="G734" s="1021"/>
      <c r="H734" s="1149"/>
      <c r="I734" s="960"/>
      <c r="J734" s="960"/>
      <c r="K734" s="960"/>
      <c r="L734" s="963"/>
      <c r="M734" s="963"/>
      <c r="N734" s="963"/>
      <c r="O734" s="963"/>
      <c r="P734" s="963"/>
      <c r="Q734" s="963"/>
      <c r="R734" s="963"/>
      <c r="S734" s="963"/>
      <c r="T734" s="963"/>
      <c r="U734" s="963"/>
      <c r="V734" s="963"/>
      <c r="W734" s="963"/>
      <c r="X734" s="963"/>
      <c r="Y734" s="963"/>
      <c r="Z734" s="963"/>
    </row>
    <row r="735" spans="1:26" ht="32">
      <c r="A735" s="693"/>
      <c r="B735" s="538"/>
      <c r="C735" s="475" t="s">
        <v>9600</v>
      </c>
      <c r="D735" s="696">
        <v>2</v>
      </c>
      <c r="E735" s="696" t="s">
        <v>599</v>
      </c>
      <c r="F735" s="475"/>
      <c r="G735" s="1021"/>
      <c r="H735" s="1149"/>
      <c r="I735" s="960"/>
      <c r="J735" s="960"/>
      <c r="K735" s="960"/>
      <c r="L735" s="963"/>
      <c r="M735" s="963"/>
      <c r="N735" s="963"/>
      <c r="O735" s="963"/>
      <c r="P735" s="963"/>
      <c r="Q735" s="963"/>
      <c r="R735" s="963"/>
      <c r="S735" s="963"/>
      <c r="T735" s="963"/>
      <c r="U735" s="963"/>
      <c r="V735" s="963"/>
      <c r="W735" s="963"/>
      <c r="X735" s="963"/>
      <c r="Y735" s="963"/>
      <c r="Z735" s="963"/>
    </row>
    <row r="736" spans="1:26" ht="16">
      <c r="A736" s="693"/>
      <c r="B736" s="538"/>
      <c r="C736" s="475" t="s">
        <v>9601</v>
      </c>
      <c r="D736" s="696">
        <v>2</v>
      </c>
      <c r="E736" s="696" t="s">
        <v>599</v>
      </c>
      <c r="F736" s="475"/>
      <c r="G736" s="1021"/>
      <c r="H736" s="1149"/>
      <c r="I736" s="960"/>
      <c r="J736" s="960"/>
      <c r="K736" s="960"/>
      <c r="L736" s="963"/>
      <c r="M736" s="963"/>
      <c r="N736" s="963"/>
      <c r="O736" s="963"/>
      <c r="P736" s="963"/>
      <c r="Q736" s="963"/>
      <c r="R736" s="963"/>
      <c r="S736" s="963"/>
      <c r="T736" s="963"/>
      <c r="U736" s="963"/>
      <c r="V736" s="963"/>
      <c r="W736" s="963"/>
      <c r="X736" s="963"/>
      <c r="Y736" s="963"/>
      <c r="Z736" s="963"/>
    </row>
    <row r="737" spans="1:26" ht="34">
      <c r="A737" s="693" t="s">
        <v>1552</v>
      </c>
      <c r="B737" s="538" t="s">
        <v>1553</v>
      </c>
      <c r="C737" s="471" t="s">
        <v>9602</v>
      </c>
      <c r="D737" s="696">
        <v>2</v>
      </c>
      <c r="E737" s="696" t="s">
        <v>387</v>
      </c>
      <c r="F737" s="471"/>
      <c r="G737" s="1021"/>
      <c r="H737" s="1149"/>
      <c r="I737" s="960"/>
      <c r="J737" s="960"/>
      <c r="K737" s="960"/>
      <c r="L737" s="963"/>
      <c r="M737" s="963"/>
      <c r="N737" s="963"/>
      <c r="O737" s="963"/>
      <c r="P737" s="963"/>
      <c r="Q737" s="963"/>
      <c r="R737" s="963"/>
      <c r="S737" s="963"/>
      <c r="T737" s="963"/>
      <c r="U737" s="963"/>
      <c r="V737" s="963"/>
      <c r="W737" s="963"/>
      <c r="X737" s="963"/>
      <c r="Y737" s="963"/>
      <c r="Z737" s="963"/>
    </row>
    <row r="738" spans="1:26" ht="16">
      <c r="A738" s="693"/>
      <c r="B738" s="538"/>
      <c r="C738" s="769" t="s">
        <v>9603</v>
      </c>
      <c r="D738" s="696">
        <v>2</v>
      </c>
      <c r="E738" s="696" t="s">
        <v>387</v>
      </c>
      <c r="F738" s="471" t="s">
        <v>9604</v>
      </c>
      <c r="G738" s="1021"/>
      <c r="H738" s="1149"/>
      <c r="I738" s="960"/>
      <c r="J738" s="960"/>
      <c r="K738" s="960"/>
      <c r="L738" s="963"/>
      <c r="M738" s="963"/>
      <c r="N738" s="963"/>
      <c r="O738" s="963"/>
      <c r="P738" s="963"/>
      <c r="Q738" s="963"/>
      <c r="R738" s="963"/>
      <c r="S738" s="963"/>
      <c r="T738" s="963"/>
      <c r="U738" s="963"/>
      <c r="V738" s="963"/>
      <c r="W738" s="963"/>
      <c r="X738" s="963"/>
      <c r="Y738" s="963"/>
      <c r="Z738" s="963"/>
    </row>
    <row r="739" spans="1:26" ht="32">
      <c r="A739" s="693"/>
      <c r="B739" s="1052"/>
      <c r="C739" s="769" t="s">
        <v>9605</v>
      </c>
      <c r="D739" s="696">
        <v>2</v>
      </c>
      <c r="E739" s="696" t="s">
        <v>877</v>
      </c>
      <c r="F739" s="475" t="s">
        <v>9606</v>
      </c>
      <c r="G739" s="1021"/>
      <c r="H739" s="1149"/>
      <c r="I739" s="960"/>
      <c r="J739" s="960"/>
      <c r="K739" s="960"/>
      <c r="L739" s="963"/>
      <c r="M739" s="963"/>
      <c r="N739" s="963"/>
      <c r="O739" s="963"/>
      <c r="P739" s="963"/>
      <c r="Q739" s="963"/>
      <c r="R739" s="963"/>
      <c r="S739" s="963"/>
      <c r="T739" s="963"/>
      <c r="U739" s="963"/>
      <c r="V739" s="963"/>
      <c r="W739" s="963"/>
      <c r="X739" s="963"/>
      <c r="Y739" s="963"/>
      <c r="Z739" s="963"/>
    </row>
    <row r="740" spans="1:26" ht="16">
      <c r="A740" s="693"/>
      <c r="B740" s="538"/>
      <c r="C740" s="769" t="s">
        <v>9607</v>
      </c>
      <c r="D740" s="696">
        <v>2</v>
      </c>
      <c r="E740" s="696" t="s">
        <v>469</v>
      </c>
      <c r="F740" s="475"/>
      <c r="G740" s="1021"/>
      <c r="H740" s="1149"/>
      <c r="I740" s="960"/>
      <c r="J740" s="960"/>
      <c r="K740" s="960"/>
      <c r="L740" s="963"/>
      <c r="M740" s="963"/>
      <c r="N740" s="963"/>
      <c r="O740" s="963"/>
      <c r="P740" s="963"/>
      <c r="Q740" s="963"/>
      <c r="R740" s="963"/>
      <c r="S740" s="963"/>
      <c r="T740" s="963"/>
      <c r="U740" s="963"/>
      <c r="V740" s="963"/>
      <c r="W740" s="963"/>
      <c r="X740" s="963"/>
      <c r="Y740" s="963"/>
      <c r="Z740" s="963"/>
    </row>
    <row r="741" spans="1:26" ht="32">
      <c r="A741" s="693"/>
      <c r="B741" s="538"/>
      <c r="C741" s="769" t="s">
        <v>9608</v>
      </c>
      <c r="D741" s="696">
        <v>2</v>
      </c>
      <c r="E741" s="696" t="s">
        <v>469</v>
      </c>
      <c r="F741" s="475"/>
      <c r="G741" s="1021"/>
      <c r="H741" s="1149"/>
      <c r="I741" s="960"/>
      <c r="J741" s="960"/>
      <c r="K741" s="960"/>
      <c r="L741" s="963"/>
      <c r="M741" s="963"/>
      <c r="N741" s="963"/>
      <c r="O741" s="963"/>
      <c r="P741" s="963"/>
      <c r="Q741" s="963"/>
      <c r="R741" s="963"/>
      <c r="S741" s="963"/>
      <c r="T741" s="963"/>
      <c r="U741" s="963"/>
      <c r="V741" s="963"/>
      <c r="W741" s="963"/>
      <c r="X741" s="963"/>
      <c r="Y741" s="963"/>
      <c r="Z741" s="963"/>
    </row>
    <row r="742" spans="1:26" ht="16">
      <c r="A742" s="693"/>
      <c r="B742" s="538"/>
      <c r="C742" s="769" t="s">
        <v>9609</v>
      </c>
      <c r="D742" s="696">
        <v>2</v>
      </c>
      <c r="E742" s="696" t="s">
        <v>469</v>
      </c>
      <c r="F742" s="475"/>
      <c r="G742" s="1021"/>
      <c r="H742" s="1149"/>
      <c r="I742" s="960"/>
      <c r="J742" s="960"/>
      <c r="K742" s="960"/>
      <c r="L742" s="963"/>
      <c r="M742" s="963"/>
      <c r="N742" s="963"/>
      <c r="O742" s="963"/>
      <c r="P742" s="963"/>
      <c r="Q742" s="963"/>
      <c r="R742" s="963"/>
      <c r="S742" s="963"/>
      <c r="T742" s="963"/>
      <c r="U742" s="963"/>
      <c r="V742" s="963"/>
      <c r="W742" s="963"/>
      <c r="X742" s="963"/>
      <c r="Y742" s="963"/>
      <c r="Z742" s="963"/>
    </row>
    <row r="743" spans="1:26" ht="16">
      <c r="A743" s="693"/>
      <c r="B743" s="538"/>
      <c r="C743" s="769" t="s">
        <v>9610</v>
      </c>
      <c r="D743" s="696">
        <v>2</v>
      </c>
      <c r="E743" s="696" t="s">
        <v>877</v>
      </c>
      <c r="F743" s="475"/>
      <c r="G743" s="1021"/>
      <c r="H743" s="1149"/>
      <c r="I743" s="960"/>
      <c r="J743" s="960"/>
      <c r="K743" s="960"/>
      <c r="L743" s="963"/>
      <c r="M743" s="963"/>
      <c r="N743" s="963"/>
      <c r="O743" s="963"/>
      <c r="P743" s="963"/>
      <c r="Q743" s="963"/>
      <c r="R743" s="963"/>
      <c r="S743" s="963"/>
      <c r="T743" s="963"/>
      <c r="U743" s="963"/>
      <c r="V743" s="963"/>
      <c r="W743" s="963"/>
      <c r="X743" s="963"/>
      <c r="Y743" s="963"/>
      <c r="Z743" s="963"/>
    </row>
    <row r="744" spans="1:26" ht="32">
      <c r="A744" s="693"/>
      <c r="B744" s="538"/>
      <c r="C744" s="769" t="s">
        <v>9611</v>
      </c>
      <c r="D744" s="696">
        <v>2</v>
      </c>
      <c r="E744" s="696" t="s">
        <v>2830</v>
      </c>
      <c r="F744" s="475" t="s">
        <v>9612</v>
      </c>
      <c r="G744" s="1021"/>
      <c r="H744" s="1149"/>
      <c r="I744" s="960"/>
      <c r="J744" s="960"/>
      <c r="K744" s="960"/>
      <c r="L744" s="963"/>
      <c r="M744" s="963"/>
      <c r="N744" s="963"/>
      <c r="O744" s="963"/>
      <c r="P744" s="963"/>
      <c r="Q744" s="963"/>
      <c r="R744" s="963"/>
      <c r="S744" s="963"/>
      <c r="T744" s="963"/>
      <c r="U744" s="963"/>
      <c r="V744" s="963"/>
      <c r="W744" s="963"/>
      <c r="X744" s="963"/>
      <c r="Y744" s="963"/>
      <c r="Z744" s="963"/>
    </row>
    <row r="745" spans="1:26" ht="64">
      <c r="A745" s="693"/>
      <c r="B745" s="538"/>
      <c r="C745" s="769" t="s">
        <v>9613</v>
      </c>
      <c r="D745" s="696">
        <v>2</v>
      </c>
      <c r="E745" s="696" t="s">
        <v>2830</v>
      </c>
      <c r="F745" s="475" t="s">
        <v>9614</v>
      </c>
      <c r="G745" s="1021"/>
      <c r="H745" s="1149"/>
      <c r="I745" s="960"/>
      <c r="J745" s="960"/>
      <c r="K745" s="960"/>
      <c r="L745" s="963"/>
      <c r="M745" s="963"/>
      <c r="N745" s="963"/>
      <c r="O745" s="963"/>
      <c r="P745" s="963"/>
      <c r="Q745" s="963"/>
      <c r="R745" s="963"/>
      <c r="S745" s="963"/>
      <c r="T745" s="963"/>
      <c r="U745" s="963"/>
      <c r="V745" s="963"/>
      <c r="W745" s="963"/>
      <c r="X745" s="963"/>
      <c r="Y745" s="963"/>
      <c r="Z745" s="963"/>
    </row>
    <row r="746" spans="1:26" ht="48">
      <c r="A746" s="693"/>
      <c r="B746" s="538"/>
      <c r="C746" s="769" t="s">
        <v>9615</v>
      </c>
      <c r="D746" s="696">
        <v>2</v>
      </c>
      <c r="E746" s="696" t="s">
        <v>2830</v>
      </c>
      <c r="F746" s="475" t="s">
        <v>9616</v>
      </c>
      <c r="G746" s="1021"/>
      <c r="H746" s="1149"/>
      <c r="I746" s="960"/>
      <c r="J746" s="960"/>
      <c r="K746" s="960"/>
      <c r="L746" s="963"/>
      <c r="M746" s="963"/>
      <c r="N746" s="963"/>
      <c r="O746" s="963"/>
      <c r="P746" s="963"/>
      <c r="Q746" s="963"/>
      <c r="R746" s="963"/>
      <c r="S746" s="963"/>
      <c r="T746" s="963"/>
      <c r="U746" s="963"/>
      <c r="V746" s="963"/>
      <c r="W746" s="963"/>
      <c r="X746" s="963"/>
      <c r="Y746" s="963"/>
      <c r="Z746" s="963"/>
    </row>
    <row r="747" spans="1:26" ht="48">
      <c r="A747" s="693"/>
      <c r="B747" s="538"/>
      <c r="C747" s="769" t="s">
        <v>9617</v>
      </c>
      <c r="D747" s="696">
        <v>2</v>
      </c>
      <c r="E747" s="696" t="s">
        <v>2830</v>
      </c>
      <c r="F747" s="475" t="s">
        <v>9618</v>
      </c>
      <c r="G747" s="1021"/>
      <c r="H747" s="1149"/>
      <c r="I747" s="960"/>
      <c r="J747" s="960"/>
      <c r="K747" s="960"/>
      <c r="L747" s="963"/>
      <c r="M747" s="963"/>
      <c r="N747" s="963"/>
      <c r="O747" s="963"/>
      <c r="P747" s="963"/>
      <c r="Q747" s="963"/>
      <c r="R747" s="963"/>
      <c r="S747" s="963"/>
      <c r="T747" s="963"/>
      <c r="U747" s="963"/>
      <c r="V747" s="963"/>
      <c r="W747" s="963"/>
      <c r="X747" s="963"/>
      <c r="Y747" s="963"/>
      <c r="Z747" s="963"/>
    </row>
    <row r="748" spans="1:26" ht="64">
      <c r="A748" s="693"/>
      <c r="B748" s="538"/>
      <c r="C748" s="475" t="s">
        <v>9619</v>
      </c>
      <c r="D748" s="696">
        <v>2</v>
      </c>
      <c r="E748" s="696"/>
      <c r="F748" s="475" t="s">
        <v>9620</v>
      </c>
      <c r="G748" s="1021"/>
      <c r="H748" s="1149"/>
      <c r="I748" s="960"/>
      <c r="J748" s="960"/>
      <c r="K748" s="960"/>
      <c r="L748" s="963"/>
      <c r="M748" s="963"/>
      <c r="N748" s="963"/>
      <c r="O748" s="963"/>
      <c r="P748" s="963"/>
      <c r="Q748" s="963"/>
      <c r="R748" s="963"/>
      <c r="S748" s="963"/>
      <c r="T748" s="963"/>
      <c r="U748" s="963"/>
      <c r="V748" s="963"/>
      <c r="W748" s="963"/>
      <c r="X748" s="963"/>
      <c r="Y748" s="963"/>
      <c r="Z748" s="963"/>
    </row>
    <row r="749" spans="1:26" ht="32">
      <c r="A749" s="693"/>
      <c r="B749" s="538"/>
      <c r="C749" s="471" t="s">
        <v>9621</v>
      </c>
      <c r="D749" s="696">
        <v>2</v>
      </c>
      <c r="E749" s="696" t="s">
        <v>877</v>
      </c>
      <c r="F749" s="471"/>
      <c r="G749" s="1021"/>
      <c r="H749" s="1149"/>
      <c r="I749" s="960"/>
      <c r="J749" s="960"/>
      <c r="K749" s="960"/>
      <c r="L749" s="963"/>
      <c r="M749" s="963"/>
      <c r="N749" s="963"/>
      <c r="O749" s="963"/>
      <c r="P749" s="963"/>
      <c r="Q749" s="963"/>
      <c r="R749" s="963"/>
      <c r="S749" s="963"/>
      <c r="T749" s="963"/>
      <c r="U749" s="963"/>
      <c r="V749" s="963"/>
      <c r="W749" s="963"/>
      <c r="X749" s="963"/>
      <c r="Y749" s="963"/>
      <c r="Z749" s="963"/>
    </row>
    <row r="750" spans="1:26" ht="16">
      <c r="A750" s="693"/>
      <c r="B750" s="538"/>
      <c r="C750" s="471" t="s">
        <v>9622</v>
      </c>
      <c r="D750" s="696">
        <v>2</v>
      </c>
      <c r="E750" s="696" t="s">
        <v>2830</v>
      </c>
      <c r="F750" s="471"/>
      <c r="G750" s="1021"/>
      <c r="H750" s="1149"/>
      <c r="I750" s="960"/>
      <c r="J750" s="960"/>
      <c r="K750" s="960"/>
      <c r="L750" s="963"/>
      <c r="M750" s="963"/>
      <c r="N750" s="963"/>
      <c r="O750" s="963"/>
      <c r="P750" s="963"/>
      <c r="Q750" s="963"/>
      <c r="R750" s="963"/>
      <c r="S750" s="963"/>
      <c r="T750" s="963"/>
      <c r="U750" s="963"/>
      <c r="V750" s="963"/>
      <c r="W750" s="963"/>
      <c r="X750" s="963"/>
      <c r="Y750" s="963"/>
      <c r="Z750" s="963"/>
    </row>
    <row r="751" spans="1:26" ht="19">
      <c r="A751" s="1438"/>
      <c r="B751" s="1833" t="s">
        <v>2509</v>
      </c>
      <c r="C751" s="1834"/>
      <c r="D751" s="1834"/>
      <c r="E751" s="1834"/>
      <c r="F751" s="1834"/>
      <c r="G751" s="1835"/>
      <c r="H751" s="1415"/>
      <c r="I751" s="960">
        <f t="shared" ref="I751:J751" si="7">I752+I769+I783+I792+I807+I812+I820+I828+I835+I846</f>
        <v>182</v>
      </c>
      <c r="J751" s="960">
        <f t="shared" si="7"/>
        <v>182</v>
      </c>
      <c r="K751" s="960"/>
      <c r="L751" s="963"/>
      <c r="M751" s="963"/>
      <c r="N751" s="963"/>
      <c r="O751" s="963"/>
      <c r="P751" s="963"/>
      <c r="Q751" s="963"/>
      <c r="R751" s="963"/>
      <c r="S751" s="963"/>
      <c r="T751" s="963"/>
      <c r="U751" s="963"/>
      <c r="V751" s="963"/>
      <c r="W751" s="963"/>
      <c r="X751" s="963"/>
      <c r="Y751" s="963"/>
      <c r="Z751" s="963"/>
    </row>
    <row r="752" spans="1:26" ht="19">
      <c r="A752" s="927" t="s">
        <v>168</v>
      </c>
      <c r="B752" s="1812" t="s">
        <v>169</v>
      </c>
      <c r="C752" s="1581"/>
      <c r="D752" s="1581"/>
      <c r="E752" s="1581"/>
      <c r="F752" s="1581"/>
      <c r="G752" s="1696"/>
      <c r="H752" s="1416"/>
      <c r="I752" s="960">
        <f>SUM(D753:D768)</f>
        <v>32</v>
      </c>
      <c r="J752" s="960">
        <f>COUNT(D753:D768)*2</f>
        <v>32</v>
      </c>
      <c r="K752" s="960"/>
      <c r="L752" s="963"/>
      <c r="M752" s="963"/>
      <c r="N752" s="963"/>
      <c r="O752" s="963"/>
      <c r="P752" s="963"/>
      <c r="Q752" s="963"/>
      <c r="R752" s="963"/>
      <c r="S752" s="963"/>
      <c r="T752" s="963"/>
      <c r="U752" s="963"/>
      <c r="V752" s="963"/>
      <c r="W752" s="963"/>
      <c r="X752" s="963"/>
      <c r="Y752" s="963"/>
      <c r="Z752" s="963"/>
    </row>
    <row r="753" spans="1:26" ht="32">
      <c r="A753" s="927" t="s">
        <v>1560</v>
      </c>
      <c r="B753" s="467" t="s">
        <v>1561</v>
      </c>
      <c r="C753" s="471" t="s">
        <v>9623</v>
      </c>
      <c r="D753" s="696">
        <v>2</v>
      </c>
      <c r="E753" s="1439" t="s">
        <v>599</v>
      </c>
      <c r="F753" s="471" t="s">
        <v>9624</v>
      </c>
      <c r="G753" s="1056"/>
      <c r="H753" s="1102"/>
      <c r="I753" s="960"/>
      <c r="J753" s="960"/>
      <c r="K753" s="960"/>
      <c r="L753" s="963"/>
      <c r="M753" s="963"/>
      <c r="N753" s="963"/>
      <c r="O753" s="963"/>
      <c r="P753" s="963"/>
      <c r="Q753" s="963"/>
      <c r="R753" s="963"/>
      <c r="S753" s="963"/>
      <c r="T753" s="963"/>
      <c r="U753" s="963"/>
      <c r="V753" s="963"/>
      <c r="W753" s="963"/>
      <c r="X753" s="963"/>
      <c r="Y753" s="963"/>
      <c r="Z753" s="963"/>
    </row>
    <row r="754" spans="1:26" ht="46">
      <c r="A754" s="927" t="s">
        <v>6943</v>
      </c>
      <c r="B754" s="467"/>
      <c r="C754" s="471" t="s">
        <v>9625</v>
      </c>
      <c r="D754" s="696">
        <v>2</v>
      </c>
      <c r="E754" s="1439" t="s">
        <v>599</v>
      </c>
      <c r="F754" s="471" t="s">
        <v>9626</v>
      </c>
      <c r="G754" s="1056"/>
      <c r="H754" s="1102"/>
      <c r="I754" s="960"/>
      <c r="J754" s="960"/>
      <c r="K754" s="960"/>
      <c r="L754" s="963"/>
      <c r="M754" s="963"/>
      <c r="N754" s="963"/>
      <c r="O754" s="963"/>
      <c r="P754" s="963"/>
      <c r="Q754" s="963"/>
      <c r="R754" s="963"/>
      <c r="S754" s="963"/>
      <c r="T754" s="963"/>
      <c r="U754" s="963"/>
      <c r="V754" s="963"/>
      <c r="W754" s="963"/>
      <c r="X754" s="963"/>
      <c r="Y754" s="963"/>
      <c r="Z754" s="963"/>
    </row>
    <row r="755" spans="1:26" ht="16">
      <c r="A755" s="927"/>
      <c r="B755" s="467"/>
      <c r="C755" s="769" t="s">
        <v>9627</v>
      </c>
      <c r="D755" s="696">
        <v>2</v>
      </c>
      <c r="E755" s="1439" t="s">
        <v>599</v>
      </c>
      <c r="F755" s="471" t="s">
        <v>9628</v>
      </c>
      <c r="G755" s="1056"/>
      <c r="H755" s="1102"/>
      <c r="I755" s="960"/>
      <c r="J755" s="960"/>
      <c r="K755" s="960"/>
      <c r="L755" s="963"/>
      <c r="M755" s="963"/>
      <c r="N755" s="963"/>
      <c r="O755" s="963"/>
      <c r="P755" s="963"/>
      <c r="Q755" s="963"/>
      <c r="R755" s="963"/>
      <c r="S755" s="963"/>
      <c r="T755" s="963"/>
      <c r="U755" s="963"/>
      <c r="V755" s="963"/>
      <c r="W755" s="963"/>
      <c r="X755" s="963"/>
      <c r="Y755" s="963"/>
      <c r="Z755" s="963"/>
    </row>
    <row r="756" spans="1:26" ht="32">
      <c r="A756" s="927"/>
      <c r="B756" s="467"/>
      <c r="C756" s="769" t="s">
        <v>9629</v>
      </c>
      <c r="D756" s="696">
        <v>2</v>
      </c>
      <c r="E756" s="1439" t="s">
        <v>599</v>
      </c>
      <c r="F756" s="471"/>
      <c r="G756" s="1056"/>
      <c r="H756" s="1102"/>
      <c r="I756" s="960"/>
      <c r="J756" s="960"/>
      <c r="K756" s="960"/>
      <c r="L756" s="963"/>
      <c r="M756" s="963"/>
      <c r="N756" s="963"/>
      <c r="O756" s="963"/>
      <c r="P756" s="963"/>
      <c r="Q756" s="963"/>
      <c r="R756" s="963"/>
      <c r="S756" s="963"/>
      <c r="T756" s="963"/>
      <c r="U756" s="963"/>
      <c r="V756" s="963"/>
      <c r="W756" s="963"/>
      <c r="X756" s="963"/>
      <c r="Y756" s="963"/>
      <c r="Z756" s="963"/>
    </row>
    <row r="757" spans="1:26" ht="32">
      <c r="A757" s="927" t="s">
        <v>9630</v>
      </c>
      <c r="B757" s="471" t="s">
        <v>1565</v>
      </c>
      <c r="C757" s="471" t="s">
        <v>9631</v>
      </c>
      <c r="D757" s="696">
        <v>2</v>
      </c>
      <c r="E757" s="1439" t="s">
        <v>599</v>
      </c>
      <c r="F757" s="471"/>
      <c r="G757" s="1056"/>
      <c r="H757" s="1102"/>
      <c r="I757" s="960"/>
      <c r="J757" s="960"/>
      <c r="K757" s="960"/>
      <c r="L757" s="963"/>
      <c r="M757" s="963"/>
      <c r="N757" s="963"/>
      <c r="O757" s="963"/>
      <c r="P757" s="963"/>
      <c r="Q757" s="963"/>
      <c r="R757" s="963"/>
      <c r="S757" s="963"/>
      <c r="T757" s="963"/>
      <c r="U757" s="963"/>
      <c r="V757" s="963"/>
      <c r="W757" s="963"/>
      <c r="X757" s="963"/>
      <c r="Y757" s="963"/>
      <c r="Z757" s="963"/>
    </row>
    <row r="758" spans="1:26" ht="16">
      <c r="A758" s="927"/>
      <c r="B758" s="471"/>
      <c r="C758" s="471" t="s">
        <v>9632</v>
      </c>
      <c r="D758" s="696">
        <v>2</v>
      </c>
      <c r="E758" s="1439" t="s">
        <v>877</v>
      </c>
      <c r="F758" s="471"/>
      <c r="G758" s="1056"/>
      <c r="H758" s="1102"/>
      <c r="I758" s="960"/>
      <c r="J758" s="960"/>
      <c r="K758" s="960"/>
      <c r="L758" s="963"/>
      <c r="M758" s="963"/>
      <c r="N758" s="963"/>
      <c r="O758" s="963"/>
      <c r="P758" s="963"/>
      <c r="Q758" s="963"/>
      <c r="R758" s="963"/>
      <c r="S758" s="963"/>
      <c r="T758" s="963"/>
      <c r="U758" s="963"/>
      <c r="V758" s="963"/>
      <c r="W758" s="963"/>
      <c r="X758" s="963"/>
      <c r="Y758" s="963"/>
      <c r="Z758" s="963"/>
    </row>
    <row r="759" spans="1:26" ht="32">
      <c r="A759" s="927"/>
      <c r="B759" s="471" t="s">
        <v>4256</v>
      </c>
      <c r="C759" s="471" t="s">
        <v>9633</v>
      </c>
      <c r="D759" s="696">
        <v>2</v>
      </c>
      <c r="E759" s="1439" t="s">
        <v>599</v>
      </c>
      <c r="F759" s="471" t="s">
        <v>9634</v>
      </c>
      <c r="G759" s="1056"/>
      <c r="H759" s="1102"/>
      <c r="I759" s="960"/>
      <c r="J759" s="960"/>
      <c r="K759" s="960"/>
      <c r="L759" s="963"/>
      <c r="M759" s="963"/>
      <c r="N759" s="963"/>
      <c r="O759" s="963"/>
      <c r="P759" s="963"/>
      <c r="Q759" s="963"/>
      <c r="R759" s="963"/>
      <c r="S759" s="963"/>
      <c r="T759" s="963"/>
      <c r="U759" s="963"/>
      <c r="V759" s="963"/>
      <c r="W759" s="963"/>
      <c r="X759" s="963"/>
      <c r="Y759" s="963"/>
      <c r="Z759" s="963"/>
    </row>
    <row r="760" spans="1:26" ht="32">
      <c r="A760" s="927"/>
      <c r="B760" s="471"/>
      <c r="C760" s="471" t="s">
        <v>9635</v>
      </c>
      <c r="D760" s="696">
        <v>2</v>
      </c>
      <c r="E760" s="1439" t="s">
        <v>599</v>
      </c>
      <c r="F760" s="471" t="s">
        <v>9634</v>
      </c>
      <c r="G760" s="1056"/>
      <c r="H760" s="1102"/>
      <c r="I760" s="960"/>
      <c r="J760" s="960"/>
      <c r="K760" s="960"/>
      <c r="L760" s="963"/>
      <c r="M760" s="963"/>
      <c r="N760" s="963"/>
      <c r="O760" s="963"/>
      <c r="P760" s="963"/>
      <c r="Q760" s="963"/>
      <c r="R760" s="963"/>
      <c r="S760" s="963"/>
      <c r="T760" s="963"/>
      <c r="U760" s="963"/>
      <c r="V760" s="963"/>
      <c r="W760" s="963"/>
      <c r="X760" s="963"/>
      <c r="Y760" s="963"/>
      <c r="Z760" s="963"/>
    </row>
    <row r="761" spans="1:26" ht="16">
      <c r="A761" s="927"/>
      <c r="B761" s="471"/>
      <c r="C761" s="471" t="s">
        <v>9636</v>
      </c>
      <c r="D761" s="696">
        <v>2</v>
      </c>
      <c r="E761" s="1439" t="s">
        <v>599</v>
      </c>
      <c r="F761" s="471" t="s">
        <v>9634</v>
      </c>
      <c r="G761" s="1056"/>
      <c r="H761" s="1102"/>
      <c r="I761" s="960"/>
      <c r="J761" s="960"/>
      <c r="K761" s="960"/>
      <c r="L761" s="963"/>
      <c r="M761" s="963"/>
      <c r="N761" s="963"/>
      <c r="O761" s="963"/>
      <c r="P761" s="963"/>
      <c r="Q761" s="963"/>
      <c r="R761" s="963"/>
      <c r="S761" s="963"/>
      <c r="T761" s="963"/>
      <c r="U761" s="963"/>
      <c r="V761" s="963"/>
      <c r="W761" s="963"/>
      <c r="X761" s="963"/>
      <c r="Y761" s="963"/>
      <c r="Z761" s="963"/>
    </row>
    <row r="762" spans="1:26" ht="32">
      <c r="A762" s="927"/>
      <c r="B762" s="471"/>
      <c r="C762" s="471" t="s">
        <v>9637</v>
      </c>
      <c r="D762" s="696">
        <v>2</v>
      </c>
      <c r="E762" s="1439" t="s">
        <v>599</v>
      </c>
      <c r="F762" s="471" t="s">
        <v>9634</v>
      </c>
      <c r="G762" s="1056"/>
      <c r="H762" s="1102"/>
      <c r="I762" s="960"/>
      <c r="J762" s="960"/>
      <c r="K762" s="960"/>
      <c r="L762" s="963"/>
      <c r="M762" s="963"/>
      <c r="N762" s="963"/>
      <c r="O762" s="963"/>
      <c r="P762" s="963"/>
      <c r="Q762" s="963"/>
      <c r="R762" s="963"/>
      <c r="S762" s="963"/>
      <c r="T762" s="963"/>
      <c r="U762" s="963"/>
      <c r="V762" s="963"/>
      <c r="W762" s="963"/>
      <c r="X762" s="963"/>
      <c r="Y762" s="963"/>
      <c r="Z762" s="963"/>
    </row>
    <row r="763" spans="1:26" ht="32">
      <c r="A763" s="927"/>
      <c r="B763" s="471"/>
      <c r="C763" s="471" t="s">
        <v>9638</v>
      </c>
      <c r="D763" s="696">
        <v>2</v>
      </c>
      <c r="E763" s="1439" t="s">
        <v>599</v>
      </c>
      <c r="F763" s="471" t="s">
        <v>9634</v>
      </c>
      <c r="G763" s="1056"/>
      <c r="H763" s="1102"/>
      <c r="I763" s="960"/>
      <c r="J763" s="960"/>
      <c r="K763" s="960"/>
      <c r="L763" s="963"/>
      <c r="M763" s="963"/>
      <c r="N763" s="963"/>
      <c r="O763" s="963"/>
      <c r="P763" s="963"/>
      <c r="Q763" s="963"/>
      <c r="R763" s="963"/>
      <c r="S763" s="963"/>
      <c r="T763" s="963"/>
      <c r="U763" s="963"/>
      <c r="V763" s="963"/>
      <c r="W763" s="963"/>
      <c r="X763" s="963"/>
      <c r="Y763" s="963"/>
      <c r="Z763" s="963"/>
    </row>
    <row r="764" spans="1:26" ht="32">
      <c r="A764" s="927"/>
      <c r="B764" s="471"/>
      <c r="C764" s="471" t="s">
        <v>9639</v>
      </c>
      <c r="D764" s="696">
        <v>2</v>
      </c>
      <c r="E764" s="1439" t="s">
        <v>599</v>
      </c>
      <c r="F764" s="471"/>
      <c r="G764" s="1056"/>
      <c r="H764" s="1102"/>
      <c r="I764" s="960"/>
      <c r="J764" s="960"/>
      <c r="K764" s="960"/>
      <c r="L764" s="963"/>
      <c r="M764" s="963"/>
      <c r="N764" s="963"/>
      <c r="O764" s="963"/>
      <c r="P764" s="963"/>
      <c r="Q764" s="963"/>
      <c r="R764" s="963"/>
      <c r="S764" s="963"/>
      <c r="T764" s="963"/>
      <c r="U764" s="963"/>
      <c r="V764" s="963"/>
      <c r="W764" s="963"/>
      <c r="X764" s="963"/>
      <c r="Y764" s="963"/>
      <c r="Z764" s="963"/>
    </row>
    <row r="765" spans="1:26" ht="32">
      <c r="A765" s="927"/>
      <c r="B765" s="471"/>
      <c r="C765" s="471" t="s">
        <v>9640</v>
      </c>
      <c r="D765" s="696">
        <v>2</v>
      </c>
      <c r="E765" s="1439" t="s">
        <v>599</v>
      </c>
      <c r="F765" s="471"/>
      <c r="G765" s="1056"/>
      <c r="H765" s="1102"/>
      <c r="I765" s="960"/>
      <c r="J765" s="960"/>
      <c r="K765" s="960"/>
      <c r="L765" s="963"/>
      <c r="M765" s="963"/>
      <c r="N765" s="963"/>
      <c r="O765" s="963"/>
      <c r="P765" s="963"/>
      <c r="Q765" s="963"/>
      <c r="R765" s="963"/>
      <c r="S765" s="963"/>
      <c r="T765" s="963"/>
      <c r="U765" s="963"/>
      <c r="V765" s="963"/>
      <c r="W765" s="963"/>
      <c r="X765" s="963"/>
      <c r="Y765" s="963"/>
      <c r="Z765" s="963"/>
    </row>
    <row r="766" spans="1:26" ht="32">
      <c r="A766" s="927"/>
      <c r="B766" s="471"/>
      <c r="C766" s="471" t="s">
        <v>9641</v>
      </c>
      <c r="D766" s="696">
        <v>2</v>
      </c>
      <c r="E766" s="1439" t="s">
        <v>599</v>
      </c>
      <c r="F766" s="471" t="s">
        <v>9642</v>
      </c>
      <c r="G766" s="1056"/>
      <c r="H766" s="1102"/>
      <c r="I766" s="960"/>
      <c r="J766" s="960"/>
      <c r="K766" s="960"/>
      <c r="L766" s="963"/>
      <c r="M766" s="963"/>
      <c r="N766" s="963"/>
      <c r="O766" s="963"/>
      <c r="P766" s="963"/>
      <c r="Q766" s="963"/>
      <c r="R766" s="963"/>
      <c r="S766" s="963"/>
      <c r="T766" s="963"/>
      <c r="U766" s="963"/>
      <c r="V766" s="963"/>
      <c r="W766" s="963"/>
      <c r="X766" s="963"/>
      <c r="Y766" s="963"/>
      <c r="Z766" s="963"/>
    </row>
    <row r="767" spans="1:26" ht="32">
      <c r="A767" s="927"/>
      <c r="B767" s="471"/>
      <c r="C767" s="471" t="s">
        <v>9643</v>
      </c>
      <c r="D767" s="696">
        <v>2</v>
      </c>
      <c r="E767" s="1439" t="s">
        <v>599</v>
      </c>
      <c r="F767" s="471"/>
      <c r="G767" s="1056"/>
      <c r="H767" s="1102"/>
      <c r="I767" s="960"/>
      <c r="J767" s="960"/>
      <c r="K767" s="960"/>
      <c r="L767" s="963"/>
      <c r="M767" s="963"/>
      <c r="N767" s="963"/>
      <c r="O767" s="963"/>
      <c r="P767" s="963"/>
      <c r="Q767" s="963"/>
      <c r="R767" s="963"/>
      <c r="S767" s="963"/>
      <c r="T767" s="963"/>
      <c r="U767" s="963"/>
      <c r="V767" s="963"/>
      <c r="W767" s="963"/>
      <c r="X767" s="963"/>
      <c r="Y767" s="963"/>
      <c r="Z767" s="963"/>
    </row>
    <row r="768" spans="1:26" ht="32">
      <c r="A768" s="927"/>
      <c r="B768" s="471"/>
      <c r="C768" s="471" t="s">
        <v>9644</v>
      </c>
      <c r="D768" s="696">
        <v>2</v>
      </c>
      <c r="E768" s="1439" t="s">
        <v>599</v>
      </c>
      <c r="F768" s="471"/>
      <c r="G768" s="1056"/>
      <c r="H768" s="1102"/>
      <c r="I768" s="960"/>
      <c r="J768" s="960"/>
      <c r="K768" s="960"/>
      <c r="L768" s="963"/>
      <c r="M768" s="963"/>
      <c r="N768" s="963"/>
      <c r="O768" s="963"/>
      <c r="P768" s="963"/>
      <c r="Q768" s="963"/>
      <c r="R768" s="963"/>
      <c r="S768" s="963"/>
      <c r="T768" s="963"/>
      <c r="U768" s="963"/>
      <c r="V768" s="963"/>
      <c r="W768" s="963"/>
      <c r="X768" s="963"/>
      <c r="Y768" s="963"/>
      <c r="Z768" s="963"/>
    </row>
    <row r="769" spans="1:26" ht="19">
      <c r="A769" s="927" t="s">
        <v>170</v>
      </c>
      <c r="B769" s="1812" t="s">
        <v>171</v>
      </c>
      <c r="C769" s="1581"/>
      <c r="D769" s="1581"/>
      <c r="E769" s="1581"/>
      <c r="F769" s="1581"/>
      <c r="G769" s="1696"/>
      <c r="H769" s="1416"/>
      <c r="I769" s="960">
        <f>SUM(D770:D782)</f>
        <v>26</v>
      </c>
      <c r="J769" s="960">
        <f>COUNT(D770:D782)*2</f>
        <v>26</v>
      </c>
      <c r="K769" s="960"/>
      <c r="L769" s="963"/>
      <c r="M769" s="963"/>
      <c r="N769" s="963"/>
      <c r="O769" s="963"/>
      <c r="P769" s="963"/>
      <c r="Q769" s="963"/>
      <c r="R769" s="963"/>
      <c r="S769" s="963"/>
      <c r="T769" s="963"/>
      <c r="U769" s="963"/>
      <c r="V769" s="963"/>
      <c r="W769" s="963"/>
      <c r="X769" s="963"/>
      <c r="Y769" s="963"/>
      <c r="Z769" s="963"/>
    </row>
    <row r="770" spans="1:26" ht="34">
      <c r="A770" s="927" t="s">
        <v>9645</v>
      </c>
      <c r="B770" s="538" t="s">
        <v>1567</v>
      </c>
      <c r="C770" s="471" t="s">
        <v>9646</v>
      </c>
      <c r="D770" s="696">
        <v>2</v>
      </c>
      <c r="E770" s="1439" t="s">
        <v>599</v>
      </c>
      <c r="F770" s="471"/>
      <c r="G770" s="1056"/>
      <c r="H770" s="1102"/>
      <c r="I770" s="960"/>
      <c r="J770" s="960"/>
      <c r="K770" s="960"/>
      <c r="L770" s="963"/>
      <c r="M770" s="963"/>
      <c r="N770" s="963"/>
      <c r="O770" s="963"/>
      <c r="P770" s="963"/>
      <c r="Q770" s="963"/>
      <c r="R770" s="963"/>
      <c r="S770" s="963"/>
      <c r="T770" s="963"/>
      <c r="U770" s="963"/>
      <c r="V770" s="963"/>
      <c r="W770" s="963"/>
      <c r="X770" s="963"/>
      <c r="Y770" s="963"/>
      <c r="Z770" s="963"/>
    </row>
    <row r="771" spans="1:26" ht="16">
      <c r="A771" s="927" t="s">
        <v>6943</v>
      </c>
      <c r="B771" s="538"/>
      <c r="C771" s="471" t="s">
        <v>9647</v>
      </c>
      <c r="D771" s="696">
        <v>2</v>
      </c>
      <c r="E771" s="1439" t="s">
        <v>877</v>
      </c>
      <c r="F771" s="471"/>
      <c r="G771" s="1056"/>
      <c r="H771" s="1102"/>
      <c r="I771" s="960"/>
      <c r="J771" s="960"/>
      <c r="K771" s="960"/>
      <c r="L771" s="963"/>
      <c r="M771" s="963"/>
      <c r="N771" s="963"/>
      <c r="O771" s="963"/>
      <c r="P771" s="963"/>
      <c r="Q771" s="963"/>
      <c r="R771" s="963"/>
      <c r="S771" s="963"/>
      <c r="T771" s="963"/>
      <c r="U771" s="963"/>
      <c r="V771" s="963"/>
      <c r="W771" s="963"/>
      <c r="X771" s="963"/>
      <c r="Y771" s="963"/>
      <c r="Z771" s="963"/>
    </row>
    <row r="772" spans="1:26" ht="32">
      <c r="A772" s="927"/>
      <c r="B772" s="538"/>
      <c r="C772" s="471" t="s">
        <v>9648</v>
      </c>
      <c r="D772" s="696">
        <v>2</v>
      </c>
      <c r="E772" s="1439" t="s">
        <v>877</v>
      </c>
      <c r="F772" s="471"/>
      <c r="G772" s="1056"/>
      <c r="H772" s="1102"/>
      <c r="I772" s="960"/>
      <c r="J772" s="960"/>
      <c r="K772" s="960"/>
      <c r="L772" s="963"/>
      <c r="M772" s="963"/>
      <c r="N772" s="963"/>
      <c r="O772" s="963"/>
      <c r="P772" s="963"/>
      <c r="Q772" s="963"/>
      <c r="R772" s="963"/>
      <c r="S772" s="963"/>
      <c r="T772" s="963"/>
      <c r="U772" s="963"/>
      <c r="V772" s="963"/>
      <c r="W772" s="963"/>
      <c r="X772" s="963"/>
      <c r="Y772" s="963"/>
      <c r="Z772" s="963"/>
    </row>
    <row r="773" spans="1:26" ht="32">
      <c r="A773" s="927"/>
      <c r="B773" s="538"/>
      <c r="C773" s="471" t="s">
        <v>9649</v>
      </c>
      <c r="D773" s="696">
        <v>2</v>
      </c>
      <c r="E773" s="1439" t="s">
        <v>877</v>
      </c>
      <c r="F773" s="471"/>
      <c r="G773" s="1056"/>
      <c r="H773" s="1102"/>
      <c r="I773" s="960"/>
      <c r="J773" s="960"/>
      <c r="K773" s="960"/>
      <c r="L773" s="963"/>
      <c r="M773" s="963"/>
      <c r="N773" s="963"/>
      <c r="O773" s="963"/>
      <c r="P773" s="963"/>
      <c r="Q773" s="963"/>
      <c r="R773" s="963"/>
      <c r="S773" s="963"/>
      <c r="T773" s="963"/>
      <c r="U773" s="963"/>
      <c r="V773" s="963"/>
      <c r="W773" s="963"/>
      <c r="X773" s="963"/>
      <c r="Y773" s="963"/>
      <c r="Z773" s="963"/>
    </row>
    <row r="774" spans="1:26" ht="34">
      <c r="A774" s="927" t="s">
        <v>9650</v>
      </c>
      <c r="B774" s="538" t="s">
        <v>1569</v>
      </c>
      <c r="C774" s="471" t="s">
        <v>9651</v>
      </c>
      <c r="D774" s="696">
        <v>2</v>
      </c>
      <c r="E774" s="1439" t="s">
        <v>877</v>
      </c>
      <c r="F774" s="471"/>
      <c r="G774" s="1056"/>
      <c r="H774" s="1102"/>
      <c r="I774" s="960"/>
      <c r="J774" s="960"/>
      <c r="K774" s="960"/>
      <c r="L774" s="963"/>
      <c r="M774" s="963"/>
      <c r="N774" s="963"/>
      <c r="O774" s="963"/>
      <c r="P774" s="963"/>
      <c r="Q774" s="963"/>
      <c r="R774" s="963"/>
      <c r="S774" s="963"/>
      <c r="T774" s="963"/>
      <c r="U774" s="963"/>
      <c r="V774" s="963"/>
      <c r="W774" s="963"/>
      <c r="X774" s="963"/>
      <c r="Y774" s="963"/>
      <c r="Z774" s="963"/>
    </row>
    <row r="775" spans="1:26" ht="16">
      <c r="A775" s="927"/>
      <c r="B775" s="538"/>
      <c r="C775" s="471" t="s">
        <v>9652</v>
      </c>
      <c r="D775" s="696">
        <v>2</v>
      </c>
      <c r="E775" s="1439" t="s">
        <v>877</v>
      </c>
      <c r="F775" s="471" t="s">
        <v>9653</v>
      </c>
      <c r="G775" s="1056"/>
      <c r="H775" s="1102"/>
      <c r="I775" s="960"/>
      <c r="J775" s="960"/>
      <c r="K775" s="960"/>
      <c r="L775" s="963"/>
      <c r="M775" s="963"/>
      <c r="N775" s="963"/>
      <c r="O775" s="963"/>
      <c r="P775" s="963"/>
      <c r="Q775" s="963"/>
      <c r="R775" s="963"/>
      <c r="S775" s="963"/>
      <c r="T775" s="963"/>
      <c r="U775" s="963"/>
      <c r="V775" s="963"/>
      <c r="W775" s="963"/>
      <c r="X775" s="963"/>
      <c r="Y775" s="963"/>
      <c r="Z775" s="963"/>
    </row>
    <row r="776" spans="1:26" ht="32">
      <c r="A776" s="927"/>
      <c r="B776" s="538"/>
      <c r="C776" s="471" t="s">
        <v>9654</v>
      </c>
      <c r="D776" s="696">
        <v>2</v>
      </c>
      <c r="E776" s="1439" t="s">
        <v>877</v>
      </c>
      <c r="F776" s="471"/>
      <c r="G776" s="1056"/>
      <c r="H776" s="1102"/>
      <c r="I776" s="960"/>
      <c r="J776" s="960"/>
      <c r="K776" s="960"/>
      <c r="L776" s="963"/>
      <c r="M776" s="963"/>
      <c r="N776" s="963"/>
      <c r="O776" s="963"/>
      <c r="P776" s="963"/>
      <c r="Q776" s="963"/>
      <c r="R776" s="963"/>
      <c r="S776" s="963"/>
      <c r="T776" s="963"/>
      <c r="U776" s="963"/>
      <c r="V776" s="963"/>
      <c r="W776" s="963"/>
      <c r="X776" s="963"/>
      <c r="Y776" s="963"/>
      <c r="Z776" s="963"/>
    </row>
    <row r="777" spans="1:26" ht="32">
      <c r="A777" s="927"/>
      <c r="B777" s="538"/>
      <c r="C777" s="471" t="s">
        <v>9655</v>
      </c>
      <c r="D777" s="696">
        <v>2</v>
      </c>
      <c r="E777" s="1439" t="s">
        <v>611</v>
      </c>
      <c r="F777" s="471"/>
      <c r="G777" s="1056"/>
      <c r="H777" s="1102"/>
      <c r="I777" s="960"/>
      <c r="J777" s="960"/>
      <c r="K777" s="960"/>
      <c r="L777" s="963"/>
      <c r="M777" s="963"/>
      <c r="N777" s="963"/>
      <c r="O777" s="963"/>
      <c r="P777" s="963"/>
      <c r="Q777" s="963"/>
      <c r="R777" s="963"/>
      <c r="S777" s="963"/>
      <c r="T777" s="963"/>
      <c r="U777" s="963"/>
      <c r="V777" s="963"/>
      <c r="W777" s="963"/>
      <c r="X777" s="963"/>
      <c r="Y777" s="963"/>
      <c r="Z777" s="963"/>
    </row>
    <row r="778" spans="1:26" ht="32">
      <c r="A778" s="927"/>
      <c r="B778" s="538"/>
      <c r="C778" s="471" t="s">
        <v>9656</v>
      </c>
      <c r="D778" s="696">
        <v>2</v>
      </c>
      <c r="E778" s="1439" t="s">
        <v>877</v>
      </c>
      <c r="F778" s="471"/>
      <c r="G778" s="1056"/>
      <c r="H778" s="1102"/>
      <c r="I778" s="960"/>
      <c r="J778" s="960"/>
      <c r="K778" s="960"/>
      <c r="L778" s="963"/>
      <c r="M778" s="963"/>
      <c r="N778" s="963"/>
      <c r="O778" s="963"/>
      <c r="P778" s="963"/>
      <c r="Q778" s="963"/>
      <c r="R778" s="963"/>
      <c r="S778" s="963"/>
      <c r="T778" s="963"/>
      <c r="U778" s="963"/>
      <c r="V778" s="963"/>
      <c r="W778" s="963"/>
      <c r="X778" s="963"/>
      <c r="Y778" s="963"/>
      <c r="Z778" s="963"/>
    </row>
    <row r="779" spans="1:26" ht="32">
      <c r="A779" s="927"/>
      <c r="B779" s="538"/>
      <c r="C779" s="471" t="s">
        <v>9657</v>
      </c>
      <c r="D779" s="696">
        <v>2</v>
      </c>
      <c r="E779" s="1439" t="s">
        <v>877</v>
      </c>
      <c r="F779" s="471"/>
      <c r="G779" s="1056"/>
      <c r="H779" s="1102"/>
      <c r="I779" s="960"/>
      <c r="J779" s="960"/>
      <c r="K779" s="960"/>
      <c r="L779" s="963"/>
      <c r="M779" s="963"/>
      <c r="N779" s="963"/>
      <c r="O779" s="963"/>
      <c r="P779" s="963"/>
      <c r="Q779" s="963"/>
      <c r="R779" s="963"/>
      <c r="S779" s="963"/>
      <c r="T779" s="963"/>
      <c r="U779" s="963"/>
      <c r="V779" s="963"/>
      <c r="W779" s="963"/>
      <c r="X779" s="963"/>
      <c r="Y779" s="963"/>
      <c r="Z779" s="963"/>
    </row>
    <row r="780" spans="1:26" ht="34">
      <c r="A780" s="927" t="s">
        <v>9658</v>
      </c>
      <c r="B780" s="538" t="s">
        <v>2512</v>
      </c>
      <c r="C780" s="471" t="s">
        <v>9659</v>
      </c>
      <c r="D780" s="696">
        <v>2</v>
      </c>
      <c r="E780" s="1439" t="s">
        <v>611</v>
      </c>
      <c r="F780" s="471"/>
      <c r="G780" s="1056"/>
      <c r="H780" s="1102"/>
      <c r="I780" s="960"/>
      <c r="J780" s="960"/>
      <c r="K780" s="960"/>
      <c r="L780" s="963"/>
      <c r="M780" s="963"/>
      <c r="N780" s="963"/>
      <c r="O780" s="963"/>
      <c r="P780" s="963"/>
      <c r="Q780" s="963"/>
      <c r="R780" s="963"/>
      <c r="S780" s="963"/>
      <c r="T780" s="963"/>
      <c r="U780" s="963"/>
      <c r="V780" s="963"/>
      <c r="W780" s="963"/>
      <c r="X780" s="963"/>
      <c r="Y780" s="963"/>
      <c r="Z780" s="963"/>
    </row>
    <row r="781" spans="1:26" ht="32">
      <c r="A781" s="927"/>
      <c r="B781" s="1440"/>
      <c r="C781" s="986" t="s">
        <v>9660</v>
      </c>
      <c r="D781" s="696">
        <v>2</v>
      </c>
      <c r="E781" s="1439" t="s">
        <v>611</v>
      </c>
      <c r="F781" s="471"/>
      <c r="G781" s="1056"/>
      <c r="H781" s="1102"/>
      <c r="I781" s="960"/>
      <c r="J781" s="960"/>
      <c r="K781" s="960"/>
      <c r="L781" s="963"/>
      <c r="M781" s="963"/>
      <c r="N781" s="963"/>
      <c r="O781" s="963"/>
      <c r="P781" s="963"/>
      <c r="Q781" s="963"/>
      <c r="R781" s="963"/>
      <c r="S781" s="963"/>
      <c r="T781" s="963"/>
      <c r="U781" s="963"/>
      <c r="V781" s="963"/>
      <c r="W781" s="963"/>
      <c r="X781" s="963"/>
      <c r="Y781" s="963"/>
      <c r="Z781" s="963"/>
    </row>
    <row r="782" spans="1:26" ht="32">
      <c r="A782" s="927"/>
      <c r="B782" s="538"/>
      <c r="C782" s="471" t="s">
        <v>9661</v>
      </c>
      <c r="D782" s="696">
        <v>2</v>
      </c>
      <c r="E782" s="1439" t="s">
        <v>611</v>
      </c>
      <c r="F782" s="471"/>
      <c r="G782" s="1056"/>
      <c r="H782" s="1102"/>
      <c r="I782" s="960"/>
      <c r="J782" s="960"/>
      <c r="K782" s="960"/>
      <c r="L782" s="963"/>
      <c r="M782" s="963"/>
      <c r="N782" s="963"/>
      <c r="O782" s="963"/>
      <c r="P782" s="963"/>
      <c r="Q782" s="963"/>
      <c r="R782" s="963"/>
      <c r="S782" s="963"/>
      <c r="T782" s="963"/>
      <c r="U782" s="963"/>
      <c r="V782" s="963"/>
      <c r="W782" s="963"/>
      <c r="X782" s="963"/>
      <c r="Y782" s="963"/>
      <c r="Z782" s="963"/>
    </row>
    <row r="783" spans="1:26" ht="19">
      <c r="A783" s="927" t="s">
        <v>268</v>
      </c>
      <c r="B783" s="1812" t="s">
        <v>173</v>
      </c>
      <c r="C783" s="1581"/>
      <c r="D783" s="1581"/>
      <c r="E783" s="1581"/>
      <c r="F783" s="1581"/>
      <c r="G783" s="1696"/>
      <c r="H783" s="1416"/>
      <c r="I783" s="960">
        <f>SUM(D784:D791)</f>
        <v>16</v>
      </c>
      <c r="J783" s="960">
        <f>COUNT(D784:D791)*2</f>
        <v>16</v>
      </c>
      <c r="K783" s="960"/>
      <c r="L783" s="963"/>
      <c r="M783" s="963"/>
      <c r="N783" s="963"/>
      <c r="O783" s="963"/>
      <c r="P783" s="963"/>
      <c r="Q783" s="963"/>
      <c r="R783" s="963"/>
      <c r="S783" s="963"/>
      <c r="T783" s="963"/>
      <c r="U783" s="963"/>
      <c r="V783" s="963"/>
      <c r="W783" s="963"/>
      <c r="X783" s="963"/>
      <c r="Y783" s="963"/>
      <c r="Z783" s="963"/>
    </row>
    <row r="784" spans="1:26" ht="32">
      <c r="A784" s="927" t="s">
        <v>7180</v>
      </c>
      <c r="B784" s="471" t="s">
        <v>1574</v>
      </c>
      <c r="C784" s="471" t="s">
        <v>9662</v>
      </c>
      <c r="D784" s="696">
        <v>2</v>
      </c>
      <c r="E784" s="1192" t="s">
        <v>599</v>
      </c>
      <c r="F784" s="471" t="s">
        <v>5919</v>
      </c>
      <c r="G784" s="1056"/>
      <c r="H784" s="1102"/>
      <c r="I784" s="960"/>
      <c r="J784" s="960"/>
      <c r="K784" s="960"/>
      <c r="L784" s="963"/>
      <c r="M784" s="963"/>
      <c r="N784" s="963"/>
      <c r="O784" s="963"/>
      <c r="P784" s="963"/>
      <c r="Q784" s="963"/>
      <c r="R784" s="963"/>
      <c r="S784" s="963"/>
      <c r="T784" s="963"/>
      <c r="U784" s="963"/>
      <c r="V784" s="963"/>
      <c r="W784" s="963"/>
      <c r="X784" s="963"/>
      <c r="Y784" s="963"/>
      <c r="Z784" s="963"/>
    </row>
    <row r="785" spans="1:26" ht="34">
      <c r="A785" s="693" t="s">
        <v>7185</v>
      </c>
      <c r="B785" s="538" t="s">
        <v>1579</v>
      </c>
      <c r="C785" s="471" t="s">
        <v>9663</v>
      </c>
      <c r="D785" s="696">
        <v>2</v>
      </c>
      <c r="E785" s="1439" t="s">
        <v>599</v>
      </c>
      <c r="F785" s="471"/>
      <c r="G785" s="1056"/>
      <c r="H785" s="1102"/>
      <c r="I785" s="960"/>
      <c r="J785" s="960"/>
      <c r="K785" s="960"/>
      <c r="L785" s="963"/>
      <c r="M785" s="963"/>
      <c r="N785" s="963"/>
      <c r="O785" s="963"/>
      <c r="P785" s="963"/>
      <c r="Q785" s="963"/>
      <c r="R785" s="963"/>
      <c r="S785" s="963"/>
      <c r="T785" s="963"/>
      <c r="U785" s="963"/>
      <c r="V785" s="963"/>
      <c r="W785" s="963"/>
      <c r="X785" s="963"/>
      <c r="Y785" s="963"/>
      <c r="Z785" s="963"/>
    </row>
    <row r="786" spans="1:26" ht="32">
      <c r="A786" s="693"/>
      <c r="B786" s="538"/>
      <c r="C786" s="471" t="s">
        <v>9664</v>
      </c>
      <c r="D786" s="696">
        <v>2</v>
      </c>
      <c r="E786" s="1439" t="s">
        <v>599</v>
      </c>
      <c r="F786" s="471"/>
      <c r="G786" s="1056"/>
      <c r="H786" s="1102"/>
      <c r="I786" s="960"/>
      <c r="J786" s="960"/>
      <c r="K786" s="960"/>
      <c r="L786" s="963"/>
      <c r="M786" s="963"/>
      <c r="N786" s="963"/>
      <c r="O786" s="963"/>
      <c r="P786" s="963"/>
      <c r="Q786" s="963"/>
      <c r="R786" s="963"/>
      <c r="S786" s="963"/>
      <c r="T786" s="963"/>
      <c r="U786" s="963"/>
      <c r="V786" s="963"/>
      <c r="W786" s="963"/>
      <c r="X786" s="963"/>
      <c r="Y786" s="963"/>
      <c r="Z786" s="963"/>
    </row>
    <row r="787" spans="1:26" ht="34">
      <c r="A787" s="693" t="s">
        <v>1581</v>
      </c>
      <c r="B787" s="161" t="s">
        <v>1582</v>
      </c>
      <c r="C787" s="735" t="s">
        <v>1583</v>
      </c>
      <c r="D787" s="696">
        <v>2</v>
      </c>
      <c r="E787" s="1441" t="s">
        <v>611</v>
      </c>
      <c r="F787" s="735" t="s">
        <v>5920</v>
      </c>
      <c r="G787" s="1056"/>
      <c r="H787" s="1102"/>
      <c r="I787" s="960"/>
      <c r="J787" s="960"/>
      <c r="K787" s="960"/>
      <c r="L787" s="963"/>
      <c r="M787" s="963"/>
      <c r="N787" s="963"/>
      <c r="O787" s="963"/>
      <c r="P787" s="963"/>
      <c r="Q787" s="963"/>
      <c r="R787" s="963"/>
      <c r="S787" s="963"/>
      <c r="T787" s="963"/>
      <c r="U787" s="963"/>
      <c r="V787" s="963"/>
      <c r="W787" s="963"/>
      <c r="X787" s="963"/>
      <c r="Y787" s="963"/>
      <c r="Z787" s="963"/>
    </row>
    <row r="788" spans="1:26" ht="34">
      <c r="A788" s="1084"/>
      <c r="B788" s="161"/>
      <c r="C788" s="899" t="s">
        <v>1585</v>
      </c>
      <c r="D788" s="696">
        <v>2</v>
      </c>
      <c r="E788" s="1441" t="s">
        <v>599</v>
      </c>
      <c r="F788" s="899" t="s">
        <v>1586</v>
      </c>
      <c r="G788" s="1056"/>
      <c r="H788" s="1102"/>
      <c r="I788" s="960"/>
      <c r="J788" s="960"/>
      <c r="K788" s="960"/>
      <c r="L788" s="963"/>
      <c r="M788" s="963"/>
      <c r="N788" s="963"/>
      <c r="O788" s="963"/>
      <c r="P788" s="963"/>
      <c r="Q788" s="963"/>
      <c r="R788" s="963"/>
      <c r="S788" s="963"/>
      <c r="T788" s="963"/>
      <c r="U788" s="963"/>
      <c r="V788" s="963"/>
      <c r="W788" s="963"/>
      <c r="X788" s="963"/>
      <c r="Y788" s="963"/>
      <c r="Z788" s="963"/>
    </row>
    <row r="789" spans="1:26" ht="48">
      <c r="A789" s="1084"/>
      <c r="B789" s="467"/>
      <c r="C789" s="538" t="s">
        <v>1587</v>
      </c>
      <c r="D789" s="696">
        <v>2</v>
      </c>
      <c r="E789" s="1439" t="s">
        <v>877</v>
      </c>
      <c r="F789" s="475" t="s">
        <v>1588</v>
      </c>
      <c r="G789" s="1056"/>
      <c r="H789" s="1102"/>
      <c r="I789" s="960"/>
      <c r="J789" s="960"/>
      <c r="K789" s="960"/>
      <c r="L789" s="963"/>
      <c r="M789" s="963"/>
      <c r="N789" s="963"/>
      <c r="O789" s="963"/>
      <c r="P789" s="963"/>
      <c r="Q789" s="963"/>
      <c r="R789" s="963"/>
      <c r="S789" s="963"/>
      <c r="T789" s="963"/>
      <c r="U789" s="963"/>
      <c r="V789" s="963"/>
      <c r="W789" s="963"/>
      <c r="X789" s="963"/>
      <c r="Y789" s="963"/>
      <c r="Z789" s="963"/>
    </row>
    <row r="790" spans="1:26" ht="34">
      <c r="A790" s="1084" t="s">
        <v>1589</v>
      </c>
      <c r="B790" s="467" t="s">
        <v>1590</v>
      </c>
      <c r="C790" s="475" t="s">
        <v>1591</v>
      </c>
      <c r="D790" s="696">
        <v>2</v>
      </c>
      <c r="E790" s="1439" t="s">
        <v>877</v>
      </c>
      <c r="F790" s="475" t="s">
        <v>1592</v>
      </c>
      <c r="G790" s="1056"/>
      <c r="H790" s="1102"/>
      <c r="I790" s="960"/>
      <c r="J790" s="960"/>
      <c r="K790" s="960"/>
      <c r="L790" s="963"/>
      <c r="M790" s="963"/>
      <c r="N790" s="963"/>
      <c r="O790" s="963"/>
      <c r="P790" s="963"/>
      <c r="Q790" s="963"/>
      <c r="R790" s="963"/>
      <c r="S790" s="963"/>
      <c r="T790" s="963"/>
      <c r="U790" s="963"/>
      <c r="V790" s="963"/>
      <c r="W790" s="963"/>
      <c r="X790" s="963"/>
      <c r="Y790" s="963"/>
      <c r="Z790" s="963"/>
    </row>
    <row r="791" spans="1:26" ht="48">
      <c r="A791" s="1084" t="s">
        <v>1593</v>
      </c>
      <c r="B791" s="467" t="s">
        <v>1594</v>
      </c>
      <c r="C791" s="475" t="s">
        <v>1595</v>
      </c>
      <c r="D791" s="696">
        <v>2</v>
      </c>
      <c r="E791" s="1439" t="s">
        <v>599</v>
      </c>
      <c r="F791" s="475" t="s">
        <v>1596</v>
      </c>
      <c r="G791" s="1056"/>
      <c r="H791" s="1102"/>
      <c r="I791" s="960"/>
      <c r="J791" s="960"/>
      <c r="K791" s="960"/>
      <c r="L791" s="963"/>
      <c r="M791" s="963"/>
      <c r="N791" s="963"/>
      <c r="O791" s="963"/>
      <c r="P791" s="963"/>
      <c r="Q791" s="963"/>
      <c r="R791" s="963"/>
      <c r="S791" s="963"/>
      <c r="T791" s="963"/>
      <c r="U791" s="963"/>
      <c r="V791" s="963"/>
      <c r="W791" s="963"/>
      <c r="X791" s="963"/>
      <c r="Y791" s="963"/>
      <c r="Z791" s="963"/>
    </row>
    <row r="792" spans="1:26" ht="19">
      <c r="A792" s="927" t="s">
        <v>269</v>
      </c>
      <c r="B792" s="1812" t="s">
        <v>175</v>
      </c>
      <c r="C792" s="1581"/>
      <c r="D792" s="1581"/>
      <c r="E792" s="1581"/>
      <c r="F792" s="1581"/>
      <c r="G792" s="1696"/>
      <c r="H792" s="1416"/>
      <c r="I792" s="960">
        <f>SUM(D793:D803)</f>
        <v>22</v>
      </c>
      <c r="J792" s="960">
        <f>COUNT(D793:D803)*2</f>
        <v>22</v>
      </c>
      <c r="K792" s="960"/>
      <c r="L792" s="963"/>
      <c r="M792" s="963"/>
      <c r="N792" s="963"/>
      <c r="O792" s="963"/>
      <c r="P792" s="963"/>
      <c r="Q792" s="963"/>
      <c r="R792" s="963"/>
      <c r="S792" s="963"/>
      <c r="T792" s="963"/>
      <c r="U792" s="963"/>
      <c r="V792" s="963"/>
      <c r="W792" s="963"/>
      <c r="X792" s="963"/>
      <c r="Y792" s="963"/>
      <c r="Z792" s="963"/>
    </row>
    <row r="793" spans="1:26" ht="34">
      <c r="A793" s="693" t="s">
        <v>1597</v>
      </c>
      <c r="B793" s="538" t="s">
        <v>1598</v>
      </c>
      <c r="C793" s="471" t="s">
        <v>9665</v>
      </c>
      <c r="D793" s="696">
        <v>2</v>
      </c>
      <c r="E793" s="1439" t="s">
        <v>877</v>
      </c>
      <c r="F793" s="471"/>
      <c r="G793" s="1056"/>
      <c r="H793" s="1102"/>
      <c r="I793" s="960"/>
      <c r="J793" s="960"/>
      <c r="K793" s="960"/>
      <c r="L793" s="963"/>
      <c r="M793" s="963"/>
      <c r="N793" s="963"/>
      <c r="O793" s="963"/>
      <c r="P793" s="963"/>
      <c r="Q793" s="963"/>
      <c r="R793" s="963"/>
      <c r="S793" s="963"/>
      <c r="T793" s="963"/>
      <c r="U793" s="963"/>
      <c r="V793" s="963"/>
      <c r="W793" s="963"/>
      <c r="X793" s="963"/>
      <c r="Y793" s="963"/>
      <c r="Z793" s="963"/>
    </row>
    <row r="794" spans="1:26" ht="32">
      <c r="A794" s="1053" t="s">
        <v>6943</v>
      </c>
      <c r="B794" s="538"/>
      <c r="C794" s="471" t="s">
        <v>9666</v>
      </c>
      <c r="D794" s="696">
        <v>2</v>
      </c>
      <c r="E794" s="1439" t="s">
        <v>877</v>
      </c>
      <c r="F794" s="471"/>
      <c r="G794" s="1056"/>
      <c r="H794" s="1102"/>
      <c r="I794" s="960"/>
      <c r="J794" s="960"/>
      <c r="K794" s="960"/>
      <c r="L794" s="963"/>
      <c r="M794" s="963"/>
      <c r="N794" s="963"/>
      <c r="O794" s="963"/>
      <c r="P794" s="963"/>
      <c r="Q794" s="963"/>
      <c r="R794" s="963"/>
      <c r="S794" s="963"/>
      <c r="T794" s="963"/>
      <c r="U794" s="963"/>
      <c r="V794" s="963"/>
      <c r="W794" s="963"/>
      <c r="X794" s="963"/>
      <c r="Y794" s="963"/>
      <c r="Z794" s="963"/>
    </row>
    <row r="795" spans="1:26" ht="34">
      <c r="A795" s="1053" t="s">
        <v>6943</v>
      </c>
      <c r="B795" s="538"/>
      <c r="C795" s="538" t="s">
        <v>9667</v>
      </c>
      <c r="D795" s="696">
        <v>2</v>
      </c>
      <c r="E795" s="1439" t="s">
        <v>877</v>
      </c>
      <c r="F795" s="471"/>
      <c r="G795" s="1056"/>
      <c r="H795" s="1102"/>
      <c r="I795" s="960"/>
      <c r="J795" s="960"/>
      <c r="K795" s="960"/>
      <c r="L795" s="963"/>
      <c r="M795" s="963"/>
      <c r="N795" s="963"/>
      <c r="O795" s="963"/>
      <c r="P795" s="963"/>
      <c r="Q795" s="963"/>
      <c r="R795" s="963"/>
      <c r="S795" s="963"/>
      <c r="T795" s="963"/>
      <c r="U795" s="963"/>
      <c r="V795" s="963"/>
      <c r="W795" s="963"/>
      <c r="X795" s="963"/>
      <c r="Y795" s="963"/>
      <c r="Z795" s="963"/>
    </row>
    <row r="796" spans="1:26" ht="34">
      <c r="A796" s="693" t="s">
        <v>1603</v>
      </c>
      <c r="B796" s="538" t="s">
        <v>1604</v>
      </c>
      <c r="C796" s="538" t="s">
        <v>9668</v>
      </c>
      <c r="D796" s="696">
        <v>2</v>
      </c>
      <c r="E796" s="1439" t="s">
        <v>877</v>
      </c>
      <c r="F796" s="471"/>
      <c r="G796" s="1056"/>
      <c r="H796" s="1102"/>
      <c r="I796" s="960"/>
      <c r="J796" s="960"/>
      <c r="K796" s="960"/>
      <c r="L796" s="963"/>
      <c r="M796" s="963"/>
      <c r="N796" s="963"/>
      <c r="O796" s="963"/>
      <c r="P796" s="963"/>
      <c r="Q796" s="963"/>
      <c r="R796" s="963"/>
      <c r="S796" s="963"/>
      <c r="T796" s="963"/>
      <c r="U796" s="963"/>
      <c r="V796" s="963"/>
      <c r="W796" s="963"/>
      <c r="X796" s="963"/>
      <c r="Y796" s="963"/>
      <c r="Z796" s="963"/>
    </row>
    <row r="797" spans="1:26" ht="34">
      <c r="A797" s="693"/>
      <c r="B797" s="538"/>
      <c r="C797" s="538" t="s">
        <v>9669</v>
      </c>
      <c r="D797" s="696">
        <v>2</v>
      </c>
      <c r="E797" s="1439" t="s">
        <v>877</v>
      </c>
      <c r="F797" s="471"/>
      <c r="G797" s="1056"/>
      <c r="H797" s="1102"/>
      <c r="I797" s="960"/>
      <c r="J797" s="960"/>
      <c r="K797" s="960"/>
      <c r="L797" s="963"/>
      <c r="M797" s="963"/>
      <c r="N797" s="963"/>
      <c r="O797" s="963"/>
      <c r="P797" s="963"/>
      <c r="Q797" s="963"/>
      <c r="R797" s="963"/>
      <c r="S797" s="963"/>
      <c r="T797" s="963"/>
      <c r="U797" s="963"/>
      <c r="V797" s="963"/>
      <c r="W797" s="963"/>
      <c r="X797" s="963"/>
      <c r="Y797" s="963"/>
      <c r="Z797" s="963"/>
    </row>
    <row r="798" spans="1:26" ht="34">
      <c r="A798" s="693"/>
      <c r="B798" s="538"/>
      <c r="C798" s="538" t="s">
        <v>9670</v>
      </c>
      <c r="D798" s="696">
        <v>2</v>
      </c>
      <c r="E798" s="1439" t="s">
        <v>877</v>
      </c>
      <c r="F798" s="471"/>
      <c r="G798" s="1056"/>
      <c r="H798" s="1102"/>
      <c r="I798" s="960"/>
      <c r="J798" s="960"/>
      <c r="K798" s="960"/>
      <c r="L798" s="963"/>
      <c r="M798" s="963"/>
      <c r="N798" s="963"/>
      <c r="O798" s="963"/>
      <c r="P798" s="963"/>
      <c r="Q798" s="963"/>
      <c r="R798" s="963"/>
      <c r="S798" s="963"/>
      <c r="T798" s="963"/>
      <c r="U798" s="963"/>
      <c r="V798" s="963"/>
      <c r="W798" s="963"/>
      <c r="X798" s="963"/>
      <c r="Y798" s="963"/>
      <c r="Z798" s="963"/>
    </row>
    <row r="799" spans="1:26" ht="34">
      <c r="A799" s="693"/>
      <c r="B799" s="538"/>
      <c r="C799" s="538" t="s">
        <v>9671</v>
      </c>
      <c r="D799" s="696">
        <v>2</v>
      </c>
      <c r="E799" s="1439" t="s">
        <v>877</v>
      </c>
      <c r="F799" s="471"/>
      <c r="G799" s="1056"/>
      <c r="H799" s="1102"/>
      <c r="I799" s="960"/>
      <c r="J799" s="960"/>
      <c r="K799" s="960"/>
      <c r="L799" s="963"/>
      <c r="M799" s="963"/>
      <c r="N799" s="963"/>
      <c r="O799" s="963"/>
      <c r="P799" s="963"/>
      <c r="Q799" s="963"/>
      <c r="R799" s="963"/>
      <c r="S799" s="963"/>
      <c r="T799" s="963"/>
      <c r="U799" s="963"/>
      <c r="V799" s="963"/>
      <c r="W799" s="963"/>
      <c r="X799" s="963"/>
      <c r="Y799" s="963"/>
      <c r="Z799" s="963"/>
    </row>
    <row r="800" spans="1:26" ht="34">
      <c r="A800" s="693"/>
      <c r="B800" s="538"/>
      <c r="C800" s="538" t="s">
        <v>9672</v>
      </c>
      <c r="D800" s="696">
        <v>2</v>
      </c>
      <c r="E800" s="1439" t="s">
        <v>877</v>
      </c>
      <c r="F800" s="471"/>
      <c r="G800" s="1056"/>
      <c r="H800" s="1102"/>
      <c r="I800" s="960"/>
      <c r="J800" s="960"/>
      <c r="K800" s="960"/>
      <c r="L800" s="963"/>
      <c r="M800" s="963"/>
      <c r="N800" s="963"/>
      <c r="O800" s="963"/>
      <c r="P800" s="963"/>
      <c r="Q800" s="963"/>
      <c r="R800" s="963"/>
      <c r="S800" s="963"/>
      <c r="T800" s="963"/>
      <c r="U800" s="963"/>
      <c r="V800" s="963"/>
      <c r="W800" s="963"/>
      <c r="X800" s="963"/>
      <c r="Y800" s="963"/>
      <c r="Z800" s="963"/>
    </row>
    <row r="801" spans="1:26" ht="34">
      <c r="A801" s="693"/>
      <c r="B801" s="538"/>
      <c r="C801" s="538" t="s">
        <v>9673</v>
      </c>
      <c r="D801" s="696">
        <v>2</v>
      </c>
      <c r="E801" s="1439" t="s">
        <v>877</v>
      </c>
      <c r="F801" s="471"/>
      <c r="G801" s="1056"/>
      <c r="H801" s="1102"/>
      <c r="I801" s="960"/>
      <c r="J801" s="960"/>
      <c r="K801" s="960"/>
      <c r="L801" s="963"/>
      <c r="M801" s="963"/>
      <c r="N801" s="963"/>
      <c r="O801" s="963"/>
      <c r="P801" s="963"/>
      <c r="Q801" s="963"/>
      <c r="R801" s="963"/>
      <c r="S801" s="963"/>
      <c r="T801" s="963"/>
      <c r="U801" s="963"/>
      <c r="V801" s="963"/>
      <c r="W801" s="963"/>
      <c r="X801" s="963"/>
      <c r="Y801" s="963"/>
      <c r="Z801" s="963"/>
    </row>
    <row r="802" spans="1:26" ht="34">
      <c r="A802" s="693" t="s">
        <v>1618</v>
      </c>
      <c r="B802" s="538" t="s">
        <v>1619</v>
      </c>
      <c r="C802" s="475" t="s">
        <v>9674</v>
      </c>
      <c r="D802" s="696">
        <v>2</v>
      </c>
      <c r="E802" s="1439" t="s">
        <v>599</v>
      </c>
      <c r="F802" s="471" t="s">
        <v>9675</v>
      </c>
      <c r="G802" s="1056" t="s">
        <v>9676</v>
      </c>
      <c r="H802" s="1102"/>
      <c r="I802" s="960"/>
      <c r="J802" s="960"/>
      <c r="K802" s="960"/>
      <c r="L802" s="963"/>
      <c r="M802" s="963"/>
      <c r="N802" s="963"/>
      <c r="O802" s="963"/>
      <c r="P802" s="963"/>
      <c r="Q802" s="963"/>
      <c r="R802" s="963"/>
      <c r="S802" s="963"/>
      <c r="T802" s="963"/>
      <c r="U802" s="963"/>
      <c r="V802" s="963"/>
      <c r="W802" s="963"/>
      <c r="X802" s="963"/>
      <c r="Y802" s="963"/>
      <c r="Z802" s="963"/>
    </row>
    <row r="803" spans="1:26" ht="96">
      <c r="A803" s="693" t="s">
        <v>2533</v>
      </c>
      <c r="B803" s="1442" t="s">
        <v>1622</v>
      </c>
      <c r="C803" s="340" t="s">
        <v>9677</v>
      </c>
      <c r="D803" s="696">
        <v>2</v>
      </c>
      <c r="E803" s="1443" t="s">
        <v>877</v>
      </c>
      <c r="F803" s="475" t="s">
        <v>9678</v>
      </c>
      <c r="G803" s="1052"/>
      <c r="H803" s="960"/>
      <c r="I803" s="960"/>
      <c r="J803" s="960"/>
      <c r="K803" s="960"/>
      <c r="L803" s="963"/>
      <c r="M803" s="963"/>
      <c r="N803" s="963"/>
      <c r="O803" s="963"/>
      <c r="P803" s="963"/>
      <c r="Q803" s="963"/>
      <c r="R803" s="963"/>
      <c r="S803" s="963"/>
      <c r="T803" s="963"/>
      <c r="U803" s="963"/>
      <c r="V803" s="963"/>
      <c r="W803" s="963"/>
      <c r="X803" s="963"/>
      <c r="Y803" s="963"/>
      <c r="Z803" s="963"/>
    </row>
    <row r="804" spans="1:26" ht="64">
      <c r="A804" s="1444"/>
      <c r="B804" s="720"/>
      <c r="C804" s="475" t="s">
        <v>9679</v>
      </c>
      <c r="D804" s="696">
        <v>2</v>
      </c>
      <c r="E804" s="1439" t="s">
        <v>877</v>
      </c>
      <c r="F804" s="475" t="s">
        <v>9680</v>
      </c>
      <c r="G804" s="1052"/>
      <c r="H804" s="960"/>
      <c r="I804" s="960"/>
      <c r="J804" s="960"/>
      <c r="K804" s="960"/>
      <c r="L804" s="963"/>
      <c r="M804" s="963"/>
      <c r="N804" s="963"/>
      <c r="O804" s="963"/>
      <c r="P804" s="963"/>
      <c r="Q804" s="963"/>
      <c r="R804" s="963"/>
      <c r="S804" s="963"/>
      <c r="T804" s="963"/>
      <c r="U804" s="963"/>
      <c r="V804" s="963"/>
      <c r="W804" s="963"/>
      <c r="X804" s="963"/>
      <c r="Y804" s="963"/>
      <c r="Z804" s="963"/>
    </row>
    <row r="805" spans="1:26" ht="80">
      <c r="A805" s="1444"/>
      <c r="B805" s="720"/>
      <c r="C805" s="475" t="s">
        <v>9681</v>
      </c>
      <c r="D805" s="696">
        <v>2</v>
      </c>
      <c r="E805" s="1439" t="s">
        <v>877</v>
      </c>
      <c r="F805" s="475" t="s">
        <v>9682</v>
      </c>
      <c r="G805" s="1052"/>
      <c r="H805" s="960"/>
      <c r="I805" s="960"/>
      <c r="J805" s="960"/>
      <c r="K805" s="960"/>
      <c r="L805" s="963"/>
      <c r="M805" s="963"/>
      <c r="N805" s="963"/>
      <c r="O805" s="963"/>
      <c r="P805" s="963"/>
      <c r="Q805" s="963"/>
      <c r="R805" s="963"/>
      <c r="S805" s="963"/>
      <c r="T805" s="963"/>
      <c r="U805" s="963"/>
      <c r="V805" s="963"/>
      <c r="W805" s="963"/>
      <c r="X805" s="963"/>
      <c r="Y805" s="963"/>
      <c r="Z805" s="963"/>
    </row>
    <row r="806" spans="1:26" ht="32">
      <c r="A806" s="1444"/>
      <c r="B806" s="720"/>
      <c r="C806" s="475" t="s">
        <v>9683</v>
      </c>
      <c r="D806" s="696">
        <v>2</v>
      </c>
      <c r="E806" s="1439" t="s">
        <v>877</v>
      </c>
      <c r="F806" s="475" t="s">
        <v>9684</v>
      </c>
      <c r="G806" s="1052"/>
      <c r="H806" s="960"/>
      <c r="I806" s="960"/>
      <c r="J806" s="960"/>
      <c r="K806" s="960"/>
      <c r="L806" s="963"/>
      <c r="M806" s="963"/>
      <c r="N806" s="963"/>
      <c r="O806" s="963"/>
      <c r="P806" s="963"/>
      <c r="Q806" s="963"/>
      <c r="R806" s="963"/>
      <c r="S806" s="963"/>
      <c r="T806" s="963"/>
      <c r="U806" s="963"/>
      <c r="V806" s="963"/>
      <c r="W806" s="963"/>
      <c r="X806" s="963"/>
      <c r="Y806" s="963"/>
      <c r="Z806" s="963"/>
    </row>
    <row r="807" spans="1:26" ht="19">
      <c r="A807" s="927" t="s">
        <v>2534</v>
      </c>
      <c r="B807" s="1812" t="s">
        <v>177</v>
      </c>
      <c r="C807" s="1581"/>
      <c r="D807" s="1581"/>
      <c r="E807" s="1581"/>
      <c r="F807" s="1581"/>
      <c r="G807" s="1696"/>
      <c r="H807" s="1416"/>
      <c r="I807" s="960">
        <f>SUM(D808:D810)</f>
        <v>6</v>
      </c>
      <c r="J807" s="960">
        <f>COUNT(D808:D810)*2</f>
        <v>6</v>
      </c>
      <c r="K807" s="960"/>
      <c r="L807" s="963"/>
      <c r="M807" s="963"/>
      <c r="N807" s="963"/>
      <c r="O807" s="963"/>
      <c r="P807" s="963"/>
      <c r="Q807" s="963"/>
      <c r="R807" s="963"/>
      <c r="S807" s="963"/>
      <c r="T807" s="963"/>
      <c r="U807" s="963"/>
      <c r="V807" s="963"/>
      <c r="W807" s="963"/>
      <c r="X807" s="963"/>
      <c r="Y807" s="963"/>
      <c r="Z807" s="963"/>
    </row>
    <row r="808" spans="1:26" ht="17">
      <c r="A808" s="693" t="s">
        <v>1624</v>
      </c>
      <c r="B808" s="538" t="s">
        <v>1625</v>
      </c>
      <c r="C808" s="475" t="s">
        <v>1626</v>
      </c>
      <c r="D808" s="696">
        <v>2</v>
      </c>
      <c r="E808" s="696" t="s">
        <v>599</v>
      </c>
      <c r="F808" s="471"/>
      <c r="G808" s="1056"/>
      <c r="H808" s="1102"/>
      <c r="I808" s="960"/>
      <c r="J808" s="960"/>
      <c r="K808" s="960"/>
      <c r="L808" s="963"/>
      <c r="M808" s="963"/>
      <c r="N808" s="963"/>
      <c r="O808" s="963"/>
      <c r="P808" s="963"/>
      <c r="Q808" s="963"/>
      <c r="R808" s="963"/>
      <c r="S808" s="963"/>
      <c r="T808" s="963"/>
      <c r="U808" s="963"/>
      <c r="V808" s="963"/>
      <c r="W808" s="963"/>
      <c r="X808" s="963"/>
      <c r="Y808" s="963"/>
      <c r="Z808" s="963"/>
    </row>
    <row r="809" spans="1:26" ht="34">
      <c r="A809" s="693" t="s">
        <v>1627</v>
      </c>
      <c r="B809" s="538" t="s">
        <v>1628</v>
      </c>
      <c r="C809" s="475" t="s">
        <v>1629</v>
      </c>
      <c r="D809" s="696">
        <v>2</v>
      </c>
      <c r="E809" s="696" t="s">
        <v>599</v>
      </c>
      <c r="F809" s="471"/>
      <c r="G809" s="1056"/>
      <c r="H809" s="1102"/>
      <c r="I809" s="960"/>
      <c r="J809" s="960"/>
      <c r="K809" s="960"/>
      <c r="L809" s="963"/>
      <c r="M809" s="963"/>
      <c r="N809" s="963"/>
      <c r="O809" s="963"/>
      <c r="P809" s="963"/>
      <c r="Q809" s="963"/>
      <c r="R809" s="963"/>
      <c r="S809" s="963"/>
      <c r="T809" s="963"/>
      <c r="U809" s="963"/>
      <c r="V809" s="963"/>
      <c r="W809" s="963"/>
      <c r="X809" s="963"/>
      <c r="Y809" s="963"/>
      <c r="Z809" s="963"/>
    </row>
    <row r="810" spans="1:26" ht="34">
      <c r="A810" s="693" t="s">
        <v>7201</v>
      </c>
      <c r="B810" s="538" t="s">
        <v>1631</v>
      </c>
      <c r="C810" s="471" t="s">
        <v>1632</v>
      </c>
      <c r="D810" s="696">
        <v>2</v>
      </c>
      <c r="E810" s="696" t="s">
        <v>599</v>
      </c>
      <c r="F810" s="471"/>
      <c r="G810" s="1056"/>
      <c r="H810" s="1102"/>
      <c r="I810" s="960"/>
      <c r="J810" s="960"/>
      <c r="K810" s="960"/>
      <c r="L810" s="963"/>
      <c r="M810" s="963"/>
      <c r="N810" s="963"/>
      <c r="O810" s="963"/>
      <c r="P810" s="963"/>
      <c r="Q810" s="963"/>
      <c r="R810" s="963"/>
      <c r="S810" s="963"/>
      <c r="T810" s="963"/>
      <c r="U810" s="963"/>
      <c r="V810" s="963"/>
      <c r="W810" s="963"/>
      <c r="X810" s="963"/>
      <c r="Y810" s="963"/>
      <c r="Z810" s="963"/>
    </row>
    <row r="811" spans="1:26" ht="34.5" hidden="1" customHeight="1">
      <c r="A811" s="310" t="s">
        <v>9685</v>
      </c>
      <c r="B811" s="491" t="s">
        <v>9686</v>
      </c>
      <c r="C811" s="150"/>
      <c r="D811" s="141"/>
      <c r="E811" s="141"/>
      <c r="F811" s="136"/>
      <c r="G811" s="136"/>
      <c r="H811" s="106"/>
      <c r="I811" s="319"/>
      <c r="J811" s="319"/>
      <c r="K811" s="106"/>
      <c r="L811" s="106"/>
      <c r="M811" s="106"/>
      <c r="N811" s="106"/>
      <c r="O811" s="106"/>
      <c r="P811" s="106"/>
      <c r="Q811" s="106"/>
      <c r="R811" s="106"/>
      <c r="S811" s="106"/>
      <c r="T811" s="106"/>
      <c r="U811" s="106"/>
      <c r="V811" s="106"/>
      <c r="W811" s="106"/>
      <c r="X811" s="106"/>
      <c r="Y811" s="106"/>
      <c r="Z811" s="106"/>
    </row>
    <row r="812" spans="1:26" ht="19">
      <c r="A812" s="927" t="s">
        <v>271</v>
      </c>
      <c r="B812" s="1812" t="s">
        <v>1633</v>
      </c>
      <c r="C812" s="1581"/>
      <c r="D812" s="1581"/>
      <c r="E812" s="1581"/>
      <c r="F812" s="1581"/>
      <c r="G812" s="1696"/>
      <c r="H812" s="1416"/>
      <c r="I812" s="960">
        <f>SUM(D813:D819)</f>
        <v>14</v>
      </c>
      <c r="J812" s="960">
        <f>COUNT(D813:D819)*2</f>
        <v>14</v>
      </c>
      <c r="K812" s="960"/>
      <c r="L812" s="963"/>
      <c r="M812" s="963"/>
      <c r="N812" s="963"/>
      <c r="O812" s="963"/>
      <c r="P812" s="963"/>
      <c r="Q812" s="963"/>
      <c r="R812" s="963"/>
      <c r="S812" s="963"/>
      <c r="T812" s="963"/>
      <c r="U812" s="963"/>
      <c r="V812" s="963"/>
      <c r="W812" s="963"/>
      <c r="X812" s="963"/>
      <c r="Y812" s="963"/>
      <c r="Z812" s="963"/>
    </row>
    <row r="813" spans="1:26" ht="80">
      <c r="A813" s="927" t="s">
        <v>1634</v>
      </c>
      <c r="B813" s="475" t="s">
        <v>1635</v>
      </c>
      <c r="C813" s="475" t="s">
        <v>1636</v>
      </c>
      <c r="D813" s="696">
        <v>2</v>
      </c>
      <c r="E813" s="1439" t="s">
        <v>599</v>
      </c>
      <c r="F813" s="475" t="s">
        <v>1637</v>
      </c>
      <c r="G813" s="1056"/>
      <c r="H813" s="1102"/>
      <c r="I813" s="960"/>
      <c r="J813" s="960"/>
      <c r="K813" s="960"/>
      <c r="L813" s="963"/>
      <c r="M813" s="963"/>
      <c r="N813" s="963"/>
      <c r="O813" s="963"/>
      <c r="P813" s="963"/>
      <c r="Q813" s="963"/>
      <c r="R813" s="963"/>
      <c r="S813" s="963"/>
      <c r="T813" s="963"/>
      <c r="U813" s="963"/>
      <c r="V813" s="963"/>
      <c r="W813" s="963"/>
      <c r="X813" s="963"/>
      <c r="Y813" s="963"/>
      <c r="Z813" s="963"/>
    </row>
    <row r="814" spans="1:26" ht="48">
      <c r="A814" s="927" t="s">
        <v>1638</v>
      </c>
      <c r="B814" s="475" t="s">
        <v>1639</v>
      </c>
      <c r="C814" s="475" t="s">
        <v>1640</v>
      </c>
      <c r="D814" s="696">
        <v>2</v>
      </c>
      <c r="E814" s="1439" t="s">
        <v>599</v>
      </c>
      <c r="F814" s="475" t="s">
        <v>1641</v>
      </c>
      <c r="G814" s="1056"/>
      <c r="H814" s="1102"/>
      <c r="I814" s="960"/>
      <c r="J814" s="960"/>
      <c r="K814" s="960"/>
      <c r="L814" s="963"/>
      <c r="M814" s="963"/>
      <c r="N814" s="963"/>
      <c r="O814" s="963"/>
      <c r="P814" s="963"/>
      <c r="Q814" s="963"/>
      <c r="R814" s="963"/>
      <c r="S814" s="963"/>
      <c r="T814" s="963"/>
      <c r="U814" s="963"/>
      <c r="V814" s="963"/>
      <c r="W814" s="963"/>
      <c r="X814" s="963"/>
      <c r="Y814" s="963"/>
      <c r="Z814" s="963"/>
    </row>
    <row r="815" spans="1:26" ht="64">
      <c r="A815" s="927" t="s">
        <v>1642</v>
      </c>
      <c r="B815" s="475" t="s">
        <v>1643</v>
      </c>
      <c r="C815" s="475" t="s">
        <v>1644</v>
      </c>
      <c r="D815" s="696">
        <v>2</v>
      </c>
      <c r="E815" s="1439" t="s">
        <v>599</v>
      </c>
      <c r="F815" s="475" t="s">
        <v>1645</v>
      </c>
      <c r="G815" s="1056"/>
      <c r="H815" s="1102"/>
      <c r="I815" s="960"/>
      <c r="J815" s="960"/>
      <c r="K815" s="960"/>
      <c r="L815" s="963"/>
      <c r="M815" s="963"/>
      <c r="N815" s="963"/>
      <c r="O815" s="963"/>
      <c r="P815" s="963"/>
      <c r="Q815" s="963"/>
      <c r="R815" s="963"/>
      <c r="S815" s="963"/>
      <c r="T815" s="963"/>
      <c r="U815" s="963"/>
      <c r="V815" s="963"/>
      <c r="W815" s="963"/>
      <c r="X815" s="963"/>
      <c r="Y815" s="963"/>
      <c r="Z815" s="963"/>
    </row>
    <row r="816" spans="1:26" ht="64">
      <c r="A816" s="927" t="s">
        <v>1646</v>
      </c>
      <c r="B816" s="475" t="s">
        <v>1647</v>
      </c>
      <c r="C816" s="475" t="s">
        <v>1648</v>
      </c>
      <c r="D816" s="696">
        <v>2</v>
      </c>
      <c r="E816" s="1439" t="s">
        <v>599</v>
      </c>
      <c r="F816" s="475" t="s">
        <v>1649</v>
      </c>
      <c r="G816" s="1056"/>
      <c r="H816" s="1102"/>
      <c r="I816" s="960"/>
      <c r="J816" s="960"/>
      <c r="K816" s="960"/>
      <c r="L816" s="963"/>
      <c r="M816" s="963"/>
      <c r="N816" s="963"/>
      <c r="O816" s="963"/>
      <c r="P816" s="963"/>
      <c r="Q816" s="963"/>
      <c r="R816" s="963"/>
      <c r="S816" s="963"/>
      <c r="T816" s="963"/>
      <c r="U816" s="963"/>
      <c r="V816" s="963"/>
      <c r="W816" s="963"/>
      <c r="X816" s="963"/>
      <c r="Y816" s="963"/>
      <c r="Z816" s="963"/>
    </row>
    <row r="817" spans="1:26" ht="48">
      <c r="A817" s="927" t="s">
        <v>1650</v>
      </c>
      <c r="B817" s="475" t="s">
        <v>1651</v>
      </c>
      <c r="C817" s="475" t="s">
        <v>1652</v>
      </c>
      <c r="D817" s="696">
        <v>2</v>
      </c>
      <c r="E817" s="1439" t="s">
        <v>599</v>
      </c>
      <c r="F817" s="475" t="s">
        <v>1653</v>
      </c>
      <c r="G817" s="1056"/>
      <c r="H817" s="1102"/>
      <c r="I817" s="960"/>
      <c r="J817" s="960"/>
      <c r="K817" s="960"/>
      <c r="L817" s="963"/>
      <c r="M817" s="963"/>
      <c r="N817" s="963"/>
      <c r="O817" s="963"/>
      <c r="P817" s="963"/>
      <c r="Q817" s="963"/>
      <c r="R817" s="963"/>
      <c r="S817" s="963"/>
      <c r="T817" s="963"/>
      <c r="U817" s="963"/>
      <c r="V817" s="963"/>
      <c r="W817" s="963"/>
      <c r="X817" s="963"/>
      <c r="Y817" s="963"/>
      <c r="Z817" s="963"/>
    </row>
    <row r="818" spans="1:26" ht="64">
      <c r="A818" s="927" t="s">
        <v>1654</v>
      </c>
      <c r="B818" s="475" t="s">
        <v>1655</v>
      </c>
      <c r="C818" s="475" t="s">
        <v>2537</v>
      </c>
      <c r="D818" s="696">
        <v>2</v>
      </c>
      <c r="E818" s="1439" t="s">
        <v>599</v>
      </c>
      <c r="F818" s="475" t="s">
        <v>2538</v>
      </c>
      <c r="G818" s="1056"/>
      <c r="H818" s="1102"/>
      <c r="I818" s="960"/>
      <c r="J818" s="960"/>
      <c r="K818" s="960"/>
      <c r="L818" s="963"/>
      <c r="M818" s="963"/>
      <c r="N818" s="963"/>
      <c r="O818" s="963"/>
      <c r="P818" s="963"/>
      <c r="Q818" s="963"/>
      <c r="R818" s="963"/>
      <c r="S818" s="963"/>
      <c r="T818" s="963"/>
      <c r="U818" s="963"/>
      <c r="V818" s="963"/>
      <c r="W818" s="963"/>
      <c r="X818" s="963"/>
      <c r="Y818" s="963"/>
      <c r="Z818" s="963"/>
    </row>
    <row r="819" spans="1:26" ht="64">
      <c r="A819" s="927" t="s">
        <v>1656</v>
      </c>
      <c r="B819" s="475" t="s">
        <v>1657</v>
      </c>
      <c r="C819" s="475" t="s">
        <v>1658</v>
      </c>
      <c r="D819" s="696">
        <v>2</v>
      </c>
      <c r="E819" s="1439" t="s">
        <v>599</v>
      </c>
      <c r="F819" s="475" t="s">
        <v>1659</v>
      </c>
      <c r="G819" s="1056"/>
      <c r="H819" s="1102"/>
      <c r="I819" s="960"/>
      <c r="J819" s="960"/>
      <c r="K819" s="960"/>
      <c r="L819" s="963"/>
      <c r="M819" s="963"/>
      <c r="N819" s="963"/>
      <c r="O819" s="963"/>
      <c r="P819" s="963"/>
      <c r="Q819" s="963"/>
      <c r="R819" s="963"/>
      <c r="S819" s="963"/>
      <c r="T819" s="963"/>
      <c r="U819" s="963"/>
      <c r="V819" s="963"/>
      <c r="W819" s="963"/>
      <c r="X819" s="963"/>
      <c r="Y819" s="963"/>
      <c r="Z819" s="963"/>
    </row>
    <row r="820" spans="1:26" ht="19">
      <c r="A820" s="927" t="s">
        <v>272</v>
      </c>
      <c r="B820" s="1812" t="s">
        <v>181</v>
      </c>
      <c r="C820" s="1581"/>
      <c r="D820" s="1581"/>
      <c r="E820" s="1581"/>
      <c r="F820" s="1581"/>
      <c r="G820" s="1696"/>
      <c r="H820" s="1416"/>
      <c r="I820" s="960">
        <f>SUM(D821:D827)</f>
        <v>14</v>
      </c>
      <c r="J820" s="960">
        <f>COUNT(D821:D827)*2</f>
        <v>14</v>
      </c>
      <c r="K820" s="960"/>
      <c r="L820" s="963"/>
      <c r="M820" s="963"/>
      <c r="N820" s="963"/>
      <c r="O820" s="963"/>
      <c r="P820" s="963"/>
      <c r="Q820" s="963"/>
      <c r="R820" s="963"/>
      <c r="S820" s="963"/>
      <c r="T820" s="963"/>
      <c r="U820" s="963"/>
      <c r="V820" s="963"/>
      <c r="W820" s="963"/>
      <c r="X820" s="963"/>
      <c r="Y820" s="963"/>
      <c r="Z820" s="963"/>
    </row>
    <row r="821" spans="1:26" ht="34">
      <c r="A821" s="693" t="s">
        <v>1660</v>
      </c>
      <c r="B821" s="538" t="s">
        <v>1661</v>
      </c>
      <c r="C821" s="1052" t="s">
        <v>9687</v>
      </c>
      <c r="D821" s="696">
        <v>2</v>
      </c>
      <c r="E821" s="1439" t="s">
        <v>599</v>
      </c>
      <c r="F821" s="471"/>
      <c r="G821" s="1056"/>
      <c r="H821" s="1102"/>
      <c r="I821" s="960"/>
      <c r="J821" s="960"/>
      <c r="K821" s="960"/>
      <c r="L821" s="963"/>
      <c r="M821" s="963"/>
      <c r="N821" s="963"/>
      <c r="O821" s="963"/>
      <c r="P821" s="963"/>
      <c r="Q821" s="963"/>
      <c r="R821" s="963"/>
      <c r="S821" s="963"/>
      <c r="T821" s="963"/>
      <c r="U821" s="963"/>
      <c r="V821" s="963"/>
      <c r="W821" s="963"/>
      <c r="X821" s="963"/>
      <c r="Y821" s="963"/>
      <c r="Z821" s="963"/>
    </row>
    <row r="822" spans="1:26" ht="16">
      <c r="A822" s="1053"/>
      <c r="B822" s="538"/>
      <c r="C822" s="1052" t="s">
        <v>9688</v>
      </c>
      <c r="D822" s="696">
        <v>2</v>
      </c>
      <c r="E822" s="1439" t="s">
        <v>387</v>
      </c>
      <c r="F822" s="471"/>
      <c r="G822" s="1056"/>
      <c r="H822" s="1102"/>
      <c r="I822" s="960"/>
      <c r="J822" s="960"/>
      <c r="K822" s="960"/>
      <c r="L822" s="963"/>
      <c r="M822" s="963"/>
      <c r="N822" s="963"/>
      <c r="O822" s="963"/>
      <c r="P822" s="963"/>
      <c r="Q822" s="963"/>
      <c r="R822" s="963"/>
      <c r="S822" s="963"/>
      <c r="T822" s="963"/>
      <c r="U822" s="963"/>
      <c r="V822" s="963"/>
      <c r="W822" s="963"/>
      <c r="X822" s="963"/>
      <c r="Y822" s="963"/>
      <c r="Z822" s="963"/>
    </row>
    <row r="823" spans="1:26">
      <c r="A823" s="1053"/>
      <c r="B823" s="1052"/>
      <c r="C823" s="1052" t="s">
        <v>9689</v>
      </c>
      <c r="D823" s="696">
        <v>2</v>
      </c>
      <c r="E823" s="1439" t="s">
        <v>387</v>
      </c>
      <c r="F823" s="471"/>
      <c r="G823" s="1056"/>
      <c r="H823" s="1102"/>
      <c r="I823" s="960"/>
      <c r="J823" s="960"/>
      <c r="K823" s="960"/>
      <c r="L823" s="963"/>
      <c r="M823" s="963"/>
      <c r="N823" s="963"/>
      <c r="O823" s="963"/>
      <c r="P823" s="963"/>
      <c r="Q823" s="963"/>
      <c r="R823" s="963"/>
      <c r="S823" s="963"/>
      <c r="T823" s="963"/>
      <c r="U823" s="963"/>
      <c r="V823" s="963"/>
      <c r="W823" s="963"/>
      <c r="X823" s="963"/>
      <c r="Y823" s="963"/>
      <c r="Z823" s="963"/>
    </row>
    <row r="824" spans="1:26">
      <c r="A824" s="1053"/>
      <c r="B824" s="1052"/>
      <c r="C824" s="1052" t="s">
        <v>9690</v>
      </c>
      <c r="D824" s="696">
        <v>2</v>
      </c>
      <c r="E824" s="1439" t="s">
        <v>599</v>
      </c>
      <c r="F824" s="471"/>
      <c r="G824" s="1056"/>
      <c r="H824" s="1102"/>
      <c r="I824" s="960"/>
      <c r="J824" s="960"/>
      <c r="K824" s="960"/>
      <c r="L824" s="963"/>
      <c r="M824" s="963"/>
      <c r="N824" s="963"/>
      <c r="O824" s="963"/>
      <c r="P824" s="963"/>
      <c r="Q824" s="963"/>
      <c r="R824" s="963"/>
      <c r="S824" s="963"/>
      <c r="T824" s="963"/>
      <c r="U824" s="963"/>
      <c r="V824" s="963"/>
      <c r="W824" s="963"/>
      <c r="X824" s="963"/>
      <c r="Y824" s="963"/>
      <c r="Z824" s="963"/>
    </row>
    <row r="825" spans="1:26" ht="34">
      <c r="A825" s="693" t="s">
        <v>1666</v>
      </c>
      <c r="B825" s="538" t="s">
        <v>1667</v>
      </c>
      <c r="C825" s="1052" t="s">
        <v>9691</v>
      </c>
      <c r="D825" s="696">
        <v>2</v>
      </c>
      <c r="E825" s="1443" t="s">
        <v>599</v>
      </c>
      <c r="F825" s="471"/>
      <c r="G825" s="1056"/>
      <c r="H825" s="1102"/>
      <c r="I825" s="960"/>
      <c r="J825" s="960"/>
      <c r="K825" s="960"/>
      <c r="L825" s="963"/>
      <c r="M825" s="963"/>
      <c r="N825" s="963"/>
      <c r="O825" s="963"/>
      <c r="P825" s="963"/>
      <c r="Q825" s="963"/>
      <c r="R825" s="963"/>
      <c r="S825" s="963"/>
      <c r="T825" s="963"/>
      <c r="U825" s="963"/>
      <c r="V825" s="963"/>
      <c r="W825" s="963"/>
      <c r="X825" s="963"/>
      <c r="Y825" s="963"/>
      <c r="Z825" s="963"/>
    </row>
    <row r="826" spans="1:26">
      <c r="A826" s="1053"/>
      <c r="B826" s="1052"/>
      <c r="C826" s="1052" t="s">
        <v>9692</v>
      </c>
      <c r="D826" s="696">
        <v>2</v>
      </c>
      <c r="E826" s="1443" t="s">
        <v>599</v>
      </c>
      <c r="F826" s="471"/>
      <c r="G826" s="1056"/>
      <c r="H826" s="1102"/>
      <c r="I826" s="960"/>
      <c r="J826" s="960"/>
      <c r="K826" s="960"/>
      <c r="L826" s="963"/>
      <c r="M826" s="963"/>
      <c r="N826" s="963"/>
      <c r="O826" s="963"/>
      <c r="P826" s="963"/>
      <c r="Q826" s="963"/>
      <c r="R826" s="963"/>
      <c r="S826" s="963"/>
      <c r="T826" s="963"/>
      <c r="U826" s="963"/>
      <c r="V826" s="963"/>
      <c r="W826" s="963"/>
      <c r="X826" s="963"/>
      <c r="Y826" s="963"/>
      <c r="Z826" s="963"/>
    </row>
    <row r="827" spans="1:26" ht="16">
      <c r="A827" s="1053"/>
      <c r="B827" s="1052"/>
      <c r="C827" s="471" t="s">
        <v>9693</v>
      </c>
      <c r="D827" s="696">
        <v>2</v>
      </c>
      <c r="E827" s="1443" t="s">
        <v>599</v>
      </c>
      <c r="F827" s="471"/>
      <c r="G827" s="1056"/>
      <c r="H827" s="1102"/>
      <c r="I827" s="960"/>
      <c r="J827" s="960"/>
      <c r="K827" s="960"/>
      <c r="L827" s="963"/>
      <c r="M827" s="963"/>
      <c r="N827" s="963"/>
      <c r="O827" s="963"/>
      <c r="P827" s="963"/>
      <c r="Q827" s="963"/>
      <c r="R827" s="963"/>
      <c r="S827" s="963"/>
      <c r="T827" s="963"/>
      <c r="U827" s="963"/>
      <c r="V827" s="963"/>
      <c r="W827" s="963"/>
      <c r="X827" s="963"/>
      <c r="Y827" s="963"/>
      <c r="Z827" s="963"/>
    </row>
    <row r="828" spans="1:26" ht="19">
      <c r="A828" s="693" t="s">
        <v>1670</v>
      </c>
      <c r="B828" s="1812" t="s">
        <v>183</v>
      </c>
      <c r="C828" s="1581"/>
      <c r="D828" s="1581"/>
      <c r="E828" s="1581"/>
      <c r="F828" s="1581"/>
      <c r="G828" s="1696"/>
      <c r="H828" s="694"/>
      <c r="I828" s="960">
        <f>SUM(D829:D834)</f>
        <v>12</v>
      </c>
      <c r="J828" s="960">
        <f>COUNT(D829:D834)*2</f>
        <v>12</v>
      </c>
      <c r="K828" s="960"/>
      <c r="L828" s="963"/>
      <c r="M828" s="963"/>
      <c r="N828" s="963"/>
      <c r="O828" s="963"/>
      <c r="P828" s="963"/>
      <c r="Q828" s="963"/>
      <c r="R828" s="963"/>
      <c r="S828" s="963"/>
      <c r="T828" s="963"/>
      <c r="U828" s="963"/>
      <c r="V828" s="963"/>
      <c r="W828" s="963"/>
      <c r="X828" s="963"/>
      <c r="Y828" s="963"/>
      <c r="Z828" s="963"/>
    </row>
    <row r="829" spans="1:26" ht="64">
      <c r="A829" s="693" t="s">
        <v>1671</v>
      </c>
      <c r="B829" s="475" t="s">
        <v>1672</v>
      </c>
      <c r="C829" s="475" t="s">
        <v>9694</v>
      </c>
      <c r="D829" s="696">
        <v>2</v>
      </c>
      <c r="E829" s="1439" t="s">
        <v>599</v>
      </c>
      <c r="F829" s="475" t="s">
        <v>9695</v>
      </c>
      <c r="G829" s="475"/>
      <c r="H829" s="1445"/>
      <c r="I829" s="960"/>
      <c r="J829" s="960"/>
      <c r="K829" s="960"/>
      <c r="L829" s="963"/>
      <c r="M829" s="963"/>
      <c r="N829" s="963"/>
      <c r="O829" s="963"/>
      <c r="P829" s="963"/>
      <c r="Q829" s="963"/>
      <c r="R829" s="963"/>
      <c r="S829" s="963"/>
      <c r="T829" s="963"/>
      <c r="U829" s="963"/>
      <c r="V829" s="963"/>
      <c r="W829" s="963"/>
      <c r="X829" s="963"/>
      <c r="Y829" s="963"/>
      <c r="Z829" s="963"/>
    </row>
    <row r="830" spans="1:26" ht="64">
      <c r="A830" s="693" t="s">
        <v>1673</v>
      </c>
      <c r="B830" s="475" t="s">
        <v>1674</v>
      </c>
      <c r="C830" s="475" t="s">
        <v>9696</v>
      </c>
      <c r="D830" s="696">
        <v>2</v>
      </c>
      <c r="E830" s="1439" t="s">
        <v>599</v>
      </c>
      <c r="F830" s="475" t="s">
        <v>9697</v>
      </c>
      <c r="G830" s="475"/>
      <c r="H830" s="1445"/>
      <c r="I830" s="960"/>
      <c r="J830" s="960"/>
      <c r="K830" s="960"/>
      <c r="L830" s="963"/>
      <c r="M830" s="963"/>
      <c r="N830" s="963"/>
      <c r="O830" s="963"/>
      <c r="P830" s="963"/>
      <c r="Q830" s="963"/>
      <c r="R830" s="963"/>
      <c r="S830" s="963"/>
      <c r="T830" s="963"/>
      <c r="U830" s="963"/>
      <c r="V830" s="963"/>
      <c r="W830" s="963"/>
      <c r="X830" s="963"/>
      <c r="Y830" s="963"/>
      <c r="Z830" s="963"/>
    </row>
    <row r="831" spans="1:26" ht="48">
      <c r="A831" s="693" t="s">
        <v>1675</v>
      </c>
      <c r="B831" s="475" t="s">
        <v>1676</v>
      </c>
      <c r="C831" s="475" t="s">
        <v>9698</v>
      </c>
      <c r="D831" s="696">
        <v>2</v>
      </c>
      <c r="E831" s="1439" t="s">
        <v>599</v>
      </c>
      <c r="F831" s="475" t="s">
        <v>9699</v>
      </c>
      <c r="G831" s="475"/>
      <c r="H831" s="1445"/>
      <c r="I831" s="960"/>
      <c r="J831" s="960"/>
      <c r="K831" s="960"/>
      <c r="L831" s="963"/>
      <c r="M831" s="963"/>
      <c r="N831" s="963"/>
      <c r="O831" s="963"/>
      <c r="P831" s="963"/>
      <c r="Q831" s="963"/>
      <c r="R831" s="963"/>
      <c r="S831" s="963"/>
      <c r="T831" s="963"/>
      <c r="U831" s="963"/>
      <c r="V831" s="963"/>
      <c r="W831" s="963"/>
      <c r="X831" s="963"/>
      <c r="Y831" s="963"/>
      <c r="Z831" s="963"/>
    </row>
    <row r="832" spans="1:26" ht="64">
      <c r="A832" s="693" t="s">
        <v>1677</v>
      </c>
      <c r="B832" s="475" t="s">
        <v>1678</v>
      </c>
      <c r="C832" s="475" t="s">
        <v>9700</v>
      </c>
      <c r="D832" s="696">
        <v>2</v>
      </c>
      <c r="E832" s="1439" t="s">
        <v>599</v>
      </c>
      <c r="F832" s="475" t="s">
        <v>9701</v>
      </c>
      <c r="G832" s="475"/>
      <c r="H832" s="1445"/>
      <c r="I832" s="960"/>
      <c r="J832" s="960"/>
      <c r="K832" s="960"/>
      <c r="L832" s="963"/>
      <c r="M832" s="963"/>
      <c r="N832" s="963"/>
      <c r="O832" s="963"/>
      <c r="P832" s="963"/>
      <c r="Q832" s="963"/>
      <c r="R832" s="963"/>
      <c r="S832" s="963"/>
      <c r="T832" s="963"/>
      <c r="U832" s="963"/>
      <c r="V832" s="963"/>
      <c r="W832" s="963"/>
      <c r="X832" s="963"/>
      <c r="Y832" s="963"/>
      <c r="Z832" s="963"/>
    </row>
    <row r="833" spans="1:26" ht="48">
      <c r="A833" s="693" t="s">
        <v>1679</v>
      </c>
      <c r="B833" s="475" t="s">
        <v>1680</v>
      </c>
      <c r="C833" s="475" t="s">
        <v>9702</v>
      </c>
      <c r="D833" s="696">
        <v>2</v>
      </c>
      <c r="E833" s="1439" t="s">
        <v>599</v>
      </c>
      <c r="F833" s="475" t="s">
        <v>9703</v>
      </c>
      <c r="G833" s="475"/>
      <c r="H833" s="1445"/>
      <c r="I833" s="960"/>
      <c r="J833" s="960"/>
      <c r="K833" s="960"/>
      <c r="L833" s="963"/>
      <c r="M833" s="963"/>
      <c r="N833" s="963"/>
      <c r="O833" s="963"/>
      <c r="P833" s="963"/>
      <c r="Q833" s="963"/>
      <c r="R833" s="963"/>
      <c r="S833" s="963"/>
      <c r="T833" s="963"/>
      <c r="U833" s="963"/>
      <c r="V833" s="963"/>
      <c r="W833" s="963"/>
      <c r="X833" s="963"/>
      <c r="Y833" s="963"/>
      <c r="Z833" s="963"/>
    </row>
    <row r="834" spans="1:26" ht="32">
      <c r="A834" s="693" t="s">
        <v>1681</v>
      </c>
      <c r="B834" s="475" t="s">
        <v>1682</v>
      </c>
      <c r="C834" s="475" t="s">
        <v>9005</v>
      </c>
      <c r="D834" s="696">
        <v>2</v>
      </c>
      <c r="E834" s="1439" t="s">
        <v>599</v>
      </c>
      <c r="F834" s="475" t="s">
        <v>9704</v>
      </c>
      <c r="G834" s="475"/>
      <c r="H834" s="1445"/>
      <c r="I834" s="960"/>
      <c r="J834" s="960"/>
      <c r="K834" s="960"/>
      <c r="L834" s="963"/>
      <c r="M834" s="963"/>
      <c r="N834" s="963"/>
      <c r="O834" s="963"/>
      <c r="P834" s="963"/>
      <c r="Q834" s="963"/>
      <c r="R834" s="963"/>
      <c r="S834" s="963"/>
      <c r="T834" s="963"/>
      <c r="U834" s="963"/>
      <c r="V834" s="963"/>
      <c r="W834" s="963"/>
      <c r="X834" s="963"/>
      <c r="Y834" s="963"/>
      <c r="Z834" s="963"/>
    </row>
    <row r="835" spans="1:26" ht="19">
      <c r="A835" s="935" t="s">
        <v>184</v>
      </c>
      <c r="B835" s="1812" t="s">
        <v>185</v>
      </c>
      <c r="C835" s="1581"/>
      <c r="D835" s="1581"/>
      <c r="E835" s="1581"/>
      <c r="F835" s="1581"/>
      <c r="G835" s="1696"/>
      <c r="H835" s="1416"/>
      <c r="I835" s="960">
        <f>SUM(D836:D845)</f>
        <v>20</v>
      </c>
      <c r="J835" s="960">
        <f>COUNT(D836:D845)*2</f>
        <v>20</v>
      </c>
      <c r="K835" s="960"/>
      <c r="L835" s="963"/>
      <c r="M835" s="963"/>
      <c r="N835" s="963"/>
      <c r="O835" s="963"/>
      <c r="P835" s="963"/>
      <c r="Q835" s="963"/>
      <c r="R835" s="963"/>
      <c r="S835" s="963"/>
      <c r="T835" s="963"/>
      <c r="U835" s="963"/>
      <c r="V835" s="963"/>
      <c r="W835" s="963"/>
      <c r="X835" s="963"/>
      <c r="Y835" s="963"/>
      <c r="Z835" s="963"/>
    </row>
    <row r="836" spans="1:26" ht="48">
      <c r="A836" s="693" t="s">
        <v>1684</v>
      </c>
      <c r="B836" s="475" t="s">
        <v>1685</v>
      </c>
      <c r="C836" s="475" t="s">
        <v>9705</v>
      </c>
      <c r="D836" s="696">
        <v>2</v>
      </c>
      <c r="E836" s="1439" t="s">
        <v>599</v>
      </c>
      <c r="F836" s="180" t="s">
        <v>9706</v>
      </c>
      <c r="G836" s="1056"/>
      <c r="H836" s="1102"/>
      <c r="I836" s="960"/>
      <c r="J836" s="960"/>
      <c r="K836" s="960"/>
      <c r="L836" s="963"/>
      <c r="M836" s="963"/>
      <c r="N836" s="963"/>
      <c r="O836" s="963"/>
      <c r="P836" s="963"/>
      <c r="Q836" s="963"/>
      <c r="R836" s="963"/>
      <c r="S836" s="963"/>
      <c r="T836" s="963"/>
      <c r="U836" s="963"/>
      <c r="V836" s="963"/>
      <c r="W836" s="963"/>
      <c r="X836" s="963"/>
      <c r="Y836" s="963"/>
      <c r="Z836" s="963"/>
    </row>
    <row r="837" spans="1:26" ht="96">
      <c r="A837" s="693" t="s">
        <v>1686</v>
      </c>
      <c r="B837" s="475" t="s">
        <v>1687</v>
      </c>
      <c r="C837" s="475" t="s">
        <v>9707</v>
      </c>
      <c r="D837" s="696">
        <v>2</v>
      </c>
      <c r="E837" s="1439" t="s">
        <v>599</v>
      </c>
      <c r="F837" s="475" t="s">
        <v>9708</v>
      </c>
      <c r="G837" s="1056"/>
      <c r="H837" s="1102"/>
      <c r="I837" s="960"/>
      <c r="J837" s="960"/>
      <c r="K837" s="960"/>
      <c r="L837" s="963"/>
      <c r="M837" s="963"/>
      <c r="N837" s="963"/>
      <c r="O837" s="963"/>
      <c r="P837" s="963"/>
      <c r="Q837" s="963"/>
      <c r="R837" s="963"/>
      <c r="S837" s="963"/>
      <c r="T837" s="963"/>
      <c r="U837" s="963"/>
      <c r="V837" s="963"/>
      <c r="W837" s="963"/>
      <c r="X837" s="963"/>
      <c r="Y837" s="963"/>
      <c r="Z837" s="963"/>
    </row>
    <row r="838" spans="1:26" ht="64">
      <c r="A838" s="693" t="s">
        <v>1688</v>
      </c>
      <c r="B838" s="475" t="s">
        <v>1689</v>
      </c>
      <c r="C838" s="475" t="s">
        <v>9008</v>
      </c>
      <c r="D838" s="696">
        <v>2</v>
      </c>
      <c r="E838" s="1439" t="s">
        <v>599</v>
      </c>
      <c r="F838" s="475" t="s">
        <v>9009</v>
      </c>
      <c r="G838" s="1056"/>
      <c r="H838" s="1102"/>
      <c r="I838" s="960"/>
      <c r="J838" s="960"/>
      <c r="K838" s="960"/>
      <c r="L838" s="963"/>
      <c r="M838" s="963"/>
      <c r="N838" s="963"/>
      <c r="O838" s="963"/>
      <c r="P838" s="963"/>
      <c r="Q838" s="963"/>
      <c r="R838" s="963"/>
      <c r="S838" s="963"/>
      <c r="T838" s="963"/>
      <c r="U838" s="963"/>
      <c r="V838" s="963"/>
      <c r="W838" s="963"/>
      <c r="X838" s="963"/>
      <c r="Y838" s="963"/>
      <c r="Z838" s="963"/>
    </row>
    <row r="839" spans="1:26" ht="32">
      <c r="A839" s="693" t="s">
        <v>1690</v>
      </c>
      <c r="B839" s="475" t="s">
        <v>1691</v>
      </c>
      <c r="C839" s="475" t="s">
        <v>7685</v>
      </c>
      <c r="D839" s="696">
        <v>2</v>
      </c>
      <c r="E839" s="1439" t="s">
        <v>599</v>
      </c>
      <c r="F839" s="475" t="s">
        <v>7686</v>
      </c>
      <c r="G839" s="1056"/>
      <c r="H839" s="1102"/>
      <c r="I839" s="960"/>
      <c r="J839" s="960"/>
      <c r="K839" s="960"/>
      <c r="L839" s="963"/>
      <c r="M839" s="963"/>
      <c r="N839" s="963"/>
      <c r="O839" s="963"/>
      <c r="P839" s="963"/>
      <c r="Q839" s="963"/>
      <c r="R839" s="963"/>
      <c r="S839" s="963"/>
      <c r="T839" s="963"/>
      <c r="U839" s="963"/>
      <c r="V839" s="963"/>
      <c r="W839" s="963"/>
      <c r="X839" s="963"/>
      <c r="Y839" s="963"/>
      <c r="Z839" s="963"/>
    </row>
    <row r="840" spans="1:26" ht="32">
      <c r="A840" s="693" t="s">
        <v>1692</v>
      </c>
      <c r="B840" s="475" t="s">
        <v>1693</v>
      </c>
      <c r="C840" s="475" t="s">
        <v>9709</v>
      </c>
      <c r="D840" s="696">
        <v>2</v>
      </c>
      <c r="E840" s="1439" t="s">
        <v>599</v>
      </c>
      <c r="F840" s="475" t="s">
        <v>9710</v>
      </c>
      <c r="G840" s="1056"/>
      <c r="H840" s="1102"/>
      <c r="I840" s="960"/>
      <c r="J840" s="960"/>
      <c r="K840" s="960"/>
      <c r="L840" s="963"/>
      <c r="M840" s="963"/>
      <c r="N840" s="963"/>
      <c r="O840" s="963"/>
      <c r="P840" s="963"/>
      <c r="Q840" s="963"/>
      <c r="R840" s="963"/>
      <c r="S840" s="963"/>
      <c r="T840" s="963"/>
      <c r="U840" s="963"/>
      <c r="V840" s="963"/>
      <c r="W840" s="963"/>
      <c r="X840" s="963"/>
      <c r="Y840" s="963"/>
      <c r="Z840" s="963"/>
    </row>
    <row r="841" spans="1:26" ht="48">
      <c r="A841" s="693" t="s">
        <v>1694</v>
      </c>
      <c r="B841" s="180" t="s">
        <v>2541</v>
      </c>
      <c r="C841" s="475" t="s">
        <v>1696</v>
      </c>
      <c r="D841" s="696">
        <v>2</v>
      </c>
      <c r="E841" s="1439" t="s">
        <v>599</v>
      </c>
      <c r="F841" s="475" t="s">
        <v>9711</v>
      </c>
      <c r="G841" s="1056"/>
      <c r="H841" s="1102"/>
      <c r="I841" s="960"/>
      <c r="J841" s="960"/>
      <c r="K841" s="960"/>
      <c r="L841" s="963"/>
      <c r="M841" s="963"/>
      <c r="N841" s="963"/>
      <c r="O841" s="963"/>
      <c r="P841" s="963"/>
      <c r="Q841" s="963"/>
      <c r="R841" s="963"/>
      <c r="S841" s="963"/>
      <c r="T841" s="963"/>
      <c r="U841" s="963"/>
      <c r="V841" s="963"/>
      <c r="W841" s="963"/>
      <c r="X841" s="963"/>
      <c r="Y841" s="963"/>
      <c r="Z841" s="963"/>
    </row>
    <row r="842" spans="1:26" ht="48">
      <c r="A842" s="693" t="s">
        <v>1698</v>
      </c>
      <c r="B842" s="475" t="s">
        <v>1699</v>
      </c>
      <c r="C842" s="475" t="s">
        <v>9014</v>
      </c>
      <c r="D842" s="696">
        <v>2</v>
      </c>
      <c r="E842" s="1439" t="s">
        <v>599</v>
      </c>
      <c r="F842" s="475" t="s">
        <v>9015</v>
      </c>
      <c r="G842" s="1056"/>
      <c r="H842" s="1102"/>
      <c r="I842" s="960"/>
      <c r="J842" s="960"/>
      <c r="K842" s="960"/>
      <c r="L842" s="963"/>
      <c r="M842" s="963"/>
      <c r="N842" s="963"/>
      <c r="O842" s="963"/>
      <c r="P842" s="963"/>
      <c r="Q842" s="963"/>
      <c r="R842" s="963"/>
      <c r="S842" s="963"/>
      <c r="T842" s="963"/>
      <c r="U842" s="963"/>
      <c r="V842" s="963"/>
      <c r="W842" s="963"/>
      <c r="X842" s="963"/>
      <c r="Y842" s="963"/>
      <c r="Z842" s="963"/>
    </row>
    <row r="843" spans="1:26" ht="64">
      <c r="A843" s="693" t="s">
        <v>2542</v>
      </c>
      <c r="B843" s="475" t="s">
        <v>1702</v>
      </c>
      <c r="C843" s="475" t="s">
        <v>9712</v>
      </c>
      <c r="D843" s="696">
        <v>2</v>
      </c>
      <c r="E843" s="1439" t="s">
        <v>599</v>
      </c>
      <c r="F843" s="475" t="s">
        <v>9713</v>
      </c>
      <c r="G843" s="1056"/>
      <c r="H843" s="1102"/>
      <c r="I843" s="960"/>
      <c r="J843" s="960"/>
      <c r="K843" s="960"/>
      <c r="L843" s="963"/>
      <c r="M843" s="963"/>
      <c r="N843" s="963"/>
      <c r="O843" s="963"/>
      <c r="P843" s="963"/>
      <c r="Q843" s="963"/>
      <c r="R843" s="963"/>
      <c r="S843" s="963"/>
      <c r="T843" s="963"/>
      <c r="U843" s="963"/>
      <c r="V843" s="963"/>
      <c r="W843" s="963"/>
      <c r="X843" s="963"/>
      <c r="Y843" s="963"/>
      <c r="Z843" s="963"/>
    </row>
    <row r="844" spans="1:26" ht="32">
      <c r="A844" s="693" t="s">
        <v>1705</v>
      </c>
      <c r="B844" s="475" t="s">
        <v>1706</v>
      </c>
      <c r="C844" s="475" t="s">
        <v>9714</v>
      </c>
      <c r="D844" s="696">
        <v>2</v>
      </c>
      <c r="E844" s="1439" t="s">
        <v>599</v>
      </c>
      <c r="F844" s="475" t="s">
        <v>9715</v>
      </c>
      <c r="G844" s="1056"/>
      <c r="H844" s="1102"/>
      <c r="I844" s="960"/>
      <c r="J844" s="960"/>
      <c r="K844" s="960"/>
      <c r="L844" s="963"/>
      <c r="M844" s="963"/>
      <c r="N844" s="963"/>
      <c r="O844" s="963"/>
      <c r="P844" s="963"/>
      <c r="Q844" s="963"/>
      <c r="R844" s="963"/>
      <c r="S844" s="963"/>
      <c r="T844" s="963"/>
      <c r="U844" s="963"/>
      <c r="V844" s="963"/>
      <c r="W844" s="963"/>
      <c r="X844" s="963"/>
      <c r="Y844" s="963"/>
      <c r="Z844" s="963"/>
    </row>
    <row r="845" spans="1:26" ht="64">
      <c r="A845" s="693" t="s">
        <v>1707</v>
      </c>
      <c r="B845" s="475" t="s">
        <v>1708</v>
      </c>
      <c r="C845" s="475" t="s">
        <v>9716</v>
      </c>
      <c r="D845" s="696">
        <v>2</v>
      </c>
      <c r="E845" s="1439" t="s">
        <v>599</v>
      </c>
      <c r="F845" s="475" t="s">
        <v>9717</v>
      </c>
      <c r="G845" s="1056"/>
      <c r="H845" s="1102"/>
      <c r="I845" s="960"/>
      <c r="J845" s="960"/>
      <c r="K845" s="960"/>
      <c r="L845" s="963"/>
      <c r="M845" s="963"/>
      <c r="N845" s="963"/>
      <c r="O845" s="963"/>
      <c r="P845" s="963"/>
      <c r="Q845" s="963"/>
      <c r="R845" s="963"/>
      <c r="S845" s="963"/>
      <c r="T845" s="963"/>
      <c r="U845" s="963"/>
      <c r="V845" s="963"/>
      <c r="W845" s="963"/>
      <c r="X845" s="963"/>
      <c r="Y845" s="963"/>
      <c r="Z845" s="963"/>
    </row>
    <row r="846" spans="1:26" ht="19">
      <c r="A846" s="693" t="s">
        <v>273</v>
      </c>
      <c r="B846" s="1812" t="s">
        <v>187</v>
      </c>
      <c r="C846" s="1581"/>
      <c r="D846" s="1581"/>
      <c r="E846" s="1581"/>
      <c r="F846" s="1581"/>
      <c r="G846" s="1696"/>
      <c r="H846" s="1446"/>
      <c r="I846" s="1447">
        <f>SUM(D847:D860)</f>
        <v>20</v>
      </c>
      <c r="J846" s="960">
        <f>COUNT(D847:D860)*2</f>
        <v>20</v>
      </c>
      <c r="K846" s="960"/>
      <c r="L846" s="963"/>
      <c r="M846" s="963"/>
      <c r="N846" s="963"/>
      <c r="O846" s="963"/>
      <c r="P846" s="963"/>
      <c r="Q846" s="963"/>
      <c r="R846" s="963"/>
      <c r="S846" s="963"/>
      <c r="T846" s="963"/>
      <c r="U846" s="963"/>
      <c r="V846" s="963"/>
      <c r="W846" s="963"/>
      <c r="X846" s="963"/>
      <c r="Y846" s="963"/>
      <c r="Z846" s="963"/>
    </row>
    <row r="847" spans="1:26" ht="144">
      <c r="A847" s="693" t="s">
        <v>1709</v>
      </c>
      <c r="B847" s="538" t="s">
        <v>1710</v>
      </c>
      <c r="C847" s="475" t="s">
        <v>9718</v>
      </c>
      <c r="D847" s="696">
        <v>2</v>
      </c>
      <c r="E847" s="1439" t="s">
        <v>611</v>
      </c>
      <c r="F847" s="475" t="s">
        <v>9719</v>
      </c>
      <c r="G847" s="736"/>
      <c r="H847" s="1103"/>
      <c r="I847" s="774"/>
      <c r="J847" s="774"/>
      <c r="K847" s="774"/>
      <c r="L847" s="780"/>
      <c r="M847" s="780"/>
      <c r="N847" s="780"/>
      <c r="O847" s="780"/>
      <c r="P847" s="780"/>
      <c r="Q847" s="780"/>
      <c r="R847" s="780"/>
      <c r="S847" s="780"/>
      <c r="T847" s="780"/>
      <c r="U847" s="780"/>
      <c r="V847" s="780"/>
      <c r="W847" s="780"/>
      <c r="X847" s="780"/>
      <c r="Y847" s="780"/>
      <c r="Z847" s="780"/>
    </row>
    <row r="848" spans="1:26" ht="112">
      <c r="A848" s="693"/>
      <c r="B848" s="538"/>
      <c r="C848" s="475" t="s">
        <v>9720</v>
      </c>
      <c r="D848" s="696">
        <v>2</v>
      </c>
      <c r="E848" s="1439" t="s">
        <v>611</v>
      </c>
      <c r="F848" s="475" t="s">
        <v>9721</v>
      </c>
      <c r="G848" s="1056"/>
      <c r="H848" s="1102"/>
      <c r="I848" s="960"/>
      <c r="J848" s="960"/>
      <c r="K848" s="960"/>
      <c r="L848" s="963"/>
      <c r="M848" s="963"/>
      <c r="N848" s="963"/>
      <c r="O848" s="963"/>
      <c r="P848" s="963"/>
      <c r="Q848" s="963"/>
      <c r="R848" s="963"/>
      <c r="S848" s="963"/>
      <c r="T848" s="963"/>
      <c r="U848" s="963"/>
      <c r="V848" s="963"/>
      <c r="W848" s="963"/>
      <c r="X848" s="963"/>
      <c r="Y848" s="963"/>
      <c r="Z848" s="963"/>
    </row>
    <row r="849" spans="1:26" ht="64">
      <c r="A849" s="693"/>
      <c r="B849" s="538"/>
      <c r="C849" s="475" t="s">
        <v>9722</v>
      </c>
      <c r="D849" s="696">
        <v>2</v>
      </c>
      <c r="E849" s="1439" t="s">
        <v>611</v>
      </c>
      <c r="F849" s="475" t="s">
        <v>9723</v>
      </c>
      <c r="G849" s="1056"/>
      <c r="H849" s="1102"/>
      <c r="I849" s="960"/>
      <c r="J849" s="960"/>
      <c r="K849" s="960"/>
      <c r="L849" s="963"/>
      <c r="M849" s="963"/>
      <c r="N849" s="963"/>
      <c r="O849" s="963"/>
      <c r="P849" s="963"/>
      <c r="Q849" s="963"/>
      <c r="R849" s="963"/>
      <c r="S849" s="963"/>
      <c r="T849" s="963"/>
      <c r="U849" s="963"/>
      <c r="V849" s="963"/>
      <c r="W849" s="963"/>
      <c r="X849" s="963"/>
      <c r="Y849" s="963"/>
      <c r="Z849" s="963"/>
    </row>
    <row r="850" spans="1:26" ht="48">
      <c r="A850" s="693"/>
      <c r="B850" s="538"/>
      <c r="C850" s="475" t="s">
        <v>9724</v>
      </c>
      <c r="D850" s="696">
        <v>2</v>
      </c>
      <c r="E850" s="1439" t="s">
        <v>611</v>
      </c>
      <c r="F850" s="475" t="s">
        <v>9725</v>
      </c>
      <c r="G850" s="1056"/>
      <c r="H850" s="1102"/>
      <c r="I850" s="960"/>
      <c r="J850" s="960"/>
      <c r="K850" s="960"/>
      <c r="L850" s="963"/>
      <c r="M850" s="963"/>
      <c r="N850" s="963"/>
      <c r="O850" s="963"/>
      <c r="P850" s="963"/>
      <c r="Q850" s="963"/>
      <c r="R850" s="963"/>
      <c r="S850" s="963"/>
      <c r="T850" s="963"/>
      <c r="U850" s="963"/>
      <c r="V850" s="963"/>
      <c r="W850" s="963"/>
      <c r="X850" s="963"/>
      <c r="Y850" s="963"/>
      <c r="Z850" s="963"/>
    </row>
    <row r="851" spans="1:26" ht="16">
      <c r="A851" s="693"/>
      <c r="B851" s="538"/>
      <c r="C851" s="475" t="s">
        <v>9726</v>
      </c>
      <c r="D851" s="696">
        <v>2</v>
      </c>
      <c r="E851" s="1439" t="s">
        <v>611</v>
      </c>
      <c r="F851" s="720" t="s">
        <v>9727</v>
      </c>
      <c r="G851" s="1056"/>
      <c r="H851" s="1102"/>
      <c r="I851" s="960"/>
      <c r="J851" s="960"/>
      <c r="K851" s="960"/>
      <c r="L851" s="963"/>
      <c r="M851" s="963"/>
      <c r="N851" s="963"/>
      <c r="O851" s="963"/>
      <c r="P851" s="963"/>
      <c r="Q851" s="963"/>
      <c r="R851" s="963"/>
      <c r="S851" s="963"/>
      <c r="T851" s="963"/>
      <c r="U851" s="963"/>
      <c r="V851" s="963"/>
      <c r="W851" s="963"/>
      <c r="X851" s="963"/>
      <c r="Y851" s="963" t="s">
        <v>614</v>
      </c>
      <c r="Z851" s="963"/>
    </row>
    <row r="852" spans="1:26" ht="64">
      <c r="A852" s="693"/>
      <c r="B852" s="538"/>
      <c r="C852" s="475" t="s">
        <v>9728</v>
      </c>
      <c r="D852" s="696">
        <v>2</v>
      </c>
      <c r="E852" s="1439" t="s">
        <v>611</v>
      </c>
      <c r="F852" s="475" t="s">
        <v>9729</v>
      </c>
      <c r="G852" s="1052"/>
      <c r="H852" s="960"/>
      <c r="I852" s="960"/>
      <c r="J852" s="960"/>
      <c r="K852" s="960"/>
      <c r="L852" s="963"/>
      <c r="M852" s="963"/>
      <c r="N852" s="963"/>
      <c r="O852" s="963"/>
      <c r="P852" s="963"/>
      <c r="Q852" s="963"/>
      <c r="R852" s="963"/>
      <c r="S852" s="963"/>
      <c r="T852" s="963"/>
      <c r="U852" s="963"/>
      <c r="V852" s="963"/>
      <c r="W852" s="963"/>
      <c r="X852" s="963"/>
      <c r="Y852" s="963"/>
      <c r="Z852" s="963"/>
    </row>
    <row r="853" spans="1:26" ht="32">
      <c r="A853" s="693"/>
      <c r="B853" s="538"/>
      <c r="C853" s="475" t="s">
        <v>9730</v>
      </c>
      <c r="D853" s="696">
        <v>2</v>
      </c>
      <c r="E853" s="1439" t="s">
        <v>611</v>
      </c>
      <c r="F853" s="475" t="s">
        <v>9731</v>
      </c>
      <c r="G853" s="1056"/>
      <c r="H853" s="1102"/>
      <c r="I853" s="960"/>
      <c r="J853" s="960"/>
      <c r="K853" s="960"/>
      <c r="L853" s="963"/>
      <c r="M853" s="963"/>
      <c r="N853" s="963"/>
      <c r="O853" s="963"/>
      <c r="P853" s="963"/>
      <c r="Q853" s="963"/>
      <c r="R853" s="963"/>
      <c r="S853" s="963"/>
      <c r="T853" s="963"/>
      <c r="U853" s="963"/>
      <c r="V853" s="963"/>
      <c r="W853" s="963"/>
      <c r="X853" s="963"/>
      <c r="Y853" s="963"/>
      <c r="Z853" s="963"/>
    </row>
    <row r="854" spans="1:26" ht="48">
      <c r="A854" s="693"/>
      <c r="B854" s="538"/>
      <c r="C854" s="475" t="s">
        <v>9732</v>
      </c>
      <c r="D854" s="696">
        <v>2</v>
      </c>
      <c r="E854" s="1439" t="s">
        <v>611</v>
      </c>
      <c r="F854" s="475" t="s">
        <v>9733</v>
      </c>
      <c r="G854" s="1056"/>
      <c r="H854" s="1102"/>
      <c r="I854" s="960"/>
      <c r="J854" s="960"/>
      <c r="K854" s="960"/>
      <c r="L854" s="963"/>
      <c r="M854" s="963"/>
      <c r="N854" s="963"/>
      <c r="O854" s="963"/>
      <c r="P854" s="963"/>
      <c r="Q854" s="963"/>
      <c r="R854" s="963"/>
      <c r="S854" s="963"/>
      <c r="T854" s="963"/>
      <c r="U854" s="963"/>
      <c r="V854" s="963"/>
      <c r="W854" s="963"/>
      <c r="X854" s="963"/>
      <c r="Y854" s="963"/>
      <c r="Z854" s="963"/>
    </row>
    <row r="855" spans="1:26" ht="34">
      <c r="A855" s="693" t="s">
        <v>1711</v>
      </c>
      <c r="B855" s="538" t="s">
        <v>1712</v>
      </c>
      <c r="C855" s="267" t="s">
        <v>9734</v>
      </c>
      <c r="D855" s="696">
        <v>2</v>
      </c>
      <c r="E855" s="1434" t="s">
        <v>549</v>
      </c>
      <c r="F855" s="475" t="s">
        <v>9735</v>
      </c>
      <c r="G855" s="1056"/>
      <c r="H855" s="1102"/>
      <c r="I855" s="960"/>
      <c r="J855" s="960"/>
      <c r="K855" s="960"/>
      <c r="L855" s="963"/>
      <c r="M855" s="963"/>
      <c r="N855" s="963"/>
      <c r="O855" s="963"/>
      <c r="P855" s="963"/>
      <c r="Q855" s="963"/>
      <c r="R855" s="963"/>
      <c r="S855" s="963"/>
      <c r="T855" s="963"/>
      <c r="U855" s="963"/>
      <c r="V855" s="963"/>
      <c r="W855" s="963"/>
      <c r="X855" s="963"/>
      <c r="Y855" s="963"/>
      <c r="Z855" s="963"/>
    </row>
    <row r="856" spans="1:26" ht="75" hidden="1" customHeight="1">
      <c r="A856" s="693"/>
      <c r="B856" s="532"/>
      <c r="C856" s="475" t="s">
        <v>9736</v>
      </c>
      <c r="D856" s="125"/>
      <c r="E856" s="125"/>
      <c r="F856" s="262" t="s">
        <v>9737</v>
      </c>
      <c r="G856" s="311"/>
      <c r="H856" s="279"/>
      <c r="I856" s="319"/>
      <c r="J856" s="319"/>
      <c r="K856" s="105"/>
      <c r="L856" s="106"/>
      <c r="M856" s="106"/>
      <c r="N856" s="106"/>
      <c r="O856" s="106"/>
      <c r="P856" s="106"/>
      <c r="Q856" s="106"/>
      <c r="R856" s="106"/>
      <c r="S856" s="106"/>
      <c r="T856" s="106"/>
      <c r="U856" s="106"/>
      <c r="V856" s="106"/>
      <c r="W856" s="106"/>
      <c r="X856" s="106"/>
      <c r="Y856" s="106"/>
      <c r="Z856" s="106"/>
    </row>
    <row r="857" spans="1:26" ht="14.25" hidden="1" customHeight="1">
      <c r="A857" s="693" t="s">
        <v>1713</v>
      </c>
      <c r="B857" s="525" t="s">
        <v>1714</v>
      </c>
      <c r="C857" s="106"/>
      <c r="D857" s="106"/>
      <c r="E857" s="106"/>
      <c r="F857" s="106"/>
      <c r="G857" s="155"/>
      <c r="H857" s="279"/>
      <c r="I857" s="319"/>
      <c r="J857" s="319"/>
      <c r="K857" s="105"/>
      <c r="L857" s="106"/>
      <c r="M857" s="106"/>
      <c r="N857" s="106"/>
      <c r="O857" s="106"/>
      <c r="P857" s="106"/>
      <c r="Q857" s="106"/>
      <c r="R857" s="106"/>
      <c r="S857" s="106"/>
      <c r="T857" s="106"/>
      <c r="U857" s="106"/>
      <c r="V857" s="106"/>
      <c r="W857" s="106"/>
      <c r="X857" s="106"/>
      <c r="Y857" s="106"/>
      <c r="Z857" s="106"/>
    </row>
    <row r="858" spans="1:26" ht="14.25" hidden="1" customHeight="1">
      <c r="A858" s="693" t="s">
        <v>1723</v>
      </c>
      <c r="B858" s="525" t="s">
        <v>1724</v>
      </c>
      <c r="C858" s="1074"/>
      <c r="D858" s="325"/>
      <c r="E858" s="325"/>
      <c r="F858" s="1074"/>
      <c r="G858" s="213"/>
      <c r="H858" s="279"/>
      <c r="I858" s="319"/>
      <c r="J858" s="319"/>
      <c r="K858" s="105"/>
      <c r="L858" s="106"/>
      <c r="M858" s="106"/>
      <c r="N858" s="106"/>
      <c r="O858" s="106"/>
      <c r="P858" s="106"/>
      <c r="Q858" s="106"/>
      <c r="R858" s="106"/>
      <c r="S858" s="106"/>
      <c r="T858" s="106"/>
      <c r="U858" s="106"/>
      <c r="V858" s="106"/>
      <c r="W858" s="106"/>
      <c r="X858" s="106"/>
      <c r="Y858" s="106"/>
      <c r="Z858" s="106"/>
    </row>
    <row r="859" spans="1:26" ht="14.25" hidden="1" customHeight="1">
      <c r="A859" s="693" t="s">
        <v>1735</v>
      </c>
      <c r="B859" s="525" t="s">
        <v>1736</v>
      </c>
      <c r="C859" s="1074"/>
      <c r="D859" s="325"/>
      <c r="E859" s="325"/>
      <c r="F859" s="1448"/>
      <c r="G859" s="1449"/>
      <c r="H859" s="279"/>
      <c r="I859" s="319"/>
      <c r="J859" s="319"/>
      <c r="K859" s="105"/>
      <c r="L859" s="106"/>
      <c r="M859" s="106"/>
      <c r="N859" s="106"/>
      <c r="O859" s="106"/>
      <c r="P859" s="106"/>
      <c r="Q859" s="106"/>
      <c r="R859" s="106"/>
      <c r="S859" s="106"/>
      <c r="T859" s="106"/>
      <c r="U859" s="106"/>
      <c r="V859" s="106"/>
      <c r="W859" s="106"/>
      <c r="X859" s="106"/>
      <c r="Y859" s="106"/>
      <c r="Z859" s="106"/>
    </row>
    <row r="860" spans="1:26" ht="34">
      <c r="A860" s="693" t="s">
        <v>1745</v>
      </c>
      <c r="B860" s="538" t="s">
        <v>1746</v>
      </c>
      <c r="C860" s="475" t="s">
        <v>9738</v>
      </c>
      <c r="D860" s="696">
        <v>2</v>
      </c>
      <c r="E860" s="1439" t="s">
        <v>877</v>
      </c>
      <c r="F860" s="475" t="s">
        <v>9739</v>
      </c>
      <c r="G860" s="1056"/>
      <c r="H860" s="1102"/>
      <c r="I860" s="960"/>
      <c r="J860" s="960"/>
      <c r="K860" s="960"/>
      <c r="L860" s="963"/>
      <c r="M860" s="963"/>
      <c r="N860" s="963"/>
      <c r="O860" s="963"/>
      <c r="P860" s="963"/>
      <c r="Q860" s="963"/>
      <c r="R860" s="963"/>
      <c r="S860" s="963"/>
      <c r="T860" s="963"/>
      <c r="U860" s="963"/>
      <c r="V860" s="963"/>
      <c r="W860" s="963"/>
      <c r="X860" s="963"/>
      <c r="Y860" s="963"/>
      <c r="Z860" s="963"/>
    </row>
    <row r="861" spans="1:26" ht="14.25" hidden="1" customHeight="1">
      <c r="A861" s="474"/>
      <c r="B861" s="532"/>
      <c r="C861" s="1450" t="s">
        <v>9740</v>
      </c>
      <c r="D861" s="1451"/>
      <c r="E861" s="1451"/>
      <c r="F861" s="1452" t="s">
        <v>9741</v>
      </c>
      <c r="G861" s="1453"/>
      <c r="H861" s="279"/>
      <c r="I861" s="319"/>
      <c r="J861" s="319"/>
      <c r="K861" s="105"/>
      <c r="L861" s="106"/>
      <c r="M861" s="106"/>
      <c r="N861" s="106"/>
      <c r="O861" s="106"/>
      <c r="P861" s="106"/>
      <c r="Q861" s="106"/>
      <c r="R861" s="106"/>
      <c r="S861" s="106"/>
      <c r="T861" s="106"/>
      <c r="U861" s="106"/>
      <c r="V861" s="106"/>
      <c r="W861" s="106"/>
      <c r="X861" s="106"/>
      <c r="Y861" s="106"/>
      <c r="Z861" s="106"/>
    </row>
    <row r="862" spans="1:26" ht="14.25" hidden="1" customHeight="1">
      <c r="A862" s="474"/>
      <c r="B862" s="532"/>
      <c r="C862" s="1450" t="s">
        <v>9742</v>
      </c>
      <c r="D862" s="1451"/>
      <c r="E862" s="1451"/>
      <c r="F862" s="1450" t="s">
        <v>9743</v>
      </c>
      <c r="G862" s="213"/>
      <c r="H862" s="279"/>
      <c r="I862" s="319"/>
      <c r="J862" s="319"/>
      <c r="K862" s="105"/>
      <c r="L862" s="106"/>
      <c r="M862" s="106"/>
      <c r="N862" s="106"/>
      <c r="O862" s="106"/>
      <c r="P862" s="106"/>
      <c r="Q862" s="106"/>
      <c r="R862" s="106"/>
      <c r="S862" s="106"/>
      <c r="T862" s="106"/>
      <c r="U862" s="106"/>
      <c r="V862" s="106"/>
      <c r="W862" s="106"/>
      <c r="X862" s="106"/>
      <c r="Y862" s="106"/>
      <c r="Z862" s="106"/>
    </row>
    <row r="863" spans="1:26" ht="14.25" hidden="1" customHeight="1">
      <c r="A863" s="474" t="s">
        <v>1747</v>
      </c>
      <c r="B863" s="1454" t="s">
        <v>1748</v>
      </c>
      <c r="C863" s="1448"/>
      <c r="D863" s="1455"/>
      <c r="E863" s="1455"/>
      <c r="F863" s="1448"/>
      <c r="G863" s="1449"/>
      <c r="H863" s="279"/>
      <c r="I863" s="319"/>
      <c r="J863" s="319"/>
      <c r="K863" s="105"/>
      <c r="L863" s="106"/>
      <c r="M863" s="106"/>
      <c r="N863" s="106"/>
      <c r="O863" s="106"/>
      <c r="P863" s="106"/>
      <c r="Q863" s="106"/>
      <c r="R863" s="106"/>
      <c r="S863" s="106"/>
      <c r="T863" s="106"/>
      <c r="U863" s="106"/>
      <c r="V863" s="106"/>
      <c r="W863" s="106"/>
      <c r="X863" s="106"/>
      <c r="Y863" s="106"/>
      <c r="Z863" s="106"/>
    </row>
    <row r="864" spans="1:26" ht="19">
      <c r="A864" s="1053"/>
      <c r="B864" s="1784" t="s">
        <v>1759</v>
      </c>
      <c r="C864" s="1570"/>
      <c r="D864" s="1570"/>
      <c r="E864" s="1570"/>
      <c r="F864" s="1570"/>
      <c r="G864" s="1573"/>
      <c r="H864" s="1415"/>
      <c r="I864" s="960">
        <f t="shared" ref="I864:J864" si="8">I865+I877+I883+I890</f>
        <v>46</v>
      </c>
      <c r="J864" s="960">
        <f t="shared" si="8"/>
        <v>46</v>
      </c>
      <c r="K864" s="960"/>
      <c r="L864" s="963"/>
      <c r="M864" s="963"/>
      <c r="N864" s="963"/>
      <c r="O864" s="963"/>
      <c r="P864" s="963"/>
      <c r="Q864" s="963"/>
      <c r="R864" s="963"/>
      <c r="S864" s="963"/>
      <c r="T864" s="963"/>
      <c r="U864" s="963"/>
      <c r="V864" s="963"/>
      <c r="W864" s="963"/>
      <c r="X864" s="963"/>
      <c r="Y864" s="963"/>
      <c r="Z864" s="963"/>
    </row>
    <row r="865" spans="1:26" ht="19">
      <c r="A865" s="693" t="s">
        <v>2544</v>
      </c>
      <c r="B865" s="1836" t="s">
        <v>190</v>
      </c>
      <c r="C865" s="1834"/>
      <c r="D865" s="1834"/>
      <c r="E865" s="1834"/>
      <c r="F865" s="1834"/>
      <c r="G865" s="1835"/>
      <c r="H865" s="1416"/>
      <c r="I865" s="960">
        <f>SUM(D866:D876)</f>
        <v>20</v>
      </c>
      <c r="J865" s="960">
        <f>COUNT(D866:D876)*2</f>
        <v>20</v>
      </c>
      <c r="K865" s="960"/>
      <c r="L865" s="963"/>
      <c r="M865" s="963"/>
      <c r="N865" s="963"/>
      <c r="O865" s="963"/>
      <c r="P865" s="963"/>
      <c r="Q865" s="963"/>
      <c r="R865" s="963"/>
      <c r="S865" s="963"/>
      <c r="T865" s="963"/>
      <c r="U865" s="963"/>
      <c r="V865" s="963"/>
      <c r="W865" s="963"/>
      <c r="X865" s="963"/>
      <c r="Y865" s="963"/>
      <c r="Z865" s="963"/>
    </row>
    <row r="866" spans="1:26" ht="32">
      <c r="A866" s="693" t="s">
        <v>1760</v>
      </c>
      <c r="B866" s="471" t="s">
        <v>1761</v>
      </c>
      <c r="C866" s="471" t="s">
        <v>5239</v>
      </c>
      <c r="D866" s="696">
        <v>2</v>
      </c>
      <c r="E866" s="1439" t="s">
        <v>877</v>
      </c>
      <c r="F866" s="475"/>
      <c r="G866" s="1021"/>
      <c r="H866" s="1149"/>
      <c r="I866" s="960"/>
      <c r="J866" s="960"/>
      <c r="K866" s="960"/>
      <c r="L866" s="963"/>
      <c r="M866" s="963"/>
      <c r="N866" s="963"/>
      <c r="O866" s="963"/>
      <c r="P866" s="963"/>
      <c r="Q866" s="963"/>
      <c r="R866" s="963"/>
      <c r="S866" s="963"/>
      <c r="T866" s="963"/>
      <c r="U866" s="963"/>
      <c r="V866" s="963"/>
      <c r="W866" s="963"/>
      <c r="X866" s="963"/>
      <c r="Y866" s="963"/>
      <c r="Z866" s="963"/>
    </row>
    <row r="867" spans="1:26" ht="16">
      <c r="A867" s="693" t="s">
        <v>6943</v>
      </c>
      <c r="B867" s="471"/>
      <c r="C867" s="471" t="s">
        <v>9744</v>
      </c>
      <c r="D867" s="696">
        <v>2</v>
      </c>
      <c r="E867" s="1439" t="s">
        <v>877</v>
      </c>
      <c r="F867" s="475"/>
      <c r="G867" s="1021"/>
      <c r="H867" s="1149"/>
      <c r="I867" s="960"/>
      <c r="J867" s="960"/>
      <c r="K867" s="960"/>
      <c r="L867" s="963"/>
      <c r="M867" s="963"/>
      <c r="N867" s="963"/>
      <c r="O867" s="963"/>
      <c r="P867" s="963"/>
      <c r="Q867" s="963"/>
      <c r="R867" s="963"/>
      <c r="S867" s="963"/>
      <c r="T867" s="963"/>
      <c r="U867" s="963"/>
      <c r="V867" s="963"/>
      <c r="W867" s="963"/>
      <c r="X867" s="963"/>
      <c r="Y867" s="963"/>
      <c r="Z867" s="963"/>
    </row>
    <row r="868" spans="1:26" ht="16">
      <c r="A868" s="693" t="s">
        <v>6943</v>
      </c>
      <c r="B868" s="471"/>
      <c r="C868" s="471" t="s">
        <v>9745</v>
      </c>
      <c r="D868" s="696">
        <v>2</v>
      </c>
      <c r="E868" s="1439" t="s">
        <v>877</v>
      </c>
      <c r="F868" s="475"/>
      <c r="G868" s="1021"/>
      <c r="H868" s="1149"/>
      <c r="I868" s="960"/>
      <c r="J868" s="960"/>
      <c r="K868" s="960"/>
      <c r="L868" s="963"/>
      <c r="M868" s="963"/>
      <c r="N868" s="963"/>
      <c r="O868" s="963"/>
      <c r="P868" s="963"/>
      <c r="Q868" s="963"/>
      <c r="R868" s="963"/>
      <c r="S868" s="963"/>
      <c r="T868" s="963"/>
      <c r="U868" s="963"/>
      <c r="V868" s="963"/>
      <c r="W868" s="963"/>
      <c r="X868" s="963"/>
      <c r="Y868" s="963"/>
      <c r="Z868" s="963"/>
    </row>
    <row r="869" spans="1:26" ht="16">
      <c r="A869" s="693" t="s">
        <v>6943</v>
      </c>
      <c r="B869" s="471"/>
      <c r="C869" s="471" t="s">
        <v>9746</v>
      </c>
      <c r="D869" s="696">
        <v>2</v>
      </c>
      <c r="E869" s="1439" t="s">
        <v>877</v>
      </c>
      <c r="F869" s="475"/>
      <c r="G869" s="1021"/>
      <c r="H869" s="1149"/>
      <c r="I869" s="960"/>
      <c r="J869" s="960"/>
      <c r="K869" s="960"/>
      <c r="L869" s="963"/>
      <c r="M869" s="963"/>
      <c r="N869" s="963"/>
      <c r="O869" s="963"/>
      <c r="P869" s="963"/>
      <c r="Q869" s="963"/>
      <c r="R869" s="963"/>
      <c r="S869" s="963"/>
      <c r="T869" s="963"/>
      <c r="U869" s="963"/>
      <c r="V869" s="963"/>
      <c r="W869" s="963"/>
      <c r="X869" s="963"/>
      <c r="Y869" s="963"/>
      <c r="Z869" s="963"/>
    </row>
    <row r="870" spans="1:26" ht="16">
      <c r="A870" s="693" t="s">
        <v>6943</v>
      </c>
      <c r="B870" s="471"/>
      <c r="C870" s="471" t="s">
        <v>9747</v>
      </c>
      <c r="D870" s="696">
        <v>2</v>
      </c>
      <c r="E870" s="1439" t="s">
        <v>877</v>
      </c>
      <c r="F870" s="475"/>
      <c r="G870" s="1021"/>
      <c r="H870" s="1149"/>
      <c r="I870" s="960"/>
      <c r="J870" s="960"/>
      <c r="K870" s="960"/>
      <c r="L870" s="963"/>
      <c r="M870" s="963"/>
      <c r="N870" s="963"/>
      <c r="O870" s="963"/>
      <c r="P870" s="963"/>
      <c r="Q870" s="963"/>
      <c r="R870" s="963"/>
      <c r="S870" s="963"/>
      <c r="T870" s="963"/>
      <c r="U870" s="963"/>
      <c r="V870" s="963"/>
      <c r="W870" s="963"/>
      <c r="X870" s="963"/>
      <c r="Y870" s="963"/>
      <c r="Z870" s="963"/>
    </row>
    <row r="871" spans="1:26" ht="16">
      <c r="A871" s="693" t="s">
        <v>6943</v>
      </c>
      <c r="B871" s="471"/>
      <c r="C871" s="471" t="s">
        <v>9748</v>
      </c>
      <c r="D871" s="696">
        <v>2</v>
      </c>
      <c r="E871" s="1439" t="s">
        <v>877</v>
      </c>
      <c r="F871" s="475"/>
      <c r="G871" s="1021"/>
      <c r="H871" s="1149"/>
      <c r="I871" s="960"/>
      <c r="J871" s="960"/>
      <c r="K871" s="960"/>
      <c r="L871" s="963"/>
      <c r="M871" s="963"/>
      <c r="N871" s="963"/>
      <c r="O871" s="963"/>
      <c r="P871" s="963"/>
      <c r="Q871" s="963"/>
      <c r="R871" s="963"/>
      <c r="S871" s="963"/>
      <c r="T871" s="963"/>
      <c r="U871" s="963"/>
      <c r="V871" s="963"/>
      <c r="W871" s="963"/>
      <c r="X871" s="963"/>
      <c r="Y871" s="963"/>
      <c r="Z871" s="963"/>
    </row>
    <row r="872" spans="1:26" ht="16">
      <c r="A872" s="693" t="s">
        <v>6943</v>
      </c>
      <c r="B872" s="471"/>
      <c r="C872" s="471" t="s">
        <v>9749</v>
      </c>
      <c r="D872" s="696">
        <v>2</v>
      </c>
      <c r="E872" s="1439" t="s">
        <v>877</v>
      </c>
      <c r="F872" s="475"/>
      <c r="G872" s="1021"/>
      <c r="H872" s="1149"/>
      <c r="I872" s="960"/>
      <c r="J872" s="960"/>
      <c r="K872" s="960"/>
      <c r="L872" s="963"/>
      <c r="M872" s="963"/>
      <c r="N872" s="963"/>
      <c r="O872" s="963"/>
      <c r="P872" s="963"/>
      <c r="Q872" s="963"/>
      <c r="R872" s="963"/>
      <c r="S872" s="963"/>
      <c r="T872" s="963"/>
      <c r="U872" s="963"/>
      <c r="V872" s="963"/>
      <c r="W872" s="963"/>
      <c r="X872" s="963"/>
      <c r="Y872" s="963"/>
      <c r="Z872" s="963"/>
    </row>
    <row r="873" spans="1:26" ht="16">
      <c r="A873" s="693" t="s">
        <v>6943</v>
      </c>
      <c r="B873" s="471"/>
      <c r="C873" s="471" t="s">
        <v>9750</v>
      </c>
      <c r="D873" s="696">
        <v>2</v>
      </c>
      <c r="E873" s="1439" t="s">
        <v>877</v>
      </c>
      <c r="F873" s="475"/>
      <c r="G873" s="1021"/>
      <c r="H873" s="1149"/>
      <c r="I873" s="960"/>
      <c r="J873" s="960"/>
      <c r="K873" s="960"/>
      <c r="L873" s="963"/>
      <c r="M873" s="963"/>
      <c r="N873" s="963"/>
      <c r="O873" s="963"/>
      <c r="P873" s="963"/>
      <c r="Q873" s="963"/>
      <c r="R873" s="963"/>
      <c r="S873" s="963"/>
      <c r="T873" s="963"/>
      <c r="U873" s="963"/>
      <c r="V873" s="963"/>
      <c r="W873" s="963"/>
      <c r="X873" s="963"/>
      <c r="Y873" s="963"/>
      <c r="Z873" s="963"/>
    </row>
    <row r="874" spans="1:26" ht="16">
      <c r="A874" s="693" t="s">
        <v>6943</v>
      </c>
      <c r="B874" s="471"/>
      <c r="C874" s="471" t="s">
        <v>9751</v>
      </c>
      <c r="D874" s="696">
        <v>2</v>
      </c>
      <c r="E874" s="1439" t="s">
        <v>877</v>
      </c>
      <c r="F874" s="475"/>
      <c r="G874" s="1021"/>
      <c r="H874" s="1149"/>
      <c r="I874" s="960"/>
      <c r="J874" s="960"/>
      <c r="K874" s="960"/>
      <c r="L874" s="963"/>
      <c r="M874" s="963"/>
      <c r="N874" s="963"/>
      <c r="O874" s="963"/>
      <c r="P874" s="963"/>
      <c r="Q874" s="963"/>
      <c r="R874" s="963"/>
      <c r="S874" s="963"/>
      <c r="T874" s="963"/>
      <c r="U874" s="963"/>
      <c r="V874" s="963"/>
      <c r="W874" s="963"/>
      <c r="X874" s="963"/>
      <c r="Y874" s="963"/>
      <c r="Z874" s="963"/>
    </row>
    <row r="875" spans="1:26" ht="16">
      <c r="A875" s="693"/>
      <c r="B875" s="735"/>
      <c r="C875" s="475" t="s">
        <v>9752</v>
      </c>
      <c r="D875" s="696">
        <v>2</v>
      </c>
      <c r="E875" s="1439" t="s">
        <v>877</v>
      </c>
      <c r="F875" s="475"/>
      <c r="G875" s="1021"/>
      <c r="H875" s="1149"/>
      <c r="I875" s="960"/>
      <c r="J875" s="960"/>
      <c r="K875" s="960"/>
      <c r="L875" s="963"/>
      <c r="M875" s="963"/>
      <c r="N875" s="963"/>
      <c r="O875" s="963"/>
      <c r="P875" s="963"/>
      <c r="Q875" s="963"/>
      <c r="R875" s="963"/>
      <c r="S875" s="963"/>
      <c r="T875" s="963"/>
      <c r="U875" s="963"/>
      <c r="V875" s="963"/>
      <c r="W875" s="963"/>
      <c r="X875" s="963"/>
      <c r="Y875" s="963"/>
      <c r="Z875" s="963"/>
    </row>
    <row r="876" spans="1:26" ht="81" hidden="1" customHeight="1">
      <c r="A876" s="310" t="s">
        <v>2553</v>
      </c>
      <c r="B876" s="771" t="s">
        <v>1770</v>
      </c>
      <c r="C876" s="125"/>
      <c r="D876" s="125"/>
      <c r="E876" s="125"/>
      <c r="F876" s="101"/>
      <c r="G876" s="101"/>
      <c r="I876" s="319"/>
      <c r="J876" s="319"/>
      <c r="K876" s="106"/>
      <c r="L876" s="106"/>
      <c r="M876" s="106"/>
      <c r="N876" s="106"/>
      <c r="O876" s="106"/>
      <c r="P876" s="106"/>
      <c r="Q876" s="106"/>
      <c r="R876" s="106"/>
      <c r="S876" s="106"/>
      <c r="T876" s="106"/>
      <c r="U876" s="106"/>
      <c r="V876" s="106"/>
      <c r="W876" s="106"/>
      <c r="X876" s="106"/>
      <c r="Y876" s="106"/>
      <c r="Z876" s="106"/>
    </row>
    <row r="877" spans="1:26" ht="19">
      <c r="A877" s="693" t="s">
        <v>2555</v>
      </c>
      <c r="B877" s="1812" t="s">
        <v>192</v>
      </c>
      <c r="C877" s="1581"/>
      <c r="D877" s="1581"/>
      <c r="E877" s="1581"/>
      <c r="F877" s="1581"/>
      <c r="G877" s="1696"/>
      <c r="H877" s="1416"/>
      <c r="I877" s="960">
        <f>SUM(D878:D882)</f>
        <v>8</v>
      </c>
      <c r="J877" s="960">
        <f>COUNT(D878:D881)*2</f>
        <v>8</v>
      </c>
      <c r="K877" s="960"/>
      <c r="L877" s="963"/>
      <c r="M877" s="963"/>
      <c r="N877" s="963"/>
      <c r="O877" s="963"/>
      <c r="P877" s="963"/>
      <c r="Q877" s="963"/>
      <c r="R877" s="963"/>
      <c r="S877" s="963"/>
      <c r="T877" s="963"/>
      <c r="U877" s="963"/>
      <c r="V877" s="963"/>
      <c r="W877" s="963"/>
      <c r="X877" s="963"/>
      <c r="Y877" s="963"/>
      <c r="Z877" s="963"/>
    </row>
    <row r="878" spans="1:26" ht="16">
      <c r="A878" s="693" t="s">
        <v>2556</v>
      </c>
      <c r="B878" s="471" t="s">
        <v>1772</v>
      </c>
      <c r="C878" s="471" t="s">
        <v>9753</v>
      </c>
      <c r="D878" s="696">
        <v>2</v>
      </c>
      <c r="E878" s="696" t="s">
        <v>877</v>
      </c>
      <c r="F878" s="475"/>
      <c r="G878" s="1021"/>
      <c r="H878" s="1149"/>
      <c r="I878" s="960"/>
      <c r="J878" s="960"/>
      <c r="K878" s="960"/>
      <c r="L878" s="963"/>
      <c r="M878" s="963"/>
      <c r="N878" s="963"/>
      <c r="O878" s="963"/>
      <c r="P878" s="963"/>
      <c r="Q878" s="963"/>
      <c r="R878" s="963"/>
      <c r="S878" s="963"/>
      <c r="T878" s="963"/>
      <c r="U878" s="963"/>
      <c r="V878" s="963"/>
      <c r="W878" s="963"/>
      <c r="X878" s="963"/>
      <c r="Y878" s="963"/>
      <c r="Z878" s="963"/>
    </row>
    <row r="879" spans="1:26" ht="16">
      <c r="A879" s="693"/>
      <c r="B879" s="471"/>
      <c r="C879" s="471" t="s">
        <v>9754</v>
      </c>
      <c r="D879" s="696">
        <v>2</v>
      </c>
      <c r="E879" s="696" t="s">
        <v>877</v>
      </c>
      <c r="F879" s="475"/>
      <c r="G879" s="1021"/>
      <c r="H879" s="1149"/>
      <c r="I879" s="960"/>
      <c r="J879" s="960"/>
      <c r="K879" s="960"/>
      <c r="L879" s="963"/>
      <c r="M879" s="963"/>
      <c r="N879" s="963"/>
      <c r="O879" s="963"/>
      <c r="P879" s="963"/>
      <c r="Q879" s="963"/>
      <c r="R879" s="963"/>
      <c r="S879" s="963"/>
      <c r="T879" s="963"/>
      <c r="U879" s="963"/>
      <c r="V879" s="963"/>
      <c r="W879" s="963"/>
      <c r="X879" s="963"/>
      <c r="Y879" s="963"/>
      <c r="Z879" s="963"/>
    </row>
    <row r="880" spans="1:26" ht="16">
      <c r="A880" s="693" t="s">
        <v>6943</v>
      </c>
      <c r="B880" s="471"/>
      <c r="C880" s="471" t="s">
        <v>9755</v>
      </c>
      <c r="D880" s="696">
        <v>2</v>
      </c>
      <c r="E880" s="696" t="s">
        <v>877</v>
      </c>
      <c r="F880" s="475"/>
      <c r="G880" s="1021"/>
      <c r="H880" s="1149"/>
      <c r="I880" s="960"/>
      <c r="J880" s="960"/>
      <c r="K880" s="960"/>
      <c r="L880" s="963"/>
      <c r="M880" s="963"/>
      <c r="N880" s="963"/>
      <c r="O880" s="963"/>
      <c r="P880" s="963"/>
      <c r="Q880" s="963"/>
      <c r="R880" s="963"/>
      <c r="S880" s="963"/>
      <c r="T880" s="963"/>
      <c r="U880" s="963"/>
      <c r="V880" s="963"/>
      <c r="W880" s="963"/>
      <c r="X880" s="963"/>
      <c r="Y880" s="963"/>
      <c r="Z880" s="963"/>
    </row>
    <row r="881" spans="1:26" ht="16">
      <c r="A881" s="693" t="s">
        <v>6943</v>
      </c>
      <c r="B881" s="471"/>
      <c r="C881" s="471" t="s">
        <v>9756</v>
      </c>
      <c r="D881" s="696">
        <v>2</v>
      </c>
      <c r="E881" s="696" t="s">
        <v>877</v>
      </c>
      <c r="F881" s="475"/>
      <c r="G881" s="1021"/>
      <c r="H881" s="1149"/>
      <c r="I881" s="960"/>
      <c r="J881" s="960"/>
      <c r="K881" s="960"/>
      <c r="L881" s="963"/>
      <c r="M881" s="963"/>
      <c r="N881" s="963"/>
      <c r="O881" s="963"/>
      <c r="P881" s="963"/>
      <c r="Q881" s="963"/>
      <c r="R881" s="963"/>
      <c r="S881" s="963"/>
      <c r="T881" s="963"/>
      <c r="U881" s="963"/>
      <c r="V881" s="963"/>
      <c r="W881" s="963"/>
      <c r="X881" s="963"/>
      <c r="Y881" s="963"/>
      <c r="Z881" s="963"/>
    </row>
    <row r="882" spans="1:26" ht="45" hidden="1" customHeight="1">
      <c r="A882" s="310" t="s">
        <v>1781</v>
      </c>
      <c r="B882" s="232" t="s">
        <v>1782</v>
      </c>
      <c r="C882" s="101"/>
      <c r="D882" s="101"/>
      <c r="E882" s="101"/>
      <c r="F882" s="101"/>
      <c r="G882" s="101"/>
      <c r="I882" s="319"/>
      <c r="J882" s="319"/>
      <c r="K882" s="106"/>
      <c r="L882" s="106"/>
      <c r="M882" s="106"/>
      <c r="N882" s="106"/>
      <c r="O882" s="106"/>
      <c r="P882" s="106"/>
      <c r="Q882" s="106"/>
      <c r="R882" s="106"/>
      <c r="S882" s="106"/>
      <c r="T882" s="106"/>
      <c r="U882" s="106"/>
      <c r="V882" s="106"/>
      <c r="W882" s="106"/>
      <c r="X882" s="106"/>
      <c r="Y882" s="106"/>
      <c r="Z882" s="106"/>
    </row>
    <row r="883" spans="1:26" ht="19">
      <c r="A883" s="693" t="s">
        <v>276</v>
      </c>
      <c r="B883" s="1606" t="s">
        <v>194</v>
      </c>
      <c r="C883" s="1570"/>
      <c r="D883" s="1570"/>
      <c r="E883" s="1570"/>
      <c r="F883" s="1570"/>
      <c r="G883" s="1573"/>
      <c r="H883" s="1416"/>
      <c r="I883" s="960">
        <f>SUM(D884:D889)</f>
        <v>10</v>
      </c>
      <c r="J883" s="960">
        <f>COUNT(D884:D889)*2</f>
        <v>10</v>
      </c>
      <c r="K883" s="960"/>
      <c r="L883" s="963"/>
      <c r="M883" s="963"/>
      <c r="N883" s="963"/>
      <c r="O883" s="963"/>
      <c r="P883" s="963"/>
      <c r="Q883" s="963"/>
      <c r="R883" s="963"/>
      <c r="S883" s="963"/>
      <c r="T883" s="963"/>
      <c r="U883" s="963"/>
      <c r="V883" s="963"/>
      <c r="W883" s="963"/>
      <c r="X883" s="963"/>
      <c r="Y883" s="963"/>
      <c r="Z883" s="963"/>
    </row>
    <row r="884" spans="1:26" ht="32">
      <c r="A884" s="693" t="s">
        <v>2569</v>
      </c>
      <c r="B884" s="473" t="s">
        <v>1784</v>
      </c>
      <c r="C884" s="473" t="s">
        <v>9757</v>
      </c>
      <c r="D884" s="696">
        <v>2</v>
      </c>
      <c r="E884" s="1434" t="s">
        <v>877</v>
      </c>
      <c r="F884" s="262"/>
      <c r="G884" s="1456"/>
      <c r="H884" s="1149"/>
      <c r="I884" s="960"/>
      <c r="J884" s="960"/>
      <c r="K884" s="960"/>
      <c r="L884" s="963"/>
      <c r="M884" s="963"/>
      <c r="N884" s="963"/>
      <c r="O884" s="963"/>
      <c r="P884" s="963"/>
      <c r="Q884" s="963"/>
      <c r="R884" s="963"/>
      <c r="S884" s="963"/>
      <c r="T884" s="963"/>
      <c r="U884" s="963"/>
      <c r="V884" s="963"/>
      <c r="W884" s="963"/>
      <c r="X884" s="963"/>
      <c r="Y884" s="963"/>
      <c r="Z884" s="963"/>
    </row>
    <row r="885" spans="1:26" ht="16">
      <c r="A885" s="693" t="s">
        <v>6943</v>
      </c>
      <c r="B885" s="471"/>
      <c r="C885" s="471" t="s">
        <v>9758</v>
      </c>
      <c r="D885" s="696">
        <v>2</v>
      </c>
      <c r="E885" s="1439" t="s">
        <v>877</v>
      </c>
      <c r="F885" s="475"/>
      <c r="G885" s="1021"/>
      <c r="H885" s="1149"/>
      <c r="I885" s="960"/>
      <c r="J885" s="960"/>
      <c r="K885" s="960"/>
      <c r="L885" s="963"/>
      <c r="M885" s="963"/>
      <c r="N885" s="963"/>
      <c r="O885" s="963"/>
      <c r="P885" s="963"/>
      <c r="Q885" s="963"/>
      <c r="R885" s="963"/>
      <c r="S885" s="963"/>
      <c r="T885" s="963"/>
      <c r="U885" s="963"/>
      <c r="V885" s="963"/>
      <c r="W885" s="963"/>
      <c r="X885" s="963"/>
      <c r="Y885" s="963"/>
      <c r="Z885" s="963"/>
    </row>
    <row r="886" spans="1:26" ht="16">
      <c r="A886" s="693" t="s">
        <v>6943</v>
      </c>
      <c r="B886" s="471"/>
      <c r="C886" s="471" t="s">
        <v>9748</v>
      </c>
      <c r="D886" s="696">
        <v>2</v>
      </c>
      <c r="E886" s="1439" t="s">
        <v>877</v>
      </c>
      <c r="F886" s="475"/>
      <c r="G886" s="1021"/>
      <c r="H886" s="1149"/>
      <c r="I886" s="960"/>
      <c r="J886" s="960"/>
      <c r="K886" s="960"/>
      <c r="L886" s="963"/>
      <c r="M886" s="963"/>
      <c r="N886" s="963"/>
      <c r="O886" s="963"/>
      <c r="P886" s="963"/>
      <c r="Q886" s="963"/>
      <c r="R886" s="963"/>
      <c r="S886" s="963"/>
      <c r="T886" s="963"/>
      <c r="U886" s="963"/>
      <c r="V886" s="963"/>
      <c r="W886" s="963"/>
      <c r="X886" s="963"/>
      <c r="Y886" s="963"/>
      <c r="Z886" s="963"/>
    </row>
    <row r="887" spans="1:26" ht="16">
      <c r="A887" s="693" t="s">
        <v>6943</v>
      </c>
      <c r="B887" s="471"/>
      <c r="C887" s="471" t="s">
        <v>9749</v>
      </c>
      <c r="D887" s="696">
        <v>2</v>
      </c>
      <c r="E887" s="1439" t="s">
        <v>877</v>
      </c>
      <c r="F887" s="475"/>
      <c r="G887" s="1021"/>
      <c r="H887" s="1149"/>
      <c r="I887" s="960"/>
      <c r="J887" s="960"/>
      <c r="K887" s="960"/>
      <c r="L887" s="963"/>
      <c r="M887" s="963"/>
      <c r="N887" s="963"/>
      <c r="O887" s="963"/>
      <c r="P887" s="963"/>
      <c r="Q887" s="963"/>
      <c r="R887" s="963"/>
      <c r="S887" s="963"/>
      <c r="T887" s="963"/>
      <c r="U887" s="963"/>
      <c r="V887" s="963"/>
      <c r="W887" s="963"/>
      <c r="X887" s="963"/>
      <c r="Y887" s="963"/>
      <c r="Z887" s="963"/>
    </row>
    <row r="888" spans="1:26" ht="16">
      <c r="A888" s="693" t="s">
        <v>6943</v>
      </c>
      <c r="B888" s="471"/>
      <c r="C888" s="471" t="s">
        <v>9759</v>
      </c>
      <c r="D888" s="696">
        <v>2</v>
      </c>
      <c r="E888" s="1439" t="s">
        <v>877</v>
      </c>
      <c r="F888" s="475" t="s">
        <v>9760</v>
      </c>
      <c r="G888" s="1021"/>
      <c r="H888" s="1149"/>
      <c r="I888" s="960"/>
      <c r="J888" s="960"/>
      <c r="K888" s="960"/>
      <c r="L888" s="963"/>
      <c r="M888" s="963"/>
      <c r="N888" s="963"/>
      <c r="O888" s="963"/>
      <c r="P888" s="963"/>
      <c r="Q888" s="963"/>
      <c r="R888" s="963"/>
      <c r="S888" s="963"/>
      <c r="T888" s="963"/>
      <c r="U888" s="963"/>
      <c r="V888" s="963"/>
      <c r="W888" s="963"/>
      <c r="X888" s="963"/>
      <c r="Y888" s="963"/>
      <c r="Z888" s="963"/>
    </row>
    <row r="889" spans="1:26" ht="67.5" hidden="1" customHeight="1">
      <c r="A889" s="310" t="s">
        <v>1788</v>
      </c>
      <c r="B889" s="232" t="s">
        <v>1789</v>
      </c>
      <c r="C889" s="125"/>
      <c r="D889" s="125"/>
      <c r="E889" s="125"/>
      <c r="F889" s="101"/>
      <c r="G889" s="101"/>
      <c r="I889" s="319"/>
      <c r="J889" s="319"/>
      <c r="K889" s="106"/>
      <c r="L889" s="106"/>
      <c r="M889" s="106"/>
      <c r="N889" s="106"/>
      <c r="O889" s="106"/>
      <c r="P889" s="106"/>
      <c r="Q889" s="106"/>
      <c r="R889" s="106"/>
      <c r="S889" s="106"/>
      <c r="T889" s="106"/>
      <c r="U889" s="106"/>
      <c r="V889" s="106"/>
      <c r="W889" s="106"/>
      <c r="X889" s="106"/>
      <c r="Y889" s="106"/>
      <c r="Z889" s="106"/>
    </row>
    <row r="890" spans="1:26" ht="19">
      <c r="A890" s="693" t="s">
        <v>277</v>
      </c>
      <c r="B890" s="1812" t="s">
        <v>196</v>
      </c>
      <c r="C890" s="1581"/>
      <c r="D890" s="1581"/>
      <c r="E890" s="1581"/>
      <c r="F890" s="1581"/>
      <c r="G890" s="1696"/>
      <c r="H890" s="1416"/>
      <c r="I890" s="960">
        <f>SUM(D891:D895)</f>
        <v>8</v>
      </c>
      <c r="J890" s="960">
        <f>COUNT(D891:D895)*2</f>
        <v>8</v>
      </c>
      <c r="K890" s="960"/>
      <c r="L890" s="963"/>
      <c r="M890" s="963"/>
      <c r="N890" s="963"/>
      <c r="O890" s="963"/>
      <c r="P890" s="963"/>
      <c r="Q890" s="963"/>
      <c r="R890" s="963"/>
      <c r="S890" s="963"/>
      <c r="T890" s="963"/>
      <c r="U890" s="963"/>
      <c r="V890" s="963"/>
      <c r="W890" s="963"/>
      <c r="X890" s="963"/>
      <c r="Y890" s="963"/>
      <c r="Z890" s="963"/>
    </row>
    <row r="891" spans="1:26" ht="32">
      <c r="A891" s="693" t="s">
        <v>2579</v>
      </c>
      <c r="B891" s="471" t="s">
        <v>1791</v>
      </c>
      <c r="C891" s="471" t="s">
        <v>9761</v>
      </c>
      <c r="D891" s="696">
        <v>2</v>
      </c>
      <c r="E891" s="1439" t="s">
        <v>877</v>
      </c>
      <c r="F891" s="475"/>
      <c r="G891" s="1021"/>
      <c r="H891" s="1149"/>
      <c r="I891" s="960"/>
      <c r="J891" s="960"/>
      <c r="K891" s="960"/>
      <c r="L891" s="963"/>
      <c r="M891" s="963"/>
      <c r="N891" s="963"/>
      <c r="O891" s="963"/>
      <c r="P891" s="963"/>
      <c r="Q891" s="963"/>
      <c r="R891" s="963"/>
      <c r="S891" s="963"/>
      <c r="T891" s="963"/>
      <c r="U891" s="963"/>
      <c r="V891" s="963"/>
      <c r="W891" s="963"/>
      <c r="X891" s="963"/>
      <c r="Y891" s="963"/>
      <c r="Z891" s="963"/>
    </row>
    <row r="892" spans="1:26" ht="16">
      <c r="A892" s="693" t="s">
        <v>6943</v>
      </c>
      <c r="B892" s="471"/>
      <c r="C892" s="471" t="s">
        <v>9762</v>
      </c>
      <c r="D892" s="696">
        <v>2</v>
      </c>
      <c r="E892" s="1439" t="s">
        <v>877</v>
      </c>
      <c r="F892" s="475"/>
      <c r="G892" s="1021"/>
      <c r="H892" s="1149"/>
      <c r="I892" s="960"/>
      <c r="J892" s="960"/>
      <c r="K892" s="960"/>
      <c r="L892" s="963"/>
      <c r="M892" s="963"/>
      <c r="N892" s="963"/>
      <c r="O892" s="963"/>
      <c r="P892" s="963"/>
      <c r="Q892" s="963"/>
      <c r="R892" s="963"/>
      <c r="S892" s="963"/>
      <c r="T892" s="963"/>
      <c r="U892" s="963"/>
      <c r="V892" s="963"/>
      <c r="W892" s="963"/>
      <c r="X892" s="963"/>
      <c r="Y892" s="963"/>
      <c r="Z892" s="963"/>
    </row>
    <row r="893" spans="1:26" ht="16">
      <c r="A893" s="693" t="s">
        <v>6943</v>
      </c>
      <c r="B893" s="471"/>
      <c r="C893" s="471" t="s">
        <v>9763</v>
      </c>
      <c r="D893" s="696">
        <v>2</v>
      </c>
      <c r="E893" s="1439" t="s">
        <v>877</v>
      </c>
      <c r="F893" s="475"/>
      <c r="G893" s="1021"/>
      <c r="H893" s="1149"/>
      <c r="I893" s="960"/>
      <c r="J893" s="960"/>
      <c r="K893" s="960"/>
      <c r="L893" s="963"/>
      <c r="M893" s="963"/>
      <c r="N893" s="963"/>
      <c r="O893" s="963"/>
      <c r="P893" s="963"/>
      <c r="Q893" s="963"/>
      <c r="R893" s="963"/>
      <c r="S893" s="963"/>
      <c r="T893" s="963"/>
      <c r="U893" s="963"/>
      <c r="V893" s="963"/>
      <c r="W893" s="963"/>
      <c r="X893" s="963"/>
      <c r="Y893" s="963"/>
      <c r="Z893" s="963"/>
    </row>
    <row r="894" spans="1:26" ht="16">
      <c r="A894" s="693" t="s">
        <v>6943</v>
      </c>
      <c r="B894" s="471"/>
      <c r="C894" s="471" t="s">
        <v>9764</v>
      </c>
      <c r="D894" s="696">
        <v>2</v>
      </c>
      <c r="E894" s="1439" t="s">
        <v>877</v>
      </c>
      <c r="F894" s="475"/>
      <c r="G894" s="1021"/>
      <c r="H894" s="1149"/>
      <c r="I894" s="960"/>
      <c r="J894" s="960"/>
      <c r="K894" s="960"/>
      <c r="L894" s="963"/>
      <c r="M894" s="963"/>
      <c r="N894" s="963"/>
      <c r="O894" s="963"/>
      <c r="P894" s="963"/>
      <c r="Q894" s="963"/>
      <c r="R894" s="963"/>
      <c r="S894" s="963"/>
      <c r="T894" s="963"/>
      <c r="U894" s="963"/>
      <c r="V894" s="963"/>
      <c r="W894" s="963"/>
      <c r="X894" s="963"/>
      <c r="Y894" s="963"/>
      <c r="Z894" s="963"/>
    </row>
    <row r="895" spans="1:26" ht="47.25" hidden="1" customHeight="1">
      <c r="A895" s="310" t="s">
        <v>1800</v>
      </c>
      <c r="B895" s="150" t="s">
        <v>7710</v>
      </c>
      <c r="C895" s="125"/>
      <c r="D895" s="125"/>
      <c r="E895" s="125"/>
      <c r="F895" s="101"/>
      <c r="G895" s="101"/>
      <c r="I895" s="319"/>
      <c r="J895" s="319"/>
      <c r="K895" s="106"/>
      <c r="L895" s="106"/>
      <c r="M895" s="106"/>
      <c r="N895" s="106"/>
      <c r="O895" s="106"/>
      <c r="P895" s="106"/>
      <c r="Q895" s="106"/>
      <c r="R895" s="106"/>
      <c r="S895" s="106"/>
      <c r="T895" s="106"/>
      <c r="U895" s="106"/>
      <c r="V895" s="106"/>
      <c r="W895" s="106"/>
      <c r="X895" s="106"/>
      <c r="Y895" s="106"/>
      <c r="Z895" s="106"/>
    </row>
    <row r="896" spans="1:26">
      <c r="A896" s="854"/>
      <c r="B896" s="698"/>
      <c r="C896" s="868"/>
      <c r="D896" s="904">
        <v>0</v>
      </c>
      <c r="E896" s="904"/>
      <c r="F896" s="868"/>
      <c r="G896" s="868"/>
      <c r="H896" s="617"/>
      <c r="I896" s="105"/>
      <c r="J896" s="105"/>
      <c r="K896" s="105"/>
      <c r="L896" s="319"/>
      <c r="M896" s="319"/>
      <c r="N896" s="319"/>
      <c r="O896" s="319"/>
      <c r="P896" s="319"/>
      <c r="Q896" s="319"/>
      <c r="R896" s="319"/>
      <c r="S896" s="319"/>
      <c r="T896" s="319"/>
      <c r="U896" s="319"/>
      <c r="V896" s="319"/>
      <c r="W896" s="319"/>
      <c r="X896" s="319"/>
      <c r="Y896" s="319"/>
      <c r="Z896" s="319"/>
    </row>
    <row r="897" spans="1:26">
      <c r="A897" s="893"/>
      <c r="B897" s="893"/>
      <c r="C897" s="893"/>
      <c r="D897" s="777"/>
      <c r="E897" s="777"/>
      <c r="F897" s="1040"/>
      <c r="G897" s="1098"/>
      <c r="H897" s="1102"/>
      <c r="I897" s="960"/>
      <c r="J897" s="960"/>
      <c r="K897" s="960"/>
      <c r="L897" s="893"/>
      <c r="M897" s="893"/>
      <c r="N897" s="893"/>
      <c r="O897" s="893"/>
      <c r="P897" s="893"/>
      <c r="Q897" s="893"/>
      <c r="R897" s="893"/>
      <c r="S897" s="893"/>
      <c r="T897" s="893"/>
      <c r="U897" s="893"/>
      <c r="V897" s="893"/>
      <c r="W897" s="893"/>
      <c r="X897" s="893"/>
      <c r="Y897" s="893"/>
      <c r="Z897" s="893"/>
    </row>
    <row r="898" spans="1:26">
      <c r="A898" s="893"/>
      <c r="B898" s="893"/>
      <c r="C898" s="893"/>
      <c r="D898" s="777"/>
      <c r="E898" s="777"/>
      <c r="F898" s="1040"/>
      <c r="G898" s="1098"/>
      <c r="H898" s="1102"/>
      <c r="I898" s="960"/>
      <c r="J898" s="960"/>
      <c r="K898" s="960"/>
      <c r="L898" s="893"/>
      <c r="M898" s="893"/>
      <c r="N898" s="893"/>
      <c r="O898" s="893"/>
      <c r="P898" s="893"/>
      <c r="Q898" s="893"/>
      <c r="R898" s="893"/>
      <c r="S898" s="893"/>
      <c r="T898" s="893"/>
      <c r="U898" s="893"/>
      <c r="V898" s="893"/>
      <c r="W898" s="893"/>
      <c r="X898" s="893"/>
      <c r="Y898" s="893"/>
      <c r="Z898" s="893"/>
    </row>
    <row r="899" spans="1:26">
      <c r="A899" s="893"/>
      <c r="B899" s="893"/>
      <c r="C899" s="893"/>
      <c r="D899" s="777"/>
      <c r="E899" s="777"/>
      <c r="F899" s="1040"/>
      <c r="G899" s="1098"/>
      <c r="H899" s="1102"/>
      <c r="I899" s="960"/>
      <c r="J899" s="960"/>
      <c r="K899" s="960"/>
      <c r="L899" s="893"/>
      <c r="M899" s="893"/>
      <c r="N899" s="893"/>
      <c r="O899" s="893"/>
      <c r="P899" s="893"/>
      <c r="Q899" s="893"/>
      <c r="R899" s="893"/>
      <c r="S899" s="893"/>
      <c r="T899" s="893"/>
      <c r="U899" s="893"/>
      <c r="V899" s="893"/>
      <c r="W899" s="893"/>
      <c r="X899" s="893"/>
      <c r="Y899" s="893"/>
      <c r="Z899" s="893"/>
    </row>
    <row r="900" spans="1:26">
      <c r="A900" s="893"/>
      <c r="B900" s="893"/>
      <c r="C900" s="893"/>
      <c r="D900" s="777"/>
      <c r="E900" s="777"/>
      <c r="F900" s="1040"/>
      <c r="G900" s="1098"/>
      <c r="H900" s="1102"/>
      <c r="I900" s="960"/>
      <c r="J900" s="960"/>
      <c r="K900" s="960"/>
      <c r="L900" s="893"/>
      <c r="M900" s="893"/>
      <c r="N900" s="893"/>
      <c r="O900" s="893"/>
      <c r="P900" s="893"/>
      <c r="Q900" s="893"/>
      <c r="R900" s="893"/>
      <c r="S900" s="893"/>
      <c r="T900" s="893"/>
      <c r="U900" s="893"/>
      <c r="V900" s="893"/>
      <c r="W900" s="893"/>
      <c r="X900" s="893"/>
      <c r="Y900" s="893"/>
      <c r="Z900" s="893"/>
    </row>
    <row r="901" spans="1:26">
      <c r="A901" s="1098"/>
      <c r="B901" s="1098" t="s">
        <v>1803</v>
      </c>
      <c r="C901" s="1098" t="s">
        <v>2588</v>
      </c>
      <c r="D901" s="1100"/>
      <c r="E901" s="1100"/>
      <c r="F901" s="1059"/>
      <c r="G901" s="1098"/>
      <c r="H901" s="1102"/>
      <c r="I901" s="960"/>
      <c r="J901" s="960"/>
      <c r="K901" s="960"/>
      <c r="L901" s="893"/>
      <c r="M901" s="893"/>
      <c r="N901" s="893"/>
      <c r="O901" s="893"/>
      <c r="P901" s="893"/>
      <c r="Q901" s="893"/>
      <c r="R901" s="893"/>
      <c r="S901" s="893"/>
      <c r="T901" s="893"/>
      <c r="U901" s="893"/>
      <c r="V901" s="893"/>
      <c r="W901" s="893"/>
      <c r="X901" s="893"/>
      <c r="Y901" s="893"/>
      <c r="Z901" s="893"/>
    </row>
    <row r="902" spans="1:26">
      <c r="A902" s="1098" t="s">
        <v>291</v>
      </c>
      <c r="B902" s="1098">
        <f>IF(E902=0,0,I42)</f>
        <v>66</v>
      </c>
      <c r="C902" s="1098">
        <f>IF(E902=0,0,J42)</f>
        <v>66</v>
      </c>
      <c r="D902" s="1151">
        <f>IF(D910=0,0,B902/C902)</f>
        <v>1</v>
      </c>
      <c r="E902" s="1100">
        <f>G2</f>
        <v>21</v>
      </c>
      <c r="F902" s="1059"/>
      <c r="G902" s="1098"/>
      <c r="H902" s="1102"/>
      <c r="I902" s="960"/>
      <c r="J902" s="960"/>
      <c r="K902" s="960"/>
      <c r="L902" s="893"/>
      <c r="M902" s="893"/>
      <c r="N902" s="893"/>
      <c r="O902" s="893"/>
      <c r="P902" s="893"/>
      <c r="Q902" s="893"/>
      <c r="R902" s="893"/>
      <c r="S902" s="893"/>
      <c r="T902" s="893"/>
      <c r="U902" s="893"/>
      <c r="V902" s="893"/>
      <c r="W902" s="893"/>
      <c r="X902" s="893"/>
      <c r="Y902" s="893"/>
      <c r="Z902" s="893"/>
    </row>
    <row r="903" spans="1:26">
      <c r="A903" s="1098" t="s">
        <v>293</v>
      </c>
      <c r="B903" s="1098">
        <f>IF(E902=0,0,I114)</f>
        <v>174</v>
      </c>
      <c r="C903" s="1098">
        <f>IF(E902=0,0,J114)</f>
        <v>174</v>
      </c>
      <c r="D903" s="1151">
        <f>IF(D910=0,0,B903/C903)</f>
        <v>1</v>
      </c>
      <c r="E903" s="1100"/>
      <c r="F903" s="1059"/>
      <c r="G903" s="1098"/>
      <c r="H903" s="1102"/>
      <c r="I903" s="960"/>
      <c r="J903" s="960"/>
      <c r="K903" s="960"/>
      <c r="L903" s="893"/>
      <c r="M903" s="893"/>
      <c r="N903" s="893"/>
      <c r="O903" s="893"/>
      <c r="P903" s="893"/>
      <c r="Q903" s="893"/>
      <c r="R903" s="893"/>
      <c r="S903" s="893"/>
      <c r="T903" s="893"/>
      <c r="U903" s="893"/>
      <c r="V903" s="893"/>
      <c r="W903" s="893"/>
      <c r="X903" s="893"/>
      <c r="Y903" s="893"/>
      <c r="Z903" s="893"/>
    </row>
    <row r="904" spans="1:26">
      <c r="A904" s="1098" t="s">
        <v>295</v>
      </c>
      <c r="B904" s="1098">
        <f>IF(E902=0,0,I215)</f>
        <v>230</v>
      </c>
      <c r="C904" s="1098">
        <f>IF(E902=0,0,J215)</f>
        <v>230</v>
      </c>
      <c r="D904" s="1151">
        <f>IF(D910=0,0,B904/C904)</f>
        <v>1</v>
      </c>
      <c r="E904" s="1100"/>
      <c r="F904" s="1059"/>
      <c r="G904" s="1098"/>
      <c r="H904" s="1102"/>
      <c r="I904" s="960"/>
      <c r="J904" s="960"/>
      <c r="K904" s="960"/>
      <c r="L904" s="893"/>
      <c r="M904" s="893"/>
      <c r="N904" s="893"/>
      <c r="O904" s="893"/>
      <c r="P904" s="893"/>
      <c r="Q904" s="893"/>
      <c r="R904" s="893"/>
      <c r="S904" s="893"/>
      <c r="T904" s="893"/>
      <c r="U904" s="893"/>
      <c r="V904" s="893"/>
      <c r="W904" s="893"/>
      <c r="X904" s="893"/>
      <c r="Y904" s="893"/>
      <c r="Z904" s="893"/>
    </row>
    <row r="905" spans="1:26">
      <c r="A905" s="1098" t="s">
        <v>297</v>
      </c>
      <c r="B905" s="1098">
        <f>IF(E902=0,0,I346)</f>
        <v>306</v>
      </c>
      <c r="C905" s="1098">
        <f>IF(E902=0,0,J346)</f>
        <v>306</v>
      </c>
      <c r="D905" s="1151">
        <f>IF(D910=0,0,B905/C905)</f>
        <v>1</v>
      </c>
      <c r="E905" s="1100"/>
      <c r="F905" s="1059"/>
      <c r="G905" s="1098"/>
      <c r="H905" s="1102"/>
      <c r="I905" s="960"/>
      <c r="J905" s="960"/>
      <c r="K905" s="960"/>
      <c r="L905" s="893"/>
      <c r="M905" s="893"/>
      <c r="N905" s="893"/>
      <c r="O905" s="893"/>
      <c r="P905" s="893"/>
      <c r="Q905" s="893"/>
      <c r="R905" s="893"/>
      <c r="S905" s="893"/>
      <c r="T905" s="893"/>
      <c r="U905" s="893"/>
      <c r="V905" s="893"/>
      <c r="W905" s="893"/>
      <c r="X905" s="893"/>
      <c r="Y905" s="893"/>
      <c r="Z905" s="893"/>
    </row>
    <row r="906" spans="1:26">
      <c r="A906" s="1098" t="s">
        <v>299</v>
      </c>
      <c r="B906" s="1098">
        <f>IF(E902=0,0,I524)</f>
        <v>64</v>
      </c>
      <c r="C906" s="1098">
        <f>IF(E902=0,0,J524)</f>
        <v>64</v>
      </c>
      <c r="D906" s="1151">
        <f>IF(D910=0,0,B906/C906)</f>
        <v>1</v>
      </c>
      <c r="E906" s="1100"/>
      <c r="F906" s="1059"/>
      <c r="G906" s="1098"/>
      <c r="H906" s="1102"/>
      <c r="I906" s="960"/>
      <c r="J906" s="960"/>
      <c r="K906" s="960"/>
      <c r="L906" s="893"/>
      <c r="M906" s="893"/>
      <c r="N906" s="893"/>
      <c r="O906" s="893"/>
      <c r="P906" s="893"/>
      <c r="Q906" s="893"/>
      <c r="R906" s="893"/>
      <c r="S906" s="893"/>
      <c r="T906" s="893"/>
      <c r="U906" s="893"/>
      <c r="V906" s="893"/>
      <c r="W906" s="893"/>
      <c r="X906" s="893"/>
      <c r="Y906" s="893"/>
      <c r="Z906" s="893"/>
    </row>
    <row r="907" spans="1:26">
      <c r="A907" s="1098" t="s">
        <v>301</v>
      </c>
      <c r="B907" s="1098">
        <f>IF( E902=0,0,I682)</f>
        <v>116</v>
      </c>
      <c r="C907" s="1098">
        <f>IF(E902=0,0,J682)</f>
        <v>116</v>
      </c>
      <c r="D907" s="1151">
        <f>IF(D910=0,0,B907/C907)</f>
        <v>1</v>
      </c>
      <c r="E907" s="1100"/>
      <c r="F907" s="1059"/>
      <c r="G907" s="1098"/>
      <c r="H907" s="1102"/>
      <c r="I907" s="960"/>
      <c r="J907" s="960"/>
      <c r="K907" s="960"/>
      <c r="L907" s="893"/>
      <c r="M907" s="893"/>
      <c r="N907" s="893"/>
      <c r="O907" s="893"/>
      <c r="P907" s="893"/>
      <c r="Q907" s="893"/>
      <c r="R907" s="893"/>
      <c r="S907" s="893"/>
      <c r="T907" s="893"/>
      <c r="U907" s="893"/>
      <c r="V907" s="893"/>
      <c r="W907" s="893"/>
      <c r="X907" s="893"/>
      <c r="Y907" s="893"/>
      <c r="Z907" s="893"/>
    </row>
    <row r="908" spans="1:26">
      <c r="A908" s="1098" t="s">
        <v>302</v>
      </c>
      <c r="B908" s="1098">
        <f>IF(E902=0,0,I751)</f>
        <v>182</v>
      </c>
      <c r="C908" s="1098">
        <f>IF(E902=0,0,J751)</f>
        <v>182</v>
      </c>
      <c r="D908" s="1151">
        <f>IF(D910=0,0,B908/C908)</f>
        <v>1</v>
      </c>
      <c r="E908" s="1100"/>
      <c r="F908" s="1059"/>
      <c r="G908" s="1098"/>
      <c r="H908" s="1102"/>
      <c r="I908" s="960"/>
      <c r="J908" s="960"/>
      <c r="K908" s="960"/>
      <c r="L908" s="893"/>
      <c r="M908" s="893"/>
      <c r="N908" s="893"/>
      <c r="O908" s="893"/>
      <c r="P908" s="893"/>
      <c r="Q908" s="893"/>
      <c r="R908" s="893"/>
      <c r="S908" s="893"/>
      <c r="T908" s="893"/>
      <c r="U908" s="893"/>
      <c r="V908" s="893"/>
      <c r="W908" s="893"/>
      <c r="X908" s="893"/>
      <c r="Y908" s="893"/>
      <c r="Z908" s="893"/>
    </row>
    <row r="909" spans="1:26">
      <c r="A909" s="1098" t="s">
        <v>304</v>
      </c>
      <c r="B909" s="1098">
        <f>IF(E902=0,0,I864)</f>
        <v>46</v>
      </c>
      <c r="C909" s="1098">
        <f>IF(E902=0,0,J864)</f>
        <v>46</v>
      </c>
      <c r="D909" s="1151">
        <f>IF(D910=0,0,B909/C909)</f>
        <v>1</v>
      </c>
      <c r="E909" s="1100"/>
      <c r="F909" s="1059"/>
      <c r="G909" s="1098"/>
      <c r="H909" s="1102"/>
      <c r="I909" s="960"/>
      <c r="J909" s="960"/>
      <c r="K909" s="960"/>
      <c r="L909" s="893"/>
      <c r="M909" s="893"/>
      <c r="N909" s="893"/>
      <c r="O909" s="893"/>
      <c r="P909" s="893"/>
      <c r="Q909" s="893"/>
      <c r="R909" s="893"/>
      <c r="S909" s="893"/>
      <c r="T909" s="893"/>
      <c r="U909" s="893"/>
      <c r="V909" s="893"/>
      <c r="W909" s="893"/>
      <c r="X909" s="893"/>
      <c r="Y909" s="893"/>
      <c r="Z909" s="893"/>
    </row>
    <row r="910" spans="1:26">
      <c r="A910" s="1098" t="s">
        <v>9075</v>
      </c>
      <c r="B910" s="1098">
        <f>IF(E902=0,0,SUM(B902:B909))</f>
        <v>1184</v>
      </c>
      <c r="C910" s="1098">
        <f>IF(E902=0,0,SUM(C902:C909))</f>
        <v>1184</v>
      </c>
      <c r="D910" s="1151">
        <f>IF(E902=0,0,B910/C910)</f>
        <v>1</v>
      </c>
      <c r="E910" s="1100"/>
      <c r="F910" s="1059"/>
      <c r="G910" s="1098"/>
      <c r="H910" s="1102"/>
      <c r="I910" s="960"/>
      <c r="J910" s="960"/>
      <c r="K910" s="960"/>
      <c r="L910" s="893"/>
      <c r="M910" s="893"/>
      <c r="N910" s="893"/>
      <c r="O910" s="893"/>
      <c r="P910" s="893"/>
      <c r="Q910" s="893"/>
      <c r="R910" s="893"/>
      <c r="S910" s="893"/>
      <c r="T910" s="893"/>
      <c r="U910" s="893"/>
      <c r="V910" s="893"/>
      <c r="W910" s="893"/>
      <c r="X910" s="893"/>
      <c r="Y910" s="893"/>
      <c r="Z910" s="893"/>
    </row>
    <row r="911" spans="1:26">
      <c r="A911" s="1098"/>
      <c r="B911" s="1098"/>
      <c r="C911" s="1098"/>
      <c r="D911" s="1100"/>
      <c r="E911" s="1100"/>
      <c r="F911" s="1059"/>
      <c r="G911" s="1098"/>
      <c r="H911" s="1102"/>
      <c r="I911" s="960"/>
      <c r="J911" s="960"/>
      <c r="K911" s="960"/>
      <c r="L911" s="893"/>
      <c r="M911" s="893"/>
      <c r="N911" s="893"/>
      <c r="O911" s="893"/>
      <c r="P911" s="893"/>
      <c r="Q911" s="893"/>
      <c r="R911" s="893"/>
      <c r="S911" s="893"/>
      <c r="T911" s="893"/>
      <c r="U911" s="893"/>
      <c r="V911" s="893"/>
      <c r="W911" s="893"/>
      <c r="X911" s="893"/>
      <c r="Y911" s="893"/>
      <c r="Z911" s="893"/>
    </row>
    <row r="912" spans="1:26">
      <c r="A912" s="1098">
        <v>0</v>
      </c>
      <c r="B912" s="1098"/>
      <c r="C912" s="1098"/>
      <c r="D912" s="1100"/>
      <c r="E912" s="1100"/>
      <c r="F912" s="1059"/>
      <c r="G912" s="1098"/>
      <c r="H912" s="1102"/>
      <c r="I912" s="960"/>
      <c r="J912" s="960"/>
      <c r="K912" s="960"/>
      <c r="L912" s="893"/>
      <c r="M912" s="893"/>
      <c r="N912" s="893"/>
      <c r="O912" s="893"/>
      <c r="P912" s="893"/>
      <c r="Q912" s="893"/>
      <c r="R912" s="893"/>
      <c r="S912" s="893"/>
      <c r="T912" s="893"/>
      <c r="U912" s="893"/>
      <c r="V912" s="893"/>
      <c r="W912" s="893"/>
      <c r="X912" s="893"/>
      <c r="Y912" s="893"/>
      <c r="Z912" s="893"/>
    </row>
    <row r="913" spans="1:26">
      <c r="A913" s="1098">
        <v>1</v>
      </c>
      <c r="B913" s="1098"/>
      <c r="C913" s="1098"/>
      <c r="D913" s="1100"/>
      <c r="E913" s="1100"/>
      <c r="F913" s="1059"/>
      <c r="G913" s="1098"/>
      <c r="H913" s="1102"/>
      <c r="I913" s="960"/>
      <c r="J913" s="960"/>
      <c r="K913" s="960"/>
      <c r="L913" s="893"/>
      <c r="M913" s="893"/>
      <c r="N913" s="893"/>
      <c r="O913" s="893"/>
      <c r="P913" s="893"/>
      <c r="Q913" s="893"/>
      <c r="R913" s="893"/>
      <c r="S913" s="893"/>
      <c r="T913" s="893"/>
      <c r="U913" s="893"/>
      <c r="V913" s="893"/>
      <c r="W913" s="893"/>
      <c r="X913" s="893"/>
      <c r="Y913" s="893"/>
      <c r="Z913" s="893"/>
    </row>
    <row r="914" spans="1:26">
      <c r="A914" s="1098">
        <v>2</v>
      </c>
      <c r="B914" s="1098"/>
      <c r="C914" s="1098"/>
      <c r="D914" s="1100"/>
      <c r="E914" s="1100"/>
      <c r="F914" s="1059"/>
      <c r="G914" s="1098"/>
      <c r="H914" s="1102"/>
      <c r="I914" s="960"/>
      <c r="J914" s="960"/>
      <c r="K914" s="960"/>
      <c r="L914" s="893"/>
      <c r="M914" s="893"/>
      <c r="N914" s="893"/>
      <c r="O914" s="893"/>
      <c r="P914" s="893"/>
      <c r="Q914" s="893"/>
      <c r="R914" s="893"/>
      <c r="S914" s="893"/>
      <c r="T914" s="893"/>
      <c r="U914" s="893"/>
      <c r="V914" s="893"/>
      <c r="W914" s="893"/>
      <c r="X914" s="893"/>
      <c r="Y914" s="893"/>
      <c r="Z914" s="893"/>
    </row>
    <row r="915" spans="1:26">
      <c r="A915" s="1098"/>
      <c r="B915" s="1098"/>
      <c r="C915" s="1098"/>
      <c r="D915" s="1100"/>
      <c r="E915" s="1100"/>
      <c r="F915" s="1059"/>
      <c r="G915" s="1098"/>
      <c r="H915" s="1102"/>
      <c r="I915" s="960"/>
      <c r="J915" s="960"/>
      <c r="K915" s="960"/>
      <c r="L915" s="893"/>
      <c r="M915" s="893"/>
      <c r="N915" s="893"/>
      <c r="O915" s="893"/>
      <c r="P915" s="893"/>
      <c r="Q915" s="893"/>
      <c r="R915" s="893"/>
      <c r="S915" s="893"/>
      <c r="T915" s="893"/>
      <c r="U915" s="893"/>
      <c r="V915" s="893"/>
      <c r="W915" s="893"/>
      <c r="X915" s="893"/>
      <c r="Y915" s="893"/>
      <c r="Z915" s="893"/>
    </row>
    <row r="916" spans="1:26">
      <c r="A916" s="1098"/>
      <c r="B916" s="1098"/>
      <c r="C916" s="1098"/>
      <c r="D916" s="1100"/>
      <c r="E916" s="1100"/>
      <c r="F916" s="1059"/>
      <c r="G916" s="1098"/>
      <c r="H916" s="1102"/>
      <c r="I916" s="960"/>
      <c r="J916" s="960"/>
      <c r="K916" s="960"/>
      <c r="L916" s="893"/>
      <c r="M916" s="893"/>
      <c r="N916" s="893"/>
      <c r="O916" s="893"/>
      <c r="P916" s="893"/>
      <c r="Q916" s="893"/>
      <c r="R916" s="893"/>
      <c r="S916" s="893"/>
      <c r="T916" s="893"/>
      <c r="U916" s="893"/>
      <c r="V916" s="893"/>
      <c r="W916" s="893"/>
      <c r="X916" s="893"/>
      <c r="Y916" s="893"/>
      <c r="Z916" s="893"/>
    </row>
    <row r="917" spans="1:26">
      <c r="A917" s="1102"/>
      <c r="B917" s="1102"/>
      <c r="C917" s="1102"/>
      <c r="D917" s="1103"/>
      <c r="E917" s="1103"/>
      <c r="F917" s="1104"/>
      <c r="G917" s="1102"/>
      <c r="H917" s="1102"/>
      <c r="I917" s="960"/>
      <c r="J917" s="960"/>
      <c r="K917" s="960"/>
      <c r="L917" s="960"/>
      <c r="M917" s="960"/>
      <c r="N917" s="960"/>
      <c r="O917" s="960"/>
      <c r="P917" s="960"/>
      <c r="Q917" s="960"/>
      <c r="R917" s="960"/>
      <c r="S917" s="960"/>
      <c r="T917" s="960"/>
      <c r="U917" s="960"/>
      <c r="V917" s="960"/>
      <c r="W917" s="960"/>
      <c r="X917" s="960"/>
      <c r="Y917" s="960"/>
      <c r="Z917" s="960"/>
    </row>
    <row r="918" spans="1:26">
      <c r="A918" s="960"/>
      <c r="B918" s="960"/>
      <c r="C918" s="960"/>
      <c r="D918" s="774"/>
      <c r="E918" s="774"/>
      <c r="F918" s="1097"/>
      <c r="G918" s="1102"/>
      <c r="H918" s="1102"/>
      <c r="I918" s="960"/>
      <c r="J918" s="960"/>
      <c r="K918" s="960"/>
      <c r="L918" s="960"/>
      <c r="M918" s="960"/>
      <c r="N918" s="960"/>
      <c r="O918" s="960"/>
      <c r="P918" s="960"/>
      <c r="Q918" s="960"/>
      <c r="R918" s="960"/>
      <c r="S918" s="960"/>
      <c r="T918" s="960"/>
      <c r="U918" s="960"/>
      <c r="V918" s="960"/>
      <c r="W918" s="960"/>
      <c r="X918" s="960"/>
      <c r="Y918" s="960"/>
      <c r="Z918" s="960"/>
    </row>
    <row r="919" spans="1:26">
      <c r="A919" s="960"/>
      <c r="B919" s="960"/>
      <c r="C919" s="960"/>
      <c r="D919" s="774"/>
      <c r="E919" s="774"/>
      <c r="F919" s="1097"/>
      <c r="G919" s="1102"/>
      <c r="H919" s="1102"/>
      <c r="I919" s="960"/>
      <c r="J919" s="960"/>
      <c r="K919" s="960"/>
      <c r="L919" s="960"/>
      <c r="M919" s="960"/>
      <c r="N919" s="960"/>
      <c r="O919" s="960"/>
      <c r="P919" s="960"/>
      <c r="Q919" s="960"/>
      <c r="R919" s="960"/>
      <c r="S919" s="960"/>
      <c r="T919" s="960"/>
      <c r="U919" s="960"/>
      <c r="V919" s="960"/>
      <c r="W919" s="960"/>
      <c r="X919" s="960"/>
      <c r="Y919" s="960"/>
      <c r="Z919" s="960"/>
    </row>
    <row r="920" spans="1:26">
      <c r="A920" s="960"/>
      <c r="B920" s="960"/>
      <c r="C920" s="960"/>
      <c r="D920" s="774"/>
      <c r="E920" s="774"/>
      <c r="F920" s="1097"/>
      <c r="G920" s="1102"/>
      <c r="H920" s="1102"/>
      <c r="I920" s="960"/>
      <c r="J920" s="960"/>
      <c r="K920" s="960"/>
      <c r="L920" s="960"/>
      <c r="M920" s="960"/>
      <c r="N920" s="960"/>
      <c r="O920" s="960"/>
      <c r="P920" s="960"/>
      <c r="Q920" s="960"/>
      <c r="R920" s="960"/>
      <c r="S920" s="960"/>
      <c r="T920" s="960"/>
      <c r="U920" s="960"/>
      <c r="V920" s="960"/>
      <c r="W920" s="960"/>
      <c r="X920" s="960"/>
      <c r="Y920" s="960"/>
      <c r="Z920" s="960"/>
    </row>
    <row r="921" spans="1:26">
      <c r="A921" s="960"/>
      <c r="B921" s="960"/>
      <c r="C921" s="960"/>
      <c r="D921" s="774"/>
      <c r="E921" s="774"/>
      <c r="F921" s="1097"/>
      <c r="G921" s="1102"/>
      <c r="H921" s="1102"/>
      <c r="I921" s="960"/>
      <c r="J921" s="960"/>
      <c r="K921" s="960"/>
      <c r="L921" s="960"/>
      <c r="M921" s="960"/>
      <c r="N921" s="960"/>
      <c r="O921" s="960"/>
      <c r="P921" s="960"/>
      <c r="Q921" s="960"/>
      <c r="R921" s="960"/>
      <c r="S921" s="960"/>
      <c r="T921" s="960"/>
      <c r="U921" s="960"/>
      <c r="V921" s="960"/>
      <c r="W921" s="960"/>
      <c r="X921" s="960"/>
      <c r="Y921" s="960"/>
      <c r="Z921" s="960"/>
    </row>
    <row r="922" spans="1:26">
      <c r="A922" s="960"/>
      <c r="B922" s="960"/>
      <c r="C922" s="960"/>
      <c r="D922" s="774"/>
      <c r="E922" s="774"/>
      <c r="F922" s="1097"/>
      <c r="G922" s="1102"/>
      <c r="H922" s="1102"/>
      <c r="I922" s="960"/>
      <c r="J922" s="960"/>
      <c r="K922" s="960"/>
      <c r="L922" s="963"/>
      <c r="M922" s="963"/>
      <c r="N922" s="963"/>
      <c r="O922" s="963"/>
      <c r="P922" s="963"/>
      <c r="Q922" s="963"/>
      <c r="R922" s="963"/>
      <c r="S922" s="963"/>
      <c r="T922" s="963"/>
      <c r="U922" s="963"/>
      <c r="V922" s="963"/>
      <c r="W922" s="963"/>
      <c r="X922" s="963"/>
      <c r="Y922" s="963"/>
      <c r="Z922" s="963"/>
    </row>
    <row r="923" spans="1:26">
      <c r="A923" s="960"/>
      <c r="B923" s="960"/>
      <c r="C923" s="960"/>
      <c r="D923" s="774"/>
      <c r="E923" s="774"/>
      <c r="F923" s="1097"/>
      <c r="G923" s="1102"/>
      <c r="H923" s="1102"/>
      <c r="I923" s="960"/>
      <c r="J923" s="960"/>
      <c r="K923" s="960"/>
      <c r="L923" s="963"/>
      <c r="M923" s="963"/>
      <c r="N923" s="963"/>
      <c r="O923" s="963"/>
      <c r="P923" s="963"/>
      <c r="Q923" s="963"/>
      <c r="R923" s="963"/>
      <c r="S923" s="963"/>
      <c r="T923" s="963"/>
      <c r="U923" s="963"/>
      <c r="V923" s="963"/>
      <c r="W923" s="963"/>
      <c r="X923" s="963"/>
      <c r="Y923" s="963"/>
      <c r="Z923" s="963"/>
    </row>
    <row r="924" spans="1:26">
      <c r="A924" s="960"/>
      <c r="B924" s="960"/>
      <c r="C924" s="960"/>
      <c r="D924" s="774"/>
      <c r="E924" s="774"/>
      <c r="F924" s="1097"/>
      <c r="G924" s="1102"/>
      <c r="H924" s="1102"/>
      <c r="I924" s="960"/>
      <c r="J924" s="960"/>
      <c r="K924" s="960"/>
      <c r="L924" s="963"/>
      <c r="M924" s="963"/>
      <c r="N924" s="963"/>
      <c r="O924" s="963"/>
      <c r="P924" s="963"/>
      <c r="Q924" s="963"/>
      <c r="R924" s="963"/>
      <c r="S924" s="963"/>
      <c r="T924" s="963"/>
      <c r="U924" s="963"/>
      <c r="V924" s="963"/>
      <c r="W924" s="963"/>
      <c r="X924" s="963"/>
      <c r="Y924" s="963"/>
      <c r="Z924" s="963"/>
    </row>
    <row r="925" spans="1:26">
      <c r="A925" s="893"/>
      <c r="B925" s="893"/>
      <c r="C925" s="893"/>
      <c r="D925" s="777"/>
      <c r="E925" s="777"/>
      <c r="F925" s="1040"/>
      <c r="G925" s="1219"/>
      <c r="H925" s="1102"/>
      <c r="I925" s="960"/>
      <c r="J925" s="960"/>
      <c r="K925" s="960"/>
      <c r="L925" s="963"/>
      <c r="M925" s="963"/>
      <c r="N925" s="963"/>
      <c r="O925" s="963"/>
      <c r="P925" s="963"/>
      <c r="Q925" s="963"/>
      <c r="R925" s="963"/>
      <c r="S925" s="963"/>
      <c r="T925" s="963"/>
      <c r="U925" s="963"/>
      <c r="V925" s="963"/>
      <c r="W925" s="963"/>
      <c r="X925" s="963"/>
      <c r="Y925" s="963"/>
      <c r="Z925" s="963"/>
    </row>
    <row r="926" spans="1:26">
      <c r="A926" s="893"/>
      <c r="B926" s="893"/>
      <c r="C926" s="893"/>
      <c r="D926" s="777"/>
      <c r="E926" s="777"/>
      <c r="F926" s="1040"/>
      <c r="G926" s="1219"/>
      <c r="H926" s="1102"/>
      <c r="I926" s="960"/>
      <c r="J926" s="960"/>
      <c r="K926" s="960"/>
      <c r="L926" s="963"/>
      <c r="M926" s="963"/>
      <c r="N926" s="963"/>
      <c r="O926" s="963"/>
      <c r="P926" s="963"/>
      <c r="Q926" s="963"/>
      <c r="R926" s="963"/>
      <c r="S926" s="963"/>
      <c r="T926" s="963"/>
      <c r="U926" s="963"/>
      <c r="V926" s="963"/>
      <c r="W926" s="963"/>
      <c r="X926" s="963"/>
      <c r="Y926" s="963"/>
      <c r="Z926" s="963"/>
    </row>
    <row r="927" spans="1:26">
      <c r="A927" s="893"/>
      <c r="B927" s="893"/>
      <c r="C927" s="893"/>
      <c r="D927" s="777"/>
      <c r="E927" s="777"/>
      <c r="F927" s="1040"/>
      <c r="G927" s="1219"/>
      <c r="H927" s="1102"/>
      <c r="I927" s="960"/>
      <c r="J927" s="960"/>
      <c r="K927" s="960"/>
      <c r="L927" s="963"/>
      <c r="M927" s="963"/>
      <c r="N927" s="963"/>
      <c r="O927" s="963"/>
      <c r="P927" s="963"/>
      <c r="Q927" s="963"/>
      <c r="R927" s="963"/>
      <c r="S927" s="963"/>
      <c r="T927" s="963"/>
      <c r="U927" s="963"/>
      <c r="V927" s="963"/>
      <c r="W927" s="963"/>
      <c r="X927" s="963"/>
      <c r="Y927" s="963"/>
      <c r="Z927" s="963"/>
    </row>
    <row r="928" spans="1:26">
      <c r="A928" s="893"/>
      <c r="B928" s="893"/>
      <c r="C928" s="893"/>
      <c r="D928" s="777"/>
      <c r="E928" s="777"/>
      <c r="F928" s="1040"/>
      <c r="G928" s="1219"/>
      <c r="H928" s="1102"/>
      <c r="I928" s="960"/>
      <c r="J928" s="960"/>
      <c r="K928" s="960"/>
      <c r="L928" s="963"/>
      <c r="M928" s="963"/>
      <c r="N928" s="963"/>
      <c r="O928" s="963"/>
      <c r="P928" s="963"/>
      <c r="Q928" s="963"/>
      <c r="R928" s="963"/>
      <c r="S928" s="963"/>
      <c r="T928" s="963"/>
      <c r="U928" s="963"/>
      <c r="V928" s="963"/>
      <c r="W928" s="963"/>
      <c r="X928" s="963"/>
      <c r="Y928" s="963"/>
      <c r="Z928" s="963"/>
    </row>
    <row r="929" spans="1:26">
      <c r="A929" s="963"/>
      <c r="B929" s="963"/>
      <c r="C929" s="963"/>
      <c r="D929" s="780"/>
      <c r="E929" s="780"/>
      <c r="F929" s="986"/>
      <c r="G929" s="1219"/>
      <c r="H929" s="1102"/>
      <c r="I929" s="960"/>
      <c r="J929" s="960"/>
      <c r="K929" s="960"/>
      <c r="L929" s="963"/>
      <c r="M929" s="963"/>
      <c r="N929" s="963"/>
      <c r="O929" s="963"/>
      <c r="P929" s="963"/>
      <c r="Q929" s="963"/>
      <c r="R929" s="963"/>
      <c r="S929" s="963"/>
      <c r="T929" s="963"/>
      <c r="U929" s="963"/>
      <c r="V929" s="963"/>
      <c r="W929" s="963"/>
      <c r="X929" s="963"/>
      <c r="Y929" s="963"/>
      <c r="Z929" s="963"/>
    </row>
    <row r="930" spans="1:26">
      <c r="A930" s="963"/>
      <c r="B930" s="963"/>
      <c r="C930" s="963"/>
      <c r="D930" s="780"/>
      <c r="E930" s="780"/>
      <c r="F930" s="986"/>
      <c r="G930" s="1219"/>
      <c r="H930" s="1102"/>
      <c r="I930" s="960"/>
      <c r="J930" s="960"/>
      <c r="K930" s="960"/>
      <c r="L930" s="963"/>
      <c r="M930" s="963"/>
      <c r="N930" s="963"/>
      <c r="O930" s="963"/>
      <c r="P930" s="963"/>
      <c r="Q930" s="963"/>
      <c r="R930" s="963"/>
      <c r="S930" s="963"/>
      <c r="T930" s="963"/>
      <c r="U930" s="963"/>
      <c r="V930" s="963"/>
      <c r="W930" s="963"/>
      <c r="X930" s="963"/>
      <c r="Y930" s="963"/>
      <c r="Z930" s="963"/>
    </row>
    <row r="931" spans="1:26">
      <c r="A931" s="963"/>
      <c r="B931" s="963"/>
      <c r="C931" s="963"/>
      <c r="D931" s="780"/>
      <c r="E931" s="780"/>
      <c r="F931" s="986"/>
      <c r="G931" s="1219"/>
      <c r="H931" s="1102"/>
      <c r="I931" s="960"/>
      <c r="J931" s="960"/>
      <c r="K931" s="960"/>
      <c r="L931" s="963"/>
      <c r="M931" s="963"/>
      <c r="N931" s="963"/>
      <c r="O931" s="963"/>
      <c r="P931" s="963"/>
      <c r="Q931" s="963"/>
      <c r="R931" s="963"/>
      <c r="S931" s="963"/>
      <c r="T931" s="963"/>
      <c r="U931" s="963"/>
      <c r="V931" s="963"/>
      <c r="W931" s="963"/>
      <c r="X931" s="963"/>
      <c r="Y931" s="963"/>
      <c r="Z931" s="963"/>
    </row>
    <row r="932" spans="1:26">
      <c r="A932" s="963"/>
      <c r="B932" s="963"/>
      <c r="C932" s="963"/>
      <c r="D932" s="780"/>
      <c r="E932" s="780"/>
      <c r="F932" s="986"/>
      <c r="G932" s="1219"/>
      <c r="H932" s="1102"/>
      <c r="I932" s="960"/>
      <c r="J932" s="960"/>
      <c r="K932" s="960"/>
      <c r="L932" s="963"/>
      <c r="M932" s="963"/>
      <c r="N932" s="963"/>
      <c r="O932" s="963"/>
      <c r="P932" s="963"/>
      <c r="Q932" s="963"/>
      <c r="R932" s="963"/>
      <c r="S932" s="963"/>
      <c r="T932" s="963"/>
      <c r="U932" s="963"/>
      <c r="V932" s="963"/>
      <c r="W932" s="963"/>
      <c r="X932" s="963"/>
      <c r="Y932" s="963"/>
      <c r="Z932" s="963"/>
    </row>
    <row r="933" spans="1:26">
      <c r="A933" s="963"/>
      <c r="B933" s="963"/>
      <c r="C933" s="963"/>
      <c r="D933" s="780"/>
      <c r="E933" s="780"/>
      <c r="F933" s="986"/>
      <c r="G933" s="1219"/>
      <c r="H933" s="1102"/>
      <c r="I933" s="960"/>
      <c r="J933" s="960"/>
      <c r="K933" s="960"/>
      <c r="L933" s="963"/>
      <c r="M933" s="963"/>
      <c r="N933" s="963"/>
      <c r="O933" s="963"/>
      <c r="P933" s="963"/>
      <c r="Q933" s="963"/>
      <c r="R933" s="963"/>
      <c r="S933" s="963"/>
      <c r="T933" s="963"/>
      <c r="U933" s="963"/>
      <c r="V933" s="963"/>
      <c r="W933" s="963"/>
      <c r="X933" s="963"/>
      <c r="Y933" s="963"/>
      <c r="Z933" s="963"/>
    </row>
    <row r="934" spans="1:26">
      <c r="A934" s="963"/>
      <c r="B934" s="963"/>
      <c r="C934" s="963"/>
      <c r="D934" s="780"/>
      <c r="E934" s="780"/>
      <c r="F934" s="986"/>
      <c r="G934" s="1219"/>
      <c r="H934" s="1102"/>
      <c r="I934" s="960"/>
      <c r="J934" s="960"/>
      <c r="K934" s="960"/>
      <c r="L934" s="963"/>
      <c r="M934" s="963"/>
      <c r="N934" s="963"/>
      <c r="O934" s="963"/>
      <c r="P934" s="963"/>
      <c r="Q934" s="963"/>
      <c r="R934" s="963"/>
      <c r="S934" s="963"/>
      <c r="T934" s="963"/>
      <c r="U934" s="963"/>
      <c r="V934" s="963"/>
      <c r="W934" s="963"/>
      <c r="X934" s="963"/>
      <c r="Y934" s="963"/>
      <c r="Z934" s="963"/>
    </row>
    <row r="935" spans="1:26">
      <c r="A935" s="963"/>
      <c r="B935" s="963"/>
      <c r="C935" s="963"/>
      <c r="D935" s="780"/>
      <c r="E935" s="780"/>
      <c r="F935" s="986"/>
      <c r="G935" s="1219"/>
      <c r="H935" s="1102"/>
      <c r="I935" s="960"/>
      <c r="J935" s="960"/>
      <c r="K935" s="960"/>
      <c r="L935" s="963"/>
      <c r="M935" s="963"/>
      <c r="N935" s="963"/>
      <c r="O935" s="963"/>
      <c r="P935" s="963"/>
      <c r="Q935" s="963"/>
      <c r="R935" s="963"/>
      <c r="S935" s="963"/>
      <c r="T935" s="963"/>
      <c r="U935" s="963"/>
      <c r="V935" s="963"/>
      <c r="W935" s="963"/>
      <c r="X935" s="963"/>
      <c r="Y935" s="963"/>
      <c r="Z935" s="963"/>
    </row>
    <row r="936" spans="1:26">
      <c r="A936" s="963"/>
      <c r="B936" s="963"/>
      <c r="C936" s="963"/>
      <c r="D936" s="780"/>
      <c r="E936" s="780"/>
      <c r="F936" s="986"/>
      <c r="G936" s="1219"/>
      <c r="H936" s="1102"/>
      <c r="I936" s="960"/>
      <c r="J936" s="960"/>
      <c r="K936" s="960"/>
      <c r="L936" s="963"/>
      <c r="M936" s="963"/>
      <c r="N936" s="963"/>
      <c r="O936" s="963"/>
      <c r="P936" s="963"/>
      <c r="Q936" s="963"/>
      <c r="R936" s="963"/>
      <c r="S936" s="963"/>
      <c r="T936" s="963"/>
      <c r="U936" s="963"/>
      <c r="V936" s="963"/>
      <c r="W936" s="963"/>
      <c r="X936" s="963"/>
      <c r="Y936" s="963"/>
      <c r="Z936" s="963"/>
    </row>
    <row r="937" spans="1:26">
      <c r="A937" s="963"/>
      <c r="B937" s="963"/>
      <c r="C937" s="963"/>
      <c r="D937" s="780"/>
      <c r="E937" s="780"/>
      <c r="F937" s="986"/>
      <c r="G937" s="1219"/>
      <c r="H937" s="1102"/>
      <c r="I937" s="960"/>
      <c r="J937" s="960"/>
      <c r="K937" s="960"/>
      <c r="L937" s="963"/>
      <c r="M937" s="963"/>
      <c r="N937" s="963"/>
      <c r="O937" s="963"/>
      <c r="P937" s="963"/>
      <c r="Q937" s="963"/>
      <c r="R937" s="963"/>
      <c r="S937" s="963"/>
      <c r="T937" s="963"/>
      <c r="U937" s="963"/>
      <c r="V937" s="963"/>
      <c r="W937" s="963"/>
      <c r="X937" s="963"/>
      <c r="Y937" s="963"/>
      <c r="Z937" s="963"/>
    </row>
    <row r="938" spans="1:26">
      <c r="A938" s="963"/>
      <c r="B938" s="963"/>
      <c r="C938" s="963"/>
      <c r="D938" s="780"/>
      <c r="E938" s="780"/>
      <c r="F938" s="986"/>
      <c r="G938" s="1219"/>
      <c r="H938" s="1102"/>
      <c r="I938" s="960"/>
      <c r="J938" s="960"/>
      <c r="K938" s="960"/>
      <c r="L938" s="963"/>
      <c r="M938" s="963"/>
      <c r="N938" s="963"/>
      <c r="O938" s="963"/>
      <c r="P938" s="963"/>
      <c r="Q938" s="963"/>
      <c r="R938" s="963"/>
      <c r="S938" s="963"/>
      <c r="T938" s="963"/>
      <c r="U938" s="963"/>
      <c r="V938" s="963"/>
      <c r="W938" s="963"/>
      <c r="X938" s="963"/>
      <c r="Y938" s="963"/>
      <c r="Z938" s="963"/>
    </row>
    <row r="939" spans="1:26">
      <c r="A939" s="963"/>
      <c r="B939" s="963"/>
      <c r="C939" s="963"/>
      <c r="D939" s="780"/>
      <c r="E939" s="780"/>
      <c r="F939" s="986"/>
      <c r="G939" s="1219"/>
      <c r="H939" s="1102"/>
      <c r="I939" s="960"/>
      <c r="J939" s="960"/>
      <c r="K939" s="960"/>
      <c r="L939" s="963"/>
      <c r="M939" s="963"/>
      <c r="N939" s="963"/>
      <c r="O939" s="963"/>
      <c r="P939" s="963"/>
      <c r="Q939" s="963"/>
      <c r="R939" s="963"/>
      <c r="S939" s="963"/>
      <c r="T939" s="963"/>
      <c r="U939" s="963"/>
      <c r="V939" s="963"/>
      <c r="W939" s="963"/>
      <c r="X939" s="963"/>
      <c r="Y939" s="963"/>
      <c r="Z939" s="963"/>
    </row>
    <row r="940" spans="1:26">
      <c r="A940" s="963"/>
      <c r="B940" s="963"/>
      <c r="C940" s="963"/>
      <c r="D940" s="780"/>
      <c r="E940" s="780"/>
      <c r="F940" s="986"/>
      <c r="G940" s="1219"/>
      <c r="H940" s="1102"/>
      <c r="I940" s="960"/>
      <c r="J940" s="960"/>
      <c r="K940" s="960"/>
      <c r="L940" s="963"/>
      <c r="M940" s="963"/>
      <c r="N940" s="963"/>
      <c r="O940" s="963"/>
      <c r="P940" s="963"/>
      <c r="Q940" s="963"/>
      <c r="R940" s="963"/>
      <c r="S940" s="963"/>
      <c r="T940" s="963"/>
      <c r="U940" s="963"/>
      <c r="V940" s="963"/>
      <c r="W940" s="963"/>
      <c r="X940" s="963"/>
      <c r="Y940" s="963"/>
      <c r="Z940" s="963"/>
    </row>
    <row r="941" spans="1:26">
      <c r="A941" s="963"/>
      <c r="B941" s="963"/>
      <c r="C941" s="963"/>
      <c r="D941" s="780"/>
      <c r="E941" s="780"/>
      <c r="F941" s="986"/>
      <c r="G941" s="1219"/>
      <c r="H941" s="1102"/>
      <c r="I941" s="960"/>
      <c r="J941" s="960"/>
      <c r="K941" s="960"/>
      <c r="L941" s="963"/>
      <c r="M941" s="963"/>
      <c r="N941" s="963"/>
      <c r="O941" s="963"/>
      <c r="P941" s="963"/>
      <c r="Q941" s="963"/>
      <c r="R941" s="963"/>
      <c r="S941" s="963"/>
      <c r="T941" s="963"/>
      <c r="U941" s="963"/>
      <c r="V941" s="963"/>
      <c r="W941" s="963"/>
      <c r="X941" s="963"/>
      <c r="Y941" s="963"/>
      <c r="Z941" s="963"/>
    </row>
    <row r="942" spans="1:26">
      <c r="A942" s="963"/>
      <c r="B942" s="963"/>
      <c r="C942" s="963"/>
      <c r="D942" s="780"/>
      <c r="E942" s="780"/>
      <c r="F942" s="986"/>
      <c r="G942" s="1219"/>
      <c r="H942" s="1102"/>
      <c r="I942" s="960"/>
      <c r="J942" s="960"/>
      <c r="K942" s="960"/>
      <c r="L942" s="963"/>
      <c r="M942" s="963"/>
      <c r="N942" s="963"/>
      <c r="O942" s="963"/>
      <c r="P942" s="963"/>
      <c r="Q942" s="963"/>
      <c r="R942" s="963"/>
      <c r="S942" s="963"/>
      <c r="T942" s="963"/>
      <c r="U942" s="963"/>
      <c r="V942" s="963"/>
      <c r="W942" s="963"/>
      <c r="X942" s="963"/>
      <c r="Y942" s="963"/>
      <c r="Z942" s="963"/>
    </row>
    <row r="943" spans="1:26">
      <c r="A943" s="963"/>
      <c r="B943" s="963"/>
      <c r="C943" s="963"/>
      <c r="D943" s="780"/>
      <c r="E943" s="780"/>
      <c r="F943" s="986"/>
      <c r="G943" s="1219"/>
      <c r="H943" s="1102"/>
      <c r="I943" s="960"/>
      <c r="J943" s="960"/>
      <c r="K943" s="960"/>
      <c r="L943" s="963"/>
      <c r="M943" s="963"/>
      <c r="N943" s="963"/>
      <c r="O943" s="963"/>
      <c r="P943" s="963"/>
      <c r="Q943" s="963"/>
      <c r="R943" s="963"/>
      <c r="S943" s="963"/>
      <c r="T943" s="963"/>
      <c r="U943" s="963"/>
      <c r="V943" s="963"/>
      <c r="W943" s="963"/>
      <c r="X943" s="963"/>
      <c r="Y943" s="963"/>
      <c r="Z943" s="963"/>
    </row>
    <row r="944" spans="1:26">
      <c r="A944" s="963"/>
      <c r="B944" s="963"/>
      <c r="C944" s="963"/>
      <c r="D944" s="780"/>
      <c r="E944" s="780"/>
      <c r="F944" s="986"/>
      <c r="G944" s="1219"/>
      <c r="H944" s="1102"/>
      <c r="I944" s="960"/>
      <c r="J944" s="960"/>
      <c r="K944" s="960"/>
      <c r="L944" s="963"/>
      <c r="M944" s="963"/>
      <c r="N944" s="963"/>
      <c r="O944" s="963"/>
      <c r="P944" s="963"/>
      <c r="Q944" s="963"/>
      <c r="R944" s="963"/>
      <c r="S944" s="963"/>
      <c r="T944" s="963"/>
      <c r="U944" s="963"/>
      <c r="V944" s="963"/>
      <c r="W944" s="963"/>
      <c r="X944" s="963"/>
      <c r="Y944" s="963"/>
      <c r="Z944" s="963"/>
    </row>
    <row r="945" spans="1:26">
      <c r="A945" s="963"/>
      <c r="B945" s="963"/>
      <c r="C945" s="963"/>
      <c r="D945" s="780"/>
      <c r="E945" s="780"/>
      <c r="F945" s="986"/>
      <c r="G945" s="1219"/>
      <c r="H945" s="1102"/>
      <c r="I945" s="960"/>
      <c r="J945" s="960"/>
      <c r="K945" s="960"/>
      <c r="L945" s="963"/>
      <c r="M945" s="963"/>
      <c r="N945" s="963"/>
      <c r="O945" s="963"/>
      <c r="P945" s="963"/>
      <c r="Q945" s="963"/>
      <c r="R945" s="963"/>
      <c r="S945" s="963"/>
      <c r="T945" s="963"/>
      <c r="U945" s="963"/>
      <c r="V945" s="963"/>
      <c r="W945" s="963"/>
      <c r="X945" s="963"/>
      <c r="Y945" s="963"/>
      <c r="Z945" s="963"/>
    </row>
    <row r="946" spans="1:26">
      <c r="A946" s="963"/>
      <c r="B946" s="963"/>
      <c r="C946" s="963"/>
      <c r="D946" s="780"/>
      <c r="E946" s="780"/>
      <c r="F946" s="986"/>
      <c r="G946" s="1219"/>
      <c r="H946" s="1102"/>
      <c r="I946" s="960"/>
      <c r="J946" s="960"/>
      <c r="K946" s="960"/>
      <c r="L946" s="963"/>
      <c r="M946" s="963"/>
      <c r="N946" s="963"/>
      <c r="O946" s="963"/>
      <c r="P946" s="963"/>
      <c r="Q946" s="963"/>
      <c r="R946" s="963"/>
      <c r="S946" s="963"/>
      <c r="T946" s="963"/>
      <c r="U946" s="963"/>
      <c r="V946" s="963"/>
      <c r="W946" s="963"/>
      <c r="X946" s="963"/>
      <c r="Y946" s="963"/>
      <c r="Z946" s="963"/>
    </row>
    <row r="947" spans="1:26">
      <c r="A947" s="963"/>
      <c r="B947" s="963"/>
      <c r="C947" s="963"/>
      <c r="D947" s="780"/>
      <c r="E947" s="780"/>
      <c r="F947" s="986"/>
      <c r="G947" s="1219"/>
      <c r="H947" s="1102"/>
      <c r="I947" s="960"/>
      <c r="J947" s="960"/>
      <c r="K947" s="960"/>
      <c r="L947" s="963"/>
      <c r="M947" s="963"/>
      <c r="N947" s="963"/>
      <c r="O947" s="963"/>
      <c r="P947" s="963"/>
      <c r="Q947" s="963"/>
      <c r="R947" s="963"/>
      <c r="S947" s="963"/>
      <c r="T947" s="963"/>
      <c r="U947" s="963"/>
      <c r="V947" s="963"/>
      <c r="W947" s="963"/>
      <c r="X947" s="963"/>
      <c r="Y947" s="963"/>
      <c r="Z947" s="963"/>
    </row>
    <row r="948" spans="1:26">
      <c r="A948" s="963"/>
      <c r="B948" s="963"/>
      <c r="C948" s="963"/>
      <c r="D948" s="780"/>
      <c r="E948" s="780"/>
      <c r="F948" s="986"/>
      <c r="G948" s="1219"/>
      <c r="H948" s="1102"/>
      <c r="I948" s="960"/>
      <c r="J948" s="960"/>
      <c r="K948" s="960"/>
      <c r="L948" s="963"/>
      <c r="M948" s="963"/>
      <c r="N948" s="963"/>
      <c r="O948" s="963"/>
      <c r="P948" s="963"/>
      <c r="Q948" s="963"/>
      <c r="R948" s="963"/>
      <c r="S948" s="963"/>
      <c r="T948" s="963"/>
      <c r="U948" s="963"/>
      <c r="V948" s="963"/>
      <c r="W948" s="963"/>
      <c r="X948" s="963"/>
      <c r="Y948" s="963"/>
      <c r="Z948" s="963"/>
    </row>
    <row r="949" spans="1:26">
      <c r="A949" s="963"/>
      <c r="B949" s="963"/>
      <c r="C949" s="963"/>
      <c r="D949" s="780"/>
      <c r="E949" s="780"/>
      <c r="F949" s="986"/>
      <c r="G949" s="1219"/>
      <c r="H949" s="1102"/>
      <c r="I949" s="960"/>
      <c r="J949" s="960"/>
      <c r="K949" s="960"/>
      <c r="L949" s="963"/>
      <c r="M949" s="963"/>
      <c r="N949" s="963"/>
      <c r="O949" s="963"/>
      <c r="P949" s="963"/>
      <c r="Q949" s="963"/>
      <c r="R949" s="963"/>
      <c r="S949" s="963"/>
      <c r="T949" s="963"/>
      <c r="U949" s="963"/>
      <c r="V949" s="963"/>
      <c r="W949" s="963"/>
      <c r="X949" s="963"/>
      <c r="Y949" s="963"/>
      <c r="Z949" s="963"/>
    </row>
    <row r="950" spans="1:26">
      <c r="A950" s="963"/>
      <c r="B950" s="963"/>
      <c r="C950" s="963"/>
      <c r="D950" s="780"/>
      <c r="E950" s="780"/>
      <c r="F950" s="986"/>
      <c r="G950" s="1219"/>
      <c r="H950" s="1102"/>
      <c r="I950" s="960"/>
      <c r="J950" s="960"/>
      <c r="K950" s="960"/>
      <c r="L950" s="963"/>
      <c r="M950" s="963"/>
      <c r="N950" s="963"/>
      <c r="O950" s="963"/>
      <c r="P950" s="963"/>
      <c r="Q950" s="963"/>
      <c r="R950" s="963"/>
      <c r="S950" s="963"/>
      <c r="T950" s="963"/>
      <c r="U950" s="963"/>
      <c r="V950" s="963"/>
      <c r="W950" s="963"/>
      <c r="X950" s="963"/>
      <c r="Y950" s="963"/>
      <c r="Z950" s="963"/>
    </row>
    <row r="951" spans="1:26">
      <c r="A951" s="963"/>
      <c r="B951" s="963"/>
      <c r="C951" s="963"/>
      <c r="D951" s="780"/>
      <c r="E951" s="780"/>
      <c r="F951" s="986"/>
      <c r="G951" s="1219"/>
      <c r="H951" s="1102"/>
      <c r="I951" s="960"/>
      <c r="J951" s="960"/>
      <c r="K951" s="960"/>
      <c r="L951" s="963"/>
      <c r="M951" s="963"/>
      <c r="N951" s="963"/>
      <c r="O951" s="963"/>
      <c r="P951" s="963"/>
      <c r="Q951" s="963"/>
      <c r="R951" s="963"/>
      <c r="S951" s="963"/>
      <c r="T951" s="963"/>
      <c r="U951" s="963"/>
      <c r="V951" s="963"/>
      <c r="W951" s="963"/>
      <c r="X951" s="963"/>
      <c r="Y951" s="963"/>
      <c r="Z951" s="963"/>
    </row>
    <row r="952" spans="1:26">
      <c r="A952" s="963"/>
      <c r="B952" s="963"/>
      <c r="C952" s="963"/>
      <c r="D952" s="780"/>
      <c r="E952" s="780"/>
      <c r="F952" s="986"/>
      <c r="G952" s="1219"/>
      <c r="H952" s="1102"/>
      <c r="I952" s="960"/>
      <c r="J952" s="960"/>
      <c r="K952" s="960"/>
      <c r="L952" s="963"/>
      <c r="M952" s="963"/>
      <c r="N952" s="963"/>
      <c r="O952" s="963"/>
      <c r="P952" s="963"/>
      <c r="Q952" s="963"/>
      <c r="R952" s="963"/>
      <c r="S952" s="963"/>
      <c r="T952" s="963"/>
      <c r="U952" s="963"/>
      <c r="V952" s="963"/>
      <c r="W952" s="963"/>
      <c r="X952" s="963"/>
      <c r="Y952" s="963"/>
      <c r="Z952" s="963"/>
    </row>
    <row r="953" spans="1:26">
      <c r="A953" s="963"/>
      <c r="B953" s="963"/>
      <c r="C953" s="963"/>
      <c r="D953" s="780"/>
      <c r="E953" s="780"/>
      <c r="F953" s="986"/>
      <c r="G953" s="1219"/>
      <c r="H953" s="1102"/>
      <c r="I953" s="960"/>
      <c r="J953" s="960"/>
      <c r="K953" s="960"/>
      <c r="L953" s="963"/>
      <c r="M953" s="963"/>
      <c r="N953" s="963"/>
      <c r="O953" s="963"/>
      <c r="P953" s="963"/>
      <c r="Q953" s="963"/>
      <c r="R953" s="963"/>
      <c r="S953" s="963"/>
      <c r="T953" s="963"/>
      <c r="U953" s="963"/>
      <c r="V953" s="963"/>
      <c r="W953" s="963"/>
      <c r="X953" s="963"/>
      <c r="Y953" s="963"/>
      <c r="Z953" s="963"/>
    </row>
    <row r="954" spans="1:26">
      <c r="A954" s="963"/>
      <c r="B954" s="963"/>
      <c r="C954" s="963"/>
      <c r="D954" s="780"/>
      <c r="E954" s="780"/>
      <c r="F954" s="986"/>
      <c r="G954" s="1219"/>
      <c r="H954" s="1102"/>
      <c r="I954" s="960"/>
      <c r="J954" s="960"/>
      <c r="K954" s="960"/>
      <c r="L954" s="963"/>
      <c r="M954" s="963"/>
      <c r="N954" s="963"/>
      <c r="O954" s="963"/>
      <c r="P954" s="963"/>
      <c r="Q954" s="963"/>
      <c r="R954" s="963"/>
      <c r="S954" s="963"/>
      <c r="T954" s="963"/>
      <c r="U954" s="963"/>
      <c r="V954" s="963"/>
      <c r="W954" s="963"/>
      <c r="X954" s="963"/>
      <c r="Y954" s="963"/>
      <c r="Z954" s="963"/>
    </row>
    <row r="955" spans="1:26">
      <c r="A955" s="963"/>
      <c r="B955" s="963"/>
      <c r="C955" s="963"/>
      <c r="D955" s="780"/>
      <c r="E955" s="780"/>
      <c r="F955" s="986"/>
      <c r="G955" s="1219"/>
      <c r="H955" s="1102"/>
      <c r="I955" s="960"/>
      <c r="J955" s="960"/>
      <c r="K955" s="960"/>
      <c r="L955" s="963"/>
      <c r="M955" s="963"/>
      <c r="N955" s="963"/>
      <c r="O955" s="963"/>
      <c r="P955" s="963"/>
      <c r="Q955" s="963"/>
      <c r="R955" s="963"/>
      <c r="S955" s="963"/>
      <c r="T955" s="963"/>
      <c r="U955" s="963"/>
      <c r="V955" s="963"/>
      <c r="W955" s="963"/>
      <c r="X955" s="963"/>
      <c r="Y955" s="963"/>
      <c r="Z955" s="963"/>
    </row>
    <row r="956" spans="1:26">
      <c r="A956" s="963"/>
      <c r="B956" s="963"/>
      <c r="C956" s="963"/>
      <c r="D956" s="780"/>
      <c r="E956" s="780"/>
      <c r="F956" s="986"/>
      <c r="G956" s="1219"/>
      <c r="H956" s="1102"/>
      <c r="I956" s="960"/>
      <c r="J956" s="960"/>
      <c r="K956" s="960"/>
      <c r="L956" s="963"/>
      <c r="M956" s="963"/>
      <c r="N956" s="963"/>
      <c r="O956" s="963"/>
      <c r="P956" s="963"/>
      <c r="Q956" s="963"/>
      <c r="R956" s="963"/>
      <c r="S956" s="963"/>
      <c r="T956" s="963"/>
      <c r="U956" s="963"/>
      <c r="V956" s="963"/>
      <c r="W956" s="963"/>
      <c r="X956" s="963"/>
      <c r="Y956" s="963"/>
      <c r="Z956" s="963"/>
    </row>
    <row r="957" spans="1:26">
      <c r="A957" s="963"/>
      <c r="B957" s="963"/>
      <c r="C957" s="963"/>
      <c r="D957" s="780"/>
      <c r="E957" s="780"/>
      <c r="F957" s="986"/>
      <c r="G957" s="1219"/>
      <c r="H957" s="1102"/>
      <c r="I957" s="960"/>
      <c r="J957" s="960"/>
      <c r="K957" s="960"/>
      <c r="L957" s="963"/>
      <c r="M957" s="963"/>
      <c r="N957" s="963"/>
      <c r="O957" s="963"/>
      <c r="P957" s="963"/>
      <c r="Q957" s="963"/>
      <c r="R957" s="963"/>
      <c r="S957" s="963"/>
      <c r="T957" s="963"/>
      <c r="U957" s="963"/>
      <c r="V957" s="963"/>
      <c r="W957" s="963"/>
      <c r="X957" s="963"/>
      <c r="Y957" s="963"/>
      <c r="Z957" s="963"/>
    </row>
    <row r="958" spans="1:26">
      <c r="A958" s="963"/>
      <c r="B958" s="963"/>
      <c r="C958" s="963"/>
      <c r="D958" s="780"/>
      <c r="E958" s="780"/>
      <c r="F958" s="986"/>
      <c r="G958" s="1219"/>
      <c r="H958" s="1102"/>
      <c r="I958" s="960"/>
      <c r="J958" s="960"/>
      <c r="K958" s="960"/>
      <c r="L958" s="963"/>
      <c r="M958" s="963"/>
      <c r="N958" s="963"/>
      <c r="O958" s="963"/>
      <c r="P958" s="963"/>
      <c r="Q958" s="963"/>
      <c r="R958" s="963"/>
      <c r="S958" s="963"/>
      <c r="T958" s="963"/>
      <c r="U958" s="963"/>
      <c r="V958" s="963"/>
      <c r="W958" s="963"/>
      <c r="X958" s="963"/>
      <c r="Y958" s="963"/>
      <c r="Z958" s="963"/>
    </row>
    <row r="959" spans="1:26">
      <c r="A959" s="963"/>
      <c r="B959" s="963"/>
      <c r="C959" s="963"/>
      <c r="D959" s="780"/>
      <c r="E959" s="780"/>
      <c r="F959" s="986"/>
      <c r="G959" s="1219"/>
      <c r="H959" s="1102"/>
      <c r="I959" s="960"/>
      <c r="J959" s="960"/>
      <c r="K959" s="960"/>
      <c r="L959" s="963"/>
      <c r="M959" s="963"/>
      <c r="N959" s="963"/>
      <c r="O959" s="963"/>
      <c r="P959" s="963"/>
      <c r="Q959" s="963"/>
      <c r="R959" s="963"/>
      <c r="S959" s="963"/>
      <c r="T959" s="963"/>
      <c r="U959" s="963"/>
      <c r="V959" s="963"/>
      <c r="W959" s="963"/>
      <c r="X959" s="963"/>
      <c r="Y959" s="963"/>
      <c r="Z959" s="963"/>
    </row>
    <row r="960" spans="1:26">
      <c r="A960" s="963"/>
      <c r="B960" s="963"/>
      <c r="C960" s="963"/>
      <c r="D960" s="780"/>
      <c r="E960" s="780"/>
      <c r="F960" s="986"/>
      <c r="G960" s="1219"/>
      <c r="H960" s="1102"/>
      <c r="I960" s="960"/>
      <c r="J960" s="960"/>
      <c r="K960" s="960"/>
      <c r="L960" s="963"/>
      <c r="M960" s="963"/>
      <c r="N960" s="963"/>
      <c r="O960" s="963"/>
      <c r="P960" s="963"/>
      <c r="Q960" s="963"/>
      <c r="R960" s="963"/>
      <c r="S960" s="963"/>
      <c r="T960" s="963"/>
      <c r="U960" s="963"/>
      <c r="V960" s="963"/>
      <c r="W960" s="963"/>
      <c r="X960" s="963"/>
      <c r="Y960" s="963"/>
      <c r="Z960" s="963"/>
    </row>
    <row r="961" spans="1:26">
      <c r="A961" s="963"/>
      <c r="B961" s="963"/>
      <c r="C961" s="963"/>
      <c r="D961" s="780"/>
      <c r="E961" s="780"/>
      <c r="F961" s="986"/>
      <c r="G961" s="1219"/>
      <c r="H961" s="1102"/>
      <c r="I961" s="960"/>
      <c r="J961" s="960"/>
      <c r="K961" s="960"/>
      <c r="L961" s="963"/>
      <c r="M961" s="963"/>
      <c r="N961" s="963"/>
      <c r="O961" s="963"/>
      <c r="P961" s="963"/>
      <c r="Q961" s="963"/>
      <c r="R961" s="963"/>
      <c r="S961" s="963"/>
      <c r="T961" s="963"/>
      <c r="U961" s="963"/>
      <c r="V961" s="963"/>
      <c r="W961" s="963"/>
      <c r="X961" s="963"/>
      <c r="Y961" s="963"/>
      <c r="Z961" s="963"/>
    </row>
    <row r="962" spans="1:26">
      <c r="A962" s="963"/>
      <c r="B962" s="963"/>
      <c r="C962" s="963"/>
      <c r="D962" s="780"/>
      <c r="E962" s="780"/>
      <c r="F962" s="986"/>
      <c r="G962" s="1219"/>
      <c r="H962" s="1102"/>
      <c r="I962" s="960"/>
      <c r="J962" s="960"/>
      <c r="K962" s="960"/>
      <c r="L962" s="963"/>
      <c r="M962" s="963"/>
      <c r="N962" s="963"/>
      <c r="O962" s="963"/>
      <c r="P962" s="963"/>
      <c r="Q962" s="963"/>
      <c r="R962" s="963"/>
      <c r="S962" s="963"/>
      <c r="T962" s="963"/>
      <c r="U962" s="963"/>
      <c r="V962" s="963"/>
      <c r="W962" s="963"/>
      <c r="X962" s="963"/>
      <c r="Y962" s="963"/>
      <c r="Z962" s="963"/>
    </row>
    <row r="963" spans="1:26">
      <c r="A963" s="963"/>
      <c r="B963" s="963"/>
      <c r="C963" s="963"/>
      <c r="D963" s="780"/>
      <c r="E963" s="780"/>
      <c r="F963" s="986"/>
      <c r="G963" s="1219"/>
      <c r="H963" s="1102"/>
      <c r="I963" s="960"/>
      <c r="J963" s="960"/>
      <c r="K963" s="960"/>
      <c r="L963" s="963"/>
      <c r="M963" s="963"/>
      <c r="N963" s="963"/>
      <c r="O963" s="963"/>
      <c r="P963" s="963"/>
      <c r="Q963" s="963"/>
      <c r="R963" s="963"/>
      <c r="S963" s="963"/>
      <c r="T963" s="963"/>
      <c r="U963" s="963"/>
      <c r="V963" s="963"/>
      <c r="W963" s="963"/>
      <c r="X963" s="963"/>
      <c r="Y963" s="963"/>
      <c r="Z963" s="963"/>
    </row>
    <row r="964" spans="1:26">
      <c r="A964" s="963"/>
      <c r="B964" s="963"/>
      <c r="C964" s="963"/>
      <c r="D964" s="780"/>
      <c r="E964" s="780"/>
      <c r="F964" s="986"/>
      <c r="G964" s="1219"/>
      <c r="H964" s="1102"/>
      <c r="I964" s="960"/>
      <c r="J964" s="960"/>
      <c r="K964" s="960"/>
      <c r="L964" s="963"/>
      <c r="M964" s="963"/>
      <c r="N964" s="963"/>
      <c r="O964" s="963"/>
      <c r="P964" s="963"/>
      <c r="Q964" s="963"/>
      <c r="R964" s="963"/>
      <c r="S964" s="963"/>
      <c r="T964" s="963"/>
      <c r="U964" s="963"/>
      <c r="V964" s="963"/>
      <c r="W964" s="963"/>
      <c r="X964" s="963"/>
      <c r="Y964" s="963"/>
      <c r="Z964" s="963"/>
    </row>
    <row r="965" spans="1:26">
      <c r="A965" s="963"/>
      <c r="B965" s="963"/>
      <c r="C965" s="963"/>
      <c r="D965" s="780"/>
      <c r="E965" s="780"/>
      <c r="F965" s="986"/>
      <c r="G965" s="1219"/>
      <c r="H965" s="1102"/>
      <c r="I965" s="960"/>
      <c r="J965" s="960"/>
      <c r="K965" s="960"/>
      <c r="L965" s="963"/>
      <c r="M965" s="963"/>
      <c r="N965" s="963"/>
      <c r="O965" s="963"/>
      <c r="P965" s="963"/>
      <c r="Q965" s="963"/>
      <c r="R965" s="963"/>
      <c r="S965" s="963"/>
      <c r="T965" s="963"/>
      <c r="U965" s="963"/>
      <c r="V965" s="963"/>
      <c r="W965" s="963"/>
      <c r="X965" s="963"/>
      <c r="Y965" s="963"/>
      <c r="Z965" s="963"/>
    </row>
    <row r="966" spans="1:26">
      <c r="A966" s="963"/>
      <c r="B966" s="963"/>
      <c r="C966" s="963"/>
      <c r="D966" s="780"/>
      <c r="E966" s="780"/>
      <c r="F966" s="986"/>
      <c r="G966" s="1219"/>
      <c r="H966" s="1102"/>
      <c r="I966" s="960"/>
      <c r="J966" s="960"/>
      <c r="K966" s="960"/>
      <c r="L966" s="963"/>
      <c r="M966" s="963"/>
      <c r="N966" s="963"/>
      <c r="O966" s="963"/>
      <c r="P966" s="963"/>
      <c r="Q966" s="963"/>
      <c r="R966" s="963"/>
      <c r="S966" s="963"/>
      <c r="T966" s="963"/>
      <c r="U966" s="963"/>
      <c r="V966" s="963"/>
      <c r="W966" s="963"/>
      <c r="X966" s="963"/>
      <c r="Y966" s="963"/>
      <c r="Z966" s="963"/>
    </row>
    <row r="967" spans="1:26">
      <c r="A967" s="963"/>
      <c r="B967" s="963"/>
      <c r="C967" s="963"/>
      <c r="D967" s="780"/>
      <c r="E967" s="780"/>
      <c r="F967" s="986"/>
      <c r="G967" s="1219"/>
      <c r="H967" s="1102"/>
      <c r="I967" s="960"/>
      <c r="J967" s="960"/>
      <c r="K967" s="960"/>
      <c r="L967" s="963"/>
      <c r="M967" s="963"/>
      <c r="N967" s="963"/>
      <c r="O967" s="963"/>
      <c r="P967" s="963"/>
      <c r="Q967" s="963"/>
      <c r="R967" s="963"/>
      <c r="S967" s="963"/>
      <c r="T967" s="963"/>
      <c r="U967" s="963"/>
      <c r="V967" s="963"/>
      <c r="W967" s="963"/>
      <c r="X967" s="963"/>
      <c r="Y967" s="963"/>
      <c r="Z967" s="963"/>
    </row>
    <row r="968" spans="1:26">
      <c r="A968" s="963"/>
      <c r="B968" s="963"/>
      <c r="C968" s="963"/>
      <c r="D968" s="780"/>
      <c r="E968" s="780"/>
      <c r="F968" s="986"/>
      <c r="G968" s="1219"/>
      <c r="H968" s="1102"/>
      <c r="I968" s="960"/>
      <c r="J968" s="960"/>
      <c r="K968" s="960"/>
      <c r="L968" s="963"/>
      <c r="M968" s="963"/>
      <c r="N968" s="963"/>
      <c r="O968" s="963"/>
      <c r="P968" s="963"/>
      <c r="Q968" s="963"/>
      <c r="R968" s="963"/>
      <c r="S968" s="963"/>
      <c r="T968" s="963"/>
      <c r="U968" s="963"/>
      <c r="V968" s="963"/>
      <c r="W968" s="963"/>
      <c r="X968" s="963"/>
      <c r="Y968" s="963"/>
      <c r="Z968" s="963"/>
    </row>
    <row r="969" spans="1:26">
      <c r="A969" s="963"/>
      <c r="B969" s="963"/>
      <c r="C969" s="963"/>
      <c r="D969" s="780"/>
      <c r="E969" s="780"/>
      <c r="F969" s="986"/>
      <c r="G969" s="1219"/>
      <c r="H969" s="1102"/>
      <c r="I969" s="960"/>
      <c r="J969" s="960"/>
      <c r="K969" s="960"/>
      <c r="L969" s="963"/>
      <c r="M969" s="963"/>
      <c r="N969" s="963"/>
      <c r="O969" s="963"/>
      <c r="P969" s="963"/>
      <c r="Q969" s="963"/>
      <c r="R969" s="963"/>
      <c r="S969" s="963"/>
      <c r="T969" s="963"/>
      <c r="U969" s="963"/>
      <c r="V969" s="963"/>
      <c r="W969" s="963"/>
      <c r="X969" s="963"/>
      <c r="Y969" s="963"/>
      <c r="Z969" s="963"/>
    </row>
    <row r="970" spans="1:26">
      <c r="A970" s="963"/>
      <c r="B970" s="963"/>
      <c r="C970" s="963"/>
      <c r="D970" s="780"/>
      <c r="E970" s="780"/>
      <c r="F970" s="986"/>
      <c r="G970" s="1219"/>
      <c r="H970" s="1102"/>
      <c r="I970" s="960"/>
      <c r="J970" s="960"/>
      <c r="K970" s="960"/>
      <c r="L970" s="963"/>
      <c r="M970" s="963"/>
      <c r="N970" s="963"/>
      <c r="O970" s="963"/>
      <c r="P970" s="963"/>
      <c r="Q970" s="963"/>
      <c r="R970" s="963"/>
      <c r="S970" s="963"/>
      <c r="T970" s="963"/>
      <c r="U970" s="963"/>
      <c r="V970" s="963"/>
      <c r="W970" s="963"/>
      <c r="X970" s="963"/>
      <c r="Y970" s="963"/>
      <c r="Z970" s="963"/>
    </row>
    <row r="971" spans="1:26">
      <c r="A971" s="963"/>
      <c r="B971" s="963"/>
      <c r="C971" s="963"/>
      <c r="D971" s="780"/>
      <c r="E971" s="780"/>
      <c r="F971" s="986"/>
      <c r="G971" s="1219"/>
      <c r="H971" s="1102"/>
      <c r="I971" s="960"/>
      <c r="J971" s="960"/>
      <c r="K971" s="960"/>
      <c r="L971" s="963"/>
      <c r="M971" s="963"/>
      <c r="N971" s="963"/>
      <c r="O971" s="963"/>
      <c r="P971" s="963"/>
      <c r="Q971" s="963"/>
      <c r="R971" s="963"/>
      <c r="S971" s="963"/>
      <c r="T971" s="963"/>
      <c r="U971" s="963"/>
      <c r="V971" s="963"/>
      <c r="W971" s="963"/>
      <c r="X971" s="963"/>
      <c r="Y971" s="963"/>
      <c r="Z971" s="963"/>
    </row>
    <row r="972" spans="1:26">
      <c r="A972" s="963"/>
      <c r="B972" s="963"/>
      <c r="C972" s="963"/>
      <c r="D972" s="780"/>
      <c r="E972" s="780"/>
      <c r="F972" s="986"/>
      <c r="G972" s="1219"/>
      <c r="H972" s="1102"/>
      <c r="I972" s="960"/>
      <c r="J972" s="960"/>
      <c r="K972" s="960"/>
      <c r="L972" s="963"/>
      <c r="M972" s="963"/>
      <c r="N972" s="963"/>
      <c r="O972" s="963"/>
      <c r="P972" s="963"/>
      <c r="Q972" s="963"/>
      <c r="R972" s="963"/>
      <c r="S972" s="963"/>
      <c r="T972" s="963"/>
      <c r="U972" s="963"/>
      <c r="V972" s="963"/>
      <c r="W972" s="963"/>
      <c r="X972" s="963"/>
      <c r="Y972" s="963"/>
      <c r="Z972" s="963"/>
    </row>
    <row r="973" spans="1:26">
      <c r="A973" s="963"/>
      <c r="B973" s="963"/>
      <c r="C973" s="963"/>
      <c r="D973" s="780"/>
      <c r="E973" s="780"/>
      <c r="F973" s="986"/>
      <c r="G973" s="1219"/>
      <c r="H973" s="1102"/>
      <c r="I973" s="960"/>
      <c r="J973" s="960"/>
      <c r="K973" s="960"/>
      <c r="L973" s="963"/>
      <c r="M973" s="963"/>
      <c r="N973" s="963"/>
      <c r="O973" s="963"/>
      <c r="P973" s="963"/>
      <c r="Q973" s="963"/>
      <c r="R973" s="963"/>
      <c r="S973" s="963"/>
      <c r="T973" s="963"/>
      <c r="U973" s="963"/>
      <c r="V973" s="963"/>
      <c r="W973" s="963"/>
      <c r="X973" s="963"/>
      <c r="Y973" s="963"/>
      <c r="Z973" s="963"/>
    </row>
    <row r="974" spans="1:26">
      <c r="A974" s="963"/>
      <c r="B974" s="963"/>
      <c r="C974" s="963"/>
      <c r="D974" s="780"/>
      <c r="E974" s="780"/>
      <c r="F974" s="986"/>
      <c r="G974" s="1219"/>
      <c r="H974" s="1102"/>
      <c r="I974" s="960"/>
      <c r="J974" s="960"/>
      <c r="K974" s="960"/>
      <c r="L974" s="963"/>
      <c r="M974" s="963"/>
      <c r="N974" s="963"/>
      <c r="O974" s="963"/>
      <c r="P974" s="963"/>
      <c r="Q974" s="963"/>
      <c r="R974" s="963"/>
      <c r="S974" s="963"/>
      <c r="T974" s="963"/>
      <c r="U974" s="963"/>
      <c r="V974" s="963"/>
      <c r="W974" s="963"/>
      <c r="X974" s="963"/>
      <c r="Y974" s="963"/>
      <c r="Z974" s="963"/>
    </row>
    <row r="975" spans="1:26">
      <c r="A975" s="963"/>
      <c r="B975" s="963"/>
      <c r="C975" s="963"/>
      <c r="D975" s="780"/>
      <c r="E975" s="780"/>
      <c r="F975" s="986"/>
      <c r="G975" s="1219"/>
      <c r="H975" s="1102"/>
      <c r="I975" s="960"/>
      <c r="J975" s="960"/>
      <c r="K975" s="960"/>
      <c r="L975" s="963"/>
      <c r="M975" s="963"/>
      <c r="N975" s="963"/>
      <c r="O975" s="963"/>
      <c r="P975" s="963"/>
      <c r="Q975" s="963"/>
      <c r="R975" s="963"/>
      <c r="S975" s="963"/>
      <c r="T975" s="963"/>
      <c r="U975" s="963"/>
      <c r="V975" s="963"/>
      <c r="W975" s="963"/>
      <c r="X975" s="963"/>
      <c r="Y975" s="963"/>
      <c r="Z975" s="963"/>
    </row>
    <row r="976" spans="1:26">
      <c r="A976" s="963"/>
      <c r="B976" s="963"/>
      <c r="C976" s="963"/>
      <c r="D976" s="780"/>
      <c r="E976" s="780"/>
      <c r="F976" s="986"/>
      <c r="G976" s="1219"/>
      <c r="H976" s="1102"/>
      <c r="I976" s="960"/>
      <c r="J976" s="960"/>
      <c r="K976" s="960"/>
      <c r="L976" s="963"/>
      <c r="M976" s="963"/>
      <c r="N976" s="963"/>
      <c r="O976" s="963"/>
      <c r="P976" s="963"/>
      <c r="Q976" s="963"/>
      <c r="R976" s="963"/>
      <c r="S976" s="963"/>
      <c r="T976" s="963"/>
      <c r="U976" s="963"/>
      <c r="V976" s="963"/>
      <c r="W976" s="963"/>
      <c r="X976" s="963"/>
      <c r="Y976" s="963"/>
      <c r="Z976" s="963"/>
    </row>
    <row r="977" spans="1:26">
      <c r="A977" s="963"/>
      <c r="B977" s="963"/>
      <c r="C977" s="963"/>
      <c r="D977" s="780"/>
      <c r="E977" s="780"/>
      <c r="F977" s="986"/>
      <c r="G977" s="1219"/>
      <c r="H977" s="1102"/>
      <c r="I977" s="960"/>
      <c r="J977" s="960"/>
      <c r="K977" s="960"/>
      <c r="L977" s="963"/>
      <c r="M977" s="963"/>
      <c r="N977" s="963"/>
      <c r="O977" s="963"/>
      <c r="P977" s="963"/>
      <c r="Q977" s="963"/>
      <c r="R977" s="963"/>
      <c r="S977" s="963"/>
      <c r="T977" s="963"/>
      <c r="U977" s="963"/>
      <c r="V977" s="963"/>
      <c r="W977" s="963"/>
      <c r="X977" s="963"/>
      <c r="Y977" s="963"/>
      <c r="Z977" s="963"/>
    </row>
    <row r="978" spans="1:26">
      <c r="A978" s="963"/>
      <c r="B978" s="963"/>
      <c r="C978" s="963"/>
      <c r="D978" s="780"/>
      <c r="E978" s="780"/>
      <c r="F978" s="986"/>
      <c r="G978" s="1219"/>
      <c r="H978" s="1102"/>
      <c r="I978" s="960"/>
      <c r="J978" s="960"/>
      <c r="K978" s="960"/>
      <c r="L978" s="963"/>
      <c r="M978" s="963"/>
      <c r="N978" s="963"/>
      <c r="O978" s="963"/>
      <c r="P978" s="963"/>
      <c r="Q978" s="963"/>
      <c r="R978" s="963"/>
      <c r="S978" s="963"/>
      <c r="T978" s="963"/>
      <c r="U978" s="963"/>
      <c r="V978" s="963"/>
      <c r="W978" s="963"/>
      <c r="X978" s="963"/>
      <c r="Y978" s="963"/>
      <c r="Z978" s="963"/>
    </row>
    <row r="979" spans="1:26">
      <c r="A979" s="963"/>
      <c r="B979" s="963"/>
      <c r="C979" s="963"/>
      <c r="D979" s="780"/>
      <c r="E979" s="780"/>
      <c r="F979" s="986"/>
      <c r="G979" s="1219"/>
      <c r="H979" s="1102"/>
      <c r="I979" s="960"/>
      <c r="J979" s="960"/>
      <c r="K979" s="960"/>
      <c r="L979" s="963"/>
      <c r="M979" s="963"/>
      <c r="N979" s="963"/>
      <c r="O979" s="963"/>
      <c r="P979" s="963"/>
      <c r="Q979" s="963"/>
      <c r="R979" s="963"/>
      <c r="S979" s="963"/>
      <c r="T979" s="963"/>
      <c r="U979" s="963"/>
      <c r="V979" s="963"/>
      <c r="W979" s="963"/>
      <c r="X979" s="963"/>
      <c r="Y979" s="963"/>
      <c r="Z979" s="963"/>
    </row>
    <row r="980" spans="1:26">
      <c r="A980" s="963"/>
      <c r="B980" s="963"/>
      <c r="C980" s="963"/>
      <c r="D980" s="780"/>
      <c r="E980" s="780"/>
      <c r="F980" s="986"/>
      <c r="G980" s="1219"/>
      <c r="H980" s="1102"/>
      <c r="I980" s="960"/>
      <c r="J980" s="960"/>
      <c r="K980" s="960"/>
      <c r="L980" s="963"/>
      <c r="M980" s="963"/>
      <c r="N980" s="963"/>
      <c r="O980" s="963"/>
      <c r="P980" s="963"/>
      <c r="Q980" s="963"/>
      <c r="R980" s="963"/>
      <c r="S980" s="963"/>
      <c r="T980" s="963"/>
      <c r="U980" s="963"/>
      <c r="V980" s="963"/>
      <c r="W980" s="963"/>
      <c r="X980" s="963"/>
      <c r="Y980" s="963"/>
      <c r="Z980" s="963"/>
    </row>
    <row r="981" spans="1:26">
      <c r="A981" s="963"/>
      <c r="B981" s="963"/>
      <c r="C981" s="963"/>
      <c r="D981" s="780"/>
      <c r="E981" s="780"/>
      <c r="F981" s="986"/>
      <c r="G981" s="1219"/>
      <c r="H981" s="1102"/>
      <c r="I981" s="960"/>
      <c r="J981" s="960"/>
      <c r="K981" s="960"/>
      <c r="L981" s="963"/>
      <c r="M981" s="963"/>
      <c r="N981" s="963"/>
      <c r="O981" s="963"/>
      <c r="P981" s="963"/>
      <c r="Q981" s="963"/>
      <c r="R981" s="963"/>
      <c r="S981" s="963"/>
      <c r="T981" s="963"/>
      <c r="U981" s="963"/>
      <c r="V981" s="963"/>
      <c r="W981" s="963"/>
      <c r="X981" s="963"/>
      <c r="Y981" s="963"/>
      <c r="Z981" s="963"/>
    </row>
    <row r="982" spans="1:26">
      <c r="A982" s="963"/>
      <c r="B982" s="963"/>
      <c r="C982" s="963"/>
      <c r="D982" s="780"/>
      <c r="E982" s="780"/>
      <c r="F982" s="986"/>
      <c r="G982" s="1219"/>
      <c r="H982" s="1102"/>
      <c r="I982" s="960"/>
      <c r="J982" s="960"/>
      <c r="K982" s="960"/>
      <c r="L982" s="963"/>
      <c r="M982" s="963"/>
      <c r="N982" s="963"/>
      <c r="O982" s="963"/>
      <c r="P982" s="963"/>
      <c r="Q982" s="963"/>
      <c r="R982" s="963"/>
      <c r="S982" s="963"/>
      <c r="T982" s="963"/>
      <c r="U982" s="963"/>
      <c r="V982" s="963"/>
      <c r="W982" s="963"/>
      <c r="X982" s="963"/>
      <c r="Y982" s="963"/>
      <c r="Z982" s="963"/>
    </row>
    <row r="983" spans="1:26">
      <c r="A983" s="963"/>
      <c r="B983" s="963"/>
      <c r="C983" s="963"/>
      <c r="D983" s="780"/>
      <c r="E983" s="780"/>
      <c r="F983" s="986"/>
      <c r="G983" s="1219"/>
      <c r="H983" s="1102"/>
      <c r="I983" s="960"/>
      <c r="J983" s="960"/>
      <c r="K983" s="960"/>
      <c r="L983" s="963"/>
      <c r="M983" s="963"/>
      <c r="N983" s="963"/>
      <c r="O983" s="963"/>
      <c r="P983" s="963"/>
      <c r="Q983" s="963"/>
      <c r="R983" s="963"/>
      <c r="S983" s="963"/>
      <c r="T983" s="963"/>
      <c r="U983" s="963"/>
      <c r="V983" s="963"/>
      <c r="W983" s="963"/>
      <c r="X983" s="963"/>
      <c r="Y983" s="963"/>
      <c r="Z983" s="963"/>
    </row>
    <row r="984" spans="1:26">
      <c r="A984" s="963"/>
      <c r="B984" s="963"/>
      <c r="C984" s="963"/>
      <c r="D984" s="780"/>
      <c r="E984" s="780"/>
      <c r="F984" s="986"/>
      <c r="G984" s="1219"/>
      <c r="H984" s="1102"/>
      <c r="I984" s="960"/>
      <c r="J984" s="960"/>
      <c r="K984" s="960"/>
      <c r="L984" s="963"/>
      <c r="M984" s="963"/>
      <c r="N984" s="963"/>
      <c r="O984" s="963"/>
      <c r="P984" s="963"/>
      <c r="Q984" s="963"/>
      <c r="R984" s="963"/>
      <c r="S984" s="963"/>
      <c r="T984" s="963"/>
      <c r="U984" s="963"/>
      <c r="V984" s="963"/>
      <c r="W984" s="963"/>
      <c r="X984" s="963"/>
      <c r="Y984" s="963"/>
      <c r="Z984" s="963"/>
    </row>
    <row r="985" spans="1:26">
      <c r="A985" s="963"/>
      <c r="B985" s="963"/>
      <c r="C985" s="963"/>
      <c r="D985" s="780"/>
      <c r="E985" s="780"/>
      <c r="F985" s="986"/>
      <c r="G985" s="1219"/>
      <c r="H985" s="1102"/>
      <c r="I985" s="960"/>
      <c r="J985" s="960"/>
      <c r="K985" s="960"/>
      <c r="L985" s="963"/>
      <c r="M985" s="963"/>
      <c r="N985" s="963"/>
      <c r="O985" s="963"/>
      <c r="P985" s="963"/>
      <c r="Q985" s="963"/>
      <c r="R985" s="963"/>
      <c r="S985" s="963"/>
      <c r="T985" s="963"/>
      <c r="U985" s="963"/>
      <c r="V985" s="963"/>
      <c r="W985" s="963"/>
      <c r="X985" s="963"/>
      <c r="Y985" s="963"/>
      <c r="Z985" s="963"/>
    </row>
    <row r="986" spans="1:26">
      <c r="A986" s="963"/>
      <c r="B986" s="963"/>
      <c r="C986" s="963"/>
      <c r="D986" s="780"/>
      <c r="E986" s="780"/>
      <c r="F986" s="986"/>
      <c r="G986" s="1219"/>
      <c r="H986" s="1102"/>
      <c r="I986" s="960"/>
      <c r="J986" s="960"/>
      <c r="K986" s="960"/>
      <c r="L986" s="963"/>
      <c r="M986" s="963"/>
      <c r="N986" s="963"/>
      <c r="O986" s="963"/>
      <c r="P986" s="963"/>
      <c r="Q986" s="963"/>
      <c r="R986" s="963"/>
      <c r="S986" s="963"/>
      <c r="T986" s="963"/>
      <c r="U986" s="963"/>
      <c r="V986" s="963"/>
      <c r="W986" s="963"/>
      <c r="X986" s="963"/>
      <c r="Y986" s="963"/>
      <c r="Z986" s="963"/>
    </row>
    <row r="987" spans="1:26">
      <c r="A987" s="963"/>
      <c r="B987" s="963"/>
      <c r="C987" s="963"/>
      <c r="D987" s="780"/>
      <c r="E987" s="780"/>
      <c r="F987" s="986"/>
      <c r="G987" s="1219"/>
      <c r="H987" s="1102"/>
      <c r="I987" s="960"/>
      <c r="J987" s="960"/>
      <c r="K987" s="960"/>
      <c r="L987" s="963"/>
      <c r="M987" s="963"/>
      <c r="N987" s="963"/>
      <c r="O987" s="963"/>
      <c r="P987" s="963"/>
      <c r="Q987" s="963"/>
      <c r="R987" s="963"/>
      <c r="S987" s="963"/>
      <c r="T987" s="963"/>
      <c r="U987" s="963"/>
      <c r="V987" s="963"/>
      <c r="W987" s="963"/>
      <c r="X987" s="963"/>
      <c r="Y987" s="963"/>
      <c r="Z987" s="963"/>
    </row>
    <row r="988" spans="1:26">
      <c r="A988" s="963"/>
      <c r="B988" s="963"/>
      <c r="C988" s="963"/>
      <c r="D988" s="780"/>
      <c r="E988" s="780"/>
      <c r="F988" s="986"/>
      <c r="G988" s="1219"/>
      <c r="H988" s="1102"/>
      <c r="I988" s="960"/>
      <c r="J988" s="960"/>
      <c r="K988" s="960"/>
      <c r="L988" s="963"/>
      <c r="M988" s="963"/>
      <c r="N988" s="963"/>
      <c r="O988" s="963"/>
      <c r="P988" s="963"/>
      <c r="Q988" s="963"/>
      <c r="R988" s="963"/>
      <c r="S988" s="963"/>
      <c r="T988" s="963"/>
      <c r="U988" s="963"/>
      <c r="V988" s="963"/>
      <c r="W988" s="963"/>
      <c r="X988" s="963"/>
      <c r="Y988" s="963"/>
      <c r="Z988" s="963"/>
    </row>
    <row r="989" spans="1:26">
      <c r="A989" s="963"/>
      <c r="B989" s="963"/>
      <c r="C989" s="963"/>
      <c r="D989" s="780"/>
      <c r="E989" s="780"/>
      <c r="F989" s="986"/>
      <c r="G989" s="1219"/>
      <c r="H989" s="1102"/>
      <c r="I989" s="960"/>
      <c r="J989" s="960"/>
      <c r="K989" s="960"/>
      <c r="L989" s="963"/>
      <c r="M989" s="963"/>
      <c r="N989" s="963"/>
      <c r="O989" s="963"/>
      <c r="P989" s="963"/>
      <c r="Q989" s="963"/>
      <c r="R989" s="963"/>
      <c r="S989" s="963"/>
      <c r="T989" s="963"/>
      <c r="U989" s="963"/>
      <c r="V989" s="963"/>
      <c r="W989" s="963"/>
      <c r="X989" s="963"/>
      <c r="Y989" s="963"/>
      <c r="Z989" s="963"/>
    </row>
    <row r="990" spans="1:26">
      <c r="A990" s="963"/>
      <c r="B990" s="963"/>
      <c r="C990" s="963"/>
      <c r="D990" s="780"/>
      <c r="E990" s="780"/>
      <c r="F990" s="986"/>
      <c r="G990" s="1219"/>
      <c r="H990" s="1102"/>
      <c r="I990" s="960"/>
      <c r="J990" s="960"/>
      <c r="K990" s="960"/>
      <c r="L990" s="963"/>
      <c r="M990" s="963"/>
      <c r="N990" s="963"/>
      <c r="O990" s="963"/>
      <c r="P990" s="963"/>
      <c r="Q990" s="963"/>
      <c r="R990" s="963"/>
      <c r="S990" s="963"/>
      <c r="T990" s="963"/>
      <c r="U990" s="963"/>
      <c r="V990" s="963"/>
      <c r="W990" s="963"/>
      <c r="X990" s="963"/>
      <c r="Y990" s="963"/>
      <c r="Z990" s="963"/>
    </row>
    <row r="991" spans="1:26">
      <c r="A991" s="963"/>
      <c r="B991" s="963"/>
      <c r="C991" s="963"/>
      <c r="D991" s="780"/>
      <c r="E991" s="780"/>
      <c r="F991" s="986"/>
      <c r="G991" s="1219"/>
      <c r="H991" s="1102"/>
      <c r="I991" s="960"/>
      <c r="J991" s="960"/>
      <c r="K991" s="960"/>
      <c r="L991" s="963"/>
      <c r="M991" s="963"/>
      <c r="N991" s="963"/>
      <c r="O991" s="963"/>
      <c r="P991" s="963"/>
      <c r="Q991" s="963"/>
      <c r="R991" s="963"/>
      <c r="S991" s="963"/>
      <c r="T991" s="963"/>
      <c r="U991" s="963"/>
      <c r="V991" s="963"/>
      <c r="W991" s="963"/>
      <c r="X991" s="963"/>
      <c r="Y991" s="963"/>
      <c r="Z991" s="963"/>
    </row>
    <row r="992" spans="1:26">
      <c r="A992" s="963"/>
      <c r="B992" s="963"/>
      <c r="C992" s="963"/>
      <c r="D992" s="780"/>
      <c r="E992" s="780"/>
      <c r="F992" s="986"/>
      <c r="G992" s="1219"/>
      <c r="H992" s="1102"/>
      <c r="I992" s="960"/>
      <c r="J992" s="960"/>
      <c r="K992" s="960"/>
      <c r="L992" s="963"/>
      <c r="M992" s="963"/>
      <c r="N992" s="963"/>
      <c r="O992" s="963"/>
      <c r="P992" s="963"/>
      <c r="Q992" s="963"/>
      <c r="R992" s="963"/>
      <c r="S992" s="963"/>
      <c r="T992" s="963"/>
      <c r="U992" s="963"/>
      <c r="V992" s="963"/>
      <c r="W992" s="963"/>
      <c r="X992" s="963"/>
      <c r="Y992" s="963"/>
      <c r="Z992" s="963"/>
    </row>
    <row r="993" spans="1:26">
      <c r="A993" s="963"/>
      <c r="B993" s="963"/>
      <c r="C993" s="963"/>
      <c r="D993" s="780"/>
      <c r="E993" s="780"/>
      <c r="F993" s="986"/>
      <c r="G993" s="1219"/>
      <c r="H993" s="1102"/>
      <c r="I993" s="960"/>
      <c r="J993" s="960"/>
      <c r="K993" s="960"/>
      <c r="L993" s="963"/>
      <c r="M993" s="963"/>
      <c r="N993" s="963"/>
      <c r="O993" s="963"/>
      <c r="P993" s="963"/>
      <c r="Q993" s="963"/>
      <c r="R993" s="963"/>
      <c r="S993" s="963"/>
      <c r="T993" s="963"/>
      <c r="U993" s="963"/>
      <c r="V993" s="963"/>
      <c r="W993" s="963"/>
      <c r="X993" s="963"/>
      <c r="Y993" s="963"/>
      <c r="Z993" s="963"/>
    </row>
    <row r="994" spans="1:26">
      <c r="A994" s="963"/>
      <c r="B994" s="963"/>
      <c r="C994" s="963"/>
      <c r="D994" s="780"/>
      <c r="E994" s="780"/>
      <c r="F994" s="986"/>
      <c r="G994" s="1219"/>
      <c r="H994" s="1102"/>
      <c r="I994" s="960"/>
      <c r="J994" s="960"/>
      <c r="K994" s="960"/>
      <c r="L994" s="963"/>
      <c r="M994" s="963"/>
      <c r="N994" s="963"/>
      <c r="O994" s="963"/>
      <c r="P994" s="963"/>
      <c r="Q994" s="963"/>
      <c r="R994" s="963"/>
      <c r="S994" s="963"/>
      <c r="T994" s="963"/>
      <c r="U994" s="963"/>
      <c r="V994" s="963"/>
      <c r="W994" s="963"/>
      <c r="X994" s="963"/>
      <c r="Y994" s="963"/>
      <c r="Z994" s="963"/>
    </row>
    <row r="995" spans="1:26">
      <c r="A995" s="963"/>
      <c r="B995" s="963"/>
      <c r="C995" s="963"/>
      <c r="D995" s="780"/>
      <c r="E995" s="780"/>
      <c r="F995" s="986"/>
      <c r="G995" s="1219"/>
      <c r="H995" s="1102"/>
      <c r="I995" s="960"/>
      <c r="J995" s="960"/>
      <c r="K995" s="960"/>
      <c r="L995" s="963"/>
      <c r="M995" s="963"/>
      <c r="N995" s="963"/>
      <c r="O995" s="963"/>
      <c r="P995" s="963"/>
      <c r="Q995" s="963"/>
      <c r="R995" s="963"/>
      <c r="S995" s="963"/>
      <c r="T995" s="963"/>
      <c r="U995" s="963"/>
      <c r="V995" s="963"/>
      <c r="W995" s="963"/>
      <c r="X995" s="963"/>
      <c r="Y995" s="963"/>
      <c r="Z995" s="963"/>
    </row>
    <row r="996" spans="1:26">
      <c r="A996" s="963"/>
      <c r="B996" s="963"/>
      <c r="C996" s="963"/>
      <c r="D996" s="780"/>
      <c r="E996" s="780"/>
      <c r="F996" s="986"/>
      <c r="G996" s="1219"/>
      <c r="H996" s="1102"/>
      <c r="I996" s="960"/>
      <c r="J996" s="960"/>
      <c r="K996" s="960"/>
      <c r="L996" s="963"/>
      <c r="M996" s="963"/>
      <c r="N996" s="963"/>
      <c r="O996" s="963"/>
      <c r="P996" s="963"/>
      <c r="Q996" s="963"/>
      <c r="R996" s="963"/>
      <c r="S996" s="963"/>
      <c r="T996" s="963"/>
      <c r="U996" s="963"/>
      <c r="V996" s="963"/>
      <c r="W996" s="963"/>
      <c r="X996" s="963"/>
      <c r="Y996" s="963"/>
      <c r="Z996" s="963"/>
    </row>
    <row r="997" spans="1:26">
      <c r="A997" s="963"/>
      <c r="B997" s="963"/>
      <c r="C997" s="963"/>
      <c r="D997" s="780"/>
      <c r="E997" s="780"/>
      <c r="F997" s="986"/>
      <c r="G997" s="1219"/>
      <c r="H997" s="1102"/>
      <c r="I997" s="960"/>
      <c r="J997" s="960"/>
      <c r="K997" s="960"/>
      <c r="L997" s="963"/>
      <c r="M997" s="963"/>
      <c r="N997" s="963"/>
      <c r="O997" s="963"/>
      <c r="P997" s="963"/>
      <c r="Q997" s="963"/>
      <c r="R997" s="963"/>
      <c r="S997" s="963"/>
      <c r="T997" s="963"/>
      <c r="U997" s="963"/>
      <c r="V997" s="963"/>
      <c r="W997" s="963"/>
      <c r="X997" s="963"/>
      <c r="Y997" s="963"/>
      <c r="Z997" s="963"/>
    </row>
    <row r="998" spans="1:26">
      <c r="A998" s="963"/>
      <c r="B998" s="963"/>
      <c r="C998" s="963"/>
      <c r="D998" s="780"/>
      <c r="E998" s="780"/>
      <c r="F998" s="986"/>
      <c r="G998" s="1219"/>
      <c r="H998" s="1102"/>
      <c r="I998" s="960"/>
      <c r="J998" s="960"/>
      <c r="K998" s="960"/>
      <c r="L998" s="963"/>
      <c r="M998" s="963"/>
      <c r="N998" s="963"/>
      <c r="O998" s="963"/>
      <c r="P998" s="963"/>
      <c r="Q998" s="963"/>
      <c r="R998" s="963"/>
      <c r="S998" s="963"/>
      <c r="T998" s="963"/>
      <c r="U998" s="963"/>
      <c r="V998" s="963"/>
      <c r="W998" s="963"/>
      <c r="X998" s="963"/>
      <c r="Y998" s="963"/>
      <c r="Z998" s="963"/>
    </row>
    <row r="999" spans="1:26">
      <c r="A999" s="963"/>
      <c r="B999" s="963"/>
      <c r="C999" s="963"/>
      <c r="D999" s="780"/>
      <c r="E999" s="780"/>
      <c r="F999" s="986"/>
      <c r="G999" s="1219"/>
      <c r="H999" s="1102"/>
      <c r="I999" s="960"/>
      <c r="J999" s="960"/>
      <c r="K999" s="960"/>
      <c r="L999" s="963"/>
      <c r="M999" s="963"/>
      <c r="N999" s="963"/>
      <c r="O999" s="963"/>
      <c r="P999" s="963"/>
      <c r="Q999" s="963"/>
      <c r="R999" s="963"/>
      <c r="S999" s="963"/>
      <c r="T999" s="963"/>
      <c r="U999" s="963"/>
      <c r="V999" s="963"/>
      <c r="W999" s="963"/>
      <c r="X999" s="963"/>
      <c r="Y999" s="963"/>
      <c r="Z999" s="963"/>
    </row>
    <row r="1000" spans="1:26">
      <c r="A1000" s="963"/>
      <c r="B1000" s="963"/>
      <c r="C1000" s="963"/>
      <c r="D1000" s="780"/>
      <c r="E1000" s="780"/>
      <c r="F1000" s="986"/>
      <c r="G1000" s="1219"/>
      <c r="H1000" s="1102"/>
      <c r="I1000" s="960"/>
      <c r="J1000" s="960"/>
      <c r="K1000" s="960"/>
      <c r="L1000" s="963"/>
      <c r="M1000" s="963"/>
      <c r="N1000" s="963"/>
      <c r="O1000" s="963"/>
      <c r="P1000" s="963"/>
      <c r="Q1000" s="963"/>
      <c r="R1000" s="963"/>
      <c r="S1000" s="963"/>
      <c r="T1000" s="963"/>
      <c r="U1000" s="963"/>
      <c r="V1000" s="963"/>
      <c r="W1000" s="963"/>
      <c r="X1000" s="963"/>
      <c r="Y1000" s="963"/>
      <c r="Z1000" s="963"/>
    </row>
  </sheetData>
  <sheetProtection algorithmName="SHA-512" hashValue="eAjCphS6nqaDDUdjeX3jYq3gxxxOhZS9bcILI/7jaZIVah3fQROJ8SoNDtxyXL9zxLCgVulo566M/pKljcusqg==" saltValue="bwdGXGccJq81r9ktig3DPQ==" spinCount="100000" sheet="1" objects="1" scenarios="1"/>
  <protectedRanges>
    <protectedRange sqref="G1:G1048576" name="Range2"/>
    <protectedRange sqref="D1:D1048576" name="Range1"/>
  </protectedRanges>
  <autoFilter ref="A41:G895" xr:uid="{00000000-0009-0000-0000-000016000000}">
    <filterColumn colId="0">
      <colorFilter dxfId="0"/>
    </filterColumn>
  </autoFilter>
  <mergeCells count="120">
    <mergeCell ref="A1:F1"/>
    <mergeCell ref="A2:F2"/>
    <mergeCell ref="A3:F3"/>
    <mergeCell ref="A4:B4"/>
    <mergeCell ref="C4:E4"/>
    <mergeCell ref="A5:B5"/>
    <mergeCell ref="C5:E5"/>
    <mergeCell ref="A6:B6"/>
    <mergeCell ref="C6:E6"/>
    <mergeCell ref="A7:J7"/>
    <mergeCell ref="B8:C8"/>
    <mergeCell ref="D8:G8"/>
    <mergeCell ref="D9:G16"/>
    <mergeCell ref="A17:J17"/>
    <mergeCell ref="B18:J18"/>
    <mergeCell ref="B19:J19"/>
    <mergeCell ref="B20:J20"/>
    <mergeCell ref="B21:J21"/>
    <mergeCell ref="B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A38:J40"/>
    <mergeCell ref="B42:G42"/>
    <mergeCell ref="B43:G43"/>
    <mergeCell ref="B64:G64"/>
    <mergeCell ref="B72:G72"/>
    <mergeCell ref="B78:G78"/>
    <mergeCell ref="B97:G97"/>
    <mergeCell ref="B101:G101"/>
    <mergeCell ref="B110:G110"/>
    <mergeCell ref="B114:G114"/>
    <mergeCell ref="B115:G115"/>
    <mergeCell ref="B145:G145"/>
    <mergeCell ref="B166:G166"/>
    <mergeCell ref="B171:G171"/>
    <mergeCell ref="B182:G182"/>
    <mergeCell ref="B683:G683"/>
    <mergeCell ref="B708:G708"/>
    <mergeCell ref="B712:G712"/>
    <mergeCell ref="B719:G719"/>
    <mergeCell ref="B723:G723"/>
    <mergeCell ref="B454:G454"/>
    <mergeCell ref="B458:G458"/>
    <mergeCell ref="B469:G469"/>
    <mergeCell ref="B477:G477"/>
    <mergeCell ref="B494:G494"/>
    <mergeCell ref="B514:G514"/>
    <mergeCell ref="B524:G524"/>
    <mergeCell ref="B525:G525"/>
    <mergeCell ref="B532:G532"/>
    <mergeCell ref="B535:G535"/>
    <mergeCell ref="B546:G546"/>
    <mergeCell ref="B552:G552"/>
    <mergeCell ref="B555:G555"/>
    <mergeCell ref="B560:G560"/>
    <mergeCell ref="B566:G566"/>
    <mergeCell ref="B729:G729"/>
    <mergeCell ref="B751:G751"/>
    <mergeCell ref="B828:G828"/>
    <mergeCell ref="B835:G835"/>
    <mergeCell ref="B846:G846"/>
    <mergeCell ref="B864:G864"/>
    <mergeCell ref="B865:G865"/>
    <mergeCell ref="B877:G877"/>
    <mergeCell ref="B883:G883"/>
    <mergeCell ref="B890:G890"/>
    <mergeCell ref="B752:G752"/>
    <mergeCell ref="B769:G769"/>
    <mergeCell ref="B783:G783"/>
    <mergeCell ref="B792:G792"/>
    <mergeCell ref="B807:G807"/>
    <mergeCell ref="B812:G812"/>
    <mergeCell ref="B820:G820"/>
    <mergeCell ref="B197:G197"/>
    <mergeCell ref="B215:G215"/>
    <mergeCell ref="B216:G216"/>
    <mergeCell ref="B245:G245"/>
    <mergeCell ref="B266:G266"/>
    <mergeCell ref="B277:G277"/>
    <mergeCell ref="B311:G311"/>
    <mergeCell ref="B315:G315"/>
    <mergeCell ref="B325:G325"/>
    <mergeCell ref="B346:G346"/>
    <mergeCell ref="B347:G347"/>
    <mergeCell ref="B360:G360"/>
    <mergeCell ref="B370:G370"/>
    <mergeCell ref="B396:G396"/>
    <mergeCell ref="B423:G423"/>
    <mergeCell ref="B450:G450"/>
    <mergeCell ref="B575:G575"/>
    <mergeCell ref="B579:G579"/>
    <mergeCell ref="B583:G583"/>
    <mergeCell ref="B590:G590"/>
    <mergeCell ref="B594:G594"/>
    <mergeCell ref="B605:G605"/>
    <mergeCell ref="B609:G609"/>
    <mergeCell ref="B614:G614"/>
    <mergeCell ref="B618:G618"/>
    <mergeCell ref="B619:G619"/>
    <mergeCell ref="B626:G626"/>
    <mergeCell ref="B638:G638"/>
    <mergeCell ref="B645:G645"/>
    <mergeCell ref="B657:G657"/>
    <mergeCell ref="B664:G664"/>
    <mergeCell ref="B669:G669"/>
    <mergeCell ref="B670:G670"/>
    <mergeCell ref="B682:G682"/>
  </mergeCells>
  <dataValidations count="2">
    <dataValidation type="list" allowBlank="1" showErrorMessage="1" sqref="D616" xr:uid="{00000000-0002-0000-1600-000000000000}">
      <formula1>$A$794:$A$796</formula1>
    </dataValidation>
    <dataValidation type="list" allowBlank="1" showErrorMessage="1" sqref="D41 D44:D62 D65:D71 D73:D77 D79:D96 D102:D109 D111:D113 D116:D144 D146:D165 D167:D170 D172:D181 D183:D196 D198:D214 D217:D244 D246:D265 D267:D276 D278:D310 D312:D314 D316:D324 D326:D345 D348:D359 D361:D369 D371:D395 D397:D422 D424:D449 D451:D453 D455:D457 D459:D468 D470:D476 D478:D493 D495:D513 D515:D523 D526:D531 D533:D534 D536:D545 D547:D551 D553:D554 D556:D559 D561:D565 D567:D574 D576:D578 D580:D582 D584:D589 D591:D593 D595:D604 D606:D608 D610:D613 D615 D617 D620:D625 D627:D637 D639:D644 D646:D656 D658:D663 D665:D668 D671:D681 D684:D707 D709:D711 D713:D718 D720:D722 D724:D728 D730:D750 D753:D768 D770:D782 D784:D791 D793:D806 D808:D811 D813:D819 D821:D827 D829:D834 D836:D845 D847:D855 D860 D866:D876 D878:D882 D884:D889 D891:D901 D911:D1000" xr:uid="{00000000-0002-0000-1600-000001000000}">
      <formula1>$A$912:$A$914</formula1>
    </dataValidation>
  </dataValidations>
  <pageMargins left="0.7" right="0.7" top="0.75" bottom="0.75" header="0" footer="0"/>
  <pageSetup paperSize="9" scale="48" orientation="portrait"/>
  <headerFooter>
    <oddHeader>&amp;LChecklist No. 18&amp;CGeneral Administration&amp;RVersion- NHSRC/3.0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00B050"/>
  </sheetPr>
  <dimension ref="A1:Z1000"/>
  <sheetViews>
    <sheetView showGridLines="0" view="pageBreakPreview" zoomScale="60" zoomScaleNormal="69" workbookViewId="0">
      <selection activeCell="D756" sqref="D756"/>
    </sheetView>
  </sheetViews>
  <sheetFormatPr baseColWidth="10" defaultColWidth="14.5" defaultRowHeight="15"/>
  <cols>
    <col min="1" max="1" width="20.5" bestFit="1" customWidth="1"/>
    <col min="2" max="2" width="42.1640625" customWidth="1"/>
    <col min="3" max="3" width="48.83203125" customWidth="1"/>
    <col min="4" max="4" width="18.33203125" customWidth="1"/>
    <col min="5" max="5" width="23.5" customWidth="1"/>
    <col min="6" max="6" width="65.5" customWidth="1"/>
    <col min="7" max="7" width="40.6640625" customWidth="1"/>
    <col min="8" max="8" width="19" hidden="1" customWidth="1"/>
    <col min="9" max="9" width="24.5" hidden="1" customWidth="1"/>
    <col min="10" max="10" width="9.83203125" hidden="1" customWidth="1"/>
    <col min="11" max="11" width="29.1640625" hidden="1" customWidth="1"/>
    <col min="12" max="12" width="29.1640625" customWidth="1"/>
    <col min="13" max="26" width="9.1640625" customWidth="1"/>
  </cols>
  <sheetData>
    <row r="1" spans="1:26" ht="26">
      <c r="A1" s="1622" t="s">
        <v>278</v>
      </c>
      <c r="B1" s="1570"/>
      <c r="C1" s="1570"/>
      <c r="D1" s="1570"/>
      <c r="E1" s="1570"/>
      <c r="F1" s="1573"/>
      <c r="G1" s="59" t="s">
        <v>279</v>
      </c>
      <c r="H1" s="60"/>
      <c r="I1" s="61"/>
      <c r="J1" s="61"/>
      <c r="K1" s="62"/>
      <c r="L1" s="62"/>
      <c r="M1" s="63"/>
      <c r="N1" s="63"/>
      <c r="O1" s="63"/>
      <c r="P1" s="63"/>
      <c r="Q1" s="63"/>
      <c r="R1" s="63"/>
      <c r="S1" s="63"/>
      <c r="T1" s="63"/>
      <c r="U1" s="63"/>
      <c r="V1" s="63"/>
      <c r="W1" s="63"/>
      <c r="X1" s="63"/>
      <c r="Y1" s="63"/>
      <c r="Z1" s="63"/>
    </row>
    <row r="2" spans="1:26" ht="26">
      <c r="A2" s="1623" t="s">
        <v>280</v>
      </c>
      <c r="B2" s="1570"/>
      <c r="C2" s="1570"/>
      <c r="D2" s="1570"/>
      <c r="E2" s="1570"/>
      <c r="F2" s="1573"/>
      <c r="G2" s="64">
        <v>1</v>
      </c>
      <c r="H2" s="65"/>
      <c r="I2" s="66"/>
      <c r="J2" s="67"/>
      <c r="K2" s="62"/>
      <c r="L2" s="62"/>
      <c r="M2" s="63"/>
      <c r="N2" s="63"/>
      <c r="O2" s="63"/>
      <c r="P2" s="63"/>
      <c r="Q2" s="63"/>
      <c r="R2" s="63"/>
      <c r="S2" s="63"/>
      <c r="T2" s="63"/>
      <c r="U2" s="63"/>
      <c r="V2" s="63"/>
      <c r="W2" s="63"/>
      <c r="X2" s="63"/>
      <c r="Y2" s="63"/>
      <c r="Z2" s="63"/>
    </row>
    <row r="3" spans="1:26" ht="24">
      <c r="A3" s="1623" t="s">
        <v>281</v>
      </c>
      <c r="B3" s="1570"/>
      <c r="C3" s="1570"/>
      <c r="D3" s="1570"/>
      <c r="E3" s="1570"/>
      <c r="F3" s="1570"/>
      <c r="G3" s="1573"/>
      <c r="H3" s="65"/>
      <c r="I3" s="68"/>
      <c r="J3" s="68"/>
      <c r="K3" s="62"/>
      <c r="L3" s="62"/>
      <c r="M3" s="63"/>
      <c r="N3" s="63"/>
      <c r="O3" s="63"/>
      <c r="P3" s="63"/>
      <c r="Q3" s="63"/>
      <c r="R3" s="63"/>
      <c r="S3" s="63"/>
      <c r="T3" s="63"/>
      <c r="U3" s="63"/>
      <c r="V3" s="63"/>
      <c r="W3" s="63"/>
      <c r="X3" s="63"/>
      <c r="Y3" s="63"/>
      <c r="Z3" s="63"/>
    </row>
    <row r="4" spans="1:26" ht="25">
      <c r="A4" s="1624" t="s">
        <v>282</v>
      </c>
      <c r="B4" s="1573"/>
      <c r="C4" s="1625"/>
      <c r="D4" s="1570"/>
      <c r="E4" s="1573"/>
      <c r="F4" s="69" t="s">
        <v>283</v>
      </c>
      <c r="G4" s="70"/>
      <c r="H4" s="65"/>
      <c r="I4" s="68"/>
      <c r="J4" s="68"/>
      <c r="K4" s="62"/>
      <c r="L4" s="62"/>
      <c r="M4" s="63"/>
      <c r="N4" s="63"/>
      <c r="O4" s="63"/>
      <c r="P4" s="63"/>
      <c r="Q4" s="63"/>
      <c r="R4" s="63"/>
      <c r="S4" s="63"/>
      <c r="T4" s="63"/>
      <c r="U4" s="63"/>
      <c r="V4" s="63"/>
      <c r="W4" s="63"/>
      <c r="X4" s="63"/>
      <c r="Y4" s="63"/>
      <c r="Z4" s="63"/>
    </row>
    <row r="5" spans="1:26" ht="25">
      <c r="A5" s="1626" t="s">
        <v>284</v>
      </c>
      <c r="B5" s="1573"/>
      <c r="C5" s="1625"/>
      <c r="D5" s="1570"/>
      <c r="E5" s="1573"/>
      <c r="F5" s="69" t="s">
        <v>285</v>
      </c>
      <c r="G5" s="70"/>
      <c r="H5" s="65"/>
      <c r="I5" s="68"/>
      <c r="J5" s="68"/>
      <c r="K5" s="62"/>
      <c r="L5" s="62"/>
      <c r="M5" s="63"/>
      <c r="N5" s="63"/>
      <c r="O5" s="63"/>
      <c r="P5" s="63"/>
      <c r="Q5" s="63"/>
      <c r="R5" s="63"/>
      <c r="S5" s="63"/>
      <c r="T5" s="63"/>
      <c r="U5" s="63"/>
      <c r="V5" s="63"/>
      <c r="W5" s="63"/>
      <c r="X5" s="63"/>
      <c r="Y5" s="63"/>
      <c r="Z5" s="63"/>
    </row>
    <row r="6" spans="1:26" ht="25">
      <c r="A6" s="1626" t="s">
        <v>286</v>
      </c>
      <c r="B6" s="1573"/>
      <c r="C6" s="1625"/>
      <c r="D6" s="1570"/>
      <c r="E6" s="1573"/>
      <c r="F6" s="69" t="s">
        <v>287</v>
      </c>
      <c r="G6" s="59"/>
      <c r="H6" s="65"/>
      <c r="I6" s="68"/>
      <c r="J6" s="68"/>
      <c r="K6" s="62"/>
      <c r="L6" s="62"/>
      <c r="M6" s="63"/>
      <c r="N6" s="63"/>
      <c r="O6" s="63"/>
      <c r="P6" s="63"/>
      <c r="Q6" s="63"/>
      <c r="R6" s="63"/>
      <c r="S6" s="63"/>
      <c r="T6" s="63"/>
      <c r="U6" s="63"/>
      <c r="V6" s="63"/>
      <c r="W6" s="63"/>
      <c r="X6" s="63"/>
      <c r="Y6" s="63"/>
      <c r="Z6" s="63"/>
    </row>
    <row r="7" spans="1:26" ht="24">
      <c r="A7" s="1627" t="s">
        <v>288</v>
      </c>
      <c r="B7" s="1570"/>
      <c r="C7" s="1570"/>
      <c r="D7" s="1570"/>
      <c r="E7" s="1570"/>
      <c r="F7" s="1570"/>
      <c r="G7" s="1573"/>
      <c r="H7" s="72"/>
      <c r="I7" s="68"/>
      <c r="J7" s="68"/>
      <c r="K7" s="62"/>
      <c r="L7" s="62"/>
      <c r="M7" s="63"/>
      <c r="N7" s="63"/>
      <c r="O7" s="63"/>
      <c r="P7" s="63"/>
      <c r="Q7" s="63"/>
      <c r="R7" s="63"/>
      <c r="S7" s="63"/>
      <c r="T7" s="63"/>
      <c r="U7" s="63"/>
      <c r="V7" s="63"/>
      <c r="W7" s="63"/>
      <c r="X7" s="63"/>
      <c r="Y7" s="63"/>
      <c r="Z7" s="63"/>
    </row>
    <row r="8" spans="1:26" ht="24">
      <c r="A8" s="1625" t="s">
        <v>289</v>
      </c>
      <c r="B8" s="1570"/>
      <c r="C8" s="1570"/>
      <c r="D8" s="1570"/>
      <c r="E8" s="1573"/>
      <c r="F8" s="1625" t="s">
        <v>290</v>
      </c>
      <c r="G8" s="1573"/>
      <c r="H8" s="60"/>
      <c r="I8" s="73"/>
      <c r="J8" s="73"/>
      <c r="K8" s="62"/>
      <c r="L8" s="62"/>
      <c r="M8" s="63"/>
      <c r="N8" s="63"/>
      <c r="O8" s="63"/>
      <c r="P8" s="63"/>
      <c r="Q8" s="63"/>
      <c r="R8" s="63"/>
      <c r="S8" s="63"/>
      <c r="T8" s="63"/>
      <c r="U8" s="63"/>
      <c r="V8" s="63"/>
      <c r="W8" s="63"/>
      <c r="X8" s="63"/>
      <c r="Y8" s="63"/>
      <c r="Z8" s="63"/>
    </row>
    <row r="9" spans="1:26" ht="62">
      <c r="A9" s="74" t="s">
        <v>291</v>
      </c>
      <c r="B9" s="74" t="s">
        <v>292</v>
      </c>
      <c r="C9" s="1621">
        <f>D771</f>
        <v>1</v>
      </c>
      <c r="D9" s="1570"/>
      <c r="E9" s="1573"/>
      <c r="F9" s="1628">
        <f>D779</f>
        <v>1</v>
      </c>
      <c r="G9" s="1598"/>
      <c r="H9" s="75"/>
      <c r="I9" s="76"/>
      <c r="J9" s="76"/>
      <c r="K9" s="62"/>
      <c r="L9" s="62"/>
      <c r="M9" s="63"/>
      <c r="N9" s="63"/>
      <c r="O9" s="63"/>
      <c r="P9" s="63"/>
      <c r="Q9" s="63"/>
      <c r="R9" s="63"/>
      <c r="S9" s="63"/>
      <c r="T9" s="63"/>
      <c r="U9" s="63"/>
      <c r="V9" s="63"/>
      <c r="W9" s="63"/>
      <c r="X9" s="63"/>
      <c r="Y9" s="63"/>
      <c r="Z9" s="63"/>
    </row>
    <row r="10" spans="1:26" ht="62">
      <c r="A10" s="74" t="s">
        <v>293</v>
      </c>
      <c r="B10" s="74" t="s">
        <v>294</v>
      </c>
      <c r="C10" s="1621">
        <f t="shared" ref="C10:C16" si="0">D772</f>
        <v>1</v>
      </c>
      <c r="D10" s="1570"/>
      <c r="E10" s="1573"/>
      <c r="F10" s="1613"/>
      <c r="G10" s="1615"/>
      <c r="H10" s="75"/>
      <c r="I10" s="76"/>
      <c r="J10" s="76"/>
      <c r="K10" s="62"/>
      <c r="L10" s="62"/>
      <c r="M10" s="63"/>
      <c r="N10" s="63"/>
      <c r="O10" s="63"/>
      <c r="P10" s="63"/>
      <c r="Q10" s="63"/>
      <c r="R10" s="63"/>
      <c r="S10" s="63"/>
      <c r="T10" s="63"/>
      <c r="U10" s="63"/>
      <c r="V10" s="63"/>
      <c r="W10" s="63"/>
      <c r="X10" s="63"/>
      <c r="Y10" s="63"/>
      <c r="Z10" s="63"/>
    </row>
    <row r="11" spans="1:26" ht="62">
      <c r="A11" s="74" t="s">
        <v>295</v>
      </c>
      <c r="B11" s="74" t="s">
        <v>296</v>
      </c>
      <c r="C11" s="1621">
        <f t="shared" si="0"/>
        <v>1</v>
      </c>
      <c r="D11" s="1570"/>
      <c r="E11" s="1573"/>
      <c r="F11" s="1613"/>
      <c r="G11" s="1615"/>
      <c r="H11" s="75"/>
      <c r="I11" s="76"/>
      <c r="J11" s="76"/>
      <c r="K11" s="62"/>
      <c r="L11" s="62"/>
      <c r="M11" s="63"/>
      <c r="N11" s="63"/>
      <c r="O11" s="63"/>
      <c r="P11" s="63"/>
      <c r="Q11" s="63"/>
      <c r="R11" s="63"/>
      <c r="S11" s="63"/>
      <c r="T11" s="63"/>
      <c r="U11" s="63"/>
      <c r="V11" s="63"/>
      <c r="W11" s="63"/>
      <c r="X11" s="63"/>
      <c r="Y11" s="63"/>
      <c r="Z11" s="63"/>
    </row>
    <row r="12" spans="1:26" ht="62">
      <c r="A12" s="74" t="s">
        <v>297</v>
      </c>
      <c r="B12" s="74" t="s">
        <v>298</v>
      </c>
      <c r="C12" s="1621">
        <f t="shared" si="0"/>
        <v>1</v>
      </c>
      <c r="D12" s="1570"/>
      <c r="E12" s="1573"/>
      <c r="F12" s="1613"/>
      <c r="G12" s="1615"/>
      <c r="H12" s="75"/>
      <c r="I12" s="76"/>
      <c r="J12" s="76"/>
      <c r="K12" s="77"/>
      <c r="L12" s="62"/>
      <c r="M12" s="63"/>
      <c r="N12" s="63"/>
      <c r="O12" s="63"/>
      <c r="P12" s="63"/>
      <c r="Q12" s="63"/>
      <c r="R12" s="63"/>
      <c r="S12" s="63"/>
      <c r="T12" s="63"/>
      <c r="U12" s="63"/>
      <c r="V12" s="63"/>
      <c r="W12" s="63"/>
      <c r="X12" s="63"/>
      <c r="Y12" s="63"/>
      <c r="Z12" s="63"/>
    </row>
    <row r="13" spans="1:26" ht="62">
      <c r="A13" s="74" t="s">
        <v>299</v>
      </c>
      <c r="B13" s="74" t="s">
        <v>300</v>
      </c>
      <c r="C13" s="1621">
        <f t="shared" si="0"/>
        <v>1</v>
      </c>
      <c r="D13" s="1570"/>
      <c r="E13" s="1573"/>
      <c r="F13" s="1613"/>
      <c r="G13" s="1615"/>
      <c r="H13" s="75"/>
      <c r="I13" s="76"/>
      <c r="J13" s="76"/>
      <c r="K13" s="62"/>
      <c r="L13" s="62"/>
      <c r="M13" s="63"/>
      <c r="N13" s="63"/>
      <c r="O13" s="63"/>
      <c r="P13" s="63"/>
      <c r="Q13" s="63"/>
      <c r="R13" s="63"/>
      <c r="S13" s="63"/>
      <c r="T13" s="63"/>
      <c r="U13" s="63"/>
      <c r="V13" s="63"/>
      <c r="W13" s="63"/>
      <c r="X13" s="63"/>
      <c r="Y13" s="63"/>
      <c r="Z13" s="63"/>
    </row>
    <row r="14" spans="1:26" ht="62">
      <c r="A14" s="74" t="s">
        <v>301</v>
      </c>
      <c r="B14" s="74" t="s">
        <v>32</v>
      </c>
      <c r="C14" s="1621">
        <f t="shared" si="0"/>
        <v>1</v>
      </c>
      <c r="D14" s="1570"/>
      <c r="E14" s="1573"/>
      <c r="F14" s="1613"/>
      <c r="G14" s="1615"/>
      <c r="H14" s="75"/>
      <c r="I14" s="76"/>
      <c r="J14" s="76"/>
      <c r="K14" s="62"/>
      <c r="L14" s="62"/>
      <c r="M14" s="63"/>
      <c r="N14" s="63"/>
      <c r="O14" s="63"/>
      <c r="P14" s="63"/>
      <c r="Q14" s="63"/>
      <c r="R14" s="63"/>
      <c r="S14" s="63"/>
      <c r="T14" s="63"/>
      <c r="U14" s="63"/>
      <c r="V14" s="63"/>
      <c r="W14" s="63"/>
      <c r="X14" s="63"/>
      <c r="Y14" s="63"/>
      <c r="Z14" s="63"/>
    </row>
    <row r="15" spans="1:26" ht="62">
      <c r="A15" s="74" t="s">
        <v>302</v>
      </c>
      <c r="B15" s="74" t="s">
        <v>303</v>
      </c>
      <c r="C15" s="1621">
        <f t="shared" si="0"/>
        <v>1</v>
      </c>
      <c r="D15" s="1570"/>
      <c r="E15" s="1573"/>
      <c r="F15" s="1613"/>
      <c r="G15" s="1615"/>
      <c r="H15" s="75"/>
      <c r="I15" s="76"/>
      <c r="J15" s="76"/>
      <c r="K15" s="62"/>
      <c r="L15" s="62"/>
      <c r="M15" s="63"/>
      <c r="N15" s="63"/>
      <c r="O15" s="63"/>
      <c r="P15" s="63"/>
      <c r="Q15" s="63"/>
      <c r="R15" s="63"/>
      <c r="S15" s="63"/>
      <c r="T15" s="63"/>
      <c r="U15" s="63"/>
      <c r="V15" s="63"/>
      <c r="W15" s="63"/>
      <c r="X15" s="63"/>
      <c r="Y15" s="63"/>
      <c r="Z15" s="63"/>
    </row>
    <row r="16" spans="1:26" ht="62">
      <c r="A16" s="74" t="s">
        <v>304</v>
      </c>
      <c r="B16" s="74" t="s">
        <v>305</v>
      </c>
      <c r="C16" s="1621">
        <f t="shared" si="0"/>
        <v>1</v>
      </c>
      <c r="D16" s="1570"/>
      <c r="E16" s="1573"/>
      <c r="F16" s="1599"/>
      <c r="G16" s="1600"/>
      <c r="H16" s="75"/>
      <c r="I16" s="76"/>
      <c r="J16" s="76"/>
      <c r="K16" s="62"/>
      <c r="L16" s="62"/>
      <c r="M16" s="63"/>
      <c r="N16" s="63"/>
      <c r="O16" s="63"/>
      <c r="P16" s="63"/>
      <c r="Q16" s="63"/>
      <c r="R16" s="63"/>
      <c r="S16" s="63"/>
      <c r="T16" s="63"/>
      <c r="U16" s="63"/>
      <c r="V16" s="63"/>
      <c r="W16" s="63"/>
      <c r="X16" s="63"/>
      <c r="Y16" s="63"/>
      <c r="Z16" s="63"/>
    </row>
    <row r="17" spans="1:26" ht="24">
      <c r="A17" s="1619"/>
      <c r="B17" s="1570"/>
      <c r="C17" s="1570"/>
      <c r="D17" s="1570"/>
      <c r="E17" s="1570"/>
      <c r="F17" s="1570"/>
      <c r="G17" s="1573"/>
      <c r="H17" s="72"/>
      <c r="I17" s="68"/>
      <c r="J17" s="68"/>
      <c r="K17" s="62"/>
      <c r="L17" s="62"/>
      <c r="M17" s="63"/>
      <c r="N17" s="63"/>
      <c r="O17" s="63"/>
      <c r="P17" s="63"/>
      <c r="Q17" s="63"/>
      <c r="R17" s="63"/>
      <c r="S17" s="63"/>
      <c r="T17" s="63"/>
      <c r="U17" s="63"/>
      <c r="V17" s="63"/>
      <c r="W17" s="63"/>
      <c r="X17" s="63"/>
      <c r="Y17" s="63"/>
      <c r="Z17" s="63"/>
    </row>
    <row r="18" spans="1:26" ht="24">
      <c r="A18" s="74"/>
      <c r="B18" s="1620" t="s">
        <v>306</v>
      </c>
      <c r="C18" s="1570"/>
      <c r="D18" s="1570"/>
      <c r="E18" s="1570"/>
      <c r="F18" s="1570"/>
      <c r="G18" s="1573"/>
      <c r="H18" s="60"/>
      <c r="I18" s="68"/>
      <c r="J18" s="68"/>
      <c r="K18" s="62"/>
      <c r="L18" s="62"/>
      <c r="M18" s="63"/>
      <c r="N18" s="63"/>
      <c r="O18" s="63"/>
      <c r="P18" s="63"/>
      <c r="Q18" s="63"/>
      <c r="R18" s="63"/>
      <c r="S18" s="63"/>
      <c r="T18" s="63"/>
      <c r="U18" s="63"/>
      <c r="V18" s="63"/>
      <c r="W18" s="63"/>
      <c r="X18" s="63"/>
      <c r="Y18" s="63"/>
      <c r="Z18" s="63"/>
    </row>
    <row r="19" spans="1:26" ht="24">
      <c r="A19" s="69">
        <v>1</v>
      </c>
      <c r="B19" s="1617"/>
      <c r="C19" s="1570"/>
      <c r="D19" s="1570"/>
      <c r="E19" s="1570"/>
      <c r="F19" s="1570"/>
      <c r="G19" s="1573"/>
      <c r="H19" s="79"/>
      <c r="I19" s="80"/>
      <c r="J19" s="80"/>
      <c r="K19" s="62"/>
      <c r="L19" s="62"/>
      <c r="M19" s="63"/>
      <c r="N19" s="63"/>
      <c r="O19" s="63"/>
      <c r="P19" s="63"/>
      <c r="Q19" s="63"/>
      <c r="R19" s="63"/>
      <c r="S19" s="63"/>
      <c r="T19" s="63"/>
      <c r="U19" s="63"/>
      <c r="V19" s="63"/>
      <c r="W19" s="63"/>
      <c r="X19" s="63"/>
      <c r="Y19" s="63"/>
      <c r="Z19" s="63"/>
    </row>
    <row r="20" spans="1:26" ht="24">
      <c r="A20" s="69">
        <v>2</v>
      </c>
      <c r="B20" s="1617"/>
      <c r="C20" s="1570"/>
      <c r="D20" s="1570"/>
      <c r="E20" s="1570"/>
      <c r="F20" s="1570"/>
      <c r="G20" s="1573"/>
      <c r="H20" s="79"/>
      <c r="I20" s="80"/>
      <c r="J20" s="80"/>
      <c r="K20" s="62"/>
      <c r="L20" s="62"/>
      <c r="M20" s="63"/>
      <c r="N20" s="63"/>
      <c r="O20" s="63"/>
      <c r="P20" s="63"/>
      <c r="Q20" s="63"/>
      <c r="R20" s="63"/>
      <c r="S20" s="63"/>
      <c r="T20" s="63"/>
      <c r="U20" s="63"/>
      <c r="V20" s="63"/>
      <c r="W20" s="63"/>
      <c r="X20" s="63"/>
      <c r="Y20" s="63"/>
      <c r="Z20" s="63"/>
    </row>
    <row r="21" spans="1:26" ht="24">
      <c r="A21" s="69">
        <v>3</v>
      </c>
      <c r="B21" s="1617"/>
      <c r="C21" s="1570"/>
      <c r="D21" s="1570"/>
      <c r="E21" s="1570"/>
      <c r="F21" s="1570"/>
      <c r="G21" s="1573"/>
      <c r="H21" s="1609"/>
      <c r="I21" s="1570"/>
      <c r="J21" s="1573"/>
      <c r="K21" s="62"/>
      <c r="L21" s="62"/>
      <c r="M21" s="63"/>
      <c r="N21" s="63"/>
      <c r="O21" s="63"/>
      <c r="P21" s="63"/>
      <c r="Q21" s="63"/>
      <c r="R21" s="63"/>
      <c r="S21" s="63"/>
      <c r="T21" s="63"/>
      <c r="U21" s="63"/>
      <c r="V21" s="63"/>
      <c r="W21" s="63"/>
      <c r="X21" s="63"/>
      <c r="Y21" s="63"/>
      <c r="Z21" s="63"/>
    </row>
    <row r="22" spans="1:26" ht="24">
      <c r="A22" s="69">
        <v>4</v>
      </c>
      <c r="B22" s="1617"/>
      <c r="C22" s="1570"/>
      <c r="D22" s="1570"/>
      <c r="E22" s="1570"/>
      <c r="F22" s="1570"/>
      <c r="G22" s="1573"/>
      <c r="H22" s="1609"/>
      <c r="I22" s="1570"/>
      <c r="J22" s="1573"/>
      <c r="K22" s="62"/>
      <c r="L22" s="62"/>
      <c r="M22" s="63"/>
      <c r="N22" s="63"/>
      <c r="O22" s="63"/>
      <c r="P22" s="63"/>
      <c r="Q22" s="63"/>
      <c r="R22" s="63"/>
      <c r="S22" s="63"/>
      <c r="T22" s="63"/>
      <c r="U22" s="63"/>
      <c r="V22" s="63"/>
      <c r="W22" s="63"/>
      <c r="X22" s="63"/>
      <c r="Y22" s="63"/>
      <c r="Z22" s="63"/>
    </row>
    <row r="23" spans="1:26" ht="24">
      <c r="A23" s="69">
        <v>5</v>
      </c>
      <c r="B23" s="1617"/>
      <c r="C23" s="1570"/>
      <c r="D23" s="1570"/>
      <c r="E23" s="1570"/>
      <c r="F23" s="1570"/>
      <c r="G23" s="1573"/>
      <c r="H23" s="1609"/>
      <c r="I23" s="1570"/>
      <c r="J23" s="1573"/>
      <c r="K23" s="62"/>
      <c r="L23" s="62"/>
      <c r="M23" s="63"/>
      <c r="N23" s="63"/>
      <c r="O23" s="63"/>
      <c r="P23" s="63"/>
      <c r="Q23" s="63"/>
      <c r="R23" s="63"/>
      <c r="S23" s="63"/>
      <c r="T23" s="63"/>
      <c r="U23" s="63"/>
      <c r="V23" s="63"/>
      <c r="W23" s="63"/>
      <c r="X23" s="63"/>
      <c r="Y23" s="63"/>
      <c r="Z23" s="63"/>
    </row>
    <row r="24" spans="1:26" ht="24">
      <c r="A24" s="74"/>
      <c r="B24" s="1618" t="s">
        <v>307</v>
      </c>
      <c r="C24" s="1570"/>
      <c r="D24" s="1570"/>
      <c r="E24" s="1570"/>
      <c r="F24" s="1570"/>
      <c r="G24" s="1573"/>
      <c r="H24" s="1609"/>
      <c r="I24" s="1570"/>
      <c r="J24" s="1573"/>
      <c r="K24" s="62"/>
      <c r="L24" s="62"/>
      <c r="M24" s="63"/>
      <c r="N24" s="63"/>
      <c r="O24" s="63"/>
      <c r="P24" s="63"/>
      <c r="Q24" s="63"/>
      <c r="R24" s="63"/>
      <c r="S24" s="63"/>
      <c r="T24" s="63"/>
      <c r="U24" s="63"/>
      <c r="V24" s="63"/>
      <c r="W24" s="63"/>
      <c r="X24" s="63"/>
      <c r="Y24" s="63"/>
      <c r="Z24" s="63"/>
    </row>
    <row r="25" spans="1:26" ht="24">
      <c r="A25" s="69">
        <v>1</v>
      </c>
      <c r="B25" s="1617"/>
      <c r="C25" s="1570"/>
      <c r="D25" s="1570"/>
      <c r="E25" s="1570"/>
      <c r="F25" s="1570"/>
      <c r="G25" s="1573"/>
      <c r="H25" s="1609"/>
      <c r="I25" s="1570"/>
      <c r="J25" s="1573"/>
      <c r="K25" s="62"/>
      <c r="L25" s="62"/>
      <c r="M25" s="63"/>
      <c r="N25" s="63"/>
      <c r="O25" s="63"/>
      <c r="P25" s="63"/>
      <c r="Q25" s="63"/>
      <c r="R25" s="63"/>
      <c r="S25" s="63"/>
      <c r="T25" s="63"/>
      <c r="U25" s="63"/>
      <c r="V25" s="63"/>
      <c r="W25" s="63"/>
      <c r="X25" s="63"/>
      <c r="Y25" s="63"/>
      <c r="Z25" s="63"/>
    </row>
    <row r="26" spans="1:26" ht="24">
      <c r="A26" s="69">
        <v>2</v>
      </c>
      <c r="B26" s="1617"/>
      <c r="C26" s="1570"/>
      <c r="D26" s="1570"/>
      <c r="E26" s="1570"/>
      <c r="F26" s="1570"/>
      <c r="G26" s="1573"/>
      <c r="H26" s="1609"/>
      <c r="I26" s="1570"/>
      <c r="J26" s="1573"/>
      <c r="K26" s="62"/>
      <c r="L26" s="62"/>
      <c r="M26" s="63"/>
      <c r="N26" s="63"/>
      <c r="O26" s="63"/>
      <c r="P26" s="63"/>
      <c r="Q26" s="63"/>
      <c r="R26" s="63"/>
      <c r="S26" s="63"/>
      <c r="T26" s="63"/>
      <c r="U26" s="63"/>
      <c r="V26" s="63"/>
      <c r="W26" s="63"/>
      <c r="X26" s="63"/>
      <c r="Y26" s="63"/>
      <c r="Z26" s="63"/>
    </row>
    <row r="27" spans="1:26" ht="24">
      <c r="A27" s="69">
        <v>3</v>
      </c>
      <c r="B27" s="1617"/>
      <c r="C27" s="1570"/>
      <c r="D27" s="1570"/>
      <c r="E27" s="1570"/>
      <c r="F27" s="1570"/>
      <c r="G27" s="1573"/>
      <c r="H27" s="1609"/>
      <c r="I27" s="1570"/>
      <c r="J27" s="1573"/>
      <c r="K27" s="62"/>
      <c r="L27" s="62"/>
      <c r="M27" s="63"/>
      <c r="N27" s="63"/>
      <c r="O27" s="63"/>
      <c r="P27" s="63"/>
      <c r="Q27" s="63"/>
      <c r="R27" s="63"/>
      <c r="S27" s="63"/>
      <c r="T27" s="63"/>
      <c r="U27" s="63"/>
      <c r="V27" s="63"/>
      <c r="W27" s="63"/>
      <c r="X27" s="63"/>
      <c r="Y27" s="63"/>
      <c r="Z27" s="63"/>
    </row>
    <row r="28" spans="1:26" ht="24">
      <c r="A28" s="69">
        <v>4</v>
      </c>
      <c r="B28" s="1617"/>
      <c r="C28" s="1570"/>
      <c r="D28" s="1570"/>
      <c r="E28" s="1570"/>
      <c r="F28" s="1570"/>
      <c r="G28" s="1573"/>
      <c r="H28" s="1609"/>
      <c r="I28" s="1570"/>
      <c r="J28" s="1573"/>
      <c r="K28" s="62"/>
      <c r="L28" s="62"/>
      <c r="M28" s="63"/>
      <c r="N28" s="63"/>
      <c r="O28" s="63"/>
      <c r="P28" s="63"/>
      <c r="Q28" s="63"/>
      <c r="R28" s="63"/>
      <c r="S28" s="63"/>
      <c r="T28" s="63"/>
      <c r="U28" s="63"/>
      <c r="V28" s="63"/>
      <c r="W28" s="63"/>
      <c r="X28" s="63"/>
      <c r="Y28" s="63"/>
      <c r="Z28" s="63"/>
    </row>
    <row r="29" spans="1:26" ht="24">
      <c r="A29" s="69">
        <v>5</v>
      </c>
      <c r="B29" s="1617"/>
      <c r="C29" s="1570"/>
      <c r="D29" s="1570"/>
      <c r="E29" s="1570"/>
      <c r="F29" s="1570"/>
      <c r="G29" s="1573"/>
      <c r="H29" s="1609"/>
      <c r="I29" s="1570"/>
      <c r="J29" s="1573"/>
      <c r="K29" s="62"/>
      <c r="L29" s="62"/>
      <c r="M29" s="63"/>
      <c r="N29" s="63"/>
      <c r="O29" s="63"/>
      <c r="P29" s="63"/>
      <c r="Q29" s="63"/>
      <c r="R29" s="63"/>
      <c r="S29" s="63"/>
      <c r="T29" s="63"/>
      <c r="U29" s="63"/>
      <c r="V29" s="63"/>
      <c r="W29" s="63"/>
      <c r="X29" s="63"/>
      <c r="Y29" s="63"/>
      <c r="Z29" s="63"/>
    </row>
    <row r="30" spans="1:26" ht="24">
      <c r="A30" s="74"/>
      <c r="B30" s="1618" t="s">
        <v>308</v>
      </c>
      <c r="C30" s="1570"/>
      <c r="D30" s="1570"/>
      <c r="E30" s="1570"/>
      <c r="F30" s="1570"/>
      <c r="G30" s="1573"/>
      <c r="H30" s="1609"/>
      <c r="I30" s="1570"/>
      <c r="J30" s="1573"/>
      <c r="K30" s="62"/>
      <c r="L30" s="62"/>
      <c r="M30" s="63"/>
      <c r="N30" s="63"/>
      <c r="O30" s="63"/>
      <c r="P30" s="63"/>
      <c r="Q30" s="63"/>
      <c r="R30" s="63"/>
      <c r="S30" s="63"/>
      <c r="T30" s="63"/>
      <c r="U30" s="63"/>
      <c r="V30" s="63"/>
      <c r="W30" s="63"/>
      <c r="X30" s="63"/>
      <c r="Y30" s="63"/>
      <c r="Z30" s="63"/>
    </row>
    <row r="31" spans="1:26" ht="24">
      <c r="A31" s="69">
        <v>1</v>
      </c>
      <c r="B31" s="1617"/>
      <c r="C31" s="1570"/>
      <c r="D31" s="1570"/>
      <c r="E31" s="1570"/>
      <c r="F31" s="1570"/>
      <c r="G31" s="1573"/>
      <c r="H31" s="1609"/>
      <c r="I31" s="1570"/>
      <c r="J31" s="1573"/>
      <c r="K31" s="62"/>
      <c r="L31" s="62"/>
      <c r="M31" s="63"/>
      <c r="N31" s="63"/>
      <c r="O31" s="63"/>
      <c r="P31" s="63"/>
      <c r="Q31" s="63"/>
      <c r="R31" s="63"/>
      <c r="S31" s="63"/>
      <c r="T31" s="63"/>
      <c r="U31" s="63"/>
      <c r="V31" s="63"/>
      <c r="W31" s="63"/>
      <c r="X31" s="63"/>
      <c r="Y31" s="63"/>
      <c r="Z31" s="63"/>
    </row>
    <row r="32" spans="1:26" ht="24">
      <c r="A32" s="69">
        <v>2</v>
      </c>
      <c r="B32" s="1617"/>
      <c r="C32" s="1570"/>
      <c r="D32" s="1570"/>
      <c r="E32" s="1570"/>
      <c r="F32" s="1570"/>
      <c r="G32" s="1573"/>
      <c r="H32" s="1609"/>
      <c r="I32" s="1570"/>
      <c r="J32" s="1573"/>
      <c r="K32" s="62"/>
      <c r="L32" s="62"/>
      <c r="M32" s="63"/>
      <c r="N32" s="63"/>
      <c r="O32" s="63"/>
      <c r="P32" s="63"/>
      <c r="Q32" s="63"/>
      <c r="R32" s="63"/>
      <c r="S32" s="63"/>
      <c r="T32" s="63"/>
      <c r="U32" s="63"/>
      <c r="V32" s="63"/>
      <c r="W32" s="63"/>
      <c r="X32" s="63"/>
      <c r="Y32" s="63"/>
      <c r="Z32" s="63"/>
    </row>
    <row r="33" spans="1:26" ht="24">
      <c r="A33" s="69">
        <v>3</v>
      </c>
      <c r="B33" s="1617"/>
      <c r="C33" s="1570"/>
      <c r="D33" s="1570"/>
      <c r="E33" s="1570"/>
      <c r="F33" s="1570"/>
      <c r="G33" s="1573"/>
      <c r="H33" s="1609"/>
      <c r="I33" s="1570"/>
      <c r="J33" s="1573"/>
      <c r="K33" s="62"/>
      <c r="L33" s="62"/>
      <c r="M33" s="63"/>
      <c r="N33" s="63"/>
      <c r="O33" s="63"/>
      <c r="P33" s="63"/>
      <c r="Q33" s="63"/>
      <c r="R33" s="63"/>
      <c r="S33" s="63"/>
      <c r="T33" s="63"/>
      <c r="U33" s="63"/>
      <c r="V33" s="63"/>
      <c r="W33" s="63"/>
      <c r="X33" s="63"/>
      <c r="Y33" s="63"/>
      <c r="Z33" s="63"/>
    </row>
    <row r="34" spans="1:26" ht="24">
      <c r="A34" s="69">
        <v>4</v>
      </c>
      <c r="B34" s="1617"/>
      <c r="C34" s="1570"/>
      <c r="D34" s="1570"/>
      <c r="E34" s="1570"/>
      <c r="F34" s="1570"/>
      <c r="G34" s="1573"/>
      <c r="H34" s="1609"/>
      <c r="I34" s="1570"/>
      <c r="J34" s="1573"/>
      <c r="K34" s="62"/>
      <c r="L34" s="62"/>
      <c r="M34" s="63"/>
      <c r="N34" s="63"/>
      <c r="O34" s="63"/>
      <c r="P34" s="63"/>
      <c r="Q34" s="63"/>
      <c r="R34" s="63"/>
      <c r="S34" s="63"/>
      <c r="T34" s="63"/>
      <c r="U34" s="63"/>
      <c r="V34" s="63"/>
      <c r="W34" s="63"/>
      <c r="X34" s="63"/>
      <c r="Y34" s="63"/>
      <c r="Z34" s="63"/>
    </row>
    <row r="35" spans="1:26" ht="24">
      <c r="A35" s="69">
        <v>5</v>
      </c>
      <c r="B35" s="1617"/>
      <c r="C35" s="1570"/>
      <c r="D35" s="1570"/>
      <c r="E35" s="1570"/>
      <c r="F35" s="1570"/>
      <c r="G35" s="1573"/>
      <c r="H35" s="1609"/>
      <c r="I35" s="1570"/>
      <c r="J35" s="1573"/>
      <c r="K35" s="62"/>
      <c r="L35" s="62"/>
      <c r="M35" s="63"/>
      <c r="N35" s="63"/>
      <c r="O35" s="63"/>
      <c r="P35" s="63"/>
      <c r="Q35" s="63"/>
      <c r="R35" s="63"/>
      <c r="S35" s="63"/>
      <c r="T35" s="63"/>
      <c r="U35" s="63"/>
      <c r="V35" s="63"/>
      <c r="W35" s="63"/>
      <c r="X35" s="63"/>
      <c r="Y35" s="63"/>
      <c r="Z35" s="63"/>
    </row>
    <row r="36" spans="1:26" ht="25">
      <c r="A36" s="74"/>
      <c r="B36" s="70" t="s">
        <v>309</v>
      </c>
      <c r="C36" s="1610"/>
      <c r="D36" s="1570"/>
      <c r="E36" s="1570"/>
      <c r="F36" s="1570"/>
      <c r="G36" s="1573"/>
      <c r="H36" s="1609"/>
      <c r="I36" s="1570"/>
      <c r="J36" s="1573"/>
      <c r="K36" s="62"/>
      <c r="L36" s="62"/>
      <c r="M36" s="63"/>
      <c r="N36" s="63"/>
      <c r="O36" s="63"/>
      <c r="P36" s="63"/>
      <c r="Q36" s="63"/>
      <c r="R36" s="63"/>
      <c r="S36" s="63"/>
      <c r="T36" s="63"/>
      <c r="U36" s="63"/>
      <c r="V36" s="63"/>
      <c r="W36" s="63"/>
      <c r="X36" s="63"/>
      <c r="Y36" s="63"/>
      <c r="Z36" s="63"/>
    </row>
    <row r="37" spans="1:26" ht="25">
      <c r="A37" s="74"/>
      <c r="B37" s="70" t="s">
        <v>310</v>
      </c>
      <c r="C37" s="1610"/>
      <c r="D37" s="1570"/>
      <c r="E37" s="1570"/>
      <c r="F37" s="1570"/>
      <c r="G37" s="1573"/>
      <c r="H37" s="1609"/>
      <c r="I37" s="1570"/>
      <c r="J37" s="1573"/>
      <c r="K37" s="62"/>
      <c r="L37" s="62"/>
      <c r="M37" s="63"/>
      <c r="N37" s="63"/>
      <c r="O37" s="63"/>
      <c r="P37" s="63"/>
      <c r="Q37" s="63"/>
      <c r="R37" s="63"/>
      <c r="S37" s="63"/>
      <c r="T37" s="63"/>
      <c r="U37" s="63"/>
      <c r="V37" s="63"/>
      <c r="W37" s="63"/>
      <c r="X37" s="63"/>
      <c r="Y37" s="63"/>
      <c r="Z37" s="63"/>
    </row>
    <row r="38" spans="1:26" ht="24">
      <c r="A38" s="1611"/>
      <c r="B38" s="1612"/>
      <c r="C38" s="1612"/>
      <c r="D38" s="1612"/>
      <c r="E38" s="1612"/>
      <c r="F38" s="1612"/>
      <c r="G38" s="1598"/>
      <c r="H38" s="81"/>
      <c r="I38" s="82"/>
      <c r="J38" s="82"/>
      <c r="K38" s="62"/>
      <c r="L38" s="62"/>
      <c r="M38" s="63"/>
      <c r="N38" s="63"/>
      <c r="O38" s="63"/>
      <c r="P38" s="63"/>
      <c r="Q38" s="63"/>
      <c r="R38" s="63"/>
      <c r="S38" s="63"/>
      <c r="T38" s="63"/>
      <c r="U38" s="63"/>
      <c r="V38" s="63"/>
      <c r="W38" s="63"/>
      <c r="X38" s="63"/>
      <c r="Y38" s="63"/>
      <c r="Z38" s="63"/>
    </row>
    <row r="39" spans="1:26" ht="24">
      <c r="A39" s="1613"/>
      <c r="B39" s="1614"/>
      <c r="C39" s="1614"/>
      <c r="D39" s="1614"/>
      <c r="E39" s="1614"/>
      <c r="F39" s="1614"/>
      <c r="G39" s="1615"/>
      <c r="H39" s="81"/>
      <c r="I39" s="82"/>
      <c r="J39" s="82"/>
      <c r="K39" s="62"/>
      <c r="L39" s="62"/>
      <c r="M39" s="63"/>
      <c r="N39" s="63"/>
      <c r="O39" s="63"/>
      <c r="P39" s="63"/>
      <c r="Q39" s="63"/>
      <c r="R39" s="63"/>
      <c r="S39" s="63"/>
      <c r="T39" s="63"/>
      <c r="U39" s="63"/>
      <c r="V39" s="63"/>
      <c r="W39" s="63"/>
      <c r="X39" s="63"/>
      <c r="Y39" s="63"/>
      <c r="Z39" s="63"/>
    </row>
    <row r="40" spans="1:26" ht="24">
      <c r="A40" s="1599"/>
      <c r="B40" s="1616"/>
      <c r="C40" s="1616"/>
      <c r="D40" s="1616"/>
      <c r="E40" s="1616"/>
      <c r="F40" s="1616"/>
      <c r="G40" s="1600"/>
      <c r="H40" s="81"/>
      <c r="I40" s="82"/>
      <c r="J40" s="82"/>
      <c r="K40" s="62"/>
      <c r="L40" s="62"/>
      <c r="M40" s="63"/>
      <c r="N40" s="63"/>
      <c r="O40" s="63"/>
      <c r="P40" s="63"/>
      <c r="Q40" s="63"/>
      <c r="R40" s="63"/>
      <c r="S40" s="63"/>
      <c r="T40" s="63"/>
      <c r="U40" s="63"/>
      <c r="V40" s="63"/>
      <c r="W40" s="63"/>
      <c r="X40" s="63"/>
      <c r="Y40" s="63"/>
      <c r="Z40" s="63"/>
    </row>
    <row r="41" spans="1:26" ht="75">
      <c r="A41" s="83" t="s">
        <v>311</v>
      </c>
      <c r="B41" s="59" t="s">
        <v>312</v>
      </c>
      <c r="C41" s="84" t="s">
        <v>313</v>
      </c>
      <c r="D41" s="85" t="s">
        <v>314</v>
      </c>
      <c r="E41" s="59" t="s">
        <v>315</v>
      </c>
      <c r="F41" s="84" t="s">
        <v>316</v>
      </c>
      <c r="G41" s="86" t="s">
        <v>317</v>
      </c>
      <c r="H41" s="87"/>
      <c r="I41" s="67" t="s">
        <v>318</v>
      </c>
      <c r="J41" s="88" t="s">
        <v>319</v>
      </c>
      <c r="K41" s="62"/>
      <c r="L41" s="62"/>
      <c r="M41" s="63"/>
      <c r="N41" s="63"/>
      <c r="O41" s="63"/>
      <c r="P41" s="63"/>
      <c r="Q41" s="63"/>
      <c r="R41" s="63"/>
      <c r="S41" s="63"/>
      <c r="T41" s="63"/>
      <c r="U41" s="63"/>
      <c r="V41" s="63"/>
      <c r="W41" s="63"/>
      <c r="X41" s="63"/>
      <c r="Y41" s="63"/>
      <c r="Z41" s="63"/>
    </row>
    <row r="42" spans="1:26" ht="24">
      <c r="A42" s="89"/>
      <c r="B42" s="1607" t="s">
        <v>320</v>
      </c>
      <c r="C42" s="1570"/>
      <c r="D42" s="1570"/>
      <c r="E42" s="1570"/>
      <c r="F42" s="1570"/>
      <c r="G42" s="1573"/>
      <c r="H42" s="90"/>
      <c r="I42" s="91">
        <f t="shared" ref="I42:J42" si="1">I43+I64+I70+I91+I100</f>
        <v>42</v>
      </c>
      <c r="J42" s="91">
        <f t="shared" si="1"/>
        <v>42</v>
      </c>
      <c r="K42" s="62"/>
      <c r="L42" s="62"/>
      <c r="M42" s="63"/>
      <c r="N42" s="63"/>
      <c r="O42" s="63"/>
      <c r="P42" s="63"/>
      <c r="Q42" s="63"/>
      <c r="R42" s="63"/>
      <c r="S42" s="63"/>
      <c r="T42" s="63"/>
      <c r="U42" s="63"/>
      <c r="V42" s="63"/>
      <c r="W42" s="63"/>
      <c r="X42" s="63"/>
      <c r="Y42" s="63"/>
      <c r="Z42" s="63"/>
    </row>
    <row r="43" spans="1:26" ht="24">
      <c r="A43" s="89" t="s">
        <v>39</v>
      </c>
      <c r="B43" s="1605" t="s">
        <v>40</v>
      </c>
      <c r="C43" s="1570"/>
      <c r="D43" s="1570"/>
      <c r="E43" s="1570"/>
      <c r="F43" s="1570"/>
      <c r="G43" s="1573"/>
      <c r="H43" s="92"/>
      <c r="I43" s="67">
        <f>SUM(D44:D60)</f>
        <v>22</v>
      </c>
      <c r="J43" s="67">
        <f>COUNT(D44:D60)*2</f>
        <v>22</v>
      </c>
      <c r="K43" s="62"/>
      <c r="L43" s="62"/>
      <c r="M43" s="63"/>
      <c r="N43" s="63"/>
      <c r="O43" s="63"/>
      <c r="P43" s="63"/>
      <c r="Q43" s="63"/>
      <c r="R43" s="63"/>
      <c r="S43" s="63"/>
      <c r="T43" s="63"/>
      <c r="U43" s="63"/>
      <c r="V43" s="63"/>
      <c r="W43" s="63"/>
      <c r="X43" s="63"/>
      <c r="Y43" s="63"/>
      <c r="Z43" s="63"/>
    </row>
    <row r="44" spans="1:26" ht="75">
      <c r="A44" s="89" t="s">
        <v>321</v>
      </c>
      <c r="B44" s="93" t="s">
        <v>322</v>
      </c>
      <c r="C44" s="93" t="s">
        <v>323</v>
      </c>
      <c r="D44" s="94">
        <v>2</v>
      </c>
      <c r="E44" s="94" t="s">
        <v>324</v>
      </c>
      <c r="F44" s="93" t="s">
        <v>325</v>
      </c>
      <c r="G44" s="95"/>
      <c r="H44" s="96"/>
      <c r="I44" s="67"/>
      <c r="J44" s="67"/>
      <c r="K44" s="62"/>
      <c r="L44" s="62"/>
      <c r="M44" s="63"/>
      <c r="N44" s="63"/>
      <c r="O44" s="63"/>
      <c r="P44" s="63"/>
      <c r="Q44" s="63"/>
      <c r="R44" s="63"/>
      <c r="S44" s="63"/>
      <c r="T44" s="63"/>
      <c r="U44" s="63"/>
      <c r="V44" s="63"/>
      <c r="W44" s="63"/>
      <c r="X44" s="63"/>
      <c r="Y44" s="63"/>
      <c r="Z44" s="63"/>
    </row>
    <row r="45" spans="1:26" ht="50">
      <c r="A45" s="89" t="s">
        <v>326</v>
      </c>
      <c r="B45" s="93" t="s">
        <v>327</v>
      </c>
      <c r="C45" s="93" t="s">
        <v>328</v>
      </c>
      <c r="D45" s="94">
        <v>2</v>
      </c>
      <c r="E45" s="94" t="s">
        <v>324</v>
      </c>
      <c r="F45" s="93" t="s">
        <v>329</v>
      </c>
      <c r="G45" s="95"/>
      <c r="H45" s="96"/>
      <c r="I45" s="67"/>
      <c r="J45" s="67"/>
      <c r="K45" s="62"/>
      <c r="L45" s="62"/>
      <c r="M45" s="63"/>
      <c r="N45" s="63"/>
      <c r="O45" s="63"/>
      <c r="P45" s="63"/>
      <c r="Q45" s="63"/>
      <c r="R45" s="63"/>
      <c r="S45" s="63"/>
      <c r="T45" s="63"/>
      <c r="U45" s="63"/>
      <c r="V45" s="63"/>
      <c r="W45" s="63"/>
      <c r="X45" s="63"/>
      <c r="Y45" s="63"/>
      <c r="Z45" s="63"/>
    </row>
    <row r="46" spans="1:26" ht="30.75" hidden="1" customHeight="1">
      <c r="A46" s="97" t="s">
        <v>330</v>
      </c>
      <c r="B46" s="98" t="s">
        <v>331</v>
      </c>
      <c r="C46" s="99"/>
      <c r="D46" s="100"/>
      <c r="E46" s="101"/>
      <c r="F46" s="102"/>
      <c r="G46" s="103"/>
      <c r="H46" s="103"/>
      <c r="I46" s="104"/>
      <c r="J46" s="104"/>
      <c r="K46" s="105"/>
      <c r="L46" s="105"/>
      <c r="M46" s="106"/>
      <c r="N46" s="106"/>
      <c r="O46" s="106"/>
      <c r="P46" s="106"/>
      <c r="Q46" s="106"/>
      <c r="R46" s="106"/>
      <c r="S46" s="106"/>
      <c r="T46" s="106"/>
      <c r="U46" s="106"/>
      <c r="V46" s="106"/>
      <c r="W46" s="106"/>
      <c r="X46" s="106"/>
      <c r="Y46" s="106"/>
      <c r="Z46" s="106"/>
    </row>
    <row r="47" spans="1:26" ht="50">
      <c r="A47" s="89" t="s">
        <v>332</v>
      </c>
      <c r="B47" s="69" t="s">
        <v>333</v>
      </c>
      <c r="C47" s="93" t="s">
        <v>334</v>
      </c>
      <c r="D47" s="94">
        <v>2</v>
      </c>
      <c r="E47" s="94" t="s">
        <v>324</v>
      </c>
      <c r="F47" s="93" t="s">
        <v>335</v>
      </c>
      <c r="G47" s="107"/>
      <c r="H47" s="108"/>
      <c r="I47" s="67"/>
      <c r="J47" s="67"/>
      <c r="K47" s="62"/>
      <c r="L47" s="62"/>
      <c r="M47" s="63"/>
      <c r="N47" s="63"/>
      <c r="O47" s="63"/>
      <c r="P47" s="63"/>
      <c r="Q47" s="63"/>
      <c r="R47" s="63"/>
      <c r="S47" s="63"/>
      <c r="T47" s="63"/>
      <c r="U47" s="63"/>
      <c r="V47" s="63"/>
      <c r="W47" s="63"/>
      <c r="X47" s="63"/>
      <c r="Y47" s="63"/>
      <c r="Z47" s="63"/>
    </row>
    <row r="48" spans="1:26" ht="50">
      <c r="A48" s="89" t="s">
        <v>336</v>
      </c>
      <c r="B48" s="69" t="s">
        <v>337</v>
      </c>
      <c r="C48" s="93" t="s">
        <v>338</v>
      </c>
      <c r="D48" s="94">
        <v>2</v>
      </c>
      <c r="E48" s="94" t="s">
        <v>324</v>
      </c>
      <c r="F48" s="93" t="s">
        <v>339</v>
      </c>
      <c r="G48" s="107"/>
      <c r="H48" s="108"/>
      <c r="I48" s="67"/>
      <c r="J48" s="67"/>
      <c r="K48" s="62"/>
      <c r="L48" s="62"/>
      <c r="M48" s="63"/>
      <c r="N48" s="63"/>
      <c r="O48" s="63"/>
      <c r="P48" s="63"/>
      <c r="Q48" s="63"/>
      <c r="R48" s="63"/>
      <c r="S48" s="63"/>
      <c r="T48" s="63"/>
      <c r="U48" s="63"/>
      <c r="V48" s="63"/>
      <c r="W48" s="63"/>
      <c r="X48" s="63"/>
      <c r="Y48" s="63"/>
      <c r="Z48" s="63"/>
    </row>
    <row r="49" spans="1:26" ht="50">
      <c r="A49" s="89" t="s">
        <v>340</v>
      </c>
      <c r="B49" s="69" t="s">
        <v>341</v>
      </c>
      <c r="C49" s="93" t="s">
        <v>342</v>
      </c>
      <c r="D49" s="94">
        <v>2</v>
      </c>
      <c r="E49" s="94" t="s">
        <v>324</v>
      </c>
      <c r="F49" s="93" t="s">
        <v>343</v>
      </c>
      <c r="G49" s="107"/>
      <c r="H49" s="108"/>
      <c r="I49" s="67"/>
      <c r="J49" s="67"/>
      <c r="K49" s="62"/>
      <c r="L49" s="62"/>
      <c r="M49" s="63"/>
      <c r="N49" s="63"/>
      <c r="O49" s="63"/>
      <c r="P49" s="63"/>
      <c r="Q49" s="63"/>
      <c r="R49" s="63"/>
      <c r="S49" s="63"/>
      <c r="T49" s="63"/>
      <c r="U49" s="63"/>
      <c r="V49" s="63"/>
      <c r="W49" s="63"/>
      <c r="X49" s="63"/>
      <c r="Y49" s="63"/>
      <c r="Z49" s="63"/>
    </row>
    <row r="50" spans="1:26" ht="50">
      <c r="A50" s="89" t="s">
        <v>344</v>
      </c>
      <c r="B50" s="69" t="s">
        <v>345</v>
      </c>
      <c r="C50" s="93" t="s">
        <v>346</v>
      </c>
      <c r="D50" s="94">
        <v>2</v>
      </c>
      <c r="E50" s="94" t="s">
        <v>324</v>
      </c>
      <c r="F50" s="93" t="s">
        <v>347</v>
      </c>
      <c r="G50" s="107"/>
      <c r="H50" s="108"/>
      <c r="I50" s="67"/>
      <c r="J50" s="67"/>
      <c r="K50" s="62"/>
      <c r="L50" s="62"/>
      <c r="M50" s="63"/>
      <c r="N50" s="63"/>
      <c r="O50" s="63"/>
      <c r="P50" s="63"/>
      <c r="Q50" s="63"/>
      <c r="R50" s="63"/>
      <c r="S50" s="63"/>
      <c r="T50" s="63"/>
      <c r="U50" s="63"/>
      <c r="V50" s="63"/>
      <c r="W50" s="63"/>
      <c r="X50" s="63"/>
      <c r="Y50" s="63"/>
      <c r="Z50" s="63"/>
    </row>
    <row r="51" spans="1:26" ht="15" hidden="1" customHeight="1">
      <c r="A51" s="97" t="s">
        <v>348</v>
      </c>
      <c r="B51" s="109" t="s">
        <v>349</v>
      </c>
      <c r="C51" s="99"/>
      <c r="D51" s="110"/>
      <c r="E51" s="101"/>
      <c r="F51" s="111"/>
      <c r="G51" s="112"/>
      <c r="H51" s="112"/>
      <c r="I51" s="113"/>
      <c r="J51" s="113"/>
      <c r="K51" s="105"/>
      <c r="L51" s="105"/>
      <c r="M51" s="106"/>
      <c r="N51" s="106"/>
      <c r="O51" s="106"/>
      <c r="P51" s="106"/>
      <c r="Q51" s="106"/>
      <c r="R51" s="106"/>
      <c r="S51" s="106"/>
      <c r="T51" s="106"/>
      <c r="U51" s="106"/>
      <c r="V51" s="106"/>
      <c r="W51" s="106"/>
      <c r="X51" s="106"/>
      <c r="Y51" s="106"/>
      <c r="Z51" s="106"/>
    </row>
    <row r="52" spans="1:26" ht="50">
      <c r="A52" s="89" t="s">
        <v>350</v>
      </c>
      <c r="B52" s="69" t="s">
        <v>351</v>
      </c>
      <c r="C52" s="93" t="s">
        <v>352</v>
      </c>
      <c r="D52" s="94">
        <v>2</v>
      </c>
      <c r="E52" s="94" t="s">
        <v>324</v>
      </c>
      <c r="F52" s="93" t="s">
        <v>353</v>
      </c>
      <c r="G52" s="107"/>
      <c r="H52" s="108"/>
      <c r="I52" s="67"/>
      <c r="J52" s="67"/>
      <c r="K52" s="62"/>
      <c r="L52" s="62"/>
      <c r="M52" s="63"/>
      <c r="N52" s="63"/>
      <c r="O52" s="63"/>
      <c r="P52" s="63"/>
      <c r="Q52" s="63"/>
      <c r="R52" s="63"/>
      <c r="S52" s="63"/>
      <c r="T52" s="63"/>
      <c r="U52" s="63"/>
      <c r="V52" s="63"/>
      <c r="W52" s="63"/>
      <c r="X52" s="63"/>
      <c r="Y52" s="63"/>
      <c r="Z52" s="63"/>
    </row>
    <row r="53" spans="1:26" ht="30.75" hidden="1" customHeight="1">
      <c r="A53" s="114" t="s">
        <v>354</v>
      </c>
      <c r="B53" s="115" t="s">
        <v>355</v>
      </c>
      <c r="C53" s="116"/>
      <c r="D53" s="117"/>
      <c r="E53" s="118"/>
      <c r="F53" s="118"/>
      <c r="G53" s="119"/>
      <c r="H53" s="119"/>
      <c r="I53" s="120"/>
      <c r="J53" s="120"/>
      <c r="K53" s="105"/>
      <c r="L53" s="105"/>
      <c r="M53" s="106"/>
      <c r="N53" s="106"/>
      <c r="O53" s="106"/>
      <c r="P53" s="106"/>
      <c r="Q53" s="106"/>
      <c r="R53" s="106"/>
      <c r="S53" s="106"/>
      <c r="T53" s="106"/>
      <c r="U53" s="106"/>
      <c r="V53" s="106"/>
      <c r="W53" s="106"/>
      <c r="X53" s="106"/>
      <c r="Y53" s="106"/>
      <c r="Z53" s="106"/>
    </row>
    <row r="54" spans="1:26" ht="15" hidden="1" customHeight="1">
      <c r="A54" s="121" t="s">
        <v>356</v>
      </c>
      <c r="B54" s="122" t="s">
        <v>357</v>
      </c>
      <c r="C54" s="123"/>
      <c r="D54" s="124"/>
      <c r="E54" s="125"/>
      <c r="F54" s="125"/>
      <c r="G54" s="126"/>
      <c r="H54" s="126"/>
      <c r="I54" s="127"/>
      <c r="J54" s="127"/>
      <c r="K54" s="105"/>
      <c r="L54" s="105"/>
      <c r="M54" s="106"/>
      <c r="N54" s="106"/>
      <c r="O54" s="106"/>
      <c r="P54" s="106"/>
      <c r="Q54" s="106"/>
      <c r="R54" s="106"/>
      <c r="S54" s="106"/>
      <c r="T54" s="106"/>
      <c r="U54" s="106"/>
      <c r="V54" s="106"/>
      <c r="W54" s="106"/>
      <c r="X54" s="106"/>
      <c r="Y54" s="106"/>
      <c r="Z54" s="106"/>
    </row>
    <row r="55" spans="1:26" ht="30.75" hidden="1" customHeight="1">
      <c r="A55" s="128" t="s">
        <v>358</v>
      </c>
      <c r="B55" s="129" t="s">
        <v>359</v>
      </c>
      <c r="C55" s="130"/>
      <c r="D55" s="131"/>
      <c r="E55" s="132"/>
      <c r="F55" s="132"/>
      <c r="G55" s="133"/>
      <c r="H55" s="133"/>
      <c r="I55" s="134"/>
      <c r="J55" s="134"/>
      <c r="K55" s="105"/>
      <c r="L55" s="105"/>
      <c r="M55" s="106"/>
      <c r="N55" s="106"/>
      <c r="O55" s="106"/>
      <c r="P55" s="106"/>
      <c r="Q55" s="106"/>
      <c r="R55" s="106"/>
      <c r="S55" s="106"/>
      <c r="T55" s="106"/>
      <c r="U55" s="106"/>
      <c r="V55" s="106"/>
      <c r="W55" s="106"/>
      <c r="X55" s="106"/>
      <c r="Y55" s="106"/>
      <c r="Z55" s="106"/>
    </row>
    <row r="56" spans="1:26" ht="50">
      <c r="A56" s="89" t="s">
        <v>360</v>
      </c>
      <c r="B56" s="69" t="s">
        <v>361</v>
      </c>
      <c r="C56" s="93" t="s">
        <v>362</v>
      </c>
      <c r="D56" s="94">
        <v>2</v>
      </c>
      <c r="E56" s="94" t="s">
        <v>324</v>
      </c>
      <c r="F56" s="93" t="s">
        <v>363</v>
      </c>
      <c r="G56" s="107"/>
      <c r="H56" s="108"/>
      <c r="I56" s="67"/>
      <c r="J56" s="67"/>
      <c r="K56" s="62"/>
      <c r="L56" s="62"/>
      <c r="M56" s="63"/>
      <c r="N56" s="63"/>
      <c r="O56" s="63"/>
      <c r="P56" s="63"/>
      <c r="Q56" s="63"/>
      <c r="R56" s="63"/>
      <c r="S56" s="63"/>
      <c r="T56" s="63"/>
      <c r="U56" s="63"/>
      <c r="V56" s="63"/>
      <c r="W56" s="63"/>
      <c r="X56" s="63"/>
      <c r="Y56" s="63"/>
      <c r="Z56" s="63"/>
    </row>
    <row r="57" spans="1:26" ht="50">
      <c r="A57" s="89"/>
      <c r="B57" s="69"/>
      <c r="C57" s="93" t="s">
        <v>364</v>
      </c>
      <c r="D57" s="94">
        <v>2</v>
      </c>
      <c r="E57" s="94" t="s">
        <v>324</v>
      </c>
      <c r="F57" s="93" t="s">
        <v>365</v>
      </c>
      <c r="G57" s="107"/>
      <c r="H57" s="108"/>
      <c r="I57" s="67"/>
      <c r="J57" s="67"/>
      <c r="K57" s="62"/>
      <c r="L57" s="62"/>
      <c r="M57" s="63"/>
      <c r="N57" s="63"/>
      <c r="O57" s="63"/>
      <c r="P57" s="63"/>
      <c r="Q57" s="63"/>
      <c r="R57" s="63"/>
      <c r="S57" s="63"/>
      <c r="T57" s="63"/>
      <c r="U57" s="63"/>
      <c r="V57" s="63"/>
      <c r="W57" s="63"/>
      <c r="X57" s="63"/>
      <c r="Y57" s="63"/>
      <c r="Z57" s="63"/>
    </row>
    <row r="58" spans="1:26" ht="50">
      <c r="A58" s="89" t="s">
        <v>366</v>
      </c>
      <c r="B58" s="69" t="s">
        <v>367</v>
      </c>
      <c r="C58" s="93" t="s">
        <v>368</v>
      </c>
      <c r="D58" s="94">
        <v>2</v>
      </c>
      <c r="E58" s="94" t="s">
        <v>369</v>
      </c>
      <c r="F58" s="135"/>
      <c r="G58" s="107"/>
      <c r="H58" s="108"/>
      <c r="I58" s="67"/>
      <c r="J58" s="67"/>
      <c r="K58" s="62"/>
      <c r="L58" s="62"/>
      <c r="M58" s="63"/>
      <c r="N58" s="63"/>
      <c r="O58" s="63"/>
      <c r="P58" s="63"/>
      <c r="Q58" s="63"/>
      <c r="R58" s="63"/>
      <c r="S58" s="63"/>
      <c r="T58" s="63"/>
      <c r="U58" s="63"/>
      <c r="V58" s="63"/>
      <c r="W58" s="63"/>
      <c r="X58" s="63"/>
      <c r="Y58" s="63"/>
      <c r="Z58" s="63"/>
    </row>
    <row r="59" spans="1:26" ht="30.75" hidden="1" customHeight="1">
      <c r="A59" s="97" t="s">
        <v>370</v>
      </c>
      <c r="B59" s="109" t="s">
        <v>371</v>
      </c>
      <c r="C59" s="136"/>
      <c r="D59" s="110"/>
      <c r="E59" s="136"/>
      <c r="F59" s="137"/>
      <c r="G59" s="112"/>
      <c r="H59" s="112"/>
      <c r="I59" s="113"/>
      <c r="J59" s="113"/>
      <c r="K59" s="105"/>
      <c r="L59" s="105"/>
      <c r="M59" s="106"/>
      <c r="N59" s="106"/>
      <c r="O59" s="106"/>
      <c r="P59" s="106"/>
      <c r="Q59" s="106"/>
      <c r="R59" s="106"/>
      <c r="S59" s="106"/>
      <c r="T59" s="106"/>
      <c r="U59" s="106"/>
      <c r="V59" s="106"/>
      <c r="W59" s="106"/>
      <c r="X59" s="106"/>
      <c r="Y59" s="106"/>
      <c r="Z59" s="106"/>
    </row>
    <row r="60" spans="1:26" ht="50">
      <c r="A60" s="89" t="s">
        <v>372</v>
      </c>
      <c r="B60" s="69" t="s">
        <v>373</v>
      </c>
      <c r="C60" s="93" t="s">
        <v>374</v>
      </c>
      <c r="D60" s="94">
        <v>2</v>
      </c>
      <c r="E60" s="94" t="s">
        <v>324</v>
      </c>
      <c r="F60" s="93" t="s">
        <v>375</v>
      </c>
      <c r="G60" s="107"/>
      <c r="H60" s="108"/>
      <c r="I60" s="66"/>
      <c r="J60" s="66"/>
      <c r="K60" s="62"/>
      <c r="L60" s="62"/>
      <c r="M60" s="63"/>
      <c r="N60" s="63"/>
      <c r="O60" s="63"/>
      <c r="P60" s="63"/>
      <c r="Q60" s="63"/>
      <c r="R60" s="63"/>
      <c r="S60" s="63"/>
      <c r="T60" s="63"/>
      <c r="U60" s="63"/>
      <c r="V60" s="63"/>
      <c r="W60" s="63"/>
      <c r="X60" s="63"/>
      <c r="Y60" s="63"/>
      <c r="Z60" s="63"/>
    </row>
    <row r="61" spans="1:26" ht="15" hidden="1" customHeight="1">
      <c r="A61" s="114" t="s">
        <v>376</v>
      </c>
      <c r="B61" s="115" t="s">
        <v>377</v>
      </c>
      <c r="C61" s="138"/>
      <c r="D61" s="117"/>
      <c r="E61" s="138"/>
      <c r="F61" s="139"/>
      <c r="G61" s="119"/>
      <c r="H61" s="119"/>
      <c r="I61" s="140"/>
      <c r="J61" s="140"/>
      <c r="K61" s="105"/>
      <c r="L61" s="105"/>
      <c r="M61" s="106"/>
      <c r="N61" s="106"/>
      <c r="O61" s="106"/>
      <c r="P61" s="106"/>
      <c r="Q61" s="106"/>
      <c r="R61" s="106"/>
      <c r="S61" s="106"/>
      <c r="T61" s="106"/>
      <c r="U61" s="106"/>
      <c r="V61" s="106"/>
      <c r="W61" s="106"/>
      <c r="X61" s="106"/>
      <c r="Y61" s="106"/>
      <c r="Z61" s="106"/>
    </row>
    <row r="62" spans="1:26" ht="30.75" hidden="1" customHeight="1">
      <c r="A62" s="121" t="s">
        <v>378</v>
      </c>
      <c r="B62" s="122" t="s">
        <v>379</v>
      </c>
      <c r="C62" s="141"/>
      <c r="D62" s="124"/>
      <c r="E62" s="141"/>
      <c r="F62" s="142"/>
      <c r="G62" s="126"/>
      <c r="H62" s="119"/>
      <c r="I62" s="120"/>
      <c r="J62" s="120"/>
      <c r="K62" s="105"/>
      <c r="L62" s="105"/>
      <c r="M62" s="106"/>
      <c r="N62" s="106"/>
      <c r="O62" s="106"/>
      <c r="P62" s="106"/>
      <c r="Q62" s="106"/>
      <c r="R62" s="106"/>
      <c r="S62" s="106"/>
      <c r="T62" s="106"/>
      <c r="U62" s="106"/>
      <c r="V62" s="106"/>
      <c r="W62" s="106"/>
      <c r="X62" s="106"/>
      <c r="Y62" s="106"/>
      <c r="Z62" s="106"/>
    </row>
    <row r="63" spans="1:26" ht="14.25" hidden="1" customHeight="1">
      <c r="A63" s="128" t="s">
        <v>380</v>
      </c>
      <c r="B63" s="143" t="s">
        <v>381</v>
      </c>
      <c r="C63" s="143"/>
      <c r="D63" s="143"/>
      <c r="E63" s="143"/>
      <c r="F63" s="143"/>
      <c r="G63" s="144"/>
      <c r="H63" s="144"/>
      <c r="I63" s="134"/>
      <c r="J63" s="134"/>
      <c r="K63" s="105"/>
      <c r="L63" s="105"/>
      <c r="M63" s="106"/>
      <c r="N63" s="106"/>
      <c r="O63" s="106"/>
      <c r="P63" s="106"/>
      <c r="Q63" s="106"/>
      <c r="R63" s="106"/>
      <c r="S63" s="106"/>
      <c r="T63" s="106"/>
      <c r="U63" s="106"/>
      <c r="V63" s="106"/>
      <c r="W63" s="106"/>
      <c r="X63" s="106"/>
      <c r="Y63" s="106"/>
      <c r="Z63" s="106"/>
    </row>
    <row r="64" spans="1:26" ht="24">
      <c r="A64" s="89" t="s">
        <v>41</v>
      </c>
      <c r="B64" s="1605" t="s">
        <v>42</v>
      </c>
      <c r="C64" s="1570"/>
      <c r="D64" s="1570"/>
      <c r="E64" s="1570"/>
      <c r="F64" s="1570"/>
      <c r="G64" s="1573"/>
      <c r="H64" s="145"/>
      <c r="I64" s="67">
        <f>SUM(D66:D68)</f>
        <v>4</v>
      </c>
      <c r="J64" s="67">
        <f>COUNT(D66:D68)*2</f>
        <v>4</v>
      </c>
      <c r="K64" s="62"/>
      <c r="L64" s="62"/>
      <c r="M64" s="63"/>
      <c r="N64" s="63"/>
      <c r="O64" s="63"/>
      <c r="P64" s="63"/>
      <c r="Q64" s="63"/>
      <c r="R64" s="63"/>
      <c r="S64" s="63"/>
      <c r="T64" s="63"/>
      <c r="U64" s="63"/>
      <c r="V64" s="63"/>
      <c r="W64" s="63"/>
      <c r="X64" s="63"/>
      <c r="Y64" s="63"/>
      <c r="Z64" s="63"/>
    </row>
    <row r="65" spans="1:26" ht="30.75" hidden="1" customHeight="1">
      <c r="A65" s="97" t="s">
        <v>382</v>
      </c>
      <c r="B65" s="109" t="s">
        <v>383</v>
      </c>
      <c r="C65" s="136"/>
      <c r="D65" s="110"/>
      <c r="E65" s="136"/>
      <c r="F65" s="137"/>
      <c r="G65" s="112"/>
      <c r="H65" s="112"/>
      <c r="I65" s="113"/>
      <c r="J65" s="113"/>
      <c r="K65" s="105"/>
      <c r="L65" s="105"/>
      <c r="M65" s="106"/>
      <c r="N65" s="106"/>
      <c r="O65" s="106"/>
      <c r="P65" s="106"/>
      <c r="Q65" s="106"/>
      <c r="R65" s="106"/>
      <c r="S65" s="106"/>
      <c r="T65" s="106"/>
      <c r="U65" s="106"/>
      <c r="V65" s="106"/>
      <c r="W65" s="106"/>
      <c r="X65" s="106"/>
      <c r="Y65" s="106"/>
      <c r="Z65" s="106"/>
    </row>
    <row r="66" spans="1:26" ht="150">
      <c r="A66" s="89" t="s">
        <v>384</v>
      </c>
      <c r="B66" s="146" t="s">
        <v>385</v>
      </c>
      <c r="C66" s="146" t="s">
        <v>386</v>
      </c>
      <c r="D66" s="147">
        <v>2</v>
      </c>
      <c r="E66" s="147" t="s">
        <v>387</v>
      </c>
      <c r="F66" s="148" t="s">
        <v>388</v>
      </c>
      <c r="G66" s="107"/>
      <c r="H66" s="108"/>
      <c r="I66" s="67"/>
      <c r="J66" s="67"/>
      <c r="K66" s="62"/>
      <c r="L66" s="62"/>
      <c r="M66" s="63"/>
      <c r="N66" s="63"/>
      <c r="O66" s="63"/>
      <c r="P66" s="63"/>
      <c r="Q66" s="63"/>
      <c r="R66" s="63"/>
      <c r="S66" s="63"/>
      <c r="T66" s="63"/>
      <c r="U66" s="63"/>
      <c r="V66" s="63"/>
      <c r="W66" s="63"/>
      <c r="X66" s="63"/>
      <c r="Y66" s="63"/>
      <c r="Z66" s="63"/>
    </row>
    <row r="67" spans="1:26" ht="30.75" hidden="1" customHeight="1">
      <c r="A67" s="97" t="s">
        <v>389</v>
      </c>
      <c r="B67" s="109" t="s">
        <v>390</v>
      </c>
      <c r="C67" s="136"/>
      <c r="D67" s="110"/>
      <c r="E67" s="136"/>
      <c r="F67" s="137"/>
      <c r="G67" s="112"/>
      <c r="H67" s="112"/>
      <c r="I67" s="113"/>
      <c r="J67" s="113"/>
      <c r="K67" s="105"/>
      <c r="L67" s="105"/>
      <c r="M67" s="106"/>
      <c r="N67" s="106"/>
      <c r="O67" s="106"/>
      <c r="P67" s="106"/>
      <c r="Q67" s="106"/>
      <c r="R67" s="106"/>
      <c r="S67" s="106"/>
      <c r="T67" s="106"/>
      <c r="U67" s="106"/>
      <c r="V67" s="106"/>
      <c r="W67" s="106"/>
      <c r="X67" s="106"/>
      <c r="Y67" s="106"/>
      <c r="Z67" s="106"/>
    </row>
    <row r="68" spans="1:26" ht="50">
      <c r="A68" s="89" t="s">
        <v>391</v>
      </c>
      <c r="B68" s="69" t="s">
        <v>392</v>
      </c>
      <c r="C68" s="69" t="s">
        <v>393</v>
      </c>
      <c r="D68" s="94">
        <v>2</v>
      </c>
      <c r="E68" s="94" t="s">
        <v>387</v>
      </c>
      <c r="F68" s="135"/>
      <c r="G68" s="107"/>
      <c r="H68" s="108"/>
      <c r="I68" s="67"/>
      <c r="J68" s="67"/>
      <c r="K68" s="62"/>
      <c r="L68" s="62"/>
      <c r="M68" s="63"/>
      <c r="N68" s="63"/>
      <c r="O68" s="63"/>
      <c r="P68" s="63"/>
      <c r="Q68" s="63"/>
      <c r="R68" s="63"/>
      <c r="S68" s="63"/>
      <c r="T68" s="63"/>
      <c r="U68" s="63"/>
      <c r="V68" s="63"/>
      <c r="W68" s="63"/>
      <c r="X68" s="63"/>
      <c r="Y68" s="63"/>
      <c r="Z68" s="63"/>
    </row>
    <row r="69" spans="1:26" ht="30.75" hidden="1" customHeight="1">
      <c r="A69" s="97" t="s">
        <v>394</v>
      </c>
      <c r="B69" s="109" t="s">
        <v>395</v>
      </c>
      <c r="C69" s="136"/>
      <c r="D69" s="110"/>
      <c r="E69" s="136"/>
      <c r="F69" s="137"/>
      <c r="G69" s="112"/>
      <c r="H69" s="112"/>
      <c r="I69" s="113"/>
      <c r="J69" s="113"/>
      <c r="K69" s="105"/>
      <c r="L69" s="105"/>
      <c r="M69" s="106"/>
      <c r="N69" s="106"/>
      <c r="O69" s="106"/>
      <c r="P69" s="106"/>
      <c r="Q69" s="106"/>
      <c r="R69" s="106"/>
      <c r="S69" s="106"/>
      <c r="T69" s="106"/>
      <c r="U69" s="106"/>
      <c r="V69" s="106"/>
      <c r="W69" s="106"/>
      <c r="X69" s="106"/>
      <c r="Y69" s="106"/>
      <c r="Z69" s="106"/>
    </row>
    <row r="70" spans="1:26" ht="24">
      <c r="A70" s="89" t="s">
        <v>212</v>
      </c>
      <c r="B70" s="1605" t="s">
        <v>44</v>
      </c>
      <c r="C70" s="1570"/>
      <c r="D70" s="1570"/>
      <c r="E70" s="1570"/>
      <c r="F70" s="1570"/>
      <c r="G70" s="1573"/>
      <c r="H70" s="145"/>
      <c r="I70" s="67">
        <f>SUM(D71:D83)</f>
        <v>10</v>
      </c>
      <c r="J70" s="67">
        <f>COUNT(D71:D83)*2</f>
        <v>10</v>
      </c>
      <c r="K70" s="62"/>
      <c r="L70" s="62"/>
      <c r="M70" s="63"/>
      <c r="N70" s="63"/>
      <c r="O70" s="63"/>
      <c r="P70" s="63"/>
      <c r="Q70" s="63"/>
      <c r="R70" s="63"/>
      <c r="S70" s="63"/>
      <c r="T70" s="63"/>
      <c r="U70" s="63"/>
      <c r="V70" s="63"/>
      <c r="W70" s="63"/>
      <c r="X70" s="63"/>
      <c r="Y70" s="63"/>
      <c r="Z70" s="63"/>
    </row>
    <row r="71" spans="1:26" ht="50">
      <c r="A71" s="89" t="s">
        <v>396</v>
      </c>
      <c r="B71" s="69" t="s">
        <v>397</v>
      </c>
      <c r="C71" s="69" t="s">
        <v>398</v>
      </c>
      <c r="D71" s="94">
        <v>2</v>
      </c>
      <c r="E71" s="94" t="s">
        <v>324</v>
      </c>
      <c r="F71" s="135"/>
      <c r="G71" s="107"/>
      <c r="H71" s="108"/>
      <c r="I71" s="67"/>
      <c r="J71" s="67"/>
      <c r="K71" s="62"/>
      <c r="L71" s="62"/>
      <c r="M71" s="63"/>
      <c r="N71" s="63"/>
      <c r="O71" s="63"/>
      <c r="P71" s="63"/>
      <c r="Q71" s="63"/>
      <c r="R71" s="63"/>
      <c r="S71" s="63"/>
      <c r="T71" s="63"/>
      <c r="U71" s="63"/>
      <c r="V71" s="63"/>
      <c r="W71" s="63"/>
      <c r="X71" s="63"/>
      <c r="Y71" s="63"/>
      <c r="Z71" s="63"/>
    </row>
    <row r="72" spans="1:26" ht="50">
      <c r="A72" s="89"/>
      <c r="B72" s="69"/>
      <c r="C72" s="69" t="s">
        <v>399</v>
      </c>
      <c r="D72" s="94">
        <v>2</v>
      </c>
      <c r="E72" s="94" t="s">
        <v>387</v>
      </c>
      <c r="F72" s="69" t="s">
        <v>400</v>
      </c>
      <c r="G72" s="107"/>
      <c r="H72" s="108"/>
      <c r="I72" s="67"/>
      <c r="J72" s="67"/>
      <c r="K72" s="62"/>
      <c r="L72" s="62"/>
      <c r="M72" s="63"/>
      <c r="N72" s="63"/>
      <c r="O72" s="63"/>
      <c r="P72" s="63"/>
      <c r="Q72" s="63"/>
      <c r="R72" s="63"/>
      <c r="S72" s="63"/>
      <c r="T72" s="63"/>
      <c r="U72" s="63"/>
      <c r="V72" s="63"/>
      <c r="W72" s="63"/>
      <c r="X72" s="63"/>
      <c r="Y72" s="63"/>
      <c r="Z72" s="63"/>
    </row>
    <row r="73" spans="1:26" ht="50">
      <c r="A73" s="89" t="s">
        <v>401</v>
      </c>
      <c r="B73" s="69" t="s">
        <v>402</v>
      </c>
      <c r="C73" s="93" t="s">
        <v>403</v>
      </c>
      <c r="D73" s="94">
        <v>2</v>
      </c>
      <c r="E73" s="94" t="s">
        <v>324</v>
      </c>
      <c r="F73" s="69" t="s">
        <v>404</v>
      </c>
      <c r="G73" s="107"/>
      <c r="H73" s="108"/>
      <c r="I73" s="67"/>
      <c r="J73" s="67"/>
      <c r="K73" s="62"/>
      <c r="L73" s="62"/>
      <c r="M73" s="63"/>
      <c r="N73" s="63"/>
      <c r="O73" s="63"/>
      <c r="P73" s="63"/>
      <c r="Q73" s="63"/>
      <c r="R73" s="63"/>
      <c r="S73" s="63"/>
      <c r="T73" s="63"/>
      <c r="U73" s="63"/>
      <c r="V73" s="63"/>
      <c r="W73" s="63"/>
      <c r="X73" s="63"/>
      <c r="Y73" s="63"/>
      <c r="Z73" s="63"/>
    </row>
    <row r="74" spans="1:26" ht="75">
      <c r="A74" s="89" t="s">
        <v>405</v>
      </c>
      <c r="B74" s="69" t="s">
        <v>406</v>
      </c>
      <c r="C74" s="93" t="s">
        <v>407</v>
      </c>
      <c r="D74" s="94">
        <v>2</v>
      </c>
      <c r="E74" s="94" t="s">
        <v>324</v>
      </c>
      <c r="F74" s="135"/>
      <c r="G74" s="107"/>
      <c r="H74" s="108"/>
      <c r="I74" s="67"/>
      <c r="J74" s="67"/>
      <c r="K74" s="62"/>
      <c r="L74" s="62"/>
      <c r="M74" s="63"/>
      <c r="N74" s="63"/>
      <c r="O74" s="63"/>
      <c r="P74" s="63"/>
      <c r="Q74" s="63"/>
      <c r="R74" s="63"/>
      <c r="S74" s="63"/>
      <c r="T74" s="63"/>
      <c r="U74" s="63"/>
      <c r="V74" s="63"/>
      <c r="W74" s="63"/>
      <c r="X74" s="63"/>
      <c r="Y74" s="63"/>
      <c r="Z74" s="63"/>
    </row>
    <row r="75" spans="1:26" ht="24">
      <c r="A75" s="89" t="s">
        <v>45</v>
      </c>
      <c r="B75" s="1606" t="s">
        <v>408</v>
      </c>
      <c r="C75" s="1570"/>
      <c r="D75" s="1570"/>
      <c r="E75" s="1570"/>
      <c r="F75" s="1570"/>
      <c r="G75" s="1570"/>
      <c r="H75" s="1573"/>
      <c r="I75" s="127">
        <f>SUM(D76:D90)</f>
        <v>2</v>
      </c>
      <c r="J75" s="127">
        <f>COUNT(D76:D90)*2</f>
        <v>2</v>
      </c>
      <c r="K75" s="105"/>
      <c r="L75" s="105"/>
      <c r="M75" s="106"/>
      <c r="N75" s="106"/>
      <c r="O75" s="106"/>
      <c r="P75" s="106"/>
      <c r="Q75" s="106"/>
      <c r="R75" s="106"/>
      <c r="S75" s="106"/>
      <c r="T75" s="106"/>
      <c r="U75" s="106"/>
      <c r="V75" s="106"/>
      <c r="W75" s="106"/>
      <c r="X75" s="106"/>
      <c r="Y75" s="106"/>
      <c r="Z75" s="106"/>
    </row>
    <row r="76" spans="1:26" ht="46.5" hidden="1" customHeight="1">
      <c r="A76" s="114" t="s">
        <v>409</v>
      </c>
      <c r="B76" s="115" t="s">
        <v>410</v>
      </c>
      <c r="C76" s="138"/>
      <c r="D76" s="117"/>
      <c r="E76" s="138"/>
      <c r="F76" s="139"/>
      <c r="G76" s="119"/>
      <c r="H76" s="119"/>
      <c r="I76" s="120"/>
      <c r="J76" s="120"/>
      <c r="K76" s="105"/>
      <c r="L76" s="105"/>
      <c r="M76" s="106"/>
      <c r="N76" s="106"/>
      <c r="O76" s="106"/>
      <c r="P76" s="106"/>
      <c r="Q76" s="106"/>
      <c r="R76" s="106"/>
      <c r="S76" s="106"/>
      <c r="T76" s="106"/>
      <c r="U76" s="106"/>
      <c r="V76" s="106"/>
      <c r="W76" s="106"/>
      <c r="X76" s="106"/>
      <c r="Y76" s="106"/>
      <c r="Z76" s="106"/>
    </row>
    <row r="77" spans="1:26" ht="46.5" hidden="1" customHeight="1">
      <c r="A77" s="121" t="s">
        <v>411</v>
      </c>
      <c r="B77" s="122" t="s">
        <v>412</v>
      </c>
      <c r="C77" s="141"/>
      <c r="D77" s="124"/>
      <c r="E77" s="141"/>
      <c r="F77" s="142"/>
      <c r="G77" s="126"/>
      <c r="H77" s="126"/>
      <c r="I77" s="127"/>
      <c r="J77" s="127"/>
      <c r="K77" s="105"/>
      <c r="L77" s="105"/>
      <c r="M77" s="106"/>
      <c r="N77" s="106"/>
      <c r="O77" s="106"/>
      <c r="P77" s="106"/>
      <c r="Q77" s="106"/>
      <c r="R77" s="106"/>
      <c r="S77" s="106"/>
      <c r="T77" s="106"/>
      <c r="U77" s="106"/>
      <c r="V77" s="106"/>
      <c r="W77" s="106"/>
      <c r="X77" s="106"/>
      <c r="Y77" s="106"/>
      <c r="Z77" s="106"/>
    </row>
    <row r="78" spans="1:26" ht="46.5" hidden="1" customHeight="1">
      <c r="A78" s="121" t="s">
        <v>413</v>
      </c>
      <c r="B78" s="122" t="s">
        <v>414</v>
      </c>
      <c r="C78" s="141"/>
      <c r="D78" s="124"/>
      <c r="E78" s="141"/>
      <c r="F78" s="142"/>
      <c r="G78" s="126"/>
      <c r="H78" s="126"/>
      <c r="I78" s="127"/>
      <c r="J78" s="127"/>
      <c r="K78" s="105"/>
      <c r="L78" s="105"/>
      <c r="M78" s="106"/>
      <c r="N78" s="106"/>
      <c r="O78" s="106"/>
      <c r="P78" s="106"/>
      <c r="Q78" s="106"/>
      <c r="R78" s="106"/>
      <c r="S78" s="106"/>
      <c r="T78" s="106"/>
      <c r="U78" s="106"/>
      <c r="V78" s="106"/>
      <c r="W78" s="106"/>
      <c r="X78" s="106"/>
      <c r="Y78" s="106"/>
      <c r="Z78" s="106"/>
    </row>
    <row r="79" spans="1:26" ht="46.5" hidden="1" customHeight="1">
      <c r="A79" s="121" t="s">
        <v>415</v>
      </c>
      <c r="B79" s="122" t="s">
        <v>416</v>
      </c>
      <c r="C79" s="141"/>
      <c r="D79" s="124"/>
      <c r="E79" s="141"/>
      <c r="F79" s="142"/>
      <c r="G79" s="126"/>
      <c r="H79" s="126"/>
      <c r="I79" s="127"/>
      <c r="J79" s="127"/>
      <c r="K79" s="105"/>
      <c r="L79" s="105"/>
      <c r="M79" s="106"/>
      <c r="N79" s="106"/>
      <c r="O79" s="106"/>
      <c r="P79" s="106"/>
      <c r="Q79" s="106"/>
      <c r="R79" s="106"/>
      <c r="S79" s="106"/>
      <c r="T79" s="106"/>
      <c r="U79" s="106"/>
      <c r="V79" s="106"/>
      <c r="W79" s="106"/>
      <c r="X79" s="106"/>
      <c r="Y79" s="106"/>
      <c r="Z79" s="106"/>
    </row>
    <row r="80" spans="1:26" ht="46.5" hidden="1" customHeight="1">
      <c r="A80" s="121" t="s">
        <v>417</v>
      </c>
      <c r="B80" s="122" t="s">
        <v>418</v>
      </c>
      <c r="C80" s="141"/>
      <c r="D80" s="124"/>
      <c r="E80" s="141"/>
      <c r="F80" s="142"/>
      <c r="G80" s="126"/>
      <c r="H80" s="126"/>
      <c r="I80" s="127"/>
      <c r="J80" s="127"/>
      <c r="K80" s="105"/>
      <c r="L80" s="105"/>
      <c r="M80" s="106"/>
      <c r="N80" s="106"/>
      <c r="O80" s="106"/>
      <c r="P80" s="106"/>
      <c r="Q80" s="106"/>
      <c r="R80" s="106"/>
      <c r="S80" s="106"/>
      <c r="T80" s="106"/>
      <c r="U80" s="106"/>
      <c r="V80" s="106"/>
      <c r="W80" s="106"/>
      <c r="X80" s="106"/>
      <c r="Y80" s="106"/>
      <c r="Z80" s="106"/>
    </row>
    <row r="81" spans="1:26" ht="30.75" hidden="1" customHeight="1">
      <c r="A81" s="121" t="s">
        <v>419</v>
      </c>
      <c r="B81" s="122" t="s">
        <v>420</v>
      </c>
      <c r="C81" s="141"/>
      <c r="D81" s="124"/>
      <c r="E81" s="141"/>
      <c r="F81" s="142"/>
      <c r="G81" s="126"/>
      <c r="H81" s="126"/>
      <c r="I81" s="127"/>
      <c r="J81" s="127"/>
      <c r="K81" s="105"/>
      <c r="L81" s="105"/>
      <c r="M81" s="106"/>
      <c r="N81" s="106"/>
      <c r="O81" s="106"/>
      <c r="P81" s="106"/>
      <c r="Q81" s="106"/>
      <c r="R81" s="106"/>
      <c r="S81" s="106"/>
      <c r="T81" s="106"/>
      <c r="U81" s="106"/>
      <c r="V81" s="106"/>
      <c r="W81" s="106"/>
      <c r="X81" s="106"/>
      <c r="Y81" s="106"/>
      <c r="Z81" s="106"/>
    </row>
    <row r="82" spans="1:26" ht="46.5" hidden="1" customHeight="1">
      <c r="A82" s="128" t="s">
        <v>421</v>
      </c>
      <c r="B82" s="129" t="s">
        <v>422</v>
      </c>
      <c r="C82" s="143"/>
      <c r="D82" s="131"/>
      <c r="E82" s="143"/>
      <c r="F82" s="149"/>
      <c r="G82" s="133"/>
      <c r="H82" s="133"/>
      <c r="I82" s="134"/>
      <c r="J82" s="134"/>
      <c r="K82" s="105"/>
      <c r="L82" s="105"/>
      <c r="M82" s="106"/>
      <c r="N82" s="106"/>
      <c r="O82" s="106"/>
      <c r="P82" s="106"/>
      <c r="Q82" s="106"/>
      <c r="R82" s="106"/>
      <c r="S82" s="106"/>
      <c r="T82" s="106"/>
      <c r="U82" s="106"/>
      <c r="V82" s="106"/>
      <c r="W82" s="106"/>
      <c r="X82" s="106"/>
      <c r="Y82" s="106"/>
      <c r="Z82" s="106"/>
    </row>
    <row r="83" spans="1:26" ht="175">
      <c r="A83" s="89" t="s">
        <v>423</v>
      </c>
      <c r="B83" s="69" t="s">
        <v>424</v>
      </c>
      <c r="C83" s="69" t="s">
        <v>425</v>
      </c>
      <c r="D83" s="94">
        <v>2</v>
      </c>
      <c r="E83" s="94" t="s">
        <v>387</v>
      </c>
      <c r="F83" s="69" t="s">
        <v>426</v>
      </c>
      <c r="G83" s="107"/>
      <c r="H83" s="108"/>
      <c r="I83" s="66"/>
      <c r="J83" s="66"/>
      <c r="K83" s="62"/>
      <c r="L83" s="62"/>
      <c r="M83" s="63"/>
      <c r="N83" s="63"/>
      <c r="O83" s="63"/>
      <c r="P83" s="63"/>
      <c r="Q83" s="63"/>
      <c r="R83" s="63"/>
      <c r="S83" s="63"/>
      <c r="T83" s="63"/>
      <c r="U83" s="63"/>
      <c r="V83" s="63"/>
      <c r="W83" s="63"/>
      <c r="X83" s="63"/>
      <c r="Y83" s="63"/>
      <c r="Z83" s="63"/>
    </row>
    <row r="84" spans="1:26" ht="46.5" hidden="1" customHeight="1">
      <c r="A84" s="114" t="s">
        <v>427</v>
      </c>
      <c r="B84" s="115" t="s">
        <v>428</v>
      </c>
      <c r="C84" s="138"/>
      <c r="D84" s="117"/>
      <c r="E84" s="138"/>
      <c r="F84" s="139"/>
      <c r="G84" s="119"/>
      <c r="H84" s="119"/>
      <c r="I84" s="120"/>
      <c r="J84" s="120"/>
      <c r="K84" s="105"/>
      <c r="L84" s="105"/>
      <c r="M84" s="106"/>
      <c r="N84" s="106"/>
      <c r="O84" s="106"/>
      <c r="P84" s="106"/>
      <c r="Q84" s="106"/>
      <c r="R84" s="106"/>
      <c r="S84" s="106"/>
      <c r="T84" s="106"/>
      <c r="U84" s="106"/>
      <c r="V84" s="106"/>
      <c r="W84" s="106"/>
      <c r="X84" s="106"/>
      <c r="Y84" s="106"/>
      <c r="Z84" s="106"/>
    </row>
    <row r="85" spans="1:26" ht="30.75" hidden="1" customHeight="1">
      <c r="A85" s="121" t="s">
        <v>429</v>
      </c>
      <c r="B85" s="122" t="s">
        <v>430</v>
      </c>
      <c r="C85" s="141"/>
      <c r="D85" s="124"/>
      <c r="E85" s="141"/>
      <c r="F85" s="142"/>
      <c r="G85" s="126"/>
      <c r="H85" s="126"/>
      <c r="I85" s="127"/>
      <c r="J85" s="127"/>
      <c r="K85" s="105"/>
      <c r="L85" s="105"/>
      <c r="M85" s="106"/>
      <c r="N85" s="106"/>
      <c r="O85" s="106"/>
      <c r="P85" s="106"/>
      <c r="Q85" s="106"/>
      <c r="R85" s="106"/>
      <c r="S85" s="106"/>
      <c r="T85" s="106"/>
      <c r="U85" s="106"/>
      <c r="V85" s="106"/>
      <c r="W85" s="106"/>
      <c r="X85" s="106"/>
      <c r="Y85" s="106"/>
      <c r="Z85" s="106"/>
    </row>
    <row r="86" spans="1:26" ht="28.5" hidden="1" customHeight="1">
      <c r="A86" s="121" t="s">
        <v>431</v>
      </c>
      <c r="B86" s="150" t="s">
        <v>432</v>
      </c>
      <c r="C86" s="150"/>
      <c r="D86" s="124"/>
      <c r="E86" s="141"/>
      <c r="F86" s="142"/>
      <c r="G86" s="126"/>
      <c r="H86" s="126"/>
      <c r="I86" s="127"/>
      <c r="J86" s="127"/>
      <c r="K86" s="105"/>
      <c r="L86" s="105"/>
      <c r="M86" s="106"/>
      <c r="N86" s="106"/>
      <c r="O86" s="106"/>
      <c r="P86" s="106"/>
      <c r="Q86" s="106"/>
      <c r="R86" s="106"/>
      <c r="S86" s="106"/>
      <c r="T86" s="106"/>
      <c r="U86" s="106"/>
      <c r="V86" s="106"/>
      <c r="W86" s="106"/>
      <c r="X86" s="106"/>
      <c r="Y86" s="106"/>
      <c r="Z86" s="106"/>
    </row>
    <row r="87" spans="1:26" ht="28.5" hidden="1" customHeight="1">
      <c r="A87" s="121" t="s">
        <v>433</v>
      </c>
      <c r="B87" s="150" t="s">
        <v>434</v>
      </c>
      <c r="C87" s="150"/>
      <c r="D87" s="124"/>
      <c r="E87" s="141"/>
      <c r="F87" s="142"/>
      <c r="G87" s="126"/>
      <c r="H87" s="133"/>
      <c r="I87" s="134"/>
      <c r="J87" s="134"/>
      <c r="K87" s="105"/>
      <c r="L87" s="105"/>
      <c r="M87" s="106"/>
      <c r="N87" s="106"/>
      <c r="O87" s="106"/>
      <c r="P87" s="106"/>
      <c r="Q87" s="106"/>
      <c r="R87" s="106"/>
      <c r="S87" s="106"/>
      <c r="T87" s="106"/>
      <c r="U87" s="106"/>
      <c r="V87" s="106"/>
      <c r="W87" s="106"/>
      <c r="X87" s="106"/>
      <c r="Y87" s="106"/>
      <c r="Z87" s="106"/>
    </row>
    <row r="88" spans="1:26" ht="14.25" hidden="1" customHeight="1">
      <c r="A88" s="121" t="s">
        <v>435</v>
      </c>
      <c r="B88" s="151" t="s">
        <v>436</v>
      </c>
      <c r="C88" s="150"/>
      <c r="D88" s="124"/>
      <c r="E88" s="141"/>
      <c r="F88" s="142"/>
      <c r="G88" s="152"/>
      <c r="H88" s="144"/>
      <c r="I88" s="134"/>
      <c r="J88" s="134"/>
      <c r="K88" s="105"/>
      <c r="L88" s="105"/>
      <c r="M88" s="106"/>
      <c r="N88" s="106"/>
      <c r="O88" s="106"/>
      <c r="P88" s="106"/>
      <c r="Q88" s="106"/>
      <c r="R88" s="106"/>
      <c r="S88" s="106"/>
      <c r="T88" s="106"/>
      <c r="U88" s="106"/>
      <c r="V88" s="106"/>
      <c r="W88" s="106"/>
      <c r="X88" s="106"/>
      <c r="Y88" s="106"/>
      <c r="Z88" s="106"/>
    </row>
    <row r="89" spans="1:26" ht="28.5" hidden="1" customHeight="1">
      <c r="A89" s="121" t="s">
        <v>437</v>
      </c>
      <c r="B89" s="150" t="s">
        <v>438</v>
      </c>
      <c r="C89" s="150"/>
      <c r="D89" s="124"/>
      <c r="E89" s="141"/>
      <c r="F89" s="142"/>
      <c r="G89" s="152"/>
      <c r="H89" s="144"/>
      <c r="I89" s="134"/>
      <c r="J89" s="134"/>
      <c r="K89" s="105"/>
      <c r="L89" s="105"/>
      <c r="M89" s="106"/>
      <c r="N89" s="106"/>
      <c r="O89" s="106"/>
      <c r="P89" s="106"/>
      <c r="Q89" s="106"/>
      <c r="R89" s="106"/>
      <c r="S89" s="106"/>
      <c r="T89" s="106"/>
      <c r="U89" s="106"/>
      <c r="V89" s="106"/>
      <c r="W89" s="106"/>
      <c r="X89" s="106"/>
      <c r="Y89" s="106"/>
      <c r="Z89" s="106"/>
    </row>
    <row r="90" spans="1:26" ht="30.75" hidden="1" customHeight="1">
      <c r="A90" s="128" t="s">
        <v>439</v>
      </c>
      <c r="B90" s="129" t="s">
        <v>440</v>
      </c>
      <c r="C90" s="153"/>
      <c r="D90" s="131"/>
      <c r="E90" s="143"/>
      <c r="F90" s="149"/>
      <c r="G90" s="144"/>
      <c r="H90" s="144"/>
      <c r="I90" s="134"/>
      <c r="J90" s="134"/>
      <c r="K90" s="105"/>
      <c r="L90" s="105"/>
      <c r="M90" s="106"/>
      <c r="N90" s="106"/>
      <c r="O90" s="106"/>
      <c r="P90" s="106"/>
      <c r="Q90" s="106"/>
      <c r="R90" s="106"/>
      <c r="S90" s="106"/>
      <c r="T90" s="106"/>
      <c r="U90" s="106"/>
      <c r="V90" s="106"/>
      <c r="W90" s="106"/>
      <c r="X90" s="106"/>
      <c r="Y90" s="106"/>
      <c r="Z90" s="106"/>
    </row>
    <row r="91" spans="1:26" ht="24">
      <c r="A91" s="89" t="s">
        <v>48</v>
      </c>
      <c r="B91" s="1605" t="s">
        <v>49</v>
      </c>
      <c r="C91" s="1570"/>
      <c r="D91" s="1570"/>
      <c r="E91" s="1570"/>
      <c r="F91" s="1570"/>
      <c r="G91" s="1573"/>
      <c r="H91" s="145"/>
      <c r="I91" s="67">
        <f>SUM(D94:D98)</f>
        <v>4</v>
      </c>
      <c r="J91" s="67">
        <f>COUNT(D94:D98)*2</f>
        <v>4</v>
      </c>
      <c r="K91" s="62"/>
      <c r="L91" s="62"/>
      <c r="M91" s="63"/>
      <c r="N91" s="63"/>
      <c r="O91" s="63"/>
      <c r="P91" s="63"/>
      <c r="Q91" s="63"/>
      <c r="R91" s="63"/>
      <c r="S91" s="63"/>
      <c r="T91" s="63"/>
      <c r="U91" s="63"/>
      <c r="V91" s="63"/>
      <c r="W91" s="63"/>
      <c r="X91" s="63"/>
      <c r="Y91" s="63"/>
      <c r="Z91" s="63"/>
    </row>
    <row r="92" spans="1:26" ht="15" hidden="1" customHeight="1">
      <c r="A92" s="114" t="s">
        <v>441</v>
      </c>
      <c r="B92" s="115" t="s">
        <v>442</v>
      </c>
      <c r="C92" s="138"/>
      <c r="D92" s="117"/>
      <c r="E92" s="138"/>
      <c r="F92" s="139"/>
      <c r="G92" s="119"/>
      <c r="H92" s="119"/>
      <c r="I92" s="120"/>
      <c r="J92" s="120"/>
      <c r="K92" s="105"/>
      <c r="L92" s="105"/>
      <c r="M92" s="106"/>
      <c r="N92" s="106"/>
      <c r="O92" s="106"/>
      <c r="P92" s="106"/>
      <c r="Q92" s="106"/>
      <c r="R92" s="106"/>
      <c r="S92" s="106"/>
      <c r="T92" s="106"/>
      <c r="U92" s="106"/>
      <c r="V92" s="106"/>
      <c r="W92" s="106"/>
      <c r="X92" s="106"/>
      <c r="Y92" s="106"/>
      <c r="Z92" s="106"/>
    </row>
    <row r="93" spans="1:26" ht="15" hidden="1" customHeight="1">
      <c r="A93" s="128" t="s">
        <v>443</v>
      </c>
      <c r="B93" s="129" t="s">
        <v>444</v>
      </c>
      <c r="C93" s="143"/>
      <c r="D93" s="131"/>
      <c r="E93" s="143"/>
      <c r="F93" s="149"/>
      <c r="G93" s="133"/>
      <c r="H93" s="133"/>
      <c r="I93" s="134"/>
      <c r="J93" s="134"/>
      <c r="K93" s="105"/>
      <c r="L93" s="105"/>
      <c r="M93" s="106"/>
      <c r="N93" s="106"/>
      <c r="O93" s="106"/>
      <c r="P93" s="106"/>
      <c r="Q93" s="106"/>
      <c r="R93" s="106"/>
      <c r="S93" s="106"/>
      <c r="T93" s="106"/>
      <c r="U93" s="106"/>
      <c r="V93" s="106"/>
      <c r="W93" s="106"/>
      <c r="X93" s="106"/>
      <c r="Y93" s="106"/>
      <c r="Z93" s="106"/>
    </row>
    <row r="94" spans="1:26" ht="50">
      <c r="A94" s="89" t="s">
        <v>445</v>
      </c>
      <c r="B94" s="69" t="s">
        <v>446</v>
      </c>
      <c r="C94" s="154" t="s">
        <v>447</v>
      </c>
      <c r="D94" s="94">
        <v>2</v>
      </c>
      <c r="E94" s="94" t="s">
        <v>324</v>
      </c>
      <c r="F94" s="135"/>
      <c r="G94" s="107"/>
      <c r="H94" s="108"/>
      <c r="I94" s="67"/>
      <c r="J94" s="67"/>
      <c r="K94" s="62"/>
      <c r="L94" s="62"/>
      <c r="M94" s="63"/>
      <c r="N94" s="63"/>
      <c r="O94" s="63"/>
      <c r="P94" s="63"/>
      <c r="Q94" s="63"/>
      <c r="R94" s="63"/>
      <c r="S94" s="63"/>
      <c r="T94" s="63"/>
      <c r="U94" s="63"/>
      <c r="V94" s="63"/>
      <c r="W94" s="63"/>
      <c r="X94" s="63"/>
      <c r="Y94" s="63"/>
      <c r="Z94" s="63"/>
    </row>
    <row r="95" spans="1:26" ht="15" hidden="1" customHeight="1">
      <c r="A95" s="114" t="s">
        <v>448</v>
      </c>
      <c r="B95" s="122" t="s">
        <v>449</v>
      </c>
      <c r="C95" s="141"/>
      <c r="D95" s="124"/>
      <c r="E95" s="141"/>
      <c r="F95" s="142"/>
      <c r="G95" s="155"/>
      <c r="H95" s="119"/>
      <c r="I95" s="120"/>
      <c r="J95" s="120"/>
      <c r="K95" s="105"/>
      <c r="L95" s="105"/>
      <c r="M95" s="106"/>
      <c r="N95" s="106"/>
      <c r="O95" s="106"/>
      <c r="P95" s="106"/>
      <c r="Q95" s="106"/>
      <c r="R95" s="106"/>
      <c r="S95" s="106"/>
      <c r="T95" s="106"/>
      <c r="U95" s="106"/>
      <c r="V95" s="106"/>
      <c r="W95" s="106"/>
      <c r="X95" s="106"/>
      <c r="Y95" s="106"/>
      <c r="Z95" s="106"/>
    </row>
    <row r="96" spans="1:26" ht="15" hidden="1" customHeight="1">
      <c r="A96" s="121" t="s">
        <v>450</v>
      </c>
      <c r="B96" s="122" t="s">
        <v>451</v>
      </c>
      <c r="C96" s="141"/>
      <c r="D96" s="124"/>
      <c r="E96" s="141"/>
      <c r="F96" s="142"/>
      <c r="G96" s="155"/>
      <c r="H96" s="126"/>
      <c r="I96" s="127"/>
      <c r="J96" s="127"/>
      <c r="K96" s="105"/>
      <c r="L96" s="105"/>
      <c r="M96" s="106"/>
      <c r="N96" s="106"/>
      <c r="O96" s="106"/>
      <c r="P96" s="106"/>
      <c r="Q96" s="106"/>
      <c r="R96" s="106"/>
      <c r="S96" s="106"/>
      <c r="T96" s="106"/>
      <c r="U96" s="106"/>
      <c r="V96" s="106"/>
      <c r="W96" s="106"/>
      <c r="X96" s="106"/>
      <c r="Y96" s="106"/>
      <c r="Z96" s="106"/>
    </row>
    <row r="97" spans="1:26" ht="15" hidden="1" customHeight="1">
      <c r="A97" s="128" t="s">
        <v>452</v>
      </c>
      <c r="B97" s="122" t="s">
        <v>453</v>
      </c>
      <c r="C97" s="141"/>
      <c r="D97" s="124"/>
      <c r="E97" s="141"/>
      <c r="F97" s="142"/>
      <c r="G97" s="155"/>
      <c r="H97" s="133"/>
      <c r="I97" s="134"/>
      <c r="J97" s="134"/>
      <c r="K97" s="105"/>
      <c r="L97" s="105"/>
      <c r="M97" s="106"/>
      <c r="N97" s="106"/>
      <c r="O97" s="106"/>
      <c r="P97" s="106"/>
      <c r="Q97" s="106"/>
      <c r="R97" s="106"/>
      <c r="S97" s="106"/>
      <c r="T97" s="106"/>
      <c r="U97" s="106"/>
      <c r="V97" s="106"/>
      <c r="W97" s="106"/>
      <c r="X97" s="106"/>
      <c r="Y97" s="106"/>
      <c r="Z97" s="106"/>
    </row>
    <row r="98" spans="1:26" ht="50">
      <c r="A98" s="89" t="s">
        <v>454</v>
      </c>
      <c r="B98" s="69" t="s">
        <v>455</v>
      </c>
      <c r="C98" s="69" t="s">
        <v>456</v>
      </c>
      <c r="D98" s="94">
        <v>2</v>
      </c>
      <c r="E98" s="94" t="s">
        <v>324</v>
      </c>
      <c r="F98" s="135"/>
      <c r="G98" s="107"/>
      <c r="H98" s="108"/>
      <c r="I98" s="67"/>
      <c r="J98" s="67"/>
      <c r="K98" s="62"/>
      <c r="L98" s="62"/>
      <c r="M98" s="63"/>
      <c r="N98" s="63"/>
      <c r="O98" s="63"/>
      <c r="P98" s="63"/>
      <c r="Q98" s="63"/>
      <c r="R98" s="63"/>
      <c r="S98" s="63"/>
      <c r="T98" s="63"/>
      <c r="U98" s="63"/>
      <c r="V98" s="63"/>
      <c r="W98" s="63"/>
      <c r="X98" s="63"/>
      <c r="Y98" s="63"/>
      <c r="Z98" s="63"/>
    </row>
    <row r="99" spans="1:26" ht="15" hidden="1" customHeight="1">
      <c r="A99" s="97" t="s">
        <v>457</v>
      </c>
      <c r="B99" s="122" t="s">
        <v>458</v>
      </c>
      <c r="C99" s="150"/>
      <c r="D99" s="124"/>
      <c r="E99" s="125"/>
      <c r="F99" s="142"/>
      <c r="G99" s="155"/>
      <c r="H99" s="112"/>
      <c r="I99" s="104"/>
      <c r="J99" s="104"/>
      <c r="K99" s="105"/>
      <c r="L99" s="105"/>
      <c r="M99" s="106"/>
      <c r="N99" s="106"/>
      <c r="O99" s="106"/>
      <c r="P99" s="106"/>
      <c r="Q99" s="106"/>
      <c r="R99" s="106"/>
      <c r="S99" s="106"/>
      <c r="T99" s="106"/>
      <c r="U99" s="106"/>
      <c r="V99" s="106"/>
      <c r="W99" s="106"/>
      <c r="X99" s="106"/>
      <c r="Y99" s="106"/>
      <c r="Z99" s="106"/>
    </row>
    <row r="100" spans="1:26" ht="24">
      <c r="A100" s="89" t="s">
        <v>50</v>
      </c>
      <c r="B100" s="1605" t="s">
        <v>51</v>
      </c>
      <c r="C100" s="1570"/>
      <c r="D100" s="1570"/>
      <c r="E100" s="1570"/>
      <c r="F100" s="1570"/>
      <c r="G100" s="1573"/>
      <c r="H100" s="145"/>
      <c r="I100" s="67">
        <f>SUM(D101)</f>
        <v>2</v>
      </c>
      <c r="J100" s="67">
        <f>COUNT(D101)*2</f>
        <v>2</v>
      </c>
      <c r="K100" s="62"/>
      <c r="L100" s="62"/>
      <c r="M100" s="63"/>
      <c r="N100" s="63"/>
      <c r="O100" s="63"/>
      <c r="P100" s="63"/>
      <c r="Q100" s="63"/>
      <c r="R100" s="63"/>
      <c r="S100" s="63"/>
      <c r="T100" s="63"/>
      <c r="U100" s="63"/>
      <c r="V100" s="63"/>
      <c r="W100" s="63"/>
      <c r="X100" s="63"/>
      <c r="Y100" s="63"/>
      <c r="Z100" s="63"/>
    </row>
    <row r="101" spans="1:26" ht="100">
      <c r="A101" s="89" t="s">
        <v>459</v>
      </c>
      <c r="B101" s="69" t="s">
        <v>460</v>
      </c>
      <c r="C101" s="93" t="s">
        <v>461</v>
      </c>
      <c r="D101" s="94">
        <v>2</v>
      </c>
      <c r="E101" s="94" t="s">
        <v>324</v>
      </c>
      <c r="F101" s="93" t="s">
        <v>462</v>
      </c>
      <c r="G101" s="107"/>
      <c r="H101" s="108"/>
      <c r="I101" s="67"/>
      <c r="J101" s="67"/>
      <c r="K101" s="62"/>
      <c r="L101" s="62"/>
      <c r="M101" s="63"/>
      <c r="N101" s="63"/>
      <c r="O101" s="63"/>
      <c r="P101" s="63"/>
      <c r="Q101" s="63"/>
      <c r="R101" s="63"/>
      <c r="S101" s="63"/>
      <c r="T101" s="63"/>
      <c r="U101" s="63"/>
      <c r="V101" s="63"/>
      <c r="W101" s="63"/>
      <c r="X101" s="63"/>
      <c r="Y101" s="63"/>
      <c r="Z101" s="63"/>
    </row>
    <row r="102" spans="1:26" ht="46.5" hidden="1" customHeight="1">
      <c r="A102" s="97" t="s">
        <v>463</v>
      </c>
      <c r="B102" s="122" t="s">
        <v>464</v>
      </c>
      <c r="C102" s="141"/>
      <c r="D102" s="124"/>
      <c r="E102" s="141"/>
      <c r="F102" s="142"/>
      <c r="G102" s="155"/>
      <c r="H102" s="112"/>
      <c r="I102" s="113"/>
      <c r="J102" s="113"/>
      <c r="K102" s="105"/>
      <c r="L102" s="105"/>
      <c r="M102" s="106"/>
      <c r="N102" s="106"/>
      <c r="O102" s="106"/>
      <c r="P102" s="106"/>
      <c r="Q102" s="106"/>
      <c r="R102" s="106"/>
      <c r="S102" s="106"/>
      <c r="T102" s="106"/>
      <c r="U102" s="106"/>
      <c r="V102" s="106"/>
      <c r="W102" s="106"/>
      <c r="X102" s="106"/>
      <c r="Y102" s="106"/>
      <c r="Z102" s="106"/>
    </row>
    <row r="103" spans="1:26" ht="24">
      <c r="A103" s="89"/>
      <c r="B103" s="1607" t="s">
        <v>465</v>
      </c>
      <c r="C103" s="1570"/>
      <c r="D103" s="1570"/>
      <c r="E103" s="1570"/>
      <c r="F103" s="1570"/>
      <c r="G103" s="1573"/>
      <c r="H103" s="156"/>
      <c r="I103" s="157">
        <f t="shared" ref="I103:J103" si="2">I104+I117+I132+I138+I144+I151</f>
        <v>82</v>
      </c>
      <c r="J103" s="157">
        <f t="shared" si="2"/>
        <v>82</v>
      </c>
      <c r="K103" s="62"/>
      <c r="L103" s="62"/>
      <c r="M103" s="63"/>
      <c r="N103" s="63"/>
      <c r="O103" s="63"/>
      <c r="P103" s="63"/>
      <c r="Q103" s="63"/>
      <c r="R103" s="63"/>
      <c r="S103" s="63"/>
      <c r="T103" s="63"/>
      <c r="U103" s="63"/>
      <c r="V103" s="63"/>
      <c r="W103" s="63"/>
      <c r="X103" s="63"/>
      <c r="Y103" s="63"/>
      <c r="Z103" s="63"/>
    </row>
    <row r="104" spans="1:26" ht="25">
      <c r="A104" s="158" t="s">
        <v>53</v>
      </c>
      <c r="B104" s="1605" t="s">
        <v>54</v>
      </c>
      <c r="C104" s="1570"/>
      <c r="D104" s="1570"/>
      <c r="E104" s="1570"/>
      <c r="F104" s="1570"/>
      <c r="G104" s="1573"/>
      <c r="H104" s="145"/>
      <c r="I104" s="67">
        <f>SUM(D105:D116)</f>
        <v>18</v>
      </c>
      <c r="J104" s="67">
        <f>COUNT(D105:D116)*2</f>
        <v>18</v>
      </c>
      <c r="K104" s="62"/>
      <c r="L104" s="62"/>
      <c r="M104" s="63"/>
      <c r="N104" s="63"/>
      <c r="O104" s="63"/>
      <c r="P104" s="63"/>
      <c r="Q104" s="63"/>
      <c r="R104" s="63"/>
      <c r="S104" s="63"/>
      <c r="T104" s="63"/>
      <c r="U104" s="63"/>
      <c r="V104" s="63"/>
      <c r="W104" s="63"/>
      <c r="X104" s="63"/>
      <c r="Y104" s="63"/>
      <c r="Z104" s="63"/>
    </row>
    <row r="105" spans="1:26" ht="50">
      <c r="A105" s="89" t="s">
        <v>466</v>
      </c>
      <c r="B105" s="146" t="s">
        <v>467</v>
      </c>
      <c r="C105" s="69" t="s">
        <v>468</v>
      </c>
      <c r="D105" s="94">
        <v>2</v>
      </c>
      <c r="E105" s="94" t="s">
        <v>469</v>
      </c>
      <c r="F105" s="69" t="s">
        <v>470</v>
      </c>
      <c r="G105" s="107"/>
      <c r="H105" s="108"/>
      <c r="I105" s="67"/>
      <c r="J105" s="67"/>
      <c r="K105" s="62"/>
      <c r="L105" s="62"/>
      <c r="M105" s="63"/>
      <c r="N105" s="63"/>
      <c r="O105" s="63"/>
      <c r="P105" s="63"/>
      <c r="Q105" s="63"/>
      <c r="R105" s="63"/>
      <c r="S105" s="63"/>
      <c r="T105" s="63"/>
      <c r="U105" s="63"/>
      <c r="V105" s="63"/>
      <c r="W105" s="63"/>
      <c r="X105" s="63"/>
      <c r="Y105" s="63"/>
      <c r="Z105" s="63"/>
    </row>
    <row r="106" spans="1:26" ht="25">
      <c r="A106" s="89"/>
      <c r="B106" s="146"/>
      <c r="C106" s="69" t="s">
        <v>471</v>
      </c>
      <c r="D106" s="94">
        <v>2</v>
      </c>
      <c r="E106" s="94" t="s">
        <v>472</v>
      </c>
      <c r="F106" s="69" t="s">
        <v>473</v>
      </c>
      <c r="G106" s="107"/>
      <c r="H106" s="108"/>
      <c r="I106" s="67"/>
      <c r="J106" s="67"/>
      <c r="K106" s="62"/>
      <c r="L106" s="62"/>
      <c r="M106" s="63"/>
      <c r="N106" s="63"/>
      <c r="O106" s="63"/>
      <c r="P106" s="63"/>
      <c r="Q106" s="63"/>
      <c r="R106" s="63"/>
      <c r="S106" s="63"/>
      <c r="T106" s="63"/>
      <c r="U106" s="63"/>
      <c r="V106" s="63"/>
      <c r="W106" s="63"/>
      <c r="X106" s="63"/>
      <c r="Y106" s="63"/>
      <c r="Z106" s="63"/>
    </row>
    <row r="107" spans="1:26" ht="75">
      <c r="A107" s="89" t="s">
        <v>474</v>
      </c>
      <c r="B107" s="146" t="s">
        <v>475</v>
      </c>
      <c r="C107" s="69" t="s">
        <v>476</v>
      </c>
      <c r="D107" s="94">
        <v>2</v>
      </c>
      <c r="E107" s="94" t="s">
        <v>472</v>
      </c>
      <c r="F107" s="135"/>
      <c r="G107" s="107"/>
      <c r="H107" s="108"/>
      <c r="I107" s="67"/>
      <c r="J107" s="67"/>
      <c r="K107" s="62"/>
      <c r="L107" s="62"/>
      <c r="M107" s="63"/>
      <c r="N107" s="63"/>
      <c r="O107" s="63"/>
      <c r="P107" s="63"/>
      <c r="Q107" s="63"/>
      <c r="R107" s="63"/>
      <c r="S107" s="63"/>
      <c r="T107" s="63"/>
      <c r="U107" s="63"/>
      <c r="V107" s="63"/>
      <c r="W107" s="63"/>
      <c r="X107" s="63"/>
      <c r="Y107" s="63"/>
      <c r="Z107" s="63"/>
    </row>
    <row r="108" spans="1:26" ht="50">
      <c r="A108" s="89"/>
      <c r="B108" s="146"/>
      <c r="C108" s="69" t="s">
        <v>477</v>
      </c>
      <c r="D108" s="94">
        <v>2</v>
      </c>
      <c r="E108" s="94" t="s">
        <v>472</v>
      </c>
      <c r="F108" s="135"/>
      <c r="G108" s="107"/>
      <c r="H108" s="108"/>
      <c r="I108" s="67"/>
      <c r="J108" s="67"/>
      <c r="K108" s="62"/>
      <c r="L108" s="62"/>
      <c r="M108" s="63"/>
      <c r="N108" s="63"/>
      <c r="O108" s="63"/>
      <c r="P108" s="63"/>
      <c r="Q108" s="63"/>
      <c r="R108" s="63"/>
      <c r="S108" s="63"/>
      <c r="T108" s="63"/>
      <c r="U108" s="63"/>
      <c r="V108" s="63"/>
      <c r="W108" s="63"/>
      <c r="X108" s="63"/>
      <c r="Y108" s="63"/>
      <c r="Z108" s="63"/>
    </row>
    <row r="109" spans="1:26" ht="25">
      <c r="A109" s="89"/>
      <c r="B109" s="146"/>
      <c r="C109" s="69" t="s">
        <v>478</v>
      </c>
      <c r="D109" s="94">
        <v>2</v>
      </c>
      <c r="E109" s="94" t="s">
        <v>472</v>
      </c>
      <c r="F109" s="135"/>
      <c r="G109" s="107"/>
      <c r="H109" s="108"/>
      <c r="I109" s="67"/>
      <c r="J109" s="67"/>
      <c r="K109" s="62"/>
      <c r="L109" s="62"/>
      <c r="M109" s="63"/>
      <c r="N109" s="63"/>
      <c r="O109" s="63"/>
      <c r="P109" s="63"/>
      <c r="Q109" s="63"/>
      <c r="R109" s="63"/>
      <c r="S109" s="63"/>
      <c r="T109" s="63"/>
      <c r="U109" s="63"/>
      <c r="V109" s="63"/>
      <c r="W109" s="63"/>
      <c r="X109" s="63"/>
      <c r="Y109" s="63"/>
      <c r="Z109" s="63"/>
    </row>
    <row r="110" spans="1:26" ht="75">
      <c r="A110" s="89"/>
      <c r="B110" s="146"/>
      <c r="C110" s="69" t="s">
        <v>479</v>
      </c>
      <c r="D110" s="94">
        <v>2</v>
      </c>
      <c r="E110" s="94" t="s">
        <v>472</v>
      </c>
      <c r="F110" s="135"/>
      <c r="G110" s="107"/>
      <c r="H110" s="108"/>
      <c r="I110" s="67"/>
      <c r="J110" s="67"/>
      <c r="K110" s="62"/>
      <c r="L110" s="62"/>
      <c r="M110" s="63"/>
      <c r="N110" s="63"/>
      <c r="O110" s="63"/>
      <c r="P110" s="63"/>
      <c r="Q110" s="63"/>
      <c r="R110" s="63"/>
      <c r="S110" s="63"/>
      <c r="T110" s="63"/>
      <c r="U110" s="63"/>
      <c r="V110" s="63"/>
      <c r="W110" s="63"/>
      <c r="X110" s="63"/>
      <c r="Y110" s="63"/>
      <c r="Z110" s="63"/>
    </row>
    <row r="111" spans="1:26" ht="30.75" hidden="1" customHeight="1">
      <c r="A111" s="114" t="s">
        <v>480</v>
      </c>
      <c r="B111" s="159" t="s">
        <v>481</v>
      </c>
      <c r="C111" s="106"/>
      <c r="D111" s="117"/>
      <c r="E111" s="138"/>
      <c r="F111" s="160"/>
      <c r="G111" s="119"/>
      <c r="H111" s="119"/>
      <c r="I111" s="120"/>
      <c r="J111" s="120"/>
      <c r="K111" s="105"/>
      <c r="L111" s="105"/>
      <c r="M111" s="106"/>
      <c r="N111" s="106"/>
      <c r="O111" s="106"/>
      <c r="P111" s="106"/>
      <c r="Q111" s="106"/>
      <c r="R111" s="106"/>
      <c r="S111" s="106"/>
      <c r="T111" s="106"/>
      <c r="U111" s="106"/>
      <c r="V111" s="106"/>
      <c r="W111" s="106"/>
      <c r="X111" s="106"/>
      <c r="Y111" s="106"/>
      <c r="Z111" s="106"/>
    </row>
    <row r="112" spans="1:26" ht="30.75" hidden="1" customHeight="1">
      <c r="A112" s="121" t="s">
        <v>482</v>
      </c>
      <c r="B112" s="161" t="s">
        <v>483</v>
      </c>
      <c r="C112" s="162"/>
      <c r="D112" s="124"/>
      <c r="E112" s="141"/>
      <c r="F112" s="163"/>
      <c r="G112" s="126"/>
      <c r="H112" s="133"/>
      <c r="I112" s="134"/>
      <c r="J112" s="134"/>
      <c r="K112" s="105"/>
      <c r="L112" s="105"/>
      <c r="M112" s="106"/>
      <c r="N112" s="106"/>
      <c r="O112" s="106"/>
      <c r="P112" s="106"/>
      <c r="Q112" s="106"/>
      <c r="R112" s="106"/>
      <c r="S112" s="106"/>
      <c r="T112" s="106"/>
      <c r="U112" s="106"/>
      <c r="V112" s="106"/>
      <c r="W112" s="106"/>
      <c r="X112" s="106"/>
      <c r="Y112" s="106"/>
      <c r="Z112" s="106"/>
    </row>
    <row r="113" spans="1:26" ht="46.5" hidden="1" customHeight="1">
      <c r="A113" s="128" t="s">
        <v>484</v>
      </c>
      <c r="B113" s="164" t="s">
        <v>485</v>
      </c>
      <c r="C113" s="165"/>
      <c r="D113" s="166"/>
      <c r="E113" s="167"/>
      <c r="F113" s="168"/>
      <c r="G113" s="133"/>
      <c r="H113" s="133"/>
      <c r="I113" s="169"/>
      <c r="J113" s="169"/>
      <c r="K113" s="105"/>
      <c r="L113" s="105"/>
      <c r="M113" s="106"/>
      <c r="N113" s="106"/>
      <c r="O113" s="106"/>
      <c r="P113" s="106"/>
      <c r="Q113" s="106"/>
      <c r="R113" s="106"/>
      <c r="S113" s="106"/>
      <c r="T113" s="106"/>
      <c r="U113" s="106"/>
      <c r="V113" s="106"/>
      <c r="W113" s="106"/>
      <c r="X113" s="106"/>
      <c r="Y113" s="106"/>
      <c r="Z113" s="106"/>
    </row>
    <row r="114" spans="1:26" ht="75">
      <c r="A114" s="89" t="s">
        <v>486</v>
      </c>
      <c r="B114" s="146" t="s">
        <v>487</v>
      </c>
      <c r="C114" s="69" t="s">
        <v>488</v>
      </c>
      <c r="D114" s="94">
        <v>2</v>
      </c>
      <c r="E114" s="94" t="s">
        <v>472</v>
      </c>
      <c r="F114" s="135"/>
      <c r="G114" s="107"/>
      <c r="H114" s="108"/>
      <c r="I114" s="67"/>
      <c r="J114" s="67"/>
      <c r="K114" s="62"/>
      <c r="L114" s="62"/>
      <c r="M114" s="63"/>
      <c r="N114" s="63"/>
      <c r="O114" s="63"/>
      <c r="P114" s="63"/>
      <c r="Q114" s="63"/>
      <c r="R114" s="63"/>
      <c r="S114" s="63"/>
      <c r="T114" s="63"/>
      <c r="U114" s="63"/>
      <c r="V114" s="63"/>
      <c r="W114" s="63"/>
      <c r="X114" s="63"/>
      <c r="Y114" s="63"/>
      <c r="Z114" s="63"/>
    </row>
    <row r="115" spans="1:26" ht="100">
      <c r="A115" s="89" t="s">
        <v>489</v>
      </c>
      <c r="B115" s="146" t="s">
        <v>490</v>
      </c>
      <c r="C115" s="69" t="s">
        <v>491</v>
      </c>
      <c r="D115" s="94">
        <v>2</v>
      </c>
      <c r="E115" s="94" t="s">
        <v>472</v>
      </c>
      <c r="F115" s="69" t="s">
        <v>492</v>
      </c>
      <c r="G115" s="107"/>
      <c r="H115" s="108"/>
      <c r="I115" s="67"/>
      <c r="J115" s="67"/>
      <c r="K115" s="62"/>
      <c r="L115" s="62"/>
      <c r="M115" s="63"/>
      <c r="N115" s="63"/>
      <c r="O115" s="63"/>
      <c r="P115" s="63"/>
      <c r="Q115" s="63"/>
      <c r="R115" s="63"/>
      <c r="S115" s="63"/>
      <c r="T115" s="63"/>
      <c r="U115" s="63"/>
      <c r="V115" s="63"/>
      <c r="W115" s="63"/>
      <c r="X115" s="63"/>
      <c r="Y115" s="63"/>
      <c r="Z115" s="63"/>
    </row>
    <row r="116" spans="1:26" ht="75">
      <c r="A116" s="89" t="s">
        <v>493</v>
      </c>
      <c r="B116" s="146" t="s">
        <v>494</v>
      </c>
      <c r="C116" s="69" t="s">
        <v>495</v>
      </c>
      <c r="D116" s="94">
        <v>2</v>
      </c>
      <c r="E116" s="94" t="s">
        <v>496</v>
      </c>
      <c r="F116" s="135"/>
      <c r="G116" s="107"/>
      <c r="H116" s="108"/>
      <c r="I116" s="67"/>
      <c r="J116" s="67"/>
      <c r="K116" s="62"/>
      <c r="L116" s="62"/>
      <c r="M116" s="63"/>
      <c r="N116" s="63"/>
      <c r="O116" s="63"/>
      <c r="P116" s="63"/>
      <c r="Q116" s="63"/>
      <c r="R116" s="63"/>
      <c r="S116" s="63"/>
      <c r="T116" s="63"/>
      <c r="U116" s="63"/>
      <c r="V116" s="63"/>
      <c r="W116" s="63"/>
      <c r="X116" s="63"/>
      <c r="Y116" s="63"/>
      <c r="Z116" s="63"/>
    </row>
    <row r="117" spans="1:26" ht="25">
      <c r="A117" s="158" t="s">
        <v>55</v>
      </c>
      <c r="B117" s="1605" t="s">
        <v>56</v>
      </c>
      <c r="C117" s="1570"/>
      <c r="D117" s="1570"/>
      <c r="E117" s="1570"/>
      <c r="F117" s="1570"/>
      <c r="G117" s="1573"/>
      <c r="H117" s="145"/>
      <c r="I117" s="67">
        <f>SUM(D118:D129)</f>
        <v>22</v>
      </c>
      <c r="J117" s="67">
        <f>COUNT(D118:D129)*2</f>
        <v>22</v>
      </c>
      <c r="K117" s="62"/>
      <c r="L117" s="62"/>
      <c r="M117" s="63"/>
      <c r="N117" s="63"/>
      <c r="O117" s="63"/>
      <c r="P117" s="63"/>
      <c r="Q117" s="63"/>
      <c r="R117" s="63"/>
      <c r="S117" s="63"/>
      <c r="T117" s="63"/>
      <c r="U117" s="63"/>
      <c r="V117" s="63"/>
      <c r="W117" s="63"/>
      <c r="X117" s="63"/>
      <c r="Y117" s="63"/>
      <c r="Z117" s="63"/>
    </row>
    <row r="118" spans="1:26" ht="50">
      <c r="A118" s="89" t="s">
        <v>497</v>
      </c>
      <c r="B118" s="69" t="s">
        <v>498</v>
      </c>
      <c r="C118" s="69" t="s">
        <v>499</v>
      </c>
      <c r="D118" s="94">
        <v>2</v>
      </c>
      <c r="E118" s="94" t="s">
        <v>472</v>
      </c>
      <c r="F118" s="135"/>
      <c r="G118" s="107"/>
      <c r="H118" s="108"/>
      <c r="I118" s="67"/>
      <c r="J118" s="67"/>
      <c r="K118" s="62"/>
      <c r="L118" s="62"/>
      <c r="M118" s="63"/>
      <c r="N118" s="63"/>
      <c r="O118" s="63"/>
      <c r="P118" s="63"/>
      <c r="Q118" s="63"/>
      <c r="R118" s="63"/>
      <c r="S118" s="63"/>
      <c r="T118" s="63"/>
      <c r="U118" s="63"/>
      <c r="V118" s="63"/>
      <c r="W118" s="63"/>
      <c r="X118" s="63"/>
      <c r="Y118" s="63"/>
      <c r="Z118" s="63"/>
    </row>
    <row r="119" spans="1:26" ht="50">
      <c r="A119" s="89"/>
      <c r="B119" s="69"/>
      <c r="C119" s="69" t="s">
        <v>500</v>
      </c>
      <c r="D119" s="94">
        <v>2</v>
      </c>
      <c r="E119" s="94" t="s">
        <v>472</v>
      </c>
      <c r="F119" s="135"/>
      <c r="G119" s="107"/>
      <c r="H119" s="108"/>
      <c r="I119" s="67"/>
      <c r="J119" s="67"/>
      <c r="K119" s="62"/>
      <c r="L119" s="62"/>
      <c r="M119" s="63"/>
      <c r="N119" s="63"/>
      <c r="O119" s="63"/>
      <c r="P119" s="63"/>
      <c r="Q119" s="63"/>
      <c r="R119" s="63"/>
      <c r="S119" s="63"/>
      <c r="T119" s="63"/>
      <c r="U119" s="63"/>
      <c r="V119" s="63"/>
      <c r="W119" s="63"/>
      <c r="X119" s="63"/>
      <c r="Y119" s="63"/>
      <c r="Z119" s="63"/>
    </row>
    <row r="120" spans="1:26" ht="75">
      <c r="A120" s="89"/>
      <c r="B120" s="69"/>
      <c r="C120" s="69" t="s">
        <v>501</v>
      </c>
      <c r="D120" s="94">
        <v>2</v>
      </c>
      <c r="E120" s="94" t="s">
        <v>502</v>
      </c>
      <c r="F120" s="135"/>
      <c r="G120" s="107"/>
      <c r="H120" s="108"/>
      <c r="I120" s="67"/>
      <c r="J120" s="67"/>
      <c r="K120" s="62"/>
      <c r="L120" s="62"/>
      <c r="M120" s="63"/>
      <c r="N120" s="63"/>
      <c r="O120" s="63"/>
      <c r="P120" s="63"/>
      <c r="Q120" s="63"/>
      <c r="R120" s="63"/>
      <c r="S120" s="63"/>
      <c r="T120" s="63"/>
      <c r="U120" s="63"/>
      <c r="V120" s="63"/>
      <c r="W120" s="63"/>
      <c r="X120" s="63"/>
      <c r="Y120" s="63"/>
      <c r="Z120" s="63"/>
    </row>
    <row r="121" spans="1:26" ht="50">
      <c r="A121" s="89"/>
      <c r="B121" s="69"/>
      <c r="C121" s="69" t="s">
        <v>503</v>
      </c>
      <c r="D121" s="94">
        <v>2</v>
      </c>
      <c r="E121" s="94" t="s">
        <v>504</v>
      </c>
      <c r="F121" s="135"/>
      <c r="G121" s="107"/>
      <c r="H121" s="108"/>
      <c r="I121" s="67"/>
      <c r="J121" s="67"/>
      <c r="K121" s="62"/>
      <c r="L121" s="62"/>
      <c r="M121" s="63"/>
      <c r="N121" s="63"/>
      <c r="O121" s="63"/>
      <c r="P121" s="63"/>
      <c r="Q121" s="63"/>
      <c r="R121" s="63"/>
      <c r="S121" s="63"/>
      <c r="T121" s="63"/>
      <c r="U121" s="63"/>
      <c r="V121" s="63"/>
      <c r="W121" s="63"/>
      <c r="X121" s="63"/>
      <c r="Y121" s="63"/>
      <c r="Z121" s="63"/>
    </row>
    <row r="122" spans="1:26" ht="50">
      <c r="A122" s="89"/>
      <c r="B122" s="69"/>
      <c r="C122" s="69" t="s">
        <v>505</v>
      </c>
      <c r="D122" s="94">
        <v>2</v>
      </c>
      <c r="E122" s="94" t="s">
        <v>506</v>
      </c>
      <c r="F122" s="135"/>
      <c r="G122" s="107"/>
      <c r="H122" s="108"/>
      <c r="I122" s="67"/>
      <c r="J122" s="67"/>
      <c r="K122" s="62"/>
      <c r="L122" s="62"/>
      <c r="M122" s="63"/>
      <c r="N122" s="63"/>
      <c r="O122" s="63"/>
      <c r="P122" s="63"/>
      <c r="Q122" s="63"/>
      <c r="R122" s="63"/>
      <c r="S122" s="63"/>
      <c r="T122" s="63"/>
      <c r="U122" s="63"/>
      <c r="V122" s="63"/>
      <c r="W122" s="63"/>
      <c r="X122" s="63"/>
      <c r="Y122" s="63"/>
      <c r="Z122" s="63"/>
    </row>
    <row r="123" spans="1:26" ht="25">
      <c r="A123" s="89"/>
      <c r="B123" s="69"/>
      <c r="C123" s="69" t="s">
        <v>507</v>
      </c>
      <c r="D123" s="94">
        <v>2</v>
      </c>
      <c r="E123" s="94" t="s">
        <v>324</v>
      </c>
      <c r="F123" s="69"/>
      <c r="G123" s="107"/>
      <c r="H123" s="108"/>
      <c r="I123" s="67"/>
      <c r="J123" s="67"/>
      <c r="K123" s="62"/>
      <c r="L123" s="62"/>
      <c r="M123" s="63"/>
      <c r="N123" s="63"/>
      <c r="O123" s="63"/>
      <c r="P123" s="63"/>
      <c r="Q123" s="63"/>
      <c r="R123" s="63"/>
      <c r="S123" s="63"/>
      <c r="T123" s="63"/>
      <c r="U123" s="63"/>
      <c r="V123" s="63"/>
      <c r="W123" s="63"/>
      <c r="X123" s="63"/>
      <c r="Y123" s="63"/>
      <c r="Z123" s="63"/>
    </row>
    <row r="124" spans="1:26" ht="50">
      <c r="A124" s="89"/>
      <c r="B124" s="69"/>
      <c r="C124" s="148" t="s">
        <v>508</v>
      </c>
      <c r="D124" s="94">
        <v>2</v>
      </c>
      <c r="E124" s="94" t="s">
        <v>469</v>
      </c>
      <c r="F124" s="69"/>
      <c r="G124" s="107"/>
      <c r="H124" s="108"/>
      <c r="I124" s="67"/>
      <c r="J124" s="67"/>
      <c r="K124" s="62"/>
      <c r="L124" s="62"/>
      <c r="M124" s="63"/>
      <c r="N124" s="63"/>
      <c r="O124" s="63"/>
      <c r="P124" s="63"/>
      <c r="Q124" s="63"/>
      <c r="R124" s="63"/>
      <c r="S124" s="63"/>
      <c r="T124" s="63"/>
      <c r="U124" s="63"/>
      <c r="V124" s="63"/>
      <c r="W124" s="63"/>
      <c r="X124" s="63"/>
      <c r="Y124" s="63"/>
      <c r="Z124" s="63"/>
    </row>
    <row r="125" spans="1:26" ht="46.5" hidden="1" customHeight="1">
      <c r="A125" s="97" t="s">
        <v>509</v>
      </c>
      <c r="B125" s="170" t="s">
        <v>510</v>
      </c>
      <c r="C125" s="136"/>
      <c r="D125" s="110"/>
      <c r="E125" s="136"/>
      <c r="F125" s="171"/>
      <c r="G125" s="112"/>
      <c r="H125" s="112"/>
      <c r="I125" s="113"/>
      <c r="J125" s="113"/>
      <c r="K125" s="105"/>
      <c r="L125" s="105"/>
      <c r="M125" s="106"/>
      <c r="N125" s="106"/>
      <c r="O125" s="106"/>
      <c r="P125" s="106"/>
      <c r="Q125" s="106"/>
      <c r="R125" s="106"/>
      <c r="S125" s="106"/>
      <c r="T125" s="106"/>
      <c r="U125" s="106"/>
      <c r="V125" s="106"/>
      <c r="W125" s="106"/>
      <c r="X125" s="106"/>
      <c r="Y125" s="106"/>
      <c r="Z125" s="106"/>
    </row>
    <row r="126" spans="1:26" ht="100">
      <c r="A126" s="89" t="s">
        <v>511</v>
      </c>
      <c r="B126" s="93" t="s">
        <v>512</v>
      </c>
      <c r="C126" s="69" t="s">
        <v>513</v>
      </c>
      <c r="D126" s="94">
        <v>2</v>
      </c>
      <c r="E126" s="94" t="s">
        <v>472</v>
      </c>
      <c r="F126" s="135"/>
      <c r="G126" s="107"/>
      <c r="H126" s="108"/>
      <c r="I126" s="67"/>
      <c r="J126" s="67"/>
      <c r="K126" s="62"/>
      <c r="L126" s="62"/>
      <c r="M126" s="63"/>
      <c r="N126" s="63"/>
      <c r="O126" s="63"/>
      <c r="P126" s="63"/>
      <c r="Q126" s="63"/>
      <c r="R126" s="63"/>
      <c r="S126" s="63"/>
      <c r="T126" s="63"/>
      <c r="U126" s="63"/>
      <c r="V126" s="63"/>
      <c r="W126" s="63"/>
      <c r="X126" s="63"/>
      <c r="Y126" s="63"/>
      <c r="Z126" s="63"/>
    </row>
    <row r="127" spans="1:26" ht="50">
      <c r="A127" s="89"/>
      <c r="B127" s="146"/>
      <c r="C127" s="146" t="s">
        <v>514</v>
      </c>
      <c r="D127" s="147">
        <v>2</v>
      </c>
      <c r="E127" s="147" t="s">
        <v>472</v>
      </c>
      <c r="F127" s="146" t="s">
        <v>515</v>
      </c>
      <c r="G127" s="107"/>
      <c r="H127" s="108"/>
      <c r="I127" s="67"/>
      <c r="J127" s="67"/>
      <c r="K127" s="62"/>
      <c r="L127" s="62"/>
      <c r="M127" s="63"/>
      <c r="N127" s="63"/>
      <c r="O127" s="63"/>
      <c r="P127" s="63"/>
      <c r="Q127" s="63"/>
      <c r="R127" s="63"/>
      <c r="S127" s="63"/>
      <c r="T127" s="63"/>
      <c r="U127" s="63"/>
      <c r="V127" s="63"/>
      <c r="W127" s="63"/>
      <c r="X127" s="63"/>
      <c r="Y127" s="63"/>
      <c r="Z127" s="63"/>
    </row>
    <row r="128" spans="1:26" ht="75">
      <c r="A128" s="89"/>
      <c r="B128" s="69"/>
      <c r="C128" s="69" t="s">
        <v>516</v>
      </c>
      <c r="D128" s="94">
        <v>2</v>
      </c>
      <c r="E128" s="94" t="s">
        <v>472</v>
      </c>
      <c r="F128" s="69" t="s">
        <v>517</v>
      </c>
      <c r="G128" s="107"/>
      <c r="H128" s="108"/>
      <c r="I128" s="67"/>
      <c r="J128" s="67"/>
      <c r="K128" s="62"/>
      <c r="L128" s="62"/>
      <c r="M128" s="63"/>
      <c r="N128" s="63"/>
      <c r="O128" s="63"/>
      <c r="P128" s="63"/>
      <c r="Q128" s="63"/>
      <c r="R128" s="63"/>
      <c r="S128" s="63"/>
      <c r="T128" s="63"/>
      <c r="U128" s="63"/>
      <c r="V128" s="63"/>
      <c r="W128" s="63"/>
      <c r="X128" s="63"/>
      <c r="Y128" s="63"/>
      <c r="Z128" s="63"/>
    </row>
    <row r="129" spans="1:26" ht="50">
      <c r="A129" s="89"/>
      <c r="B129" s="69"/>
      <c r="C129" s="69" t="s">
        <v>518</v>
      </c>
      <c r="D129" s="94">
        <v>2</v>
      </c>
      <c r="E129" s="94" t="s">
        <v>472</v>
      </c>
      <c r="F129" s="135"/>
      <c r="G129" s="107"/>
      <c r="H129" s="108"/>
      <c r="I129" s="67"/>
      <c r="J129" s="67"/>
      <c r="K129" s="62"/>
      <c r="L129" s="62"/>
      <c r="M129" s="63"/>
      <c r="N129" s="63"/>
      <c r="O129" s="63"/>
      <c r="P129" s="63"/>
      <c r="Q129" s="63"/>
      <c r="R129" s="63"/>
      <c r="S129" s="63"/>
      <c r="T129" s="63"/>
      <c r="U129" s="63"/>
      <c r="V129" s="63"/>
      <c r="W129" s="63"/>
      <c r="X129" s="63"/>
      <c r="Y129" s="63"/>
      <c r="Z129" s="63"/>
    </row>
    <row r="130" spans="1:26" ht="48" hidden="1" customHeight="1">
      <c r="A130" s="114" t="s">
        <v>519</v>
      </c>
      <c r="B130" s="172" t="s">
        <v>520</v>
      </c>
      <c r="C130" s="138"/>
      <c r="D130" s="117"/>
      <c r="E130" s="138"/>
      <c r="F130" s="139"/>
      <c r="G130" s="119"/>
      <c r="H130" s="119"/>
      <c r="I130" s="120"/>
      <c r="J130" s="120"/>
      <c r="K130" s="105"/>
      <c r="L130" s="105"/>
      <c r="M130" s="106"/>
      <c r="N130" s="106"/>
      <c r="O130" s="106"/>
      <c r="P130" s="106"/>
      <c r="Q130" s="106"/>
      <c r="R130" s="106"/>
      <c r="S130" s="106"/>
      <c r="T130" s="106"/>
      <c r="U130" s="106"/>
      <c r="V130" s="106"/>
      <c r="W130" s="106"/>
      <c r="X130" s="106"/>
      <c r="Y130" s="106"/>
      <c r="Z130" s="106"/>
    </row>
    <row r="131" spans="1:26" ht="45" hidden="1" customHeight="1">
      <c r="A131" s="128" t="s">
        <v>521</v>
      </c>
      <c r="B131" s="173" t="s">
        <v>522</v>
      </c>
      <c r="C131" s="143"/>
      <c r="D131" s="131"/>
      <c r="E131" s="143"/>
      <c r="F131" s="174"/>
      <c r="G131" s="133"/>
      <c r="H131" s="133"/>
      <c r="I131" s="134"/>
      <c r="J131" s="134"/>
      <c r="K131" s="105"/>
      <c r="L131" s="105"/>
      <c r="M131" s="106"/>
      <c r="N131" s="106"/>
      <c r="O131" s="106"/>
      <c r="P131" s="106"/>
      <c r="Q131" s="106"/>
      <c r="R131" s="106"/>
      <c r="S131" s="106"/>
      <c r="T131" s="106"/>
      <c r="U131" s="106"/>
      <c r="V131" s="106"/>
      <c r="W131" s="106"/>
      <c r="X131" s="106"/>
      <c r="Y131" s="106"/>
      <c r="Z131" s="106"/>
    </row>
    <row r="132" spans="1:26" ht="25">
      <c r="A132" s="158" t="s">
        <v>57</v>
      </c>
      <c r="B132" s="1605" t="s">
        <v>58</v>
      </c>
      <c r="C132" s="1570"/>
      <c r="D132" s="1570"/>
      <c r="E132" s="1570"/>
      <c r="F132" s="1570"/>
      <c r="G132" s="1573"/>
      <c r="H132" s="145"/>
      <c r="I132" s="67">
        <f>SUM(D133:D137)</f>
        <v>10</v>
      </c>
      <c r="J132" s="67">
        <f>COUNT(D133:D137)*2</f>
        <v>10</v>
      </c>
      <c r="K132" s="62"/>
      <c r="L132" s="62"/>
      <c r="M132" s="63"/>
      <c r="N132" s="63"/>
      <c r="O132" s="63"/>
      <c r="P132" s="63"/>
      <c r="Q132" s="63"/>
      <c r="R132" s="63"/>
      <c r="S132" s="63"/>
      <c r="T132" s="63"/>
      <c r="U132" s="63"/>
      <c r="V132" s="63"/>
      <c r="W132" s="63"/>
      <c r="X132" s="63"/>
      <c r="Y132" s="63"/>
      <c r="Z132" s="63"/>
    </row>
    <row r="133" spans="1:26" ht="50">
      <c r="A133" s="89" t="s">
        <v>523</v>
      </c>
      <c r="B133" s="69" t="s">
        <v>524</v>
      </c>
      <c r="C133" s="69" t="s">
        <v>525</v>
      </c>
      <c r="D133" s="94">
        <v>2</v>
      </c>
      <c r="E133" s="94" t="s">
        <v>472</v>
      </c>
      <c r="F133" s="69" t="s">
        <v>526</v>
      </c>
      <c r="G133" s="107"/>
      <c r="H133" s="108"/>
      <c r="I133" s="67"/>
      <c r="J133" s="67"/>
      <c r="K133" s="62"/>
      <c r="L133" s="62"/>
      <c r="M133" s="63"/>
      <c r="N133" s="63"/>
      <c r="O133" s="63"/>
      <c r="P133" s="63"/>
      <c r="Q133" s="63"/>
      <c r="R133" s="63"/>
      <c r="S133" s="63"/>
      <c r="T133" s="63"/>
      <c r="U133" s="63"/>
      <c r="V133" s="63"/>
      <c r="W133" s="63"/>
      <c r="X133" s="63"/>
      <c r="Y133" s="63"/>
      <c r="Z133" s="63"/>
    </row>
    <row r="134" spans="1:26" ht="125">
      <c r="A134" s="158" t="s">
        <v>527</v>
      </c>
      <c r="B134" s="146" t="s">
        <v>528</v>
      </c>
      <c r="C134" s="146" t="s">
        <v>529</v>
      </c>
      <c r="D134" s="147">
        <v>2</v>
      </c>
      <c r="E134" s="147" t="s">
        <v>324</v>
      </c>
      <c r="F134" s="146" t="s">
        <v>530</v>
      </c>
      <c r="G134" s="107"/>
      <c r="H134" s="108"/>
      <c r="I134" s="67"/>
      <c r="J134" s="67"/>
      <c r="K134" s="62"/>
      <c r="L134" s="62"/>
      <c r="M134" s="63"/>
      <c r="N134" s="63"/>
      <c r="O134" s="63"/>
      <c r="P134" s="63"/>
      <c r="Q134" s="63"/>
      <c r="R134" s="63"/>
      <c r="S134" s="63"/>
      <c r="T134" s="63"/>
      <c r="U134" s="63"/>
      <c r="V134" s="63"/>
      <c r="W134" s="63"/>
      <c r="X134" s="63"/>
      <c r="Y134" s="63"/>
      <c r="Z134" s="63"/>
    </row>
    <row r="135" spans="1:26" ht="50">
      <c r="A135" s="89"/>
      <c r="B135" s="69"/>
      <c r="C135" s="69" t="s">
        <v>531</v>
      </c>
      <c r="D135" s="147">
        <v>2</v>
      </c>
      <c r="E135" s="94" t="s">
        <v>324</v>
      </c>
      <c r="F135" s="135"/>
      <c r="G135" s="107"/>
      <c r="H135" s="108"/>
      <c r="I135" s="67"/>
      <c r="J135" s="67"/>
      <c r="K135" s="62"/>
      <c r="L135" s="62"/>
      <c r="M135" s="63"/>
      <c r="N135" s="63"/>
      <c r="O135" s="63"/>
      <c r="P135" s="63"/>
      <c r="Q135" s="63"/>
      <c r="R135" s="63"/>
      <c r="S135" s="63"/>
      <c r="T135" s="63"/>
      <c r="U135" s="63"/>
      <c r="V135" s="63"/>
      <c r="W135" s="63"/>
      <c r="X135" s="63"/>
      <c r="Y135" s="63"/>
      <c r="Z135" s="63"/>
    </row>
    <row r="136" spans="1:26" ht="100">
      <c r="A136" s="89" t="s">
        <v>532</v>
      </c>
      <c r="B136" s="69" t="s">
        <v>533</v>
      </c>
      <c r="C136" s="69" t="s">
        <v>534</v>
      </c>
      <c r="D136" s="147">
        <v>2</v>
      </c>
      <c r="E136" s="94" t="s">
        <v>535</v>
      </c>
      <c r="F136" s="135"/>
      <c r="G136" s="107"/>
      <c r="H136" s="108"/>
      <c r="I136" s="67"/>
      <c r="J136" s="67"/>
      <c r="K136" s="62"/>
      <c r="L136" s="62"/>
      <c r="M136" s="63"/>
      <c r="N136" s="63"/>
      <c r="O136" s="63"/>
      <c r="P136" s="63"/>
      <c r="Q136" s="63"/>
      <c r="R136" s="63"/>
      <c r="S136" s="63"/>
      <c r="T136" s="63"/>
      <c r="U136" s="63"/>
      <c r="V136" s="63"/>
      <c r="W136" s="63"/>
      <c r="X136" s="63"/>
      <c r="Y136" s="63"/>
      <c r="Z136" s="63"/>
    </row>
    <row r="137" spans="1:26" ht="125">
      <c r="A137" s="89" t="s">
        <v>536</v>
      </c>
      <c r="B137" s="69" t="s">
        <v>537</v>
      </c>
      <c r="C137" s="69" t="s">
        <v>538</v>
      </c>
      <c r="D137" s="147">
        <v>2</v>
      </c>
      <c r="E137" s="94" t="s">
        <v>324</v>
      </c>
      <c r="F137" s="135"/>
      <c r="G137" s="107"/>
      <c r="H137" s="108"/>
      <c r="I137" s="67"/>
      <c r="J137" s="67"/>
      <c r="K137" s="62"/>
      <c r="L137" s="62"/>
      <c r="M137" s="63"/>
      <c r="N137" s="63"/>
      <c r="O137" s="63"/>
      <c r="P137" s="63"/>
      <c r="Q137" s="63"/>
      <c r="R137" s="63"/>
      <c r="S137" s="63"/>
      <c r="T137" s="63"/>
      <c r="U137" s="63"/>
      <c r="V137" s="63"/>
      <c r="W137" s="63"/>
      <c r="X137" s="63"/>
      <c r="Y137" s="63"/>
      <c r="Z137" s="63"/>
    </row>
    <row r="138" spans="1:26" ht="25">
      <c r="A138" s="158" t="s">
        <v>59</v>
      </c>
      <c r="B138" s="1605" t="s">
        <v>539</v>
      </c>
      <c r="C138" s="1570"/>
      <c r="D138" s="1570"/>
      <c r="E138" s="1570"/>
      <c r="F138" s="1570"/>
      <c r="G138" s="1573"/>
      <c r="H138" s="145"/>
      <c r="I138" s="67">
        <f>SUM(D139:D143)</f>
        <v>10</v>
      </c>
      <c r="J138" s="67">
        <f>COUNT(D139:D143)*2</f>
        <v>10</v>
      </c>
      <c r="K138" s="62"/>
      <c r="L138" s="62"/>
      <c r="M138" s="63"/>
      <c r="N138" s="63"/>
      <c r="O138" s="63"/>
      <c r="P138" s="63"/>
      <c r="Q138" s="63"/>
      <c r="R138" s="63"/>
      <c r="S138" s="63"/>
      <c r="T138" s="63"/>
      <c r="U138" s="63"/>
      <c r="V138" s="63"/>
      <c r="W138" s="63"/>
      <c r="X138" s="63"/>
      <c r="Y138" s="63"/>
      <c r="Z138" s="63"/>
    </row>
    <row r="139" spans="1:26" ht="100">
      <c r="A139" s="89" t="s">
        <v>540</v>
      </c>
      <c r="B139" s="69" t="s">
        <v>541</v>
      </c>
      <c r="C139" s="69" t="s">
        <v>542</v>
      </c>
      <c r="D139" s="94">
        <v>2</v>
      </c>
      <c r="E139" s="94" t="s">
        <v>369</v>
      </c>
      <c r="F139" s="135"/>
      <c r="G139" s="107"/>
      <c r="H139" s="108"/>
      <c r="I139" s="67"/>
      <c r="J139" s="67"/>
      <c r="K139" s="62"/>
      <c r="L139" s="62"/>
      <c r="M139" s="63"/>
      <c r="N139" s="63"/>
      <c r="O139" s="63"/>
      <c r="P139" s="63"/>
      <c r="Q139" s="63"/>
      <c r="R139" s="63"/>
      <c r="S139" s="63"/>
      <c r="T139" s="63"/>
      <c r="U139" s="63"/>
      <c r="V139" s="63"/>
      <c r="W139" s="63"/>
      <c r="X139" s="63"/>
      <c r="Y139" s="63"/>
      <c r="Z139" s="63"/>
    </row>
    <row r="140" spans="1:26" ht="75">
      <c r="A140" s="89" t="s">
        <v>543</v>
      </c>
      <c r="B140" s="69" t="s">
        <v>544</v>
      </c>
      <c r="C140" s="69" t="s">
        <v>545</v>
      </c>
      <c r="D140" s="94">
        <v>2</v>
      </c>
      <c r="E140" s="94" t="s">
        <v>469</v>
      </c>
      <c r="F140" s="135"/>
      <c r="G140" s="107"/>
      <c r="H140" s="108"/>
      <c r="I140" s="67"/>
      <c r="J140" s="67"/>
      <c r="K140" s="62"/>
      <c r="L140" s="62"/>
      <c r="M140" s="63"/>
      <c r="N140" s="63"/>
      <c r="O140" s="63"/>
      <c r="P140" s="63"/>
      <c r="Q140" s="63"/>
      <c r="R140" s="63"/>
      <c r="S140" s="63"/>
      <c r="T140" s="63"/>
      <c r="U140" s="63"/>
      <c r="V140" s="63"/>
      <c r="W140" s="63"/>
      <c r="X140" s="63"/>
      <c r="Y140" s="63"/>
      <c r="Z140" s="63"/>
    </row>
    <row r="141" spans="1:26" ht="50">
      <c r="A141" s="89" t="s">
        <v>546</v>
      </c>
      <c r="B141" s="69" t="s">
        <v>547</v>
      </c>
      <c r="C141" s="69" t="s">
        <v>548</v>
      </c>
      <c r="D141" s="94">
        <v>2</v>
      </c>
      <c r="E141" s="94" t="s">
        <v>549</v>
      </c>
      <c r="F141" s="135"/>
      <c r="G141" s="107"/>
      <c r="H141" s="108"/>
      <c r="I141" s="67"/>
      <c r="J141" s="67"/>
      <c r="K141" s="62"/>
      <c r="L141" s="62"/>
      <c r="M141" s="63"/>
      <c r="N141" s="63"/>
      <c r="O141" s="63"/>
      <c r="P141" s="63"/>
      <c r="Q141" s="63"/>
      <c r="R141" s="63"/>
      <c r="S141" s="63"/>
      <c r="T141" s="63"/>
      <c r="U141" s="63"/>
      <c r="V141" s="63"/>
      <c r="W141" s="63"/>
      <c r="X141" s="63"/>
      <c r="Y141" s="63"/>
      <c r="Z141" s="63"/>
    </row>
    <row r="142" spans="1:26" ht="75">
      <c r="A142" s="89" t="s">
        <v>550</v>
      </c>
      <c r="B142" s="69" t="s">
        <v>551</v>
      </c>
      <c r="C142" s="93" t="s">
        <v>552</v>
      </c>
      <c r="D142" s="94">
        <v>2</v>
      </c>
      <c r="E142" s="94" t="s">
        <v>553</v>
      </c>
      <c r="F142" s="69" t="s">
        <v>554</v>
      </c>
      <c r="G142" s="107"/>
      <c r="H142" s="108"/>
      <c r="I142" s="67"/>
      <c r="J142" s="67"/>
      <c r="K142" s="62"/>
      <c r="L142" s="62"/>
      <c r="M142" s="63"/>
      <c r="N142" s="63"/>
      <c r="O142" s="63"/>
      <c r="P142" s="63"/>
      <c r="Q142" s="63"/>
      <c r="R142" s="63"/>
      <c r="S142" s="63"/>
      <c r="T142" s="63"/>
      <c r="U142" s="63"/>
      <c r="V142" s="63"/>
      <c r="W142" s="63"/>
      <c r="X142" s="63"/>
      <c r="Y142" s="63"/>
      <c r="Z142" s="63"/>
    </row>
    <row r="143" spans="1:26" ht="100">
      <c r="A143" s="89" t="s">
        <v>555</v>
      </c>
      <c r="B143" s="69" t="s">
        <v>556</v>
      </c>
      <c r="C143" s="93" t="s">
        <v>557</v>
      </c>
      <c r="D143" s="94">
        <v>2</v>
      </c>
      <c r="E143" s="94" t="s">
        <v>469</v>
      </c>
      <c r="F143" s="135"/>
      <c r="G143" s="107"/>
      <c r="H143" s="108"/>
      <c r="I143" s="67"/>
      <c r="J143" s="67"/>
      <c r="K143" s="62"/>
      <c r="L143" s="62"/>
      <c r="M143" s="63"/>
      <c r="N143" s="63"/>
      <c r="O143" s="63"/>
      <c r="P143" s="63"/>
      <c r="Q143" s="63"/>
      <c r="R143" s="63"/>
      <c r="S143" s="63"/>
      <c r="T143" s="63"/>
      <c r="U143" s="63"/>
      <c r="V143" s="63"/>
      <c r="W143" s="63"/>
      <c r="X143" s="63"/>
      <c r="Y143" s="63"/>
      <c r="Z143" s="63"/>
    </row>
    <row r="144" spans="1:26" ht="25">
      <c r="A144" s="158" t="s">
        <v>61</v>
      </c>
      <c r="B144" s="1605" t="s">
        <v>62</v>
      </c>
      <c r="C144" s="1570"/>
      <c r="D144" s="1570"/>
      <c r="E144" s="1570"/>
      <c r="F144" s="1570"/>
      <c r="G144" s="1573"/>
      <c r="H144" s="145"/>
      <c r="I144" s="67">
        <f>SUM(D145:D148)</f>
        <v>8</v>
      </c>
      <c r="J144" s="67">
        <f>COUNT(D145:D148)*2</f>
        <v>8</v>
      </c>
      <c r="K144" s="62"/>
      <c r="L144" s="62"/>
      <c r="M144" s="63"/>
      <c r="N144" s="63"/>
      <c r="O144" s="63"/>
      <c r="P144" s="63"/>
      <c r="Q144" s="63"/>
      <c r="R144" s="63"/>
      <c r="S144" s="63"/>
      <c r="T144" s="63"/>
      <c r="U144" s="63"/>
      <c r="V144" s="63"/>
      <c r="W144" s="63"/>
      <c r="X144" s="63"/>
      <c r="Y144" s="63"/>
      <c r="Z144" s="63"/>
    </row>
    <row r="145" spans="1:26" ht="100">
      <c r="A145" s="89" t="s">
        <v>558</v>
      </c>
      <c r="B145" s="69" t="s">
        <v>559</v>
      </c>
      <c r="C145" s="69" t="s">
        <v>560</v>
      </c>
      <c r="D145" s="94">
        <v>2</v>
      </c>
      <c r="E145" s="94" t="s">
        <v>561</v>
      </c>
      <c r="F145" s="135"/>
      <c r="G145" s="107"/>
      <c r="H145" s="108"/>
      <c r="I145" s="67"/>
      <c r="J145" s="67"/>
      <c r="K145" s="62"/>
      <c r="L145" s="62"/>
      <c r="M145" s="63"/>
      <c r="N145" s="63"/>
      <c r="O145" s="63"/>
      <c r="P145" s="63"/>
      <c r="Q145" s="63"/>
      <c r="R145" s="63"/>
      <c r="S145" s="63"/>
      <c r="T145" s="63"/>
      <c r="U145" s="63"/>
      <c r="V145" s="63"/>
      <c r="W145" s="63"/>
      <c r="X145" s="63"/>
      <c r="Y145" s="63"/>
      <c r="Z145" s="63"/>
    </row>
    <row r="146" spans="1:26" ht="75">
      <c r="A146" s="89" t="s">
        <v>562</v>
      </c>
      <c r="B146" s="69" t="s">
        <v>563</v>
      </c>
      <c r="C146" s="69" t="s">
        <v>564</v>
      </c>
      <c r="D146" s="94">
        <v>2</v>
      </c>
      <c r="E146" s="94" t="s">
        <v>561</v>
      </c>
      <c r="F146" s="135"/>
      <c r="G146" s="107"/>
      <c r="H146" s="108"/>
      <c r="I146" s="67"/>
      <c r="J146" s="67"/>
      <c r="K146" s="62"/>
      <c r="L146" s="62"/>
      <c r="M146" s="63"/>
      <c r="N146" s="63"/>
      <c r="O146" s="63"/>
      <c r="P146" s="63"/>
      <c r="Q146" s="63"/>
      <c r="R146" s="63"/>
      <c r="S146" s="63"/>
      <c r="T146" s="63"/>
      <c r="U146" s="63"/>
      <c r="V146" s="63"/>
      <c r="W146" s="63"/>
      <c r="X146" s="63"/>
      <c r="Y146" s="63"/>
      <c r="Z146" s="63"/>
    </row>
    <row r="147" spans="1:26" ht="75">
      <c r="A147" s="89" t="s">
        <v>565</v>
      </c>
      <c r="B147" s="69" t="s">
        <v>566</v>
      </c>
      <c r="C147" s="69" t="s">
        <v>567</v>
      </c>
      <c r="D147" s="94">
        <v>2</v>
      </c>
      <c r="E147" s="94" t="s">
        <v>561</v>
      </c>
      <c r="F147" s="135"/>
      <c r="G147" s="107"/>
      <c r="H147" s="108"/>
      <c r="I147" s="67"/>
      <c r="J147" s="67"/>
      <c r="K147" s="62"/>
      <c r="L147" s="62"/>
      <c r="M147" s="63"/>
      <c r="N147" s="63"/>
      <c r="O147" s="63"/>
      <c r="P147" s="63"/>
      <c r="Q147" s="63"/>
      <c r="R147" s="63"/>
      <c r="S147" s="63"/>
      <c r="T147" s="63"/>
      <c r="U147" s="63"/>
      <c r="V147" s="63"/>
      <c r="W147" s="63"/>
      <c r="X147" s="63"/>
      <c r="Y147" s="63"/>
      <c r="Z147" s="63"/>
    </row>
    <row r="148" spans="1:26" ht="100">
      <c r="A148" s="89" t="s">
        <v>568</v>
      </c>
      <c r="B148" s="69" t="s">
        <v>569</v>
      </c>
      <c r="C148" s="93" t="s">
        <v>570</v>
      </c>
      <c r="D148" s="94">
        <v>2</v>
      </c>
      <c r="E148" s="94" t="s">
        <v>571</v>
      </c>
      <c r="F148" s="135"/>
      <c r="G148" s="107"/>
      <c r="H148" s="108"/>
      <c r="I148" s="67"/>
      <c r="J148" s="67"/>
      <c r="K148" s="62"/>
      <c r="L148" s="62"/>
      <c r="M148" s="63"/>
      <c r="N148" s="63"/>
      <c r="O148" s="63"/>
      <c r="P148" s="63"/>
      <c r="Q148" s="63"/>
      <c r="R148" s="63"/>
      <c r="S148" s="63"/>
      <c r="T148" s="63"/>
      <c r="U148" s="63"/>
      <c r="V148" s="63"/>
      <c r="W148" s="63"/>
      <c r="X148" s="63"/>
      <c r="Y148" s="63"/>
      <c r="Z148" s="63"/>
    </row>
    <row r="149" spans="1:26" ht="46.5" hidden="1" customHeight="1">
      <c r="A149" s="114" t="s">
        <v>572</v>
      </c>
      <c r="B149" s="172" t="s">
        <v>573</v>
      </c>
      <c r="C149" s="116"/>
      <c r="D149" s="117"/>
      <c r="E149" s="106"/>
      <c r="F149" s="175"/>
      <c r="G149" s="119"/>
      <c r="H149" s="119"/>
      <c r="I149" s="120"/>
      <c r="J149" s="120"/>
      <c r="K149" s="105"/>
      <c r="L149" s="105"/>
      <c r="M149" s="106"/>
      <c r="N149" s="106"/>
      <c r="O149" s="106"/>
      <c r="P149" s="106"/>
      <c r="Q149" s="106"/>
      <c r="R149" s="106"/>
      <c r="S149" s="106"/>
      <c r="T149" s="106"/>
      <c r="U149" s="106"/>
      <c r="V149" s="106"/>
      <c r="W149" s="106"/>
      <c r="X149" s="106"/>
      <c r="Y149" s="106"/>
      <c r="Z149" s="106"/>
    </row>
    <row r="150" spans="1:26" ht="46.5" hidden="1" customHeight="1">
      <c r="A150" s="128" t="s">
        <v>574</v>
      </c>
      <c r="B150" s="176" t="s">
        <v>575</v>
      </c>
      <c r="C150" s="143"/>
      <c r="D150" s="131"/>
      <c r="E150" s="143"/>
      <c r="F150" s="174"/>
      <c r="G150" s="133"/>
      <c r="H150" s="133"/>
      <c r="I150" s="134"/>
      <c r="J150" s="134"/>
      <c r="K150" s="105"/>
      <c r="L150" s="105"/>
      <c r="M150" s="106"/>
      <c r="N150" s="106"/>
      <c r="O150" s="106"/>
      <c r="P150" s="106"/>
      <c r="Q150" s="106"/>
      <c r="R150" s="106"/>
      <c r="S150" s="106"/>
      <c r="T150" s="106"/>
      <c r="U150" s="106"/>
      <c r="V150" s="106"/>
      <c r="W150" s="106"/>
      <c r="X150" s="106"/>
      <c r="Y150" s="106"/>
      <c r="Z150" s="106"/>
    </row>
    <row r="151" spans="1:26" ht="24">
      <c r="A151" s="89" t="s">
        <v>63</v>
      </c>
      <c r="B151" s="1605" t="s">
        <v>64</v>
      </c>
      <c r="C151" s="1570"/>
      <c r="D151" s="1570"/>
      <c r="E151" s="1570"/>
      <c r="F151" s="1570"/>
      <c r="G151" s="1573"/>
      <c r="H151" s="145"/>
      <c r="I151" s="66">
        <f>SUM(D157:D163)</f>
        <v>14</v>
      </c>
      <c r="J151" s="66">
        <f>COUNT(D157:D163)*2</f>
        <v>14</v>
      </c>
      <c r="K151" s="62"/>
      <c r="L151" s="62"/>
      <c r="M151" s="63"/>
      <c r="N151" s="63"/>
      <c r="O151" s="63"/>
      <c r="P151" s="63"/>
      <c r="Q151" s="63"/>
      <c r="R151" s="63"/>
      <c r="S151" s="63"/>
      <c r="T151" s="63"/>
      <c r="U151" s="63"/>
      <c r="V151" s="63"/>
      <c r="W151" s="63"/>
      <c r="X151" s="63"/>
      <c r="Y151" s="63"/>
      <c r="Z151" s="63"/>
    </row>
    <row r="152" spans="1:26" ht="42.75" hidden="1" customHeight="1">
      <c r="A152" s="97" t="s">
        <v>576</v>
      </c>
      <c r="B152" s="177" t="s">
        <v>577</v>
      </c>
      <c r="C152" s="177" t="s">
        <v>578</v>
      </c>
      <c r="D152" s="178"/>
      <c r="E152" s="138"/>
      <c r="F152" s="177" t="s">
        <v>579</v>
      </c>
      <c r="G152" s="112"/>
      <c r="H152" s="112"/>
      <c r="I152" s="120"/>
      <c r="J152" s="120"/>
      <c r="K152" s="105"/>
      <c r="L152" s="105"/>
      <c r="M152" s="106"/>
      <c r="N152" s="106"/>
      <c r="O152" s="106"/>
      <c r="P152" s="106"/>
      <c r="Q152" s="106"/>
      <c r="R152" s="106"/>
      <c r="S152" s="106"/>
      <c r="T152" s="106"/>
      <c r="U152" s="106"/>
      <c r="V152" s="106"/>
      <c r="W152" s="106"/>
      <c r="X152" s="106"/>
      <c r="Y152" s="106"/>
      <c r="Z152" s="106"/>
    </row>
    <row r="153" spans="1:26" ht="28.5" hidden="1" customHeight="1">
      <c r="A153" s="128" t="s">
        <v>580</v>
      </c>
      <c r="B153" s="179" t="s">
        <v>581</v>
      </c>
      <c r="C153" s="179" t="s">
        <v>582</v>
      </c>
      <c r="D153" s="180"/>
      <c r="E153" s="141"/>
      <c r="F153" s="179" t="s">
        <v>583</v>
      </c>
      <c r="G153" s="133"/>
      <c r="H153" s="133"/>
      <c r="I153" s="127"/>
      <c r="J153" s="127"/>
      <c r="K153" s="105"/>
      <c r="L153" s="105"/>
      <c r="M153" s="106"/>
      <c r="N153" s="106"/>
      <c r="O153" s="106"/>
      <c r="P153" s="106"/>
      <c r="Q153" s="106"/>
      <c r="R153" s="106"/>
      <c r="S153" s="106"/>
      <c r="T153" s="106"/>
      <c r="U153" s="106"/>
      <c r="V153" s="106"/>
      <c r="W153" s="106"/>
      <c r="X153" s="106"/>
      <c r="Y153" s="106"/>
      <c r="Z153" s="106"/>
    </row>
    <row r="154" spans="1:26" ht="72" hidden="1" customHeight="1">
      <c r="A154" s="128" t="s">
        <v>584</v>
      </c>
      <c r="B154" s="179" t="s">
        <v>585</v>
      </c>
      <c r="C154" s="179" t="s">
        <v>586</v>
      </c>
      <c r="D154" s="180"/>
      <c r="E154" s="141"/>
      <c r="F154" s="179" t="s">
        <v>587</v>
      </c>
      <c r="G154" s="133"/>
      <c r="H154" s="133"/>
      <c r="I154" s="127"/>
      <c r="J154" s="127"/>
      <c r="K154" s="105"/>
      <c r="L154" s="105"/>
      <c r="M154" s="106"/>
      <c r="N154" s="106"/>
      <c r="O154" s="106"/>
      <c r="P154" s="106"/>
      <c r="Q154" s="106"/>
      <c r="R154" s="106"/>
      <c r="S154" s="106"/>
      <c r="T154" s="106"/>
      <c r="U154" s="106"/>
      <c r="V154" s="106"/>
      <c r="W154" s="106"/>
      <c r="X154" s="106"/>
      <c r="Y154" s="106"/>
      <c r="Z154" s="106"/>
    </row>
    <row r="155" spans="1:26" ht="72" hidden="1" customHeight="1">
      <c r="A155" s="128" t="s">
        <v>588</v>
      </c>
      <c r="B155" s="179" t="s">
        <v>589</v>
      </c>
      <c r="C155" s="179" t="s">
        <v>590</v>
      </c>
      <c r="D155" s="180"/>
      <c r="E155" s="141"/>
      <c r="F155" s="179" t="s">
        <v>591</v>
      </c>
      <c r="G155" s="133"/>
      <c r="H155" s="133"/>
      <c r="I155" s="127"/>
      <c r="J155" s="127"/>
      <c r="K155" s="105"/>
      <c r="L155" s="105"/>
      <c r="M155" s="106"/>
      <c r="N155" s="106"/>
      <c r="O155" s="106"/>
      <c r="P155" s="106"/>
      <c r="Q155" s="106"/>
      <c r="R155" s="106"/>
      <c r="S155" s="106"/>
      <c r="T155" s="106"/>
      <c r="U155" s="106"/>
      <c r="V155" s="106"/>
      <c r="W155" s="106"/>
      <c r="X155" s="106"/>
      <c r="Y155" s="106"/>
      <c r="Z155" s="106"/>
    </row>
    <row r="156" spans="1:26" ht="72" hidden="1" customHeight="1">
      <c r="A156" s="128" t="s">
        <v>592</v>
      </c>
      <c r="B156" s="181" t="s">
        <v>593</v>
      </c>
      <c r="C156" s="181" t="s">
        <v>594</v>
      </c>
      <c r="D156" s="182"/>
      <c r="E156" s="143"/>
      <c r="F156" s="181" t="s">
        <v>595</v>
      </c>
      <c r="G156" s="133"/>
      <c r="H156" s="133"/>
      <c r="I156" s="134"/>
      <c r="J156" s="134"/>
      <c r="K156" s="105"/>
      <c r="L156" s="105"/>
      <c r="M156" s="106"/>
      <c r="N156" s="106"/>
      <c r="O156" s="106"/>
      <c r="P156" s="106"/>
      <c r="Q156" s="106"/>
      <c r="R156" s="106"/>
      <c r="S156" s="106"/>
      <c r="T156" s="106"/>
      <c r="U156" s="106"/>
      <c r="V156" s="106"/>
      <c r="W156" s="106"/>
      <c r="X156" s="106"/>
      <c r="Y156" s="106"/>
      <c r="Z156" s="106"/>
    </row>
    <row r="157" spans="1:26" ht="325">
      <c r="A157" s="89" t="s">
        <v>596</v>
      </c>
      <c r="B157" s="148" t="s">
        <v>597</v>
      </c>
      <c r="C157" s="146" t="s">
        <v>598</v>
      </c>
      <c r="D157" s="94">
        <v>2</v>
      </c>
      <c r="E157" s="147" t="s">
        <v>599</v>
      </c>
      <c r="F157" s="146" t="s">
        <v>600</v>
      </c>
      <c r="G157" s="107"/>
      <c r="H157" s="108"/>
      <c r="I157" s="66"/>
      <c r="J157" s="66"/>
      <c r="K157" s="62"/>
      <c r="L157" s="62"/>
      <c r="M157" s="63"/>
      <c r="N157" s="63"/>
      <c r="O157" s="63"/>
      <c r="P157" s="63"/>
      <c r="Q157" s="63"/>
      <c r="R157" s="63"/>
      <c r="S157" s="63"/>
      <c r="T157" s="63"/>
      <c r="U157" s="63"/>
      <c r="V157" s="63"/>
      <c r="W157" s="63"/>
      <c r="X157" s="63"/>
      <c r="Y157" s="63"/>
      <c r="Z157" s="63"/>
    </row>
    <row r="158" spans="1:26" ht="50">
      <c r="A158" s="89"/>
      <c r="B158" s="148"/>
      <c r="C158" s="146" t="s">
        <v>601</v>
      </c>
      <c r="D158" s="94">
        <v>2</v>
      </c>
      <c r="E158" s="147" t="s">
        <v>599</v>
      </c>
      <c r="F158" s="146"/>
      <c r="G158" s="107"/>
      <c r="H158" s="108"/>
      <c r="I158" s="66"/>
      <c r="J158" s="66"/>
      <c r="K158" s="62"/>
      <c r="L158" s="62"/>
      <c r="M158" s="63"/>
      <c r="N158" s="63"/>
      <c r="O158" s="63"/>
      <c r="P158" s="63"/>
      <c r="Q158" s="63"/>
      <c r="R158" s="63"/>
      <c r="S158" s="63"/>
      <c r="T158" s="63"/>
      <c r="U158" s="63"/>
      <c r="V158" s="63"/>
      <c r="W158" s="63"/>
      <c r="X158" s="63"/>
      <c r="Y158" s="63"/>
      <c r="Z158" s="63"/>
    </row>
    <row r="159" spans="1:26" ht="75">
      <c r="A159" s="89"/>
      <c r="B159" s="148"/>
      <c r="C159" s="146" t="s">
        <v>602</v>
      </c>
      <c r="D159" s="94">
        <v>2</v>
      </c>
      <c r="E159" s="147" t="s">
        <v>599</v>
      </c>
      <c r="F159" s="146" t="s">
        <v>603</v>
      </c>
      <c r="G159" s="107"/>
      <c r="H159" s="108"/>
      <c r="I159" s="66"/>
      <c r="J159" s="66"/>
      <c r="K159" s="62"/>
      <c r="L159" s="62"/>
      <c r="M159" s="63"/>
      <c r="N159" s="63"/>
      <c r="O159" s="63"/>
      <c r="P159" s="63"/>
      <c r="Q159" s="63"/>
      <c r="R159" s="63"/>
      <c r="S159" s="63"/>
      <c r="T159" s="63"/>
      <c r="U159" s="63"/>
      <c r="V159" s="63"/>
      <c r="W159" s="63"/>
      <c r="X159" s="63"/>
      <c r="Y159" s="63"/>
      <c r="Z159" s="63"/>
    </row>
    <row r="160" spans="1:26" ht="50">
      <c r="A160" s="89"/>
      <c r="B160" s="148"/>
      <c r="C160" s="146" t="s">
        <v>604</v>
      </c>
      <c r="D160" s="94">
        <v>2</v>
      </c>
      <c r="E160" s="147" t="s">
        <v>387</v>
      </c>
      <c r="F160" s="107"/>
      <c r="G160" s="107"/>
      <c r="H160" s="108"/>
      <c r="I160" s="66"/>
      <c r="J160" s="66"/>
      <c r="K160" s="62"/>
      <c r="L160" s="62"/>
      <c r="M160" s="63"/>
      <c r="N160" s="63"/>
      <c r="O160" s="63"/>
      <c r="P160" s="63"/>
      <c r="Q160" s="63"/>
      <c r="R160" s="63"/>
      <c r="S160" s="63"/>
      <c r="T160" s="63"/>
      <c r="U160" s="63"/>
      <c r="V160" s="63"/>
      <c r="W160" s="63"/>
      <c r="X160" s="63"/>
      <c r="Y160" s="63"/>
      <c r="Z160" s="63"/>
    </row>
    <row r="161" spans="1:26" ht="50">
      <c r="A161" s="89"/>
      <c r="B161" s="148"/>
      <c r="C161" s="146" t="s">
        <v>605</v>
      </c>
      <c r="D161" s="94">
        <v>2</v>
      </c>
      <c r="E161" s="147" t="s">
        <v>599</v>
      </c>
      <c r="F161" s="146" t="s">
        <v>606</v>
      </c>
      <c r="G161" s="107"/>
      <c r="H161" s="108"/>
      <c r="I161" s="66"/>
      <c r="J161" s="66"/>
      <c r="K161" s="62"/>
      <c r="L161" s="62"/>
      <c r="M161" s="63"/>
      <c r="N161" s="63"/>
      <c r="O161" s="63"/>
      <c r="P161" s="63"/>
      <c r="Q161" s="63"/>
      <c r="R161" s="63"/>
      <c r="S161" s="63"/>
      <c r="T161" s="63"/>
      <c r="U161" s="63"/>
      <c r="V161" s="63"/>
      <c r="W161" s="63"/>
      <c r="X161" s="63"/>
      <c r="Y161" s="63"/>
      <c r="Z161" s="63"/>
    </row>
    <row r="162" spans="1:26" ht="75">
      <c r="A162" s="89"/>
      <c r="B162" s="148"/>
      <c r="C162" s="146" t="s">
        <v>607</v>
      </c>
      <c r="D162" s="94">
        <v>2</v>
      </c>
      <c r="E162" s="147" t="s">
        <v>599</v>
      </c>
      <c r="F162" s="107"/>
      <c r="G162" s="107"/>
      <c r="H162" s="108"/>
      <c r="I162" s="66"/>
      <c r="J162" s="66"/>
      <c r="K162" s="62"/>
      <c r="L162" s="62"/>
      <c r="M162" s="63"/>
      <c r="N162" s="63"/>
      <c r="O162" s="63"/>
      <c r="P162" s="63"/>
      <c r="Q162" s="63"/>
      <c r="R162" s="63"/>
      <c r="S162" s="63"/>
      <c r="T162" s="63"/>
      <c r="U162" s="63"/>
      <c r="V162" s="63"/>
      <c r="W162" s="63"/>
      <c r="X162" s="63"/>
      <c r="Y162" s="63"/>
      <c r="Z162" s="63"/>
    </row>
    <row r="163" spans="1:26" ht="125">
      <c r="A163" s="89" t="s">
        <v>608</v>
      </c>
      <c r="B163" s="148" t="s">
        <v>609</v>
      </c>
      <c r="C163" s="146" t="s">
        <v>610</v>
      </c>
      <c r="D163" s="94">
        <v>2</v>
      </c>
      <c r="E163" s="183" t="s">
        <v>611</v>
      </c>
      <c r="F163" s="148" t="s">
        <v>612</v>
      </c>
      <c r="G163" s="107"/>
      <c r="H163" s="108"/>
      <c r="I163" s="66"/>
      <c r="J163" s="66"/>
      <c r="K163" s="62"/>
      <c r="L163" s="62"/>
      <c r="M163" s="63"/>
      <c r="N163" s="63"/>
      <c r="O163" s="63"/>
      <c r="P163" s="63"/>
      <c r="Q163" s="63"/>
      <c r="R163" s="63"/>
      <c r="S163" s="63"/>
      <c r="T163" s="63"/>
      <c r="U163" s="63"/>
      <c r="V163" s="63"/>
      <c r="W163" s="63"/>
      <c r="X163" s="63"/>
      <c r="Y163" s="63"/>
      <c r="Z163" s="63"/>
    </row>
    <row r="164" spans="1:26" ht="57" hidden="1" customHeight="1">
      <c r="A164" s="97" t="s">
        <v>613</v>
      </c>
      <c r="B164" s="177" t="s">
        <v>614</v>
      </c>
      <c r="C164" s="177" t="s">
        <v>615</v>
      </c>
      <c r="D164" s="178"/>
      <c r="E164" s="138"/>
      <c r="F164" s="177" t="s">
        <v>616</v>
      </c>
      <c r="G164" s="112"/>
      <c r="H164" s="112"/>
      <c r="I164" s="120"/>
      <c r="J164" s="120"/>
      <c r="K164" s="105"/>
      <c r="L164" s="105"/>
      <c r="M164" s="106"/>
      <c r="N164" s="106"/>
      <c r="O164" s="106"/>
      <c r="P164" s="106"/>
      <c r="Q164" s="106"/>
      <c r="R164" s="106"/>
      <c r="S164" s="106"/>
      <c r="T164" s="106"/>
      <c r="U164" s="106"/>
      <c r="V164" s="106"/>
      <c r="W164" s="106"/>
      <c r="X164" s="106"/>
      <c r="Y164" s="106"/>
      <c r="Z164" s="106"/>
    </row>
    <row r="165" spans="1:26" ht="100.5" hidden="1" customHeight="1">
      <c r="A165" s="128" t="s">
        <v>617</v>
      </c>
      <c r="B165" s="179" t="s">
        <v>618</v>
      </c>
      <c r="C165" s="179" t="s">
        <v>619</v>
      </c>
      <c r="D165" s="180"/>
      <c r="E165" s="141"/>
      <c r="F165" s="179" t="s">
        <v>620</v>
      </c>
      <c r="G165" s="133"/>
      <c r="H165" s="133"/>
      <c r="I165" s="127"/>
      <c r="J165" s="127"/>
      <c r="K165" s="105"/>
      <c r="L165" s="105"/>
      <c r="M165" s="106"/>
      <c r="N165" s="106"/>
      <c r="O165" s="106"/>
      <c r="P165" s="106"/>
      <c r="Q165" s="106"/>
      <c r="R165" s="106"/>
      <c r="S165" s="106"/>
      <c r="T165" s="106"/>
      <c r="U165" s="106"/>
      <c r="V165" s="106"/>
      <c r="W165" s="106"/>
      <c r="X165" s="106"/>
      <c r="Y165" s="106"/>
      <c r="Z165" s="106"/>
    </row>
    <row r="166" spans="1:26" ht="86.25" hidden="1" customHeight="1">
      <c r="A166" s="128" t="s">
        <v>621</v>
      </c>
      <c r="B166" s="179" t="s">
        <v>622</v>
      </c>
      <c r="C166" s="179" t="s">
        <v>623</v>
      </c>
      <c r="D166" s="180"/>
      <c r="E166" s="141"/>
      <c r="F166" s="179" t="s">
        <v>624</v>
      </c>
      <c r="G166" s="133"/>
      <c r="H166" s="133"/>
      <c r="I166" s="127"/>
      <c r="J166" s="127"/>
      <c r="K166" s="105"/>
      <c r="L166" s="105"/>
      <c r="M166" s="106"/>
      <c r="N166" s="106"/>
      <c r="O166" s="106"/>
      <c r="P166" s="106"/>
      <c r="Q166" s="106"/>
      <c r="R166" s="106"/>
      <c r="S166" s="106"/>
      <c r="T166" s="106"/>
      <c r="U166" s="106"/>
      <c r="V166" s="106"/>
      <c r="W166" s="106"/>
      <c r="X166" s="106"/>
      <c r="Y166" s="106"/>
      <c r="Z166" s="106"/>
    </row>
    <row r="167" spans="1:26" ht="28.5" hidden="1" customHeight="1">
      <c r="A167" s="128" t="s">
        <v>625</v>
      </c>
      <c r="B167" s="179" t="s">
        <v>626</v>
      </c>
      <c r="C167" s="179" t="s">
        <v>627</v>
      </c>
      <c r="D167" s="178"/>
      <c r="E167" s="143"/>
      <c r="F167" s="179" t="s">
        <v>628</v>
      </c>
      <c r="G167" s="133"/>
      <c r="H167" s="133"/>
      <c r="I167" s="134"/>
      <c r="J167" s="134"/>
      <c r="K167" s="105"/>
      <c r="L167" s="105"/>
      <c r="M167" s="106"/>
      <c r="N167" s="106"/>
      <c r="O167" s="106"/>
      <c r="P167" s="106"/>
      <c r="Q167" s="106"/>
      <c r="R167" s="106"/>
      <c r="S167" s="106"/>
      <c r="T167" s="106"/>
      <c r="U167" s="106"/>
      <c r="V167" s="106"/>
      <c r="W167" s="106"/>
      <c r="X167" s="106"/>
      <c r="Y167" s="106"/>
      <c r="Z167" s="106"/>
    </row>
    <row r="168" spans="1:26" ht="95.25" hidden="1" customHeight="1">
      <c r="A168" s="184" t="s">
        <v>629</v>
      </c>
      <c r="B168" s="185" t="s">
        <v>630</v>
      </c>
      <c r="C168" s="181"/>
      <c r="D168" s="186"/>
      <c r="E168" s="143"/>
      <c r="F168" s="181"/>
      <c r="G168" s="133"/>
      <c r="H168" s="133"/>
      <c r="I168" s="134"/>
      <c r="J168" s="134"/>
      <c r="K168" s="105"/>
      <c r="L168" s="105"/>
      <c r="M168" s="106"/>
      <c r="N168" s="106"/>
      <c r="O168" s="106"/>
      <c r="P168" s="106"/>
      <c r="Q168" s="106"/>
      <c r="R168" s="106"/>
      <c r="S168" s="106"/>
      <c r="T168" s="106"/>
      <c r="U168" s="106"/>
      <c r="V168" s="106"/>
      <c r="W168" s="106"/>
      <c r="X168" s="106"/>
      <c r="Y168" s="106"/>
      <c r="Z168" s="106"/>
    </row>
    <row r="169" spans="1:26" ht="24">
      <c r="A169" s="89"/>
      <c r="B169" s="1607" t="s">
        <v>631</v>
      </c>
      <c r="C169" s="1570"/>
      <c r="D169" s="1570"/>
      <c r="E169" s="1570"/>
      <c r="F169" s="1570"/>
      <c r="G169" s="1573"/>
      <c r="H169" s="156"/>
      <c r="I169" s="157">
        <f t="shared" ref="I169:J169" si="3">I170+I199+I205+I211+I220+I238+I252</f>
        <v>170</v>
      </c>
      <c r="J169" s="157">
        <f t="shared" si="3"/>
        <v>170</v>
      </c>
      <c r="K169" s="62"/>
      <c r="L169" s="62"/>
      <c r="M169" s="63"/>
      <c r="N169" s="63"/>
      <c r="O169" s="63"/>
      <c r="P169" s="63"/>
      <c r="Q169" s="63"/>
      <c r="R169" s="63"/>
      <c r="S169" s="63"/>
      <c r="T169" s="63"/>
      <c r="U169" s="63"/>
      <c r="V169" s="63"/>
      <c r="W169" s="63"/>
      <c r="X169" s="63"/>
      <c r="Y169" s="63"/>
      <c r="Z169" s="63"/>
    </row>
    <row r="170" spans="1:26" ht="24">
      <c r="A170" s="89" t="s">
        <v>66</v>
      </c>
      <c r="B170" s="1605" t="s">
        <v>67</v>
      </c>
      <c r="C170" s="1570"/>
      <c r="D170" s="1570"/>
      <c r="E170" s="1570"/>
      <c r="F170" s="1570"/>
      <c r="G170" s="1573"/>
      <c r="H170" s="145"/>
      <c r="I170" s="67">
        <f>SUM(D171:D198)</f>
        <v>56</v>
      </c>
      <c r="J170" s="67">
        <f>COUNT(D171:D198)*2</f>
        <v>56</v>
      </c>
      <c r="K170" s="62"/>
      <c r="L170" s="62"/>
      <c r="M170" s="63"/>
      <c r="N170" s="63"/>
      <c r="O170" s="63"/>
      <c r="P170" s="63"/>
      <c r="Q170" s="63"/>
      <c r="R170" s="63"/>
      <c r="S170" s="63"/>
      <c r="T170" s="63"/>
      <c r="U170" s="63"/>
      <c r="V170" s="63"/>
      <c r="W170" s="63"/>
      <c r="X170" s="63"/>
      <c r="Y170" s="63"/>
      <c r="Z170" s="63"/>
    </row>
    <row r="171" spans="1:26" ht="75">
      <c r="A171" s="89" t="s">
        <v>632</v>
      </c>
      <c r="B171" s="69" t="s">
        <v>633</v>
      </c>
      <c r="C171" s="93" t="s">
        <v>634</v>
      </c>
      <c r="D171" s="94">
        <v>2</v>
      </c>
      <c r="E171" s="94" t="s">
        <v>469</v>
      </c>
      <c r="F171" s="93" t="s">
        <v>635</v>
      </c>
      <c r="G171" s="107"/>
      <c r="H171" s="108"/>
      <c r="I171" s="67"/>
      <c r="J171" s="67"/>
      <c r="K171" s="62"/>
      <c r="L171" s="62"/>
      <c r="M171" s="63"/>
      <c r="N171" s="63"/>
      <c r="O171" s="63"/>
      <c r="P171" s="63"/>
      <c r="Q171" s="63"/>
      <c r="R171" s="63"/>
      <c r="S171" s="63"/>
      <c r="T171" s="63"/>
      <c r="U171" s="63"/>
      <c r="V171" s="63"/>
      <c r="W171" s="63"/>
      <c r="X171" s="63"/>
      <c r="Y171" s="63"/>
      <c r="Z171" s="63"/>
    </row>
    <row r="172" spans="1:26" ht="25">
      <c r="A172" s="89"/>
      <c r="B172" s="69"/>
      <c r="C172" s="93" t="s">
        <v>636</v>
      </c>
      <c r="D172" s="94">
        <v>2</v>
      </c>
      <c r="E172" s="94" t="s">
        <v>469</v>
      </c>
      <c r="F172" s="93"/>
      <c r="G172" s="107"/>
      <c r="H172" s="108"/>
      <c r="I172" s="67"/>
      <c r="J172" s="67"/>
      <c r="K172" s="62"/>
      <c r="L172" s="62"/>
      <c r="M172" s="62"/>
      <c r="N172" s="62"/>
      <c r="O172" s="62"/>
      <c r="P172" s="62"/>
      <c r="Q172" s="62"/>
      <c r="R172" s="62"/>
      <c r="S172" s="62"/>
      <c r="T172" s="62"/>
      <c r="U172" s="62"/>
      <c r="V172" s="62"/>
      <c r="W172" s="62"/>
      <c r="X172" s="62"/>
      <c r="Y172" s="62"/>
      <c r="Z172" s="62"/>
    </row>
    <row r="173" spans="1:26" ht="50">
      <c r="A173" s="89" t="s">
        <v>637</v>
      </c>
      <c r="B173" s="146" t="s">
        <v>638</v>
      </c>
      <c r="C173" s="93" t="s">
        <v>639</v>
      </c>
      <c r="D173" s="94">
        <v>2</v>
      </c>
      <c r="E173" s="94" t="s">
        <v>469</v>
      </c>
      <c r="F173" s="135"/>
      <c r="G173" s="107"/>
      <c r="H173" s="108"/>
      <c r="I173" s="67"/>
      <c r="J173" s="67"/>
      <c r="K173" s="62"/>
      <c r="L173" s="62"/>
      <c r="M173" s="62"/>
      <c r="N173" s="62"/>
      <c r="O173" s="62"/>
      <c r="P173" s="62"/>
      <c r="Q173" s="62"/>
      <c r="R173" s="62"/>
      <c r="S173" s="62"/>
      <c r="T173" s="62"/>
      <c r="U173" s="62"/>
      <c r="V173" s="62"/>
      <c r="W173" s="62"/>
      <c r="X173" s="62"/>
      <c r="Y173" s="62"/>
      <c r="Z173" s="62"/>
    </row>
    <row r="174" spans="1:26" ht="25">
      <c r="A174" s="89"/>
      <c r="B174" s="146"/>
      <c r="C174" s="93" t="s">
        <v>640</v>
      </c>
      <c r="D174" s="94">
        <v>2</v>
      </c>
      <c r="E174" s="94" t="s">
        <v>469</v>
      </c>
      <c r="F174" s="135"/>
      <c r="G174" s="107"/>
      <c r="H174" s="108"/>
      <c r="I174" s="67"/>
      <c r="J174" s="67"/>
      <c r="K174" s="62"/>
      <c r="L174" s="62"/>
      <c r="M174" s="62"/>
      <c r="N174" s="62"/>
      <c r="O174" s="62"/>
      <c r="P174" s="62"/>
      <c r="Q174" s="62"/>
      <c r="R174" s="62"/>
      <c r="S174" s="62"/>
      <c r="T174" s="62"/>
      <c r="U174" s="62"/>
      <c r="V174" s="62"/>
      <c r="W174" s="62"/>
      <c r="X174" s="62"/>
      <c r="Y174" s="62"/>
      <c r="Z174" s="62"/>
    </row>
    <row r="175" spans="1:26" ht="25">
      <c r="A175" s="89"/>
      <c r="B175" s="146"/>
      <c r="C175" s="93" t="s">
        <v>641</v>
      </c>
      <c r="D175" s="94">
        <v>2</v>
      </c>
      <c r="E175" s="94" t="s">
        <v>469</v>
      </c>
      <c r="F175" s="135"/>
      <c r="G175" s="107"/>
      <c r="H175" s="108"/>
      <c r="I175" s="67"/>
      <c r="J175" s="67"/>
      <c r="K175" s="62"/>
      <c r="L175" s="62"/>
      <c r="M175" s="62"/>
      <c r="N175" s="62"/>
      <c r="O175" s="62"/>
      <c r="P175" s="62"/>
      <c r="Q175" s="62"/>
      <c r="R175" s="62"/>
      <c r="S175" s="62"/>
      <c r="T175" s="62"/>
      <c r="U175" s="62"/>
      <c r="V175" s="62"/>
      <c r="W175" s="62"/>
      <c r="X175" s="62"/>
      <c r="Y175" s="62"/>
      <c r="Z175" s="62"/>
    </row>
    <row r="176" spans="1:26" ht="75">
      <c r="A176" s="89" t="s">
        <v>642</v>
      </c>
      <c r="B176" s="69" t="s">
        <v>643</v>
      </c>
      <c r="C176" s="93" t="s">
        <v>644</v>
      </c>
      <c r="D176" s="94">
        <v>2</v>
      </c>
      <c r="E176" s="94" t="s">
        <v>469</v>
      </c>
      <c r="F176" s="135"/>
      <c r="G176" s="107"/>
      <c r="H176" s="108"/>
      <c r="I176" s="67"/>
      <c r="J176" s="67"/>
      <c r="K176" s="62"/>
      <c r="L176" s="62"/>
      <c r="M176" s="62"/>
      <c r="N176" s="62"/>
      <c r="O176" s="62"/>
      <c r="P176" s="62"/>
      <c r="Q176" s="62"/>
      <c r="R176" s="62"/>
      <c r="S176" s="62"/>
      <c r="T176" s="62"/>
      <c r="U176" s="62"/>
      <c r="V176" s="62"/>
      <c r="W176" s="62"/>
      <c r="X176" s="62"/>
      <c r="Y176" s="62"/>
      <c r="Z176" s="62"/>
    </row>
    <row r="177" spans="1:26" ht="25">
      <c r="A177" s="89"/>
      <c r="B177" s="69"/>
      <c r="C177" s="93" t="s">
        <v>645</v>
      </c>
      <c r="D177" s="94">
        <v>2</v>
      </c>
      <c r="E177" s="94" t="s">
        <v>469</v>
      </c>
      <c r="F177" s="135"/>
      <c r="G177" s="107"/>
      <c r="H177" s="108"/>
      <c r="I177" s="67"/>
      <c r="J177" s="67"/>
      <c r="K177" s="62"/>
      <c r="L177" s="62"/>
      <c r="M177" s="62"/>
      <c r="N177" s="62"/>
      <c r="O177" s="62"/>
      <c r="P177" s="62"/>
      <c r="Q177" s="62"/>
      <c r="R177" s="62"/>
      <c r="S177" s="62"/>
      <c r="T177" s="62"/>
      <c r="U177" s="62"/>
      <c r="V177" s="62"/>
      <c r="W177" s="62"/>
      <c r="X177" s="62"/>
      <c r="Y177" s="62"/>
      <c r="Z177" s="62"/>
    </row>
    <row r="178" spans="1:26" ht="24">
      <c r="A178" s="89"/>
      <c r="B178" s="69"/>
      <c r="C178" s="94" t="s">
        <v>646</v>
      </c>
      <c r="D178" s="94">
        <v>2</v>
      </c>
      <c r="E178" s="94" t="s">
        <v>469</v>
      </c>
      <c r="F178" s="135"/>
      <c r="G178" s="107"/>
      <c r="H178" s="108"/>
      <c r="I178" s="67"/>
      <c r="J178" s="67"/>
      <c r="K178" s="62"/>
      <c r="L178" s="62"/>
      <c r="M178" s="62"/>
      <c r="N178" s="62"/>
      <c r="O178" s="62"/>
      <c r="P178" s="62"/>
      <c r="Q178" s="62"/>
      <c r="R178" s="62"/>
      <c r="S178" s="62"/>
      <c r="T178" s="62"/>
      <c r="U178" s="62"/>
      <c r="V178" s="62"/>
      <c r="W178" s="62"/>
      <c r="X178" s="62"/>
      <c r="Y178" s="62"/>
      <c r="Z178" s="62"/>
    </row>
    <row r="179" spans="1:26" ht="50">
      <c r="A179" s="89"/>
      <c r="B179" s="69"/>
      <c r="C179" s="93" t="s">
        <v>647</v>
      </c>
      <c r="D179" s="94">
        <v>2</v>
      </c>
      <c r="E179" s="94" t="s">
        <v>469</v>
      </c>
      <c r="F179" s="135"/>
      <c r="G179" s="107"/>
      <c r="H179" s="108"/>
      <c r="I179" s="67"/>
      <c r="J179" s="67"/>
      <c r="K179" s="62"/>
      <c r="L179" s="62"/>
      <c r="M179" s="62"/>
      <c r="N179" s="62"/>
      <c r="O179" s="62"/>
      <c r="P179" s="62"/>
      <c r="Q179" s="62"/>
      <c r="R179" s="62"/>
      <c r="S179" s="62"/>
      <c r="T179" s="62"/>
      <c r="U179" s="62"/>
      <c r="V179" s="62"/>
      <c r="W179" s="62"/>
      <c r="X179" s="62"/>
      <c r="Y179" s="62"/>
      <c r="Z179" s="62"/>
    </row>
    <row r="180" spans="1:26" ht="25">
      <c r="A180" s="89"/>
      <c r="B180" s="69"/>
      <c r="C180" s="93" t="s">
        <v>648</v>
      </c>
      <c r="D180" s="94">
        <v>2</v>
      </c>
      <c r="E180" s="94" t="s">
        <v>469</v>
      </c>
      <c r="F180" s="135"/>
      <c r="G180" s="107"/>
      <c r="H180" s="108"/>
      <c r="I180" s="67"/>
      <c r="J180" s="67"/>
      <c r="K180" s="62"/>
      <c r="L180" s="62"/>
      <c r="M180" s="62"/>
      <c r="N180" s="62"/>
      <c r="O180" s="62"/>
      <c r="P180" s="62"/>
      <c r="Q180" s="62"/>
      <c r="R180" s="62"/>
      <c r="S180" s="62"/>
      <c r="T180" s="62"/>
      <c r="U180" s="62"/>
      <c r="V180" s="62"/>
      <c r="W180" s="62"/>
      <c r="X180" s="62"/>
      <c r="Y180" s="62"/>
      <c r="Z180" s="62"/>
    </row>
    <row r="181" spans="1:26" ht="25">
      <c r="A181" s="89"/>
      <c r="B181" s="69"/>
      <c r="C181" s="93" t="s">
        <v>649</v>
      </c>
      <c r="D181" s="94">
        <v>2</v>
      </c>
      <c r="E181" s="94" t="s">
        <v>469</v>
      </c>
      <c r="F181" s="135"/>
      <c r="G181" s="107"/>
      <c r="H181" s="108"/>
      <c r="I181" s="67"/>
      <c r="J181" s="67"/>
      <c r="K181" s="62"/>
      <c r="L181" s="62"/>
      <c r="M181" s="62"/>
      <c r="N181" s="62"/>
      <c r="O181" s="62"/>
      <c r="P181" s="62"/>
      <c r="Q181" s="62"/>
      <c r="R181" s="62"/>
      <c r="S181" s="62"/>
      <c r="T181" s="62"/>
      <c r="U181" s="62"/>
      <c r="V181" s="62"/>
      <c r="W181" s="62"/>
      <c r="X181" s="62"/>
      <c r="Y181" s="62"/>
      <c r="Z181" s="62"/>
    </row>
    <row r="182" spans="1:26" ht="25">
      <c r="A182" s="89"/>
      <c r="B182" s="69"/>
      <c r="C182" s="93" t="s">
        <v>650</v>
      </c>
      <c r="D182" s="94">
        <v>2</v>
      </c>
      <c r="E182" s="94" t="s">
        <v>469</v>
      </c>
      <c r="F182" s="135"/>
      <c r="G182" s="107"/>
      <c r="H182" s="108"/>
      <c r="I182" s="67"/>
      <c r="J182" s="67"/>
      <c r="K182" s="62"/>
      <c r="L182" s="62"/>
      <c r="M182" s="62"/>
      <c r="N182" s="62"/>
      <c r="O182" s="62"/>
      <c r="P182" s="62"/>
      <c r="Q182" s="62"/>
      <c r="R182" s="62"/>
      <c r="S182" s="62"/>
      <c r="T182" s="62"/>
      <c r="U182" s="62"/>
      <c r="V182" s="62"/>
      <c r="W182" s="62"/>
      <c r="X182" s="62"/>
      <c r="Y182" s="62"/>
      <c r="Z182" s="62"/>
    </row>
    <row r="183" spans="1:26" ht="25">
      <c r="A183" s="89"/>
      <c r="B183" s="69"/>
      <c r="C183" s="93" t="s">
        <v>651</v>
      </c>
      <c r="D183" s="94">
        <v>2</v>
      </c>
      <c r="E183" s="94" t="s">
        <v>469</v>
      </c>
      <c r="F183" s="135"/>
      <c r="G183" s="107"/>
      <c r="H183" s="108"/>
      <c r="I183" s="67"/>
      <c r="J183" s="67"/>
      <c r="K183" s="62"/>
      <c r="L183" s="62"/>
      <c r="M183" s="62"/>
      <c r="N183" s="62"/>
      <c r="O183" s="62"/>
      <c r="P183" s="62"/>
      <c r="Q183" s="62"/>
      <c r="R183" s="62"/>
      <c r="S183" s="62"/>
      <c r="T183" s="62"/>
      <c r="U183" s="62"/>
      <c r="V183" s="62"/>
      <c r="W183" s="62"/>
      <c r="X183" s="62"/>
      <c r="Y183" s="62"/>
      <c r="Z183" s="62"/>
    </row>
    <row r="184" spans="1:26" ht="50">
      <c r="A184" s="89"/>
      <c r="B184" s="69"/>
      <c r="C184" s="93" t="s">
        <v>652</v>
      </c>
      <c r="D184" s="94">
        <v>2</v>
      </c>
      <c r="E184" s="94" t="s">
        <v>469</v>
      </c>
      <c r="F184" s="135"/>
      <c r="G184" s="107"/>
      <c r="H184" s="108"/>
      <c r="I184" s="67"/>
      <c r="J184" s="67"/>
      <c r="K184" s="62"/>
      <c r="L184" s="62"/>
      <c r="M184" s="62"/>
      <c r="N184" s="62"/>
      <c r="O184" s="62"/>
      <c r="P184" s="62"/>
      <c r="Q184" s="62"/>
      <c r="R184" s="62"/>
      <c r="S184" s="62"/>
      <c r="T184" s="62"/>
      <c r="U184" s="62"/>
      <c r="V184" s="62"/>
      <c r="W184" s="62"/>
      <c r="X184" s="62"/>
      <c r="Y184" s="62"/>
      <c r="Z184" s="62"/>
    </row>
    <row r="185" spans="1:26" ht="50">
      <c r="A185" s="89"/>
      <c r="B185" s="69"/>
      <c r="C185" s="93" t="s">
        <v>653</v>
      </c>
      <c r="D185" s="94">
        <v>2</v>
      </c>
      <c r="E185" s="94" t="s">
        <v>469</v>
      </c>
      <c r="F185" s="69" t="s">
        <v>654</v>
      </c>
      <c r="G185" s="107"/>
      <c r="H185" s="108"/>
      <c r="I185" s="67"/>
      <c r="J185" s="67"/>
      <c r="K185" s="62"/>
      <c r="L185" s="62"/>
      <c r="M185" s="62"/>
      <c r="N185" s="62"/>
      <c r="O185" s="62"/>
      <c r="P185" s="62"/>
      <c r="Q185" s="62"/>
      <c r="R185" s="62"/>
      <c r="S185" s="62"/>
      <c r="T185" s="62"/>
      <c r="U185" s="62"/>
      <c r="V185" s="62"/>
      <c r="W185" s="62"/>
      <c r="X185" s="62"/>
      <c r="Y185" s="62"/>
      <c r="Z185" s="62"/>
    </row>
    <row r="186" spans="1:26" ht="75">
      <c r="A186" s="89"/>
      <c r="B186" s="69"/>
      <c r="C186" s="93" t="s">
        <v>655</v>
      </c>
      <c r="D186" s="94">
        <v>2</v>
      </c>
      <c r="E186" s="94" t="s">
        <v>469</v>
      </c>
      <c r="F186" s="69" t="s">
        <v>656</v>
      </c>
      <c r="G186" s="107"/>
      <c r="H186" s="108"/>
      <c r="I186" s="67"/>
      <c r="J186" s="67"/>
      <c r="K186" s="62"/>
      <c r="L186" s="62"/>
      <c r="M186" s="62"/>
      <c r="N186" s="62"/>
      <c r="O186" s="62"/>
      <c r="P186" s="62"/>
      <c r="Q186" s="62"/>
      <c r="R186" s="62"/>
      <c r="S186" s="62"/>
      <c r="T186" s="62"/>
      <c r="U186" s="62"/>
      <c r="V186" s="62"/>
      <c r="W186" s="62"/>
      <c r="X186" s="62"/>
      <c r="Y186" s="62"/>
      <c r="Z186" s="62"/>
    </row>
    <row r="187" spans="1:26" ht="24">
      <c r="A187" s="89"/>
      <c r="B187" s="69"/>
      <c r="C187" s="135" t="s">
        <v>657</v>
      </c>
      <c r="D187" s="94">
        <v>2</v>
      </c>
      <c r="E187" s="94" t="s">
        <v>469</v>
      </c>
      <c r="F187" s="135"/>
      <c r="G187" s="107"/>
      <c r="H187" s="108"/>
      <c r="I187" s="67"/>
      <c r="J187" s="67"/>
      <c r="K187" s="62"/>
      <c r="L187" s="62"/>
      <c r="M187" s="62"/>
      <c r="N187" s="62"/>
      <c r="O187" s="62"/>
      <c r="P187" s="62"/>
      <c r="Q187" s="62"/>
      <c r="R187" s="62"/>
      <c r="S187" s="62"/>
      <c r="T187" s="62"/>
      <c r="U187" s="62"/>
      <c r="V187" s="62"/>
      <c r="W187" s="62"/>
      <c r="X187" s="62"/>
      <c r="Y187" s="62"/>
      <c r="Z187" s="62"/>
    </row>
    <row r="188" spans="1:26" ht="25">
      <c r="A188" s="89"/>
      <c r="B188" s="69"/>
      <c r="C188" s="93" t="s">
        <v>658</v>
      </c>
      <c r="D188" s="94">
        <v>2</v>
      </c>
      <c r="E188" s="94" t="s">
        <v>469</v>
      </c>
      <c r="F188" s="135"/>
      <c r="G188" s="107"/>
      <c r="H188" s="108"/>
      <c r="I188" s="67"/>
      <c r="J188" s="67"/>
      <c r="K188" s="62"/>
      <c r="L188" s="62"/>
      <c r="M188" s="63"/>
      <c r="N188" s="63"/>
      <c r="O188" s="63"/>
      <c r="P188" s="63"/>
      <c r="Q188" s="63"/>
      <c r="R188" s="63"/>
      <c r="S188" s="63"/>
      <c r="T188" s="63"/>
      <c r="U188" s="63"/>
      <c r="V188" s="63"/>
      <c r="W188" s="63"/>
      <c r="X188" s="63"/>
      <c r="Y188" s="63"/>
      <c r="Z188" s="63"/>
    </row>
    <row r="189" spans="1:26" ht="50">
      <c r="A189" s="89"/>
      <c r="B189" s="69"/>
      <c r="C189" s="69" t="s">
        <v>659</v>
      </c>
      <c r="D189" s="94">
        <v>2</v>
      </c>
      <c r="E189" s="94" t="s">
        <v>469</v>
      </c>
      <c r="F189" s="135"/>
      <c r="G189" s="107"/>
      <c r="H189" s="108"/>
      <c r="I189" s="67"/>
      <c r="J189" s="67"/>
      <c r="K189" s="62"/>
      <c r="L189" s="62"/>
      <c r="M189" s="63"/>
      <c r="N189" s="63"/>
      <c r="O189" s="63"/>
      <c r="P189" s="63"/>
      <c r="Q189" s="63"/>
      <c r="R189" s="63"/>
      <c r="S189" s="63"/>
      <c r="T189" s="63"/>
      <c r="U189" s="63"/>
      <c r="V189" s="63"/>
      <c r="W189" s="63"/>
      <c r="X189" s="63"/>
      <c r="Y189" s="63"/>
      <c r="Z189" s="63"/>
    </row>
    <row r="190" spans="1:26" ht="100">
      <c r="A190" s="89" t="s">
        <v>660</v>
      </c>
      <c r="B190" s="69" t="s">
        <v>661</v>
      </c>
      <c r="C190" s="93" t="s">
        <v>662</v>
      </c>
      <c r="D190" s="94">
        <v>2</v>
      </c>
      <c r="E190" s="94" t="s">
        <v>469</v>
      </c>
      <c r="F190" s="154" t="s">
        <v>663</v>
      </c>
      <c r="G190" s="107"/>
      <c r="H190" s="108"/>
      <c r="I190" s="67"/>
      <c r="J190" s="67"/>
      <c r="K190" s="62"/>
      <c r="L190" s="62"/>
      <c r="M190" s="63"/>
      <c r="N190" s="63"/>
      <c r="O190" s="63"/>
      <c r="P190" s="63"/>
      <c r="Q190" s="63"/>
      <c r="R190" s="63"/>
      <c r="S190" s="63"/>
      <c r="T190" s="63"/>
      <c r="U190" s="63"/>
      <c r="V190" s="63"/>
      <c r="W190" s="63"/>
      <c r="X190" s="63"/>
      <c r="Y190" s="63"/>
      <c r="Z190" s="63"/>
    </row>
    <row r="191" spans="1:26" ht="75">
      <c r="A191" s="89" t="s">
        <v>664</v>
      </c>
      <c r="B191" s="69" t="s">
        <v>665</v>
      </c>
      <c r="C191" s="93" t="s">
        <v>666</v>
      </c>
      <c r="D191" s="94">
        <v>2</v>
      </c>
      <c r="E191" s="94" t="s">
        <v>469</v>
      </c>
      <c r="F191" s="135"/>
      <c r="G191" s="107"/>
      <c r="H191" s="108"/>
      <c r="I191" s="67"/>
      <c r="J191" s="67"/>
      <c r="K191" s="62"/>
      <c r="L191" s="62"/>
      <c r="M191" s="63"/>
      <c r="N191" s="63"/>
      <c r="O191" s="63"/>
      <c r="P191" s="63"/>
      <c r="Q191" s="63"/>
      <c r="R191" s="63"/>
      <c r="S191" s="63"/>
      <c r="T191" s="63"/>
      <c r="U191" s="63"/>
      <c r="V191" s="63"/>
      <c r="W191" s="63"/>
      <c r="X191" s="63"/>
      <c r="Y191" s="63"/>
      <c r="Z191" s="63"/>
    </row>
    <row r="192" spans="1:26" ht="75">
      <c r="A192" s="89"/>
      <c r="B192" s="69"/>
      <c r="C192" s="93" t="s">
        <v>667</v>
      </c>
      <c r="D192" s="94">
        <v>2</v>
      </c>
      <c r="E192" s="94" t="s">
        <v>469</v>
      </c>
      <c r="F192" s="135"/>
      <c r="G192" s="107"/>
      <c r="H192" s="108"/>
      <c r="I192" s="67"/>
      <c r="J192" s="67"/>
      <c r="K192" s="62"/>
      <c r="L192" s="62"/>
      <c r="M192" s="63"/>
      <c r="N192" s="63"/>
      <c r="O192" s="63"/>
      <c r="P192" s="63"/>
      <c r="Q192" s="63"/>
      <c r="R192" s="63"/>
      <c r="S192" s="63"/>
      <c r="T192" s="63"/>
      <c r="U192" s="63"/>
      <c r="V192" s="63"/>
      <c r="W192" s="63"/>
      <c r="X192" s="63"/>
      <c r="Y192" s="63"/>
      <c r="Z192" s="63"/>
    </row>
    <row r="193" spans="1:26" ht="50">
      <c r="A193" s="89" t="s">
        <v>668</v>
      </c>
      <c r="B193" s="69" t="s">
        <v>669</v>
      </c>
      <c r="C193" s="93" t="s">
        <v>670</v>
      </c>
      <c r="D193" s="94">
        <v>2</v>
      </c>
      <c r="E193" s="94" t="s">
        <v>469</v>
      </c>
      <c r="F193" s="93" t="s">
        <v>671</v>
      </c>
      <c r="G193" s="107"/>
      <c r="H193" s="108"/>
      <c r="I193" s="67"/>
      <c r="J193" s="67"/>
      <c r="K193" s="62"/>
      <c r="L193" s="62"/>
      <c r="M193" s="63"/>
      <c r="N193" s="63"/>
      <c r="O193" s="63"/>
      <c r="P193" s="63"/>
      <c r="Q193" s="63"/>
      <c r="R193" s="63"/>
      <c r="S193" s="63"/>
      <c r="T193" s="63"/>
      <c r="U193" s="63"/>
      <c r="V193" s="63"/>
      <c r="W193" s="63"/>
      <c r="X193" s="63"/>
      <c r="Y193" s="63"/>
      <c r="Z193" s="63"/>
    </row>
    <row r="194" spans="1:26" ht="50">
      <c r="A194" s="89"/>
      <c r="B194" s="69"/>
      <c r="C194" s="93" t="s">
        <v>672</v>
      </c>
      <c r="D194" s="94">
        <v>2</v>
      </c>
      <c r="E194" s="94"/>
      <c r="F194" s="93"/>
      <c r="G194" s="107"/>
      <c r="H194" s="108"/>
      <c r="I194" s="67"/>
      <c r="J194" s="67"/>
      <c r="K194" s="62"/>
      <c r="L194" s="62"/>
      <c r="M194" s="63"/>
      <c r="N194" s="63"/>
      <c r="O194" s="63"/>
      <c r="P194" s="63"/>
      <c r="Q194" s="63"/>
      <c r="R194" s="63"/>
      <c r="S194" s="63"/>
      <c r="T194" s="63"/>
      <c r="U194" s="63"/>
      <c r="V194" s="63"/>
      <c r="W194" s="63"/>
      <c r="X194" s="63"/>
      <c r="Y194" s="63"/>
      <c r="Z194" s="63"/>
    </row>
    <row r="195" spans="1:26" ht="125">
      <c r="A195" s="89" t="s">
        <v>673</v>
      </c>
      <c r="B195" s="69" t="s">
        <v>674</v>
      </c>
      <c r="C195" s="93" t="s">
        <v>675</v>
      </c>
      <c r="D195" s="94">
        <v>2</v>
      </c>
      <c r="E195" s="94" t="s">
        <v>469</v>
      </c>
      <c r="F195" s="93" t="s">
        <v>676</v>
      </c>
      <c r="G195" s="107"/>
      <c r="H195" s="108"/>
      <c r="I195" s="67"/>
      <c r="J195" s="67"/>
      <c r="K195" s="62"/>
      <c r="L195" s="62"/>
      <c r="M195" s="63"/>
      <c r="N195" s="63"/>
      <c r="O195" s="63"/>
      <c r="P195" s="63"/>
      <c r="Q195" s="63"/>
      <c r="R195" s="63"/>
      <c r="S195" s="63"/>
      <c r="T195" s="63"/>
      <c r="U195" s="63"/>
      <c r="V195" s="63"/>
      <c r="W195" s="63"/>
      <c r="X195" s="63"/>
      <c r="Y195" s="63"/>
      <c r="Z195" s="63"/>
    </row>
    <row r="196" spans="1:26" ht="50">
      <c r="A196" s="89"/>
      <c r="B196" s="69"/>
      <c r="C196" s="93" t="s">
        <v>677</v>
      </c>
      <c r="D196" s="94">
        <v>2</v>
      </c>
      <c r="E196" s="94" t="s">
        <v>469</v>
      </c>
      <c r="F196" s="69" t="s">
        <v>678</v>
      </c>
      <c r="G196" s="107"/>
      <c r="H196" s="108"/>
      <c r="I196" s="67"/>
      <c r="J196" s="67"/>
      <c r="K196" s="62"/>
      <c r="L196" s="62"/>
      <c r="M196" s="63"/>
      <c r="N196" s="63"/>
      <c r="O196" s="63"/>
      <c r="P196" s="63"/>
      <c r="Q196" s="63"/>
      <c r="R196" s="63"/>
      <c r="S196" s="63"/>
      <c r="T196" s="63"/>
      <c r="U196" s="63"/>
      <c r="V196" s="63"/>
      <c r="W196" s="63"/>
      <c r="X196" s="63"/>
      <c r="Y196" s="63"/>
      <c r="Z196" s="63"/>
    </row>
    <row r="197" spans="1:26" ht="75">
      <c r="A197" s="89"/>
      <c r="B197" s="69"/>
      <c r="C197" s="93" t="s">
        <v>679</v>
      </c>
      <c r="D197" s="94">
        <v>2</v>
      </c>
      <c r="E197" s="94" t="s">
        <v>506</v>
      </c>
      <c r="F197" s="93"/>
      <c r="G197" s="107"/>
      <c r="H197" s="108"/>
      <c r="I197" s="67"/>
      <c r="J197" s="67"/>
      <c r="K197" s="62"/>
      <c r="L197" s="62"/>
      <c r="M197" s="63"/>
      <c r="N197" s="63"/>
      <c r="O197" s="63"/>
      <c r="P197" s="63"/>
      <c r="Q197" s="63"/>
      <c r="R197" s="63"/>
      <c r="S197" s="63"/>
      <c r="T197" s="63"/>
      <c r="U197" s="63"/>
      <c r="V197" s="63"/>
      <c r="W197" s="63"/>
      <c r="X197" s="63"/>
      <c r="Y197" s="63"/>
      <c r="Z197" s="63"/>
    </row>
    <row r="198" spans="1:26" ht="50">
      <c r="A198" s="89"/>
      <c r="B198" s="69"/>
      <c r="C198" s="93" t="s">
        <v>680</v>
      </c>
      <c r="D198" s="94">
        <v>2</v>
      </c>
      <c r="E198" s="94" t="s">
        <v>469</v>
      </c>
      <c r="F198" s="69"/>
      <c r="G198" s="107"/>
      <c r="H198" s="108"/>
      <c r="I198" s="67"/>
      <c r="J198" s="67"/>
      <c r="K198" s="62"/>
      <c r="L198" s="62"/>
      <c r="M198" s="63"/>
      <c r="N198" s="63"/>
      <c r="O198" s="63"/>
      <c r="P198" s="63"/>
      <c r="Q198" s="63"/>
      <c r="R198" s="63"/>
      <c r="S198" s="63"/>
      <c r="T198" s="63"/>
      <c r="U198" s="63"/>
      <c r="V198" s="63"/>
      <c r="W198" s="63"/>
      <c r="X198" s="63"/>
      <c r="Y198" s="63"/>
      <c r="Z198" s="63"/>
    </row>
    <row r="199" spans="1:26" ht="24">
      <c r="A199" s="89" t="s">
        <v>68</v>
      </c>
      <c r="B199" s="1605" t="s">
        <v>69</v>
      </c>
      <c r="C199" s="1570"/>
      <c r="D199" s="1570"/>
      <c r="E199" s="1570"/>
      <c r="F199" s="1570"/>
      <c r="G199" s="1573"/>
      <c r="H199" s="145"/>
      <c r="I199" s="67">
        <f>SUM(D200:D204)</f>
        <v>8</v>
      </c>
      <c r="J199" s="67">
        <f>COUNT(D200:D204)*2</f>
        <v>8</v>
      </c>
      <c r="K199" s="62"/>
      <c r="L199" s="62"/>
      <c r="M199" s="63"/>
      <c r="N199" s="63"/>
      <c r="O199" s="63"/>
      <c r="P199" s="63"/>
      <c r="Q199" s="63"/>
      <c r="R199" s="63"/>
      <c r="S199" s="63"/>
      <c r="T199" s="63"/>
      <c r="U199" s="63"/>
      <c r="V199" s="63"/>
      <c r="W199" s="63"/>
      <c r="X199" s="63"/>
      <c r="Y199" s="63"/>
      <c r="Z199" s="63"/>
    </row>
    <row r="200" spans="1:26" ht="75">
      <c r="A200" s="89" t="s">
        <v>681</v>
      </c>
      <c r="B200" s="146" t="s">
        <v>682</v>
      </c>
      <c r="C200" s="69" t="s">
        <v>683</v>
      </c>
      <c r="D200" s="94">
        <v>2</v>
      </c>
      <c r="E200" s="94" t="s">
        <v>469</v>
      </c>
      <c r="F200" s="69" t="s">
        <v>684</v>
      </c>
      <c r="G200" s="107"/>
      <c r="H200" s="108"/>
      <c r="I200" s="67"/>
      <c r="J200" s="67"/>
      <c r="K200" s="62"/>
      <c r="L200" s="62"/>
      <c r="M200" s="63"/>
      <c r="N200" s="63"/>
      <c r="O200" s="63"/>
      <c r="P200" s="63"/>
      <c r="Q200" s="63"/>
      <c r="R200" s="63"/>
      <c r="S200" s="63"/>
      <c r="T200" s="63"/>
      <c r="U200" s="63"/>
      <c r="V200" s="63"/>
      <c r="W200" s="63"/>
      <c r="X200" s="63"/>
      <c r="Y200" s="63"/>
      <c r="Z200" s="63"/>
    </row>
    <row r="201" spans="1:26" ht="46.5" hidden="1" customHeight="1">
      <c r="A201" s="97" t="s">
        <v>685</v>
      </c>
      <c r="B201" s="187" t="s">
        <v>686</v>
      </c>
      <c r="C201" s="136"/>
      <c r="D201" s="110"/>
      <c r="E201" s="136"/>
      <c r="F201" s="137"/>
      <c r="G201" s="112"/>
      <c r="H201" s="112"/>
      <c r="I201" s="113"/>
      <c r="J201" s="113"/>
      <c r="K201" s="105"/>
      <c r="L201" s="105"/>
      <c r="M201" s="106"/>
      <c r="N201" s="106"/>
      <c r="O201" s="106"/>
      <c r="P201" s="106"/>
      <c r="Q201" s="106"/>
      <c r="R201" s="106"/>
      <c r="S201" s="106"/>
      <c r="T201" s="106"/>
      <c r="U201" s="106"/>
      <c r="V201" s="106"/>
      <c r="W201" s="106"/>
      <c r="X201" s="106"/>
      <c r="Y201" s="106"/>
      <c r="Z201" s="106"/>
    </row>
    <row r="202" spans="1:26" ht="75">
      <c r="A202" s="89" t="s">
        <v>687</v>
      </c>
      <c r="B202" s="146" t="s">
        <v>688</v>
      </c>
      <c r="C202" s="69" t="s">
        <v>689</v>
      </c>
      <c r="D202" s="94">
        <v>2</v>
      </c>
      <c r="E202" s="94" t="s">
        <v>469</v>
      </c>
      <c r="F202" s="135"/>
      <c r="G202" s="107"/>
      <c r="H202" s="108"/>
      <c r="I202" s="67"/>
      <c r="J202" s="67"/>
      <c r="K202" s="62"/>
      <c r="L202" s="62"/>
      <c r="M202" s="63"/>
      <c r="N202" s="63"/>
      <c r="O202" s="63"/>
      <c r="P202" s="63"/>
      <c r="Q202" s="63"/>
      <c r="R202" s="63"/>
      <c r="S202" s="63"/>
      <c r="T202" s="63"/>
      <c r="U202" s="63"/>
      <c r="V202" s="63"/>
      <c r="W202" s="63"/>
      <c r="X202" s="63"/>
      <c r="Y202" s="63"/>
      <c r="Z202" s="63"/>
    </row>
    <row r="203" spans="1:26" ht="75">
      <c r="A203" s="89" t="s">
        <v>690</v>
      </c>
      <c r="B203" s="146" t="s">
        <v>691</v>
      </c>
      <c r="C203" s="148" t="s">
        <v>692</v>
      </c>
      <c r="D203" s="94">
        <v>2</v>
      </c>
      <c r="E203" s="94" t="s">
        <v>469</v>
      </c>
      <c r="F203" s="135"/>
      <c r="G203" s="107"/>
      <c r="H203" s="108"/>
      <c r="I203" s="67"/>
      <c r="J203" s="67"/>
      <c r="K203" s="62"/>
      <c r="L203" s="62"/>
      <c r="M203" s="63"/>
      <c r="N203" s="63"/>
      <c r="O203" s="63"/>
      <c r="P203" s="63"/>
      <c r="Q203" s="63"/>
      <c r="R203" s="63"/>
      <c r="S203" s="63"/>
      <c r="T203" s="63"/>
      <c r="U203" s="63"/>
      <c r="V203" s="63"/>
      <c r="W203" s="63"/>
      <c r="X203" s="63"/>
      <c r="Y203" s="63"/>
      <c r="Z203" s="63"/>
    </row>
    <row r="204" spans="1:26" ht="50">
      <c r="A204" s="89"/>
      <c r="B204" s="146"/>
      <c r="C204" s="146" t="s">
        <v>693</v>
      </c>
      <c r="D204" s="94">
        <v>2</v>
      </c>
      <c r="E204" s="94" t="s">
        <v>469</v>
      </c>
      <c r="F204" s="135"/>
      <c r="G204" s="107"/>
      <c r="H204" s="108"/>
      <c r="I204" s="67"/>
      <c r="J204" s="67"/>
      <c r="K204" s="62"/>
      <c r="L204" s="62"/>
      <c r="M204" s="62"/>
      <c r="N204" s="62"/>
      <c r="O204" s="62"/>
      <c r="P204" s="62"/>
      <c r="Q204" s="62"/>
      <c r="R204" s="62"/>
      <c r="S204" s="62"/>
      <c r="T204" s="62"/>
      <c r="U204" s="62"/>
      <c r="V204" s="62"/>
      <c r="W204" s="62"/>
      <c r="X204" s="62"/>
      <c r="Y204" s="62"/>
      <c r="Z204" s="62"/>
    </row>
    <row r="205" spans="1:26" ht="24">
      <c r="A205" s="89" t="s">
        <v>70</v>
      </c>
      <c r="B205" s="1605" t="s">
        <v>71</v>
      </c>
      <c r="C205" s="1570"/>
      <c r="D205" s="1570"/>
      <c r="E205" s="1570"/>
      <c r="F205" s="1570"/>
      <c r="G205" s="1573"/>
      <c r="H205" s="145"/>
      <c r="I205" s="67">
        <f>SUM(D206:D210)</f>
        <v>10</v>
      </c>
      <c r="J205" s="67">
        <f>COUNT(D206:D210)*2</f>
        <v>10</v>
      </c>
      <c r="K205" s="62"/>
      <c r="L205" s="62"/>
      <c r="M205" s="62"/>
      <c r="N205" s="62"/>
      <c r="O205" s="62"/>
      <c r="P205" s="62"/>
      <c r="Q205" s="62"/>
      <c r="R205" s="62"/>
      <c r="S205" s="62"/>
      <c r="T205" s="62"/>
      <c r="U205" s="62"/>
      <c r="V205" s="62"/>
      <c r="W205" s="62"/>
      <c r="X205" s="62"/>
      <c r="Y205" s="62"/>
      <c r="Z205" s="62"/>
    </row>
    <row r="206" spans="1:26" ht="75">
      <c r="A206" s="89" t="s">
        <v>694</v>
      </c>
      <c r="B206" s="146" t="s">
        <v>695</v>
      </c>
      <c r="C206" s="69" t="s">
        <v>696</v>
      </c>
      <c r="D206" s="94">
        <v>2</v>
      </c>
      <c r="E206" s="94" t="s">
        <v>506</v>
      </c>
      <c r="F206" s="135"/>
      <c r="G206" s="107"/>
      <c r="H206" s="108"/>
      <c r="I206" s="67"/>
      <c r="J206" s="67"/>
      <c r="K206" s="62"/>
      <c r="L206" s="62"/>
      <c r="M206" s="62"/>
      <c r="N206" s="62"/>
      <c r="O206" s="62"/>
      <c r="P206" s="62"/>
      <c r="Q206" s="62"/>
      <c r="R206" s="62"/>
      <c r="S206" s="62"/>
      <c r="T206" s="62"/>
      <c r="U206" s="62"/>
      <c r="V206" s="62"/>
      <c r="W206" s="62"/>
      <c r="X206" s="62"/>
      <c r="Y206" s="62"/>
      <c r="Z206" s="62"/>
    </row>
    <row r="207" spans="1:26" ht="75">
      <c r="A207" s="89"/>
      <c r="B207" s="146"/>
      <c r="C207" s="69" t="s">
        <v>697</v>
      </c>
      <c r="D207" s="94">
        <v>2</v>
      </c>
      <c r="E207" s="94" t="s">
        <v>469</v>
      </c>
      <c r="F207" s="135"/>
      <c r="G207" s="107"/>
      <c r="H207" s="108"/>
      <c r="I207" s="67"/>
      <c r="J207" s="67"/>
      <c r="K207" s="62"/>
      <c r="L207" s="62"/>
      <c r="M207" s="62"/>
      <c r="N207" s="62"/>
      <c r="O207" s="62"/>
      <c r="P207" s="62"/>
      <c r="Q207" s="62"/>
      <c r="R207" s="62"/>
      <c r="S207" s="62"/>
      <c r="T207" s="62"/>
      <c r="U207" s="62"/>
      <c r="V207" s="62"/>
      <c r="W207" s="62"/>
      <c r="X207" s="62"/>
      <c r="Y207" s="62"/>
      <c r="Z207" s="62"/>
    </row>
    <row r="208" spans="1:26" ht="75">
      <c r="A208" s="89" t="s">
        <v>698</v>
      </c>
      <c r="B208" s="146" t="s">
        <v>699</v>
      </c>
      <c r="C208" s="69" t="s">
        <v>700</v>
      </c>
      <c r="D208" s="94">
        <v>2</v>
      </c>
      <c r="E208" s="94" t="s">
        <v>469</v>
      </c>
      <c r="F208" s="135"/>
      <c r="G208" s="107"/>
      <c r="H208" s="108"/>
      <c r="I208" s="67"/>
      <c r="J208" s="67"/>
      <c r="K208" s="62"/>
      <c r="L208" s="62"/>
      <c r="M208" s="62"/>
      <c r="N208" s="62"/>
      <c r="O208" s="62"/>
      <c r="P208" s="62"/>
      <c r="Q208" s="62"/>
      <c r="R208" s="62"/>
      <c r="S208" s="62"/>
      <c r="T208" s="62"/>
      <c r="U208" s="62"/>
      <c r="V208" s="62"/>
      <c r="W208" s="62"/>
      <c r="X208" s="62"/>
      <c r="Y208" s="62"/>
      <c r="Z208" s="62"/>
    </row>
    <row r="209" spans="1:26" ht="100">
      <c r="A209" s="89"/>
      <c r="B209" s="146"/>
      <c r="C209" s="69" t="s">
        <v>701</v>
      </c>
      <c r="D209" s="94">
        <v>2</v>
      </c>
      <c r="E209" s="94" t="s">
        <v>504</v>
      </c>
      <c r="F209" s="135"/>
      <c r="G209" s="107"/>
      <c r="H209" s="108"/>
      <c r="I209" s="67"/>
      <c r="J209" s="67"/>
      <c r="K209" s="62"/>
      <c r="L209" s="62"/>
      <c r="M209" s="62"/>
      <c r="N209" s="62"/>
      <c r="O209" s="62"/>
      <c r="P209" s="62"/>
      <c r="Q209" s="62"/>
      <c r="R209" s="62"/>
      <c r="S209" s="62"/>
      <c r="T209" s="62"/>
      <c r="U209" s="62"/>
      <c r="V209" s="62"/>
      <c r="W209" s="62"/>
      <c r="X209" s="62"/>
      <c r="Y209" s="62"/>
      <c r="Z209" s="62"/>
    </row>
    <row r="210" spans="1:26" ht="125">
      <c r="A210" s="89" t="s">
        <v>702</v>
      </c>
      <c r="B210" s="146" t="s">
        <v>703</v>
      </c>
      <c r="C210" s="69" t="s">
        <v>704</v>
      </c>
      <c r="D210" s="94">
        <v>2</v>
      </c>
      <c r="E210" s="94" t="s">
        <v>369</v>
      </c>
      <c r="F210" s="135"/>
      <c r="G210" s="107"/>
      <c r="H210" s="108"/>
      <c r="I210" s="67"/>
      <c r="J210" s="67"/>
      <c r="K210" s="62"/>
      <c r="L210" s="62"/>
      <c r="M210" s="62"/>
      <c r="N210" s="62"/>
      <c r="O210" s="62"/>
      <c r="P210" s="62"/>
      <c r="Q210" s="62"/>
      <c r="R210" s="62"/>
      <c r="S210" s="62"/>
      <c r="T210" s="62"/>
      <c r="U210" s="62"/>
      <c r="V210" s="62"/>
      <c r="W210" s="62"/>
      <c r="X210" s="62"/>
      <c r="Y210" s="62"/>
      <c r="Z210" s="62"/>
    </row>
    <row r="211" spans="1:26" ht="24">
      <c r="A211" s="89" t="s">
        <v>72</v>
      </c>
      <c r="B211" s="1605" t="s">
        <v>73</v>
      </c>
      <c r="C211" s="1570"/>
      <c r="D211" s="1570"/>
      <c r="E211" s="1570"/>
      <c r="F211" s="1570"/>
      <c r="G211" s="1573"/>
      <c r="H211" s="145"/>
      <c r="I211" s="67">
        <f>SUM(D212:D219)</f>
        <v>16</v>
      </c>
      <c r="J211" s="67">
        <f>COUNT(D212:D219)*2</f>
        <v>16</v>
      </c>
      <c r="K211" s="62"/>
      <c r="L211" s="62"/>
      <c r="M211" s="62"/>
      <c r="N211" s="62"/>
      <c r="O211" s="62"/>
      <c r="P211" s="62"/>
      <c r="Q211" s="62"/>
      <c r="R211" s="62"/>
      <c r="S211" s="62"/>
      <c r="T211" s="62"/>
      <c r="U211" s="62"/>
      <c r="V211" s="62"/>
      <c r="W211" s="62"/>
      <c r="X211" s="62"/>
      <c r="Y211" s="62"/>
      <c r="Z211" s="62"/>
    </row>
    <row r="212" spans="1:26" ht="75">
      <c r="A212" s="89" t="s">
        <v>705</v>
      </c>
      <c r="B212" s="69" t="s">
        <v>706</v>
      </c>
      <c r="C212" s="93" t="s">
        <v>707</v>
      </c>
      <c r="D212" s="94">
        <v>2</v>
      </c>
      <c r="E212" s="94" t="s">
        <v>504</v>
      </c>
      <c r="F212" s="93" t="s">
        <v>708</v>
      </c>
      <c r="G212" s="107"/>
      <c r="H212" s="108"/>
      <c r="I212" s="67"/>
      <c r="J212" s="67"/>
      <c r="K212" s="62"/>
      <c r="L212" s="62"/>
      <c r="M212" s="62"/>
      <c r="N212" s="62"/>
      <c r="O212" s="62"/>
      <c r="P212" s="62"/>
      <c r="Q212" s="62"/>
      <c r="R212" s="62"/>
      <c r="S212" s="62"/>
      <c r="T212" s="62"/>
      <c r="U212" s="62"/>
      <c r="V212" s="62"/>
      <c r="W212" s="62"/>
      <c r="X212" s="62"/>
      <c r="Y212" s="62"/>
      <c r="Z212" s="62"/>
    </row>
    <row r="213" spans="1:26" ht="75">
      <c r="A213" s="89" t="s">
        <v>709</v>
      </c>
      <c r="B213" s="69" t="s">
        <v>710</v>
      </c>
      <c r="C213" s="93" t="s">
        <v>711</v>
      </c>
      <c r="D213" s="94">
        <v>2</v>
      </c>
      <c r="E213" s="94" t="s">
        <v>504</v>
      </c>
      <c r="F213" s="135"/>
      <c r="G213" s="107"/>
      <c r="H213" s="108"/>
      <c r="I213" s="67"/>
      <c r="J213" s="67"/>
      <c r="K213" s="62"/>
      <c r="L213" s="62"/>
      <c r="M213" s="62"/>
      <c r="N213" s="62"/>
      <c r="O213" s="62"/>
      <c r="P213" s="62"/>
      <c r="Q213" s="62"/>
      <c r="R213" s="62"/>
      <c r="S213" s="62"/>
      <c r="T213" s="62"/>
      <c r="U213" s="62"/>
      <c r="V213" s="62"/>
      <c r="W213" s="62"/>
      <c r="X213" s="62"/>
      <c r="Y213" s="62"/>
      <c r="Z213" s="62"/>
    </row>
    <row r="214" spans="1:26" ht="75">
      <c r="A214" s="89" t="s">
        <v>712</v>
      </c>
      <c r="B214" s="69" t="s">
        <v>713</v>
      </c>
      <c r="C214" s="93" t="s">
        <v>714</v>
      </c>
      <c r="D214" s="94">
        <v>2</v>
      </c>
      <c r="E214" s="94" t="s">
        <v>715</v>
      </c>
      <c r="F214" s="69" t="s">
        <v>716</v>
      </c>
      <c r="G214" s="107"/>
      <c r="H214" s="108"/>
      <c r="I214" s="67"/>
      <c r="J214" s="67"/>
      <c r="K214" s="62"/>
      <c r="L214" s="62"/>
      <c r="M214" s="62"/>
      <c r="N214" s="62"/>
      <c r="O214" s="62"/>
      <c r="P214" s="62"/>
      <c r="Q214" s="62"/>
      <c r="R214" s="62"/>
      <c r="S214" s="62"/>
      <c r="T214" s="62"/>
      <c r="U214" s="62"/>
      <c r="V214" s="62"/>
      <c r="W214" s="62"/>
      <c r="X214" s="62"/>
      <c r="Y214" s="62"/>
      <c r="Z214" s="62"/>
    </row>
    <row r="215" spans="1:26" ht="75">
      <c r="A215" s="89" t="s">
        <v>717</v>
      </c>
      <c r="B215" s="69" t="s">
        <v>718</v>
      </c>
      <c r="C215" s="93" t="s">
        <v>719</v>
      </c>
      <c r="D215" s="94">
        <v>2</v>
      </c>
      <c r="E215" s="94" t="s">
        <v>506</v>
      </c>
      <c r="F215" s="135"/>
      <c r="G215" s="107"/>
      <c r="H215" s="108"/>
      <c r="I215" s="67"/>
      <c r="J215" s="67"/>
      <c r="K215" s="62"/>
      <c r="L215" s="62"/>
      <c r="M215" s="62"/>
      <c r="N215" s="62"/>
      <c r="O215" s="62"/>
      <c r="P215" s="62"/>
      <c r="Q215" s="62"/>
      <c r="R215" s="62"/>
      <c r="S215" s="62"/>
      <c r="T215" s="62"/>
      <c r="U215" s="62"/>
      <c r="V215" s="62"/>
      <c r="W215" s="62"/>
      <c r="X215" s="62"/>
      <c r="Y215" s="62"/>
      <c r="Z215" s="62"/>
    </row>
    <row r="216" spans="1:26" ht="50">
      <c r="A216" s="89" t="s">
        <v>720</v>
      </c>
      <c r="B216" s="69" t="s">
        <v>721</v>
      </c>
      <c r="C216" s="93" t="s">
        <v>722</v>
      </c>
      <c r="D216" s="94">
        <v>2</v>
      </c>
      <c r="E216" s="94" t="s">
        <v>369</v>
      </c>
      <c r="F216" s="135"/>
      <c r="G216" s="107"/>
      <c r="H216" s="108"/>
      <c r="I216" s="67"/>
      <c r="J216" s="67"/>
      <c r="K216" s="62"/>
      <c r="L216" s="62"/>
      <c r="M216" s="62"/>
      <c r="N216" s="62"/>
      <c r="O216" s="62"/>
      <c r="P216" s="62"/>
      <c r="Q216" s="62"/>
      <c r="R216" s="62"/>
      <c r="S216" s="62"/>
      <c r="T216" s="62"/>
      <c r="U216" s="62"/>
      <c r="V216" s="62"/>
      <c r="W216" s="62"/>
      <c r="X216" s="62"/>
      <c r="Y216" s="62"/>
      <c r="Z216" s="62"/>
    </row>
    <row r="217" spans="1:26" ht="50">
      <c r="A217" s="89"/>
      <c r="B217" s="69"/>
      <c r="C217" s="93" t="s">
        <v>723</v>
      </c>
      <c r="D217" s="94">
        <v>2</v>
      </c>
      <c r="E217" s="94" t="s">
        <v>599</v>
      </c>
      <c r="F217" s="135"/>
      <c r="G217" s="107"/>
      <c r="H217" s="108"/>
      <c r="I217" s="67"/>
      <c r="J217" s="67"/>
      <c r="K217" s="62"/>
      <c r="L217" s="62"/>
      <c r="M217" s="62"/>
      <c r="N217" s="62"/>
      <c r="O217" s="62"/>
      <c r="P217" s="62"/>
      <c r="Q217" s="62"/>
      <c r="R217" s="62"/>
      <c r="S217" s="62"/>
      <c r="T217" s="62"/>
      <c r="U217" s="62"/>
      <c r="V217" s="62"/>
      <c r="W217" s="62"/>
      <c r="X217" s="62"/>
      <c r="Y217" s="62"/>
      <c r="Z217" s="62"/>
    </row>
    <row r="218" spans="1:26" ht="25">
      <c r="A218" s="89"/>
      <c r="B218" s="69"/>
      <c r="C218" s="93" t="s">
        <v>724</v>
      </c>
      <c r="D218" s="94">
        <v>2</v>
      </c>
      <c r="E218" s="94" t="s">
        <v>369</v>
      </c>
      <c r="F218" s="135"/>
      <c r="G218" s="107"/>
      <c r="H218" s="108"/>
      <c r="I218" s="67"/>
      <c r="J218" s="67"/>
      <c r="K218" s="62"/>
      <c r="L218" s="62"/>
      <c r="M218" s="62"/>
      <c r="N218" s="62"/>
      <c r="O218" s="62"/>
      <c r="P218" s="62"/>
      <c r="Q218" s="62"/>
      <c r="R218" s="62"/>
      <c r="S218" s="62"/>
      <c r="T218" s="62"/>
      <c r="U218" s="62"/>
      <c r="V218" s="62"/>
      <c r="W218" s="62"/>
      <c r="X218" s="62"/>
      <c r="Y218" s="62"/>
      <c r="Z218" s="62"/>
    </row>
    <row r="219" spans="1:26" ht="50">
      <c r="A219" s="89"/>
      <c r="B219" s="146"/>
      <c r="C219" s="148" t="s">
        <v>725</v>
      </c>
      <c r="D219" s="94">
        <v>2</v>
      </c>
      <c r="E219" s="147" t="s">
        <v>369</v>
      </c>
      <c r="F219" s="146" t="s">
        <v>726</v>
      </c>
      <c r="G219" s="107"/>
      <c r="H219" s="108"/>
      <c r="I219" s="67"/>
      <c r="J219" s="67"/>
      <c r="K219" s="62"/>
      <c r="L219" s="62"/>
      <c r="M219" s="62"/>
      <c r="N219" s="62"/>
      <c r="O219" s="62"/>
      <c r="P219" s="62"/>
      <c r="Q219" s="62"/>
      <c r="R219" s="62"/>
      <c r="S219" s="62"/>
      <c r="T219" s="62"/>
      <c r="U219" s="62"/>
      <c r="V219" s="62"/>
      <c r="W219" s="62"/>
      <c r="X219" s="62"/>
      <c r="Y219" s="62"/>
      <c r="Z219" s="62"/>
    </row>
    <row r="220" spans="1:26" ht="24">
      <c r="A220" s="89" t="s">
        <v>74</v>
      </c>
      <c r="B220" s="1605" t="s">
        <v>75</v>
      </c>
      <c r="C220" s="1570"/>
      <c r="D220" s="1570"/>
      <c r="E220" s="1570"/>
      <c r="F220" s="1570"/>
      <c r="G220" s="1573"/>
      <c r="H220" s="145"/>
      <c r="I220" s="67">
        <f>SUM(D221:D237)</f>
        <v>34</v>
      </c>
      <c r="J220" s="67">
        <f>COUNT(D221:D237)*2</f>
        <v>34</v>
      </c>
      <c r="K220" s="62"/>
      <c r="L220" s="62"/>
      <c r="M220" s="62"/>
      <c r="N220" s="62"/>
      <c r="O220" s="62"/>
      <c r="P220" s="62"/>
      <c r="Q220" s="62"/>
      <c r="R220" s="62"/>
      <c r="S220" s="62"/>
      <c r="T220" s="62"/>
      <c r="U220" s="62"/>
      <c r="V220" s="62"/>
      <c r="W220" s="62"/>
      <c r="X220" s="62"/>
      <c r="Y220" s="62"/>
      <c r="Z220" s="62"/>
    </row>
    <row r="221" spans="1:26" ht="75">
      <c r="A221" s="89" t="s">
        <v>727</v>
      </c>
      <c r="B221" s="146" t="s">
        <v>728</v>
      </c>
      <c r="C221" s="148" t="s">
        <v>729</v>
      </c>
      <c r="D221" s="94">
        <v>2</v>
      </c>
      <c r="E221" s="147" t="s">
        <v>730</v>
      </c>
      <c r="F221" s="146" t="s">
        <v>731</v>
      </c>
      <c r="G221" s="107"/>
      <c r="H221" s="108"/>
      <c r="I221" s="67"/>
      <c r="J221" s="67"/>
      <c r="K221" s="62"/>
      <c r="L221" s="62"/>
      <c r="M221" s="62"/>
      <c r="N221" s="62"/>
      <c r="O221" s="62"/>
      <c r="P221" s="62"/>
      <c r="Q221" s="62"/>
      <c r="R221" s="62"/>
      <c r="S221" s="62"/>
      <c r="T221" s="62"/>
      <c r="U221" s="62"/>
      <c r="V221" s="62"/>
      <c r="W221" s="62"/>
      <c r="X221" s="62"/>
      <c r="Y221" s="62"/>
      <c r="Z221" s="62"/>
    </row>
    <row r="222" spans="1:26" ht="50">
      <c r="A222" s="89"/>
      <c r="B222" s="146"/>
      <c r="C222" s="148" t="s">
        <v>732</v>
      </c>
      <c r="D222" s="94">
        <v>2</v>
      </c>
      <c r="E222" s="147" t="s">
        <v>730</v>
      </c>
      <c r="F222" s="146" t="s">
        <v>731</v>
      </c>
      <c r="G222" s="107"/>
      <c r="H222" s="108"/>
      <c r="I222" s="67"/>
      <c r="J222" s="67"/>
      <c r="K222" s="62"/>
      <c r="L222" s="62"/>
      <c r="M222" s="62"/>
      <c r="N222" s="62"/>
      <c r="O222" s="62"/>
      <c r="P222" s="62"/>
      <c r="Q222" s="62"/>
      <c r="R222" s="62"/>
      <c r="S222" s="62"/>
      <c r="T222" s="62"/>
      <c r="U222" s="62"/>
      <c r="V222" s="62"/>
      <c r="W222" s="62"/>
      <c r="X222" s="62"/>
      <c r="Y222" s="62"/>
      <c r="Z222" s="62"/>
    </row>
    <row r="223" spans="1:26" ht="75">
      <c r="A223" s="89"/>
      <c r="B223" s="146"/>
      <c r="C223" s="148" t="s">
        <v>733</v>
      </c>
      <c r="D223" s="94">
        <v>2</v>
      </c>
      <c r="E223" s="147" t="s">
        <v>730</v>
      </c>
      <c r="F223" s="146" t="s">
        <v>731</v>
      </c>
      <c r="G223" s="107"/>
      <c r="H223" s="108"/>
      <c r="I223" s="67"/>
      <c r="J223" s="67"/>
      <c r="K223" s="62"/>
      <c r="L223" s="62"/>
      <c r="M223" s="62"/>
      <c r="N223" s="62"/>
      <c r="O223" s="62"/>
      <c r="P223" s="62"/>
      <c r="Q223" s="62"/>
      <c r="R223" s="62"/>
      <c r="S223" s="62"/>
      <c r="T223" s="62"/>
      <c r="U223" s="62"/>
      <c r="V223" s="62"/>
      <c r="W223" s="62"/>
      <c r="X223" s="62"/>
      <c r="Y223" s="62"/>
      <c r="Z223" s="62"/>
    </row>
    <row r="224" spans="1:26" ht="50">
      <c r="A224" s="89"/>
      <c r="B224" s="146"/>
      <c r="C224" s="148" t="s">
        <v>734</v>
      </c>
      <c r="D224" s="94">
        <v>2</v>
      </c>
      <c r="E224" s="147" t="s">
        <v>730</v>
      </c>
      <c r="F224" s="146" t="s">
        <v>731</v>
      </c>
      <c r="G224" s="107"/>
      <c r="H224" s="108"/>
      <c r="I224" s="67"/>
      <c r="J224" s="67"/>
      <c r="K224" s="62"/>
      <c r="L224" s="62"/>
      <c r="M224" s="62"/>
      <c r="N224" s="62"/>
      <c r="O224" s="62"/>
      <c r="P224" s="62"/>
      <c r="Q224" s="62"/>
      <c r="R224" s="62"/>
      <c r="S224" s="62"/>
      <c r="T224" s="62"/>
      <c r="U224" s="62"/>
      <c r="V224" s="62"/>
      <c r="W224" s="62"/>
      <c r="X224" s="62"/>
      <c r="Y224" s="62"/>
      <c r="Z224" s="62"/>
    </row>
    <row r="225" spans="1:26" ht="75">
      <c r="A225" s="89"/>
      <c r="B225" s="146"/>
      <c r="C225" s="148" t="s">
        <v>735</v>
      </c>
      <c r="D225" s="94">
        <v>2</v>
      </c>
      <c r="E225" s="147" t="s">
        <v>730</v>
      </c>
      <c r="F225" s="146" t="s">
        <v>731</v>
      </c>
      <c r="G225" s="107"/>
      <c r="H225" s="108"/>
      <c r="I225" s="67"/>
      <c r="J225" s="67"/>
      <c r="K225" s="62"/>
      <c r="L225" s="62"/>
      <c r="M225" s="62"/>
      <c r="N225" s="62"/>
      <c r="O225" s="62"/>
      <c r="P225" s="62"/>
      <c r="Q225" s="62"/>
      <c r="R225" s="62"/>
      <c r="S225" s="62"/>
      <c r="T225" s="62"/>
      <c r="U225" s="62"/>
      <c r="V225" s="62"/>
      <c r="W225" s="62"/>
      <c r="X225" s="62"/>
      <c r="Y225" s="62"/>
      <c r="Z225" s="62"/>
    </row>
    <row r="226" spans="1:26" ht="50">
      <c r="A226" s="89"/>
      <c r="B226" s="146"/>
      <c r="C226" s="148" t="s">
        <v>736</v>
      </c>
      <c r="D226" s="94">
        <v>2</v>
      </c>
      <c r="E226" s="147" t="s">
        <v>730</v>
      </c>
      <c r="F226" s="146" t="s">
        <v>731</v>
      </c>
      <c r="G226" s="107"/>
      <c r="H226" s="108"/>
      <c r="I226" s="67"/>
      <c r="J226" s="67"/>
      <c r="K226" s="62"/>
      <c r="L226" s="62"/>
      <c r="M226" s="62"/>
      <c r="N226" s="62"/>
      <c r="O226" s="62"/>
      <c r="P226" s="62"/>
      <c r="Q226" s="62"/>
      <c r="R226" s="62"/>
      <c r="S226" s="62"/>
      <c r="T226" s="62"/>
      <c r="U226" s="62"/>
      <c r="V226" s="62"/>
      <c r="W226" s="62"/>
      <c r="X226" s="62"/>
      <c r="Y226" s="62"/>
      <c r="Z226" s="62"/>
    </row>
    <row r="227" spans="1:26" ht="50">
      <c r="A227" s="89"/>
      <c r="B227" s="146"/>
      <c r="C227" s="148" t="s">
        <v>737</v>
      </c>
      <c r="D227" s="94">
        <v>2</v>
      </c>
      <c r="E227" s="147" t="s">
        <v>730</v>
      </c>
      <c r="F227" s="146" t="s">
        <v>731</v>
      </c>
      <c r="G227" s="107"/>
      <c r="H227" s="108"/>
      <c r="I227" s="67"/>
      <c r="J227" s="67"/>
      <c r="K227" s="62"/>
      <c r="L227" s="62"/>
      <c r="M227" s="62"/>
      <c r="N227" s="62"/>
      <c r="O227" s="62"/>
      <c r="P227" s="62"/>
      <c r="Q227" s="62"/>
      <c r="R227" s="62"/>
      <c r="S227" s="62"/>
      <c r="T227" s="62"/>
      <c r="U227" s="62"/>
      <c r="V227" s="62"/>
      <c r="W227" s="62"/>
      <c r="X227" s="62"/>
      <c r="Y227" s="62"/>
      <c r="Z227" s="62"/>
    </row>
    <row r="228" spans="1:26" ht="25">
      <c r="A228" s="89"/>
      <c r="B228" s="146"/>
      <c r="C228" s="148" t="s">
        <v>738</v>
      </c>
      <c r="D228" s="94">
        <v>2</v>
      </c>
      <c r="E228" s="147" t="s">
        <v>730</v>
      </c>
      <c r="F228" s="146" t="s">
        <v>731</v>
      </c>
      <c r="G228" s="107"/>
      <c r="H228" s="108"/>
      <c r="I228" s="67"/>
      <c r="J228" s="67"/>
      <c r="K228" s="62"/>
      <c r="L228" s="62"/>
      <c r="M228" s="62"/>
      <c r="N228" s="62"/>
      <c r="O228" s="62"/>
      <c r="P228" s="62"/>
      <c r="Q228" s="62"/>
      <c r="R228" s="62"/>
      <c r="S228" s="62"/>
      <c r="T228" s="62"/>
      <c r="U228" s="62"/>
      <c r="V228" s="62"/>
      <c r="W228" s="62"/>
      <c r="X228" s="62"/>
      <c r="Y228" s="62"/>
      <c r="Z228" s="62"/>
    </row>
    <row r="229" spans="1:26" ht="50">
      <c r="A229" s="89"/>
      <c r="B229" s="146"/>
      <c r="C229" s="148" t="s">
        <v>739</v>
      </c>
      <c r="D229" s="94">
        <v>2</v>
      </c>
      <c r="E229" s="147" t="s">
        <v>730</v>
      </c>
      <c r="F229" s="146" t="s">
        <v>731</v>
      </c>
      <c r="G229" s="107"/>
      <c r="H229" s="108"/>
      <c r="I229" s="67"/>
      <c r="J229" s="67"/>
      <c r="K229" s="62"/>
      <c r="L229" s="62"/>
      <c r="M229" s="62"/>
      <c r="N229" s="62"/>
      <c r="O229" s="62"/>
      <c r="P229" s="62"/>
      <c r="Q229" s="62"/>
      <c r="R229" s="62"/>
      <c r="S229" s="62"/>
      <c r="T229" s="62"/>
      <c r="U229" s="62"/>
      <c r="V229" s="62"/>
      <c r="W229" s="62"/>
      <c r="X229" s="62"/>
      <c r="Y229" s="62"/>
      <c r="Z229" s="62"/>
    </row>
    <row r="230" spans="1:26" ht="50">
      <c r="A230" s="89"/>
      <c r="B230" s="146"/>
      <c r="C230" s="148" t="s">
        <v>740</v>
      </c>
      <c r="D230" s="94">
        <v>2</v>
      </c>
      <c r="E230" s="147" t="s">
        <v>730</v>
      </c>
      <c r="F230" s="146" t="s">
        <v>741</v>
      </c>
      <c r="G230" s="107"/>
      <c r="H230" s="108"/>
      <c r="I230" s="67"/>
      <c r="J230" s="67"/>
      <c r="K230" s="62"/>
      <c r="L230" s="62"/>
      <c r="M230" s="62"/>
      <c r="N230" s="62"/>
      <c r="O230" s="62"/>
      <c r="P230" s="62"/>
      <c r="Q230" s="62"/>
      <c r="R230" s="62"/>
      <c r="S230" s="62"/>
      <c r="T230" s="62"/>
      <c r="U230" s="62"/>
      <c r="V230" s="62"/>
      <c r="W230" s="62"/>
      <c r="X230" s="62"/>
      <c r="Y230" s="62"/>
      <c r="Z230" s="62"/>
    </row>
    <row r="231" spans="1:26" ht="25">
      <c r="A231" s="89"/>
      <c r="B231" s="146"/>
      <c r="C231" s="148" t="s">
        <v>742</v>
      </c>
      <c r="D231" s="94">
        <v>2</v>
      </c>
      <c r="E231" s="147" t="s">
        <v>730</v>
      </c>
      <c r="F231" s="146" t="s">
        <v>743</v>
      </c>
      <c r="G231" s="107"/>
      <c r="H231" s="108"/>
      <c r="I231" s="67"/>
      <c r="J231" s="67"/>
      <c r="K231" s="62"/>
      <c r="L231" s="62"/>
      <c r="M231" s="62"/>
      <c r="N231" s="62"/>
      <c r="O231" s="62"/>
      <c r="P231" s="62"/>
      <c r="Q231" s="62"/>
      <c r="R231" s="62"/>
      <c r="S231" s="62"/>
      <c r="T231" s="62"/>
      <c r="U231" s="62"/>
      <c r="V231" s="62"/>
      <c r="W231" s="62"/>
      <c r="X231" s="62"/>
      <c r="Y231" s="62"/>
      <c r="Z231" s="62"/>
    </row>
    <row r="232" spans="1:26" ht="50">
      <c r="A232" s="89"/>
      <c r="B232" s="146"/>
      <c r="C232" s="148" t="s">
        <v>744</v>
      </c>
      <c r="D232" s="94">
        <v>2</v>
      </c>
      <c r="E232" s="147" t="s">
        <v>730</v>
      </c>
      <c r="F232" s="146" t="s">
        <v>745</v>
      </c>
      <c r="G232" s="107"/>
      <c r="H232" s="108"/>
      <c r="I232" s="67"/>
      <c r="J232" s="67"/>
      <c r="K232" s="62"/>
      <c r="L232" s="62"/>
      <c r="M232" s="62"/>
      <c r="N232" s="62"/>
      <c r="O232" s="62"/>
      <c r="P232" s="62"/>
      <c r="Q232" s="62"/>
      <c r="R232" s="62"/>
      <c r="S232" s="62"/>
      <c r="T232" s="62"/>
      <c r="U232" s="62"/>
      <c r="V232" s="62"/>
      <c r="W232" s="62"/>
      <c r="X232" s="62"/>
      <c r="Y232" s="62"/>
      <c r="Z232" s="62"/>
    </row>
    <row r="233" spans="1:26" ht="50">
      <c r="A233" s="89"/>
      <c r="B233" s="146"/>
      <c r="C233" s="148" t="s">
        <v>746</v>
      </c>
      <c r="D233" s="94">
        <v>2</v>
      </c>
      <c r="E233" s="147" t="s">
        <v>730</v>
      </c>
      <c r="F233" s="146" t="s">
        <v>747</v>
      </c>
      <c r="G233" s="107"/>
      <c r="H233" s="108"/>
      <c r="I233" s="67"/>
      <c r="J233" s="67"/>
      <c r="K233" s="62"/>
      <c r="L233" s="62"/>
      <c r="M233" s="62"/>
      <c r="N233" s="62"/>
      <c r="O233" s="62"/>
      <c r="P233" s="62"/>
      <c r="Q233" s="62"/>
      <c r="R233" s="62"/>
      <c r="S233" s="62"/>
      <c r="T233" s="62"/>
      <c r="U233" s="62"/>
      <c r="V233" s="62"/>
      <c r="W233" s="62"/>
      <c r="X233" s="62"/>
      <c r="Y233" s="62"/>
      <c r="Z233" s="62"/>
    </row>
    <row r="234" spans="1:26" ht="75">
      <c r="A234" s="89" t="s">
        <v>748</v>
      </c>
      <c r="B234" s="69" t="s">
        <v>749</v>
      </c>
      <c r="C234" s="93" t="s">
        <v>750</v>
      </c>
      <c r="D234" s="94">
        <v>2</v>
      </c>
      <c r="E234" s="94" t="s">
        <v>730</v>
      </c>
      <c r="F234" s="93" t="s">
        <v>751</v>
      </c>
      <c r="G234" s="107"/>
      <c r="H234" s="108"/>
      <c r="I234" s="67"/>
      <c r="J234" s="67"/>
      <c r="K234" s="62"/>
      <c r="L234" s="62"/>
      <c r="M234" s="62"/>
      <c r="N234" s="62"/>
      <c r="O234" s="62"/>
      <c r="P234" s="62"/>
      <c r="Q234" s="62"/>
      <c r="R234" s="62"/>
      <c r="S234" s="62"/>
      <c r="T234" s="62"/>
      <c r="U234" s="62"/>
      <c r="V234" s="62"/>
      <c r="W234" s="62"/>
      <c r="X234" s="62"/>
      <c r="Y234" s="62"/>
      <c r="Z234" s="62"/>
    </row>
    <row r="235" spans="1:26" ht="50">
      <c r="A235" s="89"/>
      <c r="B235" s="69"/>
      <c r="C235" s="69" t="s">
        <v>752</v>
      </c>
      <c r="D235" s="94">
        <v>2</v>
      </c>
      <c r="E235" s="94" t="s">
        <v>730</v>
      </c>
      <c r="F235" s="93"/>
      <c r="G235" s="107"/>
      <c r="H235" s="108"/>
      <c r="I235" s="67"/>
      <c r="J235" s="67"/>
      <c r="K235" s="62"/>
      <c r="L235" s="62"/>
      <c r="M235" s="62"/>
      <c r="N235" s="62"/>
      <c r="O235" s="62"/>
      <c r="P235" s="62"/>
      <c r="Q235" s="62"/>
      <c r="R235" s="62"/>
      <c r="S235" s="62"/>
      <c r="T235" s="62"/>
      <c r="U235" s="62"/>
      <c r="V235" s="62"/>
      <c r="W235" s="62"/>
      <c r="X235" s="62"/>
      <c r="Y235" s="62"/>
      <c r="Z235" s="62"/>
    </row>
    <row r="236" spans="1:26" ht="50">
      <c r="A236" s="89"/>
      <c r="B236" s="69"/>
      <c r="C236" s="69" t="s">
        <v>753</v>
      </c>
      <c r="D236" s="94">
        <v>2</v>
      </c>
      <c r="E236" s="94" t="s">
        <v>730</v>
      </c>
      <c r="F236" s="93" t="s">
        <v>754</v>
      </c>
      <c r="G236" s="107"/>
      <c r="H236" s="108"/>
      <c r="I236" s="67"/>
      <c r="J236" s="67"/>
      <c r="K236" s="62"/>
      <c r="L236" s="62"/>
      <c r="M236" s="62"/>
      <c r="N236" s="62"/>
      <c r="O236" s="62"/>
      <c r="P236" s="62"/>
      <c r="Q236" s="62"/>
      <c r="R236" s="62"/>
      <c r="S236" s="62"/>
      <c r="T236" s="62"/>
      <c r="U236" s="62"/>
      <c r="V236" s="62"/>
      <c r="W236" s="62"/>
      <c r="X236" s="62"/>
      <c r="Y236" s="62"/>
      <c r="Z236" s="62"/>
    </row>
    <row r="237" spans="1:26" ht="100">
      <c r="A237" s="89" t="s">
        <v>755</v>
      </c>
      <c r="B237" s="146" t="s">
        <v>756</v>
      </c>
      <c r="C237" s="69" t="s">
        <v>757</v>
      </c>
      <c r="D237" s="94">
        <v>2</v>
      </c>
      <c r="E237" s="94" t="s">
        <v>730</v>
      </c>
      <c r="F237" s="135"/>
      <c r="G237" s="107"/>
      <c r="H237" s="108"/>
      <c r="I237" s="67"/>
      <c r="J237" s="67"/>
      <c r="K237" s="62"/>
      <c r="L237" s="62"/>
      <c r="M237" s="62"/>
      <c r="N237" s="62"/>
      <c r="O237" s="62"/>
      <c r="P237" s="62"/>
      <c r="Q237" s="62"/>
      <c r="R237" s="62"/>
      <c r="S237" s="62"/>
      <c r="T237" s="62"/>
      <c r="U237" s="62"/>
      <c r="V237" s="62"/>
      <c r="W237" s="62"/>
      <c r="X237" s="62"/>
      <c r="Y237" s="62"/>
      <c r="Z237" s="62"/>
    </row>
    <row r="238" spans="1:26" ht="24">
      <c r="A238" s="89" t="s">
        <v>76</v>
      </c>
      <c r="B238" s="1605" t="s">
        <v>77</v>
      </c>
      <c r="C238" s="1570"/>
      <c r="D238" s="1570"/>
      <c r="E238" s="1570"/>
      <c r="F238" s="1570"/>
      <c r="G238" s="1573"/>
      <c r="H238" s="145"/>
      <c r="I238" s="67">
        <f>SUM(D239:D251)</f>
        <v>26</v>
      </c>
      <c r="J238" s="67">
        <f>COUNT(D239:D251)*2</f>
        <v>26</v>
      </c>
      <c r="K238" s="62"/>
      <c r="L238" s="62"/>
      <c r="M238" s="62"/>
      <c r="N238" s="62"/>
      <c r="O238" s="62"/>
      <c r="P238" s="62"/>
      <c r="Q238" s="62"/>
      <c r="R238" s="62"/>
      <c r="S238" s="62"/>
      <c r="T238" s="62"/>
      <c r="U238" s="62"/>
      <c r="V238" s="62"/>
      <c r="W238" s="62"/>
      <c r="X238" s="62"/>
      <c r="Y238" s="62"/>
      <c r="Z238" s="62"/>
    </row>
    <row r="239" spans="1:26" ht="75">
      <c r="A239" s="89" t="s">
        <v>758</v>
      </c>
      <c r="B239" s="69" t="s">
        <v>759</v>
      </c>
      <c r="C239" s="69" t="s">
        <v>760</v>
      </c>
      <c r="D239" s="94">
        <v>2</v>
      </c>
      <c r="E239" s="94" t="s">
        <v>469</v>
      </c>
      <c r="F239" s="93" t="s">
        <v>761</v>
      </c>
      <c r="G239" s="107"/>
      <c r="H239" s="108"/>
      <c r="I239" s="67"/>
      <c r="J239" s="67"/>
      <c r="K239" s="62"/>
      <c r="L239" s="62"/>
      <c r="M239" s="62"/>
      <c r="N239" s="62"/>
      <c r="O239" s="62"/>
      <c r="P239" s="62"/>
      <c r="Q239" s="62"/>
      <c r="R239" s="62"/>
      <c r="S239" s="62"/>
      <c r="T239" s="62"/>
      <c r="U239" s="62"/>
      <c r="V239" s="62"/>
      <c r="W239" s="62"/>
      <c r="X239" s="62"/>
      <c r="Y239" s="62"/>
      <c r="Z239" s="62"/>
    </row>
    <row r="240" spans="1:26" ht="50">
      <c r="A240" s="89"/>
      <c r="B240" s="69"/>
      <c r="C240" s="69" t="s">
        <v>762</v>
      </c>
      <c r="D240" s="94">
        <v>2</v>
      </c>
      <c r="E240" s="94" t="s">
        <v>469</v>
      </c>
      <c r="F240" s="93"/>
      <c r="G240" s="107"/>
      <c r="H240" s="108"/>
      <c r="I240" s="67"/>
      <c r="J240" s="67"/>
      <c r="K240" s="62"/>
      <c r="L240" s="62"/>
      <c r="M240" s="62"/>
      <c r="N240" s="62"/>
      <c r="O240" s="62"/>
      <c r="P240" s="62"/>
      <c r="Q240" s="62"/>
      <c r="R240" s="62"/>
      <c r="S240" s="62"/>
      <c r="T240" s="62"/>
      <c r="U240" s="62"/>
      <c r="V240" s="62"/>
      <c r="W240" s="62"/>
      <c r="X240" s="62"/>
      <c r="Y240" s="62"/>
      <c r="Z240" s="62"/>
    </row>
    <row r="241" spans="1:26" ht="100">
      <c r="A241" s="89" t="s">
        <v>763</v>
      </c>
      <c r="B241" s="69" t="s">
        <v>764</v>
      </c>
      <c r="C241" s="69" t="s">
        <v>765</v>
      </c>
      <c r="D241" s="94">
        <v>2</v>
      </c>
      <c r="E241" s="94" t="s">
        <v>469</v>
      </c>
      <c r="F241" s="93"/>
      <c r="G241" s="107"/>
      <c r="H241" s="108"/>
      <c r="I241" s="67"/>
      <c r="J241" s="67"/>
      <c r="K241" s="62"/>
      <c r="L241" s="62"/>
      <c r="M241" s="62"/>
      <c r="N241" s="62"/>
      <c r="O241" s="62"/>
      <c r="P241" s="62"/>
      <c r="Q241" s="62"/>
      <c r="R241" s="62"/>
      <c r="S241" s="62"/>
      <c r="T241" s="62"/>
      <c r="U241" s="62"/>
      <c r="V241" s="62"/>
      <c r="W241" s="62"/>
      <c r="X241" s="62"/>
      <c r="Y241" s="62"/>
      <c r="Z241" s="62"/>
    </row>
    <row r="242" spans="1:26" ht="50">
      <c r="A242" s="89"/>
      <c r="B242" s="69"/>
      <c r="C242" s="93" t="s">
        <v>766</v>
      </c>
      <c r="D242" s="94">
        <v>2</v>
      </c>
      <c r="E242" s="94" t="s">
        <v>469</v>
      </c>
      <c r="F242" s="93"/>
      <c r="G242" s="107"/>
      <c r="H242" s="108"/>
      <c r="I242" s="67"/>
      <c r="J242" s="67"/>
      <c r="K242" s="62"/>
      <c r="L242" s="62"/>
      <c r="M242" s="62"/>
      <c r="N242" s="62"/>
      <c r="O242" s="62"/>
      <c r="P242" s="62"/>
      <c r="Q242" s="62"/>
      <c r="R242" s="62"/>
      <c r="S242" s="62"/>
      <c r="T242" s="62"/>
      <c r="U242" s="62"/>
      <c r="V242" s="62"/>
      <c r="W242" s="62"/>
      <c r="X242" s="62"/>
      <c r="Y242" s="62"/>
      <c r="Z242" s="62"/>
    </row>
    <row r="243" spans="1:26" ht="50">
      <c r="A243" s="89"/>
      <c r="B243" s="146"/>
      <c r="C243" s="146" t="s">
        <v>767</v>
      </c>
      <c r="D243" s="94">
        <v>2</v>
      </c>
      <c r="E243" s="147" t="s">
        <v>469</v>
      </c>
      <c r="F243" s="148"/>
      <c r="G243" s="107"/>
      <c r="H243" s="108"/>
      <c r="I243" s="67"/>
      <c r="J243" s="67"/>
      <c r="K243" s="62"/>
      <c r="L243" s="62"/>
      <c r="M243" s="62"/>
      <c r="N243" s="62"/>
      <c r="O243" s="62"/>
      <c r="P243" s="62"/>
      <c r="Q243" s="62"/>
      <c r="R243" s="62"/>
      <c r="S243" s="62"/>
      <c r="T243" s="62"/>
      <c r="U243" s="62"/>
      <c r="V243" s="62"/>
      <c r="W243" s="62"/>
      <c r="X243" s="62"/>
      <c r="Y243" s="62"/>
      <c r="Z243" s="62"/>
    </row>
    <row r="244" spans="1:26" ht="100">
      <c r="A244" s="89" t="s">
        <v>768</v>
      </c>
      <c r="B244" s="69" t="s">
        <v>769</v>
      </c>
      <c r="C244" s="69" t="s">
        <v>770</v>
      </c>
      <c r="D244" s="94">
        <v>2</v>
      </c>
      <c r="E244" s="94" t="s">
        <v>472</v>
      </c>
      <c r="F244" s="93" t="s">
        <v>771</v>
      </c>
      <c r="G244" s="107"/>
      <c r="H244" s="108"/>
      <c r="I244" s="67"/>
      <c r="J244" s="67"/>
      <c r="K244" s="62"/>
      <c r="L244" s="62"/>
      <c r="M244" s="62"/>
      <c r="N244" s="62"/>
      <c r="O244" s="62"/>
      <c r="P244" s="62"/>
      <c r="Q244" s="62"/>
      <c r="R244" s="62"/>
      <c r="S244" s="62"/>
      <c r="T244" s="62"/>
      <c r="U244" s="62"/>
      <c r="V244" s="62"/>
      <c r="W244" s="62"/>
      <c r="X244" s="62"/>
      <c r="Y244" s="62"/>
      <c r="Z244" s="62"/>
    </row>
    <row r="245" spans="1:26" ht="125">
      <c r="A245" s="89" t="s">
        <v>772</v>
      </c>
      <c r="B245" s="69" t="s">
        <v>773</v>
      </c>
      <c r="C245" s="69" t="s">
        <v>774</v>
      </c>
      <c r="D245" s="94">
        <v>2</v>
      </c>
      <c r="E245" s="94" t="s">
        <v>472</v>
      </c>
      <c r="F245" s="93" t="s">
        <v>775</v>
      </c>
      <c r="G245" s="107"/>
      <c r="H245" s="108"/>
      <c r="I245" s="67"/>
      <c r="J245" s="67"/>
      <c r="K245" s="62"/>
      <c r="L245" s="62"/>
      <c r="M245" s="62"/>
      <c r="N245" s="62"/>
      <c r="O245" s="62"/>
      <c r="P245" s="62"/>
      <c r="Q245" s="62"/>
      <c r="R245" s="62"/>
      <c r="S245" s="62"/>
      <c r="T245" s="62"/>
      <c r="U245" s="62"/>
      <c r="V245" s="62"/>
      <c r="W245" s="62"/>
      <c r="X245" s="62"/>
      <c r="Y245" s="62"/>
      <c r="Z245" s="62"/>
    </row>
    <row r="246" spans="1:26" ht="50">
      <c r="A246" s="89"/>
      <c r="B246" s="69"/>
      <c r="C246" s="69" t="s">
        <v>776</v>
      </c>
      <c r="D246" s="94">
        <v>2</v>
      </c>
      <c r="E246" s="94" t="s">
        <v>472</v>
      </c>
      <c r="F246" s="93"/>
      <c r="G246" s="107"/>
      <c r="H246" s="108"/>
      <c r="I246" s="67"/>
      <c r="J246" s="67"/>
      <c r="K246" s="62"/>
      <c r="L246" s="62"/>
      <c r="M246" s="62"/>
      <c r="N246" s="62"/>
      <c r="O246" s="62"/>
      <c r="P246" s="62"/>
      <c r="Q246" s="62"/>
      <c r="R246" s="62"/>
      <c r="S246" s="62"/>
      <c r="T246" s="62"/>
      <c r="U246" s="62"/>
      <c r="V246" s="62"/>
      <c r="W246" s="62"/>
      <c r="X246" s="62"/>
      <c r="Y246" s="62"/>
      <c r="Z246" s="62"/>
    </row>
    <row r="247" spans="1:26" ht="50">
      <c r="A247" s="89" t="s">
        <v>777</v>
      </c>
      <c r="B247" s="69" t="s">
        <v>778</v>
      </c>
      <c r="C247" s="69" t="s">
        <v>779</v>
      </c>
      <c r="D247" s="94">
        <v>2</v>
      </c>
      <c r="E247" s="94" t="s">
        <v>472</v>
      </c>
      <c r="F247" s="69" t="s">
        <v>780</v>
      </c>
      <c r="G247" s="107"/>
      <c r="H247" s="108"/>
      <c r="I247" s="67"/>
      <c r="J247" s="67"/>
      <c r="K247" s="62"/>
      <c r="L247" s="62"/>
      <c r="M247" s="62"/>
      <c r="N247" s="62"/>
      <c r="O247" s="62"/>
      <c r="P247" s="62"/>
      <c r="Q247" s="62"/>
      <c r="R247" s="62"/>
      <c r="S247" s="62"/>
      <c r="T247" s="62"/>
      <c r="U247" s="62"/>
      <c r="V247" s="62"/>
      <c r="W247" s="62"/>
      <c r="X247" s="62"/>
      <c r="Y247" s="62"/>
      <c r="Z247" s="62"/>
    </row>
    <row r="248" spans="1:26" ht="75">
      <c r="A248" s="89" t="s">
        <v>781</v>
      </c>
      <c r="B248" s="146" t="s">
        <v>782</v>
      </c>
      <c r="C248" s="146" t="s">
        <v>783</v>
      </c>
      <c r="D248" s="94">
        <v>2</v>
      </c>
      <c r="E248" s="147" t="s">
        <v>469</v>
      </c>
      <c r="F248" s="146" t="s">
        <v>784</v>
      </c>
      <c r="G248" s="107"/>
      <c r="H248" s="108"/>
      <c r="I248" s="67"/>
      <c r="J248" s="67"/>
      <c r="K248" s="62"/>
      <c r="L248" s="62"/>
      <c r="M248" s="62"/>
      <c r="N248" s="62"/>
      <c r="O248" s="62"/>
      <c r="P248" s="62"/>
      <c r="Q248" s="62"/>
      <c r="R248" s="62"/>
      <c r="S248" s="62"/>
      <c r="T248" s="62"/>
      <c r="U248" s="62"/>
      <c r="V248" s="62"/>
      <c r="W248" s="62"/>
      <c r="X248" s="62"/>
      <c r="Y248" s="62"/>
      <c r="Z248" s="62"/>
    </row>
    <row r="249" spans="1:26" ht="75">
      <c r="A249" s="89" t="s">
        <v>785</v>
      </c>
      <c r="B249" s="146" t="s">
        <v>786</v>
      </c>
      <c r="C249" s="146" t="s">
        <v>787</v>
      </c>
      <c r="D249" s="94">
        <v>2</v>
      </c>
      <c r="E249" s="147" t="s">
        <v>469</v>
      </c>
      <c r="F249" s="148" t="s">
        <v>788</v>
      </c>
      <c r="G249" s="107"/>
      <c r="H249" s="108"/>
      <c r="I249" s="67"/>
      <c r="J249" s="67"/>
      <c r="K249" s="62"/>
      <c r="L249" s="62"/>
      <c r="M249" s="62"/>
      <c r="N249" s="62"/>
      <c r="O249" s="62"/>
      <c r="P249" s="62"/>
      <c r="Q249" s="62"/>
      <c r="R249" s="62"/>
      <c r="S249" s="62"/>
      <c r="T249" s="62"/>
      <c r="U249" s="62"/>
      <c r="V249" s="62"/>
      <c r="W249" s="62"/>
      <c r="X249" s="62"/>
      <c r="Y249" s="62"/>
      <c r="Z249" s="62"/>
    </row>
    <row r="250" spans="1:26" ht="50">
      <c r="A250" s="89"/>
      <c r="B250" s="69"/>
      <c r="C250" s="69" t="s">
        <v>789</v>
      </c>
      <c r="D250" s="94">
        <v>2</v>
      </c>
      <c r="E250" s="94" t="s">
        <v>469</v>
      </c>
      <c r="F250" s="69" t="s">
        <v>790</v>
      </c>
      <c r="G250" s="107"/>
      <c r="H250" s="108"/>
      <c r="I250" s="67"/>
      <c r="J250" s="67"/>
      <c r="K250" s="62"/>
      <c r="L250" s="62"/>
      <c r="M250" s="63"/>
      <c r="N250" s="63"/>
      <c r="O250" s="63"/>
      <c r="P250" s="63"/>
      <c r="Q250" s="63"/>
      <c r="R250" s="63"/>
      <c r="S250" s="63"/>
      <c r="T250" s="63"/>
      <c r="U250" s="63"/>
      <c r="V250" s="63"/>
      <c r="W250" s="63"/>
      <c r="X250" s="63"/>
      <c r="Y250" s="63"/>
      <c r="Z250" s="63"/>
    </row>
    <row r="251" spans="1:26" ht="50">
      <c r="A251" s="89"/>
      <c r="B251" s="69"/>
      <c r="C251" s="93" t="s">
        <v>791</v>
      </c>
      <c r="D251" s="94">
        <v>2</v>
      </c>
      <c r="E251" s="94" t="s">
        <v>472</v>
      </c>
      <c r="F251" s="93" t="s">
        <v>792</v>
      </c>
      <c r="G251" s="107"/>
      <c r="H251" s="108"/>
      <c r="I251" s="67"/>
      <c r="J251" s="67"/>
      <c r="K251" s="62"/>
      <c r="L251" s="62"/>
      <c r="M251" s="63"/>
      <c r="N251" s="63"/>
      <c r="O251" s="63"/>
      <c r="P251" s="63"/>
      <c r="Q251" s="63"/>
      <c r="R251" s="63"/>
      <c r="S251" s="63"/>
      <c r="T251" s="63"/>
      <c r="U251" s="63"/>
      <c r="V251" s="63"/>
      <c r="W251" s="63"/>
      <c r="X251" s="63"/>
      <c r="Y251" s="63"/>
      <c r="Z251" s="63"/>
    </row>
    <row r="252" spans="1:26" ht="24">
      <c r="A252" s="89" t="s">
        <v>78</v>
      </c>
      <c r="B252" s="1605" t="s">
        <v>793</v>
      </c>
      <c r="C252" s="1570"/>
      <c r="D252" s="1570"/>
      <c r="E252" s="1570"/>
      <c r="F252" s="1570"/>
      <c r="G252" s="1573"/>
      <c r="H252" s="145"/>
      <c r="I252" s="67">
        <f>SUM(D253:D268)</f>
        <v>20</v>
      </c>
      <c r="J252" s="67">
        <f>COUNT(D253:D268)*2</f>
        <v>20</v>
      </c>
      <c r="K252" s="62"/>
      <c r="L252" s="62"/>
      <c r="M252" s="63"/>
      <c r="N252" s="63"/>
      <c r="O252" s="63"/>
      <c r="P252" s="63"/>
      <c r="Q252" s="63"/>
      <c r="R252" s="63"/>
      <c r="S252" s="63"/>
      <c r="T252" s="63"/>
      <c r="U252" s="63"/>
      <c r="V252" s="63"/>
      <c r="W252" s="63"/>
      <c r="X252" s="63"/>
      <c r="Y252" s="63"/>
      <c r="Z252" s="63"/>
    </row>
    <row r="253" spans="1:26" ht="125">
      <c r="A253" s="89" t="s">
        <v>794</v>
      </c>
      <c r="B253" s="93" t="s">
        <v>795</v>
      </c>
      <c r="C253" s="93" t="s">
        <v>796</v>
      </c>
      <c r="D253" s="94">
        <v>2</v>
      </c>
      <c r="E253" s="94" t="s">
        <v>599</v>
      </c>
      <c r="F253" s="93" t="s">
        <v>797</v>
      </c>
      <c r="G253" s="107"/>
      <c r="H253" s="108"/>
      <c r="I253" s="67"/>
      <c r="J253" s="67"/>
      <c r="K253" s="62"/>
      <c r="L253" s="62"/>
      <c r="M253" s="63"/>
      <c r="N253" s="63"/>
      <c r="O253" s="63"/>
      <c r="P253" s="63"/>
      <c r="Q253" s="63"/>
      <c r="R253" s="63"/>
      <c r="S253" s="63"/>
      <c r="T253" s="63"/>
      <c r="U253" s="63"/>
      <c r="V253" s="63"/>
      <c r="W253" s="63"/>
      <c r="X253" s="63"/>
      <c r="Y253" s="63"/>
      <c r="Z253" s="63"/>
    </row>
    <row r="254" spans="1:26" ht="100">
      <c r="A254" s="89" t="s">
        <v>798</v>
      </c>
      <c r="B254" s="93" t="s">
        <v>799</v>
      </c>
      <c r="C254" s="93" t="s">
        <v>800</v>
      </c>
      <c r="D254" s="94">
        <v>2</v>
      </c>
      <c r="E254" s="94" t="s">
        <v>599</v>
      </c>
      <c r="F254" s="93" t="s">
        <v>801</v>
      </c>
      <c r="G254" s="107"/>
      <c r="H254" s="108"/>
      <c r="I254" s="67"/>
      <c r="J254" s="67"/>
      <c r="K254" s="62"/>
      <c r="L254" s="62"/>
      <c r="M254" s="63"/>
      <c r="N254" s="63"/>
      <c r="O254" s="63"/>
      <c r="P254" s="63"/>
      <c r="Q254" s="63"/>
      <c r="R254" s="63"/>
      <c r="S254" s="63"/>
      <c r="T254" s="63"/>
      <c r="U254" s="63"/>
      <c r="V254" s="63"/>
      <c r="W254" s="63"/>
      <c r="X254" s="63"/>
      <c r="Y254" s="63"/>
      <c r="Z254" s="63"/>
    </row>
    <row r="255" spans="1:26" ht="42.75" hidden="1" customHeight="1">
      <c r="A255" s="188" t="s">
        <v>802</v>
      </c>
      <c r="B255" s="177" t="s">
        <v>803</v>
      </c>
      <c r="C255" s="177" t="s">
        <v>804</v>
      </c>
      <c r="D255" s="178"/>
      <c r="E255" s="138"/>
      <c r="F255" s="177" t="s">
        <v>805</v>
      </c>
      <c r="G255" s="112"/>
      <c r="H255" s="112"/>
      <c r="I255" s="140"/>
      <c r="J255" s="140"/>
      <c r="K255" s="105"/>
      <c r="L255" s="105"/>
      <c r="M255" s="106"/>
      <c r="N255" s="106"/>
      <c r="O255" s="106"/>
      <c r="P255" s="106"/>
      <c r="Q255" s="106"/>
      <c r="R255" s="106"/>
      <c r="S255" s="106"/>
      <c r="T255" s="106"/>
      <c r="U255" s="106"/>
      <c r="V255" s="106"/>
      <c r="W255" s="106"/>
      <c r="X255" s="106"/>
      <c r="Y255" s="106"/>
      <c r="Z255" s="106"/>
    </row>
    <row r="256" spans="1:26" ht="72" hidden="1" customHeight="1">
      <c r="A256" s="189" t="s">
        <v>806</v>
      </c>
      <c r="B256" s="179" t="s">
        <v>807</v>
      </c>
      <c r="C256" s="179" t="s">
        <v>808</v>
      </c>
      <c r="D256" s="180"/>
      <c r="E256" s="141"/>
      <c r="F256" s="179" t="s">
        <v>809</v>
      </c>
      <c r="G256" s="133"/>
      <c r="H256" s="133"/>
      <c r="I256" s="190"/>
      <c r="J256" s="190"/>
      <c r="K256" s="105"/>
      <c r="L256" s="105"/>
      <c r="M256" s="106"/>
      <c r="N256" s="106"/>
      <c r="O256" s="106"/>
      <c r="P256" s="106"/>
      <c r="Q256" s="106"/>
      <c r="R256" s="106"/>
      <c r="S256" s="106"/>
      <c r="T256" s="106"/>
      <c r="U256" s="106"/>
      <c r="V256" s="106"/>
      <c r="W256" s="106"/>
      <c r="X256" s="106"/>
      <c r="Y256" s="106"/>
      <c r="Z256" s="106"/>
    </row>
    <row r="257" spans="1:26" ht="57" hidden="1" customHeight="1">
      <c r="A257" s="189" t="s">
        <v>810</v>
      </c>
      <c r="B257" s="191" t="s">
        <v>811</v>
      </c>
      <c r="C257" s="191" t="s">
        <v>812</v>
      </c>
      <c r="D257" s="180"/>
      <c r="E257" s="141"/>
      <c r="F257" s="179" t="s">
        <v>813</v>
      </c>
      <c r="G257" s="133"/>
      <c r="H257" s="133"/>
      <c r="I257" s="190"/>
      <c r="J257" s="190"/>
      <c r="K257" s="105"/>
      <c r="L257" s="105"/>
      <c r="M257" s="106"/>
      <c r="N257" s="106"/>
      <c r="O257" s="106"/>
      <c r="P257" s="106"/>
      <c r="Q257" s="106"/>
      <c r="R257" s="106"/>
      <c r="S257" s="106"/>
      <c r="T257" s="106"/>
      <c r="U257" s="106"/>
      <c r="V257" s="106"/>
      <c r="W257" s="106"/>
      <c r="X257" s="106"/>
      <c r="Y257" s="106"/>
      <c r="Z257" s="106"/>
    </row>
    <row r="258" spans="1:26" ht="72" hidden="1" customHeight="1">
      <c r="A258" s="189" t="s">
        <v>814</v>
      </c>
      <c r="B258" s="179" t="s">
        <v>815</v>
      </c>
      <c r="C258" s="179" t="s">
        <v>816</v>
      </c>
      <c r="D258" s="180"/>
      <c r="E258" s="141"/>
      <c r="F258" s="179" t="s">
        <v>817</v>
      </c>
      <c r="G258" s="133"/>
      <c r="H258" s="133"/>
      <c r="I258" s="190"/>
      <c r="J258" s="190"/>
      <c r="K258" s="105"/>
      <c r="L258" s="105"/>
      <c r="M258" s="106"/>
      <c r="N258" s="106"/>
      <c r="O258" s="106"/>
      <c r="P258" s="106"/>
      <c r="Q258" s="106"/>
      <c r="R258" s="106"/>
      <c r="S258" s="106"/>
      <c r="T258" s="106"/>
      <c r="U258" s="106"/>
      <c r="V258" s="106"/>
      <c r="W258" s="106"/>
      <c r="X258" s="106"/>
      <c r="Y258" s="106"/>
      <c r="Z258" s="106"/>
    </row>
    <row r="259" spans="1:26" ht="100.5" hidden="1" customHeight="1">
      <c r="A259" s="189" t="s">
        <v>818</v>
      </c>
      <c r="B259" s="179" t="s">
        <v>819</v>
      </c>
      <c r="C259" s="179" t="s">
        <v>820</v>
      </c>
      <c r="D259" s="180"/>
      <c r="E259" s="141"/>
      <c r="F259" s="179" t="s">
        <v>821</v>
      </c>
      <c r="G259" s="133"/>
      <c r="H259" s="133"/>
      <c r="I259" s="190"/>
      <c r="J259" s="190"/>
      <c r="K259" s="105"/>
      <c r="L259" s="105"/>
      <c r="M259" s="106"/>
      <c r="N259" s="106"/>
      <c r="O259" s="106"/>
      <c r="P259" s="106"/>
      <c r="Q259" s="106"/>
      <c r="R259" s="106"/>
      <c r="S259" s="106"/>
      <c r="T259" s="106"/>
      <c r="U259" s="106"/>
      <c r="V259" s="106"/>
      <c r="W259" s="106"/>
      <c r="X259" s="106"/>
      <c r="Y259" s="106"/>
      <c r="Z259" s="106"/>
    </row>
    <row r="260" spans="1:26" ht="86.25" hidden="1" customHeight="1">
      <c r="A260" s="192" t="s">
        <v>822</v>
      </c>
      <c r="B260" s="181" t="s">
        <v>823</v>
      </c>
      <c r="C260" s="181" t="s">
        <v>824</v>
      </c>
      <c r="D260" s="182"/>
      <c r="E260" s="143"/>
      <c r="F260" s="181" t="s">
        <v>825</v>
      </c>
      <c r="G260" s="133"/>
      <c r="H260" s="133"/>
      <c r="I260" s="169"/>
      <c r="J260" s="169"/>
      <c r="K260" s="105"/>
      <c r="L260" s="105"/>
      <c r="M260" s="106"/>
      <c r="N260" s="106"/>
      <c r="O260" s="106"/>
      <c r="P260" s="106"/>
      <c r="Q260" s="106"/>
      <c r="R260" s="106"/>
      <c r="S260" s="106"/>
      <c r="T260" s="106"/>
      <c r="U260" s="106"/>
      <c r="V260" s="106"/>
      <c r="W260" s="106"/>
      <c r="X260" s="106"/>
      <c r="Y260" s="106"/>
      <c r="Z260" s="106"/>
    </row>
    <row r="261" spans="1:26" ht="75">
      <c r="A261" s="89" t="s">
        <v>826</v>
      </c>
      <c r="B261" s="93" t="s">
        <v>827</v>
      </c>
      <c r="C261" s="146" t="s">
        <v>828</v>
      </c>
      <c r="D261" s="94">
        <v>2</v>
      </c>
      <c r="E261" s="147" t="s">
        <v>599</v>
      </c>
      <c r="F261" s="93"/>
      <c r="G261" s="107"/>
      <c r="H261" s="108"/>
      <c r="I261" s="67"/>
      <c r="J261" s="67"/>
      <c r="K261" s="62"/>
      <c r="L261" s="62"/>
      <c r="M261" s="63"/>
      <c r="N261" s="63"/>
      <c r="O261" s="63"/>
      <c r="P261" s="63"/>
      <c r="Q261" s="63"/>
      <c r="R261" s="63"/>
      <c r="S261" s="63"/>
      <c r="T261" s="63"/>
      <c r="U261" s="63"/>
      <c r="V261" s="63"/>
      <c r="W261" s="63"/>
      <c r="X261" s="63"/>
      <c r="Y261" s="63"/>
      <c r="Z261" s="63"/>
    </row>
    <row r="262" spans="1:26" ht="50">
      <c r="A262" s="89"/>
      <c r="B262" s="93"/>
      <c r="C262" s="146" t="s">
        <v>829</v>
      </c>
      <c r="D262" s="94">
        <v>2</v>
      </c>
      <c r="E262" s="147" t="s">
        <v>599</v>
      </c>
      <c r="F262" s="93"/>
      <c r="G262" s="107"/>
      <c r="H262" s="108"/>
      <c r="I262" s="67"/>
      <c r="J262" s="67"/>
      <c r="K262" s="62"/>
      <c r="L262" s="62"/>
      <c r="M262" s="63"/>
      <c r="N262" s="63"/>
      <c r="O262" s="63"/>
      <c r="P262" s="63"/>
      <c r="Q262" s="63"/>
      <c r="R262" s="63"/>
      <c r="S262" s="63"/>
      <c r="T262" s="63"/>
      <c r="U262" s="63"/>
      <c r="V262" s="63"/>
      <c r="W262" s="63"/>
      <c r="X262" s="63"/>
      <c r="Y262" s="63"/>
      <c r="Z262" s="63"/>
    </row>
    <row r="263" spans="1:26" ht="50">
      <c r="A263" s="89"/>
      <c r="B263" s="148"/>
      <c r="C263" s="146" t="s">
        <v>830</v>
      </c>
      <c r="D263" s="94">
        <v>2</v>
      </c>
      <c r="E263" s="183" t="s">
        <v>599</v>
      </c>
      <c r="F263" s="146" t="s">
        <v>831</v>
      </c>
      <c r="G263" s="107"/>
      <c r="H263" s="108"/>
      <c r="I263" s="66"/>
      <c r="J263" s="66"/>
      <c r="K263" s="62"/>
      <c r="L263" s="62"/>
      <c r="M263" s="63"/>
      <c r="N263" s="63"/>
      <c r="O263" s="63"/>
      <c r="P263" s="63"/>
      <c r="Q263" s="63"/>
      <c r="R263" s="63"/>
      <c r="S263" s="63"/>
      <c r="T263" s="63"/>
      <c r="U263" s="63"/>
      <c r="V263" s="63"/>
      <c r="W263" s="63"/>
      <c r="X263" s="63"/>
      <c r="Y263" s="63"/>
      <c r="Z263" s="63"/>
    </row>
    <row r="264" spans="1:26" ht="50">
      <c r="A264" s="89"/>
      <c r="B264" s="148"/>
      <c r="C264" s="146" t="s">
        <v>832</v>
      </c>
      <c r="D264" s="94">
        <v>2</v>
      </c>
      <c r="E264" s="183"/>
      <c r="F264" s="146"/>
      <c r="G264" s="107"/>
      <c r="H264" s="108"/>
      <c r="I264" s="66"/>
      <c r="J264" s="66"/>
      <c r="K264" s="62"/>
      <c r="L264" s="62"/>
      <c r="M264" s="63"/>
      <c r="N264" s="63"/>
      <c r="O264" s="63"/>
      <c r="P264" s="63"/>
      <c r="Q264" s="63"/>
      <c r="R264" s="63"/>
      <c r="S264" s="63"/>
      <c r="T264" s="63"/>
      <c r="U264" s="63"/>
      <c r="V264" s="63"/>
      <c r="W264" s="63"/>
      <c r="X264" s="63"/>
      <c r="Y264" s="63"/>
      <c r="Z264" s="63"/>
    </row>
    <row r="265" spans="1:26" ht="25">
      <c r="A265" s="89"/>
      <c r="B265" s="93"/>
      <c r="C265" s="148" t="s">
        <v>833</v>
      </c>
      <c r="D265" s="94">
        <v>2</v>
      </c>
      <c r="E265" s="147"/>
      <c r="F265" s="93"/>
      <c r="G265" s="107"/>
      <c r="H265" s="108"/>
      <c r="I265" s="67"/>
      <c r="J265" s="67"/>
      <c r="K265" s="62"/>
      <c r="L265" s="62"/>
      <c r="M265" s="63"/>
      <c r="N265" s="63"/>
      <c r="O265" s="63"/>
      <c r="P265" s="63"/>
      <c r="Q265" s="63"/>
      <c r="R265" s="63"/>
      <c r="S265" s="63"/>
      <c r="T265" s="63"/>
      <c r="U265" s="63"/>
      <c r="V265" s="63"/>
      <c r="W265" s="63"/>
      <c r="X265" s="63"/>
      <c r="Y265" s="63"/>
      <c r="Z265" s="63"/>
    </row>
    <row r="266" spans="1:26" ht="100">
      <c r="A266" s="89" t="s">
        <v>834</v>
      </c>
      <c r="B266" s="93" t="s">
        <v>835</v>
      </c>
      <c r="C266" s="69" t="s">
        <v>836</v>
      </c>
      <c r="D266" s="94">
        <v>2</v>
      </c>
      <c r="E266" s="94" t="s">
        <v>599</v>
      </c>
      <c r="F266" s="93" t="s">
        <v>837</v>
      </c>
      <c r="G266" s="107"/>
      <c r="H266" s="108"/>
      <c r="I266" s="67"/>
      <c r="J266" s="67"/>
      <c r="K266" s="62"/>
      <c r="L266" s="62"/>
      <c r="M266" s="63"/>
      <c r="N266" s="63"/>
      <c r="O266" s="63"/>
      <c r="P266" s="63"/>
      <c r="Q266" s="63"/>
      <c r="R266" s="63"/>
      <c r="S266" s="63"/>
      <c r="T266" s="63"/>
      <c r="U266" s="63"/>
      <c r="V266" s="63"/>
      <c r="W266" s="63"/>
      <c r="X266" s="63"/>
      <c r="Y266" s="63"/>
      <c r="Z266" s="63"/>
    </row>
    <row r="267" spans="1:26" ht="100">
      <c r="A267" s="89"/>
      <c r="B267" s="93"/>
      <c r="C267" s="69" t="s">
        <v>838</v>
      </c>
      <c r="D267" s="94">
        <v>2</v>
      </c>
      <c r="E267" s="94" t="s">
        <v>599</v>
      </c>
      <c r="F267" s="93" t="s">
        <v>837</v>
      </c>
      <c r="G267" s="107"/>
      <c r="H267" s="108"/>
      <c r="I267" s="67"/>
      <c r="J267" s="67"/>
      <c r="K267" s="62"/>
      <c r="L267" s="62"/>
      <c r="M267" s="63"/>
      <c r="N267" s="63"/>
      <c r="O267" s="63"/>
      <c r="P267" s="63"/>
      <c r="Q267" s="63"/>
      <c r="R267" s="63"/>
      <c r="S267" s="63"/>
      <c r="T267" s="63"/>
      <c r="U267" s="63"/>
      <c r="V267" s="63"/>
      <c r="W267" s="63"/>
      <c r="X267" s="63"/>
      <c r="Y267" s="63"/>
      <c r="Z267" s="63"/>
    </row>
    <row r="268" spans="1:26" ht="100">
      <c r="A268" s="89"/>
      <c r="B268" s="93"/>
      <c r="C268" s="93" t="s">
        <v>839</v>
      </c>
      <c r="D268" s="94">
        <v>2</v>
      </c>
      <c r="E268" s="94" t="s">
        <v>599</v>
      </c>
      <c r="F268" s="93" t="s">
        <v>837</v>
      </c>
      <c r="G268" s="107"/>
      <c r="H268" s="108"/>
      <c r="I268" s="67"/>
      <c r="J268" s="67"/>
      <c r="K268" s="62"/>
      <c r="L268" s="62"/>
      <c r="M268" s="63"/>
      <c r="N268" s="63"/>
      <c r="O268" s="63"/>
      <c r="P268" s="63"/>
      <c r="Q268" s="63"/>
      <c r="R268" s="63"/>
      <c r="S268" s="63"/>
      <c r="T268" s="63"/>
      <c r="U268" s="63"/>
      <c r="V268" s="63"/>
      <c r="W268" s="63"/>
      <c r="X268" s="63"/>
      <c r="Y268" s="63"/>
      <c r="Z268" s="63"/>
    </row>
    <row r="269" spans="1:26" ht="57" hidden="1" customHeight="1">
      <c r="A269" s="193" t="s">
        <v>840</v>
      </c>
      <c r="B269" s="111" t="s">
        <v>841</v>
      </c>
      <c r="C269" s="111" t="s">
        <v>842</v>
      </c>
      <c r="D269" s="186"/>
      <c r="E269" s="136"/>
      <c r="F269" s="111" t="s">
        <v>843</v>
      </c>
      <c r="G269" s="112"/>
      <c r="H269" s="112"/>
      <c r="I269" s="104"/>
      <c r="J269" s="104"/>
      <c r="K269" s="105"/>
      <c r="L269" s="105"/>
      <c r="M269" s="106"/>
      <c r="N269" s="106"/>
      <c r="O269" s="106"/>
      <c r="P269" s="106"/>
      <c r="Q269" s="106"/>
      <c r="R269" s="106"/>
      <c r="S269" s="106"/>
      <c r="T269" s="106"/>
      <c r="U269" s="106"/>
      <c r="V269" s="106"/>
      <c r="W269" s="106"/>
      <c r="X269" s="106"/>
      <c r="Y269" s="106"/>
      <c r="Z269" s="106"/>
    </row>
    <row r="270" spans="1:26" ht="24">
      <c r="A270" s="158"/>
      <c r="B270" s="1608" t="s">
        <v>844</v>
      </c>
      <c r="C270" s="1570"/>
      <c r="D270" s="1570"/>
      <c r="E270" s="1570"/>
      <c r="F270" s="1570"/>
      <c r="G270" s="1573"/>
      <c r="H270" s="156"/>
      <c r="I270" s="157">
        <f t="shared" ref="I270:J270" si="4">I271+I278+I295+I304+I316+I327+I337+I341+I346</f>
        <v>108</v>
      </c>
      <c r="J270" s="157">
        <f t="shared" si="4"/>
        <v>108</v>
      </c>
      <c r="K270" s="62"/>
      <c r="L270" s="62"/>
      <c r="M270" s="63"/>
      <c r="N270" s="63"/>
      <c r="O270" s="63"/>
      <c r="P270" s="63"/>
      <c r="Q270" s="63"/>
      <c r="R270" s="63"/>
      <c r="S270" s="63"/>
      <c r="T270" s="63"/>
      <c r="U270" s="63"/>
      <c r="V270" s="63"/>
      <c r="W270" s="63"/>
      <c r="X270" s="63"/>
      <c r="Y270" s="63"/>
      <c r="Z270" s="63"/>
    </row>
    <row r="271" spans="1:26" ht="25">
      <c r="A271" s="158" t="s">
        <v>81</v>
      </c>
      <c r="B271" s="1605" t="s">
        <v>82</v>
      </c>
      <c r="C271" s="1570"/>
      <c r="D271" s="1570"/>
      <c r="E271" s="1570"/>
      <c r="F271" s="1570"/>
      <c r="G271" s="1573"/>
      <c r="H271" s="145"/>
      <c r="I271" s="67">
        <f>SUM(D272:D277)</f>
        <v>12</v>
      </c>
      <c r="J271" s="67">
        <f>COUNT(D272:D277)*2</f>
        <v>12</v>
      </c>
      <c r="K271" s="62"/>
      <c r="L271" s="62"/>
      <c r="M271" s="63"/>
      <c r="N271" s="63"/>
      <c r="O271" s="63"/>
      <c r="P271" s="63"/>
      <c r="Q271" s="63"/>
      <c r="R271" s="63"/>
      <c r="S271" s="63"/>
      <c r="T271" s="63"/>
      <c r="U271" s="63"/>
      <c r="V271" s="63"/>
      <c r="W271" s="63"/>
      <c r="X271" s="63"/>
      <c r="Y271" s="63"/>
      <c r="Z271" s="63"/>
    </row>
    <row r="272" spans="1:26" ht="100">
      <c r="A272" s="89" t="s">
        <v>845</v>
      </c>
      <c r="B272" s="146" t="s">
        <v>846</v>
      </c>
      <c r="C272" s="146" t="s">
        <v>847</v>
      </c>
      <c r="D272" s="94">
        <v>2</v>
      </c>
      <c r="E272" s="147" t="s">
        <v>599</v>
      </c>
      <c r="F272" s="146" t="s">
        <v>848</v>
      </c>
      <c r="G272" s="107"/>
      <c r="H272" s="108"/>
      <c r="I272" s="67"/>
      <c r="J272" s="67"/>
      <c r="K272" s="62"/>
      <c r="L272" s="62"/>
      <c r="M272" s="63"/>
      <c r="N272" s="63"/>
      <c r="O272" s="63"/>
      <c r="P272" s="63"/>
      <c r="Q272" s="63"/>
      <c r="R272" s="63"/>
      <c r="S272" s="63"/>
      <c r="T272" s="63"/>
      <c r="U272" s="63"/>
      <c r="V272" s="63"/>
      <c r="W272" s="63"/>
      <c r="X272" s="63"/>
      <c r="Y272" s="63"/>
      <c r="Z272" s="63"/>
    </row>
    <row r="273" spans="1:26" ht="100">
      <c r="A273" s="89"/>
      <c r="B273" s="146"/>
      <c r="C273" s="148" t="s">
        <v>849</v>
      </c>
      <c r="D273" s="94">
        <v>2</v>
      </c>
      <c r="E273" s="147" t="s">
        <v>599</v>
      </c>
      <c r="F273" s="146" t="s">
        <v>850</v>
      </c>
      <c r="G273" s="107"/>
      <c r="H273" s="108"/>
      <c r="I273" s="67"/>
      <c r="J273" s="67"/>
      <c r="K273" s="62"/>
      <c r="L273" s="62"/>
      <c r="M273" s="63"/>
      <c r="N273" s="63"/>
      <c r="O273" s="63"/>
      <c r="P273" s="63"/>
      <c r="Q273" s="63"/>
      <c r="R273" s="63"/>
      <c r="S273" s="63"/>
      <c r="T273" s="63"/>
      <c r="U273" s="63"/>
      <c r="V273" s="63"/>
      <c r="W273" s="63"/>
      <c r="X273" s="63"/>
      <c r="Y273" s="63"/>
      <c r="Z273" s="63"/>
    </row>
    <row r="274" spans="1:26" ht="100">
      <c r="A274" s="89"/>
      <c r="B274" s="146"/>
      <c r="C274" s="69" t="s">
        <v>851</v>
      </c>
      <c r="D274" s="94">
        <v>2</v>
      </c>
      <c r="E274" s="94" t="s">
        <v>504</v>
      </c>
      <c r="F274" s="69"/>
      <c r="G274" s="107"/>
      <c r="H274" s="108"/>
      <c r="I274" s="67"/>
      <c r="J274" s="67"/>
      <c r="K274" s="62"/>
      <c r="L274" s="62"/>
      <c r="M274" s="63"/>
      <c r="N274" s="63"/>
      <c r="O274" s="63"/>
      <c r="P274" s="63"/>
      <c r="Q274" s="63"/>
      <c r="R274" s="63"/>
      <c r="S274" s="63"/>
      <c r="T274" s="63"/>
      <c r="U274" s="63"/>
      <c r="V274" s="63"/>
      <c r="W274" s="63"/>
      <c r="X274" s="63"/>
      <c r="Y274" s="63"/>
      <c r="Z274" s="63"/>
    </row>
    <row r="275" spans="1:26" ht="150">
      <c r="A275" s="89"/>
      <c r="B275" s="146"/>
      <c r="C275" s="69" t="s">
        <v>852</v>
      </c>
      <c r="D275" s="94">
        <v>2</v>
      </c>
      <c r="E275" s="94" t="s">
        <v>599</v>
      </c>
      <c r="F275" s="146" t="s">
        <v>853</v>
      </c>
      <c r="G275" s="107"/>
      <c r="H275" s="108"/>
      <c r="I275" s="67"/>
      <c r="J275" s="67"/>
      <c r="K275" s="62"/>
      <c r="L275" s="62"/>
      <c r="M275" s="63"/>
      <c r="N275" s="63"/>
      <c r="O275" s="63"/>
      <c r="P275" s="63"/>
      <c r="Q275" s="63"/>
      <c r="R275" s="63"/>
      <c r="S275" s="63"/>
      <c r="T275" s="63"/>
      <c r="U275" s="63"/>
      <c r="V275" s="63"/>
      <c r="W275" s="63"/>
      <c r="X275" s="63"/>
      <c r="Y275" s="63"/>
      <c r="Z275" s="63"/>
    </row>
    <row r="276" spans="1:26" ht="100">
      <c r="A276" s="89" t="s">
        <v>854</v>
      </c>
      <c r="B276" s="69" t="s">
        <v>855</v>
      </c>
      <c r="C276" s="69" t="s">
        <v>856</v>
      </c>
      <c r="D276" s="94">
        <v>2</v>
      </c>
      <c r="E276" s="94" t="s">
        <v>857</v>
      </c>
      <c r="F276" s="135"/>
      <c r="G276" s="107"/>
      <c r="H276" s="108"/>
      <c r="I276" s="67"/>
      <c r="J276" s="67"/>
      <c r="K276" s="62"/>
      <c r="L276" s="62"/>
      <c r="M276" s="63"/>
      <c r="N276" s="63"/>
      <c r="O276" s="63"/>
      <c r="P276" s="63"/>
      <c r="Q276" s="63"/>
      <c r="R276" s="63"/>
      <c r="S276" s="63"/>
      <c r="T276" s="63"/>
      <c r="U276" s="63"/>
      <c r="V276" s="63"/>
      <c r="W276" s="63"/>
      <c r="X276" s="63"/>
      <c r="Y276" s="63"/>
      <c r="Z276" s="63"/>
    </row>
    <row r="277" spans="1:26" ht="75">
      <c r="A277" s="89" t="s">
        <v>858</v>
      </c>
      <c r="B277" s="69" t="s">
        <v>859</v>
      </c>
      <c r="C277" s="69" t="s">
        <v>860</v>
      </c>
      <c r="D277" s="94">
        <v>2</v>
      </c>
      <c r="E277" s="94" t="s">
        <v>506</v>
      </c>
      <c r="F277" s="135"/>
      <c r="G277" s="107"/>
      <c r="H277" s="108"/>
      <c r="I277" s="67"/>
      <c r="J277" s="67"/>
      <c r="K277" s="62"/>
      <c r="L277" s="62"/>
      <c r="M277" s="63"/>
      <c r="N277" s="63"/>
      <c r="O277" s="63"/>
      <c r="P277" s="63"/>
      <c r="Q277" s="63"/>
      <c r="R277" s="63"/>
      <c r="S277" s="63"/>
      <c r="T277" s="63"/>
      <c r="U277" s="63"/>
      <c r="V277" s="63"/>
      <c r="W277" s="63"/>
      <c r="X277" s="63"/>
      <c r="Y277" s="63"/>
      <c r="Z277" s="63"/>
    </row>
    <row r="278" spans="1:26" ht="25">
      <c r="A278" s="158" t="s">
        <v>83</v>
      </c>
      <c r="B278" s="1605" t="s">
        <v>84</v>
      </c>
      <c r="C278" s="1570"/>
      <c r="D278" s="1570"/>
      <c r="E278" s="1570"/>
      <c r="F278" s="1570"/>
      <c r="G278" s="1573"/>
      <c r="H278" s="145"/>
      <c r="I278" s="67">
        <f>SUM(D279:D294)</f>
        <v>30</v>
      </c>
      <c r="J278" s="67">
        <f>COUNT(D279:D294)*2</f>
        <v>30</v>
      </c>
      <c r="K278" s="62"/>
      <c r="L278" s="62"/>
      <c r="M278" s="63"/>
      <c r="N278" s="63"/>
      <c r="O278" s="63"/>
      <c r="P278" s="63"/>
      <c r="Q278" s="63"/>
      <c r="R278" s="63"/>
      <c r="S278" s="63"/>
      <c r="T278" s="63"/>
      <c r="U278" s="63"/>
      <c r="V278" s="63"/>
      <c r="W278" s="63"/>
      <c r="X278" s="63"/>
      <c r="Y278" s="63"/>
      <c r="Z278" s="63"/>
    </row>
    <row r="279" spans="1:26" ht="75">
      <c r="A279" s="158" t="s">
        <v>861</v>
      </c>
      <c r="B279" s="146" t="s">
        <v>862</v>
      </c>
      <c r="C279" s="148" t="s">
        <v>863</v>
      </c>
      <c r="D279" s="94">
        <v>2</v>
      </c>
      <c r="E279" s="147" t="s">
        <v>599</v>
      </c>
      <c r="F279" s="148" t="s">
        <v>864</v>
      </c>
      <c r="G279" s="107"/>
      <c r="H279" s="108"/>
      <c r="I279" s="67"/>
      <c r="J279" s="67"/>
      <c r="K279" s="62"/>
      <c r="L279" s="62"/>
      <c r="M279" s="63"/>
      <c r="N279" s="63"/>
      <c r="O279" s="63"/>
      <c r="P279" s="63"/>
      <c r="Q279" s="63"/>
      <c r="R279" s="63"/>
      <c r="S279" s="63"/>
      <c r="T279" s="63"/>
      <c r="U279" s="63"/>
      <c r="V279" s="63"/>
      <c r="W279" s="63"/>
      <c r="X279" s="63"/>
      <c r="Y279" s="63"/>
      <c r="Z279" s="63"/>
    </row>
    <row r="280" spans="1:26" ht="30.75" hidden="1" customHeight="1">
      <c r="A280" s="97" t="s">
        <v>865</v>
      </c>
      <c r="B280" s="194" t="s">
        <v>866</v>
      </c>
      <c r="C280" s="136"/>
      <c r="D280" s="110"/>
      <c r="E280" s="136"/>
      <c r="F280" s="137"/>
      <c r="G280" s="112"/>
      <c r="H280" s="112"/>
      <c r="I280" s="113"/>
      <c r="J280" s="113"/>
      <c r="K280" s="105"/>
      <c r="L280" s="105"/>
      <c r="M280" s="106"/>
      <c r="N280" s="106"/>
      <c r="O280" s="106"/>
      <c r="P280" s="106"/>
      <c r="Q280" s="106"/>
      <c r="R280" s="106"/>
      <c r="S280" s="106"/>
      <c r="T280" s="106"/>
      <c r="U280" s="106"/>
      <c r="V280" s="106"/>
      <c r="W280" s="106"/>
      <c r="X280" s="106"/>
      <c r="Y280" s="106"/>
      <c r="Z280" s="106"/>
    </row>
    <row r="281" spans="1:26" ht="75">
      <c r="A281" s="158" t="s">
        <v>867</v>
      </c>
      <c r="B281" s="146" t="s">
        <v>868</v>
      </c>
      <c r="C281" s="148" t="s">
        <v>869</v>
      </c>
      <c r="D281" s="94">
        <v>2</v>
      </c>
      <c r="E281" s="147" t="s">
        <v>469</v>
      </c>
      <c r="F281" s="146" t="s">
        <v>870</v>
      </c>
      <c r="G281" s="107"/>
      <c r="H281" s="108"/>
      <c r="I281" s="67"/>
      <c r="J281" s="67"/>
      <c r="K281" s="62"/>
      <c r="L281" s="62"/>
      <c r="M281" s="63"/>
      <c r="N281" s="63"/>
      <c r="O281" s="63"/>
      <c r="P281" s="63"/>
      <c r="Q281" s="63"/>
      <c r="R281" s="63"/>
      <c r="S281" s="63"/>
      <c r="T281" s="63"/>
      <c r="U281" s="63"/>
      <c r="V281" s="63"/>
      <c r="W281" s="63"/>
      <c r="X281" s="63"/>
      <c r="Y281" s="63"/>
      <c r="Z281" s="63"/>
    </row>
    <row r="282" spans="1:26" ht="50">
      <c r="A282" s="158"/>
      <c r="B282" s="146"/>
      <c r="C282" s="148" t="s">
        <v>871</v>
      </c>
      <c r="D282" s="94">
        <v>2</v>
      </c>
      <c r="E282" s="147" t="s">
        <v>469</v>
      </c>
      <c r="F282" s="107"/>
      <c r="G282" s="107"/>
      <c r="H282" s="108"/>
      <c r="I282" s="67"/>
      <c r="J282" s="67"/>
      <c r="K282" s="62"/>
      <c r="L282" s="62"/>
      <c r="M282" s="63"/>
      <c r="N282" s="63"/>
      <c r="O282" s="63"/>
      <c r="P282" s="63"/>
      <c r="Q282" s="63"/>
      <c r="R282" s="63"/>
      <c r="S282" s="63"/>
      <c r="T282" s="63"/>
      <c r="U282" s="63"/>
      <c r="V282" s="63"/>
      <c r="W282" s="63"/>
      <c r="X282" s="63"/>
      <c r="Y282" s="63"/>
      <c r="Z282" s="63"/>
    </row>
    <row r="283" spans="1:26" ht="75">
      <c r="A283" s="158" t="s">
        <v>872</v>
      </c>
      <c r="B283" s="146" t="s">
        <v>873</v>
      </c>
      <c r="C283" s="146" t="s">
        <v>874</v>
      </c>
      <c r="D283" s="94">
        <v>2</v>
      </c>
      <c r="E283" s="147" t="s">
        <v>504</v>
      </c>
      <c r="F283" s="107"/>
      <c r="G283" s="107"/>
      <c r="H283" s="108"/>
      <c r="I283" s="67"/>
      <c r="J283" s="67"/>
      <c r="K283" s="62"/>
      <c r="L283" s="62"/>
      <c r="M283" s="62"/>
      <c r="N283" s="62"/>
      <c r="O283" s="62"/>
      <c r="P283" s="62"/>
      <c r="Q283" s="62"/>
      <c r="R283" s="62"/>
      <c r="S283" s="62"/>
      <c r="T283" s="62"/>
      <c r="U283" s="62"/>
      <c r="V283" s="62"/>
      <c r="W283" s="62"/>
      <c r="X283" s="62"/>
      <c r="Y283" s="62"/>
      <c r="Z283" s="62"/>
    </row>
    <row r="284" spans="1:26" ht="24">
      <c r="A284" s="158"/>
      <c r="B284" s="146"/>
      <c r="C284" s="95" t="s">
        <v>875</v>
      </c>
      <c r="D284" s="94">
        <v>2</v>
      </c>
      <c r="E284" s="147" t="s">
        <v>504</v>
      </c>
      <c r="F284" s="107"/>
      <c r="G284" s="107"/>
      <c r="H284" s="108"/>
      <c r="I284" s="67"/>
      <c r="J284" s="67"/>
      <c r="K284" s="62"/>
      <c r="L284" s="62"/>
      <c r="M284" s="62"/>
      <c r="N284" s="62"/>
      <c r="O284" s="62"/>
      <c r="P284" s="62"/>
      <c r="Q284" s="62"/>
      <c r="R284" s="62"/>
      <c r="S284" s="62"/>
      <c r="T284" s="62"/>
      <c r="U284" s="62"/>
      <c r="V284" s="62"/>
      <c r="W284" s="62"/>
      <c r="X284" s="62"/>
      <c r="Y284" s="62"/>
      <c r="Z284" s="62"/>
    </row>
    <row r="285" spans="1:26" ht="75">
      <c r="A285" s="158"/>
      <c r="B285" s="146"/>
      <c r="C285" s="148" t="s">
        <v>876</v>
      </c>
      <c r="D285" s="94">
        <v>2</v>
      </c>
      <c r="E285" s="147" t="s">
        <v>877</v>
      </c>
      <c r="F285" s="146" t="s">
        <v>878</v>
      </c>
      <c r="G285" s="107"/>
      <c r="H285" s="108"/>
      <c r="I285" s="67"/>
      <c r="J285" s="67"/>
      <c r="K285" s="62"/>
      <c r="L285" s="62"/>
      <c r="M285" s="62"/>
      <c r="N285" s="62"/>
      <c r="O285" s="62"/>
      <c r="P285" s="62"/>
      <c r="Q285" s="62"/>
      <c r="R285" s="62"/>
      <c r="S285" s="62"/>
      <c r="T285" s="62"/>
      <c r="U285" s="62"/>
      <c r="V285" s="62"/>
      <c r="W285" s="62"/>
      <c r="X285" s="62"/>
      <c r="Y285" s="62"/>
      <c r="Z285" s="62"/>
    </row>
    <row r="286" spans="1:26" ht="75">
      <c r="A286" s="158" t="s">
        <v>879</v>
      </c>
      <c r="B286" s="146" t="s">
        <v>880</v>
      </c>
      <c r="C286" s="146" t="s">
        <v>881</v>
      </c>
      <c r="D286" s="94">
        <v>2</v>
      </c>
      <c r="E286" s="147" t="s">
        <v>599</v>
      </c>
      <c r="F286" s="107"/>
      <c r="G286" s="107"/>
      <c r="H286" s="108"/>
      <c r="I286" s="67"/>
      <c r="J286" s="67"/>
      <c r="K286" s="62"/>
      <c r="L286" s="62"/>
      <c r="M286" s="62"/>
      <c r="N286" s="62"/>
      <c r="O286" s="62"/>
      <c r="P286" s="62"/>
      <c r="Q286" s="62"/>
      <c r="R286" s="62"/>
      <c r="S286" s="62"/>
      <c r="T286" s="62"/>
      <c r="U286" s="62"/>
      <c r="V286" s="62"/>
      <c r="W286" s="62"/>
      <c r="X286" s="62"/>
      <c r="Y286" s="62"/>
      <c r="Z286" s="62"/>
    </row>
    <row r="287" spans="1:26" ht="75">
      <c r="A287" s="158"/>
      <c r="B287" s="146"/>
      <c r="C287" s="146" t="s">
        <v>882</v>
      </c>
      <c r="D287" s="94">
        <v>2</v>
      </c>
      <c r="E287" s="147" t="s">
        <v>611</v>
      </c>
      <c r="F287" s="146" t="s">
        <v>883</v>
      </c>
      <c r="G287" s="107"/>
      <c r="H287" s="108"/>
      <c r="I287" s="67"/>
      <c r="J287" s="67"/>
      <c r="K287" s="62"/>
      <c r="L287" s="62"/>
      <c r="M287" s="62"/>
      <c r="N287" s="62"/>
      <c r="O287" s="62"/>
      <c r="P287" s="62"/>
      <c r="Q287" s="62"/>
      <c r="R287" s="62"/>
      <c r="S287" s="62"/>
      <c r="T287" s="62"/>
      <c r="U287" s="62"/>
      <c r="V287" s="62"/>
      <c r="W287" s="62"/>
      <c r="X287" s="62"/>
      <c r="Y287" s="62"/>
      <c r="Z287" s="62"/>
    </row>
    <row r="288" spans="1:26" ht="75">
      <c r="A288" s="158"/>
      <c r="B288" s="146"/>
      <c r="C288" s="146" t="s">
        <v>884</v>
      </c>
      <c r="D288" s="94">
        <v>2</v>
      </c>
      <c r="E288" s="147" t="s">
        <v>599</v>
      </c>
      <c r="F288" s="107"/>
      <c r="G288" s="107"/>
      <c r="H288" s="108"/>
      <c r="I288" s="67"/>
      <c r="J288" s="67"/>
      <c r="K288" s="62"/>
      <c r="L288" s="62"/>
      <c r="M288" s="62"/>
      <c r="N288" s="62"/>
      <c r="O288" s="62"/>
      <c r="P288" s="62"/>
      <c r="Q288" s="62"/>
      <c r="R288" s="62"/>
      <c r="S288" s="62"/>
      <c r="T288" s="62"/>
      <c r="U288" s="62"/>
      <c r="V288" s="62"/>
      <c r="W288" s="62"/>
      <c r="X288" s="62"/>
      <c r="Y288" s="62"/>
      <c r="Z288" s="62"/>
    </row>
    <row r="289" spans="1:26" ht="75">
      <c r="A289" s="158"/>
      <c r="B289" s="146"/>
      <c r="C289" s="146" t="s">
        <v>885</v>
      </c>
      <c r="D289" s="94">
        <v>2</v>
      </c>
      <c r="E289" s="147" t="s">
        <v>611</v>
      </c>
      <c r="F289" s="146" t="s">
        <v>886</v>
      </c>
      <c r="G289" s="107"/>
      <c r="H289" s="108"/>
      <c r="I289" s="67"/>
      <c r="J289" s="67"/>
      <c r="K289" s="62"/>
      <c r="L289" s="62"/>
      <c r="M289" s="62"/>
      <c r="N289" s="62"/>
      <c r="O289" s="62"/>
      <c r="P289" s="62"/>
      <c r="Q289" s="62"/>
      <c r="R289" s="62"/>
      <c r="S289" s="62"/>
      <c r="T289" s="62"/>
      <c r="U289" s="62"/>
      <c r="V289" s="62"/>
      <c r="W289" s="62"/>
      <c r="X289" s="62"/>
      <c r="Y289" s="62"/>
      <c r="Z289" s="62"/>
    </row>
    <row r="290" spans="1:26" ht="75">
      <c r="A290" s="158" t="s">
        <v>887</v>
      </c>
      <c r="B290" s="146" t="s">
        <v>888</v>
      </c>
      <c r="C290" s="146" t="s">
        <v>889</v>
      </c>
      <c r="D290" s="94">
        <v>2</v>
      </c>
      <c r="E290" s="147" t="s">
        <v>599</v>
      </c>
      <c r="F290" s="107"/>
      <c r="G290" s="107"/>
      <c r="H290" s="108"/>
      <c r="I290" s="67"/>
      <c r="J290" s="67"/>
      <c r="K290" s="62"/>
      <c r="L290" s="62"/>
      <c r="M290" s="62"/>
      <c r="N290" s="62"/>
      <c r="O290" s="62"/>
      <c r="P290" s="62"/>
      <c r="Q290" s="62"/>
      <c r="R290" s="62"/>
      <c r="S290" s="62"/>
      <c r="T290" s="62"/>
      <c r="U290" s="62"/>
      <c r="V290" s="62"/>
      <c r="W290" s="62"/>
      <c r="X290" s="62"/>
      <c r="Y290" s="62"/>
      <c r="Z290" s="62"/>
    </row>
    <row r="291" spans="1:26" ht="75">
      <c r="A291" s="158"/>
      <c r="B291" s="146"/>
      <c r="C291" s="146" t="s">
        <v>890</v>
      </c>
      <c r="D291" s="94">
        <v>2</v>
      </c>
      <c r="E291" s="147" t="s">
        <v>891</v>
      </c>
      <c r="F291" s="107"/>
      <c r="G291" s="107"/>
      <c r="H291" s="108"/>
      <c r="I291" s="67"/>
      <c r="J291" s="67"/>
      <c r="K291" s="62"/>
      <c r="L291" s="62"/>
      <c r="M291" s="62"/>
      <c r="N291" s="62"/>
      <c r="O291" s="62"/>
      <c r="P291" s="62"/>
      <c r="Q291" s="62"/>
      <c r="R291" s="62"/>
      <c r="S291" s="62"/>
      <c r="T291" s="62"/>
      <c r="U291" s="62"/>
      <c r="V291" s="62"/>
      <c r="W291" s="62"/>
      <c r="X291" s="62"/>
      <c r="Y291" s="62"/>
      <c r="Z291" s="62"/>
    </row>
    <row r="292" spans="1:26" ht="75">
      <c r="A292" s="158"/>
      <c r="B292" s="146"/>
      <c r="C292" s="146" t="s">
        <v>892</v>
      </c>
      <c r="D292" s="94">
        <v>2</v>
      </c>
      <c r="E292" s="147" t="s">
        <v>599</v>
      </c>
      <c r="F292" s="146" t="s">
        <v>893</v>
      </c>
      <c r="G292" s="107"/>
      <c r="H292" s="108"/>
      <c r="I292" s="67"/>
      <c r="J292" s="67"/>
      <c r="K292" s="62"/>
      <c r="L292" s="62"/>
      <c r="M292" s="62"/>
      <c r="N292" s="62"/>
      <c r="O292" s="62"/>
      <c r="P292" s="62"/>
      <c r="Q292" s="62"/>
      <c r="R292" s="62"/>
      <c r="S292" s="62"/>
      <c r="T292" s="62"/>
      <c r="U292" s="62"/>
      <c r="V292" s="62"/>
      <c r="W292" s="62"/>
      <c r="X292" s="62"/>
      <c r="Y292" s="62"/>
      <c r="Z292" s="62"/>
    </row>
    <row r="293" spans="1:26" ht="100">
      <c r="A293" s="158" t="s">
        <v>894</v>
      </c>
      <c r="B293" s="146" t="s">
        <v>895</v>
      </c>
      <c r="C293" s="148" t="s">
        <v>896</v>
      </c>
      <c r="D293" s="94">
        <v>2</v>
      </c>
      <c r="E293" s="147" t="s">
        <v>504</v>
      </c>
      <c r="F293" s="146" t="s">
        <v>897</v>
      </c>
      <c r="G293" s="107"/>
      <c r="H293" s="108"/>
      <c r="I293" s="67"/>
      <c r="J293" s="67"/>
      <c r="K293" s="62"/>
      <c r="L293" s="62"/>
      <c r="M293" s="62"/>
      <c r="N293" s="62"/>
      <c r="O293" s="62"/>
      <c r="P293" s="62"/>
      <c r="Q293" s="62"/>
      <c r="R293" s="62"/>
      <c r="S293" s="62"/>
      <c r="T293" s="62"/>
      <c r="U293" s="62"/>
      <c r="V293" s="62"/>
      <c r="W293" s="62"/>
      <c r="X293" s="62"/>
      <c r="Y293" s="62"/>
      <c r="Z293" s="62"/>
    </row>
    <row r="294" spans="1:26" ht="75">
      <c r="A294" s="158" t="s">
        <v>898</v>
      </c>
      <c r="B294" s="146" t="s">
        <v>899</v>
      </c>
      <c r="C294" s="146" t="s">
        <v>900</v>
      </c>
      <c r="D294" s="94">
        <v>2</v>
      </c>
      <c r="E294" s="147" t="s">
        <v>506</v>
      </c>
      <c r="F294" s="107"/>
      <c r="G294" s="107"/>
      <c r="H294" s="108"/>
      <c r="I294" s="67"/>
      <c r="J294" s="67"/>
      <c r="K294" s="62"/>
      <c r="L294" s="62"/>
      <c r="M294" s="62"/>
      <c r="N294" s="62"/>
      <c r="O294" s="62"/>
      <c r="P294" s="62"/>
      <c r="Q294" s="62"/>
      <c r="R294" s="62"/>
      <c r="S294" s="62"/>
      <c r="T294" s="62"/>
      <c r="U294" s="62"/>
      <c r="V294" s="62"/>
      <c r="W294" s="62"/>
      <c r="X294" s="62"/>
      <c r="Y294" s="62"/>
      <c r="Z294" s="62"/>
    </row>
    <row r="295" spans="1:26" ht="25">
      <c r="A295" s="158" t="s">
        <v>85</v>
      </c>
      <c r="B295" s="1605" t="s">
        <v>86</v>
      </c>
      <c r="C295" s="1570"/>
      <c r="D295" s="1570"/>
      <c r="E295" s="1570"/>
      <c r="F295" s="1570"/>
      <c r="G295" s="1573"/>
      <c r="H295" s="145"/>
      <c r="I295" s="67">
        <f>SUM(D296:D303)</f>
        <v>16</v>
      </c>
      <c r="J295" s="67">
        <f>COUNT(D296:D303)*2</f>
        <v>16</v>
      </c>
      <c r="K295" s="62"/>
      <c r="L295" s="62"/>
      <c r="M295" s="62"/>
      <c r="N295" s="62"/>
      <c r="O295" s="62"/>
      <c r="P295" s="62"/>
      <c r="Q295" s="62"/>
      <c r="R295" s="62"/>
      <c r="S295" s="62"/>
      <c r="T295" s="62"/>
      <c r="U295" s="62"/>
      <c r="V295" s="62"/>
      <c r="W295" s="62"/>
      <c r="X295" s="62"/>
      <c r="Y295" s="62"/>
      <c r="Z295" s="62"/>
    </row>
    <row r="296" spans="1:26" ht="75">
      <c r="A296" s="89" t="s">
        <v>901</v>
      </c>
      <c r="B296" s="69" t="s">
        <v>902</v>
      </c>
      <c r="C296" s="69" t="s">
        <v>903</v>
      </c>
      <c r="D296" s="94">
        <v>2</v>
      </c>
      <c r="E296" s="94" t="s">
        <v>469</v>
      </c>
      <c r="F296" s="69" t="s">
        <v>904</v>
      </c>
      <c r="G296" s="107"/>
      <c r="H296" s="108"/>
      <c r="I296" s="67"/>
      <c r="J296" s="67"/>
      <c r="K296" s="62"/>
      <c r="L296" s="62"/>
      <c r="M296" s="62"/>
      <c r="N296" s="62"/>
      <c r="O296" s="62"/>
      <c r="P296" s="62"/>
      <c r="Q296" s="62"/>
      <c r="R296" s="62"/>
      <c r="S296" s="62"/>
      <c r="T296" s="62"/>
      <c r="U296" s="62"/>
      <c r="V296" s="62"/>
      <c r="W296" s="62"/>
      <c r="X296" s="62"/>
      <c r="Y296" s="62"/>
      <c r="Z296" s="62"/>
    </row>
    <row r="297" spans="1:26" ht="50">
      <c r="A297" s="89"/>
      <c r="B297" s="69"/>
      <c r="C297" s="69" t="s">
        <v>905</v>
      </c>
      <c r="D297" s="94">
        <v>2</v>
      </c>
      <c r="E297" s="94" t="s">
        <v>469</v>
      </c>
      <c r="F297" s="69"/>
      <c r="G297" s="107"/>
      <c r="H297" s="108"/>
      <c r="I297" s="67"/>
      <c r="J297" s="67"/>
      <c r="K297" s="62"/>
      <c r="L297" s="62"/>
      <c r="M297" s="62"/>
      <c r="N297" s="62"/>
      <c r="O297" s="62"/>
      <c r="P297" s="62"/>
      <c r="Q297" s="62"/>
      <c r="R297" s="62"/>
      <c r="S297" s="62"/>
      <c r="T297" s="62"/>
      <c r="U297" s="62"/>
      <c r="V297" s="62"/>
      <c r="W297" s="62"/>
      <c r="X297" s="62"/>
      <c r="Y297" s="62"/>
      <c r="Z297" s="62"/>
    </row>
    <row r="298" spans="1:26" ht="75">
      <c r="A298" s="89" t="s">
        <v>906</v>
      </c>
      <c r="B298" s="69" t="s">
        <v>907</v>
      </c>
      <c r="C298" s="69" t="s">
        <v>908</v>
      </c>
      <c r="D298" s="94">
        <v>2</v>
      </c>
      <c r="E298" s="94" t="s">
        <v>506</v>
      </c>
      <c r="F298" s="135"/>
      <c r="G298" s="107"/>
      <c r="H298" s="108"/>
      <c r="I298" s="67"/>
      <c r="J298" s="67"/>
      <c r="K298" s="62"/>
      <c r="L298" s="62"/>
      <c r="M298" s="62"/>
      <c r="N298" s="62"/>
      <c r="O298" s="62"/>
      <c r="P298" s="62"/>
      <c r="Q298" s="62"/>
      <c r="R298" s="62"/>
      <c r="S298" s="62"/>
      <c r="T298" s="62"/>
      <c r="U298" s="62"/>
      <c r="V298" s="62"/>
      <c r="W298" s="62"/>
      <c r="X298" s="62"/>
      <c r="Y298" s="62"/>
      <c r="Z298" s="62"/>
    </row>
    <row r="299" spans="1:26" ht="75">
      <c r="A299" s="89" t="s">
        <v>909</v>
      </c>
      <c r="B299" s="69" t="s">
        <v>910</v>
      </c>
      <c r="C299" s="69" t="s">
        <v>911</v>
      </c>
      <c r="D299" s="94">
        <v>2</v>
      </c>
      <c r="E299" s="94" t="s">
        <v>912</v>
      </c>
      <c r="F299" s="69" t="s">
        <v>913</v>
      </c>
      <c r="G299" s="107"/>
      <c r="H299" s="108"/>
      <c r="I299" s="67"/>
      <c r="J299" s="67"/>
      <c r="K299" s="62"/>
      <c r="L299" s="62"/>
      <c r="M299" s="63"/>
      <c r="N299" s="63"/>
      <c r="O299" s="63"/>
      <c r="P299" s="63"/>
      <c r="Q299" s="63"/>
      <c r="R299" s="63"/>
      <c r="S299" s="63"/>
      <c r="T299" s="63"/>
      <c r="U299" s="63"/>
      <c r="V299" s="63"/>
      <c r="W299" s="63"/>
      <c r="X299" s="63"/>
      <c r="Y299" s="63"/>
      <c r="Z299" s="63"/>
    </row>
    <row r="300" spans="1:26" ht="75">
      <c r="A300" s="89"/>
      <c r="B300" s="69"/>
      <c r="C300" s="69" t="s">
        <v>914</v>
      </c>
      <c r="D300" s="94">
        <v>2</v>
      </c>
      <c r="E300" s="94" t="s">
        <v>387</v>
      </c>
      <c r="F300" s="69" t="s">
        <v>913</v>
      </c>
      <c r="G300" s="107"/>
      <c r="H300" s="108"/>
      <c r="I300" s="67"/>
      <c r="J300" s="67"/>
      <c r="K300" s="62"/>
      <c r="L300" s="62"/>
      <c r="M300" s="63"/>
      <c r="N300" s="63"/>
      <c r="O300" s="63"/>
      <c r="P300" s="63"/>
      <c r="Q300" s="63"/>
      <c r="R300" s="63"/>
      <c r="S300" s="63"/>
      <c r="T300" s="63"/>
      <c r="U300" s="63"/>
      <c r="V300" s="63"/>
      <c r="W300" s="63"/>
      <c r="X300" s="63"/>
      <c r="Y300" s="63"/>
      <c r="Z300" s="63"/>
    </row>
    <row r="301" spans="1:26" ht="75">
      <c r="A301" s="89" t="s">
        <v>915</v>
      </c>
      <c r="B301" s="69" t="s">
        <v>916</v>
      </c>
      <c r="C301" s="69" t="s">
        <v>917</v>
      </c>
      <c r="D301" s="94">
        <v>2</v>
      </c>
      <c r="E301" s="94" t="s">
        <v>387</v>
      </c>
      <c r="F301" s="69" t="s">
        <v>918</v>
      </c>
      <c r="G301" s="107"/>
      <c r="H301" s="108"/>
      <c r="I301" s="67"/>
      <c r="J301" s="67"/>
      <c r="K301" s="62"/>
      <c r="L301" s="62"/>
      <c r="M301" s="63"/>
      <c r="N301" s="63"/>
      <c r="O301" s="63"/>
      <c r="P301" s="63"/>
      <c r="Q301" s="63"/>
      <c r="R301" s="63"/>
      <c r="S301" s="63"/>
      <c r="T301" s="63"/>
      <c r="U301" s="63"/>
      <c r="V301" s="63"/>
      <c r="W301" s="63"/>
      <c r="X301" s="63"/>
      <c r="Y301" s="63"/>
      <c r="Z301" s="63"/>
    </row>
    <row r="302" spans="1:26" ht="75">
      <c r="A302" s="89"/>
      <c r="B302" s="69"/>
      <c r="C302" s="69" t="s">
        <v>919</v>
      </c>
      <c r="D302" s="94">
        <v>2</v>
      </c>
      <c r="E302" s="94" t="s">
        <v>506</v>
      </c>
      <c r="F302" s="135"/>
      <c r="G302" s="107"/>
      <c r="H302" s="108"/>
      <c r="I302" s="67"/>
      <c r="J302" s="67"/>
      <c r="K302" s="62"/>
      <c r="L302" s="62"/>
      <c r="M302" s="63"/>
      <c r="N302" s="63"/>
      <c r="O302" s="63"/>
      <c r="P302" s="63"/>
      <c r="Q302" s="63"/>
      <c r="R302" s="63"/>
      <c r="S302" s="63"/>
      <c r="T302" s="63"/>
      <c r="U302" s="63"/>
      <c r="V302" s="63"/>
      <c r="W302" s="63"/>
      <c r="X302" s="63"/>
      <c r="Y302" s="63"/>
      <c r="Z302" s="63"/>
    </row>
    <row r="303" spans="1:26" ht="75">
      <c r="A303" s="89" t="s">
        <v>920</v>
      </c>
      <c r="B303" s="146" t="s">
        <v>921</v>
      </c>
      <c r="C303" s="69" t="s">
        <v>922</v>
      </c>
      <c r="D303" s="94">
        <v>2</v>
      </c>
      <c r="E303" s="94" t="s">
        <v>549</v>
      </c>
      <c r="F303" s="135"/>
      <c r="G303" s="107"/>
      <c r="H303" s="108"/>
      <c r="I303" s="67"/>
      <c r="J303" s="67"/>
      <c r="K303" s="62"/>
      <c r="L303" s="62"/>
      <c r="M303" s="63"/>
      <c r="N303" s="63"/>
      <c r="O303" s="63"/>
      <c r="P303" s="63"/>
      <c r="Q303" s="63"/>
      <c r="R303" s="63"/>
      <c r="S303" s="63"/>
      <c r="T303" s="63"/>
      <c r="U303" s="63"/>
      <c r="V303" s="63"/>
      <c r="W303" s="63"/>
      <c r="X303" s="63"/>
      <c r="Y303" s="63"/>
      <c r="Z303" s="63"/>
    </row>
    <row r="304" spans="1:26" ht="25">
      <c r="A304" s="158" t="s">
        <v>87</v>
      </c>
      <c r="B304" s="1605" t="s">
        <v>88</v>
      </c>
      <c r="C304" s="1570"/>
      <c r="D304" s="1570"/>
      <c r="E304" s="1570"/>
      <c r="F304" s="1570"/>
      <c r="G304" s="1573"/>
      <c r="H304" s="145"/>
      <c r="I304" s="67">
        <f>SUM(D305:D315)</f>
        <v>20</v>
      </c>
      <c r="J304" s="67">
        <f>COUNT(D305:D315)*2</f>
        <v>20</v>
      </c>
      <c r="K304" s="62"/>
      <c r="L304" s="62"/>
      <c r="M304" s="63"/>
      <c r="N304" s="63"/>
      <c r="O304" s="63"/>
      <c r="P304" s="63"/>
      <c r="Q304" s="63"/>
      <c r="R304" s="63"/>
      <c r="S304" s="63"/>
      <c r="T304" s="63"/>
      <c r="U304" s="63"/>
      <c r="V304" s="63"/>
      <c r="W304" s="63"/>
      <c r="X304" s="63"/>
      <c r="Y304" s="63"/>
      <c r="Z304" s="63"/>
    </row>
    <row r="305" spans="1:26" ht="50">
      <c r="A305" s="89" t="s">
        <v>923</v>
      </c>
      <c r="B305" s="146" t="s">
        <v>924</v>
      </c>
      <c r="C305" s="93" t="s">
        <v>925</v>
      </c>
      <c r="D305" s="94">
        <v>2</v>
      </c>
      <c r="E305" s="94" t="s">
        <v>469</v>
      </c>
      <c r="F305" s="135"/>
      <c r="G305" s="107"/>
      <c r="H305" s="108"/>
      <c r="I305" s="67"/>
      <c r="J305" s="67"/>
      <c r="K305" s="62"/>
      <c r="L305" s="62"/>
      <c r="M305" s="63"/>
      <c r="N305" s="63"/>
      <c r="O305" s="63"/>
      <c r="P305" s="63"/>
      <c r="Q305" s="63"/>
      <c r="R305" s="63"/>
      <c r="S305" s="63"/>
      <c r="T305" s="63"/>
      <c r="U305" s="63"/>
      <c r="V305" s="63"/>
      <c r="W305" s="63"/>
      <c r="X305" s="63"/>
      <c r="Y305" s="63"/>
      <c r="Z305" s="63"/>
    </row>
    <row r="306" spans="1:26" ht="50">
      <c r="A306" s="89"/>
      <c r="B306" s="146"/>
      <c r="C306" s="93" t="s">
        <v>926</v>
      </c>
      <c r="D306" s="94">
        <v>2</v>
      </c>
      <c r="E306" s="94" t="s">
        <v>469</v>
      </c>
      <c r="F306" s="135"/>
      <c r="G306" s="107"/>
      <c r="H306" s="108"/>
      <c r="I306" s="67"/>
      <c r="J306" s="67"/>
      <c r="K306" s="62"/>
      <c r="L306" s="62"/>
      <c r="M306" s="63"/>
      <c r="N306" s="63"/>
      <c r="O306" s="63"/>
      <c r="P306" s="63"/>
      <c r="Q306" s="63"/>
      <c r="R306" s="63"/>
      <c r="S306" s="63"/>
      <c r="T306" s="63"/>
      <c r="U306" s="63"/>
      <c r="V306" s="63"/>
      <c r="W306" s="63"/>
      <c r="X306" s="63"/>
      <c r="Y306" s="63"/>
      <c r="Z306" s="63"/>
    </row>
    <row r="307" spans="1:26" ht="75">
      <c r="A307" s="89" t="s">
        <v>927</v>
      </c>
      <c r="B307" s="69" t="s">
        <v>928</v>
      </c>
      <c r="C307" s="93" t="s">
        <v>929</v>
      </c>
      <c r="D307" s="94">
        <v>2</v>
      </c>
      <c r="E307" s="94" t="s">
        <v>469</v>
      </c>
      <c r="F307" s="93" t="s">
        <v>930</v>
      </c>
      <c r="G307" s="107"/>
      <c r="H307" s="108"/>
      <c r="I307" s="67"/>
      <c r="J307" s="67"/>
      <c r="K307" s="62"/>
      <c r="L307" s="62"/>
      <c r="M307" s="63"/>
      <c r="N307" s="63"/>
      <c r="O307" s="63"/>
      <c r="P307" s="63"/>
      <c r="Q307" s="63"/>
      <c r="R307" s="63"/>
      <c r="S307" s="63"/>
      <c r="T307" s="63"/>
      <c r="U307" s="63"/>
      <c r="V307" s="63"/>
      <c r="W307" s="63"/>
      <c r="X307" s="63"/>
      <c r="Y307" s="63"/>
      <c r="Z307" s="63"/>
    </row>
    <row r="308" spans="1:26" ht="50">
      <c r="A308" s="89"/>
      <c r="B308" s="69"/>
      <c r="C308" s="69" t="s">
        <v>931</v>
      </c>
      <c r="D308" s="94">
        <v>2</v>
      </c>
      <c r="E308" s="94" t="s">
        <v>469</v>
      </c>
      <c r="F308" s="69"/>
      <c r="G308" s="107"/>
      <c r="H308" s="108"/>
      <c r="I308" s="67"/>
      <c r="J308" s="67"/>
      <c r="K308" s="62"/>
      <c r="L308" s="62"/>
      <c r="M308" s="63"/>
      <c r="N308" s="63"/>
      <c r="O308" s="63"/>
      <c r="P308" s="63"/>
      <c r="Q308" s="63"/>
      <c r="R308" s="63"/>
      <c r="S308" s="63"/>
      <c r="T308" s="63"/>
      <c r="U308" s="63"/>
      <c r="V308" s="63"/>
      <c r="W308" s="63"/>
      <c r="X308" s="63"/>
      <c r="Y308" s="63"/>
      <c r="Z308" s="63"/>
    </row>
    <row r="309" spans="1:26" ht="50">
      <c r="A309" s="89"/>
      <c r="B309" s="69"/>
      <c r="C309" s="69" t="s">
        <v>932</v>
      </c>
      <c r="D309" s="94">
        <v>2</v>
      </c>
      <c r="E309" s="94" t="s">
        <v>469</v>
      </c>
      <c r="F309" s="69"/>
      <c r="G309" s="107"/>
      <c r="H309" s="108"/>
      <c r="I309" s="67"/>
      <c r="J309" s="67"/>
      <c r="K309" s="62"/>
      <c r="L309" s="62"/>
      <c r="M309" s="63"/>
      <c r="N309" s="63"/>
      <c r="O309" s="63"/>
      <c r="P309" s="63"/>
      <c r="Q309" s="63"/>
      <c r="R309" s="63"/>
      <c r="S309" s="63"/>
      <c r="T309" s="63"/>
      <c r="U309" s="63"/>
      <c r="V309" s="63"/>
      <c r="W309" s="63"/>
      <c r="X309" s="63"/>
      <c r="Y309" s="63"/>
      <c r="Z309" s="63"/>
    </row>
    <row r="310" spans="1:26" ht="50">
      <c r="A310" s="89" t="s">
        <v>933</v>
      </c>
      <c r="B310" s="69" t="s">
        <v>934</v>
      </c>
      <c r="C310" s="69" t="s">
        <v>935</v>
      </c>
      <c r="D310" s="94">
        <v>2</v>
      </c>
      <c r="E310" s="94" t="s">
        <v>469</v>
      </c>
      <c r="F310" s="135"/>
      <c r="G310" s="107"/>
      <c r="H310" s="108"/>
      <c r="I310" s="67"/>
      <c r="J310" s="67"/>
      <c r="K310" s="62"/>
      <c r="L310" s="62"/>
      <c r="M310" s="63"/>
      <c r="N310" s="63"/>
      <c r="O310" s="63"/>
      <c r="P310" s="63"/>
      <c r="Q310" s="63"/>
      <c r="R310" s="63"/>
      <c r="S310" s="63"/>
      <c r="T310" s="63"/>
      <c r="U310" s="63"/>
      <c r="V310" s="63"/>
      <c r="W310" s="63"/>
      <c r="X310" s="63"/>
      <c r="Y310" s="63"/>
      <c r="Z310" s="63"/>
    </row>
    <row r="311" spans="1:26" ht="50">
      <c r="A311" s="89"/>
      <c r="B311" s="69"/>
      <c r="C311" s="93" t="s">
        <v>936</v>
      </c>
      <c r="D311" s="94">
        <v>2</v>
      </c>
      <c r="E311" s="94" t="s">
        <v>469</v>
      </c>
      <c r="F311" s="135"/>
      <c r="G311" s="107"/>
      <c r="H311" s="108"/>
      <c r="I311" s="67"/>
      <c r="J311" s="67"/>
      <c r="K311" s="62"/>
      <c r="L311" s="62"/>
      <c r="M311" s="63"/>
      <c r="N311" s="63"/>
      <c r="O311" s="63"/>
      <c r="P311" s="63"/>
      <c r="Q311" s="63"/>
      <c r="R311" s="63"/>
      <c r="S311" s="63"/>
      <c r="T311" s="63"/>
      <c r="U311" s="63"/>
      <c r="V311" s="63"/>
      <c r="W311" s="63"/>
      <c r="X311" s="63"/>
      <c r="Y311" s="63"/>
      <c r="Z311" s="63"/>
    </row>
    <row r="312" spans="1:26" ht="25">
      <c r="A312" s="89"/>
      <c r="B312" s="146"/>
      <c r="C312" s="148" t="s">
        <v>937</v>
      </c>
      <c r="D312" s="94">
        <v>2</v>
      </c>
      <c r="E312" s="147" t="s">
        <v>469</v>
      </c>
      <c r="F312" s="148" t="s">
        <v>938</v>
      </c>
      <c r="G312" s="107"/>
      <c r="H312" s="108"/>
      <c r="I312" s="67"/>
      <c r="J312" s="67"/>
      <c r="K312" s="62"/>
      <c r="L312" s="62"/>
      <c r="M312" s="63"/>
      <c r="N312" s="63"/>
      <c r="O312" s="63"/>
      <c r="P312" s="63"/>
      <c r="Q312" s="63"/>
      <c r="R312" s="63"/>
      <c r="S312" s="63"/>
      <c r="T312" s="63"/>
      <c r="U312" s="63"/>
      <c r="V312" s="63"/>
      <c r="W312" s="63"/>
      <c r="X312" s="63"/>
      <c r="Y312" s="63"/>
      <c r="Z312" s="63"/>
    </row>
    <row r="313" spans="1:26" ht="30.75" hidden="1" customHeight="1">
      <c r="A313" s="97" t="s">
        <v>939</v>
      </c>
      <c r="B313" s="109" t="s">
        <v>940</v>
      </c>
      <c r="C313" s="136"/>
      <c r="D313" s="110"/>
      <c r="E313" s="136"/>
      <c r="F313" s="137"/>
      <c r="G313" s="112"/>
      <c r="H313" s="112"/>
      <c r="I313" s="113"/>
      <c r="J313" s="113"/>
      <c r="K313" s="105"/>
      <c r="L313" s="105"/>
      <c r="M313" s="106"/>
      <c r="N313" s="106"/>
      <c r="O313" s="106"/>
      <c r="P313" s="106"/>
      <c r="Q313" s="106"/>
      <c r="R313" s="106"/>
      <c r="S313" s="106"/>
      <c r="T313" s="106"/>
      <c r="U313" s="106"/>
      <c r="V313" s="106"/>
      <c r="W313" s="106"/>
      <c r="X313" s="106"/>
      <c r="Y313" s="106"/>
      <c r="Z313" s="106"/>
    </row>
    <row r="314" spans="1:26" ht="75">
      <c r="A314" s="89" t="s">
        <v>941</v>
      </c>
      <c r="B314" s="69" t="s">
        <v>942</v>
      </c>
      <c r="C314" s="69" t="s">
        <v>943</v>
      </c>
      <c r="D314" s="94">
        <v>2</v>
      </c>
      <c r="E314" s="94" t="s">
        <v>469</v>
      </c>
      <c r="F314" s="135"/>
      <c r="G314" s="107"/>
      <c r="H314" s="108"/>
      <c r="I314" s="67"/>
      <c r="J314" s="67"/>
      <c r="K314" s="62"/>
      <c r="L314" s="62"/>
      <c r="M314" s="63"/>
      <c r="N314" s="63"/>
      <c r="O314" s="63"/>
      <c r="P314" s="63"/>
      <c r="Q314" s="63"/>
      <c r="R314" s="63"/>
      <c r="S314" s="63"/>
      <c r="T314" s="63"/>
      <c r="U314" s="63"/>
      <c r="V314" s="63"/>
      <c r="W314" s="63"/>
      <c r="X314" s="63"/>
      <c r="Y314" s="63"/>
      <c r="Z314" s="63"/>
    </row>
    <row r="315" spans="1:26" ht="75">
      <c r="A315" s="89" t="s">
        <v>944</v>
      </c>
      <c r="B315" s="69" t="s">
        <v>945</v>
      </c>
      <c r="C315" s="93" t="s">
        <v>946</v>
      </c>
      <c r="D315" s="94">
        <v>2</v>
      </c>
      <c r="E315" s="94" t="s">
        <v>469</v>
      </c>
      <c r="F315" s="135"/>
      <c r="G315" s="107"/>
      <c r="H315" s="108"/>
      <c r="I315" s="67"/>
      <c r="J315" s="67"/>
      <c r="K315" s="62"/>
      <c r="L315" s="62"/>
      <c r="M315" s="63"/>
      <c r="N315" s="63"/>
      <c r="O315" s="63"/>
      <c r="P315" s="63"/>
      <c r="Q315" s="63"/>
      <c r="R315" s="63"/>
      <c r="S315" s="63"/>
      <c r="T315" s="63"/>
      <c r="U315" s="63"/>
      <c r="V315" s="63"/>
      <c r="W315" s="63"/>
      <c r="X315" s="63"/>
      <c r="Y315" s="63"/>
      <c r="Z315" s="63"/>
    </row>
    <row r="316" spans="1:26" ht="25">
      <c r="A316" s="158" t="s">
        <v>89</v>
      </c>
      <c r="B316" s="1605" t="s">
        <v>90</v>
      </c>
      <c r="C316" s="1570"/>
      <c r="D316" s="1570"/>
      <c r="E316" s="1570"/>
      <c r="F316" s="1570"/>
      <c r="G316" s="1573"/>
      <c r="H316" s="145"/>
      <c r="I316" s="67">
        <f>SUM(D317:D321)</f>
        <v>10</v>
      </c>
      <c r="J316" s="67">
        <f>COUNT(D317:D321)*2</f>
        <v>10</v>
      </c>
      <c r="K316" s="62"/>
      <c r="L316" s="62"/>
      <c r="M316" s="63"/>
      <c r="N316" s="63"/>
      <c r="O316" s="63"/>
      <c r="P316" s="63"/>
      <c r="Q316" s="63"/>
      <c r="R316" s="63"/>
      <c r="S316" s="63"/>
      <c r="T316" s="63"/>
      <c r="U316" s="63"/>
      <c r="V316" s="63"/>
      <c r="W316" s="63"/>
      <c r="X316" s="63"/>
      <c r="Y316" s="63"/>
      <c r="Z316" s="63"/>
    </row>
    <row r="317" spans="1:26" ht="100">
      <c r="A317" s="89" t="s">
        <v>947</v>
      </c>
      <c r="B317" s="69" t="s">
        <v>948</v>
      </c>
      <c r="C317" s="69" t="s">
        <v>949</v>
      </c>
      <c r="D317" s="94">
        <v>2</v>
      </c>
      <c r="E317" s="94" t="s">
        <v>506</v>
      </c>
      <c r="F317" s="69"/>
      <c r="G317" s="107"/>
      <c r="H317" s="108"/>
      <c r="I317" s="67"/>
      <c r="J317" s="67"/>
      <c r="K317" s="62"/>
      <c r="L317" s="62"/>
      <c r="M317" s="63"/>
      <c r="N317" s="63"/>
      <c r="O317" s="63"/>
      <c r="P317" s="63"/>
      <c r="Q317" s="63"/>
      <c r="R317" s="63"/>
      <c r="S317" s="63"/>
      <c r="T317" s="63"/>
      <c r="U317" s="63"/>
      <c r="V317" s="63"/>
      <c r="W317" s="63"/>
      <c r="X317" s="63"/>
      <c r="Y317" s="63"/>
      <c r="Z317" s="63"/>
    </row>
    <row r="318" spans="1:26" ht="75">
      <c r="A318" s="89" t="s">
        <v>950</v>
      </c>
      <c r="B318" s="69" t="s">
        <v>951</v>
      </c>
      <c r="C318" s="69" t="s">
        <v>952</v>
      </c>
      <c r="D318" s="94">
        <v>2</v>
      </c>
      <c r="E318" s="94" t="s">
        <v>506</v>
      </c>
      <c r="F318" s="135"/>
      <c r="G318" s="107"/>
      <c r="H318" s="108"/>
      <c r="I318" s="67"/>
      <c r="J318" s="67"/>
      <c r="K318" s="62"/>
      <c r="L318" s="62"/>
      <c r="M318" s="63"/>
      <c r="N318" s="63"/>
      <c r="O318" s="63"/>
      <c r="P318" s="63"/>
      <c r="Q318" s="63"/>
      <c r="R318" s="63"/>
      <c r="S318" s="63"/>
      <c r="T318" s="63"/>
      <c r="U318" s="63"/>
      <c r="V318" s="63"/>
      <c r="W318" s="63"/>
      <c r="X318" s="63"/>
      <c r="Y318" s="63"/>
      <c r="Z318" s="63"/>
    </row>
    <row r="319" spans="1:26" ht="25">
      <c r="A319" s="89"/>
      <c r="B319" s="69"/>
      <c r="C319" s="69" t="s">
        <v>953</v>
      </c>
      <c r="D319" s="94">
        <v>2</v>
      </c>
      <c r="E319" s="94" t="s">
        <v>506</v>
      </c>
      <c r="F319" s="135"/>
      <c r="G319" s="107"/>
      <c r="H319" s="108"/>
      <c r="I319" s="67"/>
      <c r="J319" s="67"/>
      <c r="K319" s="62"/>
      <c r="L319" s="62"/>
      <c r="M319" s="63"/>
      <c r="N319" s="63"/>
      <c r="O319" s="63"/>
      <c r="P319" s="63"/>
      <c r="Q319" s="63"/>
      <c r="R319" s="63"/>
      <c r="S319" s="63"/>
      <c r="T319" s="63"/>
      <c r="U319" s="63"/>
      <c r="V319" s="63"/>
      <c r="W319" s="63"/>
      <c r="X319" s="63"/>
      <c r="Y319" s="63"/>
      <c r="Z319" s="63"/>
    </row>
    <row r="320" spans="1:26" ht="25">
      <c r="A320" s="89"/>
      <c r="B320" s="69"/>
      <c r="C320" s="69" t="s">
        <v>954</v>
      </c>
      <c r="D320" s="94">
        <v>2</v>
      </c>
      <c r="E320" s="94" t="s">
        <v>506</v>
      </c>
      <c r="F320" s="135"/>
      <c r="G320" s="107"/>
      <c r="H320" s="108"/>
      <c r="I320" s="67"/>
      <c r="J320" s="67"/>
      <c r="K320" s="62"/>
      <c r="L320" s="62"/>
      <c r="M320" s="63"/>
      <c r="N320" s="63"/>
      <c r="O320" s="63"/>
      <c r="P320" s="63"/>
      <c r="Q320" s="63"/>
      <c r="R320" s="63"/>
      <c r="S320" s="63"/>
      <c r="T320" s="63"/>
      <c r="U320" s="63"/>
      <c r="V320" s="63"/>
      <c r="W320" s="63"/>
      <c r="X320" s="63"/>
      <c r="Y320" s="63"/>
      <c r="Z320" s="63"/>
    </row>
    <row r="321" spans="1:26" ht="100">
      <c r="A321" s="89" t="s">
        <v>955</v>
      </c>
      <c r="B321" s="146" t="s">
        <v>956</v>
      </c>
      <c r="C321" s="69" t="s">
        <v>957</v>
      </c>
      <c r="D321" s="94">
        <v>2</v>
      </c>
      <c r="E321" s="94" t="s">
        <v>469</v>
      </c>
      <c r="F321" s="135"/>
      <c r="G321" s="107"/>
      <c r="H321" s="108"/>
      <c r="I321" s="67"/>
      <c r="J321" s="67"/>
      <c r="K321" s="62"/>
      <c r="L321" s="62"/>
      <c r="M321" s="63"/>
      <c r="N321" s="63"/>
      <c r="O321" s="63"/>
      <c r="P321" s="63"/>
      <c r="Q321" s="63"/>
      <c r="R321" s="63"/>
      <c r="S321" s="63"/>
      <c r="T321" s="63"/>
      <c r="U321" s="63"/>
      <c r="V321" s="63"/>
      <c r="W321" s="63"/>
      <c r="X321" s="63"/>
      <c r="Y321" s="63"/>
      <c r="Z321" s="63"/>
    </row>
    <row r="322" spans="1:26" ht="28.5" hidden="1" customHeight="1">
      <c r="A322" s="195" t="s">
        <v>958</v>
      </c>
      <c r="B322" s="196" t="s">
        <v>959</v>
      </c>
      <c r="C322" s="138"/>
      <c r="D322" s="138"/>
      <c r="E322" s="138"/>
      <c r="F322" s="139"/>
      <c r="G322" s="197"/>
      <c r="H322" s="197"/>
      <c r="I322" s="140"/>
      <c r="J322" s="140"/>
      <c r="K322" s="105"/>
      <c r="L322" s="105"/>
      <c r="M322" s="106"/>
      <c r="N322" s="106"/>
      <c r="O322" s="106"/>
      <c r="P322" s="106"/>
      <c r="Q322" s="106"/>
      <c r="R322" s="106"/>
      <c r="S322" s="106"/>
      <c r="T322" s="106"/>
      <c r="U322" s="106"/>
      <c r="V322" s="106"/>
      <c r="W322" s="106"/>
      <c r="X322" s="106"/>
      <c r="Y322" s="106"/>
      <c r="Z322" s="106"/>
    </row>
    <row r="323" spans="1:26" ht="18" hidden="1" customHeight="1">
      <c r="A323" s="198" t="s">
        <v>91</v>
      </c>
      <c r="B323" s="1606" t="s">
        <v>92</v>
      </c>
      <c r="C323" s="1570"/>
      <c r="D323" s="1570"/>
      <c r="E323" s="1570"/>
      <c r="F323" s="1570"/>
      <c r="G323" s="1573"/>
      <c r="H323" s="199"/>
      <c r="I323" s="120">
        <f>SUM(D324:D326)</f>
        <v>0</v>
      </c>
      <c r="J323" s="120">
        <f>COUNT(D324:D326)*2</f>
        <v>0</v>
      </c>
      <c r="K323" s="105"/>
      <c r="L323" s="105"/>
      <c r="M323" s="106"/>
      <c r="N323" s="106"/>
      <c r="O323" s="106"/>
      <c r="P323" s="106"/>
      <c r="Q323" s="106"/>
      <c r="R323" s="106"/>
      <c r="S323" s="106"/>
      <c r="T323" s="106"/>
      <c r="U323" s="106"/>
      <c r="V323" s="106"/>
      <c r="W323" s="106"/>
      <c r="X323" s="106"/>
      <c r="Y323" s="106"/>
      <c r="Z323" s="106"/>
    </row>
    <row r="324" spans="1:26" ht="30.75" hidden="1" customHeight="1">
      <c r="A324" s="198" t="s">
        <v>960</v>
      </c>
      <c r="B324" s="122" t="s">
        <v>961</v>
      </c>
      <c r="C324" s="141"/>
      <c r="D324" s="124"/>
      <c r="E324" s="141"/>
      <c r="F324" s="142"/>
      <c r="G324" s="126"/>
      <c r="H324" s="126"/>
      <c r="I324" s="127"/>
      <c r="J324" s="127"/>
      <c r="K324" s="105"/>
      <c r="L324" s="105"/>
      <c r="M324" s="106"/>
      <c r="N324" s="106"/>
      <c r="O324" s="106"/>
      <c r="P324" s="106"/>
      <c r="Q324" s="106"/>
      <c r="R324" s="106"/>
      <c r="S324" s="106"/>
      <c r="T324" s="106"/>
      <c r="U324" s="106"/>
      <c r="V324" s="106"/>
      <c r="W324" s="106"/>
      <c r="X324" s="106"/>
      <c r="Y324" s="106"/>
      <c r="Z324" s="106"/>
    </row>
    <row r="325" spans="1:26" ht="30.75" hidden="1" customHeight="1">
      <c r="A325" s="198" t="s">
        <v>962</v>
      </c>
      <c r="B325" s="122" t="s">
        <v>963</v>
      </c>
      <c r="C325" s="141"/>
      <c r="D325" s="124"/>
      <c r="E325" s="141"/>
      <c r="F325" s="142"/>
      <c r="G325" s="126"/>
      <c r="H325" s="126"/>
      <c r="I325" s="127"/>
      <c r="J325" s="127"/>
      <c r="K325" s="105"/>
      <c r="L325" s="105"/>
      <c r="M325" s="106"/>
      <c r="N325" s="106"/>
      <c r="O325" s="106"/>
      <c r="P325" s="106"/>
      <c r="Q325" s="106"/>
      <c r="R325" s="106"/>
      <c r="S325" s="106"/>
      <c r="T325" s="106"/>
      <c r="U325" s="106"/>
      <c r="V325" s="106"/>
      <c r="W325" s="106"/>
      <c r="X325" s="106"/>
      <c r="Y325" s="106"/>
      <c r="Z325" s="106"/>
    </row>
    <row r="326" spans="1:26" ht="42.75" hidden="1" customHeight="1">
      <c r="A326" s="200" t="s">
        <v>964</v>
      </c>
      <c r="B326" s="153" t="s">
        <v>965</v>
      </c>
      <c r="C326" s="143"/>
      <c r="D326" s="131"/>
      <c r="E326" s="143"/>
      <c r="F326" s="149"/>
      <c r="G326" s="133"/>
      <c r="H326" s="133"/>
      <c r="I326" s="134"/>
      <c r="J326" s="134"/>
      <c r="K326" s="105"/>
      <c r="L326" s="105"/>
      <c r="M326" s="106"/>
      <c r="N326" s="106"/>
      <c r="O326" s="106"/>
      <c r="P326" s="106"/>
      <c r="Q326" s="106"/>
      <c r="R326" s="106"/>
      <c r="S326" s="106"/>
      <c r="T326" s="106"/>
      <c r="U326" s="106"/>
      <c r="V326" s="106"/>
      <c r="W326" s="106"/>
      <c r="X326" s="106"/>
      <c r="Y326" s="106"/>
      <c r="Z326" s="106"/>
    </row>
    <row r="327" spans="1:26" ht="25">
      <c r="A327" s="158" t="s">
        <v>93</v>
      </c>
      <c r="B327" s="1605" t="s">
        <v>94</v>
      </c>
      <c r="C327" s="1570"/>
      <c r="D327" s="1570"/>
      <c r="E327" s="1570"/>
      <c r="F327" s="1570"/>
      <c r="G327" s="1573"/>
      <c r="H327" s="145"/>
      <c r="I327" s="67">
        <f>SUM(D328:D330)</f>
        <v>6</v>
      </c>
      <c r="J327" s="67">
        <f>COUNT(D328:D330)*2</f>
        <v>6</v>
      </c>
      <c r="K327" s="62"/>
      <c r="L327" s="62"/>
      <c r="M327" s="63"/>
      <c r="N327" s="63"/>
      <c r="O327" s="63"/>
      <c r="P327" s="63"/>
      <c r="Q327" s="63"/>
      <c r="R327" s="63"/>
      <c r="S327" s="63"/>
      <c r="T327" s="63"/>
      <c r="U327" s="63"/>
      <c r="V327" s="63"/>
      <c r="W327" s="63"/>
      <c r="X327" s="63"/>
      <c r="Y327" s="63"/>
      <c r="Z327" s="63"/>
    </row>
    <row r="328" spans="1:26" ht="75">
      <c r="A328" s="89" t="s">
        <v>966</v>
      </c>
      <c r="B328" s="69" t="s">
        <v>967</v>
      </c>
      <c r="C328" s="93" t="s">
        <v>968</v>
      </c>
      <c r="D328" s="94">
        <v>2</v>
      </c>
      <c r="E328" s="94" t="s">
        <v>504</v>
      </c>
      <c r="F328" s="135"/>
      <c r="G328" s="107"/>
      <c r="H328" s="108"/>
      <c r="I328" s="67"/>
      <c r="J328" s="67"/>
      <c r="K328" s="62"/>
      <c r="L328" s="62"/>
      <c r="M328" s="63"/>
      <c r="N328" s="63"/>
      <c r="O328" s="63"/>
      <c r="P328" s="63"/>
      <c r="Q328" s="63"/>
      <c r="R328" s="63"/>
      <c r="S328" s="63"/>
      <c r="T328" s="63"/>
      <c r="U328" s="63"/>
      <c r="V328" s="63"/>
      <c r="W328" s="63"/>
      <c r="X328" s="63"/>
      <c r="Y328" s="63"/>
      <c r="Z328" s="63"/>
    </row>
    <row r="329" spans="1:26" ht="75">
      <c r="A329" s="89" t="s">
        <v>969</v>
      </c>
      <c r="B329" s="69" t="s">
        <v>970</v>
      </c>
      <c r="C329" s="69" t="s">
        <v>971</v>
      </c>
      <c r="D329" s="94">
        <v>2</v>
      </c>
      <c r="E329" s="94" t="s">
        <v>504</v>
      </c>
      <c r="F329" s="135"/>
      <c r="G329" s="107"/>
      <c r="H329" s="108"/>
      <c r="I329" s="67"/>
      <c r="J329" s="67"/>
      <c r="K329" s="62"/>
      <c r="L329" s="62"/>
      <c r="M329" s="63"/>
      <c r="N329" s="63"/>
      <c r="O329" s="63"/>
      <c r="P329" s="63"/>
      <c r="Q329" s="63"/>
      <c r="R329" s="63"/>
      <c r="S329" s="63"/>
      <c r="T329" s="63"/>
      <c r="U329" s="63"/>
      <c r="V329" s="63"/>
      <c r="W329" s="63"/>
      <c r="X329" s="63"/>
      <c r="Y329" s="63"/>
      <c r="Z329" s="63"/>
    </row>
    <row r="330" spans="1:26" ht="100">
      <c r="A330" s="89" t="s">
        <v>972</v>
      </c>
      <c r="B330" s="69" t="s">
        <v>973</v>
      </c>
      <c r="C330" s="93" t="s">
        <v>974</v>
      </c>
      <c r="D330" s="94">
        <v>2</v>
      </c>
      <c r="E330" s="94" t="s">
        <v>599</v>
      </c>
      <c r="F330" s="135"/>
      <c r="G330" s="107"/>
      <c r="H330" s="108"/>
      <c r="I330" s="67"/>
      <c r="J330" s="67"/>
      <c r="K330" s="62"/>
      <c r="L330" s="62"/>
      <c r="M330" s="63"/>
      <c r="N330" s="63"/>
      <c r="O330" s="63"/>
      <c r="P330" s="63"/>
      <c r="Q330" s="63"/>
      <c r="R330" s="63"/>
      <c r="S330" s="63"/>
      <c r="T330" s="63"/>
      <c r="U330" s="63"/>
      <c r="V330" s="63"/>
      <c r="W330" s="63"/>
      <c r="X330" s="63"/>
      <c r="Y330" s="63"/>
      <c r="Z330" s="63"/>
    </row>
    <row r="331" spans="1:26" ht="18" hidden="1" customHeight="1">
      <c r="A331" s="195" t="s">
        <v>95</v>
      </c>
      <c r="B331" s="1606" t="s">
        <v>96</v>
      </c>
      <c r="C331" s="1570"/>
      <c r="D331" s="1570"/>
      <c r="E331" s="1570"/>
      <c r="F331" s="1570"/>
      <c r="G331" s="1573"/>
      <c r="H331" s="199"/>
      <c r="I331" s="120">
        <f>SUM(D332:D333)</f>
        <v>0</v>
      </c>
      <c r="J331" s="120">
        <f>COUNT(D332:D333)*2</f>
        <v>0</v>
      </c>
      <c r="K331" s="105"/>
      <c r="L331" s="105"/>
      <c r="M331" s="106"/>
      <c r="N331" s="106"/>
      <c r="O331" s="106"/>
      <c r="P331" s="106"/>
      <c r="Q331" s="106"/>
      <c r="R331" s="106"/>
      <c r="S331" s="106"/>
      <c r="T331" s="106"/>
      <c r="U331" s="106"/>
      <c r="V331" s="106"/>
      <c r="W331" s="106"/>
      <c r="X331" s="106"/>
      <c r="Y331" s="106"/>
      <c r="Z331" s="106"/>
    </row>
    <row r="332" spans="1:26" ht="46.5" hidden="1" customHeight="1">
      <c r="A332" s="121" t="s">
        <v>975</v>
      </c>
      <c r="B332" s="122" t="s">
        <v>976</v>
      </c>
      <c r="C332" s="141"/>
      <c r="D332" s="124"/>
      <c r="E332" s="141"/>
      <c r="F332" s="142"/>
      <c r="G332" s="126"/>
      <c r="H332" s="126"/>
      <c r="I332" s="127"/>
      <c r="J332" s="127"/>
      <c r="K332" s="105"/>
      <c r="L332" s="105"/>
      <c r="M332" s="106"/>
      <c r="N332" s="106"/>
      <c r="O332" s="106"/>
      <c r="P332" s="106"/>
      <c r="Q332" s="106"/>
      <c r="R332" s="106"/>
      <c r="S332" s="106"/>
      <c r="T332" s="106"/>
      <c r="U332" s="106"/>
      <c r="V332" s="106"/>
      <c r="W332" s="106"/>
      <c r="X332" s="106"/>
      <c r="Y332" s="106"/>
      <c r="Z332" s="106"/>
    </row>
    <row r="333" spans="1:26" ht="46.5" hidden="1" customHeight="1">
      <c r="A333" s="121" t="s">
        <v>977</v>
      </c>
      <c r="B333" s="122" t="s">
        <v>978</v>
      </c>
      <c r="C333" s="141"/>
      <c r="D333" s="124"/>
      <c r="E333" s="141"/>
      <c r="F333" s="142"/>
      <c r="G333" s="126"/>
      <c r="H333" s="126"/>
      <c r="I333" s="127"/>
      <c r="J333" s="127"/>
      <c r="K333" s="105"/>
      <c r="L333" s="105"/>
      <c r="M333" s="106"/>
      <c r="N333" s="106"/>
      <c r="O333" s="106"/>
      <c r="P333" s="106"/>
      <c r="Q333" s="106"/>
      <c r="R333" s="106"/>
      <c r="S333" s="106"/>
      <c r="T333" s="106"/>
      <c r="U333" s="106"/>
      <c r="V333" s="106"/>
      <c r="W333" s="106"/>
      <c r="X333" s="106"/>
      <c r="Y333" s="106"/>
      <c r="Z333" s="106"/>
    </row>
    <row r="334" spans="1:26" ht="18" hidden="1" customHeight="1">
      <c r="A334" s="195" t="s">
        <v>97</v>
      </c>
      <c r="B334" s="1606" t="s">
        <v>98</v>
      </c>
      <c r="C334" s="1570"/>
      <c r="D334" s="1570"/>
      <c r="E334" s="1570"/>
      <c r="F334" s="1570"/>
      <c r="G334" s="1573"/>
      <c r="H334" s="201"/>
      <c r="I334" s="127">
        <f>SUM(D335:D336)</f>
        <v>0</v>
      </c>
      <c r="J334" s="127">
        <f>COUNT(D335:D336)*2</f>
        <v>0</v>
      </c>
      <c r="K334" s="105"/>
      <c r="L334" s="105"/>
      <c r="M334" s="106"/>
      <c r="N334" s="106"/>
      <c r="O334" s="106"/>
      <c r="P334" s="106"/>
      <c r="Q334" s="106"/>
      <c r="R334" s="106"/>
      <c r="S334" s="106"/>
      <c r="T334" s="106"/>
      <c r="U334" s="106"/>
      <c r="V334" s="106"/>
      <c r="W334" s="106"/>
      <c r="X334" s="106"/>
      <c r="Y334" s="106"/>
      <c r="Z334" s="106"/>
    </row>
    <row r="335" spans="1:26" ht="30.75" hidden="1" customHeight="1">
      <c r="A335" s="121" t="s">
        <v>979</v>
      </c>
      <c r="B335" s="122" t="s">
        <v>980</v>
      </c>
      <c r="C335" s="141"/>
      <c r="D335" s="124"/>
      <c r="E335" s="141"/>
      <c r="F335" s="142"/>
      <c r="G335" s="126"/>
      <c r="H335" s="126"/>
      <c r="I335" s="127"/>
      <c r="J335" s="127"/>
      <c r="K335" s="105"/>
      <c r="L335" s="105"/>
      <c r="M335" s="106"/>
      <c r="N335" s="106"/>
      <c r="O335" s="106"/>
      <c r="P335" s="106"/>
      <c r="Q335" s="106"/>
      <c r="R335" s="106"/>
      <c r="S335" s="106"/>
      <c r="T335" s="106"/>
      <c r="U335" s="106"/>
      <c r="V335" s="106"/>
      <c r="W335" s="106"/>
      <c r="X335" s="106"/>
      <c r="Y335" s="106"/>
      <c r="Z335" s="106"/>
    </row>
    <row r="336" spans="1:26" ht="30.75" hidden="1" customHeight="1">
      <c r="A336" s="128" t="s">
        <v>981</v>
      </c>
      <c r="B336" s="129" t="s">
        <v>982</v>
      </c>
      <c r="C336" s="143"/>
      <c r="D336" s="131"/>
      <c r="E336" s="143"/>
      <c r="F336" s="149"/>
      <c r="G336" s="133"/>
      <c r="H336" s="133"/>
      <c r="I336" s="134"/>
      <c r="J336" s="134"/>
      <c r="K336" s="105"/>
      <c r="L336" s="105"/>
      <c r="M336" s="106"/>
      <c r="N336" s="106"/>
      <c r="O336" s="106"/>
      <c r="P336" s="106"/>
      <c r="Q336" s="106"/>
      <c r="R336" s="106"/>
      <c r="S336" s="106"/>
      <c r="T336" s="106"/>
      <c r="U336" s="106"/>
      <c r="V336" s="106"/>
      <c r="W336" s="106"/>
      <c r="X336" s="106"/>
      <c r="Y336" s="106"/>
      <c r="Z336" s="106"/>
    </row>
    <row r="337" spans="1:26" ht="25">
      <c r="A337" s="158" t="s">
        <v>99</v>
      </c>
      <c r="B337" s="1605" t="s">
        <v>100</v>
      </c>
      <c r="C337" s="1570"/>
      <c r="D337" s="1570"/>
      <c r="E337" s="1570"/>
      <c r="F337" s="1570"/>
      <c r="G337" s="1573"/>
      <c r="H337" s="145"/>
      <c r="I337" s="67">
        <f>SUM(D338:D340)</f>
        <v>4</v>
      </c>
      <c r="J337" s="67">
        <f>COUNT(D338:D340)*2</f>
        <v>4</v>
      </c>
      <c r="K337" s="62"/>
      <c r="L337" s="62"/>
      <c r="M337" s="63"/>
      <c r="N337" s="63"/>
      <c r="O337" s="63"/>
      <c r="P337" s="63"/>
      <c r="Q337" s="63"/>
      <c r="R337" s="63"/>
      <c r="S337" s="63"/>
      <c r="T337" s="63"/>
      <c r="U337" s="63"/>
      <c r="V337" s="63"/>
      <c r="W337" s="63"/>
      <c r="X337" s="63"/>
      <c r="Y337" s="63"/>
      <c r="Z337" s="63"/>
    </row>
    <row r="338" spans="1:26" ht="100">
      <c r="A338" s="89" t="s">
        <v>983</v>
      </c>
      <c r="B338" s="69" t="s">
        <v>984</v>
      </c>
      <c r="C338" s="69" t="s">
        <v>985</v>
      </c>
      <c r="D338" s="94">
        <v>2</v>
      </c>
      <c r="E338" s="94" t="s">
        <v>611</v>
      </c>
      <c r="F338" s="135"/>
      <c r="G338" s="107"/>
      <c r="H338" s="108"/>
      <c r="I338" s="67"/>
      <c r="J338" s="67"/>
      <c r="K338" s="62"/>
      <c r="L338" s="62"/>
      <c r="M338" s="63"/>
      <c r="N338" s="63"/>
      <c r="O338" s="63"/>
      <c r="P338" s="63"/>
      <c r="Q338" s="63"/>
      <c r="R338" s="63"/>
      <c r="S338" s="63"/>
      <c r="T338" s="63"/>
      <c r="U338" s="63"/>
      <c r="V338" s="63"/>
      <c r="W338" s="63"/>
      <c r="X338" s="63"/>
      <c r="Y338" s="63"/>
      <c r="Z338" s="63"/>
    </row>
    <row r="339" spans="1:26" ht="46.5" hidden="1" customHeight="1">
      <c r="A339" s="97" t="s">
        <v>986</v>
      </c>
      <c r="B339" s="109" t="s">
        <v>987</v>
      </c>
      <c r="C339" s="136"/>
      <c r="D339" s="110"/>
      <c r="E339" s="136"/>
      <c r="F339" s="137"/>
      <c r="G339" s="112"/>
      <c r="H339" s="112"/>
      <c r="I339" s="113"/>
      <c r="J339" s="113"/>
      <c r="K339" s="105"/>
      <c r="L339" s="105"/>
      <c r="M339" s="106"/>
      <c r="N339" s="106"/>
      <c r="O339" s="106"/>
      <c r="P339" s="106"/>
      <c r="Q339" s="106"/>
      <c r="R339" s="106"/>
      <c r="S339" s="106"/>
      <c r="T339" s="106"/>
      <c r="U339" s="106"/>
      <c r="V339" s="106"/>
      <c r="W339" s="106"/>
      <c r="X339" s="106"/>
      <c r="Y339" s="106"/>
      <c r="Z339" s="106"/>
    </row>
    <row r="340" spans="1:26" ht="75">
      <c r="A340" s="89" t="s">
        <v>988</v>
      </c>
      <c r="B340" s="146" t="s">
        <v>989</v>
      </c>
      <c r="C340" s="69" t="s">
        <v>990</v>
      </c>
      <c r="D340" s="94">
        <v>2</v>
      </c>
      <c r="E340" s="94" t="s">
        <v>549</v>
      </c>
      <c r="F340" s="135"/>
      <c r="G340" s="107"/>
      <c r="H340" s="108"/>
      <c r="I340" s="67"/>
      <c r="J340" s="67"/>
      <c r="K340" s="62"/>
      <c r="L340" s="62"/>
      <c r="M340" s="63"/>
      <c r="N340" s="63"/>
      <c r="O340" s="63"/>
      <c r="P340" s="63"/>
      <c r="Q340" s="63"/>
      <c r="R340" s="63"/>
      <c r="S340" s="63"/>
      <c r="T340" s="63"/>
      <c r="U340" s="63"/>
      <c r="V340" s="63"/>
      <c r="W340" s="63"/>
      <c r="X340" s="63"/>
      <c r="Y340" s="63"/>
      <c r="Z340" s="63"/>
    </row>
    <row r="341" spans="1:26" ht="25">
      <c r="A341" s="158" t="s">
        <v>101</v>
      </c>
      <c r="B341" s="1605" t="s">
        <v>102</v>
      </c>
      <c r="C341" s="1570"/>
      <c r="D341" s="1570"/>
      <c r="E341" s="1570"/>
      <c r="F341" s="1570"/>
      <c r="G341" s="1573"/>
      <c r="H341" s="145"/>
      <c r="I341" s="67">
        <f>SUM(D342:D345)</f>
        <v>8</v>
      </c>
      <c r="J341" s="67">
        <f>COUNT(D342:D345)*2</f>
        <v>8</v>
      </c>
      <c r="K341" s="62"/>
      <c r="L341" s="62"/>
      <c r="M341" s="63"/>
      <c r="N341" s="63"/>
      <c r="O341" s="63"/>
      <c r="P341" s="63"/>
      <c r="Q341" s="63"/>
      <c r="R341" s="63"/>
      <c r="S341" s="63"/>
      <c r="T341" s="63"/>
      <c r="U341" s="63"/>
      <c r="V341" s="63"/>
      <c r="W341" s="63"/>
      <c r="X341" s="63"/>
      <c r="Y341" s="63"/>
      <c r="Z341" s="63"/>
    </row>
    <row r="342" spans="1:26" ht="100">
      <c r="A342" s="89" t="s">
        <v>991</v>
      </c>
      <c r="B342" s="69" t="s">
        <v>992</v>
      </c>
      <c r="C342" s="69" t="s">
        <v>993</v>
      </c>
      <c r="D342" s="94">
        <v>2</v>
      </c>
      <c r="E342" s="94" t="s">
        <v>549</v>
      </c>
      <c r="F342" s="135"/>
      <c r="G342" s="107"/>
      <c r="H342" s="108"/>
      <c r="I342" s="67"/>
      <c r="J342" s="67"/>
      <c r="K342" s="62"/>
      <c r="L342" s="62"/>
      <c r="M342" s="63"/>
      <c r="N342" s="63"/>
      <c r="O342" s="63"/>
      <c r="P342" s="63"/>
      <c r="Q342" s="63"/>
      <c r="R342" s="63"/>
      <c r="S342" s="63"/>
      <c r="T342" s="63"/>
      <c r="U342" s="63"/>
      <c r="V342" s="63"/>
      <c r="W342" s="63"/>
      <c r="X342" s="63"/>
      <c r="Y342" s="63"/>
      <c r="Z342" s="63"/>
    </row>
    <row r="343" spans="1:26" ht="100">
      <c r="A343" s="89" t="s">
        <v>994</v>
      </c>
      <c r="B343" s="69" t="s">
        <v>995</v>
      </c>
      <c r="C343" s="69" t="s">
        <v>996</v>
      </c>
      <c r="D343" s="94">
        <v>2</v>
      </c>
      <c r="E343" s="94" t="s">
        <v>611</v>
      </c>
      <c r="F343" s="69" t="s">
        <v>997</v>
      </c>
      <c r="G343" s="107"/>
      <c r="H343" s="108"/>
      <c r="I343" s="67"/>
      <c r="J343" s="67"/>
      <c r="K343" s="62"/>
      <c r="L343" s="62"/>
      <c r="M343" s="63"/>
      <c r="N343" s="63"/>
      <c r="O343" s="63"/>
      <c r="P343" s="63"/>
      <c r="Q343" s="63"/>
      <c r="R343" s="63"/>
      <c r="S343" s="63"/>
      <c r="T343" s="63"/>
      <c r="U343" s="63"/>
      <c r="V343" s="63"/>
      <c r="W343" s="63"/>
      <c r="X343" s="63"/>
      <c r="Y343" s="63"/>
      <c r="Z343" s="63"/>
    </row>
    <row r="344" spans="1:26" ht="50">
      <c r="A344" s="89"/>
      <c r="B344" s="69"/>
      <c r="C344" s="69" t="s">
        <v>998</v>
      </c>
      <c r="D344" s="94">
        <v>2</v>
      </c>
      <c r="E344" s="94" t="s">
        <v>549</v>
      </c>
      <c r="F344" s="135"/>
      <c r="G344" s="107"/>
      <c r="H344" s="108"/>
      <c r="I344" s="67"/>
      <c r="J344" s="67"/>
      <c r="K344" s="62"/>
      <c r="L344" s="62"/>
      <c r="M344" s="63"/>
      <c r="N344" s="63"/>
      <c r="O344" s="63"/>
      <c r="P344" s="63"/>
      <c r="Q344" s="63"/>
      <c r="R344" s="63"/>
      <c r="S344" s="63"/>
      <c r="T344" s="63"/>
      <c r="U344" s="63"/>
      <c r="V344" s="63"/>
      <c r="W344" s="63"/>
      <c r="X344" s="63"/>
      <c r="Y344" s="63"/>
      <c r="Z344" s="63"/>
    </row>
    <row r="345" spans="1:26" ht="100">
      <c r="A345" s="89" t="s">
        <v>999</v>
      </c>
      <c r="B345" s="69" t="s">
        <v>1000</v>
      </c>
      <c r="C345" s="69" t="s">
        <v>1001</v>
      </c>
      <c r="D345" s="94">
        <v>2</v>
      </c>
      <c r="E345" s="94" t="s">
        <v>469</v>
      </c>
      <c r="F345" s="69"/>
      <c r="G345" s="107"/>
      <c r="H345" s="108"/>
      <c r="I345" s="67"/>
      <c r="J345" s="67"/>
      <c r="K345" s="62"/>
      <c r="L345" s="62"/>
      <c r="M345" s="63"/>
      <c r="N345" s="63"/>
      <c r="O345" s="63"/>
      <c r="P345" s="63"/>
      <c r="Q345" s="63"/>
      <c r="R345" s="63"/>
      <c r="S345" s="63"/>
      <c r="T345" s="63"/>
      <c r="U345" s="63"/>
      <c r="V345" s="63"/>
      <c r="W345" s="63"/>
      <c r="X345" s="63"/>
      <c r="Y345" s="63"/>
      <c r="Z345" s="63"/>
    </row>
    <row r="346" spans="1:26" ht="25">
      <c r="A346" s="158" t="s">
        <v>103</v>
      </c>
      <c r="B346" s="1605" t="s">
        <v>104</v>
      </c>
      <c r="C346" s="1570"/>
      <c r="D346" s="1570"/>
      <c r="E346" s="1570"/>
      <c r="F346" s="1570"/>
      <c r="G346" s="1573"/>
      <c r="H346" s="145"/>
      <c r="I346" s="67">
        <f>SUM(D347)</f>
        <v>2</v>
      </c>
      <c r="J346" s="67">
        <f>COUNT(D347)*2</f>
        <v>2</v>
      </c>
      <c r="K346" s="62"/>
      <c r="L346" s="62"/>
      <c r="M346" s="63"/>
      <c r="N346" s="63"/>
      <c r="O346" s="63"/>
      <c r="P346" s="63"/>
      <c r="Q346" s="63"/>
      <c r="R346" s="63"/>
      <c r="S346" s="63"/>
      <c r="T346" s="63"/>
      <c r="U346" s="63"/>
      <c r="V346" s="63"/>
      <c r="W346" s="63"/>
      <c r="X346" s="63"/>
      <c r="Y346" s="63"/>
      <c r="Z346" s="63"/>
    </row>
    <row r="347" spans="1:26" ht="75">
      <c r="A347" s="89" t="s">
        <v>1002</v>
      </c>
      <c r="B347" s="69" t="s">
        <v>1003</v>
      </c>
      <c r="C347" s="93" t="s">
        <v>1004</v>
      </c>
      <c r="D347" s="94">
        <v>2</v>
      </c>
      <c r="E347" s="94" t="s">
        <v>599</v>
      </c>
      <c r="F347" s="69" t="s">
        <v>1005</v>
      </c>
      <c r="G347" s="107"/>
      <c r="H347" s="108"/>
      <c r="I347" s="67"/>
      <c r="J347" s="67"/>
      <c r="K347" s="62"/>
      <c r="L347" s="62"/>
      <c r="M347" s="63"/>
      <c r="N347" s="63"/>
      <c r="O347" s="63"/>
      <c r="P347" s="63"/>
      <c r="Q347" s="63"/>
      <c r="R347" s="63"/>
      <c r="S347" s="63"/>
      <c r="T347" s="63"/>
      <c r="U347" s="63"/>
      <c r="V347" s="63"/>
      <c r="W347" s="63"/>
      <c r="X347" s="63"/>
      <c r="Y347" s="63"/>
      <c r="Z347" s="63"/>
    </row>
    <row r="348" spans="1:26" ht="28.5" hidden="1" customHeight="1">
      <c r="A348" s="97" t="s">
        <v>1006</v>
      </c>
      <c r="B348" s="202" t="s">
        <v>1007</v>
      </c>
      <c r="C348" s="136"/>
      <c r="D348" s="110"/>
      <c r="E348" s="136"/>
      <c r="F348" s="137"/>
      <c r="G348" s="112"/>
      <c r="H348" s="112"/>
      <c r="I348" s="113"/>
      <c r="J348" s="113"/>
      <c r="K348" s="105"/>
      <c r="L348" s="105"/>
      <c r="M348" s="106"/>
      <c r="N348" s="106"/>
      <c r="O348" s="106"/>
      <c r="P348" s="106"/>
      <c r="Q348" s="106"/>
      <c r="R348" s="106"/>
      <c r="S348" s="106"/>
      <c r="T348" s="106"/>
      <c r="U348" s="106"/>
      <c r="V348" s="106"/>
      <c r="W348" s="106"/>
      <c r="X348" s="106"/>
      <c r="Y348" s="106"/>
      <c r="Z348" s="106"/>
    </row>
    <row r="349" spans="1:26" ht="24">
      <c r="A349" s="89"/>
      <c r="B349" s="1607" t="s">
        <v>1008</v>
      </c>
      <c r="C349" s="1570"/>
      <c r="D349" s="1570"/>
      <c r="E349" s="1570"/>
      <c r="F349" s="1570"/>
      <c r="G349" s="1573"/>
      <c r="H349" s="156"/>
      <c r="I349" s="157">
        <f t="shared" ref="I349:J349" si="5">I350+I364+I375+I387+I397+I400+I406+I418+I427+I440+I467+I471+I490+I496</f>
        <v>236</v>
      </c>
      <c r="J349" s="157">
        <f t="shared" si="5"/>
        <v>236</v>
      </c>
      <c r="K349" s="62"/>
      <c r="L349" s="62"/>
      <c r="M349" s="63"/>
      <c r="N349" s="63"/>
      <c r="O349" s="63"/>
      <c r="P349" s="63"/>
      <c r="Q349" s="63"/>
      <c r="R349" s="63"/>
      <c r="S349" s="63"/>
      <c r="T349" s="63"/>
      <c r="U349" s="63"/>
      <c r="V349" s="63"/>
      <c r="W349" s="63"/>
      <c r="X349" s="63"/>
      <c r="Y349" s="63"/>
      <c r="Z349" s="63"/>
    </row>
    <row r="350" spans="1:26" ht="25">
      <c r="A350" s="1527" t="s">
        <v>106</v>
      </c>
      <c r="B350" s="1605" t="s">
        <v>107</v>
      </c>
      <c r="C350" s="1570"/>
      <c r="D350" s="1570"/>
      <c r="E350" s="1570"/>
      <c r="F350" s="1570"/>
      <c r="G350" s="1573"/>
      <c r="H350" s="145"/>
      <c r="I350" s="67">
        <f>SUM(D351:D363)</f>
        <v>24</v>
      </c>
      <c r="J350" s="67">
        <f>COUNT(D351:D363)*2</f>
        <v>24</v>
      </c>
      <c r="K350" s="62"/>
      <c r="L350" s="62"/>
      <c r="M350" s="63"/>
      <c r="N350" s="63"/>
      <c r="O350" s="63"/>
      <c r="P350" s="63"/>
      <c r="Q350" s="63"/>
      <c r="R350" s="63"/>
      <c r="S350" s="63"/>
      <c r="T350" s="63"/>
      <c r="U350" s="63"/>
      <c r="V350" s="63"/>
      <c r="W350" s="63"/>
      <c r="X350" s="63"/>
      <c r="Y350" s="63"/>
      <c r="Z350" s="63"/>
    </row>
    <row r="351" spans="1:26" ht="75">
      <c r="A351" s="89" t="s">
        <v>1009</v>
      </c>
      <c r="B351" s="69" t="s">
        <v>1010</v>
      </c>
      <c r="C351" s="69" t="s">
        <v>1011</v>
      </c>
      <c r="D351" s="94">
        <v>2</v>
      </c>
      <c r="E351" s="94" t="s">
        <v>877</v>
      </c>
      <c r="F351" s="135"/>
      <c r="G351" s="107"/>
      <c r="H351" s="108"/>
      <c r="I351" s="67"/>
      <c r="J351" s="67"/>
      <c r="K351" s="62"/>
      <c r="L351" s="62"/>
      <c r="M351" s="63"/>
      <c r="N351" s="63"/>
      <c r="O351" s="63"/>
      <c r="P351" s="63"/>
      <c r="Q351" s="63"/>
      <c r="R351" s="63"/>
      <c r="S351" s="63"/>
      <c r="T351" s="63"/>
      <c r="U351" s="63"/>
      <c r="V351" s="63"/>
      <c r="W351" s="63"/>
      <c r="X351" s="63"/>
      <c r="Y351" s="63"/>
      <c r="Z351" s="63"/>
    </row>
    <row r="352" spans="1:26" ht="50">
      <c r="A352" s="89"/>
      <c r="B352" s="69"/>
      <c r="C352" s="69" t="s">
        <v>1012</v>
      </c>
      <c r="D352" s="94">
        <v>2</v>
      </c>
      <c r="E352" s="94" t="s">
        <v>877</v>
      </c>
      <c r="F352" s="69" t="s">
        <v>1013</v>
      </c>
      <c r="G352" s="107"/>
      <c r="H352" s="108"/>
      <c r="I352" s="67"/>
      <c r="J352" s="67"/>
      <c r="K352" s="62"/>
      <c r="L352" s="62"/>
      <c r="M352" s="63"/>
      <c r="N352" s="63"/>
      <c r="O352" s="63"/>
      <c r="P352" s="63"/>
      <c r="Q352" s="63"/>
      <c r="R352" s="63"/>
      <c r="S352" s="63"/>
      <c r="T352" s="63"/>
      <c r="U352" s="63"/>
      <c r="V352" s="63"/>
      <c r="W352" s="63"/>
      <c r="X352" s="63"/>
      <c r="Y352" s="63"/>
      <c r="Z352" s="63"/>
    </row>
    <row r="353" spans="1:26" ht="30.75" hidden="1" customHeight="1">
      <c r="A353" s="97" t="s">
        <v>1014</v>
      </c>
      <c r="B353" s="109" t="s">
        <v>1015</v>
      </c>
      <c r="C353" s="109"/>
      <c r="D353" s="110"/>
      <c r="E353" s="136"/>
      <c r="F353" s="137"/>
      <c r="G353" s="112"/>
      <c r="H353" s="112"/>
      <c r="I353" s="113"/>
      <c r="J353" s="113"/>
      <c r="K353" s="105"/>
      <c r="L353" s="105"/>
      <c r="M353" s="106"/>
      <c r="N353" s="106"/>
      <c r="O353" s="106"/>
      <c r="P353" s="106"/>
      <c r="Q353" s="106"/>
      <c r="R353" s="106"/>
      <c r="S353" s="106"/>
      <c r="T353" s="106"/>
      <c r="U353" s="106"/>
      <c r="V353" s="106"/>
      <c r="W353" s="106"/>
      <c r="X353" s="106"/>
      <c r="Y353" s="106"/>
      <c r="Z353" s="106"/>
    </row>
    <row r="354" spans="1:26" ht="75">
      <c r="A354" s="89" t="s">
        <v>1016</v>
      </c>
      <c r="B354" s="69" t="s">
        <v>1017</v>
      </c>
      <c r="C354" s="69" t="s">
        <v>1018</v>
      </c>
      <c r="D354" s="94">
        <v>2</v>
      </c>
      <c r="E354" s="94" t="s">
        <v>599</v>
      </c>
      <c r="F354" s="135"/>
      <c r="G354" s="107"/>
      <c r="H354" s="108"/>
      <c r="I354" s="67"/>
      <c r="J354" s="67"/>
      <c r="K354" s="62"/>
      <c r="L354" s="62"/>
      <c r="M354" s="63"/>
      <c r="N354" s="63"/>
      <c r="O354" s="63"/>
      <c r="P354" s="63"/>
      <c r="Q354" s="63"/>
      <c r="R354" s="63"/>
      <c r="S354" s="63"/>
      <c r="T354" s="63"/>
      <c r="U354" s="63"/>
      <c r="V354" s="63"/>
      <c r="W354" s="63"/>
      <c r="X354" s="63"/>
      <c r="Y354" s="63"/>
      <c r="Z354" s="63"/>
    </row>
    <row r="355" spans="1:26" ht="75">
      <c r="A355" s="89"/>
      <c r="B355" s="69"/>
      <c r="C355" s="69" t="s">
        <v>1019</v>
      </c>
      <c r="D355" s="94">
        <v>2</v>
      </c>
      <c r="E355" s="94" t="s">
        <v>599</v>
      </c>
      <c r="F355" s="135"/>
      <c r="G355" s="107"/>
      <c r="H355" s="108"/>
      <c r="I355" s="67"/>
      <c r="J355" s="67"/>
      <c r="K355" s="62"/>
      <c r="L355" s="62"/>
      <c r="M355" s="63"/>
      <c r="N355" s="63"/>
      <c r="O355" s="63"/>
      <c r="P355" s="63"/>
      <c r="Q355" s="63"/>
      <c r="R355" s="63"/>
      <c r="S355" s="63"/>
      <c r="T355" s="63"/>
      <c r="U355" s="63"/>
      <c r="V355" s="63"/>
      <c r="W355" s="63"/>
      <c r="X355" s="63"/>
      <c r="Y355" s="63"/>
      <c r="Z355" s="63"/>
    </row>
    <row r="356" spans="1:26" ht="50">
      <c r="A356" s="89"/>
      <c r="B356" s="69"/>
      <c r="C356" s="69" t="s">
        <v>1020</v>
      </c>
      <c r="D356" s="94">
        <v>2</v>
      </c>
      <c r="E356" s="94" t="s">
        <v>599</v>
      </c>
      <c r="F356" s="135"/>
      <c r="G356" s="107"/>
      <c r="H356" s="108"/>
      <c r="I356" s="67"/>
      <c r="J356" s="67"/>
      <c r="K356" s="62"/>
      <c r="L356" s="62"/>
      <c r="M356" s="63"/>
      <c r="N356" s="63"/>
      <c r="O356" s="63"/>
      <c r="P356" s="63"/>
      <c r="Q356" s="63"/>
      <c r="R356" s="63"/>
      <c r="S356" s="63"/>
      <c r="T356" s="63"/>
      <c r="U356" s="63"/>
      <c r="V356" s="63"/>
      <c r="W356" s="63"/>
      <c r="X356" s="63"/>
      <c r="Y356" s="63"/>
      <c r="Z356" s="63"/>
    </row>
    <row r="357" spans="1:26" ht="50">
      <c r="A357" s="89"/>
      <c r="B357" s="69"/>
      <c r="C357" s="69" t="s">
        <v>1021</v>
      </c>
      <c r="D357" s="94">
        <v>2</v>
      </c>
      <c r="E357" s="94" t="s">
        <v>599</v>
      </c>
      <c r="F357" s="135"/>
      <c r="G357" s="107"/>
      <c r="H357" s="108"/>
      <c r="I357" s="67"/>
      <c r="J357" s="67"/>
      <c r="K357" s="62"/>
      <c r="L357" s="62"/>
      <c r="M357" s="63"/>
      <c r="N357" s="63"/>
      <c r="O357" s="63"/>
      <c r="P357" s="63"/>
      <c r="Q357" s="63"/>
      <c r="R357" s="63"/>
      <c r="S357" s="63"/>
      <c r="T357" s="63"/>
      <c r="U357" s="63"/>
      <c r="V357" s="63"/>
      <c r="W357" s="63"/>
      <c r="X357" s="63"/>
      <c r="Y357" s="63"/>
      <c r="Z357" s="63"/>
    </row>
    <row r="358" spans="1:26" ht="50">
      <c r="A358" s="89"/>
      <c r="B358" s="69"/>
      <c r="C358" s="69" t="s">
        <v>1022</v>
      </c>
      <c r="D358" s="94">
        <v>2</v>
      </c>
      <c r="E358" s="94" t="s">
        <v>599</v>
      </c>
      <c r="F358" s="135"/>
      <c r="G358" s="107"/>
      <c r="H358" s="108"/>
      <c r="I358" s="67"/>
      <c r="J358" s="67"/>
      <c r="K358" s="62"/>
      <c r="L358" s="62"/>
      <c r="M358" s="63"/>
      <c r="N358" s="63"/>
      <c r="O358" s="63"/>
      <c r="P358" s="63"/>
      <c r="Q358" s="63"/>
      <c r="R358" s="63"/>
      <c r="S358" s="63"/>
      <c r="T358" s="63"/>
      <c r="U358" s="63"/>
      <c r="V358" s="63"/>
      <c r="W358" s="63"/>
      <c r="X358" s="63"/>
      <c r="Y358" s="63"/>
      <c r="Z358" s="63"/>
    </row>
    <row r="359" spans="1:26" ht="50">
      <c r="A359" s="89"/>
      <c r="B359" s="69"/>
      <c r="C359" s="69" t="s">
        <v>1023</v>
      </c>
      <c r="D359" s="94">
        <v>2</v>
      </c>
      <c r="E359" s="94" t="s">
        <v>877</v>
      </c>
      <c r="F359" s="135"/>
      <c r="G359" s="107"/>
      <c r="H359" s="108"/>
      <c r="I359" s="67"/>
      <c r="J359" s="67"/>
      <c r="K359" s="62"/>
      <c r="L359" s="62"/>
      <c r="M359" s="63"/>
      <c r="N359" s="63"/>
      <c r="O359" s="63"/>
      <c r="P359" s="63"/>
      <c r="Q359" s="63"/>
      <c r="R359" s="63"/>
      <c r="S359" s="63"/>
      <c r="T359" s="63"/>
      <c r="U359" s="63"/>
      <c r="V359" s="63"/>
      <c r="W359" s="63"/>
      <c r="X359" s="63"/>
      <c r="Y359" s="63"/>
      <c r="Z359" s="63"/>
    </row>
    <row r="360" spans="1:26" ht="75">
      <c r="A360" s="89"/>
      <c r="B360" s="69"/>
      <c r="C360" s="69" t="s">
        <v>1024</v>
      </c>
      <c r="D360" s="94">
        <v>2</v>
      </c>
      <c r="E360" s="94" t="s">
        <v>599</v>
      </c>
      <c r="F360" s="135"/>
      <c r="G360" s="107"/>
      <c r="H360" s="108"/>
      <c r="I360" s="67"/>
      <c r="J360" s="67"/>
      <c r="K360" s="62"/>
      <c r="L360" s="62"/>
      <c r="M360" s="63"/>
      <c r="N360" s="63"/>
      <c r="O360" s="63"/>
      <c r="P360" s="63"/>
      <c r="Q360" s="63"/>
      <c r="R360" s="63"/>
      <c r="S360" s="63"/>
      <c r="T360" s="63"/>
      <c r="U360" s="63"/>
      <c r="V360" s="63"/>
      <c r="W360" s="63"/>
      <c r="X360" s="63"/>
      <c r="Y360" s="63"/>
      <c r="Z360" s="63"/>
    </row>
    <row r="361" spans="1:26" ht="75">
      <c r="A361" s="89"/>
      <c r="B361" s="69"/>
      <c r="C361" s="69" t="s">
        <v>1025</v>
      </c>
      <c r="D361" s="94">
        <v>2</v>
      </c>
      <c r="E361" s="94" t="s">
        <v>599</v>
      </c>
      <c r="F361" s="69" t="s">
        <v>1026</v>
      </c>
      <c r="G361" s="107"/>
      <c r="H361" s="108"/>
      <c r="I361" s="67"/>
      <c r="J361" s="67"/>
      <c r="K361" s="62"/>
      <c r="L361" s="62"/>
      <c r="M361" s="63"/>
      <c r="N361" s="63"/>
      <c r="O361" s="63"/>
      <c r="P361" s="63"/>
      <c r="Q361" s="63"/>
      <c r="R361" s="63"/>
      <c r="S361" s="63"/>
      <c r="T361" s="63"/>
      <c r="U361" s="63"/>
      <c r="V361" s="63"/>
      <c r="W361" s="63"/>
      <c r="X361" s="63"/>
      <c r="Y361" s="63"/>
      <c r="Z361" s="63"/>
    </row>
    <row r="362" spans="1:26" ht="75">
      <c r="A362" s="89"/>
      <c r="B362" s="69"/>
      <c r="C362" s="69" t="s">
        <v>1027</v>
      </c>
      <c r="D362" s="94">
        <v>2</v>
      </c>
      <c r="E362" s="94" t="s">
        <v>549</v>
      </c>
      <c r="F362" s="135"/>
      <c r="G362" s="107"/>
      <c r="H362" s="108"/>
      <c r="I362" s="67"/>
      <c r="J362" s="67"/>
      <c r="K362" s="62"/>
      <c r="L362" s="62"/>
      <c r="M362" s="63"/>
      <c r="N362" s="63"/>
      <c r="O362" s="63"/>
      <c r="P362" s="63"/>
      <c r="Q362" s="63"/>
      <c r="R362" s="63"/>
      <c r="S362" s="63"/>
      <c r="T362" s="63"/>
      <c r="U362" s="63"/>
      <c r="V362" s="63"/>
      <c r="W362" s="63"/>
      <c r="X362" s="63"/>
      <c r="Y362" s="63"/>
      <c r="Z362" s="63"/>
    </row>
    <row r="363" spans="1:26" ht="100">
      <c r="A363" s="89" t="s">
        <v>1028</v>
      </c>
      <c r="B363" s="69" t="s">
        <v>1029</v>
      </c>
      <c r="C363" s="69" t="s">
        <v>1030</v>
      </c>
      <c r="D363" s="94">
        <v>2</v>
      </c>
      <c r="E363" s="94" t="s">
        <v>506</v>
      </c>
      <c r="F363" s="135"/>
      <c r="G363" s="107"/>
      <c r="H363" s="108"/>
      <c r="I363" s="67"/>
      <c r="J363" s="67"/>
      <c r="K363" s="62"/>
      <c r="L363" s="62"/>
      <c r="M363" s="62"/>
      <c r="N363" s="62"/>
      <c r="O363" s="62"/>
      <c r="P363" s="62"/>
      <c r="Q363" s="62"/>
      <c r="R363" s="62"/>
      <c r="S363" s="62"/>
      <c r="T363" s="62"/>
      <c r="U363" s="62"/>
      <c r="V363" s="62"/>
      <c r="W363" s="62"/>
      <c r="X363" s="62"/>
      <c r="Y363" s="62"/>
      <c r="Z363" s="62"/>
    </row>
    <row r="364" spans="1:26" ht="25">
      <c r="A364" s="158" t="s">
        <v>108</v>
      </c>
      <c r="B364" s="1605" t="s">
        <v>109</v>
      </c>
      <c r="C364" s="1570"/>
      <c r="D364" s="1570"/>
      <c r="E364" s="1570"/>
      <c r="F364" s="1570"/>
      <c r="G364" s="1573"/>
      <c r="H364" s="145"/>
      <c r="I364" s="67">
        <f>SUM(D365:D374)</f>
        <v>20</v>
      </c>
      <c r="J364" s="67">
        <f>COUNT(D365:D374)*2</f>
        <v>20</v>
      </c>
      <c r="K364" s="62"/>
      <c r="L364" s="62"/>
      <c r="M364" s="62"/>
      <c r="N364" s="62"/>
      <c r="O364" s="62"/>
      <c r="P364" s="62"/>
      <c r="Q364" s="62"/>
      <c r="R364" s="62"/>
      <c r="S364" s="62"/>
      <c r="T364" s="62"/>
      <c r="U364" s="62"/>
      <c r="V364" s="62"/>
      <c r="W364" s="62"/>
      <c r="X364" s="62"/>
      <c r="Y364" s="62"/>
      <c r="Z364" s="62"/>
    </row>
    <row r="365" spans="1:26" ht="100">
      <c r="A365" s="89" t="s">
        <v>1031</v>
      </c>
      <c r="B365" s="69" t="s">
        <v>1032</v>
      </c>
      <c r="C365" s="69" t="s">
        <v>1033</v>
      </c>
      <c r="D365" s="94">
        <v>2</v>
      </c>
      <c r="E365" s="94" t="s">
        <v>599</v>
      </c>
      <c r="F365" s="69" t="s">
        <v>1034</v>
      </c>
      <c r="G365" s="107"/>
      <c r="H365" s="108"/>
      <c r="I365" s="67"/>
      <c r="J365" s="67"/>
      <c r="K365" s="62"/>
      <c r="L365" s="62"/>
      <c r="M365" s="62"/>
      <c r="N365" s="62"/>
      <c r="O365" s="62"/>
      <c r="P365" s="62"/>
      <c r="Q365" s="62"/>
      <c r="R365" s="62"/>
      <c r="S365" s="62"/>
      <c r="T365" s="62"/>
      <c r="U365" s="62"/>
      <c r="V365" s="62"/>
      <c r="W365" s="62"/>
      <c r="X365" s="62"/>
      <c r="Y365" s="62"/>
      <c r="Z365" s="62"/>
    </row>
    <row r="366" spans="1:26" ht="50">
      <c r="A366" s="89"/>
      <c r="B366" s="69"/>
      <c r="C366" s="93" t="s">
        <v>1035</v>
      </c>
      <c r="D366" s="94">
        <v>2</v>
      </c>
      <c r="E366" s="94" t="s">
        <v>504</v>
      </c>
      <c r="F366" s="135"/>
      <c r="G366" s="107"/>
      <c r="H366" s="108"/>
      <c r="I366" s="67"/>
      <c r="J366" s="67"/>
      <c r="K366" s="62"/>
      <c r="L366" s="62"/>
      <c r="M366" s="62"/>
      <c r="N366" s="62"/>
      <c r="O366" s="62"/>
      <c r="P366" s="62"/>
      <c r="Q366" s="62"/>
      <c r="R366" s="62"/>
      <c r="S366" s="62"/>
      <c r="T366" s="62"/>
      <c r="U366" s="62"/>
      <c r="V366" s="62"/>
      <c r="W366" s="62"/>
      <c r="X366" s="62"/>
      <c r="Y366" s="62"/>
      <c r="Z366" s="62"/>
    </row>
    <row r="367" spans="1:26" ht="50">
      <c r="A367" s="89"/>
      <c r="B367" s="69"/>
      <c r="C367" s="93" t="s">
        <v>1036</v>
      </c>
      <c r="D367" s="94">
        <v>2</v>
      </c>
      <c r="E367" s="94" t="s">
        <v>877</v>
      </c>
      <c r="F367" s="135"/>
      <c r="G367" s="107"/>
      <c r="H367" s="108"/>
      <c r="I367" s="67"/>
      <c r="J367" s="67"/>
      <c r="K367" s="62"/>
      <c r="L367" s="62"/>
      <c r="M367" s="62"/>
      <c r="N367" s="62"/>
      <c r="O367" s="62"/>
      <c r="P367" s="62"/>
      <c r="Q367" s="62"/>
      <c r="R367" s="62"/>
      <c r="S367" s="62"/>
      <c r="T367" s="62"/>
      <c r="U367" s="62"/>
      <c r="V367" s="62"/>
      <c r="W367" s="62"/>
      <c r="X367" s="62"/>
      <c r="Y367" s="62"/>
      <c r="Z367" s="62"/>
    </row>
    <row r="368" spans="1:26" ht="75">
      <c r="A368" s="89" t="s">
        <v>1037</v>
      </c>
      <c r="B368" s="69" t="s">
        <v>1038</v>
      </c>
      <c r="C368" s="93" t="s">
        <v>1039</v>
      </c>
      <c r="D368" s="94">
        <v>2</v>
      </c>
      <c r="E368" s="94" t="s">
        <v>611</v>
      </c>
      <c r="F368" s="135"/>
      <c r="G368" s="107"/>
      <c r="H368" s="108"/>
      <c r="I368" s="67"/>
      <c r="J368" s="67"/>
      <c r="K368" s="62"/>
      <c r="L368" s="62"/>
      <c r="M368" s="62"/>
      <c r="N368" s="62"/>
      <c r="O368" s="62"/>
      <c r="P368" s="62"/>
      <c r="Q368" s="62"/>
      <c r="R368" s="62"/>
      <c r="S368" s="62"/>
      <c r="T368" s="62"/>
      <c r="U368" s="62"/>
      <c r="V368" s="62"/>
      <c r="W368" s="62"/>
      <c r="X368" s="62"/>
      <c r="Y368" s="62"/>
      <c r="Z368" s="62"/>
    </row>
    <row r="369" spans="1:26" ht="75">
      <c r="A369" s="89"/>
      <c r="B369" s="69"/>
      <c r="C369" s="93" t="s">
        <v>1040</v>
      </c>
      <c r="D369" s="94">
        <v>2</v>
      </c>
      <c r="E369" s="94" t="s">
        <v>599</v>
      </c>
      <c r="F369" s="93" t="s">
        <v>1041</v>
      </c>
      <c r="G369" s="95"/>
      <c r="H369" s="96"/>
      <c r="I369" s="203"/>
      <c r="J369" s="67"/>
      <c r="K369" s="62"/>
      <c r="L369" s="62"/>
      <c r="M369" s="62"/>
      <c r="N369" s="62"/>
      <c r="O369" s="62"/>
      <c r="P369" s="62"/>
      <c r="Q369" s="62"/>
      <c r="R369" s="62"/>
      <c r="S369" s="62"/>
      <c r="T369" s="62"/>
      <c r="U369" s="62"/>
      <c r="V369" s="62"/>
      <c r="W369" s="62"/>
      <c r="X369" s="62"/>
      <c r="Y369" s="62"/>
      <c r="Z369" s="62"/>
    </row>
    <row r="370" spans="1:26" ht="75">
      <c r="A370" s="89"/>
      <c r="B370" s="69"/>
      <c r="C370" s="93" t="s">
        <v>1042</v>
      </c>
      <c r="D370" s="94">
        <v>2</v>
      </c>
      <c r="E370" s="94" t="s">
        <v>599</v>
      </c>
      <c r="F370" s="93" t="s">
        <v>1043</v>
      </c>
      <c r="G370" s="95"/>
      <c r="H370" s="96"/>
      <c r="I370" s="204"/>
      <c r="J370" s="67"/>
      <c r="K370" s="62"/>
      <c r="L370" s="62"/>
      <c r="M370" s="62"/>
      <c r="N370" s="62"/>
      <c r="O370" s="62"/>
      <c r="P370" s="62"/>
      <c r="Q370" s="62"/>
      <c r="R370" s="62"/>
      <c r="S370" s="62"/>
      <c r="T370" s="62"/>
      <c r="U370" s="62"/>
      <c r="V370" s="62"/>
      <c r="W370" s="62"/>
      <c r="X370" s="62"/>
      <c r="Y370" s="62"/>
      <c r="Z370" s="62"/>
    </row>
    <row r="371" spans="1:26" ht="125">
      <c r="A371" s="158" t="s">
        <v>1044</v>
      </c>
      <c r="B371" s="93" t="s">
        <v>1045</v>
      </c>
      <c r="C371" s="93" t="s">
        <v>1046</v>
      </c>
      <c r="D371" s="94">
        <v>2</v>
      </c>
      <c r="E371" s="94" t="s">
        <v>599</v>
      </c>
      <c r="F371" s="93" t="s">
        <v>1047</v>
      </c>
      <c r="G371" s="95"/>
      <c r="H371" s="96"/>
      <c r="I371" s="204"/>
      <c r="J371" s="67"/>
      <c r="K371" s="62"/>
      <c r="L371" s="62"/>
      <c r="M371" s="62"/>
      <c r="N371" s="62"/>
      <c r="O371" s="62"/>
      <c r="P371" s="62"/>
      <c r="Q371" s="62"/>
      <c r="R371" s="62"/>
      <c r="S371" s="62"/>
      <c r="T371" s="62"/>
      <c r="U371" s="62"/>
      <c r="V371" s="62"/>
      <c r="W371" s="62"/>
      <c r="X371" s="62"/>
      <c r="Y371" s="62"/>
      <c r="Z371" s="62"/>
    </row>
    <row r="372" spans="1:26" ht="200">
      <c r="A372" s="158"/>
      <c r="B372" s="93"/>
      <c r="C372" s="93" t="s">
        <v>1048</v>
      </c>
      <c r="D372" s="94">
        <v>2</v>
      </c>
      <c r="E372" s="94" t="s">
        <v>877</v>
      </c>
      <c r="F372" s="93" t="s">
        <v>1049</v>
      </c>
      <c r="G372" s="95"/>
      <c r="H372" s="96"/>
      <c r="I372" s="204"/>
      <c r="J372" s="67"/>
      <c r="K372" s="62"/>
      <c r="L372" s="62"/>
      <c r="M372" s="62"/>
      <c r="N372" s="62"/>
      <c r="O372" s="62"/>
      <c r="P372" s="62"/>
      <c r="Q372" s="62"/>
      <c r="R372" s="62"/>
      <c r="S372" s="62"/>
      <c r="T372" s="62"/>
      <c r="U372" s="62"/>
      <c r="V372" s="62"/>
      <c r="W372" s="62"/>
      <c r="X372" s="62"/>
      <c r="Y372" s="62"/>
      <c r="Z372" s="62"/>
    </row>
    <row r="373" spans="1:26" ht="75">
      <c r="A373" s="158"/>
      <c r="B373" s="93"/>
      <c r="C373" s="93" t="s">
        <v>1050</v>
      </c>
      <c r="D373" s="94">
        <v>2</v>
      </c>
      <c r="E373" s="94" t="s">
        <v>877</v>
      </c>
      <c r="F373" s="93" t="s">
        <v>1051</v>
      </c>
      <c r="G373" s="95"/>
      <c r="H373" s="96"/>
      <c r="I373" s="204"/>
      <c r="J373" s="67"/>
      <c r="K373" s="62"/>
      <c r="L373" s="62"/>
      <c r="M373" s="62"/>
      <c r="N373" s="62"/>
      <c r="O373" s="62"/>
      <c r="P373" s="62"/>
      <c r="Q373" s="62"/>
      <c r="R373" s="62"/>
      <c r="S373" s="62"/>
      <c r="T373" s="62"/>
      <c r="U373" s="62"/>
      <c r="V373" s="62"/>
      <c r="W373" s="62"/>
      <c r="X373" s="62"/>
      <c r="Y373" s="62"/>
      <c r="Z373" s="62"/>
    </row>
    <row r="374" spans="1:26" ht="50">
      <c r="A374" s="158"/>
      <c r="B374" s="154"/>
      <c r="C374" s="93" t="s">
        <v>1052</v>
      </c>
      <c r="D374" s="94">
        <v>2</v>
      </c>
      <c r="E374" s="94" t="s">
        <v>599</v>
      </c>
      <c r="F374" s="93" t="s">
        <v>1053</v>
      </c>
      <c r="G374" s="95"/>
      <c r="H374" s="96"/>
      <c r="I374" s="204"/>
      <c r="J374" s="67"/>
      <c r="K374" s="62"/>
      <c r="L374" s="62"/>
      <c r="M374" s="62"/>
      <c r="N374" s="62"/>
      <c r="O374" s="62"/>
      <c r="P374" s="62"/>
      <c r="Q374" s="62"/>
      <c r="R374" s="62"/>
      <c r="S374" s="62"/>
      <c r="T374" s="62"/>
      <c r="U374" s="62"/>
      <c r="V374" s="62"/>
      <c r="W374" s="62"/>
      <c r="X374" s="62"/>
      <c r="Y374" s="62"/>
      <c r="Z374" s="62"/>
    </row>
    <row r="375" spans="1:26" ht="25">
      <c r="A375" s="158" t="s">
        <v>110</v>
      </c>
      <c r="B375" s="1605" t="s">
        <v>111</v>
      </c>
      <c r="C375" s="1570"/>
      <c r="D375" s="1570"/>
      <c r="E375" s="1570"/>
      <c r="F375" s="1570"/>
      <c r="G375" s="1573"/>
      <c r="H375" s="145"/>
      <c r="I375" s="67">
        <f>SUM(D376:D385)</f>
        <v>20</v>
      </c>
      <c r="J375" s="67">
        <f>COUNT(D376:D385)*2</f>
        <v>20</v>
      </c>
      <c r="K375" s="62"/>
      <c r="L375" s="62"/>
      <c r="M375" s="62"/>
      <c r="N375" s="62"/>
      <c r="O375" s="62"/>
      <c r="P375" s="62"/>
      <c r="Q375" s="62"/>
      <c r="R375" s="62"/>
      <c r="S375" s="62"/>
      <c r="T375" s="62"/>
      <c r="U375" s="62"/>
      <c r="V375" s="62"/>
      <c r="W375" s="62"/>
      <c r="X375" s="62"/>
      <c r="Y375" s="62"/>
      <c r="Z375" s="62"/>
    </row>
    <row r="376" spans="1:26" ht="100">
      <c r="A376" s="89" t="s">
        <v>1054</v>
      </c>
      <c r="B376" s="69" t="s">
        <v>1055</v>
      </c>
      <c r="C376" s="69" t="s">
        <v>1056</v>
      </c>
      <c r="D376" s="94">
        <v>2</v>
      </c>
      <c r="E376" s="94" t="s">
        <v>599</v>
      </c>
      <c r="F376" s="69" t="s">
        <v>1057</v>
      </c>
      <c r="G376" s="107"/>
      <c r="H376" s="108"/>
      <c r="I376" s="67"/>
      <c r="J376" s="67"/>
      <c r="K376" s="62"/>
      <c r="L376" s="62"/>
      <c r="M376" s="62"/>
      <c r="N376" s="62"/>
      <c r="O376" s="62"/>
      <c r="P376" s="62"/>
      <c r="Q376" s="62"/>
      <c r="R376" s="62"/>
      <c r="S376" s="62"/>
      <c r="T376" s="62"/>
      <c r="U376" s="62"/>
      <c r="V376" s="62"/>
      <c r="W376" s="62"/>
      <c r="X376" s="62"/>
      <c r="Y376" s="62"/>
      <c r="Z376" s="62"/>
    </row>
    <row r="377" spans="1:26" ht="75">
      <c r="A377" s="205"/>
      <c r="B377" s="69"/>
      <c r="C377" s="69" t="s">
        <v>1058</v>
      </c>
      <c r="D377" s="94">
        <v>2</v>
      </c>
      <c r="E377" s="206" t="s">
        <v>599</v>
      </c>
      <c r="F377" s="135"/>
      <c r="G377" s="107"/>
      <c r="H377" s="108"/>
      <c r="I377" s="67"/>
      <c r="J377" s="67"/>
      <c r="K377" s="62"/>
      <c r="L377" s="62"/>
      <c r="M377" s="62"/>
      <c r="N377" s="62"/>
      <c r="O377" s="62"/>
      <c r="P377" s="62"/>
      <c r="Q377" s="62"/>
      <c r="R377" s="62"/>
      <c r="S377" s="62"/>
      <c r="T377" s="62"/>
      <c r="U377" s="62"/>
      <c r="V377" s="62"/>
      <c r="W377" s="62"/>
      <c r="X377" s="62"/>
      <c r="Y377" s="62"/>
      <c r="Z377" s="62"/>
    </row>
    <row r="378" spans="1:26" ht="125">
      <c r="A378" s="89" t="s">
        <v>1059</v>
      </c>
      <c r="B378" s="69" t="s">
        <v>1060</v>
      </c>
      <c r="C378" s="93" t="s">
        <v>1061</v>
      </c>
      <c r="D378" s="94">
        <v>2</v>
      </c>
      <c r="E378" s="206" t="s">
        <v>599</v>
      </c>
      <c r="F378" s="135"/>
      <c r="G378" s="107"/>
      <c r="H378" s="108"/>
      <c r="I378" s="67"/>
      <c r="J378" s="67"/>
      <c r="K378" s="62"/>
      <c r="L378" s="62"/>
      <c r="M378" s="62"/>
      <c r="N378" s="62"/>
      <c r="O378" s="62"/>
      <c r="P378" s="62"/>
      <c r="Q378" s="62"/>
      <c r="R378" s="62"/>
      <c r="S378" s="62"/>
      <c r="T378" s="62"/>
      <c r="U378" s="62"/>
      <c r="V378" s="62"/>
      <c r="W378" s="62"/>
      <c r="X378" s="62"/>
      <c r="Y378" s="62"/>
      <c r="Z378" s="62"/>
    </row>
    <row r="379" spans="1:26" ht="50">
      <c r="A379" s="205"/>
      <c r="B379" s="69"/>
      <c r="C379" s="69" t="s">
        <v>1062</v>
      </c>
      <c r="D379" s="94">
        <v>2</v>
      </c>
      <c r="E379" s="206" t="s">
        <v>599</v>
      </c>
      <c r="F379" s="69" t="s">
        <v>1063</v>
      </c>
      <c r="G379" s="107"/>
      <c r="H379" s="108"/>
      <c r="I379" s="67"/>
      <c r="J379" s="67"/>
      <c r="K379" s="62"/>
      <c r="L379" s="62"/>
      <c r="M379" s="63"/>
      <c r="N379" s="63"/>
      <c r="O379" s="63"/>
      <c r="P379" s="63"/>
      <c r="Q379" s="63"/>
      <c r="R379" s="63"/>
      <c r="S379" s="63"/>
      <c r="T379" s="63"/>
      <c r="U379" s="63"/>
      <c r="V379" s="63"/>
      <c r="W379" s="63"/>
      <c r="X379" s="63"/>
      <c r="Y379" s="63"/>
      <c r="Z379" s="63"/>
    </row>
    <row r="380" spans="1:26" ht="50">
      <c r="A380" s="205"/>
      <c r="B380" s="69"/>
      <c r="C380" s="93" t="s">
        <v>1064</v>
      </c>
      <c r="D380" s="94">
        <v>2</v>
      </c>
      <c r="E380" s="206" t="s">
        <v>599</v>
      </c>
      <c r="F380" s="135"/>
      <c r="G380" s="107"/>
      <c r="H380" s="108"/>
      <c r="I380" s="67"/>
      <c r="J380" s="67"/>
      <c r="K380" s="62"/>
      <c r="L380" s="62"/>
      <c r="M380" s="63"/>
      <c r="N380" s="63"/>
      <c r="O380" s="63"/>
      <c r="P380" s="63"/>
      <c r="Q380" s="63"/>
      <c r="R380" s="63"/>
      <c r="S380" s="63"/>
      <c r="T380" s="63"/>
      <c r="U380" s="63"/>
      <c r="V380" s="63"/>
      <c r="W380" s="63"/>
      <c r="X380" s="63"/>
      <c r="Y380" s="63"/>
      <c r="Z380" s="63"/>
    </row>
    <row r="381" spans="1:26" ht="25">
      <c r="A381" s="205"/>
      <c r="B381" s="69"/>
      <c r="C381" s="93" t="s">
        <v>1065</v>
      </c>
      <c r="D381" s="94">
        <v>2</v>
      </c>
      <c r="E381" s="206" t="s">
        <v>599</v>
      </c>
      <c r="F381" s="135"/>
      <c r="G381" s="107"/>
      <c r="H381" s="108"/>
      <c r="I381" s="67"/>
      <c r="J381" s="67"/>
      <c r="K381" s="62"/>
      <c r="L381" s="62"/>
      <c r="M381" s="63"/>
      <c r="N381" s="63"/>
      <c r="O381" s="63"/>
      <c r="P381" s="63"/>
      <c r="Q381" s="63"/>
      <c r="R381" s="63"/>
      <c r="S381" s="63"/>
      <c r="T381" s="63"/>
      <c r="U381" s="63"/>
      <c r="V381" s="63"/>
      <c r="W381" s="63"/>
      <c r="X381" s="63"/>
      <c r="Y381" s="63"/>
      <c r="Z381" s="63"/>
    </row>
    <row r="382" spans="1:26" ht="50">
      <c r="A382" s="205"/>
      <c r="B382" s="69"/>
      <c r="C382" s="93" t="s">
        <v>1066</v>
      </c>
      <c r="D382" s="94">
        <v>2</v>
      </c>
      <c r="E382" s="206" t="s">
        <v>877</v>
      </c>
      <c r="F382" s="135"/>
      <c r="G382" s="107"/>
      <c r="H382" s="108"/>
      <c r="I382" s="67"/>
      <c r="J382" s="67"/>
      <c r="K382" s="62"/>
      <c r="L382" s="62"/>
      <c r="M382" s="63"/>
      <c r="N382" s="63"/>
      <c r="O382" s="63"/>
      <c r="P382" s="63"/>
      <c r="Q382" s="63"/>
      <c r="R382" s="63"/>
      <c r="S382" s="63"/>
      <c r="T382" s="63"/>
      <c r="U382" s="63"/>
      <c r="V382" s="63"/>
      <c r="W382" s="63"/>
      <c r="X382" s="63"/>
      <c r="Y382" s="63"/>
      <c r="Z382" s="63"/>
    </row>
    <row r="383" spans="1:26" ht="50">
      <c r="A383" s="205"/>
      <c r="B383" s="69"/>
      <c r="C383" s="69" t="s">
        <v>1067</v>
      </c>
      <c r="D383" s="94">
        <v>2</v>
      </c>
      <c r="E383" s="206" t="s">
        <v>599</v>
      </c>
      <c r="F383" s="135"/>
      <c r="G383" s="107"/>
      <c r="H383" s="108"/>
      <c r="I383" s="67"/>
      <c r="J383" s="67"/>
      <c r="K383" s="62"/>
      <c r="L383" s="62"/>
      <c r="M383" s="63"/>
      <c r="N383" s="63"/>
      <c r="O383" s="63"/>
      <c r="P383" s="63"/>
      <c r="Q383" s="63"/>
      <c r="R383" s="63"/>
      <c r="S383" s="63"/>
      <c r="T383" s="63"/>
      <c r="U383" s="63"/>
      <c r="V383" s="63"/>
      <c r="W383" s="63"/>
      <c r="X383" s="63"/>
      <c r="Y383" s="63"/>
      <c r="Z383" s="63"/>
    </row>
    <row r="384" spans="1:26" ht="100">
      <c r="A384" s="205"/>
      <c r="B384" s="107"/>
      <c r="C384" s="146" t="s">
        <v>1068</v>
      </c>
      <c r="D384" s="94">
        <v>2</v>
      </c>
      <c r="E384" s="183" t="s">
        <v>877</v>
      </c>
      <c r="F384" s="146" t="s">
        <v>1069</v>
      </c>
      <c r="G384" s="107"/>
      <c r="H384" s="108"/>
      <c r="I384" s="67"/>
      <c r="J384" s="67"/>
      <c r="K384" s="62"/>
      <c r="L384" s="62"/>
      <c r="M384" s="63"/>
      <c r="N384" s="63"/>
      <c r="O384" s="63"/>
      <c r="P384" s="63"/>
      <c r="Q384" s="63"/>
      <c r="R384" s="63"/>
      <c r="S384" s="63"/>
      <c r="T384" s="63"/>
      <c r="U384" s="63"/>
      <c r="V384" s="63"/>
      <c r="W384" s="63"/>
      <c r="X384" s="63"/>
      <c r="Y384" s="63"/>
      <c r="Z384" s="63"/>
    </row>
    <row r="385" spans="1:26" ht="75">
      <c r="A385" s="89" t="s">
        <v>1070</v>
      </c>
      <c r="B385" s="69" t="s">
        <v>1071</v>
      </c>
      <c r="C385" s="69" t="s">
        <v>1072</v>
      </c>
      <c r="D385" s="94">
        <v>2</v>
      </c>
      <c r="E385" s="94" t="s">
        <v>599</v>
      </c>
      <c r="F385" s="135"/>
      <c r="G385" s="107"/>
      <c r="H385" s="108"/>
      <c r="I385" s="67"/>
      <c r="J385" s="67"/>
      <c r="K385" s="62"/>
      <c r="L385" s="62"/>
      <c r="M385" s="63"/>
      <c r="N385" s="63"/>
      <c r="O385" s="63"/>
      <c r="P385" s="63"/>
      <c r="Q385" s="63"/>
      <c r="R385" s="63"/>
      <c r="S385" s="63"/>
      <c r="T385" s="63"/>
      <c r="U385" s="63"/>
      <c r="V385" s="63"/>
      <c r="W385" s="63"/>
      <c r="X385" s="63"/>
      <c r="Y385" s="63"/>
      <c r="Z385" s="63"/>
    </row>
    <row r="386" spans="1:26" ht="30.75" hidden="1" customHeight="1">
      <c r="A386" s="97" t="s">
        <v>1073</v>
      </c>
      <c r="B386" s="109" t="s">
        <v>1074</v>
      </c>
      <c r="C386" s="136"/>
      <c r="D386" s="110"/>
      <c r="E386" s="136"/>
      <c r="F386" s="137"/>
      <c r="G386" s="112"/>
      <c r="H386" s="112"/>
      <c r="I386" s="113"/>
      <c r="J386" s="113"/>
      <c r="K386" s="105"/>
      <c r="L386" s="105"/>
      <c r="M386" s="106"/>
      <c r="N386" s="106"/>
      <c r="O386" s="106"/>
      <c r="P386" s="106"/>
      <c r="Q386" s="106"/>
      <c r="R386" s="106"/>
      <c r="S386" s="106"/>
      <c r="T386" s="106"/>
      <c r="U386" s="106"/>
      <c r="V386" s="106"/>
      <c r="W386" s="106"/>
      <c r="X386" s="106"/>
      <c r="Y386" s="106"/>
      <c r="Z386" s="106"/>
    </row>
    <row r="387" spans="1:26" ht="25">
      <c r="A387" s="158" t="s">
        <v>112</v>
      </c>
      <c r="B387" s="1605" t="s">
        <v>113</v>
      </c>
      <c r="C387" s="1570"/>
      <c r="D387" s="1570"/>
      <c r="E387" s="1570"/>
      <c r="F387" s="1570"/>
      <c r="G387" s="1573"/>
      <c r="H387" s="145"/>
      <c r="I387" s="67">
        <f>SUM(D388:D396)</f>
        <v>18</v>
      </c>
      <c r="J387" s="67">
        <f>COUNT(D388:D396)*2</f>
        <v>18</v>
      </c>
      <c r="K387" s="62"/>
      <c r="L387" s="62"/>
      <c r="M387" s="63"/>
      <c r="N387" s="63"/>
      <c r="O387" s="63"/>
      <c r="P387" s="63"/>
      <c r="Q387" s="63"/>
      <c r="R387" s="63"/>
      <c r="S387" s="63"/>
      <c r="T387" s="63"/>
      <c r="U387" s="63"/>
      <c r="V387" s="63"/>
      <c r="W387" s="63"/>
      <c r="X387" s="63"/>
      <c r="Y387" s="63"/>
      <c r="Z387" s="63"/>
    </row>
    <row r="388" spans="1:26" ht="75">
      <c r="A388" s="89" t="s">
        <v>1075</v>
      </c>
      <c r="B388" s="69" t="s">
        <v>1076</v>
      </c>
      <c r="C388" s="69" t="s">
        <v>1077</v>
      </c>
      <c r="D388" s="94">
        <v>2</v>
      </c>
      <c r="E388" s="94" t="s">
        <v>506</v>
      </c>
      <c r="F388" s="69" t="s">
        <v>1078</v>
      </c>
      <c r="G388" s="107"/>
      <c r="H388" s="108"/>
      <c r="I388" s="67"/>
      <c r="J388" s="67"/>
      <c r="K388" s="62"/>
      <c r="L388" s="62"/>
      <c r="M388" s="63"/>
      <c r="N388" s="63"/>
      <c r="O388" s="63"/>
      <c r="P388" s="63"/>
      <c r="Q388" s="63"/>
      <c r="R388" s="63"/>
      <c r="S388" s="63"/>
      <c r="T388" s="63"/>
      <c r="U388" s="63"/>
      <c r="V388" s="63"/>
      <c r="W388" s="63"/>
      <c r="X388" s="63"/>
      <c r="Y388" s="63"/>
      <c r="Z388" s="63"/>
    </row>
    <row r="389" spans="1:26" ht="100">
      <c r="A389" s="89" t="s">
        <v>1079</v>
      </c>
      <c r="B389" s="69" t="s">
        <v>1080</v>
      </c>
      <c r="C389" s="69" t="s">
        <v>1081</v>
      </c>
      <c r="D389" s="94">
        <v>2</v>
      </c>
      <c r="E389" s="94" t="s">
        <v>877</v>
      </c>
      <c r="F389" s="69" t="s">
        <v>1082</v>
      </c>
      <c r="G389" s="107"/>
      <c r="H389" s="108"/>
      <c r="I389" s="67"/>
      <c r="J389" s="67"/>
      <c r="K389" s="62"/>
      <c r="L389" s="62"/>
      <c r="M389" s="63"/>
      <c r="N389" s="63"/>
      <c r="O389" s="63"/>
      <c r="P389" s="63"/>
      <c r="Q389" s="63"/>
      <c r="R389" s="63"/>
      <c r="S389" s="63"/>
      <c r="T389" s="63"/>
      <c r="U389" s="63"/>
      <c r="V389" s="63"/>
      <c r="W389" s="63"/>
      <c r="X389" s="63"/>
      <c r="Y389" s="63"/>
      <c r="Z389" s="63"/>
    </row>
    <row r="390" spans="1:26" ht="125">
      <c r="A390" s="89"/>
      <c r="B390" s="146"/>
      <c r="C390" s="146" t="s">
        <v>1083</v>
      </c>
      <c r="D390" s="94">
        <v>2</v>
      </c>
      <c r="E390" s="147" t="s">
        <v>599</v>
      </c>
      <c r="F390" s="146" t="s">
        <v>1084</v>
      </c>
      <c r="G390" s="107"/>
      <c r="H390" s="108"/>
      <c r="I390" s="67"/>
      <c r="J390" s="67"/>
      <c r="K390" s="62"/>
      <c r="L390" s="62"/>
      <c r="M390" s="63"/>
      <c r="N390" s="63"/>
      <c r="O390" s="63"/>
      <c r="P390" s="63"/>
      <c r="Q390" s="63"/>
      <c r="R390" s="63"/>
      <c r="S390" s="63"/>
      <c r="T390" s="63"/>
      <c r="U390" s="63"/>
      <c r="V390" s="63"/>
      <c r="W390" s="63"/>
      <c r="X390" s="63"/>
      <c r="Y390" s="63"/>
      <c r="Z390" s="63"/>
    </row>
    <row r="391" spans="1:26" ht="75">
      <c r="A391" s="89" t="s">
        <v>1085</v>
      </c>
      <c r="B391" s="69" t="s">
        <v>1086</v>
      </c>
      <c r="C391" s="69" t="s">
        <v>1087</v>
      </c>
      <c r="D391" s="94">
        <v>2</v>
      </c>
      <c r="E391" s="94" t="s">
        <v>599</v>
      </c>
      <c r="F391" s="135"/>
      <c r="G391" s="107"/>
      <c r="H391" s="108"/>
      <c r="I391" s="67"/>
      <c r="J391" s="67"/>
      <c r="K391" s="62"/>
      <c r="L391" s="62"/>
      <c r="M391" s="63"/>
      <c r="N391" s="63"/>
      <c r="O391" s="63"/>
      <c r="P391" s="63"/>
      <c r="Q391" s="63"/>
      <c r="R391" s="63"/>
      <c r="S391" s="63"/>
      <c r="T391" s="63"/>
      <c r="U391" s="63"/>
      <c r="V391" s="63"/>
      <c r="W391" s="63"/>
      <c r="X391" s="63"/>
      <c r="Y391" s="63"/>
      <c r="Z391" s="63"/>
    </row>
    <row r="392" spans="1:26" ht="50">
      <c r="A392" s="89"/>
      <c r="B392" s="69"/>
      <c r="C392" s="69" t="s">
        <v>1088</v>
      </c>
      <c r="D392" s="94">
        <v>2</v>
      </c>
      <c r="E392" s="94" t="s">
        <v>877</v>
      </c>
      <c r="F392" s="135"/>
      <c r="G392" s="107"/>
      <c r="H392" s="108"/>
      <c r="I392" s="67"/>
      <c r="J392" s="67"/>
      <c r="K392" s="62"/>
      <c r="L392" s="62"/>
      <c r="M392" s="63"/>
      <c r="N392" s="63"/>
      <c r="O392" s="63"/>
      <c r="P392" s="63"/>
      <c r="Q392" s="63"/>
      <c r="R392" s="63"/>
      <c r="S392" s="63"/>
      <c r="T392" s="63"/>
      <c r="U392" s="63"/>
      <c r="V392" s="63"/>
      <c r="W392" s="63"/>
      <c r="X392" s="63"/>
      <c r="Y392" s="63"/>
      <c r="Z392" s="63"/>
    </row>
    <row r="393" spans="1:26" ht="25">
      <c r="A393" s="89"/>
      <c r="B393" s="69"/>
      <c r="C393" s="69" t="s">
        <v>1089</v>
      </c>
      <c r="D393" s="94">
        <v>2</v>
      </c>
      <c r="E393" s="94" t="s">
        <v>506</v>
      </c>
      <c r="F393" s="135"/>
      <c r="G393" s="107"/>
      <c r="H393" s="108"/>
      <c r="I393" s="67"/>
      <c r="J393" s="67"/>
      <c r="K393" s="62"/>
      <c r="L393" s="62"/>
      <c r="M393" s="63"/>
      <c r="N393" s="63"/>
      <c r="O393" s="63"/>
      <c r="P393" s="63"/>
      <c r="Q393" s="63"/>
      <c r="R393" s="63"/>
      <c r="S393" s="63"/>
      <c r="T393" s="63"/>
      <c r="U393" s="63"/>
      <c r="V393" s="63"/>
      <c r="W393" s="63"/>
      <c r="X393" s="63"/>
      <c r="Y393" s="63"/>
      <c r="Z393" s="63"/>
    </row>
    <row r="394" spans="1:26" ht="50">
      <c r="A394" s="89" t="s">
        <v>1090</v>
      </c>
      <c r="B394" s="69" t="s">
        <v>1091</v>
      </c>
      <c r="C394" s="69" t="s">
        <v>1092</v>
      </c>
      <c r="D394" s="94">
        <v>2</v>
      </c>
      <c r="E394" s="94" t="s">
        <v>611</v>
      </c>
      <c r="F394" s="69" t="s">
        <v>1093</v>
      </c>
      <c r="G394" s="107"/>
      <c r="H394" s="108"/>
      <c r="I394" s="67"/>
      <c r="J394" s="67"/>
      <c r="K394" s="62"/>
      <c r="L394" s="62"/>
      <c r="M394" s="63"/>
      <c r="N394" s="63"/>
      <c r="O394" s="63"/>
      <c r="P394" s="63"/>
      <c r="Q394" s="63"/>
      <c r="R394" s="63"/>
      <c r="S394" s="63"/>
      <c r="T394" s="63"/>
      <c r="U394" s="63"/>
      <c r="V394" s="63"/>
      <c r="W394" s="63"/>
      <c r="X394" s="63"/>
      <c r="Y394" s="63"/>
      <c r="Z394" s="63"/>
    </row>
    <row r="395" spans="1:26" ht="50">
      <c r="A395" s="89" t="s">
        <v>1094</v>
      </c>
      <c r="B395" s="69" t="s">
        <v>1095</v>
      </c>
      <c r="C395" s="69" t="s">
        <v>1096</v>
      </c>
      <c r="D395" s="94">
        <v>2</v>
      </c>
      <c r="E395" s="94" t="s">
        <v>611</v>
      </c>
      <c r="F395" s="69" t="s">
        <v>1097</v>
      </c>
      <c r="G395" s="107"/>
      <c r="H395" s="108"/>
      <c r="I395" s="67"/>
      <c r="J395" s="67"/>
      <c r="K395" s="62"/>
      <c r="L395" s="62"/>
      <c r="M395" s="62"/>
      <c r="N395" s="62"/>
      <c r="O395" s="62"/>
      <c r="P395" s="62"/>
      <c r="Q395" s="62"/>
      <c r="R395" s="62"/>
      <c r="S395" s="62"/>
      <c r="T395" s="62"/>
      <c r="U395" s="62"/>
      <c r="V395" s="62"/>
      <c r="W395" s="62"/>
      <c r="X395" s="62"/>
      <c r="Y395" s="62"/>
      <c r="Z395" s="62"/>
    </row>
    <row r="396" spans="1:26" ht="50">
      <c r="A396" s="89"/>
      <c r="B396" s="69"/>
      <c r="C396" s="69" t="s">
        <v>1098</v>
      </c>
      <c r="D396" s="94">
        <v>2</v>
      </c>
      <c r="E396" s="94" t="s">
        <v>1099</v>
      </c>
      <c r="F396" s="69" t="s">
        <v>1100</v>
      </c>
      <c r="G396" s="107"/>
      <c r="H396" s="108"/>
      <c r="I396" s="67"/>
      <c r="J396" s="67"/>
      <c r="K396" s="62"/>
      <c r="L396" s="62"/>
      <c r="M396" s="62"/>
      <c r="N396" s="62"/>
      <c r="O396" s="62"/>
      <c r="P396" s="62"/>
      <c r="Q396" s="62"/>
      <c r="R396" s="62"/>
      <c r="S396" s="62"/>
      <c r="T396" s="62"/>
      <c r="U396" s="62"/>
      <c r="V396" s="62"/>
      <c r="W396" s="62"/>
      <c r="X396" s="62"/>
      <c r="Y396" s="62"/>
      <c r="Z396" s="62"/>
    </row>
    <row r="397" spans="1:26" ht="25">
      <c r="A397" s="158" t="s">
        <v>114</v>
      </c>
      <c r="B397" s="1605" t="s">
        <v>115</v>
      </c>
      <c r="C397" s="1570"/>
      <c r="D397" s="1570"/>
      <c r="E397" s="1570"/>
      <c r="F397" s="1570"/>
      <c r="G397" s="1573"/>
      <c r="H397" s="145"/>
      <c r="I397" s="67">
        <f>SUM(D398:D399)</f>
        <v>4</v>
      </c>
      <c r="J397" s="67">
        <f>COUNT(D398:D399)*2</f>
        <v>4</v>
      </c>
      <c r="K397" s="62"/>
      <c r="L397" s="62"/>
      <c r="M397" s="62"/>
      <c r="N397" s="62"/>
      <c r="O397" s="62"/>
      <c r="P397" s="62"/>
      <c r="Q397" s="62"/>
      <c r="R397" s="62"/>
      <c r="S397" s="62"/>
      <c r="T397" s="62"/>
      <c r="U397" s="62"/>
      <c r="V397" s="62"/>
      <c r="W397" s="62"/>
      <c r="X397" s="62"/>
      <c r="Y397" s="62"/>
      <c r="Z397" s="62"/>
    </row>
    <row r="398" spans="1:26" ht="75">
      <c r="A398" s="89" t="s">
        <v>1101</v>
      </c>
      <c r="B398" s="69" t="s">
        <v>1102</v>
      </c>
      <c r="C398" s="69" t="s">
        <v>1103</v>
      </c>
      <c r="D398" s="94">
        <v>2</v>
      </c>
      <c r="E398" s="94" t="s">
        <v>506</v>
      </c>
      <c r="F398" s="69" t="s">
        <v>1104</v>
      </c>
      <c r="G398" s="107"/>
      <c r="H398" s="108"/>
      <c r="I398" s="67"/>
      <c r="J398" s="67"/>
      <c r="K398" s="62"/>
      <c r="L398" s="62"/>
      <c r="M398" s="62"/>
      <c r="N398" s="62"/>
      <c r="O398" s="62"/>
      <c r="P398" s="62"/>
      <c r="Q398" s="62"/>
      <c r="R398" s="62"/>
      <c r="S398" s="62"/>
      <c r="T398" s="62"/>
      <c r="U398" s="62"/>
      <c r="V398" s="62"/>
      <c r="W398" s="62"/>
      <c r="X398" s="62"/>
      <c r="Y398" s="62"/>
      <c r="Z398" s="62"/>
    </row>
    <row r="399" spans="1:26" ht="75">
      <c r="A399" s="89" t="s">
        <v>1105</v>
      </c>
      <c r="B399" s="69" t="s">
        <v>1106</v>
      </c>
      <c r="C399" s="69" t="s">
        <v>1107</v>
      </c>
      <c r="D399" s="94">
        <v>2</v>
      </c>
      <c r="E399" s="94" t="s">
        <v>506</v>
      </c>
      <c r="F399" s="69"/>
      <c r="G399" s="107"/>
      <c r="H399" s="108"/>
      <c r="I399" s="67"/>
      <c r="J399" s="67"/>
      <c r="K399" s="62"/>
      <c r="L399" s="62"/>
      <c r="M399" s="62"/>
      <c r="N399" s="62"/>
      <c r="O399" s="62"/>
      <c r="P399" s="62"/>
      <c r="Q399" s="62"/>
      <c r="R399" s="62"/>
      <c r="S399" s="62"/>
      <c r="T399" s="62"/>
      <c r="U399" s="62"/>
      <c r="V399" s="62"/>
      <c r="W399" s="62"/>
      <c r="X399" s="62"/>
      <c r="Y399" s="62"/>
      <c r="Z399" s="62"/>
    </row>
    <row r="400" spans="1:26" ht="25">
      <c r="A400" s="158" t="s">
        <v>116</v>
      </c>
      <c r="B400" s="1605" t="s">
        <v>117</v>
      </c>
      <c r="C400" s="1570"/>
      <c r="D400" s="1570"/>
      <c r="E400" s="1570"/>
      <c r="F400" s="1570"/>
      <c r="G400" s="1573"/>
      <c r="H400" s="145"/>
      <c r="I400" s="67">
        <f>SUM(D401:D405)</f>
        <v>10</v>
      </c>
      <c r="J400" s="67">
        <f>COUNT(D401:D405)*2</f>
        <v>10</v>
      </c>
      <c r="K400" s="62"/>
      <c r="L400" s="62"/>
      <c r="M400" s="62"/>
      <c r="N400" s="62"/>
      <c r="O400" s="62"/>
      <c r="P400" s="62"/>
      <c r="Q400" s="62"/>
      <c r="R400" s="62"/>
      <c r="S400" s="62"/>
      <c r="T400" s="62"/>
      <c r="U400" s="62"/>
      <c r="V400" s="62"/>
      <c r="W400" s="62"/>
      <c r="X400" s="62"/>
      <c r="Y400" s="62"/>
      <c r="Z400" s="62"/>
    </row>
    <row r="401" spans="1:26" ht="125">
      <c r="A401" s="89" t="s">
        <v>1108</v>
      </c>
      <c r="B401" s="146" t="s">
        <v>1109</v>
      </c>
      <c r="C401" s="146" t="s">
        <v>1110</v>
      </c>
      <c r="D401" s="94">
        <v>2</v>
      </c>
      <c r="E401" s="147" t="s">
        <v>877</v>
      </c>
      <c r="F401" s="146" t="s">
        <v>1111</v>
      </c>
      <c r="G401" s="107"/>
      <c r="H401" s="108"/>
      <c r="I401" s="67"/>
      <c r="J401" s="67"/>
      <c r="K401" s="62"/>
      <c r="L401" s="62"/>
      <c r="M401" s="62"/>
      <c r="N401" s="62"/>
      <c r="O401" s="62"/>
      <c r="P401" s="62"/>
      <c r="Q401" s="62"/>
      <c r="R401" s="62"/>
      <c r="S401" s="62"/>
      <c r="T401" s="62"/>
      <c r="U401" s="62"/>
      <c r="V401" s="62"/>
      <c r="W401" s="62"/>
      <c r="X401" s="62"/>
      <c r="Y401" s="62"/>
      <c r="Z401" s="62"/>
    </row>
    <row r="402" spans="1:26" ht="75">
      <c r="A402" s="89" t="s">
        <v>1112</v>
      </c>
      <c r="B402" s="69" t="s">
        <v>1113</v>
      </c>
      <c r="C402" s="69" t="s">
        <v>1114</v>
      </c>
      <c r="D402" s="94">
        <v>2</v>
      </c>
      <c r="E402" s="94" t="s">
        <v>877</v>
      </c>
      <c r="F402" s="135"/>
      <c r="G402" s="107"/>
      <c r="H402" s="108"/>
      <c r="I402" s="67"/>
      <c r="J402" s="67"/>
      <c r="K402" s="62"/>
      <c r="L402" s="62"/>
      <c r="M402" s="62"/>
      <c r="N402" s="62"/>
      <c r="O402" s="62"/>
      <c r="P402" s="62"/>
      <c r="Q402" s="62"/>
      <c r="R402" s="62"/>
      <c r="S402" s="62"/>
      <c r="T402" s="62"/>
      <c r="U402" s="62"/>
      <c r="V402" s="62"/>
      <c r="W402" s="62"/>
      <c r="X402" s="62"/>
      <c r="Y402" s="62"/>
      <c r="Z402" s="62"/>
    </row>
    <row r="403" spans="1:26" ht="50">
      <c r="A403" s="89"/>
      <c r="B403" s="69"/>
      <c r="C403" s="69" t="s">
        <v>1115</v>
      </c>
      <c r="D403" s="94">
        <v>2</v>
      </c>
      <c r="E403" s="94" t="s">
        <v>599</v>
      </c>
      <c r="F403" s="69" t="s">
        <v>1116</v>
      </c>
      <c r="G403" s="107"/>
      <c r="H403" s="108"/>
      <c r="I403" s="67"/>
      <c r="J403" s="67"/>
      <c r="K403" s="62"/>
      <c r="L403" s="62"/>
      <c r="M403" s="62"/>
      <c r="N403" s="62"/>
      <c r="O403" s="62"/>
      <c r="P403" s="62"/>
      <c r="Q403" s="62"/>
      <c r="R403" s="62"/>
      <c r="S403" s="62"/>
      <c r="T403" s="62"/>
      <c r="U403" s="62"/>
      <c r="V403" s="62"/>
      <c r="W403" s="62"/>
      <c r="X403" s="62"/>
      <c r="Y403" s="62"/>
      <c r="Z403" s="62"/>
    </row>
    <row r="404" spans="1:26" ht="50">
      <c r="A404" s="89"/>
      <c r="B404" s="69"/>
      <c r="C404" s="69" t="s">
        <v>1117</v>
      </c>
      <c r="D404" s="94">
        <v>2</v>
      </c>
      <c r="E404" s="94" t="s">
        <v>387</v>
      </c>
      <c r="F404" s="135"/>
      <c r="G404" s="107"/>
      <c r="H404" s="108"/>
      <c r="I404" s="67"/>
      <c r="J404" s="67"/>
      <c r="K404" s="62"/>
      <c r="L404" s="62"/>
      <c r="M404" s="62"/>
      <c r="N404" s="62"/>
      <c r="O404" s="62"/>
      <c r="P404" s="62"/>
      <c r="Q404" s="62"/>
      <c r="R404" s="62"/>
      <c r="S404" s="62"/>
      <c r="T404" s="62"/>
      <c r="U404" s="62"/>
      <c r="V404" s="62"/>
      <c r="W404" s="62"/>
      <c r="X404" s="62"/>
      <c r="Y404" s="62"/>
      <c r="Z404" s="62"/>
    </row>
    <row r="405" spans="1:26" ht="75">
      <c r="A405" s="89" t="s">
        <v>1118</v>
      </c>
      <c r="B405" s="69" t="s">
        <v>1119</v>
      </c>
      <c r="C405" s="69" t="s">
        <v>1120</v>
      </c>
      <c r="D405" s="94">
        <v>2</v>
      </c>
      <c r="E405" s="94" t="s">
        <v>1099</v>
      </c>
      <c r="F405" s="146" t="s">
        <v>1121</v>
      </c>
      <c r="G405" s="107"/>
      <c r="H405" s="108"/>
      <c r="I405" s="67"/>
      <c r="J405" s="67"/>
      <c r="K405" s="62"/>
      <c r="L405" s="62"/>
      <c r="M405" s="62"/>
      <c r="N405" s="62"/>
      <c r="O405" s="62"/>
      <c r="P405" s="62"/>
      <c r="Q405" s="62"/>
      <c r="R405" s="62"/>
      <c r="S405" s="62"/>
      <c r="T405" s="62"/>
      <c r="U405" s="62"/>
      <c r="V405" s="62"/>
      <c r="W405" s="62"/>
      <c r="X405" s="62"/>
      <c r="Y405" s="62"/>
      <c r="Z405" s="62"/>
    </row>
    <row r="406" spans="1:26" ht="25">
      <c r="A406" s="158" t="s">
        <v>118</v>
      </c>
      <c r="B406" s="1605" t="s">
        <v>119</v>
      </c>
      <c r="C406" s="1570"/>
      <c r="D406" s="1570"/>
      <c r="E406" s="1570"/>
      <c r="F406" s="1570"/>
      <c r="G406" s="1573"/>
      <c r="H406" s="145"/>
      <c r="I406" s="67">
        <f>SUM(D407:D417)</f>
        <v>22</v>
      </c>
      <c r="J406" s="67">
        <f>COUNT(D407:D417)*2</f>
        <v>22</v>
      </c>
      <c r="K406" s="62"/>
      <c r="L406" s="62"/>
      <c r="M406" s="62"/>
      <c r="N406" s="62"/>
      <c r="O406" s="62"/>
      <c r="P406" s="62"/>
      <c r="Q406" s="62"/>
      <c r="R406" s="62"/>
      <c r="S406" s="62"/>
      <c r="T406" s="62"/>
      <c r="U406" s="62"/>
      <c r="V406" s="62"/>
      <c r="W406" s="62"/>
      <c r="X406" s="62"/>
      <c r="Y406" s="62"/>
      <c r="Z406" s="62"/>
    </row>
    <row r="407" spans="1:26" ht="75">
      <c r="A407" s="89" t="s">
        <v>1122</v>
      </c>
      <c r="B407" s="69" t="s">
        <v>1123</v>
      </c>
      <c r="C407" s="69" t="s">
        <v>1124</v>
      </c>
      <c r="D407" s="94">
        <v>2</v>
      </c>
      <c r="E407" s="94" t="s">
        <v>387</v>
      </c>
      <c r="F407" s="69" t="s">
        <v>1125</v>
      </c>
      <c r="G407" s="107"/>
      <c r="H407" s="108"/>
      <c r="I407" s="67"/>
      <c r="J407" s="67"/>
      <c r="K407" s="62"/>
      <c r="L407" s="62"/>
      <c r="M407" s="62"/>
      <c r="N407" s="62"/>
      <c r="O407" s="62"/>
      <c r="P407" s="62"/>
      <c r="Q407" s="62"/>
      <c r="R407" s="62"/>
      <c r="S407" s="62"/>
      <c r="T407" s="62"/>
      <c r="U407" s="62"/>
      <c r="V407" s="62"/>
      <c r="W407" s="62"/>
      <c r="X407" s="62"/>
      <c r="Y407" s="62"/>
      <c r="Z407" s="62"/>
    </row>
    <row r="408" spans="1:26" ht="75">
      <c r="A408" s="89"/>
      <c r="B408" s="69"/>
      <c r="C408" s="69" t="s">
        <v>1126</v>
      </c>
      <c r="D408" s="94">
        <v>2</v>
      </c>
      <c r="E408" s="94" t="s">
        <v>599</v>
      </c>
      <c r="F408" s="69" t="s">
        <v>1127</v>
      </c>
      <c r="G408" s="107"/>
      <c r="H408" s="108"/>
      <c r="I408" s="67"/>
      <c r="J408" s="67"/>
      <c r="K408" s="62"/>
      <c r="L408" s="62"/>
      <c r="M408" s="62"/>
      <c r="N408" s="62"/>
      <c r="O408" s="62"/>
      <c r="P408" s="62"/>
      <c r="Q408" s="62"/>
      <c r="R408" s="62"/>
      <c r="S408" s="62"/>
      <c r="T408" s="62"/>
      <c r="U408" s="62"/>
      <c r="V408" s="62"/>
      <c r="W408" s="62"/>
      <c r="X408" s="62"/>
      <c r="Y408" s="62"/>
      <c r="Z408" s="62"/>
    </row>
    <row r="409" spans="1:26" ht="75">
      <c r="A409" s="89"/>
      <c r="B409" s="69"/>
      <c r="C409" s="69" t="s">
        <v>1128</v>
      </c>
      <c r="D409" s="94">
        <v>2</v>
      </c>
      <c r="E409" s="94" t="s">
        <v>599</v>
      </c>
      <c r="F409" s="69" t="s">
        <v>1129</v>
      </c>
      <c r="G409" s="107"/>
      <c r="H409" s="108"/>
      <c r="I409" s="67"/>
      <c r="J409" s="67"/>
      <c r="K409" s="62"/>
      <c r="L409" s="62"/>
      <c r="M409" s="62"/>
      <c r="N409" s="62"/>
      <c r="O409" s="62"/>
      <c r="P409" s="62"/>
      <c r="Q409" s="62"/>
      <c r="R409" s="62"/>
      <c r="S409" s="62"/>
      <c r="T409" s="62"/>
      <c r="U409" s="62"/>
      <c r="V409" s="62"/>
      <c r="W409" s="62"/>
      <c r="X409" s="62"/>
      <c r="Y409" s="62"/>
      <c r="Z409" s="62"/>
    </row>
    <row r="410" spans="1:26" ht="75">
      <c r="A410" s="89" t="s">
        <v>1130</v>
      </c>
      <c r="B410" s="69" t="s">
        <v>1131</v>
      </c>
      <c r="C410" s="69" t="s">
        <v>1132</v>
      </c>
      <c r="D410" s="94">
        <v>2</v>
      </c>
      <c r="E410" s="94" t="s">
        <v>877</v>
      </c>
      <c r="F410" s="135"/>
      <c r="G410" s="107"/>
      <c r="H410" s="108"/>
      <c r="I410" s="67"/>
      <c r="J410" s="67"/>
      <c r="K410" s="62"/>
      <c r="L410" s="62"/>
      <c r="M410" s="62"/>
      <c r="N410" s="62"/>
      <c r="O410" s="62"/>
      <c r="P410" s="62"/>
      <c r="Q410" s="62"/>
      <c r="R410" s="62"/>
      <c r="S410" s="62"/>
      <c r="T410" s="62"/>
      <c r="U410" s="62"/>
      <c r="V410" s="62"/>
      <c r="W410" s="62"/>
      <c r="X410" s="62"/>
      <c r="Y410" s="62"/>
      <c r="Z410" s="62"/>
    </row>
    <row r="411" spans="1:26" ht="50">
      <c r="A411" s="89"/>
      <c r="B411" s="69"/>
      <c r="C411" s="69" t="s">
        <v>1133</v>
      </c>
      <c r="D411" s="94">
        <v>2</v>
      </c>
      <c r="E411" s="94" t="s">
        <v>611</v>
      </c>
      <c r="F411" s="135"/>
      <c r="G411" s="107"/>
      <c r="H411" s="108"/>
      <c r="I411" s="67"/>
      <c r="J411" s="67"/>
      <c r="K411" s="62"/>
      <c r="L411" s="62"/>
      <c r="M411" s="62"/>
      <c r="N411" s="62"/>
      <c r="O411" s="62"/>
      <c r="P411" s="62"/>
      <c r="Q411" s="62"/>
      <c r="R411" s="62"/>
      <c r="S411" s="62"/>
      <c r="T411" s="62"/>
      <c r="U411" s="62"/>
      <c r="V411" s="62"/>
      <c r="W411" s="62"/>
      <c r="X411" s="62"/>
      <c r="Y411" s="62"/>
      <c r="Z411" s="62"/>
    </row>
    <row r="412" spans="1:26" ht="75">
      <c r="A412" s="89" t="s">
        <v>1134</v>
      </c>
      <c r="B412" s="69" t="s">
        <v>1135</v>
      </c>
      <c r="C412" s="93" t="s">
        <v>1136</v>
      </c>
      <c r="D412" s="94">
        <v>2</v>
      </c>
      <c r="E412" s="94" t="s">
        <v>506</v>
      </c>
      <c r="F412" s="69"/>
      <c r="G412" s="107"/>
      <c r="H412" s="108"/>
      <c r="I412" s="67"/>
      <c r="J412" s="67"/>
      <c r="K412" s="62"/>
      <c r="L412" s="62"/>
      <c r="M412" s="62"/>
      <c r="N412" s="62"/>
      <c r="O412" s="62"/>
      <c r="P412" s="62"/>
      <c r="Q412" s="62"/>
      <c r="R412" s="62"/>
      <c r="S412" s="62"/>
      <c r="T412" s="62"/>
      <c r="U412" s="62"/>
      <c r="V412" s="62"/>
      <c r="W412" s="62"/>
      <c r="X412" s="62"/>
      <c r="Y412" s="62"/>
      <c r="Z412" s="62"/>
    </row>
    <row r="413" spans="1:26" ht="50">
      <c r="A413" s="89"/>
      <c r="B413" s="69"/>
      <c r="C413" s="69" t="s">
        <v>1137</v>
      </c>
      <c r="D413" s="94">
        <v>2</v>
      </c>
      <c r="E413" s="94" t="s">
        <v>469</v>
      </c>
      <c r="F413" s="69" t="s">
        <v>1138</v>
      </c>
      <c r="G413" s="107"/>
      <c r="H413" s="108"/>
      <c r="I413" s="67"/>
      <c r="J413" s="67"/>
      <c r="K413" s="62"/>
      <c r="L413" s="62"/>
      <c r="M413" s="62"/>
      <c r="N413" s="62"/>
      <c r="O413" s="62"/>
      <c r="P413" s="62"/>
      <c r="Q413" s="62"/>
      <c r="R413" s="62"/>
      <c r="S413" s="62"/>
      <c r="T413" s="62"/>
      <c r="U413" s="62"/>
      <c r="V413" s="62"/>
      <c r="W413" s="62"/>
      <c r="X413" s="62"/>
      <c r="Y413" s="62"/>
      <c r="Z413" s="62"/>
    </row>
    <row r="414" spans="1:26" ht="50">
      <c r="A414" s="89"/>
      <c r="B414" s="69"/>
      <c r="C414" s="69" t="s">
        <v>1139</v>
      </c>
      <c r="D414" s="94">
        <v>2</v>
      </c>
      <c r="E414" s="94" t="s">
        <v>469</v>
      </c>
      <c r="F414" s="69" t="s">
        <v>1140</v>
      </c>
      <c r="G414" s="107"/>
      <c r="H414" s="108"/>
      <c r="I414" s="67"/>
      <c r="J414" s="67"/>
      <c r="K414" s="62"/>
      <c r="L414" s="62"/>
      <c r="M414" s="62"/>
      <c r="N414" s="62"/>
      <c r="O414" s="62"/>
      <c r="P414" s="62"/>
      <c r="Q414" s="62"/>
      <c r="R414" s="62"/>
      <c r="S414" s="62"/>
      <c r="T414" s="62"/>
      <c r="U414" s="62"/>
      <c r="V414" s="62"/>
      <c r="W414" s="62"/>
      <c r="X414" s="62"/>
      <c r="Y414" s="62"/>
      <c r="Z414" s="62"/>
    </row>
    <row r="415" spans="1:26" ht="50">
      <c r="A415" s="89"/>
      <c r="B415" s="146"/>
      <c r="C415" s="146" t="s">
        <v>1141</v>
      </c>
      <c r="D415" s="94">
        <v>2</v>
      </c>
      <c r="E415" s="147" t="s">
        <v>611</v>
      </c>
      <c r="F415" s="146" t="s">
        <v>1142</v>
      </c>
      <c r="G415" s="107"/>
      <c r="H415" s="108"/>
      <c r="I415" s="67"/>
      <c r="J415" s="67"/>
      <c r="K415" s="62"/>
      <c r="L415" s="62"/>
      <c r="M415" s="62"/>
      <c r="N415" s="62"/>
      <c r="O415" s="62"/>
      <c r="P415" s="62"/>
      <c r="Q415" s="62"/>
      <c r="R415" s="62"/>
      <c r="S415" s="62"/>
      <c r="T415" s="62"/>
      <c r="U415" s="62"/>
      <c r="V415" s="62"/>
      <c r="W415" s="62"/>
      <c r="X415" s="62"/>
      <c r="Y415" s="62"/>
      <c r="Z415" s="62"/>
    </row>
    <row r="416" spans="1:26" ht="75">
      <c r="A416" s="89" t="s">
        <v>1143</v>
      </c>
      <c r="B416" s="69" t="s">
        <v>1144</v>
      </c>
      <c r="C416" s="69" t="s">
        <v>1145</v>
      </c>
      <c r="D416" s="94">
        <v>2</v>
      </c>
      <c r="E416" s="94" t="s">
        <v>387</v>
      </c>
      <c r="F416" s="135"/>
      <c r="G416" s="107"/>
      <c r="H416" s="108"/>
      <c r="I416" s="67"/>
      <c r="J416" s="67"/>
      <c r="K416" s="62"/>
      <c r="L416" s="62"/>
      <c r="M416" s="62"/>
      <c r="N416" s="62"/>
      <c r="O416" s="62"/>
      <c r="P416" s="62"/>
      <c r="Q416" s="62"/>
      <c r="R416" s="62"/>
      <c r="S416" s="62"/>
      <c r="T416" s="62"/>
      <c r="U416" s="62"/>
      <c r="V416" s="62"/>
      <c r="W416" s="62"/>
      <c r="X416" s="62"/>
      <c r="Y416" s="62"/>
      <c r="Z416" s="62"/>
    </row>
    <row r="417" spans="1:26" ht="75">
      <c r="A417" s="89" t="s">
        <v>1146</v>
      </c>
      <c r="B417" s="69" t="s">
        <v>1147</v>
      </c>
      <c r="C417" s="69" t="s">
        <v>1148</v>
      </c>
      <c r="D417" s="94">
        <v>2</v>
      </c>
      <c r="E417" s="94" t="s">
        <v>1149</v>
      </c>
      <c r="F417" s="135"/>
      <c r="G417" s="107"/>
      <c r="H417" s="108"/>
      <c r="I417" s="67"/>
      <c r="J417" s="67"/>
      <c r="K417" s="62"/>
      <c r="L417" s="62"/>
      <c r="M417" s="62"/>
      <c r="N417" s="62"/>
      <c r="O417" s="62"/>
      <c r="P417" s="62"/>
      <c r="Q417" s="62"/>
      <c r="R417" s="62"/>
      <c r="S417" s="62"/>
      <c r="T417" s="62"/>
      <c r="U417" s="62"/>
      <c r="V417" s="62"/>
      <c r="W417" s="62"/>
      <c r="X417" s="62"/>
      <c r="Y417" s="62"/>
      <c r="Z417" s="62"/>
    </row>
    <row r="418" spans="1:26" ht="25">
      <c r="A418" s="158" t="s">
        <v>120</v>
      </c>
      <c r="B418" s="1605" t="s">
        <v>121</v>
      </c>
      <c r="C418" s="1570"/>
      <c r="D418" s="1570"/>
      <c r="E418" s="1570"/>
      <c r="F418" s="1570"/>
      <c r="G418" s="1573"/>
      <c r="H418" s="145"/>
      <c r="I418" s="67">
        <f>SUM(D419:D426)</f>
        <v>16</v>
      </c>
      <c r="J418" s="67">
        <f>COUNT(D419:D426)*2</f>
        <v>16</v>
      </c>
      <c r="K418" s="62"/>
      <c r="L418" s="62"/>
      <c r="M418" s="62"/>
      <c r="N418" s="62"/>
      <c r="O418" s="62"/>
      <c r="P418" s="62"/>
      <c r="Q418" s="62"/>
      <c r="R418" s="62"/>
      <c r="S418" s="62"/>
      <c r="T418" s="62"/>
      <c r="U418" s="62"/>
      <c r="V418" s="62"/>
      <c r="W418" s="62"/>
      <c r="X418" s="62"/>
      <c r="Y418" s="62"/>
      <c r="Z418" s="62"/>
    </row>
    <row r="419" spans="1:26" ht="75">
      <c r="A419" s="158" t="s">
        <v>1150</v>
      </c>
      <c r="B419" s="146" t="s">
        <v>1151</v>
      </c>
      <c r="C419" s="146" t="s">
        <v>1152</v>
      </c>
      <c r="D419" s="94">
        <v>2</v>
      </c>
      <c r="E419" s="147" t="s">
        <v>877</v>
      </c>
      <c r="F419" s="146" t="s">
        <v>1153</v>
      </c>
      <c r="G419" s="107"/>
      <c r="H419" s="108"/>
      <c r="I419" s="67"/>
      <c r="J419" s="67"/>
      <c r="K419" s="62"/>
      <c r="L419" s="62"/>
      <c r="M419" s="62"/>
      <c r="N419" s="62"/>
      <c r="O419" s="62"/>
      <c r="P419" s="62"/>
      <c r="Q419" s="62"/>
      <c r="R419" s="62"/>
      <c r="S419" s="62"/>
      <c r="T419" s="62"/>
      <c r="U419" s="62"/>
      <c r="V419" s="62"/>
      <c r="W419" s="62"/>
      <c r="X419" s="62"/>
      <c r="Y419" s="62"/>
      <c r="Z419" s="62"/>
    </row>
    <row r="420" spans="1:26" ht="75">
      <c r="A420" s="89" t="s">
        <v>1154</v>
      </c>
      <c r="B420" s="69" t="s">
        <v>1155</v>
      </c>
      <c r="C420" s="69" t="s">
        <v>1156</v>
      </c>
      <c r="D420" s="94">
        <v>2</v>
      </c>
      <c r="E420" s="94" t="s">
        <v>877</v>
      </c>
      <c r="F420" s="69" t="s">
        <v>1157</v>
      </c>
      <c r="G420" s="107"/>
      <c r="H420" s="108"/>
      <c r="I420" s="67"/>
      <c r="J420" s="67"/>
      <c r="K420" s="62"/>
      <c r="L420" s="62"/>
      <c r="M420" s="62"/>
      <c r="N420" s="62"/>
      <c r="O420" s="62"/>
      <c r="P420" s="62"/>
      <c r="Q420" s="62"/>
      <c r="R420" s="62"/>
      <c r="S420" s="62"/>
      <c r="T420" s="62"/>
      <c r="U420" s="62"/>
      <c r="V420" s="62"/>
      <c r="W420" s="62"/>
      <c r="X420" s="62"/>
      <c r="Y420" s="62"/>
      <c r="Z420" s="62"/>
    </row>
    <row r="421" spans="1:26" ht="50">
      <c r="A421" s="89" t="s">
        <v>1158</v>
      </c>
      <c r="B421" s="69" t="s">
        <v>1159</v>
      </c>
      <c r="C421" s="69" t="s">
        <v>1160</v>
      </c>
      <c r="D421" s="94">
        <v>2</v>
      </c>
      <c r="E421" s="94" t="s">
        <v>877</v>
      </c>
      <c r="F421" s="69" t="s">
        <v>1161</v>
      </c>
      <c r="G421" s="107"/>
      <c r="H421" s="108"/>
      <c r="I421" s="67"/>
      <c r="J421" s="67"/>
      <c r="K421" s="62"/>
      <c r="L421" s="62"/>
      <c r="M421" s="62"/>
      <c r="N421" s="62"/>
      <c r="O421" s="62"/>
      <c r="P421" s="62"/>
      <c r="Q421" s="62"/>
      <c r="R421" s="62"/>
      <c r="S421" s="62"/>
      <c r="T421" s="62"/>
      <c r="U421" s="62"/>
      <c r="V421" s="62"/>
      <c r="W421" s="62"/>
      <c r="X421" s="62"/>
      <c r="Y421" s="62"/>
      <c r="Z421" s="62"/>
    </row>
    <row r="422" spans="1:26" ht="50">
      <c r="A422" s="89" t="s">
        <v>1162</v>
      </c>
      <c r="B422" s="146" t="s">
        <v>1163</v>
      </c>
      <c r="C422" s="69" t="s">
        <v>1164</v>
      </c>
      <c r="D422" s="94">
        <v>2</v>
      </c>
      <c r="E422" s="94" t="s">
        <v>877</v>
      </c>
      <c r="F422" s="69" t="s">
        <v>1165</v>
      </c>
      <c r="G422" s="107"/>
      <c r="H422" s="108"/>
      <c r="I422" s="67"/>
      <c r="J422" s="67"/>
      <c r="K422" s="62"/>
      <c r="L422" s="62"/>
      <c r="M422" s="62"/>
      <c r="N422" s="62"/>
      <c r="O422" s="62"/>
      <c r="P422" s="62"/>
      <c r="Q422" s="62"/>
      <c r="R422" s="62"/>
      <c r="S422" s="62"/>
      <c r="T422" s="62"/>
      <c r="U422" s="62"/>
      <c r="V422" s="62"/>
      <c r="W422" s="62"/>
      <c r="X422" s="62"/>
      <c r="Y422" s="62"/>
      <c r="Z422" s="62"/>
    </row>
    <row r="423" spans="1:26" ht="50">
      <c r="A423" s="89" t="s">
        <v>1166</v>
      </c>
      <c r="B423" s="69" t="s">
        <v>1167</v>
      </c>
      <c r="C423" s="69" t="s">
        <v>1168</v>
      </c>
      <c r="D423" s="94">
        <v>2</v>
      </c>
      <c r="E423" s="94" t="s">
        <v>506</v>
      </c>
      <c r="F423" s="69" t="s">
        <v>1169</v>
      </c>
      <c r="G423" s="107"/>
      <c r="H423" s="108"/>
      <c r="I423" s="67"/>
      <c r="J423" s="67"/>
      <c r="K423" s="62"/>
      <c r="L423" s="62"/>
      <c r="M423" s="62"/>
      <c r="N423" s="62"/>
      <c r="O423" s="62"/>
      <c r="P423" s="62"/>
      <c r="Q423" s="62"/>
      <c r="R423" s="62"/>
      <c r="S423" s="62"/>
      <c r="T423" s="62"/>
      <c r="U423" s="62"/>
      <c r="V423" s="62"/>
      <c r="W423" s="62"/>
      <c r="X423" s="62"/>
      <c r="Y423" s="62"/>
      <c r="Z423" s="62"/>
    </row>
    <row r="424" spans="1:26" ht="50">
      <c r="A424" s="89" t="s">
        <v>1170</v>
      </c>
      <c r="B424" s="69" t="s">
        <v>1171</v>
      </c>
      <c r="C424" s="69" t="s">
        <v>1172</v>
      </c>
      <c r="D424" s="94">
        <v>2</v>
      </c>
      <c r="E424" s="94" t="s">
        <v>504</v>
      </c>
      <c r="F424" s="69" t="s">
        <v>1173</v>
      </c>
      <c r="G424" s="107"/>
      <c r="H424" s="108"/>
      <c r="I424" s="67"/>
      <c r="J424" s="67"/>
      <c r="K424" s="62"/>
      <c r="L424" s="62"/>
      <c r="M424" s="62"/>
      <c r="N424" s="62"/>
      <c r="O424" s="62"/>
      <c r="P424" s="62"/>
      <c r="Q424" s="62"/>
      <c r="R424" s="62"/>
      <c r="S424" s="62"/>
      <c r="T424" s="62"/>
      <c r="U424" s="62"/>
      <c r="V424" s="62"/>
      <c r="W424" s="62"/>
      <c r="X424" s="62"/>
      <c r="Y424" s="62"/>
      <c r="Z424" s="62"/>
    </row>
    <row r="425" spans="1:26" ht="50">
      <c r="A425" s="89"/>
      <c r="B425" s="69"/>
      <c r="C425" s="69" t="s">
        <v>1174</v>
      </c>
      <c r="D425" s="94">
        <v>2</v>
      </c>
      <c r="E425" s="94" t="s">
        <v>504</v>
      </c>
      <c r="F425" s="135"/>
      <c r="G425" s="107" t="s">
        <v>1175</v>
      </c>
      <c r="H425" s="108"/>
      <c r="I425" s="67"/>
      <c r="J425" s="67"/>
      <c r="K425" s="62"/>
      <c r="L425" s="62"/>
      <c r="M425" s="62"/>
      <c r="N425" s="62"/>
      <c r="O425" s="62"/>
      <c r="P425" s="62"/>
      <c r="Q425" s="62"/>
      <c r="R425" s="62"/>
      <c r="S425" s="62"/>
      <c r="T425" s="62"/>
      <c r="U425" s="62"/>
      <c r="V425" s="62"/>
      <c r="W425" s="62"/>
      <c r="X425" s="62"/>
      <c r="Y425" s="62"/>
      <c r="Z425" s="62"/>
    </row>
    <row r="426" spans="1:26" ht="75">
      <c r="A426" s="89" t="s">
        <v>1176</v>
      </c>
      <c r="B426" s="69" t="s">
        <v>1177</v>
      </c>
      <c r="C426" s="69" t="s">
        <v>1178</v>
      </c>
      <c r="D426" s="94">
        <v>2</v>
      </c>
      <c r="E426" s="94" t="s">
        <v>506</v>
      </c>
      <c r="F426" s="135"/>
      <c r="G426" s="107"/>
      <c r="H426" s="108"/>
      <c r="I426" s="67"/>
      <c r="J426" s="67"/>
      <c r="K426" s="62"/>
      <c r="L426" s="62"/>
      <c r="M426" s="62"/>
      <c r="N426" s="62"/>
      <c r="O426" s="62"/>
      <c r="P426" s="62"/>
      <c r="Q426" s="62"/>
      <c r="R426" s="62"/>
      <c r="S426" s="62"/>
      <c r="T426" s="62"/>
      <c r="U426" s="62"/>
      <c r="V426" s="62"/>
      <c r="W426" s="62"/>
      <c r="X426" s="62"/>
      <c r="Y426" s="62"/>
      <c r="Z426" s="62"/>
    </row>
    <row r="427" spans="1:26" ht="25">
      <c r="A427" s="158" t="s">
        <v>122</v>
      </c>
      <c r="B427" s="1605" t="s">
        <v>123</v>
      </c>
      <c r="C427" s="1570"/>
      <c r="D427" s="1570"/>
      <c r="E427" s="1570"/>
      <c r="F427" s="1570"/>
      <c r="G427" s="1573"/>
      <c r="H427" s="145"/>
      <c r="I427" s="67">
        <f>SUM(D428:D435)</f>
        <v>16</v>
      </c>
      <c r="J427" s="67">
        <f>COUNT(D428:D435)*2</f>
        <v>16</v>
      </c>
      <c r="K427" s="62"/>
      <c r="L427" s="62"/>
      <c r="M427" s="63"/>
      <c r="N427" s="63"/>
      <c r="O427" s="63"/>
      <c r="P427" s="63"/>
      <c r="Q427" s="63"/>
      <c r="R427" s="63"/>
      <c r="S427" s="63"/>
      <c r="T427" s="63"/>
      <c r="U427" s="63"/>
      <c r="V427" s="63"/>
      <c r="W427" s="63"/>
      <c r="X427" s="63"/>
      <c r="Y427" s="63"/>
      <c r="Z427" s="63"/>
    </row>
    <row r="428" spans="1:26" ht="125">
      <c r="A428" s="89" t="s">
        <v>1179</v>
      </c>
      <c r="B428" s="69" t="s">
        <v>1180</v>
      </c>
      <c r="C428" s="69" t="s">
        <v>1181</v>
      </c>
      <c r="D428" s="94">
        <v>2</v>
      </c>
      <c r="E428" s="94" t="s">
        <v>599</v>
      </c>
      <c r="F428" s="69" t="s">
        <v>1182</v>
      </c>
      <c r="G428" s="107"/>
      <c r="H428" s="108"/>
      <c r="I428" s="67"/>
      <c r="J428" s="67"/>
      <c r="K428" s="62"/>
      <c r="L428" s="62"/>
      <c r="M428" s="63"/>
      <c r="N428" s="63"/>
      <c r="O428" s="63"/>
      <c r="P428" s="63"/>
      <c r="Q428" s="63"/>
      <c r="R428" s="63"/>
      <c r="S428" s="63"/>
      <c r="T428" s="63"/>
      <c r="U428" s="63"/>
      <c r="V428" s="63"/>
      <c r="W428" s="63"/>
      <c r="X428" s="63"/>
      <c r="Y428" s="63"/>
      <c r="Z428" s="63"/>
    </row>
    <row r="429" spans="1:26" ht="50">
      <c r="A429" s="89"/>
      <c r="B429" s="69"/>
      <c r="C429" s="93" t="s">
        <v>1183</v>
      </c>
      <c r="D429" s="94">
        <v>2</v>
      </c>
      <c r="E429" s="94" t="s">
        <v>599</v>
      </c>
      <c r="F429" s="69"/>
      <c r="G429" s="107"/>
      <c r="H429" s="108"/>
      <c r="I429" s="67"/>
      <c r="J429" s="67"/>
      <c r="K429" s="62"/>
      <c r="L429" s="62"/>
      <c r="M429" s="63"/>
      <c r="N429" s="63"/>
      <c r="O429" s="63"/>
      <c r="P429" s="63"/>
      <c r="Q429" s="63"/>
      <c r="R429" s="63"/>
      <c r="S429" s="63"/>
      <c r="T429" s="63"/>
      <c r="U429" s="63"/>
      <c r="V429" s="63"/>
      <c r="W429" s="63"/>
      <c r="X429" s="63"/>
      <c r="Y429" s="63"/>
      <c r="Z429" s="63"/>
    </row>
    <row r="430" spans="1:26" ht="50">
      <c r="A430" s="89"/>
      <c r="B430" s="69"/>
      <c r="C430" s="93" t="s">
        <v>1184</v>
      </c>
      <c r="D430" s="94">
        <v>2</v>
      </c>
      <c r="E430" s="94" t="s">
        <v>553</v>
      </c>
      <c r="F430" s="69"/>
      <c r="G430" s="107"/>
      <c r="H430" s="108"/>
      <c r="I430" s="67"/>
      <c r="J430" s="67"/>
      <c r="K430" s="62"/>
      <c r="L430" s="62"/>
      <c r="M430" s="63"/>
      <c r="N430" s="63"/>
      <c r="O430" s="63"/>
      <c r="P430" s="63"/>
      <c r="Q430" s="63"/>
      <c r="R430" s="63"/>
      <c r="S430" s="63"/>
      <c r="T430" s="63"/>
      <c r="U430" s="63"/>
      <c r="V430" s="63"/>
      <c r="W430" s="63"/>
      <c r="X430" s="63"/>
      <c r="Y430" s="63"/>
      <c r="Z430" s="63"/>
    </row>
    <row r="431" spans="1:26" ht="75">
      <c r="A431" s="89"/>
      <c r="B431" s="69"/>
      <c r="C431" s="93" t="s">
        <v>1185</v>
      </c>
      <c r="D431" s="94">
        <v>2</v>
      </c>
      <c r="E431" s="94" t="s">
        <v>599</v>
      </c>
      <c r="F431" s="69"/>
      <c r="G431" s="107"/>
      <c r="H431" s="108"/>
      <c r="I431" s="67"/>
      <c r="J431" s="67"/>
      <c r="K431" s="62"/>
      <c r="L431" s="62"/>
      <c r="M431" s="63"/>
      <c r="N431" s="63"/>
      <c r="O431" s="63"/>
      <c r="P431" s="63"/>
      <c r="Q431" s="63"/>
      <c r="R431" s="63"/>
      <c r="S431" s="63"/>
      <c r="T431" s="63"/>
      <c r="U431" s="63"/>
      <c r="V431" s="63"/>
      <c r="W431" s="63"/>
      <c r="X431" s="63"/>
      <c r="Y431" s="63"/>
      <c r="Z431" s="63"/>
    </row>
    <row r="432" spans="1:26" ht="75">
      <c r="A432" s="89" t="s">
        <v>1186</v>
      </c>
      <c r="B432" s="69" t="s">
        <v>1187</v>
      </c>
      <c r="C432" s="69" t="s">
        <v>1188</v>
      </c>
      <c r="D432" s="94">
        <v>2</v>
      </c>
      <c r="E432" s="94" t="s">
        <v>1189</v>
      </c>
      <c r="F432" s="69" t="s">
        <v>1190</v>
      </c>
      <c r="G432" s="107"/>
      <c r="H432" s="108"/>
      <c r="I432" s="67"/>
      <c r="J432" s="67"/>
      <c r="K432" s="62"/>
      <c r="L432" s="62"/>
      <c r="M432" s="63"/>
      <c r="N432" s="63"/>
      <c r="O432" s="63"/>
      <c r="P432" s="63"/>
      <c r="Q432" s="63"/>
      <c r="R432" s="63"/>
      <c r="S432" s="63"/>
      <c r="T432" s="63"/>
      <c r="U432" s="63"/>
      <c r="V432" s="63"/>
      <c r="W432" s="63"/>
      <c r="X432" s="63"/>
      <c r="Y432" s="63"/>
      <c r="Z432" s="63"/>
    </row>
    <row r="433" spans="1:26" ht="75">
      <c r="A433" s="89"/>
      <c r="B433" s="69"/>
      <c r="C433" s="93" t="s">
        <v>1191</v>
      </c>
      <c r="D433" s="94">
        <v>2</v>
      </c>
      <c r="E433" s="94" t="s">
        <v>877</v>
      </c>
      <c r="F433" s="93"/>
      <c r="G433" s="107"/>
      <c r="H433" s="108"/>
      <c r="I433" s="67"/>
      <c r="J433" s="67"/>
      <c r="K433" s="62"/>
      <c r="L433" s="62"/>
      <c r="M433" s="63"/>
      <c r="N433" s="63"/>
      <c r="O433" s="63"/>
      <c r="P433" s="63"/>
      <c r="Q433" s="63"/>
      <c r="R433" s="63"/>
      <c r="S433" s="63"/>
      <c r="T433" s="63"/>
      <c r="U433" s="63"/>
      <c r="V433" s="63"/>
      <c r="W433" s="63"/>
      <c r="X433" s="63"/>
      <c r="Y433" s="63"/>
      <c r="Z433" s="63"/>
    </row>
    <row r="434" spans="1:26" ht="50">
      <c r="A434" s="89"/>
      <c r="B434" s="69"/>
      <c r="C434" s="69" t="s">
        <v>1192</v>
      </c>
      <c r="D434" s="94">
        <v>2</v>
      </c>
      <c r="E434" s="94" t="s">
        <v>599</v>
      </c>
      <c r="F434" s="69"/>
      <c r="G434" s="107"/>
      <c r="H434" s="108"/>
      <c r="I434" s="67"/>
      <c r="J434" s="67"/>
      <c r="K434" s="62"/>
      <c r="L434" s="62"/>
      <c r="M434" s="63"/>
      <c r="N434" s="63"/>
      <c r="O434" s="63"/>
      <c r="P434" s="63"/>
      <c r="Q434" s="63"/>
      <c r="R434" s="63"/>
      <c r="S434" s="63"/>
      <c r="T434" s="63"/>
      <c r="U434" s="63"/>
      <c r="V434" s="63"/>
      <c r="W434" s="63"/>
      <c r="X434" s="63"/>
      <c r="Y434" s="63"/>
      <c r="Z434" s="63"/>
    </row>
    <row r="435" spans="1:26" ht="75">
      <c r="A435" s="89" t="s">
        <v>1193</v>
      </c>
      <c r="B435" s="69" t="s">
        <v>1194</v>
      </c>
      <c r="C435" s="69" t="s">
        <v>1195</v>
      </c>
      <c r="D435" s="94">
        <v>2</v>
      </c>
      <c r="E435" s="94" t="s">
        <v>1149</v>
      </c>
      <c r="F435" s="135"/>
      <c r="G435" s="107"/>
      <c r="H435" s="108"/>
      <c r="I435" s="67"/>
      <c r="J435" s="67"/>
      <c r="K435" s="62"/>
      <c r="L435" s="62"/>
      <c r="M435" s="63"/>
      <c r="N435" s="63"/>
      <c r="O435" s="63"/>
      <c r="P435" s="63"/>
      <c r="Q435" s="63"/>
      <c r="R435" s="63"/>
      <c r="S435" s="63"/>
      <c r="T435" s="63"/>
      <c r="U435" s="63"/>
      <c r="V435" s="63"/>
      <c r="W435" s="63"/>
      <c r="X435" s="63"/>
      <c r="Y435" s="63"/>
      <c r="Z435" s="63"/>
    </row>
    <row r="436" spans="1:26" ht="18" hidden="1" customHeight="1">
      <c r="A436" s="195" t="s">
        <v>124</v>
      </c>
      <c r="B436" s="1606" t="s">
        <v>125</v>
      </c>
      <c r="C436" s="1570"/>
      <c r="D436" s="1570"/>
      <c r="E436" s="1570"/>
      <c r="F436" s="1570"/>
      <c r="G436" s="1573"/>
      <c r="H436" s="199"/>
      <c r="I436" s="120">
        <f>SUM(D437:D439)</f>
        <v>0</v>
      </c>
      <c r="J436" s="120">
        <f>COUNT(D437:D439)*2</f>
        <v>0</v>
      </c>
      <c r="K436" s="105"/>
      <c r="L436" s="105"/>
      <c r="M436" s="106"/>
      <c r="N436" s="106"/>
      <c r="O436" s="106"/>
      <c r="P436" s="106"/>
      <c r="Q436" s="106"/>
      <c r="R436" s="106"/>
      <c r="S436" s="106"/>
      <c r="T436" s="106"/>
      <c r="U436" s="106"/>
      <c r="V436" s="106"/>
      <c r="W436" s="106"/>
      <c r="X436" s="106"/>
      <c r="Y436" s="106"/>
      <c r="Z436" s="106"/>
    </row>
    <row r="437" spans="1:26" ht="42.75" hidden="1" customHeight="1">
      <c r="A437" s="121" t="s">
        <v>1196</v>
      </c>
      <c r="B437" s="150" t="s">
        <v>1197</v>
      </c>
      <c r="C437" s="150"/>
      <c r="D437" s="124"/>
      <c r="E437" s="141"/>
      <c r="F437" s="207"/>
      <c r="G437" s="126"/>
      <c r="H437" s="126"/>
      <c r="I437" s="127"/>
      <c r="J437" s="127"/>
      <c r="K437" s="105"/>
      <c r="L437" s="105"/>
      <c r="M437" s="106"/>
      <c r="N437" s="106"/>
      <c r="O437" s="106"/>
      <c r="P437" s="106"/>
      <c r="Q437" s="106"/>
      <c r="R437" s="106"/>
      <c r="S437" s="106"/>
      <c r="T437" s="106"/>
      <c r="U437" s="106"/>
      <c r="V437" s="106"/>
      <c r="W437" s="106"/>
      <c r="X437" s="106"/>
      <c r="Y437" s="106"/>
      <c r="Z437" s="106"/>
    </row>
    <row r="438" spans="1:26" ht="28.5" hidden="1" customHeight="1">
      <c r="A438" s="121" t="s">
        <v>1198</v>
      </c>
      <c r="B438" s="150" t="s">
        <v>1199</v>
      </c>
      <c r="C438" s="141"/>
      <c r="D438" s="124"/>
      <c r="E438" s="141"/>
      <c r="F438" s="142"/>
      <c r="G438" s="126"/>
      <c r="H438" s="126"/>
      <c r="I438" s="127"/>
      <c r="J438" s="127"/>
      <c r="K438" s="105"/>
      <c r="L438" s="105"/>
      <c r="M438" s="106"/>
      <c r="N438" s="106"/>
      <c r="O438" s="106"/>
      <c r="P438" s="106"/>
      <c r="Q438" s="106"/>
      <c r="R438" s="106"/>
      <c r="S438" s="106"/>
      <c r="T438" s="106"/>
      <c r="U438" s="106"/>
      <c r="V438" s="106"/>
      <c r="W438" s="106"/>
      <c r="X438" s="106"/>
      <c r="Y438" s="106"/>
      <c r="Z438" s="106"/>
    </row>
    <row r="439" spans="1:26" ht="62.25" hidden="1" customHeight="1">
      <c r="A439" s="128" t="s">
        <v>1200</v>
      </c>
      <c r="B439" s="129" t="s">
        <v>1201</v>
      </c>
      <c r="C439" s="153"/>
      <c r="D439" s="131"/>
      <c r="E439" s="143"/>
      <c r="F439" s="149"/>
      <c r="G439" s="133"/>
      <c r="H439" s="133"/>
      <c r="I439" s="134"/>
      <c r="J439" s="134"/>
      <c r="K439" s="105"/>
      <c r="L439" s="105"/>
      <c r="M439" s="106"/>
      <c r="N439" s="106"/>
      <c r="O439" s="106"/>
      <c r="P439" s="106"/>
      <c r="Q439" s="106"/>
      <c r="R439" s="106"/>
      <c r="S439" s="106"/>
      <c r="T439" s="106"/>
      <c r="U439" s="106"/>
      <c r="V439" s="106"/>
      <c r="W439" s="106"/>
      <c r="X439" s="106"/>
      <c r="Y439" s="106"/>
      <c r="Z439" s="106"/>
    </row>
    <row r="440" spans="1:26" ht="25">
      <c r="A440" s="158" t="s">
        <v>126</v>
      </c>
      <c r="B440" s="1605" t="s">
        <v>127</v>
      </c>
      <c r="C440" s="1570"/>
      <c r="D440" s="1570"/>
      <c r="E440" s="1570"/>
      <c r="F440" s="1570"/>
      <c r="G440" s="1573"/>
      <c r="H440" s="145"/>
      <c r="I440" s="67">
        <f>SUM(D441:D466)</f>
        <v>52</v>
      </c>
      <c r="J440" s="67">
        <f>COUNT(D441:D466)*2</f>
        <v>52</v>
      </c>
      <c r="K440" s="62"/>
      <c r="L440" s="62"/>
      <c r="M440" s="63"/>
      <c r="N440" s="63"/>
      <c r="O440" s="63"/>
      <c r="P440" s="63"/>
      <c r="Q440" s="63"/>
      <c r="R440" s="63"/>
      <c r="S440" s="63"/>
      <c r="T440" s="63"/>
      <c r="U440" s="63"/>
      <c r="V440" s="63"/>
      <c r="W440" s="63"/>
      <c r="X440" s="63"/>
      <c r="Y440" s="63"/>
      <c r="Z440" s="63"/>
    </row>
    <row r="441" spans="1:26" ht="50">
      <c r="A441" s="89" t="s">
        <v>1202</v>
      </c>
      <c r="B441" s="69" t="s">
        <v>1203</v>
      </c>
      <c r="C441" s="69" t="s">
        <v>1204</v>
      </c>
      <c r="D441" s="94">
        <v>2</v>
      </c>
      <c r="E441" s="94" t="s">
        <v>387</v>
      </c>
      <c r="F441" s="69" t="s">
        <v>1205</v>
      </c>
      <c r="G441" s="107"/>
      <c r="H441" s="108"/>
      <c r="I441" s="67"/>
      <c r="J441" s="67"/>
      <c r="K441" s="62"/>
      <c r="L441" s="62"/>
      <c r="M441" s="63"/>
      <c r="N441" s="63"/>
      <c r="O441" s="63"/>
      <c r="P441" s="63"/>
      <c r="Q441" s="63"/>
      <c r="R441" s="63"/>
      <c r="S441" s="63"/>
      <c r="T441" s="63"/>
      <c r="U441" s="63"/>
      <c r="V441" s="63"/>
      <c r="W441" s="63"/>
      <c r="X441" s="63"/>
      <c r="Y441" s="63"/>
      <c r="Z441" s="63"/>
    </row>
    <row r="442" spans="1:26" ht="25">
      <c r="A442" s="89"/>
      <c r="B442" s="69"/>
      <c r="C442" s="69" t="s">
        <v>1206</v>
      </c>
      <c r="D442" s="94">
        <v>2</v>
      </c>
      <c r="E442" s="94" t="s">
        <v>506</v>
      </c>
      <c r="F442" s="135"/>
      <c r="G442" s="107"/>
      <c r="H442" s="108"/>
      <c r="I442" s="67"/>
      <c r="J442" s="67"/>
      <c r="K442" s="62"/>
      <c r="L442" s="62"/>
      <c r="M442" s="63"/>
      <c r="N442" s="63"/>
      <c r="O442" s="63"/>
      <c r="P442" s="63"/>
      <c r="Q442" s="63"/>
      <c r="R442" s="63"/>
      <c r="S442" s="63"/>
      <c r="T442" s="63"/>
      <c r="U442" s="63"/>
      <c r="V442" s="63"/>
      <c r="W442" s="63"/>
      <c r="X442" s="63"/>
      <c r="Y442" s="63"/>
      <c r="Z442" s="63"/>
    </row>
    <row r="443" spans="1:26" ht="25">
      <c r="A443" s="89"/>
      <c r="B443" s="69"/>
      <c r="C443" s="69" t="s">
        <v>1207</v>
      </c>
      <c r="D443" s="94">
        <v>2</v>
      </c>
      <c r="E443" s="94" t="s">
        <v>469</v>
      </c>
      <c r="F443" s="135"/>
      <c r="G443" s="107"/>
      <c r="H443" s="108"/>
      <c r="I443" s="67"/>
      <c r="J443" s="67"/>
      <c r="K443" s="62"/>
      <c r="L443" s="62"/>
      <c r="M443" s="62"/>
      <c r="N443" s="62"/>
      <c r="O443" s="62"/>
      <c r="P443" s="62"/>
      <c r="Q443" s="62"/>
      <c r="R443" s="62"/>
      <c r="S443" s="62"/>
      <c r="T443" s="62"/>
      <c r="U443" s="62"/>
      <c r="V443" s="62"/>
      <c r="W443" s="62"/>
      <c r="X443" s="62"/>
      <c r="Y443" s="62"/>
      <c r="Z443" s="62"/>
    </row>
    <row r="444" spans="1:26" ht="75">
      <c r="A444" s="89"/>
      <c r="B444" s="69"/>
      <c r="C444" s="69" t="s">
        <v>1208</v>
      </c>
      <c r="D444" s="94">
        <v>2</v>
      </c>
      <c r="E444" s="94" t="s">
        <v>549</v>
      </c>
      <c r="F444" s="135"/>
      <c r="G444" s="107"/>
      <c r="H444" s="108"/>
      <c r="I444" s="67"/>
      <c r="J444" s="67"/>
      <c r="K444" s="62"/>
      <c r="L444" s="62"/>
      <c r="M444" s="62"/>
      <c r="N444" s="62"/>
      <c r="O444" s="62"/>
      <c r="P444" s="62"/>
      <c r="Q444" s="62"/>
      <c r="R444" s="62"/>
      <c r="S444" s="62"/>
      <c r="T444" s="62"/>
      <c r="U444" s="62"/>
      <c r="V444" s="62"/>
      <c r="W444" s="62"/>
      <c r="X444" s="62"/>
      <c r="Y444" s="62"/>
      <c r="Z444" s="62"/>
    </row>
    <row r="445" spans="1:26" ht="50">
      <c r="A445" s="89" t="s">
        <v>1209</v>
      </c>
      <c r="B445" s="69" t="s">
        <v>1210</v>
      </c>
      <c r="C445" s="69" t="s">
        <v>1211</v>
      </c>
      <c r="D445" s="94">
        <v>2</v>
      </c>
      <c r="E445" s="94" t="s">
        <v>469</v>
      </c>
      <c r="F445" s="69" t="s">
        <v>1212</v>
      </c>
      <c r="G445" s="107"/>
      <c r="H445" s="108"/>
      <c r="I445" s="67"/>
      <c r="J445" s="67"/>
      <c r="K445" s="62"/>
      <c r="L445" s="62"/>
      <c r="M445" s="62"/>
      <c r="N445" s="62"/>
      <c r="O445" s="62"/>
      <c r="P445" s="62"/>
      <c r="Q445" s="62"/>
      <c r="R445" s="62"/>
      <c r="S445" s="62"/>
      <c r="T445" s="62"/>
      <c r="U445" s="62"/>
      <c r="V445" s="62"/>
      <c r="W445" s="62"/>
      <c r="X445" s="62"/>
      <c r="Y445" s="62"/>
      <c r="Z445" s="62"/>
    </row>
    <row r="446" spans="1:26" ht="25">
      <c r="A446" s="89"/>
      <c r="B446" s="69"/>
      <c r="C446" s="69" t="s">
        <v>1213</v>
      </c>
      <c r="D446" s="94">
        <v>2</v>
      </c>
      <c r="E446" s="94" t="s">
        <v>599</v>
      </c>
      <c r="F446" s="69"/>
      <c r="G446" s="107"/>
      <c r="H446" s="108"/>
      <c r="I446" s="67"/>
      <c r="J446" s="67"/>
      <c r="K446" s="62"/>
      <c r="L446" s="62"/>
      <c r="M446" s="62"/>
      <c r="N446" s="62"/>
      <c r="O446" s="62"/>
      <c r="P446" s="62"/>
      <c r="Q446" s="62"/>
      <c r="R446" s="62"/>
      <c r="S446" s="62"/>
      <c r="T446" s="62"/>
      <c r="U446" s="62"/>
      <c r="V446" s="62"/>
      <c r="W446" s="62"/>
      <c r="X446" s="62"/>
      <c r="Y446" s="62"/>
      <c r="Z446" s="62"/>
    </row>
    <row r="447" spans="1:26" ht="25">
      <c r="A447" s="89"/>
      <c r="B447" s="69"/>
      <c r="C447" s="69" t="s">
        <v>1214</v>
      </c>
      <c r="D447" s="94">
        <v>2</v>
      </c>
      <c r="E447" s="94" t="s">
        <v>599</v>
      </c>
      <c r="F447" s="69"/>
      <c r="G447" s="107"/>
      <c r="H447" s="108"/>
      <c r="I447" s="67"/>
      <c r="J447" s="67"/>
      <c r="K447" s="62"/>
      <c r="L447" s="62"/>
      <c r="M447" s="62"/>
      <c r="N447" s="62"/>
      <c r="O447" s="62"/>
      <c r="P447" s="62"/>
      <c r="Q447" s="62"/>
      <c r="R447" s="62"/>
      <c r="S447" s="62"/>
      <c r="T447" s="62"/>
      <c r="U447" s="62"/>
      <c r="V447" s="62"/>
      <c r="W447" s="62"/>
      <c r="X447" s="62"/>
      <c r="Y447" s="62"/>
      <c r="Z447" s="62"/>
    </row>
    <row r="448" spans="1:26" ht="50">
      <c r="A448" s="89" t="s">
        <v>1215</v>
      </c>
      <c r="B448" s="69" t="s">
        <v>1216</v>
      </c>
      <c r="C448" s="69" t="s">
        <v>1217</v>
      </c>
      <c r="D448" s="94">
        <v>2</v>
      </c>
      <c r="E448" s="94" t="s">
        <v>599</v>
      </c>
      <c r="F448" s="135"/>
      <c r="G448" s="107"/>
      <c r="H448" s="108"/>
      <c r="I448" s="67"/>
      <c r="J448" s="67"/>
      <c r="K448" s="62"/>
      <c r="L448" s="62"/>
      <c r="M448" s="62"/>
      <c r="N448" s="62"/>
      <c r="O448" s="62"/>
      <c r="P448" s="62"/>
      <c r="Q448" s="62"/>
      <c r="R448" s="62"/>
      <c r="S448" s="62"/>
      <c r="T448" s="62"/>
      <c r="U448" s="62"/>
      <c r="V448" s="62"/>
      <c r="W448" s="62"/>
      <c r="X448" s="62"/>
      <c r="Y448" s="62"/>
      <c r="Z448" s="62"/>
    </row>
    <row r="449" spans="1:26" ht="50">
      <c r="A449" s="89"/>
      <c r="B449" s="69"/>
      <c r="C449" s="69" t="s">
        <v>1218</v>
      </c>
      <c r="D449" s="94">
        <v>2</v>
      </c>
      <c r="E449" s="94" t="s">
        <v>599</v>
      </c>
      <c r="F449" s="135"/>
      <c r="G449" s="107"/>
      <c r="H449" s="108"/>
      <c r="I449" s="67"/>
      <c r="J449" s="67"/>
      <c r="K449" s="62"/>
      <c r="L449" s="62"/>
      <c r="M449" s="62"/>
      <c r="N449" s="62"/>
      <c r="O449" s="62"/>
      <c r="P449" s="62"/>
      <c r="Q449" s="62"/>
      <c r="R449" s="62"/>
      <c r="S449" s="62"/>
      <c r="T449" s="62"/>
      <c r="U449" s="62"/>
      <c r="V449" s="62"/>
      <c r="W449" s="62"/>
      <c r="X449" s="62"/>
      <c r="Y449" s="62"/>
      <c r="Z449" s="62"/>
    </row>
    <row r="450" spans="1:26" ht="50">
      <c r="A450" s="89"/>
      <c r="B450" s="69"/>
      <c r="C450" s="69" t="s">
        <v>1219</v>
      </c>
      <c r="D450" s="94">
        <v>2</v>
      </c>
      <c r="E450" s="94" t="s">
        <v>599</v>
      </c>
      <c r="F450" s="135"/>
      <c r="G450" s="107"/>
      <c r="H450" s="108"/>
      <c r="I450" s="67"/>
      <c r="J450" s="67"/>
      <c r="K450" s="62"/>
      <c r="L450" s="62"/>
      <c r="M450" s="62"/>
      <c r="N450" s="62"/>
      <c r="O450" s="62"/>
      <c r="P450" s="62"/>
      <c r="Q450" s="62"/>
      <c r="R450" s="62"/>
      <c r="S450" s="62"/>
      <c r="T450" s="62"/>
      <c r="U450" s="62"/>
      <c r="V450" s="62"/>
      <c r="W450" s="62"/>
      <c r="X450" s="62"/>
      <c r="Y450" s="62"/>
      <c r="Z450" s="62"/>
    </row>
    <row r="451" spans="1:26" ht="50">
      <c r="A451" s="89"/>
      <c r="B451" s="69"/>
      <c r="C451" s="69" t="s">
        <v>1220</v>
      </c>
      <c r="D451" s="94">
        <v>2</v>
      </c>
      <c r="E451" s="94" t="s">
        <v>599</v>
      </c>
      <c r="F451" s="135"/>
      <c r="G451" s="107"/>
      <c r="H451" s="108"/>
      <c r="I451" s="67"/>
      <c r="J451" s="67"/>
      <c r="K451" s="62"/>
      <c r="L451" s="62"/>
      <c r="M451" s="62"/>
      <c r="N451" s="62"/>
      <c r="O451" s="62"/>
      <c r="P451" s="62"/>
      <c r="Q451" s="62"/>
      <c r="R451" s="62"/>
      <c r="S451" s="62"/>
      <c r="T451" s="62"/>
      <c r="U451" s="62"/>
      <c r="V451" s="62"/>
      <c r="W451" s="62"/>
      <c r="X451" s="62"/>
      <c r="Y451" s="62"/>
      <c r="Z451" s="62"/>
    </row>
    <row r="452" spans="1:26" ht="50">
      <c r="A452" s="89"/>
      <c r="B452" s="69"/>
      <c r="C452" s="69" t="s">
        <v>1221</v>
      </c>
      <c r="D452" s="94">
        <v>2</v>
      </c>
      <c r="E452" s="94" t="s">
        <v>599</v>
      </c>
      <c r="F452" s="135"/>
      <c r="G452" s="107"/>
      <c r="H452" s="108"/>
      <c r="I452" s="67"/>
      <c r="J452" s="67"/>
      <c r="K452" s="62"/>
      <c r="L452" s="62"/>
      <c r="M452" s="62"/>
      <c r="N452" s="62"/>
      <c r="O452" s="62"/>
      <c r="P452" s="62"/>
      <c r="Q452" s="62"/>
      <c r="R452" s="62"/>
      <c r="S452" s="62"/>
      <c r="T452" s="62"/>
      <c r="U452" s="62"/>
      <c r="V452" s="62"/>
      <c r="W452" s="62"/>
      <c r="X452" s="62"/>
      <c r="Y452" s="62"/>
      <c r="Z452" s="62"/>
    </row>
    <row r="453" spans="1:26" ht="25">
      <c r="A453" s="89"/>
      <c r="B453" s="69"/>
      <c r="C453" s="69" t="s">
        <v>1222</v>
      </c>
      <c r="D453" s="94">
        <v>2</v>
      </c>
      <c r="E453" s="94" t="s">
        <v>599</v>
      </c>
      <c r="F453" s="135"/>
      <c r="G453" s="107"/>
      <c r="H453" s="108"/>
      <c r="I453" s="67"/>
      <c r="J453" s="67"/>
      <c r="K453" s="62"/>
      <c r="L453" s="62"/>
      <c r="M453" s="62"/>
      <c r="N453" s="62"/>
      <c r="O453" s="62"/>
      <c r="P453" s="62"/>
      <c r="Q453" s="62"/>
      <c r="R453" s="62"/>
      <c r="S453" s="62"/>
      <c r="T453" s="62"/>
      <c r="U453" s="62"/>
      <c r="V453" s="62"/>
      <c r="W453" s="62"/>
      <c r="X453" s="62"/>
      <c r="Y453" s="62"/>
      <c r="Z453" s="62"/>
    </row>
    <row r="454" spans="1:26" ht="125">
      <c r="A454" s="89" t="s">
        <v>1223</v>
      </c>
      <c r="B454" s="146" t="s">
        <v>1224</v>
      </c>
      <c r="C454" s="69" t="s">
        <v>1225</v>
      </c>
      <c r="D454" s="94">
        <v>2</v>
      </c>
      <c r="E454" s="94" t="s">
        <v>599</v>
      </c>
      <c r="F454" s="135"/>
      <c r="G454" s="107"/>
      <c r="H454" s="108"/>
      <c r="I454" s="67"/>
      <c r="J454" s="67"/>
      <c r="K454" s="62"/>
      <c r="L454" s="62"/>
      <c r="M454" s="62"/>
      <c r="N454" s="62"/>
      <c r="O454" s="62"/>
      <c r="P454" s="62"/>
      <c r="Q454" s="62"/>
      <c r="R454" s="62"/>
      <c r="S454" s="62"/>
      <c r="T454" s="62"/>
      <c r="U454" s="62"/>
      <c r="V454" s="62"/>
      <c r="W454" s="62"/>
      <c r="X454" s="62"/>
      <c r="Y454" s="62"/>
      <c r="Z454" s="62"/>
    </row>
    <row r="455" spans="1:26" ht="25">
      <c r="A455" s="89"/>
      <c r="B455" s="146"/>
      <c r="C455" s="69" t="s">
        <v>1226</v>
      </c>
      <c r="D455" s="94">
        <v>2</v>
      </c>
      <c r="E455" s="94" t="s">
        <v>469</v>
      </c>
      <c r="F455" s="135"/>
      <c r="G455" s="107"/>
      <c r="H455" s="108"/>
      <c r="I455" s="67"/>
      <c r="J455" s="67"/>
      <c r="K455" s="62"/>
      <c r="L455" s="62"/>
      <c r="M455" s="62"/>
      <c r="N455" s="62"/>
      <c r="O455" s="62"/>
      <c r="P455" s="62"/>
      <c r="Q455" s="62"/>
      <c r="R455" s="62"/>
      <c r="S455" s="62"/>
      <c r="T455" s="62"/>
      <c r="U455" s="62"/>
      <c r="V455" s="62"/>
      <c r="W455" s="62"/>
      <c r="X455" s="62"/>
      <c r="Y455" s="62"/>
      <c r="Z455" s="62"/>
    </row>
    <row r="456" spans="1:26" ht="100">
      <c r="A456" s="89"/>
      <c r="B456" s="146"/>
      <c r="C456" s="93" t="s">
        <v>1227</v>
      </c>
      <c r="D456" s="94">
        <v>2</v>
      </c>
      <c r="E456" s="94" t="s">
        <v>599</v>
      </c>
      <c r="F456" s="135"/>
      <c r="G456" s="107"/>
      <c r="H456" s="108"/>
      <c r="I456" s="67"/>
      <c r="J456" s="67"/>
      <c r="K456" s="62"/>
      <c r="L456" s="62"/>
      <c r="M456" s="62"/>
      <c r="N456" s="62"/>
      <c r="O456" s="62"/>
      <c r="P456" s="62"/>
      <c r="Q456" s="62"/>
      <c r="R456" s="62"/>
      <c r="S456" s="62"/>
      <c r="T456" s="62"/>
      <c r="U456" s="62"/>
      <c r="V456" s="62"/>
      <c r="W456" s="62"/>
      <c r="X456" s="62"/>
      <c r="Y456" s="62"/>
      <c r="Z456" s="62"/>
    </row>
    <row r="457" spans="1:26" ht="100">
      <c r="A457" s="89"/>
      <c r="B457" s="146"/>
      <c r="C457" s="93" t="s">
        <v>1228</v>
      </c>
      <c r="D457" s="94">
        <v>2</v>
      </c>
      <c r="E457" s="94" t="s">
        <v>599</v>
      </c>
      <c r="F457" s="135"/>
      <c r="G457" s="107"/>
      <c r="H457" s="108"/>
      <c r="I457" s="67"/>
      <c r="J457" s="67"/>
      <c r="K457" s="62"/>
      <c r="L457" s="62"/>
      <c r="M457" s="62"/>
      <c r="N457" s="62"/>
      <c r="O457" s="62"/>
      <c r="P457" s="62"/>
      <c r="Q457" s="62"/>
      <c r="R457" s="62"/>
      <c r="S457" s="62"/>
      <c r="T457" s="62"/>
      <c r="U457" s="62"/>
      <c r="V457" s="62"/>
      <c r="W457" s="62"/>
      <c r="X457" s="62"/>
      <c r="Y457" s="62"/>
      <c r="Z457" s="62"/>
    </row>
    <row r="458" spans="1:26" ht="50">
      <c r="A458" s="89"/>
      <c r="B458" s="146"/>
      <c r="C458" s="93" t="s">
        <v>1229</v>
      </c>
      <c r="D458" s="94">
        <v>2</v>
      </c>
      <c r="E458" s="94" t="s">
        <v>599</v>
      </c>
      <c r="F458" s="135"/>
      <c r="G458" s="107"/>
      <c r="H458" s="108"/>
      <c r="I458" s="67"/>
      <c r="J458" s="67"/>
      <c r="K458" s="62"/>
      <c r="L458" s="62"/>
      <c r="M458" s="62"/>
      <c r="N458" s="62"/>
      <c r="O458" s="62"/>
      <c r="P458" s="62"/>
      <c r="Q458" s="62"/>
      <c r="R458" s="62"/>
      <c r="S458" s="62"/>
      <c r="T458" s="62"/>
      <c r="U458" s="62"/>
      <c r="V458" s="62"/>
      <c r="W458" s="62"/>
      <c r="X458" s="62"/>
      <c r="Y458" s="62"/>
      <c r="Z458" s="62"/>
    </row>
    <row r="459" spans="1:26" ht="50">
      <c r="A459" s="89"/>
      <c r="B459" s="146"/>
      <c r="C459" s="69" t="s">
        <v>1230</v>
      </c>
      <c r="D459" s="94">
        <v>2</v>
      </c>
      <c r="E459" s="94" t="s">
        <v>504</v>
      </c>
      <c r="F459" s="135"/>
      <c r="G459" s="107"/>
      <c r="H459" s="108"/>
      <c r="I459" s="67"/>
      <c r="J459" s="67"/>
      <c r="K459" s="62"/>
      <c r="L459" s="62"/>
      <c r="M459" s="63"/>
      <c r="N459" s="63"/>
      <c r="O459" s="63"/>
      <c r="P459" s="63"/>
      <c r="Q459" s="63"/>
      <c r="R459" s="63"/>
      <c r="S459" s="63"/>
      <c r="T459" s="63"/>
      <c r="U459" s="63"/>
      <c r="V459" s="63"/>
      <c r="W459" s="63"/>
      <c r="X459" s="63"/>
      <c r="Y459" s="63"/>
      <c r="Z459" s="63"/>
    </row>
    <row r="460" spans="1:26" ht="75">
      <c r="A460" s="89"/>
      <c r="B460" s="146"/>
      <c r="C460" s="69" t="s">
        <v>1231</v>
      </c>
      <c r="D460" s="94">
        <v>2</v>
      </c>
      <c r="E460" s="94" t="s">
        <v>877</v>
      </c>
      <c r="F460" s="135"/>
      <c r="G460" s="107"/>
      <c r="H460" s="108"/>
      <c r="I460" s="67"/>
      <c r="J460" s="67"/>
      <c r="K460" s="62"/>
      <c r="L460" s="62"/>
      <c r="M460" s="63"/>
      <c r="N460" s="63"/>
      <c r="O460" s="63"/>
      <c r="P460" s="63"/>
      <c r="Q460" s="63"/>
      <c r="R460" s="63"/>
      <c r="S460" s="63"/>
      <c r="T460" s="63"/>
      <c r="U460" s="63"/>
      <c r="V460" s="63"/>
      <c r="W460" s="63"/>
      <c r="X460" s="63"/>
      <c r="Y460" s="63"/>
      <c r="Z460" s="63"/>
    </row>
    <row r="461" spans="1:26" ht="75">
      <c r="A461" s="89"/>
      <c r="B461" s="146"/>
      <c r="C461" s="93" t="s">
        <v>1232</v>
      </c>
      <c r="D461" s="94">
        <v>2</v>
      </c>
      <c r="E461" s="94" t="s">
        <v>877</v>
      </c>
      <c r="F461" s="135"/>
      <c r="G461" s="107"/>
      <c r="H461" s="108"/>
      <c r="I461" s="67"/>
      <c r="J461" s="67"/>
      <c r="K461" s="62"/>
      <c r="L461" s="62"/>
      <c r="M461" s="63"/>
      <c r="N461" s="63"/>
      <c r="O461" s="63"/>
      <c r="P461" s="63"/>
      <c r="Q461" s="63"/>
      <c r="R461" s="63"/>
      <c r="S461" s="63"/>
      <c r="T461" s="63"/>
      <c r="U461" s="63"/>
      <c r="V461" s="63"/>
      <c r="W461" s="63"/>
      <c r="X461" s="63"/>
      <c r="Y461" s="63"/>
      <c r="Z461" s="63"/>
    </row>
    <row r="462" spans="1:26" ht="75">
      <c r="A462" s="89"/>
      <c r="B462" s="146"/>
      <c r="C462" s="93" t="s">
        <v>1233</v>
      </c>
      <c r="D462" s="94">
        <v>2</v>
      </c>
      <c r="E462" s="94" t="s">
        <v>877</v>
      </c>
      <c r="F462" s="135"/>
      <c r="G462" s="107"/>
      <c r="H462" s="108"/>
      <c r="I462" s="67"/>
      <c r="J462" s="67"/>
      <c r="K462" s="62"/>
      <c r="L462" s="62"/>
      <c r="M462" s="63"/>
      <c r="N462" s="63"/>
      <c r="O462" s="63"/>
      <c r="P462" s="63"/>
      <c r="Q462" s="63"/>
      <c r="R462" s="63"/>
      <c r="S462" s="63"/>
      <c r="T462" s="63"/>
      <c r="U462" s="63"/>
      <c r="V462" s="63"/>
      <c r="W462" s="63"/>
      <c r="X462" s="63"/>
      <c r="Y462" s="63"/>
      <c r="Z462" s="63"/>
    </row>
    <row r="463" spans="1:26" ht="50">
      <c r="A463" s="89" t="s">
        <v>1234</v>
      </c>
      <c r="B463" s="69" t="s">
        <v>1235</v>
      </c>
      <c r="C463" s="69" t="s">
        <v>1236</v>
      </c>
      <c r="D463" s="94">
        <v>2</v>
      </c>
      <c r="E463" s="94" t="s">
        <v>611</v>
      </c>
      <c r="F463" s="135"/>
      <c r="G463" s="107"/>
      <c r="H463" s="108"/>
      <c r="I463" s="67"/>
      <c r="J463" s="67"/>
      <c r="K463" s="62"/>
      <c r="L463" s="62"/>
      <c r="M463" s="63"/>
      <c r="N463" s="63"/>
      <c r="O463" s="63"/>
      <c r="P463" s="63"/>
      <c r="Q463" s="63"/>
      <c r="R463" s="63"/>
      <c r="S463" s="63"/>
      <c r="T463" s="63"/>
      <c r="U463" s="63"/>
      <c r="V463" s="63"/>
      <c r="W463" s="63"/>
      <c r="X463" s="63"/>
      <c r="Y463" s="63"/>
      <c r="Z463" s="63"/>
    </row>
    <row r="464" spans="1:26" ht="50">
      <c r="A464" s="89"/>
      <c r="B464" s="69"/>
      <c r="C464" s="69" t="s">
        <v>1237</v>
      </c>
      <c r="D464" s="94">
        <v>2</v>
      </c>
      <c r="E464" s="94" t="s">
        <v>1238</v>
      </c>
      <c r="F464" s="135"/>
      <c r="G464" s="107"/>
      <c r="H464" s="108"/>
      <c r="I464" s="67"/>
      <c r="J464" s="67"/>
      <c r="K464" s="62"/>
      <c r="L464" s="62"/>
      <c r="M464" s="63"/>
      <c r="N464" s="63"/>
      <c r="O464" s="63"/>
      <c r="P464" s="63"/>
      <c r="Q464" s="63"/>
      <c r="R464" s="63"/>
      <c r="S464" s="63"/>
      <c r="T464" s="63"/>
      <c r="U464" s="63"/>
      <c r="V464" s="63"/>
      <c r="W464" s="63"/>
      <c r="X464" s="63"/>
      <c r="Y464" s="63"/>
      <c r="Z464" s="63"/>
    </row>
    <row r="465" spans="1:26" ht="50">
      <c r="A465" s="89"/>
      <c r="B465" s="69"/>
      <c r="C465" s="69" t="s">
        <v>1239</v>
      </c>
      <c r="D465" s="94">
        <v>2</v>
      </c>
      <c r="E465" s="94" t="s">
        <v>599</v>
      </c>
      <c r="F465" s="69" t="s">
        <v>1240</v>
      </c>
      <c r="G465" s="107"/>
      <c r="H465" s="108"/>
      <c r="I465" s="67"/>
      <c r="J465" s="67"/>
      <c r="K465" s="62"/>
      <c r="L465" s="62"/>
      <c r="M465" s="63"/>
      <c r="N465" s="63"/>
      <c r="O465" s="63"/>
      <c r="P465" s="63"/>
      <c r="Q465" s="63"/>
      <c r="R465" s="63"/>
      <c r="S465" s="63"/>
      <c r="T465" s="63"/>
      <c r="U465" s="63"/>
      <c r="V465" s="63"/>
      <c r="W465" s="63"/>
      <c r="X465" s="63"/>
      <c r="Y465" s="63"/>
      <c r="Z465" s="63"/>
    </row>
    <row r="466" spans="1:26" ht="50">
      <c r="A466" s="89"/>
      <c r="B466" s="69"/>
      <c r="C466" s="69" t="s">
        <v>1241</v>
      </c>
      <c r="D466" s="94">
        <v>2</v>
      </c>
      <c r="E466" s="94" t="s">
        <v>369</v>
      </c>
      <c r="F466" s="69" t="s">
        <v>1242</v>
      </c>
      <c r="G466" s="107"/>
      <c r="H466" s="108"/>
      <c r="I466" s="67"/>
      <c r="J466" s="67"/>
      <c r="K466" s="62"/>
      <c r="L466" s="62"/>
      <c r="M466" s="63"/>
      <c r="N466" s="63"/>
      <c r="O466" s="63"/>
      <c r="P466" s="63"/>
      <c r="Q466" s="63"/>
      <c r="R466" s="63"/>
      <c r="S466" s="63"/>
      <c r="T466" s="63"/>
      <c r="U466" s="63"/>
      <c r="V466" s="63"/>
      <c r="W466" s="63"/>
      <c r="X466" s="63"/>
      <c r="Y466" s="63"/>
      <c r="Z466" s="63"/>
    </row>
    <row r="467" spans="1:26" ht="25">
      <c r="A467" s="158" t="s">
        <v>128</v>
      </c>
      <c r="B467" s="1605" t="s">
        <v>129</v>
      </c>
      <c r="C467" s="1570"/>
      <c r="D467" s="1570"/>
      <c r="E467" s="1570"/>
      <c r="F467" s="1570"/>
      <c r="G467" s="1573"/>
      <c r="H467" s="145"/>
      <c r="I467" s="67">
        <f>SUM(D468:D470)</f>
        <v>4</v>
      </c>
      <c r="J467" s="67">
        <f>COUNT(D468:D470)*2</f>
        <v>4</v>
      </c>
      <c r="K467" s="62"/>
      <c r="L467" s="62"/>
      <c r="M467" s="63"/>
      <c r="N467" s="63"/>
      <c r="O467" s="63"/>
      <c r="P467" s="63"/>
      <c r="Q467" s="63"/>
      <c r="R467" s="63"/>
      <c r="S467" s="63"/>
      <c r="T467" s="63"/>
      <c r="U467" s="63"/>
      <c r="V467" s="63"/>
      <c r="W467" s="63"/>
      <c r="X467" s="63"/>
      <c r="Y467" s="63"/>
      <c r="Z467" s="63"/>
    </row>
    <row r="468" spans="1:26" ht="75">
      <c r="A468" s="89" t="s">
        <v>1243</v>
      </c>
      <c r="B468" s="69" t="s">
        <v>1244</v>
      </c>
      <c r="C468" s="69" t="s">
        <v>1245</v>
      </c>
      <c r="D468" s="94">
        <v>2</v>
      </c>
      <c r="E468" s="94" t="s">
        <v>469</v>
      </c>
      <c r="F468" s="135"/>
      <c r="G468" s="107"/>
      <c r="H468" s="108"/>
      <c r="I468" s="67"/>
      <c r="J468" s="67"/>
      <c r="K468" s="62"/>
      <c r="L468" s="62"/>
      <c r="M468" s="63"/>
      <c r="N468" s="63"/>
      <c r="O468" s="63"/>
      <c r="P468" s="63"/>
      <c r="Q468" s="63"/>
      <c r="R468" s="63"/>
      <c r="S468" s="63"/>
      <c r="T468" s="63"/>
      <c r="U468" s="63"/>
      <c r="V468" s="63"/>
      <c r="W468" s="63"/>
      <c r="X468" s="63"/>
      <c r="Y468" s="63"/>
      <c r="Z468" s="63"/>
    </row>
    <row r="469" spans="1:26" ht="30.75" hidden="1" customHeight="1">
      <c r="A469" s="97" t="s">
        <v>1246</v>
      </c>
      <c r="B469" s="109" t="s">
        <v>1247</v>
      </c>
      <c r="C469" s="136"/>
      <c r="D469" s="110"/>
      <c r="E469" s="136"/>
      <c r="F469" s="137"/>
      <c r="G469" s="112"/>
      <c r="H469" s="112"/>
      <c r="I469" s="113"/>
      <c r="J469" s="113"/>
      <c r="K469" s="105"/>
      <c r="L469" s="105"/>
      <c r="M469" s="106"/>
      <c r="N469" s="106"/>
      <c r="O469" s="106"/>
      <c r="P469" s="106"/>
      <c r="Q469" s="106"/>
      <c r="R469" s="106"/>
      <c r="S469" s="106"/>
      <c r="T469" s="106"/>
      <c r="U469" s="106"/>
      <c r="V469" s="106"/>
      <c r="W469" s="106"/>
      <c r="X469" s="106"/>
      <c r="Y469" s="106"/>
      <c r="Z469" s="106"/>
    </row>
    <row r="470" spans="1:26" ht="75">
      <c r="A470" s="89" t="s">
        <v>1248</v>
      </c>
      <c r="B470" s="69" t="s">
        <v>1249</v>
      </c>
      <c r="C470" s="69" t="s">
        <v>1250</v>
      </c>
      <c r="D470" s="94">
        <v>2</v>
      </c>
      <c r="E470" s="94" t="s">
        <v>599</v>
      </c>
      <c r="F470" s="135"/>
      <c r="G470" s="107"/>
      <c r="H470" s="108"/>
      <c r="I470" s="67"/>
      <c r="J470" s="67"/>
      <c r="K470" s="62"/>
      <c r="L470" s="62"/>
      <c r="M470" s="63"/>
      <c r="N470" s="63"/>
      <c r="O470" s="63"/>
      <c r="P470" s="63"/>
      <c r="Q470" s="63"/>
      <c r="R470" s="63"/>
      <c r="S470" s="63"/>
      <c r="T470" s="63"/>
      <c r="U470" s="63"/>
      <c r="V470" s="63"/>
      <c r="W470" s="63"/>
      <c r="X470" s="63"/>
      <c r="Y470" s="63"/>
      <c r="Z470" s="63"/>
    </row>
    <row r="471" spans="1:26" ht="25">
      <c r="A471" s="158" t="s">
        <v>130</v>
      </c>
      <c r="B471" s="1605" t="s">
        <v>131</v>
      </c>
      <c r="C471" s="1570"/>
      <c r="D471" s="1570"/>
      <c r="E471" s="1570"/>
      <c r="F471" s="1570"/>
      <c r="G471" s="1573"/>
      <c r="H471" s="145"/>
      <c r="I471" s="67">
        <f>SUM(D479:D485)</f>
        <v>14</v>
      </c>
      <c r="J471" s="67">
        <f>COUNT(D479:D485)*2</f>
        <v>14</v>
      </c>
      <c r="K471" s="62"/>
      <c r="L471" s="62"/>
      <c r="M471" s="63"/>
      <c r="N471" s="63"/>
      <c r="O471" s="63"/>
      <c r="P471" s="63"/>
      <c r="Q471" s="63"/>
      <c r="R471" s="63"/>
      <c r="S471" s="63"/>
      <c r="T471" s="63"/>
      <c r="U471" s="63"/>
      <c r="V471" s="63"/>
      <c r="W471" s="63"/>
      <c r="X471" s="63"/>
      <c r="Y471" s="63"/>
      <c r="Z471" s="63"/>
    </row>
    <row r="472" spans="1:26" ht="30.75" hidden="1" customHeight="1">
      <c r="A472" s="114" t="s">
        <v>1251</v>
      </c>
      <c r="B472" s="115" t="s">
        <v>1252</v>
      </c>
      <c r="C472" s="138"/>
      <c r="D472" s="117"/>
      <c r="E472" s="138"/>
      <c r="F472" s="139"/>
      <c r="G472" s="119"/>
      <c r="H472" s="119"/>
      <c r="I472" s="120"/>
      <c r="J472" s="120"/>
      <c r="K472" s="105"/>
      <c r="L472" s="105"/>
      <c r="M472" s="106"/>
      <c r="N472" s="106"/>
      <c r="O472" s="106"/>
      <c r="P472" s="106"/>
      <c r="Q472" s="106"/>
      <c r="R472" s="106"/>
      <c r="S472" s="106"/>
      <c r="T472" s="106"/>
      <c r="U472" s="106"/>
      <c r="V472" s="106"/>
      <c r="W472" s="106"/>
      <c r="X472" s="106"/>
      <c r="Y472" s="106"/>
      <c r="Z472" s="106"/>
    </row>
    <row r="473" spans="1:26" ht="30.75" hidden="1" customHeight="1">
      <c r="A473" s="121" t="s">
        <v>1253</v>
      </c>
      <c r="B473" s="122" t="s">
        <v>1254</v>
      </c>
      <c r="C473" s="141"/>
      <c r="D473" s="124"/>
      <c r="E473" s="141"/>
      <c r="F473" s="142"/>
      <c r="G473" s="126"/>
      <c r="H473" s="126"/>
      <c r="I473" s="127"/>
      <c r="J473" s="127"/>
      <c r="K473" s="105"/>
      <c r="L473" s="105"/>
      <c r="M473" s="106"/>
      <c r="N473" s="106"/>
      <c r="O473" s="106"/>
      <c r="P473" s="106"/>
      <c r="Q473" s="106"/>
      <c r="R473" s="106"/>
      <c r="S473" s="106"/>
      <c r="T473" s="106"/>
      <c r="U473" s="106"/>
      <c r="V473" s="106"/>
      <c r="W473" s="106"/>
      <c r="X473" s="106"/>
      <c r="Y473" s="106"/>
      <c r="Z473" s="106"/>
    </row>
    <row r="474" spans="1:26" ht="30.75" hidden="1" customHeight="1">
      <c r="A474" s="121" t="s">
        <v>1255</v>
      </c>
      <c r="B474" s="122" t="s">
        <v>1256</v>
      </c>
      <c r="C474" s="141"/>
      <c r="D474" s="124"/>
      <c r="E474" s="141"/>
      <c r="F474" s="142"/>
      <c r="G474" s="126"/>
      <c r="H474" s="126"/>
      <c r="I474" s="127"/>
      <c r="J474" s="127"/>
      <c r="K474" s="105"/>
      <c r="L474" s="105"/>
      <c r="M474" s="106"/>
      <c r="N474" s="106"/>
      <c r="O474" s="106"/>
      <c r="P474" s="106"/>
      <c r="Q474" s="106"/>
      <c r="R474" s="106"/>
      <c r="S474" s="106"/>
      <c r="T474" s="106"/>
      <c r="U474" s="106"/>
      <c r="V474" s="106"/>
      <c r="W474" s="106"/>
      <c r="X474" s="106"/>
      <c r="Y474" s="106"/>
      <c r="Z474" s="106"/>
    </row>
    <row r="475" spans="1:26" ht="30.75" hidden="1" customHeight="1">
      <c r="A475" s="121" t="s">
        <v>1257</v>
      </c>
      <c r="B475" s="122" t="s">
        <v>1258</v>
      </c>
      <c r="C475" s="141"/>
      <c r="D475" s="124"/>
      <c r="E475" s="141"/>
      <c r="F475" s="142"/>
      <c r="G475" s="126"/>
      <c r="H475" s="126"/>
      <c r="I475" s="127"/>
      <c r="J475" s="127"/>
      <c r="K475" s="105"/>
      <c r="L475" s="105"/>
      <c r="M475" s="106"/>
      <c r="N475" s="106"/>
      <c r="O475" s="106"/>
      <c r="P475" s="106"/>
      <c r="Q475" s="106"/>
      <c r="R475" s="106"/>
      <c r="S475" s="106"/>
      <c r="T475" s="106"/>
      <c r="U475" s="106"/>
      <c r="V475" s="106"/>
      <c r="W475" s="106"/>
      <c r="X475" s="106"/>
      <c r="Y475" s="106"/>
      <c r="Z475" s="106"/>
    </row>
    <row r="476" spans="1:26" ht="30.75" hidden="1" customHeight="1">
      <c r="A476" s="121" t="s">
        <v>1259</v>
      </c>
      <c r="B476" s="122" t="s">
        <v>1260</v>
      </c>
      <c r="C476" s="150"/>
      <c r="D476" s="124"/>
      <c r="E476" s="141"/>
      <c r="F476" s="142"/>
      <c r="G476" s="126"/>
      <c r="H476" s="126"/>
      <c r="I476" s="127"/>
      <c r="J476" s="127"/>
      <c r="K476" s="105"/>
      <c r="L476" s="105"/>
      <c r="M476" s="106"/>
      <c r="N476" s="106"/>
      <c r="O476" s="106"/>
      <c r="P476" s="106"/>
      <c r="Q476" s="106"/>
      <c r="R476" s="106"/>
      <c r="S476" s="106"/>
      <c r="T476" s="106"/>
      <c r="U476" s="106"/>
      <c r="V476" s="106"/>
      <c r="W476" s="106"/>
      <c r="X476" s="106"/>
      <c r="Y476" s="106"/>
      <c r="Z476" s="106"/>
    </row>
    <row r="477" spans="1:26" ht="30.75" hidden="1" customHeight="1">
      <c r="A477" s="121" t="s">
        <v>1261</v>
      </c>
      <c r="B477" s="122" t="s">
        <v>1262</v>
      </c>
      <c r="C477" s="141"/>
      <c r="D477" s="124"/>
      <c r="E477" s="141"/>
      <c r="F477" s="142"/>
      <c r="G477" s="126"/>
      <c r="H477" s="126"/>
      <c r="I477" s="127"/>
      <c r="J477" s="127"/>
      <c r="K477" s="105"/>
      <c r="L477" s="105"/>
      <c r="M477" s="106"/>
      <c r="N477" s="106"/>
      <c r="O477" s="106"/>
      <c r="P477" s="106"/>
      <c r="Q477" s="106"/>
      <c r="R477" s="106"/>
      <c r="S477" s="106"/>
      <c r="T477" s="106"/>
      <c r="U477" s="106"/>
      <c r="V477" s="106"/>
      <c r="W477" s="106"/>
      <c r="X477" s="106"/>
      <c r="Y477" s="106"/>
      <c r="Z477" s="106"/>
    </row>
    <row r="478" spans="1:26" ht="30.75" hidden="1" customHeight="1">
      <c r="A478" s="128" t="s">
        <v>1263</v>
      </c>
      <c r="B478" s="129" t="s">
        <v>1264</v>
      </c>
      <c r="C478" s="143"/>
      <c r="D478" s="131"/>
      <c r="E478" s="143"/>
      <c r="F478" s="149"/>
      <c r="G478" s="133"/>
      <c r="H478" s="133"/>
      <c r="I478" s="134"/>
      <c r="J478" s="134"/>
      <c r="K478" s="105"/>
      <c r="L478" s="105"/>
      <c r="M478" s="106"/>
      <c r="N478" s="106"/>
      <c r="O478" s="106"/>
      <c r="P478" s="106"/>
      <c r="Q478" s="106"/>
      <c r="R478" s="106"/>
      <c r="S478" s="106"/>
      <c r="T478" s="106"/>
      <c r="U478" s="106"/>
      <c r="V478" s="106"/>
      <c r="W478" s="106"/>
      <c r="X478" s="106"/>
      <c r="Y478" s="106"/>
      <c r="Z478" s="106"/>
    </row>
    <row r="479" spans="1:26" ht="75">
      <c r="A479" s="89" t="s">
        <v>1265</v>
      </c>
      <c r="B479" s="69" t="s">
        <v>1266</v>
      </c>
      <c r="C479" s="69" t="s">
        <v>1267</v>
      </c>
      <c r="D479" s="94">
        <v>2</v>
      </c>
      <c r="E479" s="94" t="s">
        <v>611</v>
      </c>
      <c r="F479" s="135"/>
      <c r="G479" s="107"/>
      <c r="H479" s="108"/>
      <c r="I479" s="67"/>
      <c r="J479" s="67"/>
      <c r="K479" s="62"/>
      <c r="L479" s="62"/>
      <c r="M479" s="63"/>
      <c r="N479" s="63"/>
      <c r="O479" s="63"/>
      <c r="P479" s="63"/>
      <c r="Q479" s="63"/>
      <c r="R479" s="63"/>
      <c r="S479" s="63"/>
      <c r="T479" s="63"/>
      <c r="U479" s="63"/>
      <c r="V479" s="63"/>
      <c r="W479" s="63"/>
      <c r="X479" s="63"/>
      <c r="Y479" s="63"/>
      <c r="Z479" s="63"/>
    </row>
    <row r="480" spans="1:26" ht="50">
      <c r="A480" s="89" t="s">
        <v>1268</v>
      </c>
      <c r="B480" s="69" t="s">
        <v>1269</v>
      </c>
      <c r="C480" s="93" t="s">
        <v>1270</v>
      </c>
      <c r="D480" s="94">
        <v>2</v>
      </c>
      <c r="E480" s="94" t="s">
        <v>877</v>
      </c>
      <c r="F480" s="135"/>
      <c r="G480" s="107"/>
      <c r="H480" s="108"/>
      <c r="I480" s="67"/>
      <c r="J480" s="67"/>
      <c r="K480" s="62"/>
      <c r="L480" s="62"/>
      <c r="M480" s="63"/>
      <c r="N480" s="63"/>
      <c r="O480" s="63"/>
      <c r="P480" s="63"/>
      <c r="Q480" s="63"/>
      <c r="R480" s="63"/>
      <c r="S480" s="63"/>
      <c r="T480" s="63"/>
      <c r="U480" s="63"/>
      <c r="V480" s="63"/>
      <c r="W480" s="63"/>
      <c r="X480" s="63"/>
      <c r="Y480" s="63"/>
      <c r="Z480" s="63"/>
    </row>
    <row r="481" spans="1:26" ht="50">
      <c r="A481" s="89"/>
      <c r="B481" s="69"/>
      <c r="C481" s="93" t="s">
        <v>1271</v>
      </c>
      <c r="D481" s="94">
        <v>2</v>
      </c>
      <c r="E481" s="94" t="s">
        <v>387</v>
      </c>
      <c r="F481" s="135"/>
      <c r="G481" s="107"/>
      <c r="H481" s="108"/>
      <c r="I481" s="67"/>
      <c r="J481" s="67"/>
      <c r="K481" s="62"/>
      <c r="L481" s="62"/>
      <c r="M481" s="63"/>
      <c r="N481" s="63"/>
      <c r="O481" s="63"/>
      <c r="P481" s="63"/>
      <c r="Q481" s="63"/>
      <c r="R481" s="63"/>
      <c r="S481" s="63"/>
      <c r="T481" s="63"/>
      <c r="U481" s="63"/>
      <c r="V481" s="63"/>
      <c r="W481" s="63"/>
      <c r="X481" s="63"/>
      <c r="Y481" s="63"/>
      <c r="Z481" s="63"/>
    </row>
    <row r="482" spans="1:26" ht="50">
      <c r="A482" s="89"/>
      <c r="B482" s="69"/>
      <c r="C482" s="93" t="s">
        <v>1272</v>
      </c>
      <c r="D482" s="94">
        <v>2</v>
      </c>
      <c r="E482" s="94" t="s">
        <v>877</v>
      </c>
      <c r="F482" s="135"/>
      <c r="G482" s="107"/>
      <c r="H482" s="108"/>
      <c r="I482" s="67"/>
      <c r="J482" s="67"/>
      <c r="K482" s="62"/>
      <c r="L482" s="62"/>
      <c r="M482" s="63"/>
      <c r="N482" s="63"/>
      <c r="O482" s="63"/>
      <c r="P482" s="63"/>
      <c r="Q482" s="63"/>
      <c r="R482" s="63"/>
      <c r="S482" s="63"/>
      <c r="T482" s="63"/>
      <c r="U482" s="63"/>
      <c r="V482" s="63"/>
      <c r="W482" s="63"/>
      <c r="X482" s="63"/>
      <c r="Y482" s="63"/>
      <c r="Z482" s="63"/>
    </row>
    <row r="483" spans="1:26" ht="50">
      <c r="A483" s="89"/>
      <c r="B483" s="69"/>
      <c r="C483" s="93" t="s">
        <v>1273</v>
      </c>
      <c r="D483" s="94">
        <v>2</v>
      </c>
      <c r="E483" s="94" t="s">
        <v>599</v>
      </c>
      <c r="F483" s="135"/>
      <c r="G483" s="107"/>
      <c r="H483" s="108"/>
      <c r="I483" s="67"/>
      <c r="J483" s="67"/>
      <c r="K483" s="62"/>
      <c r="L483" s="62"/>
      <c r="M483" s="63"/>
      <c r="N483" s="63"/>
      <c r="O483" s="63"/>
      <c r="P483" s="63"/>
      <c r="Q483" s="63"/>
      <c r="R483" s="63"/>
      <c r="S483" s="63"/>
      <c r="T483" s="63"/>
      <c r="U483" s="63"/>
      <c r="V483" s="63"/>
      <c r="W483" s="63"/>
      <c r="X483" s="63"/>
      <c r="Y483" s="63"/>
      <c r="Z483" s="63"/>
    </row>
    <row r="484" spans="1:26" ht="50">
      <c r="A484" s="89"/>
      <c r="B484" s="69"/>
      <c r="C484" s="93" t="s">
        <v>1274</v>
      </c>
      <c r="D484" s="94">
        <v>2</v>
      </c>
      <c r="E484" s="94" t="s">
        <v>877</v>
      </c>
      <c r="F484" s="135"/>
      <c r="G484" s="107"/>
      <c r="H484" s="108"/>
      <c r="I484" s="67"/>
      <c r="J484" s="67"/>
      <c r="K484" s="62"/>
      <c r="L484" s="62"/>
      <c r="M484" s="63"/>
      <c r="N484" s="63"/>
      <c r="O484" s="63"/>
      <c r="P484" s="63"/>
      <c r="Q484" s="63"/>
      <c r="R484" s="63"/>
      <c r="S484" s="63"/>
      <c r="T484" s="63"/>
      <c r="U484" s="63"/>
      <c r="V484" s="63"/>
      <c r="W484" s="63"/>
      <c r="X484" s="63"/>
      <c r="Y484" s="63"/>
      <c r="Z484" s="63"/>
    </row>
    <row r="485" spans="1:26" ht="100">
      <c r="A485" s="89" t="s">
        <v>1275</v>
      </c>
      <c r="B485" s="69" t="s">
        <v>1276</v>
      </c>
      <c r="C485" s="93" t="s">
        <v>1277</v>
      </c>
      <c r="D485" s="94">
        <v>2</v>
      </c>
      <c r="E485" s="94" t="s">
        <v>877</v>
      </c>
      <c r="F485" s="135"/>
      <c r="G485" s="107"/>
      <c r="H485" s="108"/>
      <c r="I485" s="67"/>
      <c r="J485" s="67"/>
      <c r="K485" s="62"/>
      <c r="L485" s="62"/>
      <c r="M485" s="63"/>
      <c r="N485" s="63"/>
      <c r="O485" s="63"/>
      <c r="P485" s="63"/>
      <c r="Q485" s="63"/>
      <c r="R485" s="63"/>
      <c r="S485" s="63"/>
      <c r="T485" s="63"/>
      <c r="U485" s="63"/>
      <c r="V485" s="63"/>
      <c r="W485" s="63"/>
      <c r="X485" s="63"/>
      <c r="Y485" s="63"/>
      <c r="Z485" s="63"/>
    </row>
    <row r="486" spans="1:26" ht="27" hidden="1" customHeight="1">
      <c r="A486" s="195" t="s">
        <v>132</v>
      </c>
      <c r="B486" s="1606" t="s">
        <v>133</v>
      </c>
      <c r="C486" s="1570"/>
      <c r="D486" s="1570"/>
      <c r="E486" s="1570"/>
      <c r="F486" s="1570"/>
      <c r="G486" s="1573"/>
      <c r="H486" s="199"/>
      <c r="I486" s="120">
        <f>SUM(D487:D489)</f>
        <v>0</v>
      </c>
      <c r="J486" s="120">
        <f>COUNT(D487:D489)*2</f>
        <v>0</v>
      </c>
      <c r="K486" s="105"/>
      <c r="L486" s="105"/>
      <c r="M486" s="106"/>
      <c r="N486" s="106"/>
      <c r="O486" s="106"/>
      <c r="P486" s="106"/>
      <c r="Q486" s="106"/>
      <c r="R486" s="106"/>
      <c r="S486" s="106"/>
      <c r="T486" s="106"/>
      <c r="U486" s="106"/>
      <c r="V486" s="106"/>
      <c r="W486" s="106"/>
      <c r="X486" s="106"/>
      <c r="Y486" s="106"/>
      <c r="Z486" s="106"/>
    </row>
    <row r="487" spans="1:26" ht="30.75" hidden="1" customHeight="1">
      <c r="A487" s="121" t="s">
        <v>1278</v>
      </c>
      <c r="B487" s="122" t="s">
        <v>1279</v>
      </c>
      <c r="C487" s="141"/>
      <c r="D487" s="124"/>
      <c r="E487" s="141"/>
      <c r="F487" s="142"/>
      <c r="G487" s="126"/>
      <c r="H487" s="126"/>
      <c r="I487" s="127"/>
      <c r="J487" s="127"/>
      <c r="K487" s="105"/>
      <c r="L487" s="105"/>
      <c r="M487" s="106"/>
      <c r="N487" s="106"/>
      <c r="O487" s="106"/>
      <c r="P487" s="106"/>
      <c r="Q487" s="106"/>
      <c r="R487" s="106"/>
      <c r="S487" s="106"/>
      <c r="T487" s="106"/>
      <c r="U487" s="106"/>
      <c r="V487" s="106"/>
      <c r="W487" s="106"/>
      <c r="X487" s="106"/>
      <c r="Y487" s="106"/>
      <c r="Z487" s="106"/>
    </row>
    <row r="488" spans="1:26" ht="30.75" hidden="1" customHeight="1">
      <c r="A488" s="121" t="s">
        <v>1280</v>
      </c>
      <c r="B488" s="122" t="s">
        <v>1281</v>
      </c>
      <c r="C488" s="141"/>
      <c r="D488" s="124"/>
      <c r="E488" s="141"/>
      <c r="F488" s="142"/>
      <c r="G488" s="126"/>
      <c r="H488" s="126"/>
      <c r="I488" s="127"/>
      <c r="J488" s="127"/>
      <c r="K488" s="105"/>
      <c r="L488" s="105"/>
      <c r="M488" s="106"/>
      <c r="N488" s="106"/>
      <c r="O488" s="106"/>
      <c r="P488" s="106"/>
      <c r="Q488" s="106"/>
      <c r="R488" s="106"/>
      <c r="S488" s="106"/>
      <c r="T488" s="106"/>
      <c r="U488" s="106"/>
      <c r="V488" s="106"/>
      <c r="W488" s="106"/>
      <c r="X488" s="106"/>
      <c r="Y488" s="106"/>
      <c r="Z488" s="106"/>
    </row>
    <row r="489" spans="1:26" ht="30.75" hidden="1" customHeight="1">
      <c r="A489" s="128" t="s">
        <v>1282</v>
      </c>
      <c r="B489" s="129" t="s">
        <v>1283</v>
      </c>
      <c r="C489" s="143"/>
      <c r="D489" s="131"/>
      <c r="E489" s="143"/>
      <c r="F489" s="149"/>
      <c r="G489" s="133"/>
      <c r="H489" s="133"/>
      <c r="I489" s="134"/>
      <c r="J489" s="134"/>
      <c r="K489" s="105"/>
      <c r="L489" s="105"/>
      <c r="M489" s="106"/>
      <c r="N489" s="106"/>
      <c r="O489" s="106"/>
      <c r="P489" s="106"/>
      <c r="Q489" s="106"/>
      <c r="R489" s="106"/>
      <c r="S489" s="106"/>
      <c r="T489" s="106"/>
      <c r="U489" s="106"/>
      <c r="V489" s="106"/>
      <c r="W489" s="106"/>
      <c r="X489" s="106"/>
      <c r="Y489" s="106"/>
      <c r="Z489" s="106"/>
    </row>
    <row r="490" spans="1:26" ht="25">
      <c r="A490" s="158" t="s">
        <v>134</v>
      </c>
      <c r="B490" s="1605" t="s">
        <v>1284</v>
      </c>
      <c r="C490" s="1570"/>
      <c r="D490" s="1570"/>
      <c r="E490" s="1570"/>
      <c r="F490" s="1570"/>
      <c r="G490" s="1573"/>
      <c r="H490" s="145"/>
      <c r="I490" s="67">
        <f>SUM(D491:D492)</f>
        <v>4</v>
      </c>
      <c r="J490" s="67">
        <f>COUNT(D491:D492)*2</f>
        <v>4</v>
      </c>
      <c r="K490" s="62"/>
      <c r="L490" s="62"/>
      <c r="M490" s="63"/>
      <c r="N490" s="63"/>
      <c r="O490" s="63"/>
      <c r="P490" s="63"/>
      <c r="Q490" s="63"/>
      <c r="R490" s="63"/>
      <c r="S490" s="63"/>
      <c r="T490" s="63"/>
      <c r="U490" s="63"/>
      <c r="V490" s="63"/>
      <c r="W490" s="63"/>
      <c r="X490" s="63"/>
      <c r="Y490" s="63"/>
      <c r="Z490" s="63"/>
    </row>
    <row r="491" spans="1:26" ht="50">
      <c r="A491" s="89" t="s">
        <v>1285</v>
      </c>
      <c r="B491" s="69" t="s">
        <v>1286</v>
      </c>
      <c r="C491" s="69" t="s">
        <v>1287</v>
      </c>
      <c r="D491" s="94">
        <v>2</v>
      </c>
      <c r="E491" s="94" t="s">
        <v>599</v>
      </c>
      <c r="F491" s="69" t="s">
        <v>1288</v>
      </c>
      <c r="G491" s="107"/>
      <c r="H491" s="108"/>
      <c r="I491" s="67"/>
      <c r="J491" s="67"/>
      <c r="K491" s="62"/>
      <c r="L491" s="62"/>
      <c r="M491" s="63"/>
      <c r="N491" s="63"/>
      <c r="O491" s="63"/>
      <c r="P491" s="63"/>
      <c r="Q491" s="63"/>
      <c r="R491" s="63"/>
      <c r="S491" s="63"/>
      <c r="T491" s="63"/>
      <c r="U491" s="63"/>
      <c r="V491" s="63"/>
      <c r="W491" s="63"/>
      <c r="X491" s="63"/>
      <c r="Y491" s="63"/>
      <c r="Z491" s="63"/>
    </row>
    <row r="492" spans="1:26" ht="50">
      <c r="A492" s="89"/>
      <c r="B492" s="69"/>
      <c r="C492" s="69" t="s">
        <v>1289</v>
      </c>
      <c r="D492" s="94">
        <v>2</v>
      </c>
      <c r="E492" s="94" t="s">
        <v>549</v>
      </c>
      <c r="F492" s="69" t="s">
        <v>1290</v>
      </c>
      <c r="G492" s="107"/>
      <c r="H492" s="108"/>
      <c r="I492" s="67"/>
      <c r="J492" s="67"/>
      <c r="K492" s="62"/>
      <c r="L492" s="62"/>
      <c r="M492" s="63"/>
      <c r="N492" s="63"/>
      <c r="O492" s="63"/>
      <c r="P492" s="63"/>
      <c r="Q492" s="63"/>
      <c r="R492" s="63"/>
      <c r="S492" s="63"/>
      <c r="T492" s="63"/>
      <c r="U492" s="63"/>
      <c r="V492" s="63"/>
      <c r="W492" s="63"/>
      <c r="X492" s="63"/>
      <c r="Y492" s="63"/>
      <c r="Z492" s="63"/>
    </row>
    <row r="493" spans="1:26" ht="30.75" hidden="1" customHeight="1">
      <c r="A493" s="114" t="s">
        <v>1291</v>
      </c>
      <c r="B493" s="115" t="s">
        <v>1292</v>
      </c>
      <c r="C493" s="138"/>
      <c r="D493" s="117"/>
      <c r="E493" s="138"/>
      <c r="F493" s="139"/>
      <c r="G493" s="119"/>
      <c r="H493" s="119"/>
      <c r="I493" s="120"/>
      <c r="J493" s="120"/>
      <c r="K493" s="105"/>
      <c r="L493" s="105"/>
      <c r="M493" s="106"/>
      <c r="N493" s="106"/>
      <c r="O493" s="106"/>
      <c r="P493" s="106"/>
      <c r="Q493" s="106"/>
      <c r="R493" s="106"/>
      <c r="S493" s="106"/>
      <c r="T493" s="106"/>
      <c r="U493" s="106"/>
      <c r="V493" s="106"/>
      <c r="W493" s="106"/>
      <c r="X493" s="106"/>
      <c r="Y493" s="106"/>
      <c r="Z493" s="106"/>
    </row>
    <row r="494" spans="1:26" ht="30.75" hidden="1" customHeight="1">
      <c r="A494" s="121" t="s">
        <v>1293</v>
      </c>
      <c r="B494" s="122" t="s">
        <v>1294</v>
      </c>
      <c r="C494" s="141"/>
      <c r="D494" s="124"/>
      <c r="E494" s="141"/>
      <c r="F494" s="142"/>
      <c r="G494" s="126"/>
      <c r="H494" s="126"/>
      <c r="I494" s="127"/>
      <c r="J494" s="127"/>
      <c r="K494" s="105"/>
      <c r="L494" s="105"/>
      <c r="M494" s="106"/>
      <c r="N494" s="106"/>
      <c r="O494" s="106"/>
      <c r="P494" s="106"/>
      <c r="Q494" s="106"/>
      <c r="R494" s="106"/>
      <c r="S494" s="106"/>
      <c r="T494" s="106"/>
      <c r="U494" s="106"/>
      <c r="V494" s="106"/>
      <c r="W494" s="106"/>
      <c r="X494" s="106"/>
      <c r="Y494" s="106"/>
      <c r="Z494" s="106"/>
    </row>
    <row r="495" spans="1:26" ht="30.75" hidden="1" customHeight="1">
      <c r="A495" s="128" t="s">
        <v>1295</v>
      </c>
      <c r="B495" s="129" t="s">
        <v>1296</v>
      </c>
      <c r="C495" s="143"/>
      <c r="D495" s="131"/>
      <c r="E495" s="143"/>
      <c r="F495" s="149"/>
      <c r="G495" s="133"/>
      <c r="H495" s="133"/>
      <c r="I495" s="134"/>
      <c r="J495" s="134"/>
      <c r="K495" s="105"/>
      <c r="L495" s="105"/>
      <c r="M495" s="106"/>
      <c r="N495" s="106"/>
      <c r="O495" s="106"/>
      <c r="P495" s="106"/>
      <c r="Q495" s="106"/>
      <c r="R495" s="106"/>
      <c r="S495" s="106"/>
      <c r="T495" s="106"/>
      <c r="U495" s="106"/>
      <c r="V495" s="106"/>
      <c r="W495" s="106"/>
      <c r="X495" s="106"/>
      <c r="Y495" s="106"/>
      <c r="Z495" s="106"/>
    </row>
    <row r="496" spans="1:26" ht="24">
      <c r="A496" s="89" t="s">
        <v>136</v>
      </c>
      <c r="B496" s="1605" t="s">
        <v>137</v>
      </c>
      <c r="C496" s="1570"/>
      <c r="D496" s="1570"/>
      <c r="E496" s="1570"/>
      <c r="F496" s="1570"/>
      <c r="G496" s="1573"/>
      <c r="H496" s="145"/>
      <c r="I496" s="88">
        <f>SUM(D497:D563)</f>
        <v>12</v>
      </c>
      <c r="J496" s="67">
        <f>COUNT(D497:D563)*2</f>
        <v>12</v>
      </c>
      <c r="K496" s="62"/>
      <c r="L496" s="62"/>
      <c r="M496" s="63"/>
      <c r="N496" s="63"/>
      <c r="O496" s="63"/>
      <c r="P496" s="63"/>
      <c r="Q496" s="63"/>
      <c r="R496" s="63"/>
      <c r="S496" s="63"/>
      <c r="T496" s="63"/>
      <c r="U496" s="63"/>
      <c r="V496" s="63"/>
      <c r="W496" s="63"/>
      <c r="X496" s="63"/>
      <c r="Y496" s="63"/>
      <c r="Z496" s="63"/>
    </row>
    <row r="497" spans="1:26" ht="75">
      <c r="A497" s="89" t="s">
        <v>1297</v>
      </c>
      <c r="B497" s="69" t="s">
        <v>1298</v>
      </c>
      <c r="C497" s="69" t="s">
        <v>1299</v>
      </c>
      <c r="D497" s="94">
        <v>2</v>
      </c>
      <c r="E497" s="94" t="s">
        <v>549</v>
      </c>
      <c r="F497" s="135"/>
      <c r="G497" s="107"/>
      <c r="H497" s="108"/>
      <c r="I497" s="67"/>
      <c r="J497" s="67"/>
      <c r="K497" s="62"/>
      <c r="L497" s="62"/>
      <c r="M497" s="63"/>
      <c r="N497" s="63"/>
      <c r="O497" s="63"/>
      <c r="P497" s="63"/>
      <c r="Q497" s="63"/>
      <c r="R497" s="63"/>
      <c r="S497" s="63"/>
      <c r="T497" s="63"/>
      <c r="U497" s="63"/>
      <c r="V497" s="63"/>
      <c r="W497" s="63"/>
      <c r="X497" s="63"/>
      <c r="Y497" s="63"/>
      <c r="Z497" s="63"/>
    </row>
    <row r="498" spans="1:26" ht="50">
      <c r="A498" s="89"/>
      <c r="B498" s="69"/>
      <c r="C498" s="69" t="s">
        <v>1300</v>
      </c>
      <c r="D498" s="94">
        <v>2</v>
      </c>
      <c r="E498" s="94" t="s">
        <v>877</v>
      </c>
      <c r="F498" s="135"/>
      <c r="G498" s="107"/>
      <c r="H498" s="108"/>
      <c r="I498" s="67"/>
      <c r="J498" s="67"/>
      <c r="K498" s="62"/>
      <c r="L498" s="62"/>
      <c r="M498" s="63"/>
      <c r="N498" s="63"/>
      <c r="O498" s="63"/>
      <c r="P498" s="63"/>
      <c r="Q498" s="63"/>
      <c r="R498" s="63"/>
      <c r="S498" s="63"/>
      <c r="T498" s="63"/>
      <c r="U498" s="63"/>
      <c r="V498" s="63"/>
      <c r="W498" s="63"/>
      <c r="X498" s="63"/>
      <c r="Y498" s="63"/>
      <c r="Z498" s="63"/>
    </row>
    <row r="499" spans="1:26" ht="75">
      <c r="A499" s="89" t="s">
        <v>1301</v>
      </c>
      <c r="B499" s="69" t="s">
        <v>1302</v>
      </c>
      <c r="C499" s="69" t="s">
        <v>1303</v>
      </c>
      <c r="D499" s="94">
        <v>2</v>
      </c>
      <c r="E499" s="94" t="s">
        <v>877</v>
      </c>
      <c r="F499" s="69" t="s">
        <v>1304</v>
      </c>
      <c r="G499" s="107"/>
      <c r="H499" s="108"/>
      <c r="I499" s="67"/>
      <c r="J499" s="67"/>
      <c r="K499" s="62"/>
      <c r="L499" s="62"/>
      <c r="M499" s="63"/>
      <c r="N499" s="63"/>
      <c r="O499" s="63"/>
      <c r="P499" s="63"/>
      <c r="Q499" s="63"/>
      <c r="R499" s="63"/>
      <c r="S499" s="63"/>
      <c r="T499" s="63"/>
      <c r="U499" s="63"/>
      <c r="V499" s="63"/>
      <c r="W499" s="63"/>
      <c r="X499" s="63"/>
      <c r="Y499" s="63"/>
      <c r="Z499" s="63"/>
    </row>
    <row r="500" spans="1:26" ht="50">
      <c r="A500" s="89"/>
      <c r="B500" s="69"/>
      <c r="C500" s="69" t="s">
        <v>1305</v>
      </c>
      <c r="D500" s="94">
        <v>2</v>
      </c>
      <c r="E500" s="94" t="s">
        <v>599</v>
      </c>
      <c r="F500" s="69" t="s">
        <v>1306</v>
      </c>
      <c r="G500" s="107"/>
      <c r="H500" s="108"/>
      <c r="I500" s="67"/>
      <c r="J500" s="67"/>
      <c r="K500" s="62"/>
      <c r="L500" s="62"/>
      <c r="M500" s="63"/>
      <c r="N500" s="63"/>
      <c r="O500" s="63"/>
      <c r="P500" s="63"/>
      <c r="Q500" s="63"/>
      <c r="R500" s="63"/>
      <c r="S500" s="63"/>
      <c r="T500" s="63"/>
      <c r="U500" s="63"/>
      <c r="V500" s="63"/>
      <c r="W500" s="63"/>
      <c r="X500" s="63"/>
      <c r="Y500" s="63"/>
      <c r="Z500" s="63"/>
    </row>
    <row r="501" spans="1:26" ht="50">
      <c r="A501" s="89"/>
      <c r="B501" s="69"/>
      <c r="C501" s="69" t="s">
        <v>1307</v>
      </c>
      <c r="D501" s="94">
        <v>2</v>
      </c>
      <c r="E501" s="94" t="s">
        <v>549</v>
      </c>
      <c r="F501" s="69"/>
      <c r="G501" s="107"/>
      <c r="H501" s="108"/>
      <c r="I501" s="67"/>
      <c r="J501" s="67"/>
      <c r="K501" s="62"/>
      <c r="L501" s="62"/>
      <c r="M501" s="63"/>
      <c r="N501" s="63"/>
      <c r="O501" s="63"/>
      <c r="P501" s="63"/>
      <c r="Q501" s="63"/>
      <c r="R501" s="63"/>
      <c r="S501" s="63"/>
      <c r="T501" s="63"/>
      <c r="U501" s="63"/>
      <c r="V501" s="63"/>
      <c r="W501" s="63"/>
      <c r="X501" s="63"/>
      <c r="Y501" s="63"/>
      <c r="Z501" s="63"/>
    </row>
    <row r="502" spans="1:26" ht="25">
      <c r="A502" s="89"/>
      <c r="B502" s="69"/>
      <c r="C502" s="69" t="s">
        <v>1308</v>
      </c>
      <c r="D502" s="94">
        <v>2</v>
      </c>
      <c r="E502" s="94" t="s">
        <v>599</v>
      </c>
      <c r="F502" s="69"/>
      <c r="G502" s="107"/>
      <c r="H502" s="108"/>
      <c r="I502" s="67"/>
      <c r="J502" s="67"/>
      <c r="K502" s="62"/>
      <c r="L502" s="62"/>
      <c r="M502" s="63"/>
      <c r="N502" s="63"/>
      <c r="O502" s="63"/>
      <c r="P502" s="63"/>
      <c r="Q502" s="63"/>
      <c r="R502" s="63"/>
      <c r="S502" s="63"/>
      <c r="T502" s="63"/>
      <c r="U502" s="63"/>
      <c r="V502" s="63"/>
      <c r="W502" s="63"/>
      <c r="X502" s="63"/>
      <c r="Y502" s="63"/>
      <c r="Z502" s="63"/>
    </row>
    <row r="503" spans="1:26" ht="46.5" hidden="1" customHeight="1">
      <c r="A503" s="114" t="s">
        <v>1309</v>
      </c>
      <c r="B503" s="115" t="s">
        <v>1310</v>
      </c>
      <c r="C503" s="196"/>
      <c r="D503" s="117"/>
      <c r="E503" s="138"/>
      <c r="F503" s="139"/>
      <c r="G503" s="119"/>
      <c r="H503" s="119"/>
      <c r="I503" s="120"/>
      <c r="J503" s="120"/>
      <c r="K503" s="105"/>
      <c r="L503" s="105"/>
      <c r="M503" s="106"/>
      <c r="N503" s="106"/>
      <c r="O503" s="106"/>
      <c r="P503" s="106"/>
      <c r="Q503" s="106"/>
      <c r="R503" s="106"/>
      <c r="S503" s="106"/>
      <c r="T503" s="106"/>
      <c r="U503" s="106"/>
      <c r="V503" s="106"/>
      <c r="W503" s="106"/>
      <c r="X503" s="106"/>
      <c r="Y503" s="106"/>
      <c r="Z503" s="106"/>
    </row>
    <row r="504" spans="1:26" ht="21" hidden="1" customHeight="1">
      <c r="A504" s="198"/>
      <c r="B504" s="208" t="s">
        <v>1311</v>
      </c>
      <c r="C504" s="209"/>
      <c r="D504" s="209"/>
      <c r="E504" s="209"/>
      <c r="F504" s="209"/>
      <c r="G504" s="210"/>
      <c r="H504" s="210"/>
      <c r="I504" s="127"/>
      <c r="J504" s="127"/>
      <c r="K504" s="105"/>
      <c r="L504" s="105"/>
      <c r="M504" s="106"/>
      <c r="N504" s="106"/>
      <c r="O504" s="106"/>
      <c r="P504" s="106"/>
      <c r="Q504" s="106"/>
      <c r="R504" s="106"/>
      <c r="S504" s="106"/>
      <c r="T504" s="106"/>
      <c r="U504" s="106"/>
      <c r="V504" s="106"/>
      <c r="W504" s="106"/>
      <c r="X504" s="106"/>
      <c r="Y504" s="106"/>
      <c r="Z504" s="106"/>
    </row>
    <row r="505" spans="1:26" ht="18" hidden="1" customHeight="1">
      <c r="A505" s="198" t="s">
        <v>138</v>
      </c>
      <c r="B505" s="1606" t="s">
        <v>139</v>
      </c>
      <c r="C505" s="1570"/>
      <c r="D505" s="1570"/>
      <c r="E505" s="1570"/>
      <c r="F505" s="1570"/>
      <c r="G505" s="1573"/>
      <c r="H505" s="201"/>
      <c r="I505" s="127">
        <f>SUM(D506:D511)</f>
        <v>0</v>
      </c>
      <c r="J505" s="127">
        <f>COUNT(D506:D511)*2</f>
        <v>0</v>
      </c>
      <c r="K505" s="105"/>
      <c r="L505" s="105"/>
      <c r="M505" s="106"/>
      <c r="N505" s="106"/>
      <c r="O505" s="106"/>
      <c r="P505" s="106"/>
      <c r="Q505" s="106"/>
      <c r="R505" s="106"/>
      <c r="S505" s="106"/>
      <c r="T505" s="106"/>
      <c r="U505" s="106"/>
      <c r="V505" s="106"/>
      <c r="W505" s="106"/>
      <c r="X505" s="106"/>
      <c r="Y505" s="106"/>
      <c r="Z505" s="106"/>
    </row>
    <row r="506" spans="1:26" ht="46.5" hidden="1" customHeight="1">
      <c r="A506" s="121" t="s">
        <v>1312</v>
      </c>
      <c r="B506" s="122" t="s">
        <v>1313</v>
      </c>
      <c r="C506" s="122"/>
      <c r="D506" s="124"/>
      <c r="E506" s="141"/>
      <c r="F506" s="142"/>
      <c r="G506" s="126"/>
      <c r="H506" s="126"/>
      <c r="I506" s="127"/>
      <c r="J506" s="127"/>
      <c r="K506" s="105"/>
      <c r="L506" s="105"/>
      <c r="M506" s="106"/>
      <c r="N506" s="106"/>
      <c r="O506" s="106"/>
      <c r="P506" s="106"/>
      <c r="Q506" s="106"/>
      <c r="R506" s="106"/>
      <c r="S506" s="106"/>
      <c r="T506" s="106"/>
      <c r="U506" s="106"/>
      <c r="V506" s="106"/>
      <c r="W506" s="106"/>
      <c r="X506" s="106"/>
      <c r="Y506" s="106"/>
      <c r="Z506" s="106"/>
    </row>
    <row r="507" spans="1:26" ht="46.5" hidden="1" customHeight="1">
      <c r="A507" s="121" t="s">
        <v>1314</v>
      </c>
      <c r="B507" s="122" t="s">
        <v>1315</v>
      </c>
      <c r="C507" s="141"/>
      <c r="D507" s="124"/>
      <c r="E507" s="141"/>
      <c r="F507" s="142"/>
      <c r="G507" s="126"/>
      <c r="H507" s="126"/>
      <c r="I507" s="127"/>
      <c r="J507" s="127"/>
      <c r="K507" s="105"/>
      <c r="L507" s="105"/>
      <c r="M507" s="106"/>
      <c r="N507" s="106"/>
      <c r="O507" s="106"/>
      <c r="P507" s="106"/>
      <c r="Q507" s="106"/>
      <c r="R507" s="106"/>
      <c r="S507" s="106"/>
      <c r="T507" s="106"/>
      <c r="U507" s="106"/>
      <c r="V507" s="106"/>
      <c r="W507" s="106"/>
      <c r="X507" s="106"/>
      <c r="Y507" s="106"/>
      <c r="Z507" s="106"/>
    </row>
    <row r="508" spans="1:26" ht="46.5" hidden="1" customHeight="1">
      <c r="A508" s="121" t="s">
        <v>1316</v>
      </c>
      <c r="B508" s="122" t="s">
        <v>1317</v>
      </c>
      <c r="C508" s="141"/>
      <c r="D508" s="124"/>
      <c r="E508" s="141"/>
      <c r="F508" s="142"/>
      <c r="G508" s="126"/>
      <c r="H508" s="126"/>
      <c r="I508" s="127"/>
      <c r="J508" s="127"/>
      <c r="K508" s="105"/>
      <c r="L508" s="105"/>
      <c r="M508" s="106"/>
      <c r="N508" s="106"/>
      <c r="O508" s="106"/>
      <c r="P508" s="106"/>
      <c r="Q508" s="106"/>
      <c r="R508" s="106"/>
      <c r="S508" s="106"/>
      <c r="T508" s="106"/>
      <c r="U508" s="106"/>
      <c r="V508" s="106"/>
      <c r="W508" s="106"/>
      <c r="X508" s="106"/>
      <c r="Y508" s="106"/>
      <c r="Z508" s="106"/>
    </row>
    <row r="509" spans="1:26" ht="62.25" hidden="1" customHeight="1">
      <c r="A509" s="121" t="s">
        <v>1318</v>
      </c>
      <c r="B509" s="122" t="s">
        <v>1319</v>
      </c>
      <c r="C509" s="141"/>
      <c r="D509" s="124"/>
      <c r="E509" s="141"/>
      <c r="F509" s="142"/>
      <c r="G509" s="126"/>
      <c r="H509" s="126"/>
      <c r="I509" s="127"/>
      <c r="J509" s="127"/>
      <c r="K509" s="105"/>
      <c r="L509" s="105"/>
      <c r="M509" s="106"/>
      <c r="N509" s="106"/>
      <c r="O509" s="106"/>
      <c r="P509" s="106"/>
      <c r="Q509" s="106"/>
      <c r="R509" s="106"/>
      <c r="S509" s="106"/>
      <c r="T509" s="106"/>
      <c r="U509" s="106"/>
      <c r="V509" s="106"/>
      <c r="W509" s="106"/>
      <c r="X509" s="106"/>
      <c r="Y509" s="106"/>
      <c r="Z509" s="106"/>
    </row>
    <row r="510" spans="1:26" ht="46.5" hidden="1" customHeight="1">
      <c r="A510" s="121" t="s">
        <v>1320</v>
      </c>
      <c r="B510" s="122" t="s">
        <v>1321</v>
      </c>
      <c r="C510" s="141"/>
      <c r="D510" s="124"/>
      <c r="E510" s="141"/>
      <c r="F510" s="142"/>
      <c r="G510" s="126"/>
      <c r="H510" s="126"/>
      <c r="I510" s="127"/>
      <c r="J510" s="127"/>
      <c r="K510" s="105"/>
      <c r="L510" s="105"/>
      <c r="M510" s="106"/>
      <c r="N510" s="106"/>
      <c r="O510" s="106"/>
      <c r="P510" s="106"/>
      <c r="Q510" s="106"/>
      <c r="R510" s="106"/>
      <c r="S510" s="106"/>
      <c r="T510" s="106"/>
      <c r="U510" s="106"/>
      <c r="V510" s="106"/>
      <c r="W510" s="106"/>
      <c r="X510" s="106"/>
      <c r="Y510" s="106"/>
      <c r="Z510" s="106"/>
    </row>
    <row r="511" spans="1:26" ht="28.5" hidden="1" customHeight="1">
      <c r="A511" s="121" t="s">
        <v>1322</v>
      </c>
      <c r="B511" s="150" t="s">
        <v>1323</v>
      </c>
      <c r="C511" s="141"/>
      <c r="D511" s="124"/>
      <c r="E511" s="141"/>
      <c r="F511" s="142"/>
      <c r="G511" s="126"/>
      <c r="H511" s="126"/>
      <c r="I511" s="127"/>
      <c r="J511" s="127"/>
      <c r="K511" s="105"/>
      <c r="L511" s="105"/>
      <c r="M511" s="106"/>
      <c r="N511" s="106"/>
      <c r="O511" s="106"/>
      <c r="P511" s="106"/>
      <c r="Q511" s="106"/>
      <c r="R511" s="106"/>
      <c r="S511" s="106"/>
      <c r="T511" s="106"/>
      <c r="U511" s="106"/>
      <c r="V511" s="106"/>
      <c r="W511" s="106"/>
      <c r="X511" s="106"/>
      <c r="Y511" s="106"/>
      <c r="Z511" s="106"/>
    </row>
    <row r="512" spans="1:26" ht="18" hidden="1" customHeight="1">
      <c r="A512" s="198" t="s">
        <v>140</v>
      </c>
      <c r="B512" s="1606" t="s">
        <v>141</v>
      </c>
      <c r="C512" s="1570"/>
      <c r="D512" s="1570"/>
      <c r="E512" s="1570"/>
      <c r="F512" s="1570"/>
      <c r="G512" s="1573"/>
      <c r="H512" s="201"/>
      <c r="I512" s="127">
        <f>SUM(D513:D523)</f>
        <v>0</v>
      </c>
      <c r="J512" s="127">
        <f>COUNT(D513:D523)*2</f>
        <v>0</v>
      </c>
      <c r="K512" s="105"/>
      <c r="L512" s="105"/>
      <c r="M512" s="106"/>
      <c r="N512" s="106"/>
      <c r="O512" s="106"/>
      <c r="P512" s="106"/>
      <c r="Q512" s="106"/>
      <c r="R512" s="106"/>
      <c r="S512" s="106"/>
      <c r="T512" s="106"/>
      <c r="U512" s="106"/>
      <c r="V512" s="106"/>
      <c r="W512" s="106"/>
      <c r="X512" s="106"/>
      <c r="Y512" s="106"/>
      <c r="Z512" s="106"/>
    </row>
    <row r="513" spans="1:26" ht="57" hidden="1" customHeight="1">
      <c r="A513" s="121" t="s">
        <v>1324</v>
      </c>
      <c r="B513" s="150" t="s">
        <v>1325</v>
      </c>
      <c r="C513" s="141"/>
      <c r="D513" s="124"/>
      <c r="E513" s="141"/>
      <c r="F513" s="142"/>
      <c r="G513" s="126"/>
      <c r="H513" s="126"/>
      <c r="I513" s="127"/>
      <c r="J513" s="127"/>
      <c r="K513" s="105"/>
      <c r="L513" s="105"/>
      <c r="M513" s="106"/>
      <c r="N513" s="106"/>
      <c r="O513" s="106"/>
      <c r="P513" s="106"/>
      <c r="Q513" s="106"/>
      <c r="R513" s="106"/>
      <c r="S513" s="106"/>
      <c r="T513" s="106"/>
      <c r="U513" s="106"/>
      <c r="V513" s="106"/>
      <c r="W513" s="106"/>
      <c r="X513" s="106"/>
      <c r="Y513" s="106"/>
      <c r="Z513" s="106"/>
    </row>
    <row r="514" spans="1:26" ht="28.5" hidden="1" customHeight="1">
      <c r="A514" s="121" t="s">
        <v>1326</v>
      </c>
      <c r="B514" s="150" t="s">
        <v>1327</v>
      </c>
      <c r="C514" s="141"/>
      <c r="D514" s="124"/>
      <c r="E514" s="141"/>
      <c r="F514" s="142"/>
      <c r="G514" s="126"/>
      <c r="H514" s="126"/>
      <c r="I514" s="127"/>
      <c r="J514" s="127"/>
      <c r="K514" s="105"/>
      <c r="L514" s="105"/>
      <c r="M514" s="106"/>
      <c r="N514" s="106"/>
      <c r="O514" s="106"/>
      <c r="P514" s="106"/>
      <c r="Q514" s="106"/>
      <c r="R514" s="106"/>
      <c r="S514" s="106"/>
      <c r="T514" s="106"/>
      <c r="U514" s="106"/>
      <c r="V514" s="106"/>
      <c r="W514" s="106"/>
      <c r="X514" s="106"/>
      <c r="Y514" s="106"/>
      <c r="Z514" s="106"/>
    </row>
    <row r="515" spans="1:26" ht="28.5" hidden="1" customHeight="1">
      <c r="A515" s="121" t="s">
        <v>1328</v>
      </c>
      <c r="B515" s="211" t="s">
        <v>1329</v>
      </c>
      <c r="C515" s="141"/>
      <c r="D515" s="124"/>
      <c r="E515" s="141"/>
      <c r="F515" s="142"/>
      <c r="G515" s="126"/>
      <c r="H515" s="126"/>
      <c r="I515" s="127"/>
      <c r="J515" s="127"/>
      <c r="K515" s="105"/>
      <c r="L515" s="105"/>
      <c r="M515" s="106"/>
      <c r="N515" s="106"/>
      <c r="O515" s="106"/>
      <c r="P515" s="106"/>
      <c r="Q515" s="106"/>
      <c r="R515" s="106"/>
      <c r="S515" s="106"/>
      <c r="T515" s="106"/>
      <c r="U515" s="106"/>
      <c r="V515" s="106"/>
      <c r="W515" s="106"/>
      <c r="X515" s="106"/>
      <c r="Y515" s="106"/>
      <c r="Z515" s="106"/>
    </row>
    <row r="516" spans="1:26" ht="28.5" hidden="1" customHeight="1">
      <c r="A516" s="121" t="s">
        <v>1330</v>
      </c>
      <c r="B516" s="150" t="s">
        <v>1331</v>
      </c>
      <c r="C516" s="141"/>
      <c r="D516" s="124"/>
      <c r="E516" s="141"/>
      <c r="F516" s="142"/>
      <c r="G516" s="126"/>
      <c r="H516" s="126"/>
      <c r="I516" s="127"/>
      <c r="J516" s="127"/>
      <c r="K516" s="105"/>
      <c r="L516" s="105"/>
      <c r="M516" s="106"/>
      <c r="N516" s="106"/>
      <c r="O516" s="106"/>
      <c r="P516" s="106"/>
      <c r="Q516" s="106"/>
      <c r="R516" s="106"/>
      <c r="S516" s="106"/>
      <c r="T516" s="106"/>
      <c r="U516" s="106"/>
      <c r="V516" s="106"/>
      <c r="W516" s="106"/>
      <c r="X516" s="106"/>
      <c r="Y516" s="106"/>
      <c r="Z516" s="106"/>
    </row>
    <row r="517" spans="1:26" ht="42.75" hidden="1" customHeight="1">
      <c r="A517" s="121" t="s">
        <v>1332</v>
      </c>
      <c r="B517" s="150" t="s">
        <v>1333</v>
      </c>
      <c r="C517" s="141"/>
      <c r="D517" s="124"/>
      <c r="E517" s="141"/>
      <c r="F517" s="142"/>
      <c r="G517" s="126"/>
      <c r="H517" s="126"/>
      <c r="I517" s="127"/>
      <c r="J517" s="127"/>
      <c r="K517" s="105"/>
      <c r="L517" s="105"/>
      <c r="M517" s="106"/>
      <c r="N517" s="106"/>
      <c r="O517" s="106"/>
      <c r="P517" s="106"/>
      <c r="Q517" s="106"/>
      <c r="R517" s="106"/>
      <c r="S517" s="106"/>
      <c r="T517" s="106"/>
      <c r="U517" s="106"/>
      <c r="V517" s="106"/>
      <c r="W517" s="106"/>
      <c r="X517" s="106"/>
      <c r="Y517" s="106"/>
      <c r="Z517" s="106"/>
    </row>
    <row r="518" spans="1:26" ht="28.5" hidden="1" customHeight="1">
      <c r="A518" s="121" t="s">
        <v>1334</v>
      </c>
      <c r="B518" s="150" t="s">
        <v>1335</v>
      </c>
      <c r="C518" s="141"/>
      <c r="D518" s="124"/>
      <c r="E518" s="141"/>
      <c r="F518" s="142"/>
      <c r="G518" s="126"/>
      <c r="H518" s="126"/>
      <c r="I518" s="127"/>
      <c r="J518" s="127"/>
      <c r="K518" s="105"/>
      <c r="L518" s="105"/>
      <c r="M518" s="106"/>
      <c r="N518" s="106"/>
      <c r="O518" s="106"/>
      <c r="P518" s="106"/>
      <c r="Q518" s="106"/>
      <c r="R518" s="106"/>
      <c r="S518" s="106"/>
      <c r="T518" s="106"/>
      <c r="U518" s="106"/>
      <c r="V518" s="106"/>
      <c r="W518" s="106"/>
      <c r="X518" s="106"/>
      <c r="Y518" s="106"/>
      <c r="Z518" s="106"/>
    </row>
    <row r="519" spans="1:26" ht="42.75" hidden="1" customHeight="1">
      <c r="A519" s="121" t="s">
        <v>1336</v>
      </c>
      <c r="B519" s="150" t="s">
        <v>1337</v>
      </c>
      <c r="C519" s="141"/>
      <c r="D519" s="124"/>
      <c r="E519" s="141"/>
      <c r="F519" s="142"/>
      <c r="G519" s="126"/>
      <c r="H519" s="126"/>
      <c r="I519" s="127"/>
      <c r="J519" s="127"/>
      <c r="K519" s="105"/>
      <c r="L519" s="105"/>
      <c r="M519" s="106"/>
      <c r="N519" s="106"/>
      <c r="O519" s="106"/>
      <c r="P519" s="106"/>
      <c r="Q519" s="106"/>
      <c r="R519" s="106"/>
      <c r="S519" s="106"/>
      <c r="T519" s="106"/>
      <c r="U519" s="106"/>
      <c r="V519" s="106"/>
      <c r="W519" s="106"/>
      <c r="X519" s="106"/>
      <c r="Y519" s="106"/>
      <c r="Z519" s="106"/>
    </row>
    <row r="520" spans="1:26" ht="42.75" hidden="1" customHeight="1">
      <c r="A520" s="121" t="s">
        <v>1338</v>
      </c>
      <c r="B520" s="150" t="s">
        <v>1339</v>
      </c>
      <c r="C520" s="141"/>
      <c r="D520" s="124"/>
      <c r="E520" s="141"/>
      <c r="F520" s="142"/>
      <c r="G520" s="126"/>
      <c r="H520" s="126"/>
      <c r="I520" s="127"/>
      <c r="J520" s="127"/>
      <c r="K520" s="105"/>
      <c r="L520" s="105"/>
      <c r="M520" s="106"/>
      <c r="N520" s="106"/>
      <c r="O520" s="106"/>
      <c r="P520" s="106"/>
      <c r="Q520" s="106"/>
      <c r="R520" s="106"/>
      <c r="S520" s="106"/>
      <c r="T520" s="106"/>
      <c r="U520" s="106"/>
      <c r="V520" s="106"/>
      <c r="W520" s="106"/>
      <c r="X520" s="106"/>
      <c r="Y520" s="106"/>
      <c r="Z520" s="106"/>
    </row>
    <row r="521" spans="1:26" ht="28.5" hidden="1" customHeight="1">
      <c r="A521" s="121" t="s">
        <v>1340</v>
      </c>
      <c r="B521" s="150" t="s">
        <v>1341</v>
      </c>
      <c r="C521" s="141"/>
      <c r="D521" s="124"/>
      <c r="E521" s="141"/>
      <c r="F521" s="142"/>
      <c r="G521" s="126"/>
      <c r="H521" s="126"/>
      <c r="I521" s="127"/>
      <c r="J521" s="127"/>
      <c r="K521" s="105"/>
      <c r="L521" s="105"/>
      <c r="M521" s="106"/>
      <c r="N521" s="106"/>
      <c r="O521" s="106"/>
      <c r="P521" s="106"/>
      <c r="Q521" s="106"/>
      <c r="R521" s="106"/>
      <c r="S521" s="106"/>
      <c r="T521" s="106"/>
      <c r="U521" s="106"/>
      <c r="V521" s="106"/>
      <c r="W521" s="106"/>
      <c r="X521" s="106"/>
      <c r="Y521" s="106"/>
      <c r="Z521" s="106"/>
    </row>
    <row r="522" spans="1:26" ht="28.5" hidden="1" customHeight="1">
      <c r="A522" s="121" t="s">
        <v>1342</v>
      </c>
      <c r="B522" s="150" t="s">
        <v>1343</v>
      </c>
      <c r="C522" s="141"/>
      <c r="D522" s="124"/>
      <c r="E522" s="141"/>
      <c r="F522" s="142"/>
      <c r="G522" s="126"/>
      <c r="H522" s="126"/>
      <c r="I522" s="127"/>
      <c r="J522" s="127"/>
      <c r="K522" s="105"/>
      <c r="L522" s="105"/>
      <c r="M522" s="106"/>
      <c r="N522" s="106"/>
      <c r="O522" s="106"/>
      <c r="P522" s="106"/>
      <c r="Q522" s="106"/>
      <c r="R522" s="106"/>
      <c r="S522" s="106"/>
      <c r="T522" s="106"/>
      <c r="U522" s="106"/>
      <c r="V522" s="106"/>
      <c r="W522" s="106"/>
      <c r="X522" s="106"/>
      <c r="Y522" s="106"/>
      <c r="Z522" s="106"/>
    </row>
    <row r="523" spans="1:26" ht="42.75" hidden="1" customHeight="1">
      <c r="A523" s="121" t="s">
        <v>1344</v>
      </c>
      <c r="B523" s="150" t="s">
        <v>1345</v>
      </c>
      <c r="C523" s="141"/>
      <c r="D523" s="124"/>
      <c r="E523" s="141"/>
      <c r="F523" s="142"/>
      <c r="G523" s="126"/>
      <c r="H523" s="126"/>
      <c r="I523" s="127"/>
      <c r="J523" s="127"/>
      <c r="K523" s="105"/>
      <c r="L523" s="105"/>
      <c r="M523" s="106"/>
      <c r="N523" s="106"/>
      <c r="O523" s="106"/>
      <c r="P523" s="106"/>
      <c r="Q523" s="106"/>
      <c r="R523" s="106"/>
      <c r="S523" s="106"/>
      <c r="T523" s="106"/>
      <c r="U523" s="106"/>
      <c r="V523" s="106"/>
      <c r="W523" s="106"/>
      <c r="X523" s="106"/>
      <c r="Y523" s="106"/>
      <c r="Z523" s="106"/>
    </row>
    <row r="524" spans="1:26" ht="18" hidden="1" customHeight="1">
      <c r="A524" s="198" t="s">
        <v>142</v>
      </c>
      <c r="B524" s="1606" t="s">
        <v>143</v>
      </c>
      <c r="C524" s="1570"/>
      <c r="D524" s="1570"/>
      <c r="E524" s="1570"/>
      <c r="F524" s="1570"/>
      <c r="G524" s="1573"/>
      <c r="H524" s="201"/>
      <c r="I524" s="127">
        <f>SUM(D525:D530)</f>
        <v>0</v>
      </c>
      <c r="J524" s="127">
        <f>COUNT(D525:D530)*2</f>
        <v>0</v>
      </c>
      <c r="K524" s="105"/>
      <c r="L524" s="105"/>
      <c r="M524" s="106"/>
      <c r="N524" s="106"/>
      <c r="O524" s="106"/>
      <c r="P524" s="106"/>
      <c r="Q524" s="106"/>
      <c r="R524" s="106"/>
      <c r="S524" s="106"/>
      <c r="T524" s="106"/>
      <c r="U524" s="106"/>
      <c r="V524" s="106"/>
      <c r="W524" s="106"/>
      <c r="X524" s="106"/>
      <c r="Y524" s="106"/>
      <c r="Z524" s="106"/>
    </row>
    <row r="525" spans="1:26" ht="42.75" hidden="1" customHeight="1">
      <c r="A525" s="121" t="s">
        <v>1346</v>
      </c>
      <c r="B525" s="150" t="s">
        <v>1347</v>
      </c>
      <c r="C525" s="141"/>
      <c r="D525" s="124"/>
      <c r="E525" s="141"/>
      <c r="F525" s="142"/>
      <c r="G525" s="126"/>
      <c r="H525" s="126"/>
      <c r="I525" s="127"/>
      <c r="J525" s="127"/>
      <c r="K525" s="105"/>
      <c r="L525" s="105"/>
      <c r="M525" s="106"/>
      <c r="N525" s="106"/>
      <c r="O525" s="106"/>
      <c r="P525" s="106"/>
      <c r="Q525" s="106"/>
      <c r="R525" s="106"/>
      <c r="S525" s="106"/>
      <c r="T525" s="106"/>
      <c r="U525" s="106"/>
      <c r="V525" s="106"/>
      <c r="W525" s="106"/>
      <c r="X525" s="106"/>
      <c r="Y525" s="106"/>
      <c r="Z525" s="106"/>
    </row>
    <row r="526" spans="1:26" ht="42.75" hidden="1" customHeight="1">
      <c r="A526" s="121" t="s">
        <v>1348</v>
      </c>
      <c r="B526" s="150" t="s">
        <v>1349</v>
      </c>
      <c r="C526" s="141"/>
      <c r="D526" s="124"/>
      <c r="E526" s="141"/>
      <c r="F526" s="142"/>
      <c r="G526" s="126"/>
      <c r="H526" s="126"/>
      <c r="I526" s="127"/>
      <c r="J526" s="127"/>
      <c r="K526" s="105"/>
      <c r="L526" s="105"/>
      <c r="M526" s="106"/>
      <c r="N526" s="106"/>
      <c r="O526" s="106"/>
      <c r="P526" s="106"/>
      <c r="Q526" s="106"/>
      <c r="R526" s="106"/>
      <c r="S526" s="106"/>
      <c r="T526" s="106"/>
      <c r="U526" s="106"/>
      <c r="V526" s="106"/>
      <c r="W526" s="106"/>
      <c r="X526" s="106"/>
      <c r="Y526" s="106"/>
      <c r="Z526" s="106"/>
    </row>
    <row r="527" spans="1:26" ht="28.5" hidden="1" customHeight="1">
      <c r="A527" s="121" t="s">
        <v>1350</v>
      </c>
      <c r="B527" s="150" t="s">
        <v>1351</v>
      </c>
      <c r="C527" s="141"/>
      <c r="D527" s="124"/>
      <c r="E527" s="141"/>
      <c r="F527" s="142"/>
      <c r="G527" s="126"/>
      <c r="H527" s="126"/>
      <c r="I527" s="127"/>
      <c r="J527" s="127"/>
      <c r="K527" s="105"/>
      <c r="L527" s="105"/>
      <c r="M527" s="106"/>
      <c r="N527" s="106"/>
      <c r="O527" s="106"/>
      <c r="P527" s="106"/>
      <c r="Q527" s="106"/>
      <c r="R527" s="106"/>
      <c r="S527" s="106"/>
      <c r="T527" s="106"/>
      <c r="U527" s="106"/>
      <c r="V527" s="106"/>
      <c r="W527" s="106"/>
      <c r="X527" s="106"/>
      <c r="Y527" s="106"/>
      <c r="Z527" s="106"/>
    </row>
    <row r="528" spans="1:26" ht="42.75" hidden="1" customHeight="1">
      <c r="A528" s="121" t="s">
        <v>1352</v>
      </c>
      <c r="B528" s="150" t="s">
        <v>1353</v>
      </c>
      <c r="C528" s="141"/>
      <c r="D528" s="124"/>
      <c r="E528" s="141"/>
      <c r="F528" s="142"/>
      <c r="G528" s="126"/>
      <c r="H528" s="126"/>
      <c r="I528" s="127"/>
      <c r="J528" s="127"/>
      <c r="K528" s="105"/>
      <c r="L528" s="105"/>
      <c r="M528" s="106"/>
      <c r="N528" s="106"/>
      <c r="O528" s="106"/>
      <c r="P528" s="106"/>
      <c r="Q528" s="106"/>
      <c r="R528" s="106"/>
      <c r="S528" s="106"/>
      <c r="T528" s="106"/>
      <c r="U528" s="106"/>
      <c r="V528" s="106"/>
      <c r="W528" s="106"/>
      <c r="X528" s="106"/>
      <c r="Y528" s="106"/>
      <c r="Z528" s="106"/>
    </row>
    <row r="529" spans="1:26" ht="42.75" hidden="1" customHeight="1">
      <c r="A529" s="121" t="s">
        <v>1354</v>
      </c>
      <c r="B529" s="150" t="s">
        <v>1355</v>
      </c>
      <c r="C529" s="141"/>
      <c r="D529" s="124"/>
      <c r="E529" s="141"/>
      <c r="F529" s="142"/>
      <c r="G529" s="126"/>
      <c r="H529" s="126"/>
      <c r="I529" s="127"/>
      <c r="J529" s="127"/>
      <c r="K529" s="105"/>
      <c r="L529" s="105"/>
      <c r="M529" s="106"/>
      <c r="N529" s="106"/>
      <c r="O529" s="106"/>
      <c r="P529" s="106"/>
      <c r="Q529" s="106"/>
      <c r="R529" s="106"/>
      <c r="S529" s="106"/>
      <c r="T529" s="106"/>
      <c r="U529" s="106"/>
      <c r="V529" s="106"/>
      <c r="W529" s="106"/>
      <c r="X529" s="106"/>
      <c r="Y529" s="106"/>
      <c r="Z529" s="106"/>
    </row>
    <row r="530" spans="1:26" ht="46.5" hidden="1" customHeight="1">
      <c r="A530" s="121" t="s">
        <v>1356</v>
      </c>
      <c r="B530" s="212" t="s">
        <v>1357</v>
      </c>
      <c r="C530" s="141"/>
      <c r="D530" s="124"/>
      <c r="E530" s="141"/>
      <c r="F530" s="142"/>
      <c r="G530" s="126"/>
      <c r="H530" s="126"/>
      <c r="I530" s="127"/>
      <c r="J530" s="127"/>
      <c r="K530" s="105"/>
      <c r="L530" s="105"/>
      <c r="M530" s="106"/>
      <c r="N530" s="106"/>
      <c r="O530" s="106"/>
      <c r="P530" s="106"/>
      <c r="Q530" s="106"/>
      <c r="R530" s="106"/>
      <c r="S530" s="106"/>
      <c r="T530" s="106"/>
      <c r="U530" s="106"/>
      <c r="V530" s="106"/>
      <c r="W530" s="106"/>
      <c r="X530" s="106"/>
      <c r="Y530" s="106"/>
      <c r="Z530" s="106"/>
    </row>
    <row r="531" spans="1:26" ht="18" hidden="1" customHeight="1">
      <c r="A531" s="198" t="s">
        <v>144</v>
      </c>
      <c r="B531" s="1606" t="s">
        <v>145</v>
      </c>
      <c r="C531" s="1570"/>
      <c r="D531" s="1570"/>
      <c r="E531" s="1570"/>
      <c r="F531" s="1570"/>
      <c r="G531" s="1573"/>
      <c r="H531" s="201"/>
      <c r="I531" s="127">
        <f>SUM(D532:D541)</f>
        <v>0</v>
      </c>
      <c r="J531" s="127">
        <f>COUNT(D532:D541)*2</f>
        <v>0</v>
      </c>
      <c r="K531" s="105"/>
      <c r="L531" s="105"/>
      <c r="M531" s="106"/>
      <c r="N531" s="106"/>
      <c r="O531" s="106"/>
      <c r="P531" s="106"/>
      <c r="Q531" s="106"/>
      <c r="R531" s="106"/>
      <c r="S531" s="106"/>
      <c r="T531" s="106"/>
      <c r="U531" s="106"/>
      <c r="V531" s="106"/>
      <c r="W531" s="106"/>
      <c r="X531" s="106"/>
      <c r="Y531" s="106"/>
      <c r="Z531" s="106"/>
    </row>
    <row r="532" spans="1:26" ht="30.75" hidden="1" customHeight="1">
      <c r="A532" s="121" t="s">
        <v>1358</v>
      </c>
      <c r="B532" s="122" t="s">
        <v>1359</v>
      </c>
      <c r="C532" s="141"/>
      <c r="D532" s="124"/>
      <c r="E532" s="141"/>
      <c r="F532" s="142"/>
      <c r="G532" s="126"/>
      <c r="H532" s="126"/>
      <c r="I532" s="127"/>
      <c r="J532" s="127"/>
      <c r="K532" s="105"/>
      <c r="L532" s="105"/>
      <c r="M532" s="106"/>
      <c r="N532" s="106"/>
      <c r="O532" s="106"/>
      <c r="P532" s="106"/>
      <c r="Q532" s="106"/>
      <c r="R532" s="106"/>
      <c r="S532" s="106"/>
      <c r="T532" s="106"/>
      <c r="U532" s="106"/>
      <c r="V532" s="106"/>
      <c r="W532" s="106"/>
      <c r="X532" s="106"/>
      <c r="Y532" s="106"/>
      <c r="Z532" s="106"/>
    </row>
    <row r="533" spans="1:26" ht="46.5" hidden="1" customHeight="1">
      <c r="A533" s="121" t="s">
        <v>1360</v>
      </c>
      <c r="B533" s="122" t="s">
        <v>1361</v>
      </c>
      <c r="C533" s="141"/>
      <c r="D533" s="124"/>
      <c r="E533" s="141"/>
      <c r="F533" s="142"/>
      <c r="G533" s="126"/>
      <c r="H533" s="126"/>
      <c r="I533" s="127"/>
      <c r="J533" s="127"/>
      <c r="K533" s="105"/>
      <c r="L533" s="105"/>
      <c r="M533" s="106"/>
      <c r="N533" s="106"/>
      <c r="O533" s="106"/>
      <c r="P533" s="106"/>
      <c r="Q533" s="106"/>
      <c r="R533" s="106"/>
      <c r="S533" s="106"/>
      <c r="T533" s="106"/>
      <c r="U533" s="106"/>
      <c r="V533" s="106"/>
      <c r="W533" s="106"/>
      <c r="X533" s="106"/>
      <c r="Y533" s="106"/>
      <c r="Z533" s="106"/>
    </row>
    <row r="534" spans="1:26" ht="30.75" hidden="1" customHeight="1">
      <c r="A534" s="121" t="s">
        <v>1362</v>
      </c>
      <c r="B534" s="122" t="s">
        <v>1363</v>
      </c>
      <c r="C534" s="141"/>
      <c r="D534" s="124"/>
      <c r="E534" s="141"/>
      <c r="F534" s="142"/>
      <c r="G534" s="126"/>
      <c r="H534" s="126"/>
      <c r="I534" s="127"/>
      <c r="J534" s="127"/>
      <c r="K534" s="105"/>
      <c r="L534" s="105"/>
      <c r="M534" s="106"/>
      <c r="N534" s="106"/>
      <c r="O534" s="106"/>
      <c r="P534" s="106"/>
      <c r="Q534" s="106"/>
      <c r="R534" s="106"/>
      <c r="S534" s="106"/>
      <c r="T534" s="106"/>
      <c r="U534" s="106"/>
      <c r="V534" s="106"/>
      <c r="W534" s="106"/>
      <c r="X534" s="106"/>
      <c r="Y534" s="106"/>
      <c r="Z534" s="106"/>
    </row>
    <row r="535" spans="1:26" ht="30.75" hidden="1" customHeight="1">
      <c r="A535" s="121" t="s">
        <v>1364</v>
      </c>
      <c r="B535" s="122" t="s">
        <v>1365</v>
      </c>
      <c r="C535" s="141"/>
      <c r="D535" s="124"/>
      <c r="E535" s="141"/>
      <c r="F535" s="142"/>
      <c r="G535" s="126"/>
      <c r="H535" s="126"/>
      <c r="I535" s="127"/>
      <c r="J535" s="127"/>
      <c r="K535" s="105"/>
      <c r="L535" s="105"/>
      <c r="M535" s="106"/>
      <c r="N535" s="106"/>
      <c r="O535" s="106"/>
      <c r="P535" s="106"/>
      <c r="Q535" s="106"/>
      <c r="R535" s="106"/>
      <c r="S535" s="106"/>
      <c r="T535" s="106"/>
      <c r="U535" s="106"/>
      <c r="V535" s="106"/>
      <c r="W535" s="106"/>
      <c r="X535" s="106"/>
      <c r="Y535" s="106"/>
      <c r="Z535" s="106"/>
    </row>
    <row r="536" spans="1:26" ht="30.75" hidden="1" customHeight="1">
      <c r="A536" s="121" t="s">
        <v>1366</v>
      </c>
      <c r="B536" s="122" t="s">
        <v>1367</v>
      </c>
      <c r="C536" s="141"/>
      <c r="D536" s="124"/>
      <c r="E536" s="141"/>
      <c r="F536" s="142"/>
      <c r="G536" s="126"/>
      <c r="H536" s="126"/>
      <c r="I536" s="127"/>
      <c r="J536" s="127"/>
      <c r="K536" s="105"/>
      <c r="L536" s="105"/>
      <c r="M536" s="106"/>
      <c r="N536" s="106"/>
      <c r="O536" s="106"/>
      <c r="P536" s="106"/>
      <c r="Q536" s="106"/>
      <c r="R536" s="106"/>
      <c r="S536" s="106"/>
      <c r="T536" s="106"/>
      <c r="U536" s="106"/>
      <c r="V536" s="106"/>
      <c r="W536" s="106"/>
      <c r="X536" s="106"/>
      <c r="Y536" s="106"/>
      <c r="Z536" s="106"/>
    </row>
    <row r="537" spans="1:26" ht="30.75" hidden="1" customHeight="1">
      <c r="A537" s="121" t="s">
        <v>1368</v>
      </c>
      <c r="B537" s="122" t="s">
        <v>1369</v>
      </c>
      <c r="C537" s="141"/>
      <c r="D537" s="124"/>
      <c r="E537" s="141"/>
      <c r="F537" s="142"/>
      <c r="G537" s="126"/>
      <c r="H537" s="126"/>
      <c r="I537" s="127"/>
      <c r="J537" s="127"/>
      <c r="K537" s="105"/>
      <c r="L537" s="105"/>
      <c r="M537" s="106"/>
      <c r="N537" s="106"/>
      <c r="O537" s="106"/>
      <c r="P537" s="106"/>
      <c r="Q537" s="106"/>
      <c r="R537" s="106"/>
      <c r="S537" s="106"/>
      <c r="T537" s="106"/>
      <c r="U537" s="106"/>
      <c r="V537" s="106"/>
      <c r="W537" s="106"/>
      <c r="X537" s="106"/>
      <c r="Y537" s="106"/>
      <c r="Z537" s="106"/>
    </row>
    <row r="538" spans="1:26" ht="46.5" hidden="1" customHeight="1">
      <c r="A538" s="121" t="s">
        <v>1370</v>
      </c>
      <c r="B538" s="122" t="s">
        <v>1371</v>
      </c>
      <c r="C538" s="141"/>
      <c r="D538" s="124"/>
      <c r="E538" s="141"/>
      <c r="F538" s="142"/>
      <c r="G538" s="126"/>
      <c r="H538" s="126"/>
      <c r="I538" s="127"/>
      <c r="J538" s="127"/>
      <c r="K538" s="105"/>
      <c r="L538" s="105"/>
      <c r="M538" s="106"/>
      <c r="N538" s="106"/>
      <c r="O538" s="106"/>
      <c r="P538" s="106"/>
      <c r="Q538" s="106"/>
      <c r="R538" s="106"/>
      <c r="S538" s="106"/>
      <c r="T538" s="106"/>
      <c r="U538" s="106"/>
      <c r="V538" s="106"/>
      <c r="W538" s="106"/>
      <c r="X538" s="106"/>
      <c r="Y538" s="106"/>
      <c r="Z538" s="106"/>
    </row>
    <row r="539" spans="1:26" ht="46.5" hidden="1" customHeight="1">
      <c r="A539" s="121" t="s">
        <v>1372</v>
      </c>
      <c r="B539" s="122" t="s">
        <v>1373</v>
      </c>
      <c r="C539" s="141"/>
      <c r="D539" s="124"/>
      <c r="E539" s="141"/>
      <c r="F539" s="142"/>
      <c r="G539" s="126"/>
      <c r="H539" s="126"/>
      <c r="I539" s="127"/>
      <c r="J539" s="127"/>
      <c r="K539" s="105"/>
      <c r="L539" s="105"/>
      <c r="M539" s="106"/>
      <c r="N539" s="106"/>
      <c r="O539" s="106"/>
      <c r="P539" s="106"/>
      <c r="Q539" s="106"/>
      <c r="R539" s="106"/>
      <c r="S539" s="106"/>
      <c r="T539" s="106"/>
      <c r="U539" s="106"/>
      <c r="V539" s="106"/>
      <c r="W539" s="106"/>
      <c r="X539" s="106"/>
      <c r="Y539" s="106"/>
      <c r="Z539" s="106"/>
    </row>
    <row r="540" spans="1:26" ht="30.75" hidden="1" customHeight="1">
      <c r="A540" s="121" t="s">
        <v>1374</v>
      </c>
      <c r="B540" s="122" t="s">
        <v>1375</v>
      </c>
      <c r="C540" s="141"/>
      <c r="D540" s="124"/>
      <c r="E540" s="141"/>
      <c r="F540" s="142"/>
      <c r="G540" s="126"/>
      <c r="H540" s="126"/>
      <c r="I540" s="127"/>
      <c r="J540" s="127"/>
      <c r="K540" s="105"/>
      <c r="L540" s="105"/>
      <c r="M540" s="106"/>
      <c r="N540" s="106"/>
      <c r="O540" s="106"/>
      <c r="P540" s="106"/>
      <c r="Q540" s="106"/>
      <c r="R540" s="106"/>
      <c r="S540" s="106"/>
      <c r="T540" s="106"/>
      <c r="U540" s="106"/>
      <c r="V540" s="106"/>
      <c r="W540" s="106"/>
      <c r="X540" s="106"/>
      <c r="Y540" s="106"/>
      <c r="Z540" s="106"/>
    </row>
    <row r="541" spans="1:26" ht="46.5" hidden="1" customHeight="1">
      <c r="A541" s="121" t="s">
        <v>1376</v>
      </c>
      <c r="B541" s="122" t="s">
        <v>1377</v>
      </c>
      <c r="C541" s="141"/>
      <c r="D541" s="124"/>
      <c r="E541" s="141"/>
      <c r="F541" s="142"/>
      <c r="G541" s="213"/>
      <c r="H541" s="213"/>
      <c r="I541" s="127"/>
      <c r="J541" s="127"/>
      <c r="K541" s="105"/>
      <c r="L541" s="105"/>
      <c r="M541" s="106"/>
      <c r="N541" s="106"/>
      <c r="O541" s="106"/>
      <c r="P541" s="106"/>
      <c r="Q541" s="106"/>
      <c r="R541" s="106"/>
      <c r="S541" s="106"/>
      <c r="T541" s="106"/>
      <c r="U541" s="106"/>
      <c r="V541" s="106"/>
      <c r="W541" s="106"/>
      <c r="X541" s="106"/>
      <c r="Y541" s="106"/>
      <c r="Z541" s="106"/>
    </row>
    <row r="542" spans="1:26" ht="18" hidden="1" customHeight="1">
      <c r="A542" s="198" t="s">
        <v>146</v>
      </c>
      <c r="B542" s="1606" t="s">
        <v>147</v>
      </c>
      <c r="C542" s="1570"/>
      <c r="D542" s="1570"/>
      <c r="E542" s="1570"/>
      <c r="F542" s="1570"/>
      <c r="G542" s="1573"/>
      <c r="H542" s="201"/>
      <c r="I542" s="127">
        <f>SUM(D543:D548)</f>
        <v>0</v>
      </c>
      <c r="J542" s="127">
        <f>COUNT(D543:D548)*2</f>
        <v>0</v>
      </c>
      <c r="K542" s="105"/>
      <c r="L542" s="105"/>
      <c r="M542" s="106"/>
      <c r="N542" s="106"/>
      <c r="O542" s="106"/>
      <c r="P542" s="106"/>
      <c r="Q542" s="106"/>
      <c r="R542" s="106"/>
      <c r="S542" s="106"/>
      <c r="T542" s="106"/>
      <c r="U542" s="106"/>
      <c r="V542" s="106"/>
      <c r="W542" s="106"/>
      <c r="X542" s="106"/>
      <c r="Y542" s="106"/>
      <c r="Z542" s="106"/>
    </row>
    <row r="543" spans="1:26" ht="30.75" hidden="1" customHeight="1">
      <c r="A543" s="121" t="s">
        <v>1378</v>
      </c>
      <c r="B543" s="122" t="s">
        <v>1379</v>
      </c>
      <c r="C543" s="141"/>
      <c r="D543" s="124"/>
      <c r="E543" s="141"/>
      <c r="F543" s="142"/>
      <c r="G543" s="126"/>
      <c r="H543" s="126"/>
      <c r="I543" s="127"/>
      <c r="J543" s="127"/>
      <c r="K543" s="105"/>
      <c r="L543" s="105"/>
      <c r="M543" s="106"/>
      <c r="N543" s="106"/>
      <c r="O543" s="106"/>
      <c r="P543" s="106"/>
      <c r="Q543" s="106"/>
      <c r="R543" s="106"/>
      <c r="S543" s="106"/>
      <c r="T543" s="106"/>
      <c r="U543" s="106"/>
      <c r="V543" s="106"/>
      <c r="W543" s="106"/>
      <c r="X543" s="106"/>
      <c r="Y543" s="106"/>
      <c r="Z543" s="106"/>
    </row>
    <row r="544" spans="1:26" ht="30.75" hidden="1" customHeight="1">
      <c r="A544" s="121" t="s">
        <v>1380</v>
      </c>
      <c r="B544" s="122" t="s">
        <v>1381</v>
      </c>
      <c r="C544" s="141"/>
      <c r="D544" s="124"/>
      <c r="E544" s="141"/>
      <c r="F544" s="142"/>
      <c r="G544" s="126"/>
      <c r="H544" s="126"/>
      <c r="I544" s="127"/>
      <c r="J544" s="127"/>
      <c r="K544" s="105"/>
      <c r="L544" s="105"/>
      <c r="M544" s="106"/>
      <c r="N544" s="106"/>
      <c r="O544" s="106"/>
      <c r="P544" s="106"/>
      <c r="Q544" s="106"/>
      <c r="R544" s="106"/>
      <c r="S544" s="106"/>
      <c r="T544" s="106"/>
      <c r="U544" s="106"/>
      <c r="V544" s="106"/>
      <c r="W544" s="106"/>
      <c r="X544" s="106"/>
      <c r="Y544" s="106"/>
      <c r="Z544" s="106"/>
    </row>
    <row r="545" spans="1:26" ht="30.75" hidden="1" customHeight="1">
      <c r="A545" s="121" t="s">
        <v>1382</v>
      </c>
      <c r="B545" s="122" t="s">
        <v>1383</v>
      </c>
      <c r="C545" s="141"/>
      <c r="D545" s="124"/>
      <c r="E545" s="141"/>
      <c r="F545" s="142"/>
      <c r="G545" s="126"/>
      <c r="H545" s="126"/>
      <c r="I545" s="127"/>
      <c r="J545" s="127"/>
      <c r="K545" s="105"/>
      <c r="L545" s="105"/>
      <c r="M545" s="106"/>
      <c r="N545" s="106"/>
      <c r="O545" s="106"/>
      <c r="P545" s="106"/>
      <c r="Q545" s="106"/>
      <c r="R545" s="106"/>
      <c r="S545" s="106"/>
      <c r="T545" s="106"/>
      <c r="U545" s="106"/>
      <c r="V545" s="106"/>
      <c r="W545" s="106"/>
      <c r="X545" s="106"/>
      <c r="Y545" s="106"/>
      <c r="Z545" s="106"/>
    </row>
    <row r="546" spans="1:26" ht="30.75" hidden="1" customHeight="1">
      <c r="A546" s="121" t="s">
        <v>1384</v>
      </c>
      <c r="B546" s="122" t="s">
        <v>1385</v>
      </c>
      <c r="C546" s="141"/>
      <c r="D546" s="124"/>
      <c r="E546" s="141"/>
      <c r="F546" s="142"/>
      <c r="G546" s="126"/>
      <c r="H546" s="126"/>
      <c r="I546" s="127"/>
      <c r="J546" s="127"/>
      <c r="K546" s="105"/>
      <c r="L546" s="105"/>
      <c r="M546" s="106"/>
      <c r="N546" s="106"/>
      <c r="O546" s="106"/>
      <c r="P546" s="106"/>
      <c r="Q546" s="106"/>
      <c r="R546" s="106"/>
      <c r="S546" s="106"/>
      <c r="T546" s="106"/>
      <c r="U546" s="106"/>
      <c r="V546" s="106"/>
      <c r="W546" s="106"/>
      <c r="X546" s="106"/>
      <c r="Y546" s="106"/>
      <c r="Z546" s="106"/>
    </row>
    <row r="547" spans="1:26" ht="30.75" hidden="1" customHeight="1">
      <c r="A547" s="121" t="s">
        <v>1386</v>
      </c>
      <c r="B547" s="122" t="s">
        <v>1387</v>
      </c>
      <c r="C547" s="141"/>
      <c r="D547" s="124"/>
      <c r="E547" s="141"/>
      <c r="F547" s="142"/>
      <c r="G547" s="126"/>
      <c r="H547" s="126"/>
      <c r="I547" s="127"/>
      <c r="J547" s="127"/>
      <c r="K547" s="105"/>
      <c r="L547" s="105"/>
      <c r="M547" s="106"/>
      <c r="N547" s="106"/>
      <c r="O547" s="106"/>
      <c r="P547" s="106"/>
      <c r="Q547" s="106"/>
      <c r="R547" s="106"/>
      <c r="S547" s="106"/>
      <c r="T547" s="106"/>
      <c r="U547" s="106"/>
      <c r="V547" s="106"/>
      <c r="W547" s="106"/>
      <c r="X547" s="106"/>
      <c r="Y547" s="106"/>
      <c r="Z547" s="106"/>
    </row>
    <row r="548" spans="1:26" ht="30.75" hidden="1" customHeight="1">
      <c r="A548" s="121" t="s">
        <v>1388</v>
      </c>
      <c r="B548" s="122" t="s">
        <v>1389</v>
      </c>
      <c r="C548" s="141"/>
      <c r="D548" s="124"/>
      <c r="E548" s="141"/>
      <c r="F548" s="142"/>
      <c r="G548" s="126"/>
      <c r="H548" s="126"/>
      <c r="I548" s="127"/>
      <c r="J548" s="127"/>
      <c r="K548" s="105"/>
      <c r="L548" s="105"/>
      <c r="M548" s="106"/>
      <c r="N548" s="106"/>
      <c r="O548" s="106"/>
      <c r="P548" s="106"/>
      <c r="Q548" s="106"/>
      <c r="R548" s="106"/>
      <c r="S548" s="106"/>
      <c r="T548" s="106"/>
      <c r="U548" s="106"/>
      <c r="V548" s="106"/>
      <c r="W548" s="106"/>
      <c r="X548" s="106"/>
      <c r="Y548" s="106"/>
      <c r="Z548" s="106"/>
    </row>
    <row r="549" spans="1:26" ht="18" hidden="1" customHeight="1">
      <c r="A549" s="198" t="s">
        <v>148</v>
      </c>
      <c r="B549" s="1606" t="s">
        <v>149</v>
      </c>
      <c r="C549" s="1570"/>
      <c r="D549" s="1570"/>
      <c r="E549" s="1570"/>
      <c r="F549" s="1570"/>
      <c r="G549" s="1573"/>
      <c r="H549" s="201"/>
      <c r="I549" s="127">
        <f>SUM(D550:D553)</f>
        <v>0</v>
      </c>
      <c r="J549" s="127">
        <f>COUNT(D550:D553)*2</f>
        <v>0</v>
      </c>
      <c r="K549" s="105"/>
      <c r="L549" s="105"/>
      <c r="M549" s="106"/>
      <c r="N549" s="106"/>
      <c r="O549" s="106"/>
      <c r="P549" s="106"/>
      <c r="Q549" s="106"/>
      <c r="R549" s="106"/>
      <c r="S549" s="106"/>
      <c r="T549" s="106"/>
      <c r="U549" s="106"/>
      <c r="V549" s="106"/>
      <c r="W549" s="106"/>
      <c r="X549" s="106"/>
      <c r="Y549" s="106"/>
      <c r="Z549" s="106"/>
    </row>
    <row r="550" spans="1:26" ht="15" hidden="1" customHeight="1">
      <c r="A550" s="121" t="s">
        <v>1390</v>
      </c>
      <c r="B550" s="122" t="s">
        <v>1391</v>
      </c>
      <c r="C550" s="141"/>
      <c r="D550" s="124"/>
      <c r="E550" s="141"/>
      <c r="F550" s="142"/>
      <c r="G550" s="126"/>
      <c r="H550" s="126"/>
      <c r="I550" s="127"/>
      <c r="J550" s="127"/>
      <c r="K550" s="105"/>
      <c r="L550" s="105"/>
      <c r="M550" s="106"/>
      <c r="N550" s="106"/>
      <c r="O550" s="106"/>
      <c r="P550" s="106"/>
      <c r="Q550" s="106"/>
      <c r="R550" s="106"/>
      <c r="S550" s="106"/>
      <c r="T550" s="106"/>
      <c r="U550" s="106"/>
      <c r="V550" s="106"/>
      <c r="W550" s="106"/>
      <c r="X550" s="106"/>
      <c r="Y550" s="106"/>
      <c r="Z550" s="106"/>
    </row>
    <row r="551" spans="1:26" ht="15" hidden="1" customHeight="1">
      <c r="A551" s="121" t="s">
        <v>1392</v>
      </c>
      <c r="B551" s="122" t="s">
        <v>1393</v>
      </c>
      <c r="C551" s="141"/>
      <c r="D551" s="124"/>
      <c r="E551" s="141"/>
      <c r="F551" s="142"/>
      <c r="G551" s="126"/>
      <c r="H551" s="126"/>
      <c r="I551" s="127"/>
      <c r="J551" s="127"/>
      <c r="K551" s="105"/>
      <c r="L551" s="105"/>
      <c r="M551" s="106"/>
      <c r="N551" s="106"/>
      <c r="O551" s="106"/>
      <c r="P551" s="106"/>
      <c r="Q551" s="106"/>
      <c r="R551" s="106"/>
      <c r="S551" s="106"/>
      <c r="T551" s="106"/>
      <c r="U551" s="106"/>
      <c r="V551" s="106"/>
      <c r="W551" s="106"/>
      <c r="X551" s="106"/>
      <c r="Y551" s="106"/>
      <c r="Z551" s="106"/>
    </row>
    <row r="552" spans="1:26" ht="15" hidden="1" customHeight="1">
      <c r="A552" s="121" t="s">
        <v>1394</v>
      </c>
      <c r="B552" s="122" t="s">
        <v>1395</v>
      </c>
      <c r="C552" s="141"/>
      <c r="D552" s="124"/>
      <c r="E552" s="141"/>
      <c r="F552" s="142"/>
      <c r="G552" s="126"/>
      <c r="H552" s="126"/>
      <c r="I552" s="127"/>
      <c r="J552" s="127"/>
      <c r="K552" s="105"/>
      <c r="L552" s="105"/>
      <c r="M552" s="106"/>
      <c r="N552" s="106"/>
      <c r="O552" s="106"/>
      <c r="P552" s="106"/>
      <c r="Q552" s="106"/>
      <c r="R552" s="106"/>
      <c r="S552" s="106"/>
      <c r="T552" s="106"/>
      <c r="U552" s="106"/>
      <c r="V552" s="106"/>
      <c r="W552" s="106"/>
      <c r="X552" s="106"/>
      <c r="Y552" s="106"/>
      <c r="Z552" s="106"/>
    </row>
    <row r="553" spans="1:26" ht="15" hidden="1" customHeight="1">
      <c r="A553" s="121" t="s">
        <v>1396</v>
      </c>
      <c r="B553" s="122" t="s">
        <v>1397</v>
      </c>
      <c r="C553" s="141"/>
      <c r="D553" s="124"/>
      <c r="E553" s="141"/>
      <c r="F553" s="142"/>
      <c r="G553" s="126"/>
      <c r="H553" s="126"/>
      <c r="I553" s="127"/>
      <c r="J553" s="127"/>
      <c r="K553" s="105"/>
      <c r="L553" s="105"/>
      <c r="M553" s="106"/>
      <c r="N553" s="106"/>
      <c r="O553" s="106"/>
      <c r="P553" s="106"/>
      <c r="Q553" s="106"/>
      <c r="R553" s="106"/>
      <c r="S553" s="106"/>
      <c r="T553" s="106"/>
      <c r="U553" s="106"/>
      <c r="V553" s="106"/>
      <c r="W553" s="106"/>
      <c r="X553" s="106"/>
      <c r="Y553" s="106"/>
      <c r="Z553" s="106"/>
    </row>
    <row r="554" spans="1:26" ht="30.75" hidden="1" customHeight="1">
      <c r="A554" s="121"/>
      <c r="B554" s="214" t="s">
        <v>1398</v>
      </c>
      <c r="C554" s="215"/>
      <c r="D554" s="215"/>
      <c r="E554" s="215"/>
      <c r="F554" s="215"/>
      <c r="G554" s="216"/>
      <c r="H554" s="216"/>
      <c r="I554" s="127"/>
      <c r="J554" s="127"/>
      <c r="K554" s="105"/>
      <c r="L554" s="105"/>
      <c r="M554" s="106"/>
      <c r="N554" s="106"/>
      <c r="O554" s="106"/>
      <c r="P554" s="106"/>
      <c r="Q554" s="106"/>
      <c r="R554" s="106"/>
      <c r="S554" s="106"/>
      <c r="T554" s="106"/>
      <c r="U554" s="106"/>
      <c r="V554" s="106"/>
      <c r="W554" s="106"/>
      <c r="X554" s="106"/>
      <c r="Y554" s="106"/>
      <c r="Z554" s="106"/>
    </row>
    <row r="555" spans="1:26" ht="18" hidden="1" customHeight="1">
      <c r="A555" s="198" t="s">
        <v>150</v>
      </c>
      <c r="B555" s="1606" t="s">
        <v>151</v>
      </c>
      <c r="C555" s="1570"/>
      <c r="D555" s="1570"/>
      <c r="E555" s="1570"/>
      <c r="F555" s="1570"/>
      <c r="G555" s="1573"/>
      <c r="H555" s="201"/>
      <c r="I555" s="127">
        <f>SUM(D556:D565)</f>
        <v>0</v>
      </c>
      <c r="J555" s="127">
        <f>COUNT(D556:D565)*2</f>
        <v>0</v>
      </c>
      <c r="K555" s="105"/>
      <c r="L555" s="105"/>
      <c r="M555" s="106"/>
      <c r="N555" s="106"/>
      <c r="O555" s="106"/>
      <c r="P555" s="106"/>
      <c r="Q555" s="106"/>
      <c r="R555" s="106"/>
      <c r="S555" s="106"/>
      <c r="T555" s="106"/>
      <c r="U555" s="106"/>
      <c r="V555" s="106"/>
      <c r="W555" s="106"/>
      <c r="X555" s="106"/>
      <c r="Y555" s="106"/>
      <c r="Z555" s="106"/>
    </row>
    <row r="556" spans="1:26" ht="46.5" hidden="1" customHeight="1">
      <c r="A556" s="121" t="s">
        <v>1399</v>
      </c>
      <c r="B556" s="122" t="s">
        <v>1400</v>
      </c>
      <c r="C556" s="141"/>
      <c r="D556" s="124"/>
      <c r="E556" s="141"/>
      <c r="F556" s="142"/>
      <c r="G556" s="126"/>
      <c r="H556" s="126"/>
      <c r="I556" s="127"/>
      <c r="J556" s="127"/>
      <c r="K556" s="105"/>
      <c r="L556" s="105"/>
      <c r="M556" s="106"/>
      <c r="N556" s="106"/>
      <c r="O556" s="106"/>
      <c r="P556" s="106"/>
      <c r="Q556" s="106"/>
      <c r="R556" s="106"/>
      <c r="S556" s="106"/>
      <c r="T556" s="106"/>
      <c r="U556" s="106"/>
      <c r="V556" s="106"/>
      <c r="W556" s="106"/>
      <c r="X556" s="106"/>
      <c r="Y556" s="106"/>
      <c r="Z556" s="106"/>
    </row>
    <row r="557" spans="1:26" ht="30.75" hidden="1" customHeight="1">
      <c r="A557" s="121" t="s">
        <v>1401</v>
      </c>
      <c r="B557" s="122" t="s">
        <v>1402</v>
      </c>
      <c r="C557" s="141"/>
      <c r="D557" s="124"/>
      <c r="E557" s="141"/>
      <c r="F557" s="142"/>
      <c r="G557" s="126"/>
      <c r="H557" s="126"/>
      <c r="I557" s="127"/>
      <c r="J557" s="127"/>
      <c r="K557" s="105"/>
      <c r="L557" s="105"/>
      <c r="M557" s="106"/>
      <c r="N557" s="106"/>
      <c r="O557" s="106"/>
      <c r="P557" s="106"/>
      <c r="Q557" s="106"/>
      <c r="R557" s="106"/>
      <c r="S557" s="106"/>
      <c r="T557" s="106"/>
      <c r="U557" s="106"/>
      <c r="V557" s="106"/>
      <c r="W557" s="106"/>
      <c r="X557" s="106"/>
      <c r="Y557" s="106"/>
      <c r="Z557" s="106"/>
    </row>
    <row r="558" spans="1:26" ht="46.5" hidden="1" customHeight="1">
      <c r="A558" s="121" t="s">
        <v>1403</v>
      </c>
      <c r="B558" s="122" t="s">
        <v>1404</v>
      </c>
      <c r="C558" s="141"/>
      <c r="D558" s="124"/>
      <c r="E558" s="141"/>
      <c r="F558" s="142"/>
      <c r="G558" s="126"/>
      <c r="H558" s="126"/>
      <c r="I558" s="127"/>
      <c r="J558" s="127"/>
      <c r="K558" s="105"/>
      <c r="L558" s="105"/>
      <c r="M558" s="106"/>
      <c r="N558" s="106"/>
      <c r="O558" s="106"/>
      <c r="P558" s="106"/>
      <c r="Q558" s="106"/>
      <c r="R558" s="106"/>
      <c r="S558" s="106"/>
      <c r="T558" s="106"/>
      <c r="U558" s="106"/>
      <c r="V558" s="106"/>
      <c r="W558" s="106"/>
      <c r="X558" s="106"/>
      <c r="Y558" s="106"/>
      <c r="Z558" s="106"/>
    </row>
    <row r="559" spans="1:26" ht="30.75" hidden="1" customHeight="1">
      <c r="A559" s="121" t="s">
        <v>1405</v>
      </c>
      <c r="B559" s="122" t="s">
        <v>1406</v>
      </c>
      <c r="C559" s="141"/>
      <c r="D559" s="124"/>
      <c r="E559" s="141"/>
      <c r="F559" s="142"/>
      <c r="G559" s="126"/>
      <c r="H559" s="126"/>
      <c r="I559" s="127"/>
      <c r="J559" s="127"/>
      <c r="K559" s="105"/>
      <c r="L559" s="105"/>
      <c r="M559" s="106"/>
      <c r="N559" s="106"/>
      <c r="O559" s="106"/>
      <c r="P559" s="106"/>
      <c r="Q559" s="106"/>
      <c r="R559" s="106"/>
      <c r="S559" s="106"/>
      <c r="T559" s="106"/>
      <c r="U559" s="106"/>
      <c r="V559" s="106"/>
      <c r="W559" s="106"/>
      <c r="X559" s="106"/>
      <c r="Y559" s="106"/>
      <c r="Z559" s="106"/>
    </row>
    <row r="560" spans="1:26" ht="46.5" hidden="1" customHeight="1">
      <c r="A560" s="121" t="s">
        <v>1407</v>
      </c>
      <c r="B560" s="122" t="s">
        <v>1408</v>
      </c>
      <c r="C560" s="141"/>
      <c r="D560" s="124"/>
      <c r="E560" s="141"/>
      <c r="F560" s="142"/>
      <c r="G560" s="126"/>
      <c r="H560" s="126"/>
      <c r="I560" s="127"/>
      <c r="J560" s="127"/>
      <c r="K560" s="105"/>
      <c r="L560" s="105"/>
      <c r="M560" s="106"/>
      <c r="N560" s="106"/>
      <c r="O560" s="106"/>
      <c r="P560" s="106"/>
      <c r="Q560" s="106"/>
      <c r="R560" s="106"/>
      <c r="S560" s="106"/>
      <c r="T560" s="106"/>
      <c r="U560" s="106"/>
      <c r="V560" s="106"/>
      <c r="W560" s="106"/>
      <c r="X560" s="106"/>
      <c r="Y560" s="106"/>
      <c r="Z560" s="106"/>
    </row>
    <row r="561" spans="1:26" ht="30.75" hidden="1" customHeight="1">
      <c r="A561" s="121" t="s">
        <v>1409</v>
      </c>
      <c r="B561" s="122" t="s">
        <v>1410</v>
      </c>
      <c r="C561" s="141"/>
      <c r="D561" s="124"/>
      <c r="E561" s="141"/>
      <c r="F561" s="142"/>
      <c r="G561" s="126"/>
      <c r="H561" s="126"/>
      <c r="I561" s="127"/>
      <c r="J561" s="127"/>
      <c r="K561" s="105"/>
      <c r="L561" s="105"/>
      <c r="M561" s="106"/>
      <c r="N561" s="106"/>
      <c r="O561" s="106"/>
      <c r="P561" s="106"/>
      <c r="Q561" s="106"/>
      <c r="R561" s="106"/>
      <c r="S561" s="106"/>
      <c r="T561" s="106"/>
      <c r="U561" s="106"/>
      <c r="V561" s="106"/>
      <c r="W561" s="106"/>
      <c r="X561" s="106"/>
      <c r="Y561" s="106"/>
      <c r="Z561" s="106"/>
    </row>
    <row r="562" spans="1:26" ht="46.5" hidden="1" customHeight="1">
      <c r="A562" s="121" t="s">
        <v>1411</v>
      </c>
      <c r="B562" s="122" t="s">
        <v>1412</v>
      </c>
      <c r="C562" s="141"/>
      <c r="D562" s="124"/>
      <c r="E562" s="141"/>
      <c r="F562" s="142"/>
      <c r="G562" s="126"/>
      <c r="H562" s="126"/>
      <c r="I562" s="127"/>
      <c r="J562" s="127"/>
      <c r="K562" s="105"/>
      <c r="L562" s="105"/>
      <c r="M562" s="106"/>
      <c r="N562" s="106"/>
      <c r="O562" s="106"/>
      <c r="P562" s="106"/>
      <c r="Q562" s="106"/>
      <c r="R562" s="106"/>
      <c r="S562" s="106"/>
      <c r="T562" s="106"/>
      <c r="U562" s="106"/>
      <c r="V562" s="106"/>
      <c r="W562" s="106"/>
      <c r="X562" s="106"/>
      <c r="Y562" s="106"/>
      <c r="Z562" s="106"/>
    </row>
    <row r="563" spans="1:26" ht="62.25" hidden="1" customHeight="1">
      <c r="A563" s="217" t="s">
        <v>1413</v>
      </c>
      <c r="B563" s="122" t="s">
        <v>1414</v>
      </c>
      <c r="C563" s="150" t="s">
        <v>1415</v>
      </c>
      <c r="D563" s="94"/>
      <c r="E563" s="124"/>
      <c r="F563" s="207" t="s">
        <v>1416</v>
      </c>
      <c r="G563" s="126"/>
      <c r="H563" s="126"/>
      <c r="I563" s="127"/>
      <c r="J563" s="218"/>
      <c r="K563" s="105"/>
      <c r="L563" s="105"/>
      <c r="M563" s="106"/>
      <c r="N563" s="106"/>
      <c r="O563" s="106"/>
      <c r="P563" s="106"/>
      <c r="Q563" s="106"/>
      <c r="R563" s="106"/>
      <c r="S563" s="106"/>
      <c r="T563" s="106"/>
      <c r="U563" s="106"/>
      <c r="V563" s="106"/>
      <c r="W563" s="106"/>
      <c r="X563" s="106"/>
      <c r="Y563" s="106"/>
      <c r="Z563" s="106"/>
    </row>
    <row r="564" spans="1:26" ht="30.75" hidden="1" customHeight="1">
      <c r="A564" s="121" t="s">
        <v>1417</v>
      </c>
      <c r="B564" s="122" t="s">
        <v>1418</v>
      </c>
      <c r="C564" s="141"/>
      <c r="D564" s="124"/>
      <c r="E564" s="141"/>
      <c r="F564" s="142"/>
      <c r="G564" s="126"/>
      <c r="H564" s="126"/>
      <c r="I564" s="127"/>
      <c r="J564" s="127"/>
      <c r="K564" s="105"/>
      <c r="L564" s="105"/>
      <c r="M564" s="106"/>
      <c r="N564" s="106"/>
      <c r="O564" s="106"/>
      <c r="P564" s="106"/>
      <c r="Q564" s="106"/>
      <c r="R564" s="106"/>
      <c r="S564" s="106"/>
      <c r="T564" s="106"/>
      <c r="U564" s="106"/>
      <c r="V564" s="106"/>
      <c r="W564" s="106"/>
      <c r="X564" s="106"/>
      <c r="Y564" s="106"/>
      <c r="Z564" s="106"/>
    </row>
    <row r="565" spans="1:26" ht="46.5" hidden="1" customHeight="1">
      <c r="A565" s="128" t="s">
        <v>1419</v>
      </c>
      <c r="B565" s="129" t="s">
        <v>1420</v>
      </c>
      <c r="C565" s="143"/>
      <c r="D565" s="131"/>
      <c r="E565" s="143"/>
      <c r="F565" s="149"/>
      <c r="G565" s="133"/>
      <c r="H565" s="133"/>
      <c r="I565" s="134"/>
      <c r="J565" s="134"/>
      <c r="K565" s="105"/>
      <c r="L565" s="105"/>
      <c r="M565" s="106"/>
      <c r="N565" s="106"/>
      <c r="O565" s="106"/>
      <c r="P565" s="106"/>
      <c r="Q565" s="106"/>
      <c r="R565" s="106"/>
      <c r="S565" s="106"/>
      <c r="T565" s="106"/>
      <c r="U565" s="106"/>
      <c r="V565" s="106"/>
      <c r="W565" s="106"/>
      <c r="X565" s="106"/>
      <c r="Y565" s="106"/>
      <c r="Z565" s="106"/>
    </row>
    <row r="566" spans="1:26" ht="30.75" hidden="1" customHeight="1">
      <c r="A566" s="219" t="s">
        <v>1421</v>
      </c>
      <c r="B566" s="220" t="s">
        <v>1422</v>
      </c>
      <c r="C566" s="143"/>
      <c r="D566" s="131"/>
      <c r="E566" s="143"/>
      <c r="F566" s="149"/>
      <c r="G566" s="144"/>
      <c r="H566" s="144"/>
      <c r="I566" s="134"/>
      <c r="J566" s="134"/>
      <c r="K566" s="105"/>
      <c r="L566" s="105"/>
      <c r="M566" s="106"/>
      <c r="N566" s="106"/>
      <c r="O566" s="106"/>
      <c r="P566" s="106"/>
      <c r="Q566" s="106"/>
      <c r="R566" s="106"/>
      <c r="S566" s="106"/>
      <c r="T566" s="106"/>
      <c r="U566" s="106"/>
      <c r="V566" s="106"/>
      <c r="W566" s="106"/>
      <c r="X566" s="106"/>
      <c r="Y566" s="106"/>
      <c r="Z566" s="106"/>
    </row>
    <row r="567" spans="1:26" ht="30.75" hidden="1" customHeight="1">
      <c r="A567" s="121" t="s">
        <v>1423</v>
      </c>
      <c r="B567" s="122" t="s">
        <v>1424</v>
      </c>
      <c r="C567" s="143"/>
      <c r="D567" s="131"/>
      <c r="E567" s="143"/>
      <c r="F567" s="149"/>
      <c r="G567" s="144"/>
      <c r="H567" s="144"/>
      <c r="I567" s="134"/>
      <c r="J567" s="134"/>
      <c r="K567" s="105"/>
      <c r="L567" s="105"/>
      <c r="M567" s="106"/>
      <c r="N567" s="106"/>
      <c r="O567" s="106"/>
      <c r="P567" s="106"/>
      <c r="Q567" s="106"/>
      <c r="R567" s="106"/>
      <c r="S567" s="106"/>
      <c r="T567" s="106"/>
      <c r="U567" s="106"/>
      <c r="V567" s="106"/>
      <c r="W567" s="106"/>
      <c r="X567" s="106"/>
      <c r="Y567" s="106"/>
      <c r="Z567" s="106"/>
    </row>
    <row r="568" spans="1:26" ht="23.25" hidden="1" customHeight="1">
      <c r="A568" s="121" t="s">
        <v>152</v>
      </c>
      <c r="B568" s="1606" t="s">
        <v>1425</v>
      </c>
      <c r="C568" s="1570"/>
      <c r="D568" s="1570"/>
      <c r="E568" s="1570"/>
      <c r="F568" s="1570"/>
      <c r="G568" s="1573"/>
      <c r="H568" s="221"/>
      <c r="I568" s="134"/>
      <c r="J568" s="134"/>
      <c r="K568" s="105"/>
      <c r="L568" s="105"/>
      <c r="M568" s="106"/>
      <c r="N568" s="106"/>
      <c r="O568" s="106"/>
      <c r="P568" s="106"/>
      <c r="Q568" s="106"/>
      <c r="R568" s="106"/>
      <c r="S568" s="106"/>
      <c r="T568" s="106"/>
      <c r="U568" s="106"/>
      <c r="V568" s="106"/>
      <c r="W568" s="106"/>
      <c r="X568" s="106"/>
      <c r="Y568" s="106"/>
      <c r="Z568" s="106"/>
    </row>
    <row r="569" spans="1:26" ht="14.25" hidden="1" customHeight="1">
      <c r="A569" s="222" t="s">
        <v>1426</v>
      </c>
      <c r="B569" s="223"/>
      <c r="C569" s="223"/>
      <c r="D569" s="223"/>
      <c r="E569" s="223"/>
      <c r="F569" s="223"/>
      <c r="G569" s="224"/>
      <c r="H569" s="225"/>
      <c r="I569" s="134"/>
      <c r="J569" s="134"/>
      <c r="K569" s="105"/>
      <c r="L569" s="105"/>
      <c r="M569" s="106"/>
      <c r="N569" s="106"/>
      <c r="O569" s="106"/>
      <c r="P569" s="106"/>
      <c r="Q569" s="106"/>
      <c r="R569" s="106"/>
      <c r="S569" s="106"/>
      <c r="T569" s="106"/>
      <c r="U569" s="106"/>
      <c r="V569" s="106"/>
      <c r="W569" s="106"/>
      <c r="X569" s="106"/>
      <c r="Y569" s="106"/>
      <c r="Z569" s="106"/>
    </row>
    <row r="570" spans="1:26" ht="14.25" hidden="1" customHeight="1">
      <c r="A570" s="222" t="s">
        <v>1427</v>
      </c>
      <c r="B570" s="223"/>
      <c r="C570" s="223"/>
      <c r="D570" s="223"/>
      <c r="E570" s="223"/>
      <c r="F570" s="223"/>
      <c r="G570" s="224"/>
      <c r="H570" s="225"/>
      <c r="I570" s="134"/>
      <c r="J570" s="134"/>
      <c r="K570" s="105"/>
      <c r="L570" s="105"/>
      <c r="M570" s="106"/>
      <c r="N570" s="106"/>
      <c r="O570" s="106"/>
      <c r="P570" s="106"/>
      <c r="Q570" s="106"/>
      <c r="R570" s="106"/>
      <c r="S570" s="106"/>
      <c r="T570" s="106"/>
      <c r="U570" s="106"/>
      <c r="V570" s="106"/>
      <c r="W570" s="106"/>
      <c r="X570" s="106"/>
      <c r="Y570" s="106"/>
      <c r="Z570" s="106"/>
    </row>
    <row r="571" spans="1:26" ht="14.25" hidden="1" customHeight="1">
      <c r="A571" s="219" t="s">
        <v>1428</v>
      </c>
      <c r="B571" s="226"/>
      <c r="C571" s="226"/>
      <c r="D571" s="226"/>
      <c r="E571" s="226"/>
      <c r="F571" s="226"/>
      <c r="G571" s="225"/>
      <c r="H571" s="225"/>
      <c r="I571" s="134"/>
      <c r="J571" s="134"/>
      <c r="K571" s="105"/>
      <c r="L571" s="105"/>
      <c r="M571" s="106"/>
      <c r="N571" s="106"/>
      <c r="O571" s="106"/>
      <c r="P571" s="106"/>
      <c r="Q571" s="106"/>
      <c r="R571" s="106"/>
      <c r="S571" s="106"/>
      <c r="T571" s="106"/>
      <c r="U571" s="106"/>
      <c r="V571" s="106"/>
      <c r="W571" s="106"/>
      <c r="X571" s="106"/>
      <c r="Y571" s="106"/>
      <c r="Z571" s="106"/>
    </row>
    <row r="572" spans="1:26" ht="24">
      <c r="A572" s="89"/>
      <c r="B572" s="1607" t="s">
        <v>1429</v>
      </c>
      <c r="C572" s="1570"/>
      <c r="D572" s="1570"/>
      <c r="E572" s="1570"/>
      <c r="F572" s="1570"/>
      <c r="G572" s="1573"/>
      <c r="H572" s="156"/>
      <c r="I572" s="157">
        <f t="shared" ref="I572:J572" si="6">I573+I581+I591+I597+I608+I620</f>
        <v>106</v>
      </c>
      <c r="J572" s="157">
        <f t="shared" si="6"/>
        <v>106</v>
      </c>
      <c r="K572" s="62"/>
      <c r="L572" s="62"/>
      <c r="M572" s="63"/>
      <c r="N572" s="63"/>
      <c r="O572" s="63"/>
      <c r="P572" s="63"/>
      <c r="Q572" s="63"/>
      <c r="R572" s="63"/>
      <c r="S572" s="63"/>
      <c r="T572" s="63"/>
      <c r="U572" s="63"/>
      <c r="V572" s="63"/>
      <c r="W572" s="63"/>
      <c r="X572" s="63"/>
      <c r="Y572" s="63"/>
      <c r="Z572" s="63"/>
    </row>
    <row r="573" spans="1:26" ht="25">
      <c r="A573" s="158" t="s">
        <v>155</v>
      </c>
      <c r="B573" s="1605" t="s">
        <v>156</v>
      </c>
      <c r="C573" s="1570"/>
      <c r="D573" s="1570"/>
      <c r="E573" s="1570"/>
      <c r="F573" s="1570"/>
      <c r="G573" s="1573"/>
      <c r="H573" s="145"/>
      <c r="I573" s="67">
        <f>SUM(D575:D580)</f>
        <v>10</v>
      </c>
      <c r="J573" s="67">
        <f>COUNT(D575:D580)*2</f>
        <v>10</v>
      </c>
      <c r="K573" s="62"/>
      <c r="L573" s="62"/>
      <c r="M573" s="63"/>
      <c r="N573" s="63"/>
      <c r="O573" s="63"/>
      <c r="P573" s="63"/>
      <c r="Q573" s="63"/>
      <c r="R573" s="63"/>
      <c r="S573" s="63"/>
      <c r="T573" s="63"/>
      <c r="U573" s="63"/>
      <c r="V573" s="63"/>
      <c r="W573" s="63"/>
      <c r="X573" s="63"/>
      <c r="Y573" s="63"/>
      <c r="Z573" s="63"/>
    </row>
    <row r="574" spans="1:26" ht="30.75" hidden="1" customHeight="1">
      <c r="A574" s="227" t="s">
        <v>1430</v>
      </c>
      <c r="B574" s="109" t="s">
        <v>1431</v>
      </c>
      <c r="C574" s="228"/>
      <c r="D574" s="229"/>
      <c r="E574" s="101"/>
      <c r="F574" s="101"/>
      <c r="G574" s="230"/>
      <c r="H574" s="230"/>
      <c r="I574" s="113"/>
      <c r="J574" s="113"/>
      <c r="K574" s="105"/>
      <c r="L574" s="105"/>
      <c r="M574" s="106"/>
      <c r="N574" s="106"/>
      <c r="O574" s="106"/>
      <c r="P574" s="106"/>
      <c r="Q574" s="106"/>
      <c r="R574" s="106"/>
      <c r="S574" s="106"/>
      <c r="T574" s="106"/>
      <c r="U574" s="106"/>
      <c r="V574" s="106"/>
      <c r="W574" s="106"/>
      <c r="X574" s="106"/>
      <c r="Y574" s="106"/>
      <c r="Z574" s="106"/>
    </row>
    <row r="575" spans="1:26" ht="100">
      <c r="A575" s="89" t="s">
        <v>1432</v>
      </c>
      <c r="B575" s="69" t="s">
        <v>1433</v>
      </c>
      <c r="C575" s="93" t="s">
        <v>1434</v>
      </c>
      <c r="D575" s="94">
        <v>2</v>
      </c>
      <c r="E575" s="94" t="s">
        <v>599</v>
      </c>
      <c r="F575" s="93" t="s">
        <v>1435</v>
      </c>
      <c r="G575" s="95"/>
      <c r="H575" s="96"/>
      <c r="I575" s="67"/>
      <c r="J575" s="67"/>
      <c r="K575" s="62"/>
      <c r="L575" s="62"/>
      <c r="M575" s="63"/>
      <c r="N575" s="63"/>
      <c r="O575" s="63"/>
      <c r="P575" s="63"/>
      <c r="Q575" s="63"/>
      <c r="R575" s="63"/>
      <c r="S575" s="63"/>
      <c r="T575" s="63"/>
      <c r="U575" s="63"/>
      <c r="V575" s="63"/>
      <c r="W575" s="63"/>
      <c r="X575" s="63"/>
      <c r="Y575" s="63"/>
      <c r="Z575" s="63"/>
    </row>
    <row r="576" spans="1:26" ht="30.75" hidden="1" customHeight="1">
      <c r="A576" s="227" t="s">
        <v>1436</v>
      </c>
      <c r="B576" s="109" t="s">
        <v>1437</v>
      </c>
      <c r="C576" s="228"/>
      <c r="D576" s="231"/>
      <c r="E576" s="101"/>
      <c r="F576" s="101"/>
      <c r="G576" s="230"/>
      <c r="H576" s="230"/>
      <c r="I576" s="113"/>
      <c r="J576" s="113"/>
      <c r="K576" s="105"/>
      <c r="L576" s="105"/>
      <c r="M576" s="106"/>
      <c r="N576" s="106"/>
      <c r="O576" s="106"/>
      <c r="P576" s="106"/>
      <c r="Q576" s="106"/>
      <c r="R576" s="106"/>
      <c r="S576" s="106"/>
      <c r="T576" s="106"/>
      <c r="U576" s="106"/>
      <c r="V576" s="106"/>
      <c r="W576" s="106"/>
      <c r="X576" s="106"/>
      <c r="Y576" s="106"/>
      <c r="Z576" s="106"/>
    </row>
    <row r="577" spans="1:26" ht="75">
      <c r="A577" s="89" t="s">
        <v>1438</v>
      </c>
      <c r="B577" s="69" t="s">
        <v>1439</v>
      </c>
      <c r="C577" s="69" t="s">
        <v>1440</v>
      </c>
      <c r="D577" s="94">
        <v>2</v>
      </c>
      <c r="E577" s="94" t="s">
        <v>599</v>
      </c>
      <c r="F577" s="93" t="s">
        <v>1441</v>
      </c>
      <c r="G577" s="95"/>
      <c r="H577" s="96"/>
      <c r="I577" s="67"/>
      <c r="J577" s="67"/>
      <c r="K577" s="62"/>
      <c r="L577" s="62"/>
      <c r="M577" s="62"/>
      <c r="N577" s="62"/>
      <c r="O577" s="62"/>
      <c r="P577" s="62"/>
      <c r="Q577" s="62"/>
      <c r="R577" s="62"/>
      <c r="S577" s="62"/>
      <c r="T577" s="62"/>
      <c r="U577" s="62"/>
      <c r="V577" s="62"/>
      <c r="W577" s="62"/>
      <c r="X577" s="62"/>
      <c r="Y577" s="62"/>
      <c r="Z577" s="62"/>
    </row>
    <row r="578" spans="1:26" ht="50">
      <c r="A578" s="89"/>
      <c r="B578" s="69"/>
      <c r="C578" s="69" t="s">
        <v>1442</v>
      </c>
      <c r="D578" s="94">
        <v>2</v>
      </c>
      <c r="E578" s="94" t="s">
        <v>599</v>
      </c>
      <c r="F578" s="154"/>
      <c r="G578" s="95"/>
      <c r="H578" s="96"/>
      <c r="I578" s="67"/>
      <c r="J578" s="67"/>
      <c r="K578" s="62"/>
      <c r="L578" s="62"/>
      <c r="M578" s="62"/>
      <c r="N578" s="62"/>
      <c r="O578" s="62"/>
      <c r="P578" s="62"/>
      <c r="Q578" s="62"/>
      <c r="R578" s="62"/>
      <c r="S578" s="62"/>
      <c r="T578" s="62"/>
      <c r="U578" s="62"/>
      <c r="V578" s="62"/>
      <c r="W578" s="62"/>
      <c r="X578" s="62"/>
      <c r="Y578" s="62"/>
      <c r="Z578" s="62"/>
    </row>
    <row r="579" spans="1:26" ht="100">
      <c r="A579" s="89" t="s">
        <v>1443</v>
      </c>
      <c r="B579" s="69" t="s">
        <v>1444</v>
      </c>
      <c r="C579" s="93" t="s">
        <v>1445</v>
      </c>
      <c r="D579" s="94">
        <v>2</v>
      </c>
      <c r="E579" s="94" t="s">
        <v>599</v>
      </c>
      <c r="F579" s="69" t="s">
        <v>1446</v>
      </c>
      <c r="G579" s="95"/>
      <c r="H579" s="96"/>
      <c r="I579" s="67"/>
      <c r="J579" s="67"/>
      <c r="K579" s="62"/>
      <c r="L579" s="62"/>
      <c r="M579" s="62"/>
      <c r="N579" s="62"/>
      <c r="O579" s="62"/>
      <c r="P579" s="62"/>
      <c r="Q579" s="62"/>
      <c r="R579" s="62"/>
      <c r="S579" s="62"/>
      <c r="T579" s="62"/>
      <c r="U579" s="62"/>
      <c r="V579" s="62"/>
      <c r="W579" s="62"/>
      <c r="X579" s="62"/>
      <c r="Y579" s="62"/>
      <c r="Z579" s="62"/>
    </row>
    <row r="580" spans="1:26" ht="50">
      <c r="A580" s="89" t="s">
        <v>1447</v>
      </c>
      <c r="B580" s="69" t="s">
        <v>1448</v>
      </c>
      <c r="C580" s="93" t="s">
        <v>1449</v>
      </c>
      <c r="D580" s="94">
        <v>2</v>
      </c>
      <c r="E580" s="94" t="s">
        <v>599</v>
      </c>
      <c r="F580" s="154"/>
      <c r="G580" s="95"/>
      <c r="H580" s="96"/>
      <c r="I580" s="67"/>
      <c r="J580" s="67"/>
      <c r="K580" s="62"/>
      <c r="L580" s="62"/>
      <c r="M580" s="62"/>
      <c r="N580" s="62"/>
      <c r="O580" s="62"/>
      <c r="P580" s="62"/>
      <c r="Q580" s="62"/>
      <c r="R580" s="62"/>
      <c r="S580" s="62"/>
      <c r="T580" s="62"/>
      <c r="U580" s="62"/>
      <c r="V580" s="62"/>
      <c r="W580" s="62"/>
      <c r="X580" s="62"/>
      <c r="Y580" s="62"/>
      <c r="Z580" s="62"/>
    </row>
    <row r="581" spans="1:26" ht="25">
      <c r="A581" s="158" t="s">
        <v>157</v>
      </c>
      <c r="B581" s="1605" t="s">
        <v>158</v>
      </c>
      <c r="C581" s="1570"/>
      <c r="D581" s="1570"/>
      <c r="E581" s="1570"/>
      <c r="F581" s="1570"/>
      <c r="G581" s="1573"/>
      <c r="H581" s="145"/>
      <c r="I581" s="67">
        <f>SUM(D582:D590)</f>
        <v>18</v>
      </c>
      <c r="J581" s="67">
        <f>COUNT(D582:D590)*2</f>
        <v>18</v>
      </c>
      <c r="K581" s="62"/>
      <c r="L581" s="62"/>
      <c r="M581" s="62"/>
      <c r="N581" s="62"/>
      <c r="O581" s="62"/>
      <c r="P581" s="62"/>
      <c r="Q581" s="62"/>
      <c r="R581" s="62"/>
      <c r="S581" s="62"/>
      <c r="T581" s="62"/>
      <c r="U581" s="62"/>
      <c r="V581" s="62"/>
      <c r="W581" s="62"/>
      <c r="X581" s="62"/>
      <c r="Y581" s="62"/>
      <c r="Z581" s="62"/>
    </row>
    <row r="582" spans="1:26" ht="50">
      <c r="A582" s="158" t="s">
        <v>1450</v>
      </c>
      <c r="B582" s="146" t="s">
        <v>1451</v>
      </c>
      <c r="C582" s="146" t="s">
        <v>1452</v>
      </c>
      <c r="D582" s="94">
        <v>2</v>
      </c>
      <c r="E582" s="147" t="s">
        <v>469</v>
      </c>
      <c r="F582" s="148" t="s">
        <v>1453</v>
      </c>
      <c r="G582" s="95"/>
      <c r="H582" s="96"/>
      <c r="I582" s="67"/>
      <c r="J582" s="67"/>
      <c r="K582" s="62"/>
      <c r="L582" s="62"/>
      <c r="M582" s="62"/>
      <c r="N582" s="62"/>
      <c r="O582" s="62"/>
      <c r="P582" s="62"/>
      <c r="Q582" s="62"/>
      <c r="R582" s="62"/>
      <c r="S582" s="62"/>
      <c r="T582" s="62"/>
      <c r="U582" s="62"/>
      <c r="V582" s="62"/>
      <c r="W582" s="62"/>
      <c r="X582" s="62"/>
      <c r="Y582" s="62"/>
      <c r="Z582" s="62"/>
    </row>
    <row r="583" spans="1:26" ht="50">
      <c r="A583" s="89"/>
      <c r="B583" s="69"/>
      <c r="C583" s="69" t="s">
        <v>1454</v>
      </c>
      <c r="D583" s="94">
        <v>2</v>
      </c>
      <c r="E583" s="94" t="s">
        <v>506</v>
      </c>
      <c r="F583" s="93" t="s">
        <v>1455</v>
      </c>
      <c r="G583" s="95"/>
      <c r="H583" s="96"/>
      <c r="I583" s="67"/>
      <c r="J583" s="67"/>
      <c r="K583" s="62"/>
      <c r="L583" s="62"/>
      <c r="M583" s="62"/>
      <c r="N583" s="62"/>
      <c r="O583" s="62"/>
      <c r="P583" s="62"/>
      <c r="Q583" s="62"/>
      <c r="R583" s="62"/>
      <c r="S583" s="62"/>
      <c r="T583" s="62"/>
      <c r="U583" s="62"/>
      <c r="V583" s="62"/>
      <c r="W583" s="62"/>
      <c r="X583" s="62"/>
      <c r="Y583" s="62"/>
      <c r="Z583" s="62"/>
    </row>
    <row r="584" spans="1:26" ht="75">
      <c r="A584" s="89"/>
      <c r="B584" s="69"/>
      <c r="C584" s="69" t="s">
        <v>1456</v>
      </c>
      <c r="D584" s="94">
        <v>2</v>
      </c>
      <c r="E584" s="94" t="s">
        <v>506</v>
      </c>
      <c r="F584" s="93" t="s">
        <v>1457</v>
      </c>
      <c r="G584" s="95"/>
      <c r="H584" s="96"/>
      <c r="I584" s="67"/>
      <c r="J584" s="67"/>
      <c r="K584" s="62"/>
      <c r="L584" s="62"/>
      <c r="M584" s="62"/>
      <c r="N584" s="62"/>
      <c r="O584" s="62"/>
      <c r="P584" s="62"/>
      <c r="Q584" s="62"/>
      <c r="R584" s="62"/>
      <c r="S584" s="62"/>
      <c r="T584" s="62"/>
      <c r="U584" s="62"/>
      <c r="V584" s="62"/>
      <c r="W584" s="62"/>
      <c r="X584" s="62"/>
      <c r="Y584" s="62"/>
      <c r="Z584" s="62"/>
    </row>
    <row r="585" spans="1:26" ht="25">
      <c r="A585" s="89"/>
      <c r="B585" s="69"/>
      <c r="C585" s="69" t="s">
        <v>1458</v>
      </c>
      <c r="D585" s="94">
        <v>2</v>
      </c>
      <c r="E585" s="94" t="s">
        <v>506</v>
      </c>
      <c r="F585" s="93" t="s">
        <v>1459</v>
      </c>
      <c r="G585" s="95"/>
      <c r="H585" s="96"/>
      <c r="I585" s="67"/>
      <c r="J585" s="67"/>
      <c r="K585" s="62"/>
      <c r="L585" s="62"/>
      <c r="M585" s="62"/>
      <c r="N585" s="62"/>
      <c r="O585" s="62"/>
      <c r="P585" s="62"/>
      <c r="Q585" s="62"/>
      <c r="R585" s="62"/>
      <c r="S585" s="62"/>
      <c r="T585" s="62"/>
      <c r="U585" s="62"/>
      <c r="V585" s="62"/>
      <c r="W585" s="62"/>
      <c r="X585" s="62"/>
      <c r="Y585" s="62"/>
      <c r="Z585" s="62"/>
    </row>
    <row r="586" spans="1:26" ht="50">
      <c r="A586" s="89"/>
      <c r="B586" s="69"/>
      <c r="C586" s="69" t="s">
        <v>1460</v>
      </c>
      <c r="D586" s="94">
        <v>2</v>
      </c>
      <c r="E586" s="94" t="s">
        <v>469</v>
      </c>
      <c r="F586" s="93" t="s">
        <v>1461</v>
      </c>
      <c r="G586" s="95"/>
      <c r="H586" s="96"/>
      <c r="I586" s="67"/>
      <c r="J586" s="67"/>
      <c r="K586" s="62"/>
      <c r="L586" s="62"/>
      <c r="M586" s="62"/>
      <c r="N586" s="62"/>
      <c r="O586" s="62"/>
      <c r="P586" s="62"/>
      <c r="Q586" s="62"/>
      <c r="R586" s="62"/>
      <c r="S586" s="62"/>
      <c r="T586" s="62"/>
      <c r="U586" s="62"/>
      <c r="V586" s="62"/>
      <c r="W586" s="62"/>
      <c r="X586" s="62"/>
      <c r="Y586" s="62"/>
      <c r="Z586" s="62"/>
    </row>
    <row r="587" spans="1:26" ht="75">
      <c r="A587" s="89" t="s">
        <v>1462</v>
      </c>
      <c r="B587" s="69" t="s">
        <v>1463</v>
      </c>
      <c r="C587" s="69" t="s">
        <v>1464</v>
      </c>
      <c r="D587" s="94">
        <v>2</v>
      </c>
      <c r="E587" s="94" t="s">
        <v>387</v>
      </c>
      <c r="F587" s="93" t="s">
        <v>1465</v>
      </c>
      <c r="G587" s="95"/>
      <c r="H587" s="96"/>
      <c r="I587" s="67"/>
      <c r="J587" s="67"/>
      <c r="K587" s="62"/>
      <c r="L587" s="62"/>
      <c r="M587" s="62"/>
      <c r="N587" s="62"/>
      <c r="O587" s="62"/>
      <c r="P587" s="62"/>
      <c r="Q587" s="62"/>
      <c r="R587" s="62"/>
      <c r="S587" s="62"/>
      <c r="T587" s="62"/>
      <c r="U587" s="62"/>
      <c r="V587" s="62"/>
      <c r="W587" s="62"/>
      <c r="X587" s="62"/>
      <c r="Y587" s="62"/>
      <c r="Z587" s="62"/>
    </row>
    <row r="588" spans="1:26" ht="25">
      <c r="A588" s="89"/>
      <c r="B588" s="69"/>
      <c r="C588" s="69" t="s">
        <v>1466</v>
      </c>
      <c r="D588" s="94">
        <v>2</v>
      </c>
      <c r="E588" s="94" t="s">
        <v>549</v>
      </c>
      <c r="F588" s="154"/>
      <c r="G588" s="95"/>
      <c r="H588" s="96"/>
      <c r="I588" s="67"/>
      <c r="J588" s="67"/>
      <c r="K588" s="62"/>
      <c r="L588" s="62"/>
      <c r="M588" s="62"/>
      <c r="N588" s="62"/>
      <c r="O588" s="62"/>
      <c r="P588" s="62"/>
      <c r="Q588" s="62"/>
      <c r="R588" s="62"/>
      <c r="S588" s="62"/>
      <c r="T588" s="62"/>
      <c r="U588" s="62"/>
      <c r="V588" s="62"/>
      <c r="W588" s="62"/>
      <c r="X588" s="62"/>
      <c r="Y588" s="62"/>
      <c r="Z588" s="62"/>
    </row>
    <row r="589" spans="1:26" ht="75">
      <c r="A589" s="89" t="s">
        <v>1467</v>
      </c>
      <c r="B589" s="69" t="s">
        <v>1468</v>
      </c>
      <c r="C589" s="69" t="s">
        <v>1469</v>
      </c>
      <c r="D589" s="94">
        <v>2</v>
      </c>
      <c r="E589" s="94" t="s">
        <v>469</v>
      </c>
      <c r="F589" s="154"/>
      <c r="G589" s="95"/>
      <c r="H589" s="96"/>
      <c r="I589" s="67"/>
      <c r="J589" s="67"/>
      <c r="K589" s="62"/>
      <c r="L589" s="62"/>
      <c r="M589" s="62"/>
      <c r="N589" s="62"/>
      <c r="O589" s="62"/>
      <c r="P589" s="62"/>
      <c r="Q589" s="62"/>
      <c r="R589" s="62"/>
      <c r="S589" s="62"/>
      <c r="T589" s="62"/>
      <c r="U589" s="62"/>
      <c r="V589" s="62"/>
      <c r="W589" s="62"/>
      <c r="X589" s="62"/>
      <c r="Y589" s="62"/>
      <c r="Z589" s="62"/>
    </row>
    <row r="590" spans="1:26" ht="50">
      <c r="A590" s="89"/>
      <c r="B590" s="69"/>
      <c r="C590" s="69" t="s">
        <v>1470</v>
      </c>
      <c r="D590" s="94">
        <v>2</v>
      </c>
      <c r="E590" s="94" t="s">
        <v>891</v>
      </c>
      <c r="F590" s="93" t="s">
        <v>1471</v>
      </c>
      <c r="G590" s="95"/>
      <c r="H590" s="96"/>
      <c r="I590" s="67"/>
      <c r="J590" s="67"/>
      <c r="K590" s="62"/>
      <c r="L590" s="62"/>
      <c r="M590" s="62"/>
      <c r="N590" s="62"/>
      <c r="O590" s="62"/>
      <c r="P590" s="62"/>
      <c r="Q590" s="62"/>
      <c r="R590" s="62"/>
      <c r="S590" s="62"/>
      <c r="T590" s="62"/>
      <c r="U590" s="62"/>
      <c r="V590" s="62"/>
      <c r="W590" s="62"/>
      <c r="X590" s="62"/>
      <c r="Y590" s="62"/>
      <c r="Z590" s="62"/>
    </row>
    <row r="591" spans="1:26" ht="25">
      <c r="A591" s="158" t="s">
        <v>159</v>
      </c>
      <c r="B591" s="1605" t="s">
        <v>160</v>
      </c>
      <c r="C591" s="1570"/>
      <c r="D591" s="1570"/>
      <c r="E591" s="1570"/>
      <c r="F591" s="1570"/>
      <c r="G591" s="1573"/>
      <c r="H591" s="145"/>
      <c r="I591" s="67">
        <f>SUM(D592:D596)</f>
        <v>10</v>
      </c>
      <c r="J591" s="67">
        <f>COUNT(D592:D596)*2</f>
        <v>10</v>
      </c>
      <c r="K591" s="62"/>
      <c r="L591" s="62"/>
      <c r="M591" s="62"/>
      <c r="N591" s="62"/>
      <c r="O591" s="62"/>
      <c r="P591" s="62"/>
      <c r="Q591" s="62"/>
      <c r="R591" s="62"/>
      <c r="S591" s="62"/>
      <c r="T591" s="62"/>
      <c r="U591" s="62"/>
      <c r="V591" s="62"/>
      <c r="W591" s="62"/>
      <c r="X591" s="62"/>
      <c r="Y591" s="62"/>
      <c r="Z591" s="62"/>
    </row>
    <row r="592" spans="1:26" ht="75">
      <c r="A592" s="89" t="s">
        <v>1472</v>
      </c>
      <c r="B592" s="93" t="s">
        <v>1473</v>
      </c>
      <c r="C592" s="69" t="s">
        <v>1474</v>
      </c>
      <c r="D592" s="94">
        <v>2</v>
      </c>
      <c r="E592" s="94" t="s">
        <v>506</v>
      </c>
      <c r="F592" s="154"/>
      <c r="G592" s="95"/>
      <c r="H592" s="96"/>
      <c r="I592" s="67"/>
      <c r="J592" s="67"/>
      <c r="K592" s="62"/>
      <c r="L592" s="62"/>
      <c r="M592" s="62"/>
      <c r="N592" s="62"/>
      <c r="O592" s="62"/>
      <c r="P592" s="62"/>
      <c r="Q592" s="62"/>
      <c r="R592" s="62"/>
      <c r="S592" s="62"/>
      <c r="T592" s="62"/>
      <c r="U592" s="62"/>
      <c r="V592" s="62"/>
      <c r="W592" s="62"/>
      <c r="X592" s="62"/>
      <c r="Y592" s="62"/>
      <c r="Z592" s="62"/>
    </row>
    <row r="593" spans="1:26" ht="25">
      <c r="A593" s="89"/>
      <c r="B593" s="93"/>
      <c r="C593" s="69" t="s">
        <v>1475</v>
      </c>
      <c r="D593" s="94">
        <v>2</v>
      </c>
      <c r="E593" s="94" t="s">
        <v>506</v>
      </c>
      <c r="F593" s="154"/>
      <c r="G593" s="95"/>
      <c r="H593" s="96"/>
      <c r="I593" s="67"/>
      <c r="J593" s="67"/>
      <c r="K593" s="62"/>
      <c r="L593" s="62"/>
      <c r="M593" s="62"/>
      <c r="N593" s="62"/>
      <c r="O593" s="62"/>
      <c r="P593" s="62"/>
      <c r="Q593" s="62"/>
      <c r="R593" s="62"/>
      <c r="S593" s="62"/>
      <c r="T593" s="62"/>
      <c r="U593" s="62"/>
      <c r="V593" s="62"/>
      <c r="W593" s="62"/>
      <c r="X593" s="62"/>
      <c r="Y593" s="62"/>
      <c r="Z593" s="62"/>
    </row>
    <row r="594" spans="1:26" ht="50">
      <c r="A594" s="89"/>
      <c r="B594" s="93"/>
      <c r="C594" s="93" t="s">
        <v>1476</v>
      </c>
      <c r="D594" s="94">
        <v>2</v>
      </c>
      <c r="E594" s="94" t="s">
        <v>506</v>
      </c>
      <c r="F594" s="154"/>
      <c r="G594" s="95"/>
      <c r="H594" s="96"/>
      <c r="I594" s="67"/>
      <c r="J594" s="67"/>
      <c r="K594" s="62"/>
      <c r="L594" s="62"/>
      <c r="M594" s="62"/>
      <c r="N594" s="62"/>
      <c r="O594" s="62"/>
      <c r="P594" s="62"/>
      <c r="Q594" s="62"/>
      <c r="R594" s="62"/>
      <c r="S594" s="62"/>
      <c r="T594" s="62"/>
      <c r="U594" s="62"/>
      <c r="V594" s="62"/>
      <c r="W594" s="62"/>
      <c r="X594" s="62"/>
      <c r="Y594" s="62"/>
      <c r="Z594" s="62"/>
    </row>
    <row r="595" spans="1:26" ht="50">
      <c r="A595" s="89" t="s">
        <v>1477</v>
      </c>
      <c r="B595" s="69" t="s">
        <v>1478</v>
      </c>
      <c r="C595" s="93" t="s">
        <v>1479</v>
      </c>
      <c r="D595" s="94">
        <v>2</v>
      </c>
      <c r="E595" s="94" t="s">
        <v>506</v>
      </c>
      <c r="F595" s="154"/>
      <c r="G595" s="95"/>
      <c r="H595" s="96"/>
      <c r="I595" s="67"/>
      <c r="J595" s="67"/>
      <c r="K595" s="62"/>
      <c r="L595" s="62"/>
      <c r="M595" s="62"/>
      <c r="N595" s="62"/>
      <c r="O595" s="62"/>
      <c r="P595" s="62"/>
      <c r="Q595" s="62"/>
      <c r="R595" s="62"/>
      <c r="S595" s="62"/>
      <c r="T595" s="62"/>
      <c r="U595" s="62"/>
      <c r="V595" s="62"/>
      <c r="W595" s="62"/>
      <c r="X595" s="62"/>
      <c r="Y595" s="62"/>
      <c r="Z595" s="62"/>
    </row>
    <row r="596" spans="1:26" ht="50">
      <c r="A596" s="89"/>
      <c r="B596" s="146"/>
      <c r="C596" s="148" t="s">
        <v>1480</v>
      </c>
      <c r="D596" s="94">
        <v>2</v>
      </c>
      <c r="E596" s="147" t="s">
        <v>549</v>
      </c>
      <c r="F596" s="148" t="s">
        <v>1481</v>
      </c>
      <c r="G596" s="95"/>
      <c r="H596" s="96"/>
      <c r="I596" s="67"/>
      <c r="J596" s="67"/>
      <c r="K596" s="62"/>
      <c r="L596" s="62"/>
      <c r="M596" s="62"/>
      <c r="N596" s="62"/>
      <c r="O596" s="62"/>
      <c r="P596" s="62"/>
      <c r="Q596" s="62"/>
      <c r="R596" s="62"/>
      <c r="S596" s="62"/>
      <c r="T596" s="62"/>
      <c r="U596" s="62"/>
      <c r="V596" s="62"/>
      <c r="W596" s="62"/>
      <c r="X596" s="62"/>
      <c r="Y596" s="62"/>
      <c r="Z596" s="62"/>
    </row>
    <row r="597" spans="1:26" ht="25">
      <c r="A597" s="158" t="s">
        <v>161</v>
      </c>
      <c r="B597" s="1605" t="s">
        <v>162</v>
      </c>
      <c r="C597" s="1570"/>
      <c r="D597" s="1570"/>
      <c r="E597" s="1570"/>
      <c r="F597" s="1570"/>
      <c r="G597" s="1573"/>
      <c r="H597" s="145"/>
      <c r="I597" s="67">
        <f>SUM(D598:D607)</f>
        <v>20</v>
      </c>
      <c r="J597" s="67">
        <f>COUNT(D598:D607)*2</f>
        <v>20</v>
      </c>
      <c r="K597" s="62"/>
      <c r="L597" s="62"/>
      <c r="M597" s="62"/>
      <c r="N597" s="62"/>
      <c r="O597" s="62"/>
      <c r="P597" s="62"/>
      <c r="Q597" s="62"/>
      <c r="R597" s="62"/>
      <c r="S597" s="62"/>
      <c r="T597" s="62"/>
      <c r="U597" s="62"/>
      <c r="V597" s="62"/>
      <c r="W597" s="62"/>
      <c r="X597" s="62"/>
      <c r="Y597" s="62"/>
      <c r="Z597" s="62"/>
    </row>
    <row r="598" spans="1:26" ht="125">
      <c r="A598" s="89" t="s">
        <v>1482</v>
      </c>
      <c r="B598" s="93" t="s">
        <v>1483</v>
      </c>
      <c r="C598" s="93" t="s">
        <v>1484</v>
      </c>
      <c r="D598" s="94">
        <v>2</v>
      </c>
      <c r="E598" s="94" t="s">
        <v>387</v>
      </c>
      <c r="F598" s="93" t="s">
        <v>1485</v>
      </c>
      <c r="G598" s="95"/>
      <c r="H598" s="96"/>
      <c r="I598" s="67"/>
      <c r="J598" s="67"/>
      <c r="K598" s="62"/>
      <c r="L598" s="62"/>
      <c r="M598" s="62"/>
      <c r="N598" s="62"/>
      <c r="O598" s="62"/>
      <c r="P598" s="62"/>
      <c r="Q598" s="62"/>
      <c r="R598" s="62"/>
      <c r="S598" s="62"/>
      <c r="T598" s="62"/>
      <c r="U598" s="62"/>
      <c r="V598" s="62"/>
      <c r="W598" s="62"/>
      <c r="X598" s="62"/>
      <c r="Y598" s="62"/>
      <c r="Z598" s="62"/>
    </row>
    <row r="599" spans="1:26" ht="175">
      <c r="A599" s="89"/>
      <c r="B599" s="93"/>
      <c r="C599" s="93" t="s">
        <v>1486</v>
      </c>
      <c r="D599" s="94">
        <v>2</v>
      </c>
      <c r="E599" s="94" t="s">
        <v>387</v>
      </c>
      <c r="F599" s="93" t="s">
        <v>1487</v>
      </c>
      <c r="G599" s="95"/>
      <c r="H599" s="96"/>
      <c r="I599" s="67"/>
      <c r="J599" s="67"/>
      <c r="K599" s="62"/>
      <c r="L599" s="62"/>
      <c r="M599" s="62"/>
      <c r="N599" s="62"/>
      <c r="O599" s="62"/>
      <c r="P599" s="62"/>
      <c r="Q599" s="62"/>
      <c r="R599" s="62"/>
      <c r="S599" s="62"/>
      <c r="T599" s="62"/>
      <c r="U599" s="62"/>
      <c r="V599" s="62"/>
      <c r="W599" s="62"/>
      <c r="X599" s="62"/>
      <c r="Y599" s="62"/>
      <c r="Z599" s="62"/>
    </row>
    <row r="600" spans="1:26" ht="50">
      <c r="A600" s="89"/>
      <c r="B600" s="93"/>
      <c r="C600" s="69" t="s">
        <v>1488</v>
      </c>
      <c r="D600" s="94">
        <v>2</v>
      </c>
      <c r="E600" s="94" t="s">
        <v>387</v>
      </c>
      <c r="F600" s="135" t="s">
        <v>1489</v>
      </c>
      <c r="G600" s="95"/>
      <c r="H600" s="96"/>
      <c r="I600" s="67"/>
      <c r="J600" s="67"/>
      <c r="K600" s="62"/>
      <c r="L600" s="62"/>
      <c r="M600" s="62"/>
      <c r="N600" s="62"/>
      <c r="O600" s="62"/>
      <c r="P600" s="62"/>
      <c r="Q600" s="62"/>
      <c r="R600" s="62"/>
      <c r="S600" s="62"/>
      <c r="T600" s="62"/>
      <c r="U600" s="62"/>
      <c r="V600" s="62"/>
      <c r="W600" s="62"/>
      <c r="X600" s="62"/>
      <c r="Y600" s="62"/>
      <c r="Z600" s="62"/>
    </row>
    <row r="601" spans="1:26" ht="50">
      <c r="A601" s="89"/>
      <c r="B601" s="93"/>
      <c r="C601" s="69" t="s">
        <v>1490</v>
      </c>
      <c r="D601" s="94">
        <v>2</v>
      </c>
      <c r="E601" s="94" t="s">
        <v>387</v>
      </c>
      <c r="F601" s="93" t="s">
        <v>1491</v>
      </c>
      <c r="G601" s="107"/>
      <c r="H601" s="108"/>
      <c r="I601" s="67"/>
      <c r="J601" s="67"/>
      <c r="K601" s="62"/>
      <c r="L601" s="62"/>
      <c r="M601" s="62"/>
      <c r="N601" s="62"/>
      <c r="O601" s="62"/>
      <c r="P601" s="62"/>
      <c r="Q601" s="62"/>
      <c r="R601" s="62"/>
      <c r="S601" s="62"/>
      <c r="T601" s="62"/>
      <c r="U601" s="62"/>
      <c r="V601" s="62"/>
      <c r="W601" s="62"/>
      <c r="X601" s="62"/>
      <c r="Y601" s="62"/>
      <c r="Z601" s="62"/>
    </row>
    <row r="602" spans="1:26" ht="50">
      <c r="A602" s="89"/>
      <c r="B602" s="93"/>
      <c r="C602" s="93" t="s">
        <v>1492</v>
      </c>
      <c r="D602" s="94">
        <v>2</v>
      </c>
      <c r="E602" s="94" t="s">
        <v>387</v>
      </c>
      <c r="F602" s="93" t="s">
        <v>1493</v>
      </c>
      <c r="G602" s="95"/>
      <c r="H602" s="96"/>
      <c r="I602" s="67"/>
      <c r="J602" s="67"/>
      <c r="K602" s="62"/>
      <c r="L602" s="62"/>
      <c r="M602" s="62"/>
      <c r="N602" s="62"/>
      <c r="O602" s="62"/>
      <c r="P602" s="62"/>
      <c r="Q602" s="62"/>
      <c r="R602" s="62"/>
      <c r="S602" s="62"/>
      <c r="T602" s="62"/>
      <c r="U602" s="62"/>
      <c r="V602" s="62"/>
      <c r="W602" s="62"/>
      <c r="X602" s="62"/>
      <c r="Y602" s="62"/>
      <c r="Z602" s="62"/>
    </row>
    <row r="603" spans="1:26" ht="50">
      <c r="A603" s="89"/>
      <c r="B603" s="93"/>
      <c r="C603" s="93" t="s">
        <v>1494</v>
      </c>
      <c r="D603" s="94">
        <v>2</v>
      </c>
      <c r="E603" s="94" t="s">
        <v>387</v>
      </c>
      <c r="F603" s="93"/>
      <c r="G603" s="95"/>
      <c r="H603" s="96"/>
      <c r="I603" s="67"/>
      <c r="J603" s="67"/>
      <c r="K603" s="62"/>
      <c r="L603" s="62"/>
      <c r="M603" s="62"/>
      <c r="N603" s="62"/>
      <c r="O603" s="62"/>
      <c r="P603" s="62"/>
      <c r="Q603" s="62"/>
      <c r="R603" s="62"/>
      <c r="S603" s="62"/>
      <c r="T603" s="62"/>
      <c r="U603" s="62"/>
      <c r="V603" s="62"/>
      <c r="W603" s="62"/>
      <c r="X603" s="62"/>
      <c r="Y603" s="62"/>
      <c r="Z603" s="62"/>
    </row>
    <row r="604" spans="1:26" ht="100">
      <c r="A604" s="89" t="s">
        <v>1495</v>
      </c>
      <c r="B604" s="93" t="s">
        <v>1496</v>
      </c>
      <c r="C604" s="69" t="s">
        <v>1497</v>
      </c>
      <c r="D604" s="94">
        <v>2</v>
      </c>
      <c r="E604" s="94" t="s">
        <v>506</v>
      </c>
      <c r="F604" s="69" t="s">
        <v>1498</v>
      </c>
      <c r="G604" s="95"/>
      <c r="H604" s="96"/>
      <c r="I604" s="67"/>
      <c r="J604" s="67"/>
      <c r="K604" s="62"/>
      <c r="L604" s="62"/>
      <c r="M604" s="62"/>
      <c r="N604" s="62"/>
      <c r="O604" s="62"/>
      <c r="P604" s="62"/>
      <c r="Q604" s="62"/>
      <c r="R604" s="62"/>
      <c r="S604" s="62"/>
      <c r="T604" s="62"/>
      <c r="U604" s="62"/>
      <c r="V604" s="62"/>
      <c r="W604" s="62"/>
      <c r="X604" s="62"/>
      <c r="Y604" s="62"/>
      <c r="Z604" s="62"/>
    </row>
    <row r="605" spans="1:26" ht="75">
      <c r="A605" s="89"/>
      <c r="B605" s="93"/>
      <c r="C605" s="69" t="s">
        <v>1499</v>
      </c>
      <c r="D605" s="94">
        <v>2</v>
      </c>
      <c r="E605" s="94" t="s">
        <v>506</v>
      </c>
      <c r="F605" s="69" t="s">
        <v>1500</v>
      </c>
      <c r="G605" s="95"/>
      <c r="H605" s="96"/>
      <c r="I605" s="67"/>
      <c r="J605" s="67"/>
      <c r="K605" s="62"/>
      <c r="L605" s="62"/>
      <c r="M605" s="62"/>
      <c r="N605" s="62"/>
      <c r="O605" s="62"/>
      <c r="P605" s="62"/>
      <c r="Q605" s="62"/>
      <c r="R605" s="62"/>
      <c r="S605" s="62"/>
      <c r="T605" s="62"/>
      <c r="U605" s="62"/>
      <c r="V605" s="62"/>
      <c r="W605" s="62"/>
      <c r="X605" s="62"/>
      <c r="Y605" s="62"/>
      <c r="Z605" s="62"/>
    </row>
    <row r="606" spans="1:26" ht="75">
      <c r="A606" s="89"/>
      <c r="B606" s="93"/>
      <c r="C606" s="69" t="s">
        <v>1501</v>
      </c>
      <c r="D606" s="94">
        <v>2</v>
      </c>
      <c r="E606" s="94" t="s">
        <v>506</v>
      </c>
      <c r="F606" s="69" t="s">
        <v>1502</v>
      </c>
      <c r="G606" s="95"/>
      <c r="H606" s="96"/>
      <c r="I606" s="67"/>
      <c r="J606" s="67"/>
      <c r="K606" s="62"/>
      <c r="L606" s="62"/>
      <c r="M606" s="62"/>
      <c r="N606" s="62"/>
      <c r="O606" s="62"/>
      <c r="P606" s="62"/>
      <c r="Q606" s="62"/>
      <c r="R606" s="62"/>
      <c r="S606" s="62"/>
      <c r="T606" s="62"/>
      <c r="U606" s="62"/>
      <c r="V606" s="62"/>
      <c r="W606" s="62"/>
      <c r="X606" s="62"/>
      <c r="Y606" s="62"/>
      <c r="Z606" s="62"/>
    </row>
    <row r="607" spans="1:26" ht="25">
      <c r="A607" s="89"/>
      <c r="B607" s="93"/>
      <c r="C607" s="93" t="s">
        <v>1503</v>
      </c>
      <c r="D607" s="94">
        <v>2</v>
      </c>
      <c r="E607" s="94" t="s">
        <v>506</v>
      </c>
      <c r="F607" s="69"/>
      <c r="G607" s="95"/>
      <c r="H607" s="96"/>
      <c r="I607" s="67"/>
      <c r="J607" s="67"/>
      <c r="K607" s="62"/>
      <c r="L607" s="62"/>
      <c r="M607" s="62"/>
      <c r="N607" s="62"/>
      <c r="O607" s="62"/>
      <c r="P607" s="62"/>
      <c r="Q607" s="62"/>
      <c r="R607" s="62"/>
      <c r="S607" s="62"/>
      <c r="T607" s="62"/>
      <c r="U607" s="62"/>
      <c r="V607" s="62"/>
      <c r="W607" s="62"/>
      <c r="X607" s="62"/>
      <c r="Y607" s="62"/>
      <c r="Z607" s="62"/>
    </row>
    <row r="608" spans="1:26" ht="25">
      <c r="A608" s="158" t="s">
        <v>163</v>
      </c>
      <c r="B608" s="1605" t="s">
        <v>164</v>
      </c>
      <c r="C608" s="1570"/>
      <c r="D608" s="1570"/>
      <c r="E608" s="1570"/>
      <c r="F608" s="1570"/>
      <c r="G608" s="1573"/>
      <c r="H608" s="145"/>
      <c r="I608" s="67">
        <f>SUM(D609:D618)</f>
        <v>18</v>
      </c>
      <c r="J608" s="67">
        <f>COUNT(D609:D618)*2</f>
        <v>18</v>
      </c>
      <c r="K608" s="62"/>
      <c r="L608" s="62"/>
      <c r="M608" s="62"/>
      <c r="N608" s="62"/>
      <c r="O608" s="62"/>
      <c r="P608" s="62"/>
      <c r="Q608" s="62"/>
      <c r="R608" s="62"/>
      <c r="S608" s="62"/>
      <c r="T608" s="62"/>
      <c r="U608" s="62"/>
      <c r="V608" s="62"/>
      <c r="W608" s="62"/>
      <c r="X608" s="62"/>
      <c r="Y608" s="62"/>
      <c r="Z608" s="62"/>
    </row>
    <row r="609" spans="1:26" ht="75">
      <c r="A609" s="89" t="s">
        <v>1504</v>
      </c>
      <c r="B609" s="69" t="s">
        <v>1505</v>
      </c>
      <c r="C609" s="69" t="s">
        <v>1506</v>
      </c>
      <c r="D609" s="94">
        <v>2</v>
      </c>
      <c r="E609" s="94" t="s">
        <v>469</v>
      </c>
      <c r="F609" s="154"/>
      <c r="G609" s="95"/>
      <c r="H609" s="96"/>
      <c r="I609" s="67"/>
      <c r="J609" s="67"/>
      <c r="K609" s="62"/>
      <c r="L609" s="62"/>
      <c r="M609" s="63"/>
      <c r="N609" s="63"/>
      <c r="O609" s="63"/>
      <c r="P609" s="63"/>
      <c r="Q609" s="63"/>
      <c r="R609" s="63"/>
      <c r="S609" s="63"/>
      <c r="T609" s="63"/>
      <c r="U609" s="63"/>
      <c r="V609" s="63"/>
      <c r="W609" s="63"/>
      <c r="X609" s="63"/>
      <c r="Y609" s="63"/>
      <c r="Z609" s="63"/>
    </row>
    <row r="610" spans="1:26" ht="100">
      <c r="A610" s="89" t="s">
        <v>1507</v>
      </c>
      <c r="B610" s="93" t="s">
        <v>1508</v>
      </c>
      <c r="C610" s="69" t="s">
        <v>1509</v>
      </c>
      <c r="D610" s="94">
        <v>2</v>
      </c>
      <c r="E610" s="94" t="s">
        <v>506</v>
      </c>
      <c r="F610" s="93" t="s">
        <v>1510</v>
      </c>
      <c r="G610" s="95"/>
      <c r="H610" s="96"/>
      <c r="I610" s="67"/>
      <c r="J610" s="67"/>
      <c r="K610" s="62"/>
      <c r="L610" s="62"/>
      <c r="M610" s="63"/>
      <c r="N610" s="63"/>
      <c r="O610" s="63"/>
      <c r="P610" s="63"/>
      <c r="Q610" s="63"/>
      <c r="R610" s="63"/>
      <c r="S610" s="63"/>
      <c r="T610" s="63"/>
      <c r="U610" s="63"/>
      <c r="V610" s="63"/>
      <c r="W610" s="63"/>
      <c r="X610" s="63"/>
      <c r="Y610" s="63"/>
      <c r="Z610" s="63"/>
    </row>
    <row r="611" spans="1:26" ht="50">
      <c r="A611" s="89"/>
      <c r="B611" s="93"/>
      <c r="C611" s="69" t="s">
        <v>1511</v>
      </c>
      <c r="D611" s="94">
        <v>2</v>
      </c>
      <c r="E611" s="94" t="s">
        <v>506</v>
      </c>
      <c r="F611" s="93" t="s">
        <v>1512</v>
      </c>
      <c r="G611" s="95"/>
      <c r="H611" s="96"/>
      <c r="I611" s="67"/>
      <c r="J611" s="67"/>
      <c r="K611" s="62"/>
      <c r="L611" s="62"/>
      <c r="M611" s="63"/>
      <c r="N611" s="63"/>
      <c r="O611" s="63"/>
      <c r="P611" s="63"/>
      <c r="Q611" s="63"/>
      <c r="R611" s="63"/>
      <c r="S611" s="63"/>
      <c r="T611" s="63"/>
      <c r="U611" s="63"/>
      <c r="V611" s="63"/>
      <c r="W611" s="63"/>
      <c r="X611" s="63"/>
      <c r="Y611" s="63"/>
      <c r="Z611" s="63"/>
    </row>
    <row r="612" spans="1:26" ht="100">
      <c r="A612" s="89" t="s">
        <v>1513</v>
      </c>
      <c r="B612" s="93" t="s">
        <v>1514</v>
      </c>
      <c r="C612" s="69" t="s">
        <v>1515</v>
      </c>
      <c r="D612" s="94"/>
      <c r="E612" s="94" t="s">
        <v>599</v>
      </c>
      <c r="F612" s="154"/>
      <c r="G612" s="95"/>
      <c r="H612" s="96"/>
      <c r="I612" s="67"/>
      <c r="J612" s="67"/>
      <c r="K612" s="62"/>
      <c r="L612" s="62"/>
      <c r="M612" s="63"/>
      <c r="N612" s="63"/>
      <c r="O612" s="63"/>
      <c r="P612" s="63"/>
      <c r="Q612" s="63"/>
      <c r="R612" s="63"/>
      <c r="S612" s="63"/>
      <c r="T612" s="63"/>
      <c r="U612" s="63"/>
      <c r="V612" s="63"/>
      <c r="W612" s="63"/>
      <c r="X612" s="63"/>
      <c r="Y612" s="63"/>
      <c r="Z612" s="63"/>
    </row>
    <row r="613" spans="1:26" ht="50">
      <c r="A613" s="89"/>
      <c r="B613" s="93"/>
      <c r="C613" s="69" t="s">
        <v>1516</v>
      </c>
      <c r="D613" s="94">
        <v>2</v>
      </c>
      <c r="E613" s="94" t="s">
        <v>599</v>
      </c>
      <c r="F613" s="154"/>
      <c r="G613" s="95"/>
      <c r="H613" s="96"/>
      <c r="I613" s="67"/>
      <c r="J613" s="67"/>
      <c r="K613" s="62"/>
      <c r="L613" s="62"/>
      <c r="M613" s="63"/>
      <c r="N613" s="63"/>
      <c r="O613" s="63"/>
      <c r="P613" s="63"/>
      <c r="Q613" s="63"/>
      <c r="R613" s="63"/>
      <c r="S613" s="63"/>
      <c r="T613" s="63"/>
      <c r="U613" s="63"/>
      <c r="V613" s="63"/>
      <c r="W613" s="63"/>
      <c r="X613" s="63"/>
      <c r="Y613" s="63"/>
      <c r="Z613" s="63"/>
    </row>
    <row r="614" spans="1:26" ht="50">
      <c r="A614" s="89"/>
      <c r="B614" s="93"/>
      <c r="C614" s="69" t="s">
        <v>1517</v>
      </c>
      <c r="D614" s="94">
        <v>2</v>
      </c>
      <c r="E614" s="94" t="s">
        <v>599</v>
      </c>
      <c r="F614" s="154"/>
      <c r="G614" s="95"/>
      <c r="H614" s="96"/>
      <c r="I614" s="67"/>
      <c r="J614" s="67"/>
      <c r="K614" s="62"/>
      <c r="L614" s="62"/>
      <c r="M614" s="63"/>
      <c r="N614" s="63"/>
      <c r="O614" s="63"/>
      <c r="P614" s="63"/>
      <c r="Q614" s="63"/>
      <c r="R614" s="63"/>
      <c r="S614" s="63"/>
      <c r="T614" s="63"/>
      <c r="U614" s="63"/>
      <c r="V614" s="63"/>
      <c r="W614" s="63"/>
      <c r="X614" s="63"/>
      <c r="Y614" s="63"/>
      <c r="Z614" s="63"/>
    </row>
    <row r="615" spans="1:26" ht="50">
      <c r="A615" s="89"/>
      <c r="B615" s="93"/>
      <c r="C615" s="69" t="s">
        <v>1518</v>
      </c>
      <c r="D615" s="94">
        <v>2</v>
      </c>
      <c r="E615" s="94" t="s">
        <v>506</v>
      </c>
      <c r="F615" s="93" t="s">
        <v>1519</v>
      </c>
      <c r="G615" s="95"/>
      <c r="H615" s="96"/>
      <c r="I615" s="67"/>
      <c r="J615" s="67"/>
      <c r="K615" s="62"/>
      <c r="L615" s="62"/>
      <c r="M615" s="63"/>
      <c r="N615" s="63"/>
      <c r="O615" s="63"/>
      <c r="P615" s="63"/>
      <c r="Q615" s="63"/>
      <c r="R615" s="63"/>
      <c r="S615" s="63"/>
      <c r="T615" s="63"/>
      <c r="U615" s="63"/>
      <c r="V615" s="63"/>
      <c r="W615" s="63"/>
      <c r="X615" s="63"/>
      <c r="Y615" s="63"/>
      <c r="Z615" s="63"/>
    </row>
    <row r="616" spans="1:26" ht="50">
      <c r="A616" s="89"/>
      <c r="B616" s="93"/>
      <c r="C616" s="69" t="s">
        <v>1520</v>
      </c>
      <c r="D616" s="94">
        <v>2</v>
      </c>
      <c r="E616" s="94" t="s">
        <v>506</v>
      </c>
      <c r="F616" s="93" t="s">
        <v>1521</v>
      </c>
      <c r="G616" s="95"/>
      <c r="H616" s="96"/>
      <c r="I616" s="67"/>
      <c r="J616" s="67"/>
      <c r="K616" s="62"/>
      <c r="L616" s="62"/>
      <c r="M616" s="63"/>
      <c r="N616" s="63"/>
      <c r="O616" s="63"/>
      <c r="P616" s="63"/>
      <c r="Q616" s="63"/>
      <c r="R616" s="63"/>
      <c r="S616" s="63"/>
      <c r="T616" s="63"/>
      <c r="U616" s="63"/>
      <c r="V616" s="63"/>
      <c r="W616" s="63"/>
      <c r="X616" s="63"/>
      <c r="Y616" s="63"/>
      <c r="Z616" s="63"/>
    </row>
    <row r="617" spans="1:26" ht="75">
      <c r="A617" s="89" t="s">
        <v>1522</v>
      </c>
      <c r="B617" s="69" t="s">
        <v>1523</v>
      </c>
      <c r="C617" s="69" t="s">
        <v>1524</v>
      </c>
      <c r="D617" s="94">
        <v>2</v>
      </c>
      <c r="E617" s="94" t="s">
        <v>506</v>
      </c>
      <c r="F617" s="154"/>
      <c r="G617" s="95"/>
      <c r="H617" s="96"/>
      <c r="I617" s="67"/>
      <c r="J617" s="67"/>
      <c r="K617" s="62"/>
      <c r="L617" s="62"/>
      <c r="M617" s="63"/>
      <c r="N617" s="63"/>
      <c r="O617" s="63"/>
      <c r="P617" s="63"/>
      <c r="Q617" s="63"/>
      <c r="R617" s="63"/>
      <c r="S617" s="63"/>
      <c r="T617" s="63"/>
      <c r="U617" s="63"/>
      <c r="V617" s="63"/>
      <c r="W617" s="63"/>
      <c r="X617" s="63"/>
      <c r="Y617" s="63"/>
      <c r="Z617" s="63"/>
    </row>
    <row r="618" spans="1:26" ht="25">
      <c r="A618" s="89"/>
      <c r="B618" s="69"/>
      <c r="C618" s="69" t="s">
        <v>1525</v>
      </c>
      <c r="D618" s="94">
        <v>2</v>
      </c>
      <c r="E618" s="94" t="s">
        <v>506</v>
      </c>
      <c r="F618" s="154"/>
      <c r="G618" s="95"/>
      <c r="H618" s="96"/>
      <c r="I618" s="67"/>
      <c r="J618" s="67"/>
      <c r="K618" s="62"/>
      <c r="L618" s="62"/>
      <c r="M618" s="63"/>
      <c r="N618" s="63"/>
      <c r="O618" s="63"/>
      <c r="P618" s="63"/>
      <c r="Q618" s="63"/>
      <c r="R618" s="63"/>
      <c r="S618" s="63"/>
      <c r="T618" s="63"/>
      <c r="U618" s="63"/>
      <c r="V618" s="63"/>
      <c r="W618" s="63"/>
      <c r="X618" s="63"/>
      <c r="Y618" s="63"/>
      <c r="Z618" s="63"/>
    </row>
    <row r="619" spans="1:26" ht="34.5" hidden="1" customHeight="1">
      <c r="A619" s="227" t="s">
        <v>1526</v>
      </c>
      <c r="B619" s="232" t="s">
        <v>1527</v>
      </c>
      <c r="C619" s="228"/>
      <c r="D619" s="229"/>
      <c r="E619" s="101"/>
      <c r="F619" s="101"/>
      <c r="G619" s="230"/>
      <c r="H619" s="230"/>
      <c r="I619" s="113"/>
      <c r="J619" s="113"/>
      <c r="K619" s="105"/>
      <c r="L619" s="105"/>
      <c r="M619" s="106"/>
      <c r="N619" s="106"/>
      <c r="O619" s="106"/>
      <c r="P619" s="106"/>
      <c r="Q619" s="106"/>
      <c r="R619" s="106"/>
      <c r="S619" s="106"/>
      <c r="T619" s="106"/>
      <c r="U619" s="106"/>
      <c r="V619" s="106"/>
      <c r="W619" s="106"/>
      <c r="X619" s="106"/>
      <c r="Y619" s="106"/>
      <c r="Z619" s="106"/>
    </row>
    <row r="620" spans="1:26" ht="25">
      <c r="A620" s="158" t="s">
        <v>165</v>
      </c>
      <c r="B620" s="1605" t="s">
        <v>166</v>
      </c>
      <c r="C620" s="1570"/>
      <c r="D620" s="1570"/>
      <c r="E620" s="1570"/>
      <c r="F620" s="1570"/>
      <c r="G620" s="1573"/>
      <c r="H620" s="145"/>
      <c r="I620" s="67">
        <f>SUM(D621:D635)</f>
        <v>30</v>
      </c>
      <c r="J620" s="67">
        <f>COUNT(D621:D635)*2</f>
        <v>30</v>
      </c>
      <c r="K620" s="62"/>
      <c r="L620" s="62"/>
      <c r="M620" s="63"/>
      <c r="N620" s="63"/>
      <c r="O620" s="63"/>
      <c r="P620" s="63"/>
      <c r="Q620" s="63"/>
      <c r="R620" s="63"/>
      <c r="S620" s="63"/>
      <c r="T620" s="63"/>
      <c r="U620" s="63"/>
      <c r="V620" s="63"/>
      <c r="W620" s="63"/>
      <c r="X620" s="63"/>
      <c r="Y620" s="63"/>
      <c r="Z620" s="63"/>
    </row>
    <row r="621" spans="1:26" ht="125">
      <c r="A621" s="89" t="s">
        <v>1528</v>
      </c>
      <c r="B621" s="93" t="s">
        <v>1529</v>
      </c>
      <c r="C621" s="93" t="s">
        <v>1530</v>
      </c>
      <c r="D621" s="94">
        <v>2</v>
      </c>
      <c r="E621" s="94" t="s">
        <v>469</v>
      </c>
      <c r="F621" s="93" t="s">
        <v>1531</v>
      </c>
      <c r="G621" s="95"/>
      <c r="H621" s="96"/>
      <c r="I621" s="67"/>
      <c r="J621" s="67"/>
      <c r="K621" s="62"/>
      <c r="L621" s="62"/>
      <c r="M621" s="63"/>
      <c r="N621" s="63"/>
      <c r="O621" s="63"/>
      <c r="P621" s="63"/>
      <c r="Q621" s="63"/>
      <c r="R621" s="63"/>
      <c r="S621" s="63"/>
      <c r="T621" s="63"/>
      <c r="U621" s="63"/>
      <c r="V621" s="63"/>
      <c r="W621" s="63"/>
      <c r="X621" s="63"/>
      <c r="Y621" s="63"/>
      <c r="Z621" s="63"/>
    </row>
    <row r="622" spans="1:26" ht="50">
      <c r="A622" s="89"/>
      <c r="B622" s="93"/>
      <c r="C622" s="93" t="s">
        <v>1532</v>
      </c>
      <c r="D622" s="94">
        <v>2</v>
      </c>
      <c r="E622" s="94" t="s">
        <v>469</v>
      </c>
      <c r="F622" s="154"/>
      <c r="G622" s="95"/>
      <c r="H622" s="96"/>
      <c r="I622" s="67"/>
      <c r="J622" s="67"/>
      <c r="K622" s="62"/>
      <c r="L622" s="62"/>
      <c r="M622" s="63"/>
      <c r="N622" s="63"/>
      <c r="O622" s="63"/>
      <c r="P622" s="63"/>
      <c r="Q622" s="63"/>
      <c r="R622" s="63"/>
      <c r="S622" s="63"/>
      <c r="T622" s="63"/>
      <c r="U622" s="63"/>
      <c r="V622" s="63"/>
      <c r="W622" s="63"/>
      <c r="X622" s="63"/>
      <c r="Y622" s="63"/>
      <c r="Z622" s="63"/>
    </row>
    <row r="623" spans="1:26" ht="100">
      <c r="A623" s="89"/>
      <c r="B623" s="93"/>
      <c r="C623" s="93" t="s">
        <v>1533</v>
      </c>
      <c r="D623" s="94">
        <v>2</v>
      </c>
      <c r="E623" s="94" t="s">
        <v>506</v>
      </c>
      <c r="F623" s="93" t="s">
        <v>1534</v>
      </c>
      <c r="G623" s="95"/>
      <c r="H623" s="96"/>
      <c r="I623" s="67"/>
      <c r="J623" s="67"/>
      <c r="K623" s="62"/>
      <c r="L623" s="62"/>
      <c r="M623" s="63"/>
      <c r="N623" s="63"/>
      <c r="O623" s="63"/>
      <c r="P623" s="63"/>
      <c r="Q623" s="63"/>
      <c r="R623" s="63"/>
      <c r="S623" s="63"/>
      <c r="T623" s="63"/>
      <c r="U623" s="63"/>
      <c r="V623" s="63"/>
      <c r="W623" s="63"/>
      <c r="X623" s="63"/>
      <c r="Y623" s="63"/>
      <c r="Z623" s="63"/>
    </row>
    <row r="624" spans="1:26" ht="100">
      <c r="A624" s="89"/>
      <c r="B624" s="93"/>
      <c r="C624" s="93" t="s">
        <v>1535</v>
      </c>
      <c r="D624" s="94">
        <v>2</v>
      </c>
      <c r="E624" s="94" t="s">
        <v>469</v>
      </c>
      <c r="F624" s="93" t="s">
        <v>1536</v>
      </c>
      <c r="G624" s="95"/>
      <c r="H624" s="96"/>
      <c r="I624" s="67"/>
      <c r="J624" s="67"/>
      <c r="K624" s="62"/>
      <c r="L624" s="62"/>
      <c r="M624" s="63"/>
      <c r="N624" s="63"/>
      <c r="O624" s="63"/>
      <c r="P624" s="63"/>
      <c r="Q624" s="63"/>
      <c r="R624" s="63"/>
      <c r="S624" s="63"/>
      <c r="T624" s="63"/>
      <c r="U624" s="63"/>
      <c r="V624" s="63"/>
      <c r="W624" s="63"/>
      <c r="X624" s="63"/>
      <c r="Y624" s="63"/>
      <c r="Z624" s="63"/>
    </row>
    <row r="625" spans="1:26" ht="75">
      <c r="A625" s="89"/>
      <c r="B625" s="93"/>
      <c r="C625" s="93" t="s">
        <v>1537</v>
      </c>
      <c r="D625" s="94">
        <v>2</v>
      </c>
      <c r="E625" s="94" t="s">
        <v>469</v>
      </c>
      <c r="F625" s="93" t="s">
        <v>1538</v>
      </c>
      <c r="G625" s="95"/>
      <c r="H625" s="96"/>
      <c r="I625" s="67"/>
      <c r="J625" s="67"/>
      <c r="K625" s="62"/>
      <c r="L625" s="62"/>
      <c r="M625" s="63"/>
      <c r="N625" s="63"/>
      <c r="O625" s="63"/>
      <c r="P625" s="63"/>
      <c r="Q625" s="63"/>
      <c r="R625" s="63"/>
      <c r="S625" s="63"/>
      <c r="T625" s="63"/>
      <c r="U625" s="63"/>
      <c r="V625" s="63"/>
      <c r="W625" s="63"/>
      <c r="X625" s="63"/>
      <c r="Y625" s="63"/>
      <c r="Z625" s="63"/>
    </row>
    <row r="626" spans="1:26" ht="50">
      <c r="A626" s="89"/>
      <c r="B626" s="93"/>
      <c r="C626" s="69" t="s">
        <v>1539</v>
      </c>
      <c r="D626" s="94">
        <v>2</v>
      </c>
      <c r="E626" s="94"/>
      <c r="F626" s="154"/>
      <c r="G626" s="95"/>
      <c r="H626" s="96"/>
      <c r="I626" s="67"/>
      <c r="J626" s="67"/>
      <c r="K626" s="62"/>
      <c r="L626" s="62"/>
      <c r="M626" s="63"/>
      <c r="N626" s="63"/>
      <c r="O626" s="63"/>
      <c r="P626" s="63"/>
      <c r="Q626" s="63"/>
      <c r="R626" s="63"/>
      <c r="S626" s="63"/>
      <c r="T626" s="63"/>
      <c r="U626" s="63"/>
      <c r="V626" s="63"/>
      <c r="W626" s="63"/>
      <c r="X626" s="63"/>
      <c r="Y626" s="63"/>
      <c r="Z626" s="63"/>
    </row>
    <row r="627" spans="1:26" ht="50">
      <c r="A627" s="89" t="s">
        <v>1540</v>
      </c>
      <c r="B627" s="93" t="s">
        <v>1541</v>
      </c>
      <c r="C627" s="69" t="s">
        <v>1542</v>
      </c>
      <c r="D627" s="94">
        <v>2</v>
      </c>
      <c r="E627" s="94" t="s">
        <v>469</v>
      </c>
      <c r="F627" s="93" t="s">
        <v>1543</v>
      </c>
      <c r="G627" s="95"/>
      <c r="H627" s="96"/>
      <c r="I627" s="67"/>
      <c r="J627" s="67"/>
      <c r="K627" s="62"/>
      <c r="L627" s="62"/>
      <c r="M627" s="63"/>
      <c r="N627" s="63"/>
      <c r="O627" s="63"/>
      <c r="P627" s="63"/>
      <c r="Q627" s="63"/>
      <c r="R627" s="63"/>
      <c r="S627" s="63"/>
      <c r="T627" s="63"/>
      <c r="U627" s="63"/>
      <c r="V627" s="63"/>
      <c r="W627" s="63"/>
      <c r="X627" s="63"/>
      <c r="Y627" s="63"/>
      <c r="Z627" s="63"/>
    </row>
    <row r="628" spans="1:26" ht="150">
      <c r="A628" s="89"/>
      <c r="B628" s="93"/>
      <c r="C628" s="69" t="s">
        <v>1544</v>
      </c>
      <c r="D628" s="94">
        <v>2</v>
      </c>
      <c r="E628" s="94" t="s">
        <v>469</v>
      </c>
      <c r="F628" s="93" t="s">
        <v>1545</v>
      </c>
      <c r="G628" s="95"/>
      <c r="H628" s="96"/>
      <c r="I628" s="67"/>
      <c r="J628" s="67"/>
      <c r="K628" s="62"/>
      <c r="L628" s="62"/>
      <c r="M628" s="63"/>
      <c r="N628" s="63"/>
      <c r="O628" s="63"/>
      <c r="P628" s="63"/>
      <c r="Q628" s="63"/>
      <c r="R628" s="63"/>
      <c r="S628" s="63"/>
      <c r="T628" s="63"/>
      <c r="U628" s="63"/>
      <c r="V628" s="63"/>
      <c r="W628" s="63"/>
      <c r="X628" s="63"/>
      <c r="Y628" s="63"/>
      <c r="Z628" s="63"/>
    </row>
    <row r="629" spans="1:26" ht="50">
      <c r="A629" s="89"/>
      <c r="B629" s="93"/>
      <c r="C629" s="69" t="s">
        <v>1546</v>
      </c>
      <c r="D629" s="94">
        <v>2</v>
      </c>
      <c r="E629" s="94" t="s">
        <v>387</v>
      </c>
      <c r="F629" s="93" t="s">
        <v>1547</v>
      </c>
      <c r="G629" s="95"/>
      <c r="H629" s="96"/>
      <c r="I629" s="67"/>
      <c r="J629" s="67"/>
      <c r="K629" s="62"/>
      <c r="L629" s="62"/>
      <c r="M629" s="63"/>
      <c r="N629" s="63"/>
      <c r="O629" s="63"/>
      <c r="P629" s="63"/>
      <c r="Q629" s="63"/>
      <c r="R629" s="63"/>
      <c r="S629" s="63"/>
      <c r="T629" s="63"/>
      <c r="U629" s="63"/>
      <c r="V629" s="63"/>
      <c r="W629" s="63"/>
      <c r="X629" s="63"/>
      <c r="Y629" s="63"/>
      <c r="Z629" s="63"/>
    </row>
    <row r="630" spans="1:26" ht="75">
      <c r="A630" s="89"/>
      <c r="B630" s="93"/>
      <c r="C630" s="69" t="s">
        <v>1548</v>
      </c>
      <c r="D630" s="94">
        <v>2</v>
      </c>
      <c r="E630" s="94" t="s">
        <v>549</v>
      </c>
      <c r="F630" s="93" t="s">
        <v>1549</v>
      </c>
      <c r="G630" s="95"/>
      <c r="H630" s="96"/>
      <c r="I630" s="67"/>
      <c r="J630" s="67"/>
      <c r="K630" s="62"/>
      <c r="L630" s="62"/>
      <c r="M630" s="63"/>
      <c r="N630" s="63"/>
      <c r="O630" s="63"/>
      <c r="P630" s="63"/>
      <c r="Q630" s="63"/>
      <c r="R630" s="63"/>
      <c r="S630" s="63"/>
      <c r="T630" s="63"/>
      <c r="U630" s="63"/>
      <c r="V630" s="63"/>
      <c r="W630" s="63"/>
      <c r="X630" s="63"/>
      <c r="Y630" s="63"/>
      <c r="Z630" s="63"/>
    </row>
    <row r="631" spans="1:26" ht="100">
      <c r="A631" s="89"/>
      <c r="B631" s="93"/>
      <c r="C631" s="69" t="s">
        <v>1550</v>
      </c>
      <c r="D631" s="94">
        <v>2</v>
      </c>
      <c r="E631" s="94" t="s">
        <v>469</v>
      </c>
      <c r="F631" s="69" t="s">
        <v>1551</v>
      </c>
      <c r="G631" s="95"/>
      <c r="H631" s="96"/>
      <c r="I631" s="67"/>
      <c r="J631" s="67"/>
      <c r="K631" s="62"/>
      <c r="L631" s="62"/>
      <c r="M631" s="63"/>
      <c r="N631" s="63"/>
      <c r="O631" s="63"/>
      <c r="P631" s="63"/>
      <c r="Q631" s="63"/>
      <c r="R631" s="63"/>
      <c r="S631" s="63"/>
      <c r="T631" s="63"/>
      <c r="U631" s="63"/>
      <c r="V631" s="63"/>
      <c r="W631" s="63"/>
      <c r="X631" s="63"/>
      <c r="Y631" s="63"/>
      <c r="Z631" s="63"/>
    </row>
    <row r="632" spans="1:26" ht="75">
      <c r="A632" s="89" t="s">
        <v>1552</v>
      </c>
      <c r="B632" s="93" t="s">
        <v>1553</v>
      </c>
      <c r="C632" s="69" t="s">
        <v>1554</v>
      </c>
      <c r="D632" s="94">
        <v>2</v>
      </c>
      <c r="E632" s="94" t="s">
        <v>549</v>
      </c>
      <c r="F632" s="154"/>
      <c r="G632" s="95"/>
      <c r="H632" s="96"/>
      <c r="I632" s="67"/>
      <c r="J632" s="67"/>
      <c r="K632" s="62"/>
      <c r="L632" s="62"/>
      <c r="M632" s="63"/>
      <c r="N632" s="63"/>
      <c r="O632" s="63"/>
      <c r="P632" s="63"/>
      <c r="Q632" s="63"/>
      <c r="R632" s="63"/>
      <c r="S632" s="63"/>
      <c r="T632" s="63"/>
      <c r="U632" s="63"/>
      <c r="V632" s="63"/>
      <c r="W632" s="63"/>
      <c r="X632" s="63"/>
      <c r="Y632" s="63"/>
      <c r="Z632" s="63"/>
    </row>
    <row r="633" spans="1:26" ht="50">
      <c r="A633" s="89"/>
      <c r="B633" s="93"/>
      <c r="C633" s="69" t="s">
        <v>1555</v>
      </c>
      <c r="D633" s="94">
        <v>2</v>
      </c>
      <c r="E633" s="94" t="s">
        <v>387</v>
      </c>
      <c r="F633" s="154"/>
      <c r="G633" s="95"/>
      <c r="H633" s="96"/>
      <c r="I633" s="67"/>
      <c r="J633" s="67"/>
      <c r="K633" s="62"/>
      <c r="L633" s="62"/>
      <c r="M633" s="63"/>
      <c r="N633" s="63"/>
      <c r="O633" s="63"/>
      <c r="P633" s="63"/>
      <c r="Q633" s="63"/>
      <c r="R633" s="63"/>
      <c r="S633" s="63"/>
      <c r="T633" s="63"/>
      <c r="U633" s="63"/>
      <c r="V633" s="63"/>
      <c r="W633" s="63"/>
      <c r="X633" s="63"/>
      <c r="Y633" s="63"/>
      <c r="Z633" s="63"/>
    </row>
    <row r="634" spans="1:26" ht="50">
      <c r="A634" s="89"/>
      <c r="B634" s="93"/>
      <c r="C634" s="69" t="s">
        <v>1556</v>
      </c>
      <c r="D634" s="94">
        <v>2</v>
      </c>
      <c r="E634" s="94" t="s">
        <v>387</v>
      </c>
      <c r="F634" s="154"/>
      <c r="G634" s="95"/>
      <c r="H634" s="96"/>
      <c r="I634" s="67"/>
      <c r="J634" s="67"/>
      <c r="K634" s="62"/>
      <c r="L634" s="62"/>
      <c r="M634" s="63"/>
      <c r="N634" s="63"/>
      <c r="O634" s="63"/>
      <c r="P634" s="63"/>
      <c r="Q634" s="63"/>
      <c r="R634" s="63"/>
      <c r="S634" s="63"/>
      <c r="T634" s="63"/>
      <c r="U634" s="63"/>
      <c r="V634" s="63"/>
      <c r="W634" s="63"/>
      <c r="X634" s="63"/>
      <c r="Y634" s="63"/>
      <c r="Z634" s="63"/>
    </row>
    <row r="635" spans="1:26" ht="409.6">
      <c r="A635" s="89"/>
      <c r="B635" s="148"/>
      <c r="C635" s="146" t="s">
        <v>1557</v>
      </c>
      <c r="D635" s="94">
        <v>2</v>
      </c>
      <c r="E635" s="147" t="s">
        <v>599</v>
      </c>
      <c r="F635" s="148" t="s">
        <v>1558</v>
      </c>
      <c r="G635" s="95"/>
      <c r="H635" s="96"/>
      <c r="I635" s="67"/>
      <c r="J635" s="67"/>
      <c r="K635" s="62"/>
      <c r="L635" s="62"/>
      <c r="M635" s="63"/>
      <c r="N635" s="63"/>
      <c r="O635" s="63"/>
      <c r="P635" s="63"/>
      <c r="Q635" s="63"/>
      <c r="R635" s="63"/>
      <c r="S635" s="63"/>
      <c r="T635" s="63"/>
      <c r="U635" s="63"/>
      <c r="V635" s="63"/>
      <c r="W635" s="63"/>
      <c r="X635" s="63"/>
      <c r="Y635" s="63"/>
      <c r="Z635" s="63"/>
    </row>
    <row r="636" spans="1:26" ht="24">
      <c r="A636" s="89"/>
      <c r="B636" s="1607" t="s">
        <v>1559</v>
      </c>
      <c r="C636" s="1570"/>
      <c r="D636" s="1570"/>
      <c r="E636" s="1570"/>
      <c r="F636" s="1570"/>
      <c r="G636" s="1573"/>
      <c r="H636" s="233"/>
      <c r="I636" s="91">
        <f t="shared" ref="I636:J636" si="7">I637+I644+I653+I672+I676+I684+I695+I706</f>
        <v>114</v>
      </c>
      <c r="J636" s="91">
        <f t="shared" si="7"/>
        <v>114</v>
      </c>
      <c r="K636" s="62"/>
      <c r="L636" s="62"/>
      <c r="M636" s="63"/>
      <c r="N636" s="63"/>
      <c r="O636" s="63"/>
      <c r="P636" s="63"/>
      <c r="Q636" s="63"/>
      <c r="R636" s="63"/>
      <c r="S636" s="63"/>
      <c r="T636" s="63"/>
      <c r="U636" s="63"/>
      <c r="V636" s="63"/>
      <c r="W636" s="63"/>
      <c r="X636" s="63"/>
      <c r="Y636" s="63"/>
      <c r="Z636" s="63"/>
    </row>
    <row r="637" spans="1:26" ht="25">
      <c r="A637" s="158" t="s">
        <v>168</v>
      </c>
      <c r="B637" s="1605" t="s">
        <v>169</v>
      </c>
      <c r="C637" s="1570"/>
      <c r="D637" s="1570"/>
      <c r="E637" s="1570"/>
      <c r="F637" s="1570"/>
      <c r="G637" s="1573"/>
      <c r="H637" s="145"/>
      <c r="I637" s="67">
        <f>SUM(D638)</f>
        <v>2</v>
      </c>
      <c r="J637" s="67">
        <f>COUNT(D638)*2</f>
        <v>2</v>
      </c>
      <c r="K637" s="62"/>
      <c r="L637" s="62"/>
      <c r="M637" s="63"/>
      <c r="N637" s="63"/>
      <c r="O637" s="63"/>
      <c r="P637" s="63"/>
      <c r="Q637" s="63"/>
      <c r="R637" s="63"/>
      <c r="S637" s="63"/>
      <c r="T637" s="63"/>
      <c r="U637" s="63"/>
      <c r="V637" s="63"/>
      <c r="W637" s="63"/>
      <c r="X637" s="63"/>
      <c r="Y637" s="63"/>
      <c r="Z637" s="63"/>
    </row>
    <row r="638" spans="1:26" ht="100">
      <c r="A638" s="158" t="s">
        <v>1560</v>
      </c>
      <c r="B638" s="146" t="s">
        <v>1561</v>
      </c>
      <c r="C638" s="148" t="s">
        <v>1562</v>
      </c>
      <c r="D638" s="94">
        <v>2</v>
      </c>
      <c r="E638" s="147" t="s">
        <v>599</v>
      </c>
      <c r="F638" s="148" t="s">
        <v>1563</v>
      </c>
      <c r="G638" s="107"/>
      <c r="H638" s="108"/>
      <c r="I638" s="67"/>
      <c r="J638" s="67"/>
      <c r="K638" s="62"/>
      <c r="L638" s="62"/>
      <c r="M638" s="63"/>
      <c r="N638" s="63"/>
      <c r="O638" s="63"/>
      <c r="P638" s="63"/>
      <c r="Q638" s="63"/>
      <c r="R638" s="63"/>
      <c r="S638" s="63"/>
      <c r="T638" s="63"/>
      <c r="U638" s="63"/>
      <c r="V638" s="63"/>
      <c r="W638" s="63"/>
      <c r="X638" s="63"/>
      <c r="Y638" s="63"/>
      <c r="Z638" s="63"/>
    </row>
    <row r="639" spans="1:26" ht="28.5" hidden="1" customHeight="1">
      <c r="A639" s="195" t="s">
        <v>1564</v>
      </c>
      <c r="B639" s="196" t="s">
        <v>1565</v>
      </c>
      <c r="C639" s="138"/>
      <c r="D639" s="117"/>
      <c r="E639" s="138"/>
      <c r="F639" s="234"/>
      <c r="G639" s="119"/>
      <c r="H639" s="119"/>
      <c r="I639" s="120"/>
      <c r="J639" s="120"/>
      <c r="K639" s="105"/>
      <c r="L639" s="105"/>
      <c r="M639" s="106"/>
      <c r="N639" s="106"/>
      <c r="O639" s="106"/>
      <c r="P639" s="106"/>
      <c r="Q639" s="106"/>
      <c r="R639" s="106"/>
      <c r="S639" s="106"/>
      <c r="T639" s="106"/>
      <c r="U639" s="106"/>
      <c r="V639" s="106"/>
      <c r="W639" s="106"/>
      <c r="X639" s="106"/>
      <c r="Y639" s="106"/>
      <c r="Z639" s="106"/>
    </row>
    <row r="640" spans="1:26" ht="18" hidden="1" customHeight="1">
      <c r="A640" s="198" t="s">
        <v>170</v>
      </c>
      <c r="B640" s="1606" t="s">
        <v>171</v>
      </c>
      <c r="C640" s="1570"/>
      <c r="D640" s="1570"/>
      <c r="E640" s="1570"/>
      <c r="F640" s="1570"/>
      <c r="G640" s="1573"/>
      <c r="H640" s="201"/>
      <c r="I640" s="127">
        <f>SUM(D641:D643)</f>
        <v>0</v>
      </c>
      <c r="J640" s="127">
        <f>COUNT(D641:D6296*2)</f>
        <v>0</v>
      </c>
      <c r="K640" s="105"/>
      <c r="L640" s="105"/>
      <c r="M640" s="106"/>
      <c r="N640" s="106"/>
      <c r="O640" s="106"/>
      <c r="P640" s="106"/>
      <c r="Q640" s="106"/>
      <c r="R640" s="106"/>
      <c r="S640" s="106"/>
      <c r="T640" s="106"/>
      <c r="U640" s="106"/>
      <c r="V640" s="106"/>
      <c r="W640" s="106"/>
      <c r="X640" s="106"/>
      <c r="Y640" s="106"/>
      <c r="Z640" s="106"/>
    </row>
    <row r="641" spans="1:26" ht="30.75" hidden="1" customHeight="1">
      <c r="A641" s="198" t="s">
        <v>1566</v>
      </c>
      <c r="B641" s="235" t="s">
        <v>1567</v>
      </c>
      <c r="C641" s="141"/>
      <c r="D641" s="124"/>
      <c r="E641" s="141" t="s">
        <v>599</v>
      </c>
      <c r="F641" s="142"/>
      <c r="G641" s="126"/>
      <c r="H641" s="126"/>
      <c r="I641" s="127"/>
      <c r="J641" s="127"/>
      <c r="K641" s="105"/>
      <c r="L641" s="105"/>
      <c r="M641" s="106"/>
      <c r="N641" s="106"/>
      <c r="O641" s="106"/>
      <c r="P641" s="106"/>
      <c r="Q641" s="106"/>
      <c r="R641" s="106"/>
      <c r="S641" s="106"/>
      <c r="T641" s="106"/>
      <c r="U641" s="106"/>
      <c r="V641" s="106"/>
      <c r="W641" s="106"/>
      <c r="X641" s="106"/>
      <c r="Y641" s="106"/>
      <c r="Z641" s="106"/>
    </row>
    <row r="642" spans="1:26" ht="30.75" hidden="1" customHeight="1">
      <c r="A642" s="198" t="s">
        <v>1568</v>
      </c>
      <c r="B642" s="235" t="s">
        <v>1569</v>
      </c>
      <c r="C642" s="141"/>
      <c r="D642" s="124"/>
      <c r="E642" s="141" t="s">
        <v>599</v>
      </c>
      <c r="F642" s="142"/>
      <c r="G642" s="126"/>
      <c r="H642" s="126"/>
      <c r="I642" s="127"/>
      <c r="J642" s="127"/>
      <c r="K642" s="105"/>
      <c r="L642" s="105"/>
      <c r="M642" s="106"/>
      <c r="N642" s="106"/>
      <c r="O642" s="106"/>
      <c r="P642" s="106"/>
      <c r="Q642" s="106"/>
      <c r="R642" s="106"/>
      <c r="S642" s="106"/>
      <c r="T642" s="106"/>
      <c r="U642" s="106"/>
      <c r="V642" s="106"/>
      <c r="W642" s="106"/>
      <c r="X642" s="106"/>
      <c r="Y642" s="106"/>
      <c r="Z642" s="106"/>
    </row>
    <row r="643" spans="1:26" ht="30.75" hidden="1" customHeight="1">
      <c r="A643" s="200" t="s">
        <v>1570</v>
      </c>
      <c r="B643" s="236" t="s">
        <v>1571</v>
      </c>
      <c r="C643" s="143"/>
      <c r="D643" s="131"/>
      <c r="E643" s="143" t="s">
        <v>599</v>
      </c>
      <c r="F643" s="149"/>
      <c r="G643" s="133"/>
      <c r="H643" s="133"/>
      <c r="I643" s="134"/>
      <c r="J643" s="134"/>
      <c r="K643" s="105"/>
      <c r="L643" s="105"/>
      <c r="M643" s="106"/>
      <c r="N643" s="106"/>
      <c r="O643" s="106"/>
      <c r="P643" s="106"/>
      <c r="Q643" s="106"/>
      <c r="R643" s="106"/>
      <c r="S643" s="106"/>
      <c r="T643" s="106"/>
      <c r="U643" s="106"/>
      <c r="V643" s="106"/>
      <c r="W643" s="106"/>
      <c r="X643" s="106"/>
      <c r="Y643" s="106"/>
      <c r="Z643" s="106"/>
    </row>
    <row r="644" spans="1:26" ht="25">
      <c r="A644" s="158" t="s">
        <v>172</v>
      </c>
      <c r="B644" s="1605" t="s">
        <v>1572</v>
      </c>
      <c r="C644" s="1570"/>
      <c r="D644" s="1570"/>
      <c r="E644" s="1570"/>
      <c r="F644" s="1570"/>
      <c r="G644" s="1573"/>
      <c r="H644" s="145"/>
      <c r="I644" s="67">
        <f>SUM(D645:D652)</f>
        <v>16</v>
      </c>
      <c r="J644" s="67">
        <f>COUNT(D645:D652)*2</f>
        <v>16</v>
      </c>
      <c r="K644" s="62"/>
      <c r="L644" s="62"/>
      <c r="M644" s="63"/>
      <c r="N644" s="63"/>
      <c r="O644" s="63"/>
      <c r="P644" s="63"/>
      <c r="Q644" s="63"/>
      <c r="R644" s="63"/>
      <c r="S644" s="63"/>
      <c r="T644" s="63"/>
      <c r="U644" s="63"/>
      <c r="V644" s="63"/>
      <c r="W644" s="63"/>
      <c r="X644" s="63"/>
      <c r="Y644" s="63"/>
      <c r="Z644" s="63"/>
    </row>
    <row r="645" spans="1:26" ht="125">
      <c r="A645" s="89" t="s">
        <v>1573</v>
      </c>
      <c r="B645" s="93" t="s">
        <v>1574</v>
      </c>
      <c r="C645" s="93" t="s">
        <v>1575</v>
      </c>
      <c r="D645" s="94">
        <v>2</v>
      </c>
      <c r="E645" s="94" t="s">
        <v>599</v>
      </c>
      <c r="F645" s="135"/>
      <c r="G645" s="107"/>
      <c r="H645" s="108"/>
      <c r="I645" s="67"/>
      <c r="J645" s="67"/>
      <c r="K645" s="62"/>
      <c r="L645" s="62"/>
      <c r="M645" s="63"/>
      <c r="N645" s="63"/>
      <c r="O645" s="63"/>
      <c r="P645" s="63"/>
      <c r="Q645" s="63"/>
      <c r="R645" s="63"/>
      <c r="S645" s="63"/>
      <c r="T645" s="63"/>
      <c r="U645" s="63"/>
      <c r="V645" s="63"/>
      <c r="W645" s="63"/>
      <c r="X645" s="63"/>
      <c r="Y645" s="63"/>
      <c r="Z645" s="63"/>
    </row>
    <row r="646" spans="1:26" ht="100">
      <c r="A646" s="89"/>
      <c r="B646" s="148"/>
      <c r="C646" s="146" t="s">
        <v>1576</v>
      </c>
      <c r="D646" s="94">
        <v>2</v>
      </c>
      <c r="E646" s="147" t="s">
        <v>599</v>
      </c>
      <c r="F646" s="146" t="s">
        <v>1577</v>
      </c>
      <c r="G646" s="107"/>
      <c r="H646" s="108"/>
      <c r="I646" s="67"/>
      <c r="J646" s="67"/>
      <c r="K646" s="62"/>
      <c r="L646" s="62"/>
      <c r="M646" s="63"/>
      <c r="N646" s="63"/>
      <c r="O646" s="63"/>
      <c r="P646" s="63"/>
      <c r="Q646" s="63"/>
      <c r="R646" s="63"/>
      <c r="S646" s="63"/>
      <c r="T646" s="63"/>
      <c r="U646" s="63"/>
      <c r="V646" s="63"/>
      <c r="W646" s="63"/>
      <c r="X646" s="63"/>
      <c r="Y646" s="63"/>
      <c r="Z646" s="63"/>
    </row>
    <row r="647" spans="1:26" ht="75">
      <c r="A647" s="89" t="s">
        <v>1578</v>
      </c>
      <c r="B647" s="93" t="s">
        <v>1579</v>
      </c>
      <c r="C647" s="69" t="s">
        <v>1580</v>
      </c>
      <c r="D647" s="94">
        <v>2</v>
      </c>
      <c r="E647" s="94" t="s">
        <v>599</v>
      </c>
      <c r="F647" s="135"/>
      <c r="G647" s="107"/>
      <c r="H647" s="108"/>
      <c r="I647" s="67"/>
      <c r="J647" s="67"/>
      <c r="K647" s="62"/>
      <c r="L647" s="62"/>
      <c r="M647" s="63"/>
      <c r="N647" s="63"/>
      <c r="O647" s="63"/>
      <c r="P647" s="63"/>
      <c r="Q647" s="63"/>
      <c r="R647" s="63"/>
      <c r="S647" s="63"/>
      <c r="T647" s="63"/>
      <c r="U647" s="63"/>
      <c r="V647" s="63"/>
      <c r="W647" s="63"/>
      <c r="X647" s="63"/>
      <c r="Y647" s="63"/>
      <c r="Z647" s="63"/>
    </row>
    <row r="648" spans="1:26" ht="125">
      <c r="A648" s="89" t="s">
        <v>1581</v>
      </c>
      <c r="B648" s="146" t="s">
        <v>1582</v>
      </c>
      <c r="C648" s="146" t="s">
        <v>1583</v>
      </c>
      <c r="D648" s="94">
        <v>2</v>
      </c>
      <c r="E648" s="147" t="s">
        <v>611</v>
      </c>
      <c r="F648" s="146" t="s">
        <v>1584</v>
      </c>
      <c r="G648" s="107"/>
      <c r="H648" s="108"/>
      <c r="I648" s="67"/>
      <c r="J648" s="67"/>
      <c r="K648" s="62"/>
      <c r="L648" s="62"/>
      <c r="M648" s="63"/>
      <c r="N648" s="63"/>
      <c r="O648" s="63"/>
      <c r="P648" s="63"/>
      <c r="Q648" s="63"/>
      <c r="R648" s="63"/>
      <c r="S648" s="63"/>
      <c r="T648" s="63"/>
      <c r="U648" s="63"/>
      <c r="V648" s="63"/>
      <c r="W648" s="63"/>
      <c r="X648" s="63"/>
      <c r="Y648" s="63"/>
      <c r="Z648" s="63"/>
    </row>
    <row r="649" spans="1:26" ht="50">
      <c r="A649" s="89"/>
      <c r="B649" s="69"/>
      <c r="C649" s="93" t="s">
        <v>1585</v>
      </c>
      <c r="D649" s="94">
        <v>2</v>
      </c>
      <c r="E649" s="94" t="s">
        <v>599</v>
      </c>
      <c r="F649" s="93" t="s">
        <v>1586</v>
      </c>
      <c r="G649" s="107"/>
      <c r="H649" s="108"/>
      <c r="I649" s="67"/>
      <c r="J649" s="67"/>
      <c r="K649" s="62"/>
      <c r="L649" s="62"/>
      <c r="M649" s="63"/>
      <c r="N649" s="63"/>
      <c r="O649" s="63"/>
      <c r="P649" s="63"/>
      <c r="Q649" s="63"/>
      <c r="R649" s="63"/>
      <c r="S649" s="63"/>
      <c r="T649" s="63"/>
      <c r="U649" s="63"/>
      <c r="V649" s="63"/>
      <c r="W649" s="63"/>
      <c r="X649" s="63"/>
      <c r="Y649" s="63"/>
      <c r="Z649" s="63"/>
    </row>
    <row r="650" spans="1:26" ht="75">
      <c r="A650" s="89"/>
      <c r="B650" s="69"/>
      <c r="C650" s="93" t="s">
        <v>1587</v>
      </c>
      <c r="D650" s="94">
        <v>2</v>
      </c>
      <c r="E650" s="94" t="s">
        <v>877</v>
      </c>
      <c r="F650" s="93" t="s">
        <v>1588</v>
      </c>
      <c r="G650" s="107"/>
      <c r="H650" s="108"/>
      <c r="I650" s="67"/>
      <c r="J650" s="67"/>
      <c r="K650" s="62"/>
      <c r="L650" s="62"/>
      <c r="M650" s="63"/>
      <c r="N650" s="63"/>
      <c r="O650" s="63"/>
      <c r="P650" s="63"/>
      <c r="Q650" s="63"/>
      <c r="R650" s="63"/>
      <c r="S650" s="63"/>
      <c r="T650" s="63"/>
      <c r="U650" s="63"/>
      <c r="V650" s="63"/>
      <c r="W650" s="63"/>
      <c r="X650" s="63"/>
      <c r="Y650" s="63"/>
      <c r="Z650" s="63"/>
    </row>
    <row r="651" spans="1:26" ht="75">
      <c r="A651" s="89" t="s">
        <v>1589</v>
      </c>
      <c r="B651" s="69" t="s">
        <v>1590</v>
      </c>
      <c r="C651" s="93" t="s">
        <v>1591</v>
      </c>
      <c r="D651" s="94">
        <v>2</v>
      </c>
      <c r="E651" s="94" t="s">
        <v>877</v>
      </c>
      <c r="F651" s="93" t="s">
        <v>1592</v>
      </c>
      <c r="G651" s="107"/>
      <c r="H651" s="108"/>
      <c r="I651" s="67"/>
      <c r="J651" s="67"/>
      <c r="K651" s="62"/>
      <c r="L651" s="62"/>
      <c r="M651" s="63"/>
      <c r="N651" s="63"/>
      <c r="O651" s="63"/>
      <c r="P651" s="63"/>
      <c r="Q651" s="63"/>
      <c r="R651" s="63"/>
      <c r="S651" s="63"/>
      <c r="T651" s="63"/>
      <c r="U651" s="63"/>
      <c r="V651" s="63"/>
      <c r="W651" s="63"/>
      <c r="X651" s="63"/>
      <c r="Y651" s="63"/>
      <c r="Z651" s="63"/>
    </row>
    <row r="652" spans="1:26" ht="75">
      <c r="A652" s="89" t="s">
        <v>1593</v>
      </c>
      <c r="B652" s="69" t="s">
        <v>1594</v>
      </c>
      <c r="C652" s="93" t="s">
        <v>1595</v>
      </c>
      <c r="D652" s="94">
        <v>2</v>
      </c>
      <c r="E652" s="94" t="s">
        <v>599</v>
      </c>
      <c r="F652" s="93" t="s">
        <v>1596</v>
      </c>
      <c r="G652" s="107"/>
      <c r="H652" s="108"/>
      <c r="I652" s="67"/>
      <c r="J652" s="67"/>
      <c r="K652" s="62"/>
      <c r="L652" s="62"/>
      <c r="M652" s="63"/>
      <c r="N652" s="63"/>
      <c r="O652" s="63"/>
      <c r="P652" s="63"/>
      <c r="Q652" s="63"/>
      <c r="R652" s="63"/>
      <c r="S652" s="63"/>
      <c r="T652" s="63"/>
      <c r="U652" s="63"/>
      <c r="V652" s="63"/>
      <c r="W652" s="63"/>
      <c r="X652" s="63"/>
      <c r="Y652" s="63"/>
      <c r="Z652" s="63"/>
    </row>
    <row r="653" spans="1:26" ht="25">
      <c r="A653" s="158" t="s">
        <v>174</v>
      </c>
      <c r="B653" s="1605" t="s">
        <v>175</v>
      </c>
      <c r="C653" s="1570"/>
      <c r="D653" s="1570"/>
      <c r="E653" s="1570"/>
      <c r="F653" s="1570"/>
      <c r="G653" s="1573"/>
      <c r="H653" s="145"/>
      <c r="I653" s="67">
        <f>SUM(D654:D670)</f>
        <v>34</v>
      </c>
      <c r="J653" s="67">
        <f>COUNT(D654:D670)*2</f>
        <v>34</v>
      </c>
      <c r="K653" s="62"/>
      <c r="L653" s="62"/>
      <c r="M653" s="63"/>
      <c r="N653" s="63"/>
      <c r="O653" s="63"/>
      <c r="P653" s="63"/>
      <c r="Q653" s="63"/>
      <c r="R653" s="63"/>
      <c r="S653" s="63"/>
      <c r="T653" s="63"/>
      <c r="U653" s="63"/>
      <c r="V653" s="63"/>
      <c r="W653" s="63"/>
      <c r="X653" s="63"/>
      <c r="Y653" s="63"/>
      <c r="Z653" s="63"/>
    </row>
    <row r="654" spans="1:26" ht="75">
      <c r="A654" s="89" t="s">
        <v>1597</v>
      </c>
      <c r="B654" s="93" t="s">
        <v>1598</v>
      </c>
      <c r="C654" s="69" t="s">
        <v>1599</v>
      </c>
      <c r="D654" s="94">
        <v>2</v>
      </c>
      <c r="E654" s="94" t="s">
        <v>877</v>
      </c>
      <c r="F654" s="135"/>
      <c r="G654" s="107"/>
      <c r="H654" s="108"/>
      <c r="I654" s="67"/>
      <c r="J654" s="67"/>
      <c r="K654" s="62"/>
      <c r="L654" s="62"/>
      <c r="M654" s="63"/>
      <c r="N654" s="63"/>
      <c r="O654" s="63"/>
      <c r="P654" s="63"/>
      <c r="Q654" s="63"/>
      <c r="R654" s="63"/>
      <c r="S654" s="63"/>
      <c r="T654" s="63"/>
      <c r="U654" s="63"/>
      <c r="V654" s="63"/>
      <c r="W654" s="63"/>
      <c r="X654" s="63"/>
      <c r="Y654" s="63"/>
      <c r="Z654" s="63"/>
    </row>
    <row r="655" spans="1:26" ht="50">
      <c r="A655" s="89"/>
      <c r="B655" s="93"/>
      <c r="C655" s="69" t="s">
        <v>1600</v>
      </c>
      <c r="D655" s="94">
        <v>2</v>
      </c>
      <c r="E655" s="94" t="s">
        <v>469</v>
      </c>
      <c r="F655" s="135"/>
      <c r="G655" s="107"/>
      <c r="H655" s="108"/>
      <c r="I655" s="67"/>
      <c r="J655" s="67"/>
      <c r="K655" s="62"/>
      <c r="L655" s="62"/>
      <c r="M655" s="63"/>
      <c r="N655" s="63"/>
      <c r="O655" s="63"/>
      <c r="P655" s="63"/>
      <c r="Q655" s="63"/>
      <c r="R655" s="63"/>
      <c r="S655" s="63"/>
      <c r="T655" s="63"/>
      <c r="U655" s="63"/>
      <c r="V655" s="63"/>
      <c r="W655" s="63"/>
      <c r="X655" s="63"/>
      <c r="Y655" s="63"/>
      <c r="Z655" s="63"/>
    </row>
    <row r="656" spans="1:26" ht="50">
      <c r="A656" s="89"/>
      <c r="B656" s="93"/>
      <c r="C656" s="93" t="s">
        <v>1601</v>
      </c>
      <c r="D656" s="94">
        <v>2</v>
      </c>
      <c r="E656" s="94" t="s">
        <v>469</v>
      </c>
      <c r="F656" s="69" t="s">
        <v>1602</v>
      </c>
      <c r="G656" s="107"/>
      <c r="H656" s="108"/>
      <c r="I656" s="67"/>
      <c r="J656" s="67"/>
      <c r="K656" s="62"/>
      <c r="L656" s="62"/>
      <c r="M656" s="63"/>
      <c r="N656" s="63"/>
      <c r="O656" s="63"/>
      <c r="P656" s="63"/>
      <c r="Q656" s="63"/>
      <c r="R656" s="63"/>
      <c r="S656" s="63"/>
      <c r="T656" s="63"/>
      <c r="U656" s="63"/>
      <c r="V656" s="63"/>
      <c r="W656" s="63"/>
      <c r="X656" s="63"/>
      <c r="Y656" s="63"/>
      <c r="Z656" s="63"/>
    </row>
    <row r="657" spans="1:26" ht="75">
      <c r="A657" s="89" t="s">
        <v>1603</v>
      </c>
      <c r="B657" s="93" t="s">
        <v>1604</v>
      </c>
      <c r="C657" s="93" t="s">
        <v>1605</v>
      </c>
      <c r="D657" s="94">
        <v>2</v>
      </c>
      <c r="E657" s="94" t="s">
        <v>877</v>
      </c>
      <c r="F657" s="135"/>
      <c r="G657" s="107"/>
      <c r="H657" s="108"/>
      <c r="I657" s="67"/>
      <c r="J657" s="67"/>
      <c r="K657" s="62"/>
      <c r="L657" s="62"/>
      <c r="M657" s="62"/>
      <c r="N657" s="62"/>
      <c r="O657" s="62"/>
      <c r="P657" s="62"/>
      <c r="Q657" s="62"/>
      <c r="R657" s="62"/>
      <c r="S657" s="62"/>
      <c r="T657" s="62"/>
      <c r="U657" s="62"/>
      <c r="V657" s="62"/>
      <c r="W657" s="62"/>
      <c r="X657" s="62"/>
      <c r="Y657" s="62"/>
      <c r="Z657" s="62"/>
    </row>
    <row r="658" spans="1:26" ht="50">
      <c r="A658" s="89"/>
      <c r="B658" s="93"/>
      <c r="C658" s="93" t="s">
        <v>1606</v>
      </c>
      <c r="D658" s="94">
        <v>2</v>
      </c>
      <c r="E658" s="94" t="s">
        <v>877</v>
      </c>
      <c r="F658" s="135"/>
      <c r="G658" s="107"/>
      <c r="H658" s="108"/>
      <c r="I658" s="67"/>
      <c r="J658" s="67"/>
      <c r="K658" s="62"/>
      <c r="L658" s="62"/>
      <c r="M658" s="62"/>
      <c r="N658" s="62"/>
      <c r="O658" s="62"/>
      <c r="P658" s="62"/>
      <c r="Q658" s="62"/>
      <c r="R658" s="62"/>
      <c r="S658" s="62"/>
      <c r="T658" s="62"/>
      <c r="U658" s="62"/>
      <c r="V658" s="62"/>
      <c r="W658" s="62"/>
      <c r="X658" s="62"/>
      <c r="Y658" s="62"/>
      <c r="Z658" s="62"/>
    </row>
    <row r="659" spans="1:26" ht="50">
      <c r="A659" s="89"/>
      <c r="B659" s="93"/>
      <c r="C659" s="93" t="s">
        <v>1607</v>
      </c>
      <c r="D659" s="94">
        <v>2</v>
      </c>
      <c r="E659" s="94" t="s">
        <v>877</v>
      </c>
      <c r="F659" s="135"/>
      <c r="G659" s="107"/>
      <c r="H659" s="108"/>
      <c r="I659" s="67"/>
      <c r="J659" s="67"/>
      <c r="K659" s="62"/>
      <c r="L659" s="62"/>
      <c r="M659" s="62"/>
      <c r="N659" s="62"/>
      <c r="O659" s="62"/>
      <c r="P659" s="62"/>
      <c r="Q659" s="62"/>
      <c r="R659" s="62"/>
      <c r="S659" s="62"/>
      <c r="T659" s="62"/>
      <c r="U659" s="62"/>
      <c r="V659" s="62"/>
      <c r="W659" s="62"/>
      <c r="X659" s="62"/>
      <c r="Y659" s="62"/>
      <c r="Z659" s="62"/>
    </row>
    <row r="660" spans="1:26" ht="75">
      <c r="A660" s="89"/>
      <c r="B660" s="93"/>
      <c r="C660" s="93" t="s">
        <v>1608</v>
      </c>
      <c r="D660" s="94">
        <v>2</v>
      </c>
      <c r="E660" s="94" t="s">
        <v>877</v>
      </c>
      <c r="F660" s="135"/>
      <c r="G660" s="107"/>
      <c r="H660" s="108"/>
      <c r="I660" s="67"/>
      <c r="J660" s="67"/>
      <c r="K660" s="62"/>
      <c r="L660" s="62"/>
      <c r="M660" s="62"/>
      <c r="N660" s="62"/>
      <c r="O660" s="62"/>
      <c r="P660" s="62"/>
      <c r="Q660" s="62"/>
      <c r="R660" s="62"/>
      <c r="S660" s="62"/>
      <c r="T660" s="62"/>
      <c r="U660" s="62"/>
      <c r="V660" s="62"/>
      <c r="W660" s="62"/>
      <c r="X660" s="62"/>
      <c r="Y660" s="62"/>
      <c r="Z660" s="62"/>
    </row>
    <row r="661" spans="1:26" ht="50">
      <c r="A661" s="89"/>
      <c r="B661" s="93"/>
      <c r="C661" s="93" t="s">
        <v>1609</v>
      </c>
      <c r="D661" s="94">
        <v>2</v>
      </c>
      <c r="E661" s="94" t="s">
        <v>877</v>
      </c>
      <c r="F661" s="135"/>
      <c r="G661" s="107"/>
      <c r="H661" s="108"/>
      <c r="I661" s="67"/>
      <c r="J661" s="67"/>
      <c r="K661" s="62"/>
      <c r="L661" s="62"/>
      <c r="M661" s="62"/>
      <c r="N661" s="62"/>
      <c r="O661" s="62"/>
      <c r="P661" s="62"/>
      <c r="Q661" s="62"/>
      <c r="R661" s="62"/>
      <c r="S661" s="62"/>
      <c r="T661" s="62"/>
      <c r="U661" s="62"/>
      <c r="V661" s="62"/>
      <c r="W661" s="62"/>
      <c r="X661" s="62"/>
      <c r="Y661" s="62"/>
      <c r="Z661" s="62"/>
    </row>
    <row r="662" spans="1:26" ht="75">
      <c r="A662" s="89"/>
      <c r="B662" s="93"/>
      <c r="C662" s="93" t="s">
        <v>1610</v>
      </c>
      <c r="D662" s="94">
        <v>2</v>
      </c>
      <c r="E662" s="94" t="s">
        <v>877</v>
      </c>
      <c r="F662" s="135"/>
      <c r="G662" s="107"/>
      <c r="H662" s="108"/>
      <c r="I662" s="67"/>
      <c r="J662" s="67"/>
      <c r="K662" s="62"/>
      <c r="L662" s="62"/>
      <c r="M662" s="62"/>
      <c r="N662" s="62"/>
      <c r="O662" s="62"/>
      <c r="P662" s="62"/>
      <c r="Q662" s="62"/>
      <c r="R662" s="62"/>
      <c r="S662" s="62"/>
      <c r="T662" s="62"/>
      <c r="U662" s="62"/>
      <c r="V662" s="62"/>
      <c r="W662" s="62"/>
      <c r="X662" s="62"/>
      <c r="Y662" s="62"/>
      <c r="Z662" s="62"/>
    </row>
    <row r="663" spans="1:26" ht="75">
      <c r="A663" s="89"/>
      <c r="B663" s="93"/>
      <c r="C663" s="93" t="s">
        <v>1611</v>
      </c>
      <c r="D663" s="94">
        <v>2</v>
      </c>
      <c r="E663" s="94" t="s">
        <v>877</v>
      </c>
      <c r="F663" s="135"/>
      <c r="G663" s="107"/>
      <c r="H663" s="108"/>
      <c r="I663" s="67"/>
      <c r="J663" s="67"/>
      <c r="K663" s="62"/>
      <c r="L663" s="62"/>
      <c r="M663" s="62"/>
      <c r="N663" s="62"/>
      <c r="O663" s="62"/>
      <c r="P663" s="62"/>
      <c r="Q663" s="62"/>
      <c r="R663" s="62"/>
      <c r="S663" s="62"/>
      <c r="T663" s="62"/>
      <c r="U663" s="62"/>
      <c r="V663" s="62"/>
      <c r="W663" s="62"/>
      <c r="X663" s="62"/>
      <c r="Y663" s="62"/>
      <c r="Z663" s="62"/>
    </row>
    <row r="664" spans="1:26" ht="75">
      <c r="A664" s="89"/>
      <c r="B664" s="93"/>
      <c r="C664" s="93" t="s">
        <v>1612</v>
      </c>
      <c r="D664" s="94">
        <v>2</v>
      </c>
      <c r="E664" s="94" t="s">
        <v>877</v>
      </c>
      <c r="F664" s="135"/>
      <c r="G664" s="107"/>
      <c r="H664" s="108"/>
      <c r="I664" s="67"/>
      <c r="J664" s="67"/>
      <c r="K664" s="62"/>
      <c r="L664" s="62"/>
      <c r="M664" s="62"/>
      <c r="N664" s="62"/>
      <c r="O664" s="62"/>
      <c r="P664" s="62"/>
      <c r="Q664" s="62"/>
      <c r="R664" s="62"/>
      <c r="S664" s="62"/>
      <c r="T664" s="62"/>
      <c r="U664" s="62"/>
      <c r="V664" s="62"/>
      <c r="W664" s="62"/>
      <c r="X664" s="62"/>
      <c r="Y664" s="62"/>
      <c r="Z664" s="62"/>
    </row>
    <row r="665" spans="1:26" ht="75">
      <c r="A665" s="89"/>
      <c r="B665" s="93"/>
      <c r="C665" s="93" t="s">
        <v>1613</v>
      </c>
      <c r="D665" s="94">
        <v>2</v>
      </c>
      <c r="E665" s="94" t="s">
        <v>877</v>
      </c>
      <c r="F665" s="135"/>
      <c r="G665" s="107"/>
      <c r="H665" s="108"/>
      <c r="I665" s="67"/>
      <c r="J665" s="67"/>
      <c r="K665" s="62"/>
      <c r="L665" s="62"/>
      <c r="M665" s="62"/>
      <c r="N665" s="62"/>
      <c r="O665" s="62"/>
      <c r="P665" s="62"/>
      <c r="Q665" s="62"/>
      <c r="R665" s="62"/>
      <c r="S665" s="62"/>
      <c r="T665" s="62"/>
      <c r="U665" s="62"/>
      <c r="V665" s="62"/>
      <c r="W665" s="62"/>
      <c r="X665" s="62"/>
      <c r="Y665" s="62"/>
      <c r="Z665" s="62"/>
    </row>
    <row r="666" spans="1:26" ht="75">
      <c r="A666" s="89"/>
      <c r="B666" s="93"/>
      <c r="C666" s="93" t="s">
        <v>1614</v>
      </c>
      <c r="D666" s="94">
        <v>2</v>
      </c>
      <c r="E666" s="94" t="s">
        <v>877</v>
      </c>
      <c r="F666" s="135"/>
      <c r="G666" s="107"/>
      <c r="H666" s="108"/>
      <c r="I666" s="67"/>
      <c r="J666" s="67"/>
      <c r="K666" s="62"/>
      <c r="L666" s="62"/>
      <c r="M666" s="62"/>
      <c r="N666" s="62"/>
      <c r="O666" s="62"/>
      <c r="P666" s="62"/>
      <c r="Q666" s="62"/>
      <c r="R666" s="62"/>
      <c r="S666" s="62"/>
      <c r="T666" s="62"/>
      <c r="U666" s="62"/>
      <c r="V666" s="62"/>
      <c r="W666" s="62"/>
      <c r="X666" s="62"/>
      <c r="Y666" s="62"/>
      <c r="Z666" s="62"/>
    </row>
    <row r="667" spans="1:26" ht="100">
      <c r="A667" s="89"/>
      <c r="B667" s="93"/>
      <c r="C667" s="93" t="s">
        <v>1615</v>
      </c>
      <c r="D667" s="94">
        <v>2</v>
      </c>
      <c r="E667" s="94" t="s">
        <v>877</v>
      </c>
      <c r="F667" s="135"/>
      <c r="G667" s="107"/>
      <c r="H667" s="108"/>
      <c r="I667" s="67"/>
      <c r="J667" s="67"/>
      <c r="K667" s="62"/>
      <c r="L667" s="62"/>
      <c r="M667" s="62"/>
      <c r="N667" s="62"/>
      <c r="O667" s="62"/>
      <c r="P667" s="62"/>
      <c r="Q667" s="62"/>
      <c r="R667" s="62"/>
      <c r="S667" s="62"/>
      <c r="T667" s="62"/>
      <c r="U667" s="62"/>
      <c r="V667" s="62"/>
      <c r="W667" s="62"/>
      <c r="X667" s="62"/>
      <c r="Y667" s="62"/>
      <c r="Z667" s="62"/>
    </row>
    <row r="668" spans="1:26" ht="75">
      <c r="A668" s="89"/>
      <c r="B668" s="93"/>
      <c r="C668" s="93" t="s">
        <v>1616</v>
      </c>
      <c r="D668" s="94">
        <v>2</v>
      </c>
      <c r="E668" s="94" t="s">
        <v>877</v>
      </c>
      <c r="F668" s="135"/>
      <c r="G668" s="107"/>
      <c r="H668" s="108"/>
      <c r="I668" s="67"/>
      <c r="J668" s="67"/>
      <c r="K668" s="62"/>
      <c r="L668" s="62"/>
      <c r="M668" s="62"/>
      <c r="N668" s="62"/>
      <c r="O668" s="62"/>
      <c r="P668" s="62"/>
      <c r="Q668" s="62"/>
      <c r="R668" s="62"/>
      <c r="S668" s="62"/>
      <c r="T668" s="62"/>
      <c r="U668" s="62"/>
      <c r="V668" s="62"/>
      <c r="W668" s="62"/>
      <c r="X668" s="62"/>
      <c r="Y668" s="62"/>
      <c r="Z668" s="62"/>
    </row>
    <row r="669" spans="1:26" ht="50">
      <c r="A669" s="89"/>
      <c r="B669" s="93"/>
      <c r="C669" s="93" t="s">
        <v>1617</v>
      </c>
      <c r="D669" s="94">
        <v>2</v>
      </c>
      <c r="E669" s="94" t="s">
        <v>877</v>
      </c>
      <c r="F669" s="135"/>
      <c r="G669" s="107"/>
      <c r="H669" s="108"/>
      <c r="I669" s="67"/>
      <c r="J669" s="67"/>
      <c r="K669" s="62"/>
      <c r="L669" s="62"/>
      <c r="M669" s="62"/>
      <c r="N669" s="62"/>
      <c r="O669" s="62"/>
      <c r="P669" s="62"/>
      <c r="Q669" s="62"/>
      <c r="R669" s="62"/>
      <c r="S669" s="62"/>
      <c r="T669" s="62"/>
      <c r="U669" s="62"/>
      <c r="V669" s="62"/>
      <c r="W669" s="62"/>
      <c r="X669" s="62"/>
      <c r="Y669" s="62"/>
      <c r="Z669" s="62"/>
    </row>
    <row r="670" spans="1:26" ht="75">
      <c r="A670" s="89" t="s">
        <v>1618</v>
      </c>
      <c r="B670" s="93" t="s">
        <v>1619</v>
      </c>
      <c r="C670" s="93" t="s">
        <v>1620</v>
      </c>
      <c r="D670" s="94">
        <v>2</v>
      </c>
      <c r="E670" s="94" t="s">
        <v>599</v>
      </c>
      <c r="F670" s="135"/>
      <c r="G670" s="107"/>
      <c r="H670" s="108"/>
      <c r="I670" s="67"/>
      <c r="J670" s="67"/>
      <c r="K670" s="62"/>
      <c r="L670" s="62"/>
      <c r="M670" s="62"/>
      <c r="N670" s="62"/>
      <c r="O670" s="62"/>
      <c r="P670" s="62"/>
      <c r="Q670" s="62"/>
      <c r="R670" s="62"/>
      <c r="S670" s="62"/>
      <c r="T670" s="62"/>
      <c r="U670" s="62"/>
      <c r="V670" s="62"/>
      <c r="W670" s="62"/>
      <c r="X670" s="62"/>
      <c r="Y670" s="62"/>
      <c r="Z670" s="62"/>
    </row>
    <row r="671" spans="1:26" ht="45" hidden="1" customHeight="1">
      <c r="A671" s="237" t="s">
        <v>1621</v>
      </c>
      <c r="B671" s="238" t="s">
        <v>1622</v>
      </c>
      <c r="C671" s="99"/>
      <c r="D671" s="239"/>
      <c r="E671" s="110"/>
      <c r="F671" s="202"/>
      <c r="G671" s="112"/>
      <c r="H671" s="112"/>
      <c r="I671" s="104"/>
      <c r="J671" s="104"/>
      <c r="K671" s="105"/>
      <c r="L671" s="105"/>
      <c r="M671" s="105"/>
      <c r="N671" s="105"/>
      <c r="O671" s="105"/>
      <c r="P671" s="105"/>
      <c r="Q671" s="105"/>
      <c r="R671" s="105"/>
      <c r="S671" s="105"/>
      <c r="T671" s="105"/>
      <c r="U671" s="105"/>
      <c r="V671" s="105"/>
      <c r="W671" s="105"/>
      <c r="X671" s="105"/>
      <c r="Y671" s="105"/>
      <c r="Z671" s="105"/>
    </row>
    <row r="672" spans="1:26" ht="25">
      <c r="A672" s="158" t="s">
        <v>1623</v>
      </c>
      <c r="B672" s="1605" t="s">
        <v>177</v>
      </c>
      <c r="C672" s="1570"/>
      <c r="D672" s="1570"/>
      <c r="E672" s="1570"/>
      <c r="F672" s="1570"/>
      <c r="G672" s="1573"/>
      <c r="H672" s="145"/>
      <c r="I672" s="67">
        <f>SUM(D673:D675)</f>
        <v>6</v>
      </c>
      <c r="J672" s="67">
        <f>COUNT(D673:D675)*2</f>
        <v>6</v>
      </c>
      <c r="K672" s="62"/>
      <c r="L672" s="62"/>
      <c r="M672" s="62"/>
      <c r="N672" s="62"/>
      <c r="O672" s="62"/>
      <c r="P672" s="62"/>
      <c r="Q672" s="62"/>
      <c r="R672" s="62"/>
      <c r="S672" s="62"/>
      <c r="T672" s="62"/>
      <c r="U672" s="62"/>
      <c r="V672" s="62"/>
      <c r="W672" s="62"/>
      <c r="X672" s="62"/>
      <c r="Y672" s="62"/>
      <c r="Z672" s="62"/>
    </row>
    <row r="673" spans="1:26" ht="50">
      <c r="A673" s="89" t="s">
        <v>1624</v>
      </c>
      <c r="B673" s="93" t="s">
        <v>1625</v>
      </c>
      <c r="C673" s="93" t="s">
        <v>1626</v>
      </c>
      <c r="D673" s="94">
        <v>2</v>
      </c>
      <c r="E673" s="94" t="s">
        <v>599</v>
      </c>
      <c r="F673" s="135"/>
      <c r="G673" s="107"/>
      <c r="H673" s="108"/>
      <c r="I673" s="67"/>
      <c r="J673" s="67"/>
      <c r="K673" s="62"/>
      <c r="L673" s="62"/>
      <c r="M673" s="63"/>
      <c r="N673" s="63"/>
      <c r="O673" s="63"/>
      <c r="P673" s="63"/>
      <c r="Q673" s="63"/>
      <c r="R673" s="63"/>
      <c r="S673" s="63"/>
      <c r="T673" s="63"/>
      <c r="U673" s="63"/>
      <c r="V673" s="63"/>
      <c r="W673" s="63"/>
      <c r="X673" s="63"/>
      <c r="Y673" s="63"/>
      <c r="Z673" s="63"/>
    </row>
    <row r="674" spans="1:26" ht="75">
      <c r="A674" s="89" t="s">
        <v>1627</v>
      </c>
      <c r="B674" s="93" t="s">
        <v>1628</v>
      </c>
      <c r="C674" s="93" t="s">
        <v>1629</v>
      </c>
      <c r="D674" s="94">
        <v>2</v>
      </c>
      <c r="E674" s="94" t="s">
        <v>599</v>
      </c>
      <c r="F674" s="135"/>
      <c r="G674" s="107"/>
      <c r="H674" s="108"/>
      <c r="I674" s="67"/>
      <c r="J674" s="67"/>
      <c r="K674" s="62"/>
      <c r="L674" s="62"/>
      <c r="M674" s="63"/>
      <c r="N674" s="63"/>
      <c r="O674" s="63"/>
      <c r="P674" s="63"/>
      <c r="Q674" s="63"/>
      <c r="R674" s="63"/>
      <c r="S674" s="63"/>
      <c r="T674" s="63"/>
      <c r="U674" s="63"/>
      <c r="V674" s="63"/>
      <c r="W674" s="63"/>
      <c r="X674" s="63"/>
      <c r="Y674" s="63"/>
      <c r="Z674" s="63"/>
    </row>
    <row r="675" spans="1:26" ht="50">
      <c r="A675" s="89" t="s">
        <v>1630</v>
      </c>
      <c r="B675" s="93" t="s">
        <v>1631</v>
      </c>
      <c r="C675" s="69" t="s">
        <v>1632</v>
      </c>
      <c r="D675" s="94">
        <v>2</v>
      </c>
      <c r="E675" s="94" t="s">
        <v>599</v>
      </c>
      <c r="F675" s="135"/>
      <c r="G675" s="107"/>
      <c r="H675" s="108"/>
      <c r="I675" s="67"/>
      <c r="J675" s="67"/>
      <c r="K675" s="62"/>
      <c r="L675" s="62"/>
      <c r="M675" s="63"/>
      <c r="N675" s="63"/>
      <c r="O675" s="63"/>
      <c r="P675" s="63"/>
      <c r="Q675" s="63"/>
      <c r="R675" s="63"/>
      <c r="S675" s="63"/>
      <c r="T675" s="63"/>
      <c r="U675" s="63"/>
      <c r="V675" s="63"/>
      <c r="W675" s="63"/>
      <c r="X675" s="63"/>
      <c r="Y675" s="63"/>
      <c r="Z675" s="63"/>
    </row>
    <row r="676" spans="1:26" ht="25">
      <c r="A676" s="158" t="s">
        <v>271</v>
      </c>
      <c r="B676" s="1605" t="s">
        <v>1633</v>
      </c>
      <c r="C676" s="1570"/>
      <c r="D676" s="1570"/>
      <c r="E676" s="1570"/>
      <c r="F676" s="1570"/>
      <c r="G676" s="1573"/>
      <c r="H676" s="145"/>
      <c r="I676" s="67">
        <f>SUM(D677:D683)</f>
        <v>4</v>
      </c>
      <c r="J676" s="67">
        <f>COUNT(D677:D683)*2</f>
        <v>4</v>
      </c>
      <c r="K676" s="62"/>
      <c r="L676" s="62"/>
      <c r="M676" s="63"/>
      <c r="N676" s="63"/>
      <c r="O676" s="63"/>
      <c r="P676" s="63"/>
      <c r="Q676" s="63"/>
      <c r="R676" s="63"/>
      <c r="S676" s="63"/>
      <c r="T676" s="63"/>
      <c r="U676" s="63"/>
      <c r="V676" s="63"/>
      <c r="W676" s="63"/>
      <c r="X676" s="63"/>
      <c r="Y676" s="63"/>
      <c r="Z676" s="63"/>
    </row>
    <row r="677" spans="1:26" ht="100.5" hidden="1" customHeight="1">
      <c r="A677" s="240" t="s">
        <v>1634</v>
      </c>
      <c r="B677" s="177" t="s">
        <v>1635</v>
      </c>
      <c r="C677" s="177" t="s">
        <v>1636</v>
      </c>
      <c r="D677" s="241"/>
      <c r="E677" s="138" t="s">
        <v>599</v>
      </c>
      <c r="F677" s="242" t="s">
        <v>1637</v>
      </c>
      <c r="G677" s="112"/>
      <c r="H677" s="112"/>
      <c r="I677" s="140"/>
      <c r="J677" s="140"/>
      <c r="K677" s="105"/>
      <c r="L677" s="105"/>
      <c r="M677" s="106"/>
      <c r="N677" s="106"/>
      <c r="O677" s="106"/>
      <c r="P677" s="106"/>
      <c r="Q677" s="106"/>
      <c r="R677" s="106"/>
      <c r="S677" s="106"/>
      <c r="T677" s="106"/>
      <c r="U677" s="106"/>
      <c r="V677" s="106"/>
      <c r="W677" s="106"/>
      <c r="X677" s="106"/>
      <c r="Y677" s="106"/>
      <c r="Z677" s="106"/>
    </row>
    <row r="678" spans="1:26" ht="42.75" hidden="1" customHeight="1">
      <c r="A678" s="243" t="s">
        <v>1638</v>
      </c>
      <c r="B678" s="179" t="s">
        <v>1639</v>
      </c>
      <c r="C678" s="179" t="s">
        <v>1640</v>
      </c>
      <c r="D678" s="244"/>
      <c r="E678" s="141" t="s">
        <v>599</v>
      </c>
      <c r="F678" s="245" t="s">
        <v>1641</v>
      </c>
      <c r="G678" s="126"/>
      <c r="H678" s="126"/>
      <c r="I678" s="190"/>
      <c r="J678" s="190"/>
      <c r="K678" s="105"/>
      <c r="L678" s="105"/>
      <c r="M678" s="106"/>
      <c r="N678" s="106"/>
      <c r="O678" s="106"/>
      <c r="P678" s="106"/>
      <c r="Q678" s="106"/>
      <c r="R678" s="106"/>
      <c r="S678" s="106"/>
      <c r="T678" s="106"/>
      <c r="U678" s="106"/>
      <c r="V678" s="106"/>
      <c r="W678" s="106"/>
      <c r="X678" s="106"/>
      <c r="Y678" s="106"/>
      <c r="Z678" s="106"/>
    </row>
    <row r="679" spans="1:26" ht="72" hidden="1" customHeight="1">
      <c r="A679" s="243" t="s">
        <v>1642</v>
      </c>
      <c r="B679" s="179" t="s">
        <v>1643</v>
      </c>
      <c r="C679" s="179" t="s">
        <v>1644</v>
      </c>
      <c r="D679" s="244"/>
      <c r="E679" s="141" t="s">
        <v>599</v>
      </c>
      <c r="F679" s="245" t="s">
        <v>1645</v>
      </c>
      <c r="G679" s="126"/>
      <c r="H679" s="133"/>
      <c r="I679" s="169"/>
      <c r="J679" s="169"/>
      <c r="K679" s="105"/>
      <c r="L679" s="105"/>
      <c r="M679" s="106"/>
      <c r="N679" s="106"/>
      <c r="O679" s="106"/>
      <c r="P679" s="106"/>
      <c r="Q679" s="106"/>
      <c r="R679" s="106"/>
      <c r="S679" s="106"/>
      <c r="T679" s="106"/>
      <c r="U679" s="106"/>
      <c r="V679" s="106"/>
      <c r="W679" s="106"/>
      <c r="X679" s="106"/>
      <c r="Y679" s="106"/>
      <c r="Z679" s="106"/>
    </row>
    <row r="680" spans="1:26" ht="72" hidden="1" customHeight="1">
      <c r="A680" s="246" t="s">
        <v>1646</v>
      </c>
      <c r="B680" s="247" t="s">
        <v>1647</v>
      </c>
      <c r="C680" s="247" t="s">
        <v>1648</v>
      </c>
      <c r="D680" s="94"/>
      <c r="E680" s="167" t="s">
        <v>599</v>
      </c>
      <c r="F680" s="248" t="s">
        <v>1649</v>
      </c>
      <c r="G680" s="133"/>
      <c r="H680" s="133"/>
      <c r="I680" s="169"/>
      <c r="J680" s="169"/>
      <c r="K680" s="105"/>
      <c r="L680" s="105"/>
      <c r="M680" s="106"/>
      <c r="N680" s="106"/>
      <c r="O680" s="106"/>
      <c r="P680" s="106"/>
      <c r="Q680" s="106"/>
      <c r="R680" s="106"/>
      <c r="S680" s="106"/>
      <c r="T680" s="106"/>
      <c r="U680" s="106"/>
      <c r="V680" s="106"/>
      <c r="W680" s="106"/>
      <c r="X680" s="106"/>
      <c r="Y680" s="106"/>
      <c r="Z680" s="106"/>
    </row>
    <row r="681" spans="1:26" ht="100">
      <c r="A681" s="158" t="s">
        <v>1650</v>
      </c>
      <c r="B681" s="93" t="s">
        <v>1651</v>
      </c>
      <c r="C681" s="93" t="s">
        <v>1652</v>
      </c>
      <c r="D681" s="94">
        <v>2</v>
      </c>
      <c r="E681" s="94" t="s">
        <v>599</v>
      </c>
      <c r="F681" s="93" t="s">
        <v>1653</v>
      </c>
      <c r="G681" s="107"/>
      <c r="H681" s="108"/>
      <c r="I681" s="67"/>
      <c r="J681" s="67"/>
      <c r="K681" s="62"/>
      <c r="L681" s="62"/>
      <c r="M681" s="63"/>
      <c r="N681" s="63"/>
      <c r="O681" s="63"/>
      <c r="P681" s="63"/>
      <c r="Q681" s="63"/>
      <c r="R681" s="63"/>
      <c r="S681" s="63"/>
      <c r="T681" s="63"/>
      <c r="U681" s="63"/>
      <c r="V681" s="63"/>
      <c r="W681" s="63"/>
      <c r="X681" s="63"/>
      <c r="Y681" s="63"/>
      <c r="Z681" s="63"/>
    </row>
    <row r="682" spans="1:26" ht="28.5" hidden="1" customHeight="1">
      <c r="A682" s="249" t="s">
        <v>1654</v>
      </c>
      <c r="B682" s="111" t="s">
        <v>1655</v>
      </c>
      <c r="C682" s="111"/>
      <c r="D682" s="250"/>
      <c r="E682" s="136"/>
      <c r="F682" s="251"/>
      <c r="G682" s="112"/>
      <c r="H682" s="112"/>
      <c r="I682" s="104"/>
      <c r="J682" s="104"/>
      <c r="K682" s="105"/>
      <c r="L682" s="105"/>
      <c r="M682" s="106"/>
      <c r="N682" s="106"/>
      <c r="O682" s="106"/>
      <c r="P682" s="106"/>
      <c r="Q682" s="106"/>
      <c r="R682" s="106"/>
      <c r="S682" s="106"/>
      <c r="T682" s="106"/>
      <c r="U682" s="106"/>
      <c r="V682" s="106"/>
      <c r="W682" s="106"/>
      <c r="X682" s="106"/>
      <c r="Y682" s="106"/>
      <c r="Z682" s="106"/>
    </row>
    <row r="683" spans="1:26" ht="125">
      <c r="A683" s="158" t="s">
        <v>1656</v>
      </c>
      <c r="B683" s="93" t="s">
        <v>1657</v>
      </c>
      <c r="C683" s="93" t="s">
        <v>1658</v>
      </c>
      <c r="D683" s="94">
        <v>2</v>
      </c>
      <c r="E683" s="94" t="s">
        <v>599</v>
      </c>
      <c r="F683" s="93" t="s">
        <v>1659</v>
      </c>
      <c r="G683" s="107"/>
      <c r="H683" s="108"/>
      <c r="I683" s="67"/>
      <c r="J683" s="67"/>
      <c r="K683" s="62"/>
      <c r="L683" s="62"/>
      <c r="M683" s="63"/>
      <c r="N683" s="63"/>
      <c r="O683" s="63"/>
      <c r="P683" s="63"/>
      <c r="Q683" s="63"/>
      <c r="R683" s="63"/>
      <c r="S683" s="63"/>
      <c r="T683" s="63"/>
      <c r="U683" s="63"/>
      <c r="V683" s="63"/>
      <c r="W683" s="63"/>
      <c r="X683" s="63"/>
      <c r="Y683" s="63"/>
      <c r="Z683" s="63"/>
    </row>
    <row r="684" spans="1:26" ht="25">
      <c r="A684" s="158" t="s">
        <v>272</v>
      </c>
      <c r="B684" s="1605" t="s">
        <v>181</v>
      </c>
      <c r="C684" s="1570"/>
      <c r="D684" s="1570"/>
      <c r="E684" s="1570"/>
      <c r="F684" s="1570"/>
      <c r="G684" s="1573"/>
      <c r="H684" s="145"/>
      <c r="I684" s="67">
        <f>SUM(D685:D687)</f>
        <v>6</v>
      </c>
      <c r="J684" s="67">
        <f>COUNT(D685:D687)*2</f>
        <v>6</v>
      </c>
      <c r="K684" s="62"/>
      <c r="L684" s="62"/>
      <c r="M684" s="63"/>
      <c r="N684" s="63"/>
      <c r="O684" s="63"/>
      <c r="P684" s="63"/>
      <c r="Q684" s="63"/>
      <c r="R684" s="63"/>
      <c r="S684" s="63"/>
      <c r="T684" s="63"/>
      <c r="U684" s="63"/>
      <c r="V684" s="63"/>
      <c r="W684" s="63"/>
      <c r="X684" s="63"/>
      <c r="Y684" s="63"/>
      <c r="Z684" s="63"/>
    </row>
    <row r="685" spans="1:26" ht="50">
      <c r="A685" s="89" t="s">
        <v>1660</v>
      </c>
      <c r="B685" s="93" t="s">
        <v>1661</v>
      </c>
      <c r="C685" s="69" t="s">
        <v>1662</v>
      </c>
      <c r="D685" s="94">
        <v>2</v>
      </c>
      <c r="E685" s="94" t="s">
        <v>387</v>
      </c>
      <c r="F685" s="135" t="s">
        <v>1663</v>
      </c>
      <c r="G685" s="107"/>
      <c r="H685" s="108"/>
      <c r="I685" s="67"/>
      <c r="J685" s="67"/>
      <c r="K685" s="62"/>
      <c r="L685" s="62"/>
      <c r="M685" s="63"/>
      <c r="N685" s="63"/>
      <c r="O685" s="63"/>
      <c r="P685" s="63"/>
      <c r="Q685" s="63"/>
      <c r="R685" s="63"/>
      <c r="S685" s="63"/>
      <c r="T685" s="63"/>
      <c r="U685" s="63"/>
      <c r="V685" s="63"/>
      <c r="W685" s="63"/>
      <c r="X685" s="63"/>
      <c r="Y685" s="63"/>
      <c r="Z685" s="63"/>
    </row>
    <row r="686" spans="1:26" ht="50">
      <c r="A686" s="205"/>
      <c r="B686" s="93"/>
      <c r="C686" s="69" t="s">
        <v>1664</v>
      </c>
      <c r="D686" s="94">
        <v>2</v>
      </c>
      <c r="E686" s="94" t="s">
        <v>387</v>
      </c>
      <c r="F686" s="135" t="s">
        <v>1665</v>
      </c>
      <c r="G686" s="107"/>
      <c r="H686" s="108"/>
      <c r="I686" s="67"/>
      <c r="J686" s="67"/>
      <c r="K686" s="62"/>
      <c r="L686" s="62"/>
      <c r="M686" s="63"/>
      <c r="N686" s="63"/>
      <c r="O686" s="63"/>
      <c r="P686" s="63"/>
      <c r="Q686" s="63"/>
      <c r="R686" s="63"/>
      <c r="S686" s="63"/>
      <c r="T686" s="63"/>
      <c r="U686" s="63"/>
      <c r="V686" s="63"/>
      <c r="W686" s="63"/>
      <c r="X686" s="63"/>
      <c r="Y686" s="63"/>
      <c r="Z686" s="63"/>
    </row>
    <row r="687" spans="1:26" ht="50">
      <c r="A687" s="89" t="s">
        <v>1666</v>
      </c>
      <c r="B687" s="93" t="s">
        <v>1667</v>
      </c>
      <c r="C687" s="135" t="s">
        <v>1668</v>
      </c>
      <c r="D687" s="94">
        <v>2</v>
      </c>
      <c r="E687" s="94" t="s">
        <v>599</v>
      </c>
      <c r="F687" s="69" t="s">
        <v>1669</v>
      </c>
      <c r="G687" s="107"/>
      <c r="H687" s="108"/>
      <c r="I687" s="67"/>
      <c r="J687" s="67"/>
      <c r="K687" s="62"/>
      <c r="L687" s="62"/>
      <c r="M687" s="63"/>
      <c r="N687" s="63"/>
      <c r="O687" s="63"/>
      <c r="P687" s="63"/>
      <c r="Q687" s="63"/>
      <c r="R687" s="63"/>
      <c r="S687" s="63"/>
      <c r="T687" s="63"/>
      <c r="U687" s="63"/>
      <c r="V687" s="63"/>
      <c r="W687" s="63"/>
      <c r="X687" s="63"/>
      <c r="Y687" s="63"/>
      <c r="Z687" s="63"/>
    </row>
    <row r="688" spans="1:26" ht="15" hidden="1" customHeight="1">
      <c r="A688" s="237" t="s">
        <v>1670</v>
      </c>
      <c r="B688" s="1606" t="s">
        <v>183</v>
      </c>
      <c r="C688" s="1570"/>
      <c r="D688" s="1570"/>
      <c r="E688" s="1570"/>
      <c r="F688" s="1570"/>
      <c r="G688" s="1573"/>
      <c r="H688" s="199"/>
      <c r="I688" s="140">
        <f>SUM(D689:D694)</f>
        <v>0</v>
      </c>
      <c r="J688" s="140">
        <f>COUNT(D689:D694)*2</f>
        <v>0</v>
      </c>
      <c r="K688" s="105"/>
      <c r="L688" s="105"/>
      <c r="M688" s="106"/>
      <c r="N688" s="106"/>
      <c r="O688" s="106"/>
      <c r="P688" s="106"/>
      <c r="Q688" s="106"/>
      <c r="R688" s="106"/>
      <c r="S688" s="106"/>
      <c r="T688" s="106"/>
      <c r="U688" s="106"/>
      <c r="V688" s="106"/>
      <c r="W688" s="106"/>
      <c r="X688" s="106"/>
      <c r="Y688" s="106"/>
      <c r="Z688" s="106"/>
    </row>
    <row r="689" spans="1:26" ht="28.5" hidden="1" customHeight="1">
      <c r="A689" s="219" t="s">
        <v>1671</v>
      </c>
      <c r="B689" s="179" t="s">
        <v>1672</v>
      </c>
      <c r="C689" s="179"/>
      <c r="D689" s="252"/>
      <c r="E689" s="179"/>
      <c r="F689" s="179"/>
      <c r="G689" s="253"/>
      <c r="H689" s="253"/>
      <c r="I689" s="190"/>
      <c r="J689" s="190"/>
      <c r="K689" s="105"/>
      <c r="L689" s="105"/>
      <c r="M689" s="106"/>
      <c r="N689" s="106"/>
      <c r="O689" s="106"/>
      <c r="P689" s="106"/>
      <c r="Q689" s="106"/>
      <c r="R689" s="106"/>
      <c r="S689" s="106"/>
      <c r="T689" s="106"/>
      <c r="U689" s="106"/>
      <c r="V689" s="106"/>
      <c r="W689" s="106"/>
      <c r="X689" s="106"/>
      <c r="Y689" s="106"/>
      <c r="Z689" s="106"/>
    </row>
    <row r="690" spans="1:26" ht="42.75" hidden="1" customHeight="1">
      <c r="A690" s="219" t="s">
        <v>1673</v>
      </c>
      <c r="B690" s="179" t="s">
        <v>1674</v>
      </c>
      <c r="C690" s="179"/>
      <c r="D690" s="252"/>
      <c r="E690" s="179"/>
      <c r="F690" s="179"/>
      <c r="G690" s="253"/>
      <c r="H690" s="253"/>
      <c r="I690" s="190"/>
      <c r="J690" s="190"/>
      <c r="K690" s="105"/>
      <c r="L690" s="105"/>
      <c r="M690" s="106"/>
      <c r="N690" s="106"/>
      <c r="O690" s="106"/>
      <c r="P690" s="106"/>
      <c r="Q690" s="106"/>
      <c r="R690" s="106"/>
      <c r="S690" s="106"/>
      <c r="T690" s="106"/>
      <c r="U690" s="106"/>
      <c r="V690" s="106"/>
      <c r="W690" s="106"/>
      <c r="X690" s="106"/>
      <c r="Y690" s="106"/>
      <c r="Z690" s="106"/>
    </row>
    <row r="691" spans="1:26" ht="42.75" hidden="1" customHeight="1">
      <c r="A691" s="219" t="s">
        <v>1675</v>
      </c>
      <c r="B691" s="179" t="s">
        <v>1676</v>
      </c>
      <c r="C691" s="179"/>
      <c r="D691" s="252"/>
      <c r="E691" s="179"/>
      <c r="F691" s="179"/>
      <c r="G691" s="253"/>
      <c r="H691" s="253"/>
      <c r="I691" s="190"/>
      <c r="J691" s="190"/>
      <c r="K691" s="105"/>
      <c r="L691" s="105"/>
      <c r="M691" s="106"/>
      <c r="N691" s="106"/>
      <c r="O691" s="106"/>
      <c r="P691" s="106"/>
      <c r="Q691" s="106"/>
      <c r="R691" s="106"/>
      <c r="S691" s="106"/>
      <c r="T691" s="106"/>
      <c r="U691" s="106"/>
      <c r="V691" s="106"/>
      <c r="W691" s="106"/>
      <c r="X691" s="106"/>
      <c r="Y691" s="106"/>
      <c r="Z691" s="106"/>
    </row>
    <row r="692" spans="1:26" ht="57" hidden="1" customHeight="1">
      <c r="A692" s="219" t="s">
        <v>1677</v>
      </c>
      <c r="B692" s="179" t="s">
        <v>1678</v>
      </c>
      <c r="C692" s="179"/>
      <c r="D692" s="252"/>
      <c r="E692" s="179"/>
      <c r="F692" s="179"/>
      <c r="G692" s="253"/>
      <c r="H692" s="253"/>
      <c r="I692" s="190"/>
      <c r="J692" s="190"/>
      <c r="K692" s="105"/>
      <c r="L692" s="105"/>
      <c r="M692" s="106"/>
      <c r="N692" s="106"/>
      <c r="O692" s="106"/>
      <c r="P692" s="106"/>
      <c r="Q692" s="106"/>
      <c r="R692" s="106"/>
      <c r="S692" s="106"/>
      <c r="T692" s="106"/>
      <c r="U692" s="106"/>
      <c r="V692" s="106"/>
      <c r="W692" s="106"/>
      <c r="X692" s="106"/>
      <c r="Y692" s="106"/>
      <c r="Z692" s="106"/>
    </row>
    <row r="693" spans="1:26" ht="28.5" hidden="1" customHeight="1">
      <c r="A693" s="219" t="s">
        <v>1679</v>
      </c>
      <c r="B693" s="179" t="s">
        <v>1680</v>
      </c>
      <c r="C693" s="179"/>
      <c r="D693" s="252"/>
      <c r="E693" s="179"/>
      <c r="F693" s="179"/>
      <c r="G693" s="253"/>
      <c r="H693" s="253"/>
      <c r="I693" s="190"/>
      <c r="J693" s="190"/>
      <c r="K693" s="105"/>
      <c r="L693" s="105"/>
      <c r="M693" s="106"/>
      <c r="N693" s="106"/>
      <c r="O693" s="106"/>
      <c r="P693" s="106"/>
      <c r="Q693" s="106"/>
      <c r="R693" s="106"/>
      <c r="S693" s="106"/>
      <c r="T693" s="106"/>
      <c r="U693" s="106"/>
      <c r="V693" s="106"/>
      <c r="W693" s="106"/>
      <c r="X693" s="106"/>
      <c r="Y693" s="106"/>
      <c r="Z693" s="106"/>
    </row>
    <row r="694" spans="1:26" ht="28.5" hidden="1" customHeight="1">
      <c r="A694" s="219" t="s">
        <v>1681</v>
      </c>
      <c r="B694" s="181" t="s">
        <v>1682</v>
      </c>
      <c r="C694" s="181"/>
      <c r="D694" s="254"/>
      <c r="E694" s="181"/>
      <c r="F694" s="181"/>
      <c r="G694" s="255"/>
      <c r="H694" s="255"/>
      <c r="I694" s="169"/>
      <c r="J694" s="169"/>
      <c r="K694" s="105"/>
      <c r="L694" s="105"/>
      <c r="M694" s="106"/>
      <c r="N694" s="106"/>
      <c r="O694" s="106"/>
      <c r="P694" s="106"/>
      <c r="Q694" s="106"/>
      <c r="R694" s="106"/>
      <c r="S694" s="106"/>
      <c r="T694" s="106"/>
      <c r="U694" s="106"/>
      <c r="V694" s="106"/>
      <c r="W694" s="106"/>
      <c r="X694" s="106"/>
      <c r="Y694" s="106"/>
      <c r="Z694" s="106"/>
    </row>
    <row r="695" spans="1:26" ht="25">
      <c r="A695" s="158" t="s">
        <v>1683</v>
      </c>
      <c r="B695" s="1605" t="s">
        <v>185</v>
      </c>
      <c r="C695" s="1570"/>
      <c r="D695" s="1570"/>
      <c r="E695" s="1570"/>
      <c r="F695" s="1570"/>
      <c r="G695" s="1573"/>
      <c r="H695" s="145"/>
      <c r="I695" s="67">
        <f>SUM(D701:D703)</f>
        <v>6</v>
      </c>
      <c r="J695" s="67">
        <f>COUNT(D701:D703)*2</f>
        <v>6</v>
      </c>
      <c r="K695" s="62"/>
      <c r="L695" s="62"/>
      <c r="M695" s="63"/>
      <c r="N695" s="63"/>
      <c r="O695" s="63"/>
      <c r="P695" s="63"/>
      <c r="Q695" s="63"/>
      <c r="R695" s="63"/>
      <c r="S695" s="63"/>
      <c r="T695" s="63"/>
      <c r="U695" s="63"/>
      <c r="V695" s="63"/>
      <c r="W695" s="63"/>
      <c r="X695" s="63"/>
      <c r="Y695" s="63"/>
      <c r="Z695" s="63"/>
    </row>
    <row r="696" spans="1:26" ht="42.75" hidden="1" customHeight="1">
      <c r="A696" s="237" t="s">
        <v>1684</v>
      </c>
      <c r="B696" s="177" t="s">
        <v>1685</v>
      </c>
      <c r="C696" s="177"/>
      <c r="D696" s="256"/>
      <c r="E696" s="177"/>
      <c r="F696" s="177"/>
      <c r="G696" s="257"/>
      <c r="H696" s="257"/>
      <c r="I696" s="140"/>
      <c r="J696" s="140"/>
      <c r="K696" s="105"/>
      <c r="L696" s="105"/>
      <c r="M696" s="106"/>
      <c r="N696" s="106"/>
      <c r="O696" s="106"/>
      <c r="P696" s="106"/>
      <c r="Q696" s="106"/>
      <c r="R696" s="106"/>
      <c r="S696" s="106"/>
      <c r="T696" s="106"/>
      <c r="U696" s="106"/>
      <c r="V696" s="106"/>
      <c r="W696" s="106"/>
      <c r="X696" s="106"/>
      <c r="Y696" s="106"/>
      <c r="Z696" s="106"/>
    </row>
    <row r="697" spans="1:26" ht="42.75" hidden="1" customHeight="1">
      <c r="A697" s="219" t="s">
        <v>1686</v>
      </c>
      <c r="B697" s="179" t="s">
        <v>1687</v>
      </c>
      <c r="C697" s="179"/>
      <c r="D697" s="252"/>
      <c r="E697" s="179"/>
      <c r="F697" s="179"/>
      <c r="G697" s="253"/>
      <c r="H697" s="253"/>
      <c r="I697" s="190"/>
      <c r="J697" s="190"/>
      <c r="K697" s="105"/>
      <c r="L697" s="105"/>
      <c r="M697" s="106"/>
      <c r="N697" s="106"/>
      <c r="O697" s="106"/>
      <c r="P697" s="106"/>
      <c r="Q697" s="106"/>
      <c r="R697" s="106"/>
      <c r="S697" s="106"/>
      <c r="T697" s="106"/>
      <c r="U697" s="106"/>
      <c r="V697" s="106"/>
      <c r="W697" s="106"/>
      <c r="X697" s="106"/>
      <c r="Y697" s="106"/>
      <c r="Z697" s="106"/>
    </row>
    <row r="698" spans="1:26" ht="42.75" hidden="1" customHeight="1">
      <c r="A698" s="219" t="s">
        <v>1688</v>
      </c>
      <c r="B698" s="179" t="s">
        <v>1689</v>
      </c>
      <c r="C698" s="179"/>
      <c r="D698" s="252"/>
      <c r="E698" s="179"/>
      <c r="F698" s="179"/>
      <c r="G698" s="253"/>
      <c r="H698" s="253"/>
      <c r="I698" s="190"/>
      <c r="J698" s="190"/>
      <c r="K698" s="105"/>
      <c r="L698" s="105"/>
      <c r="M698" s="106"/>
      <c r="N698" s="106"/>
      <c r="O698" s="106"/>
      <c r="P698" s="106"/>
      <c r="Q698" s="106"/>
      <c r="R698" s="106"/>
      <c r="S698" s="106"/>
      <c r="T698" s="106"/>
      <c r="U698" s="106"/>
      <c r="V698" s="106"/>
      <c r="W698" s="106"/>
      <c r="X698" s="106"/>
      <c r="Y698" s="106"/>
      <c r="Z698" s="106"/>
    </row>
    <row r="699" spans="1:26" ht="28.5" hidden="1" customHeight="1">
      <c r="A699" s="219" t="s">
        <v>1690</v>
      </c>
      <c r="B699" s="179" t="s">
        <v>1691</v>
      </c>
      <c r="C699" s="179"/>
      <c r="D699" s="252"/>
      <c r="E699" s="179"/>
      <c r="F699" s="179"/>
      <c r="G699" s="253"/>
      <c r="H699" s="253"/>
      <c r="I699" s="190"/>
      <c r="J699" s="190"/>
      <c r="K699" s="105"/>
      <c r="L699" s="105"/>
      <c r="M699" s="106"/>
      <c r="N699" s="106"/>
      <c r="O699" s="106"/>
      <c r="P699" s="106"/>
      <c r="Q699" s="106"/>
      <c r="R699" s="106"/>
      <c r="S699" s="106"/>
      <c r="T699" s="106"/>
      <c r="U699" s="106"/>
      <c r="V699" s="106"/>
      <c r="W699" s="106"/>
      <c r="X699" s="106"/>
      <c r="Y699" s="106"/>
      <c r="Z699" s="106"/>
    </row>
    <row r="700" spans="1:26" ht="28.5" hidden="1" customHeight="1">
      <c r="A700" s="219" t="s">
        <v>1692</v>
      </c>
      <c r="B700" s="181" t="s">
        <v>1693</v>
      </c>
      <c r="C700" s="181"/>
      <c r="D700" s="254"/>
      <c r="E700" s="181"/>
      <c r="F700" s="181"/>
      <c r="G700" s="255"/>
      <c r="H700" s="255"/>
      <c r="I700" s="169"/>
      <c r="J700" s="169"/>
      <c r="K700" s="105"/>
      <c r="L700" s="105"/>
      <c r="M700" s="106"/>
      <c r="N700" s="106"/>
      <c r="O700" s="106"/>
      <c r="P700" s="106"/>
      <c r="Q700" s="106"/>
      <c r="R700" s="106"/>
      <c r="S700" s="106"/>
      <c r="T700" s="106"/>
      <c r="U700" s="106"/>
      <c r="V700" s="106"/>
      <c r="W700" s="106"/>
      <c r="X700" s="106"/>
      <c r="Y700" s="106"/>
      <c r="Z700" s="106"/>
    </row>
    <row r="701" spans="1:26" ht="100">
      <c r="A701" s="89" t="s">
        <v>1694</v>
      </c>
      <c r="B701" s="93" t="s">
        <v>1695</v>
      </c>
      <c r="C701" s="93" t="s">
        <v>1696</v>
      </c>
      <c r="D701" s="94">
        <v>2</v>
      </c>
      <c r="E701" s="94" t="s">
        <v>599</v>
      </c>
      <c r="F701" s="93" t="s">
        <v>1697</v>
      </c>
      <c r="G701" s="258"/>
      <c r="H701" s="72"/>
      <c r="I701" s="67"/>
      <c r="J701" s="67"/>
      <c r="K701" s="62"/>
      <c r="L701" s="62"/>
      <c r="M701" s="63"/>
      <c r="N701" s="63"/>
      <c r="O701" s="63"/>
      <c r="P701" s="63"/>
      <c r="Q701" s="63"/>
      <c r="R701" s="63"/>
      <c r="S701" s="63"/>
      <c r="T701" s="63"/>
      <c r="U701" s="63"/>
      <c r="V701" s="63"/>
      <c r="W701" s="63"/>
      <c r="X701" s="63"/>
      <c r="Y701" s="63"/>
      <c r="Z701" s="63"/>
    </row>
    <row r="702" spans="1:26" ht="150">
      <c r="A702" s="89" t="s">
        <v>1698</v>
      </c>
      <c r="B702" s="93" t="s">
        <v>1699</v>
      </c>
      <c r="C702" s="93" t="s">
        <v>1700</v>
      </c>
      <c r="D702" s="94">
        <v>2</v>
      </c>
      <c r="E702" s="206" t="s">
        <v>599</v>
      </c>
      <c r="F702" s="93" t="s">
        <v>1701</v>
      </c>
      <c r="G702" s="148"/>
      <c r="H702" s="259"/>
      <c r="I702" s="67"/>
      <c r="J702" s="67"/>
      <c r="K702" s="62"/>
      <c r="L702" s="62"/>
      <c r="M702" s="63"/>
      <c r="N702" s="63"/>
      <c r="O702" s="63"/>
      <c r="P702" s="63"/>
      <c r="Q702" s="63"/>
      <c r="R702" s="63"/>
      <c r="S702" s="63"/>
      <c r="T702" s="63"/>
      <c r="U702" s="63"/>
      <c r="V702" s="63"/>
      <c r="W702" s="63"/>
      <c r="X702" s="63"/>
      <c r="Y702" s="63"/>
      <c r="Z702" s="63"/>
    </row>
    <row r="703" spans="1:26" ht="50">
      <c r="A703" s="89" t="s">
        <v>1698</v>
      </c>
      <c r="B703" s="93" t="s">
        <v>1702</v>
      </c>
      <c r="C703" s="93" t="s">
        <v>1703</v>
      </c>
      <c r="D703" s="94">
        <v>2</v>
      </c>
      <c r="E703" s="206" t="s">
        <v>599</v>
      </c>
      <c r="F703" s="93" t="s">
        <v>1704</v>
      </c>
      <c r="G703" s="148"/>
      <c r="H703" s="259"/>
      <c r="I703" s="67"/>
      <c r="J703" s="67"/>
      <c r="K703" s="62"/>
      <c r="L703" s="62"/>
      <c r="M703" s="63"/>
      <c r="N703" s="63"/>
      <c r="O703" s="63"/>
      <c r="P703" s="63"/>
      <c r="Q703" s="63"/>
      <c r="R703" s="63"/>
      <c r="S703" s="63"/>
      <c r="T703" s="63"/>
      <c r="U703" s="63"/>
      <c r="V703" s="63"/>
      <c r="W703" s="63"/>
      <c r="X703" s="63"/>
      <c r="Y703" s="63"/>
      <c r="Z703" s="63"/>
    </row>
    <row r="704" spans="1:26" ht="28.5" hidden="1" customHeight="1">
      <c r="A704" s="114" t="s">
        <v>1705</v>
      </c>
      <c r="B704" s="177" t="s">
        <v>1706</v>
      </c>
      <c r="C704" s="177"/>
      <c r="D704" s="256"/>
      <c r="E704" s="177"/>
      <c r="F704" s="177"/>
      <c r="G704" s="257"/>
      <c r="H704" s="257"/>
      <c r="I704" s="140"/>
      <c r="J704" s="140"/>
      <c r="K704" s="105"/>
      <c r="L704" s="105"/>
      <c r="M704" s="106"/>
      <c r="N704" s="106"/>
      <c r="O704" s="106"/>
      <c r="P704" s="106"/>
      <c r="Q704" s="106"/>
      <c r="R704" s="106"/>
      <c r="S704" s="106"/>
      <c r="T704" s="106"/>
      <c r="U704" s="106"/>
      <c r="V704" s="106"/>
      <c r="W704" s="106"/>
      <c r="X704" s="106"/>
      <c r="Y704" s="106"/>
      <c r="Z704" s="106"/>
    </row>
    <row r="705" spans="1:26" ht="42.75" hidden="1" customHeight="1">
      <c r="A705" s="128" t="s">
        <v>1707</v>
      </c>
      <c r="B705" s="181" t="s">
        <v>1708</v>
      </c>
      <c r="C705" s="181"/>
      <c r="D705" s="254"/>
      <c r="E705" s="181"/>
      <c r="F705" s="181"/>
      <c r="G705" s="255"/>
      <c r="H705" s="255"/>
      <c r="I705" s="169"/>
      <c r="J705" s="169"/>
      <c r="K705" s="105"/>
      <c r="L705" s="105"/>
      <c r="M705" s="106"/>
      <c r="N705" s="106"/>
      <c r="O705" s="106"/>
      <c r="P705" s="106"/>
      <c r="Q705" s="106"/>
      <c r="R705" s="106"/>
      <c r="S705" s="106"/>
      <c r="T705" s="106"/>
      <c r="U705" s="106"/>
      <c r="V705" s="106"/>
      <c r="W705" s="106"/>
      <c r="X705" s="106"/>
      <c r="Y705" s="106"/>
      <c r="Z705" s="106"/>
    </row>
    <row r="706" spans="1:26" ht="25">
      <c r="A706" s="158" t="s">
        <v>273</v>
      </c>
      <c r="B706" s="1605" t="s">
        <v>187</v>
      </c>
      <c r="C706" s="1570"/>
      <c r="D706" s="1570"/>
      <c r="E706" s="1570"/>
      <c r="F706" s="1570"/>
      <c r="G706" s="1573"/>
      <c r="H706" s="145"/>
      <c r="I706" s="67">
        <f>SUM(D709:D729)</f>
        <v>40</v>
      </c>
      <c r="J706" s="67">
        <f>COUNT(D709:D729)*2</f>
        <v>40</v>
      </c>
      <c r="K706" s="62"/>
      <c r="L706" s="62"/>
      <c r="M706" s="63"/>
      <c r="N706" s="63"/>
      <c r="O706" s="63"/>
      <c r="P706" s="63"/>
      <c r="Q706" s="63"/>
      <c r="R706" s="63"/>
      <c r="S706" s="63"/>
      <c r="T706" s="63"/>
      <c r="U706" s="63"/>
      <c r="V706" s="63"/>
      <c r="W706" s="63"/>
      <c r="X706" s="63"/>
      <c r="Y706" s="63"/>
      <c r="Z706" s="63"/>
    </row>
    <row r="707" spans="1:26" ht="30" hidden="1" customHeight="1">
      <c r="A707" s="260" t="s">
        <v>1709</v>
      </c>
      <c r="B707" s="261" t="s">
        <v>1710</v>
      </c>
      <c r="C707" s="262"/>
      <c r="D707" s="263"/>
      <c r="E707" s="118"/>
      <c r="F707" s="177"/>
      <c r="G707" s="264"/>
      <c r="H707" s="264"/>
      <c r="I707" s="265"/>
      <c r="J707" s="104"/>
      <c r="K707" s="105"/>
      <c r="L707" s="105"/>
      <c r="M707" s="106"/>
      <c r="N707" s="106"/>
      <c r="O707" s="106"/>
      <c r="P707" s="106"/>
      <c r="Q707" s="106"/>
      <c r="R707" s="106"/>
      <c r="S707" s="106"/>
      <c r="T707" s="106"/>
      <c r="U707" s="106"/>
      <c r="V707" s="106"/>
      <c r="W707" s="106"/>
      <c r="X707" s="106"/>
      <c r="Y707" s="106"/>
      <c r="Z707" s="106"/>
    </row>
    <row r="708" spans="1:26" ht="30" hidden="1" customHeight="1">
      <c r="A708" s="184" t="s">
        <v>1711</v>
      </c>
      <c r="B708" s="266" t="s">
        <v>1712</v>
      </c>
      <c r="C708" s="267"/>
      <c r="D708" s="229"/>
      <c r="E708" s="101"/>
      <c r="F708" s="251"/>
      <c r="G708" s="268"/>
      <c r="H708" s="268"/>
      <c r="I708" s="269"/>
      <c r="J708" s="169"/>
      <c r="K708" s="105"/>
      <c r="L708" s="105"/>
      <c r="M708" s="106"/>
      <c r="N708" s="106"/>
      <c r="O708" s="106"/>
      <c r="P708" s="106"/>
      <c r="Q708" s="106"/>
      <c r="R708" s="106"/>
      <c r="S708" s="106"/>
      <c r="T708" s="106"/>
      <c r="U708" s="106"/>
      <c r="V708" s="106"/>
      <c r="W708" s="106"/>
      <c r="X708" s="106"/>
      <c r="Y708" s="106"/>
      <c r="Z708" s="106"/>
    </row>
    <row r="709" spans="1:26" ht="125">
      <c r="A709" s="158" t="s">
        <v>1713</v>
      </c>
      <c r="B709" s="93" t="s">
        <v>1714</v>
      </c>
      <c r="C709" s="93" t="s">
        <v>1715</v>
      </c>
      <c r="D709" s="94">
        <v>2</v>
      </c>
      <c r="E709" s="94" t="s">
        <v>599</v>
      </c>
      <c r="F709" s="93" t="s">
        <v>1716</v>
      </c>
      <c r="G709" s="95"/>
      <c r="H709" s="96"/>
      <c r="I709" s="204"/>
      <c r="J709" s="67"/>
      <c r="K709" s="62"/>
      <c r="L709" s="62"/>
      <c r="M709" s="63"/>
      <c r="N709" s="63"/>
      <c r="O709" s="63"/>
      <c r="P709" s="63"/>
      <c r="Q709" s="63"/>
      <c r="R709" s="63"/>
      <c r="S709" s="63"/>
      <c r="T709" s="63"/>
      <c r="U709" s="63"/>
      <c r="V709" s="63"/>
      <c r="W709" s="63"/>
      <c r="X709" s="63"/>
      <c r="Y709" s="63"/>
      <c r="Z709" s="63"/>
    </row>
    <row r="710" spans="1:26" ht="75">
      <c r="A710" s="158"/>
      <c r="B710" s="93"/>
      <c r="C710" s="93" t="s">
        <v>1717</v>
      </c>
      <c r="D710" s="94">
        <v>2</v>
      </c>
      <c r="E710" s="94" t="s">
        <v>599</v>
      </c>
      <c r="F710" s="93" t="s">
        <v>1718</v>
      </c>
      <c r="G710" s="95"/>
      <c r="H710" s="96"/>
      <c r="I710" s="204"/>
      <c r="J710" s="67"/>
      <c r="K710" s="62"/>
      <c r="L710" s="62"/>
      <c r="M710" s="63"/>
      <c r="N710" s="63"/>
      <c r="O710" s="63"/>
      <c r="P710" s="63"/>
      <c r="Q710" s="63"/>
      <c r="R710" s="63"/>
      <c r="S710" s="63"/>
      <c r="T710" s="63"/>
      <c r="U710" s="63"/>
      <c r="V710" s="63"/>
      <c r="W710" s="63"/>
      <c r="X710" s="63"/>
      <c r="Y710" s="63"/>
      <c r="Z710" s="63"/>
    </row>
    <row r="711" spans="1:26" ht="50">
      <c r="A711" s="158"/>
      <c r="B711" s="93"/>
      <c r="C711" s="93" t="s">
        <v>1719</v>
      </c>
      <c r="D711" s="94">
        <v>2</v>
      </c>
      <c r="E711" s="94" t="s">
        <v>1149</v>
      </c>
      <c r="F711" s="93" t="s">
        <v>1720</v>
      </c>
      <c r="G711" s="95"/>
      <c r="H711" s="96"/>
      <c r="I711" s="204"/>
      <c r="J711" s="67"/>
      <c r="K711" s="62"/>
      <c r="L711" s="62"/>
      <c r="M711" s="63"/>
      <c r="N711" s="63"/>
      <c r="O711" s="63"/>
      <c r="P711" s="63"/>
      <c r="Q711" s="63"/>
      <c r="R711" s="63"/>
      <c r="S711" s="63"/>
      <c r="T711" s="63"/>
      <c r="U711" s="63"/>
      <c r="V711" s="63"/>
      <c r="W711" s="63"/>
      <c r="X711" s="63"/>
      <c r="Y711" s="63"/>
      <c r="Z711" s="63"/>
    </row>
    <row r="712" spans="1:26" ht="75">
      <c r="A712" s="158"/>
      <c r="B712" s="93"/>
      <c r="C712" s="93" t="s">
        <v>1721</v>
      </c>
      <c r="D712" s="94">
        <v>2</v>
      </c>
      <c r="E712" s="94" t="s">
        <v>599</v>
      </c>
      <c r="F712" s="93" t="s">
        <v>1722</v>
      </c>
      <c r="G712" s="95"/>
      <c r="H712" s="96"/>
      <c r="I712" s="204"/>
      <c r="J712" s="67"/>
      <c r="K712" s="62"/>
      <c r="L712" s="62"/>
      <c r="M712" s="63"/>
      <c r="N712" s="63"/>
      <c r="O712" s="63"/>
      <c r="P712" s="63"/>
      <c r="Q712" s="63"/>
      <c r="R712" s="63"/>
      <c r="S712" s="63"/>
      <c r="T712" s="63"/>
      <c r="U712" s="63"/>
      <c r="V712" s="63"/>
      <c r="W712" s="63"/>
      <c r="X712" s="63"/>
      <c r="Y712" s="63"/>
      <c r="Z712" s="63"/>
    </row>
    <row r="713" spans="1:26" ht="400">
      <c r="A713" s="158" t="s">
        <v>1723</v>
      </c>
      <c r="B713" s="93" t="s">
        <v>1724</v>
      </c>
      <c r="C713" s="93" t="s">
        <v>1725</v>
      </c>
      <c r="D713" s="94">
        <v>2</v>
      </c>
      <c r="E713" s="94" t="s">
        <v>599</v>
      </c>
      <c r="F713" s="93" t="s">
        <v>1726</v>
      </c>
      <c r="G713" s="95"/>
      <c r="H713" s="96"/>
      <c r="I713" s="204"/>
      <c r="J713" s="67"/>
      <c r="K713" s="62"/>
      <c r="L713" s="62"/>
      <c r="M713" s="63"/>
      <c r="N713" s="63"/>
      <c r="O713" s="63"/>
      <c r="P713" s="63"/>
      <c r="Q713" s="63"/>
      <c r="R713" s="63"/>
      <c r="S713" s="63"/>
      <c r="T713" s="63"/>
      <c r="U713" s="63"/>
      <c r="V713" s="63"/>
      <c r="W713" s="63"/>
      <c r="X713" s="63"/>
      <c r="Y713" s="63"/>
      <c r="Z713" s="63"/>
    </row>
    <row r="714" spans="1:26" ht="200">
      <c r="A714" s="158"/>
      <c r="B714" s="93"/>
      <c r="C714" s="93" t="s">
        <v>1727</v>
      </c>
      <c r="D714" s="94">
        <v>2</v>
      </c>
      <c r="E714" s="94" t="s">
        <v>599</v>
      </c>
      <c r="F714" s="93" t="s">
        <v>1728</v>
      </c>
      <c r="G714" s="95"/>
      <c r="H714" s="96"/>
      <c r="I714" s="204"/>
      <c r="J714" s="67"/>
      <c r="K714" s="62"/>
      <c r="L714" s="62"/>
      <c r="M714" s="63"/>
      <c r="N714" s="63"/>
      <c r="O714" s="63"/>
      <c r="P714" s="63"/>
      <c r="Q714" s="63"/>
      <c r="R714" s="63"/>
      <c r="S714" s="63"/>
      <c r="T714" s="63"/>
      <c r="U714" s="63"/>
      <c r="V714" s="63"/>
      <c r="W714" s="63"/>
      <c r="X714" s="63"/>
      <c r="Y714" s="63"/>
      <c r="Z714" s="63"/>
    </row>
    <row r="715" spans="1:26" ht="175">
      <c r="A715" s="158"/>
      <c r="B715" s="93"/>
      <c r="C715" s="93" t="s">
        <v>1729</v>
      </c>
      <c r="D715" s="94">
        <v>2</v>
      </c>
      <c r="E715" s="94" t="s">
        <v>877</v>
      </c>
      <c r="F715" s="93" t="s">
        <v>1730</v>
      </c>
      <c r="G715" s="95"/>
      <c r="H715" s="96"/>
      <c r="I715" s="203"/>
      <c r="J715" s="67"/>
      <c r="K715" s="62"/>
      <c r="L715" s="62"/>
      <c r="M715" s="63"/>
      <c r="N715" s="63"/>
      <c r="O715" s="63"/>
      <c r="P715" s="63"/>
      <c r="Q715" s="63"/>
      <c r="R715" s="63"/>
      <c r="S715" s="63"/>
      <c r="T715" s="63"/>
      <c r="U715" s="63"/>
      <c r="V715" s="63"/>
      <c r="W715" s="63"/>
      <c r="X715" s="63"/>
      <c r="Y715" s="63"/>
      <c r="Z715" s="63"/>
    </row>
    <row r="716" spans="1:26" ht="75">
      <c r="A716" s="158"/>
      <c r="B716" s="93"/>
      <c r="C716" s="93" t="s">
        <v>1731</v>
      </c>
      <c r="D716" s="94">
        <v>2</v>
      </c>
      <c r="E716" s="94" t="s">
        <v>599</v>
      </c>
      <c r="F716" s="93" t="s">
        <v>1732</v>
      </c>
      <c r="G716" s="95"/>
      <c r="H716" s="96"/>
      <c r="I716" s="204"/>
      <c r="J716" s="67"/>
      <c r="K716" s="62"/>
      <c r="L716" s="62"/>
      <c r="M716" s="63"/>
      <c r="N716" s="63"/>
      <c r="O716" s="63"/>
      <c r="P716" s="63"/>
      <c r="Q716" s="63"/>
      <c r="R716" s="63"/>
      <c r="S716" s="63"/>
      <c r="T716" s="63"/>
      <c r="U716" s="63"/>
      <c r="V716" s="63"/>
      <c r="W716" s="63"/>
      <c r="X716" s="63"/>
      <c r="Y716" s="63"/>
      <c r="Z716" s="63"/>
    </row>
    <row r="717" spans="1:26" ht="75">
      <c r="A717" s="158"/>
      <c r="B717" s="93"/>
      <c r="C717" s="93" t="s">
        <v>1733</v>
      </c>
      <c r="D717" s="94">
        <v>2</v>
      </c>
      <c r="E717" s="94" t="s">
        <v>599</v>
      </c>
      <c r="F717" s="93" t="s">
        <v>1732</v>
      </c>
      <c r="G717" s="95"/>
      <c r="H717" s="96"/>
      <c r="I717" s="204"/>
      <c r="J717" s="67"/>
      <c r="K717" s="62"/>
      <c r="L717" s="62"/>
      <c r="M717" s="63"/>
      <c r="N717" s="63"/>
      <c r="O717" s="63"/>
      <c r="P717" s="63"/>
      <c r="Q717" s="63"/>
      <c r="R717" s="63"/>
      <c r="S717" s="63"/>
      <c r="T717" s="63"/>
      <c r="U717" s="63"/>
      <c r="V717" s="63"/>
      <c r="W717" s="63"/>
      <c r="X717" s="63"/>
      <c r="Y717" s="63"/>
      <c r="Z717" s="63"/>
    </row>
    <row r="718" spans="1:26" ht="75">
      <c r="A718" s="158"/>
      <c r="B718" s="93"/>
      <c r="C718" s="93" t="s">
        <v>1734</v>
      </c>
      <c r="D718" s="94">
        <v>2</v>
      </c>
      <c r="E718" s="94" t="s">
        <v>599</v>
      </c>
      <c r="F718" s="93" t="s">
        <v>1732</v>
      </c>
      <c r="G718" s="95"/>
      <c r="H718" s="96"/>
      <c r="I718" s="204"/>
      <c r="J718" s="67"/>
      <c r="K718" s="62"/>
      <c r="L718" s="62"/>
      <c r="M718" s="63"/>
      <c r="N718" s="63"/>
      <c r="O718" s="63"/>
      <c r="P718" s="63"/>
      <c r="Q718" s="63"/>
      <c r="R718" s="63"/>
      <c r="S718" s="63"/>
      <c r="T718" s="63"/>
      <c r="U718" s="63"/>
      <c r="V718" s="63"/>
      <c r="W718" s="63"/>
      <c r="X718" s="63"/>
      <c r="Y718" s="63"/>
      <c r="Z718" s="63"/>
    </row>
    <row r="719" spans="1:26" ht="100">
      <c r="A719" s="158" t="s">
        <v>1735</v>
      </c>
      <c r="B719" s="93" t="s">
        <v>1736</v>
      </c>
      <c r="C719" s="93" t="s">
        <v>1737</v>
      </c>
      <c r="D719" s="94">
        <v>2</v>
      </c>
      <c r="E719" s="94" t="s">
        <v>599</v>
      </c>
      <c r="F719" s="93" t="s">
        <v>1738</v>
      </c>
      <c r="G719" s="95"/>
      <c r="H719" s="96"/>
      <c r="I719" s="204"/>
      <c r="J719" s="67"/>
      <c r="K719" s="62"/>
      <c r="L719" s="62"/>
      <c r="M719" s="63"/>
      <c r="N719" s="63"/>
      <c r="O719" s="63"/>
      <c r="P719" s="63"/>
      <c r="Q719" s="63"/>
      <c r="R719" s="63"/>
      <c r="S719" s="63"/>
      <c r="T719" s="63"/>
      <c r="U719" s="63"/>
      <c r="V719" s="63"/>
      <c r="W719" s="63"/>
      <c r="X719" s="63"/>
      <c r="Y719" s="63"/>
      <c r="Z719" s="63"/>
    </row>
    <row r="720" spans="1:26" ht="75">
      <c r="A720" s="158"/>
      <c r="B720" s="93"/>
      <c r="C720" s="93" t="s">
        <v>1739</v>
      </c>
      <c r="D720" s="94">
        <v>2</v>
      </c>
      <c r="E720" s="94" t="s">
        <v>599</v>
      </c>
      <c r="F720" s="93" t="s">
        <v>1738</v>
      </c>
      <c r="G720" s="95"/>
      <c r="H720" s="96"/>
      <c r="I720" s="204"/>
      <c r="J720" s="67"/>
      <c r="K720" s="62"/>
      <c r="L720" s="62"/>
      <c r="M720" s="63"/>
      <c r="N720" s="63"/>
      <c r="O720" s="63"/>
      <c r="P720" s="63"/>
      <c r="Q720" s="63"/>
      <c r="R720" s="63"/>
      <c r="S720" s="63"/>
      <c r="T720" s="63"/>
      <c r="U720" s="63"/>
      <c r="V720" s="63"/>
      <c r="W720" s="63"/>
      <c r="X720" s="63"/>
      <c r="Y720" s="63"/>
      <c r="Z720" s="63"/>
    </row>
    <row r="721" spans="1:26" ht="75">
      <c r="A721" s="158"/>
      <c r="B721" s="93"/>
      <c r="C721" s="93" t="s">
        <v>1740</v>
      </c>
      <c r="D721" s="94">
        <v>2</v>
      </c>
      <c r="E721" s="94" t="s">
        <v>599</v>
      </c>
      <c r="F721" s="93" t="s">
        <v>1738</v>
      </c>
      <c r="G721" s="95"/>
      <c r="H721" s="96"/>
      <c r="I721" s="204"/>
      <c r="J721" s="67"/>
      <c r="K721" s="62"/>
      <c r="L721" s="62"/>
      <c r="M721" s="63"/>
      <c r="N721" s="63"/>
      <c r="O721" s="63"/>
      <c r="P721" s="63"/>
      <c r="Q721" s="63"/>
      <c r="R721" s="63"/>
      <c r="S721" s="63"/>
      <c r="T721" s="63"/>
      <c r="U721" s="63"/>
      <c r="V721" s="63"/>
      <c r="W721" s="63"/>
      <c r="X721" s="63"/>
      <c r="Y721" s="63"/>
      <c r="Z721" s="63"/>
    </row>
    <row r="722" spans="1:26" ht="50">
      <c r="A722" s="158"/>
      <c r="B722" s="93"/>
      <c r="C722" s="93" t="s">
        <v>1741</v>
      </c>
      <c r="D722" s="94">
        <v>2</v>
      </c>
      <c r="E722" s="94" t="s">
        <v>877</v>
      </c>
      <c r="F722" s="93" t="s">
        <v>1742</v>
      </c>
      <c r="G722" s="95"/>
      <c r="H722" s="96"/>
      <c r="I722" s="204"/>
      <c r="J722" s="67"/>
      <c r="K722" s="62"/>
      <c r="L722" s="62"/>
      <c r="M722" s="63"/>
      <c r="N722" s="63"/>
      <c r="O722" s="63"/>
      <c r="P722" s="63"/>
      <c r="Q722" s="63"/>
      <c r="R722" s="63"/>
      <c r="S722" s="63"/>
      <c r="T722" s="63"/>
      <c r="U722" s="63"/>
      <c r="V722" s="63"/>
      <c r="W722" s="63"/>
      <c r="X722" s="63"/>
      <c r="Y722" s="63"/>
      <c r="Z722" s="63"/>
    </row>
    <row r="723" spans="1:26" ht="100">
      <c r="A723" s="158"/>
      <c r="B723" s="93"/>
      <c r="C723" s="93" t="s">
        <v>1743</v>
      </c>
      <c r="D723" s="94">
        <v>2</v>
      </c>
      <c r="E723" s="94" t="s">
        <v>599</v>
      </c>
      <c r="F723" s="93" t="s">
        <v>1744</v>
      </c>
      <c r="G723" s="95"/>
      <c r="H723" s="96"/>
      <c r="I723" s="204"/>
      <c r="J723" s="67"/>
      <c r="K723" s="62"/>
      <c r="L723" s="62"/>
      <c r="M723" s="63"/>
      <c r="N723" s="63"/>
      <c r="O723" s="63"/>
      <c r="P723" s="63"/>
      <c r="Q723" s="63"/>
      <c r="R723" s="63"/>
      <c r="S723" s="63"/>
      <c r="T723" s="63"/>
      <c r="U723" s="63"/>
      <c r="V723" s="63"/>
      <c r="W723" s="63"/>
      <c r="X723" s="63"/>
      <c r="Y723" s="63"/>
      <c r="Z723" s="63"/>
    </row>
    <row r="724" spans="1:26" ht="45" hidden="1" customHeight="1">
      <c r="A724" s="270" t="s">
        <v>1745</v>
      </c>
      <c r="B724" s="271" t="s">
        <v>1746</v>
      </c>
      <c r="C724" s="267"/>
      <c r="D724" s="229"/>
      <c r="E724" s="101"/>
      <c r="F724" s="111"/>
      <c r="G724" s="272"/>
      <c r="H724" s="272"/>
      <c r="I724" s="273"/>
      <c r="J724" s="104"/>
      <c r="K724" s="105"/>
      <c r="L724" s="105"/>
      <c r="M724" s="106"/>
      <c r="N724" s="106"/>
      <c r="O724" s="106"/>
      <c r="P724" s="106"/>
      <c r="Q724" s="106"/>
      <c r="R724" s="106"/>
      <c r="S724" s="106"/>
      <c r="T724" s="106"/>
      <c r="U724" s="106"/>
      <c r="V724" s="106"/>
      <c r="W724" s="106"/>
      <c r="X724" s="106"/>
      <c r="Y724" s="106"/>
      <c r="Z724" s="106"/>
    </row>
    <row r="725" spans="1:26" ht="125">
      <c r="A725" s="158" t="s">
        <v>1747</v>
      </c>
      <c r="B725" s="93" t="s">
        <v>1748</v>
      </c>
      <c r="C725" s="93" t="s">
        <v>1749</v>
      </c>
      <c r="D725" s="94">
        <v>2</v>
      </c>
      <c r="E725" s="94" t="s">
        <v>599</v>
      </c>
      <c r="F725" s="93" t="s">
        <v>1750</v>
      </c>
      <c r="G725" s="107"/>
      <c r="H725" s="96"/>
      <c r="I725" s="204"/>
      <c r="J725" s="67"/>
      <c r="K725" s="62"/>
      <c r="L725" s="62"/>
      <c r="M725" s="63"/>
      <c r="N725" s="63"/>
      <c r="O725" s="63"/>
      <c r="P725" s="63"/>
      <c r="Q725" s="63"/>
      <c r="R725" s="63"/>
      <c r="S725" s="63"/>
      <c r="T725" s="63"/>
      <c r="U725" s="63"/>
      <c r="V725" s="63"/>
      <c r="W725" s="63"/>
      <c r="X725" s="63"/>
      <c r="Y725" s="63"/>
      <c r="Z725" s="63"/>
    </row>
    <row r="726" spans="1:26" ht="50">
      <c r="A726" s="158"/>
      <c r="B726" s="154"/>
      <c r="C726" s="93" t="s">
        <v>1751</v>
      </c>
      <c r="D726" s="94">
        <v>2</v>
      </c>
      <c r="E726" s="94" t="s">
        <v>599</v>
      </c>
      <c r="F726" s="93" t="s">
        <v>1752</v>
      </c>
      <c r="G726" s="95"/>
      <c r="H726" s="96"/>
      <c r="I726" s="204"/>
      <c r="J726" s="67"/>
      <c r="K726" s="62"/>
      <c r="L726" s="62"/>
      <c r="M726" s="63"/>
      <c r="N726" s="63"/>
      <c r="O726" s="63"/>
      <c r="P726" s="63"/>
      <c r="Q726" s="63"/>
      <c r="R726" s="63"/>
      <c r="S726" s="63"/>
      <c r="T726" s="63"/>
      <c r="U726" s="63"/>
      <c r="V726" s="63"/>
      <c r="W726" s="63"/>
      <c r="X726" s="63"/>
      <c r="Y726" s="63"/>
      <c r="Z726" s="63"/>
    </row>
    <row r="727" spans="1:26" ht="50">
      <c r="A727" s="158"/>
      <c r="B727" s="154"/>
      <c r="C727" s="93" t="s">
        <v>1753</v>
      </c>
      <c r="D727" s="94">
        <v>2</v>
      </c>
      <c r="E727" s="94" t="s">
        <v>599</v>
      </c>
      <c r="F727" s="93" t="s">
        <v>1754</v>
      </c>
      <c r="G727" s="95"/>
      <c r="H727" s="96"/>
      <c r="I727" s="204"/>
      <c r="J727" s="67"/>
      <c r="K727" s="62"/>
      <c r="L727" s="62"/>
      <c r="M727" s="63"/>
      <c r="N727" s="63"/>
      <c r="O727" s="63"/>
      <c r="P727" s="63"/>
      <c r="Q727" s="63"/>
      <c r="R727" s="63"/>
      <c r="S727" s="63"/>
      <c r="T727" s="63"/>
      <c r="U727" s="63"/>
      <c r="V727" s="63"/>
      <c r="W727" s="63"/>
      <c r="X727" s="63"/>
      <c r="Y727" s="63"/>
      <c r="Z727" s="63"/>
    </row>
    <row r="728" spans="1:26" ht="100">
      <c r="A728" s="158"/>
      <c r="B728" s="154"/>
      <c r="C728" s="93" t="s">
        <v>1755</v>
      </c>
      <c r="D728" s="94">
        <v>2</v>
      </c>
      <c r="E728" s="94" t="s">
        <v>599</v>
      </c>
      <c r="F728" s="93" t="s">
        <v>1756</v>
      </c>
      <c r="G728" s="95"/>
      <c r="H728" s="96"/>
      <c r="I728" s="204"/>
      <c r="J728" s="67"/>
      <c r="K728" s="62"/>
      <c r="L728" s="62"/>
      <c r="M728" s="63"/>
      <c r="N728" s="63"/>
      <c r="O728" s="63"/>
      <c r="P728" s="63"/>
      <c r="Q728" s="63"/>
      <c r="R728" s="63"/>
      <c r="S728" s="63"/>
      <c r="T728" s="63"/>
      <c r="U728" s="63"/>
      <c r="V728" s="63"/>
      <c r="W728" s="63"/>
      <c r="X728" s="63"/>
      <c r="Y728" s="63"/>
      <c r="Z728" s="63"/>
    </row>
    <row r="729" spans="1:26" ht="75">
      <c r="A729" s="158"/>
      <c r="B729" s="154"/>
      <c r="C729" s="93" t="s">
        <v>1757</v>
      </c>
      <c r="D729" s="94">
        <v>2</v>
      </c>
      <c r="E729" s="94" t="s">
        <v>599</v>
      </c>
      <c r="F729" s="93" t="s">
        <v>1758</v>
      </c>
      <c r="G729" s="95"/>
      <c r="H729" s="96"/>
      <c r="I729" s="204"/>
      <c r="J729" s="67"/>
      <c r="K729" s="62"/>
      <c r="L729" s="62"/>
      <c r="M729" s="63"/>
      <c r="N729" s="63"/>
      <c r="O729" s="63"/>
      <c r="P729" s="63"/>
      <c r="Q729" s="63"/>
      <c r="R729" s="63"/>
      <c r="S729" s="63"/>
      <c r="T729" s="63"/>
      <c r="U729" s="63"/>
      <c r="V729" s="63"/>
      <c r="W729" s="63"/>
      <c r="X729" s="63"/>
      <c r="Y729" s="63"/>
      <c r="Z729" s="63"/>
    </row>
    <row r="730" spans="1:26" ht="24">
      <c r="A730" s="89"/>
      <c r="B730" s="1607" t="s">
        <v>1759</v>
      </c>
      <c r="C730" s="1570"/>
      <c r="D730" s="1570"/>
      <c r="E730" s="1570"/>
      <c r="F730" s="1570"/>
      <c r="G730" s="1573"/>
      <c r="H730" s="233"/>
      <c r="I730" s="91">
        <f t="shared" ref="I730:J730" si="8">I731+I738+I745+I749</f>
        <v>32</v>
      </c>
      <c r="J730" s="91">
        <f t="shared" si="8"/>
        <v>32</v>
      </c>
      <c r="K730" s="62"/>
      <c r="L730" s="62"/>
      <c r="M730" s="63"/>
      <c r="N730" s="63"/>
      <c r="O730" s="63"/>
      <c r="P730" s="63"/>
      <c r="Q730" s="63"/>
      <c r="R730" s="63"/>
      <c r="S730" s="63"/>
      <c r="T730" s="63"/>
      <c r="U730" s="63"/>
      <c r="V730" s="63"/>
      <c r="W730" s="63"/>
      <c r="X730" s="63"/>
      <c r="Y730" s="63"/>
      <c r="Z730" s="63"/>
    </row>
    <row r="731" spans="1:26" ht="24">
      <c r="A731" s="89" t="s">
        <v>189</v>
      </c>
      <c r="B731" s="1605" t="s">
        <v>190</v>
      </c>
      <c r="C731" s="1570"/>
      <c r="D731" s="1570"/>
      <c r="E731" s="1570"/>
      <c r="F731" s="1570"/>
      <c r="G731" s="1573"/>
      <c r="H731" s="145"/>
      <c r="I731" s="67">
        <f>SUM(D732:D736)</f>
        <v>10</v>
      </c>
      <c r="J731" s="67">
        <f>COUNT(D732:D736)*2</f>
        <v>10</v>
      </c>
      <c r="K731" s="62"/>
      <c r="L731" s="62"/>
      <c r="M731" s="63"/>
      <c r="N731" s="63"/>
      <c r="O731" s="63"/>
      <c r="P731" s="63"/>
      <c r="Q731" s="63"/>
      <c r="R731" s="63"/>
      <c r="S731" s="63"/>
      <c r="T731" s="63"/>
      <c r="U731" s="63"/>
      <c r="V731" s="63"/>
      <c r="W731" s="63"/>
      <c r="X731" s="63"/>
      <c r="Y731" s="63"/>
      <c r="Z731" s="63"/>
    </row>
    <row r="732" spans="1:26" ht="50">
      <c r="A732" s="89" t="s">
        <v>1760</v>
      </c>
      <c r="B732" s="69" t="s">
        <v>1761</v>
      </c>
      <c r="C732" s="69" t="s">
        <v>1762</v>
      </c>
      <c r="D732" s="94">
        <v>2</v>
      </c>
      <c r="E732" s="94" t="s">
        <v>877</v>
      </c>
      <c r="F732" s="154"/>
      <c r="G732" s="95"/>
      <c r="H732" s="96"/>
      <c r="I732" s="67"/>
      <c r="J732" s="67"/>
      <c r="K732" s="62"/>
      <c r="L732" s="62"/>
      <c r="M732" s="63"/>
      <c r="N732" s="63"/>
      <c r="O732" s="63"/>
      <c r="P732" s="63"/>
      <c r="Q732" s="63"/>
      <c r="R732" s="63"/>
      <c r="S732" s="63"/>
      <c r="T732" s="63"/>
      <c r="U732" s="63"/>
      <c r="V732" s="63"/>
      <c r="W732" s="63"/>
      <c r="X732" s="63"/>
      <c r="Y732" s="63"/>
      <c r="Z732" s="63"/>
    </row>
    <row r="733" spans="1:26" ht="50">
      <c r="A733" s="89"/>
      <c r="B733" s="69"/>
      <c r="C733" s="69" t="s">
        <v>1763</v>
      </c>
      <c r="D733" s="94">
        <v>2</v>
      </c>
      <c r="E733" s="94" t="s">
        <v>877</v>
      </c>
      <c r="F733" s="154"/>
      <c r="G733" s="95"/>
      <c r="H733" s="96"/>
      <c r="I733" s="67"/>
      <c r="J733" s="67"/>
      <c r="K733" s="62"/>
      <c r="L733" s="62"/>
      <c r="M733" s="63"/>
      <c r="N733" s="63"/>
      <c r="O733" s="63"/>
      <c r="P733" s="63"/>
      <c r="Q733" s="63"/>
      <c r="R733" s="63"/>
      <c r="S733" s="63"/>
      <c r="T733" s="63"/>
      <c r="U733" s="63"/>
      <c r="V733" s="63"/>
      <c r="W733" s="63"/>
      <c r="X733" s="63"/>
      <c r="Y733" s="63"/>
      <c r="Z733" s="63"/>
    </row>
    <row r="734" spans="1:26" ht="50">
      <c r="A734" s="89"/>
      <c r="B734" s="69"/>
      <c r="C734" s="69" t="s">
        <v>1764</v>
      </c>
      <c r="D734" s="94">
        <v>2</v>
      </c>
      <c r="E734" s="94" t="s">
        <v>877</v>
      </c>
      <c r="F734" s="154"/>
      <c r="G734" s="95"/>
      <c r="H734" s="96"/>
      <c r="I734" s="67"/>
      <c r="J734" s="67"/>
      <c r="K734" s="62"/>
      <c r="L734" s="62"/>
      <c r="M734" s="63"/>
      <c r="N734" s="63"/>
      <c r="O734" s="63"/>
      <c r="P734" s="63"/>
      <c r="Q734" s="63"/>
      <c r="R734" s="63"/>
      <c r="S734" s="63"/>
      <c r="T734" s="63"/>
      <c r="U734" s="63"/>
      <c r="V734" s="63"/>
      <c r="W734" s="63"/>
      <c r="X734" s="63"/>
      <c r="Y734" s="63"/>
      <c r="Z734" s="63"/>
    </row>
    <row r="735" spans="1:26" ht="50">
      <c r="A735" s="89"/>
      <c r="B735" s="69"/>
      <c r="C735" s="93" t="s">
        <v>1765</v>
      </c>
      <c r="D735" s="94">
        <v>2</v>
      </c>
      <c r="E735" s="94" t="s">
        <v>877</v>
      </c>
      <c r="F735" s="93" t="s">
        <v>1766</v>
      </c>
      <c r="G735" s="95"/>
      <c r="H735" s="96"/>
      <c r="I735" s="67"/>
      <c r="J735" s="67"/>
      <c r="K735" s="62"/>
      <c r="L735" s="62"/>
      <c r="M735" s="63"/>
      <c r="N735" s="63"/>
      <c r="O735" s="63"/>
      <c r="P735" s="63"/>
      <c r="Q735" s="63"/>
      <c r="R735" s="63"/>
      <c r="S735" s="63"/>
      <c r="T735" s="63"/>
      <c r="U735" s="63"/>
      <c r="V735" s="63"/>
      <c r="W735" s="63"/>
      <c r="X735" s="63"/>
      <c r="Y735" s="63"/>
      <c r="Z735" s="63"/>
    </row>
    <row r="736" spans="1:26" ht="50">
      <c r="A736" s="89"/>
      <c r="B736" s="146"/>
      <c r="C736" s="146" t="s">
        <v>1767</v>
      </c>
      <c r="D736" s="94">
        <v>2</v>
      </c>
      <c r="E736" s="147" t="s">
        <v>877</v>
      </c>
      <c r="F736" s="148" t="s">
        <v>1768</v>
      </c>
      <c r="G736" s="95"/>
      <c r="H736" s="96"/>
      <c r="I736" s="67"/>
      <c r="J736" s="67"/>
      <c r="K736" s="62"/>
      <c r="L736" s="62"/>
      <c r="M736" s="63"/>
      <c r="N736" s="63"/>
      <c r="O736" s="63"/>
      <c r="P736" s="63"/>
      <c r="Q736" s="63"/>
      <c r="R736" s="63"/>
      <c r="S736" s="63"/>
      <c r="T736" s="63"/>
      <c r="U736" s="63"/>
      <c r="V736" s="63"/>
      <c r="W736" s="63"/>
      <c r="X736" s="63"/>
      <c r="Y736" s="63"/>
      <c r="Z736" s="63"/>
    </row>
    <row r="737" spans="1:26" ht="28.5" hidden="1" customHeight="1">
      <c r="A737" s="97" t="s">
        <v>1769</v>
      </c>
      <c r="B737" s="274" t="s">
        <v>1770</v>
      </c>
      <c r="C737" s="228"/>
      <c r="D737" s="110"/>
      <c r="E737" s="101"/>
      <c r="F737" s="101"/>
      <c r="G737" s="230"/>
      <c r="H737" s="230"/>
      <c r="I737" s="104"/>
      <c r="J737" s="104"/>
      <c r="K737" s="105"/>
      <c r="L737" s="105"/>
      <c r="M737" s="106"/>
      <c r="N737" s="106"/>
      <c r="O737" s="106"/>
      <c r="P737" s="106"/>
      <c r="Q737" s="106"/>
      <c r="R737" s="106"/>
      <c r="S737" s="106"/>
      <c r="T737" s="106"/>
      <c r="U737" s="106"/>
      <c r="V737" s="106"/>
      <c r="W737" s="106"/>
      <c r="X737" s="106"/>
      <c r="Y737" s="106"/>
      <c r="Z737" s="106"/>
    </row>
    <row r="738" spans="1:26" ht="24">
      <c r="A738" s="89" t="s">
        <v>191</v>
      </c>
      <c r="B738" s="1605" t="s">
        <v>192</v>
      </c>
      <c r="C738" s="1570"/>
      <c r="D738" s="1570"/>
      <c r="E738" s="1570"/>
      <c r="F738" s="1570"/>
      <c r="G738" s="1573"/>
      <c r="H738" s="145"/>
      <c r="I738" s="67">
        <f>SUM(D739:D743)</f>
        <v>10</v>
      </c>
      <c r="J738" s="67">
        <f>COUNT(D739:D743)*2</f>
        <v>10</v>
      </c>
      <c r="K738" s="62"/>
      <c r="L738" s="62"/>
      <c r="M738" s="63"/>
      <c r="N738" s="63"/>
      <c r="O738" s="63"/>
      <c r="P738" s="63"/>
      <c r="Q738" s="63"/>
      <c r="R738" s="63"/>
      <c r="S738" s="63"/>
      <c r="T738" s="63"/>
      <c r="U738" s="63"/>
      <c r="V738" s="63"/>
      <c r="W738" s="63"/>
      <c r="X738" s="63"/>
      <c r="Y738" s="63"/>
      <c r="Z738" s="63"/>
    </row>
    <row r="739" spans="1:26" ht="50">
      <c r="A739" s="89" t="s">
        <v>1771</v>
      </c>
      <c r="B739" s="69" t="s">
        <v>1772</v>
      </c>
      <c r="C739" s="69" t="s">
        <v>1773</v>
      </c>
      <c r="D739" s="94">
        <v>2</v>
      </c>
      <c r="E739" s="94" t="s">
        <v>877</v>
      </c>
      <c r="F739" s="154"/>
      <c r="G739" s="95"/>
      <c r="H739" s="96"/>
      <c r="I739" s="67"/>
      <c r="J739" s="67"/>
      <c r="K739" s="62"/>
      <c r="L739" s="62"/>
      <c r="M739" s="63"/>
      <c r="N739" s="63"/>
      <c r="O739" s="63"/>
      <c r="P739" s="63"/>
      <c r="Q739" s="63"/>
      <c r="R739" s="63"/>
      <c r="S739" s="63"/>
      <c r="T739" s="63"/>
      <c r="U739" s="63"/>
      <c r="V739" s="63"/>
      <c r="W739" s="63"/>
      <c r="X739" s="63"/>
      <c r="Y739" s="63"/>
      <c r="Z739" s="63"/>
    </row>
    <row r="740" spans="1:26" ht="25">
      <c r="A740" s="89"/>
      <c r="B740" s="69"/>
      <c r="C740" s="69" t="s">
        <v>1774</v>
      </c>
      <c r="D740" s="94">
        <v>2</v>
      </c>
      <c r="E740" s="94" t="s">
        <v>877</v>
      </c>
      <c r="F740" s="154"/>
      <c r="G740" s="95"/>
      <c r="H740" s="96"/>
      <c r="I740" s="67"/>
      <c r="J740" s="67"/>
      <c r="K740" s="62"/>
      <c r="L740" s="62"/>
      <c r="M740" s="63"/>
      <c r="N740" s="63"/>
      <c r="O740" s="63"/>
      <c r="P740" s="63"/>
      <c r="Q740" s="63"/>
      <c r="R740" s="63"/>
      <c r="S740" s="63"/>
      <c r="T740" s="63"/>
      <c r="U740" s="63"/>
      <c r="V740" s="63"/>
      <c r="W740" s="63"/>
      <c r="X740" s="63"/>
      <c r="Y740" s="63"/>
      <c r="Z740" s="63"/>
    </row>
    <row r="741" spans="1:26" ht="100">
      <c r="A741" s="89"/>
      <c r="B741" s="146"/>
      <c r="C741" s="148" t="s">
        <v>1775</v>
      </c>
      <c r="D741" s="94">
        <v>2</v>
      </c>
      <c r="E741" s="147" t="s">
        <v>877</v>
      </c>
      <c r="F741" s="148" t="s">
        <v>1776</v>
      </c>
      <c r="G741" s="95"/>
      <c r="H741" s="96"/>
      <c r="I741" s="67"/>
      <c r="J741" s="67"/>
      <c r="K741" s="62"/>
      <c r="L741" s="62"/>
      <c r="M741" s="63"/>
      <c r="N741" s="63"/>
      <c r="O741" s="63"/>
      <c r="P741" s="63"/>
      <c r="Q741" s="63"/>
      <c r="R741" s="63"/>
      <c r="S741" s="63"/>
      <c r="T741" s="63"/>
      <c r="U741" s="63"/>
      <c r="V741" s="63"/>
      <c r="W741" s="63"/>
      <c r="X741" s="63"/>
      <c r="Y741" s="63"/>
      <c r="Z741" s="63"/>
    </row>
    <row r="742" spans="1:26" ht="50">
      <c r="A742" s="89"/>
      <c r="B742" s="69"/>
      <c r="C742" s="154" t="s">
        <v>1777</v>
      </c>
      <c r="D742" s="94">
        <v>2</v>
      </c>
      <c r="E742" s="94" t="s">
        <v>877</v>
      </c>
      <c r="F742" s="93" t="s">
        <v>1778</v>
      </c>
      <c r="G742" s="95"/>
      <c r="H742" s="96"/>
      <c r="I742" s="67"/>
      <c r="J742" s="67"/>
      <c r="K742" s="62"/>
      <c r="L742" s="62"/>
      <c r="M742" s="63"/>
      <c r="N742" s="63"/>
      <c r="O742" s="63"/>
      <c r="P742" s="63"/>
      <c r="Q742" s="63"/>
      <c r="R742" s="63"/>
      <c r="S742" s="63"/>
      <c r="T742" s="63"/>
      <c r="U742" s="63"/>
      <c r="V742" s="63"/>
      <c r="W742" s="63"/>
      <c r="X742" s="63"/>
      <c r="Y742" s="63"/>
      <c r="Z742" s="63"/>
    </row>
    <row r="743" spans="1:26" ht="75">
      <c r="A743" s="89" t="s">
        <v>1779</v>
      </c>
      <c r="B743" s="69"/>
      <c r="C743" s="93" t="s">
        <v>1780</v>
      </c>
      <c r="D743" s="94">
        <v>2</v>
      </c>
      <c r="E743" s="94" t="s">
        <v>877</v>
      </c>
      <c r="F743" s="154"/>
      <c r="G743" s="95"/>
      <c r="H743" s="96"/>
      <c r="I743" s="67"/>
      <c r="J743" s="67"/>
      <c r="K743" s="62"/>
      <c r="L743" s="62"/>
      <c r="M743" s="63"/>
      <c r="N743" s="63"/>
      <c r="O743" s="63"/>
      <c r="P743" s="63"/>
      <c r="Q743" s="63"/>
      <c r="R743" s="63"/>
      <c r="S743" s="63"/>
      <c r="T743" s="63"/>
      <c r="U743" s="63"/>
      <c r="V743" s="63"/>
      <c r="W743" s="63"/>
      <c r="X743" s="63"/>
      <c r="Y743" s="63"/>
      <c r="Z743" s="63"/>
    </row>
    <row r="744" spans="1:26" ht="50.25" hidden="1" customHeight="1">
      <c r="A744" s="97" t="s">
        <v>1781</v>
      </c>
      <c r="B744" s="232" t="s">
        <v>1782</v>
      </c>
      <c r="C744" s="228"/>
      <c r="D744" s="229"/>
      <c r="E744" s="101"/>
      <c r="F744" s="101"/>
      <c r="G744" s="230"/>
      <c r="H744" s="230"/>
      <c r="I744" s="113"/>
      <c r="J744" s="113"/>
      <c r="K744" s="105"/>
      <c r="L744" s="105"/>
      <c r="M744" s="106"/>
      <c r="N744" s="106"/>
      <c r="O744" s="106"/>
      <c r="P744" s="106"/>
      <c r="Q744" s="106"/>
      <c r="R744" s="106"/>
      <c r="S744" s="106"/>
      <c r="T744" s="106"/>
      <c r="U744" s="106"/>
      <c r="V744" s="106"/>
      <c r="W744" s="106"/>
      <c r="X744" s="106"/>
      <c r="Y744" s="106"/>
      <c r="Z744" s="106"/>
    </row>
    <row r="745" spans="1:26" ht="24">
      <c r="A745" s="89" t="s">
        <v>193</v>
      </c>
      <c r="B745" s="1605" t="s">
        <v>194</v>
      </c>
      <c r="C745" s="1570"/>
      <c r="D745" s="1570"/>
      <c r="E745" s="1570"/>
      <c r="F745" s="1570"/>
      <c r="G745" s="1573"/>
      <c r="H745" s="145"/>
      <c r="I745" s="67">
        <f>SUM(D746:D747)</f>
        <v>4</v>
      </c>
      <c r="J745" s="67">
        <f>COUNT(D746:D747)*2</f>
        <v>4</v>
      </c>
      <c r="K745" s="62"/>
      <c r="L745" s="62"/>
      <c r="M745" s="63"/>
      <c r="N745" s="63"/>
      <c r="O745" s="63"/>
      <c r="P745" s="63"/>
      <c r="Q745" s="63"/>
      <c r="R745" s="63"/>
      <c r="S745" s="63"/>
      <c r="T745" s="63"/>
      <c r="U745" s="63"/>
      <c r="V745" s="63"/>
      <c r="W745" s="63"/>
      <c r="X745" s="63"/>
      <c r="Y745" s="63"/>
      <c r="Z745" s="63"/>
    </row>
    <row r="746" spans="1:26" ht="75">
      <c r="A746" s="89" t="s">
        <v>1783</v>
      </c>
      <c r="B746" s="69" t="s">
        <v>1784</v>
      </c>
      <c r="C746" s="69" t="s">
        <v>1785</v>
      </c>
      <c r="D746" s="94">
        <v>2</v>
      </c>
      <c r="E746" s="94" t="s">
        <v>877</v>
      </c>
      <c r="F746" s="154"/>
      <c r="G746" s="95"/>
      <c r="H746" s="96"/>
      <c r="I746" s="67"/>
      <c r="J746" s="67"/>
      <c r="K746" s="62"/>
      <c r="L746" s="62"/>
      <c r="M746" s="63"/>
      <c r="N746" s="63"/>
      <c r="O746" s="63"/>
      <c r="P746" s="63"/>
      <c r="Q746" s="63"/>
      <c r="R746" s="63"/>
      <c r="S746" s="63"/>
      <c r="T746" s="63"/>
      <c r="U746" s="63"/>
      <c r="V746" s="63"/>
      <c r="W746" s="63"/>
      <c r="X746" s="63"/>
      <c r="Y746" s="63"/>
      <c r="Z746" s="63"/>
    </row>
    <row r="747" spans="1:26" ht="50">
      <c r="A747" s="89"/>
      <c r="B747" s="69"/>
      <c r="C747" s="93" t="s">
        <v>1786</v>
      </c>
      <c r="D747" s="94">
        <v>2</v>
      </c>
      <c r="E747" s="94" t="s">
        <v>877</v>
      </c>
      <c r="F747" s="93" t="s">
        <v>1787</v>
      </c>
      <c r="G747" s="95"/>
      <c r="H747" s="96"/>
      <c r="I747" s="67"/>
      <c r="J747" s="67"/>
      <c r="K747" s="62"/>
      <c r="L747" s="62"/>
      <c r="M747" s="63"/>
      <c r="N747" s="63"/>
      <c r="O747" s="63"/>
      <c r="P747" s="63"/>
      <c r="Q747" s="63"/>
      <c r="R747" s="63"/>
      <c r="S747" s="63"/>
      <c r="T747" s="63"/>
      <c r="U747" s="63"/>
      <c r="V747" s="63"/>
      <c r="W747" s="63"/>
      <c r="X747" s="63"/>
      <c r="Y747" s="63"/>
      <c r="Z747" s="63"/>
    </row>
    <row r="748" spans="1:26" ht="30.75" hidden="1" customHeight="1">
      <c r="A748" s="97" t="s">
        <v>1788</v>
      </c>
      <c r="B748" s="232" t="s">
        <v>1789</v>
      </c>
      <c r="C748" s="228"/>
      <c r="D748" s="229"/>
      <c r="E748" s="101"/>
      <c r="F748" s="101"/>
      <c r="G748" s="230"/>
      <c r="H748" s="230"/>
      <c r="I748" s="113"/>
      <c r="J748" s="113"/>
      <c r="K748" s="105"/>
      <c r="L748" s="105"/>
      <c r="M748" s="106"/>
      <c r="N748" s="106"/>
      <c r="O748" s="106"/>
      <c r="P748" s="106"/>
      <c r="Q748" s="106"/>
      <c r="R748" s="106"/>
      <c r="S748" s="106"/>
      <c r="T748" s="106"/>
      <c r="U748" s="106"/>
      <c r="V748" s="106"/>
      <c r="W748" s="106"/>
      <c r="X748" s="106"/>
      <c r="Y748" s="106"/>
      <c r="Z748" s="106"/>
    </row>
    <row r="749" spans="1:26" ht="24">
      <c r="A749" s="89" t="s">
        <v>195</v>
      </c>
      <c r="B749" s="1605" t="s">
        <v>196</v>
      </c>
      <c r="C749" s="1570"/>
      <c r="D749" s="1570"/>
      <c r="E749" s="1570"/>
      <c r="F749" s="1570"/>
      <c r="G749" s="1573"/>
      <c r="H749" s="145"/>
      <c r="I749" s="67">
        <f>SUM(D750:D753)</f>
        <v>8</v>
      </c>
      <c r="J749" s="67">
        <f>COUNT(D750:D753)*2</f>
        <v>8</v>
      </c>
      <c r="K749" s="62"/>
      <c r="L749" s="62"/>
      <c r="M749" s="63"/>
      <c r="N749" s="63"/>
      <c r="O749" s="63"/>
      <c r="P749" s="63"/>
      <c r="Q749" s="63"/>
      <c r="R749" s="63"/>
      <c r="S749" s="63"/>
      <c r="T749" s="63"/>
      <c r="U749" s="63"/>
      <c r="V749" s="63"/>
      <c r="W749" s="63"/>
      <c r="X749" s="63"/>
      <c r="Y749" s="63"/>
      <c r="Z749" s="63"/>
    </row>
    <row r="750" spans="1:26" ht="75">
      <c r="A750" s="89" t="s">
        <v>1790</v>
      </c>
      <c r="B750" s="69" t="s">
        <v>1791</v>
      </c>
      <c r="C750" s="69" t="s">
        <v>1792</v>
      </c>
      <c r="D750" s="94">
        <v>2</v>
      </c>
      <c r="E750" s="94" t="s">
        <v>877</v>
      </c>
      <c r="F750" s="93" t="s">
        <v>1793</v>
      </c>
      <c r="G750" s="95"/>
      <c r="H750" s="96"/>
      <c r="I750" s="67"/>
      <c r="J750" s="67"/>
      <c r="K750" s="62"/>
      <c r="L750" s="62"/>
      <c r="M750" s="63"/>
      <c r="N750" s="63"/>
      <c r="O750" s="63"/>
      <c r="P750" s="63"/>
      <c r="Q750" s="63"/>
      <c r="R750" s="63"/>
      <c r="S750" s="63"/>
      <c r="T750" s="63"/>
      <c r="U750" s="63"/>
      <c r="V750" s="63"/>
      <c r="W750" s="63"/>
      <c r="X750" s="63"/>
      <c r="Y750" s="63"/>
      <c r="Z750" s="63"/>
    </row>
    <row r="751" spans="1:26" ht="50">
      <c r="A751" s="89"/>
      <c r="B751" s="69"/>
      <c r="C751" s="93" t="s">
        <v>1794</v>
      </c>
      <c r="D751" s="94">
        <v>2</v>
      </c>
      <c r="E751" s="94" t="s">
        <v>877</v>
      </c>
      <c r="F751" s="93" t="s">
        <v>1795</v>
      </c>
      <c r="G751" s="95"/>
      <c r="H751" s="96"/>
      <c r="I751" s="67"/>
      <c r="J751" s="67"/>
      <c r="K751" s="62"/>
      <c r="L751" s="62"/>
      <c r="M751" s="63"/>
      <c r="N751" s="63"/>
      <c r="O751" s="63"/>
      <c r="P751" s="63"/>
      <c r="Q751" s="63"/>
      <c r="R751" s="63"/>
      <c r="S751" s="63"/>
      <c r="T751" s="63"/>
      <c r="U751" s="63"/>
      <c r="V751" s="63"/>
      <c r="W751" s="63"/>
      <c r="X751" s="63"/>
      <c r="Y751" s="63"/>
      <c r="Z751" s="63"/>
    </row>
    <row r="752" spans="1:26" ht="50">
      <c r="A752" s="89"/>
      <c r="B752" s="146"/>
      <c r="C752" s="148" t="s">
        <v>1796</v>
      </c>
      <c r="D752" s="94">
        <v>2</v>
      </c>
      <c r="E752" s="94" t="s">
        <v>877</v>
      </c>
      <c r="F752" s="148" t="s">
        <v>1797</v>
      </c>
      <c r="G752" s="95"/>
      <c r="H752" s="96"/>
      <c r="I752" s="88"/>
      <c r="J752" s="67"/>
      <c r="K752" s="62"/>
      <c r="L752" s="62"/>
      <c r="M752" s="63"/>
      <c r="N752" s="63"/>
      <c r="O752" s="63"/>
      <c r="P752" s="63"/>
      <c r="Q752" s="63"/>
      <c r="R752" s="63"/>
      <c r="S752" s="63"/>
      <c r="T752" s="63"/>
      <c r="U752" s="63"/>
      <c r="V752" s="63"/>
      <c r="W752" s="63"/>
      <c r="X752" s="63"/>
      <c r="Y752" s="63"/>
      <c r="Z752" s="63"/>
    </row>
    <row r="753" spans="1:26" ht="100">
      <c r="A753" s="89"/>
      <c r="B753" s="146"/>
      <c r="C753" s="148" t="s">
        <v>1798</v>
      </c>
      <c r="D753" s="94">
        <v>2</v>
      </c>
      <c r="E753" s="94" t="s">
        <v>877</v>
      </c>
      <c r="F753" s="148" t="s">
        <v>1799</v>
      </c>
      <c r="G753" s="95"/>
      <c r="H753" s="96"/>
      <c r="I753" s="88"/>
      <c r="J753" s="67"/>
      <c r="K753" s="62"/>
      <c r="L753" s="62"/>
      <c r="M753" s="63"/>
      <c r="N753" s="63"/>
      <c r="O753" s="63"/>
      <c r="P753" s="63"/>
      <c r="Q753" s="63"/>
      <c r="R753" s="63"/>
      <c r="S753" s="63"/>
      <c r="T753" s="63"/>
      <c r="U753" s="63"/>
      <c r="V753" s="63"/>
      <c r="W753" s="63"/>
      <c r="X753" s="63"/>
      <c r="Y753" s="63"/>
      <c r="Z753" s="63"/>
    </row>
    <row r="754" spans="1:26" ht="36.75" hidden="1" customHeight="1">
      <c r="A754" s="114" t="s">
        <v>1800</v>
      </c>
      <c r="B754" s="196" t="s">
        <v>1801</v>
      </c>
      <c r="C754" s="275"/>
      <c r="D754" s="117"/>
      <c r="E754" s="118"/>
      <c r="F754" s="118"/>
      <c r="G754" s="276"/>
      <c r="H754" s="276"/>
      <c r="I754" s="120"/>
      <c r="J754" s="120"/>
      <c r="K754" s="105"/>
      <c r="L754" s="105"/>
      <c r="M754" s="106"/>
      <c r="N754" s="106"/>
      <c r="O754" s="106"/>
      <c r="P754" s="106"/>
      <c r="Q754" s="106"/>
      <c r="R754" s="106"/>
      <c r="S754" s="106"/>
      <c r="T754" s="106"/>
      <c r="U754" s="106"/>
      <c r="V754" s="106"/>
      <c r="W754" s="106"/>
      <c r="X754" s="106"/>
      <c r="Y754" s="106"/>
      <c r="Z754" s="106"/>
    </row>
    <row r="755" spans="1:26" ht="21" hidden="1" customHeight="1">
      <c r="A755" s="277" t="s">
        <v>1802</v>
      </c>
      <c r="B755" s="106"/>
      <c r="C755" s="106"/>
      <c r="D755" s="278"/>
      <c r="E755" s="106"/>
      <c r="F755" s="171"/>
      <c r="G755" s="279"/>
      <c r="H755" s="279"/>
      <c r="I755" s="134"/>
      <c r="J755" s="134"/>
      <c r="K755" s="105"/>
      <c r="L755" s="105"/>
      <c r="M755" s="106"/>
      <c r="N755" s="106"/>
      <c r="O755" s="106"/>
      <c r="P755" s="106"/>
      <c r="Q755" s="106"/>
      <c r="R755" s="106"/>
      <c r="S755" s="106"/>
      <c r="T755" s="106"/>
      <c r="U755" s="106"/>
      <c r="V755" s="106"/>
      <c r="W755" s="106"/>
      <c r="X755" s="106"/>
      <c r="Y755" s="106"/>
      <c r="Z755" s="106"/>
    </row>
    <row r="756" spans="1:26" ht="24">
      <c r="A756" s="66"/>
      <c r="B756" s="66"/>
      <c r="C756" s="66"/>
      <c r="D756" s="280"/>
      <c r="E756" s="280"/>
      <c r="F756" s="135"/>
      <c r="G756" s="67"/>
      <c r="H756" s="108"/>
      <c r="I756" s="67"/>
      <c r="J756" s="67"/>
      <c r="K756" s="62"/>
      <c r="L756" s="62"/>
      <c r="M756" s="63"/>
      <c r="N756" s="63"/>
      <c r="O756" s="63"/>
      <c r="P756" s="63"/>
      <c r="Q756" s="63"/>
      <c r="R756" s="63"/>
      <c r="S756" s="63"/>
      <c r="T756" s="63"/>
      <c r="U756" s="63"/>
      <c r="V756" s="63"/>
      <c r="W756" s="63"/>
      <c r="X756" s="63"/>
      <c r="Y756" s="63"/>
      <c r="Z756" s="63"/>
    </row>
    <row r="757" spans="1:26" ht="24">
      <c r="A757" s="66"/>
      <c r="B757" s="66"/>
      <c r="C757" s="66"/>
      <c r="D757" s="280"/>
      <c r="E757" s="280"/>
      <c r="F757" s="135"/>
      <c r="G757" s="67"/>
      <c r="H757" s="108"/>
      <c r="I757" s="67"/>
      <c r="J757" s="67"/>
      <c r="K757" s="281"/>
      <c r="L757" s="281"/>
      <c r="M757" s="282"/>
      <c r="N757" s="282"/>
      <c r="O757" s="282"/>
      <c r="P757" s="282"/>
      <c r="Q757" s="282"/>
      <c r="R757" s="282"/>
      <c r="S757" s="282"/>
      <c r="T757" s="282"/>
      <c r="U757" s="282"/>
      <c r="V757" s="282"/>
      <c r="W757" s="282"/>
      <c r="X757" s="282"/>
      <c r="Y757" s="282"/>
      <c r="Z757" s="282"/>
    </row>
    <row r="758" spans="1:26" ht="24">
      <c r="A758" s="62"/>
      <c r="B758" s="62"/>
      <c r="C758" s="62"/>
      <c r="D758" s="283"/>
      <c r="E758" s="283"/>
      <c r="F758" s="62"/>
      <c r="G758" s="281"/>
      <c r="H758" s="282"/>
      <c r="I758" s="281"/>
      <c r="J758" s="281"/>
      <c r="K758" s="281"/>
      <c r="L758" s="281"/>
      <c r="M758" s="281"/>
      <c r="N758" s="281"/>
      <c r="O758" s="281"/>
      <c r="P758" s="281"/>
      <c r="Q758" s="281"/>
      <c r="R758" s="281"/>
      <c r="S758" s="281"/>
      <c r="T758" s="281"/>
      <c r="U758" s="281"/>
      <c r="V758" s="281"/>
      <c r="W758" s="281"/>
      <c r="X758" s="281"/>
      <c r="Y758" s="281"/>
      <c r="Z758" s="281"/>
    </row>
    <row r="759" spans="1:26" ht="24">
      <c r="A759" s="62"/>
      <c r="B759" s="62"/>
      <c r="C759" s="62"/>
      <c r="D759" s="283"/>
      <c r="E759" s="283"/>
      <c r="F759" s="62"/>
      <c r="G759" s="281"/>
      <c r="H759" s="281"/>
      <c r="I759" s="281"/>
      <c r="J759" s="281"/>
      <c r="K759" s="281"/>
      <c r="L759" s="281"/>
      <c r="M759" s="281"/>
      <c r="N759" s="281"/>
      <c r="O759" s="281"/>
      <c r="P759" s="281"/>
      <c r="Q759" s="281"/>
      <c r="R759" s="281"/>
      <c r="S759" s="281"/>
      <c r="T759" s="281"/>
      <c r="U759" s="281"/>
      <c r="V759" s="281"/>
      <c r="W759" s="281"/>
      <c r="X759" s="281"/>
      <c r="Y759" s="281"/>
      <c r="Z759" s="281"/>
    </row>
    <row r="760" spans="1:26" ht="24">
      <c r="A760" s="62"/>
      <c r="B760" s="62"/>
      <c r="C760" s="62"/>
      <c r="D760" s="283"/>
      <c r="E760" s="283"/>
      <c r="F760" s="62"/>
      <c r="G760" s="281"/>
      <c r="H760" s="281"/>
      <c r="I760" s="281"/>
      <c r="J760" s="281"/>
      <c r="K760" s="281"/>
      <c r="L760" s="281"/>
      <c r="M760" s="281"/>
      <c r="N760" s="281"/>
      <c r="O760" s="281"/>
      <c r="P760" s="281"/>
      <c r="Q760" s="281"/>
      <c r="R760" s="281"/>
      <c r="S760" s="281"/>
      <c r="T760" s="281"/>
      <c r="U760" s="281"/>
      <c r="V760" s="281"/>
      <c r="W760" s="281"/>
      <c r="X760" s="281"/>
      <c r="Y760" s="281"/>
      <c r="Z760" s="281"/>
    </row>
    <row r="761" spans="1:26" ht="24">
      <c r="A761" s="281"/>
      <c r="B761" s="281"/>
      <c r="C761" s="281"/>
      <c r="D761" s="284"/>
      <c r="E761" s="284"/>
      <c r="F761" s="281"/>
      <c r="G761" s="281"/>
      <c r="H761" s="281"/>
      <c r="I761" s="281"/>
      <c r="J761" s="281"/>
      <c r="K761" s="281"/>
      <c r="L761" s="281"/>
      <c r="M761" s="281"/>
      <c r="N761" s="281"/>
      <c r="O761" s="281"/>
      <c r="P761" s="281"/>
      <c r="Q761" s="281"/>
      <c r="R761" s="281"/>
      <c r="S761" s="281"/>
      <c r="T761" s="281"/>
      <c r="U761" s="281"/>
      <c r="V761" s="281"/>
      <c r="W761" s="281"/>
      <c r="X761" s="281"/>
      <c r="Y761" s="281"/>
      <c r="Z761" s="281"/>
    </row>
    <row r="762" spans="1:26" ht="24">
      <c r="A762" s="281"/>
      <c r="B762" s="281"/>
      <c r="C762" s="281"/>
      <c r="D762" s="284"/>
      <c r="E762" s="284"/>
      <c r="F762" s="281"/>
      <c r="G762" s="281"/>
      <c r="H762" s="281"/>
      <c r="I762" s="281"/>
      <c r="J762" s="281"/>
      <c r="K762" s="281"/>
      <c r="L762" s="281"/>
      <c r="M762" s="281"/>
      <c r="N762" s="281"/>
      <c r="O762" s="281"/>
      <c r="P762" s="281"/>
      <c r="Q762" s="281"/>
      <c r="R762" s="281"/>
      <c r="S762" s="281"/>
      <c r="T762" s="281"/>
      <c r="U762" s="281"/>
      <c r="V762" s="281"/>
      <c r="W762" s="281"/>
      <c r="X762" s="281"/>
      <c r="Y762" s="281"/>
      <c r="Z762" s="281"/>
    </row>
    <row r="763" spans="1:26" ht="24">
      <c r="A763" s="281"/>
      <c r="B763" s="281"/>
      <c r="C763" s="281"/>
      <c r="D763" s="284"/>
      <c r="E763" s="284"/>
      <c r="F763" s="281"/>
      <c r="G763" s="281"/>
      <c r="H763" s="281"/>
      <c r="I763" s="281"/>
      <c r="J763" s="281"/>
      <c r="K763" s="281"/>
      <c r="L763" s="281"/>
      <c r="M763" s="281"/>
      <c r="N763" s="281"/>
      <c r="O763" s="281"/>
      <c r="P763" s="281"/>
      <c r="Q763" s="281"/>
      <c r="R763" s="281"/>
      <c r="S763" s="281"/>
      <c r="T763" s="281"/>
      <c r="U763" s="281"/>
      <c r="V763" s="281"/>
      <c r="W763" s="281"/>
      <c r="X763" s="281"/>
      <c r="Y763" s="281"/>
      <c r="Z763" s="281"/>
    </row>
    <row r="764" spans="1:26" ht="24">
      <c r="A764" s="281"/>
      <c r="B764" s="281"/>
      <c r="C764" s="281"/>
      <c r="D764" s="284"/>
      <c r="E764" s="284"/>
      <c r="F764" s="281"/>
      <c r="G764" s="281"/>
      <c r="H764" s="281"/>
      <c r="I764" s="281"/>
      <c r="J764" s="281"/>
      <c r="K764" s="281"/>
      <c r="L764" s="281"/>
      <c r="M764" s="281"/>
      <c r="N764" s="281"/>
      <c r="O764" s="281"/>
      <c r="P764" s="281"/>
      <c r="Q764" s="281"/>
      <c r="R764" s="281"/>
      <c r="S764" s="281"/>
      <c r="T764" s="281"/>
      <c r="U764" s="281"/>
      <c r="V764" s="281"/>
      <c r="W764" s="281"/>
      <c r="X764" s="281"/>
      <c r="Y764" s="281"/>
      <c r="Z764" s="281"/>
    </row>
    <row r="765" spans="1:26" ht="24">
      <c r="A765" s="282"/>
      <c r="B765" s="282"/>
      <c r="C765" s="282"/>
      <c r="D765" s="285"/>
      <c r="E765" s="285"/>
      <c r="F765" s="282"/>
      <c r="G765" s="282"/>
      <c r="H765" s="281"/>
      <c r="I765" s="281"/>
      <c r="J765" s="281"/>
      <c r="K765" s="281"/>
      <c r="L765" s="282"/>
      <c r="M765" s="282"/>
      <c r="N765" s="282"/>
      <c r="O765" s="282"/>
      <c r="P765" s="282"/>
      <c r="Q765" s="282"/>
      <c r="R765" s="282"/>
      <c r="S765" s="282"/>
      <c r="T765" s="282"/>
      <c r="U765" s="282"/>
      <c r="V765" s="282"/>
      <c r="W765" s="282"/>
      <c r="X765" s="282"/>
      <c r="Y765" s="282"/>
      <c r="Z765" s="282"/>
    </row>
    <row r="766" spans="1:26" ht="24">
      <c r="A766" s="282"/>
      <c r="B766" s="282"/>
      <c r="C766" s="282"/>
      <c r="D766" s="285"/>
      <c r="E766" s="285"/>
      <c r="F766" s="282"/>
      <c r="G766" s="282"/>
      <c r="H766" s="281"/>
      <c r="I766" s="281"/>
      <c r="J766" s="281"/>
      <c r="K766" s="281"/>
      <c r="L766" s="282"/>
      <c r="M766" s="282"/>
      <c r="N766" s="282"/>
      <c r="O766" s="282"/>
      <c r="P766" s="282"/>
      <c r="Q766" s="282"/>
      <c r="R766" s="282"/>
      <c r="S766" s="282"/>
      <c r="T766" s="282"/>
      <c r="U766" s="282"/>
      <c r="V766" s="282"/>
      <c r="W766" s="282"/>
      <c r="X766" s="282"/>
      <c r="Y766" s="282"/>
      <c r="Z766" s="282"/>
    </row>
    <row r="767" spans="1:26" ht="24">
      <c r="A767" s="282"/>
      <c r="B767" s="282"/>
      <c r="C767" s="282"/>
      <c r="D767" s="285"/>
      <c r="E767" s="285"/>
      <c r="F767" s="282"/>
      <c r="G767" s="282"/>
      <c r="H767" s="281"/>
      <c r="I767" s="281"/>
      <c r="J767" s="281"/>
      <c r="K767" s="281"/>
      <c r="L767" s="282"/>
      <c r="M767" s="282"/>
      <c r="N767" s="282"/>
      <c r="O767" s="282"/>
      <c r="P767" s="282"/>
      <c r="Q767" s="282"/>
      <c r="R767" s="282"/>
      <c r="S767" s="282"/>
      <c r="T767" s="282"/>
      <c r="U767" s="282"/>
      <c r="V767" s="282"/>
      <c r="W767" s="282"/>
      <c r="X767" s="282"/>
      <c r="Y767" s="282"/>
      <c r="Z767" s="282"/>
    </row>
    <row r="768" spans="1:26" ht="24">
      <c r="A768" s="282"/>
      <c r="B768" s="282"/>
      <c r="C768" s="282"/>
      <c r="D768" s="285"/>
      <c r="E768" s="285"/>
      <c r="F768" s="282"/>
      <c r="G768" s="282"/>
      <c r="H768" s="281"/>
      <c r="I768" s="281"/>
      <c r="J768" s="281"/>
      <c r="K768" s="281"/>
      <c r="L768" s="282"/>
      <c r="M768" s="282"/>
      <c r="N768" s="282"/>
      <c r="O768" s="282"/>
      <c r="P768" s="282"/>
      <c r="Q768" s="282"/>
      <c r="R768" s="282"/>
      <c r="S768" s="282"/>
      <c r="T768" s="282"/>
      <c r="U768" s="282"/>
      <c r="V768" s="282"/>
      <c r="W768" s="282"/>
      <c r="X768" s="282"/>
      <c r="Y768" s="282"/>
      <c r="Z768" s="282"/>
    </row>
    <row r="769" spans="1:26" ht="24">
      <c r="A769" s="282"/>
      <c r="B769" s="282"/>
      <c r="C769" s="282"/>
      <c r="D769" s="285"/>
      <c r="E769" s="285"/>
      <c r="F769" s="282"/>
      <c r="G769" s="282"/>
      <c r="H769" s="281"/>
      <c r="I769" s="281"/>
      <c r="J769" s="281"/>
      <c r="K769" s="281"/>
      <c r="L769" s="282"/>
      <c r="M769" s="282"/>
      <c r="N769" s="282"/>
      <c r="O769" s="282"/>
      <c r="P769" s="282"/>
      <c r="Q769" s="282"/>
      <c r="R769" s="282"/>
      <c r="S769" s="282"/>
      <c r="T769" s="282"/>
      <c r="U769" s="282"/>
      <c r="V769" s="282"/>
      <c r="W769" s="282"/>
      <c r="X769" s="282"/>
      <c r="Y769" s="282"/>
      <c r="Z769" s="282"/>
    </row>
    <row r="770" spans="1:26" ht="24">
      <c r="A770" s="282"/>
      <c r="B770" s="282" t="s">
        <v>1803</v>
      </c>
      <c r="C770" s="282" t="s">
        <v>1804</v>
      </c>
      <c r="D770" s="285" t="s">
        <v>1805</v>
      </c>
      <c r="E770" s="285">
        <f>G2</f>
        <v>1</v>
      </c>
      <c r="F770" s="282"/>
      <c r="G770" s="282"/>
      <c r="H770" s="281"/>
      <c r="I770" s="281"/>
      <c r="J770" s="281"/>
      <c r="K770" s="281"/>
      <c r="L770" s="282"/>
      <c r="M770" s="282"/>
      <c r="N770" s="282"/>
      <c r="O770" s="282"/>
      <c r="P770" s="282"/>
      <c r="Q770" s="282"/>
      <c r="R770" s="282"/>
      <c r="S770" s="282"/>
      <c r="T770" s="282"/>
      <c r="U770" s="282"/>
      <c r="V770" s="282"/>
      <c r="W770" s="282"/>
      <c r="X770" s="282"/>
      <c r="Y770" s="282"/>
      <c r="Z770" s="282"/>
    </row>
    <row r="771" spans="1:26" ht="24">
      <c r="A771" s="282" t="s">
        <v>291</v>
      </c>
      <c r="B771" s="282">
        <f>IF(E770=0,0,I42)</f>
        <v>42</v>
      </c>
      <c r="C771" s="282">
        <f>IF(E770=0,0,J42)</f>
        <v>42</v>
      </c>
      <c r="D771" s="286">
        <f>IF(E770=0,0,B771/C771)</f>
        <v>1</v>
      </c>
      <c r="E771" s="285"/>
      <c r="F771" s="282"/>
      <c r="G771" s="282"/>
      <c r="H771" s="281"/>
      <c r="I771" s="281"/>
      <c r="J771" s="281"/>
      <c r="K771" s="281"/>
      <c r="L771" s="282"/>
      <c r="M771" s="282"/>
      <c r="N771" s="282"/>
      <c r="O771" s="282"/>
      <c r="P771" s="282"/>
      <c r="Q771" s="282"/>
      <c r="R771" s="282"/>
      <c r="S771" s="282"/>
      <c r="T771" s="282"/>
      <c r="U771" s="282"/>
      <c r="V771" s="282"/>
      <c r="W771" s="282"/>
      <c r="X771" s="282"/>
      <c r="Y771" s="282"/>
      <c r="Z771" s="282"/>
    </row>
    <row r="772" spans="1:26" ht="24">
      <c r="A772" s="282" t="s">
        <v>293</v>
      </c>
      <c r="B772" s="282">
        <f>IF(E770=0,0,I103)</f>
        <v>82</v>
      </c>
      <c r="C772" s="282">
        <f>IF(E770=0,0,J103)</f>
        <v>82</v>
      </c>
      <c r="D772" s="286">
        <f>IF(E770=0,0,B772/C772)</f>
        <v>1</v>
      </c>
      <c r="E772" s="285"/>
      <c r="F772" s="282"/>
      <c r="G772" s="282"/>
      <c r="H772" s="281"/>
      <c r="I772" s="281"/>
      <c r="J772" s="281"/>
      <c r="K772" s="281"/>
      <c r="L772" s="282"/>
      <c r="M772" s="282"/>
      <c r="N772" s="282"/>
      <c r="O772" s="282"/>
      <c r="P772" s="282"/>
      <c r="Q772" s="282"/>
      <c r="R772" s="282"/>
      <c r="S772" s="282"/>
      <c r="T772" s="282"/>
      <c r="U772" s="282"/>
      <c r="V772" s="282"/>
      <c r="W772" s="282"/>
      <c r="X772" s="282"/>
      <c r="Y772" s="282"/>
      <c r="Z772" s="282"/>
    </row>
    <row r="773" spans="1:26" ht="24">
      <c r="A773" s="282" t="s">
        <v>295</v>
      </c>
      <c r="B773" s="282">
        <f>IF(E770=0,0,I169)</f>
        <v>170</v>
      </c>
      <c r="C773" s="282">
        <f>IF(E770=0,0,J169)</f>
        <v>170</v>
      </c>
      <c r="D773" s="286">
        <f>IF(E770=0,0,B773/C773)</f>
        <v>1</v>
      </c>
      <c r="E773" s="285"/>
      <c r="F773" s="282"/>
      <c r="G773" s="282"/>
      <c r="H773" s="281"/>
      <c r="I773" s="281"/>
      <c r="J773" s="281"/>
      <c r="K773" s="281"/>
      <c r="L773" s="282"/>
      <c r="M773" s="282"/>
      <c r="N773" s="282"/>
      <c r="O773" s="282"/>
      <c r="P773" s="282"/>
      <c r="Q773" s="282"/>
      <c r="R773" s="282"/>
      <c r="S773" s="282"/>
      <c r="T773" s="282"/>
      <c r="U773" s="282"/>
      <c r="V773" s="282"/>
      <c r="W773" s="282"/>
      <c r="X773" s="282"/>
      <c r="Y773" s="282"/>
      <c r="Z773" s="282"/>
    </row>
    <row r="774" spans="1:26" ht="24">
      <c r="A774" s="282" t="s">
        <v>297</v>
      </c>
      <c r="B774" s="282">
        <f>IF(E770=0,0,I270)</f>
        <v>108</v>
      </c>
      <c r="C774" s="282">
        <f>IF(E770=0,0,J270)</f>
        <v>108</v>
      </c>
      <c r="D774" s="286">
        <f>IF(E770=0,0,B774/C774)</f>
        <v>1</v>
      </c>
      <c r="E774" s="285"/>
      <c r="F774" s="282"/>
      <c r="G774" s="282"/>
      <c r="H774" s="281"/>
      <c r="I774" s="281"/>
      <c r="J774" s="281"/>
      <c r="K774" s="281"/>
      <c r="L774" s="282"/>
      <c r="M774" s="282"/>
      <c r="N774" s="282"/>
      <c r="O774" s="282"/>
      <c r="P774" s="282"/>
      <c r="Q774" s="282"/>
      <c r="R774" s="282"/>
      <c r="S774" s="282"/>
      <c r="T774" s="282"/>
      <c r="U774" s="282"/>
      <c r="V774" s="282"/>
      <c r="W774" s="282"/>
      <c r="X774" s="282"/>
      <c r="Y774" s="282"/>
      <c r="Z774" s="282"/>
    </row>
    <row r="775" spans="1:26" ht="24">
      <c r="A775" s="282" t="s">
        <v>299</v>
      </c>
      <c r="B775" s="282">
        <f>IF(E770=0,0,I349)</f>
        <v>236</v>
      </c>
      <c r="C775" s="282">
        <f>IF(E770=0,0,J349)</f>
        <v>236</v>
      </c>
      <c r="D775" s="286">
        <f>IF(E770=0,0,B775/C775)</f>
        <v>1</v>
      </c>
      <c r="E775" s="285"/>
      <c r="F775" s="282"/>
      <c r="G775" s="282"/>
      <c r="H775" s="281"/>
      <c r="I775" s="281"/>
      <c r="J775" s="281"/>
      <c r="K775" s="281"/>
      <c r="L775" s="282"/>
      <c r="M775" s="282"/>
      <c r="N775" s="282"/>
      <c r="O775" s="282"/>
      <c r="P775" s="282"/>
      <c r="Q775" s="282"/>
      <c r="R775" s="282"/>
      <c r="S775" s="282"/>
      <c r="T775" s="282"/>
      <c r="U775" s="282"/>
      <c r="V775" s="282"/>
      <c r="W775" s="282"/>
      <c r="X775" s="282"/>
      <c r="Y775" s="282"/>
      <c r="Z775" s="282"/>
    </row>
    <row r="776" spans="1:26" ht="24">
      <c r="A776" s="282" t="s">
        <v>301</v>
      </c>
      <c r="B776" s="282">
        <f>IF(E770=0,0,I572)</f>
        <v>106</v>
      </c>
      <c r="C776" s="282">
        <f>IF(E770=0,0,J572)</f>
        <v>106</v>
      </c>
      <c r="D776" s="286">
        <f>IF(E770=0,0,B776/C776)</f>
        <v>1</v>
      </c>
      <c r="E776" s="285"/>
      <c r="F776" s="282"/>
      <c r="G776" s="282"/>
      <c r="H776" s="281"/>
      <c r="I776" s="281"/>
      <c r="J776" s="281"/>
      <c r="K776" s="281"/>
      <c r="L776" s="282"/>
      <c r="M776" s="282"/>
      <c r="N776" s="282"/>
      <c r="O776" s="282"/>
      <c r="P776" s="282"/>
      <c r="Q776" s="282"/>
      <c r="R776" s="282"/>
      <c r="S776" s="282"/>
      <c r="T776" s="282"/>
      <c r="U776" s="282"/>
      <c r="V776" s="282"/>
      <c r="W776" s="282"/>
      <c r="X776" s="282"/>
      <c r="Y776" s="282"/>
      <c r="Z776" s="282"/>
    </row>
    <row r="777" spans="1:26" ht="24">
      <c r="A777" s="282" t="s">
        <v>302</v>
      </c>
      <c r="B777" s="282">
        <f>IF(E770=0,0,I636)</f>
        <v>114</v>
      </c>
      <c r="C777" s="282">
        <f>IF(E770=0,0,J636)</f>
        <v>114</v>
      </c>
      <c r="D777" s="286">
        <f>IF(E770=0,0,B777/C777)</f>
        <v>1</v>
      </c>
      <c r="E777" s="285"/>
      <c r="F777" s="282"/>
      <c r="G777" s="282"/>
      <c r="H777" s="281"/>
      <c r="I777" s="281"/>
      <c r="J777" s="281"/>
      <c r="K777" s="281"/>
      <c r="L777" s="282"/>
      <c r="M777" s="282"/>
      <c r="N777" s="282"/>
      <c r="O777" s="282"/>
      <c r="P777" s="282"/>
      <c r="Q777" s="282"/>
      <c r="R777" s="282"/>
      <c r="S777" s="282"/>
      <c r="T777" s="282"/>
      <c r="U777" s="282"/>
      <c r="V777" s="282"/>
      <c r="W777" s="282"/>
      <c r="X777" s="282"/>
      <c r="Y777" s="282"/>
      <c r="Z777" s="282"/>
    </row>
    <row r="778" spans="1:26" ht="24">
      <c r="A778" s="282" t="s">
        <v>304</v>
      </c>
      <c r="B778" s="282">
        <f>IF(E770=0,0,I730)</f>
        <v>32</v>
      </c>
      <c r="C778" s="282">
        <f>IF(E770=0,0,J730)</f>
        <v>32</v>
      </c>
      <c r="D778" s="286">
        <f>IF(E770=0,0,B778/C778)</f>
        <v>1</v>
      </c>
      <c r="E778" s="285"/>
      <c r="F778" s="282"/>
      <c r="G778" s="282"/>
      <c r="H778" s="281"/>
      <c r="I778" s="281"/>
      <c r="J778" s="281"/>
      <c r="K778" s="281"/>
      <c r="L778" s="282"/>
      <c r="M778" s="282"/>
      <c r="N778" s="282"/>
      <c r="O778" s="282"/>
      <c r="P778" s="282"/>
      <c r="Q778" s="282"/>
      <c r="R778" s="282"/>
      <c r="S778" s="282"/>
      <c r="T778" s="282"/>
      <c r="U778" s="282"/>
      <c r="V778" s="282"/>
      <c r="W778" s="282"/>
      <c r="X778" s="282"/>
      <c r="Y778" s="282"/>
      <c r="Z778" s="282"/>
    </row>
    <row r="779" spans="1:26" ht="24">
      <c r="A779" s="282" t="s">
        <v>1806</v>
      </c>
      <c r="B779" s="282">
        <f>IF(E770=0,0,SUM(B771:B778))</f>
        <v>890</v>
      </c>
      <c r="C779" s="282">
        <f>IF(E770=0,0,SUM(C771:C778))</f>
        <v>890</v>
      </c>
      <c r="D779" s="286">
        <f>IF(E770=0,0,B779/C779)</f>
        <v>1</v>
      </c>
      <c r="E779" s="285"/>
      <c r="F779" s="282"/>
      <c r="G779" s="282"/>
      <c r="H779" s="281"/>
      <c r="I779" s="281"/>
      <c r="J779" s="281"/>
      <c r="K779" s="281"/>
      <c r="L779" s="282"/>
      <c r="M779" s="282"/>
      <c r="N779" s="282"/>
      <c r="O779" s="282"/>
      <c r="P779" s="282"/>
      <c r="Q779" s="282"/>
      <c r="R779" s="282"/>
      <c r="S779" s="282"/>
      <c r="T779" s="282"/>
      <c r="U779" s="282"/>
      <c r="V779" s="282"/>
      <c r="W779" s="282"/>
      <c r="X779" s="282"/>
      <c r="Y779" s="282"/>
      <c r="Z779" s="282"/>
    </row>
    <row r="780" spans="1:26" ht="24">
      <c r="A780" s="282"/>
      <c r="B780" s="282"/>
      <c r="C780" s="282"/>
      <c r="D780" s="285"/>
      <c r="E780" s="285"/>
      <c r="F780" s="282"/>
      <c r="G780" s="282"/>
      <c r="H780" s="281"/>
      <c r="I780" s="281"/>
      <c r="J780" s="281"/>
      <c r="K780" s="281"/>
      <c r="L780" s="282"/>
      <c r="M780" s="282"/>
      <c r="N780" s="282"/>
      <c r="O780" s="282"/>
      <c r="P780" s="282"/>
      <c r="Q780" s="282"/>
      <c r="R780" s="282"/>
      <c r="S780" s="282"/>
      <c r="T780" s="282"/>
      <c r="U780" s="282"/>
      <c r="V780" s="282"/>
      <c r="W780" s="282"/>
      <c r="X780" s="282"/>
      <c r="Y780" s="282"/>
      <c r="Z780" s="282"/>
    </row>
    <row r="781" spans="1:26" ht="24">
      <c r="A781" s="282"/>
      <c r="B781" s="282"/>
      <c r="C781" s="282"/>
      <c r="D781" s="285"/>
      <c r="E781" s="285"/>
      <c r="F781" s="282"/>
      <c r="G781" s="282"/>
      <c r="H781" s="281"/>
      <c r="I781" s="281"/>
      <c r="J781" s="281"/>
      <c r="K781" s="281"/>
      <c r="L781" s="282"/>
      <c r="M781" s="282"/>
      <c r="N781" s="282"/>
      <c r="O781" s="282"/>
      <c r="P781" s="282"/>
      <c r="Q781" s="282"/>
      <c r="R781" s="282"/>
      <c r="S781" s="282"/>
      <c r="T781" s="282"/>
      <c r="U781" s="282"/>
      <c r="V781" s="282"/>
      <c r="W781" s="282"/>
      <c r="X781" s="282"/>
      <c r="Y781" s="282"/>
      <c r="Z781" s="282"/>
    </row>
    <row r="782" spans="1:26" ht="24">
      <c r="A782" s="282"/>
      <c r="B782" s="282"/>
      <c r="C782" s="282"/>
      <c r="D782" s="285"/>
      <c r="E782" s="285"/>
      <c r="F782" s="282"/>
      <c r="G782" s="282"/>
      <c r="H782" s="281"/>
      <c r="I782" s="281"/>
      <c r="J782" s="281"/>
      <c r="K782" s="281"/>
      <c r="L782" s="282"/>
      <c r="M782" s="282"/>
      <c r="N782" s="282"/>
      <c r="O782" s="282"/>
      <c r="P782" s="282"/>
      <c r="Q782" s="282"/>
      <c r="R782" s="282"/>
      <c r="S782" s="282"/>
      <c r="T782" s="282"/>
      <c r="U782" s="282"/>
      <c r="V782" s="282"/>
      <c r="W782" s="282"/>
      <c r="X782" s="282"/>
      <c r="Y782" s="282"/>
      <c r="Z782" s="282"/>
    </row>
    <row r="783" spans="1:26" ht="24">
      <c r="A783" s="282"/>
      <c r="B783" s="282"/>
      <c r="C783" s="282"/>
      <c r="D783" s="285"/>
      <c r="E783" s="285"/>
      <c r="F783" s="282"/>
      <c r="G783" s="282"/>
      <c r="H783" s="281"/>
      <c r="I783" s="281"/>
      <c r="J783" s="281"/>
      <c r="K783" s="281"/>
      <c r="L783" s="282"/>
      <c r="M783" s="282"/>
      <c r="N783" s="282"/>
      <c r="O783" s="282"/>
      <c r="P783" s="282"/>
      <c r="Q783" s="282"/>
      <c r="R783" s="282"/>
      <c r="S783" s="282"/>
      <c r="T783" s="282"/>
      <c r="U783" s="282"/>
      <c r="V783" s="282"/>
      <c r="W783" s="282"/>
      <c r="X783" s="282"/>
      <c r="Y783" s="282"/>
      <c r="Z783" s="282"/>
    </row>
    <row r="784" spans="1:26" ht="24">
      <c r="A784" s="282"/>
      <c r="B784" s="282"/>
      <c r="C784" s="282"/>
      <c r="D784" s="285"/>
      <c r="E784" s="285"/>
      <c r="F784" s="282"/>
      <c r="G784" s="282"/>
      <c r="H784" s="281"/>
      <c r="I784" s="281"/>
      <c r="J784" s="281"/>
      <c r="K784" s="281"/>
      <c r="L784" s="282"/>
      <c r="M784" s="282"/>
      <c r="N784" s="282"/>
      <c r="O784" s="282"/>
      <c r="P784" s="282"/>
      <c r="Q784" s="282"/>
      <c r="R784" s="282"/>
      <c r="S784" s="282"/>
      <c r="T784" s="282"/>
      <c r="U784" s="282"/>
      <c r="V784" s="282"/>
      <c r="W784" s="282"/>
      <c r="X784" s="282"/>
      <c r="Y784" s="282"/>
      <c r="Z784" s="282"/>
    </row>
    <row r="785" spans="1:26" ht="24">
      <c r="A785" s="282"/>
      <c r="B785" s="282"/>
      <c r="C785" s="282"/>
      <c r="D785" s="285"/>
      <c r="E785" s="285"/>
      <c r="F785" s="282"/>
      <c r="G785" s="282"/>
      <c r="H785" s="281"/>
      <c r="I785" s="281"/>
      <c r="J785" s="281"/>
      <c r="K785" s="281"/>
      <c r="L785" s="282"/>
      <c r="M785" s="282"/>
      <c r="N785" s="282"/>
      <c r="O785" s="282"/>
      <c r="P785" s="282"/>
      <c r="Q785" s="282"/>
      <c r="R785" s="282"/>
      <c r="S785" s="282"/>
      <c r="T785" s="282"/>
      <c r="U785" s="282"/>
      <c r="V785" s="282"/>
      <c r="W785" s="282"/>
      <c r="X785" s="282"/>
      <c r="Y785" s="282"/>
      <c r="Z785" s="282"/>
    </row>
    <row r="786" spans="1:26" ht="24">
      <c r="A786" s="282"/>
      <c r="B786" s="282"/>
      <c r="C786" s="282"/>
      <c r="D786" s="285"/>
      <c r="E786" s="285"/>
      <c r="F786" s="282"/>
      <c r="G786" s="282"/>
      <c r="H786" s="281"/>
      <c r="I786" s="281"/>
      <c r="J786" s="281"/>
      <c r="K786" s="281"/>
      <c r="L786" s="282"/>
      <c r="M786" s="282"/>
      <c r="N786" s="282"/>
      <c r="O786" s="282"/>
      <c r="P786" s="282"/>
      <c r="Q786" s="282"/>
      <c r="R786" s="282"/>
      <c r="S786" s="282"/>
      <c r="T786" s="282"/>
      <c r="U786" s="282"/>
      <c r="V786" s="282"/>
      <c r="W786" s="282"/>
      <c r="X786" s="282"/>
      <c r="Y786" s="282"/>
      <c r="Z786" s="282"/>
    </row>
    <row r="787" spans="1:26" ht="24">
      <c r="A787" s="282">
        <v>1</v>
      </c>
      <c r="B787" s="282"/>
      <c r="C787" s="282"/>
      <c r="D787" s="285"/>
      <c r="E787" s="285"/>
      <c r="F787" s="282"/>
      <c r="G787" s="282"/>
      <c r="H787" s="281"/>
      <c r="I787" s="281"/>
      <c r="J787" s="281"/>
      <c r="K787" s="281"/>
      <c r="L787" s="282"/>
      <c r="M787" s="282"/>
      <c r="N787" s="282"/>
      <c r="O787" s="282"/>
      <c r="P787" s="282"/>
      <c r="Q787" s="282"/>
      <c r="R787" s="282"/>
      <c r="S787" s="282"/>
      <c r="T787" s="282"/>
      <c r="U787" s="282"/>
      <c r="V787" s="282"/>
      <c r="W787" s="282"/>
      <c r="X787" s="282"/>
      <c r="Y787" s="282"/>
      <c r="Z787" s="282"/>
    </row>
    <row r="788" spans="1:26" ht="24">
      <c r="A788" s="282">
        <v>2</v>
      </c>
      <c r="B788" s="282"/>
      <c r="C788" s="282"/>
      <c r="D788" s="285"/>
      <c r="E788" s="285"/>
      <c r="F788" s="282"/>
      <c r="G788" s="282"/>
      <c r="H788" s="281"/>
      <c r="I788" s="281"/>
      <c r="J788" s="281"/>
      <c r="K788" s="281"/>
      <c r="L788" s="282"/>
      <c r="M788" s="282"/>
      <c r="N788" s="282"/>
      <c r="O788" s="282"/>
      <c r="P788" s="282"/>
      <c r="Q788" s="282"/>
      <c r="R788" s="282"/>
      <c r="S788" s="282"/>
      <c r="T788" s="282"/>
      <c r="U788" s="282"/>
      <c r="V788" s="282"/>
      <c r="W788" s="282"/>
      <c r="X788" s="282"/>
      <c r="Y788" s="282"/>
      <c r="Z788" s="282"/>
    </row>
    <row r="789" spans="1:26" ht="24">
      <c r="A789" s="282"/>
      <c r="B789" s="282"/>
      <c r="C789" s="282"/>
      <c r="D789" s="285"/>
      <c r="E789" s="285"/>
      <c r="F789" s="282"/>
      <c r="G789" s="282"/>
      <c r="H789" s="281"/>
      <c r="I789" s="281"/>
      <c r="J789" s="281"/>
      <c r="K789" s="281"/>
      <c r="L789" s="282"/>
      <c r="M789" s="282"/>
      <c r="N789" s="282"/>
      <c r="O789" s="282"/>
      <c r="P789" s="282"/>
      <c r="Q789" s="282"/>
      <c r="R789" s="282"/>
      <c r="S789" s="282"/>
      <c r="T789" s="282"/>
      <c r="U789" s="282"/>
      <c r="V789" s="282"/>
      <c r="W789" s="282"/>
      <c r="X789" s="282"/>
      <c r="Y789" s="282"/>
      <c r="Z789" s="282"/>
    </row>
    <row r="790" spans="1:26" ht="24">
      <c r="A790" s="282"/>
      <c r="B790" s="282"/>
      <c r="C790" s="282"/>
      <c r="D790" s="285"/>
      <c r="E790" s="285"/>
      <c r="F790" s="282"/>
      <c r="G790" s="282"/>
      <c r="H790" s="281"/>
      <c r="I790" s="281"/>
      <c r="J790" s="281"/>
      <c r="K790" s="281"/>
      <c r="L790" s="282"/>
      <c r="M790" s="282"/>
      <c r="N790" s="282"/>
      <c r="O790" s="282"/>
      <c r="P790" s="282"/>
      <c r="Q790" s="282"/>
      <c r="R790" s="282"/>
      <c r="S790" s="282"/>
      <c r="T790" s="282"/>
      <c r="U790" s="282"/>
      <c r="V790" s="282"/>
      <c r="W790" s="282"/>
      <c r="X790" s="282"/>
      <c r="Y790" s="282"/>
      <c r="Z790" s="282"/>
    </row>
    <row r="791" spans="1:26" ht="24">
      <c r="A791" s="281"/>
      <c r="B791" s="281"/>
      <c r="C791" s="281"/>
      <c r="D791" s="284"/>
      <c r="E791" s="284"/>
      <c r="F791" s="281"/>
      <c r="G791" s="281"/>
      <c r="H791" s="281"/>
      <c r="I791" s="281"/>
      <c r="J791" s="281"/>
      <c r="K791" s="281"/>
      <c r="L791" s="281"/>
      <c r="M791" s="281"/>
      <c r="N791" s="281"/>
      <c r="O791" s="281"/>
      <c r="P791" s="281"/>
      <c r="Q791" s="281"/>
      <c r="R791" s="281"/>
      <c r="S791" s="281"/>
      <c r="T791" s="281"/>
      <c r="U791" s="281"/>
      <c r="V791" s="281"/>
      <c r="W791" s="281"/>
      <c r="X791" s="281"/>
      <c r="Y791" s="281"/>
      <c r="Z791" s="281"/>
    </row>
    <row r="792" spans="1:26" ht="24">
      <c r="A792" s="281"/>
      <c r="B792" s="281"/>
      <c r="C792" s="281"/>
      <c r="D792" s="284"/>
      <c r="E792" s="284"/>
      <c r="F792" s="281"/>
      <c r="G792" s="281"/>
      <c r="H792" s="281"/>
      <c r="I792" s="281"/>
      <c r="J792" s="281"/>
      <c r="K792" s="281"/>
      <c r="L792" s="281"/>
      <c r="M792" s="281"/>
      <c r="N792" s="281"/>
      <c r="O792" s="281"/>
      <c r="P792" s="281"/>
      <c r="Q792" s="281"/>
      <c r="R792" s="281"/>
      <c r="S792" s="281"/>
      <c r="T792" s="281"/>
      <c r="U792" s="281"/>
      <c r="V792" s="281"/>
      <c r="W792" s="281"/>
      <c r="X792" s="281"/>
      <c r="Y792" s="281"/>
      <c r="Z792" s="281"/>
    </row>
    <row r="793" spans="1:26" ht="24">
      <c r="A793" s="281"/>
      <c r="B793" s="281"/>
      <c r="C793" s="281"/>
      <c r="D793" s="284"/>
      <c r="E793" s="284"/>
      <c r="F793" s="281"/>
      <c r="G793" s="281"/>
      <c r="H793" s="281"/>
      <c r="I793" s="281"/>
      <c r="J793" s="281"/>
      <c r="K793" s="281"/>
      <c r="L793" s="281"/>
      <c r="M793" s="281"/>
      <c r="N793" s="281"/>
      <c r="O793" s="281"/>
      <c r="P793" s="281"/>
      <c r="Q793" s="281"/>
      <c r="R793" s="281"/>
      <c r="S793" s="281"/>
      <c r="T793" s="281"/>
      <c r="U793" s="281"/>
      <c r="V793" s="281"/>
      <c r="W793" s="281"/>
      <c r="X793" s="281"/>
      <c r="Y793" s="281"/>
      <c r="Z793" s="281"/>
    </row>
    <row r="794" spans="1:26" ht="24">
      <c r="A794" s="281"/>
      <c r="B794" s="281"/>
      <c r="C794" s="281"/>
      <c r="D794" s="284"/>
      <c r="E794" s="284"/>
      <c r="F794" s="281"/>
      <c r="G794" s="281"/>
      <c r="H794" s="281"/>
      <c r="I794" s="281"/>
      <c r="J794" s="281"/>
      <c r="K794" s="281"/>
      <c r="L794" s="281"/>
      <c r="M794" s="281"/>
      <c r="N794" s="281"/>
      <c r="O794" s="281"/>
      <c r="P794" s="281"/>
      <c r="Q794" s="281"/>
      <c r="R794" s="281"/>
      <c r="S794" s="281"/>
      <c r="T794" s="281"/>
      <c r="U794" s="281"/>
      <c r="V794" s="281"/>
      <c r="W794" s="281"/>
      <c r="X794" s="281"/>
      <c r="Y794" s="281"/>
      <c r="Z794" s="281"/>
    </row>
    <row r="795" spans="1:26" ht="24">
      <c r="A795" s="62"/>
      <c r="B795" s="62"/>
      <c r="C795" s="62"/>
      <c r="D795" s="283"/>
      <c r="E795" s="283"/>
      <c r="F795" s="62"/>
      <c r="G795" s="281"/>
      <c r="H795" s="281"/>
      <c r="I795" s="281"/>
      <c r="J795" s="281"/>
      <c r="K795" s="281"/>
      <c r="L795" s="281"/>
      <c r="M795" s="281"/>
      <c r="N795" s="281"/>
      <c r="O795" s="281"/>
      <c r="P795" s="281"/>
      <c r="Q795" s="281"/>
      <c r="R795" s="281"/>
      <c r="S795" s="281"/>
      <c r="T795" s="281"/>
      <c r="U795" s="281"/>
      <c r="V795" s="281"/>
      <c r="W795" s="281"/>
      <c r="X795" s="281"/>
      <c r="Y795" s="281"/>
      <c r="Z795" s="281"/>
    </row>
    <row r="796" spans="1:26" ht="24">
      <c r="A796" s="62"/>
      <c r="B796" s="62"/>
      <c r="C796" s="62"/>
      <c r="D796" s="283"/>
      <c r="E796" s="283"/>
      <c r="F796" s="62"/>
      <c r="G796" s="281"/>
      <c r="H796" s="281"/>
      <c r="I796" s="281"/>
      <c r="J796" s="281"/>
      <c r="K796" s="281"/>
      <c r="L796" s="281"/>
      <c r="M796" s="281"/>
      <c r="N796" s="281"/>
      <c r="O796" s="281"/>
      <c r="P796" s="281"/>
      <c r="Q796" s="281"/>
      <c r="R796" s="281"/>
      <c r="S796" s="281"/>
      <c r="T796" s="281"/>
      <c r="U796" s="281"/>
      <c r="V796" s="281"/>
      <c r="W796" s="281"/>
      <c r="X796" s="281"/>
      <c r="Y796" s="281"/>
      <c r="Z796" s="281"/>
    </row>
    <row r="797" spans="1:26" ht="24">
      <c r="A797" s="62"/>
      <c r="B797" s="62"/>
      <c r="C797" s="62"/>
      <c r="D797" s="283"/>
      <c r="E797" s="283"/>
      <c r="F797" s="62"/>
      <c r="G797" s="281"/>
      <c r="H797" s="281"/>
      <c r="I797" s="281"/>
      <c r="J797" s="281"/>
      <c r="K797" s="281"/>
      <c r="L797" s="281"/>
      <c r="M797" s="281"/>
      <c r="N797" s="281"/>
      <c r="O797" s="281"/>
      <c r="P797" s="281"/>
      <c r="Q797" s="281"/>
      <c r="R797" s="281"/>
      <c r="S797" s="281"/>
      <c r="T797" s="281"/>
      <c r="U797" s="281"/>
      <c r="V797" s="281"/>
      <c r="W797" s="281"/>
      <c r="X797" s="281"/>
      <c r="Y797" s="281"/>
      <c r="Z797" s="281"/>
    </row>
    <row r="798" spans="1:26" ht="24">
      <c r="A798" s="62"/>
      <c r="B798" s="62"/>
      <c r="C798" s="62"/>
      <c r="D798" s="283"/>
      <c r="E798" s="283"/>
      <c r="F798" s="62"/>
      <c r="G798" s="281"/>
      <c r="H798" s="281"/>
      <c r="I798" s="281"/>
      <c r="J798" s="281"/>
      <c r="K798" s="281"/>
      <c r="L798" s="281"/>
      <c r="M798" s="281"/>
      <c r="N798" s="281"/>
      <c r="O798" s="281"/>
      <c r="P798" s="281"/>
      <c r="Q798" s="281"/>
      <c r="R798" s="281"/>
      <c r="S798" s="281"/>
      <c r="T798" s="281"/>
      <c r="U798" s="281"/>
      <c r="V798" s="281"/>
      <c r="W798" s="281"/>
      <c r="X798" s="281"/>
      <c r="Y798" s="281"/>
      <c r="Z798" s="281"/>
    </row>
    <row r="799" spans="1:26" ht="24">
      <c r="A799" s="62"/>
      <c r="B799" s="62"/>
      <c r="C799" s="62"/>
      <c r="D799" s="283"/>
      <c r="E799" s="283"/>
      <c r="F799" s="62"/>
      <c r="G799" s="281"/>
      <c r="H799" s="281"/>
      <c r="I799" s="281"/>
      <c r="J799" s="281"/>
      <c r="K799" s="281"/>
      <c r="L799" s="281"/>
      <c r="M799" s="281"/>
      <c r="N799" s="281"/>
      <c r="O799" s="281"/>
      <c r="P799" s="281"/>
      <c r="Q799" s="281"/>
      <c r="R799" s="281"/>
      <c r="S799" s="281"/>
      <c r="T799" s="281"/>
      <c r="U799" s="281"/>
      <c r="V799" s="281"/>
      <c r="W799" s="281"/>
      <c r="X799" s="281"/>
      <c r="Y799" s="281"/>
      <c r="Z799" s="281"/>
    </row>
    <row r="800" spans="1:26" ht="24">
      <c r="A800" s="62"/>
      <c r="B800" s="62"/>
      <c r="C800" s="62"/>
      <c r="D800" s="283"/>
      <c r="E800" s="283"/>
      <c r="F800" s="62"/>
      <c r="G800" s="281"/>
      <c r="H800" s="281"/>
      <c r="I800" s="281"/>
      <c r="J800" s="281"/>
      <c r="K800" s="281"/>
      <c r="L800" s="281"/>
      <c r="M800" s="281"/>
      <c r="N800" s="281"/>
      <c r="O800" s="281"/>
      <c r="P800" s="281"/>
      <c r="Q800" s="281"/>
      <c r="R800" s="281"/>
      <c r="S800" s="281"/>
      <c r="T800" s="281"/>
      <c r="U800" s="281"/>
      <c r="V800" s="281"/>
      <c r="W800" s="281"/>
      <c r="X800" s="281"/>
      <c r="Y800" s="281"/>
      <c r="Z800" s="281"/>
    </row>
    <row r="801" spans="1:26" ht="24">
      <c r="A801" s="287"/>
      <c r="B801" s="287"/>
      <c r="C801" s="287"/>
      <c r="D801" s="288"/>
      <c r="E801" s="288"/>
      <c r="F801" s="63"/>
      <c r="G801" s="281"/>
      <c r="H801" s="282"/>
      <c r="I801" s="281"/>
      <c r="J801" s="281"/>
      <c r="K801" s="281"/>
      <c r="L801" s="281"/>
      <c r="M801" s="282"/>
      <c r="N801" s="282"/>
      <c r="O801" s="282"/>
      <c r="P801" s="282"/>
      <c r="Q801" s="282"/>
      <c r="R801" s="282"/>
      <c r="S801" s="282"/>
      <c r="T801" s="282"/>
      <c r="U801" s="282"/>
      <c r="V801" s="282"/>
      <c r="W801" s="282"/>
      <c r="X801" s="282"/>
      <c r="Y801" s="282"/>
      <c r="Z801" s="282"/>
    </row>
    <row r="802" spans="1:26" ht="24">
      <c r="A802" s="287"/>
      <c r="B802" s="287"/>
      <c r="C802" s="287"/>
      <c r="D802" s="288"/>
      <c r="E802" s="288"/>
      <c r="F802" s="63"/>
      <c r="G802" s="281"/>
      <c r="H802" s="282"/>
      <c r="I802" s="281"/>
      <c r="J802" s="281"/>
      <c r="K802" s="281"/>
      <c r="L802" s="281"/>
      <c r="M802" s="282"/>
      <c r="N802" s="282"/>
      <c r="O802" s="282"/>
      <c r="P802" s="282"/>
      <c r="Q802" s="282"/>
      <c r="R802" s="282"/>
      <c r="S802" s="282"/>
      <c r="T802" s="282"/>
      <c r="U802" s="282"/>
      <c r="V802" s="282"/>
      <c r="W802" s="282"/>
      <c r="X802" s="282"/>
      <c r="Y802" s="282"/>
      <c r="Z802" s="282"/>
    </row>
    <row r="803" spans="1:26" ht="24">
      <c r="A803" s="287"/>
      <c r="B803" s="287"/>
      <c r="C803" s="287"/>
      <c r="D803" s="288"/>
      <c r="E803" s="288"/>
      <c r="F803" s="63"/>
      <c r="G803" s="281"/>
      <c r="H803" s="282"/>
      <c r="I803" s="281"/>
      <c r="J803" s="281"/>
      <c r="K803" s="281"/>
      <c r="L803" s="281"/>
      <c r="M803" s="282"/>
      <c r="N803" s="282"/>
      <c r="O803" s="282"/>
      <c r="P803" s="282"/>
      <c r="Q803" s="282"/>
      <c r="R803" s="282"/>
      <c r="S803" s="282"/>
      <c r="T803" s="282"/>
      <c r="U803" s="282"/>
      <c r="V803" s="282"/>
      <c r="W803" s="282"/>
      <c r="X803" s="282"/>
      <c r="Y803" s="282"/>
      <c r="Z803" s="282"/>
    </row>
    <row r="804" spans="1:26" ht="24">
      <c r="A804" s="287"/>
      <c r="B804" s="287"/>
      <c r="C804" s="287"/>
      <c r="D804" s="288"/>
      <c r="E804" s="288"/>
      <c r="F804" s="63"/>
      <c r="G804" s="281"/>
      <c r="H804" s="282"/>
      <c r="I804" s="281"/>
      <c r="J804" s="281"/>
      <c r="K804" s="281"/>
      <c r="L804" s="281"/>
      <c r="M804" s="282"/>
      <c r="N804" s="282"/>
      <c r="O804" s="282"/>
      <c r="P804" s="282"/>
      <c r="Q804" s="282"/>
      <c r="R804" s="282"/>
      <c r="S804" s="282"/>
      <c r="T804" s="282"/>
      <c r="U804" s="282"/>
      <c r="V804" s="282"/>
      <c r="W804" s="282"/>
      <c r="X804" s="282"/>
      <c r="Y804" s="282"/>
      <c r="Z804" s="282"/>
    </row>
    <row r="805" spans="1:26" ht="24">
      <c r="A805" s="287"/>
      <c r="B805" s="287"/>
      <c r="C805" s="287"/>
      <c r="D805" s="288"/>
      <c r="E805" s="288"/>
      <c r="F805" s="63"/>
      <c r="G805" s="281"/>
      <c r="H805" s="282"/>
      <c r="I805" s="281"/>
      <c r="J805" s="281"/>
      <c r="K805" s="281"/>
      <c r="L805" s="281"/>
      <c r="M805" s="282"/>
      <c r="N805" s="282"/>
      <c r="O805" s="282"/>
      <c r="P805" s="282"/>
      <c r="Q805" s="282"/>
      <c r="R805" s="282"/>
      <c r="S805" s="282"/>
      <c r="T805" s="282"/>
      <c r="U805" s="282"/>
      <c r="V805" s="282"/>
      <c r="W805" s="282"/>
      <c r="X805" s="282"/>
      <c r="Y805" s="282"/>
      <c r="Z805" s="282"/>
    </row>
    <row r="806" spans="1:26" ht="24">
      <c r="A806" s="62"/>
      <c r="B806" s="62"/>
      <c r="C806" s="62"/>
      <c r="D806" s="283"/>
      <c r="E806" s="283"/>
      <c r="F806" s="63"/>
      <c r="G806" s="281"/>
      <c r="H806" s="282"/>
      <c r="I806" s="281"/>
      <c r="J806" s="281"/>
      <c r="K806" s="281"/>
      <c r="L806" s="281"/>
      <c r="M806" s="282"/>
      <c r="N806" s="282"/>
      <c r="O806" s="282"/>
      <c r="P806" s="282"/>
      <c r="Q806" s="282"/>
      <c r="R806" s="282"/>
      <c r="S806" s="282"/>
      <c r="T806" s="282"/>
      <c r="U806" s="282"/>
      <c r="V806" s="282"/>
      <c r="W806" s="282"/>
      <c r="X806" s="282"/>
      <c r="Y806" s="282"/>
      <c r="Z806" s="282"/>
    </row>
    <row r="807" spans="1:26" ht="24">
      <c r="A807" s="63"/>
      <c r="B807" s="63"/>
      <c r="C807" s="63"/>
      <c r="D807" s="289"/>
      <c r="E807" s="289"/>
      <c r="F807" s="63"/>
      <c r="G807" s="290"/>
      <c r="H807" s="282"/>
      <c r="I807" s="281"/>
      <c r="J807" s="281"/>
      <c r="K807" s="281"/>
      <c r="L807" s="281"/>
      <c r="M807" s="282"/>
      <c r="N807" s="282"/>
      <c r="O807" s="282"/>
      <c r="P807" s="282"/>
      <c r="Q807" s="282"/>
      <c r="R807" s="282"/>
      <c r="S807" s="282"/>
      <c r="T807" s="282"/>
      <c r="U807" s="282"/>
      <c r="V807" s="282"/>
      <c r="W807" s="282"/>
      <c r="X807" s="282"/>
      <c r="Y807" s="282"/>
      <c r="Z807" s="282"/>
    </row>
    <row r="808" spans="1:26" ht="24">
      <c r="A808" s="63"/>
      <c r="B808" s="63"/>
      <c r="C808" s="63"/>
      <c r="D808" s="289"/>
      <c r="E808" s="289"/>
      <c r="F808" s="63"/>
      <c r="G808" s="290"/>
      <c r="H808" s="282"/>
      <c r="I808" s="281"/>
      <c r="J808" s="281"/>
      <c r="K808" s="281"/>
      <c r="L808" s="281"/>
      <c r="M808" s="282"/>
      <c r="N808" s="282"/>
      <c r="O808" s="282"/>
      <c r="P808" s="282"/>
      <c r="Q808" s="282"/>
      <c r="R808" s="282"/>
      <c r="S808" s="282"/>
      <c r="T808" s="282"/>
      <c r="U808" s="282"/>
      <c r="V808" s="282"/>
      <c r="W808" s="282"/>
      <c r="X808" s="282"/>
      <c r="Y808" s="282"/>
      <c r="Z808" s="282"/>
    </row>
    <row r="809" spans="1:26" ht="24">
      <c r="A809" s="63"/>
      <c r="B809" s="63"/>
      <c r="C809" s="63"/>
      <c r="D809" s="289"/>
      <c r="E809" s="289"/>
      <c r="F809" s="63"/>
      <c r="G809" s="290"/>
      <c r="H809" s="282"/>
      <c r="I809" s="281"/>
      <c r="J809" s="281"/>
      <c r="K809" s="281"/>
      <c r="L809" s="281"/>
      <c r="M809" s="282"/>
      <c r="N809" s="282"/>
      <c r="O809" s="282"/>
      <c r="P809" s="282"/>
      <c r="Q809" s="282"/>
      <c r="R809" s="282"/>
      <c r="S809" s="282"/>
      <c r="T809" s="282"/>
      <c r="U809" s="282"/>
      <c r="V809" s="282"/>
      <c r="W809" s="282"/>
      <c r="X809" s="282"/>
      <c r="Y809" s="282"/>
      <c r="Z809" s="282"/>
    </row>
    <row r="810" spans="1:26" ht="24">
      <c r="A810" s="63"/>
      <c r="B810" s="63"/>
      <c r="C810" s="63"/>
      <c r="D810" s="289"/>
      <c r="E810" s="289"/>
      <c r="F810" s="63"/>
      <c r="G810" s="290"/>
      <c r="H810" s="282"/>
      <c r="I810" s="281"/>
      <c r="J810" s="281"/>
      <c r="K810" s="281"/>
      <c r="L810" s="281"/>
      <c r="M810" s="282"/>
      <c r="N810" s="282"/>
      <c r="O810" s="282"/>
      <c r="P810" s="282"/>
      <c r="Q810" s="282"/>
      <c r="R810" s="282"/>
      <c r="S810" s="282"/>
      <c r="T810" s="282"/>
      <c r="U810" s="282"/>
      <c r="V810" s="282"/>
      <c r="W810" s="282"/>
      <c r="X810" s="282"/>
      <c r="Y810" s="282"/>
      <c r="Z810" s="282"/>
    </row>
    <row r="811" spans="1:26" ht="24">
      <c r="A811" s="63"/>
      <c r="B811" s="63"/>
      <c r="C811" s="63"/>
      <c r="D811" s="289"/>
      <c r="E811" s="289"/>
      <c r="F811" s="63"/>
      <c r="G811" s="290"/>
      <c r="H811" s="282"/>
      <c r="I811" s="281"/>
      <c r="J811" s="281"/>
      <c r="K811" s="281"/>
      <c r="L811" s="281"/>
      <c r="M811" s="282"/>
      <c r="N811" s="282"/>
      <c r="O811" s="282"/>
      <c r="P811" s="282"/>
      <c r="Q811" s="282"/>
      <c r="R811" s="282"/>
      <c r="S811" s="282"/>
      <c r="T811" s="282"/>
      <c r="U811" s="282"/>
      <c r="V811" s="282"/>
      <c r="W811" s="282"/>
      <c r="X811" s="282"/>
      <c r="Y811" s="282"/>
      <c r="Z811" s="282"/>
    </row>
    <row r="812" spans="1:26" ht="24">
      <c r="A812" s="63"/>
      <c r="B812" s="63"/>
      <c r="C812" s="63"/>
      <c r="D812" s="289"/>
      <c r="E812" s="289"/>
      <c r="F812" s="63"/>
      <c r="G812" s="290"/>
      <c r="H812" s="282"/>
      <c r="I812" s="281"/>
      <c r="J812" s="281"/>
      <c r="K812" s="281"/>
      <c r="L812" s="281"/>
      <c r="M812" s="282"/>
      <c r="N812" s="282"/>
      <c r="O812" s="282"/>
      <c r="P812" s="282"/>
      <c r="Q812" s="282"/>
      <c r="R812" s="282"/>
      <c r="S812" s="282"/>
      <c r="T812" s="282"/>
      <c r="U812" s="282"/>
      <c r="V812" s="282"/>
      <c r="W812" s="282"/>
      <c r="X812" s="282"/>
      <c r="Y812" s="282"/>
      <c r="Z812" s="282"/>
    </row>
    <row r="813" spans="1:26" ht="24">
      <c r="A813" s="287"/>
      <c r="B813" s="63"/>
      <c r="C813" s="63"/>
      <c r="D813" s="289"/>
      <c r="E813" s="289"/>
      <c r="F813" s="63"/>
      <c r="G813" s="290"/>
      <c r="H813" s="282"/>
      <c r="I813" s="281"/>
      <c r="J813" s="281"/>
      <c r="K813" s="62"/>
      <c r="L813" s="62"/>
      <c r="M813" s="63"/>
      <c r="N813" s="63"/>
      <c r="O813" s="63"/>
      <c r="P813" s="63"/>
      <c r="Q813" s="63"/>
      <c r="R813" s="63"/>
      <c r="S813" s="63"/>
      <c r="T813" s="63"/>
      <c r="U813" s="63"/>
      <c r="V813" s="63"/>
      <c r="W813" s="63"/>
      <c r="X813" s="63"/>
      <c r="Y813" s="63"/>
      <c r="Z813" s="63"/>
    </row>
    <row r="814" spans="1:26" ht="24">
      <c r="A814" s="287"/>
      <c r="B814" s="63"/>
      <c r="C814" s="63"/>
      <c r="D814" s="289"/>
      <c r="E814" s="289"/>
      <c r="F814" s="63"/>
      <c r="G814" s="290"/>
      <c r="H814" s="282"/>
      <c r="I814" s="281"/>
      <c r="J814" s="281"/>
      <c r="K814" s="62"/>
      <c r="L814" s="62"/>
      <c r="M814" s="63"/>
      <c r="N814" s="63"/>
      <c r="O814" s="63"/>
      <c r="P814" s="63"/>
      <c r="Q814" s="63"/>
      <c r="R814" s="63"/>
      <c r="S814" s="63"/>
      <c r="T814" s="63"/>
      <c r="U814" s="63"/>
      <c r="V814" s="63"/>
      <c r="W814" s="63"/>
      <c r="X814" s="63"/>
      <c r="Y814" s="63"/>
      <c r="Z814" s="63"/>
    </row>
    <row r="815" spans="1:26" ht="24">
      <c r="A815" s="287"/>
      <c r="B815" s="63"/>
      <c r="C815" s="63"/>
      <c r="D815" s="289"/>
      <c r="E815" s="289"/>
      <c r="F815" s="63"/>
      <c r="G815" s="290"/>
      <c r="H815" s="282"/>
      <c r="I815" s="281"/>
      <c r="J815" s="281"/>
      <c r="K815" s="62"/>
      <c r="L815" s="62"/>
      <c r="M815" s="63"/>
      <c r="N815" s="63"/>
      <c r="O815" s="63"/>
      <c r="P815" s="63"/>
      <c r="Q815" s="63"/>
      <c r="R815" s="63"/>
      <c r="S815" s="63"/>
      <c r="T815" s="63"/>
      <c r="U815" s="63"/>
      <c r="V815" s="63"/>
      <c r="W815" s="63"/>
      <c r="X815" s="63"/>
      <c r="Y815" s="63"/>
      <c r="Z815" s="63"/>
    </row>
    <row r="816" spans="1:26" ht="24">
      <c r="A816" s="287"/>
      <c r="B816" s="63"/>
      <c r="C816" s="63"/>
      <c r="D816" s="289"/>
      <c r="E816" s="289"/>
      <c r="F816" s="63"/>
      <c r="G816" s="290"/>
      <c r="H816" s="282"/>
      <c r="I816" s="281"/>
      <c r="J816" s="281"/>
      <c r="K816" s="62"/>
      <c r="L816" s="62"/>
      <c r="M816" s="63"/>
      <c r="N816" s="63"/>
      <c r="O816" s="63"/>
      <c r="P816" s="63"/>
      <c r="Q816" s="63"/>
      <c r="R816" s="63"/>
      <c r="S816" s="63"/>
      <c r="T816" s="63"/>
      <c r="U816" s="63"/>
      <c r="V816" s="63"/>
      <c r="W816" s="63"/>
      <c r="X816" s="63"/>
      <c r="Y816" s="63"/>
      <c r="Z816" s="63"/>
    </row>
    <row r="817" spans="1:26" ht="24">
      <c r="A817" s="287"/>
      <c r="B817" s="63"/>
      <c r="C817" s="63"/>
      <c r="D817" s="289"/>
      <c r="E817" s="289"/>
      <c r="F817" s="63"/>
      <c r="G817" s="290"/>
      <c r="H817" s="282"/>
      <c r="I817" s="281"/>
      <c r="J817" s="281"/>
      <c r="K817" s="62"/>
      <c r="L817" s="62"/>
      <c r="M817" s="63"/>
      <c r="N817" s="63"/>
      <c r="O817" s="63"/>
      <c r="P817" s="63"/>
      <c r="Q817" s="63"/>
      <c r="R817" s="63"/>
      <c r="S817" s="63"/>
      <c r="T817" s="63"/>
      <c r="U817" s="63"/>
      <c r="V817" s="63"/>
      <c r="W817" s="63"/>
      <c r="X817" s="63"/>
      <c r="Y817" s="63"/>
      <c r="Z817" s="63"/>
    </row>
    <row r="818" spans="1:26" ht="24">
      <c r="A818" s="287"/>
      <c r="B818" s="63"/>
      <c r="C818" s="63"/>
      <c r="D818" s="289"/>
      <c r="E818" s="289"/>
      <c r="F818" s="63"/>
      <c r="G818" s="290"/>
      <c r="H818" s="282"/>
      <c r="I818" s="281"/>
      <c r="J818" s="281"/>
      <c r="K818" s="62"/>
      <c r="L818" s="62"/>
      <c r="M818" s="63"/>
      <c r="N818" s="63"/>
      <c r="O818" s="63"/>
      <c r="P818" s="63"/>
      <c r="Q818" s="63"/>
      <c r="R818" s="63"/>
      <c r="S818" s="63"/>
      <c r="T818" s="63"/>
      <c r="U818" s="63"/>
      <c r="V818" s="63"/>
      <c r="W818" s="63"/>
      <c r="X818" s="63"/>
      <c r="Y818" s="63"/>
      <c r="Z818" s="63"/>
    </row>
    <row r="819" spans="1:26" ht="24">
      <c r="A819" s="287"/>
      <c r="B819" s="63"/>
      <c r="C819" s="63"/>
      <c r="D819" s="289"/>
      <c r="E819" s="289"/>
      <c r="F819" s="63"/>
      <c r="G819" s="290"/>
      <c r="H819" s="282"/>
      <c r="I819" s="281"/>
      <c r="J819" s="281"/>
      <c r="K819" s="62"/>
      <c r="L819" s="62"/>
      <c r="M819" s="63"/>
      <c r="N819" s="63"/>
      <c r="O819" s="63"/>
      <c r="P819" s="63"/>
      <c r="Q819" s="63"/>
      <c r="R819" s="63"/>
      <c r="S819" s="63"/>
      <c r="T819" s="63"/>
      <c r="U819" s="63"/>
      <c r="V819" s="63"/>
      <c r="W819" s="63"/>
      <c r="X819" s="63"/>
      <c r="Y819" s="63"/>
      <c r="Z819" s="63"/>
    </row>
    <row r="820" spans="1:26" ht="24">
      <c r="A820" s="287"/>
      <c r="B820" s="63"/>
      <c r="C820" s="63"/>
      <c r="D820" s="289"/>
      <c r="E820" s="289"/>
      <c r="F820" s="63"/>
      <c r="G820" s="290"/>
      <c r="H820" s="282"/>
      <c r="I820" s="281"/>
      <c r="J820" s="281"/>
      <c r="K820" s="62"/>
      <c r="L820" s="62"/>
      <c r="M820" s="63"/>
      <c r="N820" s="63"/>
      <c r="O820" s="63"/>
      <c r="P820" s="63"/>
      <c r="Q820" s="63"/>
      <c r="R820" s="63"/>
      <c r="S820" s="63"/>
      <c r="T820" s="63"/>
      <c r="U820" s="63"/>
      <c r="V820" s="63"/>
      <c r="W820" s="63"/>
      <c r="X820" s="63"/>
      <c r="Y820" s="63"/>
      <c r="Z820" s="63"/>
    </row>
    <row r="821" spans="1:26" ht="24">
      <c r="A821" s="287"/>
      <c r="B821" s="63"/>
      <c r="C821" s="63"/>
      <c r="D821" s="289"/>
      <c r="E821" s="289"/>
      <c r="F821" s="63"/>
      <c r="G821" s="290"/>
      <c r="H821" s="282"/>
      <c r="I821" s="281"/>
      <c r="J821" s="281"/>
      <c r="K821" s="62"/>
      <c r="L821" s="62"/>
      <c r="M821" s="63"/>
      <c r="N821" s="63"/>
      <c r="O821" s="63"/>
      <c r="P821" s="63"/>
      <c r="Q821" s="63"/>
      <c r="R821" s="63"/>
      <c r="S821" s="63"/>
      <c r="T821" s="63"/>
      <c r="U821" s="63"/>
      <c r="V821" s="63"/>
      <c r="W821" s="63"/>
      <c r="X821" s="63"/>
      <c r="Y821" s="63"/>
      <c r="Z821" s="63"/>
    </row>
    <row r="822" spans="1:26" ht="24">
      <c r="A822" s="287"/>
      <c r="B822" s="63"/>
      <c r="C822" s="63"/>
      <c r="D822" s="289"/>
      <c r="E822" s="289"/>
      <c r="F822" s="63"/>
      <c r="G822" s="290"/>
      <c r="H822" s="282"/>
      <c r="I822" s="281"/>
      <c r="J822" s="281"/>
      <c r="K822" s="62"/>
      <c r="L822" s="62"/>
      <c r="M822" s="63"/>
      <c r="N822" s="63"/>
      <c r="O822" s="63"/>
      <c r="P822" s="63"/>
      <c r="Q822" s="63"/>
      <c r="R822" s="63"/>
      <c r="S822" s="63"/>
      <c r="T822" s="63"/>
      <c r="U822" s="63"/>
      <c r="V822" s="63"/>
      <c r="W822" s="63"/>
      <c r="X822" s="63"/>
      <c r="Y822" s="63"/>
      <c r="Z822" s="63"/>
    </row>
    <row r="823" spans="1:26" ht="24">
      <c r="A823" s="287"/>
      <c r="B823" s="63"/>
      <c r="C823" s="63"/>
      <c r="D823" s="289"/>
      <c r="E823" s="289"/>
      <c r="F823" s="63"/>
      <c r="G823" s="290"/>
      <c r="H823" s="282"/>
      <c r="I823" s="281"/>
      <c r="J823" s="281"/>
      <c r="K823" s="62"/>
      <c r="L823" s="62"/>
      <c r="M823" s="63"/>
      <c r="N823" s="63"/>
      <c r="O823" s="63"/>
      <c r="P823" s="63"/>
      <c r="Q823" s="63"/>
      <c r="R823" s="63"/>
      <c r="S823" s="63"/>
      <c r="T823" s="63"/>
      <c r="U823" s="63"/>
      <c r="V823" s="63"/>
      <c r="W823" s="63"/>
      <c r="X823" s="63"/>
      <c r="Y823" s="63"/>
      <c r="Z823" s="63"/>
    </row>
    <row r="824" spans="1:26" ht="24">
      <c r="A824" s="287"/>
      <c r="B824" s="63"/>
      <c r="C824" s="63"/>
      <c r="D824" s="289"/>
      <c r="E824" s="289"/>
      <c r="F824" s="63"/>
      <c r="G824" s="290"/>
      <c r="H824" s="282"/>
      <c r="I824" s="281"/>
      <c r="J824" s="281"/>
      <c r="K824" s="62"/>
      <c r="L824" s="62"/>
      <c r="M824" s="63"/>
      <c r="N824" s="63"/>
      <c r="O824" s="63"/>
      <c r="P824" s="63"/>
      <c r="Q824" s="63"/>
      <c r="R824" s="63"/>
      <c r="S824" s="63"/>
      <c r="T824" s="63"/>
      <c r="U824" s="63"/>
      <c r="V824" s="63"/>
      <c r="W824" s="63"/>
      <c r="X824" s="63"/>
      <c r="Y824" s="63"/>
      <c r="Z824" s="63"/>
    </row>
    <row r="825" spans="1:26" ht="24">
      <c r="A825" s="287"/>
      <c r="B825" s="63"/>
      <c r="C825" s="63"/>
      <c r="D825" s="289"/>
      <c r="E825" s="289"/>
      <c r="F825" s="63"/>
      <c r="G825" s="290"/>
      <c r="H825" s="282"/>
      <c r="I825" s="281"/>
      <c r="J825" s="281"/>
      <c r="K825" s="62"/>
      <c r="L825" s="62"/>
      <c r="M825" s="63"/>
      <c r="N825" s="63"/>
      <c r="O825" s="63"/>
      <c r="P825" s="63"/>
      <c r="Q825" s="63"/>
      <c r="R825" s="63"/>
      <c r="S825" s="63"/>
      <c r="T825" s="63"/>
      <c r="U825" s="63"/>
      <c r="V825" s="63"/>
      <c r="W825" s="63"/>
      <c r="X825" s="63"/>
      <c r="Y825" s="63"/>
      <c r="Z825" s="63"/>
    </row>
    <row r="826" spans="1:26" ht="24">
      <c r="A826" s="287"/>
      <c r="B826" s="63"/>
      <c r="C826" s="63"/>
      <c r="D826" s="289"/>
      <c r="E826" s="289"/>
      <c r="F826" s="63"/>
      <c r="G826" s="290"/>
      <c r="H826" s="282"/>
      <c r="I826" s="281"/>
      <c r="J826" s="281"/>
      <c r="K826" s="62"/>
      <c r="L826" s="62"/>
      <c r="M826" s="63"/>
      <c r="N826" s="63"/>
      <c r="O826" s="63"/>
      <c r="P826" s="63"/>
      <c r="Q826" s="63"/>
      <c r="R826" s="63"/>
      <c r="S826" s="63"/>
      <c r="T826" s="63"/>
      <c r="U826" s="63"/>
      <c r="V826" s="63"/>
      <c r="W826" s="63"/>
      <c r="X826" s="63"/>
      <c r="Y826" s="63"/>
      <c r="Z826" s="63"/>
    </row>
    <row r="827" spans="1:26" ht="24">
      <c r="A827" s="287"/>
      <c r="B827" s="63"/>
      <c r="C827" s="63"/>
      <c r="D827" s="289"/>
      <c r="E827" s="289"/>
      <c r="F827" s="63"/>
      <c r="G827" s="290"/>
      <c r="H827" s="282"/>
      <c r="I827" s="281"/>
      <c r="J827" s="281"/>
      <c r="K827" s="62"/>
      <c r="L827" s="62"/>
      <c r="M827" s="63"/>
      <c r="N827" s="63"/>
      <c r="O827" s="63"/>
      <c r="P827" s="63"/>
      <c r="Q827" s="63"/>
      <c r="R827" s="63"/>
      <c r="S827" s="63"/>
      <c r="T827" s="63"/>
      <c r="U827" s="63"/>
      <c r="V827" s="63"/>
      <c r="W827" s="63"/>
      <c r="X827" s="63"/>
      <c r="Y827" s="63"/>
      <c r="Z827" s="63"/>
    </row>
    <row r="828" spans="1:26" ht="24">
      <c r="A828" s="287"/>
      <c r="B828" s="63"/>
      <c r="C828" s="63"/>
      <c r="D828" s="289"/>
      <c r="E828" s="289"/>
      <c r="F828" s="63"/>
      <c r="G828" s="290"/>
      <c r="H828" s="282"/>
      <c r="I828" s="281"/>
      <c r="J828" s="281"/>
      <c r="K828" s="62"/>
      <c r="L828" s="62"/>
      <c r="M828" s="63"/>
      <c r="N828" s="63"/>
      <c r="O828" s="63"/>
      <c r="P828" s="63"/>
      <c r="Q828" s="63"/>
      <c r="R828" s="63"/>
      <c r="S828" s="63"/>
      <c r="T828" s="63"/>
      <c r="U828" s="63"/>
      <c r="V828" s="63"/>
      <c r="W828" s="63"/>
      <c r="X828" s="63"/>
      <c r="Y828" s="63"/>
      <c r="Z828" s="63"/>
    </row>
    <row r="829" spans="1:26" ht="24">
      <c r="A829" s="287"/>
      <c r="B829" s="63"/>
      <c r="C829" s="63"/>
      <c r="D829" s="289"/>
      <c r="E829" s="289"/>
      <c r="F829" s="63"/>
      <c r="G829" s="290"/>
      <c r="H829" s="282"/>
      <c r="I829" s="281"/>
      <c r="J829" s="281"/>
      <c r="K829" s="62"/>
      <c r="L829" s="62"/>
      <c r="M829" s="63"/>
      <c r="N829" s="63"/>
      <c r="O829" s="63"/>
      <c r="P829" s="63"/>
      <c r="Q829" s="63"/>
      <c r="R829" s="63"/>
      <c r="S829" s="63"/>
      <c r="T829" s="63"/>
      <c r="U829" s="63"/>
      <c r="V829" s="63"/>
      <c r="W829" s="63"/>
      <c r="X829" s="63"/>
      <c r="Y829" s="63"/>
      <c r="Z829" s="63"/>
    </row>
    <row r="830" spans="1:26" ht="24">
      <c r="A830" s="287"/>
      <c r="B830" s="63"/>
      <c r="C830" s="63"/>
      <c r="D830" s="289"/>
      <c r="E830" s="289"/>
      <c r="F830" s="63"/>
      <c r="G830" s="290"/>
      <c r="H830" s="282"/>
      <c r="I830" s="281"/>
      <c r="J830" s="281"/>
      <c r="K830" s="62"/>
      <c r="L830" s="62"/>
      <c r="M830" s="63"/>
      <c r="N830" s="63"/>
      <c r="O830" s="63"/>
      <c r="P830" s="63"/>
      <c r="Q830" s="63"/>
      <c r="R830" s="63"/>
      <c r="S830" s="63"/>
      <c r="T830" s="63"/>
      <c r="U830" s="63"/>
      <c r="V830" s="63"/>
      <c r="W830" s="63"/>
      <c r="X830" s="63"/>
      <c r="Y830" s="63"/>
      <c r="Z830" s="63"/>
    </row>
    <row r="831" spans="1:26" ht="24">
      <c r="A831" s="287"/>
      <c r="B831" s="63"/>
      <c r="C831" s="63"/>
      <c r="D831" s="289"/>
      <c r="E831" s="289"/>
      <c r="F831" s="63"/>
      <c r="G831" s="290"/>
      <c r="H831" s="282"/>
      <c r="I831" s="281"/>
      <c r="J831" s="281"/>
      <c r="K831" s="62"/>
      <c r="L831" s="62"/>
      <c r="M831" s="63"/>
      <c r="N831" s="63"/>
      <c r="O831" s="63"/>
      <c r="P831" s="63"/>
      <c r="Q831" s="63"/>
      <c r="R831" s="63"/>
      <c r="S831" s="63"/>
      <c r="T831" s="63"/>
      <c r="U831" s="63"/>
      <c r="V831" s="63"/>
      <c r="W831" s="63"/>
      <c r="X831" s="63"/>
      <c r="Y831" s="63"/>
      <c r="Z831" s="63"/>
    </row>
    <row r="832" spans="1:26" ht="24">
      <c r="A832" s="287"/>
      <c r="B832" s="63"/>
      <c r="C832" s="63"/>
      <c r="D832" s="289"/>
      <c r="E832" s="289"/>
      <c r="F832" s="63"/>
      <c r="G832" s="290"/>
      <c r="H832" s="282"/>
      <c r="I832" s="281"/>
      <c r="J832" s="281"/>
      <c r="K832" s="62"/>
      <c r="L832" s="62"/>
      <c r="M832" s="63"/>
      <c r="N832" s="63"/>
      <c r="O832" s="63"/>
      <c r="P832" s="63"/>
      <c r="Q832" s="63"/>
      <c r="R832" s="63"/>
      <c r="S832" s="63"/>
      <c r="T832" s="63"/>
      <c r="U832" s="63"/>
      <c r="V832" s="63"/>
      <c r="W832" s="63"/>
      <c r="X832" s="63"/>
      <c r="Y832" s="63"/>
      <c r="Z832" s="63"/>
    </row>
    <row r="833" spans="1:26" ht="24">
      <c r="A833" s="287"/>
      <c r="B833" s="63"/>
      <c r="C833" s="63"/>
      <c r="D833" s="289"/>
      <c r="E833" s="289"/>
      <c r="F833" s="63"/>
      <c r="G833" s="290"/>
      <c r="H833" s="282"/>
      <c r="I833" s="281"/>
      <c r="J833" s="281"/>
      <c r="K833" s="62"/>
      <c r="L833" s="62"/>
      <c r="M833" s="63"/>
      <c r="N833" s="63"/>
      <c r="O833" s="63"/>
      <c r="P833" s="63"/>
      <c r="Q833" s="63"/>
      <c r="R833" s="63"/>
      <c r="S833" s="63"/>
      <c r="T833" s="63"/>
      <c r="U833" s="63"/>
      <c r="V833" s="63"/>
      <c r="W833" s="63"/>
      <c r="X833" s="63"/>
      <c r="Y833" s="63"/>
      <c r="Z833" s="63"/>
    </row>
    <row r="834" spans="1:26" ht="24">
      <c r="A834" s="287"/>
      <c r="B834" s="63"/>
      <c r="C834" s="63"/>
      <c r="D834" s="289"/>
      <c r="E834" s="289"/>
      <c r="F834" s="63"/>
      <c r="G834" s="290"/>
      <c r="H834" s="282"/>
      <c r="I834" s="281"/>
      <c r="J834" s="281"/>
      <c r="K834" s="62"/>
      <c r="L834" s="62"/>
      <c r="M834" s="63"/>
      <c r="N834" s="63"/>
      <c r="O834" s="63"/>
      <c r="P834" s="63"/>
      <c r="Q834" s="63"/>
      <c r="R834" s="63"/>
      <c r="S834" s="63"/>
      <c r="T834" s="63"/>
      <c r="U834" s="63"/>
      <c r="V834" s="63"/>
      <c r="W834" s="63"/>
      <c r="X834" s="63"/>
      <c r="Y834" s="63"/>
      <c r="Z834" s="63"/>
    </row>
    <row r="835" spans="1:26" ht="24">
      <c r="A835" s="287"/>
      <c r="B835" s="63"/>
      <c r="C835" s="63"/>
      <c r="D835" s="289"/>
      <c r="E835" s="289"/>
      <c r="F835" s="63"/>
      <c r="G835" s="290"/>
      <c r="H835" s="282"/>
      <c r="I835" s="281"/>
      <c r="J835" s="281"/>
      <c r="K835" s="62"/>
      <c r="L835" s="62"/>
      <c r="M835" s="63"/>
      <c r="N835" s="63"/>
      <c r="O835" s="63"/>
      <c r="P835" s="63"/>
      <c r="Q835" s="63"/>
      <c r="R835" s="63"/>
      <c r="S835" s="63"/>
      <c r="T835" s="63"/>
      <c r="U835" s="63"/>
      <c r="V835" s="63"/>
      <c r="W835" s="63"/>
      <c r="X835" s="63"/>
      <c r="Y835" s="63"/>
      <c r="Z835" s="63"/>
    </row>
    <row r="836" spans="1:26" ht="24">
      <c r="A836" s="287"/>
      <c r="B836" s="63"/>
      <c r="C836" s="63"/>
      <c r="D836" s="289"/>
      <c r="E836" s="289"/>
      <c r="F836" s="63"/>
      <c r="G836" s="290"/>
      <c r="H836" s="282"/>
      <c r="I836" s="281"/>
      <c r="J836" s="281"/>
      <c r="K836" s="62"/>
      <c r="L836" s="62"/>
      <c r="M836" s="63"/>
      <c r="N836" s="63"/>
      <c r="O836" s="63"/>
      <c r="P836" s="63"/>
      <c r="Q836" s="63"/>
      <c r="R836" s="63"/>
      <c r="S836" s="63"/>
      <c r="T836" s="63"/>
      <c r="U836" s="63"/>
      <c r="V836" s="63"/>
      <c r="W836" s="63"/>
      <c r="X836" s="63"/>
      <c r="Y836" s="63"/>
      <c r="Z836" s="63"/>
    </row>
    <row r="837" spans="1:26" ht="24">
      <c r="A837" s="287"/>
      <c r="B837" s="63"/>
      <c r="C837" s="63"/>
      <c r="D837" s="289"/>
      <c r="E837" s="289"/>
      <c r="F837" s="63"/>
      <c r="G837" s="290"/>
      <c r="H837" s="282"/>
      <c r="I837" s="281"/>
      <c r="J837" s="281"/>
      <c r="K837" s="62"/>
      <c r="L837" s="62"/>
      <c r="M837" s="63"/>
      <c r="N837" s="63"/>
      <c r="O837" s="63"/>
      <c r="P837" s="63"/>
      <c r="Q837" s="63"/>
      <c r="R837" s="63"/>
      <c r="S837" s="63"/>
      <c r="T837" s="63"/>
      <c r="U837" s="63"/>
      <c r="V837" s="63"/>
      <c r="W837" s="63"/>
      <c r="X837" s="63"/>
      <c r="Y837" s="63"/>
      <c r="Z837" s="63"/>
    </row>
    <row r="838" spans="1:26" ht="24">
      <c r="A838" s="287"/>
      <c r="B838" s="63"/>
      <c r="C838" s="63"/>
      <c r="D838" s="289"/>
      <c r="E838" s="289"/>
      <c r="F838" s="63"/>
      <c r="G838" s="290"/>
      <c r="H838" s="282"/>
      <c r="I838" s="281"/>
      <c r="J838" s="281"/>
      <c r="K838" s="62"/>
      <c r="L838" s="62"/>
      <c r="M838" s="63"/>
      <c r="N838" s="63"/>
      <c r="O838" s="63"/>
      <c r="P838" s="63"/>
      <c r="Q838" s="63"/>
      <c r="R838" s="63"/>
      <c r="S838" s="63"/>
      <c r="T838" s="63"/>
      <c r="U838" s="63"/>
      <c r="V838" s="63"/>
      <c r="W838" s="63"/>
      <c r="X838" s="63"/>
      <c r="Y838" s="63"/>
      <c r="Z838" s="63"/>
    </row>
    <row r="839" spans="1:26" ht="24">
      <c r="A839" s="287"/>
      <c r="B839" s="63"/>
      <c r="C839" s="63"/>
      <c r="D839" s="289"/>
      <c r="E839" s="289"/>
      <c r="F839" s="63"/>
      <c r="G839" s="290"/>
      <c r="H839" s="282"/>
      <c r="I839" s="281"/>
      <c r="J839" s="281"/>
      <c r="K839" s="62"/>
      <c r="L839" s="62"/>
      <c r="M839" s="63"/>
      <c r="N839" s="63"/>
      <c r="O839" s="63"/>
      <c r="P839" s="63"/>
      <c r="Q839" s="63"/>
      <c r="R839" s="63"/>
      <c r="S839" s="63"/>
      <c r="T839" s="63"/>
      <c r="U839" s="63"/>
      <c r="V839" s="63"/>
      <c r="W839" s="63"/>
      <c r="X839" s="63"/>
      <c r="Y839" s="63"/>
      <c r="Z839" s="63"/>
    </row>
    <row r="840" spans="1:26" ht="24">
      <c r="A840" s="287"/>
      <c r="B840" s="63"/>
      <c r="C840" s="63"/>
      <c r="D840" s="289"/>
      <c r="E840" s="289"/>
      <c r="F840" s="63"/>
      <c r="G840" s="290"/>
      <c r="H840" s="282"/>
      <c r="I840" s="281"/>
      <c r="J840" s="281"/>
      <c r="K840" s="62"/>
      <c r="L840" s="62"/>
      <c r="M840" s="63"/>
      <c r="N840" s="63"/>
      <c r="O840" s="63"/>
      <c r="P840" s="63"/>
      <c r="Q840" s="63"/>
      <c r="R840" s="63"/>
      <c r="S840" s="63"/>
      <c r="T840" s="63"/>
      <c r="U840" s="63"/>
      <c r="V840" s="63"/>
      <c r="W840" s="63"/>
      <c r="X840" s="63"/>
      <c r="Y840" s="63"/>
      <c r="Z840" s="63"/>
    </row>
    <row r="841" spans="1:26" ht="24">
      <c r="A841" s="287"/>
      <c r="B841" s="63"/>
      <c r="C841" s="63"/>
      <c r="D841" s="289"/>
      <c r="E841" s="289"/>
      <c r="F841" s="63"/>
      <c r="G841" s="290"/>
      <c r="H841" s="282"/>
      <c r="I841" s="281"/>
      <c r="J841" s="281"/>
      <c r="K841" s="62"/>
      <c r="L841" s="62"/>
      <c r="M841" s="63"/>
      <c r="N841" s="63"/>
      <c r="O841" s="63"/>
      <c r="P841" s="63"/>
      <c r="Q841" s="63"/>
      <c r="R841" s="63"/>
      <c r="S841" s="63"/>
      <c r="T841" s="63"/>
      <c r="U841" s="63"/>
      <c r="V841" s="63"/>
      <c r="W841" s="63"/>
      <c r="X841" s="63"/>
      <c r="Y841" s="63"/>
      <c r="Z841" s="63"/>
    </row>
    <row r="842" spans="1:26" ht="24">
      <c r="A842" s="287"/>
      <c r="B842" s="63"/>
      <c r="C842" s="63"/>
      <c r="D842" s="289"/>
      <c r="E842" s="289"/>
      <c r="F842" s="63"/>
      <c r="G842" s="290"/>
      <c r="H842" s="282"/>
      <c r="I842" s="281"/>
      <c r="J842" s="281"/>
      <c r="K842" s="62"/>
      <c r="L842" s="62"/>
      <c r="M842" s="63"/>
      <c r="N842" s="63"/>
      <c r="O842" s="63"/>
      <c r="P842" s="63"/>
      <c r="Q842" s="63"/>
      <c r="R842" s="63"/>
      <c r="S842" s="63"/>
      <c r="T842" s="63"/>
      <c r="U842" s="63"/>
      <c r="V842" s="63"/>
      <c r="W842" s="63"/>
      <c r="X842" s="63"/>
      <c r="Y842" s="63"/>
      <c r="Z842" s="63"/>
    </row>
    <row r="843" spans="1:26" ht="24">
      <c r="A843" s="287"/>
      <c r="B843" s="63"/>
      <c r="C843" s="63"/>
      <c r="D843" s="289"/>
      <c r="E843" s="289"/>
      <c r="F843" s="63"/>
      <c r="G843" s="290"/>
      <c r="H843" s="282"/>
      <c r="I843" s="281"/>
      <c r="J843" s="281"/>
      <c r="K843" s="62"/>
      <c r="L843" s="62"/>
      <c r="M843" s="63"/>
      <c r="N843" s="63"/>
      <c r="O843" s="63"/>
      <c r="P843" s="63"/>
      <c r="Q843" s="63"/>
      <c r="R843" s="63"/>
      <c r="S843" s="63"/>
      <c r="T843" s="63"/>
      <c r="U843" s="63"/>
      <c r="V843" s="63"/>
      <c r="W843" s="63"/>
      <c r="X843" s="63"/>
      <c r="Y843" s="63"/>
      <c r="Z843" s="63"/>
    </row>
    <row r="844" spans="1:26" ht="24">
      <c r="A844" s="287"/>
      <c r="B844" s="63"/>
      <c r="C844" s="63"/>
      <c r="D844" s="289"/>
      <c r="E844" s="289"/>
      <c r="F844" s="63"/>
      <c r="G844" s="290"/>
      <c r="H844" s="282"/>
      <c r="I844" s="281"/>
      <c r="J844" s="281"/>
      <c r="K844" s="62"/>
      <c r="L844" s="62"/>
      <c r="M844" s="63"/>
      <c r="N844" s="63"/>
      <c r="O844" s="63"/>
      <c r="P844" s="63"/>
      <c r="Q844" s="63"/>
      <c r="R844" s="63"/>
      <c r="S844" s="63"/>
      <c r="T844" s="63"/>
      <c r="U844" s="63"/>
      <c r="V844" s="63"/>
      <c r="W844" s="63"/>
      <c r="X844" s="63"/>
      <c r="Y844" s="63"/>
      <c r="Z844" s="63"/>
    </row>
    <row r="845" spans="1:26" ht="24">
      <c r="A845" s="287"/>
      <c r="B845" s="63"/>
      <c r="C845" s="63"/>
      <c r="D845" s="289"/>
      <c r="E845" s="289"/>
      <c r="F845" s="63"/>
      <c r="G845" s="290"/>
      <c r="H845" s="282"/>
      <c r="I845" s="281"/>
      <c r="J845" s="281"/>
      <c r="K845" s="62"/>
      <c r="L845" s="62"/>
      <c r="M845" s="63"/>
      <c r="N845" s="63"/>
      <c r="O845" s="63"/>
      <c r="P845" s="63"/>
      <c r="Q845" s="63"/>
      <c r="R845" s="63"/>
      <c r="S845" s="63"/>
      <c r="T845" s="63"/>
      <c r="U845" s="63"/>
      <c r="V845" s="63"/>
      <c r="W845" s="63"/>
      <c r="X845" s="63"/>
      <c r="Y845" s="63"/>
      <c r="Z845" s="63"/>
    </row>
    <row r="846" spans="1:26" ht="24">
      <c r="A846" s="287"/>
      <c r="B846" s="63"/>
      <c r="C846" s="63"/>
      <c r="D846" s="289"/>
      <c r="E846" s="289"/>
      <c r="F846" s="63"/>
      <c r="G846" s="290"/>
      <c r="H846" s="282"/>
      <c r="I846" s="281"/>
      <c r="J846" s="281"/>
      <c r="K846" s="62"/>
      <c r="L846" s="62"/>
      <c r="M846" s="63"/>
      <c r="N846" s="63"/>
      <c r="O846" s="63"/>
      <c r="P846" s="63"/>
      <c r="Q846" s="63"/>
      <c r="R846" s="63"/>
      <c r="S846" s="63"/>
      <c r="T846" s="63"/>
      <c r="U846" s="63"/>
      <c r="V846" s="63"/>
      <c r="W846" s="63"/>
      <c r="X846" s="63"/>
      <c r="Y846" s="63"/>
      <c r="Z846" s="63"/>
    </row>
    <row r="847" spans="1:26" ht="24">
      <c r="A847" s="287"/>
      <c r="B847" s="63"/>
      <c r="C847" s="63"/>
      <c r="D847" s="289"/>
      <c r="E847" s="289"/>
      <c r="F847" s="63"/>
      <c r="G847" s="290"/>
      <c r="H847" s="282"/>
      <c r="I847" s="281"/>
      <c r="J847" s="281"/>
      <c r="K847" s="62"/>
      <c r="L847" s="62"/>
      <c r="M847" s="63"/>
      <c r="N847" s="63"/>
      <c r="O847" s="63"/>
      <c r="P847" s="63"/>
      <c r="Q847" s="63"/>
      <c r="R847" s="63"/>
      <c r="S847" s="63"/>
      <c r="T847" s="63"/>
      <c r="U847" s="63"/>
      <c r="V847" s="63"/>
      <c r="W847" s="63"/>
      <c r="X847" s="63"/>
      <c r="Y847" s="63"/>
      <c r="Z847" s="63"/>
    </row>
    <row r="848" spans="1:26" ht="24">
      <c r="A848" s="287"/>
      <c r="B848" s="63"/>
      <c r="C848" s="63"/>
      <c r="D848" s="289"/>
      <c r="E848" s="289"/>
      <c r="F848" s="63"/>
      <c r="G848" s="290"/>
      <c r="H848" s="282"/>
      <c r="I848" s="281"/>
      <c r="J848" s="281"/>
      <c r="K848" s="62"/>
      <c r="L848" s="62"/>
      <c r="M848" s="63"/>
      <c r="N848" s="63"/>
      <c r="O848" s="63"/>
      <c r="P848" s="63"/>
      <c r="Q848" s="63"/>
      <c r="R848" s="63"/>
      <c r="S848" s="63"/>
      <c r="T848" s="63"/>
      <c r="U848" s="63"/>
      <c r="V848" s="63"/>
      <c r="W848" s="63"/>
      <c r="X848" s="63"/>
      <c r="Y848" s="63"/>
      <c r="Z848" s="63"/>
    </row>
    <row r="849" spans="1:26" ht="24">
      <c r="A849" s="287"/>
      <c r="B849" s="63"/>
      <c r="C849" s="63"/>
      <c r="D849" s="289"/>
      <c r="E849" s="289"/>
      <c r="F849" s="63"/>
      <c r="G849" s="290"/>
      <c r="H849" s="282"/>
      <c r="I849" s="281"/>
      <c r="J849" s="281"/>
      <c r="K849" s="62"/>
      <c r="L849" s="62"/>
      <c r="M849" s="63"/>
      <c r="N849" s="63"/>
      <c r="O849" s="63"/>
      <c r="P849" s="63"/>
      <c r="Q849" s="63"/>
      <c r="R849" s="63"/>
      <c r="S849" s="63"/>
      <c r="T849" s="63"/>
      <c r="U849" s="63"/>
      <c r="V849" s="63"/>
      <c r="W849" s="63"/>
      <c r="X849" s="63"/>
      <c r="Y849" s="63"/>
      <c r="Z849" s="63"/>
    </row>
    <row r="850" spans="1:26" ht="24">
      <c r="A850" s="287"/>
      <c r="B850" s="63"/>
      <c r="C850" s="63"/>
      <c r="D850" s="289"/>
      <c r="E850" s="289"/>
      <c r="F850" s="63"/>
      <c r="G850" s="290"/>
      <c r="H850" s="282"/>
      <c r="I850" s="281"/>
      <c r="J850" s="281"/>
      <c r="K850" s="62"/>
      <c r="L850" s="62"/>
      <c r="M850" s="63"/>
      <c r="N850" s="63"/>
      <c r="O850" s="63"/>
      <c r="P850" s="63"/>
      <c r="Q850" s="63"/>
      <c r="R850" s="63"/>
      <c r="S850" s="63"/>
      <c r="T850" s="63"/>
      <c r="U850" s="63"/>
      <c r="V850" s="63"/>
      <c r="W850" s="63"/>
      <c r="X850" s="63"/>
      <c r="Y850" s="63"/>
      <c r="Z850" s="63"/>
    </row>
    <row r="851" spans="1:26" ht="24">
      <c r="A851" s="287"/>
      <c r="B851" s="63"/>
      <c r="C851" s="63"/>
      <c r="D851" s="289"/>
      <c r="E851" s="289"/>
      <c r="F851" s="63"/>
      <c r="G851" s="290"/>
      <c r="H851" s="282"/>
      <c r="I851" s="281"/>
      <c r="J851" s="281"/>
      <c r="K851" s="62"/>
      <c r="L851" s="62"/>
      <c r="M851" s="63"/>
      <c r="N851" s="63"/>
      <c r="O851" s="63"/>
      <c r="P851" s="63"/>
      <c r="Q851" s="63"/>
      <c r="R851" s="63"/>
      <c r="S851" s="63"/>
      <c r="T851" s="63"/>
      <c r="U851" s="63"/>
      <c r="V851" s="63"/>
      <c r="W851" s="63"/>
      <c r="X851" s="63"/>
      <c r="Y851" s="63"/>
      <c r="Z851" s="63"/>
    </row>
    <row r="852" spans="1:26" ht="24">
      <c r="A852" s="287"/>
      <c r="B852" s="63"/>
      <c r="C852" s="63"/>
      <c r="D852" s="289"/>
      <c r="E852" s="289"/>
      <c r="F852" s="63"/>
      <c r="G852" s="290"/>
      <c r="H852" s="282"/>
      <c r="I852" s="281"/>
      <c r="J852" s="281"/>
      <c r="K852" s="62"/>
      <c r="L852" s="62"/>
      <c r="M852" s="63"/>
      <c r="N852" s="63"/>
      <c r="O852" s="63"/>
      <c r="P852" s="63"/>
      <c r="Q852" s="63"/>
      <c r="R852" s="63"/>
      <c r="S852" s="63"/>
      <c r="T852" s="63"/>
      <c r="U852" s="63"/>
      <c r="V852" s="63"/>
      <c r="W852" s="63"/>
      <c r="X852" s="63"/>
      <c r="Y852" s="63"/>
      <c r="Z852" s="63"/>
    </row>
    <row r="853" spans="1:26" ht="24">
      <c r="A853" s="287"/>
      <c r="B853" s="63"/>
      <c r="C853" s="63"/>
      <c r="D853" s="289"/>
      <c r="E853" s="289"/>
      <c r="F853" s="63"/>
      <c r="G853" s="290"/>
      <c r="H853" s="282"/>
      <c r="I853" s="281"/>
      <c r="J853" s="281"/>
      <c r="K853" s="62"/>
      <c r="L853" s="62"/>
      <c r="M853" s="63"/>
      <c r="N853" s="63"/>
      <c r="O853" s="63"/>
      <c r="P853" s="63"/>
      <c r="Q853" s="63"/>
      <c r="R853" s="63"/>
      <c r="S853" s="63"/>
      <c r="T853" s="63"/>
      <c r="U853" s="63"/>
      <c r="V853" s="63"/>
      <c r="W853" s="63"/>
      <c r="X853" s="63"/>
      <c r="Y853" s="63"/>
      <c r="Z853" s="63"/>
    </row>
    <row r="854" spans="1:26" ht="24">
      <c r="A854" s="287"/>
      <c r="B854" s="63"/>
      <c r="C854" s="63"/>
      <c r="D854" s="289"/>
      <c r="E854" s="289"/>
      <c r="F854" s="63"/>
      <c r="G854" s="290"/>
      <c r="H854" s="282"/>
      <c r="I854" s="281"/>
      <c r="J854" s="281"/>
      <c r="K854" s="62"/>
      <c r="L854" s="62"/>
      <c r="M854" s="63"/>
      <c r="N854" s="63"/>
      <c r="O854" s="63"/>
      <c r="P854" s="63"/>
      <c r="Q854" s="63"/>
      <c r="R854" s="63"/>
      <c r="S854" s="63"/>
      <c r="T854" s="63"/>
      <c r="U854" s="63"/>
      <c r="V854" s="63"/>
      <c r="W854" s="63"/>
      <c r="X854" s="63"/>
      <c r="Y854" s="63"/>
      <c r="Z854" s="63"/>
    </row>
    <row r="855" spans="1:26" ht="24">
      <c r="A855" s="287"/>
      <c r="B855" s="63"/>
      <c r="C855" s="63"/>
      <c r="D855" s="289"/>
      <c r="E855" s="289"/>
      <c r="F855" s="63"/>
      <c r="G855" s="290"/>
      <c r="H855" s="282"/>
      <c r="I855" s="281"/>
      <c r="J855" s="281"/>
      <c r="K855" s="62"/>
      <c r="L855" s="62"/>
      <c r="M855" s="63"/>
      <c r="N855" s="63"/>
      <c r="O855" s="63"/>
      <c r="P855" s="63"/>
      <c r="Q855" s="63"/>
      <c r="R855" s="63"/>
      <c r="S855" s="63"/>
      <c r="T855" s="63"/>
      <c r="U855" s="63"/>
      <c r="V855" s="63"/>
      <c r="W855" s="63"/>
      <c r="X855" s="63"/>
      <c r="Y855" s="63"/>
      <c r="Z855" s="63"/>
    </row>
    <row r="856" spans="1:26" ht="24">
      <c r="A856" s="287"/>
      <c r="B856" s="63"/>
      <c r="C856" s="63"/>
      <c r="D856" s="289"/>
      <c r="E856" s="289"/>
      <c r="F856" s="63"/>
      <c r="G856" s="290"/>
      <c r="H856" s="282"/>
      <c r="I856" s="281"/>
      <c r="J856" s="281"/>
      <c r="K856" s="62"/>
      <c r="L856" s="62"/>
      <c r="M856" s="63"/>
      <c r="N856" s="63"/>
      <c r="O856" s="63"/>
      <c r="P856" s="63"/>
      <c r="Q856" s="63"/>
      <c r="R856" s="63"/>
      <c r="S856" s="63"/>
      <c r="T856" s="63"/>
      <c r="U856" s="63"/>
      <c r="V856" s="63"/>
      <c r="W856" s="63"/>
      <c r="X856" s="63"/>
      <c r="Y856" s="63"/>
      <c r="Z856" s="63"/>
    </row>
    <row r="857" spans="1:26" ht="24">
      <c r="A857" s="287"/>
      <c r="B857" s="63"/>
      <c r="C857" s="63"/>
      <c r="D857" s="289"/>
      <c r="E857" s="289"/>
      <c r="F857" s="63"/>
      <c r="G857" s="290"/>
      <c r="H857" s="282"/>
      <c r="I857" s="281"/>
      <c r="J857" s="281"/>
      <c r="K857" s="62"/>
      <c r="L857" s="62"/>
      <c r="M857" s="63"/>
      <c r="N857" s="63"/>
      <c r="O857" s="63"/>
      <c r="P857" s="63"/>
      <c r="Q857" s="63"/>
      <c r="R857" s="63"/>
      <c r="S857" s="63"/>
      <c r="T857" s="63"/>
      <c r="U857" s="63"/>
      <c r="V857" s="63"/>
      <c r="W857" s="63"/>
      <c r="X857" s="63"/>
      <c r="Y857" s="63"/>
      <c r="Z857" s="63"/>
    </row>
    <row r="858" spans="1:26" ht="24">
      <c r="A858" s="287"/>
      <c r="B858" s="63"/>
      <c r="C858" s="63"/>
      <c r="D858" s="289"/>
      <c r="E858" s="289"/>
      <c r="F858" s="63"/>
      <c r="G858" s="290"/>
      <c r="H858" s="282"/>
      <c r="I858" s="281"/>
      <c r="J858" s="281"/>
      <c r="K858" s="62"/>
      <c r="L858" s="62"/>
      <c r="M858" s="63"/>
      <c r="N858" s="63"/>
      <c r="O858" s="63"/>
      <c r="P858" s="63"/>
      <c r="Q858" s="63"/>
      <c r="R858" s="63"/>
      <c r="S858" s="63"/>
      <c r="T858" s="63"/>
      <c r="U858" s="63"/>
      <c r="V858" s="63"/>
      <c r="W858" s="63"/>
      <c r="X858" s="63"/>
      <c r="Y858" s="63"/>
      <c r="Z858" s="63"/>
    </row>
    <row r="859" spans="1:26" ht="24">
      <c r="A859" s="287"/>
      <c r="B859" s="63"/>
      <c r="C859" s="63"/>
      <c r="D859" s="289"/>
      <c r="E859" s="289"/>
      <c r="F859" s="63"/>
      <c r="G859" s="290"/>
      <c r="H859" s="282"/>
      <c r="I859" s="281"/>
      <c r="J859" s="281"/>
      <c r="K859" s="62"/>
      <c r="L859" s="62"/>
      <c r="M859" s="63"/>
      <c r="N859" s="63"/>
      <c r="O859" s="63"/>
      <c r="P859" s="63"/>
      <c r="Q859" s="63"/>
      <c r="R859" s="63"/>
      <c r="S859" s="63"/>
      <c r="T859" s="63"/>
      <c r="U859" s="63"/>
      <c r="V859" s="63"/>
      <c r="W859" s="63"/>
      <c r="X859" s="63"/>
      <c r="Y859" s="63"/>
      <c r="Z859" s="63"/>
    </row>
    <row r="860" spans="1:26" ht="24">
      <c r="A860" s="287"/>
      <c r="B860" s="63"/>
      <c r="C860" s="63"/>
      <c r="D860" s="289"/>
      <c r="E860" s="289"/>
      <c r="F860" s="63"/>
      <c r="G860" s="290"/>
      <c r="H860" s="282"/>
      <c r="I860" s="281"/>
      <c r="J860" s="281"/>
      <c r="K860" s="62"/>
      <c r="L860" s="62"/>
      <c r="M860" s="63"/>
      <c r="N860" s="63"/>
      <c r="O860" s="63"/>
      <c r="P860" s="63"/>
      <c r="Q860" s="63"/>
      <c r="R860" s="63"/>
      <c r="S860" s="63"/>
      <c r="T860" s="63"/>
      <c r="U860" s="63"/>
      <c r="V860" s="63"/>
      <c r="W860" s="63"/>
      <c r="X860" s="63"/>
      <c r="Y860" s="63"/>
      <c r="Z860" s="63"/>
    </row>
    <row r="861" spans="1:26" ht="24">
      <c r="A861" s="287"/>
      <c r="B861" s="63"/>
      <c r="C861" s="63"/>
      <c r="D861" s="289"/>
      <c r="E861" s="289"/>
      <c r="F861" s="63"/>
      <c r="G861" s="290"/>
      <c r="H861" s="282"/>
      <c r="I861" s="281"/>
      <c r="J861" s="281"/>
      <c r="K861" s="62"/>
      <c r="L861" s="62"/>
      <c r="M861" s="63"/>
      <c r="N861" s="63"/>
      <c r="O861" s="63"/>
      <c r="P861" s="63"/>
      <c r="Q861" s="63"/>
      <c r="R861" s="63"/>
      <c r="S861" s="63"/>
      <c r="T861" s="63"/>
      <c r="U861" s="63"/>
      <c r="V861" s="63"/>
      <c r="W861" s="63"/>
      <c r="X861" s="63"/>
      <c r="Y861" s="63"/>
      <c r="Z861" s="63"/>
    </row>
    <row r="862" spans="1:26" ht="24">
      <c r="A862" s="287"/>
      <c r="B862" s="63"/>
      <c r="C862" s="63"/>
      <c r="D862" s="289"/>
      <c r="E862" s="289"/>
      <c r="F862" s="63"/>
      <c r="G862" s="290"/>
      <c r="H862" s="282"/>
      <c r="I862" s="281"/>
      <c r="J862" s="281"/>
      <c r="K862" s="62"/>
      <c r="L862" s="62"/>
      <c r="M862" s="63"/>
      <c r="N862" s="63"/>
      <c r="O862" s="63"/>
      <c r="P862" s="63"/>
      <c r="Q862" s="63"/>
      <c r="R862" s="63"/>
      <c r="S862" s="63"/>
      <c r="T862" s="63"/>
      <c r="U862" s="63"/>
      <c r="V862" s="63"/>
      <c r="W862" s="63"/>
      <c r="X862" s="63"/>
      <c r="Y862" s="63"/>
      <c r="Z862" s="63"/>
    </row>
    <row r="863" spans="1:26" ht="24">
      <c r="A863" s="287"/>
      <c r="B863" s="63"/>
      <c r="C863" s="63"/>
      <c r="D863" s="289"/>
      <c r="E863" s="289"/>
      <c r="F863" s="63"/>
      <c r="G863" s="290"/>
      <c r="H863" s="282"/>
      <c r="I863" s="281"/>
      <c r="J863" s="281"/>
      <c r="K863" s="62"/>
      <c r="L863" s="62"/>
      <c r="M863" s="63"/>
      <c r="N863" s="63"/>
      <c r="O863" s="63"/>
      <c r="P863" s="63"/>
      <c r="Q863" s="63"/>
      <c r="R863" s="63"/>
      <c r="S863" s="63"/>
      <c r="T863" s="63"/>
      <c r="U863" s="63"/>
      <c r="V863" s="63"/>
      <c r="W863" s="63"/>
      <c r="X863" s="63"/>
      <c r="Y863" s="63"/>
      <c r="Z863" s="63"/>
    </row>
    <row r="864" spans="1:26" ht="24">
      <c r="A864" s="287"/>
      <c r="B864" s="63"/>
      <c r="C864" s="63"/>
      <c r="D864" s="289"/>
      <c r="E864" s="289"/>
      <c r="F864" s="63"/>
      <c r="G864" s="290"/>
      <c r="H864" s="282"/>
      <c r="I864" s="281"/>
      <c r="J864" s="281"/>
      <c r="K864" s="62"/>
      <c r="L864" s="62"/>
      <c r="M864" s="63"/>
      <c r="N864" s="63"/>
      <c r="O864" s="63"/>
      <c r="P864" s="63"/>
      <c r="Q864" s="63"/>
      <c r="R864" s="63"/>
      <c r="S864" s="63"/>
      <c r="T864" s="63"/>
      <c r="U864" s="63"/>
      <c r="V864" s="63"/>
      <c r="W864" s="63"/>
      <c r="X864" s="63"/>
      <c r="Y864" s="63"/>
      <c r="Z864" s="63"/>
    </row>
    <row r="865" spans="1:26" ht="24">
      <c r="A865" s="287"/>
      <c r="B865" s="63"/>
      <c r="C865" s="63"/>
      <c r="D865" s="289"/>
      <c r="E865" s="289"/>
      <c r="F865" s="63"/>
      <c r="G865" s="290"/>
      <c r="H865" s="282"/>
      <c r="I865" s="281"/>
      <c r="J865" s="281"/>
      <c r="K865" s="62"/>
      <c r="L865" s="62"/>
      <c r="M865" s="63"/>
      <c r="N865" s="63"/>
      <c r="O865" s="63"/>
      <c r="P865" s="63"/>
      <c r="Q865" s="63"/>
      <c r="R865" s="63"/>
      <c r="S865" s="63"/>
      <c r="T865" s="63"/>
      <c r="U865" s="63"/>
      <c r="V865" s="63"/>
      <c r="W865" s="63"/>
      <c r="X865" s="63"/>
      <c r="Y865" s="63"/>
      <c r="Z865" s="63"/>
    </row>
    <row r="866" spans="1:26" ht="24">
      <c r="A866" s="287"/>
      <c r="B866" s="63"/>
      <c r="C866" s="63"/>
      <c r="D866" s="289"/>
      <c r="E866" s="289"/>
      <c r="F866" s="63"/>
      <c r="G866" s="290"/>
      <c r="H866" s="282"/>
      <c r="I866" s="281"/>
      <c r="J866" s="281"/>
      <c r="K866" s="62"/>
      <c r="L866" s="62"/>
      <c r="M866" s="63"/>
      <c r="N866" s="63"/>
      <c r="O866" s="63"/>
      <c r="P866" s="63"/>
      <c r="Q866" s="63"/>
      <c r="R866" s="63"/>
      <c r="S866" s="63"/>
      <c r="T866" s="63"/>
      <c r="U866" s="63"/>
      <c r="V866" s="63"/>
      <c r="W866" s="63"/>
      <c r="X866" s="63"/>
      <c r="Y866" s="63"/>
      <c r="Z866" s="63"/>
    </row>
    <row r="867" spans="1:26" ht="24">
      <c r="A867" s="287"/>
      <c r="B867" s="63"/>
      <c r="C867" s="63"/>
      <c r="D867" s="289"/>
      <c r="E867" s="289"/>
      <c r="F867" s="63"/>
      <c r="G867" s="290"/>
      <c r="H867" s="282"/>
      <c r="I867" s="281"/>
      <c r="J867" s="281"/>
      <c r="K867" s="62"/>
      <c r="L867" s="62"/>
      <c r="M867" s="63"/>
      <c r="N867" s="63"/>
      <c r="O867" s="63"/>
      <c r="P867" s="63"/>
      <c r="Q867" s="63"/>
      <c r="R867" s="63"/>
      <c r="S867" s="63"/>
      <c r="T867" s="63"/>
      <c r="U867" s="63"/>
      <c r="V867" s="63"/>
      <c r="W867" s="63"/>
      <c r="X867" s="63"/>
      <c r="Y867" s="63"/>
      <c r="Z867" s="63"/>
    </row>
    <row r="868" spans="1:26" ht="24">
      <c r="A868" s="287"/>
      <c r="B868" s="63"/>
      <c r="C868" s="63"/>
      <c r="D868" s="289"/>
      <c r="E868" s="289"/>
      <c r="F868" s="63"/>
      <c r="G868" s="290"/>
      <c r="H868" s="282"/>
      <c r="I868" s="281"/>
      <c r="J868" s="281"/>
      <c r="K868" s="62"/>
      <c r="L868" s="62"/>
      <c r="M868" s="63"/>
      <c r="N868" s="63"/>
      <c r="O868" s="63"/>
      <c r="P868" s="63"/>
      <c r="Q868" s="63"/>
      <c r="R868" s="63"/>
      <c r="S868" s="63"/>
      <c r="T868" s="63"/>
      <c r="U868" s="63"/>
      <c r="V868" s="63"/>
      <c r="W868" s="63"/>
      <c r="X868" s="63"/>
      <c r="Y868" s="63"/>
      <c r="Z868" s="63"/>
    </row>
    <row r="869" spans="1:26" ht="24">
      <c r="A869" s="287"/>
      <c r="B869" s="63"/>
      <c r="C869" s="63"/>
      <c r="D869" s="289"/>
      <c r="E869" s="289"/>
      <c r="F869" s="63"/>
      <c r="G869" s="290"/>
      <c r="H869" s="282"/>
      <c r="I869" s="281"/>
      <c r="J869" s="281"/>
      <c r="K869" s="62"/>
      <c r="L869" s="62"/>
      <c r="M869" s="63"/>
      <c r="N869" s="63"/>
      <c r="O869" s="63"/>
      <c r="P869" s="63"/>
      <c r="Q869" s="63"/>
      <c r="R869" s="63"/>
      <c r="S869" s="63"/>
      <c r="T869" s="63"/>
      <c r="U869" s="63"/>
      <c r="V869" s="63"/>
      <c r="W869" s="63"/>
      <c r="X869" s="63"/>
      <c r="Y869" s="63"/>
      <c r="Z869" s="63"/>
    </row>
    <row r="870" spans="1:26" ht="24">
      <c r="A870" s="287"/>
      <c r="B870" s="63"/>
      <c r="C870" s="63"/>
      <c r="D870" s="289"/>
      <c r="E870" s="289"/>
      <c r="F870" s="63"/>
      <c r="G870" s="290"/>
      <c r="H870" s="282"/>
      <c r="I870" s="281"/>
      <c r="J870" s="281"/>
      <c r="K870" s="62"/>
      <c r="L870" s="62"/>
      <c r="M870" s="63"/>
      <c r="N870" s="63"/>
      <c r="O870" s="63"/>
      <c r="P870" s="63"/>
      <c r="Q870" s="63"/>
      <c r="R870" s="63"/>
      <c r="S870" s="63"/>
      <c r="T870" s="63"/>
      <c r="U870" s="63"/>
      <c r="V870" s="63"/>
      <c r="W870" s="63"/>
      <c r="X870" s="63"/>
      <c r="Y870" s="63"/>
      <c r="Z870" s="63"/>
    </row>
    <row r="871" spans="1:26" ht="24">
      <c r="A871" s="287"/>
      <c r="B871" s="63"/>
      <c r="C871" s="63"/>
      <c r="D871" s="289"/>
      <c r="E871" s="289"/>
      <c r="F871" s="63"/>
      <c r="G871" s="290"/>
      <c r="H871" s="282"/>
      <c r="I871" s="281"/>
      <c r="J871" s="281"/>
      <c r="K871" s="62"/>
      <c r="L871" s="62"/>
      <c r="M871" s="63"/>
      <c r="N871" s="63"/>
      <c r="O871" s="63"/>
      <c r="P871" s="63"/>
      <c r="Q871" s="63"/>
      <c r="R871" s="63"/>
      <c r="S871" s="63"/>
      <c r="T871" s="63"/>
      <c r="U871" s="63"/>
      <c r="V871" s="63"/>
      <c r="W871" s="63"/>
      <c r="X871" s="63"/>
      <c r="Y871" s="63"/>
      <c r="Z871" s="63"/>
    </row>
    <row r="872" spans="1:26" ht="24">
      <c r="A872" s="287"/>
      <c r="B872" s="63"/>
      <c r="C872" s="63"/>
      <c r="D872" s="289"/>
      <c r="E872" s="289"/>
      <c r="F872" s="63"/>
      <c r="G872" s="290"/>
      <c r="H872" s="282"/>
      <c r="I872" s="281"/>
      <c r="J872" s="281"/>
      <c r="K872" s="62"/>
      <c r="L872" s="62"/>
      <c r="M872" s="63"/>
      <c r="N872" s="63"/>
      <c r="O872" s="63"/>
      <c r="P872" s="63"/>
      <c r="Q872" s="63"/>
      <c r="R872" s="63"/>
      <c r="S872" s="63"/>
      <c r="T872" s="63"/>
      <c r="U872" s="63"/>
      <c r="V872" s="63"/>
      <c r="W872" s="63"/>
      <c r="X872" s="63"/>
      <c r="Y872" s="63"/>
      <c r="Z872" s="63"/>
    </row>
    <row r="873" spans="1:26" ht="24">
      <c r="A873" s="287"/>
      <c r="B873" s="63"/>
      <c r="C873" s="63"/>
      <c r="D873" s="289"/>
      <c r="E873" s="289"/>
      <c r="F873" s="63"/>
      <c r="G873" s="290"/>
      <c r="H873" s="282"/>
      <c r="I873" s="281"/>
      <c r="J873" s="281"/>
      <c r="K873" s="62"/>
      <c r="L873" s="62"/>
      <c r="M873" s="63"/>
      <c r="N873" s="63"/>
      <c r="O873" s="63"/>
      <c r="P873" s="63"/>
      <c r="Q873" s="63"/>
      <c r="R873" s="63"/>
      <c r="S873" s="63"/>
      <c r="T873" s="63"/>
      <c r="U873" s="63"/>
      <c r="V873" s="63"/>
      <c r="W873" s="63"/>
      <c r="X873" s="63"/>
      <c r="Y873" s="63"/>
      <c r="Z873" s="63"/>
    </row>
    <row r="874" spans="1:26" ht="24">
      <c r="A874" s="287"/>
      <c r="B874" s="63"/>
      <c r="C874" s="63"/>
      <c r="D874" s="289"/>
      <c r="E874" s="289"/>
      <c r="F874" s="63"/>
      <c r="G874" s="290"/>
      <c r="H874" s="282"/>
      <c r="I874" s="281"/>
      <c r="J874" s="281"/>
      <c r="K874" s="62"/>
      <c r="L874" s="62"/>
      <c r="M874" s="63"/>
      <c r="N874" s="63"/>
      <c r="O874" s="63"/>
      <c r="P874" s="63"/>
      <c r="Q874" s="63"/>
      <c r="R874" s="63"/>
      <c r="S874" s="63"/>
      <c r="T874" s="63"/>
      <c r="U874" s="63"/>
      <c r="V874" s="63"/>
      <c r="W874" s="63"/>
      <c r="X874" s="63"/>
      <c r="Y874" s="63"/>
      <c r="Z874" s="63"/>
    </row>
    <row r="875" spans="1:26" ht="24">
      <c r="A875" s="287"/>
      <c r="B875" s="63"/>
      <c r="C875" s="63"/>
      <c r="D875" s="289"/>
      <c r="E875" s="289"/>
      <c r="F875" s="63"/>
      <c r="G875" s="290"/>
      <c r="H875" s="282"/>
      <c r="I875" s="281"/>
      <c r="J875" s="281"/>
      <c r="K875" s="62"/>
      <c r="L875" s="62"/>
      <c r="M875" s="63"/>
      <c r="N875" s="63"/>
      <c r="O875" s="63"/>
      <c r="P875" s="63"/>
      <c r="Q875" s="63"/>
      <c r="R875" s="63"/>
      <c r="S875" s="63"/>
      <c r="T875" s="63"/>
      <c r="U875" s="63"/>
      <c r="V875" s="63"/>
      <c r="W875" s="63"/>
      <c r="X875" s="63"/>
      <c r="Y875" s="63"/>
      <c r="Z875" s="63"/>
    </row>
    <row r="876" spans="1:26" ht="24">
      <c r="A876" s="287"/>
      <c r="B876" s="63"/>
      <c r="C876" s="63"/>
      <c r="D876" s="289"/>
      <c r="E876" s="289"/>
      <c r="F876" s="63"/>
      <c r="G876" s="290"/>
      <c r="H876" s="282"/>
      <c r="I876" s="281"/>
      <c r="J876" s="281"/>
      <c r="K876" s="62"/>
      <c r="L876" s="62"/>
      <c r="M876" s="63"/>
      <c r="N876" s="63"/>
      <c r="O876" s="63"/>
      <c r="P876" s="63"/>
      <c r="Q876" s="63"/>
      <c r="R876" s="63"/>
      <c r="S876" s="63"/>
      <c r="T876" s="63"/>
      <c r="U876" s="63"/>
      <c r="V876" s="63"/>
      <c r="W876" s="63"/>
      <c r="X876" s="63"/>
      <c r="Y876" s="63"/>
      <c r="Z876" s="63"/>
    </row>
    <row r="877" spans="1:26" ht="24">
      <c r="A877" s="287"/>
      <c r="B877" s="63"/>
      <c r="C877" s="63"/>
      <c r="D877" s="289"/>
      <c r="E877" s="289"/>
      <c r="F877" s="63"/>
      <c r="G877" s="290"/>
      <c r="H877" s="282"/>
      <c r="I877" s="281"/>
      <c r="J877" s="281"/>
      <c r="K877" s="62"/>
      <c r="L877" s="62"/>
      <c r="M877" s="63"/>
      <c r="N877" s="63"/>
      <c r="O877" s="63"/>
      <c r="P877" s="63"/>
      <c r="Q877" s="63"/>
      <c r="R877" s="63"/>
      <c r="S877" s="63"/>
      <c r="T877" s="63"/>
      <c r="U877" s="63"/>
      <c r="V877" s="63"/>
      <c r="W877" s="63"/>
      <c r="X877" s="63"/>
      <c r="Y877" s="63"/>
      <c r="Z877" s="63"/>
    </row>
    <row r="878" spans="1:26" ht="24">
      <c r="A878" s="287"/>
      <c r="B878" s="63"/>
      <c r="C878" s="63"/>
      <c r="D878" s="289"/>
      <c r="E878" s="289"/>
      <c r="F878" s="63"/>
      <c r="G878" s="290"/>
      <c r="H878" s="282"/>
      <c r="I878" s="281"/>
      <c r="J878" s="281"/>
      <c r="K878" s="62"/>
      <c r="L878" s="62"/>
      <c r="M878" s="63"/>
      <c r="N878" s="63"/>
      <c r="O878" s="63"/>
      <c r="P878" s="63"/>
      <c r="Q878" s="63"/>
      <c r="R878" s="63"/>
      <c r="S878" s="63"/>
      <c r="T878" s="63"/>
      <c r="U878" s="63"/>
      <c r="V878" s="63"/>
      <c r="W878" s="63"/>
      <c r="X878" s="63"/>
      <c r="Y878" s="63"/>
      <c r="Z878" s="63"/>
    </row>
    <row r="879" spans="1:26" ht="24">
      <c r="A879" s="287"/>
      <c r="B879" s="63"/>
      <c r="C879" s="63"/>
      <c r="D879" s="289"/>
      <c r="E879" s="289"/>
      <c r="F879" s="63"/>
      <c r="G879" s="290"/>
      <c r="H879" s="282"/>
      <c r="I879" s="281"/>
      <c r="J879" s="281"/>
      <c r="K879" s="62"/>
      <c r="L879" s="62"/>
      <c r="M879" s="63"/>
      <c r="N879" s="63"/>
      <c r="O879" s="63"/>
      <c r="P879" s="63"/>
      <c r="Q879" s="63"/>
      <c r="R879" s="63"/>
      <c r="S879" s="63"/>
      <c r="T879" s="63"/>
      <c r="U879" s="63"/>
      <c r="V879" s="63"/>
      <c r="W879" s="63"/>
      <c r="X879" s="63"/>
      <c r="Y879" s="63"/>
      <c r="Z879" s="63"/>
    </row>
    <row r="880" spans="1:26" ht="24">
      <c r="A880" s="287"/>
      <c r="B880" s="63"/>
      <c r="C880" s="63"/>
      <c r="D880" s="289"/>
      <c r="E880" s="289"/>
      <c r="F880" s="63"/>
      <c r="G880" s="290"/>
      <c r="H880" s="282"/>
      <c r="I880" s="281"/>
      <c r="J880" s="281"/>
      <c r="K880" s="62"/>
      <c r="L880" s="62"/>
      <c r="M880" s="63"/>
      <c r="N880" s="63"/>
      <c r="O880" s="63"/>
      <c r="P880" s="63"/>
      <c r="Q880" s="63"/>
      <c r="R880" s="63"/>
      <c r="S880" s="63"/>
      <c r="T880" s="63"/>
      <c r="U880" s="63"/>
      <c r="V880" s="63"/>
      <c r="W880" s="63"/>
      <c r="X880" s="63"/>
      <c r="Y880" s="63"/>
      <c r="Z880" s="63"/>
    </row>
    <row r="881" spans="1:26" ht="24">
      <c r="A881" s="287"/>
      <c r="B881" s="63"/>
      <c r="C881" s="63"/>
      <c r="D881" s="289"/>
      <c r="E881" s="289"/>
      <c r="F881" s="63"/>
      <c r="G881" s="290"/>
      <c r="H881" s="282"/>
      <c r="I881" s="281"/>
      <c r="J881" s="281"/>
      <c r="K881" s="62"/>
      <c r="L881" s="62"/>
      <c r="M881" s="63"/>
      <c r="N881" s="63"/>
      <c r="O881" s="63"/>
      <c r="P881" s="63"/>
      <c r="Q881" s="63"/>
      <c r="R881" s="63"/>
      <c r="S881" s="63"/>
      <c r="T881" s="63"/>
      <c r="U881" s="63"/>
      <c r="V881" s="63"/>
      <c r="W881" s="63"/>
      <c r="X881" s="63"/>
      <c r="Y881" s="63"/>
      <c r="Z881" s="63"/>
    </row>
    <row r="882" spans="1:26" ht="24">
      <c r="A882" s="287"/>
      <c r="B882" s="63"/>
      <c r="C882" s="63"/>
      <c r="D882" s="289"/>
      <c r="E882" s="289"/>
      <c r="F882" s="63"/>
      <c r="G882" s="290"/>
      <c r="H882" s="282"/>
      <c r="I882" s="281"/>
      <c r="J882" s="281"/>
      <c r="K882" s="62"/>
      <c r="L882" s="62"/>
      <c r="M882" s="63"/>
      <c r="N882" s="63"/>
      <c r="O882" s="63"/>
      <c r="P882" s="63"/>
      <c r="Q882" s="63"/>
      <c r="R882" s="63"/>
      <c r="S882" s="63"/>
      <c r="T882" s="63"/>
      <c r="U882" s="63"/>
      <c r="V882" s="63"/>
      <c r="W882" s="63"/>
      <c r="X882" s="63"/>
      <c r="Y882" s="63"/>
      <c r="Z882" s="63"/>
    </row>
    <row r="883" spans="1:26" ht="24">
      <c r="A883" s="287"/>
      <c r="B883" s="63"/>
      <c r="C883" s="63"/>
      <c r="D883" s="289"/>
      <c r="E883" s="289"/>
      <c r="F883" s="63"/>
      <c r="G883" s="290"/>
      <c r="H883" s="282"/>
      <c r="I883" s="281"/>
      <c r="J883" s="281"/>
      <c r="K883" s="62"/>
      <c r="L883" s="62"/>
      <c r="M883" s="63"/>
      <c r="N883" s="63"/>
      <c r="O883" s="63"/>
      <c r="P883" s="63"/>
      <c r="Q883" s="63"/>
      <c r="R883" s="63"/>
      <c r="S883" s="63"/>
      <c r="T883" s="63"/>
      <c r="U883" s="63"/>
      <c r="V883" s="63"/>
      <c r="W883" s="63"/>
      <c r="X883" s="63"/>
      <c r="Y883" s="63"/>
      <c r="Z883" s="63"/>
    </row>
    <row r="884" spans="1:26" ht="24">
      <c r="A884" s="287"/>
      <c r="B884" s="63"/>
      <c r="C884" s="63"/>
      <c r="D884" s="289"/>
      <c r="E884" s="289"/>
      <c r="F884" s="63"/>
      <c r="G884" s="290"/>
      <c r="H884" s="282"/>
      <c r="I884" s="281"/>
      <c r="J884" s="281"/>
      <c r="K884" s="62"/>
      <c r="L884" s="62"/>
      <c r="M884" s="63"/>
      <c r="N884" s="63"/>
      <c r="O884" s="63"/>
      <c r="P884" s="63"/>
      <c r="Q884" s="63"/>
      <c r="R884" s="63"/>
      <c r="S884" s="63"/>
      <c r="T884" s="63"/>
      <c r="U884" s="63"/>
      <c r="V884" s="63"/>
      <c r="W884" s="63"/>
      <c r="X884" s="63"/>
      <c r="Y884" s="63"/>
      <c r="Z884" s="63"/>
    </row>
    <row r="885" spans="1:26" ht="24">
      <c r="A885" s="287"/>
      <c r="B885" s="63"/>
      <c r="C885" s="63"/>
      <c r="D885" s="289"/>
      <c r="E885" s="289"/>
      <c r="F885" s="63"/>
      <c r="G885" s="290"/>
      <c r="H885" s="282"/>
      <c r="I885" s="281"/>
      <c r="J885" s="281"/>
      <c r="K885" s="62"/>
      <c r="L885" s="62"/>
      <c r="M885" s="63"/>
      <c r="N885" s="63"/>
      <c r="O885" s="63"/>
      <c r="P885" s="63"/>
      <c r="Q885" s="63"/>
      <c r="R885" s="63"/>
      <c r="S885" s="63"/>
      <c r="T885" s="63"/>
      <c r="U885" s="63"/>
      <c r="V885" s="63"/>
      <c r="W885" s="63"/>
      <c r="X885" s="63"/>
      <c r="Y885" s="63"/>
      <c r="Z885" s="63"/>
    </row>
    <row r="886" spans="1:26" ht="24">
      <c r="A886" s="287"/>
      <c r="B886" s="63"/>
      <c r="C886" s="63"/>
      <c r="D886" s="289"/>
      <c r="E886" s="289"/>
      <c r="F886" s="63"/>
      <c r="G886" s="290"/>
      <c r="H886" s="282"/>
      <c r="I886" s="281"/>
      <c r="J886" s="281"/>
      <c r="K886" s="62"/>
      <c r="L886" s="62"/>
      <c r="M886" s="63"/>
      <c r="N886" s="63"/>
      <c r="O886" s="63"/>
      <c r="P886" s="63"/>
      <c r="Q886" s="63"/>
      <c r="R886" s="63"/>
      <c r="S886" s="63"/>
      <c r="T886" s="63"/>
      <c r="U886" s="63"/>
      <c r="V886" s="63"/>
      <c r="W886" s="63"/>
      <c r="X886" s="63"/>
      <c r="Y886" s="63"/>
      <c r="Z886" s="63"/>
    </row>
    <row r="887" spans="1:26" ht="24">
      <c r="A887" s="287"/>
      <c r="B887" s="63"/>
      <c r="C887" s="63"/>
      <c r="D887" s="289"/>
      <c r="E887" s="289"/>
      <c r="F887" s="63"/>
      <c r="G887" s="290"/>
      <c r="H887" s="282"/>
      <c r="I887" s="281"/>
      <c r="J887" s="281"/>
      <c r="K887" s="62"/>
      <c r="L887" s="62"/>
      <c r="M887" s="63"/>
      <c r="N887" s="63"/>
      <c r="O887" s="63"/>
      <c r="P887" s="63"/>
      <c r="Q887" s="63"/>
      <c r="R887" s="63"/>
      <c r="S887" s="63"/>
      <c r="T887" s="63"/>
      <c r="U887" s="63"/>
      <c r="V887" s="63"/>
      <c r="W887" s="63"/>
      <c r="X887" s="63"/>
      <c r="Y887" s="63"/>
      <c r="Z887" s="63"/>
    </row>
    <row r="888" spans="1:26" ht="24">
      <c r="A888" s="287"/>
      <c r="B888" s="63"/>
      <c r="C888" s="63"/>
      <c r="D888" s="289"/>
      <c r="E888" s="289"/>
      <c r="F888" s="63"/>
      <c r="G888" s="290"/>
      <c r="H888" s="282"/>
      <c r="I888" s="281"/>
      <c r="J888" s="281"/>
      <c r="K888" s="62"/>
      <c r="L888" s="62"/>
      <c r="M888" s="63"/>
      <c r="N888" s="63"/>
      <c r="O888" s="63"/>
      <c r="P888" s="63"/>
      <c r="Q888" s="63"/>
      <c r="R888" s="63"/>
      <c r="S888" s="63"/>
      <c r="T888" s="63"/>
      <c r="U888" s="63"/>
      <c r="V888" s="63"/>
      <c r="W888" s="63"/>
      <c r="X888" s="63"/>
      <c r="Y888" s="63"/>
      <c r="Z888" s="63"/>
    </row>
    <row r="889" spans="1:26" ht="24">
      <c r="A889" s="287"/>
      <c r="B889" s="63"/>
      <c r="C889" s="63"/>
      <c r="D889" s="289"/>
      <c r="E889" s="289"/>
      <c r="F889" s="63"/>
      <c r="G889" s="290"/>
      <c r="H889" s="282"/>
      <c r="I889" s="281"/>
      <c r="J889" s="281"/>
      <c r="K889" s="62"/>
      <c r="L889" s="62"/>
      <c r="M889" s="63"/>
      <c r="N889" s="63"/>
      <c r="O889" s="63"/>
      <c r="P889" s="63"/>
      <c r="Q889" s="63"/>
      <c r="R889" s="63"/>
      <c r="S889" s="63"/>
      <c r="T889" s="63"/>
      <c r="U889" s="63"/>
      <c r="V889" s="63"/>
      <c r="W889" s="63"/>
      <c r="X889" s="63"/>
      <c r="Y889" s="63"/>
      <c r="Z889" s="63"/>
    </row>
    <row r="890" spans="1:26" ht="24">
      <c r="A890" s="287"/>
      <c r="B890" s="63"/>
      <c r="C890" s="63"/>
      <c r="D890" s="289"/>
      <c r="E890" s="289"/>
      <c r="F890" s="63"/>
      <c r="G890" s="290"/>
      <c r="H890" s="282"/>
      <c r="I890" s="281"/>
      <c r="J890" s="281"/>
      <c r="K890" s="62"/>
      <c r="L890" s="62"/>
      <c r="M890" s="63"/>
      <c r="N890" s="63"/>
      <c r="O890" s="63"/>
      <c r="P890" s="63"/>
      <c r="Q890" s="63"/>
      <c r="R890" s="63"/>
      <c r="S890" s="63"/>
      <c r="T890" s="63"/>
      <c r="U890" s="63"/>
      <c r="V890" s="63"/>
      <c r="W890" s="63"/>
      <c r="X890" s="63"/>
      <c r="Y890" s="63"/>
      <c r="Z890" s="63"/>
    </row>
    <row r="891" spans="1:26" ht="24">
      <c r="A891" s="287"/>
      <c r="B891" s="63"/>
      <c r="C891" s="63"/>
      <c r="D891" s="289"/>
      <c r="E891" s="289"/>
      <c r="F891" s="63"/>
      <c r="G891" s="290"/>
      <c r="H891" s="282"/>
      <c r="I891" s="281"/>
      <c r="J891" s="281"/>
      <c r="K891" s="62"/>
      <c r="L891" s="62"/>
      <c r="M891" s="63"/>
      <c r="N891" s="63"/>
      <c r="O891" s="63"/>
      <c r="P891" s="63"/>
      <c r="Q891" s="63"/>
      <c r="R891" s="63"/>
      <c r="S891" s="63"/>
      <c r="T891" s="63"/>
      <c r="U891" s="63"/>
      <c r="V891" s="63"/>
      <c r="W891" s="63"/>
      <c r="X891" s="63"/>
      <c r="Y891" s="63"/>
      <c r="Z891" s="63"/>
    </row>
    <row r="892" spans="1:26" ht="24">
      <c r="A892" s="287"/>
      <c r="B892" s="63"/>
      <c r="C892" s="63"/>
      <c r="D892" s="289"/>
      <c r="E892" s="289"/>
      <c r="F892" s="63"/>
      <c r="G892" s="290"/>
      <c r="H892" s="282"/>
      <c r="I892" s="281"/>
      <c r="J892" s="281"/>
      <c r="K892" s="62"/>
      <c r="L892" s="62"/>
      <c r="M892" s="63"/>
      <c r="N892" s="63"/>
      <c r="O892" s="63"/>
      <c r="P892" s="63"/>
      <c r="Q892" s="63"/>
      <c r="R892" s="63"/>
      <c r="S892" s="63"/>
      <c r="T892" s="63"/>
      <c r="U892" s="63"/>
      <c r="V892" s="63"/>
      <c r="W892" s="63"/>
      <c r="X892" s="63"/>
      <c r="Y892" s="63"/>
      <c r="Z892" s="63"/>
    </row>
    <row r="893" spans="1:26" ht="24">
      <c r="A893" s="287"/>
      <c r="B893" s="63"/>
      <c r="C893" s="63"/>
      <c r="D893" s="289"/>
      <c r="E893" s="289"/>
      <c r="F893" s="63"/>
      <c r="G893" s="290"/>
      <c r="H893" s="282"/>
      <c r="I893" s="281"/>
      <c r="J893" s="281"/>
      <c r="K893" s="62"/>
      <c r="L893" s="62"/>
      <c r="M893" s="63"/>
      <c r="N893" s="63"/>
      <c r="O893" s="63"/>
      <c r="P893" s="63"/>
      <c r="Q893" s="63"/>
      <c r="R893" s="63"/>
      <c r="S893" s="63"/>
      <c r="T893" s="63"/>
      <c r="U893" s="63"/>
      <c r="V893" s="63"/>
      <c r="W893" s="63"/>
      <c r="X893" s="63"/>
      <c r="Y893" s="63"/>
      <c r="Z893" s="63"/>
    </row>
    <row r="894" spans="1:26" ht="24">
      <c r="A894" s="287"/>
      <c r="B894" s="63"/>
      <c r="C894" s="63"/>
      <c r="D894" s="289"/>
      <c r="E894" s="289"/>
      <c r="F894" s="63"/>
      <c r="G894" s="290"/>
      <c r="H894" s="282"/>
      <c r="I894" s="281"/>
      <c r="J894" s="281"/>
      <c r="K894" s="62"/>
      <c r="L894" s="62"/>
      <c r="M894" s="63"/>
      <c r="N894" s="63"/>
      <c r="O894" s="63"/>
      <c r="P894" s="63"/>
      <c r="Q894" s="63"/>
      <c r="R894" s="63"/>
      <c r="S894" s="63"/>
      <c r="T894" s="63"/>
      <c r="U894" s="63"/>
      <c r="V894" s="63"/>
      <c r="W894" s="63"/>
      <c r="X894" s="63"/>
      <c r="Y894" s="63"/>
      <c r="Z894" s="63"/>
    </row>
    <row r="895" spans="1:26" ht="24">
      <c r="A895" s="287"/>
      <c r="B895" s="63"/>
      <c r="C895" s="63"/>
      <c r="D895" s="289"/>
      <c r="E895" s="289"/>
      <c r="F895" s="63"/>
      <c r="G895" s="290"/>
      <c r="H895" s="282"/>
      <c r="I895" s="281"/>
      <c r="J895" s="281"/>
      <c r="K895" s="62"/>
      <c r="L895" s="62"/>
      <c r="M895" s="63"/>
      <c r="N895" s="63"/>
      <c r="O895" s="63"/>
      <c r="P895" s="63"/>
      <c r="Q895" s="63"/>
      <c r="R895" s="63"/>
      <c r="S895" s="63"/>
      <c r="T895" s="63"/>
      <c r="U895" s="63"/>
      <c r="V895" s="63"/>
      <c r="W895" s="63"/>
      <c r="X895" s="63"/>
      <c r="Y895" s="63"/>
      <c r="Z895" s="63"/>
    </row>
    <row r="896" spans="1:26" ht="24">
      <c r="A896" s="287"/>
      <c r="B896" s="63"/>
      <c r="C896" s="63"/>
      <c r="D896" s="289"/>
      <c r="E896" s="289"/>
      <c r="F896" s="63"/>
      <c r="G896" s="290"/>
      <c r="H896" s="282"/>
      <c r="I896" s="281"/>
      <c r="J896" s="281"/>
      <c r="K896" s="62"/>
      <c r="L896" s="62"/>
      <c r="M896" s="63"/>
      <c r="N896" s="63"/>
      <c r="O896" s="63"/>
      <c r="P896" s="63"/>
      <c r="Q896" s="63"/>
      <c r="R896" s="63"/>
      <c r="S896" s="63"/>
      <c r="T896" s="63"/>
      <c r="U896" s="63"/>
      <c r="V896" s="63"/>
      <c r="W896" s="63"/>
      <c r="X896" s="63"/>
      <c r="Y896" s="63"/>
      <c r="Z896" s="63"/>
    </row>
    <row r="897" spans="1:26" ht="24">
      <c r="A897" s="287"/>
      <c r="B897" s="63"/>
      <c r="C897" s="63"/>
      <c r="D897" s="289"/>
      <c r="E897" s="289"/>
      <c r="F897" s="63"/>
      <c r="G897" s="290"/>
      <c r="H897" s="282"/>
      <c r="I897" s="281"/>
      <c r="J897" s="281"/>
      <c r="K897" s="62"/>
      <c r="L897" s="62"/>
      <c r="M897" s="63"/>
      <c r="N897" s="63"/>
      <c r="O897" s="63"/>
      <c r="P897" s="63"/>
      <c r="Q897" s="63"/>
      <c r="R897" s="63"/>
      <c r="S897" s="63"/>
      <c r="T897" s="63"/>
      <c r="U897" s="63"/>
      <c r="V897" s="63"/>
      <c r="W897" s="63"/>
      <c r="X897" s="63"/>
      <c r="Y897" s="63"/>
      <c r="Z897" s="63"/>
    </row>
    <row r="898" spans="1:26" ht="24">
      <c r="A898" s="287"/>
      <c r="B898" s="63"/>
      <c r="C898" s="63"/>
      <c r="D898" s="289"/>
      <c r="E898" s="289"/>
      <c r="F898" s="63"/>
      <c r="G898" s="290"/>
      <c r="H898" s="282"/>
      <c r="I898" s="281"/>
      <c r="J898" s="281"/>
      <c r="K898" s="62"/>
      <c r="L898" s="62"/>
      <c r="M898" s="63"/>
      <c r="N898" s="63"/>
      <c r="O898" s="63"/>
      <c r="P898" s="63"/>
      <c r="Q898" s="63"/>
      <c r="R898" s="63"/>
      <c r="S898" s="63"/>
      <c r="T898" s="63"/>
      <c r="U898" s="63"/>
      <c r="V898" s="63"/>
      <c r="W898" s="63"/>
      <c r="X898" s="63"/>
      <c r="Y898" s="63"/>
      <c r="Z898" s="63"/>
    </row>
    <row r="899" spans="1:26" ht="24">
      <c r="A899" s="287"/>
      <c r="B899" s="63"/>
      <c r="C899" s="63"/>
      <c r="D899" s="289"/>
      <c r="E899" s="289"/>
      <c r="F899" s="63"/>
      <c r="G899" s="290"/>
      <c r="H899" s="282"/>
      <c r="I899" s="281"/>
      <c r="J899" s="281"/>
      <c r="K899" s="62"/>
      <c r="L899" s="62"/>
      <c r="M899" s="63"/>
      <c r="N899" s="63"/>
      <c r="O899" s="63"/>
      <c r="P899" s="63"/>
      <c r="Q899" s="63"/>
      <c r="R899" s="63"/>
      <c r="S899" s="63"/>
      <c r="T899" s="63"/>
      <c r="U899" s="63"/>
      <c r="V899" s="63"/>
      <c r="W899" s="63"/>
      <c r="X899" s="63"/>
      <c r="Y899" s="63"/>
      <c r="Z899" s="63"/>
    </row>
    <row r="900" spans="1:26" ht="24">
      <c r="A900" s="287"/>
      <c r="B900" s="63"/>
      <c r="C900" s="63"/>
      <c r="D900" s="289"/>
      <c r="E900" s="289"/>
      <c r="F900" s="63"/>
      <c r="G900" s="290"/>
      <c r="H900" s="282"/>
      <c r="I900" s="281"/>
      <c r="J900" s="281"/>
      <c r="K900" s="62"/>
      <c r="L900" s="62"/>
      <c r="M900" s="63"/>
      <c r="N900" s="63"/>
      <c r="O900" s="63"/>
      <c r="P900" s="63"/>
      <c r="Q900" s="63"/>
      <c r="R900" s="63"/>
      <c r="S900" s="63"/>
      <c r="T900" s="63"/>
      <c r="U900" s="63"/>
      <c r="V900" s="63"/>
      <c r="W900" s="63"/>
      <c r="X900" s="63"/>
      <c r="Y900" s="63"/>
      <c r="Z900" s="63"/>
    </row>
    <row r="901" spans="1:26" ht="24">
      <c r="A901" s="287"/>
      <c r="B901" s="63"/>
      <c r="C901" s="63"/>
      <c r="D901" s="289"/>
      <c r="E901" s="289"/>
      <c r="F901" s="63"/>
      <c r="G901" s="290"/>
      <c r="H901" s="282"/>
      <c r="I901" s="281"/>
      <c r="J901" s="281"/>
      <c r="K901" s="62"/>
      <c r="L901" s="62"/>
      <c r="M901" s="63"/>
      <c r="N901" s="63"/>
      <c r="O901" s="63"/>
      <c r="P901" s="63"/>
      <c r="Q901" s="63"/>
      <c r="R901" s="63"/>
      <c r="S901" s="63"/>
      <c r="T901" s="63"/>
      <c r="U901" s="63"/>
      <c r="V901" s="63"/>
      <c r="W901" s="63"/>
      <c r="X901" s="63"/>
      <c r="Y901" s="63"/>
      <c r="Z901" s="63"/>
    </row>
    <row r="902" spans="1:26" ht="24">
      <c r="A902" s="287"/>
      <c r="B902" s="63"/>
      <c r="C902" s="63"/>
      <c r="D902" s="289"/>
      <c r="E902" s="289"/>
      <c r="F902" s="63"/>
      <c r="G902" s="290"/>
      <c r="H902" s="282"/>
      <c r="I902" s="281"/>
      <c r="J902" s="281"/>
      <c r="K902" s="62"/>
      <c r="L902" s="62"/>
      <c r="M902" s="63"/>
      <c r="N902" s="63"/>
      <c r="O902" s="63"/>
      <c r="P902" s="63"/>
      <c r="Q902" s="63"/>
      <c r="R902" s="63"/>
      <c r="S902" s="63"/>
      <c r="T902" s="63"/>
      <c r="U902" s="63"/>
      <c r="V902" s="63"/>
      <c r="W902" s="63"/>
      <c r="X902" s="63"/>
      <c r="Y902" s="63"/>
      <c r="Z902" s="63"/>
    </row>
    <row r="903" spans="1:26" ht="24">
      <c r="A903" s="287"/>
      <c r="B903" s="63"/>
      <c r="C903" s="63"/>
      <c r="D903" s="289"/>
      <c r="E903" s="289"/>
      <c r="F903" s="63"/>
      <c r="G903" s="290"/>
      <c r="H903" s="282"/>
      <c r="I903" s="281"/>
      <c r="J903" s="281"/>
      <c r="K903" s="62"/>
      <c r="L903" s="62"/>
      <c r="M903" s="63"/>
      <c r="N903" s="63"/>
      <c r="O903" s="63"/>
      <c r="P903" s="63"/>
      <c r="Q903" s="63"/>
      <c r="R903" s="63"/>
      <c r="S903" s="63"/>
      <c r="T903" s="63"/>
      <c r="U903" s="63"/>
      <c r="V903" s="63"/>
      <c r="W903" s="63"/>
      <c r="X903" s="63"/>
      <c r="Y903" s="63"/>
      <c r="Z903" s="63"/>
    </row>
    <row r="904" spans="1:26" ht="24">
      <c r="A904" s="287"/>
      <c r="B904" s="63"/>
      <c r="C904" s="63"/>
      <c r="D904" s="289"/>
      <c r="E904" s="289"/>
      <c r="F904" s="63"/>
      <c r="G904" s="290"/>
      <c r="H904" s="282"/>
      <c r="I904" s="281"/>
      <c r="J904" s="281"/>
      <c r="K904" s="62"/>
      <c r="L904" s="62"/>
      <c r="M904" s="63"/>
      <c r="N904" s="63"/>
      <c r="O904" s="63"/>
      <c r="P904" s="63"/>
      <c r="Q904" s="63"/>
      <c r="R904" s="63"/>
      <c r="S904" s="63"/>
      <c r="T904" s="63"/>
      <c r="U904" s="63"/>
      <c r="V904" s="63"/>
      <c r="W904" s="63"/>
      <c r="X904" s="63"/>
      <c r="Y904" s="63"/>
      <c r="Z904" s="63"/>
    </row>
    <row r="905" spans="1:26" ht="24">
      <c r="A905" s="287"/>
      <c r="B905" s="63"/>
      <c r="C905" s="63"/>
      <c r="D905" s="289"/>
      <c r="E905" s="289"/>
      <c r="F905" s="63"/>
      <c r="G905" s="290"/>
      <c r="H905" s="282"/>
      <c r="I905" s="281"/>
      <c r="J905" s="281"/>
      <c r="K905" s="62"/>
      <c r="L905" s="62"/>
      <c r="M905" s="63"/>
      <c r="N905" s="63"/>
      <c r="O905" s="63"/>
      <c r="P905" s="63"/>
      <c r="Q905" s="63"/>
      <c r="R905" s="63"/>
      <c r="S905" s="63"/>
      <c r="T905" s="63"/>
      <c r="U905" s="63"/>
      <c r="V905" s="63"/>
      <c r="W905" s="63"/>
      <c r="X905" s="63"/>
      <c r="Y905" s="63"/>
      <c r="Z905" s="63"/>
    </row>
    <row r="906" spans="1:26" ht="24">
      <c r="A906" s="287"/>
      <c r="B906" s="63"/>
      <c r="C906" s="63"/>
      <c r="D906" s="289"/>
      <c r="E906" s="289"/>
      <c r="F906" s="63"/>
      <c r="G906" s="290"/>
      <c r="H906" s="282"/>
      <c r="I906" s="281"/>
      <c r="J906" s="281"/>
      <c r="K906" s="62"/>
      <c r="L906" s="62"/>
      <c r="M906" s="63"/>
      <c r="N906" s="63"/>
      <c r="O906" s="63"/>
      <c r="P906" s="63"/>
      <c r="Q906" s="63"/>
      <c r="R906" s="63"/>
      <c r="S906" s="63"/>
      <c r="T906" s="63"/>
      <c r="U906" s="63"/>
      <c r="V906" s="63"/>
      <c r="W906" s="63"/>
      <c r="X906" s="63"/>
      <c r="Y906" s="63"/>
      <c r="Z906" s="63"/>
    </row>
    <row r="907" spans="1:26" ht="24">
      <c r="A907" s="287"/>
      <c r="B907" s="63"/>
      <c r="C907" s="63"/>
      <c r="D907" s="289"/>
      <c r="E907" s="289"/>
      <c r="F907" s="63"/>
      <c r="G907" s="290"/>
      <c r="H907" s="282"/>
      <c r="I907" s="281"/>
      <c r="J907" s="281"/>
      <c r="K907" s="62"/>
      <c r="L907" s="62"/>
      <c r="M907" s="63"/>
      <c r="N907" s="63"/>
      <c r="O907" s="63"/>
      <c r="P907" s="63"/>
      <c r="Q907" s="63"/>
      <c r="R907" s="63"/>
      <c r="S907" s="63"/>
      <c r="T907" s="63"/>
      <c r="U907" s="63"/>
      <c r="V907" s="63"/>
      <c r="W907" s="63"/>
      <c r="X907" s="63"/>
      <c r="Y907" s="63"/>
      <c r="Z907" s="63"/>
    </row>
    <row r="908" spans="1:26" ht="24">
      <c r="A908" s="287"/>
      <c r="B908" s="63"/>
      <c r="C908" s="63"/>
      <c r="D908" s="289"/>
      <c r="E908" s="289"/>
      <c r="F908" s="63"/>
      <c r="G908" s="290"/>
      <c r="H908" s="282"/>
      <c r="I908" s="281"/>
      <c r="J908" s="281"/>
      <c r="K908" s="62"/>
      <c r="L908" s="62"/>
      <c r="M908" s="63"/>
      <c r="N908" s="63"/>
      <c r="O908" s="63"/>
      <c r="P908" s="63"/>
      <c r="Q908" s="63"/>
      <c r="R908" s="63"/>
      <c r="S908" s="63"/>
      <c r="T908" s="63"/>
      <c r="U908" s="63"/>
      <c r="V908" s="63"/>
      <c r="W908" s="63"/>
      <c r="X908" s="63"/>
      <c r="Y908" s="63"/>
      <c r="Z908" s="63"/>
    </row>
    <row r="909" spans="1:26" ht="24">
      <c r="A909" s="287"/>
      <c r="B909" s="63"/>
      <c r="C909" s="63"/>
      <c r="D909" s="289"/>
      <c r="E909" s="289"/>
      <c r="F909" s="63"/>
      <c r="G909" s="290"/>
      <c r="H909" s="282"/>
      <c r="I909" s="281"/>
      <c r="J909" s="281"/>
      <c r="K909" s="62"/>
      <c r="L909" s="62"/>
      <c r="M909" s="63"/>
      <c r="N909" s="63"/>
      <c r="O909" s="63"/>
      <c r="P909" s="63"/>
      <c r="Q909" s="63"/>
      <c r="R909" s="63"/>
      <c r="S909" s="63"/>
      <c r="T909" s="63"/>
      <c r="U909" s="63"/>
      <c r="V909" s="63"/>
      <c r="W909" s="63"/>
      <c r="X909" s="63"/>
      <c r="Y909" s="63"/>
      <c r="Z909" s="63"/>
    </row>
    <row r="910" spans="1:26" ht="24">
      <c r="A910" s="287"/>
      <c r="B910" s="63"/>
      <c r="C910" s="63"/>
      <c r="D910" s="289"/>
      <c r="E910" s="289"/>
      <c r="F910" s="63"/>
      <c r="G910" s="290"/>
      <c r="H910" s="282"/>
      <c r="I910" s="281"/>
      <c r="J910" s="281"/>
      <c r="K910" s="62"/>
      <c r="L910" s="62"/>
      <c r="M910" s="63"/>
      <c r="N910" s="63"/>
      <c r="O910" s="63"/>
      <c r="P910" s="63"/>
      <c r="Q910" s="63"/>
      <c r="R910" s="63"/>
      <c r="S910" s="63"/>
      <c r="T910" s="63"/>
      <c r="U910" s="63"/>
      <c r="V910" s="63"/>
      <c r="W910" s="63"/>
      <c r="X910" s="63"/>
      <c r="Y910" s="63"/>
      <c r="Z910" s="63"/>
    </row>
    <row r="911" spans="1:26" ht="24">
      <c r="A911" s="287"/>
      <c r="B911" s="63"/>
      <c r="C911" s="63"/>
      <c r="D911" s="289"/>
      <c r="E911" s="289"/>
      <c r="F911" s="63"/>
      <c r="G911" s="290"/>
      <c r="H911" s="282"/>
      <c r="I911" s="281"/>
      <c r="J911" s="281"/>
      <c r="K911" s="62"/>
      <c r="L911" s="62"/>
      <c r="M911" s="63"/>
      <c r="N911" s="63"/>
      <c r="O911" s="63"/>
      <c r="P911" s="63"/>
      <c r="Q911" s="63"/>
      <c r="R911" s="63"/>
      <c r="S911" s="63"/>
      <c r="T911" s="63"/>
      <c r="U911" s="63"/>
      <c r="V911" s="63"/>
      <c r="W911" s="63"/>
      <c r="X911" s="63"/>
      <c r="Y911" s="63"/>
      <c r="Z911" s="63"/>
    </row>
    <row r="912" spans="1:26" ht="24">
      <c r="A912" s="287"/>
      <c r="B912" s="63"/>
      <c r="C912" s="63"/>
      <c r="D912" s="289"/>
      <c r="E912" s="289"/>
      <c r="F912" s="63"/>
      <c r="G912" s="290"/>
      <c r="H912" s="282"/>
      <c r="I912" s="281"/>
      <c r="J912" s="281"/>
      <c r="K912" s="62"/>
      <c r="L912" s="62"/>
      <c r="M912" s="63"/>
      <c r="N912" s="63"/>
      <c r="O912" s="63"/>
      <c r="P912" s="63"/>
      <c r="Q912" s="63"/>
      <c r="R912" s="63"/>
      <c r="S912" s="63"/>
      <c r="T912" s="63"/>
      <c r="U912" s="63"/>
      <c r="V912" s="63"/>
      <c r="W912" s="63"/>
      <c r="X912" s="63"/>
      <c r="Y912" s="63"/>
      <c r="Z912" s="63"/>
    </row>
    <row r="913" spans="1:26" ht="24">
      <c r="A913" s="287"/>
      <c r="B913" s="63"/>
      <c r="C913" s="63"/>
      <c r="D913" s="289"/>
      <c r="E913" s="289"/>
      <c r="F913" s="63"/>
      <c r="G913" s="290"/>
      <c r="H913" s="282"/>
      <c r="I913" s="281"/>
      <c r="J913" s="281"/>
      <c r="K913" s="62"/>
      <c r="L913" s="62"/>
      <c r="M913" s="63"/>
      <c r="N913" s="63"/>
      <c r="O913" s="63"/>
      <c r="P913" s="63"/>
      <c r="Q913" s="63"/>
      <c r="R913" s="63"/>
      <c r="S913" s="63"/>
      <c r="T913" s="63"/>
      <c r="U913" s="63"/>
      <c r="V913" s="63"/>
      <c r="W913" s="63"/>
      <c r="X913" s="63"/>
      <c r="Y913" s="63"/>
      <c r="Z913" s="63"/>
    </row>
    <row r="914" spans="1:26" ht="24">
      <c r="A914" s="287"/>
      <c r="B914" s="63"/>
      <c r="C914" s="63"/>
      <c r="D914" s="289"/>
      <c r="E914" s="289"/>
      <c r="F914" s="63"/>
      <c r="G914" s="290"/>
      <c r="H914" s="282"/>
      <c r="I914" s="281"/>
      <c r="J914" s="281"/>
      <c r="K914" s="62"/>
      <c r="L914" s="62"/>
      <c r="M914" s="63"/>
      <c r="N914" s="63"/>
      <c r="O914" s="63"/>
      <c r="P914" s="63"/>
      <c r="Q914" s="63"/>
      <c r="R914" s="63"/>
      <c r="S914" s="63"/>
      <c r="T914" s="63"/>
      <c r="U914" s="63"/>
      <c r="V914" s="63"/>
      <c r="W914" s="63"/>
      <c r="X914" s="63"/>
      <c r="Y914" s="63"/>
      <c r="Z914" s="63"/>
    </row>
    <row r="915" spans="1:26" ht="24">
      <c r="A915" s="287"/>
      <c r="B915" s="63"/>
      <c r="C915" s="63"/>
      <c r="D915" s="289"/>
      <c r="E915" s="289"/>
      <c r="F915" s="63"/>
      <c r="G915" s="290"/>
      <c r="H915" s="282"/>
      <c r="I915" s="281"/>
      <c r="J915" s="281"/>
      <c r="K915" s="62"/>
      <c r="L915" s="62"/>
      <c r="M915" s="63"/>
      <c r="N915" s="63"/>
      <c r="O915" s="63"/>
      <c r="P915" s="63"/>
      <c r="Q915" s="63"/>
      <c r="R915" s="63"/>
      <c r="S915" s="63"/>
      <c r="T915" s="63"/>
      <c r="U915" s="63"/>
      <c r="V915" s="63"/>
      <c r="W915" s="63"/>
      <c r="X915" s="63"/>
      <c r="Y915" s="63"/>
      <c r="Z915" s="63"/>
    </row>
    <row r="916" spans="1:26" ht="24">
      <c r="A916" s="287"/>
      <c r="B916" s="63"/>
      <c r="C916" s="63"/>
      <c r="D916" s="289"/>
      <c r="E916" s="289"/>
      <c r="F916" s="63"/>
      <c r="G916" s="290"/>
      <c r="H916" s="282"/>
      <c r="I916" s="281"/>
      <c r="J916" s="281"/>
      <c r="K916" s="62"/>
      <c r="L916" s="62"/>
      <c r="M916" s="63"/>
      <c r="N916" s="63"/>
      <c r="O916" s="63"/>
      <c r="P916" s="63"/>
      <c r="Q916" s="63"/>
      <c r="R916" s="63"/>
      <c r="S916" s="63"/>
      <c r="T916" s="63"/>
      <c r="U916" s="63"/>
      <c r="V916" s="63"/>
      <c r="W916" s="63"/>
      <c r="X916" s="63"/>
      <c r="Y916" s="63"/>
      <c r="Z916" s="63"/>
    </row>
    <row r="917" spans="1:26" ht="24">
      <c r="A917" s="287"/>
      <c r="B917" s="63"/>
      <c r="C917" s="63"/>
      <c r="D917" s="289"/>
      <c r="E917" s="289"/>
      <c r="F917" s="63"/>
      <c r="G917" s="290"/>
      <c r="H917" s="282"/>
      <c r="I917" s="281"/>
      <c r="J917" s="281"/>
      <c r="K917" s="62"/>
      <c r="L917" s="62"/>
      <c r="M917" s="63"/>
      <c r="N917" s="63"/>
      <c r="O917" s="63"/>
      <c r="P917" s="63"/>
      <c r="Q917" s="63"/>
      <c r="R917" s="63"/>
      <c r="S917" s="63"/>
      <c r="T917" s="63"/>
      <c r="U917" s="63"/>
      <c r="V917" s="63"/>
      <c r="W917" s="63"/>
      <c r="X917" s="63"/>
      <c r="Y917" s="63"/>
      <c r="Z917" s="63"/>
    </row>
    <row r="918" spans="1:26" ht="24">
      <c r="A918" s="287"/>
      <c r="B918" s="63"/>
      <c r="C918" s="63"/>
      <c r="D918" s="289"/>
      <c r="E918" s="289"/>
      <c r="F918" s="63"/>
      <c r="G918" s="290"/>
      <c r="H918" s="282"/>
      <c r="I918" s="281"/>
      <c r="J918" s="281"/>
      <c r="K918" s="62"/>
      <c r="L918" s="62"/>
      <c r="M918" s="63"/>
      <c r="N918" s="63"/>
      <c r="O918" s="63"/>
      <c r="P918" s="63"/>
      <c r="Q918" s="63"/>
      <c r="R918" s="63"/>
      <c r="S918" s="63"/>
      <c r="T918" s="63"/>
      <c r="U918" s="63"/>
      <c r="V918" s="63"/>
      <c r="W918" s="63"/>
      <c r="X918" s="63"/>
      <c r="Y918" s="63"/>
      <c r="Z918" s="63"/>
    </row>
    <row r="919" spans="1:26" ht="24">
      <c r="A919" s="287"/>
      <c r="B919" s="63"/>
      <c r="C919" s="63"/>
      <c r="D919" s="289"/>
      <c r="E919" s="289"/>
      <c r="F919" s="63"/>
      <c r="G919" s="290"/>
      <c r="H919" s="282"/>
      <c r="I919" s="281"/>
      <c r="J919" s="281"/>
      <c r="K919" s="62"/>
      <c r="L919" s="62"/>
      <c r="M919" s="63"/>
      <c r="N919" s="63"/>
      <c r="O919" s="63"/>
      <c r="P919" s="63"/>
      <c r="Q919" s="63"/>
      <c r="R919" s="63"/>
      <c r="S919" s="63"/>
      <c r="T919" s="63"/>
      <c r="U919" s="63"/>
      <c r="V919" s="63"/>
      <c r="W919" s="63"/>
      <c r="X919" s="63"/>
      <c r="Y919" s="63"/>
      <c r="Z919" s="63"/>
    </row>
    <row r="920" spans="1:26" ht="24">
      <c r="A920" s="287"/>
      <c r="B920" s="63"/>
      <c r="C920" s="63"/>
      <c r="D920" s="289"/>
      <c r="E920" s="289"/>
      <c r="F920" s="63"/>
      <c r="G920" s="290"/>
      <c r="H920" s="282"/>
      <c r="I920" s="281"/>
      <c r="J920" s="281"/>
      <c r="K920" s="62"/>
      <c r="L920" s="62"/>
      <c r="M920" s="63"/>
      <c r="N920" s="63"/>
      <c r="O920" s="63"/>
      <c r="P920" s="63"/>
      <c r="Q920" s="63"/>
      <c r="R920" s="63"/>
      <c r="S920" s="63"/>
      <c r="T920" s="63"/>
      <c r="U920" s="63"/>
      <c r="V920" s="63"/>
      <c r="W920" s="63"/>
      <c r="X920" s="63"/>
      <c r="Y920" s="63"/>
      <c r="Z920" s="63"/>
    </row>
    <row r="921" spans="1:26" ht="24">
      <c r="A921" s="287"/>
      <c r="B921" s="63"/>
      <c r="C921" s="63"/>
      <c r="D921" s="289"/>
      <c r="E921" s="289"/>
      <c r="F921" s="63"/>
      <c r="G921" s="290"/>
      <c r="H921" s="282"/>
      <c r="I921" s="281"/>
      <c r="J921" s="281"/>
      <c r="K921" s="62"/>
      <c r="L921" s="62"/>
      <c r="M921" s="63"/>
      <c r="N921" s="63"/>
      <c r="O921" s="63"/>
      <c r="P921" s="63"/>
      <c r="Q921" s="63"/>
      <c r="R921" s="63"/>
      <c r="S921" s="63"/>
      <c r="T921" s="63"/>
      <c r="U921" s="63"/>
      <c r="V921" s="63"/>
      <c r="W921" s="63"/>
      <c r="X921" s="63"/>
      <c r="Y921" s="63"/>
      <c r="Z921" s="63"/>
    </row>
    <row r="922" spans="1:26" ht="24">
      <c r="A922" s="287"/>
      <c r="B922" s="63"/>
      <c r="C922" s="63"/>
      <c r="D922" s="289"/>
      <c r="E922" s="289"/>
      <c r="F922" s="63"/>
      <c r="G922" s="290"/>
      <c r="H922" s="282"/>
      <c r="I922" s="281"/>
      <c r="J922" s="281"/>
      <c r="K922" s="62"/>
      <c r="L922" s="62"/>
      <c r="M922" s="63"/>
      <c r="N922" s="63"/>
      <c r="O922" s="63"/>
      <c r="P922" s="63"/>
      <c r="Q922" s="63"/>
      <c r="R922" s="63"/>
      <c r="S922" s="63"/>
      <c r="T922" s="63"/>
      <c r="U922" s="63"/>
      <c r="V922" s="63"/>
      <c r="W922" s="63"/>
      <c r="X922" s="63"/>
      <c r="Y922" s="63"/>
      <c r="Z922" s="63"/>
    </row>
    <row r="923" spans="1:26" ht="24">
      <c r="A923" s="287"/>
      <c r="B923" s="63"/>
      <c r="C923" s="63"/>
      <c r="D923" s="289"/>
      <c r="E923" s="289"/>
      <c r="F923" s="63"/>
      <c r="G923" s="290"/>
      <c r="H923" s="282"/>
      <c r="I923" s="281"/>
      <c r="J923" s="281"/>
      <c r="K923" s="62"/>
      <c r="L923" s="62"/>
      <c r="M923" s="63"/>
      <c r="N923" s="63"/>
      <c r="O923" s="63"/>
      <c r="P923" s="63"/>
      <c r="Q923" s="63"/>
      <c r="R923" s="63"/>
      <c r="S923" s="63"/>
      <c r="T923" s="63"/>
      <c r="U923" s="63"/>
      <c r="V923" s="63"/>
      <c r="W923" s="63"/>
      <c r="X923" s="63"/>
      <c r="Y923" s="63"/>
      <c r="Z923" s="63"/>
    </row>
    <row r="924" spans="1:26" ht="24">
      <c r="A924" s="287"/>
      <c r="B924" s="63"/>
      <c r="C924" s="63"/>
      <c r="D924" s="289"/>
      <c r="E924" s="289"/>
      <c r="F924" s="63"/>
      <c r="G924" s="290"/>
      <c r="H924" s="282"/>
      <c r="I924" s="281"/>
      <c r="J924" s="281"/>
      <c r="K924" s="62"/>
      <c r="L924" s="62"/>
      <c r="M924" s="63"/>
      <c r="N924" s="63"/>
      <c r="O924" s="63"/>
      <c r="P924" s="63"/>
      <c r="Q924" s="63"/>
      <c r="R924" s="63"/>
      <c r="S924" s="63"/>
      <c r="T924" s="63"/>
      <c r="U924" s="63"/>
      <c r="V924" s="63"/>
      <c r="W924" s="63"/>
      <c r="X924" s="63"/>
      <c r="Y924" s="63"/>
      <c r="Z924" s="63"/>
    </row>
    <row r="925" spans="1:26" ht="24">
      <c r="A925" s="287"/>
      <c r="B925" s="63"/>
      <c r="C925" s="63"/>
      <c r="D925" s="289"/>
      <c r="E925" s="289"/>
      <c r="F925" s="63"/>
      <c r="G925" s="290"/>
      <c r="H925" s="282"/>
      <c r="I925" s="281"/>
      <c r="J925" s="281"/>
      <c r="K925" s="62"/>
      <c r="L925" s="62"/>
      <c r="M925" s="63"/>
      <c r="N925" s="63"/>
      <c r="O925" s="63"/>
      <c r="P925" s="63"/>
      <c r="Q925" s="63"/>
      <c r="R925" s="63"/>
      <c r="S925" s="63"/>
      <c r="T925" s="63"/>
      <c r="U925" s="63"/>
      <c r="V925" s="63"/>
      <c r="W925" s="63"/>
      <c r="X925" s="63"/>
      <c r="Y925" s="63"/>
      <c r="Z925" s="63"/>
    </row>
    <row r="926" spans="1:26" ht="24">
      <c r="A926" s="287"/>
      <c r="B926" s="63"/>
      <c r="C926" s="63"/>
      <c r="D926" s="289"/>
      <c r="E926" s="289"/>
      <c r="F926" s="63"/>
      <c r="G926" s="290"/>
      <c r="H926" s="282"/>
      <c r="I926" s="281"/>
      <c r="J926" s="281"/>
      <c r="K926" s="62"/>
      <c r="L926" s="62"/>
      <c r="M926" s="63"/>
      <c r="N926" s="63"/>
      <c r="O926" s="63"/>
      <c r="P926" s="63"/>
      <c r="Q926" s="63"/>
      <c r="R926" s="63"/>
      <c r="S926" s="63"/>
      <c r="T926" s="63"/>
      <c r="U926" s="63"/>
      <c r="V926" s="63"/>
      <c r="W926" s="63"/>
      <c r="X926" s="63"/>
      <c r="Y926" s="63"/>
      <c r="Z926" s="63"/>
    </row>
    <row r="927" spans="1:26" ht="24">
      <c r="A927" s="287"/>
      <c r="B927" s="63"/>
      <c r="C927" s="63"/>
      <c r="D927" s="289"/>
      <c r="E927" s="289"/>
      <c r="F927" s="63"/>
      <c r="G927" s="290"/>
      <c r="H927" s="282"/>
      <c r="I927" s="281"/>
      <c r="J927" s="281"/>
      <c r="K927" s="62"/>
      <c r="L927" s="62"/>
      <c r="M927" s="63"/>
      <c r="N927" s="63"/>
      <c r="O927" s="63"/>
      <c r="P927" s="63"/>
      <c r="Q927" s="63"/>
      <c r="R927" s="63"/>
      <c r="S927" s="63"/>
      <c r="T927" s="63"/>
      <c r="U927" s="63"/>
      <c r="V927" s="63"/>
      <c r="W927" s="63"/>
      <c r="X927" s="63"/>
      <c r="Y927" s="63"/>
      <c r="Z927" s="63"/>
    </row>
    <row r="928" spans="1:26" ht="24">
      <c r="A928" s="287"/>
      <c r="B928" s="63"/>
      <c r="C928" s="63"/>
      <c r="D928" s="289"/>
      <c r="E928" s="289"/>
      <c r="F928" s="63"/>
      <c r="G928" s="290"/>
      <c r="H928" s="282"/>
      <c r="I928" s="281"/>
      <c r="J928" s="281"/>
      <c r="K928" s="62"/>
      <c r="L928" s="62"/>
      <c r="M928" s="63"/>
      <c r="N928" s="63"/>
      <c r="O928" s="63"/>
      <c r="P928" s="63"/>
      <c r="Q928" s="63"/>
      <c r="R928" s="63"/>
      <c r="S928" s="63"/>
      <c r="T928" s="63"/>
      <c r="U928" s="63"/>
      <c r="V928" s="63"/>
      <c r="W928" s="63"/>
      <c r="X928" s="63"/>
      <c r="Y928" s="63"/>
      <c r="Z928" s="63"/>
    </row>
    <row r="929" spans="1:26" ht="24">
      <c r="A929" s="287"/>
      <c r="B929" s="63"/>
      <c r="C929" s="63"/>
      <c r="D929" s="289"/>
      <c r="E929" s="289"/>
      <c r="F929" s="63"/>
      <c r="G929" s="290"/>
      <c r="H929" s="282"/>
      <c r="I929" s="281"/>
      <c r="J929" s="281"/>
      <c r="K929" s="62"/>
      <c r="L929" s="62"/>
      <c r="M929" s="63"/>
      <c r="N929" s="63"/>
      <c r="O929" s="63"/>
      <c r="P929" s="63"/>
      <c r="Q929" s="63"/>
      <c r="R929" s="63"/>
      <c r="S929" s="63"/>
      <c r="T929" s="63"/>
      <c r="U929" s="63"/>
      <c r="V929" s="63"/>
      <c r="W929" s="63"/>
      <c r="X929" s="63"/>
      <c r="Y929" s="63"/>
      <c r="Z929" s="63"/>
    </row>
    <row r="930" spans="1:26" ht="24">
      <c r="A930" s="287"/>
      <c r="B930" s="63"/>
      <c r="C930" s="63"/>
      <c r="D930" s="289"/>
      <c r="E930" s="289"/>
      <c r="F930" s="63"/>
      <c r="G930" s="290"/>
      <c r="H930" s="282"/>
      <c r="I930" s="281"/>
      <c r="J930" s="281"/>
      <c r="K930" s="62"/>
      <c r="L930" s="62"/>
      <c r="M930" s="63"/>
      <c r="N930" s="63"/>
      <c r="O930" s="63"/>
      <c r="P930" s="63"/>
      <c r="Q930" s="63"/>
      <c r="R930" s="63"/>
      <c r="S930" s="63"/>
      <c r="T930" s="63"/>
      <c r="U930" s="63"/>
      <c r="V930" s="63"/>
      <c r="W930" s="63"/>
      <c r="X930" s="63"/>
      <c r="Y930" s="63"/>
      <c r="Z930" s="63"/>
    </row>
    <row r="931" spans="1:26" ht="24">
      <c r="A931" s="287"/>
      <c r="B931" s="63"/>
      <c r="C931" s="63"/>
      <c r="D931" s="289"/>
      <c r="E931" s="289"/>
      <c r="F931" s="63"/>
      <c r="G931" s="290"/>
      <c r="H931" s="282"/>
      <c r="I931" s="281"/>
      <c r="J931" s="281"/>
      <c r="K931" s="62"/>
      <c r="L931" s="62"/>
      <c r="M931" s="63"/>
      <c r="N931" s="63"/>
      <c r="O931" s="63"/>
      <c r="P931" s="63"/>
      <c r="Q931" s="63"/>
      <c r="R931" s="63"/>
      <c r="S931" s="63"/>
      <c r="T931" s="63"/>
      <c r="U931" s="63"/>
      <c r="V931" s="63"/>
      <c r="W931" s="63"/>
      <c r="X931" s="63"/>
      <c r="Y931" s="63"/>
      <c r="Z931" s="63"/>
    </row>
    <row r="932" spans="1:26" ht="24">
      <c r="A932" s="287"/>
      <c r="B932" s="63"/>
      <c r="C932" s="63"/>
      <c r="D932" s="289"/>
      <c r="E932" s="289"/>
      <c r="F932" s="63"/>
      <c r="G932" s="290"/>
      <c r="H932" s="282"/>
      <c r="I932" s="281"/>
      <c r="J932" s="281"/>
      <c r="K932" s="62"/>
      <c r="L932" s="62"/>
      <c r="M932" s="63"/>
      <c r="N932" s="63"/>
      <c r="O932" s="63"/>
      <c r="P932" s="63"/>
      <c r="Q932" s="63"/>
      <c r="R932" s="63"/>
      <c r="S932" s="63"/>
      <c r="T932" s="63"/>
      <c r="U932" s="63"/>
      <c r="V932" s="63"/>
      <c r="W932" s="63"/>
      <c r="X932" s="63"/>
      <c r="Y932" s="63"/>
      <c r="Z932" s="63"/>
    </row>
    <row r="933" spans="1:26" ht="24">
      <c r="A933" s="287"/>
      <c r="B933" s="63"/>
      <c r="C933" s="63"/>
      <c r="D933" s="289"/>
      <c r="E933" s="289"/>
      <c r="F933" s="63"/>
      <c r="G933" s="290"/>
      <c r="H933" s="282"/>
      <c r="I933" s="281"/>
      <c r="J933" s="281"/>
      <c r="K933" s="62"/>
      <c r="L933" s="62"/>
      <c r="M933" s="63"/>
      <c r="N933" s="63"/>
      <c r="O933" s="63"/>
      <c r="P933" s="63"/>
      <c r="Q933" s="63"/>
      <c r="R933" s="63"/>
      <c r="S933" s="63"/>
      <c r="T933" s="63"/>
      <c r="U933" s="63"/>
      <c r="V933" s="63"/>
      <c r="W933" s="63"/>
      <c r="X933" s="63"/>
      <c r="Y933" s="63"/>
      <c r="Z933" s="63"/>
    </row>
    <row r="934" spans="1:26" ht="24">
      <c r="A934" s="287"/>
      <c r="B934" s="63"/>
      <c r="C934" s="63"/>
      <c r="D934" s="289"/>
      <c r="E934" s="289"/>
      <c r="F934" s="63"/>
      <c r="G934" s="290"/>
      <c r="H934" s="282"/>
      <c r="I934" s="281"/>
      <c r="J934" s="281"/>
      <c r="K934" s="62"/>
      <c r="L934" s="62"/>
      <c r="M934" s="63"/>
      <c r="N934" s="63"/>
      <c r="O934" s="63"/>
      <c r="P934" s="63"/>
      <c r="Q934" s="63"/>
      <c r="R934" s="63"/>
      <c r="S934" s="63"/>
      <c r="T934" s="63"/>
      <c r="U934" s="63"/>
      <c r="V934" s="63"/>
      <c r="W934" s="63"/>
      <c r="X934" s="63"/>
      <c r="Y934" s="63"/>
      <c r="Z934" s="63"/>
    </row>
    <row r="935" spans="1:26" ht="24">
      <c r="A935" s="287"/>
      <c r="B935" s="63"/>
      <c r="C935" s="63"/>
      <c r="D935" s="289"/>
      <c r="E935" s="289"/>
      <c r="F935" s="63"/>
      <c r="G935" s="290"/>
      <c r="H935" s="282"/>
      <c r="I935" s="281"/>
      <c r="J935" s="281"/>
      <c r="K935" s="62"/>
      <c r="L935" s="62"/>
      <c r="M935" s="63"/>
      <c r="N935" s="63"/>
      <c r="O935" s="63"/>
      <c r="P935" s="63"/>
      <c r="Q935" s="63"/>
      <c r="R935" s="63"/>
      <c r="S935" s="63"/>
      <c r="T935" s="63"/>
      <c r="U935" s="63"/>
      <c r="V935" s="63"/>
      <c r="W935" s="63"/>
      <c r="X935" s="63"/>
      <c r="Y935" s="63"/>
      <c r="Z935" s="63"/>
    </row>
    <row r="936" spans="1:26" ht="24">
      <c r="A936" s="287"/>
      <c r="B936" s="63"/>
      <c r="C936" s="63"/>
      <c r="D936" s="289"/>
      <c r="E936" s="289"/>
      <c r="F936" s="63"/>
      <c r="G936" s="290"/>
      <c r="H936" s="282"/>
      <c r="I936" s="281"/>
      <c r="J936" s="281"/>
      <c r="K936" s="62"/>
      <c r="L936" s="62"/>
      <c r="M936" s="63"/>
      <c r="N936" s="63"/>
      <c r="O936" s="63"/>
      <c r="P936" s="63"/>
      <c r="Q936" s="63"/>
      <c r="R936" s="63"/>
      <c r="S936" s="63"/>
      <c r="T936" s="63"/>
      <c r="U936" s="63"/>
      <c r="V936" s="63"/>
      <c r="W936" s="63"/>
      <c r="X936" s="63"/>
      <c r="Y936" s="63"/>
      <c r="Z936" s="63"/>
    </row>
    <row r="937" spans="1:26" ht="24">
      <c r="A937" s="287"/>
      <c r="B937" s="63"/>
      <c r="C937" s="63"/>
      <c r="D937" s="289"/>
      <c r="E937" s="289"/>
      <c r="F937" s="63"/>
      <c r="G937" s="290"/>
      <c r="H937" s="282"/>
      <c r="I937" s="281"/>
      <c r="J937" s="281"/>
      <c r="K937" s="62"/>
      <c r="L937" s="62"/>
      <c r="M937" s="63"/>
      <c r="N937" s="63"/>
      <c r="O937" s="63"/>
      <c r="P937" s="63"/>
      <c r="Q937" s="63"/>
      <c r="R937" s="63"/>
      <c r="S937" s="63"/>
      <c r="T937" s="63"/>
      <c r="U937" s="63"/>
      <c r="V937" s="63"/>
      <c r="W937" s="63"/>
      <c r="X937" s="63"/>
      <c r="Y937" s="63"/>
      <c r="Z937" s="63"/>
    </row>
    <row r="938" spans="1:26" ht="24">
      <c r="A938" s="287"/>
      <c r="B938" s="63"/>
      <c r="C938" s="63"/>
      <c r="D938" s="289"/>
      <c r="E938" s="289"/>
      <c r="F938" s="63"/>
      <c r="G938" s="290"/>
      <c r="H938" s="282"/>
      <c r="I938" s="281"/>
      <c r="J938" s="281"/>
      <c r="K938" s="62"/>
      <c r="L938" s="62"/>
      <c r="M938" s="63"/>
      <c r="N938" s="63"/>
      <c r="O938" s="63"/>
      <c r="P938" s="63"/>
      <c r="Q938" s="63"/>
      <c r="R938" s="63"/>
      <c r="S938" s="63"/>
      <c r="T938" s="63"/>
      <c r="U938" s="63"/>
      <c r="V938" s="63"/>
      <c r="W938" s="63"/>
      <c r="X938" s="63"/>
      <c r="Y938" s="63"/>
      <c r="Z938" s="63"/>
    </row>
    <row r="939" spans="1:26" ht="24">
      <c r="A939" s="287"/>
      <c r="B939" s="63"/>
      <c r="C939" s="63"/>
      <c r="D939" s="289"/>
      <c r="E939" s="289"/>
      <c r="F939" s="63"/>
      <c r="G939" s="290"/>
      <c r="H939" s="282"/>
      <c r="I939" s="281"/>
      <c r="J939" s="281"/>
      <c r="K939" s="62"/>
      <c r="L939" s="62"/>
      <c r="M939" s="63"/>
      <c r="N939" s="63"/>
      <c r="O939" s="63"/>
      <c r="P939" s="63"/>
      <c r="Q939" s="63"/>
      <c r="R939" s="63"/>
      <c r="S939" s="63"/>
      <c r="T939" s="63"/>
      <c r="U939" s="63"/>
      <c r="V939" s="63"/>
      <c r="W939" s="63"/>
      <c r="X939" s="63"/>
      <c r="Y939" s="63"/>
      <c r="Z939" s="63"/>
    </row>
    <row r="940" spans="1:26" ht="24">
      <c r="A940" s="287"/>
      <c r="B940" s="63"/>
      <c r="C940" s="63"/>
      <c r="D940" s="289"/>
      <c r="E940" s="289"/>
      <c r="F940" s="63"/>
      <c r="G940" s="290"/>
      <c r="H940" s="282"/>
      <c r="I940" s="281"/>
      <c r="J940" s="281"/>
      <c r="K940" s="62"/>
      <c r="L940" s="62"/>
      <c r="M940" s="63"/>
      <c r="N940" s="63"/>
      <c r="O940" s="63"/>
      <c r="P940" s="63"/>
      <c r="Q940" s="63"/>
      <c r="R940" s="63"/>
      <c r="S940" s="63"/>
      <c r="T940" s="63"/>
      <c r="U940" s="63"/>
      <c r="V940" s="63"/>
      <c r="W940" s="63"/>
      <c r="X940" s="63"/>
      <c r="Y940" s="63"/>
      <c r="Z940" s="63"/>
    </row>
    <row r="941" spans="1:26" ht="24">
      <c r="A941" s="287"/>
      <c r="B941" s="63"/>
      <c r="C941" s="63"/>
      <c r="D941" s="289"/>
      <c r="E941" s="289"/>
      <c r="F941" s="63"/>
      <c r="G941" s="290"/>
      <c r="H941" s="282"/>
      <c r="I941" s="281"/>
      <c r="J941" s="281"/>
      <c r="K941" s="62"/>
      <c r="L941" s="62"/>
      <c r="M941" s="63"/>
      <c r="N941" s="63"/>
      <c r="O941" s="63"/>
      <c r="P941" s="63"/>
      <c r="Q941" s="63"/>
      <c r="R941" s="63"/>
      <c r="S941" s="63"/>
      <c r="T941" s="63"/>
      <c r="U941" s="63"/>
      <c r="V941" s="63"/>
      <c r="W941" s="63"/>
      <c r="X941" s="63"/>
      <c r="Y941" s="63"/>
      <c r="Z941" s="63"/>
    </row>
    <row r="942" spans="1:26" ht="24">
      <c r="A942" s="287"/>
      <c r="B942" s="63"/>
      <c r="C942" s="63"/>
      <c r="D942" s="289"/>
      <c r="E942" s="289"/>
      <c r="F942" s="63"/>
      <c r="G942" s="290"/>
      <c r="H942" s="282"/>
      <c r="I942" s="281"/>
      <c r="J942" s="281"/>
      <c r="K942" s="62"/>
      <c r="L942" s="62"/>
      <c r="M942" s="63"/>
      <c r="N942" s="63"/>
      <c r="O942" s="63"/>
      <c r="P942" s="63"/>
      <c r="Q942" s="63"/>
      <c r="R942" s="63"/>
      <c r="S942" s="63"/>
      <c r="T942" s="63"/>
      <c r="U942" s="63"/>
      <c r="V942" s="63"/>
      <c r="W942" s="63"/>
      <c r="X942" s="63"/>
      <c r="Y942" s="63"/>
      <c r="Z942" s="63"/>
    </row>
    <row r="943" spans="1:26" ht="24">
      <c r="A943" s="287"/>
      <c r="B943" s="63"/>
      <c r="C943" s="63"/>
      <c r="D943" s="289"/>
      <c r="E943" s="289"/>
      <c r="F943" s="63"/>
      <c r="G943" s="290"/>
      <c r="H943" s="282"/>
      <c r="I943" s="281"/>
      <c r="J943" s="281"/>
      <c r="K943" s="62"/>
      <c r="L943" s="62"/>
      <c r="M943" s="63"/>
      <c r="N943" s="63"/>
      <c r="O943" s="63"/>
      <c r="P943" s="63"/>
      <c r="Q943" s="63"/>
      <c r="R943" s="63"/>
      <c r="S943" s="63"/>
      <c r="T943" s="63"/>
      <c r="U943" s="63"/>
      <c r="V943" s="63"/>
      <c r="W943" s="63"/>
      <c r="X943" s="63"/>
      <c r="Y943" s="63"/>
      <c r="Z943" s="63"/>
    </row>
    <row r="944" spans="1:26" ht="24">
      <c r="A944" s="287"/>
      <c r="B944" s="63"/>
      <c r="C944" s="63"/>
      <c r="D944" s="289"/>
      <c r="E944" s="289"/>
      <c r="F944" s="63"/>
      <c r="G944" s="290"/>
      <c r="H944" s="282"/>
      <c r="I944" s="281"/>
      <c r="J944" s="281"/>
      <c r="K944" s="62"/>
      <c r="L944" s="62"/>
      <c r="M944" s="63"/>
      <c r="N944" s="63"/>
      <c r="O944" s="63"/>
      <c r="P944" s="63"/>
      <c r="Q944" s="63"/>
      <c r="R944" s="63"/>
      <c r="S944" s="63"/>
      <c r="T944" s="63"/>
      <c r="U944" s="63"/>
      <c r="V944" s="63"/>
      <c r="W944" s="63"/>
      <c r="X944" s="63"/>
      <c r="Y944" s="63"/>
      <c r="Z944" s="63"/>
    </row>
    <row r="945" spans="1:26" ht="24">
      <c r="A945" s="287"/>
      <c r="B945" s="63"/>
      <c r="C945" s="63"/>
      <c r="D945" s="289"/>
      <c r="E945" s="289"/>
      <c r="F945" s="63"/>
      <c r="G945" s="290"/>
      <c r="H945" s="282"/>
      <c r="I945" s="281"/>
      <c r="J945" s="281"/>
      <c r="K945" s="62"/>
      <c r="L945" s="62"/>
      <c r="M945" s="63"/>
      <c r="N945" s="63"/>
      <c r="O945" s="63"/>
      <c r="P945" s="63"/>
      <c r="Q945" s="63"/>
      <c r="R945" s="63"/>
      <c r="S945" s="63"/>
      <c r="T945" s="63"/>
      <c r="U945" s="63"/>
      <c r="V945" s="63"/>
      <c r="W945" s="63"/>
      <c r="X945" s="63"/>
      <c r="Y945" s="63"/>
      <c r="Z945" s="63"/>
    </row>
    <row r="946" spans="1:26" ht="24">
      <c r="A946" s="287"/>
      <c r="B946" s="63"/>
      <c r="C946" s="63"/>
      <c r="D946" s="289"/>
      <c r="E946" s="289"/>
      <c r="F946" s="63"/>
      <c r="G946" s="290"/>
      <c r="H946" s="282"/>
      <c r="I946" s="281"/>
      <c r="J946" s="281"/>
      <c r="K946" s="62"/>
      <c r="L946" s="62"/>
      <c r="M946" s="63"/>
      <c r="N946" s="63"/>
      <c r="O946" s="63"/>
      <c r="P946" s="63"/>
      <c r="Q946" s="63"/>
      <c r="R946" s="63"/>
      <c r="S946" s="63"/>
      <c r="T946" s="63"/>
      <c r="U946" s="63"/>
      <c r="V946" s="63"/>
      <c r="W946" s="63"/>
      <c r="X946" s="63"/>
      <c r="Y946" s="63"/>
      <c r="Z946" s="63"/>
    </row>
    <row r="947" spans="1:26" ht="24">
      <c r="A947" s="287"/>
      <c r="B947" s="63"/>
      <c r="C947" s="63"/>
      <c r="D947" s="289"/>
      <c r="E947" s="289"/>
      <c r="F947" s="63"/>
      <c r="G947" s="290"/>
      <c r="H947" s="282"/>
      <c r="I947" s="281"/>
      <c r="J947" s="281"/>
      <c r="K947" s="62"/>
      <c r="L947" s="62"/>
      <c r="M947" s="63"/>
      <c r="N947" s="63"/>
      <c r="O947" s="63"/>
      <c r="P947" s="63"/>
      <c r="Q947" s="63"/>
      <c r="R947" s="63"/>
      <c r="S947" s="63"/>
      <c r="T947" s="63"/>
      <c r="U947" s="63"/>
      <c r="V947" s="63"/>
      <c r="W947" s="63"/>
      <c r="X947" s="63"/>
      <c r="Y947" s="63"/>
      <c r="Z947" s="63"/>
    </row>
    <row r="948" spans="1:26" ht="24">
      <c r="A948" s="287"/>
      <c r="B948" s="63"/>
      <c r="C948" s="63"/>
      <c r="D948" s="289"/>
      <c r="E948" s="289"/>
      <c r="F948" s="63"/>
      <c r="G948" s="290"/>
      <c r="H948" s="282"/>
      <c r="I948" s="281"/>
      <c r="J948" s="281"/>
      <c r="K948" s="62"/>
      <c r="L948" s="62"/>
      <c r="M948" s="63"/>
      <c r="N948" s="63"/>
      <c r="O948" s="63"/>
      <c r="P948" s="63"/>
      <c r="Q948" s="63"/>
      <c r="R948" s="63"/>
      <c r="S948" s="63"/>
      <c r="T948" s="63"/>
      <c r="U948" s="63"/>
      <c r="V948" s="63"/>
      <c r="W948" s="63"/>
      <c r="X948" s="63"/>
      <c r="Y948" s="63"/>
      <c r="Z948" s="63"/>
    </row>
    <row r="949" spans="1:26" ht="24">
      <c r="A949" s="287"/>
      <c r="B949" s="63"/>
      <c r="C949" s="63"/>
      <c r="D949" s="289"/>
      <c r="E949" s="289"/>
      <c r="F949" s="63"/>
      <c r="G949" s="290"/>
      <c r="H949" s="282"/>
      <c r="I949" s="281"/>
      <c r="J949" s="281"/>
      <c r="K949" s="62"/>
      <c r="L949" s="62"/>
      <c r="M949" s="63"/>
      <c r="N949" s="63"/>
      <c r="O949" s="63"/>
      <c r="P949" s="63"/>
      <c r="Q949" s="63"/>
      <c r="R949" s="63"/>
      <c r="S949" s="63"/>
      <c r="T949" s="63"/>
      <c r="U949" s="63"/>
      <c r="V949" s="63"/>
      <c r="W949" s="63"/>
      <c r="X949" s="63"/>
      <c r="Y949" s="63"/>
      <c r="Z949" s="63"/>
    </row>
    <row r="950" spans="1:26" ht="24">
      <c r="A950" s="287"/>
      <c r="B950" s="63"/>
      <c r="C950" s="63"/>
      <c r="D950" s="289"/>
      <c r="E950" s="289"/>
      <c r="F950" s="63"/>
      <c r="G950" s="290"/>
      <c r="H950" s="282"/>
      <c r="I950" s="281"/>
      <c r="J950" s="281"/>
      <c r="K950" s="62"/>
      <c r="L950" s="62"/>
      <c r="M950" s="63"/>
      <c r="N950" s="63"/>
      <c r="O950" s="63"/>
      <c r="P950" s="63"/>
      <c r="Q950" s="63"/>
      <c r="R950" s="63"/>
      <c r="S950" s="63"/>
      <c r="T950" s="63"/>
      <c r="U950" s="63"/>
      <c r="V950" s="63"/>
      <c r="W950" s="63"/>
      <c r="X950" s="63"/>
      <c r="Y950" s="63"/>
      <c r="Z950" s="63"/>
    </row>
    <row r="951" spans="1:26" ht="24">
      <c r="A951" s="287"/>
      <c r="B951" s="63"/>
      <c r="C951" s="63"/>
      <c r="D951" s="289"/>
      <c r="E951" s="289"/>
      <c r="F951" s="63"/>
      <c r="G951" s="290"/>
      <c r="H951" s="282"/>
      <c r="I951" s="281"/>
      <c r="J951" s="281"/>
      <c r="K951" s="62"/>
      <c r="L951" s="62"/>
      <c r="M951" s="63"/>
      <c r="N951" s="63"/>
      <c r="O951" s="63"/>
      <c r="P951" s="63"/>
      <c r="Q951" s="63"/>
      <c r="R951" s="63"/>
      <c r="S951" s="63"/>
      <c r="T951" s="63"/>
      <c r="U951" s="63"/>
      <c r="V951" s="63"/>
      <c r="W951" s="63"/>
      <c r="X951" s="63"/>
      <c r="Y951" s="63"/>
      <c r="Z951" s="63"/>
    </row>
    <row r="952" spans="1:26" ht="24">
      <c r="A952" s="287"/>
      <c r="B952" s="63"/>
      <c r="C952" s="63"/>
      <c r="D952" s="289"/>
      <c r="E952" s="289"/>
      <c r="F952" s="63"/>
      <c r="G952" s="290"/>
      <c r="H952" s="282"/>
      <c r="I952" s="281"/>
      <c r="J952" s="281"/>
      <c r="K952" s="62"/>
      <c r="L952" s="62"/>
      <c r="M952" s="63"/>
      <c r="N952" s="63"/>
      <c r="O952" s="63"/>
      <c r="P952" s="63"/>
      <c r="Q952" s="63"/>
      <c r="R952" s="63"/>
      <c r="S952" s="63"/>
      <c r="T952" s="63"/>
      <c r="U952" s="63"/>
      <c r="V952" s="63"/>
      <c r="W952" s="63"/>
      <c r="X952" s="63"/>
      <c r="Y952" s="63"/>
      <c r="Z952" s="63"/>
    </row>
    <row r="953" spans="1:26" ht="24">
      <c r="A953" s="287"/>
      <c r="B953" s="63"/>
      <c r="C953" s="63"/>
      <c r="D953" s="289"/>
      <c r="E953" s="289"/>
      <c r="F953" s="63"/>
      <c r="G953" s="290"/>
      <c r="H953" s="282"/>
      <c r="I953" s="281"/>
      <c r="J953" s="281"/>
      <c r="K953" s="62"/>
      <c r="L953" s="62"/>
      <c r="M953" s="63"/>
      <c r="N953" s="63"/>
      <c r="O953" s="63"/>
      <c r="P953" s="63"/>
      <c r="Q953" s="63"/>
      <c r="R953" s="63"/>
      <c r="S953" s="63"/>
      <c r="T953" s="63"/>
      <c r="U953" s="63"/>
      <c r="V953" s="63"/>
      <c r="W953" s="63"/>
      <c r="X953" s="63"/>
      <c r="Y953" s="63"/>
      <c r="Z953" s="63"/>
    </row>
    <row r="954" spans="1:26" ht="24">
      <c r="A954" s="287"/>
      <c r="B954" s="63"/>
      <c r="C954" s="63"/>
      <c r="D954" s="289"/>
      <c r="E954" s="289"/>
      <c r="F954" s="63"/>
      <c r="G954" s="290"/>
      <c r="H954" s="282"/>
      <c r="I954" s="281"/>
      <c r="J954" s="281"/>
      <c r="K954" s="62"/>
      <c r="L954" s="62"/>
      <c r="M954" s="63"/>
      <c r="N954" s="63"/>
      <c r="O954" s="63"/>
      <c r="P954" s="63"/>
      <c r="Q954" s="63"/>
      <c r="R954" s="63"/>
      <c r="S954" s="63"/>
      <c r="T954" s="63"/>
      <c r="U954" s="63"/>
      <c r="V954" s="63"/>
      <c r="W954" s="63"/>
      <c r="X954" s="63"/>
      <c r="Y954" s="63"/>
      <c r="Z954" s="63"/>
    </row>
    <row r="955" spans="1:26" ht="24">
      <c r="A955" s="287"/>
      <c r="B955" s="63"/>
      <c r="C955" s="63"/>
      <c r="D955" s="289"/>
      <c r="E955" s="289"/>
      <c r="F955" s="63"/>
      <c r="G955" s="290"/>
      <c r="H955" s="282"/>
      <c r="I955" s="281"/>
      <c r="J955" s="281"/>
      <c r="K955" s="62"/>
      <c r="L955" s="62"/>
      <c r="M955" s="63"/>
      <c r="N955" s="63"/>
      <c r="O955" s="63"/>
      <c r="P955" s="63"/>
      <c r="Q955" s="63"/>
      <c r="R955" s="63"/>
      <c r="S955" s="63"/>
      <c r="T955" s="63"/>
      <c r="U955" s="63"/>
      <c r="V955" s="63"/>
      <c r="W955" s="63"/>
      <c r="X955" s="63"/>
      <c r="Y955" s="63"/>
      <c r="Z955" s="63"/>
    </row>
    <row r="956" spans="1:26" ht="24">
      <c r="A956" s="287"/>
      <c r="B956" s="63"/>
      <c r="C956" s="63"/>
      <c r="D956" s="289"/>
      <c r="E956" s="289"/>
      <c r="F956" s="63"/>
      <c r="G956" s="290"/>
      <c r="H956" s="282"/>
      <c r="I956" s="281"/>
      <c r="J956" s="281"/>
      <c r="K956" s="62"/>
      <c r="L956" s="62"/>
      <c r="M956" s="63"/>
      <c r="N956" s="63"/>
      <c r="O956" s="63"/>
      <c r="P956" s="63"/>
      <c r="Q956" s="63"/>
      <c r="R956" s="63"/>
      <c r="S956" s="63"/>
      <c r="T956" s="63"/>
      <c r="U956" s="63"/>
      <c r="V956" s="63"/>
      <c r="W956" s="63"/>
      <c r="X956" s="63"/>
      <c r="Y956" s="63"/>
      <c r="Z956" s="63"/>
    </row>
    <row r="957" spans="1:26" ht="24">
      <c r="A957" s="287"/>
      <c r="B957" s="63"/>
      <c r="C957" s="63"/>
      <c r="D957" s="289"/>
      <c r="E957" s="289"/>
      <c r="F957" s="63"/>
      <c r="G957" s="290"/>
      <c r="H957" s="282"/>
      <c r="I957" s="281"/>
      <c r="J957" s="281"/>
      <c r="K957" s="62"/>
      <c r="L957" s="62"/>
      <c r="M957" s="63"/>
      <c r="N957" s="63"/>
      <c r="O957" s="63"/>
      <c r="P957" s="63"/>
      <c r="Q957" s="63"/>
      <c r="R957" s="63"/>
      <c r="S957" s="63"/>
      <c r="T957" s="63"/>
      <c r="U957" s="63"/>
      <c r="V957" s="63"/>
      <c r="W957" s="63"/>
      <c r="X957" s="63"/>
      <c r="Y957" s="63"/>
      <c r="Z957" s="63"/>
    </row>
    <row r="958" spans="1:26" ht="24">
      <c r="A958" s="287"/>
      <c r="B958" s="63"/>
      <c r="C958" s="63"/>
      <c r="D958" s="289"/>
      <c r="E958" s="289"/>
      <c r="F958" s="63"/>
      <c r="G958" s="290"/>
      <c r="H958" s="282"/>
      <c r="I958" s="281"/>
      <c r="J958" s="281"/>
      <c r="K958" s="62"/>
      <c r="L958" s="62"/>
      <c r="M958" s="63"/>
      <c r="N958" s="63"/>
      <c r="O958" s="63"/>
      <c r="P958" s="63"/>
      <c r="Q958" s="63"/>
      <c r="R958" s="63"/>
      <c r="S958" s="63"/>
      <c r="T958" s="63"/>
      <c r="U958" s="63"/>
      <c r="V958" s="63"/>
      <c r="W958" s="63"/>
      <c r="X958" s="63"/>
      <c r="Y958" s="63"/>
      <c r="Z958" s="63"/>
    </row>
    <row r="959" spans="1:26" ht="24">
      <c r="A959" s="287"/>
      <c r="B959" s="63"/>
      <c r="C959" s="63"/>
      <c r="D959" s="289"/>
      <c r="E959" s="289"/>
      <c r="F959" s="63"/>
      <c r="G959" s="290"/>
      <c r="H959" s="282"/>
      <c r="I959" s="281"/>
      <c r="J959" s="281"/>
      <c r="K959" s="62"/>
      <c r="L959" s="62"/>
      <c r="M959" s="63"/>
      <c r="N959" s="63"/>
      <c r="O959" s="63"/>
      <c r="P959" s="63"/>
      <c r="Q959" s="63"/>
      <c r="R959" s="63"/>
      <c r="S959" s="63"/>
      <c r="T959" s="63"/>
      <c r="U959" s="63"/>
      <c r="V959" s="63"/>
      <c r="W959" s="63"/>
      <c r="X959" s="63"/>
      <c r="Y959" s="63"/>
      <c r="Z959" s="63"/>
    </row>
    <row r="960" spans="1:26" ht="24">
      <c r="A960" s="287"/>
      <c r="B960" s="63"/>
      <c r="C960" s="63"/>
      <c r="D960" s="289"/>
      <c r="E960" s="289"/>
      <c r="F960" s="63"/>
      <c r="G960" s="290"/>
      <c r="H960" s="282"/>
      <c r="I960" s="281"/>
      <c r="J960" s="281"/>
      <c r="K960" s="62"/>
      <c r="L960" s="62"/>
      <c r="M960" s="63"/>
      <c r="N960" s="63"/>
      <c r="O960" s="63"/>
      <c r="P960" s="63"/>
      <c r="Q960" s="63"/>
      <c r="R960" s="63"/>
      <c r="S960" s="63"/>
      <c r="T960" s="63"/>
      <c r="U960" s="63"/>
      <c r="V960" s="63"/>
      <c r="W960" s="63"/>
      <c r="X960" s="63"/>
      <c r="Y960" s="63"/>
      <c r="Z960" s="63"/>
    </row>
    <row r="961" spans="1:26" ht="24">
      <c r="A961" s="287"/>
      <c r="B961" s="63"/>
      <c r="C961" s="63"/>
      <c r="D961" s="289"/>
      <c r="E961" s="289"/>
      <c r="F961" s="63"/>
      <c r="G961" s="290"/>
      <c r="H961" s="282"/>
      <c r="I961" s="281"/>
      <c r="J961" s="281"/>
      <c r="K961" s="62"/>
      <c r="L961" s="62"/>
      <c r="M961" s="63"/>
      <c r="N961" s="63"/>
      <c r="O961" s="63"/>
      <c r="P961" s="63"/>
      <c r="Q961" s="63"/>
      <c r="R961" s="63"/>
      <c r="S961" s="63"/>
      <c r="T961" s="63"/>
      <c r="U961" s="63"/>
      <c r="V961" s="63"/>
      <c r="W961" s="63"/>
      <c r="X961" s="63"/>
      <c r="Y961" s="63"/>
      <c r="Z961" s="63"/>
    </row>
    <row r="962" spans="1:26" ht="24">
      <c r="A962" s="287"/>
      <c r="B962" s="63"/>
      <c r="C962" s="63"/>
      <c r="D962" s="289"/>
      <c r="E962" s="289"/>
      <c r="F962" s="63"/>
      <c r="G962" s="290"/>
      <c r="H962" s="282"/>
      <c r="I962" s="281"/>
      <c r="J962" s="281"/>
      <c r="K962" s="62"/>
      <c r="L962" s="62"/>
      <c r="M962" s="63"/>
      <c r="N962" s="63"/>
      <c r="O962" s="63"/>
      <c r="P962" s="63"/>
      <c r="Q962" s="63"/>
      <c r="R962" s="63"/>
      <c r="S962" s="63"/>
      <c r="T962" s="63"/>
      <c r="U962" s="63"/>
      <c r="V962" s="63"/>
      <c r="W962" s="63"/>
      <c r="X962" s="63"/>
      <c r="Y962" s="63"/>
      <c r="Z962" s="63"/>
    </row>
    <row r="963" spans="1:26" ht="24">
      <c r="A963" s="287"/>
      <c r="B963" s="63"/>
      <c r="C963" s="63"/>
      <c r="D963" s="289"/>
      <c r="E963" s="289"/>
      <c r="F963" s="63"/>
      <c r="G963" s="290"/>
      <c r="H963" s="282"/>
      <c r="I963" s="281"/>
      <c r="J963" s="281"/>
      <c r="K963" s="62"/>
      <c r="L963" s="62"/>
      <c r="M963" s="63"/>
      <c r="N963" s="63"/>
      <c r="O963" s="63"/>
      <c r="P963" s="63"/>
      <c r="Q963" s="63"/>
      <c r="R963" s="63"/>
      <c r="S963" s="63"/>
      <c r="T963" s="63"/>
      <c r="U963" s="63"/>
      <c r="V963" s="63"/>
      <c r="W963" s="63"/>
      <c r="X963" s="63"/>
      <c r="Y963" s="63"/>
      <c r="Z963" s="63"/>
    </row>
    <row r="964" spans="1:26" ht="24">
      <c r="A964" s="287"/>
      <c r="B964" s="63"/>
      <c r="C964" s="63"/>
      <c r="D964" s="289"/>
      <c r="E964" s="289"/>
      <c r="F964" s="63"/>
      <c r="G964" s="290"/>
      <c r="H964" s="282"/>
      <c r="I964" s="281"/>
      <c r="J964" s="281"/>
      <c r="K964" s="62"/>
      <c r="L964" s="62"/>
      <c r="M964" s="63"/>
      <c r="N964" s="63"/>
      <c r="O964" s="63"/>
      <c r="P964" s="63"/>
      <c r="Q964" s="63"/>
      <c r="R964" s="63"/>
      <c r="S964" s="63"/>
      <c r="T964" s="63"/>
      <c r="U964" s="63"/>
      <c r="V964" s="63"/>
      <c r="W964" s="63"/>
      <c r="X964" s="63"/>
      <c r="Y964" s="63"/>
      <c r="Z964" s="63"/>
    </row>
    <row r="965" spans="1:26" ht="24">
      <c r="A965" s="287"/>
      <c r="B965" s="63"/>
      <c r="C965" s="63"/>
      <c r="D965" s="289"/>
      <c r="E965" s="289"/>
      <c r="F965" s="63"/>
      <c r="G965" s="290"/>
      <c r="H965" s="282"/>
      <c r="I965" s="281"/>
      <c r="J965" s="281"/>
      <c r="K965" s="62"/>
      <c r="L965" s="62"/>
      <c r="M965" s="63"/>
      <c r="N965" s="63"/>
      <c r="O965" s="63"/>
      <c r="P965" s="63"/>
      <c r="Q965" s="63"/>
      <c r="R965" s="63"/>
      <c r="S965" s="63"/>
      <c r="T965" s="63"/>
      <c r="U965" s="63"/>
      <c r="V965" s="63"/>
      <c r="W965" s="63"/>
      <c r="X965" s="63"/>
      <c r="Y965" s="63"/>
      <c r="Z965" s="63"/>
    </row>
    <row r="966" spans="1:26" ht="24">
      <c r="A966" s="287"/>
      <c r="B966" s="63"/>
      <c r="C966" s="63"/>
      <c r="D966" s="289"/>
      <c r="E966" s="289"/>
      <c r="F966" s="63"/>
      <c r="G966" s="290"/>
      <c r="H966" s="282"/>
      <c r="I966" s="281"/>
      <c r="J966" s="281"/>
      <c r="K966" s="62"/>
      <c r="L966" s="62"/>
      <c r="M966" s="63"/>
      <c r="N966" s="63"/>
      <c r="O966" s="63"/>
      <c r="P966" s="63"/>
      <c r="Q966" s="63"/>
      <c r="R966" s="63"/>
      <c r="S966" s="63"/>
      <c r="T966" s="63"/>
      <c r="U966" s="63"/>
      <c r="V966" s="63"/>
      <c r="W966" s="63"/>
      <c r="X966" s="63"/>
      <c r="Y966" s="63"/>
      <c r="Z966" s="63"/>
    </row>
    <row r="967" spans="1:26" ht="24">
      <c r="A967" s="287"/>
      <c r="B967" s="63"/>
      <c r="C967" s="63"/>
      <c r="D967" s="289"/>
      <c r="E967" s="289"/>
      <c r="F967" s="63"/>
      <c r="G967" s="290"/>
      <c r="H967" s="282"/>
      <c r="I967" s="281"/>
      <c r="J967" s="281"/>
      <c r="K967" s="62"/>
      <c r="L967" s="62"/>
      <c r="M967" s="63"/>
      <c r="N967" s="63"/>
      <c r="O967" s="63"/>
      <c r="P967" s="63"/>
      <c r="Q967" s="63"/>
      <c r="R967" s="63"/>
      <c r="S967" s="63"/>
      <c r="T967" s="63"/>
      <c r="U967" s="63"/>
      <c r="V967" s="63"/>
      <c r="W967" s="63"/>
      <c r="X967" s="63"/>
      <c r="Y967" s="63"/>
      <c r="Z967" s="63"/>
    </row>
    <row r="968" spans="1:26" ht="24">
      <c r="A968" s="287"/>
      <c r="B968" s="63"/>
      <c r="C968" s="63"/>
      <c r="D968" s="289"/>
      <c r="E968" s="289"/>
      <c r="F968" s="63"/>
      <c r="G968" s="290"/>
      <c r="H968" s="282"/>
      <c r="I968" s="281"/>
      <c r="J968" s="281"/>
      <c r="K968" s="62"/>
      <c r="L968" s="62"/>
      <c r="M968" s="63"/>
      <c r="N968" s="63"/>
      <c r="O968" s="63"/>
      <c r="P968" s="63"/>
      <c r="Q968" s="63"/>
      <c r="R968" s="63"/>
      <c r="S968" s="63"/>
      <c r="T968" s="63"/>
      <c r="U968" s="63"/>
      <c r="V968" s="63"/>
      <c r="W968" s="63"/>
      <c r="X968" s="63"/>
      <c r="Y968" s="63"/>
      <c r="Z968" s="63"/>
    </row>
    <row r="969" spans="1:26" ht="24">
      <c r="A969" s="287"/>
      <c r="B969" s="63"/>
      <c r="C969" s="63"/>
      <c r="D969" s="289"/>
      <c r="E969" s="289"/>
      <c r="F969" s="63"/>
      <c r="G969" s="290"/>
      <c r="H969" s="282"/>
      <c r="I969" s="281"/>
      <c r="J969" s="281"/>
      <c r="K969" s="62"/>
      <c r="L969" s="62"/>
      <c r="M969" s="63"/>
      <c r="N969" s="63"/>
      <c r="O969" s="63"/>
      <c r="P969" s="63"/>
      <c r="Q969" s="63"/>
      <c r="R969" s="63"/>
      <c r="S969" s="63"/>
      <c r="T969" s="63"/>
      <c r="U969" s="63"/>
      <c r="V969" s="63"/>
      <c r="W969" s="63"/>
      <c r="X969" s="63"/>
      <c r="Y969" s="63"/>
      <c r="Z969" s="63"/>
    </row>
    <row r="970" spans="1:26" ht="24">
      <c r="A970" s="287"/>
      <c r="B970" s="63"/>
      <c r="C970" s="63"/>
      <c r="D970" s="289"/>
      <c r="E970" s="289"/>
      <c r="F970" s="63"/>
      <c r="G970" s="290"/>
      <c r="H970" s="282"/>
      <c r="I970" s="281"/>
      <c r="J970" s="281"/>
      <c r="K970" s="62"/>
      <c r="L970" s="62"/>
      <c r="M970" s="63"/>
      <c r="N970" s="63"/>
      <c r="O970" s="63"/>
      <c r="P970" s="63"/>
      <c r="Q970" s="63"/>
      <c r="R970" s="63"/>
      <c r="S970" s="63"/>
      <c r="T970" s="63"/>
      <c r="U970" s="63"/>
      <c r="V970" s="63"/>
      <c r="W970" s="63"/>
      <c r="X970" s="63"/>
      <c r="Y970" s="63"/>
      <c r="Z970" s="63"/>
    </row>
    <row r="971" spans="1:26" ht="24">
      <c r="A971" s="287"/>
      <c r="B971" s="63"/>
      <c r="C971" s="63"/>
      <c r="D971" s="289"/>
      <c r="E971" s="289"/>
      <c r="F971" s="63"/>
      <c r="G971" s="290"/>
      <c r="H971" s="282"/>
      <c r="I971" s="281"/>
      <c r="J971" s="281"/>
      <c r="K971" s="62"/>
      <c r="L971" s="62"/>
      <c r="M971" s="63"/>
      <c r="N971" s="63"/>
      <c r="O971" s="63"/>
      <c r="P971" s="63"/>
      <c r="Q971" s="63"/>
      <c r="R971" s="63"/>
      <c r="S971" s="63"/>
      <c r="T971" s="63"/>
      <c r="U971" s="63"/>
      <c r="V971" s="63"/>
      <c r="W971" s="63"/>
      <c r="X971" s="63"/>
      <c r="Y971" s="63"/>
      <c r="Z971" s="63"/>
    </row>
    <row r="972" spans="1:26" ht="24">
      <c r="A972" s="287"/>
      <c r="B972" s="63"/>
      <c r="C972" s="63"/>
      <c r="D972" s="289"/>
      <c r="E972" s="289"/>
      <c r="F972" s="63"/>
      <c r="G972" s="290"/>
      <c r="H972" s="282"/>
      <c r="I972" s="281"/>
      <c r="J972" s="281"/>
      <c r="K972" s="62"/>
      <c r="L972" s="62"/>
      <c r="M972" s="63"/>
      <c r="N972" s="63"/>
      <c r="O972" s="63"/>
      <c r="P972" s="63"/>
      <c r="Q972" s="63"/>
      <c r="R972" s="63"/>
      <c r="S972" s="63"/>
      <c r="T972" s="63"/>
      <c r="U972" s="63"/>
      <c r="V972" s="63"/>
      <c r="W972" s="63"/>
      <c r="X972" s="63"/>
      <c r="Y972" s="63"/>
      <c r="Z972" s="63"/>
    </row>
    <row r="973" spans="1:26" ht="24">
      <c r="A973" s="287"/>
      <c r="B973" s="63"/>
      <c r="C973" s="63"/>
      <c r="D973" s="289"/>
      <c r="E973" s="289"/>
      <c r="F973" s="63"/>
      <c r="G973" s="290"/>
      <c r="H973" s="282"/>
      <c r="I973" s="281"/>
      <c r="J973" s="281"/>
      <c r="K973" s="62"/>
      <c r="L973" s="62"/>
      <c r="M973" s="63"/>
      <c r="N973" s="63"/>
      <c r="O973" s="63"/>
      <c r="P973" s="63"/>
      <c r="Q973" s="63"/>
      <c r="R973" s="63"/>
      <c r="S973" s="63"/>
      <c r="T973" s="63"/>
      <c r="U973" s="63"/>
      <c r="V973" s="63"/>
      <c r="W973" s="63"/>
      <c r="X973" s="63"/>
      <c r="Y973" s="63"/>
      <c r="Z973" s="63"/>
    </row>
    <row r="974" spans="1:26" ht="24">
      <c r="A974" s="287"/>
      <c r="B974" s="63"/>
      <c r="C974" s="63"/>
      <c r="D974" s="289"/>
      <c r="E974" s="289"/>
      <c r="F974" s="63"/>
      <c r="G974" s="290"/>
      <c r="H974" s="282"/>
      <c r="I974" s="281"/>
      <c r="J974" s="281"/>
      <c r="K974" s="62"/>
      <c r="L974" s="62"/>
      <c r="M974" s="63"/>
      <c r="N974" s="63"/>
      <c r="O974" s="63"/>
      <c r="P974" s="63"/>
      <c r="Q974" s="63"/>
      <c r="R974" s="63"/>
      <c r="S974" s="63"/>
      <c r="T974" s="63"/>
      <c r="U974" s="63"/>
      <c r="V974" s="63"/>
      <c r="W974" s="63"/>
      <c r="X974" s="63"/>
      <c r="Y974" s="63"/>
      <c r="Z974" s="63"/>
    </row>
    <row r="975" spans="1:26" ht="24">
      <c r="A975" s="287"/>
      <c r="B975" s="63"/>
      <c r="C975" s="63"/>
      <c r="D975" s="289"/>
      <c r="E975" s="289"/>
      <c r="F975" s="63"/>
      <c r="G975" s="290"/>
      <c r="H975" s="282"/>
      <c r="I975" s="281"/>
      <c r="J975" s="281"/>
      <c r="K975" s="62"/>
      <c r="L975" s="62"/>
      <c r="M975" s="63"/>
      <c r="N975" s="63"/>
      <c r="O975" s="63"/>
      <c r="P975" s="63"/>
      <c r="Q975" s="63"/>
      <c r="R975" s="63"/>
      <c r="S975" s="63"/>
      <c r="T975" s="63"/>
      <c r="U975" s="63"/>
      <c r="V975" s="63"/>
      <c r="W975" s="63"/>
      <c r="X975" s="63"/>
      <c r="Y975" s="63"/>
      <c r="Z975" s="63"/>
    </row>
    <row r="976" spans="1:26" ht="24">
      <c r="A976" s="287"/>
      <c r="B976" s="63"/>
      <c r="C976" s="63"/>
      <c r="D976" s="289"/>
      <c r="E976" s="289"/>
      <c r="F976" s="63"/>
      <c r="G976" s="290"/>
      <c r="H976" s="282"/>
      <c r="I976" s="281"/>
      <c r="J976" s="281"/>
      <c r="K976" s="62"/>
      <c r="L976" s="62"/>
      <c r="M976" s="63"/>
      <c r="N976" s="63"/>
      <c r="O976" s="63"/>
      <c r="P976" s="63"/>
      <c r="Q976" s="63"/>
      <c r="R976" s="63"/>
      <c r="S976" s="63"/>
      <c r="T976" s="63"/>
      <c r="U976" s="63"/>
      <c r="V976" s="63"/>
      <c r="W976" s="63"/>
      <c r="X976" s="63"/>
      <c r="Y976" s="63"/>
      <c r="Z976" s="63"/>
    </row>
    <row r="977" spans="1:26" ht="24">
      <c r="A977" s="287"/>
      <c r="B977" s="63"/>
      <c r="C977" s="63"/>
      <c r="D977" s="289"/>
      <c r="E977" s="289"/>
      <c r="F977" s="63"/>
      <c r="G977" s="290"/>
      <c r="H977" s="282"/>
      <c r="I977" s="281"/>
      <c r="J977" s="281"/>
      <c r="K977" s="62"/>
      <c r="L977" s="62"/>
      <c r="M977" s="63"/>
      <c r="N977" s="63"/>
      <c r="O977" s="63"/>
      <c r="P977" s="63"/>
      <c r="Q977" s="63"/>
      <c r="R977" s="63"/>
      <c r="S977" s="63"/>
      <c r="T977" s="63"/>
      <c r="U977" s="63"/>
      <c r="V977" s="63"/>
      <c r="W977" s="63"/>
      <c r="X977" s="63"/>
      <c r="Y977" s="63"/>
      <c r="Z977" s="63"/>
    </row>
    <row r="978" spans="1:26" ht="24">
      <c r="A978" s="287"/>
      <c r="B978" s="63"/>
      <c r="C978" s="63"/>
      <c r="D978" s="289"/>
      <c r="E978" s="289"/>
      <c r="F978" s="63"/>
      <c r="G978" s="290"/>
      <c r="H978" s="282"/>
      <c r="I978" s="281"/>
      <c r="J978" s="281"/>
      <c r="K978" s="62"/>
      <c r="L978" s="62"/>
      <c r="M978" s="63"/>
      <c r="N978" s="63"/>
      <c r="O978" s="63"/>
      <c r="P978" s="63"/>
      <c r="Q978" s="63"/>
      <c r="R978" s="63"/>
      <c r="S978" s="63"/>
      <c r="T978" s="63"/>
      <c r="U978" s="63"/>
      <c r="V978" s="63"/>
      <c r="W978" s="63"/>
      <c r="X978" s="63"/>
      <c r="Y978" s="63"/>
      <c r="Z978" s="63"/>
    </row>
    <row r="979" spans="1:26" ht="24">
      <c r="A979" s="287"/>
      <c r="B979" s="63"/>
      <c r="C979" s="63"/>
      <c r="D979" s="289"/>
      <c r="E979" s="289"/>
      <c r="F979" s="63"/>
      <c r="G979" s="290"/>
      <c r="H979" s="282"/>
      <c r="I979" s="281"/>
      <c r="J979" s="281"/>
      <c r="K979" s="62"/>
      <c r="L979" s="62"/>
      <c r="M979" s="63"/>
      <c r="N979" s="63"/>
      <c r="O979" s="63"/>
      <c r="P979" s="63"/>
      <c r="Q979" s="63"/>
      <c r="R979" s="63"/>
      <c r="S979" s="63"/>
      <c r="T979" s="63"/>
      <c r="U979" s="63"/>
      <c r="V979" s="63"/>
      <c r="W979" s="63"/>
      <c r="X979" s="63"/>
      <c r="Y979" s="63"/>
      <c r="Z979" s="63"/>
    </row>
    <row r="980" spans="1:26" ht="24">
      <c r="A980" s="287"/>
      <c r="B980" s="63"/>
      <c r="C980" s="63"/>
      <c r="D980" s="289"/>
      <c r="E980" s="289"/>
      <c r="F980" s="63"/>
      <c r="G980" s="290"/>
      <c r="H980" s="282"/>
      <c r="I980" s="281"/>
      <c r="J980" s="281"/>
      <c r="K980" s="62"/>
      <c r="L980" s="62"/>
      <c r="M980" s="63"/>
      <c r="N980" s="63"/>
      <c r="O980" s="63"/>
      <c r="P980" s="63"/>
      <c r="Q980" s="63"/>
      <c r="R980" s="63"/>
      <c r="S980" s="63"/>
      <c r="T980" s="63"/>
      <c r="U980" s="63"/>
      <c r="V980" s="63"/>
      <c r="W980" s="63"/>
      <c r="X980" s="63"/>
      <c r="Y980" s="63"/>
      <c r="Z980" s="63"/>
    </row>
    <row r="981" spans="1:26" ht="24">
      <c r="A981" s="287"/>
      <c r="B981" s="63"/>
      <c r="C981" s="63"/>
      <c r="D981" s="289"/>
      <c r="E981" s="289"/>
      <c r="F981" s="63"/>
      <c r="G981" s="290"/>
      <c r="H981" s="282"/>
      <c r="I981" s="281"/>
      <c r="J981" s="281"/>
      <c r="K981" s="62"/>
      <c r="L981" s="62"/>
      <c r="M981" s="63"/>
      <c r="N981" s="63"/>
      <c r="O981" s="63"/>
      <c r="P981" s="63"/>
      <c r="Q981" s="63"/>
      <c r="R981" s="63"/>
      <c r="S981" s="63"/>
      <c r="T981" s="63"/>
      <c r="U981" s="63"/>
      <c r="V981" s="63"/>
      <c r="W981" s="63"/>
      <c r="X981" s="63"/>
      <c r="Y981" s="63"/>
      <c r="Z981" s="63"/>
    </row>
    <row r="982" spans="1:26" ht="24">
      <c r="A982" s="287"/>
      <c r="B982" s="63"/>
      <c r="C982" s="63"/>
      <c r="D982" s="289"/>
      <c r="E982" s="289"/>
      <c r="F982" s="63"/>
      <c r="G982" s="290"/>
      <c r="H982" s="282"/>
      <c r="I982" s="281"/>
      <c r="J982" s="281"/>
      <c r="K982" s="62"/>
      <c r="L982" s="62"/>
      <c r="M982" s="63"/>
      <c r="N982" s="63"/>
      <c r="O982" s="63"/>
      <c r="P982" s="63"/>
      <c r="Q982" s="63"/>
      <c r="R982" s="63"/>
      <c r="S982" s="63"/>
      <c r="T982" s="63"/>
      <c r="U982" s="63"/>
      <c r="V982" s="63"/>
      <c r="W982" s="63"/>
      <c r="X982" s="63"/>
      <c r="Y982" s="63"/>
      <c r="Z982" s="63"/>
    </row>
    <row r="983" spans="1:26" ht="24">
      <c r="A983" s="287"/>
      <c r="B983" s="63"/>
      <c r="C983" s="63"/>
      <c r="D983" s="289"/>
      <c r="E983" s="289"/>
      <c r="F983" s="63"/>
      <c r="G983" s="290"/>
      <c r="H983" s="282"/>
      <c r="I983" s="281"/>
      <c r="J983" s="281"/>
      <c r="K983" s="62"/>
      <c r="L983" s="62"/>
      <c r="M983" s="63"/>
      <c r="N983" s="63"/>
      <c r="O983" s="63"/>
      <c r="P983" s="63"/>
      <c r="Q983" s="63"/>
      <c r="R983" s="63"/>
      <c r="S983" s="63"/>
      <c r="T983" s="63"/>
      <c r="U983" s="63"/>
      <c r="V983" s="63"/>
      <c r="W983" s="63"/>
      <c r="X983" s="63"/>
      <c r="Y983" s="63"/>
      <c r="Z983" s="63"/>
    </row>
    <row r="984" spans="1:26" ht="24">
      <c r="A984" s="287"/>
      <c r="B984" s="63"/>
      <c r="C984" s="63"/>
      <c r="D984" s="289"/>
      <c r="E984" s="289"/>
      <c r="F984" s="63"/>
      <c r="G984" s="290"/>
      <c r="H984" s="282"/>
      <c r="I984" s="281"/>
      <c r="J984" s="281"/>
      <c r="K984" s="62"/>
      <c r="L984" s="62"/>
      <c r="M984" s="63"/>
      <c r="N984" s="63"/>
      <c r="O984" s="63"/>
      <c r="P984" s="63"/>
      <c r="Q984" s="63"/>
      <c r="R984" s="63"/>
      <c r="S984" s="63"/>
      <c r="T984" s="63"/>
      <c r="U984" s="63"/>
      <c r="V984" s="63"/>
      <c r="W984" s="63"/>
      <c r="X984" s="63"/>
      <c r="Y984" s="63"/>
      <c r="Z984" s="63"/>
    </row>
    <row r="985" spans="1:26" ht="24">
      <c r="A985" s="287"/>
      <c r="B985" s="63"/>
      <c r="C985" s="63"/>
      <c r="D985" s="289"/>
      <c r="E985" s="289"/>
      <c r="F985" s="63"/>
      <c r="G985" s="290"/>
      <c r="H985" s="282"/>
      <c r="I985" s="281"/>
      <c r="J985" s="281"/>
      <c r="K985" s="62"/>
      <c r="L985" s="62"/>
      <c r="M985" s="63"/>
      <c r="N985" s="63"/>
      <c r="O985" s="63"/>
      <c r="P985" s="63"/>
      <c r="Q985" s="63"/>
      <c r="R985" s="63"/>
      <c r="S985" s="63"/>
      <c r="T985" s="63"/>
      <c r="U985" s="63"/>
      <c r="V985" s="63"/>
      <c r="W985" s="63"/>
      <c r="X985" s="63"/>
      <c r="Y985" s="63"/>
      <c r="Z985" s="63"/>
    </row>
    <row r="986" spans="1:26" ht="24">
      <c r="A986" s="287"/>
      <c r="B986" s="63"/>
      <c r="C986" s="63"/>
      <c r="D986" s="289"/>
      <c r="E986" s="289"/>
      <c r="F986" s="63"/>
      <c r="G986" s="290"/>
      <c r="H986" s="282"/>
      <c r="I986" s="281"/>
      <c r="J986" s="281"/>
      <c r="K986" s="62"/>
      <c r="L986" s="62"/>
      <c r="M986" s="63"/>
      <c r="N986" s="63"/>
      <c r="O986" s="63"/>
      <c r="P986" s="63"/>
      <c r="Q986" s="63"/>
      <c r="R986" s="63"/>
      <c r="S986" s="63"/>
      <c r="T986" s="63"/>
      <c r="U986" s="63"/>
      <c r="V986" s="63"/>
      <c r="W986" s="63"/>
      <c r="X986" s="63"/>
      <c r="Y986" s="63"/>
      <c r="Z986" s="63"/>
    </row>
    <row r="987" spans="1:26" ht="24">
      <c r="A987" s="287"/>
      <c r="B987" s="63"/>
      <c r="C987" s="63"/>
      <c r="D987" s="289"/>
      <c r="E987" s="289"/>
      <c r="F987" s="63"/>
      <c r="G987" s="290"/>
      <c r="H987" s="282"/>
      <c r="I987" s="281"/>
      <c r="J987" s="281"/>
      <c r="K987" s="62"/>
      <c r="L987" s="62"/>
      <c r="M987" s="63"/>
      <c r="N987" s="63"/>
      <c r="O987" s="63"/>
      <c r="P987" s="63"/>
      <c r="Q987" s="63"/>
      <c r="R987" s="63"/>
      <c r="S987" s="63"/>
      <c r="T987" s="63"/>
      <c r="U987" s="63"/>
      <c r="V987" s="63"/>
      <c r="W987" s="63"/>
      <c r="X987" s="63"/>
      <c r="Y987" s="63"/>
      <c r="Z987" s="63"/>
    </row>
    <row r="988" spans="1:26" ht="24">
      <c r="A988" s="287"/>
      <c r="B988" s="63"/>
      <c r="C988" s="63"/>
      <c r="D988" s="289"/>
      <c r="E988" s="289"/>
      <c r="F988" s="63"/>
      <c r="G988" s="290"/>
      <c r="H988" s="282"/>
      <c r="I988" s="281"/>
      <c r="J988" s="281"/>
      <c r="K988" s="62"/>
      <c r="L988" s="62"/>
      <c r="M988" s="63"/>
      <c r="N988" s="63"/>
      <c r="O988" s="63"/>
      <c r="P988" s="63"/>
      <c r="Q988" s="63"/>
      <c r="R988" s="63"/>
      <c r="S988" s="63"/>
      <c r="T988" s="63"/>
      <c r="U988" s="63"/>
      <c r="V988" s="63"/>
      <c r="W988" s="63"/>
      <c r="X988" s="63"/>
      <c r="Y988" s="63"/>
      <c r="Z988" s="63"/>
    </row>
    <row r="989" spans="1:26" ht="24">
      <c r="A989" s="287"/>
      <c r="B989" s="63"/>
      <c r="C989" s="63"/>
      <c r="D989" s="289"/>
      <c r="E989" s="289"/>
      <c r="F989" s="63"/>
      <c r="G989" s="290"/>
      <c r="H989" s="282"/>
      <c r="I989" s="281"/>
      <c r="J989" s="281"/>
      <c r="K989" s="62"/>
      <c r="L989" s="62"/>
      <c r="M989" s="63"/>
      <c r="N989" s="63"/>
      <c r="O989" s="63"/>
      <c r="P989" s="63"/>
      <c r="Q989" s="63"/>
      <c r="R989" s="63"/>
      <c r="S989" s="63"/>
      <c r="T989" s="63"/>
      <c r="U989" s="63"/>
      <c r="V989" s="63"/>
      <c r="W989" s="63"/>
      <c r="X989" s="63"/>
      <c r="Y989" s="63"/>
      <c r="Z989" s="63"/>
    </row>
    <row r="990" spans="1:26" ht="24">
      <c r="A990" s="287"/>
      <c r="B990" s="63"/>
      <c r="C990" s="63"/>
      <c r="D990" s="289"/>
      <c r="E990" s="289"/>
      <c r="F990" s="63"/>
      <c r="G990" s="290"/>
      <c r="H990" s="282"/>
      <c r="I990" s="281"/>
      <c r="J990" s="281"/>
      <c r="K990" s="62"/>
      <c r="L990" s="62"/>
      <c r="M990" s="63"/>
      <c r="N990" s="63"/>
      <c r="O990" s="63"/>
      <c r="P990" s="63"/>
      <c r="Q990" s="63"/>
      <c r="R990" s="63"/>
      <c r="S990" s="63"/>
      <c r="T990" s="63"/>
      <c r="U990" s="63"/>
      <c r="V990" s="63"/>
      <c r="W990" s="63"/>
      <c r="X990" s="63"/>
      <c r="Y990" s="63"/>
      <c r="Z990" s="63"/>
    </row>
    <row r="991" spans="1:26" ht="24">
      <c r="A991" s="287"/>
      <c r="B991" s="63"/>
      <c r="C991" s="63"/>
      <c r="D991" s="289"/>
      <c r="E991" s="289"/>
      <c r="F991" s="63"/>
      <c r="G991" s="290"/>
      <c r="H991" s="282"/>
      <c r="I991" s="281"/>
      <c r="J991" s="281"/>
      <c r="K991" s="62"/>
      <c r="L991" s="62"/>
      <c r="M991" s="63"/>
      <c r="N991" s="63"/>
      <c r="O991" s="63"/>
      <c r="P991" s="63"/>
      <c r="Q991" s="63"/>
      <c r="R991" s="63"/>
      <c r="S991" s="63"/>
      <c r="T991" s="63"/>
      <c r="U991" s="63"/>
      <c r="V991" s="63"/>
      <c r="W991" s="63"/>
      <c r="X991" s="63"/>
      <c r="Y991" s="63"/>
      <c r="Z991" s="63"/>
    </row>
    <row r="992" spans="1:26" ht="24">
      <c r="A992" s="287"/>
      <c r="B992" s="63"/>
      <c r="C992" s="63"/>
      <c r="D992" s="289"/>
      <c r="E992" s="289"/>
      <c r="F992" s="63"/>
      <c r="G992" s="290"/>
      <c r="H992" s="282"/>
      <c r="I992" s="281"/>
      <c r="J992" s="281"/>
      <c r="K992" s="62"/>
      <c r="L992" s="62"/>
      <c r="M992" s="63"/>
      <c r="N992" s="63"/>
      <c r="O992" s="63"/>
      <c r="P992" s="63"/>
      <c r="Q992" s="63"/>
      <c r="R992" s="63"/>
      <c r="S992" s="63"/>
      <c r="T992" s="63"/>
      <c r="U992" s="63"/>
      <c r="V992" s="63"/>
      <c r="W992" s="63"/>
      <c r="X992" s="63"/>
      <c r="Y992" s="63"/>
      <c r="Z992" s="63"/>
    </row>
    <row r="993" spans="1:26" ht="24">
      <c r="A993" s="287"/>
      <c r="B993" s="63"/>
      <c r="C993" s="63"/>
      <c r="D993" s="289"/>
      <c r="E993" s="289"/>
      <c r="F993" s="63"/>
      <c r="G993" s="290"/>
      <c r="H993" s="282"/>
      <c r="I993" s="281"/>
      <c r="J993" s="281"/>
      <c r="K993" s="62"/>
      <c r="L993" s="62"/>
      <c r="M993" s="63"/>
      <c r="N993" s="63"/>
      <c r="O993" s="63"/>
      <c r="P993" s="63"/>
      <c r="Q993" s="63"/>
      <c r="R993" s="63"/>
      <c r="S993" s="63"/>
      <c r="T993" s="63"/>
      <c r="U993" s="63"/>
      <c r="V993" s="63"/>
      <c r="W993" s="63"/>
      <c r="X993" s="63"/>
      <c r="Y993" s="63"/>
      <c r="Z993" s="63"/>
    </row>
    <row r="994" spans="1:26" ht="24">
      <c r="A994" s="287"/>
      <c r="B994" s="63"/>
      <c r="C994" s="63"/>
      <c r="D994" s="289"/>
      <c r="E994" s="289"/>
      <c r="F994" s="63"/>
      <c r="G994" s="290"/>
      <c r="H994" s="282"/>
      <c r="I994" s="281"/>
      <c r="J994" s="281"/>
      <c r="K994" s="62"/>
      <c r="L994" s="62"/>
      <c r="M994" s="63"/>
      <c r="N994" s="63"/>
      <c r="O994" s="63"/>
      <c r="P994" s="63"/>
      <c r="Q994" s="63"/>
      <c r="R994" s="63"/>
      <c r="S994" s="63"/>
      <c r="T994" s="63"/>
      <c r="U994" s="63"/>
      <c r="V994" s="63"/>
      <c r="W994" s="63"/>
      <c r="X994" s="63"/>
      <c r="Y994" s="63"/>
      <c r="Z994" s="63"/>
    </row>
    <row r="995" spans="1:26" ht="24">
      <c r="A995" s="287"/>
      <c r="B995" s="63"/>
      <c r="C995" s="63"/>
      <c r="D995" s="289"/>
      <c r="E995" s="289"/>
      <c r="F995" s="63"/>
      <c r="G995" s="290"/>
      <c r="H995" s="282"/>
      <c r="I995" s="281"/>
      <c r="J995" s="281"/>
      <c r="K995" s="62"/>
      <c r="L995" s="62"/>
      <c r="M995" s="63"/>
      <c r="N995" s="63"/>
      <c r="O995" s="63"/>
      <c r="P995" s="63"/>
      <c r="Q995" s="63"/>
      <c r="R995" s="63"/>
      <c r="S995" s="63"/>
      <c r="T995" s="63"/>
      <c r="U995" s="63"/>
      <c r="V995" s="63"/>
      <c r="W995" s="63"/>
      <c r="X995" s="63"/>
      <c r="Y995" s="63"/>
      <c r="Z995" s="63"/>
    </row>
    <row r="996" spans="1:26" ht="24">
      <c r="A996" s="287"/>
      <c r="B996" s="63"/>
      <c r="C996" s="63"/>
      <c r="D996" s="289"/>
      <c r="E996" s="289"/>
      <c r="F996" s="63"/>
      <c r="G996" s="290"/>
      <c r="H996" s="282"/>
      <c r="I996" s="281"/>
      <c r="J996" s="281"/>
      <c r="K996" s="62"/>
      <c r="L996" s="62"/>
      <c r="M996" s="63"/>
      <c r="N996" s="63"/>
      <c r="O996" s="63"/>
      <c r="P996" s="63"/>
      <c r="Q996" s="63"/>
      <c r="R996" s="63"/>
      <c r="S996" s="63"/>
      <c r="T996" s="63"/>
      <c r="U996" s="63"/>
      <c r="V996" s="63"/>
      <c r="W996" s="63"/>
      <c r="X996" s="63"/>
      <c r="Y996" s="63"/>
      <c r="Z996" s="63"/>
    </row>
    <row r="997" spans="1:26" ht="24">
      <c r="A997" s="287"/>
      <c r="B997" s="63"/>
      <c r="C997" s="63"/>
      <c r="D997" s="289"/>
      <c r="E997" s="289"/>
      <c r="F997" s="63"/>
      <c r="G997" s="290"/>
      <c r="H997" s="282"/>
      <c r="I997" s="281"/>
      <c r="J997" s="281"/>
      <c r="K997" s="62"/>
      <c r="L997" s="62"/>
      <c r="M997" s="63"/>
      <c r="N997" s="63"/>
      <c r="O997" s="63"/>
      <c r="P997" s="63"/>
      <c r="Q997" s="63"/>
      <c r="R997" s="63"/>
      <c r="S997" s="63"/>
      <c r="T997" s="63"/>
      <c r="U997" s="63"/>
      <c r="V997" s="63"/>
      <c r="W997" s="63"/>
      <c r="X997" s="63"/>
      <c r="Y997" s="63"/>
      <c r="Z997" s="63"/>
    </row>
    <row r="998" spans="1:26" ht="24">
      <c r="A998" s="287"/>
      <c r="B998" s="63"/>
      <c r="C998" s="63"/>
      <c r="D998" s="289"/>
      <c r="E998" s="289"/>
      <c r="F998" s="63"/>
      <c r="G998" s="290"/>
      <c r="H998" s="282"/>
      <c r="I998" s="281"/>
      <c r="J998" s="281"/>
      <c r="K998" s="62"/>
      <c r="L998" s="62"/>
      <c r="M998" s="63"/>
      <c r="N998" s="63"/>
      <c r="O998" s="63"/>
      <c r="P998" s="63"/>
      <c r="Q998" s="63"/>
      <c r="R998" s="63"/>
      <c r="S998" s="63"/>
      <c r="T998" s="63"/>
      <c r="U998" s="63"/>
      <c r="V998" s="63"/>
      <c r="W998" s="63"/>
      <c r="X998" s="63"/>
      <c r="Y998" s="63"/>
      <c r="Z998" s="63"/>
    </row>
    <row r="999" spans="1:26" ht="24">
      <c r="A999" s="287"/>
      <c r="B999" s="63"/>
      <c r="C999" s="63"/>
      <c r="D999" s="289"/>
      <c r="E999" s="289"/>
      <c r="F999" s="63"/>
      <c r="G999" s="290"/>
      <c r="H999" s="282"/>
      <c r="I999" s="281"/>
      <c r="J999" s="281"/>
      <c r="K999" s="62"/>
      <c r="L999" s="62"/>
      <c r="M999" s="63"/>
      <c r="N999" s="63"/>
      <c r="O999" s="63"/>
      <c r="P999" s="63"/>
      <c r="Q999" s="63"/>
      <c r="R999" s="63"/>
      <c r="S999" s="63"/>
      <c r="T999" s="63"/>
      <c r="U999" s="63"/>
      <c r="V999" s="63"/>
      <c r="W999" s="63"/>
      <c r="X999" s="63"/>
      <c r="Y999" s="63"/>
      <c r="Z999" s="63"/>
    </row>
    <row r="1000" spans="1:26" ht="24">
      <c r="A1000" s="287"/>
      <c r="B1000" s="63"/>
      <c r="C1000" s="63"/>
      <c r="D1000" s="289"/>
      <c r="E1000" s="289"/>
      <c r="F1000" s="63"/>
      <c r="G1000" s="290"/>
      <c r="H1000" s="282"/>
      <c r="I1000" s="281"/>
      <c r="J1000" s="281"/>
      <c r="K1000" s="62"/>
      <c r="L1000" s="62"/>
      <c r="M1000" s="63"/>
      <c r="N1000" s="63"/>
      <c r="O1000" s="63"/>
      <c r="P1000" s="63"/>
      <c r="Q1000" s="63"/>
      <c r="R1000" s="63"/>
      <c r="S1000" s="63"/>
      <c r="T1000" s="63"/>
      <c r="U1000" s="63"/>
      <c r="V1000" s="63"/>
      <c r="W1000" s="63"/>
      <c r="X1000" s="63"/>
      <c r="Y1000" s="63"/>
      <c r="Z1000" s="63"/>
    </row>
  </sheetData>
  <sheetProtection algorithmName="SHA-512" hashValue="s0CbH907/9XKlN8B6SeYFC3yDUIIB6n81hNgLoyvpsWIywa3uCo8EIq3XBhSA2ussxM+erjeKaXLoJUjg9xIZQ==" saltValue="HS89FjZBOIwYlC18iJq/Zg==" spinCount="100000" sheet="1" objects="1" scenarios="1"/>
  <protectedRanges>
    <protectedRange sqref="G1:G1048576" name="Range2"/>
    <protectedRange sqref="D1:D1048576" name="Range1"/>
  </protectedRanges>
  <autoFilter ref="A41:J755" xr:uid="{00000000-0009-0000-0000-000002000000}">
    <filterColumn colId="0">
      <colorFilter dxfId="19"/>
    </filterColumn>
  </autoFilter>
  <mergeCells count="143">
    <mergeCell ref="B31:G31"/>
    <mergeCell ref="H31:J31"/>
    <mergeCell ref="B22:G22"/>
    <mergeCell ref="H22:J22"/>
    <mergeCell ref="B23:G23"/>
    <mergeCell ref="H23:J23"/>
    <mergeCell ref="B24:G24"/>
    <mergeCell ref="H24:J24"/>
    <mergeCell ref="H25:J25"/>
    <mergeCell ref="B25:G25"/>
    <mergeCell ref="B26:G26"/>
    <mergeCell ref="H26:J26"/>
    <mergeCell ref="A1:F1"/>
    <mergeCell ref="A2:F2"/>
    <mergeCell ref="A3:G3"/>
    <mergeCell ref="A4:B4"/>
    <mergeCell ref="C4:E4"/>
    <mergeCell ref="A5:B5"/>
    <mergeCell ref="C5:E5"/>
    <mergeCell ref="C10:E10"/>
    <mergeCell ref="C11:E11"/>
    <mergeCell ref="A6:B6"/>
    <mergeCell ref="C6:E6"/>
    <mergeCell ref="A7:G7"/>
    <mergeCell ref="A8:E8"/>
    <mergeCell ref="F8:G8"/>
    <mergeCell ref="C9:E9"/>
    <mergeCell ref="F9:G16"/>
    <mergeCell ref="C16:E16"/>
    <mergeCell ref="A17:G17"/>
    <mergeCell ref="B18:G18"/>
    <mergeCell ref="B19:G19"/>
    <mergeCell ref="B20:G20"/>
    <mergeCell ref="C12:E12"/>
    <mergeCell ref="C13:E13"/>
    <mergeCell ref="C14:E14"/>
    <mergeCell ref="C15:E15"/>
    <mergeCell ref="B21:G21"/>
    <mergeCell ref="H21:J21"/>
    <mergeCell ref="C36:G36"/>
    <mergeCell ref="H36:J36"/>
    <mergeCell ref="C37:G37"/>
    <mergeCell ref="H37:J37"/>
    <mergeCell ref="A38:G40"/>
    <mergeCell ref="B42:G42"/>
    <mergeCell ref="B43:G43"/>
    <mergeCell ref="H32:J32"/>
    <mergeCell ref="B32:G32"/>
    <mergeCell ref="B33:G33"/>
    <mergeCell ref="H33:J33"/>
    <mergeCell ref="B34:G34"/>
    <mergeCell ref="H34:J34"/>
    <mergeCell ref="B35:G35"/>
    <mergeCell ref="H35:J35"/>
    <mergeCell ref="B27:G27"/>
    <mergeCell ref="H27:J27"/>
    <mergeCell ref="B28:G28"/>
    <mergeCell ref="H28:J28"/>
    <mergeCell ref="B29:G29"/>
    <mergeCell ref="H29:J29"/>
    <mergeCell ref="B30:G30"/>
    <mergeCell ref="H30:J30"/>
    <mergeCell ref="B496:G496"/>
    <mergeCell ref="B505:G505"/>
    <mergeCell ref="B512:G512"/>
    <mergeCell ref="B524:G524"/>
    <mergeCell ref="B531:G531"/>
    <mergeCell ref="B542:G542"/>
    <mergeCell ref="B549:G549"/>
    <mergeCell ref="B555:G555"/>
    <mergeCell ref="B568:G568"/>
    <mergeCell ref="B572:G572"/>
    <mergeCell ref="B573:G573"/>
    <mergeCell ref="B581:G581"/>
    <mergeCell ref="B591:G591"/>
    <mergeCell ref="B597:G597"/>
    <mergeCell ref="B608:G608"/>
    <mergeCell ref="B620:G620"/>
    <mergeCell ref="B636:G636"/>
    <mergeCell ref="B637:G637"/>
    <mergeCell ref="B640:G640"/>
    <mergeCell ref="B644:G644"/>
    <mergeCell ref="B653:G653"/>
    <mergeCell ref="B731:G731"/>
    <mergeCell ref="B738:G738"/>
    <mergeCell ref="B745:G745"/>
    <mergeCell ref="B749:G749"/>
    <mergeCell ref="B672:G672"/>
    <mergeCell ref="B676:G676"/>
    <mergeCell ref="B684:G684"/>
    <mergeCell ref="B688:G688"/>
    <mergeCell ref="B695:G695"/>
    <mergeCell ref="B706:G706"/>
    <mergeCell ref="B730:G730"/>
    <mergeCell ref="B64:G64"/>
    <mergeCell ref="B70:G70"/>
    <mergeCell ref="B75:H75"/>
    <mergeCell ref="B91:G91"/>
    <mergeCell ref="B100:G100"/>
    <mergeCell ref="B103:G103"/>
    <mergeCell ref="B104:G104"/>
    <mergeCell ref="B117:G117"/>
    <mergeCell ref="B132:G132"/>
    <mergeCell ref="B138:G138"/>
    <mergeCell ref="B144:G144"/>
    <mergeCell ref="B151:G151"/>
    <mergeCell ref="B169:G169"/>
    <mergeCell ref="B170:G170"/>
    <mergeCell ref="B199:G199"/>
    <mergeCell ref="B205:G205"/>
    <mergeCell ref="B211:G211"/>
    <mergeCell ref="B220:G220"/>
    <mergeCell ref="B238:G238"/>
    <mergeCell ref="B252:G252"/>
    <mergeCell ref="B270:G270"/>
    <mergeCell ref="B271:G271"/>
    <mergeCell ref="B278:G278"/>
    <mergeCell ref="B295:G295"/>
    <mergeCell ref="B304:G304"/>
    <mergeCell ref="B316:G316"/>
    <mergeCell ref="B323:G323"/>
    <mergeCell ref="B327:G327"/>
    <mergeCell ref="B331:G331"/>
    <mergeCell ref="B334:G334"/>
    <mergeCell ref="B337:G337"/>
    <mergeCell ref="B341:G341"/>
    <mergeCell ref="B346:G346"/>
    <mergeCell ref="B349:G349"/>
    <mergeCell ref="B350:G350"/>
    <mergeCell ref="B364:G364"/>
    <mergeCell ref="B467:G467"/>
    <mergeCell ref="B471:G471"/>
    <mergeCell ref="B486:G486"/>
    <mergeCell ref="B490:G490"/>
    <mergeCell ref="B375:G375"/>
    <mergeCell ref="B387:G387"/>
    <mergeCell ref="B397:G397"/>
    <mergeCell ref="B400:G400"/>
    <mergeCell ref="B406:G406"/>
    <mergeCell ref="B418:G418"/>
    <mergeCell ref="B427:G427"/>
    <mergeCell ref="B436:G436"/>
    <mergeCell ref="B440:G440"/>
  </mergeCells>
  <dataValidations count="2">
    <dataValidation type="list" allowBlank="1" showErrorMessage="1" sqref="D44:D63 D65:D69 D71:D74 D76:D90 D92:D99 D101:D102 D105:D116 D118:D131 D133:D137 D139:D143 D145:D150 D152:D168 D171:D198 D200:D204 D206:D210 D212:D219 D221:D237 D239:D251 D253:D269 D272:D277 D279:D294 D296:D303 D305:D315 D317:D322 D324:D326 D328:D330 D332:D333 D335:D336 D338:D340 D342:D345 D347:D348 D351:D363 D365:D374 D376:D386 D388:D396 D398:D399 D401:D405 D407:D417 D419:D426 D428:D435 D437:D439 D441:D466 D468:D470 D472:D485 D487:D489 D491:D495 D497:D504 D506:D511 D513:D523 D525:D530 D532:D541 D543:D548 D550:D554 D556:D567 D569:D571 D574:D580 D582:D590 D592:D596 D598:D607 D609:D619 D621:D635 D638:D639 D641:D643 D645:D652 D654:D671 D673:D675 D677:D683 D685:D687 D689:D694 D696:D705 D707:D729 D732:D737 D739:D744 D746:D748 D750:D753" xr:uid="{00000000-0002-0000-0200-000000000000}">
      <formula1>"0,1,2"</formula1>
    </dataValidation>
    <dataValidation type="list" allowBlank="1" showErrorMessage="1" sqref="D41 D754:D770 D780:D1000" xr:uid="{00000000-0002-0000-0200-000001000000}">
      <formula1>$A$786:$A$788</formula1>
    </dataValidation>
  </dataValidations>
  <pageMargins left="0.70866141732283472" right="0.70866141732283472" top="0.74803149606299213" bottom="0.74803149606299213" header="0" footer="0"/>
  <pageSetup paperSize="9" scale="33" orientation="portrait" r:id="rId1"/>
  <headerFooter>
    <oddHeader>&amp;LChecklist 1 &amp;CAccident Emergency &amp;RVersion - NHSRC/3.0</oddHeader>
  </headerFooter>
  <colBreaks count="1" manualBreakCount="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50"/>
  </sheetPr>
  <dimension ref="A1:Z1000"/>
  <sheetViews>
    <sheetView view="pageBreakPreview" topLeftCell="B1" zoomScale="60" zoomScaleNormal="60" workbookViewId="0">
      <selection activeCell="E826" sqref="E826"/>
    </sheetView>
  </sheetViews>
  <sheetFormatPr baseColWidth="10" defaultColWidth="14.5" defaultRowHeight="15" customHeight="1"/>
  <cols>
    <col min="1" max="1" width="30.5" hidden="1" customWidth="1"/>
    <col min="2" max="2" width="28.1640625" customWidth="1"/>
    <col min="3" max="3" width="66.33203125" customWidth="1"/>
    <col min="4" max="4" width="54.5" style="1506" customWidth="1"/>
    <col min="5" max="5" width="25.5" customWidth="1"/>
    <col min="6" max="6" width="32.33203125" customWidth="1"/>
    <col min="7" max="7" width="73.33203125" customWidth="1"/>
    <col min="8" max="8" width="55" customWidth="1"/>
    <col min="9" max="9" width="38.1640625" hidden="1" customWidth="1"/>
    <col min="10" max="10" width="9.1640625" hidden="1" customWidth="1"/>
    <col min="11" max="11" width="28.6640625" hidden="1" customWidth="1"/>
    <col min="12" max="26" width="9.1640625" customWidth="1"/>
  </cols>
  <sheetData>
    <row r="1" spans="1:26" ht="23.25" customHeight="1">
      <c r="A1" s="63"/>
      <c r="B1" s="1666" t="s">
        <v>278</v>
      </c>
      <c r="C1" s="1667"/>
      <c r="D1" s="1667"/>
      <c r="E1" s="1667"/>
      <c r="F1" s="1667"/>
      <c r="G1" s="1668"/>
      <c r="H1" s="291" t="s">
        <v>279</v>
      </c>
      <c r="I1" s="292"/>
      <c r="J1" s="287"/>
      <c r="K1" s="287"/>
      <c r="L1" s="62"/>
      <c r="M1" s="62"/>
      <c r="N1" s="63"/>
      <c r="O1" s="63"/>
      <c r="P1" s="63"/>
      <c r="Q1" s="63"/>
      <c r="R1" s="63"/>
      <c r="S1" s="63"/>
      <c r="T1" s="63"/>
      <c r="U1" s="63"/>
      <c r="V1" s="63"/>
      <c r="W1" s="63"/>
      <c r="X1" s="63"/>
      <c r="Y1" s="63"/>
      <c r="Z1" s="63"/>
    </row>
    <row r="2" spans="1:26" ht="23.25" customHeight="1">
      <c r="A2" s="63"/>
      <c r="B2" s="1666" t="s">
        <v>1807</v>
      </c>
      <c r="C2" s="1667"/>
      <c r="D2" s="1667"/>
      <c r="E2" s="1667"/>
      <c r="F2" s="1667"/>
      <c r="G2" s="1668"/>
      <c r="H2" s="293">
        <v>2</v>
      </c>
      <c r="I2" s="294"/>
      <c r="J2" s="287"/>
      <c r="K2" s="287"/>
      <c r="L2" s="62"/>
      <c r="M2" s="62"/>
      <c r="N2" s="63"/>
      <c r="O2" s="63"/>
      <c r="P2" s="63"/>
      <c r="Q2" s="63"/>
      <c r="R2" s="63"/>
      <c r="S2" s="63"/>
      <c r="T2" s="63"/>
      <c r="U2" s="63"/>
      <c r="V2" s="63"/>
      <c r="W2" s="63"/>
      <c r="X2" s="63"/>
      <c r="Y2" s="63"/>
      <c r="Z2" s="63"/>
    </row>
    <row r="3" spans="1:26" ht="23.25" customHeight="1">
      <c r="A3" s="63"/>
      <c r="B3" s="1669" t="s">
        <v>281</v>
      </c>
      <c r="C3" s="1670"/>
      <c r="D3" s="1670"/>
      <c r="E3" s="1670"/>
      <c r="F3" s="1670"/>
      <c r="G3" s="1670"/>
      <c r="H3" s="1671"/>
      <c r="I3" s="292"/>
      <c r="J3" s="287"/>
      <c r="K3" s="287"/>
      <c r="L3" s="62"/>
      <c r="M3" s="62"/>
      <c r="N3" s="63"/>
      <c r="O3" s="63"/>
      <c r="P3" s="63"/>
      <c r="Q3" s="63"/>
      <c r="R3" s="63"/>
      <c r="S3" s="63"/>
      <c r="T3" s="63"/>
      <c r="U3" s="63"/>
      <c r="V3" s="63"/>
      <c r="W3" s="63"/>
      <c r="X3" s="63"/>
      <c r="Y3" s="63"/>
      <c r="Z3" s="63"/>
    </row>
    <row r="4" spans="1:26" ht="23.25" customHeight="1">
      <c r="A4" s="63"/>
      <c r="B4" s="1672" t="s">
        <v>282</v>
      </c>
      <c r="C4" s="1673"/>
      <c r="D4" s="1674"/>
      <c r="E4" s="1675"/>
      <c r="F4" s="1676"/>
      <c r="G4" s="69" t="s">
        <v>283</v>
      </c>
      <c r="H4" s="59"/>
      <c r="I4" s="292"/>
      <c r="J4" s="287"/>
      <c r="K4" s="287"/>
      <c r="L4" s="62"/>
      <c r="M4" s="62"/>
      <c r="N4" s="63"/>
      <c r="O4" s="63"/>
      <c r="P4" s="63"/>
      <c r="Q4" s="63"/>
      <c r="R4" s="63"/>
      <c r="S4" s="63"/>
      <c r="T4" s="63"/>
      <c r="U4" s="63"/>
      <c r="V4" s="63"/>
      <c r="W4" s="63"/>
      <c r="X4" s="63"/>
      <c r="Y4" s="63"/>
      <c r="Z4" s="63"/>
    </row>
    <row r="5" spans="1:26" ht="23.25" customHeight="1">
      <c r="A5" s="63"/>
      <c r="B5" s="1677" t="s">
        <v>284</v>
      </c>
      <c r="C5" s="1678"/>
      <c r="D5" s="1674"/>
      <c r="E5" s="1675"/>
      <c r="F5" s="1676"/>
      <c r="G5" s="69" t="s">
        <v>285</v>
      </c>
      <c r="H5" s="59"/>
      <c r="I5" s="292"/>
      <c r="J5" s="287"/>
      <c r="K5" s="287"/>
      <c r="L5" s="62"/>
      <c r="M5" s="62"/>
      <c r="N5" s="63"/>
      <c r="O5" s="63"/>
      <c r="P5" s="63"/>
      <c r="Q5" s="63"/>
      <c r="R5" s="63"/>
      <c r="S5" s="63"/>
      <c r="T5" s="63"/>
      <c r="U5" s="63"/>
      <c r="V5" s="63"/>
      <c r="W5" s="63"/>
      <c r="X5" s="63"/>
      <c r="Y5" s="63"/>
      <c r="Z5" s="63"/>
    </row>
    <row r="6" spans="1:26" ht="23.25" customHeight="1">
      <c r="A6" s="63"/>
      <c r="B6" s="1677" t="s">
        <v>286</v>
      </c>
      <c r="C6" s="1678"/>
      <c r="D6" s="1674"/>
      <c r="E6" s="1675"/>
      <c r="F6" s="1676"/>
      <c r="G6" s="69" t="s">
        <v>287</v>
      </c>
      <c r="H6" s="59"/>
      <c r="I6" s="292"/>
      <c r="J6" s="287"/>
      <c r="K6" s="287"/>
      <c r="L6" s="62"/>
      <c r="M6" s="62"/>
      <c r="N6" s="63"/>
      <c r="O6" s="63"/>
      <c r="P6" s="63"/>
      <c r="Q6" s="63"/>
      <c r="R6" s="63"/>
      <c r="S6" s="63"/>
      <c r="T6" s="63"/>
      <c r="U6" s="63"/>
      <c r="V6" s="63"/>
      <c r="W6" s="63"/>
      <c r="X6" s="63"/>
      <c r="Y6" s="63"/>
      <c r="Z6" s="63"/>
    </row>
    <row r="7" spans="1:26" ht="63.75" customHeight="1">
      <c r="A7" s="63"/>
      <c r="B7" s="1679" t="s">
        <v>1808</v>
      </c>
      <c r="C7" s="1680"/>
      <c r="D7" s="1680"/>
      <c r="E7" s="1680"/>
      <c r="F7" s="1680"/>
      <c r="G7" s="1680"/>
      <c r="H7" s="1680"/>
      <c r="I7" s="295"/>
      <c r="J7" s="287"/>
      <c r="K7" s="287"/>
      <c r="L7" s="62"/>
      <c r="M7" s="62"/>
      <c r="N7" s="63"/>
      <c r="O7" s="63"/>
      <c r="P7" s="63"/>
      <c r="Q7" s="63"/>
      <c r="R7" s="63"/>
      <c r="S7" s="63"/>
      <c r="T7" s="63"/>
      <c r="U7" s="63"/>
      <c r="V7" s="63"/>
      <c r="W7" s="63"/>
      <c r="X7" s="63"/>
      <c r="Y7" s="63"/>
      <c r="Z7" s="63"/>
    </row>
    <row r="8" spans="1:26" ht="23.25" customHeight="1">
      <c r="A8" s="63"/>
      <c r="B8" s="84"/>
      <c r="C8" s="1674" t="s">
        <v>289</v>
      </c>
      <c r="D8" s="1675"/>
      <c r="E8" s="1675"/>
      <c r="F8" s="1676"/>
      <c r="G8" s="1681" t="s">
        <v>1809</v>
      </c>
      <c r="H8" s="1682"/>
      <c r="I8" s="296"/>
      <c r="J8" s="287"/>
      <c r="K8" s="287"/>
      <c r="L8" s="62"/>
      <c r="M8" s="62"/>
      <c r="N8" s="63"/>
      <c r="O8" s="63"/>
      <c r="P8" s="63"/>
      <c r="Q8" s="63"/>
      <c r="R8" s="63"/>
      <c r="S8" s="63"/>
      <c r="T8" s="63"/>
      <c r="U8" s="63"/>
      <c r="V8" s="63"/>
      <c r="W8" s="63"/>
      <c r="X8" s="63"/>
      <c r="Y8" s="63"/>
      <c r="Z8" s="63"/>
    </row>
    <row r="9" spans="1:26" ht="30" customHeight="1">
      <c r="A9" s="63"/>
      <c r="B9" s="59" t="s">
        <v>291</v>
      </c>
      <c r="C9" s="74" t="s">
        <v>292</v>
      </c>
      <c r="D9" s="1661">
        <f t="shared" ref="D9:D16" si="0">E843</f>
        <v>1</v>
      </c>
      <c r="E9" s="1662"/>
      <c r="F9" s="1663"/>
      <c r="G9" s="1683">
        <f>E851</f>
        <v>1</v>
      </c>
      <c r="H9" s="1684"/>
      <c r="I9" s="297"/>
      <c r="J9" s="287"/>
      <c r="K9" s="287"/>
      <c r="L9" s="62"/>
      <c r="M9" s="62"/>
      <c r="N9" s="63"/>
      <c r="O9" s="63"/>
      <c r="P9" s="63"/>
      <c r="Q9" s="63"/>
      <c r="R9" s="63"/>
      <c r="S9" s="63"/>
      <c r="T9" s="63"/>
      <c r="U9" s="63"/>
      <c r="V9" s="63"/>
      <c r="W9" s="63"/>
      <c r="X9" s="63"/>
      <c r="Y9" s="63"/>
      <c r="Z9" s="63"/>
    </row>
    <row r="10" spans="1:26" ht="30.75" customHeight="1">
      <c r="A10" s="63"/>
      <c r="B10" s="59" t="s">
        <v>293</v>
      </c>
      <c r="C10" s="74" t="s">
        <v>294</v>
      </c>
      <c r="D10" s="1661">
        <f t="shared" si="0"/>
        <v>1</v>
      </c>
      <c r="E10" s="1662"/>
      <c r="F10" s="1663"/>
      <c r="G10" s="1685"/>
      <c r="H10" s="1686"/>
      <c r="I10" s="297"/>
      <c r="J10" s="287"/>
      <c r="K10" s="287"/>
      <c r="L10" s="62"/>
      <c r="M10" s="62"/>
      <c r="N10" s="63"/>
      <c r="O10" s="63"/>
      <c r="P10" s="63"/>
      <c r="Q10" s="63"/>
      <c r="R10" s="63"/>
      <c r="S10" s="63"/>
      <c r="T10" s="63"/>
      <c r="U10" s="63"/>
      <c r="V10" s="63"/>
      <c r="W10" s="63"/>
      <c r="X10" s="63"/>
      <c r="Y10" s="63"/>
      <c r="Z10" s="63"/>
    </row>
    <row r="11" spans="1:26" ht="30" customHeight="1">
      <c r="A11" s="63"/>
      <c r="B11" s="59" t="s">
        <v>295</v>
      </c>
      <c r="C11" s="74" t="s">
        <v>296</v>
      </c>
      <c r="D11" s="1661">
        <f t="shared" si="0"/>
        <v>1</v>
      </c>
      <c r="E11" s="1662"/>
      <c r="F11" s="1663"/>
      <c r="G11" s="1685"/>
      <c r="H11" s="1686"/>
      <c r="I11" s="297"/>
      <c r="J11" s="287"/>
      <c r="K11" s="287"/>
      <c r="L11" s="62"/>
      <c r="M11" s="62"/>
      <c r="N11" s="63"/>
      <c r="O11" s="63"/>
      <c r="P11" s="63"/>
      <c r="Q11" s="63"/>
      <c r="R11" s="63"/>
      <c r="S11" s="63"/>
      <c r="T11" s="63"/>
      <c r="U11" s="63"/>
      <c r="V11" s="63"/>
      <c r="W11" s="63"/>
      <c r="X11" s="63"/>
      <c r="Y11" s="63"/>
      <c r="Z11" s="63"/>
    </row>
    <row r="12" spans="1:26" ht="30" customHeight="1">
      <c r="A12" s="63"/>
      <c r="B12" s="59" t="s">
        <v>297</v>
      </c>
      <c r="C12" s="74" t="s">
        <v>298</v>
      </c>
      <c r="D12" s="1661">
        <f t="shared" si="0"/>
        <v>1</v>
      </c>
      <c r="E12" s="1662"/>
      <c r="F12" s="1663"/>
      <c r="G12" s="1685"/>
      <c r="H12" s="1686"/>
      <c r="I12" s="297"/>
      <c r="J12" s="287"/>
      <c r="K12" s="287"/>
      <c r="L12" s="62"/>
      <c r="M12" s="62"/>
      <c r="N12" s="63"/>
      <c r="O12" s="63"/>
      <c r="P12" s="63"/>
      <c r="Q12" s="63"/>
      <c r="R12" s="63"/>
      <c r="S12" s="63"/>
      <c r="T12" s="63"/>
      <c r="U12" s="63"/>
      <c r="V12" s="63"/>
      <c r="W12" s="63"/>
      <c r="X12" s="63"/>
      <c r="Y12" s="63"/>
      <c r="Z12" s="63"/>
    </row>
    <row r="13" spans="1:26" ht="30" customHeight="1">
      <c r="A13" s="63"/>
      <c r="B13" s="59" t="s">
        <v>299</v>
      </c>
      <c r="C13" s="74" t="s">
        <v>300</v>
      </c>
      <c r="D13" s="1661">
        <f t="shared" si="0"/>
        <v>1</v>
      </c>
      <c r="E13" s="1662"/>
      <c r="F13" s="1663"/>
      <c r="G13" s="1685"/>
      <c r="H13" s="1686"/>
      <c r="I13" s="297"/>
      <c r="J13" s="287"/>
      <c r="K13" s="287"/>
      <c r="L13" s="62"/>
      <c r="M13" s="62"/>
      <c r="N13" s="63"/>
      <c r="O13" s="63"/>
      <c r="P13" s="63"/>
      <c r="Q13" s="63"/>
      <c r="R13" s="63"/>
      <c r="S13" s="63"/>
      <c r="T13" s="63"/>
      <c r="U13" s="63"/>
      <c r="V13" s="63"/>
      <c r="W13" s="63"/>
      <c r="X13" s="63"/>
      <c r="Y13" s="63"/>
      <c r="Z13" s="63"/>
    </row>
    <row r="14" spans="1:26" ht="30" customHeight="1">
      <c r="A14" s="63"/>
      <c r="B14" s="59" t="s">
        <v>301</v>
      </c>
      <c r="C14" s="74" t="s">
        <v>32</v>
      </c>
      <c r="D14" s="1661">
        <f t="shared" si="0"/>
        <v>1</v>
      </c>
      <c r="E14" s="1662"/>
      <c r="F14" s="1663"/>
      <c r="G14" s="1685"/>
      <c r="H14" s="1686"/>
      <c r="I14" s="297"/>
      <c r="J14" s="287"/>
      <c r="K14" s="287"/>
      <c r="L14" s="62"/>
      <c r="M14" s="62"/>
      <c r="N14" s="63"/>
      <c r="O14" s="63"/>
      <c r="P14" s="63"/>
      <c r="Q14" s="63"/>
      <c r="R14" s="63"/>
      <c r="S14" s="63"/>
      <c r="T14" s="63"/>
      <c r="U14" s="63"/>
      <c r="V14" s="63"/>
      <c r="W14" s="63"/>
      <c r="X14" s="63"/>
      <c r="Y14" s="63"/>
      <c r="Z14" s="63"/>
    </row>
    <row r="15" spans="1:26" ht="30" customHeight="1">
      <c r="A15" s="63"/>
      <c r="B15" s="59" t="s">
        <v>302</v>
      </c>
      <c r="C15" s="74" t="s">
        <v>303</v>
      </c>
      <c r="D15" s="1661">
        <f t="shared" si="0"/>
        <v>1</v>
      </c>
      <c r="E15" s="1662"/>
      <c r="F15" s="1663"/>
      <c r="G15" s="1685"/>
      <c r="H15" s="1686"/>
      <c r="I15" s="297"/>
      <c r="J15" s="287"/>
      <c r="K15" s="287"/>
      <c r="L15" s="62"/>
      <c r="M15" s="62"/>
      <c r="N15" s="63"/>
      <c r="O15" s="63"/>
      <c r="P15" s="63"/>
      <c r="Q15" s="63"/>
      <c r="R15" s="63"/>
      <c r="S15" s="63"/>
      <c r="T15" s="63"/>
      <c r="U15" s="63"/>
      <c r="V15" s="63"/>
      <c r="W15" s="63"/>
      <c r="X15" s="63"/>
      <c r="Y15" s="63"/>
      <c r="Z15" s="63"/>
    </row>
    <row r="16" spans="1:26" ht="30" customHeight="1">
      <c r="A16" s="63"/>
      <c r="B16" s="59" t="s">
        <v>304</v>
      </c>
      <c r="C16" s="74" t="s">
        <v>305</v>
      </c>
      <c r="D16" s="1661">
        <f t="shared" si="0"/>
        <v>1</v>
      </c>
      <c r="E16" s="1662"/>
      <c r="F16" s="1663"/>
      <c r="G16" s="1687"/>
      <c r="H16" s="1688"/>
      <c r="I16" s="297"/>
      <c r="J16" s="287"/>
      <c r="K16" s="287"/>
      <c r="L16" s="62"/>
      <c r="M16" s="62"/>
      <c r="N16" s="63"/>
      <c r="O16" s="63"/>
      <c r="P16" s="63"/>
      <c r="Q16" s="63"/>
      <c r="R16" s="63"/>
      <c r="S16" s="63"/>
      <c r="T16" s="63"/>
      <c r="U16" s="63"/>
      <c r="V16" s="63"/>
      <c r="W16" s="63"/>
      <c r="X16" s="63"/>
      <c r="Y16" s="63"/>
      <c r="Z16" s="63"/>
    </row>
    <row r="17" spans="1:26" ht="23.25" customHeight="1">
      <c r="A17" s="63"/>
      <c r="B17" s="1664"/>
      <c r="C17" s="1665"/>
      <c r="D17" s="1665"/>
      <c r="E17" s="1665"/>
      <c r="F17" s="1665"/>
      <c r="G17" s="1665"/>
      <c r="H17" s="1665"/>
      <c r="I17" s="295"/>
      <c r="J17" s="287"/>
      <c r="K17" s="287"/>
      <c r="L17" s="62"/>
      <c r="M17" s="62"/>
      <c r="N17" s="63"/>
      <c r="O17" s="63"/>
      <c r="P17" s="63"/>
      <c r="Q17" s="63"/>
      <c r="R17" s="63"/>
      <c r="S17" s="63"/>
      <c r="T17" s="63"/>
      <c r="U17" s="63"/>
      <c r="V17" s="63"/>
      <c r="W17" s="63"/>
      <c r="X17" s="63"/>
      <c r="Y17" s="63"/>
      <c r="Z17" s="63"/>
    </row>
    <row r="18" spans="1:26" ht="23.25" customHeight="1">
      <c r="A18" s="63"/>
      <c r="B18" s="74"/>
      <c r="C18" s="1658" t="s">
        <v>306</v>
      </c>
      <c r="D18" s="1659"/>
      <c r="E18" s="1659"/>
      <c r="F18" s="1659"/>
      <c r="G18" s="1659"/>
      <c r="H18" s="1660"/>
      <c r="I18" s="298"/>
      <c r="J18" s="287"/>
      <c r="K18" s="287"/>
      <c r="L18" s="62"/>
      <c r="M18" s="62"/>
      <c r="N18" s="63"/>
      <c r="O18" s="63"/>
      <c r="P18" s="63"/>
      <c r="Q18" s="63"/>
      <c r="R18" s="63"/>
      <c r="S18" s="63"/>
      <c r="T18" s="63"/>
      <c r="U18" s="63"/>
      <c r="V18" s="63"/>
      <c r="W18" s="63"/>
      <c r="X18" s="63"/>
      <c r="Y18" s="63"/>
      <c r="Z18" s="63"/>
    </row>
    <row r="19" spans="1:26" ht="23.25" customHeight="1">
      <c r="A19" s="63"/>
      <c r="B19" s="206">
        <v>1</v>
      </c>
      <c r="C19" s="1655"/>
      <c r="D19" s="1656"/>
      <c r="E19" s="1656"/>
      <c r="F19" s="1656"/>
      <c r="G19" s="1656"/>
      <c r="H19" s="1657"/>
      <c r="I19" s="299"/>
      <c r="J19" s="287"/>
      <c r="K19" s="287"/>
      <c r="L19" s="62"/>
      <c r="M19" s="62"/>
      <c r="N19" s="63"/>
      <c r="O19" s="63"/>
      <c r="P19" s="63"/>
      <c r="Q19" s="63"/>
      <c r="R19" s="63"/>
      <c r="S19" s="63"/>
      <c r="T19" s="63"/>
      <c r="U19" s="63"/>
      <c r="V19" s="63"/>
      <c r="W19" s="63"/>
      <c r="X19" s="63"/>
      <c r="Y19" s="63"/>
      <c r="Z19" s="63"/>
    </row>
    <row r="20" spans="1:26" ht="23.25" customHeight="1">
      <c r="A20" s="63"/>
      <c r="B20" s="206">
        <v>2</v>
      </c>
      <c r="C20" s="1655"/>
      <c r="D20" s="1656"/>
      <c r="E20" s="1656"/>
      <c r="F20" s="1656"/>
      <c r="G20" s="1656"/>
      <c r="H20" s="1657"/>
      <c r="I20" s="299"/>
      <c r="J20" s="287"/>
      <c r="K20" s="287"/>
      <c r="L20" s="62"/>
      <c r="M20" s="62"/>
      <c r="N20" s="63"/>
      <c r="O20" s="63"/>
      <c r="P20" s="63"/>
      <c r="Q20" s="63"/>
      <c r="R20" s="63"/>
      <c r="S20" s="63"/>
      <c r="T20" s="63"/>
      <c r="U20" s="63"/>
      <c r="V20" s="63"/>
      <c r="W20" s="63"/>
      <c r="X20" s="63"/>
      <c r="Y20" s="63"/>
      <c r="Z20" s="63"/>
    </row>
    <row r="21" spans="1:26" ht="23.25" customHeight="1">
      <c r="A21" s="63"/>
      <c r="B21" s="206">
        <v>3</v>
      </c>
      <c r="C21" s="1655"/>
      <c r="D21" s="1656"/>
      <c r="E21" s="1656"/>
      <c r="F21" s="1656"/>
      <c r="G21" s="1656"/>
      <c r="H21" s="1657"/>
      <c r="I21" s="299"/>
      <c r="J21" s="287"/>
      <c r="K21" s="287"/>
      <c r="L21" s="62"/>
      <c r="M21" s="62"/>
      <c r="N21" s="63"/>
      <c r="O21" s="63"/>
      <c r="P21" s="63"/>
      <c r="Q21" s="63"/>
      <c r="R21" s="63"/>
      <c r="S21" s="63"/>
      <c r="T21" s="63"/>
      <c r="U21" s="63"/>
      <c r="V21" s="63"/>
      <c r="W21" s="63"/>
      <c r="X21" s="63"/>
      <c r="Y21" s="63"/>
      <c r="Z21" s="63"/>
    </row>
    <row r="22" spans="1:26" ht="23.25" customHeight="1">
      <c r="A22" s="63"/>
      <c r="B22" s="206">
        <v>4</v>
      </c>
      <c r="C22" s="1655"/>
      <c r="D22" s="1656"/>
      <c r="E22" s="1656"/>
      <c r="F22" s="1656"/>
      <c r="G22" s="1656"/>
      <c r="H22" s="1657"/>
      <c r="I22" s="299"/>
      <c r="J22" s="287"/>
      <c r="K22" s="287"/>
      <c r="L22" s="62"/>
      <c r="M22" s="62"/>
      <c r="N22" s="63"/>
      <c r="O22" s="63"/>
      <c r="P22" s="63"/>
      <c r="Q22" s="63"/>
      <c r="R22" s="63"/>
      <c r="S22" s="63"/>
      <c r="T22" s="63"/>
      <c r="U22" s="63"/>
      <c r="V22" s="63"/>
      <c r="W22" s="63"/>
      <c r="X22" s="63"/>
      <c r="Y22" s="63"/>
      <c r="Z22" s="63"/>
    </row>
    <row r="23" spans="1:26" ht="23.25" customHeight="1">
      <c r="A23" s="63"/>
      <c r="B23" s="206">
        <v>5</v>
      </c>
      <c r="C23" s="1655"/>
      <c r="D23" s="1656"/>
      <c r="E23" s="1656"/>
      <c r="F23" s="1656"/>
      <c r="G23" s="1656"/>
      <c r="H23" s="1657"/>
      <c r="I23" s="299"/>
      <c r="J23" s="287"/>
      <c r="K23" s="287"/>
      <c r="L23" s="62"/>
      <c r="M23" s="62"/>
      <c r="N23" s="63"/>
      <c r="O23" s="63"/>
      <c r="P23" s="63"/>
      <c r="Q23" s="63"/>
      <c r="R23" s="63"/>
      <c r="S23" s="63"/>
      <c r="T23" s="63"/>
      <c r="U23" s="63"/>
      <c r="V23" s="63"/>
      <c r="W23" s="63"/>
      <c r="X23" s="63"/>
      <c r="Y23" s="63"/>
      <c r="Z23" s="63"/>
    </row>
    <row r="24" spans="1:26" ht="23.25" customHeight="1">
      <c r="A24" s="63"/>
      <c r="B24" s="59"/>
      <c r="C24" s="1658" t="s">
        <v>307</v>
      </c>
      <c r="D24" s="1659"/>
      <c r="E24" s="1659"/>
      <c r="F24" s="1659"/>
      <c r="G24" s="1659"/>
      <c r="H24" s="1660"/>
      <c r="I24" s="298"/>
      <c r="J24" s="287"/>
      <c r="K24" s="287"/>
      <c r="L24" s="62"/>
      <c r="M24" s="62"/>
      <c r="N24" s="63"/>
      <c r="O24" s="63"/>
      <c r="P24" s="63"/>
      <c r="Q24" s="63"/>
      <c r="R24" s="63"/>
      <c r="S24" s="63"/>
      <c r="T24" s="63"/>
      <c r="U24" s="63"/>
      <c r="V24" s="63"/>
      <c r="W24" s="63"/>
      <c r="X24" s="63"/>
      <c r="Y24" s="63"/>
      <c r="Z24" s="63"/>
    </row>
    <row r="25" spans="1:26" ht="23.25" customHeight="1">
      <c r="A25" s="63"/>
      <c r="B25" s="206">
        <v>1</v>
      </c>
      <c r="C25" s="1655"/>
      <c r="D25" s="1656"/>
      <c r="E25" s="1656"/>
      <c r="F25" s="1656"/>
      <c r="G25" s="1656"/>
      <c r="H25" s="1657"/>
      <c r="I25" s="299"/>
      <c r="J25" s="287"/>
      <c r="K25" s="287"/>
      <c r="L25" s="62"/>
      <c r="M25" s="62"/>
      <c r="N25" s="63"/>
      <c r="O25" s="63"/>
      <c r="P25" s="63"/>
      <c r="Q25" s="63"/>
      <c r="R25" s="63"/>
      <c r="S25" s="63"/>
      <c r="T25" s="63"/>
      <c r="U25" s="63"/>
      <c r="V25" s="63"/>
      <c r="W25" s="63"/>
      <c r="X25" s="63"/>
      <c r="Y25" s="63"/>
      <c r="Z25" s="63"/>
    </row>
    <row r="26" spans="1:26" ht="23.25" customHeight="1">
      <c r="A26" s="63"/>
      <c r="B26" s="206">
        <v>2</v>
      </c>
      <c r="C26" s="1655"/>
      <c r="D26" s="1656"/>
      <c r="E26" s="1656"/>
      <c r="F26" s="1656"/>
      <c r="G26" s="1656"/>
      <c r="H26" s="1657"/>
      <c r="I26" s="299"/>
      <c r="J26" s="287"/>
      <c r="K26" s="287"/>
      <c r="L26" s="62"/>
      <c r="M26" s="62"/>
      <c r="N26" s="63"/>
      <c r="O26" s="63"/>
      <c r="P26" s="63"/>
      <c r="Q26" s="63"/>
      <c r="R26" s="63"/>
      <c r="S26" s="63"/>
      <c r="T26" s="63"/>
      <c r="U26" s="63"/>
      <c r="V26" s="63"/>
      <c r="W26" s="63"/>
      <c r="X26" s="63"/>
      <c r="Y26" s="63"/>
      <c r="Z26" s="63"/>
    </row>
    <row r="27" spans="1:26" ht="23.25" customHeight="1">
      <c r="A27" s="63"/>
      <c r="B27" s="206">
        <v>3</v>
      </c>
      <c r="C27" s="1655"/>
      <c r="D27" s="1656"/>
      <c r="E27" s="1656"/>
      <c r="F27" s="1656"/>
      <c r="G27" s="1656"/>
      <c r="H27" s="1657"/>
      <c r="I27" s="299"/>
      <c r="J27" s="287"/>
      <c r="K27" s="287"/>
      <c r="L27" s="62"/>
      <c r="M27" s="62"/>
      <c r="N27" s="63"/>
      <c r="O27" s="63"/>
      <c r="P27" s="63"/>
      <c r="Q27" s="63"/>
      <c r="R27" s="63"/>
      <c r="S27" s="63"/>
      <c r="T27" s="63"/>
      <c r="U27" s="63"/>
      <c r="V27" s="63"/>
      <c r="W27" s="63"/>
      <c r="X27" s="63"/>
      <c r="Y27" s="63"/>
      <c r="Z27" s="63"/>
    </row>
    <row r="28" spans="1:26" ht="23.25" customHeight="1">
      <c r="A28" s="63"/>
      <c r="B28" s="206">
        <v>4</v>
      </c>
      <c r="C28" s="1655"/>
      <c r="D28" s="1656"/>
      <c r="E28" s="1656"/>
      <c r="F28" s="1656"/>
      <c r="G28" s="1656"/>
      <c r="H28" s="1657"/>
      <c r="I28" s="299"/>
      <c r="J28" s="287"/>
      <c r="K28" s="287"/>
      <c r="L28" s="62"/>
      <c r="M28" s="62"/>
      <c r="N28" s="63"/>
      <c r="O28" s="63"/>
      <c r="P28" s="63"/>
      <c r="Q28" s="63"/>
      <c r="R28" s="63"/>
      <c r="S28" s="63"/>
      <c r="T28" s="63"/>
      <c r="U28" s="63"/>
      <c r="V28" s="63"/>
      <c r="W28" s="63"/>
      <c r="X28" s="63"/>
      <c r="Y28" s="63"/>
      <c r="Z28" s="63"/>
    </row>
    <row r="29" spans="1:26" ht="23.25" customHeight="1">
      <c r="A29" s="63"/>
      <c r="B29" s="206">
        <v>5</v>
      </c>
      <c r="C29" s="1655"/>
      <c r="D29" s="1656"/>
      <c r="E29" s="1656"/>
      <c r="F29" s="1656"/>
      <c r="G29" s="1656"/>
      <c r="H29" s="1657"/>
      <c r="I29" s="299"/>
      <c r="J29" s="287"/>
      <c r="K29" s="287"/>
      <c r="L29" s="62"/>
      <c r="M29" s="62"/>
      <c r="N29" s="63"/>
      <c r="O29" s="63"/>
      <c r="P29" s="63"/>
      <c r="Q29" s="63"/>
      <c r="R29" s="63"/>
      <c r="S29" s="63"/>
      <c r="T29" s="63"/>
      <c r="U29" s="63"/>
      <c r="V29" s="63"/>
      <c r="W29" s="63"/>
      <c r="X29" s="63"/>
      <c r="Y29" s="63"/>
      <c r="Z29" s="63"/>
    </row>
    <row r="30" spans="1:26" ht="23.25" customHeight="1">
      <c r="A30" s="63"/>
      <c r="B30" s="59"/>
      <c r="C30" s="1658" t="s">
        <v>308</v>
      </c>
      <c r="D30" s="1659"/>
      <c r="E30" s="1659"/>
      <c r="F30" s="1659"/>
      <c r="G30" s="1659"/>
      <c r="H30" s="1660"/>
      <c r="I30" s="298"/>
      <c r="J30" s="287"/>
      <c r="K30" s="287"/>
      <c r="L30" s="62"/>
      <c r="M30" s="62"/>
      <c r="N30" s="63"/>
      <c r="O30" s="63"/>
      <c r="P30" s="63"/>
      <c r="Q30" s="63"/>
      <c r="R30" s="63"/>
      <c r="S30" s="63"/>
      <c r="T30" s="63"/>
      <c r="U30" s="63"/>
      <c r="V30" s="63"/>
      <c r="W30" s="63"/>
      <c r="X30" s="63"/>
      <c r="Y30" s="63"/>
      <c r="Z30" s="63"/>
    </row>
    <row r="31" spans="1:26" ht="23.25" customHeight="1">
      <c r="A31" s="63"/>
      <c r="B31" s="206">
        <v>1</v>
      </c>
      <c r="C31" s="1655"/>
      <c r="D31" s="1656"/>
      <c r="E31" s="1656"/>
      <c r="F31" s="1656"/>
      <c r="G31" s="1656"/>
      <c r="H31" s="1657"/>
      <c r="I31" s="299"/>
      <c r="J31" s="287"/>
      <c r="K31" s="287"/>
      <c r="L31" s="62"/>
      <c r="M31" s="62"/>
      <c r="N31" s="63"/>
      <c r="O31" s="63"/>
      <c r="P31" s="63"/>
      <c r="Q31" s="63"/>
      <c r="R31" s="63"/>
      <c r="S31" s="63"/>
      <c r="T31" s="63"/>
      <c r="U31" s="63"/>
      <c r="V31" s="63"/>
      <c r="W31" s="63"/>
      <c r="X31" s="63"/>
      <c r="Y31" s="63"/>
      <c r="Z31" s="63"/>
    </row>
    <row r="32" spans="1:26" ht="23.25" customHeight="1">
      <c r="A32" s="63"/>
      <c r="B32" s="206">
        <v>2</v>
      </c>
      <c r="C32" s="1655"/>
      <c r="D32" s="1656"/>
      <c r="E32" s="1656"/>
      <c r="F32" s="1656"/>
      <c r="G32" s="1656"/>
      <c r="H32" s="1657"/>
      <c r="I32" s="299"/>
      <c r="J32" s="287"/>
      <c r="K32" s="287"/>
      <c r="L32" s="62"/>
      <c r="M32" s="62"/>
      <c r="N32" s="63"/>
      <c r="O32" s="63"/>
      <c r="P32" s="63"/>
      <c r="Q32" s="63"/>
      <c r="R32" s="63"/>
      <c r="S32" s="63"/>
      <c r="T32" s="63"/>
      <c r="U32" s="63"/>
      <c r="V32" s="63"/>
      <c r="W32" s="63"/>
      <c r="X32" s="63"/>
      <c r="Y32" s="63"/>
      <c r="Z32" s="63"/>
    </row>
    <row r="33" spans="1:26" ht="23.25" customHeight="1">
      <c r="A33" s="63"/>
      <c r="B33" s="206">
        <v>3</v>
      </c>
      <c r="C33" s="1655"/>
      <c r="D33" s="1656"/>
      <c r="E33" s="1656"/>
      <c r="F33" s="1656"/>
      <c r="G33" s="1656"/>
      <c r="H33" s="1657"/>
      <c r="I33" s="299"/>
      <c r="J33" s="287"/>
      <c r="K33" s="287"/>
      <c r="L33" s="62"/>
      <c r="M33" s="62"/>
      <c r="N33" s="63"/>
      <c r="O33" s="63"/>
      <c r="P33" s="63"/>
      <c r="Q33" s="63"/>
      <c r="R33" s="63"/>
      <c r="S33" s="63"/>
      <c r="T33" s="63"/>
      <c r="U33" s="63"/>
      <c r="V33" s="63"/>
      <c r="W33" s="63"/>
      <c r="X33" s="63"/>
      <c r="Y33" s="63"/>
      <c r="Z33" s="63"/>
    </row>
    <row r="34" spans="1:26" ht="23.25" customHeight="1">
      <c r="A34" s="63"/>
      <c r="B34" s="206">
        <v>4</v>
      </c>
      <c r="C34" s="1655"/>
      <c r="D34" s="1656"/>
      <c r="E34" s="1656"/>
      <c r="F34" s="1656"/>
      <c r="G34" s="1656"/>
      <c r="H34" s="1657"/>
      <c r="I34" s="299"/>
      <c r="J34" s="287"/>
      <c r="K34" s="287"/>
      <c r="L34" s="62"/>
      <c r="M34" s="62"/>
      <c r="N34" s="63"/>
      <c r="O34" s="63"/>
      <c r="P34" s="63"/>
      <c r="Q34" s="63"/>
      <c r="R34" s="63"/>
      <c r="S34" s="63"/>
      <c r="T34" s="63"/>
      <c r="U34" s="63"/>
      <c r="V34" s="63"/>
      <c r="W34" s="63"/>
      <c r="X34" s="63"/>
      <c r="Y34" s="63"/>
      <c r="Z34" s="63"/>
    </row>
    <row r="35" spans="1:26" ht="23.25" customHeight="1">
      <c r="A35" s="63"/>
      <c r="B35" s="206">
        <v>5</v>
      </c>
      <c r="C35" s="1655"/>
      <c r="D35" s="1656"/>
      <c r="E35" s="1656"/>
      <c r="F35" s="1656"/>
      <c r="G35" s="1656"/>
      <c r="H35" s="1657"/>
      <c r="I35" s="299"/>
      <c r="J35" s="287"/>
      <c r="K35" s="287"/>
      <c r="L35" s="62"/>
      <c r="M35" s="62"/>
      <c r="N35" s="63"/>
      <c r="O35" s="63"/>
      <c r="P35" s="63"/>
      <c r="Q35" s="63"/>
      <c r="R35" s="63"/>
      <c r="S35" s="63"/>
      <c r="T35" s="63"/>
      <c r="U35" s="63"/>
      <c r="V35" s="63"/>
      <c r="W35" s="63"/>
      <c r="X35" s="63"/>
      <c r="Y35" s="63"/>
      <c r="Z35" s="63"/>
    </row>
    <row r="36" spans="1:26" ht="23.25" customHeight="1">
      <c r="A36" s="63"/>
      <c r="B36" s="74"/>
      <c r="C36" s="1658" t="s">
        <v>309</v>
      </c>
      <c r="D36" s="1659"/>
      <c r="E36" s="1659"/>
      <c r="F36" s="1659"/>
      <c r="G36" s="1659"/>
      <c r="H36" s="1660"/>
      <c r="I36" s="300"/>
      <c r="J36" s="287"/>
      <c r="K36" s="287"/>
      <c r="L36" s="62"/>
      <c r="M36" s="62"/>
      <c r="N36" s="63"/>
      <c r="O36" s="63"/>
      <c r="P36" s="63"/>
      <c r="Q36" s="63"/>
      <c r="R36" s="63"/>
      <c r="S36" s="63"/>
      <c r="T36" s="63"/>
      <c r="U36" s="63"/>
      <c r="V36" s="63"/>
      <c r="W36" s="63"/>
      <c r="X36" s="63"/>
      <c r="Y36" s="63"/>
      <c r="Z36" s="63"/>
    </row>
    <row r="37" spans="1:26" ht="23.25" customHeight="1">
      <c r="A37" s="63"/>
      <c r="B37" s="74"/>
      <c r="C37" s="1658" t="s">
        <v>310</v>
      </c>
      <c r="D37" s="1659"/>
      <c r="E37" s="1659"/>
      <c r="F37" s="1659"/>
      <c r="G37" s="1659"/>
      <c r="H37" s="1660"/>
      <c r="I37" s="300"/>
      <c r="J37" s="287"/>
      <c r="K37" s="287"/>
      <c r="L37" s="62"/>
      <c r="M37" s="62"/>
      <c r="N37" s="63"/>
      <c r="O37" s="63"/>
      <c r="P37" s="63"/>
      <c r="Q37" s="63"/>
      <c r="R37" s="63"/>
      <c r="S37" s="63"/>
      <c r="T37" s="63"/>
      <c r="U37" s="63"/>
      <c r="V37" s="63"/>
      <c r="W37" s="63"/>
      <c r="X37" s="63"/>
      <c r="Y37" s="63"/>
      <c r="Z37" s="63"/>
    </row>
    <row r="38" spans="1:26" ht="23.25" customHeight="1">
      <c r="A38" s="63"/>
      <c r="B38" s="1644"/>
      <c r="C38" s="1645"/>
      <c r="D38" s="1645"/>
      <c r="E38" s="1645"/>
      <c r="F38" s="1645"/>
      <c r="G38" s="1645"/>
      <c r="H38" s="1646"/>
      <c r="I38" s="292"/>
      <c r="J38" s="287"/>
      <c r="K38" s="287"/>
      <c r="L38" s="62"/>
      <c r="M38" s="62"/>
      <c r="N38" s="63"/>
      <c r="O38" s="63"/>
      <c r="P38" s="63"/>
      <c r="Q38" s="63"/>
      <c r="R38" s="63"/>
      <c r="S38" s="63"/>
      <c r="T38" s="63"/>
      <c r="U38" s="63"/>
      <c r="V38" s="63"/>
      <c r="W38" s="63"/>
      <c r="X38" s="63"/>
      <c r="Y38" s="63"/>
      <c r="Z38" s="63"/>
    </row>
    <row r="39" spans="1:26" ht="23.25" customHeight="1">
      <c r="A39" s="63"/>
      <c r="B39" s="1647"/>
      <c r="C39" s="1648"/>
      <c r="D39" s="1648"/>
      <c r="E39" s="1648"/>
      <c r="F39" s="1648"/>
      <c r="G39" s="1648"/>
      <c r="H39" s="1649"/>
      <c r="I39" s="292"/>
      <c r="J39" s="287"/>
      <c r="K39" s="287"/>
      <c r="L39" s="62"/>
      <c r="M39" s="62"/>
      <c r="N39" s="63"/>
      <c r="O39" s="63"/>
      <c r="P39" s="63"/>
      <c r="Q39" s="63"/>
      <c r="R39" s="63"/>
      <c r="S39" s="63"/>
      <c r="T39" s="63"/>
      <c r="U39" s="63"/>
      <c r="V39" s="63"/>
      <c r="W39" s="63"/>
      <c r="X39" s="63"/>
      <c r="Y39" s="63"/>
      <c r="Z39" s="63"/>
    </row>
    <row r="40" spans="1:26" ht="23.25" customHeight="1">
      <c r="A40" s="301" t="s">
        <v>1810</v>
      </c>
      <c r="B40" s="302" t="s">
        <v>311</v>
      </c>
      <c r="C40" s="74" t="s">
        <v>312</v>
      </c>
      <c r="D40" s="59" t="s">
        <v>1811</v>
      </c>
      <c r="E40" s="59" t="s">
        <v>314</v>
      </c>
      <c r="F40" s="59" t="s">
        <v>315</v>
      </c>
      <c r="G40" s="59" t="s">
        <v>1812</v>
      </c>
      <c r="H40" s="85" t="s">
        <v>317</v>
      </c>
      <c r="I40" s="303"/>
      <c r="J40" s="287"/>
      <c r="K40" s="287"/>
      <c r="L40" s="62"/>
      <c r="M40" s="62"/>
      <c r="N40" s="63"/>
      <c r="O40" s="63"/>
      <c r="P40" s="63"/>
      <c r="Q40" s="63"/>
      <c r="R40" s="63"/>
      <c r="S40" s="63"/>
      <c r="T40" s="63"/>
      <c r="U40" s="63"/>
      <c r="V40" s="63"/>
      <c r="W40" s="63"/>
      <c r="X40" s="63"/>
      <c r="Y40" s="63"/>
      <c r="Z40" s="63"/>
    </row>
    <row r="41" spans="1:26" ht="23.25" customHeight="1">
      <c r="A41" s="63"/>
      <c r="B41" s="304"/>
      <c r="C41" s="1650" t="s">
        <v>320</v>
      </c>
      <c r="D41" s="1650"/>
      <c r="E41" s="1650"/>
      <c r="F41" s="1650"/>
      <c r="G41" s="1650"/>
      <c r="H41" s="1651"/>
      <c r="I41" s="305"/>
      <c r="J41" s="62">
        <f t="shared" ref="J41:K41" si="1">J42+J73+J80+J85+J119</f>
        <v>100</v>
      </c>
      <c r="K41" s="62">
        <f t="shared" si="1"/>
        <v>100</v>
      </c>
      <c r="L41" s="62"/>
      <c r="M41" s="62"/>
      <c r="N41" s="63"/>
      <c r="O41" s="63"/>
      <c r="P41" s="63"/>
      <c r="Q41" s="63"/>
      <c r="R41" s="63"/>
      <c r="S41" s="63"/>
      <c r="T41" s="63"/>
      <c r="U41" s="63"/>
      <c r="V41" s="63"/>
      <c r="W41" s="63"/>
      <c r="X41" s="63"/>
      <c r="Y41" s="63"/>
      <c r="Z41" s="63"/>
    </row>
    <row r="42" spans="1:26" ht="46.5" customHeight="1">
      <c r="A42" s="63"/>
      <c r="B42" s="304" t="s">
        <v>209</v>
      </c>
      <c r="C42" s="1629" t="s">
        <v>40</v>
      </c>
      <c r="D42" s="1630"/>
      <c r="E42" s="1630"/>
      <c r="F42" s="1630"/>
      <c r="G42" s="1630"/>
      <c r="H42" s="1631"/>
      <c r="I42" s="306"/>
      <c r="J42" s="287">
        <f>SUM(E43:E68)</f>
        <v>48</v>
      </c>
      <c r="K42" s="287">
        <f>COUNT(E43:E68)*2</f>
        <v>48</v>
      </c>
      <c r="L42" s="62"/>
      <c r="M42" s="62"/>
      <c r="N42" s="63"/>
      <c r="O42" s="63"/>
      <c r="P42" s="63"/>
      <c r="Q42" s="63"/>
      <c r="R42" s="63"/>
      <c r="S42" s="63"/>
      <c r="T42" s="63"/>
      <c r="U42" s="63"/>
      <c r="V42" s="63"/>
      <c r="W42" s="63"/>
      <c r="X42" s="63"/>
      <c r="Y42" s="63"/>
      <c r="Z42" s="63"/>
    </row>
    <row r="43" spans="1:26" ht="50">
      <c r="A43" s="63"/>
      <c r="B43" s="304" t="s">
        <v>1813</v>
      </c>
      <c r="C43" s="69" t="s">
        <v>322</v>
      </c>
      <c r="D43" s="69" t="s">
        <v>1814</v>
      </c>
      <c r="E43" s="94">
        <v>2</v>
      </c>
      <c r="F43" s="94" t="s">
        <v>324</v>
      </c>
      <c r="G43" s="69" t="s">
        <v>1815</v>
      </c>
      <c r="H43" s="107"/>
      <c r="I43" s="282"/>
      <c r="J43" s="287"/>
      <c r="K43" s="287"/>
      <c r="L43" s="62"/>
      <c r="M43" s="62"/>
      <c r="N43" s="63"/>
      <c r="O43" s="63"/>
      <c r="P43" s="63"/>
      <c r="Q43" s="63"/>
      <c r="R43" s="63"/>
      <c r="S43" s="63"/>
      <c r="T43" s="63"/>
      <c r="U43" s="63"/>
      <c r="V43" s="63"/>
      <c r="W43" s="63"/>
      <c r="X43" s="63"/>
      <c r="Y43" s="63"/>
      <c r="Z43" s="63"/>
    </row>
    <row r="44" spans="1:26" ht="50">
      <c r="A44" s="63"/>
      <c r="B44" s="304" t="s">
        <v>1816</v>
      </c>
      <c r="C44" s="69" t="s">
        <v>327</v>
      </c>
      <c r="D44" s="69" t="s">
        <v>1817</v>
      </c>
      <c r="E44" s="94">
        <v>2</v>
      </c>
      <c r="F44" s="94" t="s">
        <v>324</v>
      </c>
      <c r="G44" s="69" t="s">
        <v>1818</v>
      </c>
      <c r="H44" s="107"/>
      <c r="I44" s="282"/>
      <c r="J44" s="287"/>
      <c r="K44" s="287"/>
      <c r="L44" s="62"/>
      <c r="M44" s="62"/>
      <c r="N44" s="63"/>
      <c r="O44" s="63"/>
      <c r="P44" s="63"/>
      <c r="Q44" s="63"/>
      <c r="R44" s="63"/>
      <c r="S44" s="63"/>
      <c r="T44" s="63"/>
      <c r="U44" s="63"/>
      <c r="V44" s="63"/>
      <c r="W44" s="63"/>
      <c r="X44" s="63"/>
      <c r="Y44" s="63"/>
      <c r="Z44" s="63"/>
    </row>
    <row r="45" spans="1:26" ht="150">
      <c r="A45" s="63"/>
      <c r="B45" s="304" t="s">
        <v>1819</v>
      </c>
      <c r="C45" s="69" t="s">
        <v>331</v>
      </c>
      <c r="D45" s="69" t="s">
        <v>1820</v>
      </c>
      <c r="E45" s="94">
        <v>2</v>
      </c>
      <c r="F45" s="94" t="s">
        <v>324</v>
      </c>
      <c r="G45" s="69" t="s">
        <v>1821</v>
      </c>
      <c r="H45" s="107"/>
      <c r="I45" s="282"/>
      <c r="J45" s="287"/>
      <c r="K45" s="287"/>
      <c r="L45" s="62"/>
      <c r="M45" s="62"/>
      <c r="N45" s="63"/>
      <c r="O45" s="63"/>
      <c r="P45" s="63"/>
      <c r="Q45" s="63"/>
      <c r="R45" s="63"/>
      <c r="S45" s="63"/>
      <c r="T45" s="63"/>
      <c r="U45" s="63"/>
      <c r="V45" s="63"/>
      <c r="W45" s="63"/>
      <c r="X45" s="63"/>
      <c r="Y45" s="63"/>
      <c r="Z45" s="63"/>
    </row>
    <row r="46" spans="1:26" ht="100">
      <c r="A46" s="63"/>
      <c r="B46" s="304"/>
      <c r="C46" s="69"/>
      <c r="D46" s="69" t="s">
        <v>1822</v>
      </c>
      <c r="E46" s="94">
        <v>2</v>
      </c>
      <c r="F46" s="94" t="s">
        <v>324</v>
      </c>
      <c r="G46" s="69" t="s">
        <v>1823</v>
      </c>
      <c r="H46" s="107"/>
      <c r="I46" s="282"/>
      <c r="J46" s="287"/>
      <c r="K46" s="287"/>
      <c r="L46" s="62"/>
      <c r="M46" s="62"/>
      <c r="N46" s="63"/>
      <c r="O46" s="63"/>
      <c r="P46" s="63"/>
      <c r="Q46" s="63"/>
      <c r="R46" s="63"/>
      <c r="S46" s="63"/>
      <c r="T46" s="63"/>
      <c r="U46" s="63"/>
      <c r="V46" s="63"/>
      <c r="W46" s="63"/>
      <c r="X46" s="63"/>
      <c r="Y46" s="63"/>
      <c r="Z46" s="63"/>
    </row>
    <row r="47" spans="1:26" ht="75">
      <c r="A47" s="63"/>
      <c r="B47" s="304"/>
      <c r="C47" s="69"/>
      <c r="D47" s="146" t="s">
        <v>1824</v>
      </c>
      <c r="E47" s="94">
        <v>2</v>
      </c>
      <c r="F47" s="147" t="s">
        <v>387</v>
      </c>
      <c r="G47" s="69" t="s">
        <v>1825</v>
      </c>
      <c r="H47" s="107"/>
      <c r="I47" s="282"/>
      <c r="J47" s="287"/>
      <c r="K47" s="287"/>
      <c r="L47" s="62"/>
      <c r="M47" s="62"/>
      <c r="N47" s="63"/>
      <c r="O47" s="63"/>
      <c r="P47" s="63"/>
      <c r="Q47" s="63"/>
      <c r="R47" s="63"/>
      <c r="S47" s="63"/>
      <c r="T47" s="63"/>
      <c r="U47" s="63"/>
      <c r="V47" s="63"/>
      <c r="W47" s="63"/>
      <c r="X47" s="63"/>
      <c r="Y47" s="63"/>
      <c r="Z47" s="63"/>
    </row>
    <row r="48" spans="1:26" ht="23.25" hidden="1" customHeight="1">
      <c r="A48" s="63" t="s">
        <v>1826</v>
      </c>
      <c r="B48" s="304" t="s">
        <v>1827</v>
      </c>
      <c r="C48" s="69" t="s">
        <v>1828</v>
      </c>
      <c r="D48" s="307" t="s">
        <v>1829</v>
      </c>
      <c r="E48" s="308"/>
      <c r="F48" s="94" t="s">
        <v>324</v>
      </c>
      <c r="G48" s="307" t="s">
        <v>1830</v>
      </c>
      <c r="H48" s="107"/>
      <c r="I48" s="282"/>
      <c r="J48" s="287"/>
      <c r="K48" s="287"/>
      <c r="L48" s="62"/>
      <c r="M48" s="62"/>
      <c r="N48" s="63"/>
      <c r="O48" s="63"/>
      <c r="P48" s="63"/>
      <c r="Q48" s="63"/>
      <c r="R48" s="63"/>
      <c r="S48" s="63"/>
      <c r="T48" s="63"/>
      <c r="U48" s="63"/>
      <c r="V48" s="63"/>
      <c r="W48" s="63"/>
      <c r="X48" s="63"/>
      <c r="Y48" s="63"/>
      <c r="Z48" s="63"/>
    </row>
    <row r="49" spans="1:26" ht="23.25" hidden="1" customHeight="1">
      <c r="A49" s="63" t="s">
        <v>1826</v>
      </c>
      <c r="B49" s="304"/>
      <c r="C49" s="69"/>
      <c r="D49" s="307" t="s">
        <v>1831</v>
      </c>
      <c r="E49" s="308"/>
      <c r="F49" s="94" t="s">
        <v>387</v>
      </c>
      <c r="G49" s="307" t="s">
        <v>1832</v>
      </c>
      <c r="H49" s="107"/>
      <c r="I49" s="282"/>
      <c r="J49" s="287"/>
      <c r="K49" s="287"/>
      <c r="L49" s="62"/>
      <c r="M49" s="62"/>
      <c r="N49" s="63"/>
      <c r="O49" s="63"/>
      <c r="P49" s="63"/>
      <c r="Q49" s="63"/>
      <c r="R49" s="63"/>
      <c r="S49" s="63"/>
      <c r="T49" s="63"/>
      <c r="U49" s="63"/>
      <c r="V49" s="63"/>
      <c r="W49" s="63"/>
      <c r="X49" s="63"/>
      <c r="Y49" s="63"/>
      <c r="Z49" s="63"/>
    </row>
    <row r="50" spans="1:26" ht="50">
      <c r="A50" s="63"/>
      <c r="B50" s="304" t="s">
        <v>1833</v>
      </c>
      <c r="C50" s="69" t="s">
        <v>337</v>
      </c>
      <c r="D50" s="69" t="s">
        <v>1834</v>
      </c>
      <c r="E50" s="94">
        <v>2</v>
      </c>
      <c r="F50" s="94" t="s">
        <v>324</v>
      </c>
      <c r="G50" s="69" t="s">
        <v>1835</v>
      </c>
      <c r="H50" s="107"/>
      <c r="I50" s="282"/>
      <c r="J50" s="287"/>
      <c r="K50" s="287"/>
      <c r="L50" s="62"/>
      <c r="M50" s="62"/>
      <c r="N50" s="63"/>
      <c r="O50" s="63"/>
      <c r="P50" s="63"/>
      <c r="Q50" s="63"/>
      <c r="R50" s="63"/>
      <c r="S50" s="63"/>
      <c r="T50" s="63"/>
      <c r="U50" s="63"/>
      <c r="V50" s="63"/>
      <c r="W50" s="63"/>
      <c r="X50" s="63"/>
      <c r="Y50" s="63"/>
      <c r="Z50" s="63"/>
    </row>
    <row r="51" spans="1:26" ht="125">
      <c r="A51" s="63"/>
      <c r="B51" s="304" t="s">
        <v>1836</v>
      </c>
      <c r="C51" s="146" t="s">
        <v>341</v>
      </c>
      <c r="D51" s="146" t="s">
        <v>1837</v>
      </c>
      <c r="E51" s="94">
        <v>2</v>
      </c>
      <c r="F51" s="147" t="s">
        <v>324</v>
      </c>
      <c r="G51" s="146" t="s">
        <v>1838</v>
      </c>
      <c r="H51" s="146"/>
      <c r="I51" s="309"/>
      <c r="J51" s="287"/>
      <c r="K51" s="287"/>
      <c r="L51" s="62"/>
      <c r="M51" s="62"/>
      <c r="N51" s="63"/>
      <c r="O51" s="63"/>
      <c r="P51" s="63"/>
      <c r="Q51" s="63"/>
      <c r="R51" s="63"/>
      <c r="S51" s="63"/>
      <c r="T51" s="63"/>
      <c r="U51" s="63"/>
      <c r="V51" s="63"/>
      <c r="W51" s="63"/>
      <c r="X51" s="63"/>
      <c r="Y51" s="63"/>
      <c r="Z51" s="63"/>
    </row>
    <row r="52" spans="1:26" ht="50">
      <c r="A52" s="63"/>
      <c r="B52" s="304" t="s">
        <v>1839</v>
      </c>
      <c r="C52" s="69" t="s">
        <v>345</v>
      </c>
      <c r="D52" s="69" t="s">
        <v>1840</v>
      </c>
      <c r="E52" s="94">
        <v>2</v>
      </c>
      <c r="F52" s="94" t="s">
        <v>324</v>
      </c>
      <c r="G52" s="69" t="s">
        <v>1841</v>
      </c>
      <c r="H52" s="107"/>
      <c r="I52" s="282"/>
      <c r="J52" s="287"/>
      <c r="K52" s="287"/>
      <c r="L52" s="62"/>
      <c r="M52" s="62"/>
      <c r="N52" s="63"/>
      <c r="O52" s="63"/>
      <c r="P52" s="63"/>
      <c r="Q52" s="63"/>
      <c r="R52" s="63"/>
      <c r="S52" s="63"/>
      <c r="T52" s="63"/>
      <c r="U52" s="63"/>
      <c r="V52" s="63"/>
      <c r="W52" s="63"/>
      <c r="X52" s="63"/>
      <c r="Y52" s="63"/>
      <c r="Z52" s="63"/>
    </row>
    <row r="53" spans="1:26" ht="25">
      <c r="A53" s="63"/>
      <c r="B53" s="304" t="s">
        <v>348</v>
      </c>
      <c r="C53" s="69" t="s">
        <v>349</v>
      </c>
      <c r="D53" s="69" t="s">
        <v>1842</v>
      </c>
      <c r="E53" s="94">
        <v>2</v>
      </c>
      <c r="F53" s="94" t="s">
        <v>324</v>
      </c>
      <c r="G53" s="69" t="s">
        <v>1843</v>
      </c>
      <c r="H53" s="107"/>
      <c r="I53" s="282"/>
      <c r="J53" s="287"/>
      <c r="K53" s="287"/>
      <c r="L53" s="62"/>
      <c r="M53" s="62"/>
      <c r="N53" s="63"/>
      <c r="O53" s="63"/>
      <c r="P53" s="63"/>
      <c r="Q53" s="63"/>
      <c r="R53" s="63"/>
      <c r="S53" s="63"/>
      <c r="T53" s="63"/>
      <c r="U53" s="63"/>
      <c r="V53" s="63"/>
      <c r="W53" s="63"/>
      <c r="X53" s="63"/>
      <c r="Y53" s="63"/>
      <c r="Z53" s="63"/>
    </row>
    <row r="54" spans="1:26" ht="50">
      <c r="A54" s="63"/>
      <c r="B54" s="304" t="s">
        <v>1844</v>
      </c>
      <c r="C54" s="69" t="s">
        <v>351</v>
      </c>
      <c r="D54" s="69" t="s">
        <v>1845</v>
      </c>
      <c r="E54" s="94">
        <v>2</v>
      </c>
      <c r="F54" s="94" t="s">
        <v>324</v>
      </c>
      <c r="G54" s="69" t="s">
        <v>1846</v>
      </c>
      <c r="H54" s="107"/>
      <c r="I54" s="282"/>
      <c r="J54" s="287"/>
      <c r="K54" s="287"/>
      <c r="L54" s="62"/>
      <c r="M54" s="62"/>
      <c r="N54" s="63"/>
      <c r="O54" s="63"/>
      <c r="P54" s="63"/>
      <c r="Q54" s="63"/>
      <c r="R54" s="63"/>
      <c r="S54" s="63"/>
      <c r="T54" s="63"/>
      <c r="U54" s="63"/>
      <c r="V54" s="63"/>
      <c r="W54" s="63"/>
      <c r="X54" s="63"/>
      <c r="Y54" s="63"/>
      <c r="Z54" s="63"/>
    </row>
    <row r="55" spans="1:26" ht="25">
      <c r="A55" s="63"/>
      <c r="B55" s="304" t="s">
        <v>354</v>
      </c>
      <c r="C55" s="69" t="s">
        <v>355</v>
      </c>
      <c r="D55" s="69" t="s">
        <v>1847</v>
      </c>
      <c r="E55" s="94">
        <v>2</v>
      </c>
      <c r="F55" s="94" t="s">
        <v>324</v>
      </c>
      <c r="G55" s="69" t="s">
        <v>1843</v>
      </c>
      <c r="H55" s="107"/>
      <c r="I55" s="282"/>
      <c r="J55" s="287"/>
      <c r="K55" s="287"/>
      <c r="L55" s="62"/>
      <c r="M55" s="62"/>
      <c r="N55" s="63"/>
      <c r="O55" s="63"/>
      <c r="P55" s="63"/>
      <c r="Q55" s="63"/>
      <c r="R55" s="63"/>
      <c r="S55" s="63"/>
      <c r="T55" s="63"/>
      <c r="U55" s="63"/>
      <c r="V55" s="63"/>
      <c r="W55" s="63"/>
      <c r="X55" s="63"/>
      <c r="Y55" s="63"/>
      <c r="Z55" s="63"/>
    </row>
    <row r="56" spans="1:26" ht="50">
      <c r="A56" s="63"/>
      <c r="B56" s="304"/>
      <c r="C56" s="69"/>
      <c r="D56" s="69" t="s">
        <v>1848</v>
      </c>
      <c r="E56" s="94">
        <v>2</v>
      </c>
      <c r="F56" s="94" t="s">
        <v>324</v>
      </c>
      <c r="G56" s="69" t="s">
        <v>1849</v>
      </c>
      <c r="H56" s="107"/>
      <c r="I56" s="282"/>
      <c r="J56" s="287"/>
      <c r="K56" s="287"/>
      <c r="L56" s="62"/>
      <c r="M56" s="62"/>
      <c r="N56" s="63"/>
      <c r="O56" s="63"/>
      <c r="P56" s="63"/>
      <c r="Q56" s="63"/>
      <c r="R56" s="63"/>
      <c r="S56" s="63"/>
      <c r="T56" s="63"/>
      <c r="U56" s="63"/>
      <c r="V56" s="63"/>
      <c r="W56" s="63"/>
      <c r="X56" s="63"/>
      <c r="Y56" s="63"/>
      <c r="Z56" s="63"/>
    </row>
    <row r="57" spans="1:26" ht="25">
      <c r="A57" s="63"/>
      <c r="B57" s="304" t="s">
        <v>356</v>
      </c>
      <c r="C57" s="69" t="s">
        <v>357</v>
      </c>
      <c r="D57" s="69" t="s">
        <v>1850</v>
      </c>
      <c r="E57" s="94">
        <v>2</v>
      </c>
      <c r="F57" s="94" t="s">
        <v>324</v>
      </c>
      <c r="G57" s="69" t="s">
        <v>1851</v>
      </c>
      <c r="H57" s="107"/>
      <c r="I57" s="282"/>
      <c r="J57" s="287"/>
      <c r="K57" s="287"/>
      <c r="L57" s="62"/>
      <c r="M57" s="62"/>
      <c r="N57" s="63"/>
      <c r="O57" s="63"/>
      <c r="P57" s="63"/>
      <c r="Q57" s="63"/>
      <c r="R57" s="63"/>
      <c r="S57" s="63"/>
      <c r="T57" s="63"/>
      <c r="U57" s="63"/>
      <c r="V57" s="63"/>
      <c r="W57" s="63"/>
      <c r="X57" s="63"/>
      <c r="Y57" s="63"/>
      <c r="Z57" s="63"/>
    </row>
    <row r="58" spans="1:26" ht="75">
      <c r="A58" s="63"/>
      <c r="B58" s="304" t="s">
        <v>358</v>
      </c>
      <c r="C58" s="69" t="s">
        <v>359</v>
      </c>
      <c r="D58" s="69" t="s">
        <v>1852</v>
      </c>
      <c r="E58" s="94">
        <v>2</v>
      </c>
      <c r="F58" s="94" t="s">
        <v>324</v>
      </c>
      <c r="G58" s="69" t="s">
        <v>1853</v>
      </c>
      <c r="H58" s="146"/>
      <c r="I58" s="309"/>
      <c r="J58" s="300"/>
      <c r="K58" s="300"/>
      <c r="L58" s="77"/>
      <c r="M58" s="62"/>
      <c r="N58" s="63"/>
      <c r="O58" s="63"/>
      <c r="P58" s="63"/>
      <c r="Q58" s="63"/>
      <c r="R58" s="63"/>
      <c r="S58" s="63"/>
      <c r="T58" s="63"/>
      <c r="U58" s="63"/>
      <c r="V58" s="63"/>
      <c r="W58" s="63"/>
      <c r="X58" s="63"/>
      <c r="Y58" s="63"/>
      <c r="Z58" s="63"/>
    </row>
    <row r="59" spans="1:26" ht="25">
      <c r="A59" s="63"/>
      <c r="B59" s="304" t="s">
        <v>1854</v>
      </c>
      <c r="C59" s="69" t="s">
        <v>361</v>
      </c>
      <c r="D59" s="69" t="s">
        <v>1855</v>
      </c>
      <c r="E59" s="94">
        <v>2</v>
      </c>
      <c r="F59" s="94" t="s">
        <v>324</v>
      </c>
      <c r="G59" s="69" t="s">
        <v>1856</v>
      </c>
      <c r="H59" s="107"/>
      <c r="I59" s="282"/>
      <c r="J59" s="287"/>
      <c r="K59" s="287"/>
      <c r="L59" s="62"/>
      <c r="M59" s="62"/>
      <c r="N59" s="63"/>
      <c r="O59" s="63"/>
      <c r="P59" s="63"/>
      <c r="Q59" s="63"/>
      <c r="R59" s="63"/>
      <c r="S59" s="63"/>
      <c r="T59" s="63"/>
      <c r="U59" s="63"/>
      <c r="V59" s="63"/>
      <c r="W59" s="63"/>
      <c r="X59" s="63"/>
      <c r="Y59" s="63"/>
      <c r="Z59" s="63"/>
    </row>
    <row r="60" spans="1:26" ht="50">
      <c r="A60" s="63"/>
      <c r="B60" s="304"/>
      <c r="C60" s="69"/>
      <c r="D60" s="69" t="s">
        <v>1857</v>
      </c>
      <c r="E60" s="94">
        <v>2</v>
      </c>
      <c r="F60" s="94" t="s">
        <v>324</v>
      </c>
      <c r="G60" s="135"/>
      <c r="H60" s="107"/>
      <c r="I60" s="282"/>
      <c r="J60" s="287"/>
      <c r="K60" s="287"/>
      <c r="L60" s="62"/>
      <c r="M60" s="62"/>
      <c r="N60" s="63"/>
      <c r="O60" s="63"/>
      <c r="P60" s="63"/>
      <c r="Q60" s="63"/>
      <c r="R60" s="63"/>
      <c r="S60" s="63"/>
      <c r="T60" s="63"/>
      <c r="U60" s="63"/>
      <c r="V60" s="63"/>
      <c r="W60" s="63"/>
      <c r="X60" s="63"/>
      <c r="Y60" s="63"/>
      <c r="Z60" s="63"/>
    </row>
    <row r="61" spans="1:26" ht="50">
      <c r="A61" s="63"/>
      <c r="B61" s="304" t="s">
        <v>1858</v>
      </c>
      <c r="C61" s="69" t="s">
        <v>367</v>
      </c>
      <c r="D61" s="69" t="s">
        <v>1859</v>
      </c>
      <c r="E61" s="94">
        <v>2</v>
      </c>
      <c r="F61" s="94" t="s">
        <v>369</v>
      </c>
      <c r="G61" s="135"/>
      <c r="H61" s="107"/>
      <c r="I61" s="282"/>
      <c r="J61" s="287"/>
      <c r="K61" s="287"/>
      <c r="L61" s="62"/>
      <c r="M61" s="62"/>
      <c r="N61" s="63"/>
      <c r="O61" s="63"/>
      <c r="P61" s="63"/>
      <c r="Q61" s="63"/>
      <c r="R61" s="63"/>
      <c r="S61" s="63"/>
      <c r="T61" s="63"/>
      <c r="U61" s="63"/>
      <c r="V61" s="63"/>
      <c r="W61" s="63"/>
      <c r="X61" s="63"/>
      <c r="Y61" s="63"/>
      <c r="Z61" s="63"/>
    </row>
    <row r="62" spans="1:26" ht="25">
      <c r="A62" s="63"/>
      <c r="B62" s="304"/>
      <c r="C62" s="69"/>
      <c r="D62" s="69" t="s">
        <v>1860</v>
      </c>
      <c r="E62" s="94">
        <v>2</v>
      </c>
      <c r="F62" s="94" t="s">
        <v>369</v>
      </c>
      <c r="G62" s="135"/>
      <c r="H62" s="107"/>
      <c r="I62" s="282"/>
      <c r="J62" s="287"/>
      <c r="K62" s="287"/>
      <c r="L62" s="62"/>
      <c r="M62" s="62"/>
      <c r="N62" s="63"/>
      <c r="O62" s="63"/>
      <c r="P62" s="63"/>
      <c r="Q62" s="63"/>
      <c r="R62" s="63"/>
      <c r="S62" s="63"/>
      <c r="T62" s="63"/>
      <c r="U62" s="63"/>
      <c r="V62" s="63"/>
      <c r="W62" s="63"/>
      <c r="X62" s="63"/>
      <c r="Y62" s="63"/>
      <c r="Z62" s="63"/>
    </row>
    <row r="63" spans="1:26" ht="50">
      <c r="A63" s="63"/>
      <c r="B63" s="304" t="s">
        <v>370</v>
      </c>
      <c r="C63" s="69" t="s">
        <v>371</v>
      </c>
      <c r="D63" s="69" t="s">
        <v>1861</v>
      </c>
      <c r="E63" s="94">
        <v>2</v>
      </c>
      <c r="F63" s="94" t="s">
        <v>324</v>
      </c>
      <c r="G63" s="135"/>
      <c r="H63" s="107"/>
      <c r="I63" s="282"/>
      <c r="J63" s="287"/>
      <c r="K63" s="287"/>
      <c r="L63" s="62"/>
      <c r="M63" s="62"/>
      <c r="N63" s="63"/>
      <c r="O63" s="63"/>
      <c r="P63" s="63"/>
      <c r="Q63" s="63"/>
      <c r="R63" s="63"/>
      <c r="S63" s="63"/>
      <c r="T63" s="63"/>
      <c r="U63" s="63"/>
      <c r="V63" s="63"/>
      <c r="W63" s="63"/>
      <c r="X63" s="63"/>
      <c r="Y63" s="63"/>
      <c r="Z63" s="63"/>
    </row>
    <row r="64" spans="1:26" ht="50">
      <c r="A64" s="63"/>
      <c r="B64" s="304"/>
      <c r="C64" s="69"/>
      <c r="D64" s="69" t="s">
        <v>1862</v>
      </c>
      <c r="E64" s="94">
        <v>2</v>
      </c>
      <c r="F64" s="94" t="s">
        <v>324</v>
      </c>
      <c r="G64" s="135"/>
      <c r="H64" s="107"/>
      <c r="I64" s="282"/>
      <c r="J64" s="287"/>
      <c r="K64" s="287"/>
      <c r="L64" s="62"/>
      <c r="M64" s="62"/>
      <c r="N64" s="63"/>
      <c r="O64" s="63"/>
      <c r="P64" s="63"/>
      <c r="Q64" s="63"/>
      <c r="R64" s="63"/>
      <c r="S64" s="63"/>
      <c r="T64" s="63"/>
      <c r="U64" s="63"/>
      <c r="V64" s="63"/>
      <c r="W64" s="63"/>
      <c r="X64" s="63"/>
      <c r="Y64" s="63"/>
      <c r="Z64" s="63"/>
    </row>
    <row r="65" spans="1:26" ht="25">
      <c r="A65" s="63"/>
      <c r="B65" s="304"/>
      <c r="C65" s="69"/>
      <c r="D65" s="69" t="s">
        <v>1863</v>
      </c>
      <c r="E65" s="94">
        <v>2</v>
      </c>
      <c r="F65" s="94" t="s">
        <v>324</v>
      </c>
      <c r="G65" s="135"/>
      <c r="H65" s="107"/>
      <c r="I65" s="282"/>
      <c r="J65" s="287"/>
      <c r="K65" s="287"/>
      <c r="L65" s="62"/>
      <c r="M65" s="62"/>
      <c r="N65" s="63"/>
      <c r="O65" s="63"/>
      <c r="P65" s="63"/>
      <c r="Q65" s="63"/>
      <c r="R65" s="63"/>
      <c r="S65" s="63"/>
      <c r="T65" s="63"/>
      <c r="U65" s="63"/>
      <c r="V65" s="63"/>
      <c r="W65" s="63"/>
      <c r="X65" s="63"/>
      <c r="Y65" s="63"/>
      <c r="Z65" s="63"/>
    </row>
    <row r="66" spans="1:26" ht="25">
      <c r="A66" s="63"/>
      <c r="B66" s="304"/>
      <c r="C66" s="69"/>
      <c r="D66" s="69" t="s">
        <v>1864</v>
      </c>
      <c r="E66" s="94">
        <v>2</v>
      </c>
      <c r="F66" s="94" t="s">
        <v>324</v>
      </c>
      <c r="G66" s="135"/>
      <c r="H66" s="107"/>
      <c r="I66" s="282"/>
      <c r="J66" s="287"/>
      <c r="K66" s="287"/>
      <c r="L66" s="62"/>
      <c r="M66" s="62"/>
      <c r="N66" s="63"/>
      <c r="O66" s="63"/>
      <c r="P66" s="63"/>
      <c r="Q66" s="63"/>
      <c r="R66" s="63"/>
      <c r="S66" s="63"/>
      <c r="T66" s="63"/>
      <c r="U66" s="63"/>
      <c r="V66" s="63"/>
      <c r="W66" s="63"/>
      <c r="X66" s="63"/>
      <c r="Y66" s="63"/>
      <c r="Z66" s="63"/>
    </row>
    <row r="67" spans="1:26" ht="50">
      <c r="A67" s="63"/>
      <c r="B67" s="304"/>
      <c r="C67" s="69"/>
      <c r="D67" s="69" t="s">
        <v>1865</v>
      </c>
      <c r="E67" s="94">
        <v>2</v>
      </c>
      <c r="F67" s="94" t="s">
        <v>324</v>
      </c>
      <c r="G67" s="135"/>
      <c r="H67" s="107"/>
      <c r="I67" s="282"/>
      <c r="J67" s="287"/>
      <c r="K67" s="287"/>
      <c r="L67" s="62"/>
      <c r="M67" s="62"/>
      <c r="N67" s="63"/>
      <c r="O67" s="63"/>
      <c r="P67" s="63"/>
      <c r="Q67" s="63"/>
      <c r="R67" s="63"/>
      <c r="S67" s="63"/>
      <c r="T67" s="63"/>
      <c r="U67" s="63"/>
      <c r="V67" s="63"/>
      <c r="W67" s="63"/>
      <c r="X67" s="63"/>
      <c r="Y67" s="63"/>
      <c r="Z67" s="63"/>
    </row>
    <row r="68" spans="1:26" ht="25">
      <c r="A68" s="63"/>
      <c r="B68" s="304"/>
      <c r="C68" s="69"/>
      <c r="D68" s="69" t="s">
        <v>1866</v>
      </c>
      <c r="E68" s="94">
        <v>2</v>
      </c>
      <c r="F68" s="94" t="s">
        <v>324</v>
      </c>
      <c r="G68" s="135"/>
      <c r="H68" s="107"/>
      <c r="I68" s="282"/>
      <c r="J68" s="287"/>
      <c r="K68" s="287"/>
      <c r="L68" s="62"/>
      <c r="M68" s="62"/>
      <c r="N68" s="63"/>
      <c r="O68" s="63"/>
      <c r="P68" s="63"/>
      <c r="Q68" s="63"/>
      <c r="R68" s="63"/>
      <c r="S68" s="63"/>
      <c r="T68" s="63"/>
      <c r="U68" s="63"/>
      <c r="V68" s="63"/>
      <c r="W68" s="63"/>
      <c r="X68" s="63"/>
      <c r="Y68" s="63"/>
      <c r="Z68" s="63"/>
    </row>
    <row r="69" spans="1:26" ht="30.75" hidden="1" customHeight="1">
      <c r="A69" s="106"/>
      <c r="B69" s="310" t="s">
        <v>1867</v>
      </c>
      <c r="C69" s="115" t="s">
        <v>373</v>
      </c>
      <c r="D69" s="138"/>
      <c r="E69" s="117"/>
      <c r="F69" s="117"/>
      <c r="G69" s="138"/>
      <c r="H69" s="311"/>
      <c r="I69" s="312"/>
      <c r="J69" s="105"/>
      <c r="K69" s="105"/>
      <c r="L69" s="105"/>
      <c r="M69" s="105"/>
      <c r="N69" s="106"/>
      <c r="O69" s="106"/>
      <c r="P69" s="106"/>
      <c r="Q69" s="106"/>
      <c r="R69" s="106"/>
      <c r="S69" s="106"/>
      <c r="T69" s="106"/>
      <c r="U69" s="106"/>
      <c r="V69" s="106"/>
      <c r="W69" s="106"/>
      <c r="X69" s="106"/>
      <c r="Y69" s="106"/>
      <c r="Z69" s="106"/>
    </row>
    <row r="70" spans="1:26" ht="30.75" hidden="1" customHeight="1">
      <c r="A70" s="106"/>
      <c r="B70" s="310" t="s">
        <v>376</v>
      </c>
      <c r="C70" s="122" t="s">
        <v>377</v>
      </c>
      <c r="D70" s="141"/>
      <c r="E70" s="124"/>
      <c r="F70" s="124"/>
      <c r="G70" s="141"/>
      <c r="H70" s="155"/>
      <c r="I70" s="312"/>
      <c r="J70" s="105"/>
      <c r="K70" s="105"/>
      <c r="L70" s="105"/>
      <c r="M70" s="105"/>
      <c r="N70" s="106"/>
      <c r="O70" s="106"/>
      <c r="P70" s="106"/>
      <c r="Q70" s="106"/>
      <c r="R70" s="106"/>
      <c r="S70" s="106"/>
      <c r="T70" s="106"/>
      <c r="U70" s="106"/>
      <c r="V70" s="106"/>
      <c r="W70" s="106"/>
      <c r="X70" s="106"/>
      <c r="Y70" s="106"/>
      <c r="Z70" s="106"/>
    </row>
    <row r="71" spans="1:26" ht="30.75" hidden="1" customHeight="1">
      <c r="A71" s="106"/>
      <c r="B71" s="310" t="s">
        <v>378</v>
      </c>
      <c r="C71" s="129" t="s">
        <v>1868</v>
      </c>
      <c r="D71" s="143"/>
      <c r="E71" s="131"/>
      <c r="F71" s="131"/>
      <c r="G71" s="143"/>
      <c r="H71" s="313"/>
      <c r="I71" s="312"/>
      <c r="J71" s="105"/>
      <c r="K71" s="105"/>
      <c r="L71" s="105"/>
      <c r="M71" s="105"/>
      <c r="N71" s="106"/>
      <c r="O71" s="106"/>
      <c r="P71" s="106"/>
      <c r="Q71" s="106"/>
      <c r="R71" s="106"/>
      <c r="S71" s="106"/>
      <c r="T71" s="106"/>
      <c r="U71" s="106"/>
      <c r="V71" s="106"/>
      <c r="W71" s="106"/>
      <c r="X71" s="106"/>
      <c r="Y71" s="106"/>
      <c r="Z71" s="106"/>
    </row>
    <row r="72" spans="1:26" ht="36" hidden="1" customHeight="1">
      <c r="A72" s="106"/>
      <c r="B72" s="121" t="s">
        <v>380</v>
      </c>
      <c r="C72" s="129" t="s">
        <v>381</v>
      </c>
      <c r="D72" s="143"/>
      <c r="E72" s="131"/>
      <c r="F72" s="131"/>
      <c r="G72" s="143"/>
      <c r="H72" s="313"/>
      <c r="I72" s="312"/>
      <c r="J72" s="105"/>
      <c r="K72" s="105"/>
      <c r="L72" s="105"/>
      <c r="M72" s="105"/>
      <c r="N72" s="106"/>
      <c r="O72" s="106"/>
      <c r="P72" s="106"/>
      <c r="Q72" s="106"/>
      <c r="R72" s="106"/>
      <c r="S72" s="106"/>
      <c r="T72" s="106"/>
      <c r="U72" s="106"/>
      <c r="V72" s="106"/>
      <c r="W72" s="106"/>
      <c r="X72" s="106"/>
      <c r="Y72" s="106"/>
      <c r="Z72" s="106"/>
    </row>
    <row r="73" spans="1:26" ht="24">
      <c r="A73" s="63"/>
      <c r="B73" s="304" t="s">
        <v>41</v>
      </c>
      <c r="C73" s="1629" t="s">
        <v>42</v>
      </c>
      <c r="D73" s="1630"/>
      <c r="E73" s="1630"/>
      <c r="F73" s="1630"/>
      <c r="G73" s="1630"/>
      <c r="H73" s="1631"/>
      <c r="I73" s="306"/>
      <c r="J73" s="287">
        <f>SUM(E75:E79)</f>
        <v>4</v>
      </c>
      <c r="K73" s="287">
        <f>COUNT(E75:E79)*2</f>
        <v>4</v>
      </c>
      <c r="L73" s="62"/>
      <c r="M73" s="62"/>
      <c r="N73" s="63"/>
      <c r="O73" s="63"/>
      <c r="P73" s="63"/>
      <c r="Q73" s="63"/>
      <c r="R73" s="63"/>
      <c r="S73" s="63"/>
      <c r="T73" s="63"/>
      <c r="U73" s="63"/>
      <c r="V73" s="63"/>
      <c r="W73" s="63"/>
      <c r="X73" s="63"/>
      <c r="Y73" s="63"/>
      <c r="Z73" s="63"/>
    </row>
    <row r="74" spans="1:26" ht="30.75" hidden="1" customHeight="1">
      <c r="A74" s="106"/>
      <c r="B74" s="310" t="s">
        <v>382</v>
      </c>
      <c r="C74" s="109" t="s">
        <v>383</v>
      </c>
      <c r="D74" s="232"/>
      <c r="E74" s="314"/>
      <c r="F74" s="314"/>
      <c r="G74" s="232"/>
      <c r="H74" s="315"/>
      <c r="I74" s="312"/>
      <c r="J74" s="105"/>
      <c r="K74" s="105"/>
      <c r="L74" s="105"/>
      <c r="M74" s="105"/>
      <c r="N74" s="106"/>
      <c r="O74" s="106"/>
      <c r="P74" s="106"/>
      <c r="Q74" s="106"/>
      <c r="R74" s="106"/>
      <c r="S74" s="106"/>
      <c r="T74" s="106"/>
      <c r="U74" s="106"/>
      <c r="V74" s="106"/>
      <c r="W74" s="106"/>
      <c r="X74" s="106"/>
      <c r="Y74" s="106"/>
      <c r="Z74" s="106"/>
    </row>
    <row r="75" spans="1:26" ht="25">
      <c r="A75" s="63"/>
      <c r="B75" s="304" t="s">
        <v>384</v>
      </c>
      <c r="C75" s="69" t="s">
        <v>385</v>
      </c>
      <c r="D75" s="69" t="s">
        <v>1869</v>
      </c>
      <c r="E75" s="94">
        <v>2</v>
      </c>
      <c r="F75" s="94" t="s">
        <v>324</v>
      </c>
      <c r="G75" s="135"/>
      <c r="H75" s="107"/>
      <c r="I75" s="282"/>
      <c r="J75" s="287"/>
      <c r="K75" s="287"/>
      <c r="L75" s="62"/>
      <c r="M75" s="62"/>
      <c r="N75" s="63"/>
      <c r="O75" s="63"/>
      <c r="P75" s="63"/>
      <c r="Q75" s="63"/>
      <c r="R75" s="63"/>
      <c r="S75" s="63"/>
      <c r="T75" s="63"/>
      <c r="U75" s="63"/>
      <c r="V75" s="63"/>
      <c r="W75" s="63"/>
      <c r="X75" s="63"/>
      <c r="Y75" s="63"/>
      <c r="Z75" s="63"/>
    </row>
    <row r="76" spans="1:26" ht="23.25" hidden="1" customHeight="1">
      <c r="A76" s="63" t="s">
        <v>1826</v>
      </c>
      <c r="B76" s="304" t="s">
        <v>389</v>
      </c>
      <c r="C76" s="69" t="s">
        <v>390</v>
      </c>
      <c r="D76" s="69" t="s">
        <v>1870</v>
      </c>
      <c r="E76" s="308"/>
      <c r="F76" s="94" t="s">
        <v>324</v>
      </c>
      <c r="G76" s="135"/>
      <c r="H76" s="107"/>
      <c r="I76" s="282"/>
      <c r="J76" s="287"/>
      <c r="K76" s="287"/>
      <c r="L76" s="62"/>
      <c r="M76" s="62"/>
      <c r="N76" s="63"/>
      <c r="O76" s="63"/>
      <c r="P76" s="63"/>
      <c r="Q76" s="63"/>
      <c r="R76" s="63"/>
      <c r="S76" s="63"/>
      <c r="T76" s="63"/>
      <c r="U76" s="63"/>
      <c r="V76" s="63"/>
      <c r="W76" s="63"/>
      <c r="X76" s="63"/>
      <c r="Y76" s="63"/>
      <c r="Z76" s="63"/>
    </row>
    <row r="77" spans="1:26" ht="23.25" hidden="1" customHeight="1">
      <c r="A77" s="63" t="s">
        <v>1826</v>
      </c>
      <c r="B77" s="304" t="s">
        <v>391</v>
      </c>
      <c r="C77" s="69" t="s">
        <v>392</v>
      </c>
      <c r="D77" s="69" t="s">
        <v>1871</v>
      </c>
      <c r="E77" s="308"/>
      <c r="F77" s="94" t="s">
        <v>324</v>
      </c>
      <c r="G77" s="135"/>
      <c r="H77" s="107"/>
      <c r="I77" s="282"/>
      <c r="J77" s="287"/>
      <c r="K77" s="287"/>
      <c r="L77" s="62"/>
      <c r="M77" s="62"/>
      <c r="N77" s="63"/>
      <c r="O77" s="63"/>
      <c r="P77" s="63"/>
      <c r="Q77" s="63"/>
      <c r="R77" s="63"/>
      <c r="S77" s="63"/>
      <c r="T77" s="63"/>
      <c r="U77" s="63"/>
      <c r="V77" s="63"/>
      <c r="W77" s="63"/>
      <c r="X77" s="63"/>
      <c r="Y77" s="63"/>
      <c r="Z77" s="63"/>
    </row>
    <row r="78" spans="1:26" ht="23.25" hidden="1" customHeight="1">
      <c r="A78" s="63" t="s">
        <v>1826</v>
      </c>
      <c r="B78" s="304"/>
      <c r="C78" s="146"/>
      <c r="D78" s="146" t="s">
        <v>1872</v>
      </c>
      <c r="E78" s="308"/>
      <c r="F78" s="147" t="s">
        <v>324</v>
      </c>
      <c r="G78" s="107"/>
      <c r="H78" s="107"/>
      <c r="I78" s="282"/>
      <c r="J78" s="287"/>
      <c r="K78" s="287"/>
      <c r="L78" s="62"/>
      <c r="M78" s="62"/>
      <c r="N78" s="63"/>
      <c r="O78" s="63"/>
      <c r="P78" s="63"/>
      <c r="Q78" s="63"/>
      <c r="R78" s="63"/>
      <c r="S78" s="63"/>
      <c r="T78" s="63"/>
      <c r="U78" s="63"/>
      <c r="V78" s="63"/>
      <c r="W78" s="63"/>
      <c r="X78" s="63"/>
      <c r="Y78" s="63"/>
      <c r="Z78" s="63"/>
    </row>
    <row r="79" spans="1:26" ht="225">
      <c r="A79" s="63"/>
      <c r="B79" s="304" t="s">
        <v>394</v>
      </c>
      <c r="C79" s="146" t="s">
        <v>395</v>
      </c>
      <c r="D79" s="146" t="s">
        <v>1873</v>
      </c>
      <c r="E79" s="94">
        <v>2</v>
      </c>
      <c r="F79" s="147" t="s">
        <v>324</v>
      </c>
      <c r="G79" s="146" t="s">
        <v>1874</v>
      </c>
      <c r="H79" s="107"/>
      <c r="I79" s="282"/>
      <c r="J79" s="287"/>
      <c r="K79" s="287"/>
      <c r="L79" s="62"/>
      <c r="M79" s="62"/>
      <c r="N79" s="63"/>
      <c r="O79" s="63"/>
      <c r="P79" s="63"/>
      <c r="Q79" s="63"/>
      <c r="R79" s="63"/>
      <c r="S79" s="63"/>
      <c r="T79" s="63"/>
      <c r="U79" s="63"/>
      <c r="V79" s="63"/>
      <c r="W79" s="63"/>
      <c r="X79" s="63"/>
      <c r="Y79" s="63"/>
      <c r="Z79" s="63"/>
    </row>
    <row r="80" spans="1:26" ht="24">
      <c r="A80" s="63"/>
      <c r="B80" s="304" t="s">
        <v>212</v>
      </c>
      <c r="C80" s="1629" t="s">
        <v>44</v>
      </c>
      <c r="D80" s="1630"/>
      <c r="E80" s="1630"/>
      <c r="F80" s="1630"/>
      <c r="G80" s="1630"/>
      <c r="H80" s="1631"/>
      <c r="I80" s="306"/>
      <c r="J80" s="287">
        <f>SUM(E82:E84)</f>
        <v>6</v>
      </c>
      <c r="K80" s="287">
        <f>COUNT(E82:E84)*2</f>
        <v>6</v>
      </c>
      <c r="L80" s="62"/>
      <c r="M80" s="62"/>
      <c r="N80" s="63"/>
      <c r="O80" s="63"/>
      <c r="P80" s="63"/>
      <c r="Q80" s="63"/>
      <c r="R80" s="63"/>
      <c r="S80" s="63"/>
      <c r="T80" s="63"/>
      <c r="U80" s="63"/>
      <c r="V80" s="63"/>
      <c r="W80" s="63"/>
      <c r="X80" s="63"/>
      <c r="Y80" s="63"/>
      <c r="Z80" s="63"/>
    </row>
    <row r="81" spans="1:26" ht="30.75" hidden="1" customHeight="1">
      <c r="A81" s="106"/>
      <c r="B81" s="310" t="s">
        <v>1875</v>
      </c>
      <c r="C81" s="109" t="s">
        <v>397</v>
      </c>
      <c r="D81" s="232"/>
      <c r="E81" s="110"/>
      <c r="F81" s="110"/>
      <c r="G81" s="136"/>
      <c r="H81" s="315"/>
      <c r="I81" s="312"/>
      <c r="J81" s="105"/>
      <c r="K81" s="105"/>
      <c r="L81" s="105"/>
      <c r="M81" s="105"/>
      <c r="N81" s="106"/>
      <c r="O81" s="106"/>
      <c r="P81" s="106"/>
      <c r="Q81" s="106"/>
      <c r="R81" s="106"/>
      <c r="S81" s="106"/>
      <c r="T81" s="106"/>
      <c r="U81" s="106"/>
      <c r="V81" s="106"/>
      <c r="W81" s="106"/>
      <c r="X81" s="106"/>
      <c r="Y81" s="106"/>
      <c r="Z81" s="106"/>
    </row>
    <row r="82" spans="1:26" ht="25">
      <c r="A82" s="63"/>
      <c r="B82" s="304" t="s">
        <v>1876</v>
      </c>
      <c r="C82" s="69" t="s">
        <v>402</v>
      </c>
      <c r="D82" s="69" t="s">
        <v>1877</v>
      </c>
      <c r="E82" s="94">
        <v>2</v>
      </c>
      <c r="F82" s="94" t="s">
        <v>324</v>
      </c>
      <c r="G82" s="135"/>
      <c r="H82" s="107"/>
      <c r="I82" s="282"/>
      <c r="J82" s="287"/>
      <c r="K82" s="287"/>
      <c r="L82" s="62"/>
      <c r="M82" s="62"/>
      <c r="N82" s="63"/>
      <c r="O82" s="63"/>
      <c r="P82" s="63"/>
      <c r="Q82" s="63"/>
      <c r="R82" s="63"/>
      <c r="S82" s="63"/>
      <c r="T82" s="63"/>
      <c r="U82" s="63"/>
      <c r="V82" s="63"/>
      <c r="W82" s="63"/>
      <c r="X82" s="63"/>
      <c r="Y82" s="63"/>
      <c r="Z82" s="63"/>
    </row>
    <row r="83" spans="1:26" ht="50">
      <c r="A83" s="63"/>
      <c r="B83" s="304" t="s">
        <v>1878</v>
      </c>
      <c r="C83" s="69" t="s">
        <v>406</v>
      </c>
      <c r="D83" s="69" t="s">
        <v>1879</v>
      </c>
      <c r="E83" s="94">
        <v>2</v>
      </c>
      <c r="F83" s="94" t="s">
        <v>324</v>
      </c>
      <c r="G83" s="135"/>
      <c r="H83" s="107"/>
      <c r="I83" s="282"/>
      <c r="J83" s="287"/>
      <c r="K83" s="287"/>
      <c r="L83" s="62"/>
      <c r="M83" s="62"/>
      <c r="N83" s="63"/>
      <c r="O83" s="63"/>
      <c r="P83" s="63"/>
      <c r="Q83" s="63"/>
      <c r="R83" s="63"/>
      <c r="S83" s="63"/>
      <c r="T83" s="63"/>
      <c r="U83" s="63"/>
      <c r="V83" s="63"/>
      <c r="W83" s="63"/>
      <c r="X83" s="63"/>
      <c r="Y83" s="63"/>
      <c r="Z83" s="63"/>
    </row>
    <row r="84" spans="1:26" ht="25">
      <c r="A84" s="63"/>
      <c r="B84" s="304"/>
      <c r="C84" s="69"/>
      <c r="D84" s="69" t="s">
        <v>1880</v>
      </c>
      <c r="E84" s="94">
        <v>2</v>
      </c>
      <c r="F84" s="94" t="s">
        <v>324</v>
      </c>
      <c r="G84" s="135"/>
      <c r="H84" s="107"/>
      <c r="I84" s="282"/>
      <c r="J84" s="287"/>
      <c r="K84" s="287"/>
      <c r="L84" s="62"/>
      <c r="M84" s="62"/>
      <c r="N84" s="63"/>
      <c r="O84" s="63"/>
      <c r="P84" s="63"/>
      <c r="Q84" s="63"/>
      <c r="R84" s="63"/>
      <c r="S84" s="63"/>
      <c r="T84" s="63"/>
      <c r="U84" s="63"/>
      <c r="V84" s="63"/>
      <c r="W84" s="63"/>
      <c r="X84" s="63"/>
      <c r="Y84" s="63"/>
      <c r="Z84" s="63"/>
    </row>
    <row r="85" spans="1:26" ht="24">
      <c r="A85" s="63"/>
      <c r="B85" s="304" t="s">
        <v>45</v>
      </c>
      <c r="C85" s="1629" t="s">
        <v>408</v>
      </c>
      <c r="D85" s="1630"/>
      <c r="E85" s="1630"/>
      <c r="F85" s="1630"/>
      <c r="G85" s="1630"/>
      <c r="H85" s="1631"/>
      <c r="I85" s="306"/>
      <c r="J85" s="287">
        <f>SUM(E86:E109)</f>
        <v>40</v>
      </c>
      <c r="K85" s="287">
        <f>COUNT(E86:E109)*2</f>
        <v>40</v>
      </c>
      <c r="L85" s="62"/>
      <c r="M85" s="62"/>
      <c r="N85" s="63"/>
      <c r="O85" s="63"/>
      <c r="P85" s="63"/>
      <c r="Q85" s="63"/>
      <c r="R85" s="63"/>
      <c r="S85" s="63"/>
      <c r="T85" s="63"/>
      <c r="U85" s="63"/>
      <c r="V85" s="63"/>
      <c r="W85" s="63"/>
      <c r="X85" s="63"/>
      <c r="Y85" s="63"/>
      <c r="Z85" s="63"/>
    </row>
    <row r="86" spans="1:26" ht="75">
      <c r="A86" s="63"/>
      <c r="B86" s="304" t="s">
        <v>409</v>
      </c>
      <c r="C86" s="69" t="s">
        <v>410</v>
      </c>
      <c r="D86" s="93" t="s">
        <v>1881</v>
      </c>
      <c r="E86" s="94">
        <v>2</v>
      </c>
      <c r="F86" s="206" t="s">
        <v>369</v>
      </c>
      <c r="G86" s="69" t="s">
        <v>1882</v>
      </c>
      <c r="H86" s="107"/>
      <c r="I86" s="282"/>
      <c r="J86" s="287"/>
      <c r="K86" s="287"/>
      <c r="L86" s="62"/>
      <c r="M86" s="62"/>
      <c r="N86" s="63"/>
      <c r="O86" s="63"/>
      <c r="P86" s="63"/>
      <c r="Q86" s="63"/>
      <c r="R86" s="63"/>
      <c r="S86" s="63"/>
      <c r="T86" s="63"/>
      <c r="U86" s="63"/>
      <c r="V86" s="63"/>
      <c r="W86" s="63"/>
      <c r="X86" s="63"/>
      <c r="Y86" s="63"/>
      <c r="Z86" s="63"/>
    </row>
    <row r="87" spans="1:26" ht="75">
      <c r="A87" s="63"/>
      <c r="B87" s="304" t="s">
        <v>411</v>
      </c>
      <c r="C87" s="69" t="s">
        <v>412</v>
      </c>
      <c r="D87" s="146" t="s">
        <v>1883</v>
      </c>
      <c r="E87" s="94">
        <v>2</v>
      </c>
      <c r="F87" s="183" t="s">
        <v>324</v>
      </c>
      <c r="G87" s="63"/>
      <c r="H87" s="146"/>
      <c r="I87" s="309"/>
      <c r="J87" s="287"/>
      <c r="K87" s="287"/>
      <c r="L87" s="62"/>
      <c r="M87" s="62"/>
      <c r="N87" s="63"/>
      <c r="O87" s="63"/>
      <c r="P87" s="63"/>
      <c r="Q87" s="63"/>
      <c r="R87" s="63"/>
      <c r="S87" s="63"/>
      <c r="T87" s="63"/>
      <c r="U87" s="63"/>
      <c r="V87" s="63"/>
      <c r="W87" s="63"/>
      <c r="X87" s="63"/>
      <c r="Y87" s="63"/>
      <c r="Z87" s="63"/>
    </row>
    <row r="88" spans="1:26" ht="50">
      <c r="A88" s="63"/>
      <c r="B88" s="304" t="s">
        <v>413</v>
      </c>
      <c r="C88" s="69" t="s">
        <v>414</v>
      </c>
      <c r="D88" s="69" t="s">
        <v>1884</v>
      </c>
      <c r="E88" s="94">
        <v>2</v>
      </c>
      <c r="F88" s="206" t="s">
        <v>369</v>
      </c>
      <c r="G88" s="135"/>
      <c r="H88" s="107"/>
      <c r="I88" s="282"/>
      <c r="J88" s="287"/>
      <c r="K88" s="287"/>
      <c r="L88" s="62"/>
      <c r="M88" s="62"/>
      <c r="N88" s="63"/>
      <c r="O88" s="63"/>
      <c r="P88" s="63"/>
      <c r="Q88" s="63"/>
      <c r="R88" s="63"/>
      <c r="S88" s="63"/>
      <c r="T88" s="63"/>
      <c r="U88" s="63"/>
      <c r="V88" s="63"/>
      <c r="W88" s="63"/>
      <c r="X88" s="63"/>
      <c r="Y88" s="63"/>
      <c r="Z88" s="63"/>
    </row>
    <row r="89" spans="1:26" ht="25">
      <c r="A89" s="63"/>
      <c r="B89" s="304"/>
      <c r="C89" s="69"/>
      <c r="D89" s="69" t="s">
        <v>1885</v>
      </c>
      <c r="E89" s="94">
        <v>2</v>
      </c>
      <c r="F89" s="206" t="s">
        <v>369</v>
      </c>
      <c r="G89" s="135"/>
      <c r="H89" s="146"/>
      <c r="I89" s="309"/>
      <c r="J89" s="287"/>
      <c r="K89" s="287"/>
      <c r="L89" s="62"/>
      <c r="M89" s="62"/>
      <c r="N89" s="63"/>
      <c r="O89" s="63"/>
      <c r="P89" s="63"/>
      <c r="Q89" s="63"/>
      <c r="R89" s="63"/>
      <c r="S89" s="63"/>
      <c r="T89" s="63"/>
      <c r="U89" s="63"/>
      <c r="V89" s="63"/>
      <c r="W89" s="63"/>
      <c r="X89" s="63"/>
      <c r="Y89" s="63"/>
      <c r="Z89" s="63"/>
    </row>
    <row r="90" spans="1:26" ht="25">
      <c r="A90" s="63"/>
      <c r="B90" s="304"/>
      <c r="C90" s="69"/>
      <c r="D90" s="69" t="s">
        <v>1886</v>
      </c>
      <c r="E90" s="94">
        <v>2</v>
      </c>
      <c r="F90" s="206" t="s">
        <v>369</v>
      </c>
      <c r="G90" s="135"/>
      <c r="H90" s="146"/>
      <c r="I90" s="309"/>
      <c r="J90" s="287"/>
      <c r="K90" s="287"/>
      <c r="L90" s="62"/>
      <c r="M90" s="62"/>
      <c r="N90" s="63"/>
      <c r="O90" s="63"/>
      <c r="P90" s="63"/>
      <c r="Q90" s="63"/>
      <c r="R90" s="63"/>
      <c r="S90" s="63"/>
      <c r="T90" s="63"/>
      <c r="U90" s="63"/>
      <c r="V90" s="63"/>
      <c r="W90" s="63"/>
      <c r="X90" s="63"/>
      <c r="Y90" s="63"/>
      <c r="Z90" s="63"/>
    </row>
    <row r="91" spans="1:26" ht="50">
      <c r="A91" s="63"/>
      <c r="B91" s="304" t="s">
        <v>415</v>
      </c>
      <c r="C91" s="69" t="s">
        <v>416</v>
      </c>
      <c r="D91" s="69" t="s">
        <v>1887</v>
      </c>
      <c r="E91" s="94">
        <v>2</v>
      </c>
      <c r="F91" s="94" t="s">
        <v>387</v>
      </c>
      <c r="G91" s="135"/>
      <c r="H91" s="107"/>
      <c r="I91" s="282"/>
      <c r="J91" s="287"/>
      <c r="K91" s="287"/>
      <c r="L91" s="62"/>
      <c r="M91" s="62"/>
      <c r="N91" s="63"/>
      <c r="O91" s="63"/>
      <c r="P91" s="63"/>
      <c r="Q91" s="63"/>
      <c r="R91" s="63"/>
      <c r="S91" s="63"/>
      <c r="T91" s="63"/>
      <c r="U91" s="63"/>
      <c r="V91" s="63"/>
      <c r="W91" s="63"/>
      <c r="X91" s="63"/>
      <c r="Y91" s="63"/>
      <c r="Z91" s="63"/>
    </row>
    <row r="92" spans="1:26" ht="25">
      <c r="A92" s="63"/>
      <c r="B92" s="304"/>
      <c r="C92" s="69"/>
      <c r="D92" s="69" t="s">
        <v>1888</v>
      </c>
      <c r="E92" s="94">
        <v>2</v>
      </c>
      <c r="F92" s="94" t="s">
        <v>599</v>
      </c>
      <c r="G92" s="135"/>
      <c r="H92" s="107"/>
      <c r="I92" s="282"/>
      <c r="J92" s="287"/>
      <c r="K92" s="287"/>
      <c r="L92" s="62"/>
      <c r="M92" s="62"/>
      <c r="N92" s="63"/>
      <c r="O92" s="63"/>
      <c r="P92" s="63"/>
      <c r="Q92" s="63"/>
      <c r="R92" s="63"/>
      <c r="S92" s="63"/>
      <c r="T92" s="63"/>
      <c r="U92" s="63"/>
      <c r="V92" s="63"/>
      <c r="W92" s="63"/>
      <c r="X92" s="63"/>
      <c r="Y92" s="63"/>
      <c r="Z92" s="63"/>
    </row>
    <row r="93" spans="1:26" ht="50">
      <c r="A93" s="63"/>
      <c r="B93" s="304"/>
      <c r="C93" s="69"/>
      <c r="D93" s="69" t="s">
        <v>1889</v>
      </c>
      <c r="E93" s="94">
        <v>2</v>
      </c>
      <c r="F93" s="94" t="s">
        <v>387</v>
      </c>
      <c r="G93" s="135"/>
      <c r="H93" s="107"/>
      <c r="I93" s="282"/>
      <c r="J93" s="287"/>
      <c r="K93" s="287"/>
      <c r="L93" s="62"/>
      <c r="M93" s="62"/>
      <c r="N93" s="63"/>
      <c r="O93" s="63"/>
      <c r="P93" s="63"/>
      <c r="Q93" s="63"/>
      <c r="R93" s="63"/>
      <c r="S93" s="63"/>
      <c r="T93" s="63"/>
      <c r="U93" s="63"/>
      <c r="V93" s="63"/>
      <c r="W93" s="63"/>
      <c r="X93" s="63"/>
      <c r="Y93" s="63"/>
      <c r="Z93" s="63"/>
    </row>
    <row r="94" spans="1:26" ht="25">
      <c r="A94" s="63"/>
      <c r="B94" s="304"/>
      <c r="C94" s="69"/>
      <c r="D94" s="69" t="s">
        <v>1890</v>
      </c>
      <c r="E94" s="94">
        <v>2</v>
      </c>
      <c r="F94" s="94" t="s">
        <v>387</v>
      </c>
      <c r="G94" s="135"/>
      <c r="H94" s="107"/>
      <c r="I94" s="282"/>
      <c r="J94" s="287"/>
      <c r="K94" s="287"/>
      <c r="L94" s="62"/>
      <c r="M94" s="62"/>
      <c r="N94" s="63"/>
      <c r="O94" s="63"/>
      <c r="P94" s="63"/>
      <c r="Q94" s="63"/>
      <c r="R94" s="63"/>
      <c r="S94" s="63"/>
      <c r="T94" s="63"/>
      <c r="U94" s="63"/>
      <c r="V94" s="63"/>
      <c r="W94" s="63"/>
      <c r="X94" s="63"/>
      <c r="Y94" s="63"/>
      <c r="Z94" s="63"/>
    </row>
    <row r="95" spans="1:26" ht="25">
      <c r="A95" s="63"/>
      <c r="B95" s="304"/>
      <c r="C95" s="69"/>
      <c r="D95" s="69" t="s">
        <v>1891</v>
      </c>
      <c r="E95" s="94">
        <v>2</v>
      </c>
      <c r="F95" s="94" t="s">
        <v>387</v>
      </c>
      <c r="G95" s="135"/>
      <c r="H95" s="107"/>
      <c r="I95" s="282"/>
      <c r="J95" s="287"/>
      <c r="K95" s="287"/>
      <c r="L95" s="62"/>
      <c r="M95" s="62"/>
      <c r="N95" s="63"/>
      <c r="O95" s="63"/>
      <c r="P95" s="63"/>
      <c r="Q95" s="63"/>
      <c r="R95" s="63"/>
      <c r="S95" s="63"/>
      <c r="T95" s="63"/>
      <c r="U95" s="63"/>
      <c r="V95" s="63"/>
      <c r="W95" s="63"/>
      <c r="X95" s="63"/>
      <c r="Y95" s="63"/>
      <c r="Z95" s="63"/>
    </row>
    <row r="96" spans="1:26" ht="75">
      <c r="A96" s="63"/>
      <c r="B96" s="304" t="s">
        <v>417</v>
      </c>
      <c r="C96" s="69" t="s">
        <v>1892</v>
      </c>
      <c r="D96" s="69" t="s">
        <v>1893</v>
      </c>
      <c r="E96" s="94">
        <v>2</v>
      </c>
      <c r="F96" s="94" t="s">
        <v>599</v>
      </c>
      <c r="G96" s="69" t="s">
        <v>1894</v>
      </c>
      <c r="H96" s="107"/>
      <c r="I96" s="282"/>
      <c r="J96" s="287"/>
      <c r="K96" s="287"/>
      <c r="L96" s="62"/>
      <c r="M96" s="62"/>
      <c r="N96" s="63"/>
      <c r="O96" s="63"/>
      <c r="P96" s="63"/>
      <c r="Q96" s="63"/>
      <c r="R96" s="63"/>
      <c r="S96" s="63"/>
      <c r="T96" s="63"/>
      <c r="U96" s="63"/>
      <c r="V96" s="63"/>
      <c r="W96" s="63"/>
      <c r="X96" s="63"/>
      <c r="Y96" s="63"/>
      <c r="Z96" s="63"/>
    </row>
    <row r="97" spans="1:26" ht="50">
      <c r="A97" s="63"/>
      <c r="B97" s="304"/>
      <c r="C97" s="69"/>
      <c r="D97" s="69" t="s">
        <v>1895</v>
      </c>
      <c r="E97" s="94">
        <v>2</v>
      </c>
      <c r="F97" s="94" t="s">
        <v>387</v>
      </c>
      <c r="G97" s="69" t="s">
        <v>1896</v>
      </c>
      <c r="H97" s="107"/>
      <c r="I97" s="282"/>
      <c r="J97" s="287"/>
      <c r="K97" s="287"/>
      <c r="L97" s="62"/>
      <c r="M97" s="62"/>
      <c r="N97" s="63"/>
      <c r="O97" s="63"/>
      <c r="P97" s="63"/>
      <c r="Q97" s="63"/>
      <c r="R97" s="63"/>
      <c r="S97" s="63"/>
      <c r="T97" s="63"/>
      <c r="U97" s="63"/>
      <c r="V97" s="63"/>
      <c r="W97" s="63"/>
      <c r="X97" s="63"/>
      <c r="Y97" s="63"/>
      <c r="Z97" s="63"/>
    </row>
    <row r="98" spans="1:26" ht="100">
      <c r="A98" s="63"/>
      <c r="B98" s="304" t="s">
        <v>419</v>
      </c>
      <c r="C98" s="69" t="s">
        <v>420</v>
      </c>
      <c r="D98" s="69" t="s">
        <v>1897</v>
      </c>
      <c r="E98" s="94">
        <v>2</v>
      </c>
      <c r="F98" s="63"/>
      <c r="G98" s="69" t="s">
        <v>1898</v>
      </c>
      <c r="H98" s="107"/>
      <c r="I98" s="282"/>
      <c r="J98" s="287"/>
      <c r="K98" s="287"/>
      <c r="L98" s="62"/>
      <c r="M98" s="62"/>
      <c r="N98" s="63"/>
      <c r="O98" s="63"/>
      <c r="P98" s="63"/>
      <c r="Q98" s="63"/>
      <c r="R98" s="63"/>
      <c r="S98" s="63"/>
      <c r="T98" s="63"/>
      <c r="U98" s="63"/>
      <c r="V98" s="63"/>
      <c r="W98" s="63"/>
      <c r="X98" s="63"/>
      <c r="Y98" s="63"/>
      <c r="Z98" s="63"/>
    </row>
    <row r="99" spans="1:26" ht="50">
      <c r="A99" s="63"/>
      <c r="B99" s="304"/>
      <c r="C99" s="69"/>
      <c r="D99" s="69" t="s">
        <v>1899</v>
      </c>
      <c r="E99" s="94">
        <v>2</v>
      </c>
      <c r="F99" s="94" t="s">
        <v>387</v>
      </c>
      <c r="G99" s="135"/>
      <c r="H99" s="107"/>
      <c r="I99" s="282"/>
      <c r="J99" s="287"/>
      <c r="K99" s="287"/>
      <c r="L99" s="62"/>
      <c r="M99" s="62"/>
      <c r="N99" s="63"/>
      <c r="O99" s="63"/>
      <c r="P99" s="63"/>
      <c r="Q99" s="63"/>
      <c r="R99" s="63"/>
      <c r="S99" s="63"/>
      <c r="T99" s="63"/>
      <c r="U99" s="63"/>
      <c r="V99" s="63"/>
      <c r="W99" s="63"/>
      <c r="X99" s="63"/>
      <c r="Y99" s="63"/>
      <c r="Z99" s="63"/>
    </row>
    <row r="100" spans="1:26" ht="100">
      <c r="A100" s="63"/>
      <c r="B100" s="304" t="s">
        <v>421</v>
      </c>
      <c r="C100" s="146" t="s">
        <v>422</v>
      </c>
      <c r="D100" s="148" t="s">
        <v>1900</v>
      </c>
      <c r="E100" s="94">
        <v>2</v>
      </c>
      <c r="F100" s="147" t="s">
        <v>387</v>
      </c>
      <c r="G100" s="146" t="s">
        <v>1901</v>
      </c>
      <c r="H100" s="107"/>
      <c r="I100" s="282"/>
      <c r="J100" s="287"/>
      <c r="K100" s="287"/>
      <c r="L100" s="62"/>
      <c r="M100" s="62"/>
      <c r="N100" s="63"/>
      <c r="O100" s="63"/>
      <c r="P100" s="63"/>
      <c r="Q100" s="63"/>
      <c r="R100" s="63"/>
      <c r="S100" s="63"/>
      <c r="T100" s="63"/>
      <c r="U100" s="63"/>
      <c r="V100" s="63"/>
      <c r="W100" s="63"/>
      <c r="X100" s="63"/>
      <c r="Y100" s="63"/>
      <c r="Z100" s="63"/>
    </row>
    <row r="101" spans="1:26" ht="100">
      <c r="A101" s="63"/>
      <c r="B101" s="304" t="s">
        <v>423</v>
      </c>
      <c r="C101" s="69" t="s">
        <v>424</v>
      </c>
      <c r="D101" s="69" t="s">
        <v>1902</v>
      </c>
      <c r="E101" s="94">
        <v>2</v>
      </c>
      <c r="F101" s="94" t="s">
        <v>387</v>
      </c>
      <c r="G101" s="69" t="s">
        <v>1903</v>
      </c>
      <c r="H101" s="107"/>
      <c r="I101" s="282"/>
      <c r="J101" s="287"/>
      <c r="K101" s="287"/>
      <c r="L101" s="62"/>
      <c r="M101" s="62"/>
      <c r="N101" s="63"/>
      <c r="O101" s="63"/>
      <c r="P101" s="63"/>
      <c r="Q101" s="63"/>
      <c r="R101" s="63"/>
      <c r="S101" s="63"/>
      <c r="T101" s="63"/>
      <c r="U101" s="63"/>
      <c r="V101" s="63"/>
      <c r="W101" s="63"/>
      <c r="X101" s="63"/>
      <c r="Y101" s="63"/>
      <c r="Z101" s="63"/>
    </row>
    <row r="102" spans="1:26" ht="46.5" hidden="1" customHeight="1">
      <c r="A102" s="106"/>
      <c r="B102" s="310" t="s">
        <v>427</v>
      </c>
      <c r="C102" s="109" t="s">
        <v>428</v>
      </c>
      <c r="D102" s="111"/>
      <c r="E102" s="110"/>
      <c r="F102" s="110" t="s">
        <v>599</v>
      </c>
      <c r="G102" s="136"/>
      <c r="H102" s="315"/>
      <c r="I102" s="312"/>
      <c r="J102" s="105"/>
      <c r="K102" s="105"/>
      <c r="L102" s="105"/>
      <c r="M102" s="105"/>
      <c r="N102" s="106"/>
      <c r="O102" s="106"/>
      <c r="P102" s="106"/>
      <c r="Q102" s="106"/>
      <c r="R102" s="106"/>
      <c r="S102" s="106"/>
      <c r="T102" s="106"/>
      <c r="U102" s="106"/>
      <c r="V102" s="106"/>
      <c r="W102" s="106"/>
      <c r="X102" s="106"/>
      <c r="Y102" s="106"/>
      <c r="Z102" s="106"/>
    </row>
    <row r="103" spans="1:26" ht="50">
      <c r="A103" s="63"/>
      <c r="B103" s="304" t="s">
        <v>429</v>
      </c>
      <c r="C103" s="69" t="s">
        <v>430</v>
      </c>
      <c r="D103" s="69" t="s">
        <v>1904</v>
      </c>
      <c r="E103" s="94">
        <v>2</v>
      </c>
      <c r="F103" s="94" t="s">
        <v>599</v>
      </c>
      <c r="G103" s="69"/>
      <c r="H103" s="107"/>
      <c r="I103" s="282"/>
      <c r="J103" s="287"/>
      <c r="K103" s="287"/>
      <c r="L103" s="62"/>
      <c r="M103" s="62"/>
      <c r="N103" s="63"/>
      <c r="O103" s="63"/>
      <c r="P103" s="63"/>
      <c r="Q103" s="63"/>
      <c r="R103" s="63"/>
      <c r="S103" s="63"/>
      <c r="T103" s="63"/>
      <c r="U103" s="63"/>
      <c r="V103" s="63"/>
      <c r="W103" s="63"/>
      <c r="X103" s="63"/>
      <c r="Y103" s="63"/>
      <c r="Z103" s="63"/>
    </row>
    <row r="104" spans="1:26" ht="50">
      <c r="A104" s="63"/>
      <c r="B104" s="304" t="s">
        <v>431</v>
      </c>
      <c r="C104" s="69" t="s">
        <v>432</v>
      </c>
      <c r="D104" s="69" t="s">
        <v>1905</v>
      </c>
      <c r="E104" s="94">
        <v>2</v>
      </c>
      <c r="F104" s="94" t="s">
        <v>599</v>
      </c>
      <c r="G104" s="135"/>
      <c r="H104" s="107"/>
      <c r="I104" s="282"/>
      <c r="J104" s="287"/>
      <c r="K104" s="287"/>
      <c r="L104" s="62"/>
      <c r="M104" s="62"/>
      <c r="N104" s="63"/>
      <c r="O104" s="63"/>
      <c r="P104" s="63"/>
      <c r="Q104" s="63"/>
      <c r="R104" s="63"/>
      <c r="S104" s="63"/>
      <c r="T104" s="63"/>
      <c r="U104" s="63"/>
      <c r="V104" s="63"/>
      <c r="W104" s="63"/>
      <c r="X104" s="63"/>
      <c r="Y104" s="63"/>
      <c r="Z104" s="63"/>
    </row>
    <row r="105" spans="1:26" ht="23.25" hidden="1" customHeight="1">
      <c r="A105" s="316" t="s">
        <v>1826</v>
      </c>
      <c r="B105" s="304" t="s">
        <v>433</v>
      </c>
      <c r="C105" s="317" t="s">
        <v>434</v>
      </c>
      <c r="D105" s="307" t="s">
        <v>1906</v>
      </c>
      <c r="E105" s="308"/>
      <c r="F105" s="94" t="s">
        <v>599</v>
      </c>
      <c r="G105" s="307" t="s">
        <v>1907</v>
      </c>
      <c r="H105" s="155"/>
      <c r="I105" s="318"/>
      <c r="J105" s="319"/>
      <c r="K105" s="319"/>
      <c r="L105" s="105"/>
      <c r="M105" s="105"/>
      <c r="N105" s="106"/>
      <c r="O105" s="106"/>
      <c r="P105" s="106"/>
      <c r="Q105" s="106"/>
      <c r="R105" s="106"/>
      <c r="S105" s="106"/>
      <c r="T105" s="106"/>
      <c r="U105" s="106"/>
      <c r="V105" s="106"/>
      <c r="W105" s="106"/>
      <c r="X105" s="106"/>
      <c r="Y105" s="106"/>
      <c r="Z105" s="106"/>
    </row>
    <row r="106" spans="1:26" ht="23.25" hidden="1" customHeight="1">
      <c r="A106" s="316" t="s">
        <v>1826</v>
      </c>
      <c r="B106" s="304"/>
      <c r="C106" s="317"/>
      <c r="D106" s="307" t="s">
        <v>1908</v>
      </c>
      <c r="E106" s="308"/>
      <c r="F106" s="94" t="s">
        <v>599</v>
      </c>
      <c r="G106" s="307" t="s">
        <v>1909</v>
      </c>
      <c r="H106" s="155"/>
      <c r="I106" s="318"/>
      <c r="J106" s="319"/>
      <c r="K106" s="319"/>
      <c r="L106" s="105"/>
      <c r="M106" s="105"/>
      <c r="N106" s="106"/>
      <c r="O106" s="106"/>
      <c r="P106" s="106"/>
      <c r="Q106" s="106"/>
      <c r="R106" s="106"/>
      <c r="S106" s="106"/>
      <c r="T106" s="106"/>
      <c r="U106" s="106"/>
      <c r="V106" s="106"/>
      <c r="W106" s="106"/>
      <c r="X106" s="106"/>
      <c r="Y106" s="106"/>
      <c r="Z106" s="106"/>
    </row>
    <row r="107" spans="1:26" ht="14.25" hidden="1" customHeight="1">
      <c r="A107" s="106"/>
      <c r="B107" s="121" t="s">
        <v>435</v>
      </c>
      <c r="C107" s="150" t="s">
        <v>436</v>
      </c>
      <c r="D107" s="196"/>
      <c r="E107" s="117"/>
      <c r="F107" s="117"/>
      <c r="G107" s="320"/>
      <c r="H107" s="155"/>
      <c r="I107" s="312"/>
      <c r="J107" s="105"/>
      <c r="K107" s="105"/>
      <c r="L107" s="105"/>
      <c r="M107" s="105"/>
      <c r="N107" s="106"/>
      <c r="O107" s="106"/>
      <c r="P107" s="106"/>
      <c r="Q107" s="106"/>
      <c r="R107" s="106"/>
      <c r="S107" s="106"/>
      <c r="T107" s="106"/>
      <c r="U107" s="106"/>
      <c r="V107" s="106"/>
      <c r="W107" s="106"/>
      <c r="X107" s="106"/>
      <c r="Y107" s="106"/>
      <c r="Z107" s="106"/>
    </row>
    <row r="108" spans="1:26" ht="175">
      <c r="A108" s="63"/>
      <c r="B108" s="304" t="s">
        <v>437</v>
      </c>
      <c r="C108" s="321" t="s">
        <v>438</v>
      </c>
      <c r="D108" s="146" t="s">
        <v>1910</v>
      </c>
      <c r="E108" s="94">
        <v>2</v>
      </c>
      <c r="F108" s="147" t="s">
        <v>599</v>
      </c>
      <c r="G108" s="322" t="s">
        <v>1911</v>
      </c>
      <c r="H108" s="107"/>
      <c r="I108" s="282"/>
      <c r="J108" s="287"/>
      <c r="K108" s="287"/>
      <c r="L108" s="62"/>
      <c r="M108" s="62"/>
      <c r="N108" s="63"/>
      <c r="O108" s="63"/>
      <c r="P108" s="63"/>
      <c r="Q108" s="63"/>
      <c r="R108" s="63"/>
      <c r="S108" s="63"/>
      <c r="T108" s="63"/>
      <c r="U108" s="63"/>
      <c r="V108" s="63"/>
      <c r="W108" s="63"/>
      <c r="X108" s="63"/>
      <c r="Y108" s="63"/>
      <c r="Z108" s="63"/>
    </row>
    <row r="109" spans="1:26" ht="50">
      <c r="A109" s="63"/>
      <c r="B109" s="304" t="s">
        <v>439</v>
      </c>
      <c r="C109" s="69" t="s">
        <v>440</v>
      </c>
      <c r="D109" s="69" t="s">
        <v>1912</v>
      </c>
      <c r="E109" s="94">
        <v>2</v>
      </c>
      <c r="F109" s="147" t="s">
        <v>599</v>
      </c>
      <c r="G109" s="63" t="s">
        <v>1913</v>
      </c>
      <c r="H109" s="107"/>
      <c r="I109" s="282"/>
      <c r="J109" s="287"/>
      <c r="K109" s="287"/>
      <c r="L109" s="62"/>
      <c r="M109" s="62"/>
      <c r="N109" s="63"/>
      <c r="O109" s="63"/>
      <c r="P109" s="63"/>
      <c r="Q109" s="63"/>
      <c r="R109" s="63"/>
      <c r="S109" s="63"/>
      <c r="T109" s="63"/>
      <c r="U109" s="63"/>
      <c r="V109" s="63"/>
      <c r="W109" s="63"/>
      <c r="X109" s="63"/>
      <c r="Y109" s="63"/>
      <c r="Z109" s="63"/>
    </row>
    <row r="110" spans="1:26" ht="39.75" hidden="1" customHeight="1">
      <c r="A110" s="106"/>
      <c r="B110" s="323" t="s">
        <v>1914</v>
      </c>
      <c r="C110" s="324" t="s">
        <v>49</v>
      </c>
      <c r="D110" s="325"/>
      <c r="E110" s="325"/>
      <c r="F110" s="325"/>
      <c r="G110" s="325"/>
      <c r="H110" s="326"/>
      <c r="I110" s="327"/>
      <c r="J110" s="105"/>
      <c r="K110" s="105"/>
      <c r="L110" s="105"/>
      <c r="M110" s="105"/>
      <c r="N110" s="106"/>
      <c r="O110" s="106"/>
      <c r="P110" s="106"/>
      <c r="Q110" s="106"/>
      <c r="R110" s="106"/>
      <c r="S110" s="106"/>
      <c r="T110" s="106"/>
      <c r="U110" s="106"/>
      <c r="V110" s="106"/>
      <c r="W110" s="106"/>
      <c r="X110" s="106"/>
      <c r="Y110" s="106"/>
      <c r="Z110" s="106"/>
    </row>
    <row r="111" spans="1:26" ht="30.75" hidden="1" customHeight="1">
      <c r="A111" s="106"/>
      <c r="B111" s="310" t="s">
        <v>441</v>
      </c>
      <c r="C111" s="122" t="s">
        <v>442</v>
      </c>
      <c r="D111" s="141"/>
      <c r="E111" s="124"/>
      <c r="F111" s="124"/>
      <c r="G111" s="141"/>
      <c r="H111" s="155"/>
      <c r="I111" s="312"/>
      <c r="J111" s="105"/>
      <c r="K111" s="105"/>
      <c r="L111" s="105"/>
      <c r="M111" s="105"/>
      <c r="N111" s="106"/>
      <c r="O111" s="106"/>
      <c r="P111" s="106"/>
      <c r="Q111" s="106"/>
      <c r="R111" s="106"/>
      <c r="S111" s="106"/>
      <c r="T111" s="106"/>
      <c r="U111" s="106"/>
      <c r="V111" s="106"/>
      <c r="W111" s="106"/>
      <c r="X111" s="106"/>
      <c r="Y111" s="106"/>
      <c r="Z111" s="106"/>
    </row>
    <row r="112" spans="1:26" ht="30.75" hidden="1" customHeight="1">
      <c r="A112" s="106"/>
      <c r="B112" s="310" t="s">
        <v>443</v>
      </c>
      <c r="C112" s="122" t="s">
        <v>444</v>
      </c>
      <c r="D112" s="141"/>
      <c r="E112" s="124"/>
      <c r="F112" s="124"/>
      <c r="G112" s="141"/>
      <c r="H112" s="155"/>
      <c r="I112" s="312"/>
      <c r="J112" s="105"/>
      <c r="K112" s="105"/>
      <c r="L112" s="105"/>
      <c r="M112" s="105"/>
      <c r="N112" s="106"/>
      <c r="O112" s="106"/>
      <c r="P112" s="106"/>
      <c r="Q112" s="106"/>
      <c r="R112" s="106"/>
      <c r="S112" s="106"/>
      <c r="T112" s="106"/>
      <c r="U112" s="106"/>
      <c r="V112" s="106"/>
      <c r="W112" s="106"/>
      <c r="X112" s="106"/>
      <c r="Y112" s="106"/>
      <c r="Z112" s="106"/>
    </row>
    <row r="113" spans="1:26" ht="30.75" hidden="1" customHeight="1">
      <c r="A113" s="106"/>
      <c r="B113" s="310" t="s">
        <v>1915</v>
      </c>
      <c r="C113" s="122" t="s">
        <v>446</v>
      </c>
      <c r="D113" s="141"/>
      <c r="E113" s="124"/>
      <c r="F113" s="124"/>
      <c r="G113" s="141"/>
      <c r="H113" s="155"/>
      <c r="I113" s="312"/>
      <c r="J113" s="105"/>
      <c r="K113" s="105"/>
      <c r="L113" s="105"/>
      <c r="M113" s="105"/>
      <c r="N113" s="106"/>
      <c r="O113" s="106"/>
      <c r="P113" s="106"/>
      <c r="Q113" s="106"/>
      <c r="R113" s="106"/>
      <c r="S113" s="106"/>
      <c r="T113" s="106"/>
      <c r="U113" s="106"/>
      <c r="V113" s="106"/>
      <c r="W113" s="106"/>
      <c r="X113" s="106"/>
      <c r="Y113" s="106"/>
      <c r="Z113" s="106"/>
    </row>
    <row r="114" spans="1:26" ht="30.75" hidden="1" customHeight="1">
      <c r="A114" s="106"/>
      <c r="B114" s="310" t="s">
        <v>448</v>
      </c>
      <c r="C114" s="122" t="s">
        <v>449</v>
      </c>
      <c r="D114" s="141"/>
      <c r="E114" s="124"/>
      <c r="F114" s="124"/>
      <c r="G114" s="141"/>
      <c r="H114" s="155"/>
      <c r="I114" s="312"/>
      <c r="J114" s="105"/>
      <c r="K114" s="105"/>
      <c r="L114" s="105"/>
      <c r="M114" s="105"/>
      <c r="N114" s="106"/>
      <c r="O114" s="106"/>
      <c r="P114" s="106"/>
      <c r="Q114" s="106"/>
      <c r="R114" s="106"/>
      <c r="S114" s="106"/>
      <c r="T114" s="106"/>
      <c r="U114" s="106"/>
      <c r="V114" s="106"/>
      <c r="W114" s="106"/>
      <c r="X114" s="106"/>
      <c r="Y114" s="106"/>
      <c r="Z114" s="106"/>
    </row>
    <row r="115" spans="1:26" ht="30.75" hidden="1" customHeight="1">
      <c r="A115" s="106"/>
      <c r="B115" s="310" t="s">
        <v>450</v>
      </c>
      <c r="C115" s="122" t="s">
        <v>451</v>
      </c>
      <c r="D115" s="141"/>
      <c r="E115" s="124"/>
      <c r="F115" s="124"/>
      <c r="G115" s="141"/>
      <c r="H115" s="155"/>
      <c r="I115" s="312"/>
      <c r="J115" s="105"/>
      <c r="K115" s="105"/>
      <c r="L115" s="105"/>
      <c r="M115" s="105"/>
      <c r="N115" s="106"/>
      <c r="O115" s="106"/>
      <c r="P115" s="106"/>
      <c r="Q115" s="106"/>
      <c r="R115" s="106"/>
      <c r="S115" s="106"/>
      <c r="T115" s="106"/>
      <c r="U115" s="106"/>
      <c r="V115" s="106"/>
      <c r="W115" s="106"/>
      <c r="X115" s="106"/>
      <c r="Y115" s="106"/>
      <c r="Z115" s="106"/>
    </row>
    <row r="116" spans="1:26" ht="30.75" hidden="1" customHeight="1">
      <c r="A116" s="106"/>
      <c r="B116" s="310" t="s">
        <v>452</v>
      </c>
      <c r="C116" s="122" t="s">
        <v>453</v>
      </c>
      <c r="D116" s="141"/>
      <c r="E116" s="124"/>
      <c r="F116" s="124"/>
      <c r="G116" s="141"/>
      <c r="H116" s="155"/>
      <c r="I116" s="312"/>
      <c r="J116" s="105"/>
      <c r="K116" s="105"/>
      <c r="L116" s="105"/>
      <c r="M116" s="105"/>
      <c r="N116" s="106"/>
      <c r="O116" s="106"/>
      <c r="P116" s="106"/>
      <c r="Q116" s="106"/>
      <c r="R116" s="106"/>
      <c r="S116" s="106"/>
      <c r="T116" s="106"/>
      <c r="U116" s="106"/>
      <c r="V116" s="106"/>
      <c r="W116" s="106"/>
      <c r="X116" s="106"/>
      <c r="Y116" s="106"/>
      <c r="Z116" s="106"/>
    </row>
    <row r="117" spans="1:26" ht="30.75" hidden="1" customHeight="1">
      <c r="A117" s="106"/>
      <c r="B117" s="310" t="s">
        <v>1916</v>
      </c>
      <c r="C117" s="122" t="s">
        <v>455</v>
      </c>
      <c r="D117" s="141"/>
      <c r="E117" s="124"/>
      <c r="F117" s="124"/>
      <c r="G117" s="141"/>
      <c r="H117" s="155"/>
      <c r="I117" s="312"/>
      <c r="J117" s="105"/>
      <c r="K117" s="105"/>
      <c r="L117" s="105"/>
      <c r="M117" s="105"/>
      <c r="N117" s="106"/>
      <c r="O117" s="106"/>
      <c r="P117" s="106"/>
      <c r="Q117" s="106"/>
      <c r="R117" s="106"/>
      <c r="S117" s="106"/>
      <c r="T117" s="106"/>
      <c r="U117" s="106"/>
      <c r="V117" s="106"/>
      <c r="W117" s="106"/>
      <c r="X117" s="106"/>
      <c r="Y117" s="106"/>
      <c r="Z117" s="106"/>
    </row>
    <row r="118" spans="1:26" ht="30.75" hidden="1" customHeight="1">
      <c r="A118" s="106"/>
      <c r="B118" s="310" t="s">
        <v>457</v>
      </c>
      <c r="C118" s="129" t="s">
        <v>458</v>
      </c>
      <c r="D118" s="153"/>
      <c r="E118" s="131"/>
      <c r="F118" s="328"/>
      <c r="G118" s="143"/>
      <c r="H118" s="155"/>
      <c r="I118" s="312"/>
      <c r="J118" s="105"/>
      <c r="K118" s="105"/>
      <c r="L118" s="105"/>
      <c r="M118" s="105"/>
      <c r="N118" s="106"/>
      <c r="O118" s="106"/>
      <c r="P118" s="106"/>
      <c r="Q118" s="106"/>
      <c r="R118" s="106"/>
      <c r="S118" s="106"/>
      <c r="T118" s="106"/>
      <c r="U118" s="106"/>
      <c r="V118" s="106"/>
      <c r="W118" s="106"/>
      <c r="X118" s="106"/>
      <c r="Y118" s="106"/>
      <c r="Z118" s="106"/>
    </row>
    <row r="119" spans="1:26" ht="24">
      <c r="A119" s="63"/>
      <c r="B119" s="304" t="s">
        <v>1917</v>
      </c>
      <c r="C119" s="1629" t="s">
        <v>51</v>
      </c>
      <c r="D119" s="1630"/>
      <c r="E119" s="1630"/>
      <c r="F119" s="1630"/>
      <c r="G119" s="1630"/>
      <c r="H119" s="1631"/>
      <c r="I119" s="306"/>
      <c r="J119" s="287">
        <f>SUM(E120)</f>
        <v>2</v>
      </c>
      <c r="K119" s="287">
        <f>COUNT(E120)*2</f>
        <v>2</v>
      </c>
      <c r="L119" s="62"/>
      <c r="M119" s="62"/>
      <c r="N119" s="63"/>
      <c r="O119" s="63"/>
      <c r="P119" s="63"/>
      <c r="Q119" s="63"/>
      <c r="R119" s="63"/>
      <c r="S119" s="63"/>
      <c r="T119" s="63"/>
      <c r="U119" s="63"/>
      <c r="V119" s="63"/>
      <c r="W119" s="63"/>
      <c r="X119" s="63"/>
      <c r="Y119" s="63"/>
      <c r="Z119" s="63"/>
    </row>
    <row r="120" spans="1:26" ht="75">
      <c r="A120" s="63"/>
      <c r="B120" s="304" t="s">
        <v>1918</v>
      </c>
      <c r="C120" s="69" t="s">
        <v>460</v>
      </c>
      <c r="D120" s="93" t="s">
        <v>1919</v>
      </c>
      <c r="E120" s="94">
        <v>2</v>
      </c>
      <c r="F120" s="94" t="s">
        <v>387</v>
      </c>
      <c r="G120" s="93" t="s">
        <v>1920</v>
      </c>
      <c r="H120" s="107"/>
      <c r="I120" s="282"/>
      <c r="J120" s="287"/>
      <c r="K120" s="287"/>
      <c r="L120" s="62"/>
      <c r="M120" s="62"/>
      <c r="N120" s="63"/>
      <c r="O120" s="63"/>
      <c r="P120" s="63"/>
      <c r="Q120" s="63"/>
      <c r="R120" s="63"/>
      <c r="S120" s="63"/>
      <c r="T120" s="63"/>
      <c r="U120" s="63"/>
      <c r="V120" s="63"/>
      <c r="W120" s="63"/>
      <c r="X120" s="63"/>
      <c r="Y120" s="63"/>
      <c r="Z120" s="63"/>
    </row>
    <row r="121" spans="1:26" ht="78" hidden="1" customHeight="1">
      <c r="A121" s="106"/>
      <c r="B121" s="310" t="s">
        <v>463</v>
      </c>
      <c r="C121" s="109" t="s">
        <v>464</v>
      </c>
      <c r="D121" s="136"/>
      <c r="E121" s="110"/>
      <c r="F121" s="110"/>
      <c r="G121" s="136"/>
      <c r="H121" s="315"/>
      <c r="I121" s="312"/>
      <c r="J121" s="105"/>
      <c r="K121" s="105"/>
      <c r="L121" s="105"/>
      <c r="M121" s="105"/>
      <c r="N121" s="106"/>
      <c r="O121" s="106"/>
      <c r="P121" s="106"/>
      <c r="Q121" s="106"/>
      <c r="R121" s="106"/>
      <c r="S121" s="106"/>
      <c r="T121" s="106"/>
      <c r="U121" s="106"/>
      <c r="V121" s="106"/>
      <c r="W121" s="106"/>
      <c r="X121" s="106"/>
      <c r="Y121" s="106"/>
      <c r="Z121" s="106"/>
    </row>
    <row r="122" spans="1:26" ht="24">
      <c r="A122" s="63"/>
      <c r="B122" s="329"/>
      <c r="C122" s="1632" t="s">
        <v>465</v>
      </c>
      <c r="D122" s="1632"/>
      <c r="E122" s="1632"/>
      <c r="F122" s="1632"/>
      <c r="G122" s="1632"/>
      <c r="H122" s="1633"/>
      <c r="I122" s="305"/>
      <c r="J122" s="62">
        <f t="shared" ref="J122:K122" si="2">J124+J139+J152+J159+J166</f>
        <v>78</v>
      </c>
      <c r="K122" s="62">
        <f t="shared" si="2"/>
        <v>78</v>
      </c>
      <c r="L122" s="62"/>
      <c r="M122" s="62"/>
      <c r="N122" s="63"/>
      <c r="O122" s="63"/>
      <c r="P122" s="63"/>
      <c r="Q122" s="63"/>
      <c r="R122" s="63"/>
      <c r="S122" s="63"/>
      <c r="T122" s="63"/>
      <c r="U122" s="63"/>
      <c r="V122" s="63"/>
      <c r="W122" s="63"/>
      <c r="X122" s="63"/>
      <c r="Y122" s="63"/>
      <c r="Z122" s="63"/>
    </row>
    <row r="123" spans="1:26" ht="25">
      <c r="A123" s="63"/>
      <c r="B123" s="330" t="s">
        <v>53</v>
      </c>
      <c r="C123" s="1629" t="s">
        <v>54</v>
      </c>
      <c r="D123" s="1630"/>
      <c r="E123" s="1630"/>
      <c r="F123" s="1630"/>
      <c r="G123" s="1630"/>
      <c r="H123" s="1631"/>
      <c r="I123" s="306"/>
      <c r="J123" s="287"/>
      <c r="K123" s="287"/>
      <c r="L123" s="62"/>
      <c r="M123" s="62"/>
      <c r="N123" s="63"/>
      <c r="O123" s="63"/>
      <c r="P123" s="63"/>
      <c r="Q123" s="63"/>
      <c r="R123" s="63"/>
      <c r="S123" s="63"/>
      <c r="T123" s="63"/>
      <c r="U123" s="63"/>
      <c r="V123" s="63"/>
      <c r="W123" s="63"/>
      <c r="X123" s="63"/>
      <c r="Y123" s="63"/>
      <c r="Z123" s="63"/>
    </row>
    <row r="124" spans="1:26" ht="75">
      <c r="A124" s="63"/>
      <c r="B124" s="329" t="s">
        <v>214</v>
      </c>
      <c r="C124" s="93" t="s">
        <v>54</v>
      </c>
      <c r="D124" s="93"/>
      <c r="E124" s="94">
        <v>2</v>
      </c>
      <c r="F124" s="154"/>
      <c r="G124" s="154"/>
      <c r="H124" s="95"/>
      <c r="I124" s="331"/>
      <c r="J124" s="287">
        <f>SUM(E125:E138)</f>
        <v>28</v>
      </c>
      <c r="K124" s="287">
        <f>COUNT(E125:E138)*2</f>
        <v>28</v>
      </c>
      <c r="L124" s="62"/>
      <c r="M124" s="62"/>
      <c r="N124" s="63"/>
      <c r="O124" s="63"/>
      <c r="P124" s="63"/>
      <c r="Q124" s="63"/>
      <c r="R124" s="63"/>
      <c r="S124" s="63"/>
      <c r="T124" s="63"/>
      <c r="U124" s="63"/>
      <c r="V124" s="63"/>
      <c r="W124" s="63"/>
      <c r="X124" s="63"/>
      <c r="Y124" s="63"/>
      <c r="Z124" s="63"/>
    </row>
    <row r="125" spans="1:26" ht="50">
      <c r="A125" s="63"/>
      <c r="B125" s="304" t="s">
        <v>1921</v>
      </c>
      <c r="C125" s="146" t="s">
        <v>467</v>
      </c>
      <c r="D125" s="93" t="s">
        <v>1922</v>
      </c>
      <c r="E125" s="94">
        <v>2</v>
      </c>
      <c r="F125" s="94" t="s">
        <v>469</v>
      </c>
      <c r="G125" s="93" t="s">
        <v>1923</v>
      </c>
      <c r="H125" s="107"/>
      <c r="I125" s="282"/>
      <c r="J125" s="287"/>
      <c r="K125" s="287"/>
      <c r="L125" s="62"/>
      <c r="M125" s="62"/>
      <c r="N125" s="63"/>
      <c r="O125" s="63"/>
      <c r="P125" s="63"/>
      <c r="Q125" s="63"/>
      <c r="R125" s="63"/>
      <c r="S125" s="63"/>
      <c r="T125" s="63"/>
      <c r="U125" s="63"/>
      <c r="V125" s="63"/>
      <c r="W125" s="63"/>
      <c r="X125" s="63"/>
      <c r="Y125" s="63"/>
      <c r="Z125" s="63"/>
    </row>
    <row r="126" spans="1:26" ht="25">
      <c r="A126" s="63"/>
      <c r="B126" s="304"/>
      <c r="C126" s="146"/>
      <c r="D126" s="93" t="s">
        <v>1924</v>
      </c>
      <c r="E126" s="94">
        <v>2</v>
      </c>
      <c r="F126" s="94" t="s">
        <v>469</v>
      </c>
      <c r="G126" s="154"/>
      <c r="H126" s="107"/>
      <c r="I126" s="282"/>
      <c r="J126" s="287"/>
      <c r="K126" s="287"/>
      <c r="L126" s="62"/>
      <c r="M126" s="62"/>
      <c r="N126" s="63"/>
      <c r="O126" s="63"/>
      <c r="P126" s="63"/>
      <c r="Q126" s="63"/>
      <c r="R126" s="63"/>
      <c r="S126" s="63"/>
      <c r="T126" s="63"/>
      <c r="U126" s="63"/>
      <c r="V126" s="63"/>
      <c r="W126" s="63"/>
      <c r="X126" s="63"/>
      <c r="Y126" s="63"/>
      <c r="Z126" s="63"/>
    </row>
    <row r="127" spans="1:26" ht="50">
      <c r="A127" s="63"/>
      <c r="B127" s="304" t="s">
        <v>1925</v>
      </c>
      <c r="C127" s="146" t="s">
        <v>475</v>
      </c>
      <c r="D127" s="93" t="s">
        <v>1926</v>
      </c>
      <c r="E127" s="94">
        <v>2</v>
      </c>
      <c r="F127" s="94" t="s">
        <v>469</v>
      </c>
      <c r="G127" s="135"/>
      <c r="H127" s="107"/>
      <c r="I127" s="282"/>
      <c r="J127" s="287"/>
      <c r="K127" s="287"/>
      <c r="L127" s="62"/>
      <c r="M127" s="62"/>
      <c r="N127" s="63"/>
      <c r="O127" s="63"/>
      <c r="P127" s="63"/>
      <c r="Q127" s="63"/>
      <c r="R127" s="63"/>
      <c r="S127" s="63"/>
      <c r="T127" s="63"/>
      <c r="U127" s="63"/>
      <c r="V127" s="63"/>
      <c r="W127" s="63"/>
      <c r="X127" s="63"/>
      <c r="Y127" s="63"/>
      <c r="Z127" s="63"/>
    </row>
    <row r="128" spans="1:26" ht="50">
      <c r="A128" s="63"/>
      <c r="B128" s="304"/>
      <c r="C128" s="146"/>
      <c r="D128" s="69" t="s">
        <v>1927</v>
      </c>
      <c r="E128" s="94">
        <v>2</v>
      </c>
      <c r="F128" s="94" t="s">
        <v>469</v>
      </c>
      <c r="G128" s="135"/>
      <c r="H128" s="107"/>
      <c r="I128" s="282"/>
      <c r="J128" s="287"/>
      <c r="K128" s="287"/>
      <c r="L128" s="62"/>
      <c r="M128" s="62"/>
      <c r="N128" s="63"/>
      <c r="O128" s="63"/>
      <c r="P128" s="63"/>
      <c r="Q128" s="63"/>
      <c r="R128" s="63"/>
      <c r="S128" s="63"/>
      <c r="T128" s="63"/>
      <c r="U128" s="63"/>
      <c r="V128" s="63"/>
      <c r="W128" s="63"/>
      <c r="X128" s="63"/>
      <c r="Y128" s="63"/>
      <c r="Z128" s="63"/>
    </row>
    <row r="129" spans="1:26" ht="25">
      <c r="A129" s="63"/>
      <c r="B129" s="304"/>
      <c r="C129" s="146"/>
      <c r="D129" s="93" t="s">
        <v>1928</v>
      </c>
      <c r="E129" s="94">
        <v>2</v>
      </c>
      <c r="F129" s="94" t="s">
        <v>469</v>
      </c>
      <c r="G129" s="135"/>
      <c r="H129" s="107"/>
      <c r="I129" s="282"/>
      <c r="J129" s="287"/>
      <c r="K129" s="287"/>
      <c r="L129" s="62"/>
      <c r="M129" s="62"/>
      <c r="N129" s="63"/>
      <c r="O129" s="63"/>
      <c r="P129" s="63"/>
      <c r="Q129" s="63"/>
      <c r="R129" s="63"/>
      <c r="S129" s="63"/>
      <c r="T129" s="63"/>
      <c r="U129" s="63"/>
      <c r="V129" s="63"/>
      <c r="W129" s="63"/>
      <c r="X129" s="63"/>
      <c r="Y129" s="63"/>
      <c r="Z129" s="63"/>
    </row>
    <row r="130" spans="1:26" ht="50">
      <c r="A130" s="63"/>
      <c r="B130" s="304"/>
      <c r="C130" s="146"/>
      <c r="D130" s="148" t="s">
        <v>1929</v>
      </c>
      <c r="E130" s="94">
        <v>2</v>
      </c>
      <c r="F130" s="94" t="s">
        <v>469</v>
      </c>
      <c r="G130" s="93" t="s">
        <v>1930</v>
      </c>
      <c r="H130" s="107"/>
      <c r="I130" s="282"/>
      <c r="J130" s="287"/>
      <c r="K130" s="287"/>
      <c r="L130" s="62"/>
      <c r="M130" s="62"/>
      <c r="N130" s="63"/>
      <c r="O130" s="63"/>
      <c r="P130" s="63"/>
      <c r="Q130" s="63"/>
      <c r="R130" s="63"/>
      <c r="S130" s="63"/>
      <c r="T130" s="63"/>
      <c r="U130" s="63"/>
      <c r="V130" s="63"/>
      <c r="W130" s="63"/>
      <c r="X130" s="63"/>
      <c r="Y130" s="63"/>
      <c r="Z130" s="63"/>
    </row>
    <row r="131" spans="1:26" ht="50">
      <c r="A131" s="63"/>
      <c r="B131" s="304"/>
      <c r="C131" s="146"/>
      <c r="D131" s="69" t="s">
        <v>1931</v>
      </c>
      <c r="E131" s="94">
        <v>2</v>
      </c>
      <c r="F131" s="94" t="s">
        <v>469</v>
      </c>
      <c r="G131" s="135"/>
      <c r="H131" s="107"/>
      <c r="I131" s="282"/>
      <c r="J131" s="287"/>
      <c r="K131" s="287"/>
      <c r="L131" s="62"/>
      <c r="M131" s="62"/>
      <c r="N131" s="63"/>
      <c r="O131" s="63"/>
      <c r="P131" s="63"/>
      <c r="Q131" s="63"/>
      <c r="R131" s="63"/>
      <c r="S131" s="63"/>
      <c r="T131" s="63"/>
      <c r="U131" s="63"/>
      <c r="V131" s="63"/>
      <c r="W131" s="63"/>
      <c r="X131" s="63"/>
      <c r="Y131" s="63"/>
      <c r="Z131" s="63"/>
    </row>
    <row r="132" spans="1:26" ht="50">
      <c r="A132" s="63"/>
      <c r="B132" s="304" t="s">
        <v>480</v>
      </c>
      <c r="C132" s="146" t="s">
        <v>481</v>
      </c>
      <c r="D132" s="93" t="s">
        <v>1932</v>
      </c>
      <c r="E132" s="94">
        <v>2</v>
      </c>
      <c r="F132" s="94" t="s">
        <v>469</v>
      </c>
      <c r="G132" s="135"/>
      <c r="H132" s="107"/>
      <c r="I132" s="282"/>
      <c r="J132" s="287"/>
      <c r="K132" s="287"/>
      <c r="L132" s="62"/>
      <c r="M132" s="62"/>
      <c r="N132" s="63"/>
      <c r="O132" s="63"/>
      <c r="P132" s="63"/>
      <c r="Q132" s="63"/>
      <c r="R132" s="63"/>
      <c r="S132" s="63"/>
      <c r="T132" s="63"/>
      <c r="U132" s="63"/>
      <c r="V132" s="63"/>
      <c r="W132" s="63"/>
      <c r="X132" s="63"/>
      <c r="Y132" s="63"/>
      <c r="Z132" s="63"/>
    </row>
    <row r="133" spans="1:26" ht="50">
      <c r="A133" s="63"/>
      <c r="B133" s="304" t="s">
        <v>1933</v>
      </c>
      <c r="C133" s="146" t="s">
        <v>483</v>
      </c>
      <c r="D133" s="93" t="s">
        <v>1934</v>
      </c>
      <c r="E133" s="94">
        <v>2</v>
      </c>
      <c r="F133" s="94" t="s">
        <v>469</v>
      </c>
      <c r="G133" s="135"/>
      <c r="H133" s="107"/>
      <c r="I133" s="282"/>
      <c r="J133" s="287"/>
      <c r="K133" s="287"/>
      <c r="L133" s="62"/>
      <c r="M133" s="62"/>
      <c r="N133" s="63"/>
      <c r="O133" s="63"/>
      <c r="P133" s="63"/>
      <c r="Q133" s="63"/>
      <c r="R133" s="63"/>
      <c r="S133" s="63"/>
      <c r="T133" s="63"/>
      <c r="U133" s="63"/>
      <c r="V133" s="63"/>
      <c r="W133" s="63"/>
      <c r="X133" s="63"/>
      <c r="Y133" s="63"/>
      <c r="Z133" s="63"/>
    </row>
    <row r="134" spans="1:26" ht="50">
      <c r="A134" s="63"/>
      <c r="B134" s="304" t="s">
        <v>484</v>
      </c>
      <c r="C134" s="146" t="s">
        <v>485</v>
      </c>
      <c r="D134" s="93" t="s">
        <v>1935</v>
      </c>
      <c r="E134" s="94">
        <v>2</v>
      </c>
      <c r="F134" s="94" t="s">
        <v>469</v>
      </c>
      <c r="G134" s="135" t="s">
        <v>1936</v>
      </c>
      <c r="H134" s="107"/>
      <c r="I134" s="282"/>
      <c r="J134" s="287"/>
      <c r="K134" s="287"/>
      <c r="L134" s="62"/>
      <c r="M134" s="62"/>
      <c r="N134" s="63"/>
      <c r="O134" s="63"/>
      <c r="P134" s="63"/>
      <c r="Q134" s="63"/>
      <c r="R134" s="63"/>
      <c r="S134" s="63"/>
      <c r="T134" s="63"/>
      <c r="U134" s="63"/>
      <c r="V134" s="63"/>
      <c r="W134" s="63"/>
      <c r="X134" s="63"/>
      <c r="Y134" s="63"/>
      <c r="Z134" s="63"/>
    </row>
    <row r="135" spans="1:26" ht="50">
      <c r="A135" s="63"/>
      <c r="B135" s="304"/>
      <c r="C135" s="146"/>
      <c r="D135" s="69" t="s">
        <v>1937</v>
      </c>
      <c r="E135" s="94">
        <v>2</v>
      </c>
      <c r="F135" s="94" t="s">
        <v>469</v>
      </c>
      <c r="G135" s="69"/>
      <c r="H135" s="107"/>
      <c r="I135" s="282"/>
      <c r="J135" s="287"/>
      <c r="K135" s="287"/>
      <c r="L135" s="62"/>
      <c r="M135" s="62"/>
      <c r="N135" s="63"/>
      <c r="O135" s="63"/>
      <c r="P135" s="63"/>
      <c r="Q135" s="63"/>
      <c r="R135" s="63"/>
      <c r="S135" s="63"/>
      <c r="T135" s="63"/>
      <c r="U135" s="63"/>
      <c r="V135" s="63"/>
      <c r="W135" s="63"/>
      <c r="X135" s="63"/>
      <c r="Y135" s="63"/>
      <c r="Z135" s="63"/>
    </row>
    <row r="136" spans="1:26" ht="50">
      <c r="A136" s="63"/>
      <c r="B136" s="304" t="s">
        <v>1938</v>
      </c>
      <c r="C136" s="146" t="s">
        <v>487</v>
      </c>
      <c r="D136" s="69" t="s">
        <v>488</v>
      </c>
      <c r="E136" s="94">
        <v>2</v>
      </c>
      <c r="F136" s="94" t="s">
        <v>469</v>
      </c>
      <c r="G136" s="135"/>
      <c r="H136" s="107"/>
      <c r="I136" s="282"/>
      <c r="J136" s="287"/>
      <c r="K136" s="287"/>
      <c r="L136" s="62"/>
      <c r="M136" s="62"/>
      <c r="N136" s="63"/>
      <c r="O136" s="63"/>
      <c r="P136" s="63"/>
      <c r="Q136" s="63"/>
      <c r="R136" s="63"/>
      <c r="S136" s="63"/>
      <c r="T136" s="63"/>
      <c r="U136" s="63"/>
      <c r="V136" s="63"/>
      <c r="W136" s="63"/>
      <c r="X136" s="63"/>
      <c r="Y136" s="63"/>
      <c r="Z136" s="63"/>
    </row>
    <row r="137" spans="1:26" ht="50">
      <c r="A137" s="63"/>
      <c r="B137" s="304" t="s">
        <v>1939</v>
      </c>
      <c r="C137" s="146" t="s">
        <v>490</v>
      </c>
      <c r="D137" s="93" t="s">
        <v>1940</v>
      </c>
      <c r="E137" s="94">
        <v>2</v>
      </c>
      <c r="F137" s="94" t="s">
        <v>469</v>
      </c>
      <c r="G137" s="135"/>
      <c r="H137" s="107"/>
      <c r="I137" s="282"/>
      <c r="J137" s="287"/>
      <c r="K137" s="287"/>
      <c r="L137" s="62"/>
      <c r="M137" s="62"/>
      <c r="N137" s="63"/>
      <c r="O137" s="63"/>
      <c r="P137" s="63"/>
      <c r="Q137" s="63"/>
      <c r="R137" s="63"/>
      <c r="S137" s="63"/>
      <c r="T137" s="63"/>
      <c r="U137" s="63"/>
      <c r="V137" s="63"/>
      <c r="W137" s="63"/>
      <c r="X137" s="63"/>
      <c r="Y137" s="63"/>
      <c r="Z137" s="63"/>
    </row>
    <row r="138" spans="1:26" ht="50">
      <c r="A138" s="63"/>
      <c r="B138" s="304" t="s">
        <v>493</v>
      </c>
      <c r="C138" s="146" t="s">
        <v>494</v>
      </c>
      <c r="D138" s="148" t="s">
        <v>1941</v>
      </c>
      <c r="E138" s="94">
        <v>2</v>
      </c>
      <c r="F138" s="147" t="s">
        <v>496</v>
      </c>
      <c r="G138" s="107"/>
      <c r="H138" s="107"/>
      <c r="I138" s="282"/>
      <c r="J138" s="287"/>
      <c r="K138" s="287"/>
      <c r="L138" s="62"/>
      <c r="M138" s="62"/>
      <c r="N138" s="63"/>
      <c r="O138" s="63"/>
      <c r="P138" s="63"/>
      <c r="Q138" s="63"/>
      <c r="R138" s="63"/>
      <c r="S138" s="63"/>
      <c r="T138" s="63"/>
      <c r="U138" s="63"/>
      <c r="V138" s="63"/>
      <c r="W138" s="63"/>
      <c r="X138" s="63"/>
      <c r="Y138" s="63"/>
      <c r="Z138" s="63"/>
    </row>
    <row r="139" spans="1:26" ht="25">
      <c r="A139" s="63"/>
      <c r="B139" s="329" t="s">
        <v>216</v>
      </c>
      <c r="C139" s="1634" t="s">
        <v>1942</v>
      </c>
      <c r="D139" s="1630"/>
      <c r="E139" s="1630"/>
      <c r="F139" s="1630"/>
      <c r="G139" s="1630"/>
      <c r="H139" s="1631"/>
      <c r="I139" s="306"/>
      <c r="J139" s="287">
        <f>SUM(E140:E149)</f>
        <v>18</v>
      </c>
      <c r="K139" s="287">
        <f>COUNT(E140:E149)*2</f>
        <v>18</v>
      </c>
      <c r="L139" s="62"/>
      <c r="M139" s="62"/>
      <c r="N139" s="63"/>
      <c r="O139" s="63"/>
      <c r="P139" s="63"/>
      <c r="Q139" s="63"/>
      <c r="R139" s="63"/>
      <c r="S139" s="63"/>
      <c r="T139" s="63"/>
      <c r="U139" s="63"/>
      <c r="V139" s="63"/>
      <c r="W139" s="63"/>
      <c r="X139" s="63"/>
      <c r="Y139" s="63"/>
      <c r="Z139" s="63"/>
    </row>
    <row r="140" spans="1:26" ht="50">
      <c r="A140" s="63"/>
      <c r="B140" s="304" t="s">
        <v>1943</v>
      </c>
      <c r="C140" s="69" t="s">
        <v>498</v>
      </c>
      <c r="D140" s="93" t="s">
        <v>1944</v>
      </c>
      <c r="E140" s="94">
        <v>2</v>
      </c>
      <c r="F140" s="94" t="s">
        <v>469</v>
      </c>
      <c r="G140" s="135"/>
      <c r="H140" s="107"/>
      <c r="I140" s="282"/>
      <c r="J140" s="287"/>
      <c r="K140" s="287"/>
      <c r="L140" s="62"/>
      <c r="M140" s="62"/>
      <c r="N140" s="63"/>
      <c r="O140" s="63"/>
      <c r="P140" s="63"/>
      <c r="Q140" s="63"/>
      <c r="R140" s="63"/>
      <c r="S140" s="63"/>
      <c r="T140" s="63"/>
      <c r="U140" s="63"/>
      <c r="V140" s="63"/>
      <c r="W140" s="63"/>
      <c r="X140" s="63"/>
      <c r="Y140" s="63"/>
      <c r="Z140" s="63"/>
    </row>
    <row r="141" spans="1:26" ht="25">
      <c r="A141" s="63"/>
      <c r="B141" s="304"/>
      <c r="C141" s="69"/>
      <c r="D141" s="93" t="s">
        <v>1945</v>
      </c>
      <c r="E141" s="94">
        <v>2</v>
      </c>
      <c r="F141" s="94" t="s">
        <v>469</v>
      </c>
      <c r="G141" s="135"/>
      <c r="H141" s="107"/>
      <c r="I141" s="282"/>
      <c r="J141" s="287"/>
      <c r="K141" s="287"/>
      <c r="L141" s="62"/>
      <c r="M141" s="62"/>
      <c r="N141" s="63"/>
      <c r="O141" s="63"/>
      <c r="P141" s="63"/>
      <c r="Q141" s="63"/>
      <c r="R141" s="63"/>
      <c r="S141" s="63"/>
      <c r="T141" s="63"/>
      <c r="U141" s="63"/>
      <c r="V141" s="63"/>
      <c r="W141" s="63"/>
      <c r="X141" s="63"/>
      <c r="Y141" s="63"/>
      <c r="Z141" s="63"/>
    </row>
    <row r="142" spans="1:26" ht="25">
      <c r="A142" s="63"/>
      <c r="B142" s="304"/>
      <c r="C142" s="69"/>
      <c r="D142" s="93" t="s">
        <v>1946</v>
      </c>
      <c r="E142" s="94">
        <v>2</v>
      </c>
      <c r="F142" s="94" t="s">
        <v>469</v>
      </c>
      <c r="G142" s="135"/>
      <c r="H142" s="107"/>
      <c r="I142" s="282"/>
      <c r="J142" s="287"/>
      <c r="K142" s="287"/>
      <c r="L142" s="62"/>
      <c r="M142" s="62"/>
      <c r="N142" s="63"/>
      <c r="O142" s="63"/>
      <c r="P142" s="63"/>
      <c r="Q142" s="63"/>
      <c r="R142" s="63"/>
      <c r="S142" s="63"/>
      <c r="T142" s="63"/>
      <c r="U142" s="63"/>
      <c r="V142" s="63"/>
      <c r="W142" s="63"/>
      <c r="X142" s="63"/>
      <c r="Y142" s="63"/>
      <c r="Z142" s="63"/>
    </row>
    <row r="143" spans="1:26" ht="50">
      <c r="A143" s="63"/>
      <c r="B143" s="304"/>
      <c r="C143" s="69"/>
      <c r="D143" s="93" t="s">
        <v>1947</v>
      </c>
      <c r="E143" s="94">
        <v>2</v>
      </c>
      <c r="F143" s="94" t="s">
        <v>469</v>
      </c>
      <c r="G143" s="135"/>
      <c r="H143" s="107"/>
      <c r="I143" s="282"/>
      <c r="J143" s="287"/>
      <c r="K143" s="287"/>
      <c r="L143" s="62"/>
      <c r="M143" s="62"/>
      <c r="N143" s="63"/>
      <c r="O143" s="63"/>
      <c r="P143" s="63"/>
      <c r="Q143" s="63"/>
      <c r="R143" s="63"/>
      <c r="S143" s="63"/>
      <c r="T143" s="63"/>
      <c r="U143" s="63"/>
      <c r="V143" s="63"/>
      <c r="W143" s="63"/>
      <c r="X143" s="63"/>
      <c r="Y143" s="63"/>
      <c r="Z143" s="63"/>
    </row>
    <row r="144" spans="1:26" ht="25">
      <c r="A144" s="63"/>
      <c r="B144" s="304"/>
      <c r="C144" s="69"/>
      <c r="D144" s="1510" t="s">
        <v>1948</v>
      </c>
      <c r="E144" s="94">
        <v>2</v>
      </c>
      <c r="F144" s="94" t="s">
        <v>469</v>
      </c>
      <c r="G144" s="135"/>
      <c r="H144" s="107"/>
      <c r="I144" s="282"/>
      <c r="J144" s="287"/>
      <c r="K144" s="287"/>
      <c r="L144" s="62"/>
      <c r="M144" s="62"/>
      <c r="N144" s="63"/>
      <c r="O144" s="63"/>
      <c r="P144" s="63"/>
      <c r="Q144" s="63"/>
      <c r="R144" s="63"/>
      <c r="S144" s="63"/>
      <c r="T144" s="63"/>
      <c r="U144" s="63"/>
      <c r="V144" s="63"/>
      <c r="W144" s="63"/>
      <c r="X144" s="63"/>
      <c r="Y144" s="63"/>
      <c r="Z144" s="63"/>
    </row>
    <row r="145" spans="1:26" ht="99.75" hidden="1" customHeight="1">
      <c r="A145" s="106"/>
      <c r="B145" s="310" t="s">
        <v>509</v>
      </c>
      <c r="C145" s="170" t="s">
        <v>510</v>
      </c>
      <c r="D145" s="136"/>
      <c r="E145" s="110"/>
      <c r="F145" s="110"/>
      <c r="G145" s="136"/>
      <c r="H145" s="315"/>
      <c r="I145" s="312"/>
      <c r="J145" s="105"/>
      <c r="K145" s="105"/>
      <c r="L145" s="105"/>
      <c r="M145" s="105"/>
      <c r="N145" s="106"/>
      <c r="O145" s="106"/>
      <c r="P145" s="106"/>
      <c r="Q145" s="106"/>
      <c r="R145" s="106"/>
      <c r="S145" s="106"/>
      <c r="T145" s="106"/>
      <c r="U145" s="106"/>
      <c r="V145" s="106"/>
      <c r="W145" s="106"/>
      <c r="X145" s="106"/>
      <c r="Y145" s="106"/>
      <c r="Z145" s="106"/>
    </row>
    <row r="146" spans="1:26" ht="50">
      <c r="A146" s="63"/>
      <c r="B146" s="304" t="s">
        <v>1949</v>
      </c>
      <c r="C146" s="93" t="s">
        <v>512</v>
      </c>
      <c r="D146" s="93" t="s">
        <v>1950</v>
      </c>
      <c r="E146" s="94">
        <v>2</v>
      </c>
      <c r="F146" s="94" t="s">
        <v>469</v>
      </c>
      <c r="G146" s="135"/>
      <c r="H146" s="107"/>
      <c r="I146" s="282"/>
      <c r="J146" s="287"/>
      <c r="K146" s="287"/>
      <c r="L146" s="62"/>
      <c r="M146" s="62"/>
      <c r="N146" s="63"/>
      <c r="O146" s="63"/>
      <c r="P146" s="63"/>
      <c r="Q146" s="63"/>
      <c r="R146" s="63"/>
      <c r="S146" s="63"/>
      <c r="T146" s="63"/>
      <c r="U146" s="63"/>
      <c r="V146" s="63"/>
      <c r="W146" s="63"/>
      <c r="X146" s="63"/>
      <c r="Y146" s="63"/>
      <c r="Z146" s="63"/>
    </row>
    <row r="147" spans="1:26" ht="50">
      <c r="A147" s="63"/>
      <c r="B147" s="304"/>
      <c r="C147" s="148"/>
      <c r="D147" s="148" t="s">
        <v>514</v>
      </c>
      <c r="E147" s="94">
        <v>2</v>
      </c>
      <c r="F147" s="147" t="s">
        <v>472</v>
      </c>
      <c r="G147" s="148" t="s">
        <v>515</v>
      </c>
      <c r="H147" s="146"/>
      <c r="I147" s="309"/>
      <c r="J147" s="287"/>
      <c r="K147" s="287"/>
      <c r="L147" s="62"/>
      <c r="M147" s="62"/>
      <c r="N147" s="63"/>
      <c r="O147" s="63"/>
      <c r="P147" s="63"/>
      <c r="Q147" s="63"/>
      <c r="R147" s="63"/>
      <c r="S147" s="63"/>
      <c r="T147" s="63"/>
      <c r="U147" s="63"/>
      <c r="V147" s="63"/>
      <c r="W147" s="63"/>
      <c r="X147" s="63"/>
      <c r="Y147" s="63"/>
      <c r="Z147" s="63"/>
    </row>
    <row r="148" spans="1:26" ht="50">
      <c r="A148" s="63"/>
      <c r="B148" s="304"/>
      <c r="C148" s="148"/>
      <c r="D148" s="148" t="s">
        <v>1951</v>
      </c>
      <c r="E148" s="94">
        <v>2</v>
      </c>
      <c r="F148" s="147" t="s">
        <v>469</v>
      </c>
      <c r="G148" s="1540" t="s">
        <v>1952</v>
      </c>
      <c r="H148" s="107"/>
      <c r="I148" s="282"/>
      <c r="J148" s="287"/>
      <c r="K148" s="287"/>
      <c r="L148" s="62"/>
      <c r="M148" s="62"/>
      <c r="N148" s="63"/>
      <c r="O148" s="63"/>
      <c r="P148" s="63"/>
      <c r="Q148" s="63"/>
      <c r="R148" s="63"/>
      <c r="S148" s="63"/>
      <c r="T148" s="63"/>
      <c r="U148" s="63"/>
      <c r="V148" s="63"/>
      <c r="W148" s="63"/>
      <c r="X148" s="63"/>
      <c r="Y148" s="63"/>
      <c r="Z148" s="63"/>
    </row>
    <row r="149" spans="1:26" ht="50">
      <c r="A149" s="63"/>
      <c r="B149" s="304"/>
      <c r="C149" s="69"/>
      <c r="D149" s="69" t="s">
        <v>518</v>
      </c>
      <c r="E149" s="94">
        <v>2</v>
      </c>
      <c r="F149" s="94" t="s">
        <v>469</v>
      </c>
      <c r="G149" s="135"/>
      <c r="H149" s="107"/>
      <c r="I149" s="282"/>
      <c r="J149" s="287"/>
      <c r="K149" s="287"/>
      <c r="L149" s="62"/>
      <c r="M149" s="62"/>
      <c r="N149" s="63"/>
      <c r="O149" s="63"/>
      <c r="P149" s="63"/>
      <c r="Q149" s="63"/>
      <c r="R149" s="63"/>
      <c r="S149" s="63"/>
      <c r="T149" s="63"/>
      <c r="U149" s="63"/>
      <c r="V149" s="63"/>
      <c r="W149" s="63"/>
      <c r="X149" s="63"/>
      <c r="Y149" s="63"/>
      <c r="Z149" s="63"/>
    </row>
    <row r="150" spans="1:26" ht="75" hidden="1" customHeight="1">
      <c r="A150" s="106"/>
      <c r="B150" s="310" t="s">
        <v>1953</v>
      </c>
      <c r="C150" s="172" t="s">
        <v>520</v>
      </c>
      <c r="D150" s="106"/>
      <c r="E150" s="117"/>
      <c r="F150" s="117"/>
      <c r="G150" s="138"/>
      <c r="H150" s="311"/>
      <c r="I150" s="312"/>
      <c r="J150" s="105"/>
      <c r="K150" s="105"/>
      <c r="L150" s="105"/>
      <c r="M150" s="105"/>
      <c r="N150" s="106"/>
      <c r="O150" s="106"/>
      <c r="P150" s="106"/>
      <c r="Q150" s="106"/>
      <c r="R150" s="106"/>
      <c r="S150" s="106"/>
      <c r="T150" s="106"/>
      <c r="U150" s="106"/>
      <c r="V150" s="106"/>
      <c r="W150" s="106"/>
      <c r="X150" s="106"/>
      <c r="Y150" s="106"/>
      <c r="Z150" s="106"/>
    </row>
    <row r="151" spans="1:26" ht="72" hidden="1" customHeight="1">
      <c r="A151" s="106"/>
      <c r="B151" s="310" t="s">
        <v>521</v>
      </c>
      <c r="C151" s="173" t="s">
        <v>522</v>
      </c>
      <c r="D151" s="143"/>
      <c r="E151" s="131"/>
      <c r="F151" s="131"/>
      <c r="G151" s="143"/>
      <c r="H151" s="313"/>
      <c r="I151" s="312"/>
      <c r="J151" s="105"/>
      <c r="K151" s="105"/>
      <c r="L151" s="105"/>
      <c r="M151" s="105"/>
      <c r="N151" s="106"/>
      <c r="O151" s="106"/>
      <c r="P151" s="106"/>
      <c r="Q151" s="106"/>
      <c r="R151" s="106"/>
      <c r="S151" s="106"/>
      <c r="T151" s="106"/>
      <c r="U151" s="106"/>
      <c r="V151" s="106"/>
      <c r="W151" s="106"/>
      <c r="X151" s="106"/>
      <c r="Y151" s="106"/>
      <c r="Z151" s="106"/>
    </row>
    <row r="152" spans="1:26" ht="25">
      <c r="A152" s="63"/>
      <c r="B152" s="329" t="s">
        <v>218</v>
      </c>
      <c r="C152" s="1629" t="s">
        <v>58</v>
      </c>
      <c r="D152" s="1630"/>
      <c r="E152" s="1630"/>
      <c r="F152" s="1630"/>
      <c r="G152" s="1630"/>
      <c r="H152" s="1631"/>
      <c r="I152" s="306"/>
      <c r="J152" s="287">
        <f>SUM(E153:E158)</f>
        <v>12</v>
      </c>
      <c r="K152" s="287">
        <f>COUNT(E153:E158)*2</f>
        <v>12</v>
      </c>
      <c r="L152" s="62"/>
      <c r="M152" s="62"/>
      <c r="N152" s="63"/>
      <c r="O152" s="63"/>
      <c r="P152" s="63"/>
      <c r="Q152" s="63"/>
      <c r="R152" s="63"/>
      <c r="S152" s="63"/>
      <c r="T152" s="63"/>
      <c r="U152" s="63"/>
      <c r="V152" s="63"/>
      <c r="W152" s="63"/>
      <c r="X152" s="63"/>
      <c r="Y152" s="63"/>
      <c r="Z152" s="63"/>
    </row>
    <row r="153" spans="1:26" ht="50">
      <c r="A153" s="63"/>
      <c r="B153" s="304" t="s">
        <v>1954</v>
      </c>
      <c r="C153" s="69" t="s">
        <v>524</v>
      </c>
      <c r="D153" s="93" t="s">
        <v>1955</v>
      </c>
      <c r="E153" s="94">
        <v>2</v>
      </c>
      <c r="F153" s="94" t="s">
        <v>469</v>
      </c>
      <c r="G153" s="135"/>
      <c r="H153" s="107"/>
      <c r="I153" s="282"/>
      <c r="J153" s="287"/>
      <c r="K153" s="287"/>
      <c r="L153" s="62"/>
      <c r="M153" s="62"/>
      <c r="N153" s="63"/>
      <c r="O153" s="63"/>
      <c r="P153" s="63"/>
      <c r="Q153" s="63"/>
      <c r="R153" s="63"/>
      <c r="S153" s="63"/>
      <c r="T153" s="63"/>
      <c r="U153" s="63"/>
      <c r="V153" s="63"/>
      <c r="W153" s="63"/>
      <c r="X153" s="63"/>
      <c r="Y153" s="63"/>
      <c r="Z153" s="63"/>
    </row>
    <row r="154" spans="1:26" ht="25">
      <c r="A154" s="63"/>
      <c r="B154" s="304"/>
      <c r="C154" s="69"/>
      <c r="D154" s="93" t="s">
        <v>1956</v>
      </c>
      <c r="E154" s="94">
        <v>2</v>
      </c>
      <c r="F154" s="94" t="s">
        <v>469</v>
      </c>
      <c r="G154" s="135"/>
      <c r="H154" s="107"/>
      <c r="I154" s="282"/>
      <c r="J154" s="287"/>
      <c r="K154" s="287"/>
      <c r="L154" s="62"/>
      <c r="M154" s="62"/>
      <c r="N154" s="63"/>
      <c r="O154" s="63"/>
      <c r="P154" s="63"/>
      <c r="Q154" s="63"/>
      <c r="R154" s="63"/>
      <c r="S154" s="63"/>
      <c r="T154" s="63"/>
      <c r="U154" s="63"/>
      <c r="V154" s="63"/>
      <c r="W154" s="63"/>
      <c r="X154" s="63"/>
      <c r="Y154" s="63"/>
      <c r="Z154" s="63"/>
    </row>
    <row r="155" spans="1:26" ht="50">
      <c r="A155" s="63"/>
      <c r="B155" s="304"/>
      <c r="C155" s="69"/>
      <c r="D155" s="93" t="s">
        <v>1957</v>
      </c>
      <c r="E155" s="94">
        <v>2</v>
      </c>
      <c r="F155" s="94" t="s">
        <v>469</v>
      </c>
      <c r="G155" s="135"/>
      <c r="H155" s="107"/>
      <c r="I155" s="282"/>
      <c r="J155" s="287"/>
      <c r="K155" s="287"/>
      <c r="L155" s="62"/>
      <c r="M155" s="62"/>
      <c r="N155" s="63"/>
      <c r="O155" s="63"/>
      <c r="P155" s="63"/>
      <c r="Q155" s="63"/>
      <c r="R155" s="63"/>
      <c r="S155" s="63"/>
      <c r="T155" s="63"/>
      <c r="U155" s="63"/>
      <c r="V155" s="63"/>
      <c r="W155" s="63"/>
      <c r="X155" s="63"/>
      <c r="Y155" s="63"/>
      <c r="Z155" s="63"/>
    </row>
    <row r="156" spans="1:26" ht="50">
      <c r="A156" s="63"/>
      <c r="B156" s="304" t="s">
        <v>1958</v>
      </c>
      <c r="C156" s="69" t="s">
        <v>528</v>
      </c>
      <c r="D156" s="93" t="s">
        <v>1959</v>
      </c>
      <c r="E156" s="94">
        <v>2</v>
      </c>
      <c r="F156" s="94" t="s">
        <v>324</v>
      </c>
      <c r="G156" s="135"/>
      <c r="H156" s="107"/>
      <c r="I156" s="282"/>
      <c r="J156" s="287"/>
      <c r="K156" s="287"/>
      <c r="L156" s="62"/>
      <c r="M156" s="62"/>
      <c r="N156" s="63"/>
      <c r="O156" s="63"/>
      <c r="P156" s="63"/>
      <c r="Q156" s="63"/>
      <c r="R156" s="63"/>
      <c r="S156" s="63"/>
      <c r="T156" s="63"/>
      <c r="U156" s="63"/>
      <c r="V156" s="63"/>
      <c r="W156" s="63"/>
      <c r="X156" s="63"/>
      <c r="Y156" s="63"/>
      <c r="Z156" s="63"/>
    </row>
    <row r="157" spans="1:26" ht="75">
      <c r="A157" s="63"/>
      <c r="B157" s="304" t="s">
        <v>1960</v>
      </c>
      <c r="C157" s="69" t="s">
        <v>533</v>
      </c>
      <c r="D157" s="69" t="s">
        <v>534</v>
      </c>
      <c r="E157" s="94">
        <v>2</v>
      </c>
      <c r="F157" s="94" t="s">
        <v>1961</v>
      </c>
      <c r="G157" s="154"/>
      <c r="H157" s="107"/>
      <c r="I157" s="282"/>
      <c r="J157" s="287"/>
      <c r="K157" s="287"/>
      <c r="L157" s="62"/>
      <c r="M157" s="62"/>
      <c r="N157" s="63"/>
      <c r="O157" s="63"/>
      <c r="P157" s="63"/>
      <c r="Q157" s="63"/>
      <c r="R157" s="63"/>
      <c r="S157" s="63"/>
      <c r="T157" s="63"/>
      <c r="U157" s="63"/>
      <c r="V157" s="63"/>
      <c r="W157" s="63"/>
      <c r="X157" s="63"/>
      <c r="Y157" s="63"/>
      <c r="Z157" s="63"/>
    </row>
    <row r="158" spans="1:26" ht="100">
      <c r="A158" s="63"/>
      <c r="B158" s="304" t="s">
        <v>1962</v>
      </c>
      <c r="C158" s="69" t="s">
        <v>537</v>
      </c>
      <c r="D158" s="93" t="s">
        <v>1963</v>
      </c>
      <c r="E158" s="94">
        <v>2</v>
      </c>
      <c r="F158" s="94" t="s">
        <v>324</v>
      </c>
      <c r="G158" s="93" t="s">
        <v>1964</v>
      </c>
      <c r="H158" s="107"/>
      <c r="I158" s="282"/>
      <c r="J158" s="287"/>
      <c r="K158" s="287"/>
      <c r="L158" s="62"/>
      <c r="M158" s="62"/>
      <c r="N158" s="63"/>
      <c r="O158" s="63"/>
      <c r="P158" s="63"/>
      <c r="Q158" s="63"/>
      <c r="R158" s="63"/>
      <c r="S158" s="63"/>
      <c r="T158" s="63"/>
      <c r="U158" s="63"/>
      <c r="V158" s="63"/>
      <c r="W158" s="63"/>
      <c r="X158" s="63"/>
      <c r="Y158" s="63"/>
      <c r="Z158" s="63"/>
    </row>
    <row r="159" spans="1:26" ht="25">
      <c r="A159" s="63"/>
      <c r="B159" s="329" t="s">
        <v>220</v>
      </c>
      <c r="C159" s="1629" t="s">
        <v>1965</v>
      </c>
      <c r="D159" s="1630"/>
      <c r="E159" s="1630"/>
      <c r="F159" s="1630"/>
      <c r="G159" s="1630"/>
      <c r="H159" s="1631"/>
      <c r="I159" s="306"/>
      <c r="J159" s="287">
        <f>SUM(E160:E165)</f>
        <v>10</v>
      </c>
      <c r="K159" s="287">
        <f>COUNT(E160:E165)*2</f>
        <v>10</v>
      </c>
      <c r="L159" s="62"/>
      <c r="M159" s="62"/>
      <c r="N159" s="63"/>
      <c r="O159" s="63"/>
      <c r="P159" s="63"/>
      <c r="Q159" s="63"/>
      <c r="R159" s="63"/>
      <c r="S159" s="63"/>
      <c r="T159" s="63"/>
      <c r="U159" s="63"/>
      <c r="V159" s="63"/>
      <c r="W159" s="63"/>
      <c r="X159" s="63"/>
      <c r="Y159" s="63"/>
      <c r="Z159" s="63"/>
    </row>
    <row r="160" spans="1:26" ht="50">
      <c r="A160" s="63"/>
      <c r="B160" s="304" t="s">
        <v>1966</v>
      </c>
      <c r="C160" s="69" t="s">
        <v>541</v>
      </c>
      <c r="D160" s="93" t="s">
        <v>1967</v>
      </c>
      <c r="E160" s="94">
        <v>2</v>
      </c>
      <c r="F160" s="94" t="s">
        <v>369</v>
      </c>
      <c r="G160" s="135"/>
      <c r="H160" s="107"/>
      <c r="I160" s="282"/>
      <c r="J160" s="287"/>
      <c r="K160" s="287"/>
      <c r="L160" s="62"/>
      <c r="M160" s="62"/>
      <c r="N160" s="63"/>
      <c r="O160" s="63"/>
      <c r="P160" s="63"/>
      <c r="Q160" s="63"/>
      <c r="R160" s="63"/>
      <c r="S160" s="63"/>
      <c r="T160" s="63"/>
      <c r="U160" s="63"/>
      <c r="V160" s="63"/>
      <c r="W160" s="63"/>
      <c r="X160" s="63"/>
      <c r="Y160" s="63"/>
      <c r="Z160" s="63"/>
    </row>
    <row r="161" spans="1:26" ht="50">
      <c r="A161" s="63"/>
      <c r="B161" s="304" t="s">
        <v>1968</v>
      </c>
      <c r="C161" s="69" t="s">
        <v>544</v>
      </c>
      <c r="D161" s="93" t="s">
        <v>545</v>
      </c>
      <c r="E161" s="94">
        <v>2</v>
      </c>
      <c r="F161" s="94" t="s">
        <v>469</v>
      </c>
      <c r="G161" s="135"/>
      <c r="H161" s="107"/>
      <c r="I161" s="282"/>
      <c r="J161" s="287"/>
      <c r="K161" s="287"/>
      <c r="L161" s="62"/>
      <c r="M161" s="62"/>
      <c r="N161" s="63"/>
      <c r="O161" s="63"/>
      <c r="P161" s="63"/>
      <c r="Q161" s="63"/>
      <c r="R161" s="63"/>
      <c r="S161" s="63"/>
      <c r="T161" s="63"/>
      <c r="U161" s="63"/>
      <c r="V161" s="63"/>
      <c r="W161" s="63"/>
      <c r="X161" s="63"/>
      <c r="Y161" s="63"/>
      <c r="Z161" s="63"/>
    </row>
    <row r="162" spans="1:26" ht="30.75" hidden="1" customHeight="1">
      <c r="A162" s="106"/>
      <c r="B162" s="310" t="s">
        <v>1969</v>
      </c>
      <c r="C162" s="170" t="s">
        <v>547</v>
      </c>
      <c r="D162" s="332"/>
      <c r="E162" s="110"/>
      <c r="F162" s="110"/>
      <c r="G162" s="136"/>
      <c r="H162" s="315"/>
      <c r="I162" s="312"/>
      <c r="J162" s="105"/>
      <c r="K162" s="105"/>
      <c r="L162" s="105"/>
      <c r="M162" s="105"/>
      <c r="N162" s="106"/>
      <c r="O162" s="106"/>
      <c r="P162" s="106"/>
      <c r="Q162" s="106"/>
      <c r="R162" s="106"/>
      <c r="S162" s="106"/>
      <c r="T162" s="106"/>
      <c r="U162" s="106"/>
      <c r="V162" s="106"/>
      <c r="W162" s="106"/>
      <c r="X162" s="106"/>
      <c r="Y162" s="106"/>
      <c r="Z162" s="106"/>
    </row>
    <row r="163" spans="1:26" ht="50">
      <c r="A163" s="63"/>
      <c r="B163" s="304" t="s">
        <v>1970</v>
      </c>
      <c r="C163" s="69" t="s">
        <v>551</v>
      </c>
      <c r="D163" s="93" t="s">
        <v>552</v>
      </c>
      <c r="E163" s="94">
        <v>2</v>
      </c>
      <c r="F163" s="94" t="s">
        <v>553</v>
      </c>
      <c r="G163" s="93" t="s">
        <v>554</v>
      </c>
      <c r="H163" s="107"/>
      <c r="I163" s="282"/>
      <c r="J163" s="287"/>
      <c r="K163" s="287"/>
      <c r="L163" s="62"/>
      <c r="M163" s="62"/>
      <c r="N163" s="63"/>
      <c r="O163" s="63"/>
      <c r="P163" s="63"/>
      <c r="Q163" s="63"/>
      <c r="R163" s="63"/>
      <c r="S163" s="63"/>
      <c r="T163" s="63"/>
      <c r="U163" s="63"/>
      <c r="V163" s="63"/>
      <c r="W163" s="63"/>
      <c r="X163" s="63"/>
      <c r="Y163" s="63"/>
      <c r="Z163" s="63"/>
    </row>
    <row r="164" spans="1:26" ht="50">
      <c r="A164" s="63"/>
      <c r="B164" s="304"/>
      <c r="C164" s="69"/>
      <c r="D164" s="93" t="s">
        <v>1971</v>
      </c>
      <c r="E164" s="94">
        <v>2</v>
      </c>
      <c r="F164" s="94" t="s">
        <v>1972</v>
      </c>
      <c r="G164" s="135"/>
      <c r="H164" s="107"/>
      <c r="I164" s="282"/>
      <c r="J164" s="287"/>
      <c r="K164" s="287"/>
      <c r="L164" s="62"/>
      <c r="M164" s="62"/>
      <c r="N164" s="63"/>
      <c r="O164" s="63"/>
      <c r="P164" s="63"/>
      <c r="Q164" s="63"/>
      <c r="R164" s="63"/>
      <c r="S164" s="63"/>
      <c r="T164" s="63"/>
      <c r="U164" s="63"/>
      <c r="V164" s="63"/>
      <c r="W164" s="63"/>
      <c r="X164" s="63"/>
      <c r="Y164" s="63"/>
      <c r="Z164" s="63"/>
    </row>
    <row r="165" spans="1:26" ht="75">
      <c r="A165" s="63"/>
      <c r="B165" s="304" t="s">
        <v>1973</v>
      </c>
      <c r="C165" s="69" t="s">
        <v>556</v>
      </c>
      <c r="D165" s="93" t="s">
        <v>1974</v>
      </c>
      <c r="E165" s="94">
        <v>2</v>
      </c>
      <c r="F165" s="94" t="s">
        <v>469</v>
      </c>
      <c r="G165" s="135"/>
      <c r="H165" s="107"/>
      <c r="I165" s="282"/>
      <c r="J165" s="287"/>
      <c r="K165" s="287"/>
      <c r="L165" s="62"/>
      <c r="M165" s="62"/>
      <c r="N165" s="63"/>
      <c r="O165" s="63"/>
      <c r="P165" s="63"/>
      <c r="Q165" s="63"/>
      <c r="R165" s="63"/>
      <c r="S165" s="63"/>
      <c r="T165" s="63"/>
      <c r="U165" s="63"/>
      <c r="V165" s="63"/>
      <c r="W165" s="63"/>
      <c r="X165" s="63"/>
      <c r="Y165" s="63"/>
      <c r="Z165" s="63"/>
    </row>
    <row r="166" spans="1:26" ht="25">
      <c r="A166" s="63"/>
      <c r="B166" s="329" t="s">
        <v>222</v>
      </c>
      <c r="C166" s="1629" t="s">
        <v>62</v>
      </c>
      <c r="D166" s="1630"/>
      <c r="E166" s="1630"/>
      <c r="F166" s="1630"/>
      <c r="G166" s="1630"/>
      <c r="H166" s="1631"/>
      <c r="I166" s="306"/>
      <c r="J166" s="287">
        <f>SUM(E167:E171)</f>
        <v>10</v>
      </c>
      <c r="K166" s="287">
        <f>COUNT(E167:E171)*2</f>
        <v>10</v>
      </c>
      <c r="L166" s="62"/>
      <c r="M166" s="62"/>
      <c r="N166" s="63"/>
      <c r="O166" s="63"/>
      <c r="P166" s="63"/>
      <c r="Q166" s="63"/>
      <c r="R166" s="63"/>
      <c r="S166" s="63"/>
      <c r="T166" s="63"/>
      <c r="U166" s="63"/>
      <c r="V166" s="63"/>
      <c r="W166" s="63"/>
      <c r="X166" s="63"/>
      <c r="Y166" s="63"/>
      <c r="Z166" s="63"/>
    </row>
    <row r="167" spans="1:26" ht="75">
      <c r="A167" s="63"/>
      <c r="B167" s="304" t="s">
        <v>558</v>
      </c>
      <c r="C167" s="69" t="s">
        <v>559</v>
      </c>
      <c r="D167" s="93" t="s">
        <v>1975</v>
      </c>
      <c r="E167" s="94">
        <v>2</v>
      </c>
      <c r="F167" s="94" t="s">
        <v>561</v>
      </c>
      <c r="G167" s="154" t="s">
        <v>1976</v>
      </c>
      <c r="H167" s="107"/>
      <c r="I167" s="282"/>
      <c r="J167" s="287"/>
      <c r="K167" s="287"/>
      <c r="L167" s="62"/>
      <c r="M167" s="62"/>
      <c r="N167" s="63"/>
      <c r="O167" s="63"/>
      <c r="P167" s="63"/>
      <c r="Q167" s="63"/>
      <c r="R167" s="63"/>
      <c r="S167" s="63"/>
      <c r="T167" s="63"/>
      <c r="U167" s="63"/>
      <c r="V167" s="63"/>
      <c r="W167" s="63"/>
      <c r="X167" s="63"/>
      <c r="Y167" s="63"/>
      <c r="Z167" s="63"/>
    </row>
    <row r="168" spans="1:26" ht="75">
      <c r="A168" s="63"/>
      <c r="B168" s="304" t="s">
        <v>1977</v>
      </c>
      <c r="C168" s="69" t="s">
        <v>1978</v>
      </c>
      <c r="D168" s="69" t="s">
        <v>1979</v>
      </c>
      <c r="E168" s="94">
        <v>2</v>
      </c>
      <c r="F168" s="94" t="s">
        <v>561</v>
      </c>
      <c r="G168" s="135"/>
      <c r="H168" s="107"/>
      <c r="I168" s="282"/>
      <c r="J168" s="287"/>
      <c r="K168" s="287"/>
      <c r="L168" s="62"/>
      <c r="M168" s="62"/>
      <c r="N168" s="63"/>
      <c r="O168" s="63"/>
      <c r="P168" s="63"/>
      <c r="Q168" s="63"/>
      <c r="R168" s="63"/>
      <c r="S168" s="63"/>
      <c r="T168" s="63"/>
      <c r="U168" s="63"/>
      <c r="V168" s="63"/>
      <c r="W168" s="63"/>
      <c r="X168" s="63"/>
      <c r="Y168" s="63"/>
      <c r="Z168" s="63"/>
    </row>
    <row r="169" spans="1:26" ht="50">
      <c r="A169" s="63"/>
      <c r="B169" s="304" t="s">
        <v>1980</v>
      </c>
      <c r="C169" s="69" t="s">
        <v>566</v>
      </c>
      <c r="D169" s="69" t="s">
        <v>567</v>
      </c>
      <c r="E169" s="94">
        <v>2</v>
      </c>
      <c r="F169" s="94" t="s">
        <v>561</v>
      </c>
      <c r="G169" s="135"/>
      <c r="H169" s="107"/>
      <c r="I169" s="282"/>
      <c r="J169" s="287"/>
      <c r="K169" s="287"/>
      <c r="L169" s="62"/>
      <c r="M169" s="62"/>
      <c r="N169" s="63"/>
      <c r="O169" s="63"/>
      <c r="P169" s="63"/>
      <c r="Q169" s="63"/>
      <c r="R169" s="63"/>
      <c r="S169" s="63"/>
      <c r="T169" s="63"/>
      <c r="U169" s="63"/>
      <c r="V169" s="63"/>
      <c r="W169" s="63"/>
      <c r="X169" s="63"/>
      <c r="Y169" s="63"/>
      <c r="Z169" s="63"/>
    </row>
    <row r="170" spans="1:26" ht="50">
      <c r="A170" s="63"/>
      <c r="B170" s="304" t="s">
        <v>1981</v>
      </c>
      <c r="C170" s="69" t="s">
        <v>569</v>
      </c>
      <c r="D170" s="93" t="s">
        <v>1982</v>
      </c>
      <c r="E170" s="94">
        <v>2</v>
      </c>
      <c r="F170" s="94" t="s">
        <v>571</v>
      </c>
      <c r="G170" s="135"/>
      <c r="H170" s="107"/>
      <c r="I170" s="282"/>
      <c r="J170" s="287"/>
      <c r="K170" s="287"/>
      <c r="L170" s="62"/>
      <c r="M170" s="62"/>
      <c r="N170" s="63"/>
      <c r="O170" s="63"/>
      <c r="P170" s="63"/>
      <c r="Q170" s="63"/>
      <c r="R170" s="63"/>
      <c r="S170" s="63"/>
      <c r="T170" s="63"/>
      <c r="U170" s="63"/>
      <c r="V170" s="63"/>
      <c r="W170" s="63"/>
      <c r="X170" s="63"/>
      <c r="Y170" s="63"/>
      <c r="Z170" s="63"/>
    </row>
    <row r="171" spans="1:26" ht="75">
      <c r="A171" s="63"/>
      <c r="B171" s="304" t="s">
        <v>1983</v>
      </c>
      <c r="C171" s="69" t="s">
        <v>573</v>
      </c>
      <c r="D171" s="93" t="s">
        <v>1984</v>
      </c>
      <c r="E171" s="94">
        <v>2</v>
      </c>
      <c r="F171" s="94" t="s">
        <v>571</v>
      </c>
      <c r="G171" s="135"/>
      <c r="H171" s="107"/>
      <c r="I171" s="282"/>
      <c r="J171" s="287"/>
      <c r="K171" s="287"/>
      <c r="L171" s="62"/>
      <c r="M171" s="62"/>
      <c r="N171" s="63"/>
      <c r="O171" s="63"/>
      <c r="P171" s="63"/>
      <c r="Q171" s="63"/>
      <c r="R171" s="63"/>
      <c r="S171" s="63"/>
      <c r="T171" s="63"/>
      <c r="U171" s="63"/>
      <c r="V171" s="63"/>
      <c r="W171" s="63"/>
      <c r="X171" s="63"/>
      <c r="Y171" s="63"/>
      <c r="Z171" s="63"/>
    </row>
    <row r="172" spans="1:26" ht="46.5" hidden="1" customHeight="1">
      <c r="A172" s="106"/>
      <c r="B172" s="310" t="s">
        <v>574</v>
      </c>
      <c r="C172" s="333" t="s">
        <v>575</v>
      </c>
      <c r="D172" s="138"/>
      <c r="E172" s="117"/>
      <c r="F172" s="117"/>
      <c r="G172" s="138"/>
      <c r="H172" s="311"/>
      <c r="I172" s="312"/>
      <c r="J172" s="105"/>
      <c r="K172" s="105"/>
      <c r="L172" s="105"/>
      <c r="M172" s="105"/>
      <c r="N172" s="106"/>
      <c r="O172" s="106"/>
      <c r="P172" s="106"/>
      <c r="Q172" s="106"/>
      <c r="R172" s="106"/>
      <c r="S172" s="106"/>
      <c r="T172" s="106"/>
      <c r="U172" s="106"/>
      <c r="V172" s="106"/>
      <c r="W172" s="106"/>
      <c r="X172" s="106"/>
      <c r="Y172" s="106"/>
      <c r="Z172" s="106"/>
    </row>
    <row r="173" spans="1:26" ht="15" hidden="1" customHeight="1">
      <c r="A173" s="106"/>
      <c r="B173" s="334" t="s">
        <v>63</v>
      </c>
      <c r="C173" s="335" t="s">
        <v>64</v>
      </c>
      <c r="D173" s="336"/>
      <c r="E173" s="336"/>
      <c r="F173" s="336"/>
      <c r="G173" s="336"/>
      <c r="H173" s="337"/>
      <c r="I173" s="338"/>
      <c r="J173" s="105"/>
      <c r="K173" s="105"/>
      <c r="L173" s="105"/>
      <c r="M173" s="105"/>
      <c r="N173" s="106"/>
      <c r="O173" s="106"/>
      <c r="P173" s="106"/>
      <c r="Q173" s="106"/>
      <c r="R173" s="106"/>
      <c r="S173" s="106"/>
      <c r="T173" s="106"/>
      <c r="U173" s="106"/>
      <c r="V173" s="106"/>
      <c r="W173" s="106"/>
      <c r="X173" s="106"/>
      <c r="Y173" s="106"/>
      <c r="Z173" s="106"/>
    </row>
    <row r="174" spans="1:26" ht="42.75" hidden="1" customHeight="1">
      <c r="A174" s="106"/>
      <c r="B174" s="334" t="s">
        <v>576</v>
      </c>
      <c r="C174" s="179" t="s">
        <v>577</v>
      </c>
      <c r="D174" s="179" t="s">
        <v>578</v>
      </c>
      <c r="E174" s="180"/>
      <c r="F174" s="124"/>
      <c r="G174" s="179" t="s">
        <v>579</v>
      </c>
      <c r="H174" s="313"/>
      <c r="I174" s="312"/>
      <c r="J174" s="105"/>
      <c r="K174" s="105"/>
      <c r="L174" s="105"/>
      <c r="M174" s="105"/>
      <c r="N174" s="106"/>
      <c r="O174" s="106"/>
      <c r="P174" s="106"/>
      <c r="Q174" s="106"/>
      <c r="R174" s="106"/>
      <c r="S174" s="106"/>
      <c r="T174" s="106"/>
      <c r="U174" s="106"/>
      <c r="V174" s="106"/>
      <c r="W174" s="106"/>
      <c r="X174" s="106"/>
      <c r="Y174" s="106"/>
      <c r="Z174" s="106"/>
    </row>
    <row r="175" spans="1:26" ht="28.5" hidden="1" customHeight="1">
      <c r="A175" s="106"/>
      <c r="B175" s="334" t="s">
        <v>580</v>
      </c>
      <c r="C175" s="179" t="s">
        <v>581</v>
      </c>
      <c r="D175" s="179" t="s">
        <v>582</v>
      </c>
      <c r="E175" s="180"/>
      <c r="F175" s="124"/>
      <c r="G175" s="179" t="s">
        <v>583</v>
      </c>
      <c r="H175" s="313"/>
      <c r="I175" s="312"/>
      <c r="J175" s="105"/>
      <c r="K175" s="105"/>
      <c r="L175" s="105"/>
      <c r="M175" s="105"/>
      <c r="N175" s="106"/>
      <c r="O175" s="106"/>
      <c r="P175" s="106"/>
      <c r="Q175" s="106"/>
      <c r="R175" s="106"/>
      <c r="S175" s="106"/>
      <c r="T175" s="106"/>
      <c r="U175" s="106"/>
      <c r="V175" s="106"/>
      <c r="W175" s="106"/>
      <c r="X175" s="106"/>
      <c r="Y175" s="106"/>
      <c r="Z175" s="106"/>
    </row>
    <row r="176" spans="1:26" ht="72" hidden="1" customHeight="1">
      <c r="A176" s="106"/>
      <c r="B176" s="334" t="s">
        <v>584</v>
      </c>
      <c r="C176" s="179" t="s">
        <v>1985</v>
      </c>
      <c r="D176" s="179" t="s">
        <v>586</v>
      </c>
      <c r="E176" s="180"/>
      <c r="F176" s="124"/>
      <c r="G176" s="179" t="s">
        <v>587</v>
      </c>
      <c r="H176" s="313"/>
      <c r="I176" s="312"/>
      <c r="J176" s="105"/>
      <c r="K176" s="105"/>
      <c r="L176" s="105"/>
      <c r="M176" s="105"/>
      <c r="N176" s="106"/>
      <c r="O176" s="106"/>
      <c r="P176" s="106"/>
      <c r="Q176" s="106"/>
      <c r="R176" s="106"/>
      <c r="S176" s="106"/>
      <c r="T176" s="106"/>
      <c r="U176" s="106"/>
      <c r="V176" s="106"/>
      <c r="W176" s="106"/>
      <c r="X176" s="106"/>
      <c r="Y176" s="106"/>
      <c r="Z176" s="106"/>
    </row>
    <row r="177" spans="1:26" ht="86.25" hidden="1" customHeight="1">
      <c r="A177" s="106"/>
      <c r="B177" s="334" t="s">
        <v>588</v>
      </c>
      <c r="C177" s="179" t="s">
        <v>589</v>
      </c>
      <c r="D177" s="179" t="s">
        <v>590</v>
      </c>
      <c r="E177" s="180"/>
      <c r="F177" s="124"/>
      <c r="G177" s="179" t="s">
        <v>591</v>
      </c>
      <c r="H177" s="313"/>
      <c r="I177" s="312"/>
      <c r="J177" s="105"/>
      <c r="K177" s="105"/>
      <c r="L177" s="105"/>
      <c r="M177" s="105"/>
      <c r="N177" s="106"/>
      <c r="O177" s="106"/>
      <c r="P177" s="106"/>
      <c r="Q177" s="106"/>
      <c r="R177" s="106"/>
      <c r="S177" s="106"/>
      <c r="T177" s="106"/>
      <c r="U177" s="106"/>
      <c r="V177" s="106"/>
      <c r="W177" s="106"/>
      <c r="X177" s="106"/>
      <c r="Y177" s="106"/>
      <c r="Z177" s="106"/>
    </row>
    <row r="178" spans="1:26" ht="72" hidden="1" customHeight="1">
      <c r="A178" s="106"/>
      <c r="B178" s="334" t="s">
        <v>592</v>
      </c>
      <c r="C178" s="179" t="s">
        <v>593</v>
      </c>
      <c r="D178" s="179" t="s">
        <v>594</v>
      </c>
      <c r="E178" s="180"/>
      <c r="F178" s="124"/>
      <c r="G178" s="179" t="s">
        <v>595</v>
      </c>
      <c r="H178" s="313"/>
      <c r="I178" s="312"/>
      <c r="J178" s="105"/>
      <c r="K178" s="105"/>
      <c r="L178" s="105"/>
      <c r="M178" s="105"/>
      <c r="N178" s="106"/>
      <c r="O178" s="106"/>
      <c r="P178" s="106"/>
      <c r="Q178" s="106"/>
      <c r="R178" s="106"/>
      <c r="S178" s="106"/>
      <c r="T178" s="106"/>
      <c r="U178" s="106"/>
      <c r="V178" s="106"/>
      <c r="W178" s="106"/>
      <c r="X178" s="106"/>
      <c r="Y178" s="106"/>
      <c r="Z178" s="106"/>
    </row>
    <row r="179" spans="1:26" ht="42.75" hidden="1" customHeight="1">
      <c r="A179" s="106"/>
      <c r="B179" s="334" t="s">
        <v>596</v>
      </c>
      <c r="C179" s="179" t="s">
        <v>597</v>
      </c>
      <c r="D179" s="153" t="s">
        <v>1986</v>
      </c>
      <c r="E179" s="124"/>
      <c r="F179" s="124"/>
      <c r="G179" s="141"/>
      <c r="H179" s="313"/>
      <c r="I179" s="312"/>
      <c r="J179" s="105"/>
      <c r="K179" s="105"/>
      <c r="L179" s="105"/>
      <c r="M179" s="105"/>
      <c r="N179" s="106"/>
      <c r="O179" s="106"/>
      <c r="P179" s="106"/>
      <c r="Q179" s="106"/>
      <c r="R179" s="106"/>
      <c r="S179" s="106"/>
      <c r="T179" s="106"/>
      <c r="U179" s="106"/>
      <c r="V179" s="106"/>
      <c r="W179" s="106"/>
      <c r="X179" s="106"/>
      <c r="Y179" s="106"/>
      <c r="Z179" s="106"/>
    </row>
    <row r="180" spans="1:26" ht="57" hidden="1" customHeight="1">
      <c r="A180" s="106"/>
      <c r="B180" s="334" t="s">
        <v>608</v>
      </c>
      <c r="C180" s="179" t="s">
        <v>609</v>
      </c>
      <c r="D180" s="153" t="s">
        <v>1987</v>
      </c>
      <c r="E180" s="124"/>
      <c r="F180" s="124"/>
      <c r="G180" s="141"/>
      <c r="H180" s="313"/>
      <c r="I180" s="312"/>
      <c r="J180" s="105"/>
      <c r="K180" s="105"/>
      <c r="L180" s="105"/>
      <c r="M180" s="105"/>
      <c r="N180" s="106"/>
      <c r="O180" s="106"/>
      <c r="P180" s="106"/>
      <c r="Q180" s="106"/>
      <c r="R180" s="106"/>
      <c r="S180" s="106"/>
      <c r="T180" s="106"/>
      <c r="U180" s="106"/>
      <c r="V180" s="106"/>
      <c r="W180" s="106"/>
      <c r="X180" s="106"/>
      <c r="Y180" s="106"/>
      <c r="Z180" s="106"/>
    </row>
    <row r="181" spans="1:26" ht="57" hidden="1" customHeight="1">
      <c r="A181" s="106"/>
      <c r="B181" s="334" t="s">
        <v>613</v>
      </c>
      <c r="C181" s="179" t="s">
        <v>1988</v>
      </c>
      <c r="D181" s="179" t="s">
        <v>615</v>
      </c>
      <c r="E181" s="180"/>
      <c r="F181" s="124"/>
      <c r="G181" s="179" t="s">
        <v>616</v>
      </c>
      <c r="H181" s="313"/>
      <c r="I181" s="312"/>
      <c r="J181" s="105"/>
      <c r="K181" s="105"/>
      <c r="L181" s="105"/>
      <c r="M181" s="105"/>
      <c r="N181" s="106"/>
      <c r="O181" s="106"/>
      <c r="P181" s="106"/>
      <c r="Q181" s="106"/>
      <c r="R181" s="106"/>
      <c r="S181" s="106"/>
      <c r="T181" s="106"/>
      <c r="U181" s="106"/>
      <c r="V181" s="106"/>
      <c r="W181" s="106"/>
      <c r="X181" s="106"/>
      <c r="Y181" s="106"/>
      <c r="Z181" s="106"/>
    </row>
    <row r="182" spans="1:26" ht="100.5" hidden="1" customHeight="1">
      <c r="A182" s="106"/>
      <c r="B182" s="334" t="s">
        <v>617</v>
      </c>
      <c r="C182" s="179" t="s">
        <v>618</v>
      </c>
      <c r="D182" s="179" t="s">
        <v>619</v>
      </c>
      <c r="E182" s="180"/>
      <c r="F182" s="124"/>
      <c r="G182" s="179" t="s">
        <v>620</v>
      </c>
      <c r="H182" s="313"/>
      <c r="I182" s="312"/>
      <c r="J182" s="105"/>
      <c r="K182" s="105"/>
      <c r="L182" s="105"/>
      <c r="M182" s="105"/>
      <c r="N182" s="106"/>
      <c r="O182" s="106"/>
      <c r="P182" s="106"/>
      <c r="Q182" s="106"/>
      <c r="R182" s="106"/>
      <c r="S182" s="106"/>
      <c r="T182" s="106"/>
      <c r="U182" s="106"/>
      <c r="V182" s="106"/>
      <c r="W182" s="106"/>
      <c r="X182" s="106"/>
      <c r="Y182" s="106"/>
      <c r="Z182" s="106"/>
    </row>
    <row r="183" spans="1:26" ht="86.25" hidden="1" customHeight="1">
      <c r="A183" s="106"/>
      <c r="B183" s="334" t="s">
        <v>621</v>
      </c>
      <c r="C183" s="179" t="s">
        <v>622</v>
      </c>
      <c r="D183" s="179" t="s">
        <v>623</v>
      </c>
      <c r="E183" s="180"/>
      <c r="F183" s="124"/>
      <c r="G183" s="179" t="s">
        <v>624</v>
      </c>
      <c r="H183" s="313"/>
      <c r="I183" s="312"/>
      <c r="J183" s="105"/>
      <c r="K183" s="105"/>
      <c r="L183" s="105"/>
      <c r="M183" s="105"/>
      <c r="N183" s="106"/>
      <c r="O183" s="106"/>
      <c r="P183" s="106"/>
      <c r="Q183" s="106"/>
      <c r="R183" s="106"/>
      <c r="S183" s="106"/>
      <c r="T183" s="106"/>
      <c r="U183" s="106"/>
      <c r="V183" s="106"/>
      <c r="W183" s="106"/>
      <c r="X183" s="106"/>
      <c r="Y183" s="106"/>
      <c r="Z183" s="106"/>
    </row>
    <row r="184" spans="1:26" ht="42.75" hidden="1" customHeight="1">
      <c r="A184" s="106"/>
      <c r="B184" s="334" t="s">
        <v>625</v>
      </c>
      <c r="C184" s="179" t="s">
        <v>626</v>
      </c>
      <c r="D184" s="179" t="s">
        <v>627</v>
      </c>
      <c r="E184" s="178"/>
      <c r="F184" s="278"/>
      <c r="G184" s="179" t="s">
        <v>628</v>
      </c>
      <c r="H184" s="313"/>
      <c r="I184" s="312"/>
      <c r="J184" s="105"/>
      <c r="K184" s="105"/>
      <c r="L184" s="105"/>
      <c r="M184" s="105"/>
      <c r="N184" s="106"/>
      <c r="O184" s="106"/>
      <c r="P184" s="106"/>
      <c r="Q184" s="106"/>
      <c r="R184" s="106"/>
      <c r="S184" s="106"/>
      <c r="T184" s="106"/>
      <c r="U184" s="106"/>
      <c r="V184" s="106"/>
      <c r="W184" s="106"/>
      <c r="X184" s="106"/>
      <c r="Y184" s="106"/>
      <c r="Z184" s="106"/>
    </row>
    <row r="185" spans="1:26" ht="78" hidden="1" customHeight="1">
      <c r="A185" s="106"/>
      <c r="B185" s="334" t="s">
        <v>629</v>
      </c>
      <c r="C185" s="339" t="s">
        <v>630</v>
      </c>
      <c r="D185" s="340"/>
      <c r="E185" s="328"/>
      <c r="F185" s="328"/>
      <c r="G185" s="341"/>
      <c r="H185" s="279"/>
      <c r="I185" s="312"/>
      <c r="J185" s="105"/>
      <c r="K185" s="105"/>
      <c r="L185" s="105"/>
      <c r="M185" s="105"/>
      <c r="N185" s="106"/>
      <c r="O185" s="106"/>
      <c r="P185" s="106"/>
      <c r="Q185" s="106"/>
      <c r="R185" s="106"/>
      <c r="S185" s="106"/>
      <c r="T185" s="106"/>
      <c r="U185" s="106"/>
      <c r="V185" s="106"/>
      <c r="W185" s="106"/>
      <c r="X185" s="106"/>
      <c r="Y185" s="106"/>
      <c r="Z185" s="106"/>
    </row>
    <row r="186" spans="1:26" ht="24">
      <c r="A186" s="63"/>
      <c r="B186" s="304"/>
      <c r="C186" s="1635" t="s">
        <v>631</v>
      </c>
      <c r="D186" s="1635"/>
      <c r="E186" s="1635"/>
      <c r="F186" s="1635"/>
      <c r="G186" s="1635"/>
      <c r="H186" s="1636"/>
      <c r="I186" s="305"/>
      <c r="J186" s="62">
        <f t="shared" ref="J186:K186" si="3">J187+J211+J217+J223+J241+J248+J263</f>
        <v>158</v>
      </c>
      <c r="K186" s="62">
        <f t="shared" si="3"/>
        <v>158</v>
      </c>
      <c r="L186" s="62"/>
      <c r="M186" s="62"/>
      <c r="N186" s="63"/>
      <c r="O186" s="63"/>
      <c r="P186" s="63"/>
      <c r="Q186" s="63"/>
      <c r="R186" s="63"/>
      <c r="S186" s="63"/>
      <c r="T186" s="63"/>
      <c r="U186" s="63"/>
      <c r="V186" s="63"/>
      <c r="W186" s="63"/>
      <c r="X186" s="63"/>
      <c r="Y186" s="63"/>
      <c r="Z186" s="63"/>
    </row>
    <row r="187" spans="1:26" ht="24">
      <c r="A187" s="63"/>
      <c r="B187" s="304" t="s">
        <v>224</v>
      </c>
      <c r="C187" s="1629" t="s">
        <v>67</v>
      </c>
      <c r="D187" s="1630"/>
      <c r="E187" s="1630"/>
      <c r="F187" s="1630"/>
      <c r="G187" s="1630"/>
      <c r="H187" s="1631"/>
      <c r="I187" s="306"/>
      <c r="J187" s="287">
        <f>SUM(E188:E210)</f>
        <v>44</v>
      </c>
      <c r="K187" s="287">
        <f>COUNT(E188:E210)*2</f>
        <v>44</v>
      </c>
      <c r="L187" s="62"/>
      <c r="M187" s="62"/>
      <c r="N187" s="63"/>
      <c r="O187" s="63"/>
      <c r="P187" s="63"/>
      <c r="Q187" s="63"/>
      <c r="R187" s="63"/>
      <c r="S187" s="63"/>
      <c r="T187" s="63"/>
      <c r="U187" s="63"/>
      <c r="V187" s="63"/>
      <c r="W187" s="63"/>
      <c r="X187" s="63"/>
      <c r="Y187" s="63"/>
      <c r="Z187" s="63"/>
    </row>
    <row r="188" spans="1:26" ht="50">
      <c r="A188" s="63"/>
      <c r="B188" s="304" t="s">
        <v>1989</v>
      </c>
      <c r="C188" s="69" t="s">
        <v>633</v>
      </c>
      <c r="D188" s="93" t="s">
        <v>1990</v>
      </c>
      <c r="E188" s="94">
        <v>2</v>
      </c>
      <c r="F188" s="94" t="s">
        <v>469</v>
      </c>
      <c r="G188" s="69" t="s">
        <v>1991</v>
      </c>
      <c r="H188" s="107"/>
      <c r="I188" s="282"/>
      <c r="J188" s="287"/>
      <c r="K188" s="287"/>
      <c r="L188" s="62"/>
      <c r="M188" s="62"/>
      <c r="N188" s="63"/>
      <c r="O188" s="63"/>
      <c r="P188" s="63"/>
      <c r="Q188" s="63"/>
      <c r="R188" s="63"/>
      <c r="S188" s="63"/>
      <c r="T188" s="63"/>
      <c r="U188" s="63"/>
      <c r="V188" s="63"/>
      <c r="W188" s="63"/>
      <c r="X188" s="63"/>
      <c r="Y188" s="63"/>
      <c r="Z188" s="63"/>
    </row>
    <row r="189" spans="1:26" ht="50">
      <c r="A189" s="63"/>
      <c r="B189" s="304"/>
      <c r="C189" s="69"/>
      <c r="D189" s="93" t="s">
        <v>1992</v>
      </c>
      <c r="E189" s="94">
        <v>2</v>
      </c>
      <c r="F189" s="94" t="s">
        <v>469</v>
      </c>
      <c r="G189" s="93" t="s">
        <v>1993</v>
      </c>
      <c r="H189" s="107"/>
      <c r="I189" s="282"/>
      <c r="J189" s="287"/>
      <c r="K189" s="287"/>
      <c r="L189" s="62"/>
      <c r="M189" s="62"/>
      <c r="N189" s="63"/>
      <c r="O189" s="63"/>
      <c r="P189" s="63"/>
      <c r="Q189" s="63"/>
      <c r="R189" s="63"/>
      <c r="S189" s="63"/>
      <c r="T189" s="63"/>
      <c r="U189" s="63"/>
      <c r="V189" s="63"/>
      <c r="W189" s="63"/>
      <c r="X189" s="63"/>
      <c r="Y189" s="63"/>
      <c r="Z189" s="63"/>
    </row>
    <row r="190" spans="1:26" ht="50">
      <c r="A190" s="63"/>
      <c r="B190" s="304" t="s">
        <v>1994</v>
      </c>
      <c r="C190" s="146" t="s">
        <v>638</v>
      </c>
      <c r="D190" s="93" t="s">
        <v>1995</v>
      </c>
      <c r="E190" s="94">
        <v>2</v>
      </c>
      <c r="F190" s="94" t="s">
        <v>469</v>
      </c>
      <c r="G190" s="93" t="s">
        <v>1996</v>
      </c>
      <c r="H190" s="107"/>
      <c r="I190" s="282"/>
      <c r="J190" s="287"/>
      <c r="K190" s="287"/>
      <c r="L190" s="62"/>
      <c r="M190" s="62"/>
      <c r="N190" s="63"/>
      <c r="O190" s="63"/>
      <c r="P190" s="63"/>
      <c r="Q190" s="63"/>
      <c r="R190" s="63"/>
      <c r="S190" s="63"/>
      <c r="T190" s="63"/>
      <c r="U190" s="63"/>
      <c r="V190" s="63"/>
      <c r="W190" s="63"/>
      <c r="X190" s="63"/>
      <c r="Y190" s="63"/>
      <c r="Z190" s="63"/>
    </row>
    <row r="191" spans="1:26" ht="50">
      <c r="A191" s="63"/>
      <c r="B191" s="304"/>
      <c r="C191" s="146"/>
      <c r="D191" s="93" t="s">
        <v>1997</v>
      </c>
      <c r="E191" s="94">
        <v>2</v>
      </c>
      <c r="F191" s="94" t="s">
        <v>469</v>
      </c>
      <c r="G191" s="93" t="s">
        <v>1998</v>
      </c>
      <c r="H191" s="107"/>
      <c r="I191" s="282"/>
      <c r="J191" s="287"/>
      <c r="K191" s="287"/>
      <c r="L191" s="62"/>
      <c r="M191" s="62"/>
      <c r="N191" s="63"/>
      <c r="O191" s="63"/>
      <c r="P191" s="63"/>
      <c r="Q191" s="63"/>
      <c r="R191" s="63"/>
      <c r="S191" s="63"/>
      <c r="T191" s="63"/>
      <c r="U191" s="63"/>
      <c r="V191" s="63"/>
      <c r="W191" s="63"/>
      <c r="X191" s="63"/>
      <c r="Y191" s="63"/>
      <c r="Z191" s="63"/>
    </row>
    <row r="192" spans="1:26" ht="25">
      <c r="A192" s="63"/>
      <c r="B192" s="304"/>
      <c r="C192" s="146"/>
      <c r="D192" s="93" t="s">
        <v>640</v>
      </c>
      <c r="E192" s="94">
        <v>2</v>
      </c>
      <c r="F192" s="94" t="s">
        <v>469</v>
      </c>
      <c r="G192" s="93" t="s">
        <v>1999</v>
      </c>
      <c r="H192" s="107"/>
      <c r="I192" s="282"/>
      <c r="J192" s="287"/>
      <c r="K192" s="287"/>
      <c r="L192" s="62"/>
      <c r="M192" s="62"/>
      <c r="N192" s="63"/>
      <c r="O192" s="63"/>
      <c r="P192" s="63"/>
      <c r="Q192" s="63"/>
      <c r="R192" s="63"/>
      <c r="S192" s="63"/>
      <c r="T192" s="63"/>
      <c r="U192" s="63"/>
      <c r="V192" s="63"/>
      <c r="W192" s="63"/>
      <c r="X192" s="63"/>
      <c r="Y192" s="63"/>
      <c r="Z192" s="63"/>
    </row>
    <row r="193" spans="1:26" ht="50">
      <c r="A193" s="63"/>
      <c r="B193" s="304"/>
      <c r="C193" s="146"/>
      <c r="D193" s="93" t="s">
        <v>641</v>
      </c>
      <c r="E193" s="94">
        <v>2</v>
      </c>
      <c r="F193" s="94" t="s">
        <v>469</v>
      </c>
      <c r="G193" s="93" t="s">
        <v>2000</v>
      </c>
      <c r="H193" s="107"/>
      <c r="I193" s="282"/>
      <c r="J193" s="287"/>
      <c r="K193" s="287"/>
      <c r="L193" s="62"/>
      <c r="M193" s="62"/>
      <c r="N193" s="63"/>
      <c r="O193" s="63"/>
      <c r="P193" s="63"/>
      <c r="Q193" s="63"/>
      <c r="R193" s="63"/>
      <c r="S193" s="63"/>
      <c r="T193" s="63"/>
      <c r="U193" s="63"/>
      <c r="V193" s="63"/>
      <c r="W193" s="63"/>
      <c r="X193" s="63"/>
      <c r="Y193" s="63"/>
      <c r="Z193" s="63"/>
    </row>
    <row r="194" spans="1:26" ht="25">
      <c r="A194" s="63"/>
      <c r="B194" s="304"/>
      <c r="C194" s="146"/>
      <c r="D194" s="69" t="s">
        <v>2001</v>
      </c>
      <c r="E194" s="94">
        <v>2</v>
      </c>
      <c r="F194" s="94" t="s">
        <v>469</v>
      </c>
      <c r="G194" s="135"/>
      <c r="H194" s="107"/>
      <c r="I194" s="282"/>
      <c r="J194" s="287"/>
      <c r="K194" s="287"/>
      <c r="L194" s="62"/>
      <c r="M194" s="62"/>
      <c r="N194" s="63"/>
      <c r="O194" s="63"/>
      <c r="P194" s="63"/>
      <c r="Q194" s="63"/>
      <c r="R194" s="63"/>
      <c r="S194" s="63"/>
      <c r="T194" s="63"/>
      <c r="U194" s="63"/>
      <c r="V194" s="63"/>
      <c r="W194" s="63"/>
      <c r="X194" s="63"/>
      <c r="Y194" s="63"/>
      <c r="Z194" s="63"/>
    </row>
    <row r="195" spans="1:26" ht="50">
      <c r="A195" s="63"/>
      <c r="B195" s="304" t="s">
        <v>2002</v>
      </c>
      <c r="C195" s="69" t="s">
        <v>643</v>
      </c>
      <c r="D195" s="93" t="s">
        <v>2003</v>
      </c>
      <c r="E195" s="94">
        <v>2</v>
      </c>
      <c r="F195" s="94" t="s">
        <v>469</v>
      </c>
      <c r="G195" s="93"/>
      <c r="H195" s="107"/>
      <c r="I195" s="282"/>
      <c r="J195" s="287"/>
      <c r="K195" s="287"/>
      <c r="L195" s="62"/>
      <c r="M195" s="62"/>
      <c r="N195" s="63"/>
      <c r="O195" s="63"/>
      <c r="P195" s="63"/>
      <c r="Q195" s="63"/>
      <c r="R195" s="63"/>
      <c r="S195" s="63"/>
      <c r="T195" s="63"/>
      <c r="U195" s="63"/>
      <c r="V195" s="63"/>
      <c r="W195" s="63"/>
      <c r="X195" s="63"/>
      <c r="Y195" s="63"/>
      <c r="Z195" s="63"/>
    </row>
    <row r="196" spans="1:26" ht="25">
      <c r="A196" s="63"/>
      <c r="B196" s="304"/>
      <c r="C196" s="69"/>
      <c r="D196" s="93" t="s">
        <v>2004</v>
      </c>
      <c r="E196" s="94">
        <v>2</v>
      </c>
      <c r="F196" s="94" t="s">
        <v>469</v>
      </c>
      <c r="G196" s="93"/>
      <c r="H196" s="107"/>
      <c r="I196" s="282"/>
      <c r="J196" s="287"/>
      <c r="K196" s="287"/>
      <c r="L196" s="62"/>
      <c r="M196" s="62"/>
      <c r="N196" s="63"/>
      <c r="O196" s="63"/>
      <c r="P196" s="63"/>
      <c r="Q196" s="63"/>
      <c r="R196" s="63"/>
      <c r="S196" s="63"/>
      <c r="T196" s="63"/>
      <c r="U196" s="63"/>
      <c r="V196" s="63"/>
      <c r="W196" s="63"/>
      <c r="X196" s="63"/>
      <c r="Y196" s="63"/>
      <c r="Z196" s="63"/>
    </row>
    <row r="197" spans="1:26" ht="50">
      <c r="A197" s="63"/>
      <c r="B197" s="304"/>
      <c r="C197" s="69"/>
      <c r="D197" s="93" t="s">
        <v>2005</v>
      </c>
      <c r="E197" s="94">
        <v>2</v>
      </c>
      <c r="F197" s="94" t="s">
        <v>469</v>
      </c>
      <c r="G197" s="93"/>
      <c r="H197" s="107"/>
      <c r="I197" s="282"/>
      <c r="J197" s="287"/>
      <c r="K197" s="287"/>
      <c r="L197" s="62"/>
      <c r="M197" s="62"/>
      <c r="N197" s="63"/>
      <c r="O197" s="63"/>
      <c r="P197" s="63"/>
      <c r="Q197" s="63"/>
      <c r="R197" s="63"/>
      <c r="S197" s="63"/>
      <c r="T197" s="63"/>
      <c r="U197" s="63"/>
      <c r="V197" s="63"/>
      <c r="W197" s="63"/>
      <c r="X197" s="63"/>
      <c r="Y197" s="63"/>
      <c r="Z197" s="63"/>
    </row>
    <row r="198" spans="1:26" ht="50">
      <c r="A198" s="63"/>
      <c r="B198" s="304"/>
      <c r="C198" s="69"/>
      <c r="D198" s="93" t="s">
        <v>2006</v>
      </c>
      <c r="E198" s="94">
        <v>2</v>
      </c>
      <c r="F198" s="94" t="s">
        <v>469</v>
      </c>
      <c r="G198" s="154"/>
      <c r="H198" s="107"/>
      <c r="I198" s="282"/>
      <c r="J198" s="287"/>
      <c r="K198" s="287"/>
      <c r="L198" s="62"/>
      <c r="M198" s="62"/>
      <c r="N198" s="63"/>
      <c r="O198" s="63"/>
      <c r="P198" s="63"/>
      <c r="Q198" s="63"/>
      <c r="R198" s="63"/>
      <c r="S198" s="63"/>
      <c r="T198" s="63"/>
      <c r="U198" s="63"/>
      <c r="V198" s="63"/>
      <c r="W198" s="63"/>
      <c r="X198" s="63"/>
      <c r="Y198" s="63"/>
      <c r="Z198" s="63"/>
    </row>
    <row r="199" spans="1:26" ht="25">
      <c r="A199" s="63"/>
      <c r="B199" s="304"/>
      <c r="C199" s="69"/>
      <c r="D199" s="93" t="s">
        <v>650</v>
      </c>
      <c r="E199" s="94">
        <v>2</v>
      </c>
      <c r="F199" s="94" t="s">
        <v>469</v>
      </c>
      <c r="G199" s="154"/>
      <c r="H199" s="107"/>
      <c r="I199" s="282"/>
      <c r="J199" s="287"/>
      <c r="K199" s="287"/>
      <c r="L199" s="62"/>
      <c r="M199" s="62"/>
      <c r="N199" s="63"/>
      <c r="O199" s="63"/>
      <c r="P199" s="63"/>
      <c r="Q199" s="63"/>
      <c r="R199" s="63"/>
      <c r="S199" s="63"/>
      <c r="T199" s="63"/>
      <c r="U199" s="63"/>
      <c r="V199" s="63"/>
      <c r="W199" s="63"/>
      <c r="X199" s="63"/>
      <c r="Y199" s="63"/>
      <c r="Z199" s="63"/>
    </row>
    <row r="200" spans="1:26" ht="25">
      <c r="A200" s="63"/>
      <c r="B200" s="304"/>
      <c r="C200" s="69"/>
      <c r="D200" s="69" t="s">
        <v>651</v>
      </c>
      <c r="E200" s="94">
        <v>2</v>
      </c>
      <c r="F200" s="94" t="s">
        <v>469</v>
      </c>
      <c r="G200" s="135"/>
      <c r="H200" s="107"/>
      <c r="I200" s="282"/>
      <c r="J200" s="287"/>
      <c r="K200" s="287"/>
      <c r="L200" s="62"/>
      <c r="M200" s="62"/>
      <c r="N200" s="63"/>
      <c r="O200" s="63"/>
      <c r="P200" s="63"/>
      <c r="Q200" s="63"/>
      <c r="R200" s="63"/>
      <c r="S200" s="63"/>
      <c r="T200" s="63"/>
      <c r="U200" s="63"/>
      <c r="V200" s="63"/>
      <c r="W200" s="63"/>
      <c r="X200" s="63"/>
      <c r="Y200" s="63"/>
      <c r="Z200" s="63"/>
    </row>
    <row r="201" spans="1:26" ht="23.25" hidden="1" customHeight="1">
      <c r="A201" s="63" t="s">
        <v>1826</v>
      </c>
      <c r="B201" s="304"/>
      <c r="C201" s="69"/>
      <c r="D201" s="93" t="s">
        <v>2007</v>
      </c>
      <c r="E201" s="308"/>
      <c r="F201" s="94" t="s">
        <v>469</v>
      </c>
      <c r="G201" s="93"/>
      <c r="H201" s="107"/>
      <c r="I201" s="282"/>
      <c r="J201" s="287"/>
      <c r="K201" s="287"/>
      <c r="L201" s="62"/>
      <c r="M201" s="62"/>
      <c r="N201" s="63"/>
      <c r="O201" s="63"/>
      <c r="P201" s="63"/>
      <c r="Q201" s="63"/>
      <c r="R201" s="63"/>
      <c r="S201" s="63"/>
      <c r="T201" s="63"/>
      <c r="U201" s="63"/>
      <c r="V201" s="63"/>
      <c r="W201" s="63"/>
      <c r="X201" s="63"/>
      <c r="Y201" s="63"/>
      <c r="Z201" s="63"/>
    </row>
    <row r="202" spans="1:26" ht="50">
      <c r="A202" s="63"/>
      <c r="B202" s="304"/>
      <c r="C202" s="69"/>
      <c r="D202" s="93" t="s">
        <v>2008</v>
      </c>
      <c r="E202" s="94">
        <v>2</v>
      </c>
      <c r="F202" s="94" t="s">
        <v>469</v>
      </c>
      <c r="G202" s="93"/>
      <c r="H202" s="107"/>
      <c r="I202" s="282"/>
      <c r="J202" s="287"/>
      <c r="K202" s="287"/>
      <c r="L202" s="62"/>
      <c r="M202" s="62"/>
      <c r="N202" s="63"/>
      <c r="O202" s="63"/>
      <c r="P202" s="63"/>
      <c r="Q202" s="63"/>
      <c r="R202" s="63"/>
      <c r="S202" s="63"/>
      <c r="T202" s="63"/>
      <c r="U202" s="63"/>
      <c r="V202" s="63"/>
      <c r="W202" s="63"/>
      <c r="X202" s="63"/>
      <c r="Y202" s="63"/>
      <c r="Z202" s="63"/>
    </row>
    <row r="203" spans="1:26" ht="25">
      <c r="A203" s="63"/>
      <c r="B203" s="304"/>
      <c r="C203" s="69"/>
      <c r="D203" s="146" t="s">
        <v>659</v>
      </c>
      <c r="E203" s="94">
        <v>2</v>
      </c>
      <c r="F203" s="147" t="s">
        <v>469</v>
      </c>
      <c r="G203" s="107"/>
      <c r="H203" s="107"/>
      <c r="I203" s="282"/>
      <c r="J203" s="287"/>
      <c r="K203" s="287"/>
      <c r="L203" s="62"/>
      <c r="M203" s="62"/>
      <c r="N203" s="63"/>
      <c r="O203" s="63"/>
      <c r="P203" s="63"/>
      <c r="Q203" s="63"/>
      <c r="R203" s="63"/>
      <c r="S203" s="63"/>
      <c r="T203" s="63"/>
      <c r="U203" s="63"/>
      <c r="V203" s="63"/>
      <c r="W203" s="63"/>
      <c r="X203" s="63"/>
      <c r="Y203" s="63"/>
      <c r="Z203" s="63"/>
    </row>
    <row r="204" spans="1:26" ht="25">
      <c r="A204" s="63"/>
      <c r="B204" s="304"/>
      <c r="C204" s="69"/>
      <c r="D204" s="93" t="s">
        <v>2009</v>
      </c>
      <c r="E204" s="94">
        <v>2</v>
      </c>
      <c r="F204" s="94" t="s">
        <v>469</v>
      </c>
      <c r="G204" s="135"/>
      <c r="H204" s="107"/>
      <c r="I204" s="282"/>
      <c r="J204" s="287"/>
      <c r="K204" s="287"/>
      <c r="L204" s="62"/>
      <c r="M204" s="62"/>
      <c r="N204" s="63"/>
      <c r="O204" s="63"/>
      <c r="P204" s="63"/>
      <c r="Q204" s="63"/>
      <c r="R204" s="63"/>
      <c r="S204" s="63"/>
      <c r="T204" s="63"/>
      <c r="U204" s="63"/>
      <c r="V204" s="63"/>
      <c r="W204" s="63"/>
      <c r="X204" s="63"/>
      <c r="Y204" s="63"/>
      <c r="Z204" s="63"/>
    </row>
    <row r="205" spans="1:26" ht="50">
      <c r="A205" s="63"/>
      <c r="B205" s="304" t="s">
        <v>2010</v>
      </c>
      <c r="C205" s="69" t="s">
        <v>661</v>
      </c>
      <c r="D205" s="93" t="s">
        <v>2011</v>
      </c>
      <c r="E205" s="94">
        <v>2</v>
      </c>
      <c r="F205" s="94" t="s">
        <v>469</v>
      </c>
      <c r="G205" s="135"/>
      <c r="H205" s="107"/>
      <c r="I205" s="282"/>
      <c r="J205" s="287"/>
      <c r="K205" s="287"/>
      <c r="L205" s="62"/>
      <c r="M205" s="62"/>
      <c r="N205" s="63"/>
      <c r="O205" s="63"/>
      <c r="P205" s="63"/>
      <c r="Q205" s="63"/>
      <c r="R205" s="63"/>
      <c r="S205" s="63"/>
      <c r="T205" s="63"/>
      <c r="U205" s="63"/>
      <c r="V205" s="63"/>
      <c r="W205" s="63"/>
      <c r="X205" s="63"/>
      <c r="Y205" s="63"/>
      <c r="Z205" s="63"/>
    </row>
    <row r="206" spans="1:26" ht="50">
      <c r="A206" s="63"/>
      <c r="B206" s="304" t="s">
        <v>2012</v>
      </c>
      <c r="C206" s="69" t="s">
        <v>665</v>
      </c>
      <c r="D206" s="93" t="s">
        <v>2013</v>
      </c>
      <c r="E206" s="94">
        <v>2</v>
      </c>
      <c r="F206" s="94" t="s">
        <v>469</v>
      </c>
      <c r="G206" s="135"/>
      <c r="H206" s="107"/>
      <c r="I206" s="282"/>
      <c r="J206" s="287"/>
      <c r="K206" s="287"/>
      <c r="L206" s="62"/>
      <c r="M206" s="62"/>
      <c r="N206" s="63"/>
      <c r="O206" s="63"/>
      <c r="P206" s="63"/>
      <c r="Q206" s="63"/>
      <c r="R206" s="63"/>
      <c r="S206" s="63"/>
      <c r="T206" s="63"/>
      <c r="U206" s="63"/>
      <c r="V206" s="63"/>
      <c r="W206" s="63"/>
      <c r="X206" s="63"/>
      <c r="Y206" s="63"/>
      <c r="Z206" s="63"/>
    </row>
    <row r="207" spans="1:26" ht="100">
      <c r="A207" s="63"/>
      <c r="B207" s="304" t="s">
        <v>2014</v>
      </c>
      <c r="C207" s="69" t="s">
        <v>669</v>
      </c>
      <c r="D207" s="93" t="s">
        <v>2015</v>
      </c>
      <c r="E207" s="94">
        <v>2</v>
      </c>
      <c r="F207" s="94" t="s">
        <v>469</v>
      </c>
      <c r="G207" s="93" t="s">
        <v>2016</v>
      </c>
      <c r="H207" s="107"/>
      <c r="I207" s="282"/>
      <c r="J207" s="287"/>
      <c r="K207" s="287"/>
      <c r="L207" s="62"/>
      <c r="M207" s="62"/>
      <c r="N207" s="63"/>
      <c r="O207" s="63"/>
      <c r="P207" s="63"/>
      <c r="Q207" s="63"/>
      <c r="R207" s="63"/>
      <c r="S207" s="63"/>
      <c r="T207" s="63"/>
      <c r="U207" s="63"/>
      <c r="V207" s="63"/>
      <c r="W207" s="63"/>
      <c r="X207" s="63"/>
      <c r="Y207" s="63"/>
      <c r="Z207" s="63"/>
    </row>
    <row r="208" spans="1:26" ht="125">
      <c r="A208" s="63"/>
      <c r="B208" s="304" t="s">
        <v>2017</v>
      </c>
      <c r="C208" s="69" t="s">
        <v>674</v>
      </c>
      <c r="D208" s="93" t="s">
        <v>2018</v>
      </c>
      <c r="E208" s="94">
        <v>2</v>
      </c>
      <c r="F208" s="94" t="s">
        <v>469</v>
      </c>
      <c r="G208" s="93" t="s">
        <v>2019</v>
      </c>
      <c r="H208" s="107"/>
      <c r="I208" s="282"/>
      <c r="J208" s="287"/>
      <c r="K208" s="287"/>
      <c r="L208" s="62"/>
      <c r="M208" s="62"/>
      <c r="N208" s="63"/>
      <c r="O208" s="63"/>
      <c r="P208" s="63"/>
      <c r="Q208" s="63"/>
      <c r="R208" s="63"/>
      <c r="S208" s="63"/>
      <c r="T208" s="63"/>
      <c r="U208" s="63"/>
      <c r="V208" s="63"/>
      <c r="W208" s="63"/>
      <c r="X208" s="63"/>
      <c r="Y208" s="63"/>
      <c r="Z208" s="63"/>
    </row>
    <row r="209" spans="1:26" ht="75">
      <c r="A209" s="63"/>
      <c r="B209" s="304"/>
      <c r="C209" s="69"/>
      <c r="D209" s="93" t="s">
        <v>2020</v>
      </c>
      <c r="E209" s="94">
        <v>2</v>
      </c>
      <c r="F209" s="94" t="s">
        <v>469</v>
      </c>
      <c r="G209" s="93"/>
      <c r="H209" s="107"/>
      <c r="I209" s="282"/>
      <c r="J209" s="287"/>
      <c r="K209" s="287"/>
      <c r="L209" s="62"/>
      <c r="M209" s="62"/>
      <c r="N209" s="63"/>
      <c r="O209" s="63"/>
      <c r="P209" s="63"/>
      <c r="Q209" s="63"/>
      <c r="R209" s="63"/>
      <c r="S209" s="63"/>
      <c r="T209" s="63"/>
      <c r="U209" s="63"/>
      <c r="V209" s="63"/>
      <c r="W209" s="63"/>
      <c r="X209" s="63"/>
      <c r="Y209" s="63"/>
      <c r="Z209" s="63"/>
    </row>
    <row r="210" spans="1:26" ht="50">
      <c r="A210" s="63"/>
      <c r="B210" s="304"/>
      <c r="C210" s="69"/>
      <c r="D210" s="93" t="s">
        <v>2021</v>
      </c>
      <c r="E210" s="94">
        <v>2</v>
      </c>
      <c r="F210" s="94" t="s">
        <v>469</v>
      </c>
      <c r="G210" s="93"/>
      <c r="H210" s="107"/>
      <c r="I210" s="282"/>
      <c r="J210" s="287"/>
      <c r="K210" s="287"/>
      <c r="L210" s="62"/>
      <c r="M210" s="62"/>
      <c r="N210" s="63"/>
      <c r="O210" s="63"/>
      <c r="P210" s="63"/>
      <c r="Q210" s="63"/>
      <c r="R210" s="63"/>
      <c r="S210" s="63"/>
      <c r="T210" s="63"/>
      <c r="U210" s="63"/>
      <c r="V210" s="63"/>
      <c r="W210" s="63"/>
      <c r="X210" s="63"/>
      <c r="Y210" s="63"/>
      <c r="Z210" s="63"/>
    </row>
    <row r="211" spans="1:26" ht="24">
      <c r="A211" s="63"/>
      <c r="B211" s="304" t="s">
        <v>225</v>
      </c>
      <c r="C211" s="1629" t="s">
        <v>69</v>
      </c>
      <c r="D211" s="1630"/>
      <c r="E211" s="1630"/>
      <c r="F211" s="1630"/>
      <c r="G211" s="1630"/>
      <c r="H211" s="1631"/>
      <c r="I211" s="306"/>
      <c r="J211" s="287">
        <f>SUM(E212:E216)</f>
        <v>8</v>
      </c>
      <c r="K211" s="287">
        <f>COUNT(E212:E216)*2</f>
        <v>8</v>
      </c>
      <c r="L211" s="62"/>
      <c r="M211" s="62"/>
      <c r="N211" s="63"/>
      <c r="O211" s="63"/>
      <c r="P211" s="63"/>
      <c r="Q211" s="63"/>
      <c r="R211" s="63"/>
      <c r="S211" s="63"/>
      <c r="T211" s="63"/>
      <c r="U211" s="63"/>
      <c r="V211" s="63"/>
      <c r="W211" s="63"/>
      <c r="X211" s="63"/>
      <c r="Y211" s="63"/>
      <c r="Z211" s="63"/>
    </row>
    <row r="212" spans="1:26" ht="75">
      <c r="A212" s="63"/>
      <c r="B212" s="304" t="s">
        <v>681</v>
      </c>
      <c r="C212" s="146" t="s">
        <v>682</v>
      </c>
      <c r="D212" s="69" t="s">
        <v>683</v>
      </c>
      <c r="E212" s="94">
        <v>2</v>
      </c>
      <c r="F212" s="94" t="s">
        <v>469</v>
      </c>
      <c r="G212" s="69" t="s">
        <v>684</v>
      </c>
      <c r="H212" s="107"/>
      <c r="I212" s="282"/>
      <c r="J212" s="287"/>
      <c r="K212" s="287"/>
      <c r="L212" s="62"/>
      <c r="M212" s="62"/>
      <c r="N212" s="63"/>
      <c r="O212" s="63"/>
      <c r="P212" s="63"/>
      <c r="Q212" s="63"/>
      <c r="R212" s="63"/>
      <c r="S212" s="63"/>
      <c r="T212" s="63"/>
      <c r="U212" s="63"/>
      <c r="V212" s="63"/>
      <c r="W212" s="63"/>
      <c r="X212" s="63"/>
      <c r="Y212" s="63"/>
      <c r="Z212" s="63"/>
    </row>
    <row r="213" spans="1:26" ht="46.5" hidden="1" customHeight="1">
      <c r="A213" s="106"/>
      <c r="B213" s="310" t="s">
        <v>685</v>
      </c>
      <c r="C213" s="187" t="s">
        <v>686</v>
      </c>
      <c r="D213" s="136"/>
      <c r="E213" s="110"/>
      <c r="F213" s="110"/>
      <c r="G213" s="136"/>
      <c r="H213" s="315"/>
      <c r="I213" s="312"/>
      <c r="J213" s="105"/>
      <c r="K213" s="105"/>
      <c r="L213" s="105"/>
      <c r="M213" s="105"/>
      <c r="N213" s="106"/>
      <c r="O213" s="106"/>
      <c r="P213" s="106"/>
      <c r="Q213" s="106"/>
      <c r="R213" s="106"/>
      <c r="S213" s="106"/>
      <c r="T213" s="106"/>
      <c r="U213" s="106"/>
      <c r="V213" s="106"/>
      <c r="W213" s="106"/>
      <c r="X213" s="106"/>
      <c r="Y213" s="106"/>
      <c r="Z213" s="106"/>
    </row>
    <row r="214" spans="1:26" ht="50">
      <c r="A214" s="63"/>
      <c r="B214" s="304" t="s">
        <v>2022</v>
      </c>
      <c r="C214" s="146" t="s">
        <v>688</v>
      </c>
      <c r="D214" s="93" t="s">
        <v>2023</v>
      </c>
      <c r="E214" s="94">
        <v>2</v>
      </c>
      <c r="F214" s="94" t="s">
        <v>469</v>
      </c>
      <c r="G214" s="135"/>
      <c r="H214" s="107"/>
      <c r="I214" s="282"/>
      <c r="J214" s="287"/>
      <c r="K214" s="287"/>
      <c r="L214" s="62"/>
      <c r="M214" s="62"/>
      <c r="N214" s="63"/>
      <c r="O214" s="63"/>
      <c r="P214" s="63"/>
      <c r="Q214" s="63"/>
      <c r="R214" s="63"/>
      <c r="S214" s="63"/>
      <c r="T214" s="63"/>
      <c r="U214" s="63"/>
      <c r="V214" s="63"/>
      <c r="W214" s="63"/>
      <c r="X214" s="63"/>
      <c r="Y214" s="63"/>
      <c r="Z214" s="63"/>
    </row>
    <row r="215" spans="1:26" ht="50">
      <c r="A215" s="63"/>
      <c r="B215" s="304" t="s">
        <v>2024</v>
      </c>
      <c r="C215" s="146" t="s">
        <v>691</v>
      </c>
      <c r="D215" s="148" t="s">
        <v>2025</v>
      </c>
      <c r="E215" s="94">
        <v>2</v>
      </c>
      <c r="F215" s="94" t="s">
        <v>469</v>
      </c>
      <c r="G215" s="135"/>
      <c r="H215" s="107"/>
      <c r="I215" s="282"/>
      <c r="J215" s="287"/>
      <c r="K215" s="287"/>
      <c r="L215" s="62"/>
      <c r="M215" s="62"/>
      <c r="N215" s="63"/>
      <c r="O215" s="63"/>
      <c r="P215" s="63"/>
      <c r="Q215" s="63"/>
      <c r="R215" s="63"/>
      <c r="S215" s="63"/>
      <c r="T215" s="63"/>
      <c r="U215" s="63"/>
      <c r="V215" s="63"/>
      <c r="W215" s="63"/>
      <c r="X215" s="63"/>
      <c r="Y215" s="63"/>
      <c r="Z215" s="63"/>
    </row>
    <row r="216" spans="1:26" ht="25">
      <c r="A216" s="63"/>
      <c r="B216" s="304"/>
      <c r="C216" s="146"/>
      <c r="D216" s="148" t="s">
        <v>693</v>
      </c>
      <c r="E216" s="94">
        <v>2</v>
      </c>
      <c r="F216" s="94" t="s">
        <v>469</v>
      </c>
      <c r="G216" s="135"/>
      <c r="H216" s="107"/>
      <c r="I216" s="282"/>
      <c r="J216" s="287"/>
      <c r="K216" s="287"/>
      <c r="L216" s="62"/>
      <c r="M216" s="62"/>
      <c r="N216" s="63"/>
      <c r="O216" s="63"/>
      <c r="P216" s="63"/>
      <c r="Q216" s="63"/>
      <c r="R216" s="63"/>
      <c r="S216" s="63"/>
      <c r="T216" s="63"/>
      <c r="U216" s="63"/>
      <c r="V216" s="63"/>
      <c r="W216" s="63"/>
      <c r="X216" s="63"/>
      <c r="Y216" s="63"/>
      <c r="Z216" s="63"/>
    </row>
    <row r="217" spans="1:26" ht="24">
      <c r="A217" s="63"/>
      <c r="B217" s="304" t="s">
        <v>226</v>
      </c>
      <c r="C217" s="1629" t="s">
        <v>71</v>
      </c>
      <c r="D217" s="1630"/>
      <c r="E217" s="1630"/>
      <c r="F217" s="1630"/>
      <c r="G217" s="1630"/>
      <c r="H217" s="1631"/>
      <c r="I217" s="306"/>
      <c r="J217" s="287">
        <f>SUM(E218:E222)</f>
        <v>10</v>
      </c>
      <c r="K217" s="287">
        <f>COUNT(E218:E222)*2</f>
        <v>10</v>
      </c>
      <c r="L217" s="62"/>
      <c r="M217" s="62"/>
      <c r="N217" s="63"/>
      <c r="O217" s="63"/>
      <c r="P217" s="63"/>
      <c r="Q217" s="63"/>
      <c r="R217" s="63"/>
      <c r="S217" s="63"/>
      <c r="T217" s="63"/>
      <c r="U217" s="63"/>
      <c r="V217" s="63"/>
      <c r="W217" s="63"/>
      <c r="X217" s="63"/>
      <c r="Y217" s="63"/>
      <c r="Z217" s="63"/>
    </row>
    <row r="218" spans="1:26" ht="50">
      <c r="A218" s="63"/>
      <c r="B218" s="304" t="s">
        <v>2026</v>
      </c>
      <c r="C218" s="146" t="s">
        <v>695</v>
      </c>
      <c r="D218" s="93" t="s">
        <v>2027</v>
      </c>
      <c r="E218" s="94">
        <v>2</v>
      </c>
      <c r="F218" s="94" t="s">
        <v>506</v>
      </c>
      <c r="G218" s="135"/>
      <c r="H218" s="107"/>
      <c r="I218" s="282"/>
      <c r="J218" s="287"/>
      <c r="K218" s="287"/>
      <c r="L218" s="62"/>
      <c r="M218" s="62"/>
      <c r="N218" s="63"/>
      <c r="O218" s="63"/>
      <c r="P218" s="63"/>
      <c r="Q218" s="63"/>
      <c r="R218" s="63"/>
      <c r="S218" s="63"/>
      <c r="T218" s="63"/>
      <c r="U218" s="63"/>
      <c r="V218" s="63"/>
      <c r="W218" s="63"/>
      <c r="X218" s="63"/>
      <c r="Y218" s="63"/>
      <c r="Z218" s="63"/>
    </row>
    <row r="219" spans="1:26" ht="50">
      <c r="A219" s="63"/>
      <c r="B219" s="304"/>
      <c r="C219" s="146"/>
      <c r="D219" s="93" t="s">
        <v>697</v>
      </c>
      <c r="E219" s="94">
        <v>2</v>
      </c>
      <c r="F219" s="94" t="s">
        <v>469</v>
      </c>
      <c r="G219" s="135"/>
      <c r="H219" s="107"/>
      <c r="I219" s="282"/>
      <c r="J219" s="287"/>
      <c r="K219" s="287"/>
      <c r="L219" s="62"/>
      <c r="M219" s="62"/>
      <c r="N219" s="63"/>
      <c r="O219" s="63"/>
      <c r="P219" s="63"/>
      <c r="Q219" s="63"/>
      <c r="R219" s="63"/>
      <c r="S219" s="63"/>
      <c r="T219" s="63"/>
      <c r="U219" s="63"/>
      <c r="V219" s="63"/>
      <c r="W219" s="63"/>
      <c r="X219" s="63"/>
      <c r="Y219" s="63"/>
      <c r="Z219" s="63"/>
    </row>
    <row r="220" spans="1:26" ht="50">
      <c r="A220" s="63"/>
      <c r="B220" s="304" t="s">
        <v>2028</v>
      </c>
      <c r="C220" s="146" t="s">
        <v>699</v>
      </c>
      <c r="D220" s="93" t="s">
        <v>2029</v>
      </c>
      <c r="E220" s="94">
        <v>2</v>
      </c>
      <c r="F220" s="94" t="s">
        <v>469</v>
      </c>
      <c r="G220" s="135"/>
      <c r="H220" s="107"/>
      <c r="I220" s="282"/>
      <c r="J220" s="287"/>
      <c r="K220" s="287"/>
      <c r="L220" s="62"/>
      <c r="M220" s="62"/>
      <c r="N220" s="63"/>
      <c r="O220" s="63"/>
      <c r="P220" s="63"/>
      <c r="Q220" s="63"/>
      <c r="R220" s="63"/>
      <c r="S220" s="63"/>
      <c r="T220" s="63"/>
      <c r="U220" s="63"/>
      <c r="V220" s="63"/>
      <c r="W220" s="63"/>
      <c r="X220" s="63"/>
      <c r="Y220" s="63"/>
      <c r="Z220" s="63"/>
    </row>
    <row r="221" spans="1:26" ht="100">
      <c r="A221" s="63"/>
      <c r="B221" s="304"/>
      <c r="C221" s="146"/>
      <c r="D221" s="93" t="s">
        <v>701</v>
      </c>
      <c r="E221" s="94">
        <v>2</v>
      </c>
      <c r="F221" s="94" t="s">
        <v>504</v>
      </c>
      <c r="G221" s="135"/>
      <c r="H221" s="107"/>
      <c r="I221" s="282"/>
      <c r="J221" s="287"/>
      <c r="K221" s="287"/>
      <c r="L221" s="62"/>
      <c r="M221" s="62"/>
      <c r="N221" s="63"/>
      <c r="O221" s="63"/>
      <c r="P221" s="63"/>
      <c r="Q221" s="63"/>
      <c r="R221" s="63"/>
      <c r="S221" s="63"/>
      <c r="T221" s="63"/>
      <c r="U221" s="63"/>
      <c r="V221" s="63"/>
      <c r="W221" s="63"/>
      <c r="X221" s="63"/>
      <c r="Y221" s="63"/>
      <c r="Z221" s="63"/>
    </row>
    <row r="222" spans="1:26" ht="75">
      <c r="A222" s="63"/>
      <c r="B222" s="304" t="s">
        <v>2030</v>
      </c>
      <c r="C222" s="146" t="s">
        <v>703</v>
      </c>
      <c r="D222" s="69" t="s">
        <v>704</v>
      </c>
      <c r="E222" s="94">
        <v>2</v>
      </c>
      <c r="F222" s="94"/>
      <c r="G222" s="135"/>
      <c r="H222" s="107"/>
      <c r="I222" s="282"/>
      <c r="J222" s="287"/>
      <c r="K222" s="287"/>
      <c r="L222" s="62"/>
      <c r="M222" s="62"/>
      <c r="N222" s="63"/>
      <c r="O222" s="63"/>
      <c r="P222" s="63"/>
      <c r="Q222" s="63"/>
      <c r="R222" s="63"/>
      <c r="S222" s="63"/>
      <c r="T222" s="63"/>
      <c r="U222" s="63"/>
      <c r="V222" s="63"/>
      <c r="W222" s="63"/>
      <c r="X222" s="63"/>
      <c r="Y222" s="63"/>
      <c r="Z222" s="63"/>
    </row>
    <row r="223" spans="1:26" ht="24">
      <c r="A223" s="63"/>
      <c r="B223" s="304" t="s">
        <v>227</v>
      </c>
      <c r="C223" s="1629" t="s">
        <v>73</v>
      </c>
      <c r="D223" s="1630"/>
      <c r="E223" s="1630"/>
      <c r="F223" s="1630"/>
      <c r="G223" s="1630"/>
      <c r="H223" s="1631"/>
      <c r="I223" s="306"/>
      <c r="J223" s="287">
        <f>SUM(E224:E240)</f>
        <v>34</v>
      </c>
      <c r="K223" s="287">
        <f>COUNT(E224:E240)*2</f>
        <v>34</v>
      </c>
      <c r="L223" s="62"/>
      <c r="M223" s="62"/>
      <c r="N223" s="63"/>
      <c r="O223" s="63"/>
      <c r="P223" s="63"/>
      <c r="Q223" s="63"/>
      <c r="R223" s="63"/>
      <c r="S223" s="63"/>
      <c r="T223" s="63"/>
      <c r="U223" s="63"/>
      <c r="V223" s="63"/>
      <c r="W223" s="63"/>
      <c r="X223" s="63"/>
      <c r="Y223" s="63"/>
      <c r="Z223" s="63"/>
    </row>
    <row r="224" spans="1:26" ht="75">
      <c r="A224" s="63"/>
      <c r="B224" s="304" t="s">
        <v>2031</v>
      </c>
      <c r="C224" s="69" t="s">
        <v>706</v>
      </c>
      <c r="D224" s="93" t="s">
        <v>2032</v>
      </c>
      <c r="E224" s="94">
        <v>2</v>
      </c>
      <c r="F224" s="94" t="s">
        <v>504</v>
      </c>
      <c r="G224" s="93" t="s">
        <v>2033</v>
      </c>
      <c r="H224" s="107"/>
      <c r="I224" s="282"/>
      <c r="J224" s="287"/>
      <c r="K224" s="287"/>
      <c r="L224" s="62"/>
      <c r="M224" s="62"/>
      <c r="N224" s="63"/>
      <c r="O224" s="63"/>
      <c r="P224" s="63"/>
      <c r="Q224" s="63"/>
      <c r="R224" s="63"/>
      <c r="S224" s="63"/>
      <c r="T224" s="63"/>
      <c r="U224" s="63"/>
      <c r="V224" s="63"/>
      <c r="W224" s="63"/>
      <c r="X224" s="63"/>
      <c r="Y224" s="63"/>
      <c r="Z224" s="63"/>
    </row>
    <row r="225" spans="1:26" ht="50">
      <c r="A225" s="63"/>
      <c r="B225" s="304" t="s">
        <v>2034</v>
      </c>
      <c r="C225" s="69" t="s">
        <v>710</v>
      </c>
      <c r="D225" s="93" t="s">
        <v>2035</v>
      </c>
      <c r="E225" s="94">
        <v>2</v>
      </c>
      <c r="F225" s="94" t="s">
        <v>504</v>
      </c>
      <c r="G225" s="93"/>
      <c r="H225" s="107"/>
      <c r="I225" s="282"/>
      <c r="J225" s="287"/>
      <c r="K225" s="287"/>
      <c r="L225" s="62"/>
      <c r="M225" s="62"/>
      <c r="N225" s="63"/>
      <c r="O225" s="63"/>
      <c r="P225" s="63"/>
      <c r="Q225" s="63"/>
      <c r="R225" s="63"/>
      <c r="S225" s="63"/>
      <c r="T225" s="63"/>
      <c r="U225" s="63"/>
      <c r="V225" s="63"/>
      <c r="W225" s="63"/>
      <c r="X225" s="63"/>
      <c r="Y225" s="63"/>
      <c r="Z225" s="63"/>
    </row>
    <row r="226" spans="1:26" ht="50">
      <c r="A226" s="63"/>
      <c r="B226" s="304"/>
      <c r="C226" s="69"/>
      <c r="D226" s="93" t="s">
        <v>2036</v>
      </c>
      <c r="E226" s="94">
        <v>2</v>
      </c>
      <c r="F226" s="94" t="s">
        <v>504</v>
      </c>
      <c r="G226" s="93"/>
      <c r="H226" s="107"/>
      <c r="I226" s="282"/>
      <c r="J226" s="287"/>
      <c r="K226" s="287"/>
      <c r="L226" s="62"/>
      <c r="M226" s="62"/>
      <c r="N226" s="63"/>
      <c r="O226" s="63"/>
      <c r="P226" s="63"/>
      <c r="Q226" s="63"/>
      <c r="R226" s="63"/>
      <c r="S226" s="63"/>
      <c r="T226" s="63"/>
      <c r="U226" s="63"/>
      <c r="V226" s="63"/>
      <c r="W226" s="63"/>
      <c r="X226" s="63"/>
      <c r="Y226" s="63"/>
      <c r="Z226" s="63"/>
    </row>
    <row r="227" spans="1:26" ht="50">
      <c r="A227" s="63"/>
      <c r="B227" s="304" t="s">
        <v>2037</v>
      </c>
      <c r="C227" s="69" t="s">
        <v>713</v>
      </c>
      <c r="D227" s="93" t="s">
        <v>2038</v>
      </c>
      <c r="E227" s="94">
        <v>2</v>
      </c>
      <c r="F227" s="94" t="s">
        <v>715</v>
      </c>
      <c r="G227" s="93" t="s">
        <v>2039</v>
      </c>
      <c r="H227" s="107"/>
      <c r="I227" s="282"/>
      <c r="J227" s="287"/>
      <c r="K227" s="287"/>
      <c r="L227" s="62"/>
      <c r="M227" s="62"/>
      <c r="N227" s="63"/>
      <c r="O227" s="63"/>
      <c r="P227" s="63"/>
      <c r="Q227" s="63"/>
      <c r="R227" s="63"/>
      <c r="S227" s="63"/>
      <c r="T227" s="63"/>
      <c r="U227" s="63"/>
      <c r="V227" s="63"/>
      <c r="W227" s="63"/>
      <c r="X227" s="63"/>
      <c r="Y227" s="63"/>
      <c r="Z227" s="63"/>
    </row>
    <row r="228" spans="1:26" ht="50">
      <c r="A228" s="63"/>
      <c r="B228" s="304" t="s">
        <v>2040</v>
      </c>
      <c r="C228" s="69" t="s">
        <v>718</v>
      </c>
      <c r="D228" s="93" t="s">
        <v>2041</v>
      </c>
      <c r="E228" s="94">
        <v>2</v>
      </c>
      <c r="F228" s="94" t="s">
        <v>506</v>
      </c>
      <c r="G228" s="135"/>
      <c r="H228" s="107"/>
      <c r="I228" s="282"/>
      <c r="J228" s="287"/>
      <c r="K228" s="287"/>
      <c r="L228" s="62"/>
      <c r="M228" s="62"/>
      <c r="N228" s="63"/>
      <c r="O228" s="63"/>
      <c r="P228" s="63"/>
      <c r="Q228" s="63"/>
      <c r="R228" s="63"/>
      <c r="S228" s="63"/>
      <c r="T228" s="63"/>
      <c r="U228" s="63"/>
      <c r="V228" s="63"/>
      <c r="W228" s="63"/>
      <c r="X228" s="63"/>
      <c r="Y228" s="63"/>
      <c r="Z228" s="63"/>
    </row>
    <row r="229" spans="1:26" ht="25">
      <c r="A229" s="63"/>
      <c r="B229" s="304"/>
      <c r="C229" s="69"/>
      <c r="D229" s="93" t="s">
        <v>2042</v>
      </c>
      <c r="E229" s="94">
        <v>2</v>
      </c>
      <c r="F229" s="94" t="s">
        <v>599</v>
      </c>
      <c r="G229" s="135" t="s">
        <v>2043</v>
      </c>
      <c r="H229" s="107"/>
      <c r="I229" s="282"/>
      <c r="J229" s="287"/>
      <c r="K229" s="287"/>
      <c r="L229" s="62"/>
      <c r="M229" s="62"/>
      <c r="N229" s="63"/>
      <c r="O229" s="63"/>
      <c r="P229" s="63"/>
      <c r="Q229" s="63"/>
      <c r="R229" s="63"/>
      <c r="S229" s="63"/>
      <c r="T229" s="63"/>
      <c r="U229" s="63"/>
      <c r="V229" s="63"/>
      <c r="W229" s="63"/>
      <c r="X229" s="63"/>
      <c r="Y229" s="63"/>
      <c r="Z229" s="63"/>
    </row>
    <row r="230" spans="1:26" ht="25">
      <c r="A230" s="63"/>
      <c r="B230" s="304"/>
      <c r="C230" s="69"/>
      <c r="D230" s="93" t="s">
        <v>2044</v>
      </c>
      <c r="E230" s="94">
        <v>2</v>
      </c>
      <c r="F230" s="94" t="s">
        <v>599</v>
      </c>
      <c r="G230" s="135" t="s">
        <v>2045</v>
      </c>
      <c r="H230" s="107"/>
      <c r="I230" s="282"/>
      <c r="J230" s="287"/>
      <c r="K230" s="287"/>
      <c r="L230" s="62"/>
      <c r="M230" s="62"/>
      <c r="N230" s="63"/>
      <c r="O230" s="63"/>
      <c r="P230" s="63"/>
      <c r="Q230" s="63"/>
      <c r="R230" s="63"/>
      <c r="S230" s="63"/>
      <c r="T230" s="63"/>
      <c r="U230" s="63"/>
      <c r="V230" s="63"/>
      <c r="W230" s="63"/>
      <c r="X230" s="63"/>
      <c r="Y230" s="63"/>
      <c r="Z230" s="63"/>
    </row>
    <row r="231" spans="1:26" ht="25">
      <c r="A231" s="63"/>
      <c r="B231" s="304"/>
      <c r="C231" s="69"/>
      <c r="D231" s="93" t="s">
        <v>2046</v>
      </c>
      <c r="E231" s="94">
        <v>2</v>
      </c>
      <c r="F231" s="94" t="s">
        <v>599</v>
      </c>
      <c r="G231" s="135"/>
      <c r="H231" s="107"/>
      <c r="I231" s="282"/>
      <c r="J231" s="287"/>
      <c r="K231" s="287"/>
      <c r="L231" s="62"/>
      <c r="M231" s="62"/>
      <c r="N231" s="63"/>
      <c r="O231" s="63"/>
      <c r="P231" s="63"/>
      <c r="Q231" s="63"/>
      <c r="R231" s="63"/>
      <c r="S231" s="63"/>
      <c r="T231" s="63"/>
      <c r="U231" s="63"/>
      <c r="V231" s="63"/>
      <c r="W231" s="63"/>
      <c r="X231" s="63"/>
      <c r="Y231" s="63"/>
      <c r="Z231" s="63"/>
    </row>
    <row r="232" spans="1:26" ht="25">
      <c r="A232" s="63"/>
      <c r="B232" s="304"/>
      <c r="C232" s="69"/>
      <c r="D232" s="93" t="s">
        <v>2047</v>
      </c>
      <c r="E232" s="94">
        <v>2</v>
      </c>
      <c r="F232" s="94" t="s">
        <v>599</v>
      </c>
      <c r="G232" s="135"/>
      <c r="H232" s="107"/>
      <c r="I232" s="282"/>
      <c r="J232" s="287"/>
      <c r="K232" s="287"/>
      <c r="L232" s="62"/>
      <c r="M232" s="62"/>
      <c r="N232" s="63"/>
      <c r="O232" s="63"/>
      <c r="P232" s="63"/>
      <c r="Q232" s="63"/>
      <c r="R232" s="63"/>
      <c r="S232" s="63"/>
      <c r="T232" s="63"/>
      <c r="U232" s="63"/>
      <c r="V232" s="63"/>
      <c r="W232" s="63"/>
      <c r="X232" s="63"/>
      <c r="Y232" s="63"/>
      <c r="Z232" s="63"/>
    </row>
    <row r="233" spans="1:26" ht="25">
      <c r="A233" s="63"/>
      <c r="B233" s="304"/>
      <c r="C233" s="69"/>
      <c r="D233" s="93" t="s">
        <v>2048</v>
      </c>
      <c r="E233" s="94">
        <v>2</v>
      </c>
      <c r="F233" s="94" t="s">
        <v>599</v>
      </c>
      <c r="G233" s="135"/>
      <c r="H233" s="107"/>
      <c r="I233" s="282"/>
      <c r="J233" s="287"/>
      <c r="K233" s="287"/>
      <c r="L233" s="62"/>
      <c r="M233" s="62"/>
      <c r="N233" s="63"/>
      <c r="O233" s="63"/>
      <c r="P233" s="63"/>
      <c r="Q233" s="63"/>
      <c r="R233" s="63"/>
      <c r="S233" s="63"/>
      <c r="T233" s="63"/>
      <c r="U233" s="63"/>
      <c r="V233" s="63"/>
      <c r="W233" s="63"/>
      <c r="X233" s="63"/>
      <c r="Y233" s="63"/>
      <c r="Z233" s="63"/>
    </row>
    <row r="234" spans="1:26" ht="25">
      <c r="A234" s="63"/>
      <c r="B234" s="304"/>
      <c r="C234" s="69"/>
      <c r="D234" s="93" t="s">
        <v>2049</v>
      </c>
      <c r="E234" s="94">
        <v>2</v>
      </c>
      <c r="F234" s="94" t="s">
        <v>599</v>
      </c>
      <c r="G234" s="135"/>
      <c r="H234" s="107"/>
      <c r="I234" s="282"/>
      <c r="J234" s="287"/>
      <c r="K234" s="287"/>
      <c r="L234" s="62"/>
      <c r="M234" s="62"/>
      <c r="N234" s="63"/>
      <c r="O234" s="63"/>
      <c r="P234" s="63"/>
      <c r="Q234" s="63"/>
      <c r="R234" s="63"/>
      <c r="S234" s="63"/>
      <c r="T234" s="63"/>
      <c r="U234" s="63"/>
      <c r="V234" s="63"/>
      <c r="W234" s="63"/>
      <c r="X234" s="63"/>
      <c r="Y234" s="63"/>
      <c r="Z234" s="63"/>
    </row>
    <row r="235" spans="1:26" ht="25">
      <c r="A235" s="63"/>
      <c r="B235" s="304"/>
      <c r="C235" s="69"/>
      <c r="D235" s="93" t="s">
        <v>2050</v>
      </c>
      <c r="E235" s="94">
        <v>2</v>
      </c>
      <c r="F235" s="94" t="s">
        <v>599</v>
      </c>
      <c r="G235" s="135"/>
      <c r="H235" s="107"/>
      <c r="I235" s="282"/>
      <c r="J235" s="287"/>
      <c r="K235" s="287"/>
      <c r="L235" s="62"/>
      <c r="M235" s="62"/>
      <c r="N235" s="63"/>
      <c r="O235" s="63"/>
      <c r="P235" s="63"/>
      <c r="Q235" s="63"/>
      <c r="R235" s="63"/>
      <c r="S235" s="63"/>
      <c r="T235" s="63"/>
      <c r="U235" s="63"/>
      <c r="V235" s="63"/>
      <c r="W235" s="63"/>
      <c r="X235" s="63"/>
      <c r="Y235" s="63"/>
      <c r="Z235" s="63"/>
    </row>
    <row r="236" spans="1:26" ht="25">
      <c r="A236" s="63"/>
      <c r="B236" s="304"/>
      <c r="C236" s="69"/>
      <c r="D236" s="93" t="s">
        <v>2051</v>
      </c>
      <c r="E236" s="94">
        <v>2</v>
      </c>
      <c r="F236" s="94" t="s">
        <v>599</v>
      </c>
      <c r="G236" s="135"/>
      <c r="H236" s="107"/>
      <c r="I236" s="282"/>
      <c r="J236" s="287"/>
      <c r="K236" s="287"/>
      <c r="L236" s="62"/>
      <c r="M236" s="62"/>
      <c r="N236" s="63"/>
      <c r="O236" s="63"/>
      <c r="P236" s="63"/>
      <c r="Q236" s="63"/>
      <c r="R236" s="63"/>
      <c r="S236" s="63"/>
      <c r="T236" s="63"/>
      <c r="U236" s="63"/>
      <c r="V236" s="63"/>
      <c r="W236" s="63"/>
      <c r="X236" s="63"/>
      <c r="Y236" s="63"/>
      <c r="Z236" s="63"/>
    </row>
    <row r="237" spans="1:26" ht="25">
      <c r="A237" s="63"/>
      <c r="B237" s="304"/>
      <c r="C237" s="69"/>
      <c r="D237" s="93" t="s">
        <v>2052</v>
      </c>
      <c r="E237" s="94">
        <v>2</v>
      </c>
      <c r="F237" s="94" t="s">
        <v>599</v>
      </c>
      <c r="G237" s="135"/>
      <c r="H237" s="107"/>
      <c r="I237" s="282"/>
      <c r="J237" s="287"/>
      <c r="K237" s="287"/>
      <c r="L237" s="62"/>
      <c r="M237" s="62"/>
      <c r="N237" s="63"/>
      <c r="O237" s="63"/>
      <c r="P237" s="63"/>
      <c r="Q237" s="63"/>
      <c r="R237" s="63"/>
      <c r="S237" s="63"/>
      <c r="T237" s="63"/>
      <c r="U237" s="63"/>
      <c r="V237" s="63"/>
      <c r="W237" s="63"/>
      <c r="X237" s="63"/>
      <c r="Y237" s="63"/>
      <c r="Z237" s="63"/>
    </row>
    <row r="238" spans="1:26" ht="50">
      <c r="A238" s="63"/>
      <c r="B238" s="304" t="s">
        <v>2053</v>
      </c>
      <c r="C238" s="69" t="s">
        <v>721</v>
      </c>
      <c r="D238" s="93" t="s">
        <v>2054</v>
      </c>
      <c r="E238" s="94">
        <v>2</v>
      </c>
      <c r="F238" s="94" t="s">
        <v>599</v>
      </c>
      <c r="G238" s="135"/>
      <c r="H238" s="107"/>
      <c r="I238" s="282"/>
      <c r="J238" s="287"/>
      <c r="K238" s="287"/>
      <c r="L238" s="62"/>
      <c r="M238" s="62"/>
      <c r="N238" s="63"/>
      <c r="O238" s="63"/>
      <c r="P238" s="63"/>
      <c r="Q238" s="63"/>
      <c r="R238" s="63"/>
      <c r="S238" s="63"/>
      <c r="T238" s="63"/>
      <c r="U238" s="63"/>
      <c r="V238" s="63"/>
      <c r="W238" s="63"/>
      <c r="X238" s="63"/>
      <c r="Y238" s="63"/>
      <c r="Z238" s="63"/>
    </row>
    <row r="239" spans="1:26" ht="50">
      <c r="A239" s="63"/>
      <c r="B239" s="304"/>
      <c r="C239" s="69"/>
      <c r="D239" s="93" t="s">
        <v>2055</v>
      </c>
      <c r="E239" s="94">
        <v>2</v>
      </c>
      <c r="F239" s="94" t="s">
        <v>599</v>
      </c>
      <c r="G239" s="135"/>
      <c r="H239" s="107"/>
      <c r="I239" s="282"/>
      <c r="J239" s="287"/>
      <c r="K239" s="287"/>
      <c r="L239" s="62"/>
      <c r="M239" s="62"/>
      <c r="N239" s="63"/>
      <c r="O239" s="63"/>
      <c r="P239" s="63"/>
      <c r="Q239" s="63"/>
      <c r="R239" s="63"/>
      <c r="S239" s="63"/>
      <c r="T239" s="63"/>
      <c r="U239" s="63"/>
      <c r="V239" s="63"/>
      <c r="W239" s="63"/>
      <c r="X239" s="63"/>
      <c r="Y239" s="63"/>
      <c r="Z239" s="63"/>
    </row>
    <row r="240" spans="1:26" ht="25">
      <c r="A240" s="63"/>
      <c r="B240" s="304"/>
      <c r="C240" s="69"/>
      <c r="D240" s="93" t="s">
        <v>2056</v>
      </c>
      <c r="E240" s="94">
        <v>2</v>
      </c>
      <c r="F240" s="94" t="s">
        <v>599</v>
      </c>
      <c r="G240" s="135"/>
      <c r="H240" s="107"/>
      <c r="I240" s="282"/>
      <c r="J240" s="287"/>
      <c r="K240" s="287"/>
      <c r="L240" s="62"/>
      <c r="M240" s="62"/>
      <c r="N240" s="63"/>
      <c r="O240" s="63"/>
      <c r="P240" s="63"/>
      <c r="Q240" s="63"/>
      <c r="R240" s="63"/>
      <c r="S240" s="63"/>
      <c r="T240" s="63"/>
      <c r="U240" s="63"/>
      <c r="V240" s="63"/>
      <c r="W240" s="63"/>
      <c r="X240" s="63"/>
      <c r="Y240" s="63"/>
      <c r="Z240" s="63"/>
    </row>
    <row r="241" spans="1:26" ht="24">
      <c r="A241" s="63"/>
      <c r="B241" s="304" t="s">
        <v>228</v>
      </c>
      <c r="C241" s="1629" t="s">
        <v>2057</v>
      </c>
      <c r="D241" s="1630"/>
      <c r="E241" s="1630"/>
      <c r="F241" s="1630"/>
      <c r="G241" s="1630"/>
      <c r="H241" s="1631"/>
      <c r="I241" s="306"/>
      <c r="J241" s="287">
        <f>SUM(E242:E247)</f>
        <v>12</v>
      </c>
      <c r="K241" s="287">
        <f>COUNT(E242:E247)*2</f>
        <v>12</v>
      </c>
      <c r="L241" s="62"/>
      <c r="M241" s="62"/>
      <c r="N241" s="63"/>
      <c r="O241" s="63"/>
      <c r="P241" s="63"/>
      <c r="Q241" s="63"/>
      <c r="R241" s="63"/>
      <c r="S241" s="63"/>
      <c r="T241" s="63"/>
      <c r="U241" s="63"/>
      <c r="V241" s="63"/>
      <c r="W241" s="63"/>
      <c r="X241" s="63"/>
      <c r="Y241" s="63"/>
      <c r="Z241" s="63"/>
    </row>
    <row r="242" spans="1:26" ht="50">
      <c r="A242" s="63"/>
      <c r="B242" s="304" t="s">
        <v>2058</v>
      </c>
      <c r="C242" s="69" t="s">
        <v>2059</v>
      </c>
      <c r="D242" s="93" t="s">
        <v>2060</v>
      </c>
      <c r="E242" s="94">
        <v>2</v>
      </c>
      <c r="F242" s="94" t="s">
        <v>730</v>
      </c>
      <c r="G242" s="154" t="s">
        <v>2061</v>
      </c>
      <c r="H242" s="107"/>
      <c r="I242" s="282"/>
      <c r="J242" s="287"/>
      <c r="K242" s="287"/>
      <c r="L242" s="62"/>
      <c r="M242" s="62"/>
      <c r="N242" s="63"/>
      <c r="O242" s="63"/>
      <c r="P242" s="63"/>
      <c r="Q242" s="63"/>
      <c r="R242" s="63"/>
      <c r="S242" s="63"/>
      <c r="T242" s="63"/>
      <c r="U242" s="63"/>
      <c r="V242" s="63"/>
      <c r="W242" s="63"/>
      <c r="X242" s="63"/>
      <c r="Y242" s="63"/>
      <c r="Z242" s="63"/>
    </row>
    <row r="243" spans="1:26" ht="50">
      <c r="A243" s="63"/>
      <c r="B243" s="304"/>
      <c r="C243" s="69"/>
      <c r="D243" s="93" t="s">
        <v>2062</v>
      </c>
      <c r="E243" s="94">
        <v>2</v>
      </c>
      <c r="F243" s="94"/>
      <c r="G243" s="154" t="s">
        <v>2063</v>
      </c>
      <c r="H243" s="107"/>
      <c r="I243" s="282"/>
      <c r="J243" s="287"/>
      <c r="K243" s="287"/>
      <c r="L243" s="62"/>
      <c r="M243" s="62"/>
      <c r="N243" s="63"/>
      <c r="O243" s="63"/>
      <c r="P243" s="63"/>
      <c r="Q243" s="63"/>
      <c r="R243" s="63"/>
      <c r="S243" s="63"/>
      <c r="T243" s="63"/>
      <c r="U243" s="63"/>
      <c r="V243" s="63"/>
      <c r="W243" s="63"/>
      <c r="X243" s="63"/>
      <c r="Y243" s="63"/>
      <c r="Z243" s="63"/>
    </row>
    <row r="244" spans="1:26" ht="50">
      <c r="A244" s="63"/>
      <c r="B244" s="304" t="s">
        <v>2064</v>
      </c>
      <c r="C244" s="69" t="s">
        <v>749</v>
      </c>
      <c r="D244" s="69" t="s">
        <v>2065</v>
      </c>
      <c r="E244" s="94">
        <v>2</v>
      </c>
      <c r="F244" s="94" t="s">
        <v>730</v>
      </c>
      <c r="G244" s="93" t="s">
        <v>2066</v>
      </c>
      <c r="H244" s="107"/>
      <c r="I244" s="282"/>
      <c r="J244" s="287"/>
      <c r="K244" s="287"/>
      <c r="L244" s="62"/>
      <c r="M244" s="62"/>
      <c r="N244" s="63"/>
      <c r="O244" s="63"/>
      <c r="P244" s="63"/>
      <c r="Q244" s="63"/>
      <c r="R244" s="63"/>
      <c r="S244" s="63"/>
      <c r="T244" s="63"/>
      <c r="U244" s="63"/>
      <c r="V244" s="63"/>
      <c r="W244" s="63"/>
      <c r="X244" s="63"/>
      <c r="Y244" s="63"/>
      <c r="Z244" s="63"/>
    </row>
    <row r="245" spans="1:26" ht="25">
      <c r="A245" s="63"/>
      <c r="B245" s="304"/>
      <c r="C245" s="69"/>
      <c r="D245" s="93" t="s">
        <v>2067</v>
      </c>
      <c r="E245" s="94">
        <v>2</v>
      </c>
      <c r="F245" s="94" t="s">
        <v>730</v>
      </c>
      <c r="G245" s="93"/>
      <c r="H245" s="107"/>
      <c r="I245" s="282"/>
      <c r="J245" s="287"/>
      <c r="K245" s="287"/>
      <c r="L245" s="62"/>
      <c r="M245" s="62"/>
      <c r="N245" s="63"/>
      <c r="O245" s="63"/>
      <c r="P245" s="63"/>
      <c r="Q245" s="63"/>
      <c r="R245" s="63"/>
      <c r="S245" s="63"/>
      <c r="T245" s="63"/>
      <c r="U245" s="63"/>
      <c r="V245" s="63"/>
      <c r="W245" s="63"/>
      <c r="X245" s="63"/>
      <c r="Y245" s="63"/>
      <c r="Z245" s="63"/>
    </row>
    <row r="246" spans="1:26" ht="25">
      <c r="A246" s="63"/>
      <c r="B246" s="304"/>
      <c r="C246" s="69"/>
      <c r="D246" s="93" t="s">
        <v>2068</v>
      </c>
      <c r="E246" s="94">
        <v>2</v>
      </c>
      <c r="F246" s="94"/>
      <c r="G246" s="93" t="s">
        <v>2069</v>
      </c>
      <c r="H246" s="107"/>
      <c r="I246" s="282"/>
      <c r="J246" s="287"/>
      <c r="K246" s="287"/>
      <c r="L246" s="62"/>
      <c r="M246" s="62"/>
      <c r="N246" s="63"/>
      <c r="O246" s="63"/>
      <c r="P246" s="63"/>
      <c r="Q246" s="63"/>
      <c r="R246" s="63"/>
      <c r="S246" s="63"/>
      <c r="T246" s="63"/>
      <c r="U246" s="63"/>
      <c r="V246" s="63"/>
      <c r="W246" s="63"/>
      <c r="X246" s="63"/>
      <c r="Y246" s="63"/>
      <c r="Z246" s="63"/>
    </row>
    <row r="247" spans="1:26" ht="50">
      <c r="A247" s="63"/>
      <c r="B247" s="304" t="s">
        <v>2070</v>
      </c>
      <c r="C247" s="146" t="s">
        <v>2071</v>
      </c>
      <c r="D247" s="69" t="s">
        <v>2072</v>
      </c>
      <c r="E247" s="94">
        <v>2</v>
      </c>
      <c r="F247" s="94" t="s">
        <v>730</v>
      </c>
      <c r="G247" s="135"/>
      <c r="H247" s="107"/>
      <c r="I247" s="282"/>
      <c r="J247" s="287"/>
      <c r="K247" s="287"/>
      <c r="L247" s="62"/>
      <c r="M247" s="62"/>
      <c r="N247" s="63"/>
      <c r="O247" s="63"/>
      <c r="P247" s="63"/>
      <c r="Q247" s="63"/>
      <c r="R247" s="63"/>
      <c r="S247" s="63"/>
      <c r="T247" s="63"/>
      <c r="U247" s="63"/>
      <c r="V247" s="63"/>
      <c r="W247" s="63"/>
      <c r="X247" s="63"/>
      <c r="Y247" s="63"/>
      <c r="Z247" s="63"/>
    </row>
    <row r="248" spans="1:26" ht="24">
      <c r="A248" s="63"/>
      <c r="B248" s="304" t="s">
        <v>230</v>
      </c>
      <c r="C248" s="1629" t="s">
        <v>77</v>
      </c>
      <c r="D248" s="1630"/>
      <c r="E248" s="1630"/>
      <c r="F248" s="1630"/>
      <c r="G248" s="1630"/>
      <c r="H248" s="1631"/>
      <c r="I248" s="306"/>
      <c r="J248" s="287">
        <f>SUM(E249:E262)</f>
        <v>26</v>
      </c>
      <c r="K248" s="287">
        <f>COUNT(E249:E262)*2</f>
        <v>26</v>
      </c>
      <c r="L248" s="62"/>
      <c r="M248" s="62"/>
      <c r="N248" s="63"/>
      <c r="O248" s="63"/>
      <c r="P248" s="63"/>
      <c r="Q248" s="63"/>
      <c r="R248" s="63"/>
      <c r="S248" s="63"/>
      <c r="T248" s="63"/>
      <c r="U248" s="63"/>
      <c r="V248" s="63"/>
      <c r="W248" s="63"/>
      <c r="X248" s="63"/>
      <c r="Y248" s="63"/>
      <c r="Z248" s="63"/>
    </row>
    <row r="249" spans="1:26" ht="75">
      <c r="A249" s="63"/>
      <c r="B249" s="304" t="s">
        <v>2073</v>
      </c>
      <c r="C249" s="69" t="s">
        <v>759</v>
      </c>
      <c r="D249" s="69" t="s">
        <v>760</v>
      </c>
      <c r="E249" s="94">
        <v>2</v>
      </c>
      <c r="F249" s="94" t="s">
        <v>469</v>
      </c>
      <c r="G249" s="93" t="s">
        <v>2074</v>
      </c>
      <c r="H249" s="107"/>
      <c r="I249" s="282"/>
      <c r="J249" s="287"/>
      <c r="K249" s="287"/>
      <c r="L249" s="62"/>
      <c r="M249" s="62"/>
      <c r="N249" s="63"/>
      <c r="O249" s="63"/>
      <c r="P249" s="63"/>
      <c r="Q249" s="63"/>
      <c r="R249" s="63"/>
      <c r="S249" s="63"/>
      <c r="T249" s="63"/>
      <c r="U249" s="63"/>
      <c r="V249" s="63"/>
      <c r="W249" s="63"/>
      <c r="X249" s="63"/>
      <c r="Y249" s="63"/>
      <c r="Z249" s="63"/>
    </row>
    <row r="250" spans="1:26" ht="75">
      <c r="A250" s="63"/>
      <c r="B250" s="304" t="s">
        <v>2075</v>
      </c>
      <c r="C250" s="69" t="s">
        <v>764</v>
      </c>
      <c r="D250" s="69" t="s">
        <v>2076</v>
      </c>
      <c r="E250" s="94">
        <v>2</v>
      </c>
      <c r="F250" s="94" t="s">
        <v>469</v>
      </c>
      <c r="G250" s="93" t="s">
        <v>2077</v>
      </c>
      <c r="H250" s="107"/>
      <c r="I250" s="282"/>
      <c r="J250" s="287"/>
      <c r="K250" s="287"/>
      <c r="L250" s="62"/>
      <c r="M250" s="62"/>
      <c r="N250" s="63"/>
      <c r="O250" s="63"/>
      <c r="P250" s="63"/>
      <c r="Q250" s="63"/>
      <c r="R250" s="63"/>
      <c r="S250" s="63"/>
      <c r="T250" s="63"/>
      <c r="U250" s="63"/>
      <c r="V250" s="63"/>
      <c r="W250" s="63"/>
      <c r="X250" s="63"/>
      <c r="Y250" s="63"/>
      <c r="Z250" s="63"/>
    </row>
    <row r="251" spans="1:26" ht="75">
      <c r="A251" s="63"/>
      <c r="B251" s="304"/>
      <c r="C251" s="69"/>
      <c r="D251" s="69" t="s">
        <v>2078</v>
      </c>
      <c r="E251" s="94">
        <v>2</v>
      </c>
      <c r="F251" s="94" t="s">
        <v>469</v>
      </c>
      <c r="G251" s="93" t="s">
        <v>2079</v>
      </c>
      <c r="H251" s="107"/>
      <c r="I251" s="282"/>
      <c r="J251" s="287"/>
      <c r="K251" s="287"/>
      <c r="L251" s="62"/>
      <c r="M251" s="62"/>
      <c r="N251" s="63"/>
      <c r="O251" s="63"/>
      <c r="P251" s="63"/>
      <c r="Q251" s="63"/>
      <c r="R251" s="63"/>
      <c r="S251" s="63"/>
      <c r="T251" s="63"/>
      <c r="U251" s="63"/>
      <c r="V251" s="63"/>
      <c r="W251" s="63"/>
      <c r="X251" s="63"/>
      <c r="Y251" s="63"/>
      <c r="Z251" s="63"/>
    </row>
    <row r="252" spans="1:26" ht="50">
      <c r="A252" s="63"/>
      <c r="B252" s="304"/>
      <c r="C252" s="69"/>
      <c r="D252" s="69" t="s">
        <v>2080</v>
      </c>
      <c r="E252" s="94">
        <v>2</v>
      </c>
      <c r="F252" s="94" t="s">
        <v>469</v>
      </c>
      <c r="G252" s="93" t="s">
        <v>2081</v>
      </c>
      <c r="H252" s="107"/>
      <c r="I252" s="282"/>
      <c r="J252" s="287"/>
      <c r="K252" s="287"/>
      <c r="L252" s="62"/>
      <c r="M252" s="62"/>
      <c r="N252" s="63"/>
      <c r="O252" s="63"/>
      <c r="P252" s="63"/>
      <c r="Q252" s="63"/>
      <c r="R252" s="63"/>
      <c r="S252" s="63"/>
      <c r="T252" s="63"/>
      <c r="U252" s="63"/>
      <c r="V252" s="63"/>
      <c r="W252" s="63"/>
      <c r="X252" s="63"/>
      <c r="Y252" s="63"/>
      <c r="Z252" s="63"/>
    </row>
    <row r="253" spans="1:26" ht="50">
      <c r="A253" s="63"/>
      <c r="B253" s="304"/>
      <c r="C253" s="69"/>
      <c r="D253" s="69" t="s">
        <v>2082</v>
      </c>
      <c r="E253" s="94">
        <v>2</v>
      </c>
      <c r="F253" s="94" t="s">
        <v>469</v>
      </c>
      <c r="G253" s="93" t="s">
        <v>2083</v>
      </c>
      <c r="H253" s="107"/>
      <c r="I253" s="282"/>
      <c r="J253" s="287"/>
      <c r="K253" s="287"/>
      <c r="L253" s="62"/>
      <c r="M253" s="62"/>
      <c r="N253" s="63"/>
      <c r="O253" s="63"/>
      <c r="P253" s="63"/>
      <c r="Q253" s="63"/>
      <c r="R253" s="63"/>
      <c r="S253" s="63"/>
      <c r="T253" s="63"/>
      <c r="U253" s="63"/>
      <c r="V253" s="63"/>
      <c r="W253" s="63"/>
      <c r="X253" s="63"/>
      <c r="Y253" s="63"/>
      <c r="Z253" s="63"/>
    </row>
    <row r="254" spans="1:26" ht="50">
      <c r="A254" s="63"/>
      <c r="B254" s="304"/>
      <c r="C254" s="69"/>
      <c r="D254" s="69" t="s">
        <v>2084</v>
      </c>
      <c r="E254" s="94">
        <v>2</v>
      </c>
      <c r="F254" s="94" t="s">
        <v>469</v>
      </c>
      <c r="G254" s="93" t="s">
        <v>2085</v>
      </c>
      <c r="H254" s="107"/>
      <c r="I254" s="282"/>
      <c r="J254" s="287"/>
      <c r="K254" s="287"/>
      <c r="L254" s="62"/>
      <c r="M254" s="62"/>
      <c r="N254" s="63"/>
      <c r="O254" s="63"/>
      <c r="P254" s="63"/>
      <c r="Q254" s="63"/>
      <c r="R254" s="63"/>
      <c r="S254" s="63"/>
      <c r="T254" s="63"/>
      <c r="U254" s="63"/>
      <c r="V254" s="63"/>
      <c r="W254" s="63"/>
      <c r="X254" s="63"/>
      <c r="Y254" s="63"/>
      <c r="Z254" s="63"/>
    </row>
    <row r="255" spans="1:26" ht="75">
      <c r="A255" s="63"/>
      <c r="B255" s="304"/>
      <c r="C255" s="69"/>
      <c r="D255" s="69" t="s">
        <v>2086</v>
      </c>
      <c r="E255" s="94">
        <v>2</v>
      </c>
      <c r="F255" s="94" t="s">
        <v>469</v>
      </c>
      <c r="G255" s="93" t="s">
        <v>2087</v>
      </c>
      <c r="H255" s="107"/>
      <c r="I255" s="282"/>
      <c r="J255" s="287"/>
      <c r="K255" s="287"/>
      <c r="L255" s="62"/>
      <c r="M255" s="62"/>
      <c r="N255" s="63"/>
      <c r="O255" s="63"/>
      <c r="P255" s="63"/>
      <c r="Q255" s="63"/>
      <c r="R255" s="63"/>
      <c r="S255" s="63"/>
      <c r="T255" s="63"/>
      <c r="U255" s="63"/>
      <c r="V255" s="63"/>
      <c r="W255" s="63"/>
      <c r="X255" s="63"/>
      <c r="Y255" s="63"/>
      <c r="Z255" s="63"/>
    </row>
    <row r="256" spans="1:26" ht="75">
      <c r="A256" s="63"/>
      <c r="B256" s="304" t="s">
        <v>2088</v>
      </c>
      <c r="C256" s="69" t="s">
        <v>769</v>
      </c>
      <c r="D256" s="69" t="s">
        <v>2089</v>
      </c>
      <c r="E256" s="94">
        <v>2</v>
      </c>
      <c r="F256" s="94" t="s">
        <v>469</v>
      </c>
      <c r="G256" s="69" t="s">
        <v>2090</v>
      </c>
      <c r="H256" s="107"/>
      <c r="I256" s="282"/>
      <c r="J256" s="287"/>
      <c r="K256" s="287"/>
      <c r="L256" s="62"/>
      <c r="M256" s="62"/>
      <c r="N256" s="63"/>
      <c r="O256" s="63"/>
      <c r="P256" s="63"/>
      <c r="Q256" s="63"/>
      <c r="R256" s="63"/>
      <c r="S256" s="63"/>
      <c r="T256" s="63"/>
      <c r="U256" s="63"/>
      <c r="V256" s="63"/>
      <c r="W256" s="63"/>
      <c r="X256" s="63"/>
      <c r="Y256" s="63"/>
      <c r="Z256" s="63"/>
    </row>
    <row r="257" spans="1:26" ht="78" hidden="1" customHeight="1">
      <c r="A257" s="106"/>
      <c r="B257" s="310" t="s">
        <v>2091</v>
      </c>
      <c r="C257" s="342" t="s">
        <v>773</v>
      </c>
      <c r="D257" s="136"/>
      <c r="E257" s="110"/>
      <c r="F257" s="110"/>
      <c r="G257" s="136"/>
      <c r="H257" s="315"/>
      <c r="I257" s="312"/>
      <c r="J257" s="105"/>
      <c r="K257" s="105"/>
      <c r="L257" s="105"/>
      <c r="M257" s="105"/>
      <c r="N257" s="106"/>
      <c r="O257" s="106"/>
      <c r="P257" s="106"/>
      <c r="Q257" s="106"/>
      <c r="R257" s="106"/>
      <c r="S257" s="106"/>
      <c r="T257" s="106"/>
      <c r="U257" s="106"/>
      <c r="V257" s="106"/>
      <c r="W257" s="106"/>
      <c r="X257" s="106"/>
      <c r="Y257" s="106"/>
      <c r="Z257" s="106"/>
    </row>
    <row r="258" spans="1:26" ht="50">
      <c r="A258" s="63"/>
      <c r="B258" s="304" t="s">
        <v>2092</v>
      </c>
      <c r="C258" s="69" t="s">
        <v>778</v>
      </c>
      <c r="D258" s="69" t="s">
        <v>2093</v>
      </c>
      <c r="E258" s="94">
        <v>2</v>
      </c>
      <c r="F258" s="94" t="s">
        <v>472</v>
      </c>
      <c r="G258" s="69" t="s">
        <v>2094</v>
      </c>
      <c r="H258" s="107"/>
      <c r="I258" s="282"/>
      <c r="J258" s="287"/>
      <c r="K258" s="287"/>
      <c r="L258" s="62"/>
      <c r="M258" s="62"/>
      <c r="N258" s="63"/>
      <c r="O258" s="63"/>
      <c r="P258" s="63"/>
      <c r="Q258" s="63"/>
      <c r="R258" s="63"/>
      <c r="S258" s="63"/>
      <c r="T258" s="63"/>
      <c r="U258" s="63"/>
      <c r="V258" s="63"/>
      <c r="W258" s="63"/>
      <c r="X258" s="63"/>
      <c r="Y258" s="63"/>
      <c r="Z258" s="63"/>
    </row>
    <row r="259" spans="1:26" ht="50">
      <c r="A259" s="63"/>
      <c r="B259" s="304" t="s">
        <v>781</v>
      </c>
      <c r="C259" s="69" t="s">
        <v>782</v>
      </c>
      <c r="D259" s="69" t="s">
        <v>2095</v>
      </c>
      <c r="E259" s="94">
        <v>2</v>
      </c>
      <c r="F259" s="94" t="s">
        <v>472</v>
      </c>
      <c r="G259" s="69" t="s">
        <v>2096</v>
      </c>
      <c r="H259" s="107"/>
      <c r="I259" s="282"/>
      <c r="J259" s="287"/>
      <c r="K259" s="287"/>
      <c r="L259" s="62"/>
      <c r="M259" s="62"/>
      <c r="N259" s="63"/>
      <c r="O259" s="63"/>
      <c r="P259" s="63"/>
      <c r="Q259" s="63"/>
      <c r="R259" s="63"/>
      <c r="S259" s="63"/>
      <c r="T259" s="63"/>
      <c r="U259" s="63"/>
      <c r="V259" s="63"/>
      <c r="W259" s="63"/>
      <c r="X259" s="63"/>
      <c r="Y259" s="63"/>
      <c r="Z259" s="63"/>
    </row>
    <row r="260" spans="1:26" ht="50">
      <c r="A260" s="63"/>
      <c r="B260" s="304"/>
      <c r="C260" s="69"/>
      <c r="D260" s="69" t="s">
        <v>2097</v>
      </c>
      <c r="E260" s="94">
        <v>2</v>
      </c>
      <c r="F260" s="94" t="s">
        <v>472</v>
      </c>
      <c r="G260" s="69" t="s">
        <v>2098</v>
      </c>
      <c r="H260" s="107"/>
      <c r="I260" s="282"/>
      <c r="J260" s="287"/>
      <c r="K260" s="287"/>
      <c r="L260" s="62"/>
      <c r="M260" s="62"/>
      <c r="N260" s="63"/>
      <c r="O260" s="63"/>
      <c r="P260" s="63"/>
      <c r="Q260" s="63"/>
      <c r="R260" s="63"/>
      <c r="S260" s="63"/>
      <c r="T260" s="63"/>
      <c r="U260" s="63"/>
      <c r="V260" s="63"/>
      <c r="W260" s="63"/>
      <c r="X260" s="63"/>
      <c r="Y260" s="63"/>
      <c r="Z260" s="63"/>
    </row>
    <row r="261" spans="1:26" ht="50">
      <c r="A261" s="63"/>
      <c r="B261" s="304" t="s">
        <v>2099</v>
      </c>
      <c r="C261" s="69" t="s">
        <v>786</v>
      </c>
      <c r="D261" s="69" t="s">
        <v>2100</v>
      </c>
      <c r="E261" s="94">
        <v>2</v>
      </c>
      <c r="F261" s="94" t="s">
        <v>472</v>
      </c>
      <c r="G261" s="69" t="s">
        <v>2101</v>
      </c>
      <c r="H261" s="107"/>
      <c r="I261" s="282"/>
      <c r="J261" s="287"/>
      <c r="K261" s="287"/>
      <c r="L261" s="62"/>
      <c r="M261" s="62"/>
      <c r="N261" s="63"/>
      <c r="O261" s="63"/>
      <c r="P261" s="63"/>
      <c r="Q261" s="63"/>
      <c r="R261" s="63"/>
      <c r="S261" s="63"/>
      <c r="T261" s="63"/>
      <c r="U261" s="63"/>
      <c r="V261" s="63"/>
      <c r="W261" s="63"/>
      <c r="X261" s="63"/>
      <c r="Y261" s="63"/>
      <c r="Z261" s="63"/>
    </row>
    <row r="262" spans="1:26" ht="50">
      <c r="A262" s="63"/>
      <c r="B262" s="343"/>
      <c r="C262" s="69"/>
      <c r="D262" s="93" t="s">
        <v>2102</v>
      </c>
      <c r="E262" s="94">
        <v>2</v>
      </c>
      <c r="F262" s="94" t="s">
        <v>472</v>
      </c>
      <c r="G262" s="93" t="s">
        <v>2103</v>
      </c>
      <c r="H262" s="107"/>
      <c r="I262" s="282"/>
      <c r="J262" s="287"/>
      <c r="K262" s="287"/>
      <c r="L262" s="62"/>
      <c r="M262" s="62"/>
      <c r="N262" s="63"/>
      <c r="O262" s="63"/>
      <c r="P262" s="63"/>
      <c r="Q262" s="63"/>
      <c r="R262" s="63"/>
      <c r="S262" s="63"/>
      <c r="T262" s="63"/>
      <c r="U262" s="63"/>
      <c r="V262" s="63"/>
      <c r="W262" s="63"/>
      <c r="X262" s="63"/>
      <c r="Y262" s="63"/>
      <c r="Z262" s="63"/>
    </row>
    <row r="263" spans="1:26" ht="24">
      <c r="A263" s="63"/>
      <c r="B263" s="344" t="s">
        <v>78</v>
      </c>
      <c r="C263" s="1629" t="s">
        <v>793</v>
      </c>
      <c r="D263" s="1630"/>
      <c r="E263" s="1630"/>
      <c r="F263" s="1630"/>
      <c r="G263" s="1630"/>
      <c r="H263" s="1631"/>
      <c r="I263" s="306"/>
      <c r="J263" s="287">
        <f>SUM(E264:E281)</f>
        <v>24</v>
      </c>
      <c r="K263" s="287">
        <f>COUNT(E264:E281)*2</f>
        <v>24</v>
      </c>
      <c r="L263" s="62"/>
      <c r="M263" s="62"/>
      <c r="N263" s="63"/>
      <c r="O263" s="63"/>
      <c r="P263" s="63"/>
      <c r="Q263" s="63"/>
      <c r="R263" s="63"/>
      <c r="S263" s="63"/>
      <c r="T263" s="63"/>
      <c r="U263" s="63"/>
      <c r="V263" s="63"/>
      <c r="W263" s="63"/>
      <c r="X263" s="63"/>
      <c r="Y263" s="63"/>
      <c r="Z263" s="63"/>
    </row>
    <row r="264" spans="1:26" ht="125">
      <c r="A264" s="63"/>
      <c r="B264" s="344" t="s">
        <v>794</v>
      </c>
      <c r="C264" s="93" t="s">
        <v>795</v>
      </c>
      <c r="D264" s="93" t="s">
        <v>796</v>
      </c>
      <c r="E264" s="94">
        <v>2</v>
      </c>
      <c r="F264" s="94" t="s">
        <v>611</v>
      </c>
      <c r="G264" s="93" t="s">
        <v>797</v>
      </c>
      <c r="H264" s="107"/>
      <c r="I264" s="282"/>
      <c r="J264" s="287"/>
      <c r="K264" s="287"/>
      <c r="L264" s="62"/>
      <c r="M264" s="62"/>
      <c r="N264" s="63"/>
      <c r="O264" s="63"/>
      <c r="P264" s="63"/>
      <c r="Q264" s="63"/>
      <c r="R264" s="63"/>
      <c r="S264" s="63"/>
      <c r="T264" s="63"/>
      <c r="U264" s="63"/>
      <c r="V264" s="63"/>
      <c r="W264" s="63"/>
      <c r="X264" s="63"/>
      <c r="Y264" s="63"/>
      <c r="Z264" s="63"/>
    </row>
    <row r="265" spans="1:26" ht="75">
      <c r="A265" s="63"/>
      <c r="B265" s="344" t="s">
        <v>798</v>
      </c>
      <c r="C265" s="93" t="s">
        <v>799</v>
      </c>
      <c r="D265" s="93" t="s">
        <v>800</v>
      </c>
      <c r="E265" s="94">
        <v>2</v>
      </c>
      <c r="F265" s="94" t="s">
        <v>611</v>
      </c>
      <c r="G265" s="93" t="s">
        <v>801</v>
      </c>
      <c r="H265" s="107"/>
      <c r="I265" s="282"/>
      <c r="J265" s="287"/>
      <c r="K265" s="287"/>
      <c r="L265" s="62"/>
      <c r="M265" s="62"/>
      <c r="N265" s="63"/>
      <c r="O265" s="63"/>
      <c r="P265" s="63"/>
      <c r="Q265" s="63"/>
      <c r="R265" s="63"/>
      <c r="S265" s="63"/>
      <c r="T265" s="63"/>
      <c r="U265" s="63"/>
      <c r="V265" s="63"/>
      <c r="W265" s="63"/>
      <c r="X265" s="63"/>
      <c r="Y265" s="63"/>
      <c r="Z265" s="63"/>
    </row>
    <row r="266" spans="1:26" ht="42.75" hidden="1" customHeight="1">
      <c r="A266" s="106"/>
      <c r="B266" s="189" t="s">
        <v>802</v>
      </c>
      <c r="C266" s="177" t="s">
        <v>803</v>
      </c>
      <c r="D266" s="177" t="s">
        <v>804</v>
      </c>
      <c r="E266" s="178"/>
      <c r="F266" s="117"/>
      <c r="G266" s="177" t="s">
        <v>805</v>
      </c>
      <c r="H266" s="315"/>
      <c r="I266" s="312"/>
      <c r="J266" s="105"/>
      <c r="K266" s="105"/>
      <c r="L266" s="105"/>
      <c r="M266" s="105"/>
      <c r="N266" s="106"/>
      <c r="O266" s="106"/>
      <c r="P266" s="106"/>
      <c r="Q266" s="106"/>
      <c r="R266" s="106"/>
      <c r="S266" s="106"/>
      <c r="T266" s="106"/>
      <c r="U266" s="106"/>
      <c r="V266" s="106"/>
      <c r="W266" s="106"/>
      <c r="X266" s="106"/>
      <c r="Y266" s="106"/>
      <c r="Z266" s="106"/>
    </row>
    <row r="267" spans="1:26" ht="72" hidden="1" customHeight="1">
      <c r="A267" s="106"/>
      <c r="B267" s="189" t="s">
        <v>806</v>
      </c>
      <c r="C267" s="179" t="s">
        <v>807</v>
      </c>
      <c r="D267" s="179" t="s">
        <v>808</v>
      </c>
      <c r="E267" s="180"/>
      <c r="F267" s="124"/>
      <c r="G267" s="179" t="s">
        <v>809</v>
      </c>
      <c r="H267" s="313"/>
      <c r="I267" s="312"/>
      <c r="J267" s="105"/>
      <c r="K267" s="105"/>
      <c r="L267" s="105"/>
      <c r="M267" s="105"/>
      <c r="N267" s="106"/>
      <c r="O267" s="106"/>
      <c r="P267" s="106"/>
      <c r="Q267" s="106"/>
      <c r="R267" s="106"/>
      <c r="S267" s="106"/>
      <c r="T267" s="106"/>
      <c r="U267" s="106"/>
      <c r="V267" s="106"/>
      <c r="W267" s="106"/>
      <c r="X267" s="106"/>
      <c r="Y267" s="106"/>
      <c r="Z267" s="106"/>
    </row>
    <row r="268" spans="1:26" ht="57" hidden="1" customHeight="1">
      <c r="A268" s="106"/>
      <c r="B268" s="189" t="s">
        <v>810</v>
      </c>
      <c r="C268" s="179" t="s">
        <v>811</v>
      </c>
      <c r="D268" s="179" t="s">
        <v>812</v>
      </c>
      <c r="E268" s="180"/>
      <c r="F268" s="124"/>
      <c r="G268" s="179" t="s">
        <v>813</v>
      </c>
      <c r="H268" s="313"/>
      <c r="I268" s="312"/>
      <c r="J268" s="105"/>
      <c r="K268" s="105"/>
      <c r="L268" s="105"/>
      <c r="M268" s="105"/>
      <c r="N268" s="106"/>
      <c r="O268" s="106"/>
      <c r="P268" s="106"/>
      <c r="Q268" s="106"/>
      <c r="R268" s="106"/>
      <c r="S268" s="106"/>
      <c r="T268" s="106"/>
      <c r="U268" s="106"/>
      <c r="V268" s="106"/>
      <c r="W268" s="106"/>
      <c r="X268" s="106"/>
      <c r="Y268" s="106"/>
      <c r="Z268" s="106"/>
    </row>
    <row r="269" spans="1:26" ht="72" hidden="1" customHeight="1">
      <c r="A269" s="106"/>
      <c r="B269" s="189" t="s">
        <v>814</v>
      </c>
      <c r="C269" s="179" t="s">
        <v>815</v>
      </c>
      <c r="D269" s="179" t="s">
        <v>816</v>
      </c>
      <c r="E269" s="180"/>
      <c r="F269" s="124"/>
      <c r="G269" s="179" t="s">
        <v>817</v>
      </c>
      <c r="H269" s="313"/>
      <c r="I269" s="312"/>
      <c r="J269" s="105"/>
      <c r="K269" s="105"/>
      <c r="L269" s="105"/>
      <c r="M269" s="105"/>
      <c r="N269" s="106"/>
      <c r="O269" s="106"/>
      <c r="P269" s="106"/>
      <c r="Q269" s="106"/>
      <c r="R269" s="106"/>
      <c r="S269" s="106"/>
      <c r="T269" s="106"/>
      <c r="U269" s="106"/>
      <c r="V269" s="106"/>
      <c r="W269" s="106"/>
      <c r="X269" s="106"/>
      <c r="Y269" s="106"/>
      <c r="Z269" s="106"/>
    </row>
    <row r="270" spans="1:26" ht="100.5" hidden="1" customHeight="1">
      <c r="A270" s="106"/>
      <c r="B270" s="189" t="s">
        <v>818</v>
      </c>
      <c r="C270" s="179" t="s">
        <v>819</v>
      </c>
      <c r="D270" s="179" t="s">
        <v>820</v>
      </c>
      <c r="E270" s="180"/>
      <c r="F270" s="124"/>
      <c r="G270" s="179" t="s">
        <v>821</v>
      </c>
      <c r="H270" s="313"/>
      <c r="I270" s="312"/>
      <c r="J270" s="105"/>
      <c r="K270" s="105"/>
      <c r="L270" s="105"/>
      <c r="M270" s="105"/>
      <c r="N270" s="106"/>
      <c r="O270" s="106"/>
      <c r="P270" s="106"/>
      <c r="Q270" s="106"/>
      <c r="R270" s="106"/>
      <c r="S270" s="106"/>
      <c r="T270" s="106"/>
      <c r="U270" s="106"/>
      <c r="V270" s="106"/>
      <c r="W270" s="106"/>
      <c r="X270" s="106"/>
      <c r="Y270" s="106"/>
      <c r="Z270" s="106"/>
    </row>
    <row r="271" spans="1:26" ht="86.25" hidden="1" customHeight="1">
      <c r="A271" s="106"/>
      <c r="B271" s="189" t="s">
        <v>822</v>
      </c>
      <c r="C271" s="181" t="s">
        <v>823</v>
      </c>
      <c r="D271" s="181" t="s">
        <v>824</v>
      </c>
      <c r="E271" s="182"/>
      <c r="F271" s="131"/>
      <c r="G271" s="181" t="s">
        <v>825</v>
      </c>
      <c r="H271" s="313"/>
      <c r="I271" s="312"/>
      <c r="J271" s="105"/>
      <c r="K271" s="105"/>
      <c r="L271" s="105"/>
      <c r="M271" s="105"/>
      <c r="N271" s="106"/>
      <c r="O271" s="106"/>
      <c r="P271" s="106"/>
      <c r="Q271" s="106"/>
      <c r="R271" s="106"/>
      <c r="S271" s="106"/>
      <c r="T271" s="106"/>
      <c r="U271" s="106"/>
      <c r="V271" s="106"/>
      <c r="W271" s="106"/>
      <c r="X271" s="106"/>
      <c r="Y271" s="106"/>
      <c r="Z271" s="106"/>
    </row>
    <row r="272" spans="1:26" ht="50">
      <c r="A272" s="63"/>
      <c r="B272" s="344" t="s">
        <v>826</v>
      </c>
      <c r="C272" s="148" t="s">
        <v>827</v>
      </c>
      <c r="D272" s="146" t="s">
        <v>830</v>
      </c>
      <c r="E272" s="94">
        <v>2</v>
      </c>
      <c r="F272" s="183" t="s">
        <v>599</v>
      </c>
      <c r="G272" s="146" t="s">
        <v>831</v>
      </c>
      <c r="H272" s="107"/>
      <c r="I272" s="282"/>
      <c r="J272" s="287"/>
      <c r="K272" s="287"/>
      <c r="L272" s="62"/>
      <c r="M272" s="62"/>
      <c r="N272" s="63"/>
      <c r="O272" s="63"/>
      <c r="P272" s="63"/>
      <c r="Q272" s="63"/>
      <c r="R272" s="63"/>
      <c r="S272" s="63"/>
      <c r="T272" s="63"/>
      <c r="U272" s="63"/>
      <c r="V272" s="63"/>
      <c r="W272" s="63"/>
      <c r="X272" s="63"/>
      <c r="Y272" s="63"/>
      <c r="Z272" s="63"/>
    </row>
    <row r="273" spans="1:26" ht="25">
      <c r="A273" s="63"/>
      <c r="B273" s="344"/>
      <c r="C273" s="148"/>
      <c r="D273" s="148" t="s">
        <v>832</v>
      </c>
      <c r="E273" s="94">
        <v>2</v>
      </c>
      <c r="F273" s="147" t="s">
        <v>599</v>
      </c>
      <c r="G273" s="148"/>
      <c r="H273" s="107"/>
      <c r="I273" s="282"/>
      <c r="J273" s="287"/>
      <c r="K273" s="287"/>
      <c r="L273" s="62"/>
      <c r="M273" s="62"/>
      <c r="N273" s="63"/>
      <c r="O273" s="63"/>
      <c r="P273" s="63"/>
      <c r="Q273" s="63"/>
      <c r="R273" s="63"/>
      <c r="S273" s="63"/>
      <c r="T273" s="63"/>
      <c r="U273" s="63"/>
      <c r="V273" s="63"/>
      <c r="W273" s="63"/>
      <c r="X273" s="63"/>
      <c r="Y273" s="63"/>
      <c r="Z273" s="63"/>
    </row>
    <row r="274" spans="1:26" ht="25">
      <c r="A274" s="63"/>
      <c r="B274" s="344"/>
      <c r="C274" s="93"/>
      <c r="D274" s="93" t="s">
        <v>833</v>
      </c>
      <c r="E274" s="94">
        <v>2</v>
      </c>
      <c r="F274" s="94" t="s">
        <v>599</v>
      </c>
      <c r="G274" s="93"/>
      <c r="H274" s="107"/>
      <c r="I274" s="282"/>
      <c r="J274" s="287"/>
      <c r="K274" s="287"/>
      <c r="L274" s="62"/>
      <c r="M274" s="62"/>
      <c r="N274" s="63"/>
      <c r="O274" s="63"/>
      <c r="P274" s="63"/>
      <c r="Q274" s="63"/>
      <c r="R274" s="63"/>
      <c r="S274" s="63"/>
      <c r="T274" s="63"/>
      <c r="U274" s="63"/>
      <c r="V274" s="63"/>
      <c r="W274" s="63"/>
      <c r="X274" s="63"/>
      <c r="Y274" s="63"/>
      <c r="Z274" s="63"/>
    </row>
    <row r="275" spans="1:26" ht="25">
      <c r="A275" s="63"/>
      <c r="B275" s="344"/>
      <c r="C275" s="93"/>
      <c r="D275" s="93" t="s">
        <v>2104</v>
      </c>
      <c r="E275" s="94">
        <v>2</v>
      </c>
      <c r="F275" s="94" t="s">
        <v>599</v>
      </c>
      <c r="G275" s="93"/>
      <c r="H275" s="107"/>
      <c r="I275" s="282"/>
      <c r="J275" s="287"/>
      <c r="K275" s="287"/>
      <c r="L275" s="62"/>
      <c r="M275" s="62"/>
      <c r="N275" s="63"/>
      <c r="O275" s="63"/>
      <c r="P275" s="63"/>
      <c r="Q275" s="63"/>
      <c r="R275" s="63"/>
      <c r="S275" s="63"/>
      <c r="T275" s="63"/>
      <c r="U275" s="63"/>
      <c r="V275" s="63"/>
      <c r="W275" s="63"/>
      <c r="X275" s="63"/>
      <c r="Y275" s="63"/>
      <c r="Z275" s="63"/>
    </row>
    <row r="276" spans="1:26" ht="50">
      <c r="A276" s="63"/>
      <c r="B276" s="344"/>
      <c r="C276" s="93"/>
      <c r="D276" s="93" t="s">
        <v>2105</v>
      </c>
      <c r="E276" s="94">
        <v>2</v>
      </c>
      <c r="F276" s="94" t="s">
        <v>599</v>
      </c>
      <c r="G276" s="93"/>
      <c r="H276" s="107"/>
      <c r="I276" s="282"/>
      <c r="J276" s="287"/>
      <c r="K276" s="287"/>
      <c r="L276" s="62"/>
      <c r="M276" s="62"/>
      <c r="N276" s="63"/>
      <c r="O276" s="63"/>
      <c r="P276" s="63"/>
      <c r="Q276" s="63"/>
      <c r="R276" s="63"/>
      <c r="S276" s="63"/>
      <c r="T276" s="63"/>
      <c r="U276" s="63"/>
      <c r="V276" s="63"/>
      <c r="W276" s="63"/>
      <c r="X276" s="63"/>
      <c r="Y276" s="63"/>
      <c r="Z276" s="63"/>
    </row>
    <row r="277" spans="1:26" ht="50">
      <c r="A277" s="63"/>
      <c r="B277" s="344"/>
      <c r="C277" s="93"/>
      <c r="D277" s="93" t="s">
        <v>2106</v>
      </c>
      <c r="E277" s="94">
        <v>2</v>
      </c>
      <c r="F277" s="94" t="s">
        <v>599</v>
      </c>
      <c r="G277" s="93"/>
      <c r="H277" s="107"/>
      <c r="I277" s="282"/>
      <c r="J277" s="287"/>
      <c r="K277" s="287"/>
      <c r="L277" s="62"/>
      <c r="M277" s="62"/>
      <c r="N277" s="63"/>
      <c r="O277" s="63"/>
      <c r="P277" s="63"/>
      <c r="Q277" s="63"/>
      <c r="R277" s="63"/>
      <c r="S277" s="63"/>
      <c r="T277" s="63"/>
      <c r="U277" s="63"/>
      <c r="V277" s="63"/>
      <c r="W277" s="63"/>
      <c r="X277" s="63"/>
      <c r="Y277" s="63"/>
      <c r="Z277" s="63"/>
    </row>
    <row r="278" spans="1:26" ht="100">
      <c r="A278" s="63"/>
      <c r="B278" s="344" t="s">
        <v>834</v>
      </c>
      <c r="C278" s="93" t="s">
        <v>835</v>
      </c>
      <c r="D278" s="93" t="s">
        <v>2107</v>
      </c>
      <c r="E278" s="94">
        <v>2</v>
      </c>
      <c r="F278" s="94" t="s">
        <v>599</v>
      </c>
      <c r="G278" s="93" t="s">
        <v>837</v>
      </c>
      <c r="H278" s="107"/>
      <c r="I278" s="108"/>
      <c r="J278" s="345"/>
      <c r="K278" s="346"/>
      <c r="L278" s="62"/>
      <c r="M278" s="62"/>
      <c r="N278" s="63"/>
      <c r="O278" s="63"/>
      <c r="P278" s="63"/>
      <c r="Q278" s="63"/>
      <c r="R278" s="63"/>
      <c r="S278" s="63"/>
      <c r="T278" s="63"/>
      <c r="U278" s="63"/>
      <c r="V278" s="63"/>
      <c r="W278" s="63"/>
      <c r="X278" s="63"/>
      <c r="Y278" s="63"/>
      <c r="Z278" s="63"/>
    </row>
    <row r="279" spans="1:26" ht="100">
      <c r="A279" s="63"/>
      <c r="B279" s="344"/>
      <c r="C279" s="93"/>
      <c r="D279" s="93" t="s">
        <v>2108</v>
      </c>
      <c r="E279" s="94">
        <v>2</v>
      </c>
      <c r="F279" s="94" t="s">
        <v>599</v>
      </c>
      <c r="G279" s="93" t="s">
        <v>837</v>
      </c>
      <c r="H279" s="107"/>
      <c r="I279" s="282"/>
      <c r="J279" s="287"/>
      <c r="K279" s="287"/>
      <c r="L279" s="62"/>
      <c r="M279" s="62"/>
      <c r="N279" s="63"/>
      <c r="O279" s="63"/>
      <c r="P279" s="63"/>
      <c r="Q279" s="63"/>
      <c r="R279" s="63"/>
      <c r="S279" s="63"/>
      <c r="T279" s="63"/>
      <c r="U279" s="63"/>
      <c r="V279" s="63"/>
      <c r="W279" s="63"/>
      <c r="X279" s="63"/>
      <c r="Y279" s="63"/>
      <c r="Z279" s="63"/>
    </row>
    <row r="280" spans="1:26" ht="100">
      <c r="A280" s="63"/>
      <c r="B280" s="344"/>
      <c r="C280" s="93"/>
      <c r="D280" s="93" t="s">
        <v>2109</v>
      </c>
      <c r="E280" s="94">
        <v>2</v>
      </c>
      <c r="F280" s="94" t="s">
        <v>599</v>
      </c>
      <c r="G280" s="93" t="s">
        <v>837</v>
      </c>
      <c r="H280" s="107"/>
      <c r="I280" s="282"/>
      <c r="J280" s="287"/>
      <c r="K280" s="287"/>
      <c r="L280" s="62"/>
      <c r="M280" s="62"/>
      <c r="N280" s="63"/>
      <c r="O280" s="63"/>
      <c r="P280" s="63"/>
      <c r="Q280" s="63"/>
      <c r="R280" s="63"/>
      <c r="S280" s="63"/>
      <c r="T280" s="63"/>
      <c r="U280" s="63"/>
      <c r="V280" s="63"/>
      <c r="W280" s="63"/>
      <c r="X280" s="63"/>
      <c r="Y280" s="63"/>
      <c r="Z280" s="63"/>
    </row>
    <row r="281" spans="1:26" ht="100">
      <c r="A281" s="63"/>
      <c r="B281" s="344"/>
      <c r="C281" s="93"/>
      <c r="D281" s="93" t="s">
        <v>839</v>
      </c>
      <c r="E281" s="94">
        <v>2</v>
      </c>
      <c r="F281" s="94" t="s">
        <v>599</v>
      </c>
      <c r="G281" s="93" t="s">
        <v>837</v>
      </c>
      <c r="H281" s="107"/>
      <c r="I281" s="282"/>
      <c r="J281" s="287"/>
      <c r="K281" s="287"/>
      <c r="L281" s="62"/>
      <c r="M281" s="62"/>
      <c r="N281" s="63"/>
      <c r="O281" s="63"/>
      <c r="P281" s="63"/>
      <c r="Q281" s="63"/>
      <c r="R281" s="63"/>
      <c r="S281" s="63"/>
      <c r="T281" s="63"/>
      <c r="U281" s="63"/>
      <c r="V281" s="63"/>
      <c r="W281" s="63"/>
      <c r="X281" s="63"/>
      <c r="Y281" s="63"/>
      <c r="Z281" s="63"/>
    </row>
    <row r="282" spans="1:26" ht="57" hidden="1" customHeight="1">
      <c r="A282" s="106"/>
      <c r="B282" s="189" t="s">
        <v>840</v>
      </c>
      <c r="C282" s="111" t="s">
        <v>841</v>
      </c>
      <c r="D282" s="111" t="s">
        <v>842</v>
      </c>
      <c r="E282" s="186"/>
      <c r="F282" s="110"/>
      <c r="G282" s="111" t="s">
        <v>843</v>
      </c>
      <c r="H282" s="315"/>
      <c r="I282" s="312"/>
      <c r="J282" s="105"/>
      <c r="K282" s="105"/>
      <c r="L282" s="105"/>
      <c r="M282" s="105"/>
      <c r="N282" s="106"/>
      <c r="O282" s="106"/>
      <c r="P282" s="106"/>
      <c r="Q282" s="106"/>
      <c r="R282" s="106"/>
      <c r="S282" s="106"/>
      <c r="T282" s="106"/>
      <c r="U282" s="106"/>
      <c r="V282" s="106"/>
      <c r="W282" s="106"/>
      <c r="X282" s="106"/>
      <c r="Y282" s="106"/>
      <c r="Z282" s="106"/>
    </row>
    <row r="283" spans="1:26" ht="24">
      <c r="A283" s="63"/>
      <c r="B283" s="304"/>
      <c r="C283" s="1637" t="s">
        <v>844</v>
      </c>
      <c r="D283" s="1632"/>
      <c r="E283" s="1632"/>
      <c r="F283" s="1632"/>
      <c r="G283" s="1632"/>
      <c r="H283" s="1633"/>
      <c r="I283" s="305"/>
      <c r="J283" s="62">
        <f t="shared" ref="J283:K283" si="4">J284+J289+J304+J314+J327+J331+J335+J349+J354</f>
        <v>86</v>
      </c>
      <c r="K283" s="62">
        <f t="shared" si="4"/>
        <v>86</v>
      </c>
      <c r="L283" s="62"/>
      <c r="M283" s="62"/>
      <c r="N283" s="63"/>
      <c r="O283" s="63"/>
      <c r="P283" s="63"/>
      <c r="Q283" s="63"/>
      <c r="R283" s="63"/>
      <c r="S283" s="63"/>
      <c r="T283" s="63"/>
      <c r="U283" s="63"/>
      <c r="V283" s="63"/>
      <c r="W283" s="63"/>
      <c r="X283" s="63"/>
      <c r="Y283" s="63"/>
      <c r="Z283" s="63"/>
    </row>
    <row r="284" spans="1:26" ht="25">
      <c r="A284" s="63"/>
      <c r="B284" s="329" t="s">
        <v>231</v>
      </c>
      <c r="C284" s="1629" t="s">
        <v>82</v>
      </c>
      <c r="D284" s="1630"/>
      <c r="E284" s="1630"/>
      <c r="F284" s="1630"/>
      <c r="G284" s="1630"/>
      <c r="H284" s="1631"/>
      <c r="I284" s="306"/>
      <c r="J284" s="287">
        <f>SUM(E285:E287)</f>
        <v>6</v>
      </c>
      <c r="K284" s="287">
        <f>COUNT(E285:E287)*2</f>
        <v>6</v>
      </c>
      <c r="L284" s="62"/>
      <c r="M284" s="62"/>
      <c r="N284" s="63"/>
      <c r="O284" s="63"/>
      <c r="P284" s="63"/>
      <c r="Q284" s="63"/>
      <c r="R284" s="63"/>
      <c r="S284" s="63"/>
      <c r="T284" s="63"/>
      <c r="U284" s="63"/>
      <c r="V284" s="63"/>
      <c r="W284" s="63"/>
      <c r="X284" s="63"/>
      <c r="Y284" s="63"/>
      <c r="Z284" s="63"/>
    </row>
    <row r="285" spans="1:26" ht="100">
      <c r="A285" s="63"/>
      <c r="B285" s="304" t="s">
        <v>2110</v>
      </c>
      <c r="C285" s="146" t="s">
        <v>846</v>
      </c>
      <c r="D285" s="146" t="s">
        <v>847</v>
      </c>
      <c r="E285" s="94">
        <v>2</v>
      </c>
      <c r="F285" s="107" t="s">
        <v>599</v>
      </c>
      <c r="G285" s="146" t="s">
        <v>848</v>
      </c>
      <c r="H285" s="107"/>
      <c r="I285" s="282"/>
      <c r="J285" s="287"/>
      <c r="K285" s="287"/>
      <c r="L285" s="62"/>
      <c r="M285" s="62"/>
      <c r="N285" s="63"/>
      <c r="O285" s="63"/>
      <c r="P285" s="63"/>
      <c r="Q285" s="63"/>
      <c r="R285" s="63"/>
      <c r="S285" s="63"/>
      <c r="T285" s="63"/>
      <c r="U285" s="63"/>
      <c r="V285" s="63"/>
      <c r="W285" s="63"/>
      <c r="X285" s="63"/>
      <c r="Y285" s="63"/>
      <c r="Z285" s="63"/>
    </row>
    <row r="286" spans="1:26" ht="100">
      <c r="A286" s="63"/>
      <c r="B286" s="304"/>
      <c r="C286" s="146"/>
      <c r="D286" s="148" t="s">
        <v>849</v>
      </c>
      <c r="E286" s="94">
        <v>2</v>
      </c>
      <c r="F286" s="107" t="s">
        <v>599</v>
      </c>
      <c r="G286" s="146" t="s">
        <v>850</v>
      </c>
      <c r="H286" s="107"/>
      <c r="I286" s="282"/>
      <c r="J286" s="287"/>
      <c r="K286" s="287"/>
      <c r="L286" s="62"/>
      <c r="M286" s="62"/>
      <c r="N286" s="63"/>
      <c r="O286" s="63"/>
      <c r="P286" s="63"/>
      <c r="Q286" s="63"/>
      <c r="R286" s="63"/>
      <c r="S286" s="63"/>
      <c r="T286" s="63"/>
      <c r="U286" s="63"/>
      <c r="V286" s="63"/>
      <c r="W286" s="63"/>
      <c r="X286" s="63"/>
      <c r="Y286" s="63"/>
      <c r="Z286" s="63"/>
    </row>
    <row r="287" spans="1:26" ht="50">
      <c r="A287" s="63"/>
      <c r="B287" s="304" t="s">
        <v>2111</v>
      </c>
      <c r="C287" s="69" t="s">
        <v>855</v>
      </c>
      <c r="D287" s="69" t="s">
        <v>856</v>
      </c>
      <c r="E287" s="94">
        <v>2</v>
      </c>
      <c r="F287" s="94" t="s">
        <v>857</v>
      </c>
      <c r="G287" s="93" t="s">
        <v>2112</v>
      </c>
      <c r="H287" s="107"/>
      <c r="I287" s="282"/>
      <c r="J287" s="287"/>
      <c r="K287" s="287"/>
      <c r="L287" s="62"/>
      <c r="M287" s="62"/>
      <c r="N287" s="63"/>
      <c r="O287" s="63"/>
      <c r="P287" s="63"/>
      <c r="Q287" s="63"/>
      <c r="R287" s="63"/>
      <c r="S287" s="63"/>
      <c r="T287" s="63"/>
      <c r="U287" s="63"/>
      <c r="V287" s="63"/>
      <c r="W287" s="63"/>
      <c r="X287" s="63"/>
      <c r="Y287" s="63"/>
      <c r="Z287" s="63"/>
    </row>
    <row r="288" spans="1:26" ht="46.5" hidden="1" customHeight="1">
      <c r="A288" s="106"/>
      <c r="B288" s="310" t="s">
        <v>2113</v>
      </c>
      <c r="C288" s="109" t="s">
        <v>859</v>
      </c>
      <c r="D288" s="136"/>
      <c r="E288" s="110"/>
      <c r="F288" s="110"/>
      <c r="G288" s="136"/>
      <c r="H288" s="315"/>
      <c r="I288" s="312"/>
      <c r="J288" s="105"/>
      <c r="K288" s="105"/>
      <c r="L288" s="105"/>
      <c r="M288" s="105"/>
      <c r="N288" s="106"/>
      <c r="O288" s="106"/>
      <c r="P288" s="106"/>
      <c r="Q288" s="106"/>
      <c r="R288" s="106"/>
      <c r="S288" s="106"/>
      <c r="T288" s="106"/>
      <c r="U288" s="106"/>
      <c r="V288" s="106"/>
      <c r="W288" s="106"/>
      <c r="X288" s="106"/>
      <c r="Y288" s="106"/>
      <c r="Z288" s="106"/>
    </row>
    <row r="289" spans="1:26" ht="25">
      <c r="A289" s="63"/>
      <c r="B289" s="329" t="s">
        <v>232</v>
      </c>
      <c r="C289" s="1629" t="s">
        <v>2114</v>
      </c>
      <c r="D289" s="1630"/>
      <c r="E289" s="1630"/>
      <c r="F289" s="1630"/>
      <c r="G289" s="1630"/>
      <c r="H289" s="1631"/>
      <c r="I289" s="306"/>
      <c r="J289" s="287">
        <f>SUM(E290:E302)</f>
        <v>22</v>
      </c>
      <c r="K289" s="287">
        <f>COUNT(E290:E302)*2</f>
        <v>22</v>
      </c>
      <c r="L289" s="62"/>
      <c r="M289" s="62"/>
      <c r="N289" s="63"/>
      <c r="O289" s="63"/>
      <c r="P289" s="63"/>
      <c r="Q289" s="63"/>
      <c r="R289" s="63"/>
      <c r="S289" s="63"/>
      <c r="T289" s="63"/>
      <c r="U289" s="63"/>
      <c r="V289" s="63"/>
      <c r="W289" s="63"/>
      <c r="X289" s="63"/>
      <c r="Y289" s="63"/>
      <c r="Z289" s="63"/>
    </row>
    <row r="290" spans="1:26" ht="50">
      <c r="A290" s="63"/>
      <c r="B290" s="329" t="s">
        <v>861</v>
      </c>
      <c r="C290" s="146" t="s">
        <v>2115</v>
      </c>
      <c r="D290" s="148" t="s">
        <v>2116</v>
      </c>
      <c r="E290" s="94">
        <v>2</v>
      </c>
      <c r="F290" s="147" t="s">
        <v>599</v>
      </c>
      <c r="G290" s="148" t="s">
        <v>864</v>
      </c>
      <c r="H290" s="107"/>
      <c r="I290" s="282"/>
      <c r="J290" s="287"/>
      <c r="K290" s="287"/>
      <c r="L290" s="62"/>
      <c r="M290" s="62"/>
      <c r="N290" s="63"/>
      <c r="O290" s="63"/>
      <c r="P290" s="63"/>
      <c r="Q290" s="63"/>
      <c r="R290" s="63"/>
      <c r="S290" s="63"/>
      <c r="T290" s="63"/>
      <c r="U290" s="63"/>
      <c r="V290" s="63"/>
      <c r="W290" s="63"/>
      <c r="X290" s="63"/>
      <c r="Y290" s="63"/>
      <c r="Z290" s="63"/>
    </row>
    <row r="291" spans="1:26" ht="46.5" hidden="1" customHeight="1">
      <c r="A291" s="106"/>
      <c r="B291" s="310" t="s">
        <v>865</v>
      </c>
      <c r="C291" s="194" t="s">
        <v>2117</v>
      </c>
      <c r="D291" s="136"/>
      <c r="E291" s="110"/>
      <c r="F291" s="110"/>
      <c r="G291" s="136"/>
      <c r="H291" s="315"/>
      <c r="I291" s="312"/>
      <c r="J291" s="105"/>
      <c r="K291" s="105"/>
      <c r="L291" s="105"/>
      <c r="M291" s="105"/>
      <c r="N291" s="106"/>
      <c r="O291" s="106"/>
      <c r="P291" s="106"/>
      <c r="Q291" s="106"/>
      <c r="R291" s="106"/>
      <c r="S291" s="106"/>
      <c r="T291" s="106"/>
      <c r="U291" s="106"/>
      <c r="V291" s="106"/>
      <c r="W291" s="106"/>
      <c r="X291" s="106"/>
      <c r="Y291" s="106"/>
      <c r="Z291" s="106"/>
    </row>
    <row r="292" spans="1:26" ht="75">
      <c r="A292" s="63"/>
      <c r="B292" s="329" t="s">
        <v>2118</v>
      </c>
      <c r="C292" s="146" t="s">
        <v>2119</v>
      </c>
      <c r="D292" s="148" t="s">
        <v>2120</v>
      </c>
      <c r="E292" s="94">
        <v>2</v>
      </c>
      <c r="F292" s="147" t="s">
        <v>469</v>
      </c>
      <c r="G292" s="146" t="s">
        <v>2121</v>
      </c>
      <c r="H292" s="107"/>
      <c r="I292" s="282"/>
      <c r="J292" s="287"/>
      <c r="K292" s="287"/>
      <c r="L292" s="62"/>
      <c r="M292" s="62"/>
      <c r="N292" s="63"/>
      <c r="O292" s="63"/>
      <c r="P292" s="63"/>
      <c r="Q292" s="63"/>
      <c r="R292" s="63"/>
      <c r="S292" s="63"/>
      <c r="T292" s="63"/>
      <c r="U292" s="63"/>
      <c r="V292" s="63"/>
      <c r="W292" s="63"/>
      <c r="X292" s="63"/>
      <c r="Y292" s="63"/>
      <c r="Z292" s="63"/>
    </row>
    <row r="293" spans="1:26" ht="25">
      <c r="A293" s="63"/>
      <c r="B293" s="304"/>
      <c r="C293" s="69"/>
      <c r="D293" s="93" t="s">
        <v>871</v>
      </c>
      <c r="E293" s="94">
        <v>2</v>
      </c>
      <c r="F293" s="94" t="s">
        <v>469</v>
      </c>
      <c r="G293" s="135"/>
      <c r="H293" s="107"/>
      <c r="I293" s="282"/>
      <c r="J293" s="287"/>
      <c r="K293" s="287"/>
      <c r="L293" s="62"/>
      <c r="M293" s="62"/>
      <c r="N293" s="63"/>
      <c r="O293" s="63"/>
      <c r="P293" s="63"/>
      <c r="Q293" s="63"/>
      <c r="R293" s="63"/>
      <c r="S293" s="63"/>
      <c r="T293" s="63"/>
      <c r="U293" s="63"/>
      <c r="V293" s="63"/>
      <c r="W293" s="63"/>
      <c r="X293" s="63"/>
      <c r="Y293" s="63"/>
      <c r="Z293" s="63"/>
    </row>
    <row r="294" spans="1:26" ht="50">
      <c r="A294" s="63"/>
      <c r="B294" s="304" t="s">
        <v>2122</v>
      </c>
      <c r="C294" s="146" t="s">
        <v>2123</v>
      </c>
      <c r="D294" s="146" t="s">
        <v>2124</v>
      </c>
      <c r="E294" s="94">
        <v>2</v>
      </c>
      <c r="F294" s="147" t="s">
        <v>504</v>
      </c>
      <c r="G294" s="107"/>
      <c r="H294" s="107"/>
      <c r="I294" s="282"/>
      <c r="J294" s="287"/>
      <c r="K294" s="287"/>
      <c r="L294" s="62"/>
      <c r="M294" s="62"/>
      <c r="N294" s="63"/>
      <c r="O294" s="63"/>
      <c r="P294" s="63"/>
      <c r="Q294" s="63"/>
      <c r="R294" s="63"/>
      <c r="S294" s="63"/>
      <c r="T294" s="63"/>
      <c r="U294" s="63"/>
      <c r="V294" s="63"/>
      <c r="W294" s="63"/>
      <c r="X294" s="63"/>
      <c r="Y294" s="63"/>
      <c r="Z294" s="63"/>
    </row>
    <row r="295" spans="1:26" ht="25">
      <c r="A295" s="63"/>
      <c r="B295" s="304"/>
      <c r="C295" s="146"/>
      <c r="D295" s="148" t="s">
        <v>2125</v>
      </c>
      <c r="E295" s="94">
        <v>2</v>
      </c>
      <c r="F295" s="147" t="s">
        <v>504</v>
      </c>
      <c r="G295" s="107"/>
      <c r="H295" s="107"/>
      <c r="I295" s="282"/>
      <c r="J295" s="287"/>
      <c r="K295" s="287"/>
      <c r="L295" s="62"/>
      <c r="M295" s="62"/>
      <c r="N295" s="63"/>
      <c r="O295" s="63"/>
      <c r="P295" s="63"/>
      <c r="Q295" s="63"/>
      <c r="R295" s="63"/>
      <c r="S295" s="63"/>
      <c r="T295" s="63"/>
      <c r="U295" s="63"/>
      <c r="V295" s="63"/>
      <c r="W295" s="63"/>
      <c r="X295" s="63"/>
      <c r="Y295" s="63"/>
      <c r="Z295" s="63"/>
    </row>
    <row r="296" spans="1:26" ht="75">
      <c r="A296" s="63"/>
      <c r="B296" s="304"/>
      <c r="C296" s="146"/>
      <c r="D296" s="148" t="s">
        <v>2126</v>
      </c>
      <c r="E296" s="94">
        <v>2</v>
      </c>
      <c r="F296" s="147" t="s">
        <v>877</v>
      </c>
      <c r="G296" s="146" t="s">
        <v>2127</v>
      </c>
      <c r="H296" s="107"/>
      <c r="I296" s="282"/>
      <c r="J296" s="287"/>
      <c r="K296" s="287"/>
      <c r="L296" s="62"/>
      <c r="M296" s="62"/>
      <c r="N296" s="63"/>
      <c r="O296" s="63"/>
      <c r="P296" s="63"/>
      <c r="Q296" s="63"/>
      <c r="R296" s="63"/>
      <c r="S296" s="63"/>
      <c r="T296" s="63"/>
      <c r="U296" s="63"/>
      <c r="V296" s="63"/>
      <c r="W296" s="63"/>
      <c r="X296" s="63"/>
      <c r="Y296" s="63"/>
      <c r="Z296" s="63"/>
    </row>
    <row r="297" spans="1:26" ht="50">
      <c r="A297" s="63"/>
      <c r="B297" s="304" t="s">
        <v>2128</v>
      </c>
      <c r="C297" s="146" t="s">
        <v>880</v>
      </c>
      <c r="D297" s="146" t="s">
        <v>2129</v>
      </c>
      <c r="E297" s="94">
        <v>2</v>
      </c>
      <c r="F297" s="147" t="s">
        <v>599</v>
      </c>
      <c r="G297" s="107"/>
      <c r="H297" s="107"/>
      <c r="I297" s="282"/>
      <c r="J297" s="287"/>
      <c r="K297" s="287"/>
      <c r="L297" s="62"/>
      <c r="M297" s="62"/>
      <c r="N297" s="63"/>
      <c r="O297" s="63"/>
      <c r="P297" s="63"/>
      <c r="Q297" s="63"/>
      <c r="R297" s="63"/>
      <c r="S297" s="63"/>
      <c r="T297" s="63"/>
      <c r="U297" s="63"/>
      <c r="V297" s="63"/>
      <c r="W297" s="63"/>
      <c r="X297" s="63"/>
      <c r="Y297" s="63"/>
      <c r="Z297" s="63"/>
    </row>
    <row r="298" spans="1:26" ht="50">
      <c r="A298" s="63"/>
      <c r="B298" s="304"/>
      <c r="C298" s="146"/>
      <c r="D298" s="146" t="s">
        <v>2130</v>
      </c>
      <c r="E298" s="94">
        <v>2</v>
      </c>
      <c r="F298" s="147" t="s">
        <v>599</v>
      </c>
      <c r="G298" s="146" t="s">
        <v>2131</v>
      </c>
      <c r="H298" s="107"/>
      <c r="I298" s="282"/>
      <c r="J298" s="287"/>
      <c r="K298" s="287"/>
      <c r="L298" s="62"/>
      <c r="M298" s="62"/>
      <c r="N298" s="63"/>
      <c r="O298" s="63"/>
      <c r="P298" s="63"/>
      <c r="Q298" s="63"/>
      <c r="R298" s="63"/>
      <c r="S298" s="63"/>
      <c r="T298" s="63"/>
      <c r="U298" s="63"/>
      <c r="V298" s="63"/>
      <c r="W298" s="63"/>
      <c r="X298" s="63"/>
      <c r="Y298" s="63"/>
      <c r="Z298" s="63"/>
    </row>
    <row r="299" spans="1:26" ht="50">
      <c r="A299" s="63"/>
      <c r="B299" s="304" t="s">
        <v>2132</v>
      </c>
      <c r="C299" s="146" t="s">
        <v>2133</v>
      </c>
      <c r="D299" s="146" t="s">
        <v>2134</v>
      </c>
      <c r="E299" s="94">
        <v>2</v>
      </c>
      <c r="F299" s="147" t="s">
        <v>599</v>
      </c>
      <c r="G299" s="290"/>
      <c r="H299" s="107"/>
      <c r="I299" s="282"/>
      <c r="J299" s="287"/>
      <c r="K299" s="287"/>
      <c r="L299" s="62"/>
      <c r="M299" s="62"/>
      <c r="N299" s="63"/>
      <c r="O299" s="63"/>
      <c r="P299" s="63"/>
      <c r="Q299" s="63"/>
      <c r="R299" s="63"/>
      <c r="S299" s="63"/>
      <c r="T299" s="63"/>
      <c r="U299" s="63"/>
      <c r="V299" s="63"/>
      <c r="W299" s="63"/>
      <c r="X299" s="63"/>
      <c r="Y299" s="63"/>
      <c r="Z299" s="63"/>
    </row>
    <row r="300" spans="1:26" ht="50">
      <c r="A300" s="63"/>
      <c r="B300" s="304"/>
      <c r="C300" s="146"/>
      <c r="D300" s="146" t="s">
        <v>892</v>
      </c>
      <c r="E300" s="94">
        <v>2</v>
      </c>
      <c r="F300" s="147" t="s">
        <v>599</v>
      </c>
      <c r="G300" s="146" t="s">
        <v>893</v>
      </c>
      <c r="H300" s="107"/>
      <c r="I300" s="282"/>
      <c r="J300" s="287"/>
      <c r="K300" s="287"/>
      <c r="L300" s="62"/>
      <c r="M300" s="62"/>
      <c r="N300" s="63"/>
      <c r="O300" s="63"/>
      <c r="P300" s="63"/>
      <c r="Q300" s="63"/>
      <c r="R300" s="63"/>
      <c r="S300" s="63"/>
      <c r="T300" s="63"/>
      <c r="U300" s="63"/>
      <c r="V300" s="63"/>
      <c r="W300" s="63"/>
      <c r="X300" s="63"/>
      <c r="Y300" s="63"/>
      <c r="Z300" s="63"/>
    </row>
    <row r="301" spans="1:26" ht="75">
      <c r="A301" s="63"/>
      <c r="B301" s="304" t="s">
        <v>2135</v>
      </c>
      <c r="C301" s="146" t="s">
        <v>2136</v>
      </c>
      <c r="D301" s="148" t="s">
        <v>2137</v>
      </c>
      <c r="E301" s="94">
        <v>2</v>
      </c>
      <c r="F301" s="147" t="s">
        <v>504</v>
      </c>
      <c r="G301" s="146" t="s">
        <v>897</v>
      </c>
      <c r="H301" s="107"/>
      <c r="I301" s="282"/>
      <c r="J301" s="287"/>
      <c r="K301" s="287"/>
      <c r="L301" s="62"/>
      <c r="M301" s="62"/>
      <c r="N301" s="63"/>
      <c r="O301" s="63"/>
      <c r="P301" s="63"/>
      <c r="Q301" s="63"/>
      <c r="R301" s="63"/>
      <c r="S301" s="63"/>
      <c r="T301" s="63"/>
      <c r="U301" s="63"/>
      <c r="V301" s="63"/>
      <c r="W301" s="63"/>
      <c r="X301" s="63"/>
      <c r="Y301" s="63"/>
      <c r="Z301" s="63"/>
    </row>
    <row r="302" spans="1:26" ht="23.25" hidden="1" customHeight="1">
      <c r="A302" s="63" t="s">
        <v>1826</v>
      </c>
      <c r="B302" s="304"/>
      <c r="C302" s="146"/>
      <c r="D302" s="148" t="s">
        <v>2138</v>
      </c>
      <c r="E302" s="308"/>
      <c r="F302" s="147" t="s">
        <v>504</v>
      </c>
      <c r="G302" s="146" t="s">
        <v>2139</v>
      </c>
      <c r="H302" s="107"/>
      <c r="I302" s="282"/>
      <c r="J302" s="287"/>
      <c r="K302" s="287"/>
      <c r="L302" s="62"/>
      <c r="M302" s="62"/>
      <c r="N302" s="63"/>
      <c r="O302" s="63"/>
      <c r="P302" s="63"/>
      <c r="Q302" s="63"/>
      <c r="R302" s="63"/>
      <c r="S302" s="63"/>
      <c r="T302" s="63"/>
      <c r="U302" s="63"/>
      <c r="V302" s="63"/>
      <c r="W302" s="63"/>
      <c r="X302" s="63"/>
      <c r="Y302" s="63"/>
      <c r="Z302" s="63"/>
    </row>
    <row r="303" spans="1:26" ht="46.5" hidden="1" customHeight="1">
      <c r="A303" s="106"/>
      <c r="B303" s="310" t="s">
        <v>2140</v>
      </c>
      <c r="C303" s="109" t="s">
        <v>2141</v>
      </c>
      <c r="D303" s="136"/>
      <c r="E303" s="110"/>
      <c r="F303" s="110"/>
      <c r="G303" s="136"/>
      <c r="H303" s="315"/>
      <c r="I303" s="312"/>
      <c r="J303" s="105"/>
      <c r="K303" s="105"/>
      <c r="L303" s="105"/>
      <c r="M303" s="105"/>
      <c r="N303" s="106"/>
      <c r="O303" s="106"/>
      <c r="P303" s="106"/>
      <c r="Q303" s="106"/>
      <c r="R303" s="106"/>
      <c r="S303" s="106"/>
      <c r="T303" s="106"/>
      <c r="U303" s="106"/>
      <c r="V303" s="106"/>
      <c r="W303" s="106"/>
      <c r="X303" s="106"/>
      <c r="Y303" s="106"/>
      <c r="Z303" s="106"/>
    </row>
    <row r="304" spans="1:26" ht="25">
      <c r="A304" s="63"/>
      <c r="B304" s="329" t="s">
        <v>234</v>
      </c>
      <c r="C304" s="1629" t="s">
        <v>86</v>
      </c>
      <c r="D304" s="1630"/>
      <c r="E304" s="1630"/>
      <c r="F304" s="1630"/>
      <c r="G304" s="1630"/>
      <c r="H304" s="1631"/>
      <c r="I304" s="306"/>
      <c r="J304" s="287">
        <f>SUM(E305:E313)</f>
        <v>18</v>
      </c>
      <c r="K304" s="287">
        <f>COUNT(E305:E313)*2</f>
        <v>18</v>
      </c>
      <c r="L304" s="62"/>
      <c r="M304" s="62"/>
      <c r="N304" s="63"/>
      <c r="O304" s="63"/>
      <c r="P304" s="63"/>
      <c r="Q304" s="63"/>
      <c r="R304" s="63"/>
      <c r="S304" s="63"/>
      <c r="T304" s="63"/>
      <c r="U304" s="63"/>
      <c r="V304" s="63"/>
      <c r="W304" s="63"/>
      <c r="X304" s="63"/>
      <c r="Y304" s="63"/>
      <c r="Z304" s="63"/>
    </row>
    <row r="305" spans="1:26" ht="50">
      <c r="A305" s="63"/>
      <c r="B305" s="304" t="s">
        <v>2142</v>
      </c>
      <c r="C305" s="69" t="s">
        <v>902</v>
      </c>
      <c r="D305" s="93" t="s">
        <v>2143</v>
      </c>
      <c r="E305" s="94">
        <v>2</v>
      </c>
      <c r="F305" s="94" t="s">
        <v>469</v>
      </c>
      <c r="G305" s="135" t="s">
        <v>2144</v>
      </c>
      <c r="H305" s="107"/>
      <c r="I305" s="282"/>
      <c r="J305" s="287"/>
      <c r="K305" s="287"/>
      <c r="L305" s="62"/>
      <c r="M305" s="62"/>
      <c r="N305" s="63"/>
      <c r="O305" s="63"/>
      <c r="P305" s="63"/>
      <c r="Q305" s="63"/>
      <c r="R305" s="63"/>
      <c r="S305" s="63"/>
      <c r="T305" s="63"/>
      <c r="U305" s="63"/>
      <c r="V305" s="63"/>
      <c r="W305" s="63"/>
      <c r="X305" s="63"/>
      <c r="Y305" s="63"/>
      <c r="Z305" s="63"/>
    </row>
    <row r="306" spans="1:26" ht="25">
      <c r="A306" s="63"/>
      <c r="B306" s="304"/>
      <c r="C306" s="69"/>
      <c r="D306" s="93" t="s">
        <v>2145</v>
      </c>
      <c r="E306" s="94">
        <v>2</v>
      </c>
      <c r="F306" s="94" t="s">
        <v>469</v>
      </c>
      <c r="G306" s="69" t="s">
        <v>2146</v>
      </c>
      <c r="H306" s="107"/>
      <c r="I306" s="282"/>
      <c r="J306" s="287"/>
      <c r="K306" s="287"/>
      <c r="L306" s="62"/>
      <c r="M306" s="62"/>
      <c r="N306" s="63"/>
      <c r="O306" s="63"/>
      <c r="P306" s="63"/>
      <c r="Q306" s="63"/>
      <c r="R306" s="63"/>
      <c r="S306" s="63"/>
      <c r="T306" s="63"/>
      <c r="U306" s="63"/>
      <c r="V306" s="63"/>
      <c r="W306" s="63"/>
      <c r="X306" s="63"/>
      <c r="Y306" s="63"/>
      <c r="Z306" s="63"/>
    </row>
    <row r="307" spans="1:26" ht="50">
      <c r="A307" s="63"/>
      <c r="B307" s="304" t="s">
        <v>2147</v>
      </c>
      <c r="C307" s="69" t="s">
        <v>907</v>
      </c>
      <c r="D307" s="69" t="s">
        <v>2148</v>
      </c>
      <c r="E307" s="94">
        <v>2</v>
      </c>
      <c r="F307" s="94" t="s">
        <v>506</v>
      </c>
      <c r="G307" s="135"/>
      <c r="H307" s="107"/>
      <c r="I307" s="282"/>
      <c r="J307" s="287"/>
      <c r="K307" s="287"/>
      <c r="L307" s="62"/>
      <c r="M307" s="62"/>
      <c r="N307" s="63"/>
      <c r="O307" s="63"/>
      <c r="P307" s="63"/>
      <c r="Q307" s="63"/>
      <c r="R307" s="63"/>
      <c r="S307" s="63"/>
      <c r="T307" s="63"/>
      <c r="U307" s="63"/>
      <c r="V307" s="63"/>
      <c r="W307" s="63"/>
      <c r="X307" s="63"/>
      <c r="Y307" s="63"/>
      <c r="Z307" s="63"/>
    </row>
    <row r="308" spans="1:26" ht="50">
      <c r="A308" s="63"/>
      <c r="B308" s="304"/>
      <c r="C308" s="69"/>
      <c r="D308" s="93" t="s">
        <v>2149</v>
      </c>
      <c r="E308" s="94">
        <v>2</v>
      </c>
      <c r="F308" s="94" t="s">
        <v>506</v>
      </c>
      <c r="G308" s="135"/>
      <c r="H308" s="107"/>
      <c r="I308" s="282"/>
      <c r="J308" s="287"/>
      <c r="K308" s="287"/>
      <c r="L308" s="62"/>
      <c r="M308" s="62"/>
      <c r="N308" s="63"/>
      <c r="O308" s="63"/>
      <c r="P308" s="63"/>
      <c r="Q308" s="63"/>
      <c r="R308" s="63"/>
      <c r="S308" s="63"/>
      <c r="T308" s="63"/>
      <c r="U308" s="63"/>
      <c r="V308" s="63"/>
      <c r="W308" s="63"/>
      <c r="X308" s="63"/>
      <c r="Y308" s="63"/>
      <c r="Z308" s="63"/>
    </row>
    <row r="309" spans="1:26" ht="50">
      <c r="A309" s="63"/>
      <c r="B309" s="304"/>
      <c r="C309" s="69"/>
      <c r="D309" s="93" t="s">
        <v>2150</v>
      </c>
      <c r="E309" s="94">
        <v>2</v>
      </c>
      <c r="F309" s="94" t="s">
        <v>506</v>
      </c>
      <c r="G309" s="135"/>
      <c r="H309" s="107"/>
      <c r="I309" s="282"/>
      <c r="J309" s="287"/>
      <c r="K309" s="287"/>
      <c r="L309" s="62"/>
      <c r="M309" s="62"/>
      <c r="N309" s="63"/>
      <c r="O309" s="63"/>
      <c r="P309" s="63"/>
      <c r="Q309" s="63"/>
      <c r="R309" s="63"/>
      <c r="S309" s="63"/>
      <c r="T309" s="63"/>
      <c r="U309" s="63"/>
      <c r="V309" s="63"/>
      <c r="W309" s="63"/>
      <c r="X309" s="63"/>
      <c r="Y309" s="63"/>
      <c r="Z309" s="63"/>
    </row>
    <row r="310" spans="1:26" ht="50">
      <c r="A310" s="63"/>
      <c r="B310" s="304" t="s">
        <v>909</v>
      </c>
      <c r="C310" s="69" t="s">
        <v>910</v>
      </c>
      <c r="D310" s="69" t="s">
        <v>2151</v>
      </c>
      <c r="E310" s="94">
        <v>2</v>
      </c>
      <c r="F310" s="94" t="s">
        <v>912</v>
      </c>
      <c r="G310" s="69" t="s">
        <v>913</v>
      </c>
      <c r="H310" s="107"/>
      <c r="I310" s="282"/>
      <c r="J310" s="287"/>
      <c r="K310" s="287"/>
      <c r="L310" s="62"/>
      <c r="M310" s="62"/>
      <c r="N310" s="63"/>
      <c r="O310" s="63"/>
      <c r="P310" s="63"/>
      <c r="Q310" s="63"/>
      <c r="R310" s="63"/>
      <c r="S310" s="63"/>
      <c r="T310" s="63"/>
      <c r="U310" s="63"/>
      <c r="V310" s="63"/>
      <c r="W310" s="63"/>
      <c r="X310" s="63"/>
      <c r="Y310" s="63"/>
      <c r="Z310" s="63"/>
    </row>
    <row r="311" spans="1:26" ht="50">
      <c r="A311" s="63"/>
      <c r="B311" s="304"/>
      <c r="C311" s="69"/>
      <c r="D311" s="69" t="s">
        <v>2152</v>
      </c>
      <c r="E311" s="94">
        <v>2</v>
      </c>
      <c r="F311" s="94" t="s">
        <v>387</v>
      </c>
      <c r="G311" s="69" t="s">
        <v>913</v>
      </c>
      <c r="H311" s="107"/>
      <c r="I311" s="282"/>
      <c r="J311" s="287"/>
      <c r="K311" s="287"/>
      <c r="L311" s="62"/>
      <c r="M311" s="62"/>
      <c r="N311" s="63"/>
      <c r="O311" s="63"/>
      <c r="P311" s="63"/>
      <c r="Q311" s="63"/>
      <c r="R311" s="63"/>
      <c r="S311" s="63"/>
      <c r="T311" s="63"/>
      <c r="U311" s="63"/>
      <c r="V311" s="63"/>
      <c r="W311" s="63"/>
      <c r="X311" s="63"/>
      <c r="Y311" s="63"/>
      <c r="Z311" s="63"/>
    </row>
    <row r="312" spans="1:26" ht="50">
      <c r="A312" s="63"/>
      <c r="B312" s="304" t="s">
        <v>2153</v>
      </c>
      <c r="C312" s="69" t="s">
        <v>916</v>
      </c>
      <c r="D312" s="93" t="s">
        <v>2154</v>
      </c>
      <c r="E312" s="94">
        <v>2</v>
      </c>
      <c r="F312" s="94" t="s">
        <v>506</v>
      </c>
      <c r="G312" s="135"/>
      <c r="H312" s="107"/>
      <c r="I312" s="282"/>
      <c r="J312" s="287"/>
      <c r="K312" s="287"/>
      <c r="L312" s="62"/>
      <c r="M312" s="62"/>
      <c r="N312" s="63"/>
      <c r="O312" s="63"/>
      <c r="P312" s="63"/>
      <c r="Q312" s="63"/>
      <c r="R312" s="63"/>
      <c r="S312" s="63"/>
      <c r="T312" s="63"/>
      <c r="U312" s="63"/>
      <c r="V312" s="63"/>
      <c r="W312" s="63"/>
      <c r="X312" s="63"/>
      <c r="Y312" s="63"/>
      <c r="Z312" s="63"/>
    </row>
    <row r="313" spans="1:26" ht="50">
      <c r="A313" s="63"/>
      <c r="B313" s="304" t="s">
        <v>920</v>
      </c>
      <c r="C313" s="146" t="s">
        <v>921</v>
      </c>
      <c r="D313" s="69" t="s">
        <v>922</v>
      </c>
      <c r="E313" s="94">
        <v>2</v>
      </c>
      <c r="F313" s="94" t="s">
        <v>549</v>
      </c>
      <c r="G313" s="135"/>
      <c r="H313" s="107"/>
      <c r="I313" s="282"/>
      <c r="J313" s="287"/>
      <c r="K313" s="287"/>
      <c r="L313" s="62"/>
      <c r="M313" s="62"/>
      <c r="N313" s="63"/>
      <c r="O313" s="63"/>
      <c r="P313" s="63"/>
      <c r="Q313" s="63"/>
      <c r="R313" s="63"/>
      <c r="S313" s="63"/>
      <c r="T313" s="63"/>
      <c r="U313" s="63"/>
      <c r="V313" s="63"/>
      <c r="W313" s="63"/>
      <c r="X313" s="63"/>
      <c r="Y313" s="63"/>
      <c r="Z313" s="63"/>
    </row>
    <row r="314" spans="1:26" ht="25">
      <c r="A314" s="63"/>
      <c r="B314" s="329" t="s">
        <v>235</v>
      </c>
      <c r="C314" s="1629" t="s">
        <v>88</v>
      </c>
      <c r="D314" s="1630"/>
      <c r="E314" s="1630"/>
      <c r="F314" s="1630"/>
      <c r="G314" s="1630"/>
      <c r="H314" s="1631"/>
      <c r="I314" s="306"/>
      <c r="J314" s="287">
        <f>SUM(E315:E326)</f>
        <v>22</v>
      </c>
      <c r="K314" s="287">
        <f>COUNT(E315:E326)*2</f>
        <v>22</v>
      </c>
      <c r="L314" s="62"/>
      <c r="M314" s="62"/>
      <c r="N314" s="63"/>
      <c r="O314" s="63"/>
      <c r="P314" s="63"/>
      <c r="Q314" s="63"/>
      <c r="R314" s="63"/>
      <c r="S314" s="63"/>
      <c r="T314" s="63"/>
      <c r="U314" s="63"/>
      <c r="V314" s="63"/>
      <c r="W314" s="63"/>
      <c r="X314" s="63"/>
      <c r="Y314" s="63"/>
      <c r="Z314" s="63"/>
    </row>
    <row r="315" spans="1:26" ht="50">
      <c r="A315" s="63"/>
      <c r="B315" s="304" t="s">
        <v>923</v>
      </c>
      <c r="C315" s="146" t="s">
        <v>924</v>
      </c>
      <c r="D315" s="93" t="s">
        <v>925</v>
      </c>
      <c r="E315" s="94">
        <v>2</v>
      </c>
      <c r="F315" s="94" t="s">
        <v>469</v>
      </c>
      <c r="G315" s="135"/>
      <c r="H315" s="107"/>
      <c r="I315" s="282"/>
      <c r="J315" s="287"/>
      <c r="K315" s="287"/>
      <c r="L315" s="62"/>
      <c r="M315" s="62"/>
      <c r="N315" s="63"/>
      <c r="O315" s="63"/>
      <c r="P315" s="63"/>
      <c r="Q315" s="63"/>
      <c r="R315" s="63"/>
      <c r="S315" s="63"/>
      <c r="T315" s="63"/>
      <c r="U315" s="63"/>
      <c r="V315" s="63"/>
      <c r="W315" s="63"/>
      <c r="X315" s="63"/>
      <c r="Y315" s="63"/>
      <c r="Z315" s="63"/>
    </row>
    <row r="316" spans="1:26" ht="50">
      <c r="A316" s="63"/>
      <c r="B316" s="304"/>
      <c r="C316" s="146"/>
      <c r="D316" s="93" t="s">
        <v>926</v>
      </c>
      <c r="E316" s="94">
        <v>2</v>
      </c>
      <c r="F316" s="94" t="s">
        <v>469</v>
      </c>
      <c r="G316" s="135"/>
      <c r="H316" s="107"/>
      <c r="I316" s="282"/>
      <c r="J316" s="287"/>
      <c r="K316" s="287"/>
      <c r="L316" s="62"/>
      <c r="M316" s="62"/>
      <c r="N316" s="63"/>
      <c r="O316" s="63"/>
      <c r="P316" s="63"/>
      <c r="Q316" s="63"/>
      <c r="R316" s="63"/>
      <c r="S316" s="63"/>
      <c r="T316" s="63"/>
      <c r="U316" s="63"/>
      <c r="V316" s="63"/>
      <c r="W316" s="63"/>
      <c r="X316" s="63"/>
      <c r="Y316" s="63"/>
      <c r="Z316" s="63"/>
    </row>
    <row r="317" spans="1:26" ht="75">
      <c r="A317" s="63"/>
      <c r="B317" s="304" t="s">
        <v>2155</v>
      </c>
      <c r="C317" s="69" t="s">
        <v>928</v>
      </c>
      <c r="D317" s="93" t="s">
        <v>929</v>
      </c>
      <c r="E317" s="94">
        <v>2</v>
      </c>
      <c r="F317" s="94" t="s">
        <v>469</v>
      </c>
      <c r="G317" s="93" t="s">
        <v>930</v>
      </c>
      <c r="H317" s="107"/>
      <c r="I317" s="282"/>
      <c r="J317" s="287"/>
      <c r="K317" s="287"/>
      <c r="L317" s="62"/>
      <c r="M317" s="62"/>
      <c r="N317" s="63"/>
      <c r="O317" s="63"/>
      <c r="P317" s="63"/>
      <c r="Q317" s="63"/>
      <c r="R317" s="63"/>
      <c r="S317" s="63"/>
      <c r="T317" s="63"/>
      <c r="U317" s="63"/>
      <c r="V317" s="63"/>
      <c r="W317" s="63"/>
      <c r="X317" s="63"/>
      <c r="Y317" s="63"/>
      <c r="Z317" s="63"/>
    </row>
    <row r="318" spans="1:26" ht="25">
      <c r="A318" s="63"/>
      <c r="B318" s="304"/>
      <c r="C318" s="69"/>
      <c r="D318" s="69" t="s">
        <v>931</v>
      </c>
      <c r="E318" s="94">
        <v>2</v>
      </c>
      <c r="F318" s="94" t="s">
        <v>469</v>
      </c>
      <c r="G318" s="69"/>
      <c r="H318" s="107"/>
      <c r="I318" s="282"/>
      <c r="J318" s="287"/>
      <c r="K318" s="287"/>
      <c r="L318" s="62"/>
      <c r="M318" s="62"/>
      <c r="N318" s="63"/>
      <c r="O318" s="63"/>
      <c r="P318" s="63"/>
      <c r="Q318" s="63"/>
      <c r="R318" s="63"/>
      <c r="S318" s="63"/>
      <c r="T318" s="63"/>
      <c r="U318" s="63"/>
      <c r="V318" s="63"/>
      <c r="W318" s="63"/>
      <c r="X318" s="63"/>
      <c r="Y318" s="63"/>
      <c r="Z318" s="63"/>
    </row>
    <row r="319" spans="1:26" ht="50">
      <c r="A319" s="63"/>
      <c r="B319" s="304"/>
      <c r="C319" s="69"/>
      <c r="D319" s="69" t="s">
        <v>932</v>
      </c>
      <c r="E319" s="94">
        <v>2</v>
      </c>
      <c r="F319" s="94" t="s">
        <v>469</v>
      </c>
      <c r="G319" s="69"/>
      <c r="H319" s="107"/>
      <c r="I319" s="282"/>
      <c r="J319" s="287"/>
      <c r="K319" s="287"/>
      <c r="L319" s="62"/>
      <c r="M319" s="62"/>
      <c r="N319" s="63"/>
      <c r="O319" s="63"/>
      <c r="P319" s="63"/>
      <c r="Q319" s="63"/>
      <c r="R319" s="63"/>
      <c r="S319" s="63"/>
      <c r="T319" s="63"/>
      <c r="U319" s="63"/>
      <c r="V319" s="63"/>
      <c r="W319" s="63"/>
      <c r="X319" s="63"/>
      <c r="Y319" s="63"/>
      <c r="Z319" s="63"/>
    </row>
    <row r="320" spans="1:26" ht="50">
      <c r="A320" s="63"/>
      <c r="B320" s="304" t="s">
        <v>2156</v>
      </c>
      <c r="C320" s="69" t="s">
        <v>934</v>
      </c>
      <c r="D320" s="69" t="s">
        <v>935</v>
      </c>
      <c r="E320" s="94">
        <v>2</v>
      </c>
      <c r="F320" s="94" t="s">
        <v>469</v>
      </c>
      <c r="G320" s="135"/>
      <c r="H320" s="107"/>
      <c r="I320" s="282"/>
      <c r="J320" s="287"/>
      <c r="K320" s="287"/>
      <c r="L320" s="62"/>
      <c r="M320" s="62"/>
      <c r="N320" s="63"/>
      <c r="O320" s="63"/>
      <c r="P320" s="63"/>
      <c r="Q320" s="63"/>
      <c r="R320" s="63"/>
      <c r="S320" s="63"/>
      <c r="T320" s="63"/>
      <c r="U320" s="63"/>
      <c r="V320" s="63"/>
      <c r="W320" s="63"/>
      <c r="X320" s="63"/>
      <c r="Y320" s="63"/>
      <c r="Z320" s="63"/>
    </row>
    <row r="321" spans="1:26" ht="50">
      <c r="A321" s="63"/>
      <c r="B321" s="304"/>
      <c r="C321" s="69"/>
      <c r="D321" s="93" t="s">
        <v>936</v>
      </c>
      <c r="E321" s="94">
        <v>2</v>
      </c>
      <c r="F321" s="94" t="s">
        <v>469</v>
      </c>
      <c r="G321" s="135"/>
      <c r="H321" s="107"/>
      <c r="I321" s="282"/>
      <c r="J321" s="287"/>
      <c r="K321" s="287"/>
      <c r="L321" s="62"/>
      <c r="M321" s="62"/>
      <c r="N321" s="63"/>
      <c r="O321" s="63"/>
      <c r="P321" s="63"/>
      <c r="Q321" s="63"/>
      <c r="R321" s="63"/>
      <c r="S321" s="63"/>
      <c r="T321" s="63"/>
      <c r="U321" s="63"/>
      <c r="V321" s="63"/>
      <c r="W321" s="63"/>
      <c r="X321" s="63"/>
      <c r="Y321" s="63"/>
      <c r="Z321" s="63"/>
    </row>
    <row r="322" spans="1:26" ht="25">
      <c r="A322" s="63"/>
      <c r="B322" s="304"/>
      <c r="C322" s="69"/>
      <c r="D322" s="93" t="s">
        <v>937</v>
      </c>
      <c r="E322" s="94">
        <v>2</v>
      </c>
      <c r="F322" s="94" t="s">
        <v>469</v>
      </c>
      <c r="G322" s="135"/>
      <c r="H322" s="107"/>
      <c r="I322" s="282"/>
      <c r="J322" s="287"/>
      <c r="K322" s="287"/>
      <c r="L322" s="62"/>
      <c r="M322" s="62"/>
      <c r="N322" s="63"/>
      <c r="O322" s="63"/>
      <c r="P322" s="63"/>
      <c r="Q322" s="63"/>
      <c r="R322" s="63"/>
      <c r="S322" s="63"/>
      <c r="T322" s="63"/>
      <c r="U322" s="63"/>
      <c r="V322" s="63"/>
      <c r="W322" s="63"/>
      <c r="X322" s="63"/>
      <c r="Y322" s="63"/>
      <c r="Z322" s="63"/>
    </row>
    <row r="323" spans="1:26" ht="25">
      <c r="A323" s="63"/>
      <c r="B323" s="304"/>
      <c r="C323" s="69"/>
      <c r="D323" s="93" t="s">
        <v>938</v>
      </c>
      <c r="E323" s="94">
        <v>2</v>
      </c>
      <c r="F323" s="94" t="s">
        <v>469</v>
      </c>
      <c r="G323" s="135"/>
      <c r="H323" s="107"/>
      <c r="I323" s="282"/>
      <c r="J323" s="287"/>
      <c r="K323" s="287"/>
      <c r="L323" s="62"/>
      <c r="M323" s="62"/>
      <c r="N323" s="63"/>
      <c r="O323" s="63"/>
      <c r="P323" s="63"/>
      <c r="Q323" s="63"/>
      <c r="R323" s="63"/>
      <c r="S323" s="63"/>
      <c r="T323" s="63"/>
      <c r="U323" s="63"/>
      <c r="V323" s="63"/>
      <c r="W323" s="63"/>
      <c r="X323" s="63"/>
      <c r="Y323" s="63"/>
      <c r="Z323" s="63"/>
    </row>
    <row r="324" spans="1:26" ht="30.75" hidden="1" customHeight="1">
      <c r="A324" s="106"/>
      <c r="B324" s="310" t="s">
        <v>939</v>
      </c>
      <c r="C324" s="109" t="s">
        <v>940</v>
      </c>
      <c r="D324" s="136"/>
      <c r="E324" s="110"/>
      <c r="F324" s="110"/>
      <c r="G324" s="136"/>
      <c r="H324" s="315"/>
      <c r="I324" s="312"/>
      <c r="J324" s="105"/>
      <c r="K324" s="105"/>
      <c r="L324" s="105"/>
      <c r="M324" s="105"/>
      <c r="N324" s="106"/>
      <c r="O324" s="106"/>
      <c r="P324" s="106"/>
      <c r="Q324" s="106"/>
      <c r="R324" s="106"/>
      <c r="S324" s="106"/>
      <c r="T324" s="106"/>
      <c r="U324" s="106"/>
      <c r="V324" s="106"/>
      <c r="W324" s="106"/>
      <c r="X324" s="106"/>
      <c r="Y324" s="106"/>
      <c r="Z324" s="106"/>
    </row>
    <row r="325" spans="1:26" ht="50">
      <c r="A325" s="63"/>
      <c r="B325" s="304" t="s">
        <v>2157</v>
      </c>
      <c r="C325" s="69" t="s">
        <v>942</v>
      </c>
      <c r="D325" s="93" t="s">
        <v>2158</v>
      </c>
      <c r="E325" s="94">
        <v>2</v>
      </c>
      <c r="F325" s="94" t="s">
        <v>469</v>
      </c>
      <c r="G325" s="135"/>
      <c r="H325" s="107"/>
      <c r="I325" s="282"/>
      <c r="J325" s="287"/>
      <c r="K325" s="287"/>
      <c r="L325" s="62"/>
      <c r="M325" s="62"/>
      <c r="N325" s="63"/>
      <c r="O325" s="63"/>
      <c r="P325" s="63"/>
      <c r="Q325" s="63"/>
      <c r="R325" s="63"/>
      <c r="S325" s="63"/>
      <c r="T325" s="63"/>
      <c r="U325" s="63"/>
      <c r="V325" s="63"/>
      <c r="W325" s="63"/>
      <c r="X325" s="63"/>
      <c r="Y325" s="63"/>
      <c r="Z325" s="63"/>
    </row>
    <row r="326" spans="1:26" ht="50">
      <c r="A326" s="63"/>
      <c r="B326" s="304" t="s">
        <v>944</v>
      </c>
      <c r="C326" s="69" t="s">
        <v>945</v>
      </c>
      <c r="D326" s="93" t="s">
        <v>946</v>
      </c>
      <c r="E326" s="94">
        <v>2</v>
      </c>
      <c r="F326" s="94" t="s">
        <v>469</v>
      </c>
      <c r="G326" s="135"/>
      <c r="H326" s="107"/>
      <c r="I326" s="282"/>
      <c r="J326" s="287"/>
      <c r="K326" s="287"/>
      <c r="L326" s="62"/>
      <c r="M326" s="62"/>
      <c r="N326" s="63"/>
      <c r="O326" s="63"/>
      <c r="P326" s="63"/>
      <c r="Q326" s="63"/>
      <c r="R326" s="63"/>
      <c r="S326" s="63"/>
      <c r="T326" s="63"/>
      <c r="U326" s="63"/>
      <c r="V326" s="63"/>
      <c r="W326" s="63"/>
      <c r="X326" s="63"/>
      <c r="Y326" s="63"/>
      <c r="Z326" s="63"/>
    </row>
    <row r="327" spans="1:26" ht="25">
      <c r="A327" s="63"/>
      <c r="B327" s="329" t="s">
        <v>236</v>
      </c>
      <c r="C327" s="1629" t="s">
        <v>90</v>
      </c>
      <c r="D327" s="1630"/>
      <c r="E327" s="1630"/>
      <c r="F327" s="1630"/>
      <c r="G327" s="1630"/>
      <c r="H327" s="1631"/>
      <c r="I327" s="306"/>
      <c r="J327" s="287">
        <f>SUM(E328:E329)</f>
        <v>4</v>
      </c>
      <c r="K327" s="287">
        <f>COUNT(E328:E329)*2</f>
        <v>4</v>
      </c>
      <c r="L327" s="62"/>
      <c r="M327" s="62"/>
      <c r="N327" s="63"/>
      <c r="O327" s="63"/>
      <c r="P327" s="63"/>
      <c r="Q327" s="63"/>
      <c r="R327" s="63"/>
      <c r="S327" s="63"/>
      <c r="T327" s="63"/>
      <c r="U327" s="63"/>
      <c r="V327" s="63"/>
      <c r="W327" s="63"/>
      <c r="X327" s="63"/>
      <c r="Y327" s="63"/>
      <c r="Z327" s="63"/>
    </row>
    <row r="328" spans="1:26" ht="50">
      <c r="A328" s="63"/>
      <c r="B328" s="304" t="s">
        <v>2159</v>
      </c>
      <c r="C328" s="69" t="s">
        <v>948</v>
      </c>
      <c r="D328" s="69" t="s">
        <v>949</v>
      </c>
      <c r="E328" s="94">
        <v>2</v>
      </c>
      <c r="F328" s="94" t="s">
        <v>506</v>
      </c>
      <c r="G328" s="93"/>
      <c r="H328" s="107"/>
      <c r="I328" s="282"/>
      <c r="J328" s="287"/>
      <c r="K328" s="287"/>
      <c r="L328" s="62"/>
      <c r="M328" s="62"/>
      <c r="N328" s="63"/>
      <c r="O328" s="63"/>
      <c r="P328" s="63"/>
      <c r="Q328" s="63"/>
      <c r="R328" s="63"/>
      <c r="S328" s="63"/>
      <c r="T328" s="63"/>
      <c r="U328" s="63"/>
      <c r="V328" s="63"/>
      <c r="W328" s="63"/>
      <c r="X328" s="63"/>
      <c r="Y328" s="63"/>
      <c r="Z328" s="63"/>
    </row>
    <row r="329" spans="1:26" ht="50">
      <c r="A329" s="63"/>
      <c r="B329" s="304" t="s">
        <v>2160</v>
      </c>
      <c r="C329" s="69" t="s">
        <v>951</v>
      </c>
      <c r="D329" s="93" t="s">
        <v>2161</v>
      </c>
      <c r="E329" s="94">
        <v>2</v>
      </c>
      <c r="F329" s="94" t="s">
        <v>506</v>
      </c>
      <c r="G329" s="154"/>
      <c r="H329" s="107"/>
      <c r="I329" s="282"/>
      <c r="J329" s="287"/>
      <c r="K329" s="287"/>
      <c r="L329" s="62"/>
      <c r="M329" s="62"/>
      <c r="N329" s="63"/>
      <c r="O329" s="63"/>
      <c r="P329" s="63"/>
      <c r="Q329" s="63"/>
      <c r="R329" s="63"/>
      <c r="S329" s="63"/>
      <c r="T329" s="63"/>
      <c r="U329" s="63"/>
      <c r="V329" s="63"/>
      <c r="W329" s="63"/>
      <c r="X329" s="63"/>
      <c r="Y329" s="63"/>
      <c r="Z329" s="63"/>
    </row>
    <row r="330" spans="1:26" ht="42.75" hidden="1" customHeight="1">
      <c r="A330" s="106"/>
      <c r="B330" s="310" t="s">
        <v>2162</v>
      </c>
      <c r="C330" s="347" t="s">
        <v>956</v>
      </c>
      <c r="D330" s="136"/>
      <c r="E330" s="110"/>
      <c r="F330" s="110"/>
      <c r="G330" s="136"/>
      <c r="H330" s="315"/>
      <c r="I330" s="312"/>
      <c r="J330" s="105"/>
      <c r="K330" s="105"/>
      <c r="L330" s="105"/>
      <c r="M330" s="105"/>
      <c r="N330" s="106"/>
      <c r="O330" s="106"/>
      <c r="P330" s="106"/>
      <c r="Q330" s="106"/>
      <c r="R330" s="106"/>
      <c r="S330" s="106"/>
      <c r="T330" s="106"/>
      <c r="U330" s="106"/>
      <c r="V330" s="106"/>
      <c r="W330" s="106"/>
      <c r="X330" s="106"/>
      <c r="Y330" s="106"/>
      <c r="Z330" s="106"/>
    </row>
    <row r="331" spans="1:26" ht="25">
      <c r="A331" s="63"/>
      <c r="B331" s="329" t="s">
        <v>91</v>
      </c>
      <c r="C331" s="1629" t="s">
        <v>92</v>
      </c>
      <c r="D331" s="1630"/>
      <c r="E331" s="1630"/>
      <c r="F331" s="1630"/>
      <c r="G331" s="1630"/>
      <c r="H331" s="1631"/>
      <c r="I331" s="306"/>
      <c r="J331" s="287">
        <f>SUM(E332)</f>
        <v>2</v>
      </c>
      <c r="K331" s="287">
        <f>COUNT(E332)*2</f>
        <v>2</v>
      </c>
      <c r="L331" s="62"/>
      <c r="M331" s="62"/>
      <c r="N331" s="63"/>
      <c r="O331" s="63"/>
      <c r="P331" s="63"/>
      <c r="Q331" s="63"/>
      <c r="R331" s="63"/>
      <c r="S331" s="63"/>
      <c r="T331" s="63"/>
      <c r="U331" s="63"/>
      <c r="V331" s="63"/>
      <c r="W331" s="63"/>
      <c r="X331" s="63"/>
      <c r="Y331" s="63"/>
      <c r="Z331" s="63"/>
    </row>
    <row r="332" spans="1:26" ht="50">
      <c r="A332" s="63"/>
      <c r="B332" s="329" t="s">
        <v>960</v>
      </c>
      <c r="C332" s="69" t="s">
        <v>961</v>
      </c>
      <c r="D332" s="69" t="s">
        <v>2163</v>
      </c>
      <c r="E332" s="94">
        <v>2</v>
      </c>
      <c r="F332" s="94" t="s">
        <v>611</v>
      </c>
      <c r="G332" s="135"/>
      <c r="H332" s="107"/>
      <c r="I332" s="282"/>
      <c r="J332" s="287"/>
      <c r="K332" s="287"/>
      <c r="L332" s="62"/>
      <c r="M332" s="62"/>
      <c r="N332" s="63"/>
      <c r="O332" s="63"/>
      <c r="P332" s="63"/>
      <c r="Q332" s="63"/>
      <c r="R332" s="63"/>
      <c r="S332" s="63"/>
      <c r="T332" s="63"/>
      <c r="U332" s="63"/>
      <c r="V332" s="63"/>
      <c r="W332" s="63"/>
      <c r="X332" s="63"/>
      <c r="Y332" s="63"/>
      <c r="Z332" s="63"/>
    </row>
    <row r="333" spans="1:26" ht="46.5" hidden="1" customHeight="1">
      <c r="A333" s="106"/>
      <c r="B333" s="348" t="s">
        <v>962</v>
      </c>
      <c r="C333" s="115" t="s">
        <v>963</v>
      </c>
      <c r="D333" s="138"/>
      <c r="E333" s="117"/>
      <c r="F333" s="117"/>
      <c r="G333" s="138"/>
      <c r="H333" s="311"/>
      <c r="I333" s="312"/>
      <c r="J333" s="105"/>
      <c r="K333" s="105"/>
      <c r="L333" s="105"/>
      <c r="M333" s="105"/>
      <c r="N333" s="106"/>
      <c r="O333" s="106"/>
      <c r="P333" s="106"/>
      <c r="Q333" s="106"/>
      <c r="R333" s="106"/>
      <c r="S333" s="106"/>
      <c r="T333" s="106"/>
      <c r="U333" s="106"/>
      <c r="V333" s="106"/>
      <c r="W333" s="106"/>
      <c r="X333" s="106"/>
      <c r="Y333" s="106"/>
      <c r="Z333" s="106"/>
    </row>
    <row r="334" spans="1:26" ht="57" hidden="1" customHeight="1">
      <c r="A334" s="106"/>
      <c r="B334" s="348" t="s">
        <v>964</v>
      </c>
      <c r="C334" s="153" t="s">
        <v>965</v>
      </c>
      <c r="D334" s="143"/>
      <c r="E334" s="131"/>
      <c r="F334" s="131"/>
      <c r="G334" s="143"/>
      <c r="H334" s="313"/>
      <c r="I334" s="312"/>
      <c r="J334" s="105"/>
      <c r="K334" s="105"/>
      <c r="L334" s="105"/>
      <c r="M334" s="105"/>
      <c r="N334" s="106"/>
      <c r="O334" s="106"/>
      <c r="P334" s="106"/>
      <c r="Q334" s="106"/>
      <c r="R334" s="106"/>
      <c r="S334" s="106"/>
      <c r="T334" s="106"/>
      <c r="U334" s="106"/>
      <c r="V334" s="106"/>
      <c r="W334" s="106"/>
      <c r="X334" s="106"/>
      <c r="Y334" s="106"/>
      <c r="Z334" s="106"/>
    </row>
    <row r="335" spans="1:26" ht="25">
      <c r="A335" s="63"/>
      <c r="B335" s="329" t="s">
        <v>238</v>
      </c>
      <c r="C335" s="1629" t="s">
        <v>94</v>
      </c>
      <c r="D335" s="1630"/>
      <c r="E335" s="1630"/>
      <c r="F335" s="1630"/>
      <c r="G335" s="1630"/>
      <c r="H335" s="1631"/>
      <c r="I335" s="306"/>
      <c r="J335" s="287">
        <f>SUM(E336)</f>
        <v>2</v>
      </c>
      <c r="K335" s="287">
        <f>COUNT(E336)*2</f>
        <v>2</v>
      </c>
      <c r="L335" s="62"/>
      <c r="M335" s="62"/>
      <c r="N335" s="63"/>
      <c r="O335" s="63"/>
      <c r="P335" s="63"/>
      <c r="Q335" s="63"/>
      <c r="R335" s="63"/>
      <c r="S335" s="63"/>
      <c r="T335" s="63"/>
      <c r="U335" s="63"/>
      <c r="V335" s="63"/>
      <c r="W335" s="63"/>
      <c r="X335" s="63"/>
      <c r="Y335" s="63"/>
      <c r="Z335" s="63"/>
    </row>
    <row r="336" spans="1:26" ht="25">
      <c r="A336" s="63"/>
      <c r="B336" s="304" t="s">
        <v>2164</v>
      </c>
      <c r="C336" s="69" t="s">
        <v>2165</v>
      </c>
      <c r="D336" s="93" t="s">
        <v>2166</v>
      </c>
      <c r="E336" s="94">
        <v>2</v>
      </c>
      <c r="F336" s="94" t="s">
        <v>469</v>
      </c>
      <c r="G336" s="135"/>
      <c r="H336" s="107"/>
      <c r="I336" s="282"/>
      <c r="J336" s="287"/>
      <c r="K336" s="287"/>
      <c r="L336" s="62"/>
      <c r="M336" s="62"/>
      <c r="N336" s="63"/>
      <c r="O336" s="63"/>
      <c r="P336" s="63"/>
      <c r="Q336" s="63"/>
      <c r="R336" s="63"/>
      <c r="S336" s="63"/>
      <c r="T336" s="63"/>
      <c r="U336" s="63"/>
      <c r="V336" s="63"/>
      <c r="W336" s="63"/>
      <c r="X336" s="63"/>
      <c r="Y336" s="63"/>
      <c r="Z336" s="63"/>
    </row>
    <row r="337" spans="1:26" ht="46.5" hidden="1" customHeight="1">
      <c r="A337" s="106"/>
      <c r="B337" s="310" t="s">
        <v>2167</v>
      </c>
      <c r="C337" s="115" t="s">
        <v>970</v>
      </c>
      <c r="D337" s="138"/>
      <c r="E337" s="117"/>
      <c r="F337" s="117"/>
      <c r="G337" s="138"/>
      <c r="H337" s="311"/>
      <c r="I337" s="312"/>
      <c r="J337" s="105"/>
      <c r="K337" s="105"/>
      <c r="L337" s="105"/>
      <c r="M337" s="105"/>
      <c r="N337" s="106"/>
      <c r="O337" s="106"/>
      <c r="P337" s="106"/>
      <c r="Q337" s="106"/>
      <c r="R337" s="106"/>
      <c r="S337" s="106"/>
      <c r="T337" s="106"/>
      <c r="U337" s="106"/>
      <c r="V337" s="106"/>
      <c r="W337" s="106"/>
      <c r="X337" s="106"/>
      <c r="Y337" s="106"/>
      <c r="Z337" s="106"/>
    </row>
    <row r="338" spans="1:26" ht="42.75" hidden="1" customHeight="1">
      <c r="A338" s="106"/>
      <c r="B338" s="310" t="s">
        <v>972</v>
      </c>
      <c r="C338" s="150" t="s">
        <v>973</v>
      </c>
      <c r="D338" s="141"/>
      <c r="E338" s="124"/>
      <c r="F338" s="124"/>
      <c r="G338" s="141"/>
      <c r="H338" s="155"/>
      <c r="I338" s="312"/>
      <c r="J338" s="105"/>
      <c r="K338" s="105"/>
      <c r="L338" s="105"/>
      <c r="M338" s="105"/>
      <c r="N338" s="106"/>
      <c r="O338" s="106"/>
      <c r="P338" s="106"/>
      <c r="Q338" s="106"/>
      <c r="R338" s="106"/>
      <c r="S338" s="106"/>
      <c r="T338" s="106"/>
      <c r="U338" s="106"/>
      <c r="V338" s="106"/>
      <c r="W338" s="106"/>
      <c r="X338" s="106"/>
      <c r="Y338" s="106"/>
      <c r="Z338" s="106"/>
    </row>
    <row r="339" spans="1:26" ht="39.75" hidden="1" customHeight="1">
      <c r="A339" s="106"/>
      <c r="B339" s="349" t="s">
        <v>95</v>
      </c>
      <c r="C339" s="324" t="s">
        <v>96</v>
      </c>
      <c r="D339" s="325"/>
      <c r="E339" s="325"/>
      <c r="F339" s="325"/>
      <c r="G339" s="325"/>
      <c r="H339" s="326"/>
      <c r="I339" s="327"/>
      <c r="J339" s="105"/>
      <c r="K339" s="105"/>
      <c r="L339" s="105"/>
      <c r="M339" s="105"/>
      <c r="N339" s="106"/>
      <c r="O339" s="106"/>
      <c r="P339" s="106"/>
      <c r="Q339" s="106"/>
      <c r="R339" s="106"/>
      <c r="S339" s="106"/>
      <c r="T339" s="106"/>
      <c r="U339" s="106"/>
      <c r="V339" s="106"/>
      <c r="W339" s="106"/>
      <c r="X339" s="106"/>
      <c r="Y339" s="106"/>
      <c r="Z339" s="106"/>
    </row>
    <row r="340" spans="1:26" ht="46.5" hidden="1" customHeight="1">
      <c r="A340" s="106"/>
      <c r="B340" s="310" t="s">
        <v>975</v>
      </c>
      <c r="C340" s="122" t="s">
        <v>976</v>
      </c>
      <c r="D340" s="141"/>
      <c r="E340" s="124"/>
      <c r="F340" s="124"/>
      <c r="G340" s="141"/>
      <c r="H340" s="155"/>
      <c r="I340" s="312"/>
      <c r="J340" s="105"/>
      <c r="K340" s="105"/>
      <c r="L340" s="105"/>
      <c r="M340" s="105"/>
      <c r="N340" s="106"/>
      <c r="O340" s="106"/>
      <c r="P340" s="106"/>
      <c r="Q340" s="106"/>
      <c r="R340" s="106"/>
      <c r="S340" s="106"/>
      <c r="T340" s="106"/>
      <c r="U340" s="106"/>
      <c r="V340" s="106"/>
      <c r="W340" s="106"/>
      <c r="X340" s="106"/>
      <c r="Y340" s="106"/>
      <c r="Z340" s="106"/>
    </row>
    <row r="341" spans="1:26" ht="46.5" hidden="1" customHeight="1">
      <c r="A341" s="106"/>
      <c r="B341" s="310" t="s">
        <v>977</v>
      </c>
      <c r="C341" s="122" t="s">
        <v>978</v>
      </c>
      <c r="D341" s="141"/>
      <c r="E341" s="124"/>
      <c r="F341" s="124"/>
      <c r="G341" s="141"/>
      <c r="H341" s="155"/>
      <c r="I341" s="312"/>
      <c r="J341" s="105"/>
      <c r="K341" s="105"/>
      <c r="L341" s="105"/>
      <c r="M341" s="105"/>
      <c r="N341" s="106"/>
      <c r="O341" s="106"/>
      <c r="P341" s="106"/>
      <c r="Q341" s="106"/>
      <c r="R341" s="106"/>
      <c r="S341" s="106"/>
      <c r="T341" s="106"/>
      <c r="U341" s="106"/>
      <c r="V341" s="106"/>
      <c r="W341" s="106"/>
      <c r="X341" s="106"/>
      <c r="Y341" s="106"/>
      <c r="Z341" s="106"/>
    </row>
    <row r="342" spans="1:26" ht="39.75" hidden="1" customHeight="1">
      <c r="A342" s="106"/>
      <c r="B342" s="350" t="s">
        <v>97</v>
      </c>
      <c r="C342" s="324" t="s">
        <v>98</v>
      </c>
      <c r="D342" s="325"/>
      <c r="E342" s="325"/>
      <c r="F342" s="325"/>
      <c r="G342" s="325"/>
      <c r="H342" s="326"/>
      <c r="I342" s="327"/>
      <c r="J342" s="105"/>
      <c r="K342" s="105"/>
      <c r="L342" s="105"/>
      <c r="M342" s="105"/>
      <c r="N342" s="106"/>
      <c r="O342" s="106"/>
      <c r="P342" s="106"/>
      <c r="Q342" s="106"/>
      <c r="R342" s="106"/>
      <c r="S342" s="106"/>
      <c r="T342" s="106"/>
      <c r="U342" s="106"/>
      <c r="V342" s="106"/>
      <c r="W342" s="106"/>
      <c r="X342" s="106"/>
      <c r="Y342" s="106"/>
      <c r="Z342" s="106"/>
    </row>
    <row r="343" spans="1:26" ht="30.75" hidden="1" customHeight="1">
      <c r="A343" s="106"/>
      <c r="B343" s="310" t="s">
        <v>979</v>
      </c>
      <c r="C343" s="122" t="s">
        <v>980</v>
      </c>
      <c r="D343" s="141"/>
      <c r="E343" s="124"/>
      <c r="F343" s="124"/>
      <c r="G343" s="141"/>
      <c r="H343" s="155"/>
      <c r="I343" s="312"/>
      <c r="J343" s="105"/>
      <c r="K343" s="105"/>
      <c r="L343" s="105"/>
      <c r="M343" s="105"/>
      <c r="N343" s="106"/>
      <c r="O343" s="106"/>
      <c r="P343" s="106"/>
      <c r="Q343" s="106"/>
      <c r="R343" s="106"/>
      <c r="S343" s="106"/>
      <c r="T343" s="106"/>
      <c r="U343" s="106"/>
      <c r="V343" s="106"/>
      <c r="W343" s="106"/>
      <c r="X343" s="106"/>
      <c r="Y343" s="106"/>
      <c r="Z343" s="106"/>
    </row>
    <row r="344" spans="1:26" ht="46.5" hidden="1" customHeight="1">
      <c r="A344" s="106"/>
      <c r="B344" s="310" t="s">
        <v>981</v>
      </c>
      <c r="C344" s="122" t="s">
        <v>982</v>
      </c>
      <c r="D344" s="141"/>
      <c r="E344" s="124"/>
      <c r="F344" s="124"/>
      <c r="G344" s="141"/>
      <c r="H344" s="155"/>
      <c r="I344" s="312"/>
      <c r="J344" s="105"/>
      <c r="K344" s="105"/>
      <c r="L344" s="105"/>
      <c r="M344" s="105"/>
      <c r="N344" s="106"/>
      <c r="O344" s="106"/>
      <c r="P344" s="106"/>
      <c r="Q344" s="106"/>
      <c r="R344" s="106"/>
      <c r="S344" s="106"/>
      <c r="T344" s="106"/>
      <c r="U344" s="106"/>
      <c r="V344" s="106"/>
      <c r="W344" s="106"/>
      <c r="X344" s="106"/>
      <c r="Y344" s="106"/>
      <c r="Z344" s="106"/>
    </row>
    <row r="345" spans="1:26" ht="39.75" hidden="1" customHeight="1">
      <c r="A345" s="106"/>
      <c r="B345" s="349" t="s">
        <v>2168</v>
      </c>
      <c r="C345" s="324" t="s">
        <v>100</v>
      </c>
      <c r="D345" s="325"/>
      <c r="E345" s="325"/>
      <c r="F345" s="325"/>
      <c r="G345" s="325"/>
      <c r="H345" s="326"/>
      <c r="I345" s="327"/>
      <c r="J345" s="105"/>
      <c r="K345" s="105"/>
      <c r="L345" s="105"/>
      <c r="M345" s="105"/>
      <c r="N345" s="106"/>
      <c r="O345" s="106"/>
      <c r="P345" s="106"/>
      <c r="Q345" s="106"/>
      <c r="R345" s="106"/>
      <c r="S345" s="106"/>
      <c r="T345" s="106"/>
      <c r="U345" s="106"/>
      <c r="V345" s="106"/>
      <c r="W345" s="106"/>
      <c r="X345" s="106"/>
      <c r="Y345" s="106"/>
      <c r="Z345" s="106"/>
    </row>
    <row r="346" spans="1:26" ht="46.5" hidden="1" customHeight="1">
      <c r="A346" s="106"/>
      <c r="B346" s="310" t="s">
        <v>2169</v>
      </c>
      <c r="C346" s="122" t="s">
        <v>984</v>
      </c>
      <c r="D346" s="141"/>
      <c r="E346" s="124"/>
      <c r="F346" s="124"/>
      <c r="G346" s="141"/>
      <c r="H346" s="155"/>
      <c r="I346" s="312"/>
      <c r="J346" s="105"/>
      <c r="K346" s="105"/>
      <c r="L346" s="105"/>
      <c r="M346" s="105"/>
      <c r="N346" s="106"/>
      <c r="O346" s="106"/>
      <c r="P346" s="106"/>
      <c r="Q346" s="106"/>
      <c r="R346" s="106"/>
      <c r="S346" s="106"/>
      <c r="T346" s="106"/>
      <c r="U346" s="106"/>
      <c r="V346" s="106"/>
      <c r="W346" s="106"/>
      <c r="X346" s="106"/>
      <c r="Y346" s="106"/>
      <c r="Z346" s="106"/>
    </row>
    <row r="347" spans="1:26" ht="46.5" hidden="1" customHeight="1">
      <c r="A347" s="106"/>
      <c r="B347" s="310" t="s">
        <v>986</v>
      </c>
      <c r="C347" s="122" t="s">
        <v>987</v>
      </c>
      <c r="D347" s="141"/>
      <c r="E347" s="124"/>
      <c r="F347" s="124"/>
      <c r="G347" s="141"/>
      <c r="H347" s="155"/>
      <c r="I347" s="312"/>
      <c r="J347" s="105"/>
      <c r="K347" s="105"/>
      <c r="L347" s="105"/>
      <c r="M347" s="105"/>
      <c r="N347" s="106"/>
      <c r="O347" s="106"/>
      <c r="P347" s="106"/>
      <c r="Q347" s="106"/>
      <c r="R347" s="106"/>
      <c r="S347" s="106"/>
      <c r="T347" s="106"/>
      <c r="U347" s="106"/>
      <c r="V347" s="106"/>
      <c r="W347" s="106"/>
      <c r="X347" s="106"/>
      <c r="Y347" s="106"/>
      <c r="Z347" s="106"/>
    </row>
    <row r="348" spans="1:26" ht="46.5" hidden="1" customHeight="1">
      <c r="A348" s="106"/>
      <c r="B348" s="310" t="s">
        <v>2170</v>
      </c>
      <c r="C348" s="176" t="s">
        <v>989</v>
      </c>
      <c r="D348" s="143"/>
      <c r="E348" s="131"/>
      <c r="F348" s="131"/>
      <c r="G348" s="143"/>
      <c r="H348" s="313"/>
      <c r="I348" s="312"/>
      <c r="J348" s="105"/>
      <c r="K348" s="105"/>
      <c r="L348" s="105"/>
      <c r="M348" s="105"/>
      <c r="N348" s="106"/>
      <c r="O348" s="106"/>
      <c r="P348" s="106"/>
      <c r="Q348" s="106"/>
      <c r="R348" s="106"/>
      <c r="S348" s="106"/>
      <c r="T348" s="106"/>
      <c r="U348" s="106"/>
      <c r="V348" s="106"/>
      <c r="W348" s="106"/>
      <c r="X348" s="106"/>
      <c r="Y348" s="106"/>
      <c r="Z348" s="106"/>
    </row>
    <row r="349" spans="1:26" ht="25">
      <c r="A349" s="63"/>
      <c r="B349" s="329" t="s">
        <v>239</v>
      </c>
      <c r="C349" s="1629" t="s">
        <v>102</v>
      </c>
      <c r="D349" s="1630"/>
      <c r="E349" s="1630"/>
      <c r="F349" s="1630"/>
      <c r="G349" s="1630"/>
      <c r="H349" s="1631"/>
      <c r="I349" s="306"/>
      <c r="J349" s="287">
        <f>SUM(E350:E353)</f>
        <v>8</v>
      </c>
      <c r="K349" s="287">
        <f>COUNT(E350:E353)*2</f>
        <v>8</v>
      </c>
      <c r="L349" s="62"/>
      <c r="M349" s="62"/>
      <c r="N349" s="63"/>
      <c r="O349" s="63"/>
      <c r="P349" s="63"/>
      <c r="Q349" s="63"/>
      <c r="R349" s="63"/>
      <c r="S349" s="63"/>
      <c r="T349" s="63"/>
      <c r="U349" s="63"/>
      <c r="V349" s="63"/>
      <c r="W349" s="63"/>
      <c r="X349" s="63"/>
      <c r="Y349" s="63"/>
      <c r="Z349" s="63"/>
    </row>
    <row r="350" spans="1:26" ht="100">
      <c r="A350" s="63"/>
      <c r="B350" s="304" t="s">
        <v>2171</v>
      </c>
      <c r="C350" s="69" t="s">
        <v>992</v>
      </c>
      <c r="D350" s="69" t="s">
        <v>993</v>
      </c>
      <c r="E350" s="94">
        <v>2</v>
      </c>
      <c r="F350" s="94" t="s">
        <v>549</v>
      </c>
      <c r="G350" s="135"/>
      <c r="H350" s="107"/>
      <c r="I350" s="282"/>
      <c r="J350" s="287"/>
      <c r="K350" s="287"/>
      <c r="L350" s="62"/>
      <c r="M350" s="62"/>
      <c r="N350" s="63"/>
      <c r="O350" s="63"/>
      <c r="P350" s="63"/>
      <c r="Q350" s="63"/>
      <c r="R350" s="63"/>
      <c r="S350" s="63"/>
      <c r="T350" s="63"/>
      <c r="U350" s="63"/>
      <c r="V350" s="63"/>
      <c r="W350" s="63"/>
      <c r="X350" s="63"/>
      <c r="Y350" s="63"/>
      <c r="Z350" s="63"/>
    </row>
    <row r="351" spans="1:26" ht="50">
      <c r="A351" s="63"/>
      <c r="B351" s="304" t="s">
        <v>2172</v>
      </c>
      <c r="C351" s="69" t="s">
        <v>995</v>
      </c>
      <c r="D351" s="69" t="s">
        <v>996</v>
      </c>
      <c r="E351" s="94">
        <v>2</v>
      </c>
      <c r="F351" s="94" t="s">
        <v>611</v>
      </c>
      <c r="G351" s="69" t="s">
        <v>997</v>
      </c>
      <c r="H351" s="107"/>
      <c r="I351" s="282"/>
      <c r="J351" s="287"/>
      <c r="K351" s="287"/>
      <c r="L351" s="62"/>
      <c r="M351" s="62"/>
      <c r="N351" s="63"/>
      <c r="O351" s="63"/>
      <c r="P351" s="63"/>
      <c r="Q351" s="63"/>
      <c r="R351" s="63"/>
      <c r="S351" s="63"/>
      <c r="T351" s="63"/>
      <c r="U351" s="63"/>
      <c r="V351" s="63"/>
      <c r="W351" s="63"/>
      <c r="X351" s="63"/>
      <c r="Y351" s="63"/>
      <c r="Z351" s="63"/>
    </row>
    <row r="352" spans="1:26" ht="50">
      <c r="A352" s="63"/>
      <c r="B352" s="304"/>
      <c r="C352" s="69"/>
      <c r="D352" s="69" t="s">
        <v>998</v>
      </c>
      <c r="E352" s="94">
        <v>2</v>
      </c>
      <c r="F352" s="94" t="s">
        <v>549</v>
      </c>
      <c r="G352" s="135"/>
      <c r="H352" s="107"/>
      <c r="I352" s="282"/>
      <c r="J352" s="287"/>
      <c r="K352" s="287"/>
      <c r="L352" s="62"/>
      <c r="M352" s="62"/>
      <c r="N352" s="63"/>
      <c r="O352" s="63"/>
      <c r="P352" s="63"/>
      <c r="Q352" s="63"/>
      <c r="R352" s="63"/>
      <c r="S352" s="63"/>
      <c r="T352" s="63"/>
      <c r="U352" s="63"/>
      <c r="V352" s="63"/>
      <c r="W352" s="63"/>
      <c r="X352" s="63"/>
      <c r="Y352" s="63"/>
      <c r="Z352" s="63"/>
    </row>
    <row r="353" spans="1:26" ht="75">
      <c r="A353" s="63"/>
      <c r="B353" s="304" t="s">
        <v>2173</v>
      </c>
      <c r="C353" s="69" t="s">
        <v>1000</v>
      </c>
      <c r="D353" s="69" t="s">
        <v>1001</v>
      </c>
      <c r="E353" s="94">
        <v>2</v>
      </c>
      <c r="F353" s="94" t="s">
        <v>469</v>
      </c>
      <c r="G353" s="93"/>
      <c r="H353" s="107"/>
      <c r="I353" s="282"/>
      <c r="J353" s="287"/>
      <c r="K353" s="287"/>
      <c r="L353" s="62"/>
      <c r="M353" s="62"/>
      <c r="N353" s="63"/>
      <c r="O353" s="63"/>
      <c r="P353" s="63"/>
      <c r="Q353" s="63"/>
      <c r="R353" s="63"/>
      <c r="S353" s="63"/>
      <c r="T353" s="63"/>
      <c r="U353" s="63"/>
      <c r="V353" s="63"/>
      <c r="W353" s="63"/>
      <c r="X353" s="63"/>
      <c r="Y353" s="63"/>
      <c r="Z353" s="63"/>
    </row>
    <row r="354" spans="1:26" ht="24">
      <c r="A354" s="63"/>
      <c r="B354" s="304" t="s">
        <v>103</v>
      </c>
      <c r="C354" s="1629" t="s">
        <v>104</v>
      </c>
      <c r="D354" s="1630"/>
      <c r="E354" s="1630"/>
      <c r="F354" s="1630"/>
      <c r="G354" s="1630"/>
      <c r="H354" s="1631"/>
      <c r="I354" s="306"/>
      <c r="J354" s="287">
        <f>SUM(E355)</f>
        <v>2</v>
      </c>
      <c r="K354" s="287">
        <f>COUNT(E355)*2</f>
        <v>2</v>
      </c>
      <c r="L354" s="62"/>
      <c r="M354" s="62"/>
      <c r="N354" s="63"/>
      <c r="O354" s="63"/>
      <c r="P354" s="63"/>
      <c r="Q354" s="63"/>
      <c r="R354" s="63"/>
      <c r="S354" s="63"/>
      <c r="T354" s="63"/>
      <c r="U354" s="63"/>
      <c r="V354" s="63"/>
      <c r="W354" s="63"/>
      <c r="X354" s="63"/>
      <c r="Y354" s="63"/>
      <c r="Z354" s="63"/>
    </row>
    <row r="355" spans="1:26" ht="75">
      <c r="A355" s="63"/>
      <c r="B355" s="304" t="s">
        <v>1002</v>
      </c>
      <c r="C355" s="69" t="s">
        <v>1003</v>
      </c>
      <c r="D355" s="93" t="s">
        <v>1004</v>
      </c>
      <c r="E355" s="94">
        <v>2</v>
      </c>
      <c r="F355" s="94" t="s">
        <v>599</v>
      </c>
      <c r="G355" s="69" t="s">
        <v>2174</v>
      </c>
      <c r="H355" s="107"/>
      <c r="I355" s="282"/>
      <c r="J355" s="287"/>
      <c r="K355" s="287"/>
      <c r="L355" s="62"/>
      <c r="M355" s="62"/>
      <c r="N355" s="63"/>
      <c r="O355" s="63"/>
      <c r="P355" s="63"/>
      <c r="Q355" s="63"/>
      <c r="R355" s="63"/>
      <c r="S355" s="63"/>
      <c r="T355" s="63"/>
      <c r="U355" s="63"/>
      <c r="V355" s="63"/>
      <c r="W355" s="63"/>
      <c r="X355" s="63"/>
      <c r="Y355" s="63"/>
      <c r="Z355" s="63"/>
    </row>
    <row r="356" spans="1:26" ht="28.5" hidden="1" customHeight="1">
      <c r="A356" s="106"/>
      <c r="B356" s="310" t="s">
        <v>1006</v>
      </c>
      <c r="C356" s="202" t="s">
        <v>1007</v>
      </c>
      <c r="D356" s="136"/>
      <c r="E356" s="110"/>
      <c r="F356" s="110"/>
      <c r="G356" s="136"/>
      <c r="H356" s="315"/>
      <c r="I356" s="312"/>
      <c r="J356" s="105"/>
      <c r="K356" s="105"/>
      <c r="L356" s="105"/>
      <c r="M356" s="105"/>
      <c r="N356" s="106"/>
      <c r="O356" s="106"/>
      <c r="P356" s="106"/>
      <c r="Q356" s="106"/>
      <c r="R356" s="106"/>
      <c r="S356" s="106"/>
      <c r="T356" s="106"/>
      <c r="U356" s="106"/>
      <c r="V356" s="106"/>
      <c r="W356" s="106"/>
      <c r="X356" s="106"/>
      <c r="Y356" s="106"/>
      <c r="Z356" s="106"/>
    </row>
    <row r="357" spans="1:26" ht="24">
      <c r="A357" s="63"/>
      <c r="B357" s="304"/>
      <c r="C357" s="1632" t="s">
        <v>1008</v>
      </c>
      <c r="D357" s="1632"/>
      <c r="E357" s="1632"/>
      <c r="F357" s="1632"/>
      <c r="G357" s="1632"/>
      <c r="H357" s="1633"/>
      <c r="I357" s="305"/>
      <c r="J357" s="62">
        <f t="shared" ref="J357:K357" si="5">J358+J372+J380+J397+J400+J410+J420+J437+J444+J473+J523+J562+J579</f>
        <v>302</v>
      </c>
      <c r="K357" s="62">
        <f t="shared" si="5"/>
        <v>302</v>
      </c>
      <c r="L357" s="62"/>
      <c r="M357" s="62"/>
      <c r="N357" s="63"/>
      <c r="O357" s="63"/>
      <c r="P357" s="63"/>
      <c r="Q357" s="63"/>
      <c r="R357" s="63"/>
      <c r="S357" s="63"/>
      <c r="T357" s="63"/>
      <c r="U357" s="63"/>
      <c r="V357" s="63"/>
      <c r="W357" s="63"/>
      <c r="X357" s="63"/>
      <c r="Y357" s="63"/>
      <c r="Z357" s="63"/>
    </row>
    <row r="358" spans="1:26" ht="25">
      <c r="A358" s="63"/>
      <c r="B358" s="329" t="s">
        <v>241</v>
      </c>
      <c r="C358" s="1629" t="s">
        <v>107</v>
      </c>
      <c r="D358" s="1630"/>
      <c r="E358" s="1630"/>
      <c r="F358" s="1630"/>
      <c r="G358" s="1630"/>
      <c r="H358" s="1631"/>
      <c r="I358" s="306"/>
      <c r="J358" s="287">
        <f>SUM(E359:E370)</f>
        <v>24</v>
      </c>
      <c r="K358" s="287">
        <f>COUNT(E359:E370)*2</f>
        <v>24</v>
      </c>
      <c r="L358" s="62"/>
      <c r="M358" s="62"/>
      <c r="N358" s="63"/>
      <c r="O358" s="63"/>
      <c r="P358" s="63"/>
      <c r="Q358" s="63"/>
      <c r="R358" s="63"/>
      <c r="S358" s="63"/>
      <c r="T358" s="63"/>
      <c r="U358" s="63"/>
      <c r="V358" s="63"/>
      <c r="W358" s="63"/>
      <c r="X358" s="63"/>
      <c r="Y358" s="63"/>
      <c r="Z358" s="63"/>
    </row>
    <row r="359" spans="1:26" ht="50">
      <c r="A359" s="63"/>
      <c r="B359" s="304" t="s">
        <v>2175</v>
      </c>
      <c r="C359" s="69" t="s">
        <v>1010</v>
      </c>
      <c r="D359" s="69" t="s">
        <v>1011</v>
      </c>
      <c r="E359" s="94">
        <v>2</v>
      </c>
      <c r="F359" s="94" t="s">
        <v>877</v>
      </c>
      <c r="G359" s="135"/>
      <c r="H359" s="107"/>
      <c r="I359" s="282"/>
      <c r="J359" s="287"/>
      <c r="K359" s="287"/>
      <c r="L359" s="62"/>
      <c r="M359" s="62"/>
      <c r="N359" s="63"/>
      <c r="O359" s="63"/>
      <c r="P359" s="63"/>
      <c r="Q359" s="63"/>
      <c r="R359" s="63"/>
      <c r="S359" s="63"/>
      <c r="T359" s="63"/>
      <c r="U359" s="63"/>
      <c r="V359" s="63"/>
      <c r="W359" s="63"/>
      <c r="X359" s="63"/>
      <c r="Y359" s="63"/>
      <c r="Z359" s="63"/>
    </row>
    <row r="360" spans="1:26" ht="50">
      <c r="A360" s="63"/>
      <c r="B360" s="304"/>
      <c r="C360" s="69"/>
      <c r="D360" s="69" t="s">
        <v>2176</v>
      </c>
      <c r="E360" s="94">
        <v>2</v>
      </c>
      <c r="F360" s="94" t="s">
        <v>877</v>
      </c>
      <c r="G360" s="69" t="s">
        <v>2177</v>
      </c>
      <c r="H360" s="107"/>
      <c r="I360" s="282"/>
      <c r="J360" s="287"/>
      <c r="K360" s="287"/>
      <c r="L360" s="62"/>
      <c r="M360" s="62"/>
      <c r="N360" s="63"/>
      <c r="O360" s="63"/>
      <c r="P360" s="63"/>
      <c r="Q360" s="63"/>
      <c r="R360" s="63"/>
      <c r="S360" s="63"/>
      <c r="T360" s="63"/>
      <c r="U360" s="63"/>
      <c r="V360" s="63"/>
      <c r="W360" s="63"/>
      <c r="X360" s="63"/>
      <c r="Y360" s="63"/>
      <c r="Z360" s="63"/>
    </row>
    <row r="361" spans="1:26" ht="50">
      <c r="A361" s="63"/>
      <c r="B361" s="304"/>
      <c r="C361" s="69"/>
      <c r="D361" s="93" t="s">
        <v>2178</v>
      </c>
      <c r="E361" s="94">
        <v>2</v>
      </c>
      <c r="F361" s="206" t="s">
        <v>561</v>
      </c>
      <c r="G361" s="135"/>
      <c r="H361" s="107"/>
      <c r="I361" s="282"/>
      <c r="J361" s="287"/>
      <c r="K361" s="287"/>
      <c r="L361" s="62"/>
      <c r="M361" s="62"/>
      <c r="N361" s="63"/>
      <c r="O361" s="63"/>
      <c r="P361" s="63"/>
      <c r="Q361" s="63"/>
      <c r="R361" s="63"/>
      <c r="S361" s="63"/>
      <c r="T361" s="63"/>
      <c r="U361" s="63"/>
      <c r="V361" s="63"/>
      <c r="W361" s="63"/>
      <c r="X361" s="63"/>
      <c r="Y361" s="63"/>
      <c r="Z361" s="63"/>
    </row>
    <row r="362" spans="1:26" ht="75">
      <c r="A362" s="63"/>
      <c r="B362" s="304"/>
      <c r="C362" s="69"/>
      <c r="D362" s="93" t="s">
        <v>2179</v>
      </c>
      <c r="E362" s="94">
        <v>2</v>
      </c>
      <c r="F362" s="206" t="s">
        <v>599</v>
      </c>
      <c r="G362" s="135"/>
      <c r="H362" s="107"/>
      <c r="I362" s="282"/>
      <c r="J362" s="287"/>
      <c r="K362" s="287"/>
      <c r="L362" s="62"/>
      <c r="M362" s="62"/>
      <c r="N362" s="63"/>
      <c r="O362" s="63"/>
      <c r="P362" s="63"/>
      <c r="Q362" s="63"/>
      <c r="R362" s="63"/>
      <c r="S362" s="63"/>
      <c r="T362" s="63"/>
      <c r="U362" s="63"/>
      <c r="V362" s="63"/>
      <c r="W362" s="63"/>
      <c r="X362" s="63"/>
      <c r="Y362" s="63"/>
      <c r="Z362" s="63"/>
    </row>
    <row r="363" spans="1:26" ht="50">
      <c r="A363" s="63"/>
      <c r="B363" s="304" t="s">
        <v>1014</v>
      </c>
      <c r="C363" s="69" t="s">
        <v>1015</v>
      </c>
      <c r="D363" s="69" t="s">
        <v>2180</v>
      </c>
      <c r="E363" s="94">
        <v>2</v>
      </c>
      <c r="F363" s="206" t="s">
        <v>469</v>
      </c>
      <c r="G363" s="93" t="s">
        <v>2181</v>
      </c>
      <c r="H363" s="107"/>
      <c r="I363" s="282"/>
      <c r="J363" s="287"/>
      <c r="K363" s="287"/>
      <c r="L363" s="62"/>
      <c r="M363" s="62"/>
      <c r="N363" s="63"/>
      <c r="O363" s="63"/>
      <c r="P363" s="63"/>
      <c r="Q363" s="63"/>
      <c r="R363" s="63"/>
      <c r="S363" s="63"/>
      <c r="T363" s="63"/>
      <c r="U363" s="63"/>
      <c r="V363" s="63"/>
      <c r="W363" s="63"/>
      <c r="X363" s="63"/>
      <c r="Y363" s="63"/>
      <c r="Z363" s="63"/>
    </row>
    <row r="364" spans="1:26" ht="25">
      <c r="A364" s="63"/>
      <c r="B364" s="304"/>
      <c r="C364" s="146"/>
      <c r="D364" s="148" t="s">
        <v>2182</v>
      </c>
      <c r="E364" s="94">
        <v>2</v>
      </c>
      <c r="F364" s="183" t="s">
        <v>877</v>
      </c>
      <c r="G364" s="146" t="s">
        <v>2183</v>
      </c>
      <c r="H364" s="107"/>
      <c r="I364" s="282"/>
      <c r="J364" s="287"/>
      <c r="K364" s="287"/>
      <c r="L364" s="62"/>
      <c r="M364" s="62"/>
      <c r="N364" s="63"/>
      <c r="O364" s="63"/>
      <c r="P364" s="63"/>
      <c r="Q364" s="63"/>
      <c r="R364" s="63"/>
      <c r="S364" s="63"/>
      <c r="T364" s="63"/>
      <c r="U364" s="63"/>
      <c r="V364" s="63"/>
      <c r="W364" s="63"/>
      <c r="X364" s="63"/>
      <c r="Y364" s="63"/>
      <c r="Z364" s="63"/>
    </row>
    <row r="365" spans="1:26" ht="75">
      <c r="A365" s="63"/>
      <c r="B365" s="304"/>
      <c r="C365" s="146"/>
      <c r="D365" s="148" t="s">
        <v>2184</v>
      </c>
      <c r="E365" s="94">
        <v>2</v>
      </c>
      <c r="F365" s="183" t="s">
        <v>504</v>
      </c>
      <c r="G365" s="146" t="s">
        <v>2185</v>
      </c>
      <c r="H365" s="107"/>
      <c r="I365" s="282"/>
      <c r="J365" s="287"/>
      <c r="K365" s="287"/>
      <c r="L365" s="62"/>
      <c r="M365" s="62"/>
      <c r="N365" s="63"/>
      <c r="O365" s="63"/>
      <c r="P365" s="63"/>
      <c r="Q365" s="63"/>
      <c r="R365" s="63"/>
      <c r="S365" s="63"/>
      <c r="T365" s="63"/>
      <c r="U365" s="63"/>
      <c r="V365" s="63"/>
      <c r="W365" s="63"/>
      <c r="X365" s="63"/>
      <c r="Y365" s="63"/>
      <c r="Z365" s="63"/>
    </row>
    <row r="366" spans="1:26" ht="50">
      <c r="A366" s="63"/>
      <c r="B366" s="304"/>
      <c r="C366" s="146"/>
      <c r="D366" s="148" t="s">
        <v>2186</v>
      </c>
      <c r="E366" s="94">
        <v>2</v>
      </c>
      <c r="F366" s="183" t="s">
        <v>504</v>
      </c>
      <c r="G366" s="351" t="s">
        <v>2187</v>
      </c>
      <c r="H366" s="107"/>
      <c r="I366" s="282"/>
      <c r="J366" s="287"/>
      <c r="K366" s="287"/>
      <c r="L366" s="62"/>
      <c r="M366" s="62"/>
      <c r="N366" s="63"/>
      <c r="O366" s="63"/>
      <c r="P366" s="63"/>
      <c r="Q366" s="63"/>
      <c r="R366" s="63"/>
      <c r="S366" s="63"/>
      <c r="T366" s="63"/>
      <c r="U366" s="63"/>
      <c r="V366" s="63"/>
      <c r="W366" s="63"/>
      <c r="X366" s="63"/>
      <c r="Y366" s="63"/>
      <c r="Z366" s="63"/>
    </row>
    <row r="367" spans="1:26" ht="50">
      <c r="A367" s="63"/>
      <c r="B367" s="304"/>
      <c r="C367" s="146"/>
      <c r="D367" s="148" t="s">
        <v>2188</v>
      </c>
      <c r="E367" s="94">
        <v>2</v>
      </c>
      <c r="F367" s="183" t="s">
        <v>469</v>
      </c>
      <c r="G367" s="146" t="s">
        <v>2189</v>
      </c>
      <c r="H367" s="107"/>
      <c r="I367" s="282"/>
      <c r="J367" s="287"/>
      <c r="K367" s="287"/>
      <c r="L367" s="62"/>
      <c r="M367" s="62"/>
      <c r="N367" s="63"/>
      <c r="O367" s="63"/>
      <c r="P367" s="63"/>
      <c r="Q367" s="63"/>
      <c r="R367" s="63"/>
      <c r="S367" s="63"/>
      <c r="T367" s="63"/>
      <c r="U367" s="63"/>
      <c r="V367" s="63"/>
      <c r="W367" s="63"/>
      <c r="X367" s="63"/>
      <c r="Y367" s="63"/>
      <c r="Z367" s="63"/>
    </row>
    <row r="368" spans="1:26" ht="50">
      <c r="A368" s="63"/>
      <c r="B368" s="304"/>
      <c r="C368" s="146"/>
      <c r="D368" s="148" t="s">
        <v>2190</v>
      </c>
      <c r="E368" s="94">
        <v>2</v>
      </c>
      <c r="F368" s="183" t="s">
        <v>891</v>
      </c>
      <c r="G368" s="146" t="s">
        <v>2191</v>
      </c>
      <c r="H368" s="107"/>
      <c r="I368" s="282"/>
      <c r="J368" s="287"/>
      <c r="K368" s="287"/>
      <c r="L368" s="62"/>
      <c r="M368" s="62"/>
      <c r="N368" s="63"/>
      <c r="O368" s="63"/>
      <c r="P368" s="63"/>
      <c r="Q368" s="63"/>
      <c r="R368" s="63"/>
      <c r="S368" s="63"/>
      <c r="T368" s="63"/>
      <c r="U368" s="63"/>
      <c r="V368" s="63"/>
      <c r="W368" s="63"/>
      <c r="X368" s="63"/>
      <c r="Y368" s="63"/>
      <c r="Z368" s="63"/>
    </row>
    <row r="369" spans="1:26" ht="50">
      <c r="A369" s="63"/>
      <c r="B369" s="304" t="s">
        <v>2192</v>
      </c>
      <c r="C369" s="69" t="s">
        <v>1017</v>
      </c>
      <c r="D369" s="69" t="s">
        <v>2193</v>
      </c>
      <c r="E369" s="94">
        <v>2</v>
      </c>
      <c r="F369" s="94" t="s">
        <v>599</v>
      </c>
      <c r="G369" s="135"/>
      <c r="H369" s="107"/>
      <c r="I369" s="282"/>
      <c r="J369" s="287"/>
      <c r="K369" s="287"/>
      <c r="L369" s="62"/>
      <c r="M369" s="62"/>
      <c r="N369" s="63"/>
      <c r="O369" s="63"/>
      <c r="P369" s="63"/>
      <c r="Q369" s="63"/>
      <c r="R369" s="63"/>
      <c r="S369" s="63"/>
      <c r="T369" s="63"/>
      <c r="U369" s="63"/>
      <c r="V369" s="63"/>
      <c r="W369" s="63"/>
      <c r="X369" s="63"/>
      <c r="Y369" s="63"/>
      <c r="Z369" s="63"/>
    </row>
    <row r="370" spans="1:26" ht="50">
      <c r="A370" s="63"/>
      <c r="B370" s="304"/>
      <c r="C370" s="69"/>
      <c r="D370" s="69" t="s">
        <v>2194</v>
      </c>
      <c r="E370" s="94">
        <v>2</v>
      </c>
      <c r="F370" s="94" t="s">
        <v>599</v>
      </c>
      <c r="G370" s="135"/>
      <c r="H370" s="107"/>
      <c r="I370" s="282"/>
      <c r="J370" s="287"/>
      <c r="K370" s="287"/>
      <c r="L370" s="62"/>
      <c r="M370" s="62"/>
      <c r="N370" s="63"/>
      <c r="O370" s="63"/>
      <c r="P370" s="63"/>
      <c r="Q370" s="63"/>
      <c r="R370" s="63"/>
      <c r="S370" s="63"/>
      <c r="T370" s="63"/>
      <c r="U370" s="63"/>
      <c r="V370" s="63"/>
      <c r="W370" s="63"/>
      <c r="X370" s="63"/>
      <c r="Y370" s="63"/>
      <c r="Z370" s="63"/>
    </row>
    <row r="371" spans="1:26" ht="46.5" hidden="1" customHeight="1">
      <c r="A371" s="106"/>
      <c r="B371" s="310" t="s">
        <v>2195</v>
      </c>
      <c r="C371" s="109" t="s">
        <v>1029</v>
      </c>
      <c r="D371" s="136"/>
      <c r="E371" s="110"/>
      <c r="F371" s="110"/>
      <c r="G371" s="136"/>
      <c r="H371" s="315"/>
      <c r="I371" s="312"/>
      <c r="J371" s="105"/>
      <c r="K371" s="105"/>
      <c r="L371" s="105"/>
      <c r="M371" s="105"/>
      <c r="N371" s="106"/>
      <c r="O371" s="106"/>
      <c r="P371" s="106"/>
      <c r="Q371" s="106"/>
      <c r="R371" s="106"/>
      <c r="S371" s="106"/>
      <c r="T371" s="106"/>
      <c r="U371" s="106"/>
      <c r="V371" s="106"/>
      <c r="W371" s="106"/>
      <c r="X371" s="106"/>
      <c r="Y371" s="106"/>
      <c r="Z371" s="106"/>
    </row>
    <row r="372" spans="1:26" ht="25">
      <c r="A372" s="63"/>
      <c r="B372" s="329" t="s">
        <v>242</v>
      </c>
      <c r="C372" s="1629" t="s">
        <v>109</v>
      </c>
      <c r="D372" s="1630"/>
      <c r="E372" s="1630"/>
      <c r="F372" s="1630"/>
      <c r="G372" s="1630"/>
      <c r="H372" s="1631"/>
      <c r="I372" s="306"/>
      <c r="J372" s="287">
        <f>SUM(E373:E379)</f>
        <v>14</v>
      </c>
      <c r="K372" s="287">
        <f>COUNT(E373:E379)*2</f>
        <v>14</v>
      </c>
      <c r="L372" s="62"/>
      <c r="M372" s="62"/>
      <c r="N372" s="63"/>
      <c r="O372" s="63"/>
      <c r="P372" s="63"/>
      <c r="Q372" s="63"/>
      <c r="R372" s="63"/>
      <c r="S372" s="63"/>
      <c r="T372" s="63"/>
      <c r="U372" s="63"/>
      <c r="V372" s="63"/>
      <c r="W372" s="63"/>
      <c r="X372" s="63"/>
      <c r="Y372" s="63"/>
      <c r="Z372" s="63"/>
    </row>
    <row r="373" spans="1:26" ht="50">
      <c r="A373" s="63"/>
      <c r="B373" s="304" t="s">
        <v>2196</v>
      </c>
      <c r="C373" s="69" t="s">
        <v>1032</v>
      </c>
      <c r="D373" s="93" t="s">
        <v>2197</v>
      </c>
      <c r="E373" s="94">
        <v>2</v>
      </c>
      <c r="F373" s="94" t="s">
        <v>469</v>
      </c>
      <c r="G373" s="135"/>
      <c r="H373" s="107"/>
      <c r="I373" s="282"/>
      <c r="J373" s="287"/>
      <c r="K373" s="287"/>
      <c r="L373" s="62"/>
      <c r="M373" s="62"/>
      <c r="N373" s="63"/>
      <c r="O373" s="63"/>
      <c r="P373" s="63"/>
      <c r="Q373" s="63"/>
      <c r="R373" s="63"/>
      <c r="S373" s="63"/>
      <c r="T373" s="63"/>
      <c r="U373" s="63"/>
      <c r="V373" s="63"/>
      <c r="W373" s="63"/>
      <c r="X373" s="63"/>
      <c r="Y373" s="63"/>
      <c r="Z373" s="63"/>
    </row>
    <row r="374" spans="1:26" ht="50">
      <c r="A374" s="63"/>
      <c r="B374" s="329" t="s">
        <v>2198</v>
      </c>
      <c r="C374" s="93" t="s">
        <v>1038</v>
      </c>
      <c r="D374" s="93" t="s">
        <v>1039</v>
      </c>
      <c r="E374" s="94">
        <v>2</v>
      </c>
      <c r="F374" s="94" t="s">
        <v>599</v>
      </c>
      <c r="G374" s="154"/>
      <c r="H374" s="107"/>
      <c r="I374" s="282"/>
      <c r="J374" s="287"/>
      <c r="K374" s="287"/>
      <c r="L374" s="62"/>
      <c r="M374" s="62"/>
      <c r="N374" s="63"/>
      <c r="O374" s="63"/>
      <c r="P374" s="63"/>
      <c r="Q374" s="63"/>
      <c r="R374" s="63"/>
      <c r="S374" s="63"/>
      <c r="T374" s="63"/>
      <c r="U374" s="63"/>
      <c r="V374" s="63"/>
      <c r="W374" s="63"/>
      <c r="X374" s="63"/>
      <c r="Y374" s="63"/>
      <c r="Z374" s="63"/>
    </row>
    <row r="375" spans="1:26" ht="75">
      <c r="A375" s="63"/>
      <c r="B375" s="329"/>
      <c r="C375" s="95"/>
      <c r="D375" s="148" t="s">
        <v>1040</v>
      </c>
      <c r="E375" s="94">
        <v>2</v>
      </c>
      <c r="F375" s="147" t="s">
        <v>599</v>
      </c>
      <c r="G375" s="148" t="s">
        <v>2199</v>
      </c>
      <c r="H375" s="107"/>
      <c r="I375" s="282"/>
      <c r="J375" s="287"/>
      <c r="K375" s="287"/>
      <c r="L375" s="62"/>
      <c r="M375" s="62"/>
      <c r="N375" s="63"/>
      <c r="O375" s="63"/>
      <c r="P375" s="63"/>
      <c r="Q375" s="63"/>
      <c r="R375" s="63"/>
      <c r="S375" s="63"/>
      <c r="T375" s="63"/>
      <c r="U375" s="63"/>
      <c r="V375" s="63"/>
      <c r="W375" s="63"/>
      <c r="X375" s="63"/>
      <c r="Y375" s="63"/>
      <c r="Z375" s="63"/>
    </row>
    <row r="376" spans="1:26" ht="50">
      <c r="A376" s="63"/>
      <c r="B376" s="329"/>
      <c r="C376" s="148"/>
      <c r="D376" s="148" t="s">
        <v>1042</v>
      </c>
      <c r="E376" s="94">
        <v>2</v>
      </c>
      <c r="F376" s="147" t="s">
        <v>599</v>
      </c>
      <c r="G376" s="148" t="s">
        <v>2200</v>
      </c>
      <c r="H376" s="107"/>
      <c r="I376" s="282"/>
      <c r="J376" s="287"/>
      <c r="K376" s="287"/>
      <c r="L376" s="62"/>
      <c r="M376" s="62"/>
      <c r="N376" s="63"/>
      <c r="O376" s="63"/>
      <c r="P376" s="63"/>
      <c r="Q376" s="63"/>
      <c r="R376" s="63"/>
      <c r="S376" s="63"/>
      <c r="T376" s="63"/>
      <c r="U376" s="63"/>
      <c r="V376" s="63"/>
      <c r="W376" s="63"/>
      <c r="X376" s="63"/>
      <c r="Y376" s="63"/>
      <c r="Z376" s="63"/>
    </row>
    <row r="377" spans="1:26" ht="175">
      <c r="A377" s="63"/>
      <c r="B377" s="329" t="s">
        <v>1044</v>
      </c>
      <c r="C377" s="93" t="s">
        <v>1045</v>
      </c>
      <c r="D377" s="93" t="s">
        <v>1048</v>
      </c>
      <c r="E377" s="94">
        <v>2</v>
      </c>
      <c r="F377" s="94" t="s">
        <v>599</v>
      </c>
      <c r="G377" s="93" t="s">
        <v>1049</v>
      </c>
      <c r="H377" s="107"/>
      <c r="I377" s="282"/>
      <c r="J377" s="287"/>
      <c r="K377" s="287"/>
      <c r="L377" s="62"/>
      <c r="M377" s="62"/>
      <c r="N377" s="63"/>
      <c r="O377" s="63"/>
      <c r="P377" s="63"/>
      <c r="Q377" s="63"/>
      <c r="R377" s="63"/>
      <c r="S377" s="63"/>
      <c r="T377" s="63"/>
      <c r="U377" s="63"/>
      <c r="V377" s="63"/>
      <c r="W377" s="63"/>
      <c r="X377" s="63"/>
      <c r="Y377" s="63"/>
      <c r="Z377" s="63"/>
    </row>
    <row r="378" spans="1:26" ht="75">
      <c r="A378" s="63"/>
      <c r="B378" s="329"/>
      <c r="C378" s="93"/>
      <c r="D378" s="93" t="s">
        <v>1050</v>
      </c>
      <c r="E378" s="94">
        <v>2</v>
      </c>
      <c r="F378" s="94" t="s">
        <v>877</v>
      </c>
      <c r="G378" s="93" t="s">
        <v>1051</v>
      </c>
      <c r="H378" s="107"/>
      <c r="I378" s="282"/>
      <c r="J378" s="287"/>
      <c r="K378" s="287"/>
      <c r="L378" s="62"/>
      <c r="M378" s="62"/>
      <c r="N378" s="63"/>
      <c r="O378" s="63"/>
      <c r="P378" s="63"/>
      <c r="Q378" s="63"/>
      <c r="R378" s="63"/>
      <c r="S378" s="63"/>
      <c r="T378" s="63"/>
      <c r="U378" s="63"/>
      <c r="V378" s="63"/>
      <c r="W378" s="63"/>
      <c r="X378" s="63"/>
      <c r="Y378" s="63"/>
      <c r="Z378" s="63"/>
    </row>
    <row r="379" spans="1:26" ht="50">
      <c r="A379" s="63"/>
      <c r="B379" s="329"/>
      <c r="C379" s="93"/>
      <c r="D379" s="93" t="s">
        <v>1052</v>
      </c>
      <c r="E379" s="94">
        <v>2</v>
      </c>
      <c r="F379" s="94" t="s">
        <v>599</v>
      </c>
      <c r="G379" s="93" t="s">
        <v>1053</v>
      </c>
      <c r="H379" s="107"/>
      <c r="I379" s="282"/>
      <c r="J379" s="287"/>
      <c r="K379" s="287"/>
      <c r="L379" s="62"/>
      <c r="M379" s="62"/>
      <c r="N379" s="63"/>
      <c r="O379" s="63"/>
      <c r="P379" s="63"/>
      <c r="Q379" s="63"/>
      <c r="R379" s="63"/>
      <c r="S379" s="63"/>
      <c r="T379" s="63"/>
      <c r="U379" s="63"/>
      <c r="V379" s="63"/>
      <c r="W379" s="63"/>
      <c r="X379" s="63"/>
      <c r="Y379" s="63"/>
      <c r="Z379" s="63"/>
    </row>
    <row r="380" spans="1:26" ht="25">
      <c r="A380" s="63"/>
      <c r="B380" s="329" t="s">
        <v>244</v>
      </c>
      <c r="C380" s="1629" t="s">
        <v>111</v>
      </c>
      <c r="D380" s="1630"/>
      <c r="E380" s="1630"/>
      <c r="F380" s="1630"/>
      <c r="G380" s="1630"/>
      <c r="H380" s="1631"/>
      <c r="I380" s="306"/>
      <c r="J380" s="287">
        <f>SUM(E381:E390)</f>
        <v>18</v>
      </c>
      <c r="K380" s="287">
        <f>COUNT(E381:E390)*2</f>
        <v>18</v>
      </c>
      <c r="L380" s="62"/>
      <c r="M380" s="62"/>
      <c r="N380" s="63"/>
      <c r="O380" s="63"/>
      <c r="P380" s="63"/>
      <c r="Q380" s="63"/>
      <c r="R380" s="63"/>
      <c r="S380" s="63"/>
      <c r="T380" s="63"/>
      <c r="U380" s="63"/>
      <c r="V380" s="63"/>
      <c r="W380" s="63"/>
      <c r="X380" s="63"/>
      <c r="Y380" s="63"/>
      <c r="Z380" s="63"/>
    </row>
    <row r="381" spans="1:26" ht="75">
      <c r="A381" s="63"/>
      <c r="B381" s="304" t="s">
        <v>2201</v>
      </c>
      <c r="C381" s="69" t="s">
        <v>1055</v>
      </c>
      <c r="D381" s="69" t="s">
        <v>2202</v>
      </c>
      <c r="E381" s="94">
        <v>2</v>
      </c>
      <c r="F381" s="94" t="s">
        <v>599</v>
      </c>
      <c r="G381" s="135"/>
      <c r="H381" s="107"/>
      <c r="I381" s="282"/>
      <c r="J381" s="287"/>
      <c r="K381" s="287"/>
      <c r="L381" s="62"/>
      <c r="M381" s="62"/>
      <c r="N381" s="63"/>
      <c r="O381" s="63"/>
      <c r="P381" s="63"/>
      <c r="Q381" s="63"/>
      <c r="R381" s="63"/>
      <c r="S381" s="63"/>
      <c r="T381" s="63"/>
      <c r="U381" s="63"/>
      <c r="V381" s="63"/>
      <c r="W381" s="63"/>
      <c r="X381" s="63"/>
      <c r="Y381" s="63"/>
      <c r="Z381" s="63"/>
    </row>
    <row r="382" spans="1:26" ht="75">
      <c r="A382" s="63"/>
      <c r="B382" s="304"/>
      <c r="C382" s="69"/>
      <c r="D382" s="69" t="s">
        <v>1058</v>
      </c>
      <c r="E382" s="94">
        <v>2</v>
      </c>
      <c r="F382" s="206" t="s">
        <v>599</v>
      </c>
      <c r="G382" s="135"/>
      <c r="H382" s="107"/>
      <c r="I382" s="282"/>
      <c r="J382" s="287"/>
      <c r="K382" s="287"/>
      <c r="L382" s="62"/>
      <c r="M382" s="62"/>
      <c r="N382" s="63"/>
      <c r="O382" s="63"/>
      <c r="P382" s="63"/>
      <c r="Q382" s="63"/>
      <c r="R382" s="63"/>
      <c r="S382" s="63"/>
      <c r="T382" s="63"/>
      <c r="U382" s="63"/>
      <c r="V382" s="63"/>
      <c r="W382" s="63"/>
      <c r="X382" s="63"/>
      <c r="Y382" s="63"/>
      <c r="Z382" s="63"/>
    </row>
    <row r="383" spans="1:26" ht="75">
      <c r="A383" s="63"/>
      <c r="B383" s="304" t="s">
        <v>2203</v>
      </c>
      <c r="C383" s="69" t="s">
        <v>1060</v>
      </c>
      <c r="D383" s="93" t="s">
        <v>2204</v>
      </c>
      <c r="E383" s="94">
        <v>2</v>
      </c>
      <c r="F383" s="206" t="s">
        <v>1099</v>
      </c>
      <c r="G383" s="69" t="s">
        <v>2205</v>
      </c>
      <c r="H383" s="107"/>
      <c r="I383" s="282"/>
      <c r="J383" s="287"/>
      <c r="K383" s="287"/>
      <c r="L383" s="62"/>
      <c r="M383" s="62"/>
      <c r="N383" s="63"/>
      <c r="O383" s="63"/>
      <c r="P383" s="63"/>
      <c r="Q383" s="63"/>
      <c r="R383" s="63"/>
      <c r="S383" s="63"/>
      <c r="T383" s="63"/>
      <c r="U383" s="63"/>
      <c r="V383" s="63"/>
      <c r="W383" s="63"/>
      <c r="X383" s="63"/>
      <c r="Y383" s="63"/>
      <c r="Z383" s="63"/>
    </row>
    <row r="384" spans="1:26" ht="50">
      <c r="A384" s="63"/>
      <c r="B384" s="304"/>
      <c r="C384" s="69"/>
      <c r="D384" s="69" t="s">
        <v>2206</v>
      </c>
      <c r="E384" s="94">
        <v>2</v>
      </c>
      <c r="F384" s="206" t="s">
        <v>599</v>
      </c>
      <c r="G384" s="135"/>
      <c r="H384" s="107"/>
      <c r="I384" s="282"/>
      <c r="J384" s="287"/>
      <c r="K384" s="287"/>
      <c r="L384" s="62"/>
      <c r="M384" s="62"/>
      <c r="N384" s="63"/>
      <c r="O384" s="63"/>
      <c r="P384" s="63"/>
      <c r="Q384" s="63"/>
      <c r="R384" s="63"/>
      <c r="S384" s="63"/>
      <c r="T384" s="63"/>
      <c r="U384" s="63"/>
      <c r="V384" s="63"/>
      <c r="W384" s="63"/>
      <c r="X384" s="63"/>
      <c r="Y384" s="63"/>
      <c r="Z384" s="63"/>
    </row>
    <row r="385" spans="1:26" ht="50">
      <c r="A385" s="63"/>
      <c r="B385" s="304"/>
      <c r="C385" s="69"/>
      <c r="D385" s="69" t="s">
        <v>1067</v>
      </c>
      <c r="E385" s="94">
        <v>2</v>
      </c>
      <c r="F385" s="206" t="s">
        <v>599</v>
      </c>
      <c r="G385" s="135"/>
      <c r="H385" s="107"/>
      <c r="I385" s="282"/>
      <c r="J385" s="287"/>
      <c r="K385" s="287"/>
      <c r="L385" s="62"/>
      <c r="M385" s="62"/>
      <c r="N385" s="63"/>
      <c r="O385" s="63"/>
      <c r="P385" s="63"/>
      <c r="Q385" s="63"/>
      <c r="R385" s="63"/>
      <c r="S385" s="63"/>
      <c r="T385" s="63"/>
      <c r="U385" s="63"/>
      <c r="V385" s="63"/>
      <c r="W385" s="63"/>
      <c r="X385" s="63"/>
      <c r="Y385" s="63"/>
      <c r="Z385" s="63"/>
    </row>
    <row r="386" spans="1:26" ht="75">
      <c r="A386" s="63"/>
      <c r="B386" s="304"/>
      <c r="C386" s="107"/>
      <c r="D386" s="146" t="s">
        <v>2207</v>
      </c>
      <c r="E386" s="94">
        <v>2</v>
      </c>
      <c r="F386" s="147" t="s">
        <v>877</v>
      </c>
      <c r="G386" s="146" t="s">
        <v>1069</v>
      </c>
      <c r="H386" s="107"/>
      <c r="I386" s="282"/>
      <c r="J386" s="287"/>
      <c r="K386" s="287"/>
      <c r="L386" s="62"/>
      <c r="M386" s="62"/>
      <c r="N386" s="63"/>
      <c r="O386" s="63"/>
      <c r="P386" s="63"/>
      <c r="Q386" s="63"/>
      <c r="R386" s="63"/>
      <c r="S386" s="63"/>
      <c r="T386" s="63"/>
      <c r="U386" s="63"/>
      <c r="V386" s="63"/>
      <c r="W386" s="63"/>
      <c r="X386" s="63"/>
      <c r="Y386" s="63"/>
      <c r="Z386" s="63"/>
    </row>
    <row r="387" spans="1:26" ht="50">
      <c r="A387" s="63"/>
      <c r="B387" s="304"/>
      <c r="C387" s="135"/>
      <c r="D387" s="69" t="s">
        <v>2208</v>
      </c>
      <c r="E387" s="94">
        <v>2</v>
      </c>
      <c r="F387" s="94" t="s">
        <v>611</v>
      </c>
      <c r="G387" s="135"/>
      <c r="H387" s="107"/>
      <c r="I387" s="282"/>
      <c r="J387" s="287"/>
      <c r="K387" s="287"/>
      <c r="L387" s="62"/>
      <c r="M387" s="62"/>
      <c r="N387" s="63"/>
      <c r="O387" s="63"/>
      <c r="P387" s="63"/>
      <c r="Q387" s="63"/>
      <c r="R387" s="63"/>
      <c r="S387" s="63"/>
      <c r="T387" s="63"/>
      <c r="U387" s="63"/>
      <c r="V387" s="63"/>
      <c r="W387" s="63"/>
      <c r="X387" s="63"/>
      <c r="Y387" s="63"/>
      <c r="Z387" s="63"/>
    </row>
    <row r="388" spans="1:26" ht="30.75" hidden="1" customHeight="1">
      <c r="A388" s="106"/>
      <c r="B388" s="310" t="s">
        <v>2209</v>
      </c>
      <c r="C388" s="109" t="s">
        <v>1071</v>
      </c>
      <c r="D388" s="136"/>
      <c r="E388" s="110"/>
      <c r="F388" s="110"/>
      <c r="G388" s="136"/>
      <c r="H388" s="315"/>
      <c r="I388" s="312"/>
      <c r="J388" s="105"/>
      <c r="K388" s="105"/>
      <c r="L388" s="105"/>
      <c r="M388" s="105"/>
      <c r="N388" s="106"/>
      <c r="O388" s="106"/>
      <c r="P388" s="106"/>
      <c r="Q388" s="106"/>
      <c r="R388" s="106"/>
      <c r="S388" s="106"/>
      <c r="T388" s="106"/>
      <c r="U388" s="106"/>
      <c r="V388" s="106"/>
      <c r="W388" s="106"/>
      <c r="X388" s="106"/>
      <c r="Y388" s="106"/>
      <c r="Z388" s="106"/>
    </row>
    <row r="389" spans="1:26" ht="50">
      <c r="A389" s="63"/>
      <c r="B389" s="304" t="s">
        <v>1073</v>
      </c>
      <c r="C389" s="69" t="s">
        <v>1074</v>
      </c>
      <c r="D389" s="93" t="s">
        <v>2210</v>
      </c>
      <c r="E389" s="94">
        <v>2</v>
      </c>
      <c r="F389" s="94" t="s">
        <v>611</v>
      </c>
      <c r="G389" s="135"/>
      <c r="H389" s="107"/>
      <c r="I389" s="282"/>
      <c r="J389" s="287"/>
      <c r="K389" s="287"/>
      <c r="L389" s="62"/>
      <c r="M389" s="62"/>
      <c r="N389" s="63"/>
      <c r="O389" s="63"/>
      <c r="P389" s="63"/>
      <c r="Q389" s="63"/>
      <c r="R389" s="63"/>
      <c r="S389" s="63"/>
      <c r="T389" s="63"/>
      <c r="U389" s="63"/>
      <c r="V389" s="63"/>
      <c r="W389" s="63"/>
      <c r="X389" s="63"/>
      <c r="Y389" s="63"/>
      <c r="Z389" s="63"/>
    </row>
    <row r="390" spans="1:26" ht="50">
      <c r="A390" s="63"/>
      <c r="B390" s="304"/>
      <c r="C390" s="352"/>
      <c r="D390" s="148" t="s">
        <v>2211</v>
      </c>
      <c r="E390" s="94">
        <v>2</v>
      </c>
      <c r="F390" s="147" t="s">
        <v>1189</v>
      </c>
      <c r="G390" s="146" t="s">
        <v>2212</v>
      </c>
      <c r="H390" s="353"/>
      <c r="I390" s="282"/>
      <c r="J390" s="287"/>
      <c r="K390" s="287"/>
      <c r="L390" s="62"/>
      <c r="M390" s="62"/>
      <c r="N390" s="63"/>
      <c r="O390" s="63"/>
      <c r="P390" s="63"/>
      <c r="Q390" s="63"/>
      <c r="R390" s="63"/>
      <c r="S390" s="63"/>
      <c r="T390" s="63"/>
      <c r="U390" s="63"/>
      <c r="V390" s="63"/>
      <c r="W390" s="63"/>
      <c r="X390" s="63"/>
      <c r="Y390" s="63"/>
      <c r="Z390" s="63"/>
    </row>
    <row r="391" spans="1:26" ht="39.75" hidden="1" customHeight="1">
      <c r="A391" s="105"/>
      <c r="B391" s="349" t="s">
        <v>246</v>
      </c>
      <c r="C391" s="354" t="s">
        <v>113</v>
      </c>
      <c r="D391" s="355"/>
      <c r="E391" s="355"/>
      <c r="F391" s="355"/>
      <c r="G391" s="355"/>
      <c r="H391" s="356"/>
      <c r="I391" s="327"/>
      <c r="J391" s="105"/>
      <c r="K391" s="105"/>
      <c r="L391" s="105"/>
      <c r="M391" s="105"/>
      <c r="N391" s="105"/>
      <c r="O391" s="105"/>
      <c r="P391" s="105"/>
      <c r="Q391" s="105"/>
      <c r="R391" s="105"/>
      <c r="S391" s="105"/>
      <c r="T391" s="105"/>
      <c r="U391" s="105"/>
      <c r="V391" s="105"/>
      <c r="W391" s="105"/>
      <c r="X391" s="105"/>
      <c r="Y391" s="105"/>
      <c r="Z391" s="105"/>
    </row>
    <row r="392" spans="1:26" ht="46.5" hidden="1" customHeight="1">
      <c r="A392" s="105"/>
      <c r="B392" s="310" t="s">
        <v>2213</v>
      </c>
      <c r="C392" s="122" t="s">
        <v>1076</v>
      </c>
      <c r="D392" s="141"/>
      <c r="E392" s="124"/>
      <c r="F392" s="124"/>
      <c r="G392" s="141"/>
      <c r="H392" s="155"/>
      <c r="I392" s="312"/>
      <c r="J392" s="105"/>
      <c r="K392" s="105"/>
      <c r="L392" s="105"/>
      <c r="M392" s="105"/>
      <c r="N392" s="105"/>
      <c r="O392" s="105"/>
      <c r="P392" s="105"/>
      <c r="Q392" s="105"/>
      <c r="R392" s="105"/>
      <c r="S392" s="105"/>
      <c r="T392" s="105"/>
      <c r="U392" s="105"/>
      <c r="V392" s="105"/>
      <c r="W392" s="105"/>
      <c r="X392" s="105"/>
      <c r="Y392" s="105"/>
      <c r="Z392" s="105"/>
    </row>
    <row r="393" spans="1:26" ht="42.75" hidden="1" customHeight="1">
      <c r="A393" s="105"/>
      <c r="B393" s="310" t="s">
        <v>2214</v>
      </c>
      <c r="C393" s="150" t="s">
        <v>1080</v>
      </c>
      <c r="D393" s="122"/>
      <c r="E393" s="124"/>
      <c r="F393" s="124"/>
      <c r="G393" s="141"/>
      <c r="H393" s="155"/>
      <c r="I393" s="312"/>
      <c r="J393" s="105"/>
      <c r="K393" s="105"/>
      <c r="L393" s="105"/>
      <c r="M393" s="105"/>
      <c r="N393" s="105"/>
      <c r="O393" s="105"/>
      <c r="P393" s="105"/>
      <c r="Q393" s="105"/>
      <c r="R393" s="105"/>
      <c r="S393" s="105"/>
      <c r="T393" s="105"/>
      <c r="U393" s="105"/>
      <c r="V393" s="105"/>
      <c r="W393" s="105"/>
      <c r="X393" s="105"/>
      <c r="Y393" s="105"/>
      <c r="Z393" s="105"/>
    </row>
    <row r="394" spans="1:26" ht="46.5" hidden="1" customHeight="1">
      <c r="A394" s="105"/>
      <c r="B394" s="310" t="s">
        <v>2215</v>
      </c>
      <c r="C394" s="122" t="s">
        <v>1086</v>
      </c>
      <c r="D394" s="141"/>
      <c r="E394" s="124"/>
      <c r="F394" s="124"/>
      <c r="G394" s="141"/>
      <c r="H394" s="155"/>
      <c r="I394" s="312"/>
      <c r="J394" s="105"/>
      <c r="K394" s="105"/>
      <c r="L394" s="105"/>
      <c r="M394" s="105"/>
      <c r="N394" s="105"/>
      <c r="O394" s="105"/>
      <c r="P394" s="105"/>
      <c r="Q394" s="105"/>
      <c r="R394" s="105"/>
      <c r="S394" s="105"/>
      <c r="T394" s="105"/>
      <c r="U394" s="105"/>
      <c r="V394" s="105"/>
      <c r="W394" s="105"/>
      <c r="X394" s="105"/>
      <c r="Y394" s="105"/>
      <c r="Z394" s="105"/>
    </row>
    <row r="395" spans="1:26" ht="15" hidden="1" customHeight="1">
      <c r="A395" s="105"/>
      <c r="B395" s="310" t="s">
        <v>2216</v>
      </c>
      <c r="C395" s="122" t="s">
        <v>1091</v>
      </c>
      <c r="D395" s="141"/>
      <c r="E395" s="124"/>
      <c r="F395" s="124"/>
      <c r="G395" s="141"/>
      <c r="H395" s="155"/>
      <c r="I395" s="312"/>
      <c r="J395" s="105"/>
      <c r="K395" s="105"/>
      <c r="L395" s="105"/>
      <c r="M395" s="105"/>
      <c r="N395" s="105"/>
      <c r="O395" s="105"/>
      <c r="P395" s="105"/>
      <c r="Q395" s="105"/>
      <c r="R395" s="105"/>
      <c r="S395" s="105"/>
      <c r="T395" s="105"/>
      <c r="U395" s="105"/>
      <c r="V395" s="105"/>
      <c r="W395" s="105"/>
      <c r="X395" s="105"/>
      <c r="Y395" s="105"/>
      <c r="Z395" s="105"/>
    </row>
    <row r="396" spans="1:26" ht="30.75" hidden="1" customHeight="1">
      <c r="A396" s="105"/>
      <c r="B396" s="310" t="s">
        <v>2217</v>
      </c>
      <c r="C396" s="129" t="s">
        <v>1095</v>
      </c>
      <c r="D396" s="143"/>
      <c r="E396" s="131"/>
      <c r="F396" s="131"/>
      <c r="G396" s="143"/>
      <c r="H396" s="313"/>
      <c r="I396" s="312"/>
      <c r="J396" s="105"/>
      <c r="K396" s="105"/>
      <c r="L396" s="105"/>
      <c r="M396" s="105"/>
      <c r="N396" s="105"/>
      <c r="O396" s="105"/>
      <c r="P396" s="105"/>
      <c r="Q396" s="105"/>
      <c r="R396" s="105"/>
      <c r="S396" s="105"/>
      <c r="T396" s="105"/>
      <c r="U396" s="105"/>
      <c r="V396" s="105"/>
      <c r="W396" s="105"/>
      <c r="X396" s="105"/>
      <c r="Y396" s="105"/>
      <c r="Z396" s="105"/>
    </row>
    <row r="397" spans="1:26" ht="25">
      <c r="A397" s="63"/>
      <c r="B397" s="329" t="s">
        <v>247</v>
      </c>
      <c r="C397" s="1629" t="s">
        <v>115</v>
      </c>
      <c r="D397" s="1630"/>
      <c r="E397" s="1630"/>
      <c r="F397" s="1630"/>
      <c r="G397" s="1630"/>
      <c r="H397" s="1631"/>
      <c r="I397" s="306"/>
      <c r="J397" s="287">
        <f>SUM(E399)</f>
        <v>2</v>
      </c>
      <c r="K397" s="287">
        <f>COUNT(E399)*2</f>
        <v>2</v>
      </c>
      <c r="L397" s="62"/>
      <c r="M397" s="62"/>
      <c r="N397" s="63"/>
      <c r="O397" s="63"/>
      <c r="P397" s="63"/>
      <c r="Q397" s="63"/>
      <c r="R397" s="63"/>
      <c r="S397" s="63"/>
      <c r="T397" s="63"/>
      <c r="U397" s="63"/>
      <c r="V397" s="63"/>
      <c r="W397" s="63"/>
      <c r="X397" s="63"/>
      <c r="Y397" s="63"/>
      <c r="Z397" s="63"/>
    </row>
    <row r="398" spans="1:26" ht="28.5" hidden="1" customHeight="1">
      <c r="A398" s="105"/>
      <c r="B398" s="310" t="s">
        <v>2218</v>
      </c>
      <c r="C398" s="232" t="s">
        <v>1102</v>
      </c>
      <c r="D398" s="136"/>
      <c r="E398" s="110"/>
      <c r="F398" s="110"/>
      <c r="G398" s="136"/>
      <c r="H398" s="315"/>
      <c r="I398" s="312"/>
      <c r="J398" s="105"/>
      <c r="K398" s="105"/>
      <c r="L398" s="105"/>
      <c r="M398" s="105"/>
      <c r="N398" s="105"/>
      <c r="O398" s="105"/>
      <c r="P398" s="105"/>
      <c r="Q398" s="105"/>
      <c r="R398" s="105"/>
      <c r="S398" s="105"/>
      <c r="T398" s="105"/>
      <c r="U398" s="105"/>
      <c r="V398" s="105"/>
      <c r="W398" s="105"/>
      <c r="X398" s="105"/>
      <c r="Y398" s="105"/>
      <c r="Z398" s="105"/>
    </row>
    <row r="399" spans="1:26" ht="75">
      <c r="A399" s="63"/>
      <c r="B399" s="304" t="s">
        <v>2219</v>
      </c>
      <c r="C399" s="69" t="s">
        <v>1106</v>
      </c>
      <c r="D399" s="93" t="s">
        <v>2220</v>
      </c>
      <c r="E399" s="94">
        <v>2</v>
      </c>
      <c r="F399" s="94" t="s">
        <v>506</v>
      </c>
      <c r="G399" s="135"/>
      <c r="H399" s="107"/>
      <c r="I399" s="282"/>
      <c r="J399" s="287"/>
      <c r="K399" s="287"/>
      <c r="L399" s="62"/>
      <c r="M399" s="62"/>
      <c r="N399" s="63"/>
      <c r="O399" s="63"/>
      <c r="P399" s="63"/>
      <c r="Q399" s="63"/>
      <c r="R399" s="63"/>
      <c r="S399" s="63"/>
      <c r="T399" s="63"/>
      <c r="U399" s="63"/>
      <c r="V399" s="63"/>
      <c r="W399" s="63"/>
      <c r="X399" s="63"/>
      <c r="Y399" s="63"/>
      <c r="Z399" s="63"/>
    </row>
    <row r="400" spans="1:26" ht="25">
      <c r="A400" s="63"/>
      <c r="B400" s="329" t="s">
        <v>249</v>
      </c>
      <c r="C400" s="1629" t="s">
        <v>117</v>
      </c>
      <c r="D400" s="1630"/>
      <c r="E400" s="1630"/>
      <c r="F400" s="1630"/>
      <c r="G400" s="1630"/>
      <c r="H400" s="1631"/>
      <c r="I400" s="306"/>
      <c r="J400" s="287">
        <f>SUM(E401:E409)</f>
        <v>18</v>
      </c>
      <c r="K400" s="287">
        <f>COUNT(E401:E409)*2</f>
        <v>18</v>
      </c>
      <c r="L400" s="62"/>
      <c r="M400" s="62"/>
      <c r="N400" s="63"/>
      <c r="O400" s="63"/>
      <c r="P400" s="63"/>
      <c r="Q400" s="63"/>
      <c r="R400" s="63"/>
      <c r="S400" s="63"/>
      <c r="T400" s="63"/>
      <c r="U400" s="63"/>
      <c r="V400" s="63"/>
      <c r="W400" s="63"/>
      <c r="X400" s="63"/>
      <c r="Y400" s="63"/>
      <c r="Z400" s="63"/>
    </row>
    <row r="401" spans="1:26" ht="175">
      <c r="A401" s="63"/>
      <c r="B401" s="304" t="s">
        <v>2221</v>
      </c>
      <c r="C401" s="146" t="s">
        <v>2222</v>
      </c>
      <c r="D401" s="148" t="s">
        <v>2223</v>
      </c>
      <c r="E401" s="94">
        <v>2</v>
      </c>
      <c r="F401" s="147" t="s">
        <v>877</v>
      </c>
      <c r="G401" s="146" t="s">
        <v>2224</v>
      </c>
      <c r="H401" s="107"/>
      <c r="I401" s="282"/>
      <c r="J401" s="287"/>
      <c r="K401" s="287"/>
      <c r="L401" s="62"/>
      <c r="M401" s="62"/>
      <c r="N401" s="63"/>
      <c r="O401" s="63"/>
      <c r="P401" s="63"/>
      <c r="Q401" s="63"/>
      <c r="R401" s="63"/>
      <c r="S401" s="63"/>
      <c r="T401" s="63"/>
      <c r="U401" s="63"/>
      <c r="V401" s="63"/>
      <c r="W401" s="63"/>
      <c r="X401" s="63"/>
      <c r="Y401" s="63"/>
      <c r="Z401" s="63"/>
    </row>
    <row r="402" spans="1:26" ht="50">
      <c r="A402" s="63"/>
      <c r="B402" s="304"/>
      <c r="C402" s="69"/>
      <c r="D402" s="93" t="s">
        <v>2225</v>
      </c>
      <c r="E402" s="94">
        <v>2</v>
      </c>
      <c r="F402" s="94" t="s">
        <v>877</v>
      </c>
      <c r="G402" s="135"/>
      <c r="H402" s="107"/>
      <c r="I402" s="282"/>
      <c r="J402" s="287"/>
      <c r="K402" s="287"/>
      <c r="L402" s="62"/>
      <c r="M402" s="62"/>
      <c r="N402" s="63"/>
      <c r="O402" s="63"/>
      <c r="P402" s="63"/>
      <c r="Q402" s="63"/>
      <c r="R402" s="63"/>
      <c r="S402" s="63"/>
      <c r="T402" s="63"/>
      <c r="U402" s="63"/>
      <c r="V402" s="63"/>
      <c r="W402" s="63"/>
      <c r="X402" s="63"/>
      <c r="Y402" s="63"/>
      <c r="Z402" s="63"/>
    </row>
    <row r="403" spans="1:26" ht="75">
      <c r="A403" s="63"/>
      <c r="B403" s="304" t="s">
        <v>2226</v>
      </c>
      <c r="C403" s="69" t="s">
        <v>2227</v>
      </c>
      <c r="D403" s="69" t="s">
        <v>1114</v>
      </c>
      <c r="E403" s="94">
        <v>2</v>
      </c>
      <c r="F403" s="94" t="s">
        <v>877</v>
      </c>
      <c r="G403" s="135"/>
      <c r="H403" s="107"/>
      <c r="I403" s="282"/>
      <c r="J403" s="287"/>
      <c r="K403" s="287"/>
      <c r="L403" s="62"/>
      <c r="M403" s="62"/>
      <c r="N403" s="63"/>
      <c r="O403" s="63"/>
      <c r="P403" s="63"/>
      <c r="Q403" s="63"/>
      <c r="R403" s="63"/>
      <c r="S403" s="63"/>
      <c r="T403" s="63"/>
      <c r="U403" s="63"/>
      <c r="V403" s="63"/>
      <c r="W403" s="63"/>
      <c r="X403" s="63"/>
      <c r="Y403" s="63"/>
      <c r="Z403" s="63"/>
    </row>
    <row r="404" spans="1:26" ht="50">
      <c r="A404" s="63"/>
      <c r="B404" s="304"/>
      <c r="C404" s="69"/>
      <c r="D404" s="69" t="s">
        <v>2228</v>
      </c>
      <c r="E404" s="94">
        <v>2</v>
      </c>
      <c r="F404" s="94" t="s">
        <v>599</v>
      </c>
      <c r="G404" s="69" t="s">
        <v>2229</v>
      </c>
      <c r="H404" s="107"/>
      <c r="I404" s="282"/>
      <c r="J404" s="287"/>
      <c r="K404" s="287"/>
      <c r="L404" s="62"/>
      <c r="M404" s="62"/>
      <c r="N404" s="63"/>
      <c r="O404" s="63"/>
      <c r="P404" s="63"/>
      <c r="Q404" s="63"/>
      <c r="R404" s="63"/>
      <c r="S404" s="63"/>
      <c r="T404" s="63"/>
      <c r="U404" s="63"/>
      <c r="V404" s="63"/>
      <c r="W404" s="63"/>
      <c r="X404" s="63"/>
      <c r="Y404" s="63"/>
      <c r="Z404" s="63"/>
    </row>
    <row r="405" spans="1:26" ht="25">
      <c r="A405" s="63"/>
      <c r="B405" s="304"/>
      <c r="C405" s="69"/>
      <c r="D405" s="69" t="s">
        <v>2230</v>
      </c>
      <c r="E405" s="94">
        <v>2</v>
      </c>
      <c r="F405" s="94" t="s">
        <v>387</v>
      </c>
      <c r="G405" s="135"/>
      <c r="H405" s="107"/>
      <c r="I405" s="282"/>
      <c r="J405" s="287"/>
      <c r="K405" s="287"/>
      <c r="L405" s="62"/>
      <c r="M405" s="62"/>
      <c r="N405" s="63"/>
      <c r="O405" s="63"/>
      <c r="P405" s="63"/>
      <c r="Q405" s="63"/>
      <c r="R405" s="63"/>
      <c r="S405" s="63"/>
      <c r="T405" s="63"/>
      <c r="U405" s="63"/>
      <c r="V405" s="63"/>
      <c r="W405" s="63"/>
      <c r="X405" s="63"/>
      <c r="Y405" s="63"/>
      <c r="Z405" s="63"/>
    </row>
    <row r="406" spans="1:26" ht="50">
      <c r="A406" s="63"/>
      <c r="B406" s="304" t="s">
        <v>1118</v>
      </c>
      <c r="C406" s="146" t="s">
        <v>1119</v>
      </c>
      <c r="D406" s="146" t="s">
        <v>1120</v>
      </c>
      <c r="E406" s="94">
        <v>2</v>
      </c>
      <c r="F406" s="147" t="s">
        <v>1099</v>
      </c>
      <c r="G406" s="146" t="s">
        <v>1121</v>
      </c>
      <c r="H406" s="107"/>
      <c r="I406" s="282"/>
      <c r="J406" s="287"/>
      <c r="K406" s="287"/>
      <c r="L406" s="62"/>
      <c r="M406" s="62"/>
      <c r="N406" s="63"/>
      <c r="O406" s="63"/>
      <c r="P406" s="63"/>
      <c r="Q406" s="63"/>
      <c r="R406" s="63"/>
      <c r="S406" s="63"/>
      <c r="T406" s="63"/>
      <c r="U406" s="63"/>
      <c r="V406" s="63"/>
      <c r="W406" s="63"/>
      <c r="X406" s="63"/>
      <c r="Y406" s="63"/>
      <c r="Z406" s="63"/>
    </row>
    <row r="407" spans="1:26" ht="150">
      <c r="A407" s="63"/>
      <c r="B407" s="304"/>
      <c r="C407" s="146"/>
      <c r="D407" s="146" t="s">
        <v>2231</v>
      </c>
      <c r="E407" s="206">
        <v>2</v>
      </c>
      <c r="F407" s="357" t="s">
        <v>599</v>
      </c>
      <c r="G407" s="146" t="s">
        <v>2232</v>
      </c>
      <c r="H407" s="107"/>
      <c r="I407" s="282"/>
      <c r="J407" s="287"/>
      <c r="K407" s="287"/>
      <c r="L407" s="62"/>
      <c r="M407" s="62"/>
      <c r="N407" s="63"/>
      <c r="O407" s="63"/>
      <c r="P407" s="63"/>
      <c r="Q407" s="63"/>
      <c r="R407" s="63"/>
      <c r="S407" s="63"/>
      <c r="T407" s="63"/>
      <c r="U407" s="63"/>
      <c r="V407" s="63"/>
      <c r="W407" s="63"/>
      <c r="X407" s="63"/>
      <c r="Y407" s="63"/>
      <c r="Z407" s="63"/>
    </row>
    <row r="408" spans="1:26" ht="75">
      <c r="A408" s="63"/>
      <c r="B408" s="304"/>
      <c r="C408" s="146"/>
      <c r="D408" s="146" t="s">
        <v>2233</v>
      </c>
      <c r="E408" s="206">
        <v>2</v>
      </c>
      <c r="F408" s="357" t="s">
        <v>599</v>
      </c>
      <c r="G408" s="146" t="s">
        <v>2234</v>
      </c>
      <c r="H408" s="107"/>
      <c r="I408" s="282"/>
      <c r="J408" s="287"/>
      <c r="K408" s="287"/>
      <c r="L408" s="62"/>
      <c r="M408" s="62"/>
      <c r="N408" s="63"/>
      <c r="O408" s="63"/>
      <c r="P408" s="63"/>
      <c r="Q408" s="63"/>
      <c r="R408" s="63"/>
      <c r="S408" s="63"/>
      <c r="T408" s="63"/>
      <c r="U408" s="63"/>
      <c r="V408" s="63"/>
      <c r="W408" s="63"/>
      <c r="X408" s="63"/>
      <c r="Y408" s="63"/>
      <c r="Z408" s="63"/>
    </row>
    <row r="409" spans="1:26" ht="50">
      <c r="A409" s="63"/>
      <c r="B409" s="304"/>
      <c r="C409" s="146"/>
      <c r="D409" s="146" t="s">
        <v>2235</v>
      </c>
      <c r="E409" s="94">
        <v>2</v>
      </c>
      <c r="F409" s="147" t="s">
        <v>561</v>
      </c>
      <c r="G409" s="146" t="s">
        <v>2236</v>
      </c>
      <c r="H409" s="107"/>
      <c r="I409" s="282"/>
      <c r="J409" s="287"/>
      <c r="K409" s="287"/>
      <c r="L409" s="62"/>
      <c r="M409" s="62"/>
      <c r="N409" s="63"/>
      <c r="O409" s="63"/>
      <c r="P409" s="63"/>
      <c r="Q409" s="63"/>
      <c r="R409" s="63"/>
      <c r="S409" s="63"/>
      <c r="T409" s="63"/>
      <c r="U409" s="63"/>
      <c r="V409" s="63"/>
      <c r="W409" s="63"/>
      <c r="X409" s="63"/>
      <c r="Y409" s="63"/>
      <c r="Z409" s="63"/>
    </row>
    <row r="410" spans="1:26" ht="25">
      <c r="A410" s="63"/>
      <c r="B410" s="329" t="s">
        <v>250</v>
      </c>
      <c r="C410" s="1629" t="s">
        <v>2237</v>
      </c>
      <c r="D410" s="1630"/>
      <c r="E410" s="1630"/>
      <c r="F410" s="1630"/>
      <c r="G410" s="1630"/>
      <c r="H410" s="1631"/>
      <c r="I410" s="306"/>
      <c r="J410" s="287">
        <f>SUM(E412:E419)</f>
        <v>14</v>
      </c>
      <c r="K410" s="287">
        <f>COUNT(E412:E419)*2</f>
        <v>14</v>
      </c>
      <c r="L410" s="62"/>
      <c r="M410" s="62"/>
      <c r="N410" s="63"/>
      <c r="O410" s="63"/>
      <c r="P410" s="63"/>
      <c r="Q410" s="63"/>
      <c r="R410" s="63"/>
      <c r="S410" s="63"/>
      <c r="T410" s="63"/>
      <c r="U410" s="63"/>
      <c r="V410" s="63"/>
      <c r="W410" s="63"/>
      <c r="X410" s="63"/>
      <c r="Y410" s="63"/>
      <c r="Z410" s="63"/>
    </row>
    <row r="411" spans="1:26" ht="46.5" hidden="1" customHeight="1">
      <c r="A411" s="105"/>
      <c r="B411" s="310" t="s">
        <v>2238</v>
      </c>
      <c r="C411" s="109" t="s">
        <v>2239</v>
      </c>
      <c r="D411" s="136"/>
      <c r="E411" s="110"/>
      <c r="F411" s="110"/>
      <c r="G411" s="136"/>
      <c r="H411" s="315"/>
      <c r="I411" s="312"/>
      <c r="J411" s="105"/>
      <c r="K411" s="105"/>
      <c r="L411" s="105"/>
      <c r="M411" s="105"/>
      <c r="N411" s="105"/>
      <c r="O411" s="105"/>
      <c r="P411" s="105"/>
      <c r="Q411" s="105"/>
      <c r="R411" s="105"/>
      <c r="S411" s="105"/>
      <c r="T411" s="105"/>
      <c r="U411" s="105"/>
      <c r="V411" s="105"/>
      <c r="W411" s="105"/>
      <c r="X411" s="105"/>
      <c r="Y411" s="105"/>
      <c r="Z411" s="105"/>
    </row>
    <row r="412" spans="1:26" ht="75">
      <c r="A412" s="63"/>
      <c r="B412" s="304" t="s">
        <v>2240</v>
      </c>
      <c r="C412" s="69" t="s">
        <v>1131</v>
      </c>
      <c r="D412" s="69" t="s">
        <v>1132</v>
      </c>
      <c r="E412" s="94">
        <v>2</v>
      </c>
      <c r="F412" s="94" t="s">
        <v>877</v>
      </c>
      <c r="G412" s="135"/>
      <c r="H412" s="107"/>
      <c r="I412" s="282"/>
      <c r="J412" s="287"/>
      <c r="K412" s="287"/>
      <c r="L412" s="62"/>
      <c r="M412" s="62"/>
      <c r="N412" s="63"/>
      <c r="O412" s="63"/>
      <c r="P412" s="63"/>
      <c r="Q412" s="63"/>
      <c r="R412" s="63"/>
      <c r="S412" s="63"/>
      <c r="T412" s="63"/>
      <c r="U412" s="63"/>
      <c r="V412" s="63"/>
      <c r="W412" s="63"/>
      <c r="X412" s="63"/>
      <c r="Y412" s="63"/>
      <c r="Z412" s="63"/>
    </row>
    <row r="413" spans="1:26" ht="50">
      <c r="A413" s="63"/>
      <c r="B413" s="304"/>
      <c r="C413" s="69"/>
      <c r="D413" s="69" t="s">
        <v>1133</v>
      </c>
      <c r="E413" s="94">
        <v>2</v>
      </c>
      <c r="F413" s="94" t="s">
        <v>611</v>
      </c>
      <c r="G413" s="135"/>
      <c r="H413" s="107"/>
      <c r="I413" s="282"/>
      <c r="J413" s="287"/>
      <c r="K413" s="287"/>
      <c r="L413" s="62"/>
      <c r="M413" s="62"/>
      <c r="N413" s="63"/>
      <c r="O413" s="63"/>
      <c r="P413" s="63"/>
      <c r="Q413" s="63"/>
      <c r="R413" s="63"/>
      <c r="S413" s="63"/>
      <c r="T413" s="63"/>
      <c r="U413" s="63"/>
      <c r="V413" s="63"/>
      <c r="W413" s="63"/>
      <c r="X413" s="63"/>
      <c r="Y413" s="63"/>
      <c r="Z413" s="63"/>
    </row>
    <row r="414" spans="1:26" ht="50">
      <c r="A414" s="63"/>
      <c r="B414" s="304" t="s">
        <v>2241</v>
      </c>
      <c r="C414" s="69" t="s">
        <v>2242</v>
      </c>
      <c r="D414" s="93" t="s">
        <v>2243</v>
      </c>
      <c r="E414" s="94">
        <v>2</v>
      </c>
      <c r="F414" s="94" t="s">
        <v>506</v>
      </c>
      <c r="G414" s="69" t="s">
        <v>2244</v>
      </c>
      <c r="H414" s="107"/>
      <c r="I414" s="282"/>
      <c r="J414" s="287"/>
      <c r="K414" s="287"/>
      <c r="L414" s="62"/>
      <c r="M414" s="62"/>
      <c r="N414" s="63"/>
      <c r="O414" s="63"/>
      <c r="P414" s="63"/>
      <c r="Q414" s="63"/>
      <c r="R414" s="63"/>
      <c r="S414" s="63"/>
      <c r="T414" s="63"/>
      <c r="U414" s="63"/>
      <c r="V414" s="63"/>
      <c r="W414" s="63"/>
      <c r="X414" s="63"/>
      <c r="Y414" s="63"/>
      <c r="Z414" s="63"/>
    </row>
    <row r="415" spans="1:26" ht="50">
      <c r="A415" s="63"/>
      <c r="B415" s="304"/>
      <c r="C415" s="69"/>
      <c r="D415" s="69" t="s">
        <v>1137</v>
      </c>
      <c r="E415" s="94">
        <v>2</v>
      </c>
      <c r="F415" s="94" t="s">
        <v>469</v>
      </c>
      <c r="G415" s="69" t="s">
        <v>2245</v>
      </c>
      <c r="H415" s="107"/>
      <c r="I415" s="282"/>
      <c r="J415" s="287"/>
      <c r="K415" s="287"/>
      <c r="L415" s="62"/>
      <c r="M415" s="62"/>
      <c r="N415" s="63"/>
      <c r="O415" s="63"/>
      <c r="P415" s="63"/>
      <c r="Q415" s="63"/>
      <c r="R415" s="63"/>
      <c r="S415" s="63"/>
      <c r="T415" s="63"/>
      <c r="U415" s="63"/>
      <c r="V415" s="63"/>
      <c r="W415" s="63"/>
      <c r="X415" s="63"/>
      <c r="Y415" s="63"/>
      <c r="Z415" s="63"/>
    </row>
    <row r="416" spans="1:26" ht="50">
      <c r="A416" s="63"/>
      <c r="B416" s="304"/>
      <c r="C416" s="69"/>
      <c r="D416" s="69" t="s">
        <v>1139</v>
      </c>
      <c r="E416" s="94">
        <v>2</v>
      </c>
      <c r="F416" s="94" t="s">
        <v>469</v>
      </c>
      <c r="G416" s="69" t="s">
        <v>1140</v>
      </c>
      <c r="H416" s="107"/>
      <c r="I416" s="282"/>
      <c r="J416" s="287"/>
      <c r="K416" s="287"/>
      <c r="L416" s="62"/>
      <c r="M416" s="62"/>
      <c r="N416" s="63"/>
      <c r="O416" s="63"/>
      <c r="P416" s="63"/>
      <c r="Q416" s="63"/>
      <c r="R416" s="63"/>
      <c r="S416" s="63"/>
      <c r="T416" s="63"/>
      <c r="U416" s="63"/>
      <c r="V416" s="63"/>
      <c r="W416" s="63"/>
      <c r="X416" s="63"/>
      <c r="Y416" s="63"/>
      <c r="Z416" s="63"/>
    </row>
    <row r="417" spans="1:26" ht="50">
      <c r="A417" s="63"/>
      <c r="B417" s="304"/>
      <c r="C417" s="146"/>
      <c r="D417" s="146" t="s">
        <v>2246</v>
      </c>
      <c r="E417" s="94">
        <v>2</v>
      </c>
      <c r="F417" s="147" t="s">
        <v>611</v>
      </c>
      <c r="G417" s="146" t="s">
        <v>1142</v>
      </c>
      <c r="H417" s="107"/>
      <c r="I417" s="282"/>
      <c r="J417" s="287"/>
      <c r="K417" s="287"/>
      <c r="L417" s="62"/>
      <c r="M417" s="62"/>
      <c r="N417" s="63"/>
      <c r="O417" s="63"/>
      <c r="P417" s="63"/>
      <c r="Q417" s="63"/>
      <c r="R417" s="63"/>
      <c r="S417" s="63"/>
      <c r="T417" s="63"/>
      <c r="U417" s="63"/>
      <c r="V417" s="63"/>
      <c r="W417" s="63"/>
      <c r="X417" s="63"/>
      <c r="Y417" s="63"/>
      <c r="Z417" s="63"/>
    </row>
    <row r="418" spans="1:26" ht="30.75" hidden="1" customHeight="1">
      <c r="A418" s="105"/>
      <c r="B418" s="310" t="s">
        <v>2247</v>
      </c>
      <c r="C418" s="109" t="s">
        <v>1144</v>
      </c>
      <c r="D418" s="136"/>
      <c r="E418" s="110"/>
      <c r="F418" s="110"/>
      <c r="G418" s="136"/>
      <c r="H418" s="315"/>
      <c r="I418" s="312"/>
      <c r="J418" s="105"/>
      <c r="K418" s="105"/>
      <c r="L418" s="105"/>
      <c r="M418" s="105"/>
      <c r="N418" s="105"/>
      <c r="O418" s="105"/>
      <c r="P418" s="105"/>
      <c r="Q418" s="105"/>
      <c r="R418" s="105"/>
      <c r="S418" s="105"/>
      <c r="T418" s="105"/>
      <c r="U418" s="105"/>
      <c r="V418" s="105"/>
      <c r="W418" s="105"/>
      <c r="X418" s="105"/>
      <c r="Y418" s="105"/>
      <c r="Z418" s="105"/>
    </row>
    <row r="419" spans="1:26" ht="50">
      <c r="A419" s="63"/>
      <c r="B419" s="304" t="s">
        <v>2248</v>
      </c>
      <c r="C419" s="69" t="s">
        <v>2249</v>
      </c>
      <c r="D419" s="69" t="s">
        <v>1148</v>
      </c>
      <c r="E419" s="94">
        <v>2</v>
      </c>
      <c r="F419" s="94" t="s">
        <v>1149</v>
      </c>
      <c r="G419" s="135"/>
      <c r="H419" s="107"/>
      <c r="I419" s="282"/>
      <c r="J419" s="287"/>
      <c r="K419" s="287"/>
      <c r="L419" s="62"/>
      <c r="M419" s="62"/>
      <c r="N419" s="63"/>
      <c r="O419" s="63"/>
      <c r="P419" s="63"/>
      <c r="Q419" s="63"/>
      <c r="R419" s="63"/>
      <c r="S419" s="63"/>
      <c r="T419" s="63"/>
      <c r="U419" s="63"/>
      <c r="V419" s="63"/>
      <c r="W419" s="63"/>
      <c r="X419" s="63"/>
      <c r="Y419" s="63"/>
      <c r="Z419" s="63"/>
    </row>
    <row r="420" spans="1:26" ht="25">
      <c r="A420" s="63"/>
      <c r="B420" s="329" t="s">
        <v>252</v>
      </c>
      <c r="C420" s="1629" t="s">
        <v>121</v>
      </c>
      <c r="D420" s="1630"/>
      <c r="E420" s="1630"/>
      <c r="F420" s="1630"/>
      <c r="G420" s="1630"/>
      <c r="H420" s="1631"/>
      <c r="I420" s="306"/>
      <c r="J420" s="287">
        <f>SUM(E421:E428)</f>
        <v>14</v>
      </c>
      <c r="K420" s="287">
        <f>COUNT(E421:E428)*2</f>
        <v>14</v>
      </c>
      <c r="L420" s="62"/>
      <c r="M420" s="62"/>
      <c r="N420" s="63"/>
      <c r="O420" s="63"/>
      <c r="P420" s="63"/>
      <c r="Q420" s="63"/>
      <c r="R420" s="63"/>
      <c r="S420" s="63"/>
      <c r="T420" s="63"/>
      <c r="U420" s="63"/>
      <c r="V420" s="63"/>
      <c r="W420" s="63"/>
      <c r="X420" s="63"/>
      <c r="Y420" s="63"/>
      <c r="Z420" s="63"/>
    </row>
    <row r="421" spans="1:26" ht="75">
      <c r="A421" s="63"/>
      <c r="B421" s="304" t="s">
        <v>2250</v>
      </c>
      <c r="C421" s="69" t="s">
        <v>1151</v>
      </c>
      <c r="D421" s="93" t="s">
        <v>2251</v>
      </c>
      <c r="E421" s="94">
        <v>2</v>
      </c>
      <c r="F421" s="94" t="s">
        <v>877</v>
      </c>
      <c r="G421" s="135" t="s">
        <v>2252</v>
      </c>
      <c r="H421" s="107"/>
      <c r="I421" s="282"/>
      <c r="J421" s="287"/>
      <c r="K421" s="287"/>
      <c r="L421" s="62"/>
      <c r="M421" s="62"/>
      <c r="N421" s="63"/>
      <c r="O421" s="63"/>
      <c r="P421" s="63"/>
      <c r="Q421" s="63"/>
      <c r="R421" s="63"/>
      <c r="S421" s="63"/>
      <c r="T421" s="63"/>
      <c r="U421" s="63"/>
      <c r="V421" s="63"/>
      <c r="W421" s="63"/>
      <c r="X421" s="63"/>
      <c r="Y421" s="63"/>
      <c r="Z421" s="63"/>
    </row>
    <row r="422" spans="1:26" ht="50">
      <c r="A422" s="63"/>
      <c r="B422" s="304" t="s">
        <v>2253</v>
      </c>
      <c r="C422" s="69" t="s">
        <v>1155</v>
      </c>
      <c r="D422" s="93" t="s">
        <v>2254</v>
      </c>
      <c r="E422" s="94">
        <v>2</v>
      </c>
      <c r="F422" s="94" t="s">
        <v>877</v>
      </c>
      <c r="G422" s="135" t="s">
        <v>2252</v>
      </c>
      <c r="H422" s="107"/>
      <c r="I422" s="282"/>
      <c r="J422" s="287"/>
      <c r="K422" s="287"/>
      <c r="L422" s="62"/>
      <c r="M422" s="62"/>
      <c r="N422" s="63"/>
      <c r="O422" s="63"/>
      <c r="P422" s="63"/>
      <c r="Q422" s="63"/>
      <c r="R422" s="63"/>
      <c r="S422" s="63"/>
      <c r="T422" s="63"/>
      <c r="U422" s="63"/>
      <c r="V422" s="63"/>
      <c r="W422" s="63"/>
      <c r="X422" s="63"/>
      <c r="Y422" s="63"/>
      <c r="Z422" s="63"/>
    </row>
    <row r="423" spans="1:26" ht="30.75" hidden="1" customHeight="1">
      <c r="A423" s="105"/>
      <c r="B423" s="310" t="s">
        <v>2255</v>
      </c>
      <c r="C423" s="109" t="s">
        <v>1159</v>
      </c>
      <c r="D423" s="136"/>
      <c r="E423" s="110"/>
      <c r="F423" s="110"/>
      <c r="G423" s="105"/>
      <c r="H423" s="315"/>
      <c r="I423" s="312"/>
      <c r="J423" s="105"/>
      <c r="K423" s="105"/>
      <c r="L423" s="105"/>
      <c r="M423" s="105"/>
      <c r="N423" s="105"/>
      <c r="O423" s="105"/>
      <c r="P423" s="105"/>
      <c r="Q423" s="105"/>
      <c r="R423" s="105"/>
      <c r="S423" s="105"/>
      <c r="T423" s="105"/>
      <c r="U423" s="105"/>
      <c r="V423" s="105"/>
      <c r="W423" s="105"/>
      <c r="X423" s="105"/>
      <c r="Y423" s="105"/>
      <c r="Z423" s="105"/>
    </row>
    <row r="424" spans="1:26" ht="50">
      <c r="A424" s="63"/>
      <c r="B424" s="304" t="s">
        <v>2256</v>
      </c>
      <c r="C424" s="146" t="s">
        <v>1163</v>
      </c>
      <c r="D424" s="93" t="s">
        <v>2257</v>
      </c>
      <c r="E424" s="94">
        <v>2</v>
      </c>
      <c r="F424" s="94" t="s">
        <v>877</v>
      </c>
      <c r="G424" s="135" t="s">
        <v>2252</v>
      </c>
      <c r="H424" s="107"/>
      <c r="I424" s="282"/>
      <c r="J424" s="287"/>
      <c r="K424" s="287"/>
      <c r="L424" s="62"/>
      <c r="M424" s="62"/>
      <c r="N424" s="63"/>
      <c r="O424" s="63"/>
      <c r="P424" s="63"/>
      <c r="Q424" s="63"/>
      <c r="R424" s="63"/>
      <c r="S424" s="63"/>
      <c r="T424" s="63"/>
      <c r="U424" s="63"/>
      <c r="V424" s="63"/>
      <c r="W424" s="63"/>
      <c r="X424" s="63"/>
      <c r="Y424" s="63"/>
      <c r="Z424" s="63"/>
    </row>
    <row r="425" spans="1:26" ht="50">
      <c r="A425" s="63"/>
      <c r="B425" s="304" t="s">
        <v>2258</v>
      </c>
      <c r="C425" s="69" t="s">
        <v>1167</v>
      </c>
      <c r="D425" s="93" t="s">
        <v>2259</v>
      </c>
      <c r="E425" s="94">
        <v>2</v>
      </c>
      <c r="F425" s="94" t="s">
        <v>506</v>
      </c>
      <c r="G425" s="135"/>
      <c r="H425" s="107"/>
      <c r="I425" s="282"/>
      <c r="J425" s="287"/>
      <c r="K425" s="287"/>
      <c r="L425" s="62"/>
      <c r="M425" s="62"/>
      <c r="N425" s="63"/>
      <c r="O425" s="63"/>
      <c r="P425" s="63"/>
      <c r="Q425" s="63"/>
      <c r="R425" s="63"/>
      <c r="S425" s="63"/>
      <c r="T425" s="63"/>
      <c r="U425" s="63"/>
      <c r="V425" s="63"/>
      <c r="W425" s="63"/>
      <c r="X425" s="63"/>
      <c r="Y425" s="63"/>
      <c r="Z425" s="63"/>
    </row>
    <row r="426" spans="1:26" ht="25">
      <c r="A426" s="63"/>
      <c r="B426" s="304" t="s">
        <v>2260</v>
      </c>
      <c r="C426" s="69" t="s">
        <v>1171</v>
      </c>
      <c r="D426" s="69" t="s">
        <v>2261</v>
      </c>
      <c r="E426" s="94">
        <v>2</v>
      </c>
      <c r="F426" s="94" t="s">
        <v>504</v>
      </c>
      <c r="G426" s="69" t="s">
        <v>2262</v>
      </c>
      <c r="H426" s="107"/>
      <c r="I426" s="282"/>
      <c r="J426" s="287"/>
      <c r="K426" s="287"/>
      <c r="L426" s="62"/>
      <c r="M426" s="62"/>
      <c r="N426" s="63"/>
      <c r="O426" s="63"/>
      <c r="P426" s="63"/>
      <c r="Q426" s="63"/>
      <c r="R426" s="63"/>
      <c r="S426" s="63"/>
      <c r="T426" s="63"/>
      <c r="U426" s="63"/>
      <c r="V426" s="63"/>
      <c r="W426" s="63"/>
      <c r="X426" s="63"/>
      <c r="Y426" s="63"/>
      <c r="Z426" s="63"/>
    </row>
    <row r="427" spans="1:26" ht="50">
      <c r="A427" s="63"/>
      <c r="B427" s="304"/>
      <c r="C427" s="69"/>
      <c r="D427" s="69" t="s">
        <v>1174</v>
      </c>
      <c r="E427" s="94">
        <v>2</v>
      </c>
      <c r="F427" s="94" t="s">
        <v>504</v>
      </c>
      <c r="G427" s="135"/>
      <c r="H427" s="107"/>
      <c r="I427" s="282"/>
      <c r="J427" s="287"/>
      <c r="K427" s="287"/>
      <c r="L427" s="62"/>
      <c r="M427" s="62"/>
      <c r="N427" s="63"/>
      <c r="O427" s="63"/>
      <c r="P427" s="63"/>
      <c r="Q427" s="63"/>
      <c r="R427" s="63"/>
      <c r="S427" s="63"/>
      <c r="T427" s="63"/>
      <c r="U427" s="63"/>
      <c r="V427" s="63"/>
      <c r="W427" s="63"/>
      <c r="X427" s="63"/>
      <c r="Y427" s="63"/>
      <c r="Z427" s="63"/>
    </row>
    <row r="428" spans="1:26" ht="50">
      <c r="A428" s="63"/>
      <c r="B428" s="304" t="s">
        <v>2263</v>
      </c>
      <c r="C428" s="69" t="s">
        <v>1177</v>
      </c>
      <c r="D428" s="69" t="s">
        <v>2264</v>
      </c>
      <c r="E428" s="94">
        <v>2</v>
      </c>
      <c r="F428" s="94" t="s">
        <v>506</v>
      </c>
      <c r="G428" s="135"/>
      <c r="H428" s="107"/>
      <c r="I428" s="282"/>
      <c r="J428" s="287"/>
      <c r="K428" s="287"/>
      <c r="L428" s="62"/>
      <c r="M428" s="62"/>
      <c r="N428" s="63"/>
      <c r="O428" s="63"/>
      <c r="P428" s="63"/>
      <c r="Q428" s="63"/>
      <c r="R428" s="63"/>
      <c r="S428" s="63"/>
      <c r="T428" s="63"/>
      <c r="U428" s="63"/>
      <c r="V428" s="63"/>
      <c r="W428" s="63"/>
      <c r="X428" s="63"/>
      <c r="Y428" s="63"/>
      <c r="Z428" s="63"/>
    </row>
    <row r="429" spans="1:26" ht="39.75" hidden="1" customHeight="1">
      <c r="A429" s="105"/>
      <c r="B429" s="349" t="s">
        <v>2265</v>
      </c>
      <c r="C429" s="1652" t="s">
        <v>123</v>
      </c>
      <c r="D429" s="1653"/>
      <c r="E429" s="1653"/>
      <c r="F429" s="1653"/>
      <c r="G429" s="1653"/>
      <c r="H429" s="1654"/>
      <c r="I429" s="327"/>
      <c r="J429" s="105"/>
      <c r="K429" s="105"/>
      <c r="L429" s="105"/>
      <c r="M429" s="105"/>
      <c r="N429" s="105"/>
      <c r="O429" s="105"/>
      <c r="P429" s="105"/>
      <c r="Q429" s="105"/>
      <c r="R429" s="105"/>
      <c r="S429" s="105"/>
      <c r="T429" s="105"/>
      <c r="U429" s="105"/>
      <c r="V429" s="105"/>
      <c r="W429" s="105"/>
      <c r="X429" s="105"/>
      <c r="Y429" s="105"/>
      <c r="Z429" s="105"/>
    </row>
    <row r="430" spans="1:26" ht="30.75" hidden="1" customHeight="1">
      <c r="A430" s="105"/>
      <c r="B430" s="310" t="s">
        <v>2266</v>
      </c>
      <c r="C430" s="122" t="s">
        <v>1180</v>
      </c>
      <c r="D430" s="141"/>
      <c r="E430" s="124"/>
      <c r="F430" s="124"/>
      <c r="G430" s="141"/>
      <c r="H430" s="155"/>
      <c r="I430" s="312"/>
      <c r="J430" s="105"/>
      <c r="K430" s="105"/>
      <c r="L430" s="105"/>
      <c r="M430" s="105"/>
      <c r="N430" s="105"/>
      <c r="O430" s="105"/>
      <c r="P430" s="105"/>
      <c r="Q430" s="105"/>
      <c r="R430" s="105"/>
      <c r="S430" s="105"/>
      <c r="T430" s="105"/>
      <c r="U430" s="105"/>
      <c r="V430" s="105"/>
      <c r="W430" s="105"/>
      <c r="X430" s="105"/>
      <c r="Y430" s="105"/>
      <c r="Z430" s="105"/>
    </row>
    <row r="431" spans="1:26" ht="46.5" hidden="1" customHeight="1">
      <c r="A431" s="105"/>
      <c r="B431" s="310" t="s">
        <v>2267</v>
      </c>
      <c r="C431" s="122" t="s">
        <v>1187</v>
      </c>
      <c r="D431" s="141"/>
      <c r="E431" s="124"/>
      <c r="F431" s="124"/>
      <c r="G431" s="141"/>
      <c r="H431" s="155"/>
      <c r="I431" s="312"/>
      <c r="J431" s="105"/>
      <c r="K431" s="105"/>
      <c r="L431" s="105"/>
      <c r="M431" s="105"/>
      <c r="N431" s="105"/>
      <c r="O431" s="105"/>
      <c r="P431" s="105"/>
      <c r="Q431" s="105"/>
      <c r="R431" s="105"/>
      <c r="S431" s="105"/>
      <c r="T431" s="105"/>
      <c r="U431" s="105"/>
      <c r="V431" s="105"/>
      <c r="W431" s="105"/>
      <c r="X431" s="105"/>
      <c r="Y431" s="105"/>
      <c r="Z431" s="105"/>
    </row>
    <row r="432" spans="1:26" ht="46.5" hidden="1" customHeight="1">
      <c r="A432" s="105"/>
      <c r="B432" s="310" t="s">
        <v>2268</v>
      </c>
      <c r="C432" s="122" t="s">
        <v>1194</v>
      </c>
      <c r="D432" s="141"/>
      <c r="E432" s="124"/>
      <c r="F432" s="124"/>
      <c r="G432" s="141"/>
      <c r="H432" s="155"/>
      <c r="I432" s="312"/>
      <c r="J432" s="105"/>
      <c r="K432" s="105"/>
      <c r="L432" s="105"/>
      <c r="M432" s="105"/>
      <c r="N432" s="105"/>
      <c r="O432" s="105"/>
      <c r="P432" s="105"/>
      <c r="Q432" s="105"/>
      <c r="R432" s="105"/>
      <c r="S432" s="105"/>
      <c r="T432" s="105"/>
      <c r="U432" s="105"/>
      <c r="V432" s="105"/>
      <c r="W432" s="105"/>
      <c r="X432" s="105"/>
      <c r="Y432" s="105"/>
      <c r="Z432" s="105"/>
    </row>
    <row r="433" spans="1:26" ht="39.75" hidden="1" customHeight="1">
      <c r="A433" s="105"/>
      <c r="B433" s="349" t="s">
        <v>2269</v>
      </c>
      <c r="C433" s="1652" t="s">
        <v>125</v>
      </c>
      <c r="D433" s="1653"/>
      <c r="E433" s="1653"/>
      <c r="F433" s="1653"/>
      <c r="G433" s="1653"/>
      <c r="H433" s="1654"/>
      <c r="I433" s="327"/>
      <c r="J433" s="105"/>
      <c r="K433" s="105"/>
      <c r="L433" s="105"/>
      <c r="M433" s="105"/>
      <c r="N433" s="105"/>
      <c r="O433" s="105"/>
      <c r="P433" s="105"/>
      <c r="Q433" s="105"/>
      <c r="R433" s="105"/>
      <c r="S433" s="105"/>
      <c r="T433" s="105"/>
      <c r="U433" s="105"/>
      <c r="V433" s="105"/>
      <c r="W433" s="105"/>
      <c r="X433" s="105"/>
      <c r="Y433" s="105"/>
      <c r="Z433" s="105"/>
    </row>
    <row r="434" spans="1:26" ht="57" hidden="1" customHeight="1">
      <c r="A434" s="105"/>
      <c r="B434" s="310" t="s">
        <v>2270</v>
      </c>
      <c r="C434" s="150" t="s">
        <v>1197</v>
      </c>
      <c r="D434" s="141"/>
      <c r="E434" s="124"/>
      <c r="F434" s="124"/>
      <c r="G434" s="141"/>
      <c r="H434" s="155"/>
      <c r="I434" s="312"/>
      <c r="J434" s="105"/>
      <c r="K434" s="105"/>
      <c r="L434" s="105"/>
      <c r="M434" s="105"/>
      <c r="N434" s="105"/>
      <c r="O434" s="105"/>
      <c r="P434" s="105"/>
      <c r="Q434" s="105"/>
      <c r="R434" s="105"/>
      <c r="S434" s="105"/>
      <c r="T434" s="105"/>
      <c r="U434" s="105"/>
      <c r="V434" s="105"/>
      <c r="W434" s="105"/>
      <c r="X434" s="105"/>
      <c r="Y434" s="105"/>
      <c r="Z434" s="105"/>
    </row>
    <row r="435" spans="1:26" ht="28.5" hidden="1" customHeight="1">
      <c r="A435" s="105"/>
      <c r="B435" s="310" t="s">
        <v>1198</v>
      </c>
      <c r="C435" s="150" t="s">
        <v>1199</v>
      </c>
      <c r="D435" s="141"/>
      <c r="E435" s="124"/>
      <c r="F435" s="124"/>
      <c r="G435" s="141"/>
      <c r="H435" s="155"/>
      <c r="I435" s="312"/>
      <c r="J435" s="105"/>
      <c r="K435" s="105"/>
      <c r="L435" s="105"/>
      <c r="M435" s="105"/>
      <c r="N435" s="105"/>
      <c r="O435" s="105"/>
      <c r="P435" s="105"/>
      <c r="Q435" s="105"/>
      <c r="R435" s="105"/>
      <c r="S435" s="105"/>
      <c r="T435" s="105"/>
      <c r="U435" s="105"/>
      <c r="V435" s="105"/>
      <c r="W435" s="105"/>
      <c r="X435" s="105"/>
      <c r="Y435" s="105"/>
      <c r="Z435" s="105"/>
    </row>
    <row r="436" spans="1:26" ht="78" hidden="1" customHeight="1">
      <c r="A436" s="105"/>
      <c r="B436" s="310" t="s">
        <v>2271</v>
      </c>
      <c r="C436" s="129" t="s">
        <v>2272</v>
      </c>
      <c r="D436" s="143"/>
      <c r="E436" s="131"/>
      <c r="F436" s="131"/>
      <c r="G436" s="143"/>
      <c r="H436" s="313"/>
      <c r="I436" s="312"/>
      <c r="J436" s="105"/>
      <c r="K436" s="105"/>
      <c r="L436" s="105"/>
      <c r="M436" s="105"/>
      <c r="N436" s="105"/>
      <c r="O436" s="105"/>
      <c r="P436" s="105"/>
      <c r="Q436" s="105"/>
      <c r="R436" s="105"/>
      <c r="S436" s="105"/>
      <c r="T436" s="105"/>
      <c r="U436" s="105"/>
      <c r="V436" s="105"/>
      <c r="W436" s="105"/>
      <c r="X436" s="105"/>
      <c r="Y436" s="105"/>
      <c r="Z436" s="105"/>
    </row>
    <row r="437" spans="1:26" ht="24">
      <c r="A437" s="63"/>
      <c r="B437" s="304" t="s">
        <v>254</v>
      </c>
      <c r="C437" s="1629" t="s">
        <v>127</v>
      </c>
      <c r="D437" s="1630"/>
      <c r="E437" s="1630"/>
      <c r="F437" s="1630"/>
      <c r="G437" s="1630"/>
      <c r="H437" s="1631"/>
      <c r="I437" s="306"/>
      <c r="J437" s="287">
        <f>SUM(E440:E441)</f>
        <v>4</v>
      </c>
      <c r="K437" s="287">
        <f>COUNT(E440:E441)*2</f>
        <v>4</v>
      </c>
      <c r="L437" s="62"/>
      <c r="M437" s="62"/>
      <c r="N437" s="63"/>
      <c r="O437" s="63"/>
      <c r="P437" s="63"/>
      <c r="Q437" s="63"/>
      <c r="R437" s="63"/>
      <c r="S437" s="63"/>
      <c r="T437" s="63"/>
      <c r="U437" s="63"/>
      <c r="V437" s="63"/>
      <c r="W437" s="63"/>
      <c r="X437" s="63"/>
      <c r="Y437" s="63"/>
      <c r="Z437" s="63"/>
    </row>
    <row r="438" spans="1:26" ht="30.75" hidden="1" customHeight="1">
      <c r="A438" s="105"/>
      <c r="B438" s="310" t="s">
        <v>2273</v>
      </c>
      <c r="C438" s="115" t="s">
        <v>1203</v>
      </c>
      <c r="D438" s="138"/>
      <c r="E438" s="117"/>
      <c r="F438" s="117"/>
      <c r="G438" s="138"/>
      <c r="H438" s="311"/>
      <c r="I438" s="312"/>
      <c r="J438" s="105"/>
      <c r="K438" s="105"/>
      <c r="L438" s="105"/>
      <c r="M438" s="105"/>
      <c r="N438" s="105"/>
      <c r="O438" s="105"/>
      <c r="P438" s="105"/>
      <c r="Q438" s="105"/>
      <c r="R438" s="105"/>
      <c r="S438" s="105"/>
      <c r="T438" s="105"/>
      <c r="U438" s="105"/>
      <c r="V438" s="105"/>
      <c r="W438" s="105"/>
      <c r="X438" s="105"/>
      <c r="Y438" s="105"/>
      <c r="Z438" s="105"/>
    </row>
    <row r="439" spans="1:26" ht="30.75" hidden="1" customHeight="1">
      <c r="A439" s="105"/>
      <c r="B439" s="310" t="s">
        <v>2274</v>
      </c>
      <c r="C439" s="129" t="s">
        <v>1210</v>
      </c>
      <c r="D439" s="143"/>
      <c r="E439" s="131"/>
      <c r="F439" s="131"/>
      <c r="G439" s="143"/>
      <c r="H439" s="313"/>
      <c r="I439" s="312"/>
      <c r="J439" s="105"/>
      <c r="K439" s="105"/>
      <c r="L439" s="105"/>
      <c r="M439" s="105"/>
      <c r="N439" s="105"/>
      <c r="O439" s="105"/>
      <c r="P439" s="105"/>
      <c r="Q439" s="105"/>
      <c r="R439" s="105"/>
      <c r="S439" s="105"/>
      <c r="T439" s="105"/>
      <c r="U439" s="105"/>
      <c r="V439" s="105"/>
      <c r="W439" s="105"/>
      <c r="X439" s="105"/>
      <c r="Y439" s="105"/>
      <c r="Z439" s="105"/>
    </row>
    <row r="440" spans="1:26" ht="25">
      <c r="A440" s="63"/>
      <c r="B440" s="304" t="s">
        <v>2275</v>
      </c>
      <c r="C440" s="69" t="s">
        <v>1216</v>
      </c>
      <c r="D440" s="69" t="s">
        <v>1222</v>
      </c>
      <c r="E440" s="94">
        <v>2</v>
      </c>
      <c r="F440" s="94" t="s">
        <v>599</v>
      </c>
      <c r="G440" s="135"/>
      <c r="H440" s="107"/>
      <c r="I440" s="282"/>
      <c r="J440" s="287"/>
      <c r="K440" s="287"/>
      <c r="L440" s="62"/>
      <c r="M440" s="62"/>
      <c r="N440" s="63"/>
      <c r="O440" s="63"/>
      <c r="P440" s="63"/>
      <c r="Q440" s="63"/>
      <c r="R440" s="63"/>
      <c r="S440" s="63"/>
      <c r="T440" s="63"/>
      <c r="U440" s="63"/>
      <c r="V440" s="63"/>
      <c r="W440" s="63"/>
      <c r="X440" s="63"/>
      <c r="Y440" s="63"/>
      <c r="Z440" s="63"/>
    </row>
    <row r="441" spans="1:26" ht="50">
      <c r="A441" s="63"/>
      <c r="B441" s="304"/>
      <c r="C441" s="69"/>
      <c r="D441" s="69" t="s">
        <v>1221</v>
      </c>
      <c r="E441" s="94">
        <v>2</v>
      </c>
      <c r="F441" s="94" t="s">
        <v>599</v>
      </c>
      <c r="G441" s="135"/>
      <c r="H441" s="107"/>
      <c r="I441" s="282"/>
      <c r="J441" s="287"/>
      <c r="K441" s="287"/>
      <c r="L441" s="62"/>
      <c r="M441" s="62"/>
      <c r="N441" s="63"/>
      <c r="O441" s="63"/>
      <c r="P441" s="63"/>
      <c r="Q441" s="63"/>
      <c r="R441" s="63"/>
      <c r="S441" s="63"/>
      <c r="T441" s="63"/>
      <c r="U441" s="63"/>
      <c r="V441" s="63"/>
      <c r="W441" s="63"/>
      <c r="X441" s="63"/>
      <c r="Y441" s="63"/>
      <c r="Z441" s="63"/>
    </row>
    <row r="442" spans="1:26" ht="62.25" hidden="1" customHeight="1">
      <c r="A442" s="105"/>
      <c r="B442" s="310" t="s">
        <v>2276</v>
      </c>
      <c r="C442" s="333" t="s">
        <v>1224</v>
      </c>
      <c r="D442" s="106"/>
      <c r="E442" s="117"/>
      <c r="F442" s="117"/>
      <c r="G442" s="138"/>
      <c r="H442" s="311"/>
      <c r="I442" s="312"/>
      <c r="J442" s="105"/>
      <c r="K442" s="105"/>
      <c r="L442" s="105"/>
      <c r="M442" s="105"/>
      <c r="N442" s="105"/>
      <c r="O442" s="105"/>
      <c r="P442" s="105"/>
      <c r="Q442" s="105"/>
      <c r="R442" s="105"/>
      <c r="S442" s="105"/>
      <c r="T442" s="105"/>
      <c r="U442" s="105"/>
      <c r="V442" s="105"/>
      <c r="W442" s="105"/>
      <c r="X442" s="105"/>
      <c r="Y442" s="105"/>
      <c r="Z442" s="105"/>
    </row>
    <row r="443" spans="1:26" ht="30.75" hidden="1" customHeight="1">
      <c r="A443" s="105"/>
      <c r="B443" s="310" t="s">
        <v>2277</v>
      </c>
      <c r="C443" s="129" t="s">
        <v>1235</v>
      </c>
      <c r="D443" s="143"/>
      <c r="E443" s="131"/>
      <c r="F443" s="131"/>
      <c r="G443" s="143"/>
      <c r="H443" s="313"/>
      <c r="I443" s="312"/>
      <c r="J443" s="105"/>
      <c r="K443" s="105"/>
      <c r="L443" s="105"/>
      <c r="M443" s="105"/>
      <c r="N443" s="105"/>
      <c r="O443" s="105"/>
      <c r="P443" s="105"/>
      <c r="Q443" s="105"/>
      <c r="R443" s="105"/>
      <c r="S443" s="105"/>
      <c r="T443" s="105"/>
      <c r="U443" s="105"/>
      <c r="V443" s="105"/>
      <c r="W443" s="105"/>
      <c r="X443" s="105"/>
      <c r="Y443" s="105"/>
      <c r="Z443" s="105"/>
    </row>
    <row r="444" spans="1:26" ht="25">
      <c r="A444" s="63"/>
      <c r="B444" s="329" t="s">
        <v>255</v>
      </c>
      <c r="C444" s="1629" t="s">
        <v>129</v>
      </c>
      <c r="D444" s="1630"/>
      <c r="E444" s="1630"/>
      <c r="F444" s="1630"/>
      <c r="G444" s="1630"/>
      <c r="H444" s="1631"/>
      <c r="I444" s="306"/>
      <c r="J444" s="287">
        <f>SUM(E445:E447)</f>
        <v>4</v>
      </c>
      <c r="K444" s="287">
        <f>COUNT(E445:E447)*2</f>
        <v>4</v>
      </c>
      <c r="L444" s="62"/>
      <c r="M444" s="62"/>
      <c r="N444" s="63"/>
      <c r="O444" s="63"/>
      <c r="P444" s="63"/>
      <c r="Q444" s="63"/>
      <c r="R444" s="63"/>
      <c r="S444" s="63"/>
      <c r="T444" s="63"/>
      <c r="U444" s="63"/>
      <c r="V444" s="63"/>
      <c r="W444" s="63"/>
      <c r="X444" s="63"/>
      <c r="Y444" s="63"/>
      <c r="Z444" s="63"/>
    </row>
    <row r="445" spans="1:26" ht="50">
      <c r="A445" s="63"/>
      <c r="B445" s="304" t="s">
        <v>2278</v>
      </c>
      <c r="C445" s="69" t="s">
        <v>1244</v>
      </c>
      <c r="D445" s="69" t="s">
        <v>1245</v>
      </c>
      <c r="E445" s="94">
        <v>2</v>
      </c>
      <c r="F445" s="94" t="s">
        <v>469</v>
      </c>
      <c r="G445" s="135"/>
      <c r="H445" s="107"/>
      <c r="I445" s="282"/>
      <c r="J445" s="287"/>
      <c r="K445" s="287"/>
      <c r="L445" s="62"/>
      <c r="M445" s="62"/>
      <c r="N445" s="63"/>
      <c r="O445" s="63"/>
      <c r="P445" s="63"/>
      <c r="Q445" s="63"/>
      <c r="R445" s="63"/>
      <c r="S445" s="63"/>
      <c r="T445" s="63"/>
      <c r="U445" s="63"/>
      <c r="V445" s="63"/>
      <c r="W445" s="63"/>
      <c r="X445" s="63"/>
      <c r="Y445" s="63"/>
      <c r="Z445" s="63"/>
    </row>
    <row r="446" spans="1:26" ht="30.75" hidden="1" customHeight="1">
      <c r="A446" s="105"/>
      <c r="B446" s="310" t="s">
        <v>1246</v>
      </c>
      <c r="C446" s="109" t="s">
        <v>1247</v>
      </c>
      <c r="D446" s="136"/>
      <c r="E446" s="110"/>
      <c r="F446" s="110"/>
      <c r="G446" s="136"/>
      <c r="H446" s="315"/>
      <c r="I446" s="312"/>
      <c r="J446" s="105"/>
      <c r="K446" s="105"/>
      <c r="L446" s="105"/>
      <c r="M446" s="105"/>
      <c r="N446" s="105"/>
      <c r="O446" s="105"/>
      <c r="P446" s="105"/>
      <c r="Q446" s="105"/>
      <c r="R446" s="105"/>
      <c r="S446" s="105"/>
      <c r="T446" s="105"/>
      <c r="U446" s="105"/>
      <c r="V446" s="105"/>
      <c r="W446" s="105"/>
      <c r="X446" s="105"/>
      <c r="Y446" s="105"/>
      <c r="Z446" s="105"/>
    </row>
    <row r="447" spans="1:26" ht="50">
      <c r="A447" s="63"/>
      <c r="B447" s="304" t="s">
        <v>2279</v>
      </c>
      <c r="C447" s="69" t="s">
        <v>1249</v>
      </c>
      <c r="D447" s="69" t="s">
        <v>2280</v>
      </c>
      <c r="E447" s="94">
        <v>2</v>
      </c>
      <c r="F447" s="94" t="s">
        <v>599</v>
      </c>
      <c r="G447" s="135"/>
      <c r="H447" s="107"/>
      <c r="I447" s="282"/>
      <c r="J447" s="287"/>
      <c r="K447" s="287"/>
      <c r="L447" s="62"/>
      <c r="M447" s="62"/>
      <c r="N447" s="63"/>
      <c r="O447" s="63"/>
      <c r="P447" s="63"/>
      <c r="Q447" s="63"/>
      <c r="R447" s="63"/>
      <c r="S447" s="63"/>
      <c r="T447" s="63"/>
      <c r="U447" s="63"/>
      <c r="V447" s="63"/>
      <c r="W447" s="63"/>
      <c r="X447" s="63"/>
      <c r="Y447" s="63"/>
      <c r="Z447" s="63"/>
    </row>
    <row r="448" spans="1:26" ht="39.75" hidden="1" customHeight="1">
      <c r="A448" s="105"/>
      <c r="B448" s="349" t="s">
        <v>256</v>
      </c>
      <c r="C448" s="354" t="s">
        <v>131</v>
      </c>
      <c r="D448" s="355"/>
      <c r="E448" s="355"/>
      <c r="F448" s="355"/>
      <c r="G448" s="355"/>
      <c r="H448" s="356"/>
      <c r="I448" s="327"/>
      <c r="J448" s="105"/>
      <c r="K448" s="105"/>
      <c r="L448" s="105"/>
      <c r="M448" s="105"/>
      <c r="N448" s="105"/>
      <c r="O448" s="105"/>
      <c r="P448" s="105"/>
      <c r="Q448" s="105"/>
      <c r="R448" s="105"/>
      <c r="S448" s="105"/>
      <c r="T448" s="105"/>
      <c r="U448" s="105"/>
      <c r="V448" s="105"/>
      <c r="W448" s="105"/>
      <c r="X448" s="105"/>
      <c r="Y448" s="105"/>
      <c r="Z448" s="105"/>
    </row>
    <row r="449" spans="1:26" ht="46.5" hidden="1" customHeight="1">
      <c r="A449" s="105"/>
      <c r="B449" s="310" t="s">
        <v>1251</v>
      </c>
      <c r="C449" s="122" t="s">
        <v>1252</v>
      </c>
      <c r="D449" s="141"/>
      <c r="E449" s="124"/>
      <c r="F449" s="124"/>
      <c r="G449" s="141"/>
      <c r="H449" s="155"/>
      <c r="I449" s="312"/>
      <c r="J449" s="105"/>
      <c r="K449" s="105"/>
      <c r="L449" s="105"/>
      <c r="M449" s="105"/>
      <c r="N449" s="105"/>
      <c r="O449" s="105"/>
      <c r="P449" s="105"/>
      <c r="Q449" s="105"/>
      <c r="R449" s="105"/>
      <c r="S449" s="105"/>
      <c r="T449" s="105"/>
      <c r="U449" s="105"/>
      <c r="V449" s="105"/>
      <c r="W449" s="105"/>
      <c r="X449" s="105"/>
      <c r="Y449" s="105"/>
      <c r="Z449" s="105"/>
    </row>
    <row r="450" spans="1:26" ht="30.75" hidden="1" customHeight="1">
      <c r="A450" s="105"/>
      <c r="B450" s="310" t="s">
        <v>1253</v>
      </c>
      <c r="C450" s="122" t="s">
        <v>1254</v>
      </c>
      <c r="D450" s="141"/>
      <c r="E450" s="124"/>
      <c r="F450" s="124"/>
      <c r="G450" s="141"/>
      <c r="H450" s="155"/>
      <c r="I450" s="312"/>
      <c r="J450" s="105"/>
      <c r="K450" s="105"/>
      <c r="L450" s="105"/>
      <c r="M450" s="105"/>
      <c r="N450" s="105"/>
      <c r="O450" s="105"/>
      <c r="P450" s="105"/>
      <c r="Q450" s="105"/>
      <c r="R450" s="105"/>
      <c r="S450" s="105"/>
      <c r="T450" s="105"/>
      <c r="U450" s="105"/>
      <c r="V450" s="105"/>
      <c r="W450" s="105"/>
      <c r="X450" s="105"/>
      <c r="Y450" s="105"/>
      <c r="Z450" s="105"/>
    </row>
    <row r="451" spans="1:26" ht="30.75" hidden="1" customHeight="1">
      <c r="A451" s="105"/>
      <c r="B451" s="310" t="s">
        <v>1255</v>
      </c>
      <c r="C451" s="122" t="s">
        <v>1256</v>
      </c>
      <c r="D451" s="141"/>
      <c r="E451" s="124"/>
      <c r="F451" s="124"/>
      <c r="G451" s="141"/>
      <c r="H451" s="155"/>
      <c r="I451" s="312"/>
      <c r="J451" s="105"/>
      <c r="K451" s="105"/>
      <c r="L451" s="105"/>
      <c r="M451" s="105"/>
      <c r="N451" s="105"/>
      <c r="O451" s="105"/>
      <c r="P451" s="105"/>
      <c r="Q451" s="105"/>
      <c r="R451" s="105"/>
      <c r="S451" s="105"/>
      <c r="T451" s="105"/>
      <c r="U451" s="105"/>
      <c r="V451" s="105"/>
      <c r="W451" s="105"/>
      <c r="X451" s="105"/>
      <c r="Y451" s="105"/>
      <c r="Z451" s="105"/>
    </row>
    <row r="452" spans="1:26" ht="30.75" hidden="1" customHeight="1">
      <c r="A452" s="105"/>
      <c r="B452" s="310" t="s">
        <v>1257</v>
      </c>
      <c r="C452" s="122" t="s">
        <v>1258</v>
      </c>
      <c r="D452" s="141"/>
      <c r="E452" s="124"/>
      <c r="F452" s="124"/>
      <c r="G452" s="141"/>
      <c r="H452" s="155"/>
      <c r="I452" s="312"/>
      <c r="J452" s="105"/>
      <c r="K452" s="105"/>
      <c r="L452" s="105"/>
      <c r="M452" s="105"/>
      <c r="N452" s="105"/>
      <c r="O452" s="105"/>
      <c r="P452" s="105"/>
      <c r="Q452" s="105"/>
      <c r="R452" s="105"/>
      <c r="S452" s="105"/>
      <c r="T452" s="105"/>
      <c r="U452" s="105"/>
      <c r="V452" s="105"/>
      <c r="W452" s="105"/>
      <c r="X452" s="105"/>
      <c r="Y452" s="105"/>
      <c r="Z452" s="105"/>
    </row>
    <row r="453" spans="1:26" ht="46.5" hidden="1" customHeight="1">
      <c r="A453" s="105"/>
      <c r="B453" s="310" t="s">
        <v>2281</v>
      </c>
      <c r="C453" s="122" t="s">
        <v>1260</v>
      </c>
      <c r="D453" s="141"/>
      <c r="E453" s="124"/>
      <c r="F453" s="124"/>
      <c r="G453" s="141"/>
      <c r="H453" s="155"/>
      <c r="I453" s="312"/>
      <c r="J453" s="105"/>
      <c r="K453" s="105"/>
      <c r="L453" s="105"/>
      <c r="M453" s="105"/>
      <c r="N453" s="105"/>
      <c r="O453" s="105"/>
      <c r="P453" s="105"/>
      <c r="Q453" s="105"/>
      <c r="R453" s="105"/>
      <c r="S453" s="105"/>
      <c r="T453" s="105"/>
      <c r="U453" s="105"/>
      <c r="V453" s="105"/>
      <c r="W453" s="105"/>
      <c r="X453" s="105"/>
      <c r="Y453" s="105"/>
      <c r="Z453" s="105"/>
    </row>
    <row r="454" spans="1:26" ht="30.75" hidden="1" customHeight="1">
      <c r="A454" s="105"/>
      <c r="B454" s="310" t="s">
        <v>1261</v>
      </c>
      <c r="C454" s="122" t="s">
        <v>1262</v>
      </c>
      <c r="D454" s="141"/>
      <c r="E454" s="124"/>
      <c r="F454" s="124"/>
      <c r="G454" s="141"/>
      <c r="H454" s="155"/>
      <c r="I454" s="312"/>
      <c r="J454" s="105"/>
      <c r="K454" s="105"/>
      <c r="L454" s="105"/>
      <c r="M454" s="105"/>
      <c r="N454" s="105"/>
      <c r="O454" s="105"/>
      <c r="P454" s="105"/>
      <c r="Q454" s="105"/>
      <c r="R454" s="105"/>
      <c r="S454" s="105"/>
      <c r="T454" s="105"/>
      <c r="U454" s="105"/>
      <c r="V454" s="105"/>
      <c r="W454" s="105"/>
      <c r="X454" s="105"/>
      <c r="Y454" s="105"/>
      <c r="Z454" s="105"/>
    </row>
    <row r="455" spans="1:26" ht="30.75" hidden="1" customHeight="1">
      <c r="A455" s="105"/>
      <c r="B455" s="310" t="s">
        <v>1263</v>
      </c>
      <c r="C455" s="122" t="s">
        <v>1264</v>
      </c>
      <c r="D455" s="141"/>
      <c r="E455" s="124"/>
      <c r="F455" s="124"/>
      <c r="G455" s="141"/>
      <c r="H455" s="155"/>
      <c r="I455" s="312"/>
      <c r="J455" s="105"/>
      <c r="K455" s="105"/>
      <c r="L455" s="105"/>
      <c r="M455" s="105"/>
      <c r="N455" s="105"/>
      <c r="O455" s="105"/>
      <c r="P455" s="105"/>
      <c r="Q455" s="105"/>
      <c r="R455" s="105"/>
      <c r="S455" s="105"/>
      <c r="T455" s="105"/>
      <c r="U455" s="105"/>
      <c r="V455" s="105"/>
      <c r="W455" s="105"/>
      <c r="X455" s="105"/>
      <c r="Y455" s="105"/>
      <c r="Z455" s="105"/>
    </row>
    <row r="456" spans="1:26" ht="30.75" hidden="1" customHeight="1">
      <c r="A456" s="105"/>
      <c r="B456" s="310" t="s">
        <v>1265</v>
      </c>
      <c r="C456" s="122" t="s">
        <v>1266</v>
      </c>
      <c r="D456" s="141"/>
      <c r="E456" s="124"/>
      <c r="F456" s="124"/>
      <c r="G456" s="141"/>
      <c r="H456" s="155"/>
      <c r="I456" s="312"/>
      <c r="J456" s="105"/>
      <c r="K456" s="105"/>
      <c r="L456" s="105"/>
      <c r="M456" s="105"/>
      <c r="N456" s="105"/>
      <c r="O456" s="105"/>
      <c r="P456" s="105"/>
      <c r="Q456" s="105"/>
      <c r="R456" s="105"/>
      <c r="S456" s="105"/>
      <c r="T456" s="105"/>
      <c r="U456" s="105"/>
      <c r="V456" s="105"/>
      <c r="W456" s="105"/>
      <c r="X456" s="105"/>
      <c r="Y456" s="105"/>
      <c r="Z456" s="105"/>
    </row>
    <row r="457" spans="1:26" ht="30.75" hidden="1" customHeight="1">
      <c r="A457" s="105"/>
      <c r="B457" s="310" t="s">
        <v>1268</v>
      </c>
      <c r="C457" s="122" t="s">
        <v>1269</v>
      </c>
      <c r="D457" s="141"/>
      <c r="E457" s="124"/>
      <c r="F457" s="124"/>
      <c r="G457" s="141"/>
      <c r="H457" s="155"/>
      <c r="I457" s="312"/>
      <c r="J457" s="105"/>
      <c r="K457" s="105"/>
      <c r="L457" s="105"/>
      <c r="M457" s="105"/>
      <c r="N457" s="105"/>
      <c r="O457" s="105"/>
      <c r="P457" s="105"/>
      <c r="Q457" s="105"/>
      <c r="R457" s="105"/>
      <c r="S457" s="105"/>
      <c r="T457" s="105"/>
      <c r="U457" s="105"/>
      <c r="V457" s="105"/>
      <c r="W457" s="105"/>
      <c r="X457" s="105"/>
      <c r="Y457" s="105"/>
      <c r="Z457" s="105"/>
    </row>
    <row r="458" spans="1:26" ht="46.5" hidden="1" customHeight="1">
      <c r="A458" s="105"/>
      <c r="B458" s="310" t="s">
        <v>1275</v>
      </c>
      <c r="C458" s="122" t="s">
        <v>1276</v>
      </c>
      <c r="D458" s="141"/>
      <c r="E458" s="124"/>
      <c r="F458" s="124"/>
      <c r="G458" s="141"/>
      <c r="H458" s="155"/>
      <c r="I458" s="312"/>
      <c r="J458" s="105"/>
      <c r="K458" s="105"/>
      <c r="L458" s="105"/>
      <c r="M458" s="105"/>
      <c r="N458" s="105"/>
      <c r="O458" s="105"/>
      <c r="P458" s="105"/>
      <c r="Q458" s="105"/>
      <c r="R458" s="105"/>
      <c r="S458" s="105"/>
      <c r="T458" s="105"/>
      <c r="U458" s="105"/>
      <c r="V458" s="105"/>
      <c r="W458" s="105"/>
      <c r="X458" s="105"/>
      <c r="Y458" s="105"/>
      <c r="Z458" s="105"/>
    </row>
    <row r="459" spans="1:26" ht="39.75" hidden="1" customHeight="1">
      <c r="A459" s="105"/>
      <c r="B459" s="349" t="s">
        <v>132</v>
      </c>
      <c r="C459" s="324" t="s">
        <v>133</v>
      </c>
      <c r="D459" s="325"/>
      <c r="E459" s="325"/>
      <c r="F459" s="325"/>
      <c r="G459" s="325"/>
      <c r="H459" s="326"/>
      <c r="I459" s="327"/>
      <c r="J459" s="105"/>
      <c r="K459" s="105"/>
      <c r="L459" s="105"/>
      <c r="M459" s="105"/>
      <c r="N459" s="105"/>
      <c r="O459" s="105"/>
      <c r="P459" s="105"/>
      <c r="Q459" s="105"/>
      <c r="R459" s="105"/>
      <c r="S459" s="105"/>
      <c r="T459" s="105"/>
      <c r="U459" s="105"/>
      <c r="V459" s="105"/>
      <c r="W459" s="105"/>
      <c r="X459" s="105"/>
      <c r="Y459" s="105"/>
      <c r="Z459" s="105"/>
    </row>
    <row r="460" spans="1:26" ht="30.75" hidden="1" customHeight="1">
      <c r="A460" s="105"/>
      <c r="B460" s="310" t="s">
        <v>1278</v>
      </c>
      <c r="C460" s="122" t="s">
        <v>1279</v>
      </c>
      <c r="D460" s="141"/>
      <c r="E460" s="124"/>
      <c r="F460" s="124"/>
      <c r="G460" s="141"/>
      <c r="H460" s="155"/>
      <c r="I460" s="312"/>
      <c r="J460" s="105"/>
      <c r="K460" s="105"/>
      <c r="L460" s="105"/>
      <c r="M460" s="105"/>
      <c r="N460" s="105"/>
      <c r="O460" s="105"/>
      <c r="P460" s="105"/>
      <c r="Q460" s="105"/>
      <c r="R460" s="105"/>
      <c r="S460" s="105"/>
      <c r="T460" s="105"/>
      <c r="U460" s="105"/>
      <c r="V460" s="105"/>
      <c r="W460" s="105"/>
      <c r="X460" s="105"/>
      <c r="Y460" s="105"/>
      <c r="Z460" s="105"/>
    </row>
    <row r="461" spans="1:26" ht="30.75" hidden="1" customHeight="1">
      <c r="A461" s="105"/>
      <c r="B461" s="310" t="s">
        <v>1280</v>
      </c>
      <c r="C461" s="122" t="s">
        <v>1281</v>
      </c>
      <c r="D461" s="141"/>
      <c r="E461" s="124"/>
      <c r="F461" s="124"/>
      <c r="G461" s="141"/>
      <c r="H461" s="155"/>
      <c r="I461" s="312"/>
      <c r="J461" s="105"/>
      <c r="K461" s="105"/>
      <c r="L461" s="105"/>
      <c r="M461" s="105"/>
      <c r="N461" s="105"/>
      <c r="O461" s="105"/>
      <c r="P461" s="105"/>
      <c r="Q461" s="105"/>
      <c r="R461" s="105"/>
      <c r="S461" s="105"/>
      <c r="T461" s="105"/>
      <c r="U461" s="105"/>
      <c r="V461" s="105"/>
      <c r="W461" s="105"/>
      <c r="X461" s="105"/>
      <c r="Y461" s="105"/>
      <c r="Z461" s="105"/>
    </row>
    <row r="462" spans="1:26" ht="30.75" hidden="1" customHeight="1">
      <c r="A462" s="105"/>
      <c r="B462" s="310" t="s">
        <v>1282</v>
      </c>
      <c r="C462" s="129" t="s">
        <v>1283</v>
      </c>
      <c r="D462" s="141"/>
      <c r="E462" s="124"/>
      <c r="F462" s="124"/>
      <c r="G462" s="141"/>
      <c r="H462" s="155"/>
      <c r="I462" s="312"/>
      <c r="J462" s="105"/>
      <c r="K462" s="105"/>
      <c r="L462" s="105"/>
      <c r="M462" s="105"/>
      <c r="N462" s="105"/>
      <c r="O462" s="105"/>
      <c r="P462" s="105"/>
      <c r="Q462" s="105"/>
      <c r="R462" s="105"/>
      <c r="S462" s="105"/>
      <c r="T462" s="105"/>
      <c r="U462" s="105"/>
      <c r="V462" s="105"/>
      <c r="W462" s="105"/>
      <c r="X462" s="105"/>
      <c r="Y462" s="105"/>
      <c r="Z462" s="105"/>
    </row>
    <row r="463" spans="1:26" ht="15.75" hidden="1" customHeight="1">
      <c r="A463" s="105"/>
      <c r="B463" s="349" t="s">
        <v>257</v>
      </c>
      <c r="C463" s="324" t="s">
        <v>1284</v>
      </c>
      <c r="D463" s="325"/>
      <c r="E463" s="325"/>
      <c r="F463" s="325"/>
      <c r="G463" s="325"/>
      <c r="H463" s="326"/>
      <c r="I463" s="327"/>
      <c r="J463" s="105"/>
      <c r="K463" s="105"/>
      <c r="L463" s="105"/>
      <c r="M463" s="105"/>
      <c r="N463" s="105"/>
      <c r="O463" s="105"/>
      <c r="P463" s="105"/>
      <c r="Q463" s="105"/>
      <c r="R463" s="105"/>
      <c r="S463" s="105"/>
      <c r="T463" s="105"/>
      <c r="U463" s="105"/>
      <c r="V463" s="105"/>
      <c r="W463" s="105"/>
      <c r="X463" s="105"/>
      <c r="Y463" s="105"/>
      <c r="Z463" s="105"/>
    </row>
    <row r="464" spans="1:26" ht="30.75" hidden="1" customHeight="1">
      <c r="A464" s="105"/>
      <c r="B464" s="310" t="s">
        <v>2282</v>
      </c>
      <c r="C464" s="122" t="s">
        <v>1286</v>
      </c>
      <c r="D464" s="141"/>
      <c r="E464" s="124"/>
      <c r="F464" s="124"/>
      <c r="G464" s="141"/>
      <c r="H464" s="155"/>
      <c r="I464" s="312"/>
      <c r="J464" s="105"/>
      <c r="K464" s="105"/>
      <c r="L464" s="105"/>
      <c r="M464" s="105"/>
      <c r="N464" s="105"/>
      <c r="O464" s="105"/>
      <c r="P464" s="105"/>
      <c r="Q464" s="105"/>
      <c r="R464" s="105"/>
      <c r="S464" s="105"/>
      <c r="T464" s="105"/>
      <c r="U464" s="105"/>
      <c r="V464" s="105"/>
      <c r="W464" s="105"/>
      <c r="X464" s="105"/>
      <c r="Y464" s="105"/>
      <c r="Z464" s="105"/>
    </row>
    <row r="465" spans="1:26" ht="30.75" hidden="1" customHeight="1">
      <c r="A465" s="105"/>
      <c r="B465" s="310" t="s">
        <v>1291</v>
      </c>
      <c r="C465" s="122" t="s">
        <v>1292</v>
      </c>
      <c r="D465" s="141"/>
      <c r="E465" s="124"/>
      <c r="F465" s="124"/>
      <c r="G465" s="141"/>
      <c r="H465" s="155"/>
      <c r="I465" s="312"/>
      <c r="J465" s="105"/>
      <c r="K465" s="105"/>
      <c r="L465" s="105"/>
      <c r="M465" s="105"/>
      <c r="N465" s="105"/>
      <c r="O465" s="105"/>
      <c r="P465" s="105"/>
      <c r="Q465" s="105"/>
      <c r="R465" s="105"/>
      <c r="S465" s="105"/>
      <c r="T465" s="105"/>
      <c r="U465" s="105"/>
      <c r="V465" s="105"/>
      <c r="W465" s="105"/>
      <c r="X465" s="105"/>
      <c r="Y465" s="105"/>
      <c r="Z465" s="105"/>
    </row>
    <row r="466" spans="1:26" ht="30.75" hidden="1" customHeight="1">
      <c r="A466" s="105"/>
      <c r="B466" s="310" t="s">
        <v>1293</v>
      </c>
      <c r="C466" s="122" t="s">
        <v>1294</v>
      </c>
      <c r="D466" s="141"/>
      <c r="E466" s="124"/>
      <c r="F466" s="124"/>
      <c r="G466" s="141"/>
      <c r="H466" s="155"/>
      <c r="I466" s="312"/>
      <c r="J466" s="105"/>
      <c r="K466" s="105"/>
      <c r="L466" s="105"/>
      <c r="M466" s="105"/>
      <c r="N466" s="105"/>
      <c r="O466" s="105"/>
      <c r="P466" s="105"/>
      <c r="Q466" s="105"/>
      <c r="R466" s="105"/>
      <c r="S466" s="105"/>
      <c r="T466" s="105"/>
      <c r="U466" s="105"/>
      <c r="V466" s="105"/>
      <c r="W466" s="105"/>
      <c r="X466" s="105"/>
      <c r="Y466" s="105"/>
      <c r="Z466" s="105"/>
    </row>
    <row r="467" spans="1:26" ht="30.75" hidden="1" customHeight="1">
      <c r="A467" s="105"/>
      <c r="B467" s="310" t="s">
        <v>1295</v>
      </c>
      <c r="C467" s="122" t="s">
        <v>1296</v>
      </c>
      <c r="D467" s="141"/>
      <c r="E467" s="124"/>
      <c r="F467" s="124"/>
      <c r="G467" s="141"/>
      <c r="H467" s="155"/>
      <c r="I467" s="312"/>
      <c r="J467" s="105"/>
      <c r="K467" s="105"/>
      <c r="L467" s="105"/>
      <c r="M467" s="105"/>
      <c r="N467" s="105"/>
      <c r="O467" s="105"/>
      <c r="P467" s="105"/>
      <c r="Q467" s="105"/>
      <c r="R467" s="105"/>
      <c r="S467" s="105"/>
      <c r="T467" s="105"/>
      <c r="U467" s="105"/>
      <c r="V467" s="105"/>
      <c r="W467" s="105"/>
      <c r="X467" s="105"/>
      <c r="Y467" s="105"/>
      <c r="Z467" s="105"/>
    </row>
    <row r="468" spans="1:26" ht="14.25" hidden="1" customHeight="1">
      <c r="A468" s="105"/>
      <c r="B468" s="349" t="s">
        <v>259</v>
      </c>
      <c r="C468" s="324" t="s">
        <v>137</v>
      </c>
      <c r="D468" s="325"/>
      <c r="E468" s="325"/>
      <c r="F468" s="325"/>
      <c r="G468" s="325"/>
      <c r="H468" s="326"/>
      <c r="I468" s="327"/>
      <c r="J468" s="105"/>
      <c r="K468" s="105"/>
      <c r="L468" s="105"/>
      <c r="M468" s="105"/>
      <c r="N468" s="105"/>
      <c r="O468" s="105"/>
      <c r="P468" s="105"/>
      <c r="Q468" s="105"/>
      <c r="R468" s="105"/>
      <c r="S468" s="105"/>
      <c r="T468" s="105"/>
      <c r="U468" s="105"/>
      <c r="V468" s="105"/>
      <c r="W468" s="105"/>
      <c r="X468" s="105"/>
      <c r="Y468" s="105"/>
      <c r="Z468" s="105"/>
    </row>
    <row r="469" spans="1:26" ht="46.5" hidden="1" customHeight="1">
      <c r="A469" s="105"/>
      <c r="B469" s="310" t="s">
        <v>2283</v>
      </c>
      <c r="C469" s="122" t="s">
        <v>1298</v>
      </c>
      <c r="D469" s="122"/>
      <c r="E469" s="124"/>
      <c r="F469" s="124"/>
      <c r="G469" s="141"/>
      <c r="H469" s="155"/>
      <c r="I469" s="312"/>
      <c r="J469" s="105"/>
      <c r="K469" s="105"/>
      <c r="L469" s="105"/>
      <c r="M469" s="105"/>
      <c r="N469" s="105"/>
      <c r="O469" s="105"/>
      <c r="P469" s="105"/>
      <c r="Q469" s="105"/>
      <c r="R469" s="105"/>
      <c r="S469" s="105"/>
      <c r="T469" s="105"/>
      <c r="U469" s="105"/>
      <c r="V469" s="105"/>
      <c r="W469" s="105"/>
      <c r="X469" s="105"/>
      <c r="Y469" s="105"/>
      <c r="Z469" s="105"/>
    </row>
    <row r="470" spans="1:26" ht="46.5" hidden="1" customHeight="1">
      <c r="A470" s="105"/>
      <c r="B470" s="310" t="s">
        <v>2284</v>
      </c>
      <c r="C470" s="122" t="s">
        <v>1302</v>
      </c>
      <c r="D470" s="141"/>
      <c r="E470" s="124"/>
      <c r="F470" s="124"/>
      <c r="G470" s="141"/>
      <c r="H470" s="155"/>
      <c r="I470" s="312"/>
      <c r="J470" s="105"/>
      <c r="K470" s="105"/>
      <c r="L470" s="105"/>
      <c r="M470" s="105"/>
      <c r="N470" s="105"/>
      <c r="O470" s="105"/>
      <c r="P470" s="105"/>
      <c r="Q470" s="105"/>
      <c r="R470" s="105"/>
      <c r="S470" s="105"/>
      <c r="T470" s="105"/>
      <c r="U470" s="105"/>
      <c r="V470" s="105"/>
      <c r="W470" s="105"/>
      <c r="X470" s="105"/>
      <c r="Y470" s="105"/>
      <c r="Z470" s="105"/>
    </row>
    <row r="471" spans="1:26" ht="62.25" hidden="1" customHeight="1">
      <c r="A471" s="105"/>
      <c r="B471" s="310" t="s">
        <v>1309</v>
      </c>
      <c r="C471" s="129" t="s">
        <v>1310</v>
      </c>
      <c r="D471" s="143"/>
      <c r="E471" s="131"/>
      <c r="F471" s="131"/>
      <c r="G471" s="143"/>
      <c r="H471" s="313"/>
      <c r="I471" s="312"/>
      <c r="J471" s="105"/>
      <c r="K471" s="105"/>
      <c r="L471" s="105"/>
      <c r="M471" s="105"/>
      <c r="N471" s="105"/>
      <c r="O471" s="105"/>
      <c r="P471" s="105"/>
      <c r="Q471" s="105"/>
      <c r="R471" s="105"/>
      <c r="S471" s="105"/>
      <c r="T471" s="105"/>
      <c r="U471" s="105"/>
      <c r="V471" s="105"/>
      <c r="W471" s="105"/>
      <c r="X471" s="105"/>
      <c r="Y471" s="105"/>
      <c r="Z471" s="105"/>
    </row>
    <row r="472" spans="1:26" ht="24">
      <c r="A472" s="63"/>
      <c r="B472" s="304"/>
      <c r="C472" s="1638" t="s">
        <v>2285</v>
      </c>
      <c r="D472" s="1639"/>
      <c r="E472" s="1639"/>
      <c r="F472" s="1639"/>
      <c r="G472" s="1639"/>
      <c r="H472" s="1640"/>
      <c r="I472" s="358"/>
      <c r="J472" s="62"/>
      <c r="K472" s="62"/>
      <c r="L472" s="62"/>
      <c r="M472" s="62"/>
      <c r="N472" s="63"/>
      <c r="O472" s="63"/>
      <c r="P472" s="63"/>
      <c r="Q472" s="63"/>
      <c r="R472" s="63"/>
      <c r="S472" s="63"/>
      <c r="T472" s="63"/>
      <c r="U472" s="63"/>
      <c r="V472" s="63"/>
      <c r="W472" s="63"/>
      <c r="X472" s="63"/>
      <c r="Y472" s="63"/>
      <c r="Z472" s="63"/>
    </row>
    <row r="473" spans="1:26" ht="25">
      <c r="A473" s="63"/>
      <c r="B473" s="329" t="s">
        <v>138</v>
      </c>
      <c r="C473" s="1629" t="s">
        <v>139</v>
      </c>
      <c r="D473" s="1630"/>
      <c r="E473" s="1630"/>
      <c r="F473" s="1630"/>
      <c r="G473" s="1630"/>
      <c r="H473" s="1631"/>
      <c r="I473" s="306"/>
      <c r="J473" s="287">
        <f>SUM(E474:E503)</f>
        <v>60</v>
      </c>
      <c r="K473" s="287">
        <f>COUNT(E474:E503)*2</f>
        <v>60</v>
      </c>
      <c r="L473" s="62"/>
      <c r="M473" s="62"/>
      <c r="N473" s="63"/>
      <c r="O473" s="63"/>
      <c r="P473" s="63"/>
      <c r="Q473" s="63"/>
      <c r="R473" s="63"/>
      <c r="S473" s="63"/>
      <c r="T473" s="63"/>
      <c r="U473" s="63"/>
      <c r="V473" s="63"/>
      <c r="W473" s="63"/>
      <c r="X473" s="63"/>
      <c r="Y473" s="63"/>
      <c r="Z473" s="63"/>
    </row>
    <row r="474" spans="1:26" ht="50">
      <c r="A474" s="63"/>
      <c r="B474" s="304" t="s">
        <v>1312</v>
      </c>
      <c r="C474" s="69" t="s">
        <v>1313</v>
      </c>
      <c r="D474" s="69" t="s">
        <v>2286</v>
      </c>
      <c r="E474" s="94">
        <v>2</v>
      </c>
      <c r="F474" s="94" t="s">
        <v>611</v>
      </c>
      <c r="G474" s="154" t="s">
        <v>2287</v>
      </c>
      <c r="H474" s="107"/>
      <c r="I474" s="282"/>
      <c r="J474" s="287"/>
      <c r="K474" s="287"/>
      <c r="L474" s="62"/>
      <c r="M474" s="62"/>
      <c r="N474" s="63"/>
      <c r="O474" s="63"/>
      <c r="P474" s="63"/>
      <c r="Q474" s="63"/>
      <c r="R474" s="63"/>
      <c r="S474" s="63"/>
      <c r="T474" s="63"/>
      <c r="U474" s="63"/>
      <c r="V474" s="63"/>
      <c r="W474" s="63"/>
      <c r="X474" s="63"/>
      <c r="Y474" s="63"/>
      <c r="Z474" s="63"/>
    </row>
    <row r="475" spans="1:26" ht="50">
      <c r="A475" s="63"/>
      <c r="B475" s="304"/>
      <c r="C475" s="69"/>
      <c r="D475" s="93" t="s">
        <v>2288</v>
      </c>
      <c r="E475" s="94">
        <v>2</v>
      </c>
      <c r="F475" s="94" t="s">
        <v>877</v>
      </c>
      <c r="G475" s="93" t="s">
        <v>2289</v>
      </c>
      <c r="H475" s="107"/>
      <c r="I475" s="282"/>
      <c r="J475" s="287"/>
      <c r="K475" s="287"/>
      <c r="L475" s="62"/>
      <c r="M475" s="62"/>
      <c r="N475" s="63"/>
      <c r="O475" s="63"/>
      <c r="P475" s="63"/>
      <c r="Q475" s="63"/>
      <c r="R475" s="63"/>
      <c r="S475" s="63"/>
      <c r="T475" s="63"/>
      <c r="U475" s="63"/>
      <c r="V475" s="63"/>
      <c r="W475" s="63"/>
      <c r="X475" s="63"/>
      <c r="Y475" s="63"/>
      <c r="Z475" s="63"/>
    </row>
    <row r="476" spans="1:26" ht="75">
      <c r="A476" s="63"/>
      <c r="B476" s="304" t="s">
        <v>1314</v>
      </c>
      <c r="C476" s="69" t="s">
        <v>1315</v>
      </c>
      <c r="D476" s="93" t="s">
        <v>2290</v>
      </c>
      <c r="E476" s="94">
        <v>2</v>
      </c>
      <c r="F476" s="94" t="s">
        <v>611</v>
      </c>
      <c r="G476" s="135"/>
      <c r="H476" s="107"/>
      <c r="I476" s="282"/>
      <c r="J476" s="287"/>
      <c r="K476" s="287"/>
      <c r="L476" s="62"/>
      <c r="M476" s="62"/>
      <c r="N476" s="63"/>
      <c r="O476" s="63"/>
      <c r="P476" s="63"/>
      <c r="Q476" s="63"/>
      <c r="R476" s="63"/>
      <c r="S476" s="63"/>
      <c r="T476" s="63"/>
      <c r="U476" s="63"/>
      <c r="V476" s="63"/>
      <c r="W476" s="63"/>
      <c r="X476" s="63"/>
      <c r="Y476" s="63"/>
      <c r="Z476" s="63"/>
    </row>
    <row r="477" spans="1:26" ht="50">
      <c r="A477" s="63"/>
      <c r="B477" s="304"/>
      <c r="C477" s="69"/>
      <c r="D477" s="93" t="s">
        <v>2291</v>
      </c>
      <c r="E477" s="94">
        <v>2</v>
      </c>
      <c r="F477" s="94" t="s">
        <v>611</v>
      </c>
      <c r="G477" s="135"/>
      <c r="H477" s="107"/>
      <c r="I477" s="282"/>
      <c r="J477" s="287"/>
      <c r="K477" s="287"/>
      <c r="L477" s="62"/>
      <c r="M477" s="62"/>
      <c r="N477" s="63"/>
      <c r="O477" s="63"/>
      <c r="P477" s="63"/>
      <c r="Q477" s="63"/>
      <c r="R477" s="63"/>
      <c r="S477" s="63"/>
      <c r="T477" s="63"/>
      <c r="U477" s="63"/>
      <c r="V477" s="63"/>
      <c r="W477" s="63"/>
      <c r="X477" s="63"/>
      <c r="Y477" s="63"/>
      <c r="Z477" s="63"/>
    </row>
    <row r="478" spans="1:26" ht="75">
      <c r="A478" s="63"/>
      <c r="B478" s="304"/>
      <c r="C478" s="69"/>
      <c r="D478" s="93" t="s">
        <v>2292</v>
      </c>
      <c r="E478" s="94">
        <v>2</v>
      </c>
      <c r="F478" s="94" t="s">
        <v>611</v>
      </c>
      <c r="G478" s="135"/>
      <c r="H478" s="107"/>
      <c r="I478" s="282"/>
      <c r="J478" s="287"/>
      <c r="K478" s="287"/>
      <c r="L478" s="62"/>
      <c r="M478" s="62"/>
      <c r="N478" s="63"/>
      <c r="O478" s="63"/>
      <c r="P478" s="63"/>
      <c r="Q478" s="63"/>
      <c r="R478" s="63"/>
      <c r="S478" s="63"/>
      <c r="T478" s="63"/>
      <c r="U478" s="63"/>
      <c r="V478" s="63"/>
      <c r="W478" s="63"/>
      <c r="X478" s="63"/>
      <c r="Y478" s="63"/>
      <c r="Z478" s="63"/>
    </row>
    <row r="479" spans="1:26" ht="75">
      <c r="A479" s="63"/>
      <c r="B479" s="304"/>
      <c r="C479" s="69"/>
      <c r="D479" s="93" t="s">
        <v>2293</v>
      </c>
      <c r="E479" s="94">
        <v>2</v>
      </c>
      <c r="F479" s="94" t="s">
        <v>611</v>
      </c>
      <c r="G479" s="69" t="s">
        <v>2294</v>
      </c>
      <c r="H479" s="107"/>
      <c r="I479" s="282"/>
      <c r="J479" s="287"/>
      <c r="K479" s="287"/>
      <c r="L479" s="62"/>
      <c r="M479" s="62"/>
      <c r="N479" s="63"/>
      <c r="O479" s="63"/>
      <c r="P479" s="63"/>
      <c r="Q479" s="63"/>
      <c r="R479" s="63"/>
      <c r="S479" s="63"/>
      <c r="T479" s="63"/>
      <c r="U479" s="63"/>
      <c r="V479" s="63"/>
      <c r="W479" s="63"/>
      <c r="X479" s="63"/>
      <c r="Y479" s="63"/>
      <c r="Z479" s="63"/>
    </row>
    <row r="480" spans="1:26" ht="25">
      <c r="A480" s="63"/>
      <c r="B480" s="304"/>
      <c r="C480" s="69"/>
      <c r="D480" s="93" t="s">
        <v>2295</v>
      </c>
      <c r="E480" s="94">
        <v>2</v>
      </c>
      <c r="F480" s="94" t="s">
        <v>611</v>
      </c>
      <c r="G480" s="135"/>
      <c r="H480" s="107"/>
      <c r="I480" s="282"/>
      <c r="J480" s="287"/>
      <c r="K480" s="287"/>
      <c r="L480" s="62"/>
      <c r="M480" s="62"/>
      <c r="N480" s="63"/>
      <c r="O480" s="63"/>
      <c r="P480" s="63"/>
      <c r="Q480" s="63"/>
      <c r="R480" s="63"/>
      <c r="S480" s="63"/>
      <c r="T480" s="63"/>
      <c r="U480" s="63"/>
      <c r="V480" s="63"/>
      <c r="W480" s="63"/>
      <c r="X480" s="63"/>
      <c r="Y480" s="63"/>
      <c r="Z480" s="63"/>
    </row>
    <row r="481" spans="1:26" ht="25">
      <c r="A481" s="63"/>
      <c r="B481" s="304"/>
      <c r="C481" s="69"/>
      <c r="D481" s="93" t="s">
        <v>2296</v>
      </c>
      <c r="E481" s="94">
        <v>2</v>
      </c>
      <c r="F481" s="94" t="s">
        <v>611</v>
      </c>
      <c r="G481" s="135"/>
      <c r="H481" s="107"/>
      <c r="I481" s="282"/>
      <c r="J481" s="287"/>
      <c r="K481" s="287"/>
      <c r="L481" s="62"/>
      <c r="M481" s="62"/>
      <c r="N481" s="63"/>
      <c r="O481" s="63"/>
      <c r="P481" s="63"/>
      <c r="Q481" s="63"/>
      <c r="R481" s="63"/>
      <c r="S481" s="63"/>
      <c r="T481" s="63"/>
      <c r="U481" s="63"/>
      <c r="V481" s="63"/>
      <c r="W481" s="63"/>
      <c r="X481" s="63"/>
      <c r="Y481" s="63"/>
      <c r="Z481" s="63"/>
    </row>
    <row r="482" spans="1:26" ht="50">
      <c r="A482" s="63"/>
      <c r="B482" s="304"/>
      <c r="C482" s="69"/>
      <c r="D482" s="93" t="s">
        <v>2297</v>
      </c>
      <c r="E482" s="94">
        <v>2</v>
      </c>
      <c r="F482" s="94" t="s">
        <v>611</v>
      </c>
      <c r="G482" s="135"/>
      <c r="H482" s="107"/>
      <c r="I482" s="282"/>
      <c r="J482" s="287"/>
      <c r="K482" s="287"/>
      <c r="L482" s="62"/>
      <c r="M482" s="62"/>
      <c r="N482" s="63"/>
      <c r="O482" s="63"/>
      <c r="P482" s="63"/>
      <c r="Q482" s="63"/>
      <c r="R482" s="63"/>
      <c r="S482" s="63"/>
      <c r="T482" s="63"/>
      <c r="U482" s="63"/>
      <c r="V482" s="63"/>
      <c r="W482" s="63"/>
      <c r="X482" s="63"/>
      <c r="Y482" s="63"/>
      <c r="Z482" s="63"/>
    </row>
    <row r="483" spans="1:26" ht="25">
      <c r="A483" s="63"/>
      <c r="B483" s="304"/>
      <c r="C483" s="69"/>
      <c r="D483" s="93" t="s">
        <v>2298</v>
      </c>
      <c r="E483" s="94">
        <v>2</v>
      </c>
      <c r="F483" s="94" t="s">
        <v>611</v>
      </c>
      <c r="G483" s="135"/>
      <c r="H483" s="107"/>
      <c r="I483" s="282"/>
      <c r="J483" s="287"/>
      <c r="K483" s="287"/>
      <c r="L483" s="62"/>
      <c r="M483" s="62"/>
      <c r="N483" s="63"/>
      <c r="O483" s="63"/>
      <c r="P483" s="63"/>
      <c r="Q483" s="63"/>
      <c r="R483" s="63"/>
      <c r="S483" s="63"/>
      <c r="T483" s="63"/>
      <c r="U483" s="63"/>
      <c r="V483" s="63"/>
      <c r="W483" s="63"/>
      <c r="X483" s="63"/>
      <c r="Y483" s="63"/>
      <c r="Z483" s="63"/>
    </row>
    <row r="484" spans="1:26" ht="25">
      <c r="A484" s="63"/>
      <c r="B484" s="304"/>
      <c r="C484" s="69"/>
      <c r="D484" s="69" t="s">
        <v>2299</v>
      </c>
      <c r="E484" s="94">
        <v>2</v>
      </c>
      <c r="F484" s="94" t="s">
        <v>611</v>
      </c>
      <c r="G484" s="135" t="s">
        <v>2300</v>
      </c>
      <c r="H484" s="107"/>
      <c r="I484" s="282"/>
      <c r="J484" s="287"/>
      <c r="K484" s="287"/>
      <c r="L484" s="62"/>
      <c r="M484" s="62"/>
      <c r="N484" s="63"/>
      <c r="O484" s="63"/>
      <c r="P484" s="63"/>
      <c r="Q484" s="63"/>
      <c r="R484" s="63"/>
      <c r="S484" s="63"/>
      <c r="T484" s="63"/>
      <c r="U484" s="63"/>
      <c r="V484" s="63"/>
      <c r="W484" s="63"/>
      <c r="X484" s="63"/>
      <c r="Y484" s="63"/>
      <c r="Z484" s="63"/>
    </row>
    <row r="485" spans="1:26" ht="50">
      <c r="A485" s="63"/>
      <c r="B485" s="304"/>
      <c r="C485" s="69"/>
      <c r="D485" s="93" t="s">
        <v>2301</v>
      </c>
      <c r="E485" s="94">
        <v>2</v>
      </c>
      <c r="F485" s="94" t="s">
        <v>611</v>
      </c>
      <c r="G485" s="135"/>
      <c r="H485" s="107"/>
      <c r="I485" s="282"/>
      <c r="J485" s="287"/>
      <c r="K485" s="287"/>
      <c r="L485" s="62"/>
      <c r="M485" s="62"/>
      <c r="N485" s="63"/>
      <c r="O485" s="63"/>
      <c r="P485" s="63"/>
      <c r="Q485" s="63"/>
      <c r="R485" s="63"/>
      <c r="S485" s="63"/>
      <c r="T485" s="63"/>
      <c r="U485" s="63"/>
      <c r="V485" s="63"/>
      <c r="W485" s="63"/>
      <c r="X485" s="63"/>
      <c r="Y485" s="63"/>
      <c r="Z485" s="63"/>
    </row>
    <row r="486" spans="1:26" ht="75">
      <c r="A486" s="63"/>
      <c r="B486" s="304"/>
      <c r="C486" s="69"/>
      <c r="D486" s="93" t="s">
        <v>2302</v>
      </c>
      <c r="E486" s="94">
        <v>2</v>
      </c>
      <c r="F486" s="94" t="s">
        <v>611</v>
      </c>
      <c r="G486" s="69" t="s">
        <v>2303</v>
      </c>
      <c r="H486" s="107"/>
      <c r="I486" s="282"/>
      <c r="J486" s="287"/>
      <c r="K486" s="287"/>
      <c r="L486" s="62"/>
      <c r="M486" s="62"/>
      <c r="N486" s="63"/>
      <c r="O486" s="63"/>
      <c r="P486" s="63"/>
      <c r="Q486" s="63"/>
      <c r="R486" s="63"/>
      <c r="S486" s="63"/>
      <c r="T486" s="63"/>
      <c r="U486" s="63"/>
      <c r="V486" s="63"/>
      <c r="W486" s="63"/>
      <c r="X486" s="63"/>
      <c r="Y486" s="63"/>
      <c r="Z486" s="63"/>
    </row>
    <row r="487" spans="1:26" ht="75">
      <c r="A487" s="63"/>
      <c r="B487" s="304"/>
      <c r="C487" s="69"/>
      <c r="D487" s="93" t="s">
        <v>2304</v>
      </c>
      <c r="E487" s="94">
        <v>2</v>
      </c>
      <c r="F487" s="94" t="s">
        <v>611</v>
      </c>
      <c r="G487" s="69" t="s">
        <v>2305</v>
      </c>
      <c r="H487" s="107"/>
      <c r="I487" s="282"/>
      <c r="J487" s="287"/>
      <c r="K487" s="287"/>
      <c r="L487" s="62"/>
      <c r="M487" s="62"/>
      <c r="N487" s="63"/>
      <c r="O487" s="63"/>
      <c r="P487" s="63"/>
      <c r="Q487" s="63"/>
      <c r="R487" s="63"/>
      <c r="S487" s="63"/>
      <c r="T487" s="63"/>
      <c r="U487" s="63"/>
      <c r="V487" s="63"/>
      <c r="W487" s="63"/>
      <c r="X487" s="63"/>
      <c r="Y487" s="63"/>
      <c r="Z487" s="63"/>
    </row>
    <row r="488" spans="1:26" ht="50">
      <c r="A488" s="63"/>
      <c r="B488" s="304"/>
      <c r="C488" s="69"/>
      <c r="D488" s="93" t="s">
        <v>2306</v>
      </c>
      <c r="E488" s="94">
        <v>2</v>
      </c>
      <c r="F488" s="94" t="s">
        <v>611</v>
      </c>
      <c r="G488" s="69" t="s">
        <v>2307</v>
      </c>
      <c r="H488" s="107"/>
      <c r="I488" s="282"/>
      <c r="J488" s="287"/>
      <c r="K488" s="287"/>
      <c r="L488" s="62"/>
      <c r="M488" s="62"/>
      <c r="N488" s="63"/>
      <c r="O488" s="63"/>
      <c r="P488" s="63"/>
      <c r="Q488" s="63"/>
      <c r="R488" s="63"/>
      <c r="S488" s="63"/>
      <c r="T488" s="63"/>
      <c r="U488" s="63"/>
      <c r="V488" s="63"/>
      <c r="W488" s="63"/>
      <c r="X488" s="63"/>
      <c r="Y488" s="63"/>
      <c r="Z488" s="63"/>
    </row>
    <row r="489" spans="1:26" ht="275">
      <c r="A489" s="63"/>
      <c r="B489" s="304"/>
      <c r="C489" s="69"/>
      <c r="D489" s="93" t="s">
        <v>2308</v>
      </c>
      <c r="E489" s="94">
        <v>2</v>
      </c>
      <c r="F489" s="94"/>
      <c r="G489" s="69" t="s">
        <v>2309</v>
      </c>
      <c r="H489" s="107"/>
      <c r="I489" s="282"/>
      <c r="J489" s="287"/>
      <c r="K489" s="287"/>
      <c r="L489" s="62"/>
      <c r="M489" s="62"/>
      <c r="N489" s="63"/>
      <c r="O489" s="63"/>
      <c r="P489" s="63"/>
      <c r="Q489" s="63"/>
      <c r="R489" s="63"/>
      <c r="S489" s="63"/>
      <c r="T489" s="63"/>
      <c r="U489" s="63"/>
      <c r="V489" s="63"/>
      <c r="W489" s="63"/>
      <c r="X489" s="63"/>
      <c r="Y489" s="63"/>
      <c r="Z489" s="63"/>
    </row>
    <row r="490" spans="1:26" ht="175">
      <c r="A490" s="63"/>
      <c r="B490" s="304"/>
      <c r="C490" s="69"/>
      <c r="D490" s="93" t="s">
        <v>2310</v>
      </c>
      <c r="E490" s="94">
        <v>2</v>
      </c>
      <c r="F490" s="94"/>
      <c r="G490" s="69" t="s">
        <v>2311</v>
      </c>
      <c r="H490" s="107"/>
      <c r="I490" s="282"/>
      <c r="J490" s="287"/>
      <c r="K490" s="287"/>
      <c r="L490" s="62"/>
      <c r="M490" s="62"/>
      <c r="N490" s="63"/>
      <c r="O490" s="63"/>
      <c r="P490" s="63"/>
      <c r="Q490" s="63"/>
      <c r="R490" s="63"/>
      <c r="S490" s="63"/>
      <c r="T490" s="63"/>
      <c r="U490" s="63"/>
      <c r="V490" s="63"/>
      <c r="W490" s="63"/>
      <c r="X490" s="63"/>
      <c r="Y490" s="63"/>
      <c r="Z490" s="63"/>
    </row>
    <row r="491" spans="1:26" ht="75">
      <c r="A491" s="63"/>
      <c r="B491" s="304" t="s">
        <v>1316</v>
      </c>
      <c r="C491" s="69" t="s">
        <v>2312</v>
      </c>
      <c r="D491" s="93" t="s">
        <v>2313</v>
      </c>
      <c r="E491" s="94">
        <v>2</v>
      </c>
      <c r="F491" s="94" t="s">
        <v>611</v>
      </c>
      <c r="G491" s="93" t="s">
        <v>2314</v>
      </c>
      <c r="H491" s="107"/>
      <c r="I491" s="282"/>
      <c r="J491" s="287"/>
      <c r="K491" s="287"/>
      <c r="L491" s="62"/>
      <c r="M491" s="62"/>
      <c r="N491" s="63"/>
      <c r="O491" s="63"/>
      <c r="P491" s="63"/>
      <c r="Q491" s="63"/>
      <c r="R491" s="63"/>
      <c r="S491" s="63"/>
      <c r="T491" s="63"/>
      <c r="U491" s="63"/>
      <c r="V491" s="63"/>
      <c r="W491" s="63"/>
      <c r="X491" s="63"/>
      <c r="Y491" s="63"/>
      <c r="Z491" s="63"/>
    </row>
    <row r="492" spans="1:26" ht="100">
      <c r="A492" s="63"/>
      <c r="B492" s="304"/>
      <c r="C492" s="69"/>
      <c r="D492" s="93" t="s">
        <v>2315</v>
      </c>
      <c r="E492" s="94">
        <v>2</v>
      </c>
      <c r="F492" s="94" t="s">
        <v>611</v>
      </c>
      <c r="G492" s="93" t="s">
        <v>2316</v>
      </c>
      <c r="H492" s="107"/>
      <c r="I492" s="282"/>
      <c r="J492" s="287"/>
      <c r="K492" s="287"/>
      <c r="L492" s="62"/>
      <c r="M492" s="62"/>
      <c r="N492" s="63"/>
      <c r="O492" s="63"/>
      <c r="P492" s="63"/>
      <c r="Q492" s="63"/>
      <c r="R492" s="63"/>
      <c r="S492" s="63"/>
      <c r="T492" s="63"/>
      <c r="U492" s="63"/>
      <c r="V492" s="63"/>
      <c r="W492" s="63"/>
      <c r="X492" s="63"/>
      <c r="Y492" s="63"/>
      <c r="Z492" s="63"/>
    </row>
    <row r="493" spans="1:26" ht="100">
      <c r="A493" s="63"/>
      <c r="B493" s="304" t="s">
        <v>1318</v>
      </c>
      <c r="C493" s="69" t="s">
        <v>1319</v>
      </c>
      <c r="D493" s="93" t="s">
        <v>2317</v>
      </c>
      <c r="E493" s="94">
        <v>2</v>
      </c>
      <c r="F493" s="94" t="s">
        <v>611</v>
      </c>
      <c r="G493" s="69" t="s">
        <v>2318</v>
      </c>
      <c r="H493" s="107"/>
      <c r="I493" s="282"/>
      <c r="J493" s="287"/>
      <c r="K493" s="287"/>
      <c r="L493" s="62"/>
      <c r="M493" s="62"/>
      <c r="N493" s="63"/>
      <c r="O493" s="63"/>
      <c r="P493" s="63"/>
      <c r="Q493" s="63"/>
      <c r="R493" s="63"/>
      <c r="S493" s="63"/>
      <c r="T493" s="63"/>
      <c r="U493" s="63"/>
      <c r="V493" s="63"/>
      <c r="W493" s="63"/>
      <c r="X493" s="63"/>
      <c r="Y493" s="63"/>
      <c r="Z493" s="63"/>
    </row>
    <row r="494" spans="1:26" ht="50">
      <c r="A494" s="63"/>
      <c r="B494" s="304" t="s">
        <v>1320</v>
      </c>
      <c r="C494" s="69" t="s">
        <v>1321</v>
      </c>
      <c r="D494" s="93" t="s">
        <v>2319</v>
      </c>
      <c r="E494" s="94">
        <v>2</v>
      </c>
      <c r="F494" s="94" t="s">
        <v>611</v>
      </c>
      <c r="G494" s="135"/>
      <c r="H494" s="107"/>
      <c r="I494" s="282"/>
      <c r="J494" s="287"/>
      <c r="K494" s="287"/>
      <c r="L494" s="62"/>
      <c r="M494" s="62"/>
      <c r="N494" s="63"/>
      <c r="O494" s="63"/>
      <c r="P494" s="63"/>
      <c r="Q494" s="63"/>
      <c r="R494" s="63"/>
      <c r="S494" s="63"/>
      <c r="T494" s="63"/>
      <c r="U494" s="63"/>
      <c r="V494" s="63"/>
      <c r="W494" s="63"/>
      <c r="X494" s="63"/>
      <c r="Y494" s="63"/>
      <c r="Z494" s="63"/>
    </row>
    <row r="495" spans="1:26" ht="50">
      <c r="A495" s="63"/>
      <c r="B495" s="304"/>
      <c r="C495" s="69"/>
      <c r="D495" s="93" t="s">
        <v>2320</v>
      </c>
      <c r="E495" s="94">
        <v>2</v>
      </c>
      <c r="F495" s="94" t="s">
        <v>611</v>
      </c>
      <c r="G495" s="135"/>
      <c r="H495" s="107"/>
      <c r="I495" s="282"/>
      <c r="J495" s="287"/>
      <c r="K495" s="287"/>
      <c r="L495" s="62"/>
      <c r="M495" s="62"/>
      <c r="N495" s="63"/>
      <c r="O495" s="63"/>
      <c r="P495" s="63"/>
      <c r="Q495" s="63"/>
      <c r="R495" s="63"/>
      <c r="S495" s="63"/>
      <c r="T495" s="63"/>
      <c r="U495" s="63"/>
      <c r="V495" s="63"/>
      <c r="W495" s="63"/>
      <c r="X495" s="63"/>
      <c r="Y495" s="63"/>
      <c r="Z495" s="63"/>
    </row>
    <row r="496" spans="1:26" ht="50">
      <c r="A496" s="63"/>
      <c r="B496" s="304" t="s">
        <v>1322</v>
      </c>
      <c r="C496" s="69" t="s">
        <v>1323</v>
      </c>
      <c r="D496" s="93" t="s">
        <v>2321</v>
      </c>
      <c r="E496" s="94">
        <v>2</v>
      </c>
      <c r="F496" s="94" t="s">
        <v>1189</v>
      </c>
      <c r="G496" s="135"/>
      <c r="H496" s="107"/>
      <c r="I496" s="282"/>
      <c r="J496" s="287"/>
      <c r="K496" s="287"/>
      <c r="L496" s="62"/>
      <c r="M496" s="62"/>
      <c r="N496" s="63"/>
      <c r="O496" s="63"/>
      <c r="P496" s="63"/>
      <c r="Q496" s="63"/>
      <c r="R496" s="63"/>
      <c r="S496" s="63"/>
      <c r="T496" s="63"/>
      <c r="U496" s="63"/>
      <c r="V496" s="63"/>
      <c r="W496" s="63"/>
      <c r="X496" s="63"/>
      <c r="Y496" s="63"/>
      <c r="Z496" s="63"/>
    </row>
    <row r="497" spans="1:26" ht="25">
      <c r="A497" s="63"/>
      <c r="B497" s="304"/>
      <c r="C497" s="69"/>
      <c r="D497" s="93" t="s">
        <v>2322</v>
      </c>
      <c r="E497" s="94">
        <v>2</v>
      </c>
      <c r="F497" s="94" t="s">
        <v>1189</v>
      </c>
      <c r="G497" s="135" t="s">
        <v>2323</v>
      </c>
      <c r="H497" s="107"/>
      <c r="I497" s="282"/>
      <c r="J497" s="287"/>
      <c r="K497" s="287"/>
      <c r="L497" s="62"/>
      <c r="M497" s="62"/>
      <c r="N497" s="63"/>
      <c r="O497" s="63"/>
      <c r="P497" s="63"/>
      <c r="Q497" s="63"/>
      <c r="R497" s="63"/>
      <c r="S497" s="63"/>
      <c r="T497" s="63"/>
      <c r="U497" s="63"/>
      <c r="V497" s="63"/>
      <c r="W497" s="63"/>
      <c r="X497" s="63"/>
      <c r="Y497" s="63"/>
      <c r="Z497" s="63"/>
    </row>
    <row r="498" spans="1:26" ht="25">
      <c r="A498" s="63"/>
      <c r="B498" s="304"/>
      <c r="C498" s="69"/>
      <c r="D498" s="93" t="s">
        <v>2324</v>
      </c>
      <c r="E498" s="94">
        <v>2</v>
      </c>
      <c r="F498" s="94" t="s">
        <v>1189</v>
      </c>
      <c r="G498" s="135"/>
      <c r="H498" s="107"/>
      <c r="I498" s="282"/>
      <c r="J498" s="287"/>
      <c r="K498" s="287"/>
      <c r="L498" s="62"/>
      <c r="M498" s="62"/>
      <c r="N498" s="63"/>
      <c r="O498" s="63"/>
      <c r="P498" s="63"/>
      <c r="Q498" s="63"/>
      <c r="R498" s="63"/>
      <c r="S498" s="63"/>
      <c r="T498" s="63"/>
      <c r="U498" s="63"/>
      <c r="V498" s="63"/>
      <c r="W498" s="63"/>
      <c r="X498" s="63"/>
      <c r="Y498" s="63"/>
      <c r="Z498" s="63"/>
    </row>
    <row r="499" spans="1:26" ht="25">
      <c r="A499" s="63"/>
      <c r="B499" s="304"/>
      <c r="C499" s="69"/>
      <c r="D499" s="93" t="s">
        <v>2325</v>
      </c>
      <c r="E499" s="94">
        <v>2</v>
      </c>
      <c r="F499" s="94" t="s">
        <v>1189</v>
      </c>
      <c r="G499" s="135"/>
      <c r="H499" s="107"/>
      <c r="I499" s="282"/>
      <c r="J499" s="287"/>
      <c r="K499" s="287"/>
      <c r="L499" s="62"/>
      <c r="M499" s="62"/>
      <c r="N499" s="63"/>
      <c r="O499" s="63"/>
      <c r="P499" s="63"/>
      <c r="Q499" s="63"/>
      <c r="R499" s="63"/>
      <c r="S499" s="63"/>
      <c r="T499" s="63"/>
      <c r="U499" s="63"/>
      <c r="V499" s="63"/>
      <c r="W499" s="63"/>
      <c r="X499" s="63"/>
      <c r="Y499" s="63"/>
      <c r="Z499" s="63"/>
    </row>
    <row r="500" spans="1:26" ht="25">
      <c r="A500" s="63"/>
      <c r="B500" s="304"/>
      <c r="C500" s="69"/>
      <c r="D500" s="93" t="s">
        <v>2326</v>
      </c>
      <c r="E500" s="94">
        <v>2</v>
      </c>
      <c r="F500" s="94" t="s">
        <v>1189</v>
      </c>
      <c r="G500" s="135"/>
      <c r="H500" s="107"/>
      <c r="I500" s="282"/>
      <c r="J500" s="287"/>
      <c r="K500" s="287"/>
      <c r="L500" s="62"/>
      <c r="M500" s="62"/>
      <c r="N500" s="63"/>
      <c r="O500" s="63"/>
      <c r="P500" s="63"/>
      <c r="Q500" s="63"/>
      <c r="R500" s="63"/>
      <c r="S500" s="63"/>
      <c r="T500" s="63"/>
      <c r="U500" s="63"/>
      <c r="V500" s="63"/>
      <c r="W500" s="63"/>
      <c r="X500" s="63"/>
      <c r="Y500" s="63"/>
      <c r="Z500" s="63"/>
    </row>
    <row r="501" spans="1:26" ht="25">
      <c r="A501" s="63"/>
      <c r="B501" s="304"/>
      <c r="C501" s="69"/>
      <c r="D501" s="93" t="s">
        <v>2327</v>
      </c>
      <c r="E501" s="94">
        <v>2</v>
      </c>
      <c r="F501" s="94" t="s">
        <v>1189</v>
      </c>
      <c r="G501" s="135"/>
      <c r="H501" s="107"/>
      <c r="I501" s="282"/>
      <c r="J501" s="287"/>
      <c r="K501" s="287"/>
      <c r="L501" s="62"/>
      <c r="M501" s="62"/>
      <c r="N501" s="63"/>
      <c r="O501" s="63"/>
      <c r="P501" s="63"/>
      <c r="Q501" s="63"/>
      <c r="R501" s="63"/>
      <c r="S501" s="63"/>
      <c r="T501" s="63"/>
      <c r="U501" s="63"/>
      <c r="V501" s="63"/>
      <c r="W501" s="63"/>
      <c r="X501" s="63"/>
      <c r="Y501" s="63"/>
      <c r="Z501" s="63"/>
    </row>
    <row r="502" spans="1:26" ht="25">
      <c r="A502" s="63"/>
      <c r="B502" s="304"/>
      <c r="C502" s="69"/>
      <c r="D502" s="93" t="s">
        <v>2328</v>
      </c>
      <c r="E502" s="94">
        <v>2</v>
      </c>
      <c r="F502" s="94" t="s">
        <v>1189</v>
      </c>
      <c r="G502" s="135"/>
      <c r="H502" s="107"/>
      <c r="I502" s="282"/>
      <c r="J502" s="287"/>
      <c r="K502" s="287"/>
      <c r="L502" s="62"/>
      <c r="M502" s="62"/>
      <c r="N502" s="63"/>
      <c r="O502" s="63"/>
      <c r="P502" s="63"/>
      <c r="Q502" s="63"/>
      <c r="R502" s="63"/>
      <c r="S502" s="63"/>
      <c r="T502" s="63"/>
      <c r="U502" s="63"/>
      <c r="V502" s="63"/>
      <c r="W502" s="63"/>
      <c r="X502" s="63"/>
      <c r="Y502" s="63"/>
      <c r="Z502" s="63"/>
    </row>
    <row r="503" spans="1:26" ht="25">
      <c r="A503" s="63"/>
      <c r="B503" s="304"/>
      <c r="C503" s="69"/>
      <c r="D503" s="93" t="s">
        <v>2329</v>
      </c>
      <c r="E503" s="94">
        <v>2</v>
      </c>
      <c r="F503" s="94" t="s">
        <v>1189</v>
      </c>
      <c r="G503" s="135"/>
      <c r="H503" s="107"/>
      <c r="I503" s="282"/>
      <c r="J503" s="287"/>
      <c r="K503" s="287"/>
      <c r="L503" s="62"/>
      <c r="M503" s="62"/>
      <c r="N503" s="63"/>
      <c r="O503" s="63"/>
      <c r="P503" s="63"/>
      <c r="Q503" s="63"/>
      <c r="R503" s="63"/>
      <c r="S503" s="63"/>
      <c r="T503" s="63"/>
      <c r="U503" s="63"/>
      <c r="V503" s="63"/>
      <c r="W503" s="63"/>
      <c r="X503" s="63"/>
      <c r="Y503" s="63"/>
      <c r="Z503" s="63"/>
    </row>
    <row r="504" spans="1:26" ht="39.75" hidden="1" customHeight="1">
      <c r="A504" s="105"/>
      <c r="B504" s="349" t="s">
        <v>140</v>
      </c>
      <c r="C504" s="354" t="s">
        <v>141</v>
      </c>
      <c r="D504" s="355"/>
      <c r="E504" s="355"/>
      <c r="F504" s="355"/>
      <c r="G504" s="355"/>
      <c r="H504" s="356"/>
      <c r="I504" s="327"/>
      <c r="J504" s="105"/>
      <c r="K504" s="105"/>
      <c r="L504" s="105"/>
      <c r="M504" s="105"/>
      <c r="N504" s="105"/>
      <c r="O504" s="105"/>
      <c r="P504" s="105"/>
      <c r="Q504" s="105"/>
      <c r="R504" s="105"/>
      <c r="S504" s="105"/>
      <c r="T504" s="105"/>
      <c r="U504" s="105"/>
      <c r="V504" s="105"/>
      <c r="W504" s="105"/>
      <c r="X504" s="105"/>
      <c r="Y504" s="105"/>
      <c r="Z504" s="105"/>
    </row>
    <row r="505" spans="1:26" ht="72" hidden="1" customHeight="1">
      <c r="A505" s="105"/>
      <c r="B505" s="310" t="s">
        <v>1324</v>
      </c>
      <c r="C505" s="150" t="s">
        <v>1325</v>
      </c>
      <c r="D505" s="141"/>
      <c r="E505" s="124"/>
      <c r="F505" s="124"/>
      <c r="G505" s="141"/>
      <c r="H505" s="155"/>
      <c r="I505" s="312"/>
      <c r="J505" s="105"/>
      <c r="K505" s="105"/>
      <c r="L505" s="105"/>
      <c r="M505" s="105"/>
      <c r="N505" s="105"/>
      <c r="O505" s="105"/>
      <c r="P505" s="105"/>
      <c r="Q505" s="105"/>
      <c r="R505" s="105"/>
      <c r="S505" s="105"/>
      <c r="T505" s="105"/>
      <c r="U505" s="105"/>
      <c r="V505" s="105"/>
      <c r="W505" s="105"/>
      <c r="X505" s="105"/>
      <c r="Y505" s="105"/>
      <c r="Z505" s="105"/>
    </row>
    <row r="506" spans="1:26" ht="42.75" hidden="1" customHeight="1">
      <c r="A506" s="105"/>
      <c r="B506" s="310" t="s">
        <v>1326</v>
      </c>
      <c r="C506" s="150" t="s">
        <v>1327</v>
      </c>
      <c r="D506" s="141"/>
      <c r="E506" s="124"/>
      <c r="F506" s="124"/>
      <c r="G506" s="141"/>
      <c r="H506" s="155"/>
      <c r="I506" s="312"/>
      <c r="J506" s="105"/>
      <c r="K506" s="105"/>
      <c r="L506" s="105"/>
      <c r="M506" s="105"/>
      <c r="N506" s="105"/>
      <c r="O506" s="105"/>
      <c r="P506" s="105"/>
      <c r="Q506" s="105"/>
      <c r="R506" s="105"/>
      <c r="S506" s="105"/>
      <c r="T506" s="105"/>
      <c r="U506" s="105"/>
      <c r="V506" s="105"/>
      <c r="W506" s="105"/>
      <c r="X506" s="105"/>
      <c r="Y506" s="105"/>
      <c r="Z506" s="105"/>
    </row>
    <row r="507" spans="1:26" ht="42.75" hidden="1" customHeight="1">
      <c r="A507" s="105"/>
      <c r="B507" s="310" t="s">
        <v>1328</v>
      </c>
      <c r="C507" s="211" t="s">
        <v>1329</v>
      </c>
      <c r="D507" s="141"/>
      <c r="E507" s="124"/>
      <c r="F507" s="124"/>
      <c r="G507" s="141"/>
      <c r="H507" s="155"/>
      <c r="I507" s="312"/>
      <c r="J507" s="105"/>
      <c r="K507" s="105"/>
      <c r="L507" s="105"/>
      <c r="M507" s="105"/>
      <c r="N507" s="105"/>
      <c r="O507" s="105"/>
      <c r="P507" s="105"/>
      <c r="Q507" s="105"/>
      <c r="R507" s="105"/>
      <c r="S507" s="105"/>
      <c r="T507" s="105"/>
      <c r="U507" s="105"/>
      <c r="V507" s="105"/>
      <c r="W507" s="105"/>
      <c r="X507" s="105"/>
      <c r="Y507" s="105"/>
      <c r="Z507" s="105"/>
    </row>
    <row r="508" spans="1:26" ht="42.75" hidden="1" customHeight="1">
      <c r="A508" s="105"/>
      <c r="B508" s="310" t="s">
        <v>1330</v>
      </c>
      <c r="C508" s="150" t="s">
        <v>1331</v>
      </c>
      <c r="D508" s="141"/>
      <c r="E508" s="124"/>
      <c r="F508" s="124"/>
      <c r="G508" s="141"/>
      <c r="H508" s="155"/>
      <c r="I508" s="312"/>
      <c r="J508" s="105"/>
      <c r="K508" s="105"/>
      <c r="L508" s="105"/>
      <c r="M508" s="105"/>
      <c r="N508" s="105"/>
      <c r="O508" s="105"/>
      <c r="P508" s="105"/>
      <c r="Q508" s="105"/>
      <c r="R508" s="105"/>
      <c r="S508" s="105"/>
      <c r="T508" s="105"/>
      <c r="U508" s="105"/>
      <c r="V508" s="105"/>
      <c r="W508" s="105"/>
      <c r="X508" s="105"/>
      <c r="Y508" s="105"/>
      <c r="Z508" s="105"/>
    </row>
    <row r="509" spans="1:26" ht="57" hidden="1" customHeight="1">
      <c r="A509" s="105"/>
      <c r="B509" s="310" t="s">
        <v>1332</v>
      </c>
      <c r="C509" s="150" t="s">
        <v>1333</v>
      </c>
      <c r="D509" s="141"/>
      <c r="E509" s="124"/>
      <c r="F509" s="124"/>
      <c r="G509" s="141"/>
      <c r="H509" s="155"/>
      <c r="I509" s="312"/>
      <c r="J509" s="105"/>
      <c r="K509" s="105"/>
      <c r="L509" s="105"/>
      <c r="M509" s="105"/>
      <c r="N509" s="105"/>
      <c r="O509" s="105"/>
      <c r="P509" s="105"/>
      <c r="Q509" s="105"/>
      <c r="R509" s="105"/>
      <c r="S509" s="105"/>
      <c r="T509" s="105"/>
      <c r="U509" s="105"/>
      <c r="V509" s="105"/>
      <c r="W509" s="105"/>
      <c r="X509" s="105"/>
      <c r="Y509" s="105"/>
      <c r="Z509" s="105"/>
    </row>
    <row r="510" spans="1:26" ht="42.75" hidden="1" customHeight="1">
      <c r="A510" s="105"/>
      <c r="B510" s="310" t="s">
        <v>1334</v>
      </c>
      <c r="C510" s="150" t="s">
        <v>1335</v>
      </c>
      <c r="D510" s="141"/>
      <c r="E510" s="124"/>
      <c r="F510" s="124"/>
      <c r="G510" s="141"/>
      <c r="H510" s="155"/>
      <c r="I510" s="312"/>
      <c r="J510" s="105"/>
      <c r="K510" s="105"/>
      <c r="L510" s="105"/>
      <c r="M510" s="105"/>
      <c r="N510" s="105"/>
      <c r="O510" s="105"/>
      <c r="P510" s="105"/>
      <c r="Q510" s="105"/>
      <c r="R510" s="105"/>
      <c r="S510" s="105"/>
      <c r="T510" s="105"/>
      <c r="U510" s="105"/>
      <c r="V510" s="105"/>
      <c r="W510" s="105"/>
      <c r="X510" s="105"/>
      <c r="Y510" s="105"/>
      <c r="Z510" s="105"/>
    </row>
    <row r="511" spans="1:26" ht="42.75" hidden="1" customHeight="1">
      <c r="A511" s="105"/>
      <c r="B511" s="310" t="s">
        <v>1336</v>
      </c>
      <c r="C511" s="150" t="s">
        <v>1337</v>
      </c>
      <c r="D511" s="141"/>
      <c r="E511" s="124"/>
      <c r="F511" s="124"/>
      <c r="G511" s="141"/>
      <c r="H511" s="155"/>
      <c r="I511" s="312"/>
      <c r="J511" s="105"/>
      <c r="K511" s="105"/>
      <c r="L511" s="105"/>
      <c r="M511" s="105"/>
      <c r="N511" s="105"/>
      <c r="O511" s="105"/>
      <c r="P511" s="105"/>
      <c r="Q511" s="105"/>
      <c r="R511" s="105"/>
      <c r="S511" s="105"/>
      <c r="T511" s="105"/>
      <c r="U511" s="105"/>
      <c r="V511" s="105"/>
      <c r="W511" s="105"/>
      <c r="X511" s="105"/>
      <c r="Y511" s="105"/>
      <c r="Z511" s="105"/>
    </row>
    <row r="512" spans="1:26" ht="42.75" hidden="1" customHeight="1">
      <c r="A512" s="105"/>
      <c r="B512" s="310" t="s">
        <v>1338</v>
      </c>
      <c r="C512" s="150" t="s">
        <v>1339</v>
      </c>
      <c r="D512" s="141"/>
      <c r="E512" s="124"/>
      <c r="F512" s="124"/>
      <c r="G512" s="141"/>
      <c r="H512" s="155"/>
      <c r="I512" s="312"/>
      <c r="J512" s="105"/>
      <c r="K512" s="105"/>
      <c r="L512" s="105"/>
      <c r="M512" s="105"/>
      <c r="N512" s="105"/>
      <c r="O512" s="105"/>
      <c r="P512" s="105"/>
      <c r="Q512" s="105"/>
      <c r="R512" s="105"/>
      <c r="S512" s="105"/>
      <c r="T512" s="105"/>
      <c r="U512" s="105"/>
      <c r="V512" s="105"/>
      <c r="W512" s="105"/>
      <c r="X512" s="105"/>
      <c r="Y512" s="105"/>
      <c r="Z512" s="105"/>
    </row>
    <row r="513" spans="1:26" ht="28.5" hidden="1" customHeight="1">
      <c r="A513" s="105"/>
      <c r="B513" s="310" t="s">
        <v>1340</v>
      </c>
      <c r="C513" s="150" t="s">
        <v>1341</v>
      </c>
      <c r="D513" s="141"/>
      <c r="E513" s="124"/>
      <c r="F513" s="124"/>
      <c r="G513" s="141"/>
      <c r="H513" s="155"/>
      <c r="I513" s="312"/>
      <c r="J513" s="105"/>
      <c r="K513" s="105"/>
      <c r="L513" s="105"/>
      <c r="M513" s="105"/>
      <c r="N513" s="105"/>
      <c r="O513" s="105"/>
      <c r="P513" s="105"/>
      <c r="Q513" s="105"/>
      <c r="R513" s="105"/>
      <c r="S513" s="105"/>
      <c r="T513" s="105"/>
      <c r="U513" s="105"/>
      <c r="V513" s="105"/>
      <c r="W513" s="105"/>
      <c r="X513" s="105"/>
      <c r="Y513" s="105"/>
      <c r="Z513" s="105"/>
    </row>
    <row r="514" spans="1:26" ht="42.75" hidden="1" customHeight="1">
      <c r="A514" s="105"/>
      <c r="B514" s="310" t="s">
        <v>1342</v>
      </c>
      <c r="C514" s="150" t="s">
        <v>1343</v>
      </c>
      <c r="D514" s="141"/>
      <c r="E514" s="124"/>
      <c r="F514" s="124"/>
      <c r="G514" s="141"/>
      <c r="H514" s="155"/>
      <c r="I514" s="312"/>
      <c r="J514" s="105"/>
      <c r="K514" s="105"/>
      <c r="L514" s="105"/>
      <c r="M514" s="105"/>
      <c r="N514" s="105"/>
      <c r="O514" s="105"/>
      <c r="P514" s="105"/>
      <c r="Q514" s="105"/>
      <c r="R514" s="105"/>
      <c r="S514" s="105"/>
      <c r="T514" s="105"/>
      <c r="U514" s="105"/>
      <c r="V514" s="105"/>
      <c r="W514" s="105"/>
      <c r="X514" s="105"/>
      <c r="Y514" s="105"/>
      <c r="Z514" s="105"/>
    </row>
    <row r="515" spans="1:26" ht="42.75" hidden="1" customHeight="1">
      <c r="A515" s="105"/>
      <c r="B515" s="310" t="s">
        <v>1344</v>
      </c>
      <c r="C515" s="150" t="s">
        <v>1345</v>
      </c>
      <c r="D515" s="141"/>
      <c r="E515" s="124"/>
      <c r="F515" s="124"/>
      <c r="G515" s="141"/>
      <c r="H515" s="155"/>
      <c r="I515" s="312"/>
      <c r="J515" s="105"/>
      <c r="K515" s="105"/>
      <c r="L515" s="105"/>
      <c r="M515" s="105"/>
      <c r="N515" s="105"/>
      <c r="O515" s="105"/>
      <c r="P515" s="105"/>
      <c r="Q515" s="105"/>
      <c r="R515" s="105"/>
      <c r="S515" s="105"/>
      <c r="T515" s="105"/>
      <c r="U515" s="105"/>
      <c r="V515" s="105"/>
      <c r="W515" s="105"/>
      <c r="X515" s="105"/>
      <c r="Y515" s="105"/>
      <c r="Z515" s="105"/>
    </row>
    <row r="516" spans="1:26" ht="39.75" hidden="1" customHeight="1">
      <c r="A516" s="105"/>
      <c r="B516" s="349" t="s">
        <v>142</v>
      </c>
      <c r="C516" s="324" t="s">
        <v>143</v>
      </c>
      <c r="D516" s="325"/>
      <c r="E516" s="325"/>
      <c r="F516" s="325"/>
      <c r="G516" s="325"/>
      <c r="H516" s="326"/>
      <c r="I516" s="327"/>
      <c r="J516" s="105"/>
      <c r="K516" s="105"/>
      <c r="L516" s="105"/>
      <c r="M516" s="105"/>
      <c r="N516" s="105"/>
      <c r="O516" s="105"/>
      <c r="P516" s="105"/>
      <c r="Q516" s="105"/>
      <c r="R516" s="105"/>
      <c r="S516" s="105"/>
      <c r="T516" s="105"/>
      <c r="U516" s="105"/>
      <c r="V516" s="105"/>
      <c r="W516" s="105"/>
      <c r="X516" s="105"/>
      <c r="Y516" s="105"/>
      <c r="Z516" s="105"/>
    </row>
    <row r="517" spans="1:26" ht="57" hidden="1" customHeight="1">
      <c r="A517" s="105"/>
      <c r="B517" s="310" t="s">
        <v>1346</v>
      </c>
      <c r="C517" s="150" t="s">
        <v>1347</v>
      </c>
      <c r="D517" s="141"/>
      <c r="E517" s="124"/>
      <c r="F517" s="124"/>
      <c r="G517" s="141"/>
      <c r="H517" s="155"/>
      <c r="I517" s="312"/>
      <c r="J517" s="105"/>
      <c r="K517" s="105"/>
      <c r="L517" s="105"/>
      <c r="M517" s="105"/>
      <c r="N517" s="105"/>
      <c r="O517" s="105"/>
      <c r="P517" s="105"/>
      <c r="Q517" s="105"/>
      <c r="R517" s="105"/>
      <c r="S517" s="105"/>
      <c r="T517" s="105"/>
      <c r="U517" s="105"/>
      <c r="V517" s="105"/>
      <c r="W517" s="105"/>
      <c r="X517" s="105"/>
      <c r="Y517" s="105"/>
      <c r="Z517" s="105"/>
    </row>
    <row r="518" spans="1:26" ht="57" hidden="1" customHeight="1">
      <c r="A518" s="105"/>
      <c r="B518" s="310" t="s">
        <v>1348</v>
      </c>
      <c r="C518" s="150" t="s">
        <v>1349</v>
      </c>
      <c r="D518" s="141"/>
      <c r="E518" s="124"/>
      <c r="F518" s="124"/>
      <c r="G518" s="141"/>
      <c r="H518" s="155"/>
      <c r="I518" s="312"/>
      <c r="J518" s="105"/>
      <c r="K518" s="105"/>
      <c r="L518" s="105"/>
      <c r="M518" s="105"/>
      <c r="N518" s="105"/>
      <c r="O518" s="105"/>
      <c r="P518" s="105"/>
      <c r="Q518" s="105"/>
      <c r="R518" s="105"/>
      <c r="S518" s="105"/>
      <c r="T518" s="105"/>
      <c r="U518" s="105"/>
      <c r="V518" s="105"/>
      <c r="W518" s="105"/>
      <c r="X518" s="105"/>
      <c r="Y518" s="105"/>
      <c r="Z518" s="105"/>
    </row>
    <row r="519" spans="1:26" ht="42.75" hidden="1" customHeight="1">
      <c r="A519" s="105"/>
      <c r="B519" s="310" t="s">
        <v>1350</v>
      </c>
      <c r="C519" s="150" t="s">
        <v>1351</v>
      </c>
      <c r="D519" s="141"/>
      <c r="E519" s="124"/>
      <c r="F519" s="124"/>
      <c r="G519" s="141"/>
      <c r="H519" s="155"/>
      <c r="I519" s="312"/>
      <c r="J519" s="105"/>
      <c r="K519" s="105"/>
      <c r="L519" s="105"/>
      <c r="M519" s="105"/>
      <c r="N519" s="105"/>
      <c r="O519" s="105"/>
      <c r="P519" s="105"/>
      <c r="Q519" s="105"/>
      <c r="R519" s="105"/>
      <c r="S519" s="105"/>
      <c r="T519" s="105"/>
      <c r="U519" s="105"/>
      <c r="V519" s="105"/>
      <c r="W519" s="105"/>
      <c r="X519" s="105"/>
      <c r="Y519" s="105"/>
      <c r="Z519" s="105"/>
    </row>
    <row r="520" spans="1:26" ht="42.75" hidden="1" customHeight="1">
      <c r="A520" s="105"/>
      <c r="B520" s="310" t="s">
        <v>1352</v>
      </c>
      <c r="C520" s="150" t="s">
        <v>1353</v>
      </c>
      <c r="D520" s="141"/>
      <c r="E520" s="124"/>
      <c r="F520" s="124"/>
      <c r="G520" s="141"/>
      <c r="H520" s="155"/>
      <c r="I520" s="312"/>
      <c r="J520" s="105"/>
      <c r="K520" s="105"/>
      <c r="L520" s="105"/>
      <c r="M520" s="105"/>
      <c r="N520" s="105"/>
      <c r="O520" s="105"/>
      <c r="P520" s="105"/>
      <c r="Q520" s="105"/>
      <c r="R520" s="105"/>
      <c r="S520" s="105"/>
      <c r="T520" s="105"/>
      <c r="U520" s="105"/>
      <c r="V520" s="105"/>
      <c r="W520" s="105"/>
      <c r="X520" s="105"/>
      <c r="Y520" s="105"/>
      <c r="Z520" s="105"/>
    </row>
    <row r="521" spans="1:26" ht="42.75" hidden="1" customHeight="1">
      <c r="A521" s="105"/>
      <c r="B521" s="310" t="s">
        <v>1354</v>
      </c>
      <c r="C521" s="150" t="s">
        <v>2330</v>
      </c>
      <c r="D521" s="141"/>
      <c r="E521" s="124"/>
      <c r="F521" s="124"/>
      <c r="G521" s="141"/>
      <c r="H521" s="155"/>
      <c r="I521" s="312"/>
      <c r="J521" s="105"/>
      <c r="K521" s="105"/>
      <c r="L521" s="105"/>
      <c r="M521" s="105"/>
      <c r="N521" s="105"/>
      <c r="O521" s="105"/>
      <c r="P521" s="105"/>
      <c r="Q521" s="105"/>
      <c r="R521" s="105"/>
      <c r="S521" s="105"/>
      <c r="T521" s="105"/>
      <c r="U521" s="105"/>
      <c r="V521" s="105"/>
      <c r="W521" s="105"/>
      <c r="X521" s="105"/>
      <c r="Y521" s="105"/>
      <c r="Z521" s="105"/>
    </row>
    <row r="522" spans="1:26" ht="46.5" hidden="1" customHeight="1">
      <c r="A522" s="105"/>
      <c r="B522" s="310" t="s">
        <v>1356</v>
      </c>
      <c r="C522" s="359" t="s">
        <v>1357</v>
      </c>
      <c r="D522" s="143"/>
      <c r="E522" s="131"/>
      <c r="F522" s="131"/>
      <c r="G522" s="143"/>
      <c r="H522" s="313"/>
      <c r="I522" s="312"/>
      <c r="J522" s="105"/>
      <c r="K522" s="105"/>
      <c r="L522" s="105"/>
      <c r="M522" s="105"/>
      <c r="N522" s="105"/>
      <c r="O522" s="105"/>
      <c r="P522" s="105"/>
      <c r="Q522" s="105"/>
      <c r="R522" s="105"/>
      <c r="S522" s="105"/>
      <c r="T522" s="105"/>
      <c r="U522" s="105"/>
      <c r="V522" s="105"/>
      <c r="W522" s="105"/>
      <c r="X522" s="105"/>
      <c r="Y522" s="105"/>
      <c r="Z522" s="105"/>
    </row>
    <row r="523" spans="1:26" ht="23.25" hidden="1" customHeight="1">
      <c r="A523" s="63" t="s">
        <v>1826</v>
      </c>
      <c r="B523" s="329" t="s">
        <v>144</v>
      </c>
      <c r="C523" s="1629" t="s">
        <v>145</v>
      </c>
      <c r="D523" s="1630"/>
      <c r="E523" s="1630"/>
      <c r="F523" s="1630"/>
      <c r="G523" s="1630"/>
      <c r="H523" s="1631"/>
      <c r="I523" s="306"/>
      <c r="J523" s="287">
        <f>SUM(E524:E553)</f>
        <v>0</v>
      </c>
      <c r="K523" s="287">
        <f>COUNT(E524:E553)*2</f>
        <v>0</v>
      </c>
      <c r="L523" s="62"/>
      <c r="M523" s="62"/>
      <c r="N523" s="63"/>
      <c r="O523" s="63"/>
      <c r="P523" s="63"/>
      <c r="Q523" s="63"/>
      <c r="R523" s="63"/>
      <c r="S523" s="63"/>
      <c r="T523" s="63"/>
      <c r="U523" s="63"/>
      <c r="V523" s="63"/>
      <c r="W523" s="63"/>
      <c r="X523" s="63"/>
      <c r="Y523" s="63"/>
      <c r="Z523" s="63"/>
    </row>
    <row r="524" spans="1:26" ht="23.25" hidden="1" customHeight="1">
      <c r="A524" s="63" t="s">
        <v>1826</v>
      </c>
      <c r="B524" s="304" t="s">
        <v>1358</v>
      </c>
      <c r="C524" s="69" t="s">
        <v>1359</v>
      </c>
      <c r="D524" s="69" t="s">
        <v>2331</v>
      </c>
      <c r="E524" s="308"/>
      <c r="F524" s="94" t="s">
        <v>611</v>
      </c>
      <c r="G524" s="135"/>
      <c r="H524" s="107"/>
      <c r="I524" s="282"/>
      <c r="J524" s="287"/>
      <c r="K524" s="287"/>
      <c r="L524" s="62"/>
      <c r="M524" s="62"/>
      <c r="N524" s="63"/>
      <c r="O524" s="63"/>
      <c r="P524" s="63"/>
      <c r="Q524" s="63"/>
      <c r="R524" s="63"/>
      <c r="S524" s="63"/>
      <c r="T524" s="63"/>
      <c r="U524" s="63"/>
      <c r="V524" s="63"/>
      <c r="W524" s="63"/>
      <c r="X524" s="63"/>
      <c r="Y524" s="63"/>
      <c r="Z524" s="63"/>
    </row>
    <row r="525" spans="1:26" ht="23.25" hidden="1" customHeight="1">
      <c r="A525" s="63" t="s">
        <v>1826</v>
      </c>
      <c r="B525" s="304"/>
      <c r="C525" s="69"/>
      <c r="D525" s="69" t="s">
        <v>2332</v>
      </c>
      <c r="E525" s="308"/>
      <c r="F525" s="94" t="s">
        <v>611</v>
      </c>
      <c r="G525" s="69" t="s">
        <v>2333</v>
      </c>
      <c r="H525" s="107"/>
      <c r="I525" s="282"/>
      <c r="J525" s="287"/>
      <c r="K525" s="287"/>
      <c r="L525" s="62"/>
      <c r="M525" s="62"/>
      <c r="N525" s="63"/>
      <c r="O525" s="63"/>
      <c r="P525" s="63"/>
      <c r="Q525" s="63"/>
      <c r="R525" s="63"/>
      <c r="S525" s="63"/>
      <c r="T525" s="63"/>
      <c r="U525" s="63"/>
      <c r="V525" s="63"/>
      <c r="W525" s="63"/>
      <c r="X525" s="63"/>
      <c r="Y525" s="63"/>
      <c r="Z525" s="63"/>
    </row>
    <row r="526" spans="1:26" ht="23.25" hidden="1" customHeight="1">
      <c r="A526" s="63" t="s">
        <v>1826</v>
      </c>
      <c r="B526" s="304"/>
      <c r="C526" s="69"/>
      <c r="D526" s="69" t="s">
        <v>2334</v>
      </c>
      <c r="E526" s="308"/>
      <c r="F526" s="94" t="s">
        <v>611</v>
      </c>
      <c r="G526" s="69" t="s">
        <v>2335</v>
      </c>
      <c r="H526" s="107"/>
      <c r="I526" s="282"/>
      <c r="J526" s="287"/>
      <c r="K526" s="287"/>
      <c r="L526" s="62"/>
      <c r="M526" s="62"/>
      <c r="N526" s="63"/>
      <c r="O526" s="63"/>
      <c r="P526" s="63"/>
      <c r="Q526" s="63"/>
      <c r="R526" s="63"/>
      <c r="S526" s="63"/>
      <c r="T526" s="63"/>
      <c r="U526" s="63"/>
      <c r="V526" s="63"/>
      <c r="W526" s="63"/>
      <c r="X526" s="63"/>
      <c r="Y526" s="63"/>
      <c r="Z526" s="63"/>
    </row>
    <row r="527" spans="1:26" ht="23.25" hidden="1" customHeight="1">
      <c r="A527" s="63" t="s">
        <v>1826</v>
      </c>
      <c r="B527" s="304"/>
      <c r="C527" s="69"/>
      <c r="D527" s="69" t="s">
        <v>2336</v>
      </c>
      <c r="E527" s="308"/>
      <c r="F527" s="94" t="s">
        <v>877</v>
      </c>
      <c r="G527" s="69" t="s">
        <v>2337</v>
      </c>
      <c r="H527" s="107"/>
      <c r="I527" s="282"/>
      <c r="J527" s="287"/>
      <c r="K527" s="287"/>
      <c r="L527" s="62"/>
      <c r="M527" s="62"/>
      <c r="N527" s="63"/>
      <c r="O527" s="63"/>
      <c r="P527" s="63"/>
      <c r="Q527" s="63"/>
      <c r="R527" s="63"/>
      <c r="S527" s="63"/>
      <c r="T527" s="63"/>
      <c r="U527" s="63"/>
      <c r="V527" s="63"/>
      <c r="W527" s="63"/>
      <c r="X527" s="63"/>
      <c r="Y527" s="63"/>
      <c r="Z527" s="63"/>
    </row>
    <row r="528" spans="1:26" ht="23.25" hidden="1" customHeight="1">
      <c r="A528" s="63" t="s">
        <v>1826</v>
      </c>
      <c r="B528" s="304"/>
      <c r="C528" s="69"/>
      <c r="D528" s="69" t="s">
        <v>2338</v>
      </c>
      <c r="E528" s="308"/>
      <c r="F528" s="94" t="s">
        <v>549</v>
      </c>
      <c r="G528" s="69" t="s">
        <v>2339</v>
      </c>
      <c r="H528" s="107"/>
      <c r="I528" s="282"/>
      <c r="J528" s="287"/>
      <c r="K528" s="287"/>
      <c r="L528" s="62"/>
      <c r="M528" s="62"/>
      <c r="N528" s="63"/>
      <c r="O528" s="63"/>
      <c r="P528" s="63"/>
      <c r="Q528" s="63"/>
      <c r="R528" s="63"/>
      <c r="S528" s="63"/>
      <c r="T528" s="63"/>
      <c r="U528" s="63"/>
      <c r="V528" s="63"/>
      <c r="W528" s="63"/>
      <c r="X528" s="63"/>
      <c r="Y528" s="63"/>
      <c r="Z528" s="63"/>
    </row>
    <row r="529" spans="1:26" ht="23.25" hidden="1" customHeight="1">
      <c r="A529" s="63" t="s">
        <v>1826</v>
      </c>
      <c r="B529" s="304"/>
      <c r="C529" s="69"/>
      <c r="D529" s="69" t="s">
        <v>2340</v>
      </c>
      <c r="E529" s="308"/>
      <c r="F529" s="94" t="s">
        <v>549</v>
      </c>
      <c r="G529" s="69" t="s">
        <v>2341</v>
      </c>
      <c r="H529" s="107"/>
      <c r="I529" s="282"/>
      <c r="J529" s="287"/>
      <c r="K529" s="287"/>
      <c r="L529" s="62"/>
      <c r="M529" s="62"/>
      <c r="N529" s="63"/>
      <c r="O529" s="63"/>
      <c r="P529" s="63"/>
      <c r="Q529" s="63"/>
      <c r="R529" s="63"/>
      <c r="S529" s="63"/>
      <c r="T529" s="63"/>
      <c r="U529" s="63"/>
      <c r="V529" s="63"/>
      <c r="W529" s="63"/>
      <c r="X529" s="63"/>
      <c r="Y529" s="63"/>
      <c r="Z529" s="63"/>
    </row>
    <row r="530" spans="1:26" ht="23.25" hidden="1" customHeight="1">
      <c r="A530" s="63" t="s">
        <v>1826</v>
      </c>
      <c r="B530" s="304"/>
      <c r="C530" s="69"/>
      <c r="D530" s="69" t="s">
        <v>2342</v>
      </c>
      <c r="E530" s="308"/>
      <c r="F530" s="94" t="s">
        <v>387</v>
      </c>
      <c r="G530" s="69" t="s">
        <v>2343</v>
      </c>
      <c r="H530" s="107"/>
      <c r="I530" s="282"/>
      <c r="J530" s="287"/>
      <c r="K530" s="287"/>
      <c r="L530" s="62"/>
      <c r="M530" s="62"/>
      <c r="N530" s="63"/>
      <c r="O530" s="63"/>
      <c r="P530" s="63"/>
      <c r="Q530" s="63"/>
      <c r="R530" s="63"/>
      <c r="S530" s="63"/>
      <c r="T530" s="63"/>
      <c r="U530" s="63"/>
      <c r="V530" s="63"/>
      <c r="W530" s="63"/>
      <c r="X530" s="63"/>
      <c r="Y530" s="63"/>
      <c r="Z530" s="63"/>
    </row>
    <row r="531" spans="1:26" ht="23.25" hidden="1" customHeight="1">
      <c r="A531" s="63" t="s">
        <v>1826</v>
      </c>
      <c r="B531" s="304"/>
      <c r="C531" s="69"/>
      <c r="D531" s="69" t="s">
        <v>2344</v>
      </c>
      <c r="E531" s="308"/>
      <c r="F531" s="94" t="s">
        <v>387</v>
      </c>
      <c r="G531" s="135"/>
      <c r="H531" s="107"/>
      <c r="I531" s="282"/>
      <c r="J531" s="287"/>
      <c r="K531" s="287"/>
      <c r="L531" s="62"/>
      <c r="M531" s="62"/>
      <c r="N531" s="63"/>
      <c r="O531" s="63"/>
      <c r="P531" s="63"/>
      <c r="Q531" s="63"/>
      <c r="R531" s="63"/>
      <c r="S531" s="63"/>
      <c r="T531" s="63"/>
      <c r="U531" s="63"/>
      <c r="V531" s="63"/>
      <c r="W531" s="63"/>
      <c r="X531" s="63"/>
      <c r="Y531" s="63"/>
      <c r="Z531" s="63"/>
    </row>
    <row r="532" spans="1:26" ht="23.25" hidden="1" customHeight="1">
      <c r="A532" s="63" t="s">
        <v>1826</v>
      </c>
      <c r="B532" s="304"/>
      <c r="C532" s="69"/>
      <c r="D532" s="69" t="s">
        <v>2345</v>
      </c>
      <c r="E532" s="308"/>
      <c r="F532" s="94" t="s">
        <v>387</v>
      </c>
      <c r="G532" s="69" t="s">
        <v>2346</v>
      </c>
      <c r="H532" s="107"/>
      <c r="I532" s="282"/>
      <c r="J532" s="287"/>
      <c r="K532" s="287"/>
      <c r="L532" s="62"/>
      <c r="M532" s="62"/>
      <c r="N532" s="63"/>
      <c r="O532" s="63"/>
      <c r="P532" s="63"/>
      <c r="Q532" s="63"/>
      <c r="R532" s="63"/>
      <c r="S532" s="63"/>
      <c r="T532" s="63"/>
      <c r="U532" s="63"/>
      <c r="V532" s="63"/>
      <c r="W532" s="63"/>
      <c r="X532" s="63"/>
      <c r="Y532" s="63"/>
      <c r="Z532" s="63"/>
    </row>
    <row r="533" spans="1:26" ht="23.25" hidden="1" customHeight="1">
      <c r="A533" s="63" t="s">
        <v>1826</v>
      </c>
      <c r="B533" s="304"/>
      <c r="C533" s="69"/>
      <c r="D533" s="69" t="s">
        <v>2347</v>
      </c>
      <c r="E533" s="308"/>
      <c r="F533" s="94" t="s">
        <v>549</v>
      </c>
      <c r="G533" s="69" t="s">
        <v>2348</v>
      </c>
      <c r="H533" s="107"/>
      <c r="I533" s="282"/>
      <c r="J533" s="287"/>
      <c r="K533" s="287"/>
      <c r="L533" s="62"/>
      <c r="M533" s="62"/>
      <c r="N533" s="63"/>
      <c r="O533" s="63"/>
      <c r="P533" s="63"/>
      <c r="Q533" s="63"/>
      <c r="R533" s="63"/>
      <c r="S533" s="63"/>
      <c r="T533" s="63"/>
      <c r="U533" s="63"/>
      <c r="V533" s="63"/>
      <c r="W533" s="63"/>
      <c r="X533" s="63"/>
      <c r="Y533" s="63"/>
      <c r="Z533" s="63"/>
    </row>
    <row r="534" spans="1:26" ht="23.25" hidden="1" customHeight="1">
      <c r="A534" s="63" t="s">
        <v>1826</v>
      </c>
      <c r="B534" s="304"/>
      <c r="C534" s="69"/>
      <c r="D534" s="69" t="s">
        <v>2349</v>
      </c>
      <c r="E534" s="308"/>
      <c r="F534" s="94" t="s">
        <v>469</v>
      </c>
      <c r="G534" s="69"/>
      <c r="H534" s="107"/>
      <c r="I534" s="282"/>
      <c r="J534" s="287"/>
      <c r="K534" s="287"/>
      <c r="L534" s="62"/>
      <c r="M534" s="62"/>
      <c r="N534" s="63"/>
      <c r="O534" s="63"/>
      <c r="P534" s="63"/>
      <c r="Q534" s="63"/>
      <c r="R534" s="63"/>
      <c r="S534" s="63"/>
      <c r="T534" s="63"/>
      <c r="U534" s="63"/>
      <c r="V534" s="63"/>
      <c r="W534" s="63"/>
      <c r="X534" s="63"/>
      <c r="Y534" s="63"/>
      <c r="Z534" s="63"/>
    </row>
    <row r="535" spans="1:26" ht="23.25" hidden="1" customHeight="1">
      <c r="A535" s="63" t="s">
        <v>1826</v>
      </c>
      <c r="B535" s="304"/>
      <c r="C535" s="69"/>
      <c r="D535" s="69" t="s">
        <v>2350</v>
      </c>
      <c r="E535" s="308"/>
      <c r="F535" s="69" t="s">
        <v>891</v>
      </c>
      <c r="G535" s="69"/>
      <c r="H535" s="107"/>
      <c r="I535" s="282"/>
      <c r="J535" s="287"/>
      <c r="K535" s="287"/>
      <c r="L535" s="62"/>
      <c r="M535" s="62"/>
      <c r="N535" s="63"/>
      <c r="O535" s="63"/>
      <c r="P535" s="63"/>
      <c r="Q535" s="63"/>
      <c r="R535" s="63"/>
      <c r="S535" s="63"/>
      <c r="T535" s="63"/>
      <c r="U535" s="63"/>
      <c r="V535" s="63"/>
      <c r="W535" s="63"/>
      <c r="X535" s="63"/>
      <c r="Y535" s="63"/>
      <c r="Z535" s="63"/>
    </row>
    <row r="536" spans="1:26" ht="23.25" hidden="1" customHeight="1">
      <c r="A536" s="63" t="s">
        <v>1826</v>
      </c>
      <c r="B536" s="304"/>
      <c r="C536" s="69"/>
      <c r="D536" s="69" t="s">
        <v>2351</v>
      </c>
      <c r="E536" s="308"/>
      <c r="F536" s="94" t="s">
        <v>599</v>
      </c>
      <c r="G536" s="69"/>
      <c r="H536" s="107"/>
      <c r="I536" s="282"/>
      <c r="J536" s="287"/>
      <c r="K536" s="287"/>
      <c r="L536" s="62"/>
      <c r="M536" s="62"/>
      <c r="N536" s="63"/>
      <c r="O536" s="63"/>
      <c r="P536" s="63"/>
      <c r="Q536" s="63"/>
      <c r="R536" s="63"/>
      <c r="S536" s="63"/>
      <c r="T536" s="63"/>
      <c r="U536" s="63"/>
      <c r="V536" s="63"/>
      <c r="W536" s="63"/>
      <c r="X536" s="63"/>
      <c r="Y536" s="63"/>
      <c r="Z536" s="63"/>
    </row>
    <row r="537" spans="1:26" ht="23.25" hidden="1" customHeight="1">
      <c r="A537" s="63" t="s">
        <v>1826</v>
      </c>
      <c r="B537" s="304"/>
      <c r="C537" s="69"/>
      <c r="D537" s="69" t="s">
        <v>2352</v>
      </c>
      <c r="E537" s="308"/>
      <c r="F537" s="94" t="s">
        <v>599</v>
      </c>
      <c r="G537" s="135"/>
      <c r="H537" s="107"/>
      <c r="I537" s="282"/>
      <c r="J537" s="287"/>
      <c r="K537" s="287"/>
      <c r="L537" s="62"/>
      <c r="M537" s="62"/>
      <c r="N537" s="63"/>
      <c r="O537" s="63"/>
      <c r="P537" s="63"/>
      <c r="Q537" s="63"/>
      <c r="R537" s="63"/>
      <c r="S537" s="63"/>
      <c r="T537" s="63"/>
      <c r="U537" s="63"/>
      <c r="V537" s="63"/>
      <c r="W537" s="63"/>
      <c r="X537" s="63"/>
      <c r="Y537" s="63"/>
      <c r="Z537" s="63"/>
    </row>
    <row r="538" spans="1:26" ht="23.25" hidden="1" customHeight="1">
      <c r="A538" s="63" t="s">
        <v>1826</v>
      </c>
      <c r="B538" s="304"/>
      <c r="C538" s="69"/>
      <c r="D538" s="69" t="s">
        <v>2353</v>
      </c>
      <c r="E538" s="308"/>
      <c r="F538" s="94" t="s">
        <v>599</v>
      </c>
      <c r="G538" s="135"/>
      <c r="H538" s="107"/>
      <c r="I538" s="282"/>
      <c r="J538" s="287"/>
      <c r="K538" s="287"/>
      <c r="L538" s="62"/>
      <c r="M538" s="62"/>
      <c r="N538" s="63"/>
      <c r="O538" s="63"/>
      <c r="P538" s="63"/>
      <c r="Q538" s="63"/>
      <c r="R538" s="63"/>
      <c r="S538" s="63"/>
      <c r="T538" s="63"/>
      <c r="U538" s="63"/>
      <c r="V538" s="63"/>
      <c r="W538" s="63"/>
      <c r="X538" s="63"/>
      <c r="Y538" s="63"/>
      <c r="Z538" s="63"/>
    </row>
    <row r="539" spans="1:26" ht="23.25" hidden="1" customHeight="1">
      <c r="A539" s="63" t="s">
        <v>1826</v>
      </c>
      <c r="B539" s="304"/>
      <c r="C539" s="69"/>
      <c r="D539" s="69" t="s">
        <v>2354</v>
      </c>
      <c r="E539" s="308"/>
      <c r="F539" s="94" t="s">
        <v>599</v>
      </c>
      <c r="G539" s="135"/>
      <c r="H539" s="107"/>
      <c r="I539" s="282"/>
      <c r="J539" s="287"/>
      <c r="K539" s="287"/>
      <c r="L539" s="62"/>
      <c r="M539" s="62"/>
      <c r="N539" s="63"/>
      <c r="O539" s="63"/>
      <c r="P539" s="63"/>
      <c r="Q539" s="63"/>
      <c r="R539" s="63"/>
      <c r="S539" s="63"/>
      <c r="T539" s="63"/>
      <c r="U539" s="63"/>
      <c r="V539" s="63"/>
      <c r="W539" s="63"/>
      <c r="X539" s="63"/>
      <c r="Y539" s="63"/>
      <c r="Z539" s="63"/>
    </row>
    <row r="540" spans="1:26" ht="23.25" hidden="1" customHeight="1">
      <c r="A540" s="63" t="s">
        <v>1826</v>
      </c>
      <c r="B540" s="304"/>
      <c r="C540" s="69"/>
      <c r="D540" s="69" t="s">
        <v>2355</v>
      </c>
      <c r="E540" s="308"/>
      <c r="F540" s="94" t="s">
        <v>549</v>
      </c>
      <c r="G540" s="135"/>
      <c r="H540" s="107"/>
      <c r="I540" s="282"/>
      <c r="J540" s="287"/>
      <c r="K540" s="287"/>
      <c r="L540" s="62"/>
      <c r="M540" s="62"/>
      <c r="N540" s="63"/>
      <c r="O540" s="63"/>
      <c r="P540" s="63"/>
      <c r="Q540" s="63"/>
      <c r="R540" s="63"/>
      <c r="S540" s="63"/>
      <c r="T540" s="63"/>
      <c r="U540" s="63"/>
      <c r="V540" s="63"/>
      <c r="W540" s="63"/>
      <c r="X540" s="63"/>
      <c r="Y540" s="63"/>
      <c r="Z540" s="63"/>
    </row>
    <row r="541" spans="1:26" ht="23.25" hidden="1" customHeight="1">
      <c r="A541" s="63" t="s">
        <v>1826</v>
      </c>
      <c r="B541" s="304"/>
      <c r="C541" s="69"/>
      <c r="D541" s="69" t="s">
        <v>2356</v>
      </c>
      <c r="E541" s="308"/>
      <c r="F541" s="69" t="s">
        <v>549</v>
      </c>
      <c r="G541" s="69"/>
      <c r="H541" s="107"/>
      <c r="I541" s="282"/>
      <c r="J541" s="287"/>
      <c r="K541" s="287"/>
      <c r="L541" s="62"/>
      <c r="M541" s="62"/>
      <c r="N541" s="63"/>
      <c r="O541" s="63"/>
      <c r="P541" s="63"/>
      <c r="Q541" s="63"/>
      <c r="R541" s="63"/>
      <c r="S541" s="63"/>
      <c r="T541" s="63"/>
      <c r="U541" s="63"/>
      <c r="V541" s="63"/>
      <c r="W541" s="63"/>
      <c r="X541" s="63"/>
      <c r="Y541" s="63"/>
      <c r="Z541" s="63"/>
    </row>
    <row r="542" spans="1:26" ht="23.25" hidden="1" customHeight="1">
      <c r="A542" s="63" t="s">
        <v>1826</v>
      </c>
      <c r="B542" s="304"/>
      <c r="C542" s="69"/>
      <c r="D542" s="69" t="s">
        <v>2357</v>
      </c>
      <c r="E542" s="308"/>
      <c r="F542" s="69" t="s">
        <v>891</v>
      </c>
      <c r="G542" s="69" t="s">
        <v>2358</v>
      </c>
      <c r="H542" s="107"/>
      <c r="I542" s="282"/>
      <c r="J542" s="287"/>
      <c r="K542" s="287"/>
      <c r="L542" s="62"/>
      <c r="M542" s="62"/>
      <c r="N542" s="63"/>
      <c r="O542" s="63"/>
      <c r="P542" s="63"/>
      <c r="Q542" s="63"/>
      <c r="R542" s="63"/>
      <c r="S542" s="63"/>
      <c r="T542" s="63"/>
      <c r="U542" s="63"/>
      <c r="V542" s="63"/>
      <c r="W542" s="63"/>
      <c r="X542" s="63"/>
      <c r="Y542" s="63"/>
      <c r="Z542" s="63"/>
    </row>
    <row r="543" spans="1:26" ht="23.25" hidden="1" customHeight="1">
      <c r="A543" s="63" t="s">
        <v>1826</v>
      </c>
      <c r="B543" s="304"/>
      <c r="C543" s="69"/>
      <c r="D543" s="69" t="s">
        <v>2359</v>
      </c>
      <c r="E543" s="308"/>
      <c r="F543" s="69" t="s">
        <v>599</v>
      </c>
      <c r="G543" s="69" t="s">
        <v>2360</v>
      </c>
      <c r="H543" s="107"/>
      <c r="I543" s="282"/>
      <c r="J543" s="287"/>
      <c r="K543" s="287"/>
      <c r="L543" s="62"/>
      <c r="M543" s="62"/>
      <c r="N543" s="63"/>
      <c r="O543" s="63"/>
      <c r="P543" s="63"/>
      <c r="Q543" s="63"/>
      <c r="R543" s="63"/>
      <c r="S543" s="63"/>
      <c r="T543" s="63"/>
      <c r="U543" s="63"/>
      <c r="V543" s="63"/>
      <c r="W543" s="63"/>
      <c r="X543" s="63"/>
      <c r="Y543" s="63"/>
      <c r="Z543" s="63"/>
    </row>
    <row r="544" spans="1:26" ht="23.25" hidden="1" customHeight="1">
      <c r="A544" s="63" t="s">
        <v>1826</v>
      </c>
      <c r="B544" s="304"/>
      <c r="C544" s="69"/>
      <c r="D544" s="69" t="s">
        <v>2361</v>
      </c>
      <c r="E544" s="308"/>
      <c r="F544" s="69" t="s">
        <v>599</v>
      </c>
      <c r="G544" s="69" t="s">
        <v>2362</v>
      </c>
      <c r="H544" s="107"/>
      <c r="I544" s="282"/>
      <c r="J544" s="287"/>
      <c r="K544" s="287"/>
      <c r="L544" s="62"/>
      <c r="M544" s="62"/>
      <c r="N544" s="63"/>
      <c r="O544" s="63"/>
      <c r="P544" s="63"/>
      <c r="Q544" s="63"/>
      <c r="R544" s="63"/>
      <c r="S544" s="63"/>
      <c r="T544" s="63"/>
      <c r="U544" s="63"/>
      <c r="V544" s="63"/>
      <c r="W544" s="63"/>
      <c r="X544" s="63"/>
      <c r="Y544" s="63"/>
      <c r="Z544" s="63"/>
    </row>
    <row r="545" spans="1:26" ht="23.25" hidden="1" customHeight="1">
      <c r="A545" s="63" t="s">
        <v>1826</v>
      </c>
      <c r="B545" s="304" t="s">
        <v>1360</v>
      </c>
      <c r="C545" s="69" t="s">
        <v>1361</v>
      </c>
      <c r="D545" s="93" t="s">
        <v>2363</v>
      </c>
      <c r="E545" s="308"/>
      <c r="F545" s="94" t="s">
        <v>599</v>
      </c>
      <c r="G545" s="135"/>
      <c r="H545" s="107"/>
      <c r="I545" s="282"/>
      <c r="J545" s="287"/>
      <c r="K545" s="287"/>
      <c r="L545" s="62"/>
      <c r="M545" s="62"/>
      <c r="N545" s="63"/>
      <c r="O545" s="63"/>
      <c r="P545" s="63"/>
      <c r="Q545" s="63"/>
      <c r="R545" s="63"/>
      <c r="S545" s="63"/>
      <c r="T545" s="63"/>
      <c r="U545" s="63"/>
      <c r="V545" s="63"/>
      <c r="W545" s="63"/>
      <c r="X545" s="63"/>
      <c r="Y545" s="63"/>
      <c r="Z545" s="63"/>
    </row>
    <row r="546" spans="1:26" ht="46.5" hidden="1" customHeight="1">
      <c r="A546" s="105"/>
      <c r="B546" s="310" t="s">
        <v>1362</v>
      </c>
      <c r="C546" s="115" t="s">
        <v>1363</v>
      </c>
      <c r="D546" s="138"/>
      <c r="E546" s="117"/>
      <c r="F546" s="117"/>
      <c r="G546" s="138"/>
      <c r="H546" s="311"/>
      <c r="I546" s="312"/>
      <c r="J546" s="105"/>
      <c r="K546" s="105"/>
      <c r="L546" s="105"/>
      <c r="M546" s="105"/>
      <c r="N546" s="105"/>
      <c r="O546" s="105"/>
      <c r="P546" s="105"/>
      <c r="Q546" s="105"/>
      <c r="R546" s="105"/>
      <c r="S546" s="105"/>
      <c r="T546" s="105"/>
      <c r="U546" s="105"/>
      <c r="V546" s="105"/>
      <c r="W546" s="105"/>
      <c r="X546" s="105"/>
      <c r="Y546" s="105"/>
      <c r="Z546" s="105"/>
    </row>
    <row r="547" spans="1:26" ht="30.75" hidden="1" customHeight="1">
      <c r="A547" s="105"/>
      <c r="B547" s="310" t="s">
        <v>1364</v>
      </c>
      <c r="C547" s="122" t="s">
        <v>1365</v>
      </c>
      <c r="D547" s="141"/>
      <c r="E547" s="124"/>
      <c r="F547" s="124"/>
      <c r="G547" s="141"/>
      <c r="H547" s="155"/>
      <c r="I547" s="312"/>
      <c r="J547" s="105"/>
      <c r="K547" s="105"/>
      <c r="L547" s="105"/>
      <c r="M547" s="105"/>
      <c r="N547" s="105"/>
      <c r="O547" s="105"/>
      <c r="P547" s="105"/>
      <c r="Q547" s="105"/>
      <c r="R547" s="105"/>
      <c r="S547" s="105"/>
      <c r="T547" s="105"/>
      <c r="U547" s="105"/>
      <c r="V547" s="105"/>
      <c r="W547" s="105"/>
      <c r="X547" s="105"/>
      <c r="Y547" s="105"/>
      <c r="Z547" s="105"/>
    </row>
    <row r="548" spans="1:26" ht="30.75" hidden="1" customHeight="1">
      <c r="A548" s="105"/>
      <c r="B548" s="310" t="s">
        <v>1366</v>
      </c>
      <c r="C548" s="122" t="s">
        <v>1367</v>
      </c>
      <c r="D548" s="141"/>
      <c r="E548" s="124"/>
      <c r="F548" s="124"/>
      <c r="G548" s="141"/>
      <c r="H548" s="155"/>
      <c r="I548" s="312"/>
      <c r="J548" s="105"/>
      <c r="K548" s="105"/>
      <c r="L548" s="105"/>
      <c r="M548" s="105"/>
      <c r="N548" s="105"/>
      <c r="O548" s="105"/>
      <c r="P548" s="105"/>
      <c r="Q548" s="105"/>
      <c r="R548" s="105"/>
      <c r="S548" s="105"/>
      <c r="T548" s="105"/>
      <c r="U548" s="105"/>
      <c r="V548" s="105"/>
      <c r="W548" s="105"/>
      <c r="X548" s="105"/>
      <c r="Y548" s="105"/>
      <c r="Z548" s="105"/>
    </row>
    <row r="549" spans="1:26" ht="30.75" hidden="1" customHeight="1">
      <c r="A549" s="105"/>
      <c r="B549" s="310" t="s">
        <v>1368</v>
      </c>
      <c r="C549" s="129" t="s">
        <v>1369</v>
      </c>
      <c r="D549" s="143"/>
      <c r="E549" s="131"/>
      <c r="F549" s="131"/>
      <c r="G549" s="143"/>
      <c r="H549" s="313"/>
      <c r="I549" s="312"/>
      <c r="J549" s="105"/>
      <c r="K549" s="105"/>
      <c r="L549" s="105"/>
      <c r="M549" s="105"/>
      <c r="N549" s="105"/>
      <c r="O549" s="105"/>
      <c r="P549" s="105"/>
      <c r="Q549" s="105"/>
      <c r="R549" s="105"/>
      <c r="S549" s="105"/>
      <c r="T549" s="105"/>
      <c r="U549" s="105"/>
      <c r="V549" s="105"/>
      <c r="W549" s="105"/>
      <c r="X549" s="105"/>
      <c r="Y549" s="105"/>
      <c r="Z549" s="105"/>
    </row>
    <row r="550" spans="1:26" ht="23.25" hidden="1" customHeight="1">
      <c r="A550" s="63" t="s">
        <v>1826</v>
      </c>
      <c r="B550" s="304" t="s">
        <v>1370</v>
      </c>
      <c r="C550" s="69" t="s">
        <v>1371</v>
      </c>
      <c r="D550" s="69" t="s">
        <v>2363</v>
      </c>
      <c r="E550" s="308"/>
      <c r="F550" s="94" t="s">
        <v>599</v>
      </c>
      <c r="G550" s="135"/>
      <c r="H550" s="107"/>
      <c r="I550" s="282"/>
      <c r="J550" s="287"/>
      <c r="K550" s="287"/>
      <c r="L550" s="62"/>
      <c r="M550" s="62"/>
      <c r="N550" s="63"/>
      <c r="O550" s="63"/>
      <c r="P550" s="63"/>
      <c r="Q550" s="63"/>
      <c r="R550" s="63"/>
      <c r="S550" s="63"/>
      <c r="T550" s="63"/>
      <c r="U550" s="63"/>
      <c r="V550" s="63"/>
      <c r="W550" s="63"/>
      <c r="X550" s="63"/>
      <c r="Y550" s="63"/>
      <c r="Z550" s="63"/>
    </row>
    <row r="551" spans="1:26" ht="23.25" hidden="1" customHeight="1">
      <c r="A551" s="63" t="s">
        <v>1826</v>
      </c>
      <c r="B551" s="304" t="s">
        <v>1372</v>
      </c>
      <c r="C551" s="69" t="s">
        <v>2364</v>
      </c>
      <c r="D551" s="69" t="s">
        <v>2365</v>
      </c>
      <c r="E551" s="308"/>
      <c r="F551" s="94" t="s">
        <v>599</v>
      </c>
      <c r="G551" s="135"/>
      <c r="H551" s="107"/>
      <c r="I551" s="282"/>
      <c r="J551" s="287"/>
      <c r="K551" s="287"/>
      <c r="L551" s="62"/>
      <c r="M551" s="62"/>
      <c r="N551" s="63"/>
      <c r="O551" s="63"/>
      <c r="P551" s="63"/>
      <c r="Q551" s="63"/>
      <c r="R551" s="63"/>
      <c r="S551" s="63"/>
      <c r="T551" s="63"/>
      <c r="U551" s="63"/>
      <c r="V551" s="63"/>
      <c r="W551" s="63"/>
      <c r="X551" s="63"/>
      <c r="Y551" s="63"/>
      <c r="Z551" s="63"/>
    </row>
    <row r="552" spans="1:26" ht="23.25" hidden="1" customHeight="1">
      <c r="A552" s="63" t="s">
        <v>1826</v>
      </c>
      <c r="B552" s="304" t="s">
        <v>1374</v>
      </c>
      <c r="C552" s="69" t="s">
        <v>1375</v>
      </c>
      <c r="D552" s="69" t="s">
        <v>2363</v>
      </c>
      <c r="E552" s="308"/>
      <c r="F552" s="94" t="s">
        <v>599</v>
      </c>
      <c r="G552" s="135"/>
      <c r="H552" s="107"/>
      <c r="I552" s="282"/>
      <c r="J552" s="287"/>
      <c r="K552" s="287"/>
      <c r="L552" s="62"/>
      <c r="M552" s="62"/>
      <c r="N552" s="63"/>
      <c r="O552" s="63"/>
      <c r="P552" s="63"/>
      <c r="Q552" s="63"/>
      <c r="R552" s="63"/>
      <c r="S552" s="63"/>
      <c r="T552" s="63"/>
      <c r="U552" s="63"/>
      <c r="V552" s="63"/>
      <c r="W552" s="63"/>
      <c r="X552" s="63"/>
      <c r="Y552" s="63"/>
      <c r="Z552" s="63"/>
    </row>
    <row r="553" spans="1:26" ht="23.25" hidden="1" customHeight="1">
      <c r="A553" s="63" t="s">
        <v>1826</v>
      </c>
      <c r="B553" s="304"/>
      <c r="C553" s="69"/>
      <c r="D553" s="69" t="s">
        <v>2366</v>
      </c>
      <c r="E553" s="308"/>
      <c r="F553" s="94" t="s">
        <v>599</v>
      </c>
      <c r="G553" s="135"/>
      <c r="H553" s="107"/>
      <c r="I553" s="282"/>
      <c r="J553" s="287"/>
      <c r="K553" s="287"/>
      <c r="L553" s="62"/>
      <c r="M553" s="62"/>
      <c r="N553" s="63"/>
      <c r="O553" s="63"/>
      <c r="P553" s="63"/>
      <c r="Q553" s="63"/>
      <c r="R553" s="63"/>
      <c r="S553" s="63"/>
      <c r="T553" s="63"/>
      <c r="U553" s="63"/>
      <c r="V553" s="63"/>
      <c r="W553" s="63"/>
      <c r="X553" s="63"/>
      <c r="Y553" s="63"/>
      <c r="Z553" s="63"/>
    </row>
    <row r="554" spans="1:26" ht="46.5" hidden="1" customHeight="1">
      <c r="A554" s="105"/>
      <c r="B554" s="310" t="s">
        <v>2367</v>
      </c>
      <c r="C554" s="115" t="s">
        <v>1377</v>
      </c>
      <c r="D554" s="196"/>
      <c r="E554" s="117"/>
      <c r="F554" s="117"/>
      <c r="G554" s="138"/>
      <c r="H554" s="311"/>
      <c r="I554" s="312"/>
      <c r="J554" s="105"/>
      <c r="K554" s="105"/>
      <c r="L554" s="105"/>
      <c r="M554" s="105"/>
      <c r="N554" s="105"/>
      <c r="O554" s="105"/>
      <c r="P554" s="105"/>
      <c r="Q554" s="105"/>
      <c r="R554" s="105"/>
      <c r="S554" s="105"/>
      <c r="T554" s="105"/>
      <c r="U554" s="105"/>
      <c r="V554" s="105"/>
      <c r="W554" s="105"/>
      <c r="X554" s="105"/>
      <c r="Y554" s="105"/>
      <c r="Z554" s="105"/>
    </row>
    <row r="555" spans="1:26" ht="39.75" hidden="1" customHeight="1">
      <c r="A555" s="105"/>
      <c r="B555" s="349" t="s">
        <v>146</v>
      </c>
      <c r="C555" s="324" t="s">
        <v>147</v>
      </c>
      <c r="D555" s="325"/>
      <c r="E555" s="325"/>
      <c r="F555" s="325"/>
      <c r="G555" s="325"/>
      <c r="H555" s="326"/>
      <c r="I555" s="327"/>
      <c r="J555" s="105"/>
      <c r="K555" s="105"/>
      <c r="L555" s="105"/>
      <c r="M555" s="105"/>
      <c r="N555" s="105"/>
      <c r="O555" s="105"/>
      <c r="P555" s="105"/>
      <c r="Q555" s="105"/>
      <c r="R555" s="105"/>
      <c r="S555" s="105"/>
      <c r="T555" s="105"/>
      <c r="U555" s="105"/>
      <c r="V555" s="105"/>
      <c r="W555" s="105"/>
      <c r="X555" s="105"/>
      <c r="Y555" s="105"/>
      <c r="Z555" s="105"/>
    </row>
    <row r="556" spans="1:26" ht="30.75" hidden="1" customHeight="1">
      <c r="A556" s="105"/>
      <c r="B556" s="310" t="s">
        <v>1378</v>
      </c>
      <c r="C556" s="122" t="s">
        <v>1379</v>
      </c>
      <c r="D556" s="141"/>
      <c r="E556" s="124"/>
      <c r="F556" s="124"/>
      <c r="G556" s="141"/>
      <c r="H556" s="155"/>
      <c r="I556" s="312"/>
      <c r="J556" s="105"/>
      <c r="K556" s="105"/>
      <c r="L556" s="105"/>
      <c r="M556" s="105"/>
      <c r="N556" s="105"/>
      <c r="O556" s="105"/>
      <c r="P556" s="105"/>
      <c r="Q556" s="105"/>
      <c r="R556" s="105"/>
      <c r="S556" s="105"/>
      <c r="T556" s="105"/>
      <c r="U556" s="105"/>
      <c r="V556" s="105"/>
      <c r="W556" s="105"/>
      <c r="X556" s="105"/>
      <c r="Y556" s="105"/>
      <c r="Z556" s="105"/>
    </row>
    <row r="557" spans="1:26" ht="30.75" hidden="1" customHeight="1">
      <c r="A557" s="105"/>
      <c r="B557" s="310" t="s">
        <v>1380</v>
      </c>
      <c r="C557" s="122" t="s">
        <v>1381</v>
      </c>
      <c r="D557" s="141"/>
      <c r="E557" s="124"/>
      <c r="F557" s="124"/>
      <c r="G557" s="141"/>
      <c r="H557" s="155"/>
      <c r="I557" s="312"/>
      <c r="J557" s="105"/>
      <c r="K557" s="105"/>
      <c r="L557" s="105"/>
      <c r="M557" s="105"/>
      <c r="N557" s="105"/>
      <c r="O557" s="105"/>
      <c r="P557" s="105"/>
      <c r="Q557" s="105"/>
      <c r="R557" s="105"/>
      <c r="S557" s="105"/>
      <c r="T557" s="105"/>
      <c r="U557" s="105"/>
      <c r="V557" s="105"/>
      <c r="W557" s="105"/>
      <c r="X557" s="105"/>
      <c r="Y557" s="105"/>
      <c r="Z557" s="105"/>
    </row>
    <row r="558" spans="1:26" ht="30.75" hidden="1" customHeight="1">
      <c r="A558" s="105"/>
      <c r="B558" s="310" t="s">
        <v>1382</v>
      </c>
      <c r="C558" s="122" t="s">
        <v>1383</v>
      </c>
      <c r="D558" s="141"/>
      <c r="E558" s="124"/>
      <c r="F558" s="124"/>
      <c r="G558" s="141"/>
      <c r="H558" s="155"/>
      <c r="I558" s="312"/>
      <c r="J558" s="105"/>
      <c r="K558" s="105"/>
      <c r="L558" s="105"/>
      <c r="M558" s="105"/>
      <c r="N558" s="105"/>
      <c r="O558" s="105"/>
      <c r="P558" s="105"/>
      <c r="Q558" s="105"/>
      <c r="R558" s="105"/>
      <c r="S558" s="105"/>
      <c r="T558" s="105"/>
      <c r="U558" s="105"/>
      <c r="V558" s="105"/>
      <c r="W558" s="105"/>
      <c r="X558" s="105"/>
      <c r="Y558" s="105"/>
      <c r="Z558" s="105"/>
    </row>
    <row r="559" spans="1:26" ht="46.5" hidden="1" customHeight="1">
      <c r="A559" s="105"/>
      <c r="B559" s="310" t="s">
        <v>1384</v>
      </c>
      <c r="C559" s="122" t="s">
        <v>1385</v>
      </c>
      <c r="D559" s="141"/>
      <c r="E559" s="124"/>
      <c r="F559" s="124"/>
      <c r="G559" s="141"/>
      <c r="H559" s="155"/>
      <c r="I559" s="312"/>
      <c r="J559" s="105"/>
      <c r="K559" s="105"/>
      <c r="L559" s="105"/>
      <c r="M559" s="105"/>
      <c r="N559" s="105"/>
      <c r="O559" s="105"/>
      <c r="P559" s="105"/>
      <c r="Q559" s="105"/>
      <c r="R559" s="105"/>
      <c r="S559" s="105"/>
      <c r="T559" s="105"/>
      <c r="U559" s="105"/>
      <c r="V559" s="105"/>
      <c r="W559" s="105"/>
      <c r="X559" s="105"/>
      <c r="Y559" s="105"/>
      <c r="Z559" s="105"/>
    </row>
    <row r="560" spans="1:26" ht="30.75" hidden="1" customHeight="1">
      <c r="A560" s="105"/>
      <c r="B560" s="310" t="s">
        <v>1386</v>
      </c>
      <c r="C560" s="122" t="s">
        <v>1387</v>
      </c>
      <c r="D560" s="141"/>
      <c r="E560" s="124"/>
      <c r="F560" s="124"/>
      <c r="G560" s="141"/>
      <c r="H560" s="155"/>
      <c r="I560" s="312"/>
      <c r="J560" s="105"/>
      <c r="K560" s="105"/>
      <c r="L560" s="105"/>
      <c r="M560" s="105"/>
      <c r="N560" s="105"/>
      <c r="O560" s="105"/>
      <c r="P560" s="105"/>
      <c r="Q560" s="105"/>
      <c r="R560" s="105"/>
      <c r="S560" s="105"/>
      <c r="T560" s="105"/>
      <c r="U560" s="105"/>
      <c r="V560" s="105"/>
      <c r="W560" s="105"/>
      <c r="X560" s="105"/>
      <c r="Y560" s="105"/>
      <c r="Z560" s="105"/>
    </row>
    <row r="561" spans="1:26" ht="30.75" hidden="1" customHeight="1">
      <c r="A561" s="105"/>
      <c r="B561" s="310" t="s">
        <v>1388</v>
      </c>
      <c r="C561" s="129" t="s">
        <v>1389</v>
      </c>
      <c r="D561" s="143"/>
      <c r="E561" s="131"/>
      <c r="F561" s="131"/>
      <c r="G561" s="143"/>
      <c r="H561" s="313"/>
      <c r="I561" s="312"/>
      <c r="J561" s="105"/>
      <c r="K561" s="105"/>
      <c r="L561" s="105"/>
      <c r="M561" s="105"/>
      <c r="N561" s="105"/>
      <c r="O561" s="105"/>
      <c r="P561" s="105"/>
      <c r="Q561" s="105"/>
      <c r="R561" s="105"/>
      <c r="S561" s="105"/>
      <c r="T561" s="105"/>
      <c r="U561" s="105"/>
      <c r="V561" s="105"/>
      <c r="W561" s="105"/>
      <c r="X561" s="105"/>
      <c r="Y561" s="105"/>
      <c r="Z561" s="105"/>
    </row>
    <row r="562" spans="1:26" ht="25">
      <c r="A562" s="63"/>
      <c r="B562" s="329" t="s">
        <v>148</v>
      </c>
      <c r="C562" s="1629" t="s">
        <v>149</v>
      </c>
      <c r="D562" s="1630"/>
      <c r="E562" s="1630"/>
      <c r="F562" s="1630"/>
      <c r="G562" s="1630"/>
      <c r="H562" s="1631"/>
      <c r="I562" s="306"/>
      <c r="J562" s="287">
        <f>SUM(E563:E577)</f>
        <v>30</v>
      </c>
      <c r="K562" s="287">
        <f>COUNT(E563:E577)*2</f>
        <v>30</v>
      </c>
      <c r="L562" s="62"/>
      <c r="M562" s="62"/>
      <c r="N562" s="63"/>
      <c r="O562" s="63"/>
      <c r="P562" s="63"/>
      <c r="Q562" s="63"/>
      <c r="R562" s="63"/>
      <c r="S562" s="63"/>
      <c r="T562" s="63"/>
      <c r="U562" s="63"/>
      <c r="V562" s="63"/>
      <c r="W562" s="63"/>
      <c r="X562" s="63"/>
      <c r="Y562" s="63"/>
      <c r="Z562" s="63"/>
    </row>
    <row r="563" spans="1:26" ht="75">
      <c r="A563" s="63"/>
      <c r="B563" s="304" t="s">
        <v>1390</v>
      </c>
      <c r="C563" s="69" t="s">
        <v>1391</v>
      </c>
      <c r="D563" s="69" t="s">
        <v>2368</v>
      </c>
      <c r="E563" s="94">
        <v>2</v>
      </c>
      <c r="F563" s="94" t="s">
        <v>599</v>
      </c>
      <c r="G563" s="93" t="s">
        <v>2369</v>
      </c>
      <c r="H563" s="107"/>
      <c r="I563" s="282"/>
      <c r="J563" s="287"/>
      <c r="K563" s="287"/>
      <c r="L563" s="62"/>
      <c r="M563" s="62"/>
      <c r="N563" s="63"/>
      <c r="O563" s="63"/>
      <c r="P563" s="63"/>
      <c r="Q563" s="63"/>
      <c r="R563" s="63"/>
      <c r="S563" s="63"/>
      <c r="T563" s="63"/>
      <c r="U563" s="63"/>
      <c r="V563" s="63"/>
      <c r="W563" s="63"/>
      <c r="X563" s="63"/>
      <c r="Y563" s="63"/>
      <c r="Z563" s="63"/>
    </row>
    <row r="564" spans="1:26" ht="50">
      <c r="A564" s="63"/>
      <c r="B564" s="304"/>
      <c r="C564" s="69"/>
      <c r="D564" s="69" t="s">
        <v>2370</v>
      </c>
      <c r="E564" s="94">
        <v>2</v>
      </c>
      <c r="F564" s="94" t="s">
        <v>599</v>
      </c>
      <c r="G564" s="93" t="s">
        <v>2371</v>
      </c>
      <c r="H564" s="107"/>
      <c r="I564" s="282"/>
      <c r="J564" s="287"/>
      <c r="K564" s="287"/>
      <c r="L564" s="62"/>
      <c r="M564" s="62"/>
      <c r="N564" s="63"/>
      <c r="O564" s="63"/>
      <c r="P564" s="63"/>
      <c r="Q564" s="63"/>
      <c r="R564" s="63"/>
      <c r="S564" s="63"/>
      <c r="T564" s="63"/>
      <c r="U564" s="63"/>
      <c r="V564" s="63"/>
      <c r="W564" s="63"/>
      <c r="X564" s="63"/>
      <c r="Y564" s="63"/>
      <c r="Z564" s="63"/>
    </row>
    <row r="565" spans="1:26" ht="50">
      <c r="A565" s="63"/>
      <c r="B565" s="304"/>
      <c r="C565" s="69"/>
      <c r="D565" s="69" t="s">
        <v>2372</v>
      </c>
      <c r="E565" s="94">
        <v>2</v>
      </c>
      <c r="F565" s="94" t="s">
        <v>611</v>
      </c>
      <c r="G565" s="93" t="s">
        <v>2373</v>
      </c>
      <c r="H565" s="107"/>
      <c r="I565" s="282"/>
      <c r="J565" s="287"/>
      <c r="K565" s="287"/>
      <c r="L565" s="62"/>
      <c r="M565" s="62"/>
      <c r="N565" s="63"/>
      <c r="O565" s="63"/>
      <c r="P565" s="63"/>
      <c r="Q565" s="63"/>
      <c r="R565" s="63"/>
      <c r="S565" s="63"/>
      <c r="T565" s="63"/>
      <c r="U565" s="63"/>
      <c r="V565" s="63"/>
      <c r="W565" s="63"/>
      <c r="X565" s="63"/>
      <c r="Y565" s="63"/>
      <c r="Z565" s="63"/>
    </row>
    <row r="566" spans="1:26" ht="25">
      <c r="A566" s="63"/>
      <c r="B566" s="304"/>
      <c r="C566" s="69"/>
      <c r="D566" s="69" t="s">
        <v>2374</v>
      </c>
      <c r="E566" s="94">
        <v>2</v>
      </c>
      <c r="F566" s="94" t="s">
        <v>469</v>
      </c>
      <c r="G566" s="93" t="s">
        <v>2375</v>
      </c>
      <c r="H566" s="107"/>
      <c r="I566" s="282"/>
      <c r="J566" s="287"/>
      <c r="K566" s="287"/>
      <c r="L566" s="62"/>
      <c r="M566" s="62"/>
      <c r="N566" s="63"/>
      <c r="O566" s="63"/>
      <c r="P566" s="63"/>
      <c r="Q566" s="63"/>
      <c r="R566" s="63"/>
      <c r="S566" s="63"/>
      <c r="T566" s="63"/>
      <c r="U566" s="63"/>
      <c r="V566" s="63"/>
      <c r="W566" s="63"/>
      <c r="X566" s="63"/>
      <c r="Y566" s="63"/>
      <c r="Z566" s="63"/>
    </row>
    <row r="567" spans="1:26" ht="125">
      <c r="A567" s="63"/>
      <c r="B567" s="304"/>
      <c r="C567" s="69"/>
      <c r="D567" s="69" t="s">
        <v>2376</v>
      </c>
      <c r="E567" s="94">
        <v>2</v>
      </c>
      <c r="F567" s="94" t="s">
        <v>599</v>
      </c>
      <c r="G567" s="93" t="s">
        <v>2377</v>
      </c>
      <c r="H567" s="107"/>
      <c r="I567" s="282"/>
      <c r="J567" s="287"/>
      <c r="K567" s="287"/>
      <c r="L567" s="62"/>
      <c r="M567" s="62"/>
      <c r="N567" s="63"/>
      <c r="O567" s="63"/>
      <c r="P567" s="63"/>
      <c r="Q567" s="63"/>
      <c r="R567" s="63"/>
      <c r="S567" s="63"/>
      <c r="T567" s="63"/>
      <c r="U567" s="63"/>
      <c r="V567" s="63"/>
      <c r="W567" s="63"/>
      <c r="X567" s="63"/>
      <c r="Y567" s="63"/>
      <c r="Z567" s="63"/>
    </row>
    <row r="568" spans="1:26" ht="25">
      <c r="A568" s="63"/>
      <c r="B568" s="304" t="s">
        <v>1392</v>
      </c>
      <c r="C568" s="69" t="s">
        <v>1393</v>
      </c>
      <c r="D568" s="69" t="s">
        <v>2378</v>
      </c>
      <c r="E568" s="94">
        <v>2</v>
      </c>
      <c r="F568" s="94" t="s">
        <v>599</v>
      </c>
      <c r="G568" s="93" t="s">
        <v>2379</v>
      </c>
      <c r="H568" s="107"/>
      <c r="I568" s="282"/>
      <c r="J568" s="287"/>
      <c r="K568" s="287"/>
      <c r="L568" s="62"/>
      <c r="M568" s="62"/>
      <c r="N568" s="63"/>
      <c r="O568" s="63"/>
      <c r="P568" s="63"/>
      <c r="Q568" s="63"/>
      <c r="R568" s="63"/>
      <c r="S568" s="63"/>
      <c r="T568" s="63"/>
      <c r="U568" s="63"/>
      <c r="V568" s="63"/>
      <c r="W568" s="63"/>
      <c r="X568" s="63"/>
      <c r="Y568" s="63"/>
      <c r="Z568" s="63"/>
    </row>
    <row r="569" spans="1:26" ht="50">
      <c r="A569" s="63"/>
      <c r="B569" s="304"/>
      <c r="C569" s="69"/>
      <c r="D569" s="69" t="s">
        <v>2380</v>
      </c>
      <c r="E569" s="94">
        <v>2</v>
      </c>
      <c r="F569" s="94" t="s">
        <v>599</v>
      </c>
      <c r="G569" s="93" t="s">
        <v>2381</v>
      </c>
      <c r="H569" s="107"/>
      <c r="I569" s="282"/>
      <c r="J569" s="287"/>
      <c r="K569" s="287"/>
      <c r="L569" s="62"/>
      <c r="M569" s="62"/>
      <c r="N569" s="63"/>
      <c r="O569" s="63"/>
      <c r="P569" s="63"/>
      <c r="Q569" s="63"/>
      <c r="R569" s="63"/>
      <c r="S569" s="63"/>
      <c r="T569" s="63"/>
      <c r="U569" s="63"/>
      <c r="V569" s="63"/>
      <c r="W569" s="63"/>
      <c r="X569" s="63"/>
      <c r="Y569" s="63"/>
      <c r="Z569" s="63"/>
    </row>
    <row r="570" spans="1:26" ht="25">
      <c r="A570" s="63"/>
      <c r="B570" s="304"/>
      <c r="C570" s="69"/>
      <c r="D570" s="69" t="s">
        <v>2382</v>
      </c>
      <c r="E570" s="94">
        <v>2</v>
      </c>
      <c r="F570" s="94" t="s">
        <v>599</v>
      </c>
      <c r="G570" s="93"/>
      <c r="H570" s="107"/>
      <c r="I570" s="282"/>
      <c r="J570" s="287"/>
      <c r="K570" s="287"/>
      <c r="L570" s="62"/>
      <c r="M570" s="62"/>
      <c r="N570" s="63"/>
      <c r="O570" s="63"/>
      <c r="P570" s="63"/>
      <c r="Q570" s="63"/>
      <c r="R570" s="63"/>
      <c r="S570" s="63"/>
      <c r="T570" s="63"/>
      <c r="U570" s="63"/>
      <c r="V570" s="63"/>
      <c r="W570" s="63"/>
      <c r="X570" s="63"/>
      <c r="Y570" s="63"/>
      <c r="Z570" s="63"/>
    </row>
    <row r="571" spans="1:26" ht="75">
      <c r="A571" s="63"/>
      <c r="B571" s="304"/>
      <c r="C571" s="69"/>
      <c r="D571" s="69" t="s">
        <v>2383</v>
      </c>
      <c r="E571" s="94">
        <v>2</v>
      </c>
      <c r="F571" s="94" t="s">
        <v>599</v>
      </c>
      <c r="G571" s="93" t="s">
        <v>2384</v>
      </c>
      <c r="H571" s="107"/>
      <c r="I571" s="282"/>
      <c r="J571" s="287"/>
      <c r="K571" s="287"/>
      <c r="L571" s="62"/>
      <c r="M571" s="62"/>
      <c r="N571" s="63"/>
      <c r="O571" s="63"/>
      <c r="P571" s="63"/>
      <c r="Q571" s="63"/>
      <c r="R571" s="63"/>
      <c r="S571" s="63"/>
      <c r="T571" s="63"/>
      <c r="U571" s="63"/>
      <c r="V571" s="63"/>
      <c r="W571" s="63"/>
      <c r="X571" s="63"/>
      <c r="Y571" s="63"/>
      <c r="Z571" s="63"/>
    </row>
    <row r="572" spans="1:26" ht="50">
      <c r="A572" s="63"/>
      <c r="B572" s="304" t="s">
        <v>1394</v>
      </c>
      <c r="C572" s="69" t="s">
        <v>1395</v>
      </c>
      <c r="D572" s="69" t="s">
        <v>2385</v>
      </c>
      <c r="E572" s="94">
        <v>2</v>
      </c>
      <c r="F572" s="94" t="s">
        <v>599</v>
      </c>
      <c r="G572" s="93" t="s">
        <v>2386</v>
      </c>
      <c r="H572" s="107"/>
      <c r="I572" s="282"/>
      <c r="J572" s="287"/>
      <c r="K572" s="287"/>
      <c r="L572" s="62"/>
      <c r="M572" s="62"/>
      <c r="N572" s="63"/>
      <c r="O572" s="63"/>
      <c r="P572" s="63"/>
      <c r="Q572" s="63"/>
      <c r="R572" s="63"/>
      <c r="S572" s="63"/>
      <c r="T572" s="63"/>
      <c r="U572" s="63"/>
      <c r="V572" s="63"/>
      <c r="W572" s="63"/>
      <c r="X572" s="63"/>
      <c r="Y572" s="63"/>
      <c r="Z572" s="63"/>
    </row>
    <row r="573" spans="1:26" ht="50">
      <c r="A573" s="63"/>
      <c r="B573" s="304"/>
      <c r="C573" s="69"/>
      <c r="D573" s="69" t="s">
        <v>2387</v>
      </c>
      <c r="E573" s="94">
        <v>2</v>
      </c>
      <c r="F573" s="94" t="s">
        <v>599</v>
      </c>
      <c r="G573" s="93" t="s">
        <v>2388</v>
      </c>
      <c r="H573" s="107"/>
      <c r="I573" s="282"/>
      <c r="J573" s="287"/>
      <c r="K573" s="287"/>
      <c r="L573" s="62"/>
      <c r="M573" s="62"/>
      <c r="N573" s="63"/>
      <c r="O573" s="63"/>
      <c r="P573" s="63"/>
      <c r="Q573" s="63"/>
      <c r="R573" s="63"/>
      <c r="S573" s="63"/>
      <c r="T573" s="63"/>
      <c r="U573" s="63"/>
      <c r="V573" s="63"/>
      <c r="W573" s="63"/>
      <c r="X573" s="63"/>
      <c r="Y573" s="63"/>
      <c r="Z573" s="63"/>
    </row>
    <row r="574" spans="1:26" ht="50">
      <c r="A574" s="63"/>
      <c r="B574" s="304"/>
      <c r="C574" s="69"/>
      <c r="D574" s="69" t="s">
        <v>2389</v>
      </c>
      <c r="E574" s="94">
        <v>2</v>
      </c>
      <c r="F574" s="94" t="s">
        <v>599</v>
      </c>
      <c r="G574" s="93"/>
      <c r="H574" s="107"/>
      <c r="I574" s="282"/>
      <c r="J574" s="287"/>
      <c r="K574" s="287"/>
      <c r="L574" s="62"/>
      <c r="M574" s="62"/>
      <c r="N574" s="63"/>
      <c r="O574" s="63"/>
      <c r="P574" s="63"/>
      <c r="Q574" s="63"/>
      <c r="R574" s="63"/>
      <c r="S574" s="63"/>
      <c r="T574" s="63"/>
      <c r="U574" s="63"/>
      <c r="V574" s="63"/>
      <c r="W574" s="63"/>
      <c r="X574" s="63"/>
      <c r="Y574" s="63"/>
      <c r="Z574" s="63"/>
    </row>
    <row r="575" spans="1:26" ht="50">
      <c r="A575" s="63"/>
      <c r="B575" s="304"/>
      <c r="C575" s="69"/>
      <c r="D575" s="69" t="s">
        <v>2390</v>
      </c>
      <c r="E575" s="94">
        <v>2</v>
      </c>
      <c r="F575" s="94" t="s">
        <v>599</v>
      </c>
      <c r="G575" s="93" t="s">
        <v>2391</v>
      </c>
      <c r="H575" s="107"/>
      <c r="I575" s="282"/>
      <c r="J575" s="287"/>
      <c r="K575" s="287"/>
      <c r="L575" s="62"/>
      <c r="M575" s="62"/>
      <c r="N575" s="63"/>
      <c r="O575" s="63"/>
      <c r="P575" s="63"/>
      <c r="Q575" s="63"/>
      <c r="R575" s="63"/>
      <c r="S575" s="63"/>
      <c r="T575" s="63"/>
      <c r="U575" s="63"/>
      <c r="V575" s="63"/>
      <c r="W575" s="63"/>
      <c r="X575" s="63"/>
      <c r="Y575" s="63"/>
      <c r="Z575" s="63"/>
    </row>
    <row r="576" spans="1:26" ht="25">
      <c r="A576" s="63"/>
      <c r="B576" s="304" t="s">
        <v>1396</v>
      </c>
      <c r="C576" s="69" t="s">
        <v>1397</v>
      </c>
      <c r="D576" s="69" t="s">
        <v>2392</v>
      </c>
      <c r="E576" s="94">
        <v>2</v>
      </c>
      <c r="F576" s="94" t="s">
        <v>599</v>
      </c>
      <c r="G576" s="93"/>
      <c r="H576" s="107"/>
      <c r="I576" s="282"/>
      <c r="J576" s="287"/>
      <c r="K576" s="287"/>
      <c r="L576" s="62"/>
      <c r="M576" s="62"/>
      <c r="N576" s="63"/>
      <c r="O576" s="63"/>
      <c r="P576" s="63"/>
      <c r="Q576" s="63"/>
      <c r="R576" s="63"/>
      <c r="S576" s="63"/>
      <c r="T576" s="63"/>
      <c r="U576" s="63"/>
      <c r="V576" s="63"/>
      <c r="W576" s="63"/>
      <c r="X576" s="63"/>
      <c r="Y576" s="63"/>
      <c r="Z576" s="63"/>
    </row>
    <row r="577" spans="1:26" ht="50">
      <c r="A577" s="63"/>
      <c r="B577" s="304"/>
      <c r="C577" s="69"/>
      <c r="D577" s="69" t="s">
        <v>2393</v>
      </c>
      <c r="E577" s="94">
        <v>2</v>
      </c>
      <c r="F577" s="94" t="s">
        <v>599</v>
      </c>
      <c r="G577" s="93" t="s">
        <v>2394</v>
      </c>
      <c r="H577" s="107"/>
      <c r="I577" s="282"/>
      <c r="J577" s="287"/>
      <c r="K577" s="287"/>
      <c r="L577" s="62"/>
      <c r="M577" s="62"/>
      <c r="N577" s="63"/>
      <c r="O577" s="63"/>
      <c r="P577" s="63"/>
      <c r="Q577" s="63"/>
      <c r="R577" s="63"/>
      <c r="S577" s="63"/>
      <c r="T577" s="63"/>
      <c r="U577" s="63"/>
      <c r="V577" s="63"/>
      <c r="W577" s="63"/>
      <c r="X577" s="63"/>
      <c r="Y577" s="63"/>
      <c r="Z577" s="63"/>
    </row>
    <row r="578" spans="1:26" ht="23.25" hidden="1" customHeight="1">
      <c r="A578" s="63"/>
      <c r="B578" s="1641" t="s">
        <v>1398</v>
      </c>
      <c r="C578" s="1642"/>
      <c r="D578" s="1642"/>
      <c r="E578" s="1642"/>
      <c r="F578" s="1642"/>
      <c r="G578" s="1642"/>
      <c r="H578" s="1643"/>
      <c r="I578" s="360"/>
      <c r="J578" s="62"/>
      <c r="K578" s="62"/>
      <c r="L578" s="62"/>
      <c r="M578" s="62"/>
      <c r="N578" s="63"/>
      <c r="O578" s="63"/>
      <c r="P578" s="63"/>
      <c r="Q578" s="63"/>
      <c r="R578" s="63"/>
      <c r="S578" s="63"/>
      <c r="T578" s="63"/>
      <c r="U578" s="63"/>
      <c r="V578" s="63"/>
      <c r="W578" s="63"/>
      <c r="X578" s="63"/>
      <c r="Y578" s="63"/>
      <c r="Z578" s="63"/>
    </row>
    <row r="579" spans="1:26" ht="25">
      <c r="A579" s="63"/>
      <c r="B579" s="329" t="s">
        <v>150</v>
      </c>
      <c r="C579" s="1629" t="s">
        <v>151</v>
      </c>
      <c r="D579" s="1630"/>
      <c r="E579" s="1630"/>
      <c r="F579" s="1630"/>
      <c r="G579" s="1630"/>
      <c r="H579" s="1631"/>
      <c r="I579" s="306"/>
      <c r="J579" s="287">
        <f>SUM(E580:E630)</f>
        <v>100</v>
      </c>
      <c r="K579" s="287">
        <f>COUNT(E580:E630)*2</f>
        <v>100</v>
      </c>
      <c r="L579" s="62"/>
      <c r="M579" s="62"/>
      <c r="N579" s="63"/>
      <c r="O579" s="63"/>
      <c r="P579" s="63"/>
      <c r="Q579" s="63"/>
      <c r="R579" s="63"/>
      <c r="S579" s="63"/>
      <c r="T579" s="63"/>
      <c r="U579" s="63"/>
      <c r="V579" s="63"/>
      <c r="W579" s="63"/>
      <c r="X579" s="63"/>
      <c r="Y579" s="63"/>
      <c r="Z579" s="63"/>
    </row>
    <row r="580" spans="1:26" ht="50">
      <c r="A580" s="63"/>
      <c r="B580" s="304" t="s">
        <v>1399</v>
      </c>
      <c r="C580" s="69" t="s">
        <v>1400</v>
      </c>
      <c r="D580" s="93" t="s">
        <v>2395</v>
      </c>
      <c r="E580" s="94">
        <v>2</v>
      </c>
      <c r="F580" s="206" t="s">
        <v>369</v>
      </c>
      <c r="G580" s="69" t="s">
        <v>2396</v>
      </c>
      <c r="H580" s="107"/>
      <c r="I580" s="282"/>
      <c r="J580" s="287"/>
      <c r="K580" s="287"/>
      <c r="L580" s="62"/>
      <c r="M580" s="62"/>
      <c r="N580" s="63"/>
      <c r="O580" s="63"/>
      <c r="P580" s="63"/>
      <c r="Q580" s="63"/>
      <c r="R580" s="63"/>
      <c r="S580" s="63"/>
      <c r="T580" s="63"/>
      <c r="U580" s="63"/>
      <c r="V580" s="63"/>
      <c r="W580" s="63"/>
      <c r="X580" s="63"/>
      <c r="Y580" s="63"/>
      <c r="Z580" s="63"/>
    </row>
    <row r="581" spans="1:26" ht="50">
      <c r="A581" s="63"/>
      <c r="B581" s="304"/>
      <c r="C581" s="69"/>
      <c r="D581" s="93" t="s">
        <v>2397</v>
      </c>
      <c r="E581" s="94">
        <v>2</v>
      </c>
      <c r="F581" s="206" t="s">
        <v>369</v>
      </c>
      <c r="G581" s="69" t="s">
        <v>2398</v>
      </c>
      <c r="H581" s="107"/>
      <c r="I581" s="282"/>
      <c r="J581" s="287"/>
      <c r="K581" s="287"/>
      <c r="L581" s="62"/>
      <c r="M581" s="62"/>
      <c r="N581" s="63"/>
      <c r="O581" s="63"/>
      <c r="P581" s="63"/>
      <c r="Q581" s="63"/>
      <c r="R581" s="63"/>
      <c r="S581" s="63"/>
      <c r="T581" s="63"/>
      <c r="U581" s="63"/>
      <c r="V581" s="63"/>
      <c r="W581" s="63"/>
      <c r="X581" s="63"/>
      <c r="Y581" s="63"/>
      <c r="Z581" s="63"/>
    </row>
    <row r="582" spans="1:26" ht="50">
      <c r="A582" s="63"/>
      <c r="B582" s="304"/>
      <c r="C582" s="69"/>
      <c r="D582" s="93" t="s">
        <v>2399</v>
      </c>
      <c r="E582" s="94">
        <v>2</v>
      </c>
      <c r="F582" s="206" t="s">
        <v>369</v>
      </c>
      <c r="G582" s="69" t="s">
        <v>2398</v>
      </c>
      <c r="H582" s="107"/>
      <c r="I582" s="282"/>
      <c r="J582" s="287"/>
      <c r="K582" s="287"/>
      <c r="L582" s="62"/>
      <c r="M582" s="62"/>
      <c r="N582" s="63"/>
      <c r="O582" s="63"/>
      <c r="P582" s="63"/>
      <c r="Q582" s="63"/>
      <c r="R582" s="63"/>
      <c r="S582" s="63"/>
      <c r="T582" s="63"/>
      <c r="U582" s="63"/>
      <c r="V582" s="63"/>
      <c r="W582" s="63"/>
      <c r="X582" s="63"/>
      <c r="Y582" s="63"/>
      <c r="Z582" s="63"/>
    </row>
    <row r="583" spans="1:26" ht="150">
      <c r="A583" s="63"/>
      <c r="B583" s="304" t="s">
        <v>1401</v>
      </c>
      <c r="C583" s="69" t="s">
        <v>1402</v>
      </c>
      <c r="D583" s="69" t="s">
        <v>2400</v>
      </c>
      <c r="E583" s="94">
        <v>2</v>
      </c>
      <c r="F583" s="94" t="s">
        <v>599</v>
      </c>
      <c r="G583" s="69" t="s">
        <v>2401</v>
      </c>
      <c r="H583" s="107"/>
      <c r="I583" s="282"/>
      <c r="J583" s="287"/>
      <c r="K583" s="287"/>
      <c r="L583" s="62"/>
      <c r="M583" s="62"/>
      <c r="N583" s="63"/>
      <c r="O583" s="63"/>
      <c r="P583" s="63"/>
      <c r="Q583" s="63"/>
      <c r="R583" s="63"/>
      <c r="S583" s="63"/>
      <c r="T583" s="63"/>
      <c r="U583" s="63"/>
      <c r="V583" s="63"/>
      <c r="W583" s="63"/>
      <c r="X583" s="63"/>
      <c r="Y583" s="63"/>
      <c r="Z583" s="63"/>
    </row>
    <row r="584" spans="1:26" ht="100">
      <c r="A584" s="63"/>
      <c r="B584" s="304"/>
      <c r="C584" s="69"/>
      <c r="D584" s="93" t="s">
        <v>2402</v>
      </c>
      <c r="E584" s="94">
        <v>2</v>
      </c>
      <c r="F584" s="206" t="s">
        <v>599</v>
      </c>
      <c r="G584" s="93" t="s">
        <v>2403</v>
      </c>
      <c r="H584" s="148"/>
      <c r="I584" s="361"/>
      <c r="J584" s="287"/>
      <c r="K584" s="287"/>
      <c r="L584" s="62"/>
      <c r="M584" s="62"/>
      <c r="N584" s="63"/>
      <c r="O584" s="63"/>
      <c r="P584" s="63"/>
      <c r="Q584" s="63"/>
      <c r="R584" s="63"/>
      <c r="S584" s="63"/>
      <c r="T584" s="63"/>
      <c r="U584" s="63"/>
      <c r="V584" s="63"/>
      <c r="W584" s="63"/>
      <c r="X584" s="63"/>
      <c r="Y584" s="63"/>
      <c r="Z584" s="63"/>
    </row>
    <row r="585" spans="1:26" ht="150">
      <c r="A585" s="63"/>
      <c r="B585" s="304"/>
      <c r="C585" s="69"/>
      <c r="D585" s="93" t="s">
        <v>2404</v>
      </c>
      <c r="E585" s="94">
        <v>2</v>
      </c>
      <c r="F585" s="206" t="s">
        <v>599</v>
      </c>
      <c r="G585" s="93" t="s">
        <v>2405</v>
      </c>
      <c r="H585" s="148"/>
      <c r="I585" s="361"/>
      <c r="J585" s="287"/>
      <c r="K585" s="287"/>
      <c r="L585" s="62"/>
      <c r="M585" s="62"/>
      <c r="N585" s="63"/>
      <c r="O585" s="63"/>
      <c r="P585" s="63"/>
      <c r="Q585" s="63"/>
      <c r="R585" s="63"/>
      <c r="S585" s="63"/>
      <c r="T585" s="63"/>
      <c r="U585" s="63"/>
      <c r="V585" s="63"/>
      <c r="W585" s="63"/>
      <c r="X585" s="63"/>
      <c r="Y585" s="63"/>
      <c r="Z585" s="63"/>
    </row>
    <row r="586" spans="1:26" ht="225">
      <c r="A586" s="63"/>
      <c r="B586" s="304"/>
      <c r="C586" s="69"/>
      <c r="D586" s="93" t="s">
        <v>2406</v>
      </c>
      <c r="E586" s="94">
        <v>2</v>
      </c>
      <c r="F586" s="206" t="s">
        <v>599</v>
      </c>
      <c r="G586" s="93" t="s">
        <v>2407</v>
      </c>
      <c r="H586" s="148"/>
      <c r="I586" s="361"/>
      <c r="J586" s="287"/>
      <c r="K586" s="287"/>
      <c r="L586" s="62"/>
      <c r="M586" s="62"/>
      <c r="N586" s="63"/>
      <c r="O586" s="63"/>
      <c r="P586" s="63"/>
      <c r="Q586" s="63"/>
      <c r="R586" s="63"/>
      <c r="S586" s="63"/>
      <c r="T586" s="63"/>
      <c r="U586" s="63"/>
      <c r="V586" s="63"/>
      <c r="W586" s="63"/>
      <c r="X586" s="63"/>
      <c r="Y586" s="63"/>
      <c r="Z586" s="63"/>
    </row>
    <row r="587" spans="1:26" ht="400">
      <c r="A587" s="63"/>
      <c r="B587" s="304"/>
      <c r="C587" s="69"/>
      <c r="D587" s="93" t="s">
        <v>2408</v>
      </c>
      <c r="E587" s="94">
        <v>2</v>
      </c>
      <c r="F587" s="206" t="s">
        <v>599</v>
      </c>
      <c r="G587" s="93" t="s">
        <v>2409</v>
      </c>
      <c r="H587" s="148"/>
      <c r="I587" s="361"/>
      <c r="J587" s="287"/>
      <c r="K587" s="287"/>
      <c r="L587" s="62"/>
      <c r="M587" s="62"/>
      <c r="N587" s="63"/>
      <c r="O587" s="63"/>
      <c r="P587" s="63"/>
      <c r="Q587" s="63"/>
      <c r="R587" s="63"/>
      <c r="S587" s="63"/>
      <c r="T587" s="63"/>
      <c r="U587" s="63"/>
      <c r="V587" s="63"/>
      <c r="W587" s="63"/>
      <c r="X587" s="63"/>
      <c r="Y587" s="63"/>
      <c r="Z587" s="63"/>
    </row>
    <row r="588" spans="1:26" ht="325">
      <c r="A588" s="63"/>
      <c r="B588" s="304"/>
      <c r="C588" s="69"/>
      <c r="D588" s="93" t="s">
        <v>2410</v>
      </c>
      <c r="E588" s="94">
        <v>2</v>
      </c>
      <c r="F588" s="206" t="s">
        <v>611</v>
      </c>
      <c r="G588" s="69" t="s">
        <v>2411</v>
      </c>
      <c r="H588" s="148"/>
      <c r="I588" s="361"/>
      <c r="J588" s="287"/>
      <c r="K588" s="287"/>
      <c r="L588" s="62"/>
      <c r="M588" s="62"/>
      <c r="N588" s="63"/>
      <c r="O588" s="63"/>
      <c r="P588" s="63"/>
      <c r="Q588" s="63"/>
      <c r="R588" s="63"/>
      <c r="S588" s="63"/>
      <c r="T588" s="63"/>
      <c r="U588" s="63"/>
      <c r="V588" s="63"/>
      <c r="W588" s="63"/>
      <c r="X588" s="63"/>
      <c r="Y588" s="63"/>
      <c r="Z588" s="63"/>
    </row>
    <row r="589" spans="1:26" ht="275">
      <c r="A589" s="63"/>
      <c r="B589" s="304"/>
      <c r="C589" s="69"/>
      <c r="D589" s="93" t="s">
        <v>2412</v>
      </c>
      <c r="E589" s="94">
        <v>2</v>
      </c>
      <c r="F589" s="206" t="s">
        <v>611</v>
      </c>
      <c r="G589" s="69" t="s">
        <v>2413</v>
      </c>
      <c r="H589" s="148"/>
      <c r="I589" s="361"/>
      <c r="J589" s="287"/>
      <c r="K589" s="287"/>
      <c r="L589" s="62"/>
      <c r="M589" s="62"/>
      <c r="N589" s="63"/>
      <c r="O589" s="63"/>
      <c r="P589" s="63"/>
      <c r="Q589" s="63"/>
      <c r="R589" s="63"/>
      <c r="S589" s="63"/>
      <c r="T589" s="63"/>
      <c r="U589" s="63"/>
      <c r="V589" s="63"/>
      <c r="W589" s="63"/>
      <c r="X589" s="63"/>
      <c r="Y589" s="63"/>
      <c r="Z589" s="63"/>
    </row>
    <row r="590" spans="1:26" ht="75">
      <c r="A590" s="63"/>
      <c r="B590" s="304"/>
      <c r="C590" s="69"/>
      <c r="D590" s="93" t="s">
        <v>2414</v>
      </c>
      <c r="E590" s="94">
        <v>2</v>
      </c>
      <c r="F590" s="206" t="s">
        <v>611</v>
      </c>
      <c r="G590" s="69" t="s">
        <v>2415</v>
      </c>
      <c r="H590" s="148"/>
      <c r="I590" s="361"/>
      <c r="J590" s="287"/>
      <c r="K590" s="287"/>
      <c r="L590" s="62"/>
      <c r="M590" s="62"/>
      <c r="N590" s="63"/>
      <c r="O590" s="63"/>
      <c r="P590" s="63"/>
      <c r="Q590" s="63"/>
      <c r="R590" s="63"/>
      <c r="S590" s="63"/>
      <c r="T590" s="63"/>
      <c r="U590" s="63"/>
      <c r="V590" s="63"/>
      <c r="W590" s="63"/>
      <c r="X590" s="63"/>
      <c r="Y590" s="63"/>
      <c r="Z590" s="63"/>
    </row>
    <row r="591" spans="1:26" ht="75">
      <c r="A591" s="63"/>
      <c r="B591" s="304"/>
      <c r="C591" s="69"/>
      <c r="D591" s="93" t="s">
        <v>2416</v>
      </c>
      <c r="E591" s="94">
        <v>2</v>
      </c>
      <c r="F591" s="206" t="s">
        <v>611</v>
      </c>
      <c r="G591" s="69" t="s">
        <v>2417</v>
      </c>
      <c r="H591" s="148"/>
      <c r="I591" s="361"/>
      <c r="J591" s="287"/>
      <c r="K591" s="287"/>
      <c r="L591" s="62"/>
      <c r="M591" s="62"/>
      <c r="N591" s="63"/>
      <c r="O591" s="63"/>
      <c r="P591" s="63"/>
      <c r="Q591" s="63"/>
      <c r="R591" s="63"/>
      <c r="S591" s="63"/>
      <c r="T591" s="63"/>
      <c r="U591" s="63"/>
      <c r="V591" s="63"/>
      <c r="W591" s="63"/>
      <c r="X591" s="63"/>
      <c r="Y591" s="63"/>
      <c r="Z591" s="63"/>
    </row>
    <row r="592" spans="1:26" ht="100">
      <c r="A592" s="63"/>
      <c r="B592" s="304"/>
      <c r="C592" s="69"/>
      <c r="D592" s="93" t="s">
        <v>2418</v>
      </c>
      <c r="E592" s="94">
        <v>2</v>
      </c>
      <c r="F592" s="206" t="s">
        <v>611</v>
      </c>
      <c r="G592" s="69" t="s">
        <v>2419</v>
      </c>
      <c r="H592" s="148"/>
      <c r="I592" s="361"/>
      <c r="J592" s="287"/>
      <c r="K592" s="287"/>
      <c r="L592" s="62"/>
      <c r="M592" s="62"/>
      <c r="N592" s="63"/>
      <c r="O592" s="63"/>
      <c r="P592" s="63"/>
      <c r="Q592" s="63"/>
      <c r="R592" s="63"/>
      <c r="S592" s="63"/>
      <c r="T592" s="63"/>
      <c r="U592" s="63"/>
      <c r="V592" s="63"/>
      <c r="W592" s="63"/>
      <c r="X592" s="63"/>
      <c r="Y592" s="63"/>
      <c r="Z592" s="63"/>
    </row>
    <row r="593" spans="1:26" ht="25">
      <c r="A593" s="63"/>
      <c r="B593" s="304"/>
      <c r="C593" s="69"/>
      <c r="D593" s="93" t="s">
        <v>2420</v>
      </c>
      <c r="E593" s="94">
        <v>2</v>
      </c>
      <c r="F593" s="206" t="s">
        <v>599</v>
      </c>
      <c r="G593" s="93" t="s">
        <v>2421</v>
      </c>
      <c r="H593" s="148"/>
      <c r="I593" s="361"/>
      <c r="J593" s="287"/>
      <c r="K593" s="287"/>
      <c r="L593" s="62"/>
      <c r="M593" s="62"/>
      <c r="N593" s="63"/>
      <c r="O593" s="63"/>
      <c r="P593" s="63"/>
      <c r="Q593" s="63"/>
      <c r="R593" s="63"/>
      <c r="S593" s="63"/>
      <c r="T593" s="63"/>
      <c r="U593" s="63"/>
      <c r="V593" s="63"/>
      <c r="W593" s="63"/>
      <c r="X593" s="63"/>
      <c r="Y593" s="63"/>
      <c r="Z593" s="63"/>
    </row>
    <row r="594" spans="1:26" ht="50">
      <c r="A594" s="63"/>
      <c r="B594" s="304"/>
      <c r="C594" s="69"/>
      <c r="D594" s="93" t="s">
        <v>2422</v>
      </c>
      <c r="E594" s="94">
        <v>2</v>
      </c>
      <c r="F594" s="206" t="s">
        <v>599</v>
      </c>
      <c r="G594" s="93" t="s">
        <v>2423</v>
      </c>
      <c r="H594" s="148"/>
      <c r="I594" s="361"/>
      <c r="J594" s="287"/>
      <c r="K594" s="287"/>
      <c r="L594" s="62"/>
      <c r="M594" s="62"/>
      <c r="N594" s="63"/>
      <c r="O594" s="63"/>
      <c r="P594" s="63"/>
      <c r="Q594" s="63"/>
      <c r="R594" s="63"/>
      <c r="S594" s="63"/>
      <c r="T594" s="63"/>
      <c r="U594" s="63"/>
      <c r="V594" s="63"/>
      <c r="W594" s="63"/>
      <c r="X594" s="63"/>
      <c r="Y594" s="63"/>
      <c r="Z594" s="63"/>
    </row>
    <row r="595" spans="1:26" ht="100">
      <c r="A595" s="63"/>
      <c r="B595" s="304"/>
      <c r="C595" s="69"/>
      <c r="D595" s="93" t="s">
        <v>2424</v>
      </c>
      <c r="E595" s="94">
        <v>2</v>
      </c>
      <c r="F595" s="206" t="s">
        <v>1972</v>
      </c>
      <c r="G595" s="93" t="s">
        <v>2425</v>
      </c>
      <c r="H595" s="148"/>
      <c r="I595" s="361"/>
      <c r="J595" s="287"/>
      <c r="K595" s="287"/>
      <c r="L595" s="62"/>
      <c r="M595" s="62"/>
      <c r="N595" s="63"/>
      <c r="O595" s="63"/>
      <c r="P595" s="63"/>
      <c r="Q595" s="63"/>
      <c r="R595" s="63"/>
      <c r="S595" s="63"/>
      <c r="T595" s="63"/>
      <c r="U595" s="63"/>
      <c r="V595" s="63"/>
      <c r="W595" s="63"/>
      <c r="X595" s="63"/>
      <c r="Y595" s="63"/>
      <c r="Z595" s="63"/>
    </row>
    <row r="596" spans="1:26" ht="50">
      <c r="A596" s="63"/>
      <c r="B596" s="304"/>
      <c r="C596" s="69"/>
      <c r="D596" s="93" t="s">
        <v>2426</v>
      </c>
      <c r="E596" s="94">
        <v>2</v>
      </c>
      <c r="F596" s="206" t="s">
        <v>2427</v>
      </c>
      <c r="G596" s="93" t="s">
        <v>2428</v>
      </c>
      <c r="H596" s="148"/>
      <c r="I596" s="361"/>
      <c r="J596" s="287"/>
      <c r="K596" s="287"/>
      <c r="L596" s="62"/>
      <c r="M596" s="62"/>
      <c r="N596" s="63"/>
      <c r="O596" s="63"/>
      <c r="P596" s="63"/>
      <c r="Q596" s="63"/>
      <c r="R596" s="63"/>
      <c r="S596" s="63"/>
      <c r="T596" s="63"/>
      <c r="U596" s="63"/>
      <c r="V596" s="63"/>
      <c r="W596" s="63"/>
      <c r="X596" s="63"/>
      <c r="Y596" s="63"/>
      <c r="Z596" s="63"/>
    </row>
    <row r="597" spans="1:26" ht="250">
      <c r="A597" s="63"/>
      <c r="B597" s="304"/>
      <c r="C597" s="69"/>
      <c r="D597" s="93" t="s">
        <v>2429</v>
      </c>
      <c r="E597" s="94">
        <v>2</v>
      </c>
      <c r="F597" s="206" t="s">
        <v>599</v>
      </c>
      <c r="G597" s="93" t="s">
        <v>2430</v>
      </c>
      <c r="H597" s="107"/>
      <c r="I597" s="282"/>
      <c r="J597" s="287"/>
      <c r="K597" s="287"/>
      <c r="L597" s="62"/>
      <c r="M597" s="62"/>
      <c r="N597" s="63"/>
      <c r="O597" s="63"/>
      <c r="P597" s="63"/>
      <c r="Q597" s="63"/>
      <c r="R597" s="63"/>
      <c r="S597" s="63"/>
      <c r="T597" s="63"/>
      <c r="U597" s="63"/>
      <c r="V597" s="63"/>
      <c r="W597" s="63"/>
      <c r="X597" s="63"/>
      <c r="Y597" s="63"/>
      <c r="Z597" s="63"/>
    </row>
    <row r="598" spans="1:26" ht="50">
      <c r="A598" s="63"/>
      <c r="B598" s="304"/>
      <c r="C598" s="69"/>
      <c r="D598" s="93" t="s">
        <v>2431</v>
      </c>
      <c r="E598" s="94">
        <v>2</v>
      </c>
      <c r="F598" s="206" t="s">
        <v>599</v>
      </c>
      <c r="G598" s="93"/>
      <c r="H598" s="107"/>
      <c r="I598" s="282"/>
      <c r="J598" s="287"/>
      <c r="K598" s="287"/>
      <c r="L598" s="62"/>
      <c r="M598" s="62"/>
      <c r="N598" s="63"/>
      <c r="O598" s="63"/>
      <c r="P598" s="63"/>
      <c r="Q598" s="63"/>
      <c r="R598" s="63"/>
      <c r="S598" s="63"/>
      <c r="T598" s="63"/>
      <c r="U598" s="63"/>
      <c r="V598" s="63"/>
      <c r="W598" s="63"/>
      <c r="X598" s="63"/>
      <c r="Y598" s="63"/>
      <c r="Z598" s="63"/>
    </row>
    <row r="599" spans="1:26" ht="50">
      <c r="A599" s="63"/>
      <c r="B599" s="304" t="s">
        <v>1403</v>
      </c>
      <c r="C599" s="69" t="s">
        <v>1404</v>
      </c>
      <c r="D599" s="69" t="s">
        <v>2432</v>
      </c>
      <c r="E599" s="94">
        <v>2</v>
      </c>
      <c r="F599" s="206" t="s">
        <v>599</v>
      </c>
      <c r="G599" s="69" t="s">
        <v>2433</v>
      </c>
      <c r="H599" s="107"/>
      <c r="I599" s="282"/>
      <c r="J599" s="287"/>
      <c r="K599" s="287"/>
      <c r="L599" s="62"/>
      <c r="M599" s="62"/>
      <c r="N599" s="63"/>
      <c r="O599" s="63"/>
      <c r="P599" s="63"/>
      <c r="Q599" s="63"/>
      <c r="R599" s="63"/>
      <c r="S599" s="63"/>
      <c r="T599" s="63"/>
      <c r="U599" s="63"/>
      <c r="V599" s="63"/>
      <c r="W599" s="63"/>
      <c r="X599" s="63"/>
      <c r="Y599" s="63"/>
      <c r="Z599" s="63"/>
    </row>
    <row r="600" spans="1:26" ht="50">
      <c r="A600" s="63"/>
      <c r="B600" s="304"/>
      <c r="C600" s="69"/>
      <c r="D600" s="69" t="s">
        <v>2434</v>
      </c>
      <c r="E600" s="94">
        <v>2</v>
      </c>
      <c r="F600" s="206" t="s">
        <v>599</v>
      </c>
      <c r="G600" s="69" t="s">
        <v>2433</v>
      </c>
      <c r="H600" s="107"/>
      <c r="I600" s="282"/>
      <c r="J600" s="287"/>
      <c r="K600" s="287"/>
      <c r="L600" s="62"/>
      <c r="M600" s="62"/>
      <c r="N600" s="63"/>
      <c r="O600" s="63"/>
      <c r="P600" s="63"/>
      <c r="Q600" s="63"/>
      <c r="R600" s="63"/>
      <c r="S600" s="63"/>
      <c r="T600" s="63"/>
      <c r="U600" s="63"/>
      <c r="V600" s="63"/>
      <c r="W600" s="63"/>
      <c r="X600" s="63"/>
      <c r="Y600" s="63"/>
      <c r="Z600" s="63"/>
    </row>
    <row r="601" spans="1:26" ht="25">
      <c r="A601" s="63"/>
      <c r="B601" s="304"/>
      <c r="C601" s="69"/>
      <c r="D601" s="69" t="s">
        <v>1885</v>
      </c>
      <c r="E601" s="94">
        <v>2</v>
      </c>
      <c r="F601" s="206" t="s">
        <v>599</v>
      </c>
      <c r="G601" s="69" t="s">
        <v>2433</v>
      </c>
      <c r="H601" s="107"/>
      <c r="I601" s="282"/>
      <c r="J601" s="287"/>
      <c r="K601" s="287"/>
      <c r="L601" s="62"/>
      <c r="M601" s="62"/>
      <c r="N601" s="63"/>
      <c r="O601" s="63"/>
      <c r="P601" s="63"/>
      <c r="Q601" s="63"/>
      <c r="R601" s="63"/>
      <c r="S601" s="63"/>
      <c r="T601" s="63"/>
      <c r="U601" s="63"/>
      <c r="V601" s="63"/>
      <c r="W601" s="63"/>
      <c r="X601" s="63"/>
      <c r="Y601" s="63"/>
      <c r="Z601" s="63"/>
    </row>
    <row r="602" spans="1:26" ht="25">
      <c r="A602" s="63"/>
      <c r="B602" s="304"/>
      <c r="C602" s="69"/>
      <c r="D602" s="69" t="s">
        <v>2435</v>
      </c>
      <c r="E602" s="94">
        <v>2</v>
      </c>
      <c r="F602" s="206" t="s">
        <v>599</v>
      </c>
      <c r="G602" s="69" t="s">
        <v>2433</v>
      </c>
      <c r="H602" s="107"/>
      <c r="I602" s="282"/>
      <c r="J602" s="287"/>
      <c r="K602" s="287"/>
      <c r="L602" s="62"/>
      <c r="M602" s="62"/>
      <c r="N602" s="63"/>
      <c r="O602" s="63"/>
      <c r="P602" s="63"/>
      <c r="Q602" s="63"/>
      <c r="R602" s="63"/>
      <c r="S602" s="63"/>
      <c r="T602" s="63"/>
      <c r="U602" s="63"/>
      <c r="V602" s="63"/>
      <c r="W602" s="63"/>
      <c r="X602" s="63"/>
      <c r="Y602" s="63"/>
      <c r="Z602" s="63"/>
    </row>
    <row r="603" spans="1:26" ht="25">
      <c r="A603" s="63"/>
      <c r="B603" s="304"/>
      <c r="C603" s="69"/>
      <c r="D603" s="69" t="s">
        <v>2436</v>
      </c>
      <c r="E603" s="94">
        <v>2</v>
      </c>
      <c r="F603" s="206" t="s">
        <v>599</v>
      </c>
      <c r="G603" s="69" t="s">
        <v>2433</v>
      </c>
      <c r="H603" s="107"/>
      <c r="I603" s="282"/>
      <c r="J603" s="287"/>
      <c r="K603" s="287"/>
      <c r="L603" s="62"/>
      <c r="M603" s="62"/>
      <c r="N603" s="63"/>
      <c r="O603" s="63"/>
      <c r="P603" s="63"/>
      <c r="Q603" s="63"/>
      <c r="R603" s="63"/>
      <c r="S603" s="63"/>
      <c r="T603" s="63"/>
      <c r="U603" s="63"/>
      <c r="V603" s="63"/>
      <c r="W603" s="63"/>
      <c r="X603" s="63"/>
      <c r="Y603" s="63"/>
      <c r="Z603" s="63"/>
    </row>
    <row r="604" spans="1:26" ht="25">
      <c r="A604" s="63"/>
      <c r="B604" s="304"/>
      <c r="C604" s="69"/>
      <c r="D604" s="69" t="s">
        <v>2437</v>
      </c>
      <c r="E604" s="94">
        <v>2</v>
      </c>
      <c r="F604" s="206" t="s">
        <v>599</v>
      </c>
      <c r="G604" s="69" t="s">
        <v>2433</v>
      </c>
      <c r="H604" s="107"/>
      <c r="I604" s="282"/>
      <c r="J604" s="287"/>
      <c r="K604" s="287"/>
      <c r="L604" s="62"/>
      <c r="M604" s="62"/>
      <c r="N604" s="63"/>
      <c r="O604" s="63"/>
      <c r="P604" s="63"/>
      <c r="Q604" s="63"/>
      <c r="R604" s="63"/>
      <c r="S604" s="63"/>
      <c r="T604" s="63"/>
      <c r="U604" s="63"/>
      <c r="V604" s="63"/>
      <c r="W604" s="63"/>
      <c r="X604" s="63"/>
      <c r="Y604" s="63"/>
      <c r="Z604" s="63"/>
    </row>
    <row r="605" spans="1:26" ht="50">
      <c r="A605" s="63"/>
      <c r="B605" s="304"/>
      <c r="C605" s="69"/>
      <c r="D605" s="69" t="s">
        <v>2438</v>
      </c>
      <c r="E605" s="94">
        <v>2</v>
      </c>
      <c r="F605" s="206" t="s">
        <v>599</v>
      </c>
      <c r="G605" s="69" t="s">
        <v>2433</v>
      </c>
      <c r="H605" s="107"/>
      <c r="I605" s="282"/>
      <c r="J605" s="287"/>
      <c r="K605" s="287"/>
      <c r="L605" s="62"/>
      <c r="M605" s="62"/>
      <c r="N605" s="63"/>
      <c r="O605" s="63"/>
      <c r="P605" s="63"/>
      <c r="Q605" s="63"/>
      <c r="R605" s="63"/>
      <c r="S605" s="63"/>
      <c r="T605" s="63"/>
      <c r="U605" s="63"/>
      <c r="V605" s="63"/>
      <c r="W605" s="63"/>
      <c r="X605" s="63"/>
      <c r="Y605" s="63"/>
      <c r="Z605" s="63"/>
    </row>
    <row r="606" spans="1:26" ht="50">
      <c r="A606" s="63"/>
      <c r="B606" s="304"/>
      <c r="C606" s="69"/>
      <c r="D606" s="69" t="s">
        <v>2439</v>
      </c>
      <c r="E606" s="94">
        <v>2</v>
      </c>
      <c r="F606" s="206" t="s">
        <v>599</v>
      </c>
      <c r="G606" s="69" t="s">
        <v>2433</v>
      </c>
      <c r="H606" s="107"/>
      <c r="I606" s="282"/>
      <c r="J606" s="287"/>
      <c r="K606" s="287"/>
      <c r="L606" s="62"/>
      <c r="M606" s="62"/>
      <c r="N606" s="63"/>
      <c r="O606" s="63"/>
      <c r="P606" s="63"/>
      <c r="Q606" s="63"/>
      <c r="R606" s="63"/>
      <c r="S606" s="63"/>
      <c r="T606" s="63"/>
      <c r="U606" s="63"/>
      <c r="V606" s="63"/>
      <c r="W606" s="63"/>
      <c r="X606" s="63"/>
      <c r="Y606" s="63"/>
      <c r="Z606" s="63"/>
    </row>
    <row r="607" spans="1:26" ht="25">
      <c r="A607" s="63"/>
      <c r="B607" s="304"/>
      <c r="C607" s="69"/>
      <c r="D607" s="69" t="s">
        <v>1886</v>
      </c>
      <c r="E607" s="94">
        <v>2</v>
      </c>
      <c r="F607" s="206" t="s">
        <v>599</v>
      </c>
      <c r="G607" s="69" t="s">
        <v>2433</v>
      </c>
      <c r="H607" s="107"/>
      <c r="I607" s="282"/>
      <c r="J607" s="287"/>
      <c r="K607" s="287"/>
      <c r="L607" s="62"/>
      <c r="M607" s="62"/>
      <c r="N607" s="63"/>
      <c r="O607" s="63"/>
      <c r="P607" s="63"/>
      <c r="Q607" s="63"/>
      <c r="R607" s="63"/>
      <c r="S607" s="63"/>
      <c r="T607" s="63"/>
      <c r="U607" s="63"/>
      <c r="V607" s="63"/>
      <c r="W607" s="63"/>
      <c r="X607" s="63"/>
      <c r="Y607" s="63"/>
      <c r="Z607" s="63"/>
    </row>
    <row r="608" spans="1:26" ht="25">
      <c r="A608" s="63"/>
      <c r="B608" s="304"/>
      <c r="C608" s="69"/>
      <c r="D608" s="69" t="s">
        <v>2440</v>
      </c>
      <c r="E608" s="94">
        <v>2</v>
      </c>
      <c r="F608" s="206" t="s">
        <v>599</v>
      </c>
      <c r="G608" s="69" t="s">
        <v>2433</v>
      </c>
      <c r="H608" s="107"/>
      <c r="I608" s="282"/>
      <c r="J608" s="287"/>
      <c r="K608" s="287"/>
      <c r="L608" s="62"/>
      <c r="M608" s="62"/>
      <c r="N608" s="63"/>
      <c r="O608" s="63"/>
      <c r="P608" s="63"/>
      <c r="Q608" s="63"/>
      <c r="R608" s="63"/>
      <c r="S608" s="63"/>
      <c r="T608" s="63"/>
      <c r="U608" s="63"/>
      <c r="V608" s="63"/>
      <c r="W608" s="63"/>
      <c r="X608" s="63"/>
      <c r="Y608" s="63"/>
      <c r="Z608" s="63"/>
    </row>
    <row r="609" spans="1:26" ht="25">
      <c r="A609" s="63"/>
      <c r="B609" s="304"/>
      <c r="C609" s="69"/>
      <c r="D609" s="69" t="s">
        <v>2441</v>
      </c>
      <c r="E609" s="94">
        <v>2</v>
      </c>
      <c r="F609" s="206" t="s">
        <v>599</v>
      </c>
      <c r="G609" s="69" t="s">
        <v>2433</v>
      </c>
      <c r="H609" s="107"/>
      <c r="I609" s="282"/>
      <c r="J609" s="287"/>
      <c r="K609" s="287"/>
      <c r="L609" s="62"/>
      <c r="M609" s="62"/>
      <c r="N609" s="63"/>
      <c r="O609" s="63"/>
      <c r="P609" s="63"/>
      <c r="Q609" s="63"/>
      <c r="R609" s="63"/>
      <c r="S609" s="63"/>
      <c r="T609" s="63"/>
      <c r="U609" s="63"/>
      <c r="V609" s="63"/>
      <c r="W609" s="63"/>
      <c r="X609" s="63"/>
      <c r="Y609" s="63"/>
      <c r="Z609" s="63"/>
    </row>
    <row r="610" spans="1:26" ht="25">
      <c r="A610" s="63"/>
      <c r="B610" s="304"/>
      <c r="C610" s="69"/>
      <c r="D610" s="69" t="s">
        <v>2442</v>
      </c>
      <c r="E610" s="94">
        <v>2</v>
      </c>
      <c r="F610" s="206" t="s">
        <v>599</v>
      </c>
      <c r="G610" s="69" t="s">
        <v>2433</v>
      </c>
      <c r="H610" s="107"/>
      <c r="I610" s="282"/>
      <c r="J610" s="287"/>
      <c r="K610" s="287"/>
      <c r="L610" s="62"/>
      <c r="M610" s="62"/>
      <c r="N610" s="63"/>
      <c r="O610" s="63"/>
      <c r="P610" s="63"/>
      <c r="Q610" s="63"/>
      <c r="R610" s="63"/>
      <c r="S610" s="63"/>
      <c r="T610" s="63"/>
      <c r="U610" s="63"/>
      <c r="V610" s="63"/>
      <c r="W610" s="63"/>
      <c r="X610" s="63"/>
      <c r="Y610" s="63"/>
      <c r="Z610" s="63"/>
    </row>
    <row r="611" spans="1:26" ht="200">
      <c r="A611" s="63"/>
      <c r="B611" s="304" t="s">
        <v>1405</v>
      </c>
      <c r="C611" s="69" t="s">
        <v>1406</v>
      </c>
      <c r="D611" s="69" t="s">
        <v>2443</v>
      </c>
      <c r="E611" s="94">
        <v>2</v>
      </c>
      <c r="F611" s="206" t="s">
        <v>599</v>
      </c>
      <c r="G611" s="69" t="s">
        <v>2444</v>
      </c>
      <c r="H611" s="107"/>
      <c r="I611" s="282"/>
      <c r="J611" s="287"/>
      <c r="K611" s="287"/>
      <c r="L611" s="62"/>
      <c r="M611" s="62"/>
      <c r="N611" s="63"/>
      <c r="O611" s="63"/>
      <c r="P611" s="63"/>
      <c r="Q611" s="63"/>
      <c r="R611" s="63"/>
      <c r="S611" s="63"/>
      <c r="T611" s="63"/>
      <c r="U611" s="63"/>
      <c r="V611" s="63"/>
      <c r="W611" s="63"/>
      <c r="X611" s="63"/>
      <c r="Y611" s="63"/>
      <c r="Z611" s="63"/>
    </row>
    <row r="612" spans="1:26" ht="225">
      <c r="A612" s="63"/>
      <c r="B612" s="304"/>
      <c r="C612" s="69"/>
      <c r="D612" s="69" t="s">
        <v>2445</v>
      </c>
      <c r="E612" s="94">
        <v>2</v>
      </c>
      <c r="F612" s="206" t="s">
        <v>599</v>
      </c>
      <c r="G612" s="69" t="s">
        <v>2446</v>
      </c>
      <c r="H612" s="107"/>
      <c r="I612" s="282"/>
      <c r="J612" s="287"/>
      <c r="K612" s="287"/>
      <c r="L612" s="62"/>
      <c r="M612" s="62"/>
      <c r="N612" s="63"/>
      <c r="O612" s="63"/>
      <c r="P612" s="63"/>
      <c r="Q612" s="63"/>
      <c r="R612" s="63"/>
      <c r="S612" s="63"/>
      <c r="T612" s="63"/>
      <c r="U612" s="63"/>
      <c r="V612" s="63"/>
      <c r="W612" s="63"/>
      <c r="X612" s="63"/>
      <c r="Y612" s="63"/>
      <c r="Z612" s="63"/>
    </row>
    <row r="613" spans="1:26" ht="50">
      <c r="A613" s="63"/>
      <c r="B613" s="304"/>
      <c r="C613" s="69"/>
      <c r="D613" s="69" t="s">
        <v>2447</v>
      </c>
      <c r="E613" s="94">
        <v>2</v>
      </c>
      <c r="F613" s="206" t="s">
        <v>599</v>
      </c>
      <c r="G613" s="69" t="s">
        <v>2448</v>
      </c>
      <c r="H613" s="107"/>
      <c r="I613" s="282"/>
      <c r="J613" s="287"/>
      <c r="K613" s="287"/>
      <c r="L613" s="62"/>
      <c r="M613" s="62"/>
      <c r="N613" s="63"/>
      <c r="O613" s="63"/>
      <c r="P613" s="63"/>
      <c r="Q613" s="63"/>
      <c r="R613" s="63"/>
      <c r="S613" s="63"/>
      <c r="T613" s="63"/>
      <c r="U613" s="63"/>
      <c r="V613" s="63"/>
      <c r="W613" s="63"/>
      <c r="X613" s="63"/>
      <c r="Y613" s="63"/>
      <c r="Z613" s="63"/>
    </row>
    <row r="614" spans="1:26" ht="25">
      <c r="A614" s="63"/>
      <c r="B614" s="304"/>
      <c r="C614" s="69"/>
      <c r="D614" s="69" t="s">
        <v>2449</v>
      </c>
      <c r="E614" s="94">
        <v>2</v>
      </c>
      <c r="F614" s="206" t="s">
        <v>599</v>
      </c>
      <c r="G614" s="69" t="s">
        <v>2448</v>
      </c>
      <c r="H614" s="107"/>
      <c r="I614" s="282"/>
      <c r="J614" s="287"/>
      <c r="K614" s="287"/>
      <c r="L614" s="62"/>
      <c r="M614" s="62"/>
      <c r="N614" s="63"/>
      <c r="O614" s="63"/>
      <c r="P614" s="63"/>
      <c r="Q614" s="63"/>
      <c r="R614" s="63"/>
      <c r="S614" s="63"/>
      <c r="T614" s="63"/>
      <c r="U614" s="63"/>
      <c r="V614" s="63"/>
      <c r="W614" s="63"/>
      <c r="X614" s="63"/>
      <c r="Y614" s="63"/>
      <c r="Z614" s="63"/>
    </row>
    <row r="615" spans="1:26" ht="50">
      <c r="A615" s="63"/>
      <c r="B615" s="304"/>
      <c r="C615" s="69"/>
      <c r="D615" s="69" t="s">
        <v>2450</v>
      </c>
      <c r="E615" s="94">
        <v>2</v>
      </c>
      <c r="F615" s="206" t="s">
        <v>599</v>
      </c>
      <c r="G615" s="69" t="s">
        <v>2448</v>
      </c>
      <c r="H615" s="107"/>
      <c r="I615" s="282"/>
      <c r="J615" s="287"/>
      <c r="K615" s="287"/>
      <c r="L615" s="62"/>
      <c r="M615" s="62"/>
      <c r="N615" s="63"/>
      <c r="O615" s="63"/>
      <c r="P615" s="63"/>
      <c r="Q615" s="63"/>
      <c r="R615" s="63"/>
      <c r="S615" s="63"/>
      <c r="T615" s="63"/>
      <c r="U615" s="63"/>
      <c r="V615" s="63"/>
      <c r="W615" s="63"/>
      <c r="X615" s="63"/>
      <c r="Y615" s="63"/>
      <c r="Z615" s="63"/>
    </row>
    <row r="616" spans="1:26" ht="50">
      <c r="A616" s="63"/>
      <c r="B616" s="304"/>
      <c r="C616" s="69"/>
      <c r="D616" s="69" t="s">
        <v>2451</v>
      </c>
      <c r="E616" s="94">
        <v>2</v>
      </c>
      <c r="F616" s="206" t="s">
        <v>599</v>
      </c>
      <c r="G616" s="69" t="s">
        <v>2448</v>
      </c>
      <c r="H616" s="107"/>
      <c r="I616" s="282"/>
      <c r="J616" s="287"/>
      <c r="K616" s="287"/>
      <c r="L616" s="62"/>
      <c r="M616" s="62"/>
      <c r="N616" s="63"/>
      <c r="O616" s="63"/>
      <c r="P616" s="63"/>
      <c r="Q616" s="63"/>
      <c r="R616" s="63"/>
      <c r="S616" s="63"/>
      <c r="T616" s="63"/>
      <c r="U616" s="63"/>
      <c r="V616" s="63"/>
      <c r="W616" s="63"/>
      <c r="X616" s="63"/>
      <c r="Y616" s="63"/>
      <c r="Z616" s="63"/>
    </row>
    <row r="617" spans="1:26" ht="46.5" hidden="1" customHeight="1">
      <c r="A617" s="105"/>
      <c r="B617" s="310" t="s">
        <v>1407</v>
      </c>
      <c r="C617" s="109" t="s">
        <v>1408</v>
      </c>
      <c r="D617" s="136"/>
      <c r="E617" s="110"/>
      <c r="F617" s="362"/>
      <c r="G617" s="141"/>
      <c r="H617" s="315"/>
      <c r="I617" s="312"/>
      <c r="J617" s="105"/>
      <c r="K617" s="105"/>
      <c r="L617" s="105"/>
      <c r="M617" s="105"/>
      <c r="N617" s="105"/>
      <c r="O617" s="105"/>
      <c r="P617" s="105"/>
      <c r="Q617" s="105"/>
      <c r="R617" s="105"/>
      <c r="S617" s="105"/>
      <c r="T617" s="105"/>
      <c r="U617" s="105"/>
      <c r="V617" s="105"/>
      <c r="W617" s="105"/>
      <c r="X617" s="105"/>
      <c r="Y617" s="105"/>
      <c r="Z617" s="105"/>
    </row>
    <row r="618" spans="1:26" ht="100">
      <c r="A618" s="63"/>
      <c r="B618" s="304" t="s">
        <v>1409</v>
      </c>
      <c r="C618" s="69" t="s">
        <v>1410</v>
      </c>
      <c r="D618" s="69" t="s">
        <v>2452</v>
      </c>
      <c r="E618" s="94">
        <v>2</v>
      </c>
      <c r="F618" s="135"/>
      <c r="G618" s="69" t="s">
        <v>2453</v>
      </c>
      <c r="H618" s="107"/>
      <c r="I618" s="282"/>
      <c r="J618" s="287"/>
      <c r="K618" s="287"/>
      <c r="L618" s="62"/>
      <c r="M618" s="62"/>
      <c r="N618" s="63"/>
      <c r="O618" s="63"/>
      <c r="P618" s="63"/>
      <c r="Q618" s="63"/>
      <c r="R618" s="63"/>
      <c r="S618" s="63"/>
      <c r="T618" s="63"/>
      <c r="U618" s="63"/>
      <c r="V618" s="63"/>
      <c r="W618" s="63"/>
      <c r="X618" s="63"/>
      <c r="Y618" s="63"/>
      <c r="Z618" s="63"/>
    </row>
    <row r="619" spans="1:26" ht="50">
      <c r="A619" s="63"/>
      <c r="B619" s="304"/>
      <c r="C619" s="69"/>
      <c r="D619" s="69" t="s">
        <v>2454</v>
      </c>
      <c r="E619" s="94">
        <v>2</v>
      </c>
      <c r="F619" s="206" t="s">
        <v>599</v>
      </c>
      <c r="G619" s="135" t="s">
        <v>2455</v>
      </c>
      <c r="H619" s="107"/>
      <c r="I619" s="282"/>
      <c r="J619" s="287"/>
      <c r="K619" s="287"/>
      <c r="L619" s="62"/>
      <c r="M619" s="62"/>
      <c r="N619" s="63"/>
      <c r="O619" s="63"/>
      <c r="P619" s="63"/>
      <c r="Q619" s="63"/>
      <c r="R619" s="63"/>
      <c r="S619" s="63"/>
      <c r="T619" s="63"/>
      <c r="U619" s="63"/>
      <c r="V619" s="63"/>
      <c r="W619" s="63"/>
      <c r="X619" s="63"/>
      <c r="Y619" s="63"/>
      <c r="Z619" s="63"/>
    </row>
    <row r="620" spans="1:26" ht="150">
      <c r="A620" s="63"/>
      <c r="B620" s="304"/>
      <c r="C620" s="69"/>
      <c r="D620" s="69" t="s">
        <v>2456</v>
      </c>
      <c r="E620" s="94">
        <v>2</v>
      </c>
      <c r="F620" s="94" t="s">
        <v>599</v>
      </c>
      <c r="G620" s="69" t="s">
        <v>2457</v>
      </c>
      <c r="H620" s="107"/>
      <c r="I620" s="282"/>
      <c r="J620" s="287"/>
      <c r="K620" s="287"/>
      <c r="L620" s="62"/>
      <c r="M620" s="62"/>
      <c r="N620" s="63"/>
      <c r="O620" s="63"/>
      <c r="P620" s="63"/>
      <c r="Q620" s="63"/>
      <c r="R620" s="63"/>
      <c r="S620" s="63"/>
      <c r="T620" s="63"/>
      <c r="U620" s="63"/>
      <c r="V620" s="63"/>
      <c r="W620" s="63"/>
      <c r="X620" s="63"/>
      <c r="Y620" s="63"/>
      <c r="Z620" s="63"/>
    </row>
    <row r="621" spans="1:26" ht="75">
      <c r="A621" s="63"/>
      <c r="B621" s="304" t="s">
        <v>1411</v>
      </c>
      <c r="C621" s="69" t="s">
        <v>1412</v>
      </c>
      <c r="D621" s="69" t="s">
        <v>2458</v>
      </c>
      <c r="E621" s="94">
        <v>2</v>
      </c>
      <c r="F621" s="206" t="s">
        <v>599</v>
      </c>
      <c r="G621" s="69" t="s">
        <v>2459</v>
      </c>
      <c r="H621" s="107"/>
      <c r="I621" s="282"/>
      <c r="J621" s="287"/>
      <c r="K621" s="287"/>
      <c r="L621" s="62"/>
      <c r="M621" s="62"/>
      <c r="N621" s="63"/>
      <c r="O621" s="63"/>
      <c r="P621" s="63"/>
      <c r="Q621" s="63"/>
      <c r="R621" s="63"/>
      <c r="S621" s="63"/>
      <c r="T621" s="63"/>
      <c r="U621" s="63"/>
      <c r="V621" s="63"/>
      <c r="W621" s="63"/>
      <c r="X621" s="63"/>
      <c r="Y621" s="63"/>
      <c r="Z621" s="63"/>
    </row>
    <row r="622" spans="1:26" ht="100">
      <c r="A622" s="63"/>
      <c r="B622" s="304" t="s">
        <v>1413</v>
      </c>
      <c r="C622" s="69" t="s">
        <v>1414</v>
      </c>
      <c r="D622" s="93" t="s">
        <v>2460</v>
      </c>
      <c r="E622" s="94">
        <v>2</v>
      </c>
      <c r="F622" s="206" t="s">
        <v>599</v>
      </c>
      <c r="G622" s="93" t="s">
        <v>2461</v>
      </c>
      <c r="H622" s="107"/>
      <c r="I622" s="282"/>
      <c r="J622" s="287"/>
      <c r="K622" s="287"/>
      <c r="L622" s="62"/>
      <c r="M622" s="62"/>
      <c r="N622" s="63"/>
      <c r="O622" s="63"/>
      <c r="P622" s="63"/>
      <c r="Q622" s="63"/>
      <c r="R622" s="63"/>
      <c r="S622" s="63"/>
      <c r="T622" s="63"/>
      <c r="U622" s="63"/>
      <c r="V622" s="63"/>
      <c r="W622" s="63"/>
      <c r="X622" s="63"/>
      <c r="Y622" s="63"/>
      <c r="Z622" s="63"/>
    </row>
    <row r="623" spans="1:26" ht="50">
      <c r="A623" s="63"/>
      <c r="B623" s="304"/>
      <c r="C623" s="69"/>
      <c r="D623" s="93" t="s">
        <v>2462</v>
      </c>
      <c r="E623" s="94">
        <v>2</v>
      </c>
      <c r="F623" s="206" t="s">
        <v>599</v>
      </c>
      <c r="G623" s="93" t="s">
        <v>2463</v>
      </c>
      <c r="H623" s="107"/>
      <c r="I623" s="282"/>
      <c r="J623" s="287"/>
      <c r="K623" s="287"/>
      <c r="L623" s="62"/>
      <c r="M623" s="62"/>
      <c r="N623" s="63"/>
      <c r="O623" s="63"/>
      <c r="P623" s="63"/>
      <c r="Q623" s="63"/>
      <c r="R623" s="63"/>
      <c r="S623" s="63"/>
      <c r="T623" s="63"/>
      <c r="U623" s="63"/>
      <c r="V623" s="63"/>
      <c r="W623" s="63"/>
      <c r="X623" s="63"/>
      <c r="Y623" s="63"/>
      <c r="Z623" s="63"/>
    </row>
    <row r="624" spans="1:26" ht="100">
      <c r="A624" s="63"/>
      <c r="B624" s="304"/>
      <c r="C624" s="69"/>
      <c r="D624" s="93" t="s">
        <v>2464</v>
      </c>
      <c r="E624" s="94">
        <v>2</v>
      </c>
      <c r="F624" s="206" t="s">
        <v>469</v>
      </c>
      <c r="G624" s="93" t="s">
        <v>2465</v>
      </c>
      <c r="H624" s="107"/>
      <c r="I624" s="282"/>
      <c r="J624" s="287"/>
      <c r="K624" s="287"/>
      <c r="L624" s="62"/>
      <c r="M624" s="62"/>
      <c r="N624" s="63"/>
      <c r="O624" s="63"/>
      <c r="P624" s="63"/>
      <c r="Q624" s="63"/>
      <c r="R624" s="63"/>
      <c r="S624" s="63"/>
      <c r="T624" s="63"/>
      <c r="U624" s="63"/>
      <c r="V624" s="63"/>
      <c r="W624" s="63"/>
      <c r="X624" s="63"/>
      <c r="Y624" s="63"/>
      <c r="Z624" s="63"/>
    </row>
    <row r="625" spans="1:26" ht="100">
      <c r="A625" s="63"/>
      <c r="B625" s="304"/>
      <c r="C625" s="69"/>
      <c r="D625" s="93" t="s">
        <v>2466</v>
      </c>
      <c r="E625" s="94">
        <v>2</v>
      </c>
      <c r="F625" s="206" t="s">
        <v>2427</v>
      </c>
      <c r="G625" s="93" t="s">
        <v>2467</v>
      </c>
      <c r="H625" s="107"/>
      <c r="I625" s="282"/>
      <c r="J625" s="287"/>
      <c r="K625" s="287"/>
      <c r="L625" s="62"/>
      <c r="M625" s="62"/>
      <c r="N625" s="63"/>
      <c r="O625" s="63"/>
      <c r="P625" s="63"/>
      <c r="Q625" s="63"/>
      <c r="R625" s="63"/>
      <c r="S625" s="63"/>
      <c r="T625" s="63"/>
      <c r="U625" s="63"/>
      <c r="V625" s="63"/>
      <c r="W625" s="63"/>
      <c r="X625" s="63"/>
      <c r="Y625" s="63"/>
      <c r="Z625" s="63"/>
    </row>
    <row r="626" spans="1:26" ht="75">
      <c r="A626" s="63"/>
      <c r="B626" s="304" t="s">
        <v>1417</v>
      </c>
      <c r="C626" s="69" t="s">
        <v>1418</v>
      </c>
      <c r="D626" s="93" t="s">
        <v>2468</v>
      </c>
      <c r="E626" s="94">
        <v>2</v>
      </c>
      <c r="F626" s="206" t="s">
        <v>599</v>
      </c>
      <c r="G626" s="69" t="s">
        <v>2469</v>
      </c>
      <c r="H626" s="107"/>
      <c r="I626" s="282"/>
      <c r="J626" s="287"/>
      <c r="K626" s="287"/>
      <c r="L626" s="62"/>
      <c r="M626" s="62"/>
      <c r="N626" s="63"/>
      <c r="O626" s="63"/>
      <c r="P626" s="63"/>
      <c r="Q626" s="63"/>
      <c r="R626" s="63"/>
      <c r="S626" s="63"/>
      <c r="T626" s="63"/>
      <c r="U626" s="63"/>
      <c r="V626" s="63"/>
      <c r="W626" s="63"/>
      <c r="X626" s="63"/>
      <c r="Y626" s="63"/>
      <c r="Z626" s="63"/>
    </row>
    <row r="627" spans="1:26" ht="50">
      <c r="A627" s="63"/>
      <c r="B627" s="304" t="s">
        <v>1419</v>
      </c>
      <c r="C627" s="69" t="s">
        <v>1420</v>
      </c>
      <c r="D627" s="69" t="s">
        <v>2470</v>
      </c>
      <c r="E627" s="94">
        <v>2</v>
      </c>
      <c r="F627" s="206" t="s">
        <v>599</v>
      </c>
      <c r="G627" s="135" t="s">
        <v>2471</v>
      </c>
      <c r="H627" s="107"/>
      <c r="I627" s="282"/>
      <c r="J627" s="287"/>
      <c r="K627" s="287"/>
      <c r="L627" s="62"/>
      <c r="M627" s="62"/>
      <c r="N627" s="63"/>
      <c r="O627" s="63"/>
      <c r="P627" s="63"/>
      <c r="Q627" s="63"/>
      <c r="R627" s="63"/>
      <c r="S627" s="63"/>
      <c r="T627" s="63"/>
      <c r="U627" s="63"/>
      <c r="V627" s="63"/>
      <c r="W627" s="63"/>
      <c r="X627" s="63"/>
      <c r="Y627" s="63"/>
      <c r="Z627" s="63"/>
    </row>
    <row r="628" spans="1:26" ht="150">
      <c r="A628" s="63"/>
      <c r="B628" s="89" t="s">
        <v>2472</v>
      </c>
      <c r="C628" s="69" t="s">
        <v>2473</v>
      </c>
      <c r="D628" s="69" t="s">
        <v>2474</v>
      </c>
      <c r="E628" s="94">
        <v>2</v>
      </c>
      <c r="F628" s="94" t="s">
        <v>599</v>
      </c>
      <c r="G628" s="69" t="s">
        <v>2475</v>
      </c>
      <c r="H628" s="107"/>
      <c r="I628" s="282"/>
      <c r="J628" s="287"/>
      <c r="K628" s="287"/>
      <c r="L628" s="62"/>
      <c r="M628" s="62"/>
      <c r="N628" s="63"/>
      <c r="O628" s="63"/>
      <c r="P628" s="63"/>
      <c r="Q628" s="63"/>
      <c r="R628" s="63"/>
      <c r="S628" s="63"/>
      <c r="T628" s="63"/>
      <c r="U628" s="63"/>
      <c r="V628" s="63"/>
      <c r="W628" s="63"/>
      <c r="X628" s="63"/>
      <c r="Y628" s="63"/>
      <c r="Z628" s="63"/>
    </row>
    <row r="629" spans="1:26" ht="150">
      <c r="A629" s="63"/>
      <c r="B629" s="343"/>
      <c r="C629" s="363"/>
      <c r="D629" s="69" t="s">
        <v>2476</v>
      </c>
      <c r="E629" s="94">
        <v>2</v>
      </c>
      <c r="F629" s="206" t="s">
        <v>599</v>
      </c>
      <c r="G629" s="69" t="s">
        <v>2477</v>
      </c>
      <c r="H629" s="107"/>
      <c r="I629" s="282"/>
      <c r="J629" s="287"/>
      <c r="K629" s="287"/>
      <c r="L629" s="62"/>
      <c r="M629" s="62"/>
      <c r="N629" s="63"/>
      <c r="O629" s="63"/>
      <c r="P629" s="63"/>
      <c r="Q629" s="63"/>
      <c r="R629" s="63"/>
      <c r="S629" s="63"/>
      <c r="T629" s="63"/>
      <c r="U629" s="63"/>
      <c r="V629" s="63"/>
      <c r="W629" s="63"/>
      <c r="X629" s="63"/>
      <c r="Y629" s="63"/>
      <c r="Z629" s="63"/>
    </row>
    <row r="630" spans="1:26" ht="100">
      <c r="A630" s="63"/>
      <c r="B630" s="89" t="s">
        <v>2478</v>
      </c>
      <c r="C630" s="364" t="s">
        <v>1424</v>
      </c>
      <c r="D630" s="364" t="s">
        <v>2479</v>
      </c>
      <c r="E630" s="94">
        <v>2</v>
      </c>
      <c r="F630" s="365" t="s">
        <v>599</v>
      </c>
      <c r="G630" s="363" t="s">
        <v>2480</v>
      </c>
      <c r="H630" s="107"/>
      <c r="I630" s="282"/>
      <c r="J630" s="287"/>
      <c r="K630" s="287"/>
      <c r="L630" s="62"/>
      <c r="M630" s="62"/>
      <c r="N630" s="63"/>
      <c r="O630" s="63"/>
      <c r="P630" s="63"/>
      <c r="Q630" s="63"/>
      <c r="R630" s="63"/>
      <c r="S630" s="63"/>
      <c r="T630" s="63"/>
      <c r="U630" s="63"/>
      <c r="V630" s="63"/>
      <c r="W630" s="63"/>
      <c r="X630" s="63"/>
      <c r="Y630" s="63"/>
      <c r="Z630" s="63"/>
    </row>
    <row r="631" spans="1:26" ht="48" hidden="1" customHeight="1">
      <c r="A631" s="105"/>
      <c r="B631" s="121" t="s">
        <v>152</v>
      </c>
      <c r="C631" s="1629" t="s">
        <v>1425</v>
      </c>
      <c r="D631" s="1630"/>
      <c r="E631" s="1630"/>
      <c r="F631" s="1630"/>
      <c r="G631" s="1630"/>
      <c r="H631" s="1631"/>
      <c r="I631" s="366"/>
      <c r="J631" s="105"/>
      <c r="K631" s="105"/>
      <c r="L631" s="105"/>
      <c r="M631" s="105"/>
      <c r="N631" s="105"/>
      <c r="O631" s="105"/>
      <c r="P631" s="105"/>
      <c r="Q631" s="105"/>
      <c r="R631" s="105"/>
      <c r="S631" s="105"/>
      <c r="T631" s="105"/>
      <c r="U631" s="105"/>
      <c r="V631" s="105"/>
      <c r="W631" s="105"/>
      <c r="X631" s="105"/>
      <c r="Y631" s="105"/>
      <c r="Z631" s="105"/>
    </row>
    <row r="632" spans="1:26" ht="50.25" hidden="1" customHeight="1">
      <c r="A632" s="105"/>
      <c r="B632" s="222" t="s">
        <v>1426</v>
      </c>
      <c r="C632" s="223"/>
      <c r="D632" s="223"/>
      <c r="E632" s="223"/>
      <c r="F632" s="223"/>
      <c r="G632" s="223"/>
      <c r="H632" s="367"/>
      <c r="I632" s="368"/>
      <c r="J632" s="105"/>
      <c r="K632" s="105"/>
      <c r="L632" s="105"/>
      <c r="M632" s="105"/>
      <c r="N632" s="105"/>
      <c r="O632" s="105"/>
      <c r="P632" s="105"/>
      <c r="Q632" s="105"/>
      <c r="R632" s="105"/>
      <c r="S632" s="105"/>
      <c r="T632" s="105"/>
      <c r="U632" s="105"/>
      <c r="V632" s="105"/>
      <c r="W632" s="105"/>
      <c r="X632" s="105"/>
      <c r="Y632" s="105"/>
      <c r="Z632" s="105"/>
    </row>
    <row r="633" spans="1:26" ht="58.5" hidden="1" customHeight="1">
      <c r="A633" s="105"/>
      <c r="B633" s="222" t="s">
        <v>1427</v>
      </c>
      <c r="C633" s="223"/>
      <c r="D633" s="223"/>
      <c r="E633" s="223"/>
      <c r="F633" s="223"/>
      <c r="G633" s="223"/>
      <c r="H633" s="367"/>
      <c r="I633" s="368"/>
      <c r="J633" s="105"/>
      <c r="K633" s="105"/>
      <c r="L633" s="105"/>
      <c r="M633" s="105"/>
      <c r="N633" s="105"/>
      <c r="O633" s="105"/>
      <c r="P633" s="105"/>
      <c r="Q633" s="105"/>
      <c r="R633" s="105"/>
      <c r="S633" s="105"/>
      <c r="T633" s="105"/>
      <c r="U633" s="105"/>
      <c r="V633" s="105"/>
      <c r="W633" s="105"/>
      <c r="X633" s="105"/>
      <c r="Y633" s="105"/>
      <c r="Z633" s="105"/>
    </row>
    <row r="634" spans="1:26" ht="45.75" hidden="1" customHeight="1">
      <c r="A634" s="105"/>
      <c r="B634" s="222" t="s">
        <v>1428</v>
      </c>
      <c r="C634" s="223"/>
      <c r="D634" s="223"/>
      <c r="E634" s="223"/>
      <c r="F634" s="223"/>
      <c r="G634" s="223"/>
      <c r="H634" s="367"/>
      <c r="I634" s="368"/>
      <c r="J634" s="105"/>
      <c r="K634" s="105"/>
      <c r="L634" s="105"/>
      <c r="M634" s="105"/>
      <c r="N634" s="105"/>
      <c r="O634" s="105"/>
      <c r="P634" s="105"/>
      <c r="Q634" s="105"/>
      <c r="R634" s="105"/>
      <c r="S634" s="105"/>
      <c r="T634" s="105"/>
      <c r="U634" s="105"/>
      <c r="V634" s="105"/>
      <c r="W634" s="105"/>
      <c r="X634" s="105"/>
      <c r="Y634" s="105"/>
      <c r="Z634" s="105"/>
    </row>
    <row r="635" spans="1:26" ht="24">
      <c r="A635" s="63"/>
      <c r="B635" s="329"/>
      <c r="C635" s="1637" t="s">
        <v>1429</v>
      </c>
      <c r="D635" s="1632"/>
      <c r="E635" s="1632"/>
      <c r="F635" s="1632"/>
      <c r="G635" s="1632"/>
      <c r="H635" s="1633"/>
      <c r="I635" s="305"/>
      <c r="J635" s="62">
        <f t="shared" ref="J635:K635" si="6">J636+J644+J654+J659+J669+J682</f>
        <v>100</v>
      </c>
      <c r="K635" s="62">
        <f t="shared" si="6"/>
        <v>100</v>
      </c>
      <c r="L635" s="62"/>
      <c r="M635" s="62"/>
      <c r="N635" s="63"/>
      <c r="O635" s="63"/>
      <c r="P635" s="63"/>
      <c r="Q635" s="63"/>
      <c r="R635" s="63"/>
      <c r="S635" s="63"/>
      <c r="T635" s="63"/>
      <c r="U635" s="63"/>
      <c r="V635" s="63"/>
      <c r="W635" s="63"/>
      <c r="X635" s="63"/>
      <c r="Y635" s="63"/>
      <c r="Z635" s="63"/>
    </row>
    <row r="636" spans="1:26" ht="25">
      <c r="A636" s="63"/>
      <c r="B636" s="329" t="s">
        <v>262</v>
      </c>
      <c r="C636" s="1629" t="s">
        <v>156</v>
      </c>
      <c r="D636" s="1630"/>
      <c r="E636" s="1630"/>
      <c r="F636" s="1630"/>
      <c r="G636" s="1630"/>
      <c r="H636" s="1631"/>
      <c r="I636" s="306"/>
      <c r="J636" s="287">
        <f>SUM(E640:E643)</f>
        <v>8</v>
      </c>
      <c r="K636" s="287">
        <f>COUNT(E640:E643)*2</f>
        <v>8</v>
      </c>
      <c r="L636" s="62"/>
      <c r="M636" s="62"/>
      <c r="N636" s="63"/>
      <c r="O636" s="63"/>
      <c r="P636" s="63"/>
      <c r="Q636" s="63"/>
      <c r="R636" s="63"/>
      <c r="S636" s="63"/>
      <c r="T636" s="63"/>
      <c r="U636" s="63"/>
      <c r="V636" s="63"/>
      <c r="W636" s="63"/>
      <c r="X636" s="63"/>
      <c r="Y636" s="63"/>
      <c r="Z636" s="63"/>
    </row>
    <row r="637" spans="1:26" ht="30.75" hidden="1" customHeight="1">
      <c r="A637" s="105"/>
      <c r="B637" s="369" t="s">
        <v>1430</v>
      </c>
      <c r="C637" s="115" t="s">
        <v>1431</v>
      </c>
      <c r="D637" s="118"/>
      <c r="E637" s="263"/>
      <c r="F637" s="263"/>
      <c r="G637" s="118"/>
      <c r="H637" s="276"/>
      <c r="I637" s="327"/>
      <c r="J637" s="105"/>
      <c r="K637" s="105"/>
      <c r="L637" s="105"/>
      <c r="M637" s="105"/>
      <c r="N637" s="105"/>
      <c r="O637" s="105"/>
      <c r="P637" s="105"/>
      <c r="Q637" s="105"/>
      <c r="R637" s="105"/>
      <c r="S637" s="105"/>
      <c r="T637" s="105"/>
      <c r="U637" s="105"/>
      <c r="V637" s="105"/>
      <c r="W637" s="105"/>
      <c r="X637" s="105"/>
      <c r="Y637" s="105"/>
      <c r="Z637" s="105"/>
    </row>
    <row r="638" spans="1:26" ht="46.5" hidden="1" customHeight="1">
      <c r="A638" s="105"/>
      <c r="B638" s="369" t="s">
        <v>2481</v>
      </c>
      <c r="C638" s="122" t="s">
        <v>1433</v>
      </c>
      <c r="D638" s="179"/>
      <c r="E638" s="370"/>
      <c r="F638" s="370"/>
      <c r="G638" s="125"/>
      <c r="H638" s="371"/>
      <c r="I638" s="327"/>
      <c r="J638" s="105"/>
      <c r="K638" s="105"/>
      <c r="L638" s="105"/>
      <c r="M638" s="105"/>
      <c r="N638" s="105"/>
      <c r="O638" s="105"/>
      <c r="P638" s="105"/>
      <c r="Q638" s="105"/>
      <c r="R638" s="105"/>
      <c r="S638" s="105"/>
      <c r="T638" s="105"/>
      <c r="U638" s="105"/>
      <c r="V638" s="105"/>
      <c r="W638" s="105"/>
      <c r="X638" s="105"/>
      <c r="Y638" s="105"/>
      <c r="Z638" s="105"/>
    </row>
    <row r="639" spans="1:26" ht="30.75" hidden="1" customHeight="1">
      <c r="A639" s="105"/>
      <c r="B639" s="369" t="s">
        <v>1436</v>
      </c>
      <c r="C639" s="129" t="s">
        <v>1437</v>
      </c>
      <c r="D639" s="132"/>
      <c r="E639" s="328"/>
      <c r="F639" s="328"/>
      <c r="G639" s="132"/>
      <c r="H639" s="268"/>
      <c r="I639" s="327"/>
      <c r="J639" s="105"/>
      <c r="K639" s="105"/>
      <c r="L639" s="105"/>
      <c r="M639" s="105"/>
      <c r="N639" s="105"/>
      <c r="O639" s="105"/>
      <c r="P639" s="105"/>
      <c r="Q639" s="105"/>
      <c r="R639" s="105"/>
      <c r="S639" s="105"/>
      <c r="T639" s="105"/>
      <c r="U639" s="105"/>
      <c r="V639" s="105"/>
      <c r="W639" s="105"/>
      <c r="X639" s="105"/>
      <c r="Y639" s="105"/>
      <c r="Z639" s="105"/>
    </row>
    <row r="640" spans="1:26" ht="50">
      <c r="A640" s="63"/>
      <c r="B640" s="304" t="s">
        <v>2482</v>
      </c>
      <c r="C640" s="69" t="s">
        <v>1439</v>
      </c>
      <c r="D640" s="69" t="s">
        <v>1440</v>
      </c>
      <c r="E640" s="94">
        <v>2</v>
      </c>
      <c r="F640" s="94" t="s">
        <v>599</v>
      </c>
      <c r="G640" s="154" t="s">
        <v>1441</v>
      </c>
      <c r="H640" s="95"/>
      <c r="I640" s="331"/>
      <c r="J640" s="287"/>
      <c r="K640" s="287"/>
      <c r="L640" s="62"/>
      <c r="M640" s="62"/>
      <c r="N640" s="63"/>
      <c r="O640" s="63"/>
      <c r="P640" s="63"/>
      <c r="Q640" s="63"/>
      <c r="R640" s="63"/>
      <c r="S640" s="63"/>
      <c r="T640" s="63"/>
      <c r="U640" s="63"/>
      <c r="V640" s="63"/>
      <c r="W640" s="63"/>
      <c r="X640" s="63"/>
      <c r="Y640" s="63"/>
      <c r="Z640" s="63"/>
    </row>
    <row r="641" spans="1:26" ht="25">
      <c r="A641" s="63"/>
      <c r="B641" s="304"/>
      <c r="C641" s="69"/>
      <c r="D641" s="69" t="s">
        <v>1442</v>
      </c>
      <c r="E641" s="94">
        <v>2</v>
      </c>
      <c r="F641" s="94" t="s">
        <v>599</v>
      </c>
      <c r="G641" s="154"/>
      <c r="H641" s="95"/>
      <c r="I641" s="331"/>
      <c r="J641" s="287"/>
      <c r="K641" s="287"/>
      <c r="L641" s="62"/>
      <c r="M641" s="62"/>
      <c r="N641" s="63"/>
      <c r="O641" s="63"/>
      <c r="P641" s="63"/>
      <c r="Q641" s="63"/>
      <c r="R641" s="63"/>
      <c r="S641" s="63"/>
      <c r="T641" s="63"/>
      <c r="U641" s="63"/>
      <c r="V641" s="63"/>
      <c r="W641" s="63"/>
      <c r="X641" s="63"/>
      <c r="Y641" s="63"/>
      <c r="Z641" s="63"/>
    </row>
    <row r="642" spans="1:26" ht="50">
      <c r="A642" s="63"/>
      <c r="B642" s="304" t="s">
        <v>2483</v>
      </c>
      <c r="C642" s="69" t="s">
        <v>1444</v>
      </c>
      <c r="D642" s="93" t="s">
        <v>1445</v>
      </c>
      <c r="E642" s="94">
        <v>2</v>
      </c>
      <c r="F642" s="94" t="s">
        <v>599</v>
      </c>
      <c r="G642" s="69" t="s">
        <v>1446</v>
      </c>
      <c r="H642" s="95"/>
      <c r="I642" s="331"/>
      <c r="J642" s="287"/>
      <c r="K642" s="287"/>
      <c r="L642" s="62"/>
      <c r="M642" s="62"/>
      <c r="N642" s="63"/>
      <c r="O642" s="63"/>
      <c r="P642" s="63"/>
      <c r="Q642" s="63"/>
      <c r="R642" s="63"/>
      <c r="S642" s="63"/>
      <c r="T642" s="63"/>
      <c r="U642" s="63"/>
      <c r="V642" s="63"/>
      <c r="W642" s="63"/>
      <c r="X642" s="63"/>
      <c r="Y642" s="63"/>
      <c r="Z642" s="63"/>
    </row>
    <row r="643" spans="1:26" ht="50">
      <c r="A643" s="63"/>
      <c r="B643" s="304" t="s">
        <v>1447</v>
      </c>
      <c r="C643" s="69" t="s">
        <v>1448</v>
      </c>
      <c r="D643" s="93" t="s">
        <v>1449</v>
      </c>
      <c r="E643" s="94">
        <v>2</v>
      </c>
      <c r="F643" s="94" t="s">
        <v>599</v>
      </c>
      <c r="G643" s="154"/>
      <c r="H643" s="95"/>
      <c r="I643" s="331"/>
      <c r="J643" s="287"/>
      <c r="K643" s="287"/>
      <c r="L643" s="62"/>
      <c r="M643" s="62"/>
      <c r="N643" s="63"/>
      <c r="O643" s="63"/>
      <c r="P643" s="63"/>
      <c r="Q643" s="63"/>
      <c r="R643" s="63"/>
      <c r="S643" s="63"/>
      <c r="T643" s="63"/>
      <c r="U643" s="63"/>
      <c r="V643" s="63"/>
      <c r="W643" s="63"/>
      <c r="X643" s="63"/>
      <c r="Y643" s="63"/>
      <c r="Z643" s="63"/>
    </row>
    <row r="644" spans="1:26" ht="25">
      <c r="A644" s="63"/>
      <c r="B644" s="329" t="s">
        <v>263</v>
      </c>
      <c r="C644" s="1629" t="s">
        <v>158</v>
      </c>
      <c r="D644" s="1630"/>
      <c r="E644" s="1630"/>
      <c r="F644" s="1630"/>
      <c r="G644" s="1630"/>
      <c r="H644" s="1631"/>
      <c r="I644" s="306"/>
      <c r="J644" s="287">
        <f>SUM(E645:E653)</f>
        <v>18</v>
      </c>
      <c r="K644" s="287">
        <f>COUNT(E645:E653)*2</f>
        <v>18</v>
      </c>
      <c r="L644" s="62"/>
      <c r="M644" s="62"/>
      <c r="N644" s="63"/>
      <c r="O644" s="63"/>
      <c r="P644" s="63"/>
      <c r="Q644" s="63"/>
      <c r="R644" s="63"/>
      <c r="S644" s="63"/>
      <c r="T644" s="63"/>
      <c r="U644" s="63"/>
      <c r="V644" s="63"/>
      <c r="W644" s="63"/>
      <c r="X644" s="63"/>
      <c r="Y644" s="63"/>
      <c r="Z644" s="63"/>
    </row>
    <row r="645" spans="1:26" ht="50">
      <c r="A645" s="63"/>
      <c r="B645" s="329" t="s">
        <v>2484</v>
      </c>
      <c r="C645" s="146" t="s">
        <v>1451</v>
      </c>
      <c r="D645" s="146" t="s">
        <v>1452</v>
      </c>
      <c r="E645" s="94">
        <v>2</v>
      </c>
      <c r="F645" s="147" t="s">
        <v>469</v>
      </c>
      <c r="G645" s="148" t="s">
        <v>1453</v>
      </c>
      <c r="H645" s="95"/>
      <c r="I645" s="331"/>
      <c r="J645" s="287"/>
      <c r="K645" s="287"/>
      <c r="L645" s="62"/>
      <c r="M645" s="62"/>
      <c r="N645" s="63"/>
      <c r="O645" s="63"/>
      <c r="P645" s="63"/>
      <c r="Q645" s="63"/>
      <c r="R645" s="63"/>
      <c r="S645" s="63"/>
      <c r="T645" s="63"/>
      <c r="U645" s="63"/>
      <c r="V645" s="63"/>
      <c r="W645" s="63"/>
      <c r="X645" s="63"/>
      <c r="Y645" s="63"/>
      <c r="Z645" s="63"/>
    </row>
    <row r="646" spans="1:26" ht="25">
      <c r="A646" s="63"/>
      <c r="B646" s="304"/>
      <c r="C646" s="69"/>
      <c r="D646" s="69" t="s">
        <v>1454</v>
      </c>
      <c r="E646" s="94">
        <v>2</v>
      </c>
      <c r="F646" s="94" t="s">
        <v>506</v>
      </c>
      <c r="G646" s="93" t="s">
        <v>1455</v>
      </c>
      <c r="H646" s="95"/>
      <c r="I646" s="331"/>
      <c r="J646" s="287"/>
      <c r="K646" s="287"/>
      <c r="L646" s="62"/>
      <c r="M646" s="62"/>
      <c r="N646" s="63"/>
      <c r="O646" s="63"/>
      <c r="P646" s="63"/>
      <c r="Q646" s="63"/>
      <c r="R646" s="63"/>
      <c r="S646" s="63"/>
      <c r="T646" s="63"/>
      <c r="U646" s="63"/>
      <c r="V646" s="63"/>
      <c r="W646" s="63"/>
      <c r="X646" s="63"/>
      <c r="Y646" s="63"/>
      <c r="Z646" s="63"/>
    </row>
    <row r="647" spans="1:26" ht="50">
      <c r="A647" s="63"/>
      <c r="B647" s="304"/>
      <c r="C647" s="69"/>
      <c r="D647" s="69" t="s">
        <v>1456</v>
      </c>
      <c r="E647" s="94">
        <v>2</v>
      </c>
      <c r="F647" s="94" t="s">
        <v>506</v>
      </c>
      <c r="G647" s="93" t="s">
        <v>1457</v>
      </c>
      <c r="H647" s="95"/>
      <c r="I647" s="331"/>
      <c r="J647" s="287"/>
      <c r="K647" s="287"/>
      <c r="L647" s="62"/>
      <c r="M647" s="62"/>
      <c r="N647" s="63"/>
      <c r="O647" s="63"/>
      <c r="P647" s="63"/>
      <c r="Q647" s="63"/>
      <c r="R647" s="63"/>
      <c r="S647" s="63"/>
      <c r="T647" s="63"/>
      <c r="U647" s="63"/>
      <c r="V647" s="63"/>
      <c r="W647" s="63"/>
      <c r="X647" s="63"/>
      <c r="Y647" s="63"/>
      <c r="Z647" s="63"/>
    </row>
    <row r="648" spans="1:26" ht="25">
      <c r="A648" s="63"/>
      <c r="B648" s="304"/>
      <c r="C648" s="69"/>
      <c r="D648" s="69" t="s">
        <v>1458</v>
      </c>
      <c r="E648" s="94">
        <v>2</v>
      </c>
      <c r="F648" s="94" t="s">
        <v>506</v>
      </c>
      <c r="G648" s="93" t="s">
        <v>1459</v>
      </c>
      <c r="H648" s="95"/>
      <c r="I648" s="331"/>
      <c r="J648" s="287"/>
      <c r="K648" s="287"/>
      <c r="L648" s="62"/>
      <c r="M648" s="62"/>
      <c r="N648" s="63"/>
      <c r="O648" s="63"/>
      <c r="P648" s="63"/>
      <c r="Q648" s="63"/>
      <c r="R648" s="63"/>
      <c r="S648" s="63"/>
      <c r="T648" s="63"/>
      <c r="U648" s="63"/>
      <c r="V648" s="63"/>
      <c r="W648" s="63"/>
      <c r="X648" s="63"/>
      <c r="Y648" s="63"/>
      <c r="Z648" s="63"/>
    </row>
    <row r="649" spans="1:26" ht="50">
      <c r="A649" s="63"/>
      <c r="B649" s="304"/>
      <c r="C649" s="69"/>
      <c r="D649" s="69" t="s">
        <v>1460</v>
      </c>
      <c r="E649" s="94">
        <v>2</v>
      </c>
      <c r="F649" s="94" t="s">
        <v>469</v>
      </c>
      <c r="G649" s="93" t="s">
        <v>1461</v>
      </c>
      <c r="H649" s="95"/>
      <c r="I649" s="331"/>
      <c r="J649" s="287"/>
      <c r="K649" s="287"/>
      <c r="L649" s="62"/>
      <c r="M649" s="62"/>
      <c r="N649" s="63"/>
      <c r="O649" s="63"/>
      <c r="P649" s="63"/>
      <c r="Q649" s="63"/>
      <c r="R649" s="63"/>
      <c r="S649" s="63"/>
      <c r="T649" s="63"/>
      <c r="U649" s="63"/>
      <c r="V649" s="63"/>
      <c r="W649" s="63"/>
      <c r="X649" s="63"/>
      <c r="Y649" s="63"/>
      <c r="Z649" s="63"/>
    </row>
    <row r="650" spans="1:26" ht="50">
      <c r="A650" s="63"/>
      <c r="B650" s="304" t="s">
        <v>2485</v>
      </c>
      <c r="C650" s="69" t="s">
        <v>1463</v>
      </c>
      <c r="D650" s="69" t="s">
        <v>1464</v>
      </c>
      <c r="E650" s="94">
        <v>2</v>
      </c>
      <c r="F650" s="94" t="s">
        <v>387</v>
      </c>
      <c r="G650" s="93" t="s">
        <v>1465</v>
      </c>
      <c r="H650" s="95"/>
      <c r="I650" s="331"/>
      <c r="J650" s="287"/>
      <c r="K650" s="287"/>
      <c r="L650" s="62"/>
      <c r="M650" s="62"/>
      <c r="N650" s="63"/>
      <c r="O650" s="63"/>
      <c r="P650" s="63"/>
      <c r="Q650" s="63"/>
      <c r="R650" s="63"/>
      <c r="S650" s="63"/>
      <c r="T650" s="63"/>
      <c r="U650" s="63"/>
      <c r="V650" s="63"/>
      <c r="W650" s="63"/>
      <c r="X650" s="63"/>
      <c r="Y650" s="63"/>
      <c r="Z650" s="63"/>
    </row>
    <row r="651" spans="1:26" ht="25">
      <c r="A651" s="63"/>
      <c r="B651" s="304"/>
      <c r="C651" s="69"/>
      <c r="D651" s="69" t="s">
        <v>1466</v>
      </c>
      <c r="E651" s="94">
        <v>2</v>
      </c>
      <c r="F651" s="94" t="s">
        <v>549</v>
      </c>
      <c r="G651" s="154"/>
      <c r="H651" s="95"/>
      <c r="I651" s="331"/>
      <c r="J651" s="287"/>
      <c r="K651" s="287"/>
      <c r="L651" s="62"/>
      <c r="M651" s="62"/>
      <c r="N651" s="63"/>
      <c r="O651" s="63"/>
      <c r="P651" s="63"/>
      <c r="Q651" s="63"/>
      <c r="R651" s="63"/>
      <c r="S651" s="63"/>
      <c r="T651" s="63"/>
      <c r="U651" s="63"/>
      <c r="V651" s="63"/>
      <c r="W651" s="63"/>
      <c r="X651" s="63"/>
      <c r="Y651" s="63"/>
      <c r="Z651" s="63"/>
    </row>
    <row r="652" spans="1:26" ht="50">
      <c r="A652" s="63"/>
      <c r="B652" s="304" t="s">
        <v>2486</v>
      </c>
      <c r="C652" s="69" t="s">
        <v>1468</v>
      </c>
      <c r="D652" s="69" t="s">
        <v>1469</v>
      </c>
      <c r="E652" s="94">
        <v>2</v>
      </c>
      <c r="F652" s="94" t="s">
        <v>469</v>
      </c>
      <c r="G652" s="154"/>
      <c r="H652" s="95"/>
      <c r="I652" s="331"/>
      <c r="J652" s="287"/>
      <c r="K652" s="287"/>
      <c r="L652" s="62"/>
      <c r="M652" s="62"/>
      <c r="N652" s="63"/>
      <c r="O652" s="63"/>
      <c r="P652" s="63"/>
      <c r="Q652" s="63"/>
      <c r="R652" s="63"/>
      <c r="S652" s="63"/>
      <c r="T652" s="63"/>
      <c r="U652" s="63"/>
      <c r="V652" s="63"/>
      <c r="W652" s="63"/>
      <c r="X652" s="63"/>
      <c r="Y652" s="63"/>
      <c r="Z652" s="63"/>
    </row>
    <row r="653" spans="1:26" ht="50">
      <c r="A653" s="63"/>
      <c r="B653" s="304"/>
      <c r="C653" s="69"/>
      <c r="D653" s="69" t="s">
        <v>1470</v>
      </c>
      <c r="E653" s="94">
        <v>2</v>
      </c>
      <c r="F653" s="94" t="s">
        <v>506</v>
      </c>
      <c r="G653" s="93" t="s">
        <v>1471</v>
      </c>
      <c r="H653" s="95"/>
      <c r="I653" s="331"/>
      <c r="J653" s="287"/>
      <c r="K653" s="287"/>
      <c r="L653" s="62"/>
      <c r="M653" s="62"/>
      <c r="N653" s="63"/>
      <c r="O653" s="63"/>
      <c r="P653" s="63"/>
      <c r="Q653" s="63"/>
      <c r="R653" s="63"/>
      <c r="S653" s="63"/>
      <c r="T653" s="63"/>
      <c r="U653" s="63"/>
      <c r="V653" s="63"/>
      <c r="W653" s="63"/>
      <c r="X653" s="63"/>
      <c r="Y653" s="63"/>
      <c r="Z653" s="63"/>
    </row>
    <row r="654" spans="1:26" ht="25">
      <c r="A654" s="63"/>
      <c r="B654" s="329" t="s">
        <v>264</v>
      </c>
      <c r="C654" s="1629" t="s">
        <v>160</v>
      </c>
      <c r="D654" s="1630"/>
      <c r="E654" s="1630"/>
      <c r="F654" s="1630"/>
      <c r="G654" s="1630"/>
      <c r="H654" s="1631"/>
      <c r="I654" s="306"/>
      <c r="J654" s="287">
        <f>SUM(E655:E658)</f>
        <v>8</v>
      </c>
      <c r="K654" s="287">
        <f>COUNT(E655:E658)*2</f>
        <v>8</v>
      </c>
      <c r="L654" s="62"/>
      <c r="M654" s="62"/>
      <c r="N654" s="63"/>
      <c r="O654" s="63"/>
      <c r="P654" s="63"/>
      <c r="Q654" s="63"/>
      <c r="R654" s="63"/>
      <c r="S654" s="63"/>
      <c r="T654" s="63"/>
      <c r="U654" s="63"/>
      <c r="V654" s="63"/>
      <c r="W654" s="63"/>
      <c r="X654" s="63"/>
      <c r="Y654" s="63"/>
      <c r="Z654" s="63"/>
    </row>
    <row r="655" spans="1:26" ht="50">
      <c r="A655" s="63"/>
      <c r="B655" s="304" t="s">
        <v>2487</v>
      </c>
      <c r="C655" s="93" t="s">
        <v>1473</v>
      </c>
      <c r="D655" s="93" t="s">
        <v>1474</v>
      </c>
      <c r="E655" s="94">
        <v>2</v>
      </c>
      <c r="F655" s="94" t="s">
        <v>506</v>
      </c>
      <c r="G655" s="154"/>
      <c r="H655" s="95"/>
      <c r="I655" s="331"/>
      <c r="J655" s="287"/>
      <c r="K655" s="287"/>
      <c r="L655" s="62"/>
      <c r="M655" s="62"/>
      <c r="N655" s="63"/>
      <c r="O655" s="63"/>
      <c r="P655" s="63"/>
      <c r="Q655" s="63"/>
      <c r="R655" s="63"/>
      <c r="S655" s="63"/>
      <c r="T655" s="63"/>
      <c r="U655" s="63"/>
      <c r="V655" s="63"/>
      <c r="W655" s="63"/>
      <c r="X655" s="63"/>
      <c r="Y655" s="63"/>
      <c r="Z655" s="63"/>
    </row>
    <row r="656" spans="1:26" ht="25">
      <c r="A656" s="63"/>
      <c r="B656" s="304"/>
      <c r="C656" s="93"/>
      <c r="D656" s="93" t="s">
        <v>1475</v>
      </c>
      <c r="E656" s="94">
        <v>2</v>
      </c>
      <c r="F656" s="94" t="s">
        <v>506</v>
      </c>
      <c r="G656" s="154"/>
      <c r="H656" s="95"/>
      <c r="I656" s="331"/>
      <c r="J656" s="287"/>
      <c r="K656" s="287"/>
      <c r="L656" s="62"/>
      <c r="M656" s="62"/>
      <c r="N656" s="63"/>
      <c r="O656" s="63"/>
      <c r="P656" s="63"/>
      <c r="Q656" s="63"/>
      <c r="R656" s="63"/>
      <c r="S656" s="63"/>
      <c r="T656" s="63"/>
      <c r="U656" s="63"/>
      <c r="V656" s="63"/>
      <c r="W656" s="63"/>
      <c r="X656" s="63"/>
      <c r="Y656" s="63"/>
      <c r="Z656" s="63"/>
    </row>
    <row r="657" spans="1:26" ht="50">
      <c r="A657" s="63"/>
      <c r="B657" s="304" t="s">
        <v>2488</v>
      </c>
      <c r="C657" s="69" t="s">
        <v>1478</v>
      </c>
      <c r="D657" s="93" t="s">
        <v>1479</v>
      </c>
      <c r="E657" s="94">
        <v>2</v>
      </c>
      <c r="F657" s="94" t="s">
        <v>506</v>
      </c>
      <c r="G657" s="154"/>
      <c r="H657" s="95"/>
      <c r="I657" s="331"/>
      <c r="J657" s="287"/>
      <c r="K657" s="287"/>
      <c r="L657" s="62"/>
      <c r="M657" s="62"/>
      <c r="N657" s="63"/>
      <c r="O657" s="63"/>
      <c r="P657" s="63"/>
      <c r="Q657" s="63"/>
      <c r="R657" s="63"/>
      <c r="S657" s="63"/>
      <c r="T657" s="63"/>
      <c r="U657" s="63"/>
      <c r="V657" s="63"/>
      <c r="W657" s="63"/>
      <c r="X657" s="63"/>
      <c r="Y657" s="63"/>
      <c r="Z657" s="63"/>
    </row>
    <row r="658" spans="1:26" ht="50">
      <c r="A658" s="63"/>
      <c r="B658" s="304"/>
      <c r="C658" s="146"/>
      <c r="D658" s="148" t="s">
        <v>2489</v>
      </c>
      <c r="E658" s="94">
        <v>2</v>
      </c>
      <c r="F658" s="147" t="s">
        <v>549</v>
      </c>
      <c r="G658" s="95" t="s">
        <v>1481</v>
      </c>
      <c r="H658" s="95"/>
      <c r="I658" s="331"/>
      <c r="J658" s="287"/>
      <c r="K658" s="287"/>
      <c r="L658" s="62"/>
      <c r="M658" s="62"/>
      <c r="N658" s="63"/>
      <c r="O658" s="63"/>
      <c r="P658" s="63"/>
      <c r="Q658" s="63"/>
      <c r="R658" s="63"/>
      <c r="S658" s="63"/>
      <c r="T658" s="63"/>
      <c r="U658" s="63"/>
      <c r="V658" s="63"/>
      <c r="W658" s="63"/>
      <c r="X658" s="63"/>
      <c r="Y658" s="63"/>
      <c r="Z658" s="63"/>
    </row>
    <row r="659" spans="1:26" ht="25">
      <c r="A659" s="63"/>
      <c r="B659" s="329" t="s">
        <v>265</v>
      </c>
      <c r="C659" s="1629" t="s">
        <v>162</v>
      </c>
      <c r="D659" s="1630"/>
      <c r="E659" s="1630"/>
      <c r="F659" s="1630"/>
      <c r="G659" s="1630"/>
      <c r="H659" s="1631"/>
      <c r="I659" s="306"/>
      <c r="J659" s="287">
        <f>SUM(E660:E668)</f>
        <v>18</v>
      </c>
      <c r="K659" s="287">
        <f>COUNT(E660:E668)*2</f>
        <v>18</v>
      </c>
      <c r="L659" s="62"/>
      <c r="M659" s="62"/>
      <c r="N659" s="63"/>
      <c r="O659" s="63"/>
      <c r="P659" s="63"/>
      <c r="Q659" s="63"/>
      <c r="R659" s="63"/>
      <c r="S659" s="63"/>
      <c r="T659" s="63"/>
      <c r="U659" s="63"/>
      <c r="V659" s="63"/>
      <c r="W659" s="63"/>
      <c r="X659" s="63"/>
      <c r="Y659" s="63"/>
      <c r="Z659" s="63"/>
    </row>
    <row r="660" spans="1:26" ht="100">
      <c r="A660" s="63"/>
      <c r="B660" s="304" t="s">
        <v>2490</v>
      </c>
      <c r="C660" s="93" t="s">
        <v>1483</v>
      </c>
      <c r="D660" s="93" t="s">
        <v>1484</v>
      </c>
      <c r="E660" s="94">
        <v>2</v>
      </c>
      <c r="F660" s="94" t="s">
        <v>387</v>
      </c>
      <c r="G660" s="93" t="s">
        <v>1485</v>
      </c>
      <c r="H660" s="95"/>
      <c r="I660" s="331"/>
      <c r="J660" s="287"/>
      <c r="K660" s="287"/>
      <c r="L660" s="62"/>
      <c r="M660" s="62"/>
      <c r="N660" s="63"/>
      <c r="O660" s="63"/>
      <c r="P660" s="63"/>
      <c r="Q660" s="63"/>
      <c r="R660" s="63"/>
      <c r="S660" s="63"/>
      <c r="T660" s="63"/>
      <c r="U660" s="63"/>
      <c r="V660" s="63"/>
      <c r="W660" s="63"/>
      <c r="X660" s="63"/>
      <c r="Y660" s="63"/>
      <c r="Z660" s="63"/>
    </row>
    <row r="661" spans="1:26" ht="150">
      <c r="A661" s="63"/>
      <c r="B661" s="304"/>
      <c r="C661" s="93"/>
      <c r="D661" s="93" t="s">
        <v>2491</v>
      </c>
      <c r="E661" s="94">
        <v>2</v>
      </c>
      <c r="F661" s="94" t="s">
        <v>387</v>
      </c>
      <c r="G661" s="93" t="s">
        <v>2492</v>
      </c>
      <c r="H661" s="95"/>
      <c r="I661" s="331"/>
      <c r="J661" s="287"/>
      <c r="K661" s="287"/>
      <c r="L661" s="62"/>
      <c r="M661" s="62"/>
      <c r="N661" s="63"/>
      <c r="O661" s="63"/>
      <c r="P661" s="63"/>
      <c r="Q661" s="63"/>
      <c r="R661" s="63"/>
      <c r="S661" s="63"/>
      <c r="T661" s="63"/>
      <c r="U661" s="63"/>
      <c r="V661" s="63"/>
      <c r="W661" s="63"/>
      <c r="X661" s="63"/>
      <c r="Y661" s="63"/>
      <c r="Z661" s="63"/>
    </row>
    <row r="662" spans="1:26" ht="50">
      <c r="A662" s="63"/>
      <c r="B662" s="304"/>
      <c r="C662" s="93"/>
      <c r="D662" s="69" t="s">
        <v>1488</v>
      </c>
      <c r="E662" s="94">
        <v>2</v>
      </c>
      <c r="F662" s="94" t="s">
        <v>387</v>
      </c>
      <c r="G662" s="135" t="s">
        <v>1489</v>
      </c>
      <c r="H662" s="95"/>
      <c r="I662" s="331"/>
      <c r="J662" s="287"/>
      <c r="K662" s="287"/>
      <c r="L662" s="62"/>
      <c r="M662" s="62"/>
      <c r="N662" s="63"/>
      <c r="O662" s="63"/>
      <c r="P662" s="63"/>
      <c r="Q662" s="63"/>
      <c r="R662" s="63"/>
      <c r="S662" s="63"/>
      <c r="T662" s="63"/>
      <c r="U662" s="63"/>
      <c r="V662" s="63"/>
      <c r="W662" s="63"/>
      <c r="X662" s="63"/>
      <c r="Y662" s="63"/>
      <c r="Z662" s="63"/>
    </row>
    <row r="663" spans="1:26" ht="50">
      <c r="A663" s="63"/>
      <c r="B663" s="304"/>
      <c r="C663" s="93"/>
      <c r="D663" s="69" t="s">
        <v>1490</v>
      </c>
      <c r="E663" s="94">
        <v>2</v>
      </c>
      <c r="F663" s="94" t="s">
        <v>387</v>
      </c>
      <c r="G663" s="93" t="s">
        <v>1491</v>
      </c>
      <c r="H663" s="95"/>
      <c r="I663" s="331"/>
      <c r="J663" s="287"/>
      <c r="K663" s="287"/>
      <c r="L663" s="62"/>
      <c r="M663" s="62"/>
      <c r="N663" s="63"/>
      <c r="O663" s="63"/>
      <c r="P663" s="63"/>
      <c r="Q663" s="63"/>
      <c r="R663" s="63"/>
      <c r="S663" s="63"/>
      <c r="T663" s="63"/>
      <c r="U663" s="63"/>
      <c r="V663" s="63"/>
      <c r="W663" s="63"/>
      <c r="X663" s="63"/>
      <c r="Y663" s="63"/>
      <c r="Z663" s="63"/>
    </row>
    <row r="664" spans="1:26" ht="50">
      <c r="A664" s="63"/>
      <c r="B664" s="304"/>
      <c r="C664" s="93"/>
      <c r="D664" s="93" t="s">
        <v>1492</v>
      </c>
      <c r="E664" s="94">
        <v>2</v>
      </c>
      <c r="F664" s="94" t="s">
        <v>387</v>
      </c>
      <c r="G664" s="93" t="s">
        <v>1493</v>
      </c>
      <c r="H664" s="95"/>
      <c r="I664" s="331"/>
      <c r="J664" s="287"/>
      <c r="K664" s="287"/>
      <c r="L664" s="62"/>
      <c r="M664" s="62"/>
      <c r="N664" s="63"/>
      <c r="O664" s="63"/>
      <c r="P664" s="63"/>
      <c r="Q664" s="63"/>
      <c r="R664" s="63"/>
      <c r="S664" s="63"/>
      <c r="T664" s="63"/>
      <c r="U664" s="63"/>
      <c r="V664" s="63"/>
      <c r="W664" s="63"/>
      <c r="X664" s="63"/>
      <c r="Y664" s="63"/>
      <c r="Z664" s="63"/>
    </row>
    <row r="665" spans="1:26" ht="25">
      <c r="A665" s="63"/>
      <c r="B665" s="304"/>
      <c r="C665" s="93"/>
      <c r="D665" s="93" t="s">
        <v>1494</v>
      </c>
      <c r="E665" s="94">
        <v>2</v>
      </c>
      <c r="F665" s="94" t="s">
        <v>387</v>
      </c>
      <c r="G665" s="93"/>
      <c r="H665" s="95"/>
      <c r="I665" s="331"/>
      <c r="J665" s="287"/>
      <c r="K665" s="287"/>
      <c r="L665" s="62"/>
      <c r="M665" s="62"/>
      <c r="N665" s="63"/>
      <c r="O665" s="63"/>
      <c r="P665" s="63"/>
      <c r="Q665" s="63"/>
      <c r="R665" s="63"/>
      <c r="S665" s="63"/>
      <c r="T665" s="63"/>
      <c r="U665" s="63"/>
      <c r="V665" s="63"/>
      <c r="W665" s="63"/>
      <c r="X665" s="63"/>
      <c r="Y665" s="63"/>
      <c r="Z665" s="63"/>
    </row>
    <row r="666" spans="1:26" ht="75">
      <c r="A666" s="63"/>
      <c r="B666" s="304" t="s">
        <v>2493</v>
      </c>
      <c r="C666" s="93" t="s">
        <v>2494</v>
      </c>
      <c r="D666" s="69" t="s">
        <v>1497</v>
      </c>
      <c r="E666" s="94">
        <v>2</v>
      </c>
      <c r="F666" s="94" t="s">
        <v>506</v>
      </c>
      <c r="G666" s="69" t="s">
        <v>1498</v>
      </c>
      <c r="H666" s="95"/>
      <c r="I666" s="331"/>
      <c r="J666" s="287"/>
      <c r="K666" s="287"/>
      <c r="L666" s="62"/>
      <c r="M666" s="62"/>
      <c r="N666" s="63"/>
      <c r="O666" s="63"/>
      <c r="P666" s="63"/>
      <c r="Q666" s="63"/>
      <c r="R666" s="63"/>
      <c r="S666" s="63"/>
      <c r="T666" s="63"/>
      <c r="U666" s="63"/>
      <c r="V666" s="63"/>
      <c r="W666" s="63"/>
      <c r="X666" s="63"/>
      <c r="Y666" s="63"/>
      <c r="Z666" s="63"/>
    </row>
    <row r="667" spans="1:26" ht="75">
      <c r="A667" s="63"/>
      <c r="B667" s="304"/>
      <c r="C667" s="93"/>
      <c r="D667" s="69" t="s">
        <v>1499</v>
      </c>
      <c r="E667" s="94">
        <v>2</v>
      </c>
      <c r="F667" s="94" t="s">
        <v>506</v>
      </c>
      <c r="G667" s="69" t="s">
        <v>1500</v>
      </c>
      <c r="H667" s="95"/>
      <c r="I667" s="331"/>
      <c r="J667" s="287"/>
      <c r="K667" s="287"/>
      <c r="L667" s="62"/>
      <c r="M667" s="62"/>
      <c r="N667" s="63"/>
      <c r="O667" s="63"/>
      <c r="P667" s="63"/>
      <c r="Q667" s="63"/>
      <c r="R667" s="63"/>
      <c r="S667" s="63"/>
      <c r="T667" s="63"/>
      <c r="U667" s="63"/>
      <c r="V667" s="63"/>
      <c r="W667" s="63"/>
      <c r="X667" s="63"/>
      <c r="Y667" s="63"/>
      <c r="Z667" s="63"/>
    </row>
    <row r="668" spans="1:26" ht="25">
      <c r="A668" s="63"/>
      <c r="B668" s="304"/>
      <c r="C668" s="93"/>
      <c r="D668" s="93" t="s">
        <v>1503</v>
      </c>
      <c r="E668" s="94">
        <v>2</v>
      </c>
      <c r="F668" s="94" t="s">
        <v>506</v>
      </c>
      <c r="G668" s="154"/>
      <c r="H668" s="95"/>
      <c r="I668" s="331"/>
      <c r="J668" s="287"/>
      <c r="K668" s="287"/>
      <c r="L668" s="62"/>
      <c r="M668" s="62"/>
      <c r="N668" s="63"/>
      <c r="O668" s="63"/>
      <c r="P668" s="63"/>
      <c r="Q668" s="63"/>
      <c r="R668" s="63"/>
      <c r="S668" s="63"/>
      <c r="T668" s="63"/>
      <c r="U668" s="63"/>
      <c r="V668" s="63"/>
      <c r="W668" s="63"/>
      <c r="X668" s="63"/>
      <c r="Y668" s="63"/>
      <c r="Z668" s="63"/>
    </row>
    <row r="669" spans="1:26" ht="25">
      <c r="A669" s="63"/>
      <c r="B669" s="329" t="s">
        <v>266</v>
      </c>
      <c r="C669" s="1629" t="s">
        <v>164</v>
      </c>
      <c r="D669" s="1630"/>
      <c r="E669" s="1630"/>
      <c r="F669" s="1630"/>
      <c r="G669" s="1630"/>
      <c r="H669" s="1631"/>
      <c r="I669" s="306"/>
      <c r="J669" s="287">
        <f>SUM(E670:E679)</f>
        <v>20</v>
      </c>
      <c r="K669" s="287">
        <f>COUNT(E670:E679)*2</f>
        <v>20</v>
      </c>
      <c r="L669" s="62"/>
      <c r="M669" s="62"/>
      <c r="N669" s="63"/>
      <c r="O669" s="63"/>
      <c r="P669" s="63"/>
      <c r="Q669" s="63"/>
      <c r="R669" s="63"/>
      <c r="S669" s="63"/>
      <c r="T669" s="63"/>
      <c r="U669" s="63"/>
      <c r="V669" s="63"/>
      <c r="W669" s="63"/>
      <c r="X669" s="63"/>
      <c r="Y669" s="63"/>
      <c r="Z669" s="63"/>
    </row>
    <row r="670" spans="1:26" ht="50">
      <c r="A670" s="63"/>
      <c r="B670" s="304" t="s">
        <v>2495</v>
      </c>
      <c r="C670" s="69" t="s">
        <v>1505</v>
      </c>
      <c r="D670" s="93" t="s">
        <v>1506</v>
      </c>
      <c r="E670" s="94">
        <v>2</v>
      </c>
      <c r="F670" s="94" t="s">
        <v>469</v>
      </c>
      <c r="G670" s="135"/>
      <c r="H670" s="107"/>
      <c r="I670" s="282"/>
      <c r="J670" s="287"/>
      <c r="K670" s="287"/>
      <c r="L670" s="62"/>
      <c r="M670" s="62"/>
      <c r="N670" s="63"/>
      <c r="O670" s="63"/>
      <c r="P670" s="63"/>
      <c r="Q670" s="63"/>
      <c r="R670" s="63"/>
      <c r="S670" s="63"/>
      <c r="T670" s="63"/>
      <c r="U670" s="63"/>
      <c r="V670" s="63"/>
      <c r="W670" s="63"/>
      <c r="X670" s="63"/>
      <c r="Y670" s="63"/>
      <c r="Z670" s="63"/>
    </row>
    <row r="671" spans="1:26" ht="50">
      <c r="A671" s="63"/>
      <c r="B671" s="304"/>
      <c r="C671" s="69"/>
      <c r="D671" s="69" t="s">
        <v>2496</v>
      </c>
      <c r="E671" s="94">
        <v>2</v>
      </c>
      <c r="F671" s="94" t="s">
        <v>469</v>
      </c>
      <c r="G671" s="69" t="s">
        <v>2497</v>
      </c>
      <c r="H671" s="95"/>
      <c r="I671" s="331"/>
      <c r="J671" s="287"/>
      <c r="K671" s="287"/>
      <c r="L671" s="62"/>
      <c r="M671" s="62"/>
      <c r="N671" s="63"/>
      <c r="O671" s="63"/>
      <c r="P671" s="63"/>
      <c r="Q671" s="63"/>
      <c r="R671" s="63"/>
      <c r="S671" s="63"/>
      <c r="T671" s="63"/>
      <c r="U671" s="63"/>
      <c r="V671" s="63"/>
      <c r="W671" s="63"/>
      <c r="X671" s="63"/>
      <c r="Y671" s="63"/>
      <c r="Z671" s="63"/>
    </row>
    <row r="672" spans="1:26" ht="50">
      <c r="A672" s="63"/>
      <c r="B672" s="304"/>
      <c r="C672" s="69"/>
      <c r="D672" s="69" t="s">
        <v>2498</v>
      </c>
      <c r="E672" s="94">
        <v>2</v>
      </c>
      <c r="F672" s="94" t="s">
        <v>469</v>
      </c>
      <c r="G672" s="69"/>
      <c r="H672" s="95"/>
      <c r="I672" s="331"/>
      <c r="J672" s="287"/>
      <c r="K672" s="287"/>
      <c r="L672" s="62"/>
      <c r="M672" s="62"/>
      <c r="N672" s="63"/>
      <c r="O672" s="63"/>
      <c r="P672" s="63"/>
      <c r="Q672" s="63"/>
      <c r="R672" s="63"/>
      <c r="S672" s="63"/>
      <c r="T672" s="63"/>
      <c r="U672" s="63"/>
      <c r="V672" s="63"/>
      <c r="W672" s="63"/>
      <c r="X672" s="63"/>
      <c r="Y672" s="63"/>
      <c r="Z672" s="63"/>
    </row>
    <row r="673" spans="1:26" ht="50">
      <c r="A673" s="63"/>
      <c r="B673" s="304" t="s">
        <v>2499</v>
      </c>
      <c r="C673" s="93" t="s">
        <v>1508</v>
      </c>
      <c r="D673" s="69" t="s">
        <v>1509</v>
      </c>
      <c r="E673" s="94">
        <v>2</v>
      </c>
      <c r="F673" s="94" t="s">
        <v>506</v>
      </c>
      <c r="G673" s="93" t="s">
        <v>1510</v>
      </c>
      <c r="H673" s="95"/>
      <c r="I673" s="331"/>
      <c r="J673" s="287"/>
      <c r="K673" s="287"/>
      <c r="L673" s="62"/>
      <c r="M673" s="62"/>
      <c r="N673" s="63"/>
      <c r="O673" s="63"/>
      <c r="P673" s="63"/>
      <c r="Q673" s="63"/>
      <c r="R673" s="63"/>
      <c r="S673" s="63"/>
      <c r="T673" s="63"/>
      <c r="U673" s="63"/>
      <c r="V673" s="63"/>
      <c r="W673" s="63"/>
      <c r="X673" s="63"/>
      <c r="Y673" s="63"/>
      <c r="Z673" s="63"/>
    </row>
    <row r="674" spans="1:26" ht="50">
      <c r="A674" s="63"/>
      <c r="B674" s="304"/>
      <c r="C674" s="93"/>
      <c r="D674" s="69" t="s">
        <v>1511</v>
      </c>
      <c r="E674" s="94">
        <v>2</v>
      </c>
      <c r="F674" s="94" t="s">
        <v>506</v>
      </c>
      <c r="G674" s="93" t="s">
        <v>1512</v>
      </c>
      <c r="H674" s="95"/>
      <c r="I674" s="331"/>
      <c r="J674" s="287"/>
      <c r="K674" s="287"/>
      <c r="L674" s="62"/>
      <c r="M674" s="62"/>
      <c r="N674" s="63"/>
      <c r="O674" s="63"/>
      <c r="P674" s="63"/>
      <c r="Q674" s="63"/>
      <c r="R674" s="63"/>
      <c r="S674" s="63"/>
      <c r="T674" s="63"/>
      <c r="U674" s="63"/>
      <c r="V674" s="63"/>
      <c r="W674" s="63"/>
      <c r="X674" s="63"/>
      <c r="Y674" s="63"/>
      <c r="Z674" s="63"/>
    </row>
    <row r="675" spans="1:26" ht="50">
      <c r="A675" s="63"/>
      <c r="B675" s="304" t="s">
        <v>2500</v>
      </c>
      <c r="C675" s="93" t="s">
        <v>1514</v>
      </c>
      <c r="D675" s="69" t="s">
        <v>1515</v>
      </c>
      <c r="E675" s="94">
        <v>2</v>
      </c>
      <c r="F675" s="94" t="s">
        <v>599</v>
      </c>
      <c r="G675" s="154"/>
      <c r="H675" s="95"/>
      <c r="I675" s="331"/>
      <c r="J675" s="287"/>
      <c r="K675" s="287"/>
      <c r="L675" s="62"/>
      <c r="M675" s="62"/>
      <c r="N675" s="63"/>
      <c r="O675" s="63"/>
      <c r="P675" s="63"/>
      <c r="Q675" s="63"/>
      <c r="R675" s="63"/>
      <c r="S675" s="63"/>
      <c r="T675" s="63"/>
      <c r="U675" s="63"/>
      <c r="V675" s="63"/>
      <c r="W675" s="63"/>
      <c r="X675" s="63"/>
      <c r="Y675" s="63"/>
      <c r="Z675" s="63"/>
    </row>
    <row r="676" spans="1:26" ht="50">
      <c r="A676" s="63"/>
      <c r="B676" s="304"/>
      <c r="C676" s="93"/>
      <c r="D676" s="69" t="s">
        <v>2501</v>
      </c>
      <c r="E676" s="94">
        <v>2</v>
      </c>
      <c r="F676" s="94" t="s">
        <v>599</v>
      </c>
      <c r="G676" s="154"/>
      <c r="H676" s="95"/>
      <c r="I676" s="331"/>
      <c r="J676" s="287"/>
      <c r="K676" s="287"/>
      <c r="L676" s="62"/>
      <c r="M676" s="62"/>
      <c r="N676" s="63"/>
      <c r="O676" s="63"/>
      <c r="P676" s="63"/>
      <c r="Q676" s="63"/>
      <c r="R676" s="63"/>
      <c r="S676" s="63"/>
      <c r="T676" s="63"/>
      <c r="U676" s="63"/>
      <c r="V676" s="63"/>
      <c r="W676" s="63"/>
      <c r="X676" s="63"/>
      <c r="Y676" s="63"/>
      <c r="Z676" s="63"/>
    </row>
    <row r="677" spans="1:26" ht="50">
      <c r="A677" s="63"/>
      <c r="B677" s="304"/>
      <c r="C677" s="93"/>
      <c r="D677" s="69" t="s">
        <v>1517</v>
      </c>
      <c r="E677" s="94">
        <v>2</v>
      </c>
      <c r="F677" s="94" t="s">
        <v>599</v>
      </c>
      <c r="G677" s="154"/>
      <c r="H677" s="95"/>
      <c r="I677" s="331"/>
      <c r="J677" s="287"/>
      <c r="K677" s="287"/>
      <c r="L677" s="62"/>
      <c r="M677" s="62"/>
      <c r="N677" s="63"/>
      <c r="O677" s="63"/>
      <c r="P677" s="63"/>
      <c r="Q677" s="63"/>
      <c r="R677" s="63"/>
      <c r="S677" s="63"/>
      <c r="T677" s="63"/>
      <c r="U677" s="63"/>
      <c r="V677" s="63"/>
      <c r="W677" s="63"/>
      <c r="X677" s="63"/>
      <c r="Y677" s="63"/>
      <c r="Z677" s="63"/>
    </row>
    <row r="678" spans="1:26" ht="50">
      <c r="A678" s="63"/>
      <c r="B678" s="304"/>
      <c r="C678" s="93"/>
      <c r="D678" s="69" t="s">
        <v>1518</v>
      </c>
      <c r="E678" s="94">
        <v>2</v>
      </c>
      <c r="F678" s="94" t="s">
        <v>506</v>
      </c>
      <c r="G678" s="93" t="s">
        <v>1519</v>
      </c>
      <c r="H678" s="95"/>
      <c r="I678" s="331"/>
      <c r="J678" s="287"/>
      <c r="K678" s="287"/>
      <c r="L678" s="62"/>
      <c r="M678" s="62"/>
      <c r="N678" s="63"/>
      <c r="O678" s="63"/>
      <c r="P678" s="63"/>
      <c r="Q678" s="63"/>
      <c r="R678" s="63"/>
      <c r="S678" s="63"/>
      <c r="T678" s="63"/>
      <c r="U678" s="63"/>
      <c r="V678" s="63"/>
      <c r="W678" s="63"/>
      <c r="X678" s="63"/>
      <c r="Y678" s="63"/>
      <c r="Z678" s="63"/>
    </row>
    <row r="679" spans="1:26" ht="50">
      <c r="A679" s="63"/>
      <c r="B679" s="304"/>
      <c r="C679" s="93"/>
      <c r="D679" s="69" t="s">
        <v>1520</v>
      </c>
      <c r="E679" s="94">
        <v>2</v>
      </c>
      <c r="F679" s="94" t="s">
        <v>506</v>
      </c>
      <c r="G679" s="93" t="s">
        <v>1521</v>
      </c>
      <c r="H679" s="95"/>
      <c r="I679" s="331"/>
      <c r="J679" s="287"/>
      <c r="K679" s="287"/>
      <c r="L679" s="62"/>
      <c r="M679" s="62"/>
      <c r="N679" s="63"/>
      <c r="O679" s="63"/>
      <c r="P679" s="63"/>
      <c r="Q679" s="63"/>
      <c r="R679" s="63"/>
      <c r="S679" s="63"/>
      <c r="T679" s="63"/>
      <c r="U679" s="63"/>
      <c r="V679" s="63"/>
      <c r="W679" s="63"/>
      <c r="X679" s="63"/>
      <c r="Y679" s="63"/>
      <c r="Z679" s="63"/>
    </row>
    <row r="680" spans="1:26" ht="28.5" hidden="1" customHeight="1">
      <c r="A680" s="105"/>
      <c r="B680" s="369" t="s">
        <v>2502</v>
      </c>
      <c r="C680" s="196" t="s">
        <v>1523</v>
      </c>
      <c r="D680"/>
      <c r="E680" s="263"/>
      <c r="F680" s="263"/>
      <c r="G680" s="118"/>
      <c r="H680" s="276"/>
      <c r="I680" s="327"/>
      <c r="J680" s="105"/>
      <c r="K680" s="105"/>
      <c r="L680" s="105"/>
      <c r="M680" s="105"/>
      <c r="N680" s="105"/>
      <c r="O680" s="105"/>
      <c r="P680" s="105"/>
      <c r="Q680" s="105"/>
      <c r="R680" s="105"/>
      <c r="S680" s="105"/>
      <c r="T680" s="105"/>
      <c r="U680" s="105"/>
      <c r="V680" s="105"/>
      <c r="W680" s="105"/>
      <c r="X680" s="105"/>
      <c r="Y680" s="105"/>
      <c r="Z680" s="105"/>
    </row>
    <row r="681" spans="1:26" ht="28.5" hidden="1" customHeight="1">
      <c r="A681" s="105"/>
      <c r="B681" s="369" t="s">
        <v>1526</v>
      </c>
      <c r="C681" s="153" t="s">
        <v>1527</v>
      </c>
      <c r="D681" s="132"/>
      <c r="E681" s="328"/>
      <c r="F681" s="328"/>
      <c r="G681" s="132"/>
      <c r="H681" s="268"/>
      <c r="I681" s="327"/>
      <c r="J681" s="105"/>
      <c r="K681" s="105"/>
      <c r="L681" s="105"/>
      <c r="M681" s="105"/>
      <c r="N681" s="105"/>
      <c r="O681" s="105"/>
      <c r="P681" s="105"/>
      <c r="Q681" s="105"/>
      <c r="R681" s="105"/>
      <c r="S681" s="105"/>
      <c r="T681" s="105"/>
      <c r="U681" s="105"/>
      <c r="V681" s="105"/>
      <c r="W681" s="105"/>
      <c r="X681" s="105"/>
      <c r="Y681" s="105"/>
      <c r="Z681" s="105"/>
    </row>
    <row r="682" spans="1:26" ht="25">
      <c r="A682" s="63"/>
      <c r="B682" s="329" t="s">
        <v>267</v>
      </c>
      <c r="C682" s="1629" t="s">
        <v>166</v>
      </c>
      <c r="D682" s="1630"/>
      <c r="E682" s="1630"/>
      <c r="F682" s="1630"/>
      <c r="G682" s="1630"/>
      <c r="H682" s="1631"/>
      <c r="I682" s="306"/>
      <c r="J682" s="287">
        <f>SUM(E683:E696)</f>
        <v>28</v>
      </c>
      <c r="K682" s="287">
        <f>COUNT(E683:E696)*2</f>
        <v>28</v>
      </c>
      <c r="L682" s="62"/>
      <c r="M682" s="62"/>
      <c r="N682" s="63"/>
      <c r="O682" s="63"/>
      <c r="P682" s="63"/>
      <c r="Q682" s="63"/>
      <c r="R682" s="63"/>
      <c r="S682" s="63"/>
      <c r="T682" s="63"/>
      <c r="U682" s="63"/>
      <c r="V682" s="63"/>
      <c r="W682" s="63"/>
      <c r="X682" s="63"/>
      <c r="Y682" s="63"/>
      <c r="Z682" s="63"/>
    </row>
    <row r="683" spans="1:26" ht="50">
      <c r="A683" s="63"/>
      <c r="B683" s="304" t="s">
        <v>2503</v>
      </c>
      <c r="C683" s="93" t="s">
        <v>2504</v>
      </c>
      <c r="D683" s="93" t="s">
        <v>1530</v>
      </c>
      <c r="E683" s="94">
        <v>2</v>
      </c>
      <c r="F683" s="94" t="s">
        <v>469</v>
      </c>
      <c r="G683" s="154"/>
      <c r="H683" s="95"/>
      <c r="I683" s="331"/>
      <c r="J683" s="287"/>
      <c r="K683" s="287"/>
      <c r="L683" s="62"/>
      <c r="M683" s="62"/>
      <c r="N683" s="63"/>
      <c r="O683" s="63"/>
      <c r="P683" s="63"/>
      <c r="Q683" s="63"/>
      <c r="R683" s="63"/>
      <c r="S683" s="63"/>
      <c r="T683" s="63"/>
      <c r="U683" s="63"/>
      <c r="V683" s="63"/>
      <c r="W683" s="63"/>
      <c r="X683" s="63"/>
      <c r="Y683" s="63"/>
      <c r="Z683" s="63"/>
    </row>
    <row r="684" spans="1:26" ht="50">
      <c r="A684" s="63"/>
      <c r="B684" s="304"/>
      <c r="C684" s="93"/>
      <c r="D684" s="93" t="s">
        <v>1532</v>
      </c>
      <c r="E684" s="94">
        <v>2</v>
      </c>
      <c r="F684" s="94" t="s">
        <v>469</v>
      </c>
      <c r="G684" s="93" t="s">
        <v>1531</v>
      </c>
      <c r="H684" s="95"/>
      <c r="I684" s="331"/>
      <c r="J684" s="287"/>
      <c r="K684" s="287"/>
      <c r="L684" s="62"/>
      <c r="M684" s="62"/>
      <c r="N684" s="63"/>
      <c r="O684" s="63"/>
      <c r="P684" s="63"/>
      <c r="Q684" s="63"/>
      <c r="R684" s="63"/>
      <c r="S684" s="63"/>
      <c r="T684" s="63"/>
      <c r="U684" s="63"/>
      <c r="V684" s="63"/>
      <c r="W684" s="63"/>
      <c r="X684" s="63"/>
      <c r="Y684" s="63"/>
      <c r="Z684" s="63"/>
    </row>
    <row r="685" spans="1:26" ht="100">
      <c r="A685" s="63"/>
      <c r="B685" s="304"/>
      <c r="C685" s="93"/>
      <c r="D685" s="93" t="s">
        <v>1533</v>
      </c>
      <c r="E685" s="94">
        <v>2</v>
      </c>
      <c r="F685" s="94" t="s">
        <v>506</v>
      </c>
      <c r="G685" s="93" t="s">
        <v>1534</v>
      </c>
      <c r="H685" s="95"/>
      <c r="I685" s="331"/>
      <c r="J685" s="287"/>
      <c r="K685" s="287"/>
      <c r="L685" s="62"/>
      <c r="M685" s="62"/>
      <c r="N685" s="63"/>
      <c r="O685" s="63"/>
      <c r="P685" s="63"/>
      <c r="Q685" s="63"/>
      <c r="R685" s="63"/>
      <c r="S685" s="63"/>
      <c r="T685" s="63"/>
      <c r="U685" s="63"/>
      <c r="V685" s="63"/>
      <c r="W685" s="63"/>
      <c r="X685" s="63"/>
      <c r="Y685" s="63"/>
      <c r="Z685" s="63"/>
    </row>
    <row r="686" spans="1:26" ht="100">
      <c r="A686" s="63"/>
      <c r="B686" s="304"/>
      <c r="C686" s="93"/>
      <c r="D686" s="93" t="s">
        <v>1535</v>
      </c>
      <c r="E686" s="94">
        <v>2</v>
      </c>
      <c r="F686" s="94" t="s">
        <v>469</v>
      </c>
      <c r="G686" s="93" t="s">
        <v>2505</v>
      </c>
      <c r="H686" s="95"/>
      <c r="I686" s="331"/>
      <c r="J686" s="287"/>
      <c r="K686" s="287"/>
      <c r="L686" s="62"/>
      <c r="M686" s="62"/>
      <c r="N686" s="63"/>
      <c r="O686" s="63"/>
      <c r="P686" s="63"/>
      <c r="Q686" s="63"/>
      <c r="R686" s="63"/>
      <c r="S686" s="63"/>
      <c r="T686" s="63"/>
      <c r="U686" s="63"/>
      <c r="V686" s="63"/>
      <c r="W686" s="63"/>
      <c r="X686" s="63"/>
      <c r="Y686" s="63"/>
      <c r="Z686" s="63"/>
    </row>
    <row r="687" spans="1:26" ht="75">
      <c r="A687" s="63"/>
      <c r="B687" s="304"/>
      <c r="C687" s="93"/>
      <c r="D687" s="93" t="s">
        <v>1537</v>
      </c>
      <c r="E687" s="94">
        <v>2</v>
      </c>
      <c r="F687" s="94" t="s">
        <v>469</v>
      </c>
      <c r="G687" s="93" t="s">
        <v>1538</v>
      </c>
      <c r="H687" s="107"/>
      <c r="I687" s="282"/>
      <c r="J687" s="287"/>
      <c r="K687" s="287"/>
      <c r="L687" s="62"/>
      <c r="M687" s="62"/>
      <c r="N687" s="63"/>
      <c r="O687" s="63"/>
      <c r="P687" s="63"/>
      <c r="Q687" s="63"/>
      <c r="R687" s="63"/>
      <c r="S687" s="63"/>
      <c r="T687" s="63"/>
      <c r="U687" s="63"/>
      <c r="V687" s="63"/>
      <c r="W687" s="63"/>
      <c r="X687" s="63"/>
      <c r="Y687" s="63"/>
      <c r="Z687" s="63"/>
    </row>
    <row r="688" spans="1:26" ht="50">
      <c r="A688" s="63"/>
      <c r="B688" s="304"/>
      <c r="C688" s="93"/>
      <c r="D688" s="69" t="s">
        <v>1539</v>
      </c>
      <c r="E688" s="94">
        <v>2</v>
      </c>
      <c r="F688" s="94"/>
      <c r="G688" s="154"/>
      <c r="H688" s="95"/>
      <c r="I688" s="331"/>
      <c r="J688" s="287"/>
      <c r="K688" s="287"/>
      <c r="L688" s="62"/>
      <c r="M688" s="62"/>
      <c r="N688" s="63"/>
      <c r="O688" s="63"/>
      <c r="P688" s="63"/>
      <c r="Q688" s="63"/>
      <c r="R688" s="63"/>
      <c r="S688" s="63"/>
      <c r="T688" s="63"/>
      <c r="U688" s="63"/>
      <c r="V688" s="63"/>
      <c r="W688" s="63"/>
      <c r="X688" s="63"/>
      <c r="Y688" s="63"/>
      <c r="Z688" s="63"/>
    </row>
    <row r="689" spans="1:26" ht="50">
      <c r="A689" s="63"/>
      <c r="B689" s="304" t="s">
        <v>2506</v>
      </c>
      <c r="C689" s="93" t="s">
        <v>1541</v>
      </c>
      <c r="D689" s="69" t="s">
        <v>1542</v>
      </c>
      <c r="E689" s="94">
        <v>2</v>
      </c>
      <c r="F689" s="94" t="s">
        <v>469</v>
      </c>
      <c r="G689" s="93" t="s">
        <v>1543</v>
      </c>
      <c r="H689" s="95"/>
      <c r="I689" s="331"/>
      <c r="J689" s="287"/>
      <c r="K689" s="287"/>
      <c r="L689" s="62"/>
      <c r="M689" s="62"/>
      <c r="N689" s="63"/>
      <c r="O689" s="63"/>
      <c r="P689" s="63"/>
      <c r="Q689" s="63"/>
      <c r="R689" s="63"/>
      <c r="S689" s="63"/>
      <c r="T689" s="63"/>
      <c r="U689" s="63"/>
      <c r="V689" s="63"/>
      <c r="W689" s="63"/>
      <c r="X689" s="63"/>
      <c r="Y689" s="63"/>
      <c r="Z689" s="63"/>
    </row>
    <row r="690" spans="1:26" ht="150">
      <c r="A690" s="63"/>
      <c r="B690" s="304"/>
      <c r="C690" s="93"/>
      <c r="D690" s="69" t="s">
        <v>1544</v>
      </c>
      <c r="E690" s="94">
        <v>2</v>
      </c>
      <c r="F690" s="94" t="s">
        <v>469</v>
      </c>
      <c r="G690" s="93" t="s">
        <v>1545</v>
      </c>
      <c r="H690" s="95"/>
      <c r="I690" s="331"/>
      <c r="J690" s="287"/>
      <c r="K690" s="287"/>
      <c r="L690" s="62"/>
      <c r="M690" s="62"/>
      <c r="N690" s="63"/>
      <c r="O690" s="63"/>
      <c r="P690" s="63"/>
      <c r="Q690" s="63"/>
      <c r="R690" s="63"/>
      <c r="S690" s="63"/>
      <c r="T690" s="63"/>
      <c r="U690" s="63"/>
      <c r="V690" s="63"/>
      <c r="W690" s="63"/>
      <c r="X690" s="63"/>
      <c r="Y690" s="63"/>
      <c r="Z690" s="63"/>
    </row>
    <row r="691" spans="1:26" ht="50">
      <c r="A691" s="63"/>
      <c r="B691" s="304"/>
      <c r="C691" s="93"/>
      <c r="D691" s="69" t="s">
        <v>1546</v>
      </c>
      <c r="E691" s="94">
        <v>2</v>
      </c>
      <c r="F691" s="94" t="s">
        <v>387</v>
      </c>
      <c r="G691" s="93" t="s">
        <v>1547</v>
      </c>
      <c r="H691" s="95"/>
      <c r="I691" s="331"/>
      <c r="J691" s="287"/>
      <c r="K691" s="287"/>
      <c r="L691" s="62"/>
      <c r="M691" s="62"/>
      <c r="N691" s="63"/>
      <c r="O691" s="63"/>
      <c r="P691" s="63"/>
      <c r="Q691" s="63"/>
      <c r="R691" s="63"/>
      <c r="S691" s="63"/>
      <c r="T691" s="63"/>
      <c r="U691" s="63"/>
      <c r="V691" s="63"/>
      <c r="W691" s="63"/>
      <c r="X691" s="63"/>
      <c r="Y691" s="63"/>
      <c r="Z691" s="63"/>
    </row>
    <row r="692" spans="1:26" ht="50">
      <c r="A692" s="63"/>
      <c r="B692" s="304"/>
      <c r="C692" s="93"/>
      <c r="D692" s="69" t="s">
        <v>1548</v>
      </c>
      <c r="E692" s="94">
        <v>2</v>
      </c>
      <c r="F692" s="94" t="s">
        <v>549</v>
      </c>
      <c r="G692" s="93" t="s">
        <v>1549</v>
      </c>
      <c r="H692" s="95"/>
      <c r="I692" s="331"/>
      <c r="J692" s="287"/>
      <c r="K692" s="287"/>
      <c r="L692" s="62"/>
      <c r="M692" s="62"/>
      <c r="N692" s="63"/>
      <c r="O692" s="63"/>
      <c r="P692" s="63"/>
      <c r="Q692" s="63"/>
      <c r="R692" s="63"/>
      <c r="S692" s="63"/>
      <c r="T692" s="63"/>
      <c r="U692" s="63"/>
      <c r="V692" s="63"/>
      <c r="W692" s="63"/>
      <c r="X692" s="63"/>
      <c r="Y692" s="63"/>
      <c r="Z692" s="63"/>
    </row>
    <row r="693" spans="1:26" ht="75">
      <c r="A693" s="63"/>
      <c r="B693" s="304"/>
      <c r="C693" s="93"/>
      <c r="D693" s="69" t="s">
        <v>1550</v>
      </c>
      <c r="E693" s="94">
        <v>2</v>
      </c>
      <c r="F693" s="94" t="s">
        <v>469</v>
      </c>
      <c r="G693" s="69" t="s">
        <v>1551</v>
      </c>
      <c r="H693" s="95"/>
      <c r="I693" s="331"/>
      <c r="J693" s="287"/>
      <c r="K693" s="287"/>
      <c r="L693" s="62"/>
      <c r="M693" s="62"/>
      <c r="N693" s="63"/>
      <c r="O693" s="63"/>
      <c r="P693" s="63"/>
      <c r="Q693" s="63"/>
      <c r="R693" s="63"/>
      <c r="S693" s="63"/>
      <c r="T693" s="63"/>
      <c r="U693" s="63"/>
      <c r="V693" s="63"/>
      <c r="W693" s="63"/>
      <c r="X693" s="63"/>
      <c r="Y693" s="63"/>
      <c r="Z693" s="63"/>
    </row>
    <row r="694" spans="1:26" ht="50">
      <c r="A694" s="63"/>
      <c r="B694" s="304" t="s">
        <v>2507</v>
      </c>
      <c r="C694" s="93" t="s">
        <v>1553</v>
      </c>
      <c r="D694" s="69" t="s">
        <v>1554</v>
      </c>
      <c r="E694" s="94">
        <v>2</v>
      </c>
      <c r="F694" s="94" t="s">
        <v>387</v>
      </c>
      <c r="G694" s="154"/>
      <c r="H694" s="95"/>
      <c r="I694" s="331"/>
      <c r="J694" s="287"/>
      <c r="K694" s="287"/>
      <c r="L694" s="62"/>
      <c r="M694" s="62"/>
      <c r="N694" s="63"/>
      <c r="O694" s="63"/>
      <c r="P694" s="63"/>
      <c r="Q694" s="63"/>
      <c r="R694" s="63"/>
      <c r="S694" s="63"/>
      <c r="T694" s="63"/>
      <c r="U694" s="63"/>
      <c r="V694" s="63"/>
      <c r="W694" s="63"/>
      <c r="X694" s="63"/>
      <c r="Y694" s="63"/>
      <c r="Z694" s="63"/>
    </row>
    <row r="695" spans="1:26" ht="50">
      <c r="A695" s="63"/>
      <c r="B695" s="304"/>
      <c r="C695" s="135"/>
      <c r="D695" s="69" t="s">
        <v>1556</v>
      </c>
      <c r="E695" s="94">
        <v>2</v>
      </c>
      <c r="F695" s="94"/>
      <c r="G695" s="154"/>
      <c r="H695" s="95"/>
      <c r="I695" s="331"/>
      <c r="J695" s="287"/>
      <c r="K695" s="287"/>
      <c r="L695" s="62"/>
      <c r="M695" s="62"/>
      <c r="N695" s="63"/>
      <c r="O695" s="63"/>
      <c r="P695" s="63"/>
      <c r="Q695" s="63"/>
      <c r="R695" s="63"/>
      <c r="S695" s="63"/>
      <c r="T695" s="63"/>
      <c r="U695" s="63"/>
      <c r="V695" s="63"/>
      <c r="W695" s="63"/>
      <c r="X695" s="63"/>
      <c r="Y695" s="63"/>
      <c r="Z695" s="63"/>
    </row>
    <row r="696" spans="1:26" ht="409.6">
      <c r="A696" s="63"/>
      <c r="B696" s="304"/>
      <c r="C696" s="95"/>
      <c r="D696" s="146" t="s">
        <v>1557</v>
      </c>
      <c r="E696" s="94">
        <v>2</v>
      </c>
      <c r="F696" s="147" t="s">
        <v>599</v>
      </c>
      <c r="G696" s="148" t="s">
        <v>2508</v>
      </c>
      <c r="H696" s="95"/>
      <c r="I696" s="331"/>
      <c r="J696" s="287"/>
      <c r="K696" s="287"/>
      <c r="L696" s="62"/>
      <c r="M696" s="62"/>
      <c r="N696" s="63"/>
      <c r="O696" s="63"/>
      <c r="P696" s="63"/>
      <c r="Q696" s="63"/>
      <c r="R696" s="63"/>
      <c r="S696" s="63"/>
      <c r="T696" s="63"/>
      <c r="U696" s="63"/>
      <c r="V696" s="63"/>
      <c r="W696" s="63"/>
      <c r="X696" s="63"/>
      <c r="Y696" s="63"/>
      <c r="Z696" s="63"/>
    </row>
    <row r="697" spans="1:26" ht="24">
      <c r="A697" s="63"/>
      <c r="B697" s="329"/>
      <c r="C697" s="1632" t="s">
        <v>2509</v>
      </c>
      <c r="D697" s="1632"/>
      <c r="E697" s="1632"/>
      <c r="F697" s="1632"/>
      <c r="G697" s="1632"/>
      <c r="H697" s="1633"/>
      <c r="I697" s="305"/>
      <c r="J697" s="62">
        <f t="shared" ref="J697:K697" si="7">J698+J701+J705+J714+J733+J737+J745+J756+J767</f>
        <v>108</v>
      </c>
      <c r="K697" s="62">
        <f t="shared" si="7"/>
        <v>108</v>
      </c>
      <c r="L697" s="62"/>
      <c r="M697" s="62"/>
      <c r="N697" s="63"/>
      <c r="O697" s="63"/>
      <c r="P697" s="63"/>
      <c r="Q697" s="63"/>
      <c r="R697" s="63"/>
      <c r="S697" s="63"/>
      <c r="T697" s="63"/>
      <c r="U697" s="63"/>
      <c r="V697" s="63"/>
      <c r="W697" s="63"/>
      <c r="X697" s="63"/>
      <c r="Y697" s="63"/>
      <c r="Z697" s="63"/>
    </row>
    <row r="698" spans="1:26" ht="25">
      <c r="A698" s="63"/>
      <c r="B698" s="329" t="s">
        <v>168</v>
      </c>
      <c r="C698" s="1629" t="s">
        <v>169</v>
      </c>
      <c r="D698" s="1630"/>
      <c r="E698" s="1630"/>
      <c r="F698" s="1630"/>
      <c r="G698" s="1630"/>
      <c r="H698" s="1631"/>
      <c r="I698" s="306"/>
      <c r="J698" s="287">
        <f>SUM(E699)</f>
        <v>2</v>
      </c>
      <c r="K698" s="287">
        <f>COUNT(E699)*2</f>
        <v>2</v>
      </c>
      <c r="L698" s="62"/>
      <c r="M698" s="62"/>
      <c r="N698" s="63"/>
      <c r="O698" s="63"/>
      <c r="P698" s="63"/>
      <c r="Q698" s="63"/>
      <c r="R698" s="63"/>
      <c r="S698" s="63"/>
      <c r="T698" s="63"/>
      <c r="U698" s="63"/>
      <c r="V698" s="63"/>
      <c r="W698" s="63"/>
      <c r="X698" s="63"/>
      <c r="Y698" s="63"/>
      <c r="Z698" s="63"/>
    </row>
    <row r="699" spans="1:26" ht="100">
      <c r="A699" s="63"/>
      <c r="B699" s="329" t="s">
        <v>1560</v>
      </c>
      <c r="C699" s="69" t="s">
        <v>1561</v>
      </c>
      <c r="D699" s="93" t="s">
        <v>2510</v>
      </c>
      <c r="E699" s="94">
        <v>2</v>
      </c>
      <c r="F699" s="94" t="s">
        <v>599</v>
      </c>
      <c r="G699" s="93" t="s">
        <v>1563</v>
      </c>
      <c r="H699" s="107"/>
      <c r="I699" s="282"/>
      <c r="J699" s="287"/>
      <c r="K699" s="287"/>
      <c r="L699" s="62"/>
      <c r="M699" s="62"/>
      <c r="N699" s="63"/>
      <c r="O699" s="63"/>
      <c r="P699" s="63"/>
      <c r="Q699" s="63"/>
      <c r="R699" s="63"/>
      <c r="S699" s="63"/>
      <c r="T699" s="63"/>
      <c r="U699" s="63"/>
      <c r="V699" s="63"/>
      <c r="W699" s="63"/>
      <c r="X699" s="63"/>
      <c r="Y699" s="63"/>
      <c r="Z699" s="63"/>
    </row>
    <row r="700" spans="1:26" ht="44.25" hidden="1" customHeight="1">
      <c r="A700" s="105"/>
      <c r="B700" s="348" t="s">
        <v>1564</v>
      </c>
      <c r="C700" s="232" t="s">
        <v>1565</v>
      </c>
      <c r="D700" s="136"/>
      <c r="E700" s="110"/>
      <c r="F700" s="110"/>
      <c r="G700" s="372"/>
      <c r="H700" s="315"/>
      <c r="I700" s="312"/>
      <c r="J700" s="105"/>
      <c r="K700" s="105"/>
      <c r="L700" s="105"/>
      <c r="M700" s="105"/>
      <c r="N700" s="105"/>
      <c r="O700" s="105"/>
      <c r="P700" s="105"/>
      <c r="Q700" s="105"/>
      <c r="R700" s="105"/>
      <c r="S700" s="105"/>
      <c r="T700" s="105"/>
      <c r="U700" s="105"/>
      <c r="V700" s="105"/>
      <c r="W700" s="105"/>
      <c r="X700" s="105"/>
      <c r="Y700" s="105"/>
      <c r="Z700" s="105"/>
    </row>
    <row r="701" spans="1:26" ht="25">
      <c r="A701" s="63"/>
      <c r="B701" s="329" t="s">
        <v>170</v>
      </c>
      <c r="C701" s="1629" t="s">
        <v>171</v>
      </c>
      <c r="D701" s="1630"/>
      <c r="E701" s="1630"/>
      <c r="F701" s="1630"/>
      <c r="G701" s="1630"/>
      <c r="H701" s="1631"/>
      <c r="I701" s="306"/>
      <c r="J701" s="287">
        <f>SUM(E702)</f>
        <v>2</v>
      </c>
      <c r="K701" s="287">
        <f>COUNT(E702)*2</f>
        <v>2</v>
      </c>
      <c r="L701" s="62"/>
      <c r="M701" s="62"/>
      <c r="N701" s="63"/>
      <c r="O701" s="63"/>
      <c r="P701" s="63"/>
      <c r="Q701" s="63"/>
      <c r="R701" s="63"/>
      <c r="S701" s="63"/>
      <c r="T701" s="63"/>
      <c r="U701" s="63"/>
      <c r="V701" s="63"/>
      <c r="W701" s="63"/>
      <c r="X701" s="63"/>
      <c r="Y701" s="63"/>
      <c r="Z701" s="63"/>
    </row>
    <row r="702" spans="1:26" ht="50">
      <c r="A702" s="63"/>
      <c r="B702" s="329" t="s">
        <v>1566</v>
      </c>
      <c r="C702" s="93" t="s">
        <v>1567</v>
      </c>
      <c r="D702" s="69" t="s">
        <v>2511</v>
      </c>
      <c r="E702" s="94">
        <v>2</v>
      </c>
      <c r="F702" s="94" t="s">
        <v>877</v>
      </c>
      <c r="G702" s="135"/>
      <c r="H702" s="107"/>
      <c r="I702" s="282"/>
      <c r="J702" s="287"/>
      <c r="K702" s="287"/>
      <c r="L702" s="62"/>
      <c r="M702" s="62"/>
      <c r="N702" s="63"/>
      <c r="O702" s="63"/>
      <c r="P702" s="63"/>
      <c r="Q702" s="63"/>
      <c r="R702" s="63"/>
      <c r="S702" s="63"/>
      <c r="T702" s="63"/>
      <c r="U702" s="63"/>
      <c r="V702" s="63"/>
      <c r="W702" s="63"/>
      <c r="X702" s="63"/>
      <c r="Y702" s="63"/>
      <c r="Z702" s="63"/>
    </row>
    <row r="703" spans="1:26" ht="83.25" hidden="1" customHeight="1">
      <c r="A703" s="105"/>
      <c r="B703" s="348" t="s">
        <v>1568</v>
      </c>
      <c r="C703" s="373" t="s">
        <v>1569</v>
      </c>
      <c r="D703" s="138"/>
      <c r="E703" s="117"/>
      <c r="F703" s="117"/>
      <c r="G703" s="138"/>
      <c r="H703" s="311"/>
      <c r="I703" s="312"/>
      <c r="J703" s="105"/>
      <c r="K703" s="105"/>
      <c r="L703" s="105"/>
      <c r="M703" s="105"/>
      <c r="N703" s="105"/>
      <c r="O703" s="105"/>
      <c r="P703" s="105"/>
      <c r="Q703" s="105"/>
      <c r="R703" s="105"/>
      <c r="S703" s="105"/>
      <c r="T703" s="105"/>
      <c r="U703" s="105"/>
      <c r="V703" s="105"/>
      <c r="W703" s="105"/>
      <c r="X703" s="105"/>
      <c r="Y703" s="105"/>
      <c r="Z703" s="105"/>
    </row>
    <row r="704" spans="1:26" ht="36.75" hidden="1" customHeight="1">
      <c r="A704" s="105"/>
      <c r="B704" s="348" t="s">
        <v>1570</v>
      </c>
      <c r="C704" s="236" t="s">
        <v>2512</v>
      </c>
      <c r="D704" s="143"/>
      <c r="E704" s="131"/>
      <c r="F704" s="131"/>
      <c r="G704" s="143"/>
      <c r="H704" s="313"/>
      <c r="I704" s="312"/>
      <c r="J704" s="105"/>
      <c r="K704" s="105"/>
      <c r="L704" s="105"/>
      <c r="M704" s="105"/>
      <c r="N704" s="105"/>
      <c r="O704" s="105"/>
      <c r="P704" s="105"/>
      <c r="Q704" s="105"/>
      <c r="R704" s="105"/>
      <c r="S704" s="105"/>
      <c r="T704" s="105"/>
      <c r="U704" s="105"/>
      <c r="V704" s="105"/>
      <c r="W704" s="105"/>
      <c r="X704" s="105"/>
      <c r="Y704" s="105"/>
      <c r="Z704" s="105"/>
    </row>
    <row r="705" spans="1:26" ht="25">
      <c r="A705" s="63"/>
      <c r="B705" s="329" t="s">
        <v>268</v>
      </c>
      <c r="C705" s="1629" t="s">
        <v>173</v>
      </c>
      <c r="D705" s="1630"/>
      <c r="E705" s="1630"/>
      <c r="F705" s="1630"/>
      <c r="G705" s="1630"/>
      <c r="H705" s="1631"/>
      <c r="I705" s="306"/>
      <c r="J705" s="287">
        <f>SUM(E706:E713)</f>
        <v>16</v>
      </c>
      <c r="K705" s="287">
        <f>COUNT(E706:E713)*2</f>
        <v>16</v>
      </c>
      <c r="L705" s="62"/>
      <c r="M705" s="62"/>
      <c r="N705" s="63"/>
      <c r="O705" s="63"/>
      <c r="P705" s="63"/>
      <c r="Q705" s="63"/>
      <c r="R705" s="63"/>
      <c r="S705" s="63"/>
      <c r="T705" s="63"/>
      <c r="U705" s="63"/>
      <c r="V705" s="63"/>
      <c r="W705" s="63"/>
      <c r="X705" s="63"/>
      <c r="Y705" s="63"/>
      <c r="Z705" s="63"/>
    </row>
    <row r="706" spans="1:26" ht="125">
      <c r="A706" s="63"/>
      <c r="B706" s="304" t="s">
        <v>1573</v>
      </c>
      <c r="C706" s="93" t="s">
        <v>1574</v>
      </c>
      <c r="D706" s="93" t="s">
        <v>1575</v>
      </c>
      <c r="E706" s="94">
        <v>2</v>
      </c>
      <c r="F706" s="94" t="s">
        <v>599</v>
      </c>
      <c r="G706" s="135"/>
      <c r="H706" s="107"/>
      <c r="I706" s="282"/>
      <c r="J706" s="287"/>
      <c r="K706" s="287"/>
      <c r="L706" s="62"/>
      <c r="M706" s="62"/>
      <c r="N706" s="63"/>
      <c r="O706" s="63"/>
      <c r="P706" s="63"/>
      <c r="Q706" s="63"/>
      <c r="R706" s="63"/>
      <c r="S706" s="63"/>
      <c r="T706" s="63"/>
      <c r="U706" s="63"/>
      <c r="V706" s="63"/>
      <c r="W706" s="63"/>
      <c r="X706" s="63"/>
      <c r="Y706" s="63"/>
      <c r="Z706" s="63"/>
    </row>
    <row r="707" spans="1:26" ht="50">
      <c r="A707" s="63"/>
      <c r="B707" s="304"/>
      <c r="C707" s="93"/>
      <c r="D707" s="93" t="s">
        <v>2513</v>
      </c>
      <c r="E707" s="94">
        <v>2</v>
      </c>
      <c r="F707" s="94" t="s">
        <v>599</v>
      </c>
      <c r="G707" s="135"/>
      <c r="H707" s="107"/>
      <c r="I707" s="282"/>
      <c r="J707" s="287"/>
      <c r="K707" s="287"/>
      <c r="L707" s="62"/>
      <c r="M707" s="62"/>
      <c r="N707" s="63"/>
      <c r="O707" s="63"/>
      <c r="P707" s="63"/>
      <c r="Q707" s="63"/>
      <c r="R707" s="63"/>
      <c r="S707" s="63"/>
      <c r="T707" s="63"/>
      <c r="U707" s="63"/>
      <c r="V707" s="63"/>
      <c r="W707" s="63"/>
      <c r="X707" s="63"/>
      <c r="Y707" s="63"/>
      <c r="Z707" s="63"/>
    </row>
    <row r="708" spans="1:26" ht="50">
      <c r="A708" s="63"/>
      <c r="B708" s="304" t="s">
        <v>1578</v>
      </c>
      <c r="C708" s="93" t="s">
        <v>1579</v>
      </c>
      <c r="D708" s="69" t="s">
        <v>2514</v>
      </c>
      <c r="E708" s="94">
        <v>2</v>
      </c>
      <c r="F708" s="94" t="s">
        <v>599</v>
      </c>
      <c r="G708" s="135"/>
      <c r="H708" s="107"/>
      <c r="I708" s="282"/>
      <c r="J708" s="287"/>
      <c r="K708" s="287"/>
      <c r="L708" s="62"/>
      <c r="M708" s="62"/>
      <c r="N708" s="63"/>
      <c r="O708" s="63"/>
      <c r="P708" s="63"/>
      <c r="Q708" s="63"/>
      <c r="R708" s="63"/>
      <c r="S708" s="63"/>
      <c r="T708" s="63"/>
      <c r="U708" s="63"/>
      <c r="V708" s="63"/>
      <c r="W708" s="63"/>
      <c r="X708" s="63"/>
      <c r="Y708" s="63"/>
      <c r="Z708" s="63"/>
    </row>
    <row r="709" spans="1:26" ht="75">
      <c r="A709" s="63"/>
      <c r="B709" s="304" t="s">
        <v>1581</v>
      </c>
      <c r="C709" s="146" t="s">
        <v>1582</v>
      </c>
      <c r="D709" s="146" t="s">
        <v>1583</v>
      </c>
      <c r="E709" s="94">
        <v>2</v>
      </c>
      <c r="F709" s="147" t="s">
        <v>611</v>
      </c>
      <c r="G709" s="146" t="s">
        <v>2515</v>
      </c>
      <c r="H709" s="107"/>
      <c r="I709" s="282"/>
      <c r="J709" s="287"/>
      <c r="K709" s="287"/>
      <c r="L709" s="62"/>
      <c r="M709" s="62"/>
      <c r="N709" s="63"/>
      <c r="O709" s="63"/>
      <c r="P709" s="63"/>
      <c r="Q709" s="63"/>
      <c r="R709" s="63"/>
      <c r="S709" s="63"/>
      <c r="T709" s="63"/>
      <c r="U709" s="63"/>
      <c r="V709" s="63"/>
      <c r="W709" s="63"/>
      <c r="X709" s="63"/>
      <c r="Y709" s="63"/>
      <c r="Z709" s="63"/>
    </row>
    <row r="710" spans="1:26" ht="50">
      <c r="A710" s="63"/>
      <c r="B710" s="304"/>
      <c r="C710" s="69"/>
      <c r="D710" s="93" t="s">
        <v>1585</v>
      </c>
      <c r="E710" s="94">
        <v>2</v>
      </c>
      <c r="F710" s="94" t="s">
        <v>599</v>
      </c>
      <c r="G710" s="93" t="s">
        <v>1586</v>
      </c>
      <c r="H710" s="107"/>
      <c r="I710" s="282"/>
      <c r="J710" s="287"/>
      <c r="K710" s="287"/>
      <c r="L710" s="62"/>
      <c r="M710" s="62"/>
      <c r="N710" s="63"/>
      <c r="O710" s="63"/>
      <c r="P710" s="63"/>
      <c r="Q710" s="63"/>
      <c r="R710" s="63"/>
      <c r="S710" s="63"/>
      <c r="T710" s="63"/>
      <c r="U710" s="63"/>
      <c r="V710" s="63"/>
      <c r="W710" s="63"/>
      <c r="X710" s="63"/>
      <c r="Y710" s="63"/>
      <c r="Z710" s="63"/>
    </row>
    <row r="711" spans="1:26" ht="75">
      <c r="A711" s="63"/>
      <c r="B711" s="304"/>
      <c r="C711" s="69"/>
      <c r="D711" s="93" t="s">
        <v>1587</v>
      </c>
      <c r="E711" s="94">
        <v>2</v>
      </c>
      <c r="F711" s="94" t="s">
        <v>877</v>
      </c>
      <c r="G711" s="93" t="s">
        <v>1588</v>
      </c>
      <c r="H711" s="107"/>
      <c r="I711" s="282"/>
      <c r="J711" s="287"/>
      <c r="K711" s="287"/>
      <c r="L711" s="62"/>
      <c r="M711" s="62"/>
      <c r="N711" s="63"/>
      <c r="O711" s="63"/>
      <c r="P711" s="63"/>
      <c r="Q711" s="63"/>
      <c r="R711" s="63"/>
      <c r="S711" s="63"/>
      <c r="T711" s="63"/>
      <c r="U711" s="63"/>
      <c r="V711" s="63"/>
      <c r="W711" s="63"/>
      <c r="X711" s="63"/>
      <c r="Y711" s="63"/>
      <c r="Z711" s="63"/>
    </row>
    <row r="712" spans="1:26" ht="75">
      <c r="A712" s="63"/>
      <c r="B712" s="304" t="s">
        <v>1589</v>
      </c>
      <c r="C712" s="69" t="s">
        <v>1590</v>
      </c>
      <c r="D712" s="93" t="s">
        <v>1591</v>
      </c>
      <c r="E712" s="94">
        <v>2</v>
      </c>
      <c r="F712" s="94" t="s">
        <v>877</v>
      </c>
      <c r="G712" s="93" t="s">
        <v>1592</v>
      </c>
      <c r="H712" s="107"/>
      <c r="I712" s="282"/>
      <c r="J712" s="287"/>
      <c r="K712" s="287"/>
      <c r="L712" s="62"/>
      <c r="M712" s="62"/>
      <c r="N712" s="63"/>
      <c r="O712" s="63"/>
      <c r="P712" s="63"/>
      <c r="Q712" s="63"/>
      <c r="R712" s="63"/>
      <c r="S712" s="63"/>
      <c r="T712" s="63"/>
      <c r="U712" s="63"/>
      <c r="V712" s="63"/>
      <c r="W712" s="63"/>
      <c r="X712" s="63"/>
      <c r="Y712" s="63"/>
      <c r="Z712" s="63"/>
    </row>
    <row r="713" spans="1:26" ht="75">
      <c r="A713" s="63"/>
      <c r="B713" s="304" t="s">
        <v>1593</v>
      </c>
      <c r="C713" s="69" t="s">
        <v>1594</v>
      </c>
      <c r="D713" s="93" t="s">
        <v>1595</v>
      </c>
      <c r="E713" s="94">
        <v>2</v>
      </c>
      <c r="F713" s="94" t="s">
        <v>599</v>
      </c>
      <c r="G713" s="93" t="s">
        <v>1596</v>
      </c>
      <c r="H713" s="107"/>
      <c r="I713" s="282"/>
      <c r="J713" s="287"/>
      <c r="K713" s="287"/>
      <c r="L713" s="62"/>
      <c r="M713" s="62"/>
      <c r="N713" s="63"/>
      <c r="O713" s="63"/>
      <c r="P713" s="63"/>
      <c r="Q713" s="63"/>
      <c r="R713" s="63"/>
      <c r="S713" s="63"/>
      <c r="T713" s="63"/>
      <c r="U713" s="63"/>
      <c r="V713" s="63"/>
      <c r="W713" s="63"/>
      <c r="X713" s="63"/>
      <c r="Y713" s="63"/>
      <c r="Z713" s="63"/>
    </row>
    <row r="714" spans="1:26" ht="25">
      <c r="A714" s="63"/>
      <c r="B714" s="329" t="s">
        <v>269</v>
      </c>
      <c r="C714" s="1629" t="s">
        <v>175</v>
      </c>
      <c r="D714" s="1630"/>
      <c r="E714" s="1630"/>
      <c r="F714" s="1630"/>
      <c r="G714" s="1630"/>
      <c r="H714" s="1631"/>
      <c r="I714" s="306"/>
      <c r="J714" s="287">
        <f>SUM(E715:E731)</f>
        <v>34</v>
      </c>
      <c r="K714" s="287">
        <f>COUNT(E715:E731)*2</f>
        <v>34</v>
      </c>
      <c r="L714" s="62"/>
      <c r="M714" s="62"/>
      <c r="N714" s="63"/>
      <c r="O714" s="63"/>
      <c r="P714" s="63"/>
      <c r="Q714" s="63"/>
      <c r="R714" s="63"/>
      <c r="S714" s="63"/>
      <c r="T714" s="63"/>
      <c r="U714" s="63"/>
      <c r="V714" s="63"/>
      <c r="W714" s="63"/>
      <c r="X714" s="63"/>
      <c r="Y714" s="63"/>
      <c r="Z714" s="63"/>
    </row>
    <row r="715" spans="1:26" ht="75">
      <c r="A715" s="63"/>
      <c r="B715" s="304" t="s">
        <v>2516</v>
      </c>
      <c r="C715" s="93" t="s">
        <v>1598</v>
      </c>
      <c r="D715" s="69" t="s">
        <v>1599</v>
      </c>
      <c r="E715" s="94">
        <v>2</v>
      </c>
      <c r="F715" s="94" t="s">
        <v>877</v>
      </c>
      <c r="G715" s="135"/>
      <c r="H715" s="107"/>
      <c r="I715" s="282"/>
      <c r="J715" s="287"/>
      <c r="K715" s="287"/>
      <c r="L715" s="62"/>
      <c r="M715" s="62"/>
      <c r="N715" s="63"/>
      <c r="O715" s="63"/>
      <c r="P715" s="63"/>
      <c r="Q715" s="63"/>
      <c r="R715" s="63"/>
      <c r="S715" s="63"/>
      <c r="T715" s="63"/>
      <c r="U715" s="63"/>
      <c r="V715" s="63"/>
      <c r="W715" s="63"/>
      <c r="X715" s="63"/>
      <c r="Y715" s="63"/>
      <c r="Z715" s="63"/>
    </row>
    <row r="716" spans="1:26" ht="50">
      <c r="A716" s="63"/>
      <c r="B716" s="304"/>
      <c r="C716" s="93"/>
      <c r="D716" s="69" t="s">
        <v>1600</v>
      </c>
      <c r="E716" s="94">
        <v>2</v>
      </c>
      <c r="F716" s="94" t="s">
        <v>504</v>
      </c>
      <c r="G716" s="135"/>
      <c r="H716" s="107"/>
      <c r="I716" s="282"/>
      <c r="J716" s="287"/>
      <c r="K716" s="287"/>
      <c r="L716" s="62"/>
      <c r="M716" s="62"/>
      <c r="N716" s="63"/>
      <c r="O716" s="63"/>
      <c r="P716" s="63"/>
      <c r="Q716" s="63"/>
      <c r="R716" s="63"/>
      <c r="S716" s="63"/>
      <c r="T716" s="63"/>
      <c r="U716" s="63"/>
      <c r="V716" s="63"/>
      <c r="W716" s="63"/>
      <c r="X716" s="63"/>
      <c r="Y716" s="63"/>
      <c r="Z716" s="63"/>
    </row>
    <row r="717" spans="1:26" ht="50">
      <c r="A717" s="63"/>
      <c r="B717" s="304"/>
      <c r="C717" s="93"/>
      <c r="D717" s="93" t="s">
        <v>1601</v>
      </c>
      <c r="E717" s="94">
        <v>2</v>
      </c>
      <c r="F717" s="94" t="s">
        <v>469</v>
      </c>
      <c r="G717" s="69" t="s">
        <v>2517</v>
      </c>
      <c r="H717" s="107"/>
      <c r="I717" s="282"/>
      <c r="J717" s="287"/>
      <c r="K717" s="287"/>
      <c r="L717" s="62"/>
      <c r="M717" s="62"/>
      <c r="N717" s="63"/>
      <c r="O717" s="63"/>
      <c r="P717" s="63"/>
      <c r="Q717" s="63"/>
      <c r="R717" s="63"/>
      <c r="S717" s="63"/>
      <c r="T717" s="63"/>
      <c r="U717" s="63"/>
      <c r="V717" s="63"/>
      <c r="W717" s="63"/>
      <c r="X717" s="63"/>
      <c r="Y717" s="63"/>
      <c r="Z717" s="63"/>
    </row>
    <row r="718" spans="1:26" ht="50">
      <c r="A718" s="63"/>
      <c r="B718" s="304" t="s">
        <v>2518</v>
      </c>
      <c r="C718" s="93" t="s">
        <v>1604</v>
      </c>
      <c r="D718" s="69" t="s">
        <v>2519</v>
      </c>
      <c r="E718" s="94">
        <v>2</v>
      </c>
      <c r="F718" s="94" t="s">
        <v>877</v>
      </c>
      <c r="G718" s="135"/>
      <c r="H718" s="107"/>
      <c r="I718" s="282"/>
      <c r="J718" s="287"/>
      <c r="K718" s="287"/>
      <c r="L718" s="62"/>
      <c r="M718" s="62"/>
      <c r="N718" s="63"/>
      <c r="O718" s="63"/>
      <c r="P718" s="63"/>
      <c r="Q718" s="63"/>
      <c r="R718" s="63"/>
      <c r="S718" s="63"/>
      <c r="T718" s="63"/>
      <c r="U718" s="63"/>
      <c r="V718" s="63"/>
      <c r="W718" s="63"/>
      <c r="X718" s="63"/>
      <c r="Y718" s="63"/>
      <c r="Z718" s="63"/>
    </row>
    <row r="719" spans="1:26" ht="50">
      <c r="A719" s="63"/>
      <c r="B719" s="304"/>
      <c r="C719" s="93"/>
      <c r="D719" s="69" t="s">
        <v>2520</v>
      </c>
      <c r="E719" s="94">
        <v>2</v>
      </c>
      <c r="F719" s="94" t="s">
        <v>877</v>
      </c>
      <c r="G719" s="135"/>
      <c r="H719" s="107"/>
      <c r="I719" s="282"/>
      <c r="J719" s="287"/>
      <c r="K719" s="287"/>
      <c r="L719" s="62"/>
      <c r="M719" s="62"/>
      <c r="N719" s="63"/>
      <c r="O719" s="63"/>
      <c r="P719" s="63"/>
      <c r="Q719" s="63"/>
      <c r="R719" s="63"/>
      <c r="S719" s="63"/>
      <c r="T719" s="63"/>
      <c r="U719" s="63"/>
      <c r="V719" s="63"/>
      <c r="W719" s="63"/>
      <c r="X719" s="63"/>
      <c r="Y719" s="63"/>
      <c r="Z719" s="63"/>
    </row>
    <row r="720" spans="1:26" ht="50">
      <c r="A720" s="63"/>
      <c r="B720" s="304"/>
      <c r="C720" s="93"/>
      <c r="D720" s="69" t="s">
        <v>2521</v>
      </c>
      <c r="E720" s="94">
        <v>2</v>
      </c>
      <c r="F720" s="94" t="s">
        <v>877</v>
      </c>
      <c r="G720" s="135"/>
      <c r="H720" s="107"/>
      <c r="I720" s="282"/>
      <c r="J720" s="287"/>
      <c r="K720" s="287"/>
      <c r="L720" s="62"/>
      <c r="M720" s="62"/>
      <c r="N720" s="63"/>
      <c r="O720" s="63"/>
      <c r="P720" s="63"/>
      <c r="Q720" s="63"/>
      <c r="R720" s="63"/>
      <c r="S720" s="63"/>
      <c r="T720" s="63"/>
      <c r="U720" s="63"/>
      <c r="V720" s="63"/>
      <c r="W720" s="63"/>
      <c r="X720" s="63"/>
      <c r="Y720" s="63"/>
      <c r="Z720" s="63"/>
    </row>
    <row r="721" spans="1:26" ht="50">
      <c r="A721" s="63"/>
      <c r="B721" s="304"/>
      <c r="C721" s="93"/>
      <c r="D721" s="69" t="s">
        <v>2522</v>
      </c>
      <c r="E721" s="94">
        <v>2</v>
      </c>
      <c r="F721" s="94" t="s">
        <v>877</v>
      </c>
      <c r="G721" s="135"/>
      <c r="H721" s="107"/>
      <c r="I721" s="282"/>
      <c r="J721" s="287"/>
      <c r="K721" s="287"/>
      <c r="L721" s="62"/>
      <c r="M721" s="62"/>
      <c r="N721" s="63"/>
      <c r="O721" s="63"/>
      <c r="P721" s="63"/>
      <c r="Q721" s="63"/>
      <c r="R721" s="63"/>
      <c r="S721" s="63"/>
      <c r="T721" s="63"/>
      <c r="U721" s="63"/>
      <c r="V721" s="63"/>
      <c r="W721" s="63"/>
      <c r="X721" s="63"/>
      <c r="Y721" s="63"/>
      <c r="Z721" s="63"/>
    </row>
    <row r="722" spans="1:26" ht="50">
      <c r="A722" s="63"/>
      <c r="B722" s="304"/>
      <c r="C722" s="93"/>
      <c r="D722" s="69" t="s">
        <v>2523</v>
      </c>
      <c r="E722" s="94">
        <v>2</v>
      </c>
      <c r="F722" s="94" t="s">
        <v>877</v>
      </c>
      <c r="G722" s="135"/>
      <c r="H722" s="107"/>
      <c r="I722" s="282"/>
      <c r="J722" s="287"/>
      <c r="K722" s="287"/>
      <c r="L722" s="62"/>
      <c r="M722" s="62"/>
      <c r="N722" s="63"/>
      <c r="O722" s="63"/>
      <c r="P722" s="63"/>
      <c r="Q722" s="63"/>
      <c r="R722" s="63"/>
      <c r="S722" s="63"/>
      <c r="T722" s="63"/>
      <c r="U722" s="63"/>
      <c r="V722" s="63"/>
      <c r="W722" s="63"/>
      <c r="X722" s="63"/>
      <c r="Y722" s="63"/>
      <c r="Z722" s="63"/>
    </row>
    <row r="723" spans="1:26" ht="50">
      <c r="A723" s="63"/>
      <c r="B723" s="304"/>
      <c r="C723" s="93"/>
      <c r="D723" s="69" t="s">
        <v>2524</v>
      </c>
      <c r="E723" s="94">
        <v>2</v>
      </c>
      <c r="F723" s="94" t="s">
        <v>877</v>
      </c>
      <c r="G723" s="135"/>
      <c r="H723" s="107"/>
      <c r="I723" s="282"/>
      <c r="J723" s="287"/>
      <c r="K723" s="287"/>
      <c r="L723" s="62"/>
      <c r="M723" s="62"/>
      <c r="N723" s="63"/>
      <c r="O723" s="63"/>
      <c r="P723" s="63"/>
      <c r="Q723" s="63"/>
      <c r="R723" s="63"/>
      <c r="S723" s="63"/>
      <c r="T723" s="63"/>
      <c r="U723" s="63"/>
      <c r="V723" s="63"/>
      <c r="W723" s="63"/>
      <c r="X723" s="63"/>
      <c r="Y723" s="63"/>
      <c r="Z723" s="63"/>
    </row>
    <row r="724" spans="1:26" ht="50">
      <c r="A724" s="63"/>
      <c r="B724" s="304"/>
      <c r="C724" s="93"/>
      <c r="D724" s="69" t="s">
        <v>2525</v>
      </c>
      <c r="E724" s="94">
        <v>2</v>
      </c>
      <c r="F724" s="94" t="s">
        <v>877</v>
      </c>
      <c r="G724" s="135"/>
      <c r="H724" s="107"/>
      <c r="I724" s="282"/>
      <c r="J724" s="287"/>
      <c r="K724" s="287"/>
      <c r="L724" s="62"/>
      <c r="M724" s="62"/>
      <c r="N724" s="63"/>
      <c r="O724" s="63"/>
      <c r="P724" s="63"/>
      <c r="Q724" s="63"/>
      <c r="R724" s="63"/>
      <c r="S724" s="63"/>
      <c r="T724" s="63"/>
      <c r="U724" s="63"/>
      <c r="V724" s="63"/>
      <c r="W724" s="63"/>
      <c r="X724" s="63"/>
      <c r="Y724" s="63"/>
      <c r="Z724" s="63"/>
    </row>
    <row r="725" spans="1:26" ht="50">
      <c r="A725" s="63"/>
      <c r="B725" s="304"/>
      <c r="C725" s="93"/>
      <c r="D725" s="69" t="s">
        <v>2526</v>
      </c>
      <c r="E725" s="94">
        <v>2</v>
      </c>
      <c r="F725" s="94" t="s">
        <v>877</v>
      </c>
      <c r="G725" s="135"/>
      <c r="H725" s="107"/>
      <c r="I725" s="282"/>
      <c r="J725" s="287"/>
      <c r="K725" s="287"/>
      <c r="L725" s="62"/>
      <c r="M725" s="62"/>
      <c r="N725" s="63"/>
      <c r="O725" s="63"/>
      <c r="P725" s="63"/>
      <c r="Q725" s="63"/>
      <c r="R725" s="63"/>
      <c r="S725" s="63"/>
      <c r="T725" s="63"/>
      <c r="U725" s="63"/>
      <c r="V725" s="63"/>
      <c r="W725" s="63"/>
      <c r="X725" s="63"/>
      <c r="Y725" s="63"/>
      <c r="Z725" s="63"/>
    </row>
    <row r="726" spans="1:26" ht="75">
      <c r="A726" s="63"/>
      <c r="B726" s="304"/>
      <c r="C726" s="93"/>
      <c r="D726" s="69" t="s">
        <v>2527</v>
      </c>
      <c r="E726" s="94">
        <v>2</v>
      </c>
      <c r="F726" s="94" t="s">
        <v>877</v>
      </c>
      <c r="G726" s="135"/>
      <c r="H726" s="107"/>
      <c r="I726" s="282"/>
      <c r="J726" s="287"/>
      <c r="K726" s="287"/>
      <c r="L726" s="62"/>
      <c r="M726" s="62"/>
      <c r="N726" s="63"/>
      <c r="O726" s="63"/>
      <c r="P726" s="63"/>
      <c r="Q726" s="63"/>
      <c r="R726" s="63"/>
      <c r="S726" s="63"/>
      <c r="T726" s="63"/>
      <c r="U726" s="63"/>
      <c r="V726" s="63"/>
      <c r="W726" s="63"/>
      <c r="X726" s="63"/>
      <c r="Y726" s="63"/>
      <c r="Z726" s="63"/>
    </row>
    <row r="727" spans="1:26" ht="75">
      <c r="A727" s="63"/>
      <c r="B727" s="304"/>
      <c r="C727" s="93"/>
      <c r="D727" s="69" t="s">
        <v>2528</v>
      </c>
      <c r="E727" s="94">
        <v>2</v>
      </c>
      <c r="F727" s="94" t="s">
        <v>877</v>
      </c>
      <c r="G727" s="135"/>
      <c r="H727" s="107"/>
      <c r="I727" s="282"/>
      <c r="J727" s="287"/>
      <c r="K727" s="287"/>
      <c r="L727" s="62"/>
      <c r="M727" s="62"/>
      <c r="N727" s="63"/>
      <c r="O727" s="63"/>
      <c r="P727" s="63"/>
      <c r="Q727" s="63"/>
      <c r="R727" s="63"/>
      <c r="S727" s="63"/>
      <c r="T727" s="63"/>
      <c r="U727" s="63"/>
      <c r="V727" s="63"/>
      <c r="W727" s="63"/>
      <c r="X727" s="63"/>
      <c r="Y727" s="63"/>
      <c r="Z727" s="63"/>
    </row>
    <row r="728" spans="1:26" ht="75">
      <c r="A728" s="63"/>
      <c r="B728" s="304"/>
      <c r="C728" s="93"/>
      <c r="D728" s="69" t="s">
        <v>2529</v>
      </c>
      <c r="E728" s="94">
        <v>2</v>
      </c>
      <c r="F728" s="94" t="s">
        <v>877</v>
      </c>
      <c r="G728" s="135"/>
      <c r="H728" s="107"/>
      <c r="I728" s="282"/>
      <c r="J728" s="287"/>
      <c r="K728" s="287"/>
      <c r="L728" s="62"/>
      <c r="M728" s="62"/>
      <c r="N728" s="63"/>
      <c r="O728" s="63"/>
      <c r="P728" s="63"/>
      <c r="Q728" s="63"/>
      <c r="R728" s="63"/>
      <c r="S728" s="63"/>
      <c r="T728" s="63"/>
      <c r="U728" s="63"/>
      <c r="V728" s="63"/>
      <c r="W728" s="63"/>
      <c r="X728" s="63"/>
      <c r="Y728" s="63"/>
      <c r="Z728" s="63"/>
    </row>
    <row r="729" spans="1:26" ht="50">
      <c r="A729" s="63"/>
      <c r="B729" s="304"/>
      <c r="C729" s="93"/>
      <c r="D729" s="69" t="s">
        <v>2530</v>
      </c>
      <c r="E729" s="94">
        <v>2</v>
      </c>
      <c r="F729" s="94" t="s">
        <v>877</v>
      </c>
      <c r="G729" s="135"/>
      <c r="H729" s="107"/>
      <c r="I729" s="282"/>
      <c r="J729" s="287"/>
      <c r="K729" s="287"/>
      <c r="L729" s="62"/>
      <c r="M729" s="62"/>
      <c r="N729" s="63"/>
      <c r="O729" s="63"/>
      <c r="P729" s="63"/>
      <c r="Q729" s="63"/>
      <c r="R729" s="63"/>
      <c r="S729" s="63"/>
      <c r="T729" s="63"/>
      <c r="U729" s="63"/>
      <c r="V729" s="63"/>
      <c r="W729" s="63"/>
      <c r="X729" s="63"/>
      <c r="Y729" s="63"/>
      <c r="Z729" s="63"/>
    </row>
    <row r="730" spans="1:26" ht="75">
      <c r="A730" s="63"/>
      <c r="B730" s="304"/>
      <c r="C730" s="93"/>
      <c r="D730" s="69" t="s">
        <v>2531</v>
      </c>
      <c r="E730" s="94">
        <v>2</v>
      </c>
      <c r="F730" s="94" t="s">
        <v>877</v>
      </c>
      <c r="G730" s="135"/>
      <c r="H730" s="107"/>
      <c r="I730" s="282"/>
      <c r="J730" s="287"/>
      <c r="K730" s="287"/>
      <c r="L730" s="62"/>
      <c r="M730" s="62"/>
      <c r="N730" s="63"/>
      <c r="O730" s="63"/>
      <c r="P730" s="63"/>
      <c r="Q730" s="63"/>
      <c r="R730" s="63"/>
      <c r="S730" s="63"/>
      <c r="T730" s="63"/>
      <c r="U730" s="63"/>
      <c r="V730" s="63"/>
      <c r="W730" s="63"/>
      <c r="X730" s="63"/>
      <c r="Y730" s="63"/>
      <c r="Z730" s="63"/>
    </row>
    <row r="731" spans="1:26" ht="50">
      <c r="A731" s="63"/>
      <c r="B731" s="304" t="s">
        <v>2532</v>
      </c>
      <c r="C731" s="93" t="s">
        <v>1619</v>
      </c>
      <c r="D731" s="93" t="s">
        <v>1620</v>
      </c>
      <c r="E731" s="94">
        <v>2</v>
      </c>
      <c r="F731" s="94" t="s">
        <v>599</v>
      </c>
      <c r="G731" s="135"/>
      <c r="H731" s="107"/>
      <c r="I731" s="282"/>
      <c r="J731" s="287"/>
      <c r="K731" s="287"/>
      <c r="L731" s="62"/>
      <c r="M731" s="62"/>
      <c r="N731" s="63"/>
      <c r="O731" s="63"/>
      <c r="P731" s="63"/>
      <c r="Q731" s="63"/>
      <c r="R731" s="63"/>
      <c r="S731" s="63"/>
      <c r="T731" s="63"/>
      <c r="U731" s="63"/>
      <c r="V731" s="63"/>
      <c r="W731" s="63"/>
      <c r="X731" s="63"/>
      <c r="Y731" s="63"/>
      <c r="Z731" s="63"/>
    </row>
    <row r="732" spans="1:26" ht="62.25" hidden="1" customHeight="1">
      <c r="A732" s="105"/>
      <c r="B732" s="374" t="s">
        <v>2533</v>
      </c>
      <c r="C732" s="375" t="s">
        <v>1622</v>
      </c>
      <c r="D732" s="315"/>
      <c r="E732" s="231"/>
      <c r="F732" s="231"/>
      <c r="G732" s="315"/>
      <c r="H732" s="315"/>
      <c r="I732" s="312"/>
      <c r="J732" s="105"/>
      <c r="K732" s="105"/>
      <c r="L732" s="105"/>
      <c r="M732" s="105"/>
      <c r="N732" s="105"/>
      <c r="O732" s="105"/>
      <c r="P732" s="105"/>
      <c r="Q732" s="105"/>
      <c r="R732" s="105"/>
      <c r="S732" s="105"/>
      <c r="T732" s="105"/>
      <c r="U732" s="105"/>
      <c r="V732" s="105"/>
      <c r="W732" s="105"/>
      <c r="X732" s="105"/>
      <c r="Y732" s="105"/>
      <c r="Z732" s="105"/>
    </row>
    <row r="733" spans="1:26" ht="25">
      <c r="A733" s="63"/>
      <c r="B733" s="329" t="s">
        <v>2534</v>
      </c>
      <c r="C733" s="1629" t="s">
        <v>177</v>
      </c>
      <c r="D733" s="1630"/>
      <c r="E733" s="1630"/>
      <c r="F733" s="1630"/>
      <c r="G733" s="1630"/>
      <c r="H733" s="1631"/>
      <c r="I733" s="306"/>
      <c r="J733" s="287">
        <f>SUM(E734:E736)</f>
        <v>6</v>
      </c>
      <c r="K733" s="287">
        <f>COUNT(E734:E736)*2</f>
        <v>6</v>
      </c>
      <c r="L733" s="62"/>
      <c r="M733" s="62"/>
      <c r="N733" s="63"/>
      <c r="O733" s="63"/>
      <c r="P733" s="63"/>
      <c r="Q733" s="63"/>
      <c r="R733" s="63"/>
      <c r="S733" s="63"/>
      <c r="T733" s="63"/>
      <c r="U733" s="63"/>
      <c r="V733" s="63"/>
      <c r="W733" s="63"/>
      <c r="X733" s="63"/>
      <c r="Y733" s="63"/>
      <c r="Z733" s="63"/>
    </row>
    <row r="734" spans="1:26" ht="50">
      <c r="A734" s="63"/>
      <c r="B734" s="304" t="s">
        <v>2535</v>
      </c>
      <c r="C734" s="93" t="s">
        <v>1625</v>
      </c>
      <c r="D734" s="93" t="s">
        <v>1626</v>
      </c>
      <c r="E734" s="94">
        <v>2</v>
      </c>
      <c r="F734" s="94" t="s">
        <v>599</v>
      </c>
      <c r="G734" s="135"/>
      <c r="H734" s="107"/>
      <c r="I734" s="282"/>
      <c r="J734" s="287"/>
      <c r="K734" s="287"/>
      <c r="L734" s="62"/>
      <c r="M734" s="62"/>
      <c r="N734" s="63"/>
      <c r="O734" s="63"/>
      <c r="P734" s="63"/>
      <c r="Q734" s="63"/>
      <c r="R734" s="63"/>
      <c r="S734" s="63"/>
      <c r="T734" s="63"/>
      <c r="U734" s="63"/>
      <c r="V734" s="63"/>
      <c r="W734" s="63"/>
      <c r="X734" s="63"/>
      <c r="Y734" s="63"/>
      <c r="Z734" s="63"/>
    </row>
    <row r="735" spans="1:26" ht="50">
      <c r="A735" s="63"/>
      <c r="B735" s="304" t="s">
        <v>2536</v>
      </c>
      <c r="C735" s="93" t="s">
        <v>1628</v>
      </c>
      <c r="D735" s="93" t="s">
        <v>1629</v>
      </c>
      <c r="E735" s="94">
        <v>2</v>
      </c>
      <c r="F735" s="94" t="s">
        <v>599</v>
      </c>
      <c r="G735" s="135"/>
      <c r="H735" s="107"/>
      <c r="I735" s="282"/>
      <c r="J735" s="287"/>
      <c r="K735" s="287"/>
      <c r="L735" s="62"/>
      <c r="M735" s="62"/>
      <c r="N735" s="63"/>
      <c r="O735" s="63"/>
      <c r="P735" s="63"/>
      <c r="Q735" s="63"/>
      <c r="R735" s="63"/>
      <c r="S735" s="63"/>
      <c r="T735" s="63"/>
      <c r="U735" s="63"/>
      <c r="V735" s="63"/>
      <c r="W735" s="63"/>
      <c r="X735" s="63"/>
      <c r="Y735" s="63"/>
      <c r="Z735" s="63"/>
    </row>
    <row r="736" spans="1:26" ht="50">
      <c r="A736" s="63"/>
      <c r="B736" s="304" t="s">
        <v>1630</v>
      </c>
      <c r="C736" s="93" t="s">
        <v>1631</v>
      </c>
      <c r="D736" s="69" t="s">
        <v>1632</v>
      </c>
      <c r="E736" s="94">
        <v>2</v>
      </c>
      <c r="F736" s="94" t="s">
        <v>599</v>
      </c>
      <c r="G736" s="135"/>
      <c r="H736" s="107"/>
      <c r="I736" s="282"/>
      <c r="J736" s="287"/>
      <c r="K736" s="287"/>
      <c r="L736" s="62"/>
      <c r="M736" s="62"/>
      <c r="N736" s="63"/>
      <c r="O736" s="63"/>
      <c r="P736" s="63"/>
      <c r="Q736" s="63"/>
      <c r="R736" s="63"/>
      <c r="S736" s="63"/>
      <c r="T736" s="63"/>
      <c r="U736" s="63"/>
      <c r="V736" s="63"/>
      <c r="W736" s="63"/>
      <c r="X736" s="63"/>
      <c r="Y736" s="63"/>
      <c r="Z736" s="63"/>
    </row>
    <row r="737" spans="1:26" ht="25">
      <c r="A737" s="63"/>
      <c r="B737" s="329" t="s">
        <v>271</v>
      </c>
      <c r="C737" s="1629" t="s">
        <v>1633</v>
      </c>
      <c r="D737" s="1630"/>
      <c r="E737" s="1630"/>
      <c r="F737" s="1630"/>
      <c r="G737" s="1630"/>
      <c r="H737" s="1631"/>
      <c r="I737" s="306"/>
      <c r="J737" s="287">
        <f>SUM(E741:E744)</f>
        <v>6</v>
      </c>
      <c r="K737" s="287">
        <f>COUNT(E741:E744)*2</f>
        <v>6</v>
      </c>
      <c r="L737" s="62"/>
      <c r="M737" s="62"/>
      <c r="N737" s="63"/>
      <c r="O737" s="63"/>
      <c r="P737" s="63"/>
      <c r="Q737" s="63"/>
      <c r="R737" s="63"/>
      <c r="S737" s="63"/>
      <c r="T737" s="63"/>
      <c r="U737" s="63"/>
      <c r="V737" s="63"/>
      <c r="W737" s="63"/>
      <c r="X737" s="63"/>
      <c r="Y737" s="63"/>
      <c r="Z737" s="63"/>
    </row>
    <row r="738" spans="1:26" ht="100.5" hidden="1" customHeight="1">
      <c r="A738" s="105"/>
      <c r="B738" s="349" t="s">
        <v>1634</v>
      </c>
      <c r="C738" s="177" t="s">
        <v>1635</v>
      </c>
      <c r="D738" s="177" t="s">
        <v>1636</v>
      </c>
      <c r="E738" s="241"/>
      <c r="F738" s="117" t="s">
        <v>599</v>
      </c>
      <c r="G738" s="242" t="s">
        <v>1637</v>
      </c>
      <c r="H738" s="315"/>
      <c r="I738" s="312"/>
      <c r="J738" s="105"/>
      <c r="K738" s="105"/>
      <c r="L738" s="105"/>
      <c r="M738" s="105"/>
      <c r="N738" s="105"/>
      <c r="O738" s="105"/>
      <c r="P738" s="105"/>
      <c r="Q738" s="105"/>
      <c r="R738" s="105"/>
      <c r="S738" s="105"/>
      <c r="T738" s="105"/>
      <c r="U738" s="105"/>
      <c r="V738" s="105"/>
      <c r="W738" s="105"/>
      <c r="X738" s="105"/>
      <c r="Y738" s="105"/>
      <c r="Z738" s="105"/>
    </row>
    <row r="739" spans="1:26" ht="42.75" hidden="1" customHeight="1">
      <c r="A739" s="105"/>
      <c r="B739" s="349" t="s">
        <v>1638</v>
      </c>
      <c r="C739" s="179" t="s">
        <v>1639</v>
      </c>
      <c r="D739" s="179" t="s">
        <v>1640</v>
      </c>
      <c r="E739" s="244"/>
      <c r="F739" s="124" t="s">
        <v>599</v>
      </c>
      <c r="G739" s="245" t="s">
        <v>1641</v>
      </c>
      <c r="H739" s="155"/>
      <c r="I739" s="312"/>
      <c r="J739" s="105"/>
      <c r="K739" s="105"/>
      <c r="L739" s="105"/>
      <c r="M739" s="105"/>
      <c r="N739" s="105"/>
      <c r="O739" s="105"/>
      <c r="P739" s="105"/>
      <c r="Q739" s="105"/>
      <c r="R739" s="105"/>
      <c r="S739" s="105"/>
      <c r="T739" s="105"/>
      <c r="U739" s="105"/>
      <c r="V739" s="105"/>
      <c r="W739" s="105"/>
      <c r="X739" s="105"/>
      <c r="Y739" s="105"/>
      <c r="Z739" s="105"/>
    </row>
    <row r="740" spans="1:26" ht="72" hidden="1" customHeight="1">
      <c r="A740" s="105"/>
      <c r="B740" s="349" t="s">
        <v>1642</v>
      </c>
      <c r="C740" s="181" t="s">
        <v>1643</v>
      </c>
      <c r="D740" s="181" t="s">
        <v>1644</v>
      </c>
      <c r="E740" s="376"/>
      <c r="F740" s="131" t="s">
        <v>599</v>
      </c>
      <c r="G740" s="377" t="s">
        <v>1645</v>
      </c>
      <c r="H740" s="313"/>
      <c r="I740" s="312"/>
      <c r="J740" s="105"/>
      <c r="K740" s="105"/>
      <c r="L740" s="105"/>
      <c r="M740" s="105"/>
      <c r="N740" s="105"/>
      <c r="O740" s="105"/>
      <c r="P740" s="105"/>
      <c r="Q740" s="105"/>
      <c r="R740" s="105"/>
      <c r="S740" s="105"/>
      <c r="T740" s="105"/>
      <c r="U740" s="105"/>
      <c r="V740" s="105"/>
      <c r="W740" s="105"/>
      <c r="X740" s="105"/>
      <c r="Y740" s="105"/>
      <c r="Z740" s="105"/>
    </row>
    <row r="741" spans="1:26" ht="125">
      <c r="A741" s="63"/>
      <c r="B741" s="329" t="s">
        <v>1646</v>
      </c>
      <c r="C741" s="93" t="s">
        <v>1647</v>
      </c>
      <c r="D741" s="93" t="s">
        <v>1648</v>
      </c>
      <c r="E741" s="94">
        <v>2</v>
      </c>
      <c r="F741" s="94" t="s">
        <v>599</v>
      </c>
      <c r="G741" s="93" t="s">
        <v>1649</v>
      </c>
      <c r="H741" s="107"/>
      <c r="I741" s="282"/>
      <c r="J741" s="287"/>
      <c r="K741" s="287"/>
      <c r="L741" s="62"/>
      <c r="M741" s="62"/>
      <c r="N741" s="63"/>
      <c r="O741" s="63"/>
      <c r="P741" s="63"/>
      <c r="Q741" s="63"/>
      <c r="R741" s="63"/>
      <c r="S741" s="63"/>
      <c r="T741" s="63"/>
      <c r="U741" s="63"/>
      <c r="V741" s="63"/>
      <c r="W741" s="63"/>
      <c r="X741" s="63"/>
      <c r="Y741" s="63"/>
      <c r="Z741" s="63"/>
    </row>
    <row r="742" spans="1:26" ht="75">
      <c r="A742" s="63"/>
      <c r="B742" s="329" t="s">
        <v>1650</v>
      </c>
      <c r="C742" s="93" t="s">
        <v>1651</v>
      </c>
      <c r="D742" s="93" t="s">
        <v>1652</v>
      </c>
      <c r="E742" s="94">
        <v>2</v>
      </c>
      <c r="F742" s="94" t="s">
        <v>599</v>
      </c>
      <c r="G742" s="93" t="s">
        <v>1653</v>
      </c>
      <c r="H742" s="107"/>
      <c r="I742" s="282"/>
      <c r="J742" s="287"/>
      <c r="K742" s="287"/>
      <c r="L742" s="62"/>
      <c r="M742" s="62"/>
      <c r="N742" s="63"/>
      <c r="O742" s="63"/>
      <c r="P742" s="63"/>
      <c r="Q742" s="63"/>
      <c r="R742" s="63"/>
      <c r="S742" s="63"/>
      <c r="T742" s="63"/>
      <c r="U742" s="63"/>
      <c r="V742" s="63"/>
      <c r="W742" s="63"/>
      <c r="X742" s="63"/>
      <c r="Y742" s="63"/>
      <c r="Z742" s="63"/>
    </row>
    <row r="743" spans="1:26" ht="72" hidden="1" customHeight="1">
      <c r="A743" s="105"/>
      <c r="B743" s="378" t="s">
        <v>1654</v>
      </c>
      <c r="C743" s="111" t="s">
        <v>1655</v>
      </c>
      <c r="D743" s="111" t="s">
        <v>2537</v>
      </c>
      <c r="E743" s="250"/>
      <c r="F743" s="110" t="s">
        <v>599</v>
      </c>
      <c r="G743" s="251" t="s">
        <v>2538</v>
      </c>
      <c r="H743" s="315"/>
      <c r="I743" s="312"/>
      <c r="J743" s="105"/>
      <c r="K743" s="105"/>
      <c r="L743" s="105"/>
      <c r="M743" s="105"/>
      <c r="N743" s="105"/>
      <c r="O743" s="105"/>
      <c r="P743" s="105"/>
      <c r="Q743" s="105"/>
      <c r="R743" s="105"/>
      <c r="S743" s="105"/>
      <c r="T743" s="105"/>
      <c r="U743" s="105"/>
      <c r="V743" s="105"/>
      <c r="W743" s="105"/>
      <c r="X743" s="105"/>
      <c r="Y743" s="105"/>
      <c r="Z743" s="105"/>
    </row>
    <row r="744" spans="1:26" ht="125">
      <c r="A744" s="63"/>
      <c r="B744" s="329" t="s">
        <v>1656</v>
      </c>
      <c r="C744" s="93" t="s">
        <v>1657</v>
      </c>
      <c r="D744" s="93" t="s">
        <v>1658</v>
      </c>
      <c r="E744" s="94">
        <v>2</v>
      </c>
      <c r="F744" s="94" t="s">
        <v>599</v>
      </c>
      <c r="G744" s="93" t="s">
        <v>1659</v>
      </c>
      <c r="H744" s="107"/>
      <c r="I744" s="282"/>
      <c r="J744" s="287"/>
      <c r="K744" s="287"/>
      <c r="L744" s="62"/>
      <c r="M744" s="62"/>
      <c r="N744" s="63"/>
      <c r="O744" s="63"/>
      <c r="P744" s="63"/>
      <c r="Q744" s="63"/>
      <c r="R744" s="63"/>
      <c r="S744" s="63"/>
      <c r="T744" s="63"/>
      <c r="U744" s="63"/>
      <c r="V744" s="63"/>
      <c r="W744" s="63"/>
      <c r="X744" s="63"/>
      <c r="Y744" s="63"/>
      <c r="Z744" s="63"/>
    </row>
    <row r="745" spans="1:26" ht="25">
      <c r="A745" s="63"/>
      <c r="B745" s="329" t="s">
        <v>272</v>
      </c>
      <c r="C745" s="1629" t="s">
        <v>181</v>
      </c>
      <c r="D745" s="1630"/>
      <c r="E745" s="1630"/>
      <c r="F745" s="1630"/>
      <c r="G745" s="1630"/>
      <c r="H745" s="1631"/>
      <c r="I745" s="306"/>
      <c r="J745" s="287">
        <f>SUM(E746:E748)</f>
        <v>6</v>
      </c>
      <c r="K745" s="287">
        <f>COUNT(E746:E748)*2</f>
        <v>6</v>
      </c>
      <c r="L745" s="62"/>
      <c r="M745" s="62"/>
      <c r="N745" s="63"/>
      <c r="O745" s="63"/>
      <c r="P745" s="63"/>
      <c r="Q745" s="63"/>
      <c r="R745" s="63"/>
      <c r="S745" s="63"/>
      <c r="T745" s="63"/>
      <c r="U745" s="63"/>
      <c r="V745" s="63"/>
      <c r="W745" s="63"/>
      <c r="X745" s="63"/>
      <c r="Y745" s="63"/>
      <c r="Z745" s="63"/>
    </row>
    <row r="746" spans="1:26" ht="50">
      <c r="A746" s="63"/>
      <c r="B746" s="304" t="s">
        <v>2539</v>
      </c>
      <c r="C746" s="93" t="s">
        <v>1661</v>
      </c>
      <c r="D746" s="69" t="s">
        <v>1662</v>
      </c>
      <c r="E746" s="94">
        <v>2</v>
      </c>
      <c r="F746" s="94" t="s">
        <v>599</v>
      </c>
      <c r="G746" s="135" t="s">
        <v>1663</v>
      </c>
      <c r="H746" s="107"/>
      <c r="I746" s="282"/>
      <c r="J746" s="287"/>
      <c r="K746" s="287"/>
      <c r="L746" s="62"/>
      <c r="M746" s="62"/>
      <c r="N746" s="63"/>
      <c r="O746" s="63"/>
      <c r="P746" s="63"/>
      <c r="Q746" s="63"/>
      <c r="R746" s="63"/>
      <c r="S746" s="63"/>
      <c r="T746" s="63"/>
      <c r="U746" s="63"/>
      <c r="V746" s="63"/>
      <c r="W746" s="63"/>
      <c r="X746" s="63"/>
      <c r="Y746" s="63"/>
      <c r="Z746" s="63"/>
    </row>
    <row r="747" spans="1:26" ht="25">
      <c r="A747" s="63"/>
      <c r="B747" s="304"/>
      <c r="C747" s="93"/>
      <c r="D747" s="69" t="s">
        <v>1664</v>
      </c>
      <c r="E747" s="94">
        <v>2</v>
      </c>
      <c r="F747" s="94" t="s">
        <v>387</v>
      </c>
      <c r="G747" s="135" t="s">
        <v>1665</v>
      </c>
      <c r="H747" s="107"/>
      <c r="I747" s="282"/>
      <c r="J747" s="287"/>
      <c r="K747" s="287"/>
      <c r="L747" s="62"/>
      <c r="M747" s="62"/>
      <c r="N747" s="63"/>
      <c r="O747" s="63"/>
      <c r="P747" s="63"/>
      <c r="Q747" s="63"/>
      <c r="R747" s="63"/>
      <c r="S747" s="63"/>
      <c r="T747" s="63"/>
      <c r="U747" s="63"/>
      <c r="V747" s="63"/>
      <c r="W747" s="63"/>
      <c r="X747" s="63"/>
      <c r="Y747" s="63"/>
      <c r="Z747" s="63"/>
    </row>
    <row r="748" spans="1:26" ht="50">
      <c r="A748" s="63"/>
      <c r="B748" s="304" t="s">
        <v>2540</v>
      </c>
      <c r="C748" s="93" t="s">
        <v>1667</v>
      </c>
      <c r="D748" s="69" t="s">
        <v>1668</v>
      </c>
      <c r="E748" s="94">
        <v>2</v>
      </c>
      <c r="F748" s="94" t="s">
        <v>599</v>
      </c>
      <c r="G748" s="69" t="s">
        <v>1669</v>
      </c>
      <c r="H748" s="107"/>
      <c r="I748" s="282"/>
      <c r="J748" s="287"/>
      <c r="K748" s="287"/>
      <c r="L748" s="62"/>
      <c r="M748" s="62"/>
      <c r="N748" s="63"/>
      <c r="O748" s="63"/>
      <c r="P748" s="63"/>
      <c r="Q748" s="63"/>
      <c r="R748" s="63"/>
      <c r="S748" s="63"/>
      <c r="T748" s="63"/>
      <c r="U748" s="63"/>
      <c r="V748" s="63"/>
      <c r="W748" s="63"/>
      <c r="X748" s="63"/>
      <c r="Y748" s="63"/>
      <c r="Z748" s="63"/>
    </row>
    <row r="749" spans="1:26" ht="15" hidden="1" customHeight="1">
      <c r="A749" s="105"/>
      <c r="B749" s="379" t="s">
        <v>1670</v>
      </c>
      <c r="C749" s="380" t="s">
        <v>183</v>
      </c>
      <c r="D749" s="381"/>
      <c r="E749" s="381"/>
      <c r="F749" s="381"/>
      <c r="G749" s="381"/>
      <c r="H749" s="382"/>
      <c r="I749" s="338"/>
      <c r="J749" s="105"/>
      <c r="K749" s="105"/>
      <c r="L749" s="105"/>
      <c r="M749" s="105"/>
      <c r="N749" s="105"/>
      <c r="O749" s="105"/>
      <c r="P749" s="105"/>
      <c r="Q749" s="105"/>
      <c r="R749" s="105"/>
      <c r="S749" s="105"/>
      <c r="T749" s="105"/>
      <c r="U749" s="105"/>
      <c r="V749" s="105"/>
      <c r="W749" s="105"/>
      <c r="X749" s="105"/>
      <c r="Y749" s="105"/>
      <c r="Z749" s="105"/>
    </row>
    <row r="750" spans="1:26" ht="42.75" hidden="1" customHeight="1">
      <c r="A750" s="105"/>
      <c r="B750" s="379" t="s">
        <v>1671</v>
      </c>
      <c r="C750" s="179" t="s">
        <v>1672</v>
      </c>
      <c r="D750" s="179"/>
      <c r="E750" s="252"/>
      <c r="F750" s="252"/>
      <c r="G750" s="179"/>
      <c r="H750" s="383"/>
      <c r="I750" s="384"/>
      <c r="J750" s="105"/>
      <c r="K750" s="105"/>
      <c r="L750" s="105"/>
      <c r="M750" s="105"/>
      <c r="N750" s="105"/>
      <c r="O750" s="105"/>
      <c r="P750" s="105"/>
      <c r="Q750" s="105"/>
      <c r="R750" s="105"/>
      <c r="S750" s="105"/>
      <c r="T750" s="105"/>
      <c r="U750" s="105"/>
      <c r="V750" s="105"/>
      <c r="W750" s="105"/>
      <c r="X750" s="105"/>
      <c r="Y750" s="105"/>
      <c r="Z750" s="105"/>
    </row>
    <row r="751" spans="1:26" ht="42.75" hidden="1" customHeight="1">
      <c r="A751" s="105"/>
      <c r="B751" s="379" t="s">
        <v>1673</v>
      </c>
      <c r="C751" s="179" t="s">
        <v>1674</v>
      </c>
      <c r="D751" s="179"/>
      <c r="E751" s="252"/>
      <c r="F751" s="252"/>
      <c r="G751" s="179"/>
      <c r="H751" s="383"/>
      <c r="I751" s="384"/>
      <c r="J751" s="105"/>
      <c r="K751" s="105"/>
      <c r="L751" s="105"/>
      <c r="M751" s="105"/>
      <c r="N751" s="105"/>
      <c r="O751" s="105"/>
      <c r="P751" s="105"/>
      <c r="Q751" s="105"/>
      <c r="R751" s="105"/>
      <c r="S751" s="105"/>
      <c r="T751" s="105"/>
      <c r="U751" s="105"/>
      <c r="V751" s="105"/>
      <c r="W751" s="105"/>
      <c r="X751" s="105"/>
      <c r="Y751" s="105"/>
      <c r="Z751" s="105"/>
    </row>
    <row r="752" spans="1:26" ht="42.75" hidden="1" customHeight="1">
      <c r="A752" s="105"/>
      <c r="B752" s="379" t="s">
        <v>1675</v>
      </c>
      <c r="C752" s="179" t="s">
        <v>1676</v>
      </c>
      <c r="D752" s="179"/>
      <c r="E752" s="252"/>
      <c r="F752" s="252"/>
      <c r="G752" s="179"/>
      <c r="H752" s="383"/>
      <c r="I752" s="384"/>
      <c r="J752" s="105"/>
      <c r="K752" s="105"/>
      <c r="L752" s="105"/>
      <c r="M752" s="105"/>
      <c r="N752" s="105"/>
      <c r="O752" s="105"/>
      <c r="P752" s="105"/>
      <c r="Q752" s="105"/>
      <c r="R752" s="105"/>
      <c r="S752" s="105"/>
      <c r="T752" s="105"/>
      <c r="U752" s="105"/>
      <c r="V752" s="105"/>
      <c r="W752" s="105"/>
      <c r="X752" s="105"/>
      <c r="Y752" s="105"/>
      <c r="Z752" s="105"/>
    </row>
    <row r="753" spans="1:26" ht="72" hidden="1" customHeight="1">
      <c r="A753" s="105"/>
      <c r="B753" s="379" t="s">
        <v>1677</v>
      </c>
      <c r="C753" s="179" t="s">
        <v>1678</v>
      </c>
      <c r="D753" s="179"/>
      <c r="E753" s="252"/>
      <c r="F753" s="252"/>
      <c r="G753" s="179"/>
      <c r="H753" s="383"/>
      <c r="I753" s="384"/>
      <c r="J753" s="105"/>
      <c r="K753" s="105"/>
      <c r="L753" s="105"/>
      <c r="M753" s="105"/>
      <c r="N753" s="105"/>
      <c r="O753" s="105"/>
      <c r="P753" s="105"/>
      <c r="Q753" s="105"/>
      <c r="R753" s="105"/>
      <c r="S753" s="105"/>
      <c r="T753" s="105"/>
      <c r="U753" s="105"/>
      <c r="V753" s="105"/>
      <c r="W753" s="105"/>
      <c r="X753" s="105"/>
      <c r="Y753" s="105"/>
      <c r="Z753" s="105"/>
    </row>
    <row r="754" spans="1:26" ht="28.5" hidden="1" customHeight="1">
      <c r="A754" s="105"/>
      <c r="B754" s="379" t="s">
        <v>1679</v>
      </c>
      <c r="C754" s="179" t="s">
        <v>1680</v>
      </c>
      <c r="D754" s="179"/>
      <c r="E754" s="252"/>
      <c r="F754" s="252"/>
      <c r="G754" s="179"/>
      <c r="H754" s="383"/>
      <c r="I754" s="384"/>
      <c r="J754" s="105"/>
      <c r="K754" s="105"/>
      <c r="L754" s="105"/>
      <c r="M754" s="105"/>
      <c r="N754" s="105"/>
      <c r="O754" s="105"/>
      <c r="P754" s="105"/>
      <c r="Q754" s="105"/>
      <c r="R754" s="105"/>
      <c r="S754" s="105"/>
      <c r="T754" s="105"/>
      <c r="U754" s="105"/>
      <c r="V754" s="105"/>
      <c r="W754" s="105"/>
      <c r="X754" s="105"/>
      <c r="Y754" s="105"/>
      <c r="Z754" s="105"/>
    </row>
    <row r="755" spans="1:26" ht="28.5" hidden="1" customHeight="1">
      <c r="A755" s="105"/>
      <c r="B755" s="379" t="s">
        <v>1681</v>
      </c>
      <c r="C755" s="181" t="s">
        <v>1682</v>
      </c>
      <c r="D755" s="181"/>
      <c r="E755" s="254"/>
      <c r="F755" s="254"/>
      <c r="G755" s="181"/>
      <c r="H755" s="247"/>
      <c r="I755" s="384"/>
      <c r="J755" s="105"/>
      <c r="K755" s="105"/>
      <c r="L755" s="105"/>
      <c r="M755" s="105"/>
      <c r="N755" s="105"/>
      <c r="O755" s="105"/>
      <c r="P755" s="105"/>
      <c r="Q755" s="105"/>
      <c r="R755" s="105"/>
      <c r="S755" s="105"/>
      <c r="T755" s="105"/>
      <c r="U755" s="105"/>
      <c r="V755" s="105"/>
      <c r="W755" s="105"/>
      <c r="X755" s="105"/>
      <c r="Y755" s="105"/>
      <c r="Z755" s="105"/>
    </row>
    <row r="756" spans="1:26" ht="24">
      <c r="A756" s="63"/>
      <c r="B756" s="344" t="s">
        <v>1683</v>
      </c>
      <c r="C756" s="1629" t="s">
        <v>185</v>
      </c>
      <c r="D756" s="1630"/>
      <c r="E756" s="1630"/>
      <c r="F756" s="1630"/>
      <c r="G756" s="1630"/>
      <c r="H756" s="1631"/>
      <c r="I756" s="306"/>
      <c r="J756" s="287">
        <f>SUM(E762:E764)</f>
        <v>6</v>
      </c>
      <c r="K756" s="287">
        <f>COUNT(E762:E764)*2</f>
        <v>6</v>
      </c>
      <c r="L756" s="62"/>
      <c r="M756" s="62"/>
      <c r="N756" s="63"/>
      <c r="O756" s="63"/>
      <c r="P756" s="63"/>
      <c r="Q756" s="63"/>
      <c r="R756" s="63"/>
      <c r="S756" s="63"/>
      <c r="T756" s="63"/>
      <c r="U756" s="63"/>
      <c r="V756" s="63"/>
      <c r="W756" s="63"/>
      <c r="X756" s="63"/>
      <c r="Y756" s="63"/>
      <c r="Z756" s="63"/>
    </row>
    <row r="757" spans="1:26" ht="72" hidden="1" customHeight="1">
      <c r="A757" s="105"/>
      <c r="B757" s="379" t="s">
        <v>1684</v>
      </c>
      <c r="C757" s="177" t="s">
        <v>1685</v>
      </c>
      <c r="D757" s="385"/>
      <c r="E757" s="386"/>
      <c r="F757" s="386"/>
      <c r="G757" s="385"/>
      <c r="H757" s="385"/>
      <c r="I757" s="338"/>
      <c r="J757" s="105"/>
      <c r="K757" s="105"/>
      <c r="L757" s="105"/>
      <c r="M757" s="105"/>
      <c r="N757" s="105"/>
      <c r="O757" s="105"/>
      <c r="P757" s="105"/>
      <c r="Q757" s="105"/>
      <c r="R757" s="105"/>
      <c r="S757" s="105"/>
      <c r="T757" s="105"/>
      <c r="U757" s="105"/>
      <c r="V757" s="105"/>
      <c r="W757" s="105"/>
      <c r="X757" s="105"/>
      <c r="Y757" s="105"/>
      <c r="Z757" s="105"/>
    </row>
    <row r="758" spans="1:26" ht="57" hidden="1" customHeight="1">
      <c r="A758" s="105"/>
      <c r="B758" s="379" t="s">
        <v>1686</v>
      </c>
      <c r="C758" s="179" t="s">
        <v>1687</v>
      </c>
      <c r="D758" s="387"/>
      <c r="E758" s="388"/>
      <c r="F758" s="388"/>
      <c r="G758" s="387"/>
      <c r="H758" s="387"/>
      <c r="I758" s="338"/>
      <c r="J758" s="105"/>
      <c r="K758" s="105"/>
      <c r="L758" s="105"/>
      <c r="M758" s="105"/>
      <c r="N758" s="105"/>
      <c r="O758" s="105"/>
      <c r="P758" s="105"/>
      <c r="Q758" s="105"/>
      <c r="R758" s="105"/>
      <c r="S758" s="105"/>
      <c r="T758" s="105"/>
      <c r="U758" s="105"/>
      <c r="V758" s="105"/>
      <c r="W758" s="105"/>
      <c r="X758" s="105"/>
      <c r="Y758" s="105"/>
      <c r="Z758" s="105"/>
    </row>
    <row r="759" spans="1:26" ht="42.75" hidden="1" customHeight="1">
      <c r="A759" s="105"/>
      <c r="B759" s="379" t="s">
        <v>1688</v>
      </c>
      <c r="C759" s="179" t="s">
        <v>1689</v>
      </c>
      <c r="D759" s="387"/>
      <c r="E759" s="388"/>
      <c r="F759" s="388"/>
      <c r="G759" s="387"/>
      <c r="H759" s="387"/>
      <c r="I759" s="338"/>
      <c r="J759" s="105"/>
      <c r="K759" s="105"/>
      <c r="L759" s="105"/>
      <c r="M759" s="105"/>
      <c r="N759" s="105"/>
      <c r="O759" s="105"/>
      <c r="P759" s="105"/>
      <c r="Q759" s="105"/>
      <c r="R759" s="105"/>
      <c r="S759" s="105"/>
      <c r="T759" s="105"/>
      <c r="U759" s="105"/>
      <c r="V759" s="105"/>
      <c r="W759" s="105"/>
      <c r="X759" s="105"/>
      <c r="Y759" s="105"/>
      <c r="Z759" s="105"/>
    </row>
    <row r="760" spans="1:26" ht="42.75" hidden="1" customHeight="1">
      <c r="A760" s="105"/>
      <c r="B760" s="379" t="s">
        <v>1690</v>
      </c>
      <c r="C760" s="179" t="s">
        <v>1691</v>
      </c>
      <c r="D760" s="387"/>
      <c r="E760" s="388"/>
      <c r="F760" s="388"/>
      <c r="G760" s="387"/>
      <c r="H760" s="387"/>
      <c r="I760" s="338"/>
      <c r="J760" s="105"/>
      <c r="K760" s="105"/>
      <c r="L760" s="105"/>
      <c r="M760" s="105"/>
      <c r="N760" s="105"/>
      <c r="O760" s="105"/>
      <c r="P760" s="105"/>
      <c r="Q760" s="105"/>
      <c r="R760" s="105"/>
      <c r="S760" s="105"/>
      <c r="T760" s="105"/>
      <c r="U760" s="105"/>
      <c r="V760" s="105"/>
      <c r="W760" s="105"/>
      <c r="X760" s="105"/>
      <c r="Y760" s="105"/>
      <c r="Z760" s="105"/>
    </row>
    <row r="761" spans="1:26" ht="42.75" hidden="1" customHeight="1">
      <c r="A761" s="105"/>
      <c r="B761" s="379" t="s">
        <v>1692</v>
      </c>
      <c r="C761" s="181" t="s">
        <v>1693</v>
      </c>
      <c r="D761" s="389"/>
      <c r="E761" s="390"/>
      <c r="F761" s="390"/>
      <c r="G761" s="389"/>
      <c r="H761" s="389"/>
      <c r="I761" s="338"/>
      <c r="J761" s="105"/>
      <c r="K761" s="105"/>
      <c r="L761" s="105"/>
      <c r="M761" s="105"/>
      <c r="N761" s="105"/>
      <c r="O761" s="105"/>
      <c r="P761" s="105"/>
      <c r="Q761" s="105"/>
      <c r="R761" s="105"/>
      <c r="S761" s="105"/>
      <c r="T761" s="105"/>
      <c r="U761" s="105"/>
      <c r="V761" s="105"/>
      <c r="W761" s="105"/>
      <c r="X761" s="105"/>
      <c r="Y761" s="105"/>
      <c r="Z761" s="105"/>
    </row>
    <row r="762" spans="1:26" ht="75">
      <c r="A762" s="63"/>
      <c r="B762" s="304" t="s">
        <v>1694</v>
      </c>
      <c r="C762" s="93" t="s">
        <v>2541</v>
      </c>
      <c r="D762" s="93" t="s">
        <v>1696</v>
      </c>
      <c r="E762" s="94">
        <v>2</v>
      </c>
      <c r="F762" s="94" t="s">
        <v>599</v>
      </c>
      <c r="G762" s="93" t="s">
        <v>1697</v>
      </c>
      <c r="H762" s="107"/>
      <c r="I762" s="282"/>
      <c r="J762" s="287"/>
      <c r="K762" s="287"/>
      <c r="L762" s="62"/>
      <c r="M762" s="62"/>
      <c r="N762" s="63"/>
      <c r="O762" s="63"/>
      <c r="P762" s="63"/>
      <c r="Q762" s="63"/>
      <c r="R762" s="63"/>
      <c r="S762" s="63"/>
      <c r="T762" s="63"/>
      <c r="U762" s="63"/>
      <c r="V762" s="63"/>
      <c r="W762" s="63"/>
      <c r="X762" s="63"/>
      <c r="Y762" s="63"/>
      <c r="Z762" s="63"/>
    </row>
    <row r="763" spans="1:26" ht="100">
      <c r="A763" s="63"/>
      <c r="B763" s="304" t="s">
        <v>1698</v>
      </c>
      <c r="C763" s="391" t="s">
        <v>1699</v>
      </c>
      <c r="D763" s="93" t="s">
        <v>1700</v>
      </c>
      <c r="E763" s="94">
        <v>2</v>
      </c>
      <c r="F763" s="206" t="s">
        <v>599</v>
      </c>
      <c r="G763" s="93" t="s">
        <v>1701</v>
      </c>
      <c r="H763" s="392"/>
      <c r="I763" s="282"/>
      <c r="J763" s="287"/>
      <c r="K763" s="287"/>
      <c r="L763" s="62"/>
      <c r="M763" s="62"/>
      <c r="N763" s="63"/>
      <c r="O763" s="63"/>
      <c r="P763" s="63"/>
      <c r="Q763" s="63"/>
      <c r="R763" s="63"/>
      <c r="S763" s="63"/>
      <c r="T763" s="63"/>
      <c r="U763" s="63"/>
      <c r="V763" s="63"/>
      <c r="W763" s="63"/>
      <c r="X763" s="63"/>
      <c r="Y763" s="63"/>
      <c r="Z763" s="63"/>
    </row>
    <row r="764" spans="1:26" ht="50">
      <c r="A764" s="63"/>
      <c r="B764" s="304" t="s">
        <v>2542</v>
      </c>
      <c r="C764" s="93" t="s">
        <v>1702</v>
      </c>
      <c r="D764" s="93" t="s">
        <v>1703</v>
      </c>
      <c r="E764" s="94">
        <v>2</v>
      </c>
      <c r="F764" s="206" t="s">
        <v>599</v>
      </c>
      <c r="G764" s="93" t="s">
        <v>1704</v>
      </c>
      <c r="H764" s="107"/>
      <c r="I764" s="282"/>
      <c r="J764" s="287"/>
      <c r="K764" s="287"/>
      <c r="L764" s="62"/>
      <c r="M764" s="62"/>
      <c r="N764" s="63"/>
      <c r="O764" s="63"/>
      <c r="P764" s="63"/>
      <c r="Q764" s="63"/>
      <c r="R764" s="63"/>
      <c r="S764" s="63"/>
      <c r="T764" s="63"/>
      <c r="U764" s="63"/>
      <c r="V764" s="63"/>
      <c r="W764" s="63"/>
      <c r="X764" s="63"/>
      <c r="Y764" s="63"/>
      <c r="Z764" s="63"/>
    </row>
    <row r="765" spans="1:26" ht="28.5" hidden="1" customHeight="1">
      <c r="A765" s="105"/>
      <c r="B765" s="310" t="s">
        <v>1705</v>
      </c>
      <c r="C765" s="179" t="s">
        <v>1706</v>
      </c>
      <c r="D765" s="179"/>
      <c r="E765" s="124"/>
      <c r="F765" s="124"/>
      <c r="G765" s="179"/>
      <c r="H765" s="155"/>
      <c r="I765" s="312"/>
      <c r="J765" s="105"/>
      <c r="K765" s="105"/>
      <c r="L765" s="105"/>
      <c r="M765" s="105"/>
      <c r="N765" s="105"/>
      <c r="O765" s="105"/>
      <c r="P765" s="105"/>
      <c r="Q765" s="105"/>
      <c r="R765" s="105"/>
      <c r="S765" s="105"/>
      <c r="T765" s="105"/>
      <c r="U765" s="105"/>
      <c r="V765" s="105"/>
      <c r="W765" s="105"/>
      <c r="X765" s="105"/>
      <c r="Y765" s="105"/>
      <c r="Z765" s="105"/>
    </row>
    <row r="766" spans="1:26" ht="42.75" hidden="1" customHeight="1">
      <c r="A766" s="105"/>
      <c r="B766" s="310" t="s">
        <v>1707</v>
      </c>
      <c r="C766" s="181" t="s">
        <v>1708</v>
      </c>
      <c r="D766" s="181"/>
      <c r="E766" s="131"/>
      <c r="F766" s="131"/>
      <c r="G766" s="181"/>
      <c r="H766" s="313"/>
      <c r="I766" s="312"/>
      <c r="J766" s="105"/>
      <c r="K766" s="105"/>
      <c r="L766" s="105"/>
      <c r="M766" s="105"/>
      <c r="N766" s="105"/>
      <c r="O766" s="105"/>
      <c r="P766" s="105"/>
      <c r="Q766" s="105"/>
      <c r="R766" s="105"/>
      <c r="S766" s="105"/>
      <c r="T766" s="105"/>
      <c r="U766" s="105"/>
      <c r="V766" s="105"/>
      <c r="W766" s="105"/>
      <c r="X766" s="105"/>
      <c r="Y766" s="105"/>
      <c r="Z766" s="105"/>
    </row>
    <row r="767" spans="1:26" ht="25">
      <c r="A767" s="63"/>
      <c r="B767" s="393" t="s">
        <v>273</v>
      </c>
      <c r="C767" s="1629" t="s">
        <v>187</v>
      </c>
      <c r="D767" s="1630"/>
      <c r="E767" s="1630"/>
      <c r="F767" s="1630"/>
      <c r="G767" s="1630"/>
      <c r="H767" s="1631"/>
      <c r="I767" s="306"/>
      <c r="J767" s="287">
        <f>SUM(E768:E785)</f>
        <v>30</v>
      </c>
      <c r="K767" s="287">
        <f>COUNT(E768:E785)*2</f>
        <v>30</v>
      </c>
      <c r="L767" s="62"/>
      <c r="M767" s="62"/>
      <c r="N767" s="63"/>
      <c r="O767" s="63"/>
      <c r="P767" s="63"/>
      <c r="Q767" s="63"/>
      <c r="R767" s="63"/>
      <c r="S767" s="63"/>
      <c r="T767" s="63"/>
      <c r="U767" s="63"/>
      <c r="V767" s="63"/>
      <c r="W767" s="63"/>
      <c r="X767" s="63"/>
      <c r="Y767" s="63"/>
      <c r="Z767" s="63"/>
    </row>
    <row r="768" spans="1:26" ht="30.75" hidden="1" customHeight="1">
      <c r="A768" s="105"/>
      <c r="B768" s="394" t="s">
        <v>1709</v>
      </c>
      <c r="C768" s="395" t="s">
        <v>1710</v>
      </c>
      <c r="D768" s="396"/>
      <c r="E768" s="397"/>
      <c r="F768" s="397"/>
      <c r="G768" s="396"/>
      <c r="H768" s="398"/>
      <c r="I768" s="399"/>
      <c r="J768" s="105"/>
      <c r="K768" s="105"/>
      <c r="L768" s="105"/>
      <c r="M768" s="105"/>
      <c r="N768" s="105"/>
      <c r="O768" s="105"/>
      <c r="P768" s="105"/>
      <c r="Q768" s="105"/>
      <c r="R768" s="105"/>
      <c r="S768" s="105"/>
      <c r="T768" s="105"/>
      <c r="U768" s="105"/>
      <c r="V768" s="105"/>
      <c r="W768" s="105"/>
      <c r="X768" s="105"/>
      <c r="Y768" s="105"/>
      <c r="Z768" s="105"/>
    </row>
    <row r="769" spans="1:26" ht="46.5" hidden="1" customHeight="1">
      <c r="A769" s="105"/>
      <c r="B769" s="394" t="s">
        <v>1711</v>
      </c>
      <c r="C769" s="400" t="s">
        <v>1712</v>
      </c>
      <c r="D769" s="401"/>
      <c r="E769" s="402"/>
      <c r="F769" s="402"/>
      <c r="G769" s="403"/>
      <c r="H769" s="404"/>
      <c r="I769" s="327"/>
      <c r="J769" s="105"/>
      <c r="K769" s="105"/>
      <c r="L769" s="105"/>
      <c r="M769" s="105"/>
      <c r="N769" s="105"/>
      <c r="O769" s="105"/>
      <c r="P769" s="105"/>
      <c r="Q769" s="105"/>
      <c r="R769" s="105"/>
      <c r="S769" s="105"/>
      <c r="T769" s="105"/>
      <c r="U769" s="105"/>
      <c r="V769" s="105"/>
      <c r="W769" s="105"/>
      <c r="X769" s="105"/>
      <c r="Y769" s="105"/>
      <c r="Z769" s="105"/>
    </row>
    <row r="770" spans="1:26" ht="125">
      <c r="A770" s="63"/>
      <c r="B770" s="329" t="s">
        <v>1713</v>
      </c>
      <c r="C770" s="93" t="s">
        <v>1714</v>
      </c>
      <c r="D770" s="93" t="s">
        <v>2543</v>
      </c>
      <c r="E770" s="94">
        <v>2</v>
      </c>
      <c r="F770" s="94" t="s">
        <v>599</v>
      </c>
      <c r="G770" s="93" t="s">
        <v>1716</v>
      </c>
      <c r="H770" s="95"/>
      <c r="I770" s="331"/>
      <c r="J770" s="287"/>
      <c r="K770" s="287"/>
      <c r="L770" s="62"/>
      <c r="M770" s="62"/>
      <c r="N770" s="63"/>
      <c r="O770" s="63"/>
      <c r="P770" s="63"/>
      <c r="Q770" s="63"/>
      <c r="R770" s="63"/>
      <c r="S770" s="63"/>
      <c r="T770" s="63"/>
      <c r="U770" s="63"/>
      <c r="V770" s="63"/>
      <c r="W770" s="63"/>
      <c r="X770" s="63"/>
      <c r="Y770" s="63"/>
      <c r="Z770" s="63"/>
    </row>
    <row r="771" spans="1:26" ht="75">
      <c r="A771" s="63"/>
      <c r="B771" s="329"/>
      <c r="C771" s="93"/>
      <c r="D771" s="93" t="s">
        <v>1717</v>
      </c>
      <c r="E771" s="94">
        <v>2</v>
      </c>
      <c r="F771" s="94" t="s">
        <v>599</v>
      </c>
      <c r="G771" s="93" t="s">
        <v>1718</v>
      </c>
      <c r="H771" s="95"/>
      <c r="I771" s="331"/>
      <c r="J771" s="287"/>
      <c r="K771" s="287"/>
      <c r="L771" s="62"/>
      <c r="M771" s="62"/>
      <c r="N771" s="63"/>
      <c r="O771" s="63"/>
      <c r="P771" s="63"/>
      <c r="Q771" s="63"/>
      <c r="R771" s="63"/>
      <c r="S771" s="63"/>
      <c r="T771" s="63"/>
      <c r="U771" s="63"/>
      <c r="V771" s="63"/>
      <c r="W771" s="63"/>
      <c r="X771" s="63"/>
      <c r="Y771" s="63"/>
      <c r="Z771" s="63"/>
    </row>
    <row r="772" spans="1:26" ht="50">
      <c r="A772" s="63"/>
      <c r="B772" s="329"/>
      <c r="C772" s="93"/>
      <c r="D772" s="93" t="s">
        <v>1719</v>
      </c>
      <c r="E772" s="94">
        <v>2</v>
      </c>
      <c r="F772" s="94" t="s">
        <v>1149</v>
      </c>
      <c r="G772" s="93" t="s">
        <v>1720</v>
      </c>
      <c r="H772" s="95"/>
      <c r="I772" s="331"/>
      <c r="J772" s="287"/>
      <c r="K772" s="287"/>
      <c r="L772" s="62"/>
      <c r="M772" s="62"/>
      <c r="N772" s="63"/>
      <c r="O772" s="63"/>
      <c r="P772" s="63"/>
      <c r="Q772" s="63"/>
      <c r="R772" s="63"/>
      <c r="S772" s="63"/>
      <c r="T772" s="63"/>
      <c r="U772" s="63"/>
      <c r="V772" s="63"/>
      <c r="W772" s="63"/>
      <c r="X772" s="63"/>
      <c r="Y772" s="63"/>
      <c r="Z772" s="63"/>
    </row>
    <row r="773" spans="1:26" ht="75">
      <c r="A773" s="63"/>
      <c r="B773" s="329"/>
      <c r="C773" s="93"/>
      <c r="D773" s="93" t="s">
        <v>1721</v>
      </c>
      <c r="E773" s="94">
        <v>2</v>
      </c>
      <c r="F773" s="94" t="s">
        <v>599</v>
      </c>
      <c r="G773" s="93" t="s">
        <v>1722</v>
      </c>
      <c r="H773" s="95"/>
      <c r="I773" s="331"/>
      <c r="J773" s="287"/>
      <c r="K773" s="287"/>
      <c r="L773" s="62"/>
      <c r="M773" s="62"/>
      <c r="N773" s="63"/>
      <c r="O773" s="63"/>
      <c r="P773" s="63"/>
      <c r="Q773" s="63"/>
      <c r="R773" s="63"/>
      <c r="S773" s="63"/>
      <c r="T773" s="63"/>
      <c r="U773" s="63"/>
      <c r="V773" s="63"/>
      <c r="W773" s="63"/>
      <c r="X773" s="63"/>
      <c r="Y773" s="63"/>
      <c r="Z773" s="63"/>
    </row>
    <row r="774" spans="1:26" ht="150">
      <c r="A774" s="63"/>
      <c r="B774" s="329" t="s">
        <v>1723</v>
      </c>
      <c r="C774" s="93" t="s">
        <v>1724</v>
      </c>
      <c r="D774" s="93" t="s">
        <v>1729</v>
      </c>
      <c r="E774" s="94">
        <v>2</v>
      </c>
      <c r="F774" s="94" t="s">
        <v>599</v>
      </c>
      <c r="G774" s="93" t="s">
        <v>1730</v>
      </c>
      <c r="H774" s="95"/>
      <c r="I774" s="331"/>
      <c r="J774" s="287"/>
      <c r="K774" s="287"/>
      <c r="L774" s="62"/>
      <c r="M774" s="62"/>
      <c r="N774" s="63"/>
      <c r="O774" s="63"/>
      <c r="P774" s="63"/>
      <c r="Q774" s="63"/>
      <c r="R774" s="63"/>
      <c r="S774" s="63"/>
      <c r="T774" s="63"/>
      <c r="U774" s="63"/>
      <c r="V774" s="63"/>
      <c r="W774" s="63"/>
      <c r="X774" s="63"/>
      <c r="Y774" s="63"/>
      <c r="Z774" s="63"/>
    </row>
    <row r="775" spans="1:26" ht="75">
      <c r="A775" s="63"/>
      <c r="B775" s="329"/>
      <c r="C775" s="93"/>
      <c r="D775" s="93" t="s">
        <v>1734</v>
      </c>
      <c r="E775" s="94">
        <v>2</v>
      </c>
      <c r="F775" s="94" t="s">
        <v>599</v>
      </c>
      <c r="G775" s="93" t="s">
        <v>1732</v>
      </c>
      <c r="H775" s="95"/>
      <c r="I775" s="331"/>
      <c r="J775" s="287"/>
      <c r="K775" s="287"/>
      <c r="L775" s="62"/>
      <c r="M775" s="62"/>
      <c r="N775" s="63"/>
      <c r="O775" s="63"/>
      <c r="P775" s="63"/>
      <c r="Q775" s="63"/>
      <c r="R775" s="63"/>
      <c r="S775" s="63"/>
      <c r="T775" s="63"/>
      <c r="U775" s="63"/>
      <c r="V775" s="63"/>
      <c r="W775" s="63"/>
      <c r="X775" s="63"/>
      <c r="Y775" s="63"/>
      <c r="Z775" s="63"/>
    </row>
    <row r="776" spans="1:26" ht="75">
      <c r="A776" s="63"/>
      <c r="B776" s="329" t="s">
        <v>1735</v>
      </c>
      <c r="C776" s="93" t="s">
        <v>1736</v>
      </c>
      <c r="D776" s="93" t="s">
        <v>1737</v>
      </c>
      <c r="E776" s="94">
        <v>2</v>
      </c>
      <c r="F776" s="94" t="s">
        <v>599</v>
      </c>
      <c r="G776" s="93" t="s">
        <v>1738</v>
      </c>
      <c r="H776" s="95"/>
      <c r="I776" s="331"/>
      <c r="J776" s="287"/>
      <c r="K776" s="287"/>
      <c r="L776" s="62"/>
      <c r="M776" s="62"/>
      <c r="N776" s="63"/>
      <c r="O776" s="63"/>
      <c r="P776" s="63"/>
      <c r="Q776" s="63"/>
      <c r="R776" s="63"/>
      <c r="S776" s="63"/>
      <c r="T776" s="63"/>
      <c r="U776" s="63"/>
      <c r="V776" s="63"/>
      <c r="W776" s="63"/>
      <c r="X776" s="63"/>
      <c r="Y776" s="63"/>
      <c r="Z776" s="63"/>
    </row>
    <row r="777" spans="1:26" ht="75">
      <c r="A777" s="63"/>
      <c r="B777" s="329"/>
      <c r="C777" s="93"/>
      <c r="D777" s="93" t="s">
        <v>1740</v>
      </c>
      <c r="E777" s="94">
        <v>2</v>
      </c>
      <c r="F777" s="94" t="s">
        <v>599</v>
      </c>
      <c r="G777" s="93" t="s">
        <v>1738</v>
      </c>
      <c r="H777" s="95"/>
      <c r="I777" s="331"/>
      <c r="J777" s="287"/>
      <c r="K777" s="287"/>
      <c r="L777" s="62"/>
      <c r="M777" s="62"/>
      <c r="N777" s="63"/>
      <c r="O777" s="63"/>
      <c r="P777" s="63"/>
      <c r="Q777" s="63"/>
      <c r="R777" s="63"/>
      <c r="S777" s="63"/>
      <c r="T777" s="63"/>
      <c r="U777" s="63"/>
      <c r="V777" s="63"/>
      <c r="W777" s="63"/>
      <c r="X777" s="63"/>
      <c r="Y777" s="63"/>
      <c r="Z777" s="63"/>
    </row>
    <row r="778" spans="1:26" ht="50">
      <c r="A778" s="63"/>
      <c r="B778" s="329"/>
      <c r="C778" s="93"/>
      <c r="D778" s="93" t="s">
        <v>1741</v>
      </c>
      <c r="E778" s="94">
        <v>2</v>
      </c>
      <c r="F778" s="94" t="s">
        <v>877</v>
      </c>
      <c r="G778" s="93" t="s">
        <v>1742</v>
      </c>
      <c r="H778" s="95"/>
      <c r="I778" s="331"/>
      <c r="J778" s="287"/>
      <c r="K778" s="287"/>
      <c r="L778" s="62"/>
      <c r="M778" s="62"/>
      <c r="N778" s="63"/>
      <c r="O778" s="63"/>
      <c r="P778" s="63"/>
      <c r="Q778" s="63"/>
      <c r="R778" s="63"/>
      <c r="S778" s="63"/>
      <c r="T778" s="63"/>
      <c r="U778" s="63"/>
      <c r="V778" s="63"/>
      <c r="W778" s="63"/>
      <c r="X778" s="63"/>
      <c r="Y778" s="63"/>
      <c r="Z778" s="63"/>
    </row>
    <row r="779" spans="1:26" ht="100">
      <c r="A779" s="63"/>
      <c r="B779" s="329"/>
      <c r="C779" s="93"/>
      <c r="D779" s="93" t="s">
        <v>1743</v>
      </c>
      <c r="E779" s="94">
        <v>2</v>
      </c>
      <c r="F779" s="94" t="s">
        <v>599</v>
      </c>
      <c r="G779" s="93" t="s">
        <v>1744</v>
      </c>
      <c r="H779" s="95"/>
      <c r="I779" s="331"/>
      <c r="J779" s="287"/>
      <c r="K779" s="287"/>
      <c r="L779" s="62"/>
      <c r="M779" s="62"/>
      <c r="N779" s="63"/>
      <c r="O779" s="63"/>
      <c r="P779" s="63"/>
      <c r="Q779" s="63"/>
      <c r="R779" s="63"/>
      <c r="S779" s="63"/>
      <c r="T779" s="63"/>
      <c r="U779" s="63"/>
      <c r="V779" s="63"/>
      <c r="W779" s="63"/>
      <c r="X779" s="63"/>
      <c r="Y779" s="63"/>
      <c r="Z779" s="63"/>
    </row>
    <row r="780" spans="1:26" ht="46.5" hidden="1" customHeight="1">
      <c r="A780" s="105"/>
      <c r="B780" s="394" t="s">
        <v>1745</v>
      </c>
      <c r="C780" s="405" t="s">
        <v>1746</v>
      </c>
      <c r="D780" s="401"/>
      <c r="E780" s="402"/>
      <c r="F780" s="402" t="s">
        <v>599</v>
      </c>
      <c r="G780" s="401"/>
      <c r="H780" s="406"/>
      <c r="I780" s="327"/>
      <c r="J780" s="105"/>
      <c r="K780" s="105"/>
      <c r="L780" s="105"/>
      <c r="M780" s="105"/>
      <c r="N780" s="105"/>
      <c r="O780" s="105"/>
      <c r="P780" s="105"/>
      <c r="Q780" s="105"/>
      <c r="R780" s="105"/>
      <c r="S780" s="105"/>
      <c r="T780" s="105"/>
      <c r="U780" s="105"/>
      <c r="V780" s="105"/>
      <c r="W780" s="105"/>
      <c r="X780" s="105"/>
      <c r="Y780" s="105"/>
      <c r="Z780" s="105"/>
    </row>
    <row r="781" spans="1:26" ht="75">
      <c r="A781" s="63"/>
      <c r="B781" s="329" t="s">
        <v>1747</v>
      </c>
      <c r="C781" s="93" t="s">
        <v>1748</v>
      </c>
      <c r="D781" s="93" t="s">
        <v>1749</v>
      </c>
      <c r="E781" s="94">
        <v>2</v>
      </c>
      <c r="F781" s="94" t="s">
        <v>599</v>
      </c>
      <c r="G781" s="93" t="s">
        <v>1750</v>
      </c>
      <c r="H781" s="95"/>
      <c r="I781" s="331"/>
      <c r="J781" s="287"/>
      <c r="K781" s="287"/>
      <c r="L781" s="62"/>
      <c r="M781" s="62"/>
      <c r="N781" s="63"/>
      <c r="O781" s="63"/>
      <c r="P781" s="63"/>
      <c r="Q781" s="63"/>
      <c r="R781" s="63"/>
      <c r="S781" s="63"/>
      <c r="T781" s="63"/>
      <c r="U781" s="63"/>
      <c r="V781" s="63"/>
      <c r="W781" s="63"/>
      <c r="X781" s="63"/>
      <c r="Y781" s="63"/>
      <c r="Z781" s="63"/>
    </row>
    <row r="782" spans="1:26" ht="50">
      <c r="A782" s="63"/>
      <c r="B782" s="329"/>
      <c r="C782" s="154"/>
      <c r="D782" s="93" t="s">
        <v>1751</v>
      </c>
      <c r="E782" s="94">
        <v>2</v>
      </c>
      <c r="F782" s="94" t="s">
        <v>599</v>
      </c>
      <c r="G782" s="93" t="s">
        <v>1752</v>
      </c>
      <c r="H782" s="95"/>
      <c r="I782" s="331"/>
      <c r="J782" s="287"/>
      <c r="K782" s="287"/>
      <c r="L782" s="62"/>
      <c r="M782" s="62"/>
      <c r="N782" s="63"/>
      <c r="O782" s="63"/>
      <c r="P782" s="63"/>
      <c r="Q782" s="63"/>
      <c r="R782" s="63"/>
      <c r="S782" s="63"/>
      <c r="T782" s="63"/>
      <c r="U782" s="63"/>
      <c r="V782" s="63"/>
      <c r="W782" s="63"/>
      <c r="X782" s="63"/>
      <c r="Y782" s="63"/>
      <c r="Z782" s="63"/>
    </row>
    <row r="783" spans="1:26" ht="50">
      <c r="A783" s="63"/>
      <c r="B783" s="329"/>
      <c r="C783" s="154"/>
      <c r="D783" s="93" t="s">
        <v>1753</v>
      </c>
      <c r="E783" s="94">
        <v>2</v>
      </c>
      <c r="F783" s="94" t="s">
        <v>599</v>
      </c>
      <c r="G783" s="93" t="s">
        <v>1754</v>
      </c>
      <c r="H783" s="95"/>
      <c r="I783" s="331"/>
      <c r="J783" s="287"/>
      <c r="K783" s="287"/>
      <c r="L783" s="62"/>
      <c r="M783" s="62"/>
      <c r="N783" s="63"/>
      <c r="O783" s="63"/>
      <c r="P783" s="63"/>
      <c r="Q783" s="63"/>
      <c r="R783" s="63"/>
      <c r="S783" s="63"/>
      <c r="T783" s="63"/>
      <c r="U783" s="63"/>
      <c r="V783" s="63"/>
      <c r="W783" s="63"/>
      <c r="X783" s="63"/>
      <c r="Y783" s="63"/>
      <c r="Z783" s="63"/>
    </row>
    <row r="784" spans="1:26" ht="100">
      <c r="A784" s="63"/>
      <c r="B784" s="407"/>
      <c r="C784" s="408"/>
      <c r="D784" s="93" t="s">
        <v>1755</v>
      </c>
      <c r="E784" s="94">
        <v>2</v>
      </c>
      <c r="F784" s="94" t="s">
        <v>599</v>
      </c>
      <c r="G784" s="93" t="s">
        <v>1756</v>
      </c>
      <c r="H784" s="409"/>
      <c r="I784" s="331"/>
      <c r="J784" s="287"/>
      <c r="K784" s="287"/>
      <c r="L784" s="62"/>
      <c r="M784" s="62"/>
      <c r="N784" s="63"/>
      <c r="O784" s="63"/>
      <c r="P784" s="63"/>
      <c r="Q784" s="63"/>
      <c r="R784" s="63"/>
      <c r="S784" s="63"/>
      <c r="T784" s="63"/>
      <c r="U784" s="63"/>
      <c r="V784" s="63"/>
      <c r="W784" s="63"/>
      <c r="X784" s="63"/>
      <c r="Y784" s="63"/>
      <c r="Z784" s="63"/>
    </row>
    <row r="785" spans="1:26" ht="75">
      <c r="A785" s="63"/>
      <c r="B785" s="407"/>
      <c r="C785" s="408"/>
      <c r="D785" s="93" t="s">
        <v>1757</v>
      </c>
      <c r="E785" s="94">
        <v>2</v>
      </c>
      <c r="F785" s="94" t="s">
        <v>599</v>
      </c>
      <c r="G785" s="93" t="s">
        <v>1758</v>
      </c>
      <c r="H785" s="409"/>
      <c r="I785" s="331"/>
      <c r="J785" s="287"/>
      <c r="K785" s="287"/>
      <c r="L785" s="62"/>
      <c r="M785" s="62"/>
      <c r="N785" s="63"/>
      <c r="O785" s="63"/>
      <c r="P785" s="63"/>
      <c r="Q785" s="63"/>
      <c r="R785" s="63"/>
      <c r="S785" s="63"/>
      <c r="T785" s="63"/>
      <c r="U785" s="63"/>
      <c r="V785" s="63"/>
      <c r="W785" s="63"/>
      <c r="X785" s="63"/>
      <c r="Y785" s="63"/>
      <c r="Z785" s="63"/>
    </row>
    <row r="786" spans="1:26" ht="24">
      <c r="A786" s="63"/>
      <c r="B786" s="407"/>
      <c r="C786" s="1632" t="s">
        <v>1759</v>
      </c>
      <c r="D786" s="1632"/>
      <c r="E786" s="1632"/>
      <c r="F786" s="1632"/>
      <c r="G786" s="1632"/>
      <c r="H786" s="1633"/>
      <c r="I786" s="305"/>
      <c r="J786" s="62">
        <f t="shared" ref="J786:K786" si="8">J787+J796+J809+J817</f>
        <v>56</v>
      </c>
      <c r="K786" s="62">
        <f t="shared" si="8"/>
        <v>56</v>
      </c>
      <c r="L786" s="62"/>
      <c r="M786" s="62"/>
      <c r="N786" s="63"/>
      <c r="O786" s="63"/>
      <c r="P786" s="63"/>
      <c r="Q786" s="63"/>
      <c r="R786" s="63"/>
      <c r="S786" s="63"/>
      <c r="T786" s="63"/>
      <c r="U786" s="63"/>
      <c r="V786" s="63"/>
      <c r="W786" s="63"/>
      <c r="X786" s="63"/>
      <c r="Y786" s="63"/>
      <c r="Z786" s="63"/>
    </row>
    <row r="787" spans="1:26" ht="24">
      <c r="A787" s="63"/>
      <c r="B787" s="304" t="s">
        <v>2544</v>
      </c>
      <c r="C787" s="1629" t="s">
        <v>190</v>
      </c>
      <c r="D787" s="1630"/>
      <c r="E787" s="1630"/>
      <c r="F787" s="1630"/>
      <c r="G787" s="1630"/>
      <c r="H787" s="1631"/>
      <c r="I787" s="306"/>
      <c r="J787" s="287">
        <f>SUM(E788:E794)</f>
        <v>12</v>
      </c>
      <c r="K787" s="287">
        <f>COUNT(E788:E794)*2</f>
        <v>12</v>
      </c>
      <c r="L787" s="62"/>
      <c r="M787" s="62"/>
      <c r="N787" s="63"/>
      <c r="O787" s="63"/>
      <c r="P787" s="63"/>
      <c r="Q787" s="63"/>
      <c r="R787" s="63"/>
      <c r="S787" s="63"/>
      <c r="T787" s="63"/>
      <c r="U787" s="63"/>
      <c r="V787" s="63"/>
      <c r="W787" s="63"/>
      <c r="X787" s="63"/>
      <c r="Y787" s="63"/>
      <c r="Z787" s="63"/>
    </row>
    <row r="788" spans="1:26" ht="50">
      <c r="A788" s="63"/>
      <c r="B788" s="304" t="s">
        <v>2545</v>
      </c>
      <c r="C788" s="69" t="s">
        <v>1761</v>
      </c>
      <c r="D788" s="69" t="s">
        <v>2546</v>
      </c>
      <c r="E788" s="94">
        <v>2</v>
      </c>
      <c r="F788" s="94" t="s">
        <v>877</v>
      </c>
      <c r="G788" s="154"/>
      <c r="H788" s="95"/>
      <c r="I788" s="331"/>
      <c r="J788" s="287"/>
      <c r="K788" s="287"/>
      <c r="L788" s="62"/>
      <c r="M788" s="62"/>
      <c r="N788" s="63"/>
      <c r="O788" s="63"/>
      <c r="P788" s="63"/>
      <c r="Q788" s="63"/>
      <c r="R788" s="63"/>
      <c r="S788" s="63"/>
      <c r="T788" s="63"/>
      <c r="U788" s="63"/>
      <c r="V788" s="63"/>
      <c r="W788" s="63"/>
      <c r="X788" s="63"/>
      <c r="Y788" s="63"/>
      <c r="Z788" s="63"/>
    </row>
    <row r="789" spans="1:26" ht="25">
      <c r="A789" s="63"/>
      <c r="B789" s="304"/>
      <c r="C789" s="69"/>
      <c r="D789" s="69" t="s">
        <v>2547</v>
      </c>
      <c r="E789" s="94">
        <v>2</v>
      </c>
      <c r="F789" s="94" t="s">
        <v>877</v>
      </c>
      <c r="G789" s="154"/>
      <c r="H789" s="95"/>
      <c r="I789" s="331"/>
      <c r="J789" s="287"/>
      <c r="K789" s="287"/>
      <c r="L789" s="62"/>
      <c r="M789" s="62"/>
      <c r="N789" s="63"/>
      <c r="O789" s="63"/>
      <c r="P789" s="63"/>
      <c r="Q789" s="63"/>
      <c r="R789" s="63"/>
      <c r="S789" s="63"/>
      <c r="T789" s="63"/>
      <c r="U789" s="63"/>
      <c r="V789" s="63"/>
      <c r="W789" s="63"/>
      <c r="X789" s="63"/>
      <c r="Y789" s="63"/>
      <c r="Z789" s="63"/>
    </row>
    <row r="790" spans="1:26" ht="25">
      <c r="A790" s="63"/>
      <c r="B790" s="304"/>
      <c r="C790" s="69"/>
      <c r="D790" s="69" t="s">
        <v>2548</v>
      </c>
      <c r="E790" s="94">
        <v>2</v>
      </c>
      <c r="F790" s="94" t="s">
        <v>877</v>
      </c>
      <c r="G790" s="154"/>
      <c r="H790" s="95"/>
      <c r="I790" s="331"/>
      <c r="J790" s="287"/>
      <c r="K790" s="287"/>
      <c r="L790" s="62"/>
      <c r="M790" s="62"/>
      <c r="N790" s="63"/>
      <c r="O790" s="63"/>
      <c r="P790" s="63"/>
      <c r="Q790" s="63"/>
      <c r="R790" s="63"/>
      <c r="S790" s="63"/>
      <c r="T790" s="63"/>
      <c r="U790" s="63"/>
      <c r="V790" s="63"/>
      <c r="W790" s="63"/>
      <c r="X790" s="63"/>
      <c r="Y790" s="63"/>
      <c r="Z790" s="63"/>
    </row>
    <row r="791" spans="1:26" ht="25">
      <c r="A791" s="63"/>
      <c r="B791" s="304"/>
      <c r="C791" s="69"/>
      <c r="D791" s="69" t="s">
        <v>2549</v>
      </c>
      <c r="E791" s="94">
        <v>2</v>
      </c>
      <c r="F791" s="94" t="s">
        <v>877</v>
      </c>
      <c r="G791" s="154"/>
      <c r="H791" s="95"/>
      <c r="I791" s="331"/>
      <c r="J791" s="287"/>
      <c r="K791" s="287"/>
      <c r="L791" s="62"/>
      <c r="M791" s="62"/>
      <c r="N791" s="63"/>
      <c r="O791" s="63"/>
      <c r="P791" s="63"/>
      <c r="Q791" s="63"/>
      <c r="R791" s="63"/>
      <c r="S791" s="63"/>
      <c r="T791" s="63"/>
      <c r="U791" s="63"/>
      <c r="V791" s="63"/>
      <c r="W791" s="63"/>
      <c r="X791" s="63"/>
      <c r="Y791" s="63"/>
      <c r="Z791" s="63"/>
    </row>
    <row r="792" spans="1:26" ht="25">
      <c r="A792" s="63"/>
      <c r="B792" s="304"/>
      <c r="C792" s="69"/>
      <c r="D792" s="69" t="s">
        <v>2550</v>
      </c>
      <c r="E792" s="94">
        <v>2</v>
      </c>
      <c r="F792" s="94" t="s">
        <v>877</v>
      </c>
      <c r="G792" s="154"/>
      <c r="H792" s="95"/>
      <c r="I792" s="331"/>
      <c r="J792" s="287"/>
      <c r="K792" s="287"/>
      <c r="L792" s="62"/>
      <c r="M792" s="62"/>
      <c r="N792" s="63"/>
      <c r="O792" s="63"/>
      <c r="P792" s="63"/>
      <c r="Q792" s="63"/>
      <c r="R792" s="63"/>
      <c r="S792" s="63"/>
      <c r="T792" s="63"/>
      <c r="U792" s="63"/>
      <c r="V792" s="63"/>
      <c r="W792" s="63"/>
      <c r="X792" s="63"/>
      <c r="Y792" s="63"/>
      <c r="Z792" s="63"/>
    </row>
    <row r="793" spans="1:26" ht="23.25" hidden="1" customHeight="1">
      <c r="A793" s="63" t="s">
        <v>1826</v>
      </c>
      <c r="B793" s="304"/>
      <c r="C793" s="69"/>
      <c r="D793" s="69" t="s">
        <v>2551</v>
      </c>
      <c r="E793" s="308"/>
      <c r="F793" s="94" t="s">
        <v>877</v>
      </c>
      <c r="G793" s="154"/>
      <c r="H793" s="95"/>
      <c r="I793" s="331"/>
      <c r="J793" s="287"/>
      <c r="K793" s="287"/>
      <c r="L793" s="62"/>
      <c r="M793" s="62"/>
      <c r="N793" s="63"/>
      <c r="O793" s="63"/>
      <c r="P793" s="63"/>
      <c r="Q793" s="63"/>
      <c r="R793" s="63"/>
      <c r="S793" s="63"/>
      <c r="T793" s="63"/>
      <c r="U793" s="63"/>
      <c r="V793" s="63"/>
      <c r="W793" s="63"/>
      <c r="X793" s="63"/>
      <c r="Y793" s="63"/>
      <c r="Z793" s="63"/>
    </row>
    <row r="794" spans="1:26" ht="50">
      <c r="A794" s="63"/>
      <c r="B794" s="304"/>
      <c r="C794" s="69"/>
      <c r="D794" s="69" t="s">
        <v>2552</v>
      </c>
      <c r="E794" s="94">
        <v>2</v>
      </c>
      <c r="F794" s="94" t="s">
        <v>877</v>
      </c>
      <c r="G794" s="410"/>
      <c r="H794" s="95"/>
      <c r="I794" s="331"/>
      <c r="J794" s="287"/>
      <c r="K794" s="287"/>
      <c r="L794" s="62"/>
      <c r="M794" s="62"/>
      <c r="N794" s="63"/>
      <c r="O794" s="63"/>
      <c r="P794" s="63"/>
      <c r="Q794" s="63"/>
      <c r="R794" s="63"/>
      <c r="S794" s="63"/>
      <c r="T794" s="63"/>
      <c r="U794" s="63"/>
      <c r="V794" s="63"/>
      <c r="W794" s="63"/>
      <c r="X794" s="63"/>
      <c r="Y794" s="63"/>
      <c r="Z794" s="63"/>
    </row>
    <row r="795" spans="1:26" ht="42.75" hidden="1" customHeight="1">
      <c r="A795" s="105"/>
      <c r="B795" s="310" t="s">
        <v>2553</v>
      </c>
      <c r="C795" s="274" t="s">
        <v>2554</v>
      </c>
      <c r="D795" s="101"/>
      <c r="E795" s="229"/>
      <c r="F795" s="229"/>
      <c r="G795" s="101"/>
      <c r="H795" s="230"/>
      <c r="I795" s="327"/>
      <c r="J795" s="105"/>
      <c r="K795" s="105"/>
      <c r="L795" s="105"/>
      <c r="M795" s="105"/>
      <c r="N795" s="105"/>
      <c r="O795" s="105"/>
      <c r="P795" s="105"/>
      <c r="Q795" s="105"/>
      <c r="R795" s="105"/>
      <c r="S795" s="105"/>
      <c r="T795" s="105"/>
      <c r="U795" s="105"/>
      <c r="V795" s="105"/>
      <c r="W795" s="105"/>
      <c r="X795" s="105"/>
      <c r="Y795" s="105"/>
      <c r="Z795" s="105"/>
    </row>
    <row r="796" spans="1:26" ht="24">
      <c r="A796" s="63"/>
      <c r="B796" s="304" t="s">
        <v>2555</v>
      </c>
      <c r="C796" s="1629" t="s">
        <v>192</v>
      </c>
      <c r="D796" s="1630"/>
      <c r="E796" s="1630"/>
      <c r="F796" s="1630"/>
      <c r="G796" s="1630"/>
      <c r="H796" s="1631"/>
      <c r="I796" s="306"/>
      <c r="J796" s="287">
        <f>SUM(E797:E807)</f>
        <v>20</v>
      </c>
      <c r="K796" s="287">
        <f>COUNT(E797:E807)*2</f>
        <v>20</v>
      </c>
      <c r="L796" s="62"/>
      <c r="M796" s="62"/>
      <c r="N796" s="63"/>
      <c r="O796" s="63"/>
      <c r="P796" s="63"/>
      <c r="Q796" s="63"/>
      <c r="R796" s="63"/>
      <c r="S796" s="63"/>
      <c r="T796" s="63"/>
      <c r="U796" s="63"/>
      <c r="V796" s="63"/>
      <c r="W796" s="63"/>
      <c r="X796" s="63"/>
      <c r="Y796" s="63"/>
      <c r="Z796" s="63"/>
    </row>
    <row r="797" spans="1:26" ht="50">
      <c r="A797" s="63"/>
      <c r="B797" s="304" t="s">
        <v>2556</v>
      </c>
      <c r="C797" s="69" t="s">
        <v>1772</v>
      </c>
      <c r="D797" s="69" t="s">
        <v>2557</v>
      </c>
      <c r="E797" s="94">
        <v>2</v>
      </c>
      <c r="F797" s="94" t="s">
        <v>877</v>
      </c>
      <c r="G797" s="154"/>
      <c r="H797" s="95"/>
      <c r="I797" s="331"/>
      <c r="J797" s="287"/>
      <c r="K797" s="287"/>
      <c r="L797" s="62"/>
      <c r="M797" s="62"/>
      <c r="N797" s="63"/>
      <c r="O797" s="63"/>
      <c r="P797" s="63"/>
      <c r="Q797" s="63"/>
      <c r="R797" s="63"/>
      <c r="S797" s="63"/>
      <c r="T797" s="63"/>
      <c r="U797" s="63"/>
      <c r="V797" s="63"/>
      <c r="W797" s="63"/>
      <c r="X797" s="63"/>
      <c r="Y797" s="63"/>
      <c r="Z797" s="63"/>
    </row>
    <row r="798" spans="1:26" ht="25">
      <c r="A798" s="63"/>
      <c r="B798" s="304"/>
      <c r="C798" s="69"/>
      <c r="D798" s="69" t="s">
        <v>2558</v>
      </c>
      <c r="E798" s="94">
        <v>2</v>
      </c>
      <c r="F798" s="94" t="s">
        <v>877</v>
      </c>
      <c r="G798" s="154"/>
      <c r="H798" s="95"/>
      <c r="I798" s="331"/>
      <c r="J798" s="287"/>
      <c r="K798" s="287"/>
      <c r="L798" s="62"/>
      <c r="M798" s="62"/>
      <c r="N798" s="63"/>
      <c r="O798" s="63"/>
      <c r="P798" s="63"/>
      <c r="Q798" s="63"/>
      <c r="R798" s="63"/>
      <c r="S798" s="63"/>
      <c r="T798" s="63"/>
      <c r="U798" s="63"/>
      <c r="V798" s="63"/>
      <c r="W798" s="63"/>
      <c r="X798" s="63"/>
      <c r="Y798" s="63"/>
      <c r="Z798" s="63"/>
    </row>
    <row r="799" spans="1:26" ht="23.25" hidden="1" customHeight="1">
      <c r="A799" s="63" t="s">
        <v>1826</v>
      </c>
      <c r="B799" s="304"/>
      <c r="C799" s="69"/>
      <c r="D799" s="69" t="s">
        <v>2559</v>
      </c>
      <c r="E799" s="308"/>
      <c r="F799" s="94" t="s">
        <v>877</v>
      </c>
      <c r="G799" s="154"/>
      <c r="H799" s="95"/>
      <c r="I799" s="331"/>
      <c r="J799" s="287"/>
      <c r="K799" s="287"/>
      <c r="L799" s="62"/>
      <c r="M799" s="62"/>
      <c r="N799" s="63"/>
      <c r="O799" s="63"/>
      <c r="P799" s="63"/>
      <c r="Q799" s="63"/>
      <c r="R799" s="63"/>
      <c r="S799" s="63"/>
      <c r="T799" s="63"/>
      <c r="U799" s="63"/>
      <c r="V799" s="63"/>
      <c r="W799" s="63"/>
      <c r="X799" s="63"/>
      <c r="Y799" s="63"/>
      <c r="Z799" s="63"/>
    </row>
    <row r="800" spans="1:26" ht="25">
      <c r="A800" s="63"/>
      <c r="B800" s="304"/>
      <c r="C800" s="69"/>
      <c r="D800" s="69" t="s">
        <v>2560</v>
      </c>
      <c r="E800" s="94">
        <v>2</v>
      </c>
      <c r="F800" s="94" t="s">
        <v>877</v>
      </c>
      <c r="G800" s="154"/>
      <c r="H800" s="95"/>
      <c r="I800" s="331"/>
      <c r="J800" s="287"/>
      <c r="K800" s="287"/>
      <c r="L800" s="62"/>
      <c r="M800" s="62"/>
      <c r="N800" s="63"/>
      <c r="O800" s="63"/>
      <c r="P800" s="63"/>
      <c r="Q800" s="63"/>
      <c r="R800" s="63"/>
      <c r="S800" s="63"/>
      <c r="T800" s="63"/>
      <c r="U800" s="63"/>
      <c r="V800" s="63"/>
      <c r="W800" s="63"/>
      <c r="X800" s="63"/>
      <c r="Y800" s="63"/>
      <c r="Z800" s="63"/>
    </row>
    <row r="801" spans="1:26" ht="25">
      <c r="A801" s="63"/>
      <c r="B801" s="304"/>
      <c r="C801" s="69"/>
      <c r="D801" s="69" t="s">
        <v>2561</v>
      </c>
      <c r="E801" s="94">
        <v>2</v>
      </c>
      <c r="F801" s="94" t="s">
        <v>877</v>
      </c>
      <c r="G801" s="154"/>
      <c r="H801" s="95"/>
      <c r="I801" s="331"/>
      <c r="J801" s="287"/>
      <c r="K801" s="287"/>
      <c r="L801" s="62"/>
      <c r="M801" s="62"/>
      <c r="N801" s="63"/>
      <c r="O801" s="63"/>
      <c r="P801" s="63"/>
      <c r="Q801" s="63"/>
      <c r="R801" s="63"/>
      <c r="S801" s="63"/>
      <c r="T801" s="63"/>
      <c r="U801" s="63"/>
      <c r="V801" s="63"/>
      <c r="W801" s="63"/>
      <c r="X801" s="63"/>
      <c r="Y801" s="63"/>
      <c r="Z801" s="63"/>
    </row>
    <row r="802" spans="1:26" ht="25">
      <c r="A802" s="63"/>
      <c r="B802" s="304"/>
      <c r="C802" s="69"/>
      <c r="D802" s="69" t="s">
        <v>2562</v>
      </c>
      <c r="E802" s="94">
        <v>2</v>
      </c>
      <c r="F802" s="94" t="s">
        <v>877</v>
      </c>
      <c r="G802" s="154"/>
      <c r="H802" s="95"/>
      <c r="I802" s="331"/>
      <c r="J802" s="287"/>
      <c r="K802" s="287"/>
      <c r="L802" s="62"/>
      <c r="M802" s="62"/>
      <c r="N802" s="63"/>
      <c r="O802" s="63"/>
      <c r="P802" s="63"/>
      <c r="Q802" s="63"/>
      <c r="R802" s="63"/>
      <c r="S802" s="63"/>
      <c r="T802" s="63"/>
      <c r="U802" s="63"/>
      <c r="V802" s="63"/>
      <c r="W802" s="63"/>
      <c r="X802" s="63"/>
      <c r="Y802" s="63"/>
      <c r="Z802" s="63"/>
    </row>
    <row r="803" spans="1:26" ht="25">
      <c r="A803" s="63"/>
      <c r="B803" s="304"/>
      <c r="C803" s="69"/>
      <c r="D803" s="69" t="s">
        <v>2563</v>
      </c>
      <c r="E803" s="94">
        <v>2</v>
      </c>
      <c r="F803" s="94" t="s">
        <v>877</v>
      </c>
      <c r="G803" s="154"/>
      <c r="H803" s="95"/>
      <c r="I803" s="331"/>
      <c r="J803" s="287"/>
      <c r="K803" s="287"/>
      <c r="L803" s="62"/>
      <c r="M803" s="62"/>
      <c r="N803" s="63"/>
      <c r="O803" s="63"/>
      <c r="P803" s="63"/>
      <c r="Q803" s="63"/>
      <c r="R803" s="63"/>
      <c r="S803" s="63"/>
      <c r="T803" s="63"/>
      <c r="U803" s="63"/>
      <c r="V803" s="63"/>
      <c r="W803" s="63"/>
      <c r="X803" s="63"/>
      <c r="Y803" s="63"/>
      <c r="Z803" s="63"/>
    </row>
    <row r="804" spans="1:26" ht="25">
      <c r="A804" s="63"/>
      <c r="B804" s="304"/>
      <c r="C804" s="69"/>
      <c r="D804" s="69" t="s">
        <v>2564</v>
      </c>
      <c r="E804" s="94">
        <v>2</v>
      </c>
      <c r="F804" s="94" t="s">
        <v>877</v>
      </c>
      <c r="G804" s="154"/>
      <c r="H804" s="95"/>
      <c r="I804" s="331"/>
      <c r="J804" s="287"/>
      <c r="K804" s="287"/>
      <c r="L804" s="62"/>
      <c r="M804" s="62"/>
      <c r="N804" s="63"/>
      <c r="O804" s="63"/>
      <c r="P804" s="63"/>
      <c r="Q804" s="63"/>
      <c r="R804" s="63"/>
      <c r="S804" s="63"/>
      <c r="T804" s="63"/>
      <c r="U804" s="63"/>
      <c r="V804" s="63"/>
      <c r="W804" s="63"/>
      <c r="X804" s="63"/>
      <c r="Y804" s="63"/>
      <c r="Z804" s="63"/>
    </row>
    <row r="805" spans="1:26" ht="25">
      <c r="A805" s="63"/>
      <c r="B805" s="304"/>
      <c r="C805" s="69"/>
      <c r="D805" s="69" t="s">
        <v>2565</v>
      </c>
      <c r="E805" s="94">
        <v>2</v>
      </c>
      <c r="F805" s="94" t="s">
        <v>877</v>
      </c>
      <c r="G805" s="154"/>
      <c r="H805" s="95"/>
      <c r="I805" s="331"/>
      <c r="J805" s="287"/>
      <c r="K805" s="287"/>
      <c r="L805" s="62"/>
      <c r="M805" s="62"/>
      <c r="N805" s="63"/>
      <c r="O805" s="63"/>
      <c r="P805" s="63"/>
      <c r="Q805" s="63"/>
      <c r="R805" s="63"/>
      <c r="S805" s="63"/>
      <c r="T805" s="63"/>
      <c r="U805" s="63"/>
      <c r="V805" s="63"/>
      <c r="W805" s="63"/>
      <c r="X805" s="63"/>
      <c r="Y805" s="63"/>
      <c r="Z805" s="63"/>
    </row>
    <row r="806" spans="1:26" ht="25">
      <c r="A806" s="63"/>
      <c r="B806" s="304"/>
      <c r="C806" s="69"/>
      <c r="D806" s="69" t="s">
        <v>2566</v>
      </c>
      <c r="E806" s="94">
        <v>2</v>
      </c>
      <c r="F806" s="94" t="s">
        <v>877</v>
      </c>
      <c r="G806" s="154"/>
      <c r="H806" s="95"/>
      <c r="I806" s="331"/>
      <c r="J806" s="287"/>
      <c r="K806" s="287"/>
      <c r="L806" s="62"/>
      <c r="M806" s="62"/>
      <c r="N806" s="63"/>
      <c r="O806" s="63"/>
      <c r="P806" s="63"/>
      <c r="Q806" s="63"/>
      <c r="R806" s="63"/>
      <c r="S806" s="63"/>
      <c r="T806" s="63"/>
      <c r="U806" s="63"/>
      <c r="V806" s="63"/>
      <c r="W806" s="63"/>
      <c r="X806" s="63"/>
      <c r="Y806" s="63"/>
      <c r="Z806" s="63"/>
    </row>
    <row r="807" spans="1:26" ht="25">
      <c r="A807" s="63"/>
      <c r="B807" s="304"/>
      <c r="C807" s="69"/>
      <c r="D807" s="69" t="s">
        <v>2567</v>
      </c>
      <c r="E807" s="94">
        <v>2</v>
      </c>
      <c r="F807" s="94" t="s">
        <v>877</v>
      </c>
      <c r="G807" s="154"/>
      <c r="H807" s="95"/>
      <c r="I807" s="331"/>
      <c r="J807" s="287"/>
      <c r="K807" s="287"/>
      <c r="L807" s="62"/>
      <c r="M807" s="62"/>
      <c r="N807" s="63"/>
      <c r="O807" s="63"/>
      <c r="P807" s="63"/>
      <c r="Q807" s="63"/>
      <c r="R807" s="63"/>
      <c r="S807" s="63"/>
      <c r="T807" s="63"/>
      <c r="U807" s="63"/>
      <c r="V807" s="63"/>
      <c r="W807" s="63"/>
      <c r="X807" s="63"/>
      <c r="Y807" s="63"/>
      <c r="Z807" s="63"/>
    </row>
    <row r="808" spans="1:26" ht="47.25" hidden="1" customHeight="1">
      <c r="A808" s="105"/>
      <c r="B808" s="310" t="s">
        <v>1781</v>
      </c>
      <c r="C808" s="232" t="s">
        <v>2568</v>
      </c>
      <c r="D808" s="101"/>
      <c r="E808" s="229"/>
      <c r="F808" s="229"/>
      <c r="G808" s="101"/>
      <c r="H808" s="272"/>
      <c r="I808" s="327"/>
      <c r="J808" s="105"/>
      <c r="K808" s="105"/>
      <c r="L808" s="105"/>
      <c r="M808" s="105"/>
      <c r="N808" s="105"/>
      <c r="O808" s="105"/>
      <c r="P808" s="105"/>
      <c r="Q808" s="105"/>
      <c r="R808" s="105"/>
      <c r="S808" s="105"/>
      <c r="T808" s="105"/>
      <c r="U808" s="105"/>
      <c r="V808" s="105"/>
      <c r="W808" s="105"/>
      <c r="X808" s="105"/>
      <c r="Y808" s="105"/>
      <c r="Z808" s="105"/>
    </row>
    <row r="809" spans="1:26" ht="24">
      <c r="A809" s="63"/>
      <c r="B809" s="304" t="s">
        <v>276</v>
      </c>
      <c r="C809" s="1629" t="s">
        <v>194</v>
      </c>
      <c r="D809" s="1630"/>
      <c r="E809" s="1630"/>
      <c r="F809" s="1630"/>
      <c r="G809" s="1630"/>
      <c r="H809" s="1631"/>
      <c r="I809" s="306"/>
      <c r="J809" s="287">
        <f>SUM(E810:E815)</f>
        <v>10</v>
      </c>
      <c r="K809" s="287">
        <f>COUNT(E810:E815)*2</f>
        <v>10</v>
      </c>
      <c r="L809" s="62"/>
      <c r="M809" s="62"/>
      <c r="N809" s="63"/>
      <c r="O809" s="63"/>
      <c r="P809" s="63"/>
      <c r="Q809" s="63"/>
      <c r="R809" s="63"/>
      <c r="S809" s="63"/>
      <c r="T809" s="63"/>
      <c r="U809" s="63"/>
      <c r="V809" s="63"/>
      <c r="W809" s="63"/>
      <c r="X809" s="63"/>
      <c r="Y809" s="63"/>
      <c r="Z809" s="63"/>
    </row>
    <row r="810" spans="1:26" ht="50">
      <c r="A810" s="63"/>
      <c r="B810" s="304" t="s">
        <v>2569</v>
      </c>
      <c r="C810" s="69" t="s">
        <v>1784</v>
      </c>
      <c r="D810" s="69" t="s">
        <v>2570</v>
      </c>
      <c r="E810" s="94">
        <v>2</v>
      </c>
      <c r="F810" s="94" t="s">
        <v>877</v>
      </c>
      <c r="G810" s="154" t="s">
        <v>2571</v>
      </c>
      <c r="H810" s="95"/>
      <c r="I810" s="331"/>
      <c r="J810" s="287"/>
      <c r="K810" s="287"/>
      <c r="L810" s="62"/>
      <c r="M810" s="62"/>
      <c r="N810" s="63"/>
      <c r="O810" s="63"/>
      <c r="P810" s="63"/>
      <c r="Q810" s="63"/>
      <c r="R810" s="63"/>
      <c r="S810" s="63"/>
      <c r="T810" s="63"/>
      <c r="U810" s="63"/>
      <c r="V810" s="63"/>
      <c r="W810" s="63"/>
      <c r="X810" s="63"/>
      <c r="Y810" s="63"/>
      <c r="Z810" s="63"/>
    </row>
    <row r="811" spans="1:26" ht="50">
      <c r="A811" s="63"/>
      <c r="B811" s="304"/>
      <c r="C811" s="69"/>
      <c r="D811" s="69" t="s">
        <v>2572</v>
      </c>
      <c r="E811" s="94">
        <v>2</v>
      </c>
      <c r="F811" s="94" t="s">
        <v>877</v>
      </c>
      <c r="G811" s="154"/>
      <c r="H811" s="95"/>
      <c r="I811" s="331"/>
      <c r="J811" s="287"/>
      <c r="K811" s="287"/>
      <c r="L811" s="62"/>
      <c r="M811" s="62"/>
      <c r="N811" s="63"/>
      <c r="O811" s="63"/>
      <c r="P811" s="63"/>
      <c r="Q811" s="63"/>
      <c r="R811" s="63"/>
      <c r="S811" s="63"/>
      <c r="T811" s="63"/>
      <c r="U811" s="63"/>
      <c r="V811" s="63"/>
      <c r="W811" s="63"/>
      <c r="X811" s="63"/>
      <c r="Y811" s="63"/>
      <c r="Z811" s="63"/>
    </row>
    <row r="812" spans="1:26" ht="50">
      <c r="A812" s="63"/>
      <c r="B812" s="304"/>
      <c r="C812" s="69"/>
      <c r="D812" s="69" t="s">
        <v>2573</v>
      </c>
      <c r="E812" s="94">
        <v>2</v>
      </c>
      <c r="F812" s="94" t="s">
        <v>877</v>
      </c>
      <c r="G812" s="154"/>
      <c r="H812" s="95"/>
      <c r="I812" s="331"/>
      <c r="J812" s="287"/>
      <c r="K812" s="287"/>
      <c r="L812" s="62"/>
      <c r="M812" s="62"/>
      <c r="N812" s="63"/>
      <c r="O812" s="63"/>
      <c r="P812" s="63"/>
      <c r="Q812" s="63"/>
      <c r="R812" s="63"/>
      <c r="S812" s="63"/>
      <c r="T812" s="63"/>
      <c r="U812" s="63"/>
      <c r="V812" s="63"/>
      <c r="W812" s="63"/>
      <c r="X812" s="63"/>
      <c r="Y812" s="63"/>
      <c r="Z812" s="63"/>
    </row>
    <row r="813" spans="1:26" ht="23.25" hidden="1" customHeight="1">
      <c r="A813" s="63" t="s">
        <v>1826</v>
      </c>
      <c r="B813" s="304"/>
      <c r="C813" s="69"/>
      <c r="D813" s="69" t="s">
        <v>2574</v>
      </c>
      <c r="E813" s="308"/>
      <c r="F813" s="94" t="s">
        <v>877</v>
      </c>
      <c r="G813" s="154"/>
      <c r="H813" s="95"/>
      <c r="I813" s="331"/>
      <c r="J813" s="287"/>
      <c r="K813" s="287"/>
      <c r="L813" s="62"/>
      <c r="M813" s="62"/>
      <c r="N813" s="63"/>
      <c r="O813" s="63"/>
      <c r="P813" s="63"/>
      <c r="Q813" s="63"/>
      <c r="R813" s="63"/>
      <c r="S813" s="63"/>
      <c r="T813" s="63"/>
      <c r="U813" s="63"/>
      <c r="V813" s="63"/>
      <c r="W813" s="63"/>
      <c r="X813" s="63"/>
      <c r="Y813" s="63"/>
      <c r="Z813" s="63"/>
    </row>
    <row r="814" spans="1:26" ht="50">
      <c r="A814" s="63"/>
      <c r="B814" s="304"/>
      <c r="C814" s="69"/>
      <c r="D814" s="93" t="s">
        <v>2575</v>
      </c>
      <c r="E814" s="94">
        <v>2</v>
      </c>
      <c r="F814" s="94" t="s">
        <v>877</v>
      </c>
      <c r="G814" s="93" t="s">
        <v>2576</v>
      </c>
      <c r="H814" s="95"/>
      <c r="I814" s="331"/>
      <c r="J814" s="287"/>
      <c r="K814" s="287"/>
      <c r="L814" s="62"/>
      <c r="M814" s="62"/>
      <c r="N814" s="63"/>
      <c r="O814" s="63"/>
      <c r="P814" s="63"/>
      <c r="Q814" s="63"/>
      <c r="R814" s="63"/>
      <c r="S814" s="63"/>
      <c r="T814" s="63"/>
      <c r="U814" s="63"/>
      <c r="V814" s="63"/>
      <c r="W814" s="63"/>
      <c r="X814" s="63"/>
      <c r="Y814" s="63"/>
      <c r="Z814" s="63"/>
    </row>
    <row r="815" spans="1:26" ht="25">
      <c r="A815" s="63"/>
      <c r="B815" s="304"/>
      <c r="C815" s="69"/>
      <c r="D815" s="93" t="s">
        <v>2577</v>
      </c>
      <c r="E815" s="94">
        <v>2</v>
      </c>
      <c r="F815" s="94" t="s">
        <v>877</v>
      </c>
      <c r="G815" s="154"/>
      <c r="H815" s="95"/>
      <c r="I815" s="331"/>
      <c r="J815" s="287"/>
      <c r="K815" s="287"/>
      <c r="L815" s="62"/>
      <c r="M815" s="62"/>
      <c r="N815" s="63"/>
      <c r="O815" s="63"/>
      <c r="P815" s="63"/>
      <c r="Q815" s="63"/>
      <c r="R815" s="63"/>
      <c r="S815" s="63"/>
      <c r="T815" s="63"/>
      <c r="U815" s="63"/>
      <c r="V815" s="63"/>
      <c r="W815" s="63"/>
      <c r="X815" s="63"/>
      <c r="Y815" s="63"/>
      <c r="Z815" s="63"/>
    </row>
    <row r="816" spans="1:26" ht="47.25" hidden="1" customHeight="1">
      <c r="A816" s="105"/>
      <c r="B816" s="310" t="s">
        <v>1788</v>
      </c>
      <c r="C816" s="232" t="s">
        <v>2578</v>
      </c>
      <c r="D816" s="101"/>
      <c r="E816" s="229"/>
      <c r="F816" s="229"/>
      <c r="G816" s="101"/>
      <c r="H816" s="272"/>
      <c r="I816" s="327"/>
      <c r="J816" s="105"/>
      <c r="K816" s="105"/>
      <c r="L816" s="105"/>
      <c r="M816" s="105"/>
      <c r="N816" s="105"/>
      <c r="O816" s="105"/>
      <c r="P816" s="105"/>
      <c r="Q816" s="105"/>
      <c r="R816" s="105"/>
      <c r="S816" s="105"/>
      <c r="T816" s="105"/>
      <c r="U816" s="105"/>
      <c r="V816" s="105"/>
      <c r="W816" s="105"/>
      <c r="X816" s="105"/>
      <c r="Y816" s="105"/>
      <c r="Z816" s="105"/>
    </row>
    <row r="817" spans="1:26" ht="24">
      <c r="A817" s="63"/>
      <c r="B817" s="304" t="s">
        <v>277</v>
      </c>
      <c r="C817" s="1629" t="s">
        <v>196</v>
      </c>
      <c r="D817" s="1630"/>
      <c r="E817" s="1630"/>
      <c r="F817" s="1630"/>
      <c r="G817" s="1630"/>
      <c r="H817" s="1631"/>
      <c r="I817" s="306"/>
      <c r="J817" s="287">
        <f>SUM(E818:E824)</f>
        <v>14</v>
      </c>
      <c r="K817" s="287">
        <f>COUNT(E818:E824)*2</f>
        <v>14</v>
      </c>
      <c r="L817" s="62"/>
      <c r="M817" s="62"/>
      <c r="N817" s="63"/>
      <c r="O817" s="63"/>
      <c r="P817" s="63"/>
      <c r="Q817" s="63"/>
      <c r="R817" s="63"/>
      <c r="S817" s="63"/>
      <c r="T817" s="63"/>
      <c r="U817" s="63"/>
      <c r="V817" s="63"/>
      <c r="W817" s="63"/>
      <c r="X817" s="63"/>
      <c r="Y817" s="63"/>
      <c r="Z817" s="63"/>
    </row>
    <row r="818" spans="1:26" ht="50">
      <c r="A818" s="63"/>
      <c r="B818" s="304" t="s">
        <v>2579</v>
      </c>
      <c r="C818" s="69" t="s">
        <v>1791</v>
      </c>
      <c r="D818" s="69" t="s">
        <v>2580</v>
      </c>
      <c r="E818" s="94">
        <v>2</v>
      </c>
      <c r="F818" s="94" t="s">
        <v>877</v>
      </c>
      <c r="G818" s="154"/>
      <c r="H818" s="95"/>
      <c r="I818" s="331"/>
      <c r="J818" s="287"/>
      <c r="K818" s="287"/>
      <c r="L818" s="62"/>
      <c r="M818" s="62"/>
      <c r="N818" s="63"/>
      <c r="O818" s="63"/>
      <c r="P818" s="63"/>
      <c r="Q818" s="63"/>
      <c r="R818" s="63"/>
      <c r="S818" s="63"/>
      <c r="T818" s="63"/>
      <c r="U818" s="63"/>
      <c r="V818" s="63"/>
      <c r="W818" s="63"/>
      <c r="X818" s="63"/>
      <c r="Y818" s="63"/>
      <c r="Z818" s="63"/>
    </row>
    <row r="819" spans="1:26" ht="25">
      <c r="A819" s="63"/>
      <c r="B819" s="304"/>
      <c r="C819" s="69"/>
      <c r="D819" s="69" t="s">
        <v>2581</v>
      </c>
      <c r="E819" s="94">
        <v>2</v>
      </c>
      <c r="F819" s="94" t="s">
        <v>877</v>
      </c>
      <c r="G819" s="154"/>
      <c r="H819" s="95"/>
      <c r="I819" s="331"/>
      <c r="J819" s="287"/>
      <c r="K819" s="287"/>
      <c r="L819" s="62"/>
      <c r="M819" s="62"/>
      <c r="N819" s="63"/>
      <c r="O819" s="63"/>
      <c r="P819" s="63"/>
      <c r="Q819" s="63"/>
      <c r="R819" s="63"/>
      <c r="S819" s="63"/>
      <c r="T819" s="63"/>
      <c r="U819" s="63"/>
      <c r="V819" s="63"/>
      <c r="W819" s="63"/>
      <c r="X819" s="63"/>
      <c r="Y819" s="63"/>
      <c r="Z819" s="63"/>
    </row>
    <row r="820" spans="1:26" ht="25">
      <c r="A820" s="63"/>
      <c r="B820" s="304"/>
      <c r="C820" s="69"/>
      <c r="D820" s="69" t="s">
        <v>2582</v>
      </c>
      <c r="E820" s="94">
        <v>2</v>
      </c>
      <c r="F820" s="94" t="s">
        <v>877</v>
      </c>
      <c r="G820" s="154"/>
      <c r="H820" s="95"/>
      <c r="I820" s="331"/>
      <c r="J820" s="287"/>
      <c r="K820" s="287"/>
      <c r="L820" s="62"/>
      <c r="M820" s="62"/>
      <c r="N820" s="63"/>
      <c r="O820" s="63"/>
      <c r="P820" s="63"/>
      <c r="Q820" s="63"/>
      <c r="R820" s="63"/>
      <c r="S820" s="63"/>
      <c r="T820" s="63"/>
      <c r="U820" s="63"/>
      <c r="V820" s="63"/>
      <c r="W820" s="63"/>
      <c r="X820" s="63"/>
      <c r="Y820" s="63"/>
      <c r="Z820" s="63"/>
    </row>
    <row r="821" spans="1:26" ht="25">
      <c r="A821" s="63"/>
      <c r="B821" s="304"/>
      <c r="C821" s="69"/>
      <c r="D821" s="69" t="s">
        <v>2583</v>
      </c>
      <c r="E821" s="94">
        <v>2</v>
      </c>
      <c r="F821" s="94" t="s">
        <v>877</v>
      </c>
      <c r="G821" s="154"/>
      <c r="H821" s="95"/>
      <c r="I821" s="331"/>
      <c r="J821" s="287"/>
      <c r="K821" s="287"/>
      <c r="L821" s="62"/>
      <c r="M821" s="62"/>
      <c r="N821" s="63"/>
      <c r="O821" s="63"/>
      <c r="P821" s="63"/>
      <c r="Q821" s="63"/>
      <c r="R821" s="63"/>
      <c r="S821" s="63"/>
      <c r="T821" s="63"/>
      <c r="U821" s="63"/>
      <c r="V821" s="63"/>
      <c r="W821" s="63"/>
      <c r="X821" s="63"/>
      <c r="Y821" s="63"/>
      <c r="Z821" s="63"/>
    </row>
    <row r="822" spans="1:26" ht="25">
      <c r="A822" s="63"/>
      <c r="B822" s="304"/>
      <c r="C822" s="69"/>
      <c r="D822" s="69" t="s">
        <v>2584</v>
      </c>
      <c r="E822" s="94">
        <v>2</v>
      </c>
      <c r="F822" s="94" t="s">
        <v>877</v>
      </c>
      <c r="G822" s="154"/>
      <c r="H822" s="95"/>
      <c r="I822" s="331"/>
      <c r="J822" s="287"/>
      <c r="K822" s="287"/>
      <c r="L822" s="62"/>
      <c r="M822" s="62"/>
      <c r="N822" s="63"/>
      <c r="O822" s="63"/>
      <c r="P822" s="63"/>
      <c r="Q822" s="63"/>
      <c r="R822" s="63"/>
      <c r="S822" s="63"/>
      <c r="T822" s="63"/>
      <c r="U822" s="63"/>
      <c r="V822" s="63"/>
      <c r="W822" s="63"/>
      <c r="X822" s="63"/>
      <c r="Y822" s="63"/>
      <c r="Z822" s="63"/>
    </row>
    <row r="823" spans="1:26" ht="25">
      <c r="A823" s="63"/>
      <c r="B823" s="304"/>
      <c r="C823" s="69"/>
      <c r="D823" s="69" t="s">
        <v>2585</v>
      </c>
      <c r="E823" s="94">
        <v>2</v>
      </c>
      <c r="F823" s="94" t="s">
        <v>877</v>
      </c>
      <c r="G823" s="154"/>
      <c r="H823" s="95"/>
      <c r="I823" s="331"/>
      <c r="J823" s="287"/>
      <c r="K823" s="287"/>
      <c r="L823" s="62"/>
      <c r="M823" s="62"/>
      <c r="N823" s="63"/>
      <c r="O823" s="63"/>
      <c r="P823" s="63"/>
      <c r="Q823" s="63"/>
      <c r="R823" s="63"/>
      <c r="S823" s="63"/>
      <c r="T823" s="63"/>
      <c r="U823" s="63"/>
      <c r="V823" s="63"/>
      <c r="W823" s="63"/>
      <c r="X823" s="63"/>
      <c r="Y823" s="63"/>
      <c r="Z823" s="63"/>
    </row>
    <row r="824" spans="1:26" ht="25">
      <c r="A824" s="63"/>
      <c r="B824" s="411"/>
      <c r="C824" s="69"/>
      <c r="D824" s="69" t="s">
        <v>2586</v>
      </c>
      <c r="E824" s="94">
        <v>2</v>
      </c>
      <c r="F824" s="94" t="s">
        <v>877</v>
      </c>
      <c r="G824" s="154"/>
      <c r="H824" s="95"/>
      <c r="I824" s="331"/>
      <c r="J824" s="287"/>
      <c r="K824" s="287"/>
      <c r="L824" s="62"/>
      <c r="M824" s="62"/>
      <c r="N824" s="63"/>
      <c r="O824" s="63"/>
      <c r="P824" s="63"/>
      <c r="Q824" s="63"/>
      <c r="R824" s="63"/>
      <c r="S824" s="63"/>
      <c r="T824" s="63"/>
      <c r="U824" s="63"/>
      <c r="V824" s="63"/>
      <c r="W824" s="63"/>
      <c r="X824" s="63"/>
      <c r="Y824" s="63"/>
      <c r="Z824" s="63"/>
    </row>
    <row r="825" spans="1:26" ht="45.75" hidden="1" customHeight="1">
      <c r="A825" s="106"/>
      <c r="B825" s="412" t="s">
        <v>1800</v>
      </c>
      <c r="C825" s="196" t="s">
        <v>2587</v>
      </c>
      <c r="D825" s="118"/>
      <c r="E825" s="263"/>
      <c r="F825" s="263"/>
      <c r="G825" s="118"/>
      <c r="H825" s="276"/>
      <c r="I825" s="327"/>
      <c r="J825" s="105"/>
      <c r="K825" s="105"/>
      <c r="L825" s="105"/>
      <c r="M825" s="105"/>
      <c r="N825" s="106"/>
      <c r="O825" s="106"/>
      <c r="P825" s="106"/>
      <c r="Q825" s="106"/>
      <c r="R825" s="106"/>
      <c r="S825" s="106"/>
      <c r="T825" s="106"/>
      <c r="U825" s="106"/>
      <c r="V825" s="106"/>
      <c r="W825" s="106"/>
      <c r="X825" s="106"/>
      <c r="Y825" s="106"/>
      <c r="Z825" s="106"/>
    </row>
    <row r="826" spans="1:26" ht="23.25" customHeight="1">
      <c r="A826" s="63"/>
      <c r="B826" s="413"/>
      <c r="C826" s="63"/>
      <c r="D826" s="363"/>
      <c r="E826" s="289"/>
      <c r="F826" s="289"/>
      <c r="G826" s="63"/>
      <c r="H826" s="290"/>
      <c r="I826" s="282"/>
      <c r="J826" s="287"/>
      <c r="K826" s="287"/>
      <c r="L826" s="62"/>
      <c r="M826" s="62"/>
      <c r="N826" s="63"/>
      <c r="O826" s="63"/>
      <c r="P826" s="63"/>
      <c r="Q826" s="63"/>
      <c r="R826" s="63"/>
      <c r="S826" s="63"/>
      <c r="T826" s="63"/>
      <c r="U826" s="63"/>
      <c r="V826" s="63"/>
      <c r="W826" s="63"/>
      <c r="X826" s="63"/>
      <c r="Y826" s="63"/>
      <c r="Z826" s="63"/>
    </row>
    <row r="827" spans="1:26" ht="23.25" customHeight="1">
      <c r="A827" s="63"/>
      <c r="B827" s="414"/>
      <c r="C827" s="62"/>
      <c r="D827" s="77"/>
      <c r="E827" s="283"/>
      <c r="F827" s="283"/>
      <c r="G827" s="62"/>
      <c r="H827" s="281"/>
      <c r="I827" s="281"/>
      <c r="J827" s="62"/>
      <c r="K827" s="62"/>
      <c r="L827" s="62"/>
      <c r="M827" s="62"/>
      <c r="N827" s="62"/>
      <c r="O827" s="62"/>
      <c r="P827" s="62"/>
      <c r="Q827" s="62"/>
      <c r="R827" s="62"/>
      <c r="S827" s="62"/>
      <c r="T827" s="62"/>
      <c r="U827" s="62"/>
      <c r="V827" s="62"/>
      <c r="W827" s="62"/>
      <c r="X827" s="62"/>
      <c r="Y827" s="62"/>
      <c r="Z827" s="62"/>
    </row>
    <row r="828" spans="1:26" ht="23.25" customHeight="1">
      <c r="A828" s="63"/>
      <c r="B828" s="414"/>
      <c r="C828" s="62"/>
      <c r="D828" s="77"/>
      <c r="E828" s="283"/>
      <c r="F828" s="283"/>
      <c r="G828" s="62"/>
      <c r="H828" s="281"/>
      <c r="I828" s="281"/>
      <c r="J828" s="62"/>
      <c r="K828" s="62"/>
      <c r="L828" s="62"/>
      <c r="M828" s="62"/>
      <c r="N828" s="62"/>
      <c r="O828" s="62"/>
      <c r="P828" s="62"/>
      <c r="Q828" s="62"/>
      <c r="R828" s="62"/>
      <c r="S828" s="62"/>
      <c r="T828" s="62"/>
      <c r="U828" s="62"/>
      <c r="V828" s="62"/>
      <c r="W828" s="62"/>
      <c r="X828" s="62"/>
      <c r="Y828" s="62"/>
      <c r="Z828" s="62"/>
    </row>
    <row r="829" spans="1:26" ht="23.25" customHeight="1">
      <c r="A829" s="63"/>
      <c r="B829" s="414"/>
      <c r="C829" s="62"/>
      <c r="D829" s="77"/>
      <c r="E829" s="283"/>
      <c r="F829" s="283"/>
      <c r="G829" s="62"/>
      <c r="H829" s="281"/>
      <c r="I829" s="281"/>
      <c r="J829" s="62"/>
      <c r="K829" s="62"/>
      <c r="L829" s="62"/>
      <c r="M829" s="62"/>
      <c r="N829" s="62"/>
      <c r="O829" s="62"/>
      <c r="P829" s="62"/>
      <c r="Q829" s="62"/>
      <c r="R829" s="62"/>
      <c r="S829" s="62"/>
      <c r="T829" s="62"/>
      <c r="U829" s="62"/>
      <c r="V829" s="62"/>
      <c r="W829" s="62"/>
      <c r="X829" s="62"/>
      <c r="Y829" s="62"/>
      <c r="Z829" s="62"/>
    </row>
    <row r="830" spans="1:26" ht="23.25" customHeight="1">
      <c r="A830" s="63"/>
      <c r="B830" s="414"/>
      <c r="C830" s="62"/>
      <c r="D830" s="77"/>
      <c r="E830" s="283"/>
      <c r="F830" s="283"/>
      <c r="G830" s="62"/>
      <c r="H830" s="281"/>
      <c r="I830" s="281"/>
      <c r="J830" s="62"/>
      <c r="K830" s="62"/>
      <c r="L830" s="62"/>
      <c r="M830" s="62"/>
      <c r="N830" s="62"/>
      <c r="O830" s="62"/>
      <c r="P830" s="62"/>
      <c r="Q830" s="62"/>
      <c r="R830" s="62"/>
      <c r="S830" s="62"/>
      <c r="T830" s="62"/>
      <c r="U830" s="62"/>
      <c r="V830" s="62"/>
      <c r="W830" s="62"/>
      <c r="X830" s="62"/>
      <c r="Y830" s="62"/>
      <c r="Z830" s="62"/>
    </row>
    <row r="831" spans="1:26" ht="23.25" customHeight="1">
      <c r="A831" s="63"/>
      <c r="B831" s="414"/>
      <c r="C831" s="62"/>
      <c r="D831" s="77"/>
      <c r="E831" s="283"/>
      <c r="F831" s="283"/>
      <c r="G831" s="62"/>
      <c r="H831" s="281"/>
      <c r="I831" s="281"/>
      <c r="J831" s="62"/>
      <c r="K831" s="62"/>
      <c r="L831" s="62"/>
      <c r="M831" s="62"/>
      <c r="N831" s="62"/>
      <c r="O831" s="62"/>
      <c r="P831" s="62"/>
      <c r="Q831" s="62"/>
      <c r="R831" s="62"/>
      <c r="S831" s="62"/>
      <c r="T831" s="62"/>
      <c r="U831" s="62"/>
      <c r="V831" s="62"/>
      <c r="W831" s="62"/>
      <c r="X831" s="62"/>
      <c r="Y831" s="62"/>
      <c r="Z831" s="62"/>
    </row>
    <row r="832" spans="1:26" ht="23.25" customHeight="1">
      <c r="A832" s="63"/>
      <c r="B832" s="414"/>
      <c r="C832" s="62"/>
      <c r="D832" s="77"/>
      <c r="E832" s="283"/>
      <c r="F832" s="283"/>
      <c r="G832" s="62"/>
      <c r="H832" s="281"/>
      <c r="I832" s="281"/>
      <c r="J832" s="62"/>
      <c r="K832" s="62"/>
      <c r="L832" s="62"/>
      <c r="M832" s="62"/>
      <c r="N832" s="62"/>
      <c r="O832" s="62"/>
      <c r="P832" s="62"/>
      <c r="Q832" s="62"/>
      <c r="R832" s="62"/>
      <c r="S832" s="62"/>
      <c r="T832" s="62"/>
      <c r="U832" s="62"/>
      <c r="V832" s="62"/>
      <c r="W832" s="62"/>
      <c r="X832" s="62"/>
      <c r="Y832" s="62"/>
      <c r="Z832" s="62"/>
    </row>
    <row r="833" spans="1:26" ht="23.25" customHeight="1">
      <c r="A833" s="63"/>
      <c r="B833" s="414"/>
      <c r="C833" s="62"/>
      <c r="D833" s="77"/>
      <c r="E833" s="283"/>
      <c r="F833" s="283"/>
      <c r="G833" s="62"/>
      <c r="H833" s="281"/>
      <c r="I833" s="281"/>
      <c r="J833" s="62"/>
      <c r="K833" s="62"/>
      <c r="L833" s="62"/>
      <c r="M833" s="62"/>
      <c r="N833" s="62"/>
      <c r="O833" s="62"/>
      <c r="P833" s="62"/>
      <c r="Q833" s="62"/>
      <c r="R833" s="62"/>
      <c r="S833" s="62"/>
      <c r="T833" s="62"/>
      <c r="U833" s="62"/>
      <c r="V833" s="62"/>
      <c r="W833" s="62"/>
      <c r="X833" s="62"/>
      <c r="Y833" s="62"/>
      <c r="Z833" s="62"/>
    </row>
    <row r="834" spans="1:26" ht="23.25" customHeight="1">
      <c r="A834" s="63"/>
      <c r="B834" s="414"/>
      <c r="C834" s="62"/>
      <c r="D834" s="77"/>
      <c r="E834" s="283"/>
      <c r="F834" s="283"/>
      <c r="G834" s="62"/>
      <c r="H834" s="281"/>
      <c r="I834" s="281"/>
      <c r="J834" s="62"/>
      <c r="K834" s="62"/>
      <c r="L834" s="62"/>
      <c r="M834" s="62"/>
      <c r="N834" s="62"/>
      <c r="O834" s="62"/>
      <c r="P834" s="62"/>
      <c r="Q834" s="62"/>
      <c r="R834" s="62"/>
      <c r="S834" s="62"/>
      <c r="T834" s="62"/>
      <c r="U834" s="62"/>
      <c r="V834" s="62"/>
      <c r="W834" s="62"/>
      <c r="X834" s="62"/>
      <c r="Y834" s="62"/>
      <c r="Z834" s="62"/>
    </row>
    <row r="835" spans="1:26" ht="23.25" customHeight="1">
      <c r="A835" s="63"/>
      <c r="B835" s="414"/>
      <c r="C835" s="62"/>
      <c r="D835" s="77"/>
      <c r="E835" s="283"/>
      <c r="F835" s="283"/>
      <c r="G835" s="62"/>
      <c r="H835" s="281"/>
      <c r="I835" s="281"/>
      <c r="J835" s="62"/>
      <c r="K835" s="62"/>
      <c r="L835" s="62"/>
      <c r="M835" s="62"/>
      <c r="N835" s="62"/>
      <c r="O835" s="62"/>
      <c r="P835" s="62"/>
      <c r="Q835" s="62"/>
      <c r="R835" s="62"/>
      <c r="S835" s="62"/>
      <c r="T835" s="62"/>
      <c r="U835" s="62"/>
      <c r="V835" s="62"/>
      <c r="W835" s="62"/>
      <c r="X835" s="62"/>
      <c r="Y835" s="62"/>
      <c r="Z835" s="62"/>
    </row>
    <row r="836" spans="1:26" ht="23.25" customHeight="1">
      <c r="A836" s="63"/>
      <c r="B836" s="414"/>
      <c r="C836" s="62"/>
      <c r="D836" s="77"/>
      <c r="E836" s="283"/>
      <c r="F836" s="283"/>
      <c r="G836" s="62"/>
      <c r="H836" s="281"/>
      <c r="I836" s="281"/>
      <c r="J836" s="62"/>
      <c r="K836" s="62"/>
      <c r="L836" s="62"/>
      <c r="M836" s="62"/>
      <c r="N836" s="62"/>
      <c r="O836" s="62"/>
      <c r="P836" s="62"/>
      <c r="Q836" s="62"/>
      <c r="R836" s="62"/>
      <c r="S836" s="62"/>
      <c r="T836" s="62"/>
      <c r="U836" s="62"/>
      <c r="V836" s="62"/>
      <c r="W836" s="62"/>
      <c r="X836" s="62"/>
      <c r="Y836" s="62"/>
      <c r="Z836" s="62"/>
    </row>
    <row r="837" spans="1:26" ht="23.25" customHeight="1">
      <c r="A837" s="63"/>
      <c r="B837" s="414"/>
      <c r="C837" s="62"/>
      <c r="D837" s="77"/>
      <c r="E837" s="283"/>
      <c r="F837" s="283"/>
      <c r="G837" s="62"/>
      <c r="H837" s="281"/>
      <c r="I837" s="281"/>
      <c r="J837" s="62"/>
      <c r="K837" s="62"/>
      <c r="L837" s="62"/>
      <c r="M837" s="62"/>
      <c r="N837" s="62"/>
      <c r="O837" s="62"/>
      <c r="P837" s="62"/>
      <c r="Q837" s="62"/>
      <c r="R837" s="62"/>
      <c r="S837" s="62"/>
      <c r="T837" s="62"/>
      <c r="U837" s="62"/>
      <c r="V837" s="62"/>
      <c r="W837" s="62"/>
      <c r="X837" s="62"/>
      <c r="Y837" s="62"/>
      <c r="Z837" s="62"/>
    </row>
    <row r="838" spans="1:26" ht="23.25" customHeight="1">
      <c r="A838" s="63"/>
      <c r="B838" s="414"/>
      <c r="C838" s="62"/>
      <c r="D838" s="77"/>
      <c r="E838" s="283"/>
      <c r="F838" s="283"/>
      <c r="G838" s="62"/>
      <c r="H838" s="281"/>
      <c r="I838" s="281"/>
      <c r="J838" s="62"/>
      <c r="K838" s="62"/>
      <c r="L838" s="62"/>
      <c r="M838" s="62"/>
      <c r="N838" s="62"/>
      <c r="O838" s="62"/>
      <c r="P838" s="62"/>
      <c r="Q838" s="62"/>
      <c r="R838" s="62"/>
      <c r="S838" s="62"/>
      <c r="T838" s="62"/>
      <c r="U838" s="62"/>
      <c r="V838" s="62"/>
      <c r="W838" s="62"/>
      <c r="X838" s="62"/>
      <c r="Y838" s="62"/>
      <c r="Z838" s="62"/>
    </row>
    <row r="839" spans="1:26" ht="23.25" customHeight="1">
      <c r="A839" s="63"/>
      <c r="B839" s="415"/>
      <c r="C839" s="287"/>
      <c r="D839" s="300"/>
      <c r="E839" s="288"/>
      <c r="F839" s="288"/>
      <c r="G839" s="287"/>
      <c r="H839" s="282"/>
      <c r="I839" s="281"/>
      <c r="J839" s="62"/>
      <c r="K839" s="62"/>
      <c r="L839" s="287"/>
      <c r="M839" s="287"/>
      <c r="N839" s="287"/>
      <c r="O839" s="287"/>
      <c r="P839" s="287"/>
      <c r="Q839" s="287"/>
      <c r="R839" s="287"/>
      <c r="S839" s="287"/>
      <c r="T839" s="287"/>
      <c r="U839" s="287"/>
      <c r="V839" s="287"/>
      <c r="W839" s="287"/>
      <c r="X839" s="287"/>
      <c r="Y839" s="287"/>
      <c r="Z839" s="287"/>
    </row>
    <row r="840" spans="1:26" ht="23.25" customHeight="1">
      <c r="A840" s="63"/>
      <c r="B840" s="415"/>
      <c r="C840" s="287"/>
      <c r="D840" s="300"/>
      <c r="E840" s="288"/>
      <c r="F840" s="288"/>
      <c r="G840" s="287"/>
      <c r="H840" s="282"/>
      <c r="I840" s="281"/>
      <c r="J840" s="62"/>
      <c r="K840" s="62"/>
      <c r="L840" s="287"/>
      <c r="M840" s="287"/>
      <c r="N840" s="287"/>
      <c r="O840" s="287"/>
      <c r="P840" s="287"/>
      <c r="Q840" s="287"/>
      <c r="R840" s="287"/>
      <c r="S840" s="287"/>
      <c r="T840" s="287"/>
      <c r="U840" s="287"/>
      <c r="V840" s="287"/>
      <c r="W840" s="287"/>
      <c r="X840" s="287"/>
      <c r="Y840" s="287"/>
      <c r="Z840" s="287"/>
    </row>
    <row r="841" spans="1:26" ht="23.25" customHeight="1">
      <c r="A841" s="63"/>
      <c r="B841" s="416"/>
      <c r="C841" s="282"/>
      <c r="D841" s="309"/>
      <c r="E841" s="285"/>
      <c r="F841" s="285"/>
      <c r="G841" s="282"/>
      <c r="H841" s="282"/>
      <c r="I841" s="281"/>
      <c r="J841" s="62"/>
      <c r="K841" s="62"/>
      <c r="L841" s="287"/>
      <c r="M841" s="287"/>
      <c r="N841" s="287"/>
      <c r="O841" s="287"/>
      <c r="P841" s="287"/>
      <c r="Q841" s="287"/>
      <c r="R841" s="287"/>
      <c r="S841" s="287"/>
      <c r="T841" s="287"/>
      <c r="U841" s="287"/>
      <c r="V841" s="287"/>
      <c r="W841" s="287"/>
      <c r="X841" s="287"/>
      <c r="Y841" s="287"/>
      <c r="Z841" s="287"/>
    </row>
    <row r="842" spans="1:26" ht="23.25" customHeight="1">
      <c r="A842" s="63"/>
      <c r="B842" s="416"/>
      <c r="C842" s="282" t="s">
        <v>1803</v>
      </c>
      <c r="D842" s="309" t="s">
        <v>2588</v>
      </c>
      <c r="E842" s="285" t="s">
        <v>1805</v>
      </c>
      <c r="F842" s="417">
        <f>H2</f>
        <v>2</v>
      </c>
      <c r="G842" s="282"/>
      <c r="H842" s="282"/>
      <c r="I842" s="281"/>
      <c r="J842" s="62"/>
      <c r="K842" s="62"/>
      <c r="L842" s="287"/>
      <c r="M842" s="287"/>
      <c r="N842" s="287"/>
      <c r="O842" s="287"/>
      <c r="P842" s="287"/>
      <c r="Q842" s="287"/>
      <c r="R842" s="287"/>
      <c r="S842" s="287"/>
      <c r="T842" s="287"/>
      <c r="U842" s="287"/>
      <c r="V842" s="287"/>
      <c r="W842" s="287"/>
      <c r="X842" s="287"/>
      <c r="Y842" s="287"/>
      <c r="Z842" s="287"/>
    </row>
    <row r="843" spans="1:26" ht="23.25" customHeight="1">
      <c r="A843" s="63"/>
      <c r="B843" s="416" t="s">
        <v>291</v>
      </c>
      <c r="C843" s="282">
        <f>IF(F842=0,0,J41)</f>
        <v>100</v>
      </c>
      <c r="D843" s="309">
        <f>IF(F842=0,0,K41)</f>
        <v>100</v>
      </c>
      <c r="E843" s="286">
        <f>IF(F842=0,0,C843/D843)</f>
        <v>1</v>
      </c>
      <c r="F843" s="285"/>
      <c r="G843" s="282"/>
      <c r="H843" s="282"/>
      <c r="I843" s="281"/>
      <c r="J843" s="62"/>
      <c r="K843" s="62"/>
      <c r="L843" s="287"/>
      <c r="M843" s="287"/>
      <c r="N843" s="287"/>
      <c r="O843" s="287"/>
      <c r="P843" s="287"/>
      <c r="Q843" s="287"/>
      <c r="R843" s="287"/>
      <c r="S843" s="287"/>
      <c r="T843" s="287"/>
      <c r="U843" s="287"/>
      <c r="V843" s="287"/>
      <c r="W843" s="287"/>
      <c r="X843" s="287"/>
      <c r="Y843" s="287"/>
      <c r="Z843" s="287"/>
    </row>
    <row r="844" spans="1:26" ht="23.25" customHeight="1">
      <c r="A844" s="63"/>
      <c r="B844" s="416" t="s">
        <v>293</v>
      </c>
      <c r="C844" s="282">
        <f>IF(F842=0,0,J122)</f>
        <v>78</v>
      </c>
      <c r="D844" s="309">
        <f>IF(F842=0,0,K122)</f>
        <v>78</v>
      </c>
      <c r="E844" s="286">
        <f>IF(F842=0,0,C844/D844)</f>
        <v>1</v>
      </c>
      <c r="F844" s="285"/>
      <c r="G844" s="282"/>
      <c r="H844" s="282"/>
      <c r="I844" s="281"/>
      <c r="J844" s="62"/>
      <c r="K844" s="62"/>
      <c r="L844" s="287"/>
      <c r="M844" s="287"/>
      <c r="N844" s="287"/>
      <c r="O844" s="287"/>
      <c r="P844" s="287"/>
      <c r="Q844" s="287"/>
      <c r="R844" s="287"/>
      <c r="S844" s="287"/>
      <c r="T844" s="287"/>
      <c r="U844" s="287"/>
      <c r="V844" s="287"/>
      <c r="W844" s="287"/>
      <c r="X844" s="287"/>
      <c r="Y844" s="287"/>
      <c r="Z844" s="287"/>
    </row>
    <row r="845" spans="1:26" ht="23.25" customHeight="1">
      <c r="A845" s="63"/>
      <c r="B845" s="416" t="s">
        <v>295</v>
      </c>
      <c r="C845" s="282">
        <f>IF(F842=0,0,J186)</f>
        <v>158</v>
      </c>
      <c r="D845" s="309">
        <f>IF(F842=0,0,K186)</f>
        <v>158</v>
      </c>
      <c r="E845" s="286">
        <f>IF(F842=0,0,C845/D845)</f>
        <v>1</v>
      </c>
      <c r="F845" s="285"/>
      <c r="G845" s="282"/>
      <c r="H845" s="282"/>
      <c r="I845" s="281"/>
      <c r="J845" s="62"/>
      <c r="K845" s="62"/>
      <c r="L845" s="287"/>
      <c r="M845" s="287"/>
      <c r="N845" s="287"/>
      <c r="O845" s="287"/>
      <c r="P845" s="287"/>
      <c r="Q845" s="287"/>
      <c r="R845" s="287"/>
      <c r="S845" s="287"/>
      <c r="T845" s="287"/>
      <c r="U845" s="287"/>
      <c r="V845" s="287"/>
      <c r="W845" s="287"/>
      <c r="X845" s="287"/>
      <c r="Y845" s="287"/>
      <c r="Z845" s="287"/>
    </row>
    <row r="846" spans="1:26" ht="23.25" customHeight="1">
      <c r="A846" s="63"/>
      <c r="B846" s="416" t="s">
        <v>297</v>
      </c>
      <c r="C846" s="282">
        <f>IF(F842=0,0,J283)</f>
        <v>86</v>
      </c>
      <c r="D846" s="309">
        <f>IF(F842=0,0,K283)</f>
        <v>86</v>
      </c>
      <c r="E846" s="286">
        <f>IF(F842=0,0,C846/D846)</f>
        <v>1</v>
      </c>
      <c r="F846" s="285"/>
      <c r="G846" s="282"/>
      <c r="H846" s="282"/>
      <c r="I846" s="281"/>
      <c r="J846" s="62"/>
      <c r="K846" s="62"/>
      <c r="L846" s="287"/>
      <c r="M846" s="287"/>
      <c r="N846" s="287"/>
      <c r="O846" s="287"/>
      <c r="P846" s="287"/>
      <c r="Q846" s="287"/>
      <c r="R846" s="287"/>
      <c r="S846" s="287"/>
      <c r="T846" s="287"/>
      <c r="U846" s="287"/>
      <c r="V846" s="287"/>
      <c r="W846" s="287"/>
      <c r="X846" s="287"/>
      <c r="Y846" s="287"/>
      <c r="Z846" s="287"/>
    </row>
    <row r="847" spans="1:26" ht="23.25" customHeight="1">
      <c r="A847" s="63"/>
      <c r="B847" s="416" t="s">
        <v>299</v>
      </c>
      <c r="C847" s="282">
        <f>IF(F842=0,0,J357)</f>
        <v>302</v>
      </c>
      <c r="D847" s="309">
        <f>IF(F842=0,0,K357)</f>
        <v>302</v>
      </c>
      <c r="E847" s="286">
        <f>IF(F842=0,0,C847/D847)</f>
        <v>1</v>
      </c>
      <c r="F847" s="285"/>
      <c r="G847" s="282"/>
      <c r="H847" s="282"/>
      <c r="I847" s="281"/>
      <c r="J847" s="62"/>
      <c r="K847" s="62"/>
      <c r="L847" s="287"/>
      <c r="M847" s="287"/>
      <c r="N847" s="287"/>
      <c r="O847" s="287"/>
      <c r="P847" s="287"/>
      <c r="Q847" s="287"/>
      <c r="R847" s="287"/>
      <c r="S847" s="287"/>
      <c r="T847" s="287"/>
      <c r="U847" s="287"/>
      <c r="V847" s="287"/>
      <c r="W847" s="287"/>
      <c r="X847" s="287"/>
      <c r="Y847" s="287"/>
      <c r="Z847" s="287"/>
    </row>
    <row r="848" spans="1:26" ht="23.25" customHeight="1">
      <c r="A848" s="63"/>
      <c r="B848" s="416" t="s">
        <v>301</v>
      </c>
      <c r="C848" s="282">
        <f>IF(F842=0,0,J635)</f>
        <v>100</v>
      </c>
      <c r="D848" s="309">
        <f>IF(F842=0,0,K635)</f>
        <v>100</v>
      </c>
      <c r="E848" s="286">
        <f>IF(F842=0,0,C848/D848)</f>
        <v>1</v>
      </c>
      <c r="F848" s="285"/>
      <c r="G848" s="282"/>
      <c r="H848" s="282"/>
      <c r="I848" s="281"/>
      <c r="J848" s="62"/>
      <c r="K848" s="62"/>
      <c r="L848" s="287"/>
      <c r="M848" s="287"/>
      <c r="N848" s="287"/>
      <c r="O848" s="287"/>
      <c r="P848" s="287"/>
      <c r="Q848" s="287"/>
      <c r="R848" s="287"/>
      <c r="S848" s="287"/>
      <c r="T848" s="287"/>
      <c r="U848" s="287"/>
      <c r="V848" s="287"/>
      <c r="W848" s="287"/>
      <c r="X848" s="287"/>
      <c r="Y848" s="287"/>
      <c r="Z848" s="287"/>
    </row>
    <row r="849" spans="1:26" ht="23.25" customHeight="1">
      <c r="A849" s="63"/>
      <c r="B849" s="416" t="s">
        <v>302</v>
      </c>
      <c r="C849" s="282">
        <f>IF(F842=0,0,J697)</f>
        <v>108</v>
      </c>
      <c r="D849" s="309">
        <f>IF(F842=0,0,K697)</f>
        <v>108</v>
      </c>
      <c r="E849" s="286">
        <f>IF(F842=0,0,C849/D849)</f>
        <v>1</v>
      </c>
      <c r="F849" s="285"/>
      <c r="G849" s="282"/>
      <c r="H849" s="282"/>
      <c r="I849" s="281"/>
      <c r="J849" s="62"/>
      <c r="K849" s="62"/>
      <c r="L849" s="287"/>
      <c r="M849" s="287"/>
      <c r="N849" s="287"/>
      <c r="O849" s="287"/>
      <c r="P849" s="287"/>
      <c r="Q849" s="287"/>
      <c r="R849" s="287"/>
      <c r="S849" s="287"/>
      <c r="T849" s="287"/>
      <c r="U849" s="287"/>
      <c r="V849" s="287"/>
      <c r="W849" s="287"/>
      <c r="X849" s="287"/>
      <c r="Y849" s="287"/>
      <c r="Z849" s="287"/>
    </row>
    <row r="850" spans="1:26" ht="23.25" customHeight="1">
      <c r="A850" s="63"/>
      <c r="B850" s="416" t="s">
        <v>304</v>
      </c>
      <c r="C850" s="282">
        <f>IF(F842=0,0,J786)</f>
        <v>56</v>
      </c>
      <c r="D850" s="309">
        <f>IF(F842=0,0,K786)</f>
        <v>56</v>
      </c>
      <c r="E850" s="286">
        <f>IF(F842=0,0,C850/D850)</f>
        <v>1</v>
      </c>
      <c r="F850" s="285"/>
      <c r="G850" s="282"/>
      <c r="H850" s="282"/>
      <c r="I850" s="281"/>
      <c r="J850" s="62"/>
      <c r="K850" s="62"/>
      <c r="L850" s="287"/>
      <c r="M850" s="287"/>
      <c r="N850" s="287"/>
      <c r="O850" s="287"/>
      <c r="P850" s="287"/>
      <c r="Q850" s="287"/>
      <c r="R850" s="287"/>
      <c r="S850" s="287"/>
      <c r="T850" s="287"/>
      <c r="U850" s="287"/>
      <c r="V850" s="287"/>
      <c r="W850" s="287"/>
      <c r="X850" s="287"/>
      <c r="Y850" s="287"/>
      <c r="Z850" s="287"/>
    </row>
    <row r="851" spans="1:26" ht="23.25" customHeight="1">
      <c r="A851" s="63"/>
      <c r="B851" s="416" t="s">
        <v>1806</v>
      </c>
      <c r="C851" s="282">
        <f>IF(F842=0,0,SUM(C843:C850))</f>
        <v>988</v>
      </c>
      <c r="D851" s="309">
        <f>IF(F842=0,0,SUM(D843:D850))</f>
        <v>988</v>
      </c>
      <c r="E851" s="286">
        <f>IF(F842=0,0,C851/D851)</f>
        <v>1</v>
      </c>
      <c r="F851" s="285"/>
      <c r="G851" s="282"/>
      <c r="H851" s="282"/>
      <c r="I851" s="281"/>
      <c r="J851" s="62"/>
      <c r="K851" s="62"/>
      <c r="L851" s="287"/>
      <c r="M851" s="287"/>
      <c r="N851" s="287"/>
      <c r="O851" s="287"/>
      <c r="P851" s="287"/>
      <c r="Q851" s="287"/>
      <c r="R851" s="287"/>
      <c r="S851" s="287"/>
      <c r="T851" s="287"/>
      <c r="U851" s="287"/>
      <c r="V851" s="287"/>
      <c r="W851" s="287"/>
      <c r="X851" s="287"/>
      <c r="Y851" s="287"/>
      <c r="Z851" s="287"/>
    </row>
    <row r="852" spans="1:26" ht="23.25" customHeight="1">
      <c r="A852" s="63"/>
      <c r="B852" s="416"/>
      <c r="C852" s="282"/>
      <c r="D852" s="309"/>
      <c r="E852" s="285"/>
      <c r="F852" s="285"/>
      <c r="G852" s="282"/>
      <c r="H852" s="282"/>
      <c r="I852" s="281"/>
      <c r="J852" s="62"/>
      <c r="K852" s="62"/>
      <c r="L852" s="287"/>
      <c r="M852" s="287"/>
      <c r="N852" s="287"/>
      <c r="O852" s="287"/>
      <c r="P852" s="287"/>
      <c r="Q852" s="287"/>
      <c r="R852" s="287"/>
      <c r="S852" s="287"/>
      <c r="T852" s="287"/>
      <c r="U852" s="287"/>
      <c r="V852" s="287"/>
      <c r="W852" s="287"/>
      <c r="X852" s="287"/>
      <c r="Y852" s="287"/>
      <c r="Z852" s="287"/>
    </row>
    <row r="853" spans="1:26" ht="23.25" customHeight="1">
      <c r="A853" s="63"/>
      <c r="B853" s="416"/>
      <c r="C853" s="282"/>
      <c r="D853" s="309"/>
      <c r="E853" s="285"/>
      <c r="F853" s="285"/>
      <c r="G853" s="282"/>
      <c r="H853" s="282"/>
      <c r="I853" s="281"/>
      <c r="J853" s="62"/>
      <c r="K853" s="62"/>
      <c r="L853" s="287"/>
      <c r="M853" s="287"/>
      <c r="N853" s="287"/>
      <c r="O853" s="287"/>
      <c r="P853" s="287"/>
      <c r="Q853" s="287"/>
      <c r="R853" s="287"/>
      <c r="S853" s="287"/>
      <c r="T853" s="287"/>
      <c r="U853" s="287"/>
      <c r="V853" s="287"/>
      <c r="W853" s="287"/>
      <c r="X853" s="287"/>
      <c r="Y853" s="287"/>
      <c r="Z853" s="287"/>
    </row>
    <row r="854" spans="1:26" ht="23.25" customHeight="1">
      <c r="A854" s="63"/>
      <c r="B854" s="416">
        <v>0</v>
      </c>
      <c r="C854" s="282"/>
      <c r="D854" s="309"/>
      <c r="E854" s="285"/>
      <c r="F854" s="285"/>
      <c r="G854" s="282"/>
      <c r="H854" s="282"/>
      <c r="I854" s="281"/>
      <c r="J854" s="62"/>
      <c r="K854" s="62"/>
      <c r="L854" s="287"/>
      <c r="M854" s="287"/>
      <c r="N854" s="287"/>
      <c r="O854" s="287"/>
      <c r="P854" s="287"/>
      <c r="Q854" s="287"/>
      <c r="R854" s="287"/>
      <c r="S854" s="287"/>
      <c r="T854" s="287"/>
      <c r="U854" s="287"/>
      <c r="V854" s="287"/>
      <c r="W854" s="287"/>
      <c r="X854" s="287"/>
      <c r="Y854" s="287"/>
      <c r="Z854" s="287"/>
    </row>
    <row r="855" spans="1:26" ht="23.25" customHeight="1">
      <c r="A855" s="63"/>
      <c r="B855" s="416">
        <v>1</v>
      </c>
      <c r="C855" s="282"/>
      <c r="D855" s="309"/>
      <c r="E855" s="285"/>
      <c r="F855" s="285"/>
      <c r="G855" s="282"/>
      <c r="H855" s="282"/>
      <c r="I855" s="281"/>
      <c r="J855" s="62"/>
      <c r="K855" s="62"/>
      <c r="L855" s="287"/>
      <c r="M855" s="287"/>
      <c r="N855" s="287"/>
      <c r="O855" s="287"/>
      <c r="P855" s="287"/>
      <c r="Q855" s="287"/>
      <c r="R855" s="287"/>
      <c r="S855" s="287"/>
      <c r="T855" s="287"/>
      <c r="U855" s="287"/>
      <c r="V855" s="287"/>
      <c r="W855" s="287"/>
      <c r="X855" s="287"/>
      <c r="Y855" s="287"/>
      <c r="Z855" s="287"/>
    </row>
    <row r="856" spans="1:26" ht="23.25" customHeight="1">
      <c r="A856" s="63"/>
      <c r="B856" s="416">
        <v>2</v>
      </c>
      <c r="C856" s="282"/>
      <c r="D856" s="309"/>
      <c r="E856" s="285"/>
      <c r="F856" s="285"/>
      <c r="G856" s="282"/>
      <c r="H856" s="282"/>
      <c r="I856" s="281"/>
      <c r="J856" s="62"/>
      <c r="K856" s="62"/>
      <c r="L856" s="287"/>
      <c r="M856" s="287"/>
      <c r="N856" s="287"/>
      <c r="O856" s="287"/>
      <c r="P856" s="287"/>
      <c r="Q856" s="287"/>
      <c r="R856" s="287"/>
      <c r="S856" s="287"/>
      <c r="T856" s="287"/>
      <c r="U856" s="287"/>
      <c r="V856" s="287"/>
      <c r="W856" s="287"/>
      <c r="X856" s="287"/>
      <c r="Y856" s="287"/>
      <c r="Z856" s="287"/>
    </row>
    <row r="857" spans="1:26" ht="23.25" customHeight="1">
      <c r="A857" s="63"/>
      <c r="B857" s="416"/>
      <c r="C857" s="282"/>
      <c r="D857" s="309"/>
      <c r="E857" s="285"/>
      <c r="F857" s="285"/>
      <c r="G857" s="282"/>
      <c r="H857" s="282"/>
      <c r="I857" s="281"/>
      <c r="J857" s="62"/>
      <c r="K857" s="62"/>
      <c r="L857" s="287"/>
      <c r="M857" s="287"/>
      <c r="N857" s="287"/>
      <c r="O857" s="287"/>
      <c r="P857" s="287"/>
      <c r="Q857" s="287"/>
      <c r="R857" s="287"/>
      <c r="S857" s="287"/>
      <c r="T857" s="287"/>
      <c r="U857" s="287"/>
      <c r="V857" s="287"/>
      <c r="W857" s="287"/>
      <c r="X857" s="287"/>
      <c r="Y857" s="287"/>
      <c r="Z857" s="287"/>
    </row>
    <row r="858" spans="1:26" ht="23.25" customHeight="1">
      <c r="A858" s="63"/>
      <c r="B858" s="416"/>
      <c r="C858" s="282"/>
      <c r="D858" s="309"/>
      <c r="E858" s="285"/>
      <c r="F858" s="285"/>
      <c r="G858" s="282"/>
      <c r="H858" s="282"/>
      <c r="I858" s="281"/>
      <c r="J858" s="62"/>
      <c r="K858" s="62"/>
      <c r="L858" s="287"/>
      <c r="M858" s="287"/>
      <c r="N858" s="287"/>
      <c r="O858" s="287"/>
      <c r="P858" s="287"/>
      <c r="Q858" s="287"/>
      <c r="R858" s="287"/>
      <c r="S858" s="287"/>
      <c r="T858" s="287"/>
      <c r="U858" s="287"/>
      <c r="V858" s="287"/>
      <c r="W858" s="287"/>
      <c r="X858" s="287"/>
      <c r="Y858" s="287"/>
      <c r="Z858" s="287"/>
    </row>
    <row r="859" spans="1:26" ht="23.25" customHeight="1">
      <c r="A859" s="63"/>
      <c r="B859" s="414"/>
      <c r="C859" s="62"/>
      <c r="D859" s="77"/>
      <c r="E859" s="283"/>
      <c r="F859" s="283"/>
      <c r="G859" s="62"/>
      <c r="H859" s="281"/>
      <c r="I859" s="281"/>
      <c r="J859" s="62"/>
      <c r="K859" s="62"/>
      <c r="L859" s="62"/>
      <c r="M859" s="62"/>
      <c r="N859" s="62"/>
      <c r="O859" s="62"/>
      <c r="P859" s="62"/>
      <c r="Q859" s="62"/>
      <c r="R859" s="62"/>
      <c r="S859" s="62"/>
      <c r="T859" s="62"/>
      <c r="U859" s="62"/>
      <c r="V859" s="62"/>
      <c r="W859" s="62"/>
      <c r="X859" s="62"/>
      <c r="Y859" s="62"/>
      <c r="Z859" s="62"/>
    </row>
    <row r="860" spans="1:26" ht="23.25" customHeight="1">
      <c r="A860" s="63"/>
      <c r="B860" s="414"/>
      <c r="C860" s="62"/>
      <c r="D860" s="77"/>
      <c r="E860" s="283"/>
      <c r="F860" s="283"/>
      <c r="G860" s="62"/>
      <c r="H860" s="281"/>
      <c r="I860" s="281"/>
      <c r="J860" s="62"/>
      <c r="K860" s="62"/>
      <c r="L860" s="62"/>
      <c r="M860" s="62"/>
      <c r="N860" s="62"/>
      <c r="O860" s="62"/>
      <c r="P860" s="62"/>
      <c r="Q860" s="62"/>
      <c r="R860" s="62"/>
      <c r="S860" s="62"/>
      <c r="T860" s="62"/>
      <c r="U860" s="62"/>
      <c r="V860" s="62"/>
      <c r="W860" s="62"/>
      <c r="X860" s="62"/>
      <c r="Y860" s="62"/>
      <c r="Z860" s="62"/>
    </row>
    <row r="861" spans="1:26" ht="23.25" customHeight="1">
      <c r="A861" s="63"/>
      <c r="B861" s="414"/>
      <c r="C861" s="62"/>
      <c r="D861" s="77"/>
      <c r="E861" s="283"/>
      <c r="F861" s="283"/>
      <c r="G861" s="62"/>
      <c r="H861" s="281"/>
      <c r="I861" s="281"/>
      <c r="J861" s="62"/>
      <c r="K861" s="62"/>
      <c r="L861" s="62"/>
      <c r="M861" s="62"/>
      <c r="N861" s="62"/>
      <c r="O861" s="62"/>
      <c r="P861" s="62"/>
      <c r="Q861" s="62"/>
      <c r="R861" s="62"/>
      <c r="S861" s="62"/>
      <c r="T861" s="62"/>
      <c r="U861" s="62"/>
      <c r="V861" s="62"/>
      <c r="W861" s="62"/>
      <c r="X861" s="62"/>
      <c r="Y861" s="62"/>
      <c r="Z861" s="62"/>
    </row>
    <row r="862" spans="1:26" ht="23.25" customHeight="1">
      <c r="A862" s="63"/>
      <c r="B862" s="414"/>
      <c r="C862" s="62"/>
      <c r="D862" s="77"/>
      <c r="E862" s="283"/>
      <c r="F862" s="283"/>
      <c r="G862" s="62"/>
      <c r="H862" s="281"/>
      <c r="I862" s="281"/>
      <c r="J862" s="62"/>
      <c r="K862" s="62"/>
      <c r="L862" s="62"/>
      <c r="M862" s="62"/>
      <c r="N862" s="62"/>
      <c r="O862" s="62"/>
      <c r="P862" s="62"/>
      <c r="Q862" s="62"/>
      <c r="R862" s="62"/>
      <c r="S862" s="62"/>
      <c r="T862" s="62"/>
      <c r="U862" s="62"/>
      <c r="V862" s="62"/>
      <c r="W862" s="62"/>
      <c r="X862" s="62"/>
      <c r="Y862" s="62"/>
      <c r="Z862" s="62"/>
    </row>
    <row r="863" spans="1:26" ht="23.25" customHeight="1">
      <c r="A863" s="63"/>
      <c r="B863" s="414"/>
      <c r="C863" s="62"/>
      <c r="D863" s="77"/>
      <c r="E863" s="283"/>
      <c r="F863" s="283"/>
      <c r="G863" s="62"/>
      <c r="H863" s="281"/>
      <c r="I863" s="281"/>
      <c r="J863" s="62"/>
      <c r="K863" s="62"/>
      <c r="L863" s="62"/>
      <c r="M863" s="62"/>
      <c r="N863" s="62"/>
      <c r="O863" s="62"/>
      <c r="P863" s="62"/>
      <c r="Q863" s="62"/>
      <c r="R863" s="62"/>
      <c r="S863" s="62"/>
      <c r="T863" s="62"/>
      <c r="U863" s="62"/>
      <c r="V863" s="62"/>
      <c r="W863" s="62"/>
      <c r="X863" s="62"/>
      <c r="Y863" s="62"/>
      <c r="Z863" s="62"/>
    </row>
    <row r="864" spans="1:26" ht="23.25" customHeight="1">
      <c r="A864" s="63"/>
      <c r="B864" s="415"/>
      <c r="C864" s="287"/>
      <c r="D864" s="300"/>
      <c r="E864" s="288"/>
      <c r="F864" s="288"/>
      <c r="G864" s="63"/>
      <c r="H864" s="290"/>
      <c r="I864" s="282"/>
      <c r="J864" s="287"/>
      <c r="K864" s="287"/>
      <c r="L864" s="62"/>
      <c r="M864" s="62"/>
      <c r="N864" s="63"/>
      <c r="O864" s="63"/>
      <c r="P864" s="63"/>
      <c r="Q864" s="63"/>
      <c r="R864" s="63"/>
      <c r="S864" s="63"/>
      <c r="T864" s="63"/>
      <c r="U864" s="63"/>
      <c r="V864" s="63"/>
      <c r="W864" s="63"/>
      <c r="X864" s="63"/>
      <c r="Y864" s="63"/>
      <c r="Z864" s="63"/>
    </row>
    <row r="865" spans="1:26" ht="23.25" customHeight="1">
      <c r="A865" s="63"/>
      <c r="B865" s="415"/>
      <c r="C865" s="287"/>
      <c r="D865" s="300"/>
      <c r="E865" s="288"/>
      <c r="F865" s="288"/>
      <c r="G865" s="63"/>
      <c r="H865" s="290"/>
      <c r="I865" s="282"/>
      <c r="J865" s="287"/>
      <c r="K865" s="287"/>
      <c r="L865" s="62"/>
      <c r="M865" s="62"/>
      <c r="N865" s="63"/>
      <c r="O865" s="63"/>
      <c r="P865" s="63"/>
      <c r="Q865" s="63"/>
      <c r="R865" s="63"/>
      <c r="S865" s="63"/>
      <c r="T865" s="63"/>
      <c r="U865" s="63"/>
      <c r="V865" s="63"/>
      <c r="W865" s="63"/>
      <c r="X865" s="63"/>
      <c r="Y865" s="63"/>
      <c r="Z865" s="63"/>
    </row>
    <row r="866" spans="1:26" ht="23.25" customHeight="1">
      <c r="A866" s="63"/>
      <c r="B866" s="413"/>
      <c r="C866" s="63"/>
      <c r="D866" s="363"/>
      <c r="E866" s="289"/>
      <c r="F866" s="289"/>
      <c r="G866" s="63"/>
      <c r="H866" s="290"/>
      <c r="I866" s="282"/>
      <c r="J866" s="287"/>
      <c r="K866" s="287"/>
      <c r="L866" s="62"/>
      <c r="M866" s="62"/>
      <c r="N866" s="63"/>
      <c r="O866" s="63"/>
      <c r="P866" s="63"/>
      <c r="Q866" s="63"/>
      <c r="R866" s="63"/>
      <c r="S866" s="63"/>
      <c r="T866" s="63"/>
      <c r="U866" s="63"/>
      <c r="V866" s="63"/>
      <c r="W866" s="63"/>
      <c r="X866" s="63"/>
      <c r="Y866" s="63"/>
      <c r="Z866" s="63"/>
    </row>
    <row r="867" spans="1:26" ht="23.25" customHeight="1">
      <c r="A867" s="63"/>
      <c r="B867" s="413"/>
      <c r="C867" s="63"/>
      <c r="D867" s="363"/>
      <c r="E867" s="289"/>
      <c r="F867" s="289"/>
      <c r="G867" s="63"/>
      <c r="H867" s="290"/>
      <c r="I867" s="282"/>
      <c r="J867" s="287"/>
      <c r="K867" s="287"/>
      <c r="L867" s="62"/>
      <c r="M867" s="62"/>
      <c r="N867" s="63"/>
      <c r="O867" s="63"/>
      <c r="P867" s="63"/>
      <c r="Q867" s="63"/>
      <c r="R867" s="63"/>
      <c r="S867" s="63"/>
      <c r="T867" s="63"/>
      <c r="U867" s="63"/>
      <c r="V867" s="63"/>
      <c r="W867" s="63"/>
      <c r="X867" s="63"/>
      <c r="Y867" s="63"/>
      <c r="Z867" s="63"/>
    </row>
    <row r="868" spans="1:26" ht="23.25" customHeight="1">
      <c r="A868" s="63"/>
      <c r="B868" s="413"/>
      <c r="C868" s="63"/>
      <c r="D868" s="363"/>
      <c r="E868" s="289"/>
      <c r="F868" s="289"/>
      <c r="G868" s="63"/>
      <c r="H868" s="290"/>
      <c r="I868" s="282"/>
      <c r="J868" s="287"/>
      <c r="K868" s="287"/>
      <c r="L868" s="62"/>
      <c r="M868" s="62"/>
      <c r="N868" s="63"/>
      <c r="O868" s="63"/>
      <c r="P868" s="63"/>
      <c r="Q868" s="63"/>
      <c r="R868" s="63"/>
      <c r="S868" s="63"/>
      <c r="T868" s="63"/>
      <c r="U868" s="63"/>
      <c r="V868" s="63"/>
      <c r="W868" s="63"/>
      <c r="X868" s="63"/>
      <c r="Y868" s="63"/>
      <c r="Z868" s="63"/>
    </row>
    <row r="869" spans="1:26" ht="23.25" customHeight="1">
      <c r="A869" s="63"/>
      <c r="B869" s="413"/>
      <c r="C869" s="63"/>
      <c r="D869" s="363"/>
      <c r="E869" s="289"/>
      <c r="F869" s="289"/>
      <c r="G869" s="63"/>
      <c r="H869" s="290"/>
      <c r="I869" s="282"/>
      <c r="J869" s="287"/>
      <c r="K869" s="287"/>
      <c r="L869" s="62"/>
      <c r="M869" s="62"/>
      <c r="N869" s="63"/>
      <c r="O869" s="63"/>
      <c r="P869" s="63"/>
      <c r="Q869" s="63"/>
      <c r="R869" s="63"/>
      <c r="S869" s="63"/>
      <c r="T869" s="63"/>
      <c r="U869" s="63"/>
      <c r="V869" s="63"/>
      <c r="W869" s="63"/>
      <c r="X869" s="63"/>
      <c r="Y869" s="63"/>
      <c r="Z869" s="63"/>
    </row>
    <row r="870" spans="1:26" ht="23.25" customHeight="1">
      <c r="A870" s="63"/>
      <c r="B870" s="413"/>
      <c r="C870" s="63"/>
      <c r="D870" s="363"/>
      <c r="E870" s="289"/>
      <c r="F870" s="289"/>
      <c r="G870" s="63"/>
      <c r="H870" s="290"/>
      <c r="I870" s="282"/>
      <c r="J870" s="287"/>
      <c r="K870" s="287"/>
      <c r="L870" s="62"/>
      <c r="M870" s="62"/>
      <c r="N870" s="63"/>
      <c r="O870" s="63"/>
      <c r="P870" s="63"/>
      <c r="Q870" s="63"/>
      <c r="R870" s="63"/>
      <c r="S870" s="63"/>
      <c r="T870" s="63"/>
      <c r="U870" s="63"/>
      <c r="V870" s="63"/>
      <c r="W870" s="63"/>
      <c r="X870" s="63"/>
      <c r="Y870" s="63"/>
      <c r="Z870" s="63"/>
    </row>
    <row r="871" spans="1:26" ht="23.25" customHeight="1">
      <c r="A871" s="63"/>
      <c r="B871" s="413"/>
      <c r="C871" s="63"/>
      <c r="D871" s="363"/>
      <c r="E871" s="289"/>
      <c r="F871" s="289"/>
      <c r="G871" s="63"/>
      <c r="H871" s="290"/>
      <c r="I871" s="282"/>
      <c r="J871" s="287"/>
      <c r="K871" s="287"/>
      <c r="L871" s="62"/>
      <c r="M871" s="62"/>
      <c r="N871" s="63"/>
      <c r="O871" s="63"/>
      <c r="P871" s="63"/>
      <c r="Q871" s="63"/>
      <c r="R871" s="63"/>
      <c r="S871" s="63"/>
      <c r="T871" s="63"/>
      <c r="U871" s="63"/>
      <c r="V871" s="63"/>
      <c r="W871" s="63"/>
      <c r="X871" s="63"/>
      <c r="Y871" s="63"/>
      <c r="Z871" s="63"/>
    </row>
    <row r="872" spans="1:26" ht="23.25" customHeight="1">
      <c r="A872" s="63"/>
      <c r="B872" s="413"/>
      <c r="C872" s="63"/>
      <c r="D872" s="363"/>
      <c r="E872" s="289"/>
      <c r="F872" s="289"/>
      <c r="G872" s="63"/>
      <c r="H872" s="290"/>
      <c r="I872" s="282"/>
      <c r="J872" s="287"/>
      <c r="K872" s="287"/>
      <c r="L872" s="62"/>
      <c r="M872" s="62"/>
      <c r="N872" s="63"/>
      <c r="O872" s="63"/>
      <c r="P872" s="63"/>
      <c r="Q872" s="63"/>
      <c r="R872" s="63"/>
      <c r="S872" s="63"/>
      <c r="T872" s="63"/>
      <c r="U872" s="63"/>
      <c r="V872" s="63"/>
      <c r="W872" s="63"/>
      <c r="X872" s="63"/>
      <c r="Y872" s="63"/>
      <c r="Z872" s="63"/>
    </row>
    <row r="873" spans="1:26" ht="23.25" customHeight="1">
      <c r="A873" s="63"/>
      <c r="B873" s="413"/>
      <c r="C873" s="63"/>
      <c r="D873" s="363"/>
      <c r="E873" s="289"/>
      <c r="F873" s="289"/>
      <c r="G873" s="63"/>
      <c r="H873" s="290"/>
      <c r="I873" s="282"/>
      <c r="J873" s="287"/>
      <c r="K873" s="287"/>
      <c r="L873" s="62"/>
      <c r="M873" s="62"/>
      <c r="N873" s="63"/>
      <c r="O873" s="63"/>
      <c r="P873" s="63"/>
      <c r="Q873" s="63"/>
      <c r="R873" s="63"/>
      <c r="S873" s="63"/>
      <c r="T873" s="63"/>
      <c r="U873" s="63"/>
      <c r="V873" s="63"/>
      <c r="W873" s="63"/>
      <c r="X873" s="63"/>
      <c r="Y873" s="63"/>
      <c r="Z873" s="63"/>
    </row>
    <row r="874" spans="1:26" ht="23.25" customHeight="1">
      <c r="A874" s="63"/>
      <c r="B874" s="413"/>
      <c r="C874" s="63"/>
      <c r="D874" s="363"/>
      <c r="E874" s="289"/>
      <c r="F874" s="289"/>
      <c r="G874" s="63"/>
      <c r="H874" s="290"/>
      <c r="I874" s="282"/>
      <c r="J874" s="287"/>
      <c r="K874" s="287"/>
      <c r="L874" s="62"/>
      <c r="M874" s="62"/>
      <c r="N874" s="63"/>
      <c r="O874" s="63"/>
      <c r="P874" s="63"/>
      <c r="Q874" s="63"/>
      <c r="R874" s="63"/>
      <c r="S874" s="63"/>
      <c r="T874" s="63"/>
      <c r="U874" s="63"/>
      <c r="V874" s="63"/>
      <c r="W874" s="63"/>
      <c r="X874" s="63"/>
      <c r="Y874" s="63"/>
      <c r="Z874" s="63"/>
    </row>
    <row r="875" spans="1:26" ht="23.25" customHeight="1">
      <c r="A875" s="63"/>
      <c r="B875" s="413"/>
      <c r="C875" s="63"/>
      <c r="D875" s="363"/>
      <c r="E875" s="289"/>
      <c r="F875" s="289"/>
      <c r="G875" s="63"/>
      <c r="H875" s="290"/>
      <c r="I875" s="282"/>
      <c r="J875" s="287"/>
      <c r="K875" s="287"/>
      <c r="L875" s="62"/>
      <c r="M875" s="62"/>
      <c r="N875" s="63"/>
      <c r="O875" s="63"/>
      <c r="P875" s="63"/>
      <c r="Q875" s="63"/>
      <c r="R875" s="63"/>
      <c r="S875" s="63"/>
      <c r="T875" s="63"/>
      <c r="U875" s="63"/>
      <c r="V875" s="63"/>
      <c r="W875" s="63"/>
      <c r="X875" s="63"/>
      <c r="Y875" s="63"/>
      <c r="Z875" s="63"/>
    </row>
    <row r="876" spans="1:26" ht="23.25" customHeight="1">
      <c r="A876" s="63"/>
      <c r="B876" s="413"/>
      <c r="C876" s="63"/>
      <c r="D876" s="363"/>
      <c r="E876" s="289"/>
      <c r="F876" s="289"/>
      <c r="G876" s="63"/>
      <c r="H876" s="290"/>
      <c r="I876" s="282"/>
      <c r="J876" s="287"/>
      <c r="K876" s="287"/>
      <c r="L876" s="62"/>
      <c r="M876" s="62"/>
      <c r="N876" s="63"/>
      <c r="O876" s="63"/>
      <c r="P876" s="63"/>
      <c r="Q876" s="63"/>
      <c r="R876" s="63"/>
      <c r="S876" s="63"/>
      <c r="T876" s="63"/>
      <c r="U876" s="63"/>
      <c r="V876" s="63"/>
      <c r="W876" s="63"/>
      <c r="X876" s="63"/>
      <c r="Y876" s="63"/>
      <c r="Z876" s="63"/>
    </row>
    <row r="877" spans="1:26" ht="23.25" customHeight="1">
      <c r="A877" s="63"/>
      <c r="B877" s="413"/>
      <c r="C877" s="63"/>
      <c r="D877" s="363"/>
      <c r="E877" s="289"/>
      <c r="F877" s="289"/>
      <c r="G877" s="63"/>
      <c r="H877" s="290"/>
      <c r="I877" s="282"/>
      <c r="J877" s="287"/>
      <c r="K877" s="287"/>
      <c r="L877" s="62"/>
      <c r="M877" s="62"/>
      <c r="N877" s="63"/>
      <c r="O877" s="63"/>
      <c r="P877" s="63"/>
      <c r="Q877" s="63"/>
      <c r="R877" s="63"/>
      <c r="S877" s="63"/>
      <c r="T877" s="63"/>
      <c r="U877" s="63"/>
      <c r="V877" s="63"/>
      <c r="W877" s="63"/>
      <c r="X877" s="63"/>
      <c r="Y877" s="63"/>
      <c r="Z877" s="63"/>
    </row>
    <row r="878" spans="1:26" ht="23.25" customHeight="1">
      <c r="A878" s="63"/>
      <c r="B878" s="413"/>
      <c r="C878" s="63"/>
      <c r="D878" s="363"/>
      <c r="E878" s="289"/>
      <c r="F878" s="289"/>
      <c r="G878" s="63"/>
      <c r="H878" s="290"/>
      <c r="I878" s="282"/>
      <c r="J878" s="287"/>
      <c r="K878" s="287"/>
      <c r="L878" s="62"/>
      <c r="M878" s="62"/>
      <c r="N878" s="63"/>
      <c r="O878" s="63"/>
      <c r="P878" s="63"/>
      <c r="Q878" s="63"/>
      <c r="R878" s="63"/>
      <c r="S878" s="63"/>
      <c r="T878" s="63"/>
      <c r="U878" s="63"/>
      <c r="V878" s="63"/>
      <c r="W878" s="63"/>
      <c r="X878" s="63"/>
      <c r="Y878" s="63"/>
      <c r="Z878" s="63"/>
    </row>
    <row r="879" spans="1:26" ht="23.25" customHeight="1">
      <c r="A879" s="63"/>
      <c r="B879" s="413"/>
      <c r="C879" s="63"/>
      <c r="D879" s="363"/>
      <c r="E879" s="289"/>
      <c r="F879" s="289"/>
      <c r="G879" s="63"/>
      <c r="H879" s="290"/>
      <c r="I879" s="282"/>
      <c r="J879" s="287"/>
      <c r="K879" s="287"/>
      <c r="L879" s="62"/>
      <c r="M879" s="62"/>
      <c r="N879" s="63"/>
      <c r="O879" s="63"/>
      <c r="P879" s="63"/>
      <c r="Q879" s="63"/>
      <c r="R879" s="63"/>
      <c r="S879" s="63"/>
      <c r="T879" s="63"/>
      <c r="U879" s="63"/>
      <c r="V879" s="63"/>
      <c r="W879" s="63"/>
      <c r="X879" s="63"/>
      <c r="Y879" s="63"/>
      <c r="Z879" s="63"/>
    </row>
    <row r="880" spans="1:26" ht="23.25" customHeight="1">
      <c r="A880" s="63"/>
      <c r="B880" s="413"/>
      <c r="C880" s="63"/>
      <c r="D880" s="363"/>
      <c r="E880" s="289"/>
      <c r="F880" s="289"/>
      <c r="G880" s="63"/>
      <c r="H880" s="290"/>
      <c r="I880" s="282"/>
      <c r="J880" s="287"/>
      <c r="K880" s="287"/>
      <c r="L880" s="62"/>
      <c r="M880" s="62"/>
      <c r="N880" s="63"/>
      <c r="O880" s="63"/>
      <c r="P880" s="63"/>
      <c r="Q880" s="63"/>
      <c r="R880" s="63"/>
      <c r="S880" s="63"/>
      <c r="T880" s="63"/>
      <c r="U880" s="63"/>
      <c r="V880" s="63"/>
      <c r="W880" s="63"/>
      <c r="X880" s="63"/>
      <c r="Y880" s="63"/>
      <c r="Z880" s="63"/>
    </row>
    <row r="881" spans="1:26" ht="23.25" customHeight="1">
      <c r="A881" s="63"/>
      <c r="B881" s="413"/>
      <c r="C881" s="63"/>
      <c r="D881" s="363"/>
      <c r="E881" s="289"/>
      <c r="F881" s="289"/>
      <c r="G881" s="63"/>
      <c r="H881" s="290"/>
      <c r="I881" s="282"/>
      <c r="J881" s="287"/>
      <c r="K881" s="287"/>
      <c r="L881" s="62"/>
      <c r="M881" s="62"/>
      <c r="N881" s="63"/>
      <c r="O881" s="63"/>
      <c r="P881" s="63"/>
      <c r="Q881" s="63"/>
      <c r="R881" s="63"/>
      <c r="S881" s="63"/>
      <c r="T881" s="63"/>
      <c r="U881" s="63"/>
      <c r="V881" s="63"/>
      <c r="W881" s="63"/>
      <c r="X881" s="63"/>
      <c r="Y881" s="63"/>
      <c r="Z881" s="63"/>
    </row>
    <row r="882" spans="1:26" ht="23.25" customHeight="1">
      <c r="A882" s="63"/>
      <c r="B882" s="413"/>
      <c r="C882" s="63"/>
      <c r="D882" s="363"/>
      <c r="E882" s="289"/>
      <c r="F882" s="289"/>
      <c r="G882" s="63"/>
      <c r="H882" s="290"/>
      <c r="I882" s="282"/>
      <c r="J882" s="287"/>
      <c r="K882" s="287"/>
      <c r="L882" s="62"/>
      <c r="M882" s="62"/>
      <c r="N882" s="63"/>
      <c r="O882" s="63"/>
      <c r="P882" s="63"/>
      <c r="Q882" s="63"/>
      <c r="R882" s="63"/>
      <c r="S882" s="63"/>
      <c r="T882" s="63"/>
      <c r="U882" s="63"/>
      <c r="V882" s="63"/>
      <c r="W882" s="63"/>
      <c r="X882" s="63"/>
      <c r="Y882" s="63"/>
      <c r="Z882" s="63"/>
    </row>
    <row r="883" spans="1:26" ht="23.25" customHeight="1">
      <c r="A883" s="63"/>
      <c r="B883" s="413"/>
      <c r="C883" s="63"/>
      <c r="D883" s="363"/>
      <c r="E883" s="289"/>
      <c r="F883" s="289"/>
      <c r="G883" s="63"/>
      <c r="H883" s="290"/>
      <c r="I883" s="282"/>
      <c r="J883" s="287"/>
      <c r="K883" s="287"/>
      <c r="L883" s="62"/>
      <c r="M883" s="62"/>
      <c r="N883" s="63"/>
      <c r="O883" s="63"/>
      <c r="P883" s="63"/>
      <c r="Q883" s="63"/>
      <c r="R883" s="63"/>
      <c r="S883" s="63"/>
      <c r="T883" s="63"/>
      <c r="U883" s="63"/>
      <c r="V883" s="63"/>
      <c r="W883" s="63"/>
      <c r="X883" s="63"/>
      <c r="Y883" s="63"/>
      <c r="Z883" s="63"/>
    </row>
    <row r="884" spans="1:26" ht="23.25" customHeight="1">
      <c r="A884" s="63"/>
      <c r="B884" s="413"/>
      <c r="C884" s="63"/>
      <c r="D884" s="363"/>
      <c r="E884" s="289"/>
      <c r="F884" s="289"/>
      <c r="G884" s="63"/>
      <c r="H884" s="290"/>
      <c r="I884" s="282"/>
      <c r="J884" s="287"/>
      <c r="K884" s="287"/>
      <c r="L884" s="62"/>
      <c r="M884" s="62"/>
      <c r="N884" s="63"/>
      <c r="O884" s="63"/>
      <c r="P884" s="63"/>
      <c r="Q884" s="63"/>
      <c r="R884" s="63"/>
      <c r="S884" s="63"/>
      <c r="T884" s="63"/>
      <c r="U884" s="63"/>
      <c r="V884" s="63"/>
      <c r="W884" s="63"/>
      <c r="X884" s="63"/>
      <c r="Y884" s="63"/>
      <c r="Z884" s="63"/>
    </row>
    <row r="885" spans="1:26" ht="23.25" customHeight="1">
      <c r="A885" s="63"/>
      <c r="B885" s="413"/>
      <c r="C885" s="63"/>
      <c r="D885" s="363"/>
      <c r="E885" s="289"/>
      <c r="F885" s="289"/>
      <c r="G885" s="63"/>
      <c r="H885" s="290"/>
      <c r="I885" s="282"/>
      <c r="J885" s="287"/>
      <c r="K885" s="287"/>
      <c r="L885" s="62"/>
      <c r="M885" s="62"/>
      <c r="N885" s="63"/>
      <c r="O885" s="63"/>
      <c r="P885" s="63"/>
      <c r="Q885" s="63"/>
      <c r="R885" s="63"/>
      <c r="S885" s="63"/>
      <c r="T885" s="63"/>
      <c r="U885" s="63"/>
      <c r="V885" s="63"/>
      <c r="W885" s="63"/>
      <c r="X885" s="63"/>
      <c r="Y885" s="63"/>
      <c r="Z885" s="63"/>
    </row>
    <row r="886" spans="1:26" ht="23.25" customHeight="1">
      <c r="A886" s="63"/>
      <c r="B886" s="413"/>
      <c r="C886" s="63"/>
      <c r="D886" s="363"/>
      <c r="E886" s="289"/>
      <c r="F886" s="289"/>
      <c r="G886" s="63"/>
      <c r="H886" s="290"/>
      <c r="I886" s="282"/>
      <c r="J886" s="287"/>
      <c r="K886" s="287"/>
      <c r="L886" s="62"/>
      <c r="M886" s="62"/>
      <c r="N886" s="63"/>
      <c r="O886" s="63"/>
      <c r="P886" s="63"/>
      <c r="Q886" s="63"/>
      <c r="R886" s="63"/>
      <c r="S886" s="63"/>
      <c r="T886" s="63"/>
      <c r="U886" s="63"/>
      <c r="V886" s="63"/>
      <c r="W886" s="63"/>
      <c r="X886" s="63"/>
      <c r="Y886" s="63"/>
      <c r="Z886" s="63"/>
    </row>
    <row r="887" spans="1:26" ht="23.25" customHeight="1">
      <c r="A887" s="63"/>
      <c r="B887" s="413"/>
      <c r="C887" s="63"/>
      <c r="D887" s="363"/>
      <c r="E887" s="289"/>
      <c r="F887" s="289"/>
      <c r="G887" s="63"/>
      <c r="H887" s="290"/>
      <c r="I887" s="282"/>
      <c r="J887" s="287"/>
      <c r="K887" s="287"/>
      <c r="L887" s="62"/>
      <c r="M887" s="62"/>
      <c r="N887" s="63"/>
      <c r="O887" s="63"/>
      <c r="P887" s="63"/>
      <c r="Q887" s="63"/>
      <c r="R887" s="63"/>
      <c r="S887" s="63"/>
      <c r="T887" s="63"/>
      <c r="U887" s="63"/>
      <c r="V887" s="63"/>
      <c r="W887" s="63"/>
      <c r="X887" s="63"/>
      <c r="Y887" s="63"/>
      <c r="Z887" s="63"/>
    </row>
    <row r="888" spans="1:26" ht="23.25" customHeight="1">
      <c r="A888" s="63"/>
      <c r="B888" s="413"/>
      <c r="C888" s="63"/>
      <c r="D888" s="363"/>
      <c r="E888" s="289"/>
      <c r="F888" s="289"/>
      <c r="G888" s="63"/>
      <c r="H888" s="290"/>
      <c r="I888" s="282"/>
      <c r="J888" s="287"/>
      <c r="K888" s="287"/>
      <c r="L888" s="62"/>
      <c r="M888" s="62"/>
      <c r="N888" s="63"/>
      <c r="O888" s="63"/>
      <c r="P888" s="63"/>
      <c r="Q888" s="63"/>
      <c r="R888" s="63"/>
      <c r="S888" s="63"/>
      <c r="T888" s="63"/>
      <c r="U888" s="63"/>
      <c r="V888" s="63"/>
      <c r="W888" s="63"/>
      <c r="X888" s="63"/>
      <c r="Y888" s="63"/>
      <c r="Z888" s="63"/>
    </row>
    <row r="889" spans="1:26" ht="23.25" customHeight="1">
      <c r="A889" s="63"/>
      <c r="B889" s="413"/>
      <c r="C889" s="63"/>
      <c r="D889" s="363"/>
      <c r="E889" s="289"/>
      <c r="F889" s="289"/>
      <c r="G889" s="63"/>
      <c r="H889" s="290"/>
      <c r="I889" s="282"/>
      <c r="J889" s="287"/>
      <c r="K889" s="287"/>
      <c r="L889" s="62"/>
      <c r="M889" s="62"/>
      <c r="N889" s="63"/>
      <c r="O889" s="63"/>
      <c r="P889" s="63"/>
      <c r="Q889" s="63"/>
      <c r="R889" s="63"/>
      <c r="S889" s="63"/>
      <c r="T889" s="63"/>
      <c r="U889" s="63"/>
      <c r="V889" s="63"/>
      <c r="W889" s="63"/>
      <c r="X889" s="63"/>
      <c r="Y889" s="63"/>
      <c r="Z889" s="63"/>
    </row>
    <row r="890" spans="1:26" ht="23.25" customHeight="1">
      <c r="A890" s="63"/>
      <c r="B890" s="413"/>
      <c r="C890" s="63"/>
      <c r="D890" s="363"/>
      <c r="E890" s="289"/>
      <c r="F890" s="289"/>
      <c r="G890" s="63"/>
      <c r="H890" s="290"/>
      <c r="I890" s="282"/>
      <c r="J890" s="287"/>
      <c r="K890" s="287"/>
      <c r="L890" s="62"/>
      <c r="M890" s="62"/>
      <c r="N890" s="63"/>
      <c r="O890" s="63"/>
      <c r="P890" s="63"/>
      <c r="Q890" s="63"/>
      <c r="R890" s="63"/>
      <c r="S890" s="63"/>
      <c r="T890" s="63"/>
      <c r="U890" s="63"/>
      <c r="V890" s="63"/>
      <c r="W890" s="63"/>
      <c r="X890" s="63"/>
      <c r="Y890" s="63"/>
      <c r="Z890" s="63"/>
    </row>
    <row r="891" spans="1:26" ht="23.25" customHeight="1">
      <c r="A891" s="63"/>
      <c r="B891" s="413"/>
      <c r="C891" s="63"/>
      <c r="D891" s="363"/>
      <c r="E891" s="289"/>
      <c r="F891" s="289"/>
      <c r="G891" s="63"/>
      <c r="H891" s="290"/>
      <c r="I891" s="282"/>
      <c r="J891" s="287"/>
      <c r="K891" s="287"/>
      <c r="L891" s="62"/>
      <c r="M891" s="62"/>
      <c r="N891" s="63"/>
      <c r="O891" s="63"/>
      <c r="P891" s="63"/>
      <c r="Q891" s="63"/>
      <c r="R891" s="63"/>
      <c r="S891" s="63"/>
      <c r="T891" s="63"/>
      <c r="U891" s="63"/>
      <c r="V891" s="63"/>
      <c r="W891" s="63"/>
      <c r="X891" s="63"/>
      <c r="Y891" s="63"/>
      <c r="Z891" s="63"/>
    </row>
    <row r="892" spans="1:26" ht="23.25" customHeight="1">
      <c r="A892" s="63"/>
      <c r="B892" s="413"/>
      <c r="C892" s="63"/>
      <c r="D892" s="363"/>
      <c r="E892" s="289"/>
      <c r="F892" s="289"/>
      <c r="G892" s="63"/>
      <c r="H892" s="290"/>
      <c r="I892" s="282"/>
      <c r="J892" s="287"/>
      <c r="K892" s="287"/>
      <c r="L892" s="62"/>
      <c r="M892" s="62"/>
      <c r="N892" s="63"/>
      <c r="O892" s="63"/>
      <c r="P892" s="63"/>
      <c r="Q892" s="63"/>
      <c r="R892" s="63"/>
      <c r="S892" s="63"/>
      <c r="T892" s="63"/>
      <c r="U892" s="63"/>
      <c r="V892" s="63"/>
      <c r="W892" s="63"/>
      <c r="X892" s="63"/>
      <c r="Y892" s="63"/>
      <c r="Z892" s="63"/>
    </row>
    <row r="893" spans="1:26" ht="23.25" customHeight="1">
      <c r="A893" s="63"/>
      <c r="B893" s="413"/>
      <c r="C893" s="63"/>
      <c r="D893" s="363"/>
      <c r="E893" s="289"/>
      <c r="F893" s="289"/>
      <c r="G893" s="63"/>
      <c r="H893" s="290"/>
      <c r="I893" s="282"/>
      <c r="J893" s="287"/>
      <c r="K893" s="287"/>
      <c r="L893" s="62"/>
      <c r="M893" s="62"/>
      <c r="N893" s="63"/>
      <c r="O893" s="63"/>
      <c r="P893" s="63"/>
      <c r="Q893" s="63"/>
      <c r="R893" s="63"/>
      <c r="S893" s="63"/>
      <c r="T893" s="63"/>
      <c r="U893" s="63"/>
      <c r="V893" s="63"/>
      <c r="W893" s="63"/>
      <c r="X893" s="63"/>
      <c r="Y893" s="63"/>
      <c r="Z893" s="63"/>
    </row>
    <row r="894" spans="1:26" ht="23.25" customHeight="1">
      <c r="A894" s="63"/>
      <c r="B894" s="413"/>
      <c r="C894" s="63"/>
      <c r="D894" s="363"/>
      <c r="E894" s="289"/>
      <c r="F894" s="289"/>
      <c r="G894" s="63"/>
      <c r="H894" s="290"/>
      <c r="I894" s="282"/>
      <c r="J894" s="287"/>
      <c r="K894" s="287"/>
      <c r="L894" s="62"/>
      <c r="M894" s="62"/>
      <c r="N894" s="63"/>
      <c r="O894" s="63"/>
      <c r="P894" s="63"/>
      <c r="Q894" s="63"/>
      <c r="R894" s="63"/>
      <c r="S894" s="63"/>
      <c r="T894" s="63"/>
      <c r="U894" s="63"/>
      <c r="V894" s="63"/>
      <c r="W894" s="63"/>
      <c r="X894" s="63"/>
      <c r="Y894" s="63"/>
      <c r="Z894" s="63"/>
    </row>
    <row r="895" spans="1:26" ht="23.25" customHeight="1">
      <c r="A895" s="63"/>
      <c r="B895" s="413"/>
      <c r="C895" s="63"/>
      <c r="D895" s="363"/>
      <c r="E895" s="289"/>
      <c r="F895" s="289"/>
      <c r="G895" s="63"/>
      <c r="H895" s="290"/>
      <c r="I895" s="282"/>
      <c r="J895" s="287"/>
      <c r="K895" s="287"/>
      <c r="L895" s="62"/>
      <c r="M895" s="62"/>
      <c r="N895" s="63"/>
      <c r="O895" s="63"/>
      <c r="P895" s="63"/>
      <c r="Q895" s="63"/>
      <c r="R895" s="63"/>
      <c r="S895" s="63"/>
      <c r="T895" s="63"/>
      <c r="U895" s="63"/>
      <c r="V895" s="63"/>
      <c r="W895" s="63"/>
      <c r="X895" s="63"/>
      <c r="Y895" s="63"/>
      <c r="Z895" s="63"/>
    </row>
    <row r="896" spans="1:26" ht="23.25" customHeight="1">
      <c r="A896" s="63"/>
      <c r="B896" s="413"/>
      <c r="C896" s="63"/>
      <c r="D896" s="363"/>
      <c r="E896" s="289"/>
      <c r="F896" s="289"/>
      <c r="G896" s="63"/>
      <c r="H896" s="290"/>
      <c r="I896" s="282"/>
      <c r="J896" s="287"/>
      <c r="K896" s="287"/>
      <c r="L896" s="62"/>
      <c r="M896" s="62"/>
      <c r="N896" s="63"/>
      <c r="O896" s="63"/>
      <c r="P896" s="63"/>
      <c r="Q896" s="63"/>
      <c r="R896" s="63"/>
      <c r="S896" s="63"/>
      <c r="T896" s="63"/>
      <c r="U896" s="63"/>
      <c r="V896" s="63"/>
      <c r="W896" s="63"/>
      <c r="X896" s="63"/>
      <c r="Y896" s="63"/>
      <c r="Z896" s="63"/>
    </row>
    <row r="897" spans="1:26" ht="23.25" customHeight="1">
      <c r="A897" s="63"/>
      <c r="B897" s="413"/>
      <c r="C897" s="63"/>
      <c r="D897" s="363"/>
      <c r="E897" s="289"/>
      <c r="F897" s="289"/>
      <c r="G897" s="63"/>
      <c r="H897" s="290"/>
      <c r="I897" s="282"/>
      <c r="J897" s="287"/>
      <c r="K897" s="287"/>
      <c r="L897" s="62"/>
      <c r="M897" s="62"/>
      <c r="N897" s="63"/>
      <c r="O897" s="63"/>
      <c r="P897" s="63"/>
      <c r="Q897" s="63"/>
      <c r="R897" s="63"/>
      <c r="S897" s="63"/>
      <c r="T897" s="63"/>
      <c r="U897" s="63"/>
      <c r="V897" s="63"/>
      <c r="W897" s="63"/>
      <c r="X897" s="63"/>
      <c r="Y897" s="63"/>
      <c r="Z897" s="63"/>
    </row>
    <row r="898" spans="1:26" ht="23.25" customHeight="1">
      <c r="A898" s="63"/>
      <c r="B898" s="413"/>
      <c r="C898" s="63"/>
      <c r="D898" s="363"/>
      <c r="E898" s="289"/>
      <c r="F898" s="289"/>
      <c r="G898" s="63"/>
      <c r="H898" s="290"/>
      <c r="I898" s="282"/>
      <c r="J898" s="287"/>
      <c r="K898" s="287"/>
      <c r="L898" s="62"/>
      <c r="M898" s="62"/>
      <c r="N898" s="63"/>
      <c r="O898" s="63"/>
      <c r="P898" s="63"/>
      <c r="Q898" s="63"/>
      <c r="R898" s="63"/>
      <c r="S898" s="63"/>
      <c r="T898" s="63"/>
      <c r="U898" s="63"/>
      <c r="V898" s="63"/>
      <c r="W898" s="63"/>
      <c r="X898" s="63"/>
      <c r="Y898" s="63"/>
      <c r="Z898" s="63"/>
    </row>
    <row r="899" spans="1:26" ht="23.25" customHeight="1">
      <c r="A899" s="63"/>
      <c r="B899" s="413"/>
      <c r="C899" s="63"/>
      <c r="D899" s="363"/>
      <c r="E899" s="289"/>
      <c r="F899" s="289"/>
      <c r="G899" s="63"/>
      <c r="H899" s="290"/>
      <c r="I899" s="282"/>
      <c r="J899" s="287"/>
      <c r="K899" s="287"/>
      <c r="L899" s="62"/>
      <c r="M899" s="62"/>
      <c r="N899" s="63"/>
      <c r="O899" s="63"/>
      <c r="P899" s="63"/>
      <c r="Q899" s="63"/>
      <c r="R899" s="63"/>
      <c r="S899" s="63"/>
      <c r="T899" s="63"/>
      <c r="U899" s="63"/>
      <c r="V899" s="63"/>
      <c r="W899" s="63"/>
      <c r="X899" s="63"/>
      <c r="Y899" s="63"/>
      <c r="Z899" s="63"/>
    </row>
    <row r="900" spans="1:26" ht="23.25" customHeight="1">
      <c r="A900" s="63"/>
      <c r="B900" s="413"/>
      <c r="C900" s="63"/>
      <c r="D900" s="363"/>
      <c r="E900" s="289"/>
      <c r="F900" s="289"/>
      <c r="G900" s="63"/>
      <c r="H900" s="290"/>
      <c r="I900" s="282"/>
      <c r="J900" s="287"/>
      <c r="K900" s="287"/>
      <c r="L900" s="62"/>
      <c r="M900" s="62"/>
      <c r="N900" s="63"/>
      <c r="O900" s="63"/>
      <c r="P900" s="63"/>
      <c r="Q900" s="63"/>
      <c r="R900" s="63"/>
      <c r="S900" s="63"/>
      <c r="T900" s="63"/>
      <c r="U900" s="63"/>
      <c r="V900" s="63"/>
      <c r="W900" s="63"/>
      <c r="X900" s="63"/>
      <c r="Y900" s="63"/>
      <c r="Z900" s="63"/>
    </row>
    <row r="901" spans="1:26" ht="23.25" customHeight="1">
      <c r="A901" s="63"/>
      <c r="B901" s="413"/>
      <c r="C901" s="63"/>
      <c r="D901" s="363"/>
      <c r="E901" s="289"/>
      <c r="F901" s="289"/>
      <c r="G901" s="63"/>
      <c r="H901" s="290"/>
      <c r="I901" s="282"/>
      <c r="J901" s="287"/>
      <c r="K901" s="287"/>
      <c r="L901" s="62"/>
      <c r="M901" s="62"/>
      <c r="N901" s="63"/>
      <c r="O901" s="63"/>
      <c r="P901" s="63"/>
      <c r="Q901" s="63"/>
      <c r="R901" s="63"/>
      <c r="S901" s="63"/>
      <c r="T901" s="63"/>
      <c r="U901" s="63"/>
      <c r="V901" s="63"/>
      <c r="W901" s="63"/>
      <c r="X901" s="63"/>
      <c r="Y901" s="63"/>
      <c r="Z901" s="63"/>
    </row>
    <row r="902" spans="1:26" ht="23.25" customHeight="1">
      <c r="A902" s="63"/>
      <c r="B902" s="413"/>
      <c r="C902" s="63"/>
      <c r="D902" s="363"/>
      <c r="E902" s="289"/>
      <c r="F902" s="289"/>
      <c r="G902" s="63"/>
      <c r="H902" s="290"/>
      <c r="I902" s="282"/>
      <c r="J902" s="287"/>
      <c r="K902" s="287"/>
      <c r="L902" s="62"/>
      <c r="M902" s="62"/>
      <c r="N902" s="63"/>
      <c r="O902" s="63"/>
      <c r="P902" s="63"/>
      <c r="Q902" s="63"/>
      <c r="R902" s="63"/>
      <c r="S902" s="63"/>
      <c r="T902" s="63"/>
      <c r="U902" s="63"/>
      <c r="V902" s="63"/>
      <c r="W902" s="63"/>
      <c r="X902" s="63"/>
      <c r="Y902" s="63"/>
      <c r="Z902" s="63"/>
    </row>
    <row r="903" spans="1:26" ht="23.25" customHeight="1">
      <c r="A903" s="63"/>
      <c r="B903" s="413"/>
      <c r="C903" s="63"/>
      <c r="D903" s="363"/>
      <c r="E903" s="289"/>
      <c r="F903" s="289"/>
      <c r="G903" s="63"/>
      <c r="H903" s="290"/>
      <c r="I903" s="282"/>
      <c r="J903" s="287"/>
      <c r="K903" s="287"/>
      <c r="L903" s="62"/>
      <c r="M903" s="62"/>
      <c r="N903" s="63"/>
      <c r="O903" s="63"/>
      <c r="P903" s="63"/>
      <c r="Q903" s="63"/>
      <c r="R903" s="63"/>
      <c r="S903" s="63"/>
      <c r="T903" s="63"/>
      <c r="U903" s="63"/>
      <c r="V903" s="63"/>
      <c r="W903" s="63"/>
      <c r="X903" s="63"/>
      <c r="Y903" s="63"/>
      <c r="Z903" s="63"/>
    </row>
    <row r="904" spans="1:26" ht="23.25" customHeight="1">
      <c r="A904" s="63"/>
      <c r="B904" s="413"/>
      <c r="C904" s="63"/>
      <c r="D904" s="363"/>
      <c r="E904" s="289"/>
      <c r="F904" s="289"/>
      <c r="G904" s="63"/>
      <c r="H904" s="290"/>
      <c r="I904" s="282"/>
      <c r="J904" s="287"/>
      <c r="K904" s="287"/>
      <c r="L904" s="62"/>
      <c r="M904" s="62"/>
      <c r="N904" s="63"/>
      <c r="O904" s="63"/>
      <c r="P904" s="63"/>
      <c r="Q904" s="63"/>
      <c r="R904" s="63"/>
      <c r="S904" s="63"/>
      <c r="T904" s="63"/>
      <c r="U904" s="63"/>
      <c r="V904" s="63"/>
      <c r="W904" s="63"/>
      <c r="X904" s="63"/>
      <c r="Y904" s="63"/>
      <c r="Z904" s="63"/>
    </row>
    <row r="905" spans="1:26" ht="23.25" customHeight="1">
      <c r="A905" s="63"/>
      <c r="B905" s="413"/>
      <c r="C905" s="63"/>
      <c r="D905" s="363"/>
      <c r="E905" s="289"/>
      <c r="F905" s="289"/>
      <c r="G905" s="63"/>
      <c r="H905" s="290"/>
      <c r="I905" s="282"/>
      <c r="J905" s="287"/>
      <c r="K905" s="287"/>
      <c r="L905" s="62"/>
      <c r="M905" s="62"/>
      <c r="N905" s="63"/>
      <c r="O905" s="63"/>
      <c r="P905" s="63"/>
      <c r="Q905" s="63"/>
      <c r="R905" s="63"/>
      <c r="S905" s="63"/>
      <c r="T905" s="63"/>
      <c r="U905" s="63"/>
      <c r="V905" s="63"/>
      <c r="W905" s="63"/>
      <c r="X905" s="63"/>
      <c r="Y905" s="63"/>
      <c r="Z905" s="63"/>
    </row>
    <row r="906" spans="1:26" ht="23.25" customHeight="1">
      <c r="A906" s="63"/>
      <c r="B906" s="413"/>
      <c r="C906" s="63"/>
      <c r="D906" s="363"/>
      <c r="E906" s="289"/>
      <c r="F906" s="289"/>
      <c r="G906" s="63"/>
      <c r="H906" s="290"/>
      <c r="I906" s="282"/>
      <c r="J906" s="287"/>
      <c r="K906" s="287"/>
      <c r="L906" s="62"/>
      <c r="M906" s="62"/>
      <c r="N906" s="63"/>
      <c r="O906" s="63"/>
      <c r="P906" s="63"/>
      <c r="Q906" s="63"/>
      <c r="R906" s="63"/>
      <c r="S906" s="63"/>
      <c r="T906" s="63"/>
      <c r="U906" s="63"/>
      <c r="V906" s="63"/>
      <c r="W906" s="63"/>
      <c r="X906" s="63"/>
      <c r="Y906" s="63"/>
      <c r="Z906" s="63"/>
    </row>
    <row r="907" spans="1:26" ht="23.25" customHeight="1">
      <c r="A907" s="63"/>
      <c r="B907" s="413"/>
      <c r="C907" s="63"/>
      <c r="D907" s="363"/>
      <c r="E907" s="289"/>
      <c r="F907" s="289"/>
      <c r="G907" s="63"/>
      <c r="H907" s="290"/>
      <c r="I907" s="282"/>
      <c r="J907" s="287"/>
      <c r="K907" s="287"/>
      <c r="L907" s="62"/>
      <c r="M907" s="62"/>
      <c r="N907" s="63"/>
      <c r="O907" s="63"/>
      <c r="P907" s="63"/>
      <c r="Q907" s="63"/>
      <c r="R907" s="63"/>
      <c r="S907" s="63"/>
      <c r="T907" s="63"/>
      <c r="U907" s="63"/>
      <c r="V907" s="63"/>
      <c r="W907" s="63"/>
      <c r="X907" s="63"/>
      <c r="Y907" s="63"/>
      <c r="Z907" s="63"/>
    </row>
    <row r="908" spans="1:26" ht="23.25" customHeight="1">
      <c r="A908" s="63"/>
      <c r="B908" s="413"/>
      <c r="C908" s="63"/>
      <c r="D908" s="363"/>
      <c r="E908" s="289"/>
      <c r="F908" s="289"/>
      <c r="G908" s="63"/>
      <c r="H908" s="290"/>
      <c r="I908" s="282"/>
      <c r="J908" s="287"/>
      <c r="K908" s="287"/>
      <c r="L908" s="62"/>
      <c r="M908" s="62"/>
      <c r="N908" s="63"/>
      <c r="O908" s="63"/>
      <c r="P908" s="63"/>
      <c r="Q908" s="63"/>
      <c r="R908" s="63"/>
      <c r="S908" s="63"/>
      <c r="T908" s="63"/>
      <c r="U908" s="63"/>
      <c r="V908" s="63"/>
      <c r="W908" s="63"/>
      <c r="X908" s="63"/>
      <c r="Y908" s="63"/>
      <c r="Z908" s="63"/>
    </row>
    <row r="909" spans="1:26" ht="23.25" customHeight="1">
      <c r="A909" s="63"/>
      <c r="B909" s="413"/>
      <c r="C909" s="63"/>
      <c r="D909" s="363"/>
      <c r="E909" s="289"/>
      <c r="F909" s="289"/>
      <c r="G909" s="63"/>
      <c r="H909" s="290"/>
      <c r="I909" s="282"/>
      <c r="J909" s="287"/>
      <c r="K909" s="287"/>
      <c r="L909" s="62"/>
      <c r="M909" s="62"/>
      <c r="N909" s="63"/>
      <c r="O909" s="63"/>
      <c r="P909" s="63"/>
      <c r="Q909" s="63"/>
      <c r="R909" s="63"/>
      <c r="S909" s="63"/>
      <c r="T909" s="63"/>
      <c r="U909" s="63"/>
      <c r="V909" s="63"/>
      <c r="W909" s="63"/>
      <c r="X909" s="63"/>
      <c r="Y909" s="63"/>
      <c r="Z909" s="63"/>
    </row>
    <row r="910" spans="1:26" ht="23.25" customHeight="1">
      <c r="A910" s="63"/>
      <c r="B910" s="413"/>
      <c r="C910" s="63"/>
      <c r="D910" s="363"/>
      <c r="E910" s="289"/>
      <c r="F910" s="289"/>
      <c r="G910" s="63"/>
      <c r="H910" s="290"/>
      <c r="I910" s="282"/>
      <c r="J910" s="287"/>
      <c r="K910" s="287"/>
      <c r="L910" s="62"/>
      <c r="M910" s="62"/>
      <c r="N910" s="63"/>
      <c r="O910" s="63"/>
      <c r="P910" s="63"/>
      <c r="Q910" s="63"/>
      <c r="R910" s="63"/>
      <c r="S910" s="63"/>
      <c r="T910" s="63"/>
      <c r="U910" s="63"/>
      <c r="V910" s="63"/>
      <c r="W910" s="63"/>
      <c r="X910" s="63"/>
      <c r="Y910" s="63"/>
      <c r="Z910" s="63"/>
    </row>
    <row r="911" spans="1:26" ht="23.25" customHeight="1">
      <c r="A911" s="63"/>
      <c r="B911" s="413"/>
      <c r="C911" s="63"/>
      <c r="D911" s="363"/>
      <c r="E911" s="289"/>
      <c r="F911" s="289"/>
      <c r="G911" s="63"/>
      <c r="H911" s="290"/>
      <c r="I911" s="282"/>
      <c r="J911" s="287"/>
      <c r="K911" s="287"/>
      <c r="L911" s="62"/>
      <c r="M911" s="62"/>
      <c r="N911" s="63"/>
      <c r="O911" s="63"/>
      <c r="P911" s="63"/>
      <c r="Q911" s="63"/>
      <c r="R911" s="63"/>
      <c r="S911" s="63"/>
      <c r="T911" s="63"/>
      <c r="U911" s="63"/>
      <c r="V911" s="63"/>
      <c r="W911" s="63"/>
      <c r="X911" s="63"/>
      <c r="Y911" s="63"/>
      <c r="Z911" s="63"/>
    </row>
    <row r="912" spans="1:26" ht="23.25" customHeight="1">
      <c r="A912" s="63"/>
      <c r="B912" s="413"/>
      <c r="C912" s="63"/>
      <c r="D912" s="363"/>
      <c r="E912" s="289"/>
      <c r="F912" s="289"/>
      <c r="G912" s="63"/>
      <c r="H912" s="290"/>
      <c r="I912" s="282"/>
      <c r="J912" s="287"/>
      <c r="K912" s="287"/>
      <c r="L912" s="62"/>
      <c r="M912" s="62"/>
      <c r="N912" s="63"/>
      <c r="O912" s="63"/>
      <c r="P912" s="63"/>
      <c r="Q912" s="63"/>
      <c r="R912" s="63"/>
      <c r="S912" s="63"/>
      <c r="T912" s="63"/>
      <c r="U912" s="63"/>
      <c r="V912" s="63"/>
      <c r="W912" s="63"/>
      <c r="X912" s="63"/>
      <c r="Y912" s="63"/>
      <c r="Z912" s="63"/>
    </row>
    <row r="913" spans="1:26" ht="23.25" customHeight="1">
      <c r="A913" s="63"/>
      <c r="B913" s="413"/>
      <c r="C913" s="63"/>
      <c r="D913" s="363"/>
      <c r="E913" s="289"/>
      <c r="F913" s="289"/>
      <c r="G913" s="63"/>
      <c r="H913" s="290"/>
      <c r="I913" s="282"/>
      <c r="J913" s="287"/>
      <c r="K913" s="287"/>
      <c r="L913" s="62"/>
      <c r="M913" s="62"/>
      <c r="N913" s="63"/>
      <c r="O913" s="63"/>
      <c r="P913" s="63"/>
      <c r="Q913" s="63"/>
      <c r="R913" s="63"/>
      <c r="S913" s="63"/>
      <c r="T913" s="63"/>
      <c r="U913" s="63"/>
      <c r="V913" s="63"/>
      <c r="W913" s="63"/>
      <c r="X913" s="63"/>
      <c r="Y913" s="63"/>
      <c r="Z913" s="63"/>
    </row>
    <row r="914" spans="1:26" ht="23.25" customHeight="1">
      <c r="A914" s="63"/>
      <c r="B914" s="413"/>
      <c r="C914" s="63"/>
      <c r="D914" s="363"/>
      <c r="E914" s="289"/>
      <c r="F914" s="289"/>
      <c r="G914" s="63"/>
      <c r="H914" s="290"/>
      <c r="I914" s="282"/>
      <c r="J914" s="287"/>
      <c r="K914" s="287"/>
      <c r="L914" s="62"/>
      <c r="M914" s="62"/>
      <c r="N914" s="63"/>
      <c r="O914" s="63"/>
      <c r="P914" s="63"/>
      <c r="Q914" s="63"/>
      <c r="R914" s="63"/>
      <c r="S914" s="63"/>
      <c r="T914" s="63"/>
      <c r="U914" s="63"/>
      <c r="V914" s="63"/>
      <c r="W914" s="63"/>
      <c r="X914" s="63"/>
      <c r="Y914" s="63"/>
      <c r="Z914" s="63"/>
    </row>
    <row r="915" spans="1:26" ht="23.25" customHeight="1">
      <c r="A915" s="63"/>
      <c r="B915" s="413"/>
      <c r="C915" s="63"/>
      <c r="D915" s="363"/>
      <c r="E915" s="289"/>
      <c r="F915" s="289"/>
      <c r="G915" s="63"/>
      <c r="H915" s="290"/>
      <c r="I915" s="282"/>
      <c r="J915" s="287"/>
      <c r="K915" s="287"/>
      <c r="L915" s="62"/>
      <c r="M915" s="62"/>
      <c r="N915" s="63"/>
      <c r="O915" s="63"/>
      <c r="P915" s="63"/>
      <c r="Q915" s="63"/>
      <c r="R915" s="63"/>
      <c r="S915" s="63"/>
      <c r="T915" s="63"/>
      <c r="U915" s="63"/>
      <c r="V915" s="63"/>
      <c r="W915" s="63"/>
      <c r="X915" s="63"/>
      <c r="Y915" s="63"/>
      <c r="Z915" s="63"/>
    </row>
    <row r="916" spans="1:26" ht="23.25" customHeight="1">
      <c r="A916" s="63"/>
      <c r="B916" s="413"/>
      <c r="C916" s="63"/>
      <c r="D916" s="363"/>
      <c r="E916" s="289"/>
      <c r="F916" s="289"/>
      <c r="G916" s="63"/>
      <c r="H916" s="290"/>
      <c r="I916" s="282"/>
      <c r="J916" s="287"/>
      <c r="K916" s="287"/>
      <c r="L916" s="62"/>
      <c r="M916" s="62"/>
      <c r="N916" s="63"/>
      <c r="O916" s="63"/>
      <c r="P916" s="63"/>
      <c r="Q916" s="63"/>
      <c r="R916" s="63"/>
      <c r="S916" s="63"/>
      <c r="T916" s="63"/>
      <c r="U916" s="63"/>
      <c r="V916" s="63"/>
      <c r="W916" s="63"/>
      <c r="X916" s="63"/>
      <c r="Y916" s="63"/>
      <c r="Z916" s="63"/>
    </row>
    <row r="917" spans="1:26" ht="23.25" customHeight="1">
      <c r="A917" s="63"/>
      <c r="B917" s="413"/>
      <c r="C917" s="63"/>
      <c r="D917" s="363"/>
      <c r="E917" s="289"/>
      <c r="F917" s="289"/>
      <c r="G917" s="63"/>
      <c r="H917" s="290"/>
      <c r="I917" s="282"/>
      <c r="J917" s="287"/>
      <c r="K917" s="287"/>
      <c r="L917" s="62"/>
      <c r="M917" s="62"/>
      <c r="N917" s="63"/>
      <c r="O917" s="63"/>
      <c r="P917" s="63"/>
      <c r="Q917" s="63"/>
      <c r="R917" s="63"/>
      <c r="S917" s="63"/>
      <c r="T917" s="63"/>
      <c r="U917" s="63"/>
      <c r="V917" s="63"/>
      <c r="W917" s="63"/>
      <c r="X917" s="63"/>
      <c r="Y917" s="63"/>
      <c r="Z917" s="63"/>
    </row>
    <row r="918" spans="1:26" ht="23.25" customHeight="1">
      <c r="A918" s="63"/>
      <c r="B918" s="413"/>
      <c r="C918" s="63"/>
      <c r="D918" s="363"/>
      <c r="E918" s="289"/>
      <c r="F918" s="289"/>
      <c r="G918" s="63"/>
      <c r="H918" s="290"/>
      <c r="I918" s="282"/>
      <c r="J918" s="287"/>
      <c r="K918" s="287"/>
      <c r="L918" s="62"/>
      <c r="M918" s="62"/>
      <c r="N918" s="63"/>
      <c r="O918" s="63"/>
      <c r="P918" s="63"/>
      <c r="Q918" s="63"/>
      <c r="R918" s="63"/>
      <c r="S918" s="63"/>
      <c r="T918" s="63"/>
      <c r="U918" s="63"/>
      <c r="V918" s="63"/>
      <c r="W918" s="63"/>
      <c r="X918" s="63"/>
      <c r="Y918" s="63"/>
      <c r="Z918" s="63"/>
    </row>
    <row r="919" spans="1:26" ht="23.25" customHeight="1">
      <c r="A919" s="63"/>
      <c r="B919" s="413"/>
      <c r="C919" s="63"/>
      <c r="D919" s="363"/>
      <c r="E919" s="289"/>
      <c r="F919" s="289"/>
      <c r="G919" s="63"/>
      <c r="H919" s="290"/>
      <c r="I919" s="282"/>
      <c r="J919" s="287"/>
      <c r="K919" s="287"/>
      <c r="L919" s="62"/>
      <c r="M919" s="62"/>
      <c r="N919" s="63"/>
      <c r="O919" s="63"/>
      <c r="P919" s="63"/>
      <c r="Q919" s="63"/>
      <c r="R919" s="63"/>
      <c r="S919" s="63"/>
      <c r="T919" s="63"/>
      <c r="U919" s="63"/>
      <c r="V919" s="63"/>
      <c r="W919" s="63"/>
      <c r="X919" s="63"/>
      <c r="Y919" s="63"/>
      <c r="Z919" s="63"/>
    </row>
    <row r="920" spans="1:26" ht="23.25" customHeight="1">
      <c r="A920" s="63"/>
      <c r="B920" s="413"/>
      <c r="C920" s="63"/>
      <c r="D920" s="363"/>
      <c r="E920" s="289"/>
      <c r="F920" s="289"/>
      <c r="G920" s="63"/>
      <c r="H920" s="290"/>
      <c r="I920" s="282"/>
      <c r="J920" s="287"/>
      <c r="K920" s="287"/>
      <c r="L920" s="62"/>
      <c r="M920" s="62"/>
      <c r="N920" s="63"/>
      <c r="O920" s="63"/>
      <c r="P920" s="63"/>
      <c r="Q920" s="63"/>
      <c r="R920" s="63"/>
      <c r="S920" s="63"/>
      <c r="T920" s="63"/>
      <c r="U920" s="63"/>
      <c r="V920" s="63"/>
      <c r="W920" s="63"/>
      <c r="X920" s="63"/>
      <c r="Y920" s="63"/>
      <c r="Z920" s="63"/>
    </row>
    <row r="921" spans="1:26" ht="23.25" customHeight="1">
      <c r="A921" s="63"/>
      <c r="B921" s="413"/>
      <c r="C921" s="63"/>
      <c r="D921" s="363"/>
      <c r="E921" s="289"/>
      <c r="F921" s="289"/>
      <c r="G921" s="63"/>
      <c r="H921" s="290"/>
      <c r="I921" s="282"/>
      <c r="J921" s="287"/>
      <c r="K921" s="287"/>
      <c r="L921" s="62"/>
      <c r="M921" s="62"/>
      <c r="N921" s="63"/>
      <c r="O921" s="63"/>
      <c r="P921" s="63"/>
      <c r="Q921" s="63"/>
      <c r="R921" s="63"/>
      <c r="S921" s="63"/>
      <c r="T921" s="63"/>
      <c r="U921" s="63"/>
      <c r="V921" s="63"/>
      <c r="W921" s="63"/>
      <c r="X921" s="63"/>
      <c r="Y921" s="63"/>
      <c r="Z921" s="63"/>
    </row>
    <row r="922" spans="1:26" ht="23.25" customHeight="1">
      <c r="A922" s="63"/>
      <c r="B922" s="413"/>
      <c r="C922" s="63"/>
      <c r="D922" s="363"/>
      <c r="E922" s="289"/>
      <c r="F922" s="289"/>
      <c r="G922" s="63"/>
      <c r="H922" s="290"/>
      <c r="I922" s="282"/>
      <c r="J922" s="287"/>
      <c r="K922" s="287"/>
      <c r="L922" s="62"/>
      <c r="M922" s="62"/>
      <c r="N922" s="63"/>
      <c r="O922" s="63"/>
      <c r="P922" s="63"/>
      <c r="Q922" s="63"/>
      <c r="R922" s="63"/>
      <c r="S922" s="63"/>
      <c r="T922" s="63"/>
      <c r="U922" s="63"/>
      <c r="V922" s="63"/>
      <c r="W922" s="63"/>
      <c r="X922" s="63"/>
      <c r="Y922" s="63"/>
      <c r="Z922" s="63"/>
    </row>
    <row r="923" spans="1:26" ht="23.25" customHeight="1">
      <c r="A923" s="63"/>
      <c r="B923" s="413"/>
      <c r="C923" s="63"/>
      <c r="D923" s="363"/>
      <c r="E923" s="289"/>
      <c r="F923" s="289"/>
      <c r="G923" s="63"/>
      <c r="H923" s="290"/>
      <c r="I923" s="282"/>
      <c r="J923" s="287"/>
      <c r="K923" s="287"/>
      <c r="L923" s="62"/>
      <c r="M923" s="62"/>
      <c r="N923" s="63"/>
      <c r="O923" s="63"/>
      <c r="P923" s="63"/>
      <c r="Q923" s="63"/>
      <c r="R923" s="63"/>
      <c r="S923" s="63"/>
      <c r="T923" s="63"/>
      <c r="U923" s="63"/>
      <c r="V923" s="63"/>
      <c r="W923" s="63"/>
      <c r="X923" s="63"/>
      <c r="Y923" s="63"/>
      <c r="Z923" s="63"/>
    </row>
    <row r="924" spans="1:26" ht="23.25" customHeight="1">
      <c r="A924" s="63"/>
      <c r="B924" s="413"/>
      <c r="C924" s="63"/>
      <c r="D924" s="363"/>
      <c r="E924" s="289"/>
      <c r="F924" s="289"/>
      <c r="G924" s="63"/>
      <c r="H924" s="290"/>
      <c r="I924" s="282"/>
      <c r="J924" s="287"/>
      <c r="K924" s="287"/>
      <c r="L924" s="62"/>
      <c r="M924" s="62"/>
      <c r="N924" s="63"/>
      <c r="O924" s="63"/>
      <c r="P924" s="63"/>
      <c r="Q924" s="63"/>
      <c r="R924" s="63"/>
      <c r="S924" s="63"/>
      <c r="T924" s="63"/>
      <c r="U924" s="63"/>
      <c r="V924" s="63"/>
      <c r="W924" s="63"/>
      <c r="X924" s="63"/>
      <c r="Y924" s="63"/>
      <c r="Z924" s="63"/>
    </row>
    <row r="925" spans="1:26" ht="23.25" customHeight="1">
      <c r="A925" s="63"/>
      <c r="B925" s="413"/>
      <c r="C925" s="63"/>
      <c r="D925" s="363"/>
      <c r="E925" s="289"/>
      <c r="F925" s="289"/>
      <c r="G925" s="63"/>
      <c r="H925" s="290"/>
      <c r="I925" s="282"/>
      <c r="J925" s="287"/>
      <c r="K925" s="287"/>
      <c r="L925" s="62"/>
      <c r="M925" s="62"/>
      <c r="N925" s="63"/>
      <c r="O925" s="63"/>
      <c r="P925" s="63"/>
      <c r="Q925" s="63"/>
      <c r="R925" s="63"/>
      <c r="S925" s="63"/>
      <c r="T925" s="63"/>
      <c r="U925" s="63"/>
      <c r="V925" s="63"/>
      <c r="W925" s="63"/>
      <c r="X925" s="63"/>
      <c r="Y925" s="63"/>
      <c r="Z925" s="63"/>
    </row>
    <row r="926" spans="1:26" ht="23.25" customHeight="1">
      <c r="A926" s="63"/>
      <c r="B926" s="413"/>
      <c r="C926" s="63"/>
      <c r="D926" s="363"/>
      <c r="E926" s="289"/>
      <c r="F926" s="289"/>
      <c r="G926" s="63"/>
      <c r="H926" s="290"/>
      <c r="I926" s="282"/>
      <c r="J926" s="287"/>
      <c r="K926" s="287"/>
      <c r="L926" s="62"/>
      <c r="M926" s="62"/>
      <c r="N926" s="63"/>
      <c r="O926" s="63"/>
      <c r="P926" s="63"/>
      <c r="Q926" s="63"/>
      <c r="R926" s="63"/>
      <c r="S926" s="63"/>
      <c r="T926" s="63"/>
      <c r="U926" s="63"/>
      <c r="V926" s="63"/>
      <c r="W926" s="63"/>
      <c r="X926" s="63"/>
      <c r="Y926" s="63"/>
      <c r="Z926" s="63"/>
    </row>
    <row r="927" spans="1:26" ht="23.25" customHeight="1">
      <c r="A927" s="63"/>
      <c r="B927" s="413"/>
      <c r="C927" s="63"/>
      <c r="D927" s="363"/>
      <c r="E927" s="289"/>
      <c r="F927" s="289"/>
      <c r="G927" s="63"/>
      <c r="H927" s="290"/>
      <c r="I927" s="282"/>
      <c r="J927" s="287"/>
      <c r="K927" s="287"/>
      <c r="L927" s="62"/>
      <c r="M927" s="62"/>
      <c r="N927" s="63"/>
      <c r="O927" s="63"/>
      <c r="P927" s="63"/>
      <c r="Q927" s="63"/>
      <c r="R927" s="63"/>
      <c r="S927" s="63"/>
      <c r="T927" s="63"/>
      <c r="U927" s="63"/>
      <c r="V927" s="63"/>
      <c r="W927" s="63"/>
      <c r="X927" s="63"/>
      <c r="Y927" s="63"/>
      <c r="Z927" s="63"/>
    </row>
    <row r="928" spans="1:26" ht="23.25" customHeight="1">
      <c r="A928" s="63"/>
      <c r="B928" s="413"/>
      <c r="C928" s="63"/>
      <c r="D928" s="363"/>
      <c r="E928" s="289"/>
      <c r="F928" s="289"/>
      <c r="G928" s="63"/>
      <c r="H928" s="290"/>
      <c r="I928" s="282"/>
      <c r="J928" s="287"/>
      <c r="K928" s="287"/>
      <c r="L928" s="62"/>
      <c r="M928" s="62"/>
      <c r="N928" s="63"/>
      <c r="O928" s="63"/>
      <c r="P928" s="63"/>
      <c r="Q928" s="63"/>
      <c r="R928" s="63"/>
      <c r="S928" s="63"/>
      <c r="T928" s="63"/>
      <c r="U928" s="63"/>
      <c r="V928" s="63"/>
      <c r="W928" s="63"/>
      <c r="X928" s="63"/>
      <c r="Y928" s="63"/>
      <c r="Z928" s="63"/>
    </row>
    <row r="929" spans="1:26" ht="23.25" customHeight="1">
      <c r="A929" s="63"/>
      <c r="B929" s="413"/>
      <c r="C929" s="63"/>
      <c r="D929" s="363"/>
      <c r="E929" s="289"/>
      <c r="F929" s="289"/>
      <c r="G929" s="63"/>
      <c r="H929" s="290"/>
      <c r="I929" s="282"/>
      <c r="J929" s="287"/>
      <c r="K929" s="287"/>
      <c r="L929" s="62"/>
      <c r="M929" s="62"/>
      <c r="N929" s="63"/>
      <c r="O929" s="63"/>
      <c r="P929" s="63"/>
      <c r="Q929" s="63"/>
      <c r="R929" s="63"/>
      <c r="S929" s="63"/>
      <c r="T929" s="63"/>
      <c r="U929" s="63"/>
      <c r="V929" s="63"/>
      <c r="W929" s="63"/>
      <c r="X929" s="63"/>
      <c r="Y929" s="63"/>
      <c r="Z929" s="63"/>
    </row>
    <row r="930" spans="1:26" ht="23.25" customHeight="1">
      <c r="A930" s="63"/>
      <c r="B930" s="413"/>
      <c r="C930" s="63"/>
      <c r="D930" s="363"/>
      <c r="E930" s="289"/>
      <c r="F930" s="289"/>
      <c r="G930" s="63"/>
      <c r="H930" s="290"/>
      <c r="I930" s="282"/>
      <c r="J930" s="287"/>
      <c r="K930" s="287"/>
      <c r="L930" s="62"/>
      <c r="M930" s="62"/>
      <c r="N930" s="63"/>
      <c r="O930" s="63"/>
      <c r="P930" s="63"/>
      <c r="Q930" s="63"/>
      <c r="R930" s="63"/>
      <c r="S930" s="63"/>
      <c r="T930" s="63"/>
      <c r="U930" s="63"/>
      <c r="V930" s="63"/>
      <c r="W930" s="63"/>
      <c r="X930" s="63"/>
      <c r="Y930" s="63"/>
      <c r="Z930" s="63"/>
    </row>
    <row r="931" spans="1:26" ht="23.25" customHeight="1">
      <c r="A931" s="63"/>
      <c r="B931" s="413"/>
      <c r="C931" s="63"/>
      <c r="D931" s="363"/>
      <c r="E931" s="289"/>
      <c r="F931" s="289"/>
      <c r="G931" s="63"/>
      <c r="H931" s="290"/>
      <c r="I931" s="282"/>
      <c r="J931" s="287"/>
      <c r="K931" s="287"/>
      <c r="L931" s="62"/>
      <c r="M931" s="62"/>
      <c r="N931" s="63"/>
      <c r="O931" s="63"/>
      <c r="P931" s="63"/>
      <c r="Q931" s="63"/>
      <c r="R931" s="63"/>
      <c r="S931" s="63"/>
      <c r="T931" s="63"/>
      <c r="U931" s="63"/>
      <c r="V931" s="63"/>
      <c r="W931" s="63"/>
      <c r="X931" s="63"/>
      <c r="Y931" s="63"/>
      <c r="Z931" s="63"/>
    </row>
    <row r="932" spans="1:26" ht="23.25" customHeight="1">
      <c r="A932" s="63"/>
      <c r="B932" s="413"/>
      <c r="C932" s="63"/>
      <c r="D932" s="363"/>
      <c r="E932" s="289"/>
      <c r="F932" s="289"/>
      <c r="G932" s="63"/>
      <c r="H932" s="290"/>
      <c r="I932" s="282"/>
      <c r="J932" s="287"/>
      <c r="K932" s="287"/>
      <c r="L932" s="62"/>
      <c r="M932" s="62"/>
      <c r="N932" s="63"/>
      <c r="O932" s="63"/>
      <c r="P932" s="63"/>
      <c r="Q932" s="63"/>
      <c r="R932" s="63"/>
      <c r="S932" s="63"/>
      <c r="T932" s="63"/>
      <c r="U932" s="63"/>
      <c r="V932" s="63"/>
      <c r="W932" s="63"/>
      <c r="X932" s="63"/>
      <c r="Y932" s="63"/>
      <c r="Z932" s="63"/>
    </row>
    <row r="933" spans="1:26" ht="23.25" customHeight="1">
      <c r="A933" s="63"/>
      <c r="B933" s="413"/>
      <c r="C933" s="63"/>
      <c r="D933" s="363"/>
      <c r="E933" s="289"/>
      <c r="F933" s="289"/>
      <c r="G933" s="63"/>
      <c r="H933" s="290"/>
      <c r="I933" s="282"/>
      <c r="J933" s="287"/>
      <c r="K933" s="287"/>
      <c r="L933" s="62"/>
      <c r="M933" s="62"/>
      <c r="N933" s="63"/>
      <c r="O933" s="63"/>
      <c r="P933" s="63"/>
      <c r="Q933" s="63"/>
      <c r="R933" s="63"/>
      <c r="S933" s="63"/>
      <c r="T933" s="63"/>
      <c r="U933" s="63"/>
      <c r="V933" s="63"/>
      <c r="W933" s="63"/>
      <c r="X933" s="63"/>
      <c r="Y933" s="63"/>
      <c r="Z933" s="63"/>
    </row>
    <row r="934" spans="1:26" ht="23.25" customHeight="1">
      <c r="A934" s="63"/>
      <c r="B934" s="413"/>
      <c r="C934" s="63"/>
      <c r="D934" s="363"/>
      <c r="E934" s="289"/>
      <c r="F934" s="289"/>
      <c r="G934" s="63"/>
      <c r="H934" s="290"/>
      <c r="I934" s="282"/>
      <c r="J934" s="287"/>
      <c r="K934" s="287"/>
      <c r="L934" s="62"/>
      <c r="M934" s="62"/>
      <c r="N934" s="63"/>
      <c r="O934" s="63"/>
      <c r="P934" s="63"/>
      <c r="Q934" s="63"/>
      <c r="R934" s="63"/>
      <c r="S934" s="63"/>
      <c r="T934" s="63"/>
      <c r="U934" s="63"/>
      <c r="V934" s="63"/>
      <c r="W934" s="63"/>
      <c r="X934" s="63"/>
      <c r="Y934" s="63"/>
      <c r="Z934" s="63"/>
    </row>
    <row r="935" spans="1:26" ht="23.25" customHeight="1">
      <c r="A935" s="63"/>
      <c r="B935" s="413"/>
      <c r="C935" s="63"/>
      <c r="D935" s="363"/>
      <c r="E935" s="289"/>
      <c r="F935" s="289"/>
      <c r="G935" s="63"/>
      <c r="H935" s="290"/>
      <c r="I935" s="282"/>
      <c r="J935" s="287"/>
      <c r="K935" s="287"/>
      <c r="L935" s="62"/>
      <c r="M935" s="62"/>
      <c r="N935" s="63"/>
      <c r="O935" s="63"/>
      <c r="P935" s="63"/>
      <c r="Q935" s="63"/>
      <c r="R935" s="63"/>
      <c r="S935" s="63"/>
      <c r="T935" s="63"/>
      <c r="U935" s="63"/>
      <c r="V935" s="63"/>
      <c r="W935" s="63"/>
      <c r="X935" s="63"/>
      <c r="Y935" s="63"/>
      <c r="Z935" s="63"/>
    </row>
    <row r="936" spans="1:26" ht="23.25" customHeight="1">
      <c r="A936" s="63"/>
      <c r="B936" s="413"/>
      <c r="C936" s="63"/>
      <c r="D936" s="363"/>
      <c r="E936" s="289"/>
      <c r="F936" s="289"/>
      <c r="G936" s="63"/>
      <c r="H936" s="290"/>
      <c r="I936" s="282"/>
      <c r="J936" s="287"/>
      <c r="K936" s="287"/>
      <c r="L936" s="62"/>
      <c r="M936" s="62"/>
      <c r="N936" s="63"/>
      <c r="O936" s="63"/>
      <c r="P936" s="63"/>
      <c r="Q936" s="63"/>
      <c r="R936" s="63"/>
      <c r="S936" s="63"/>
      <c r="T936" s="63"/>
      <c r="U936" s="63"/>
      <c r="V936" s="63"/>
      <c r="W936" s="63"/>
      <c r="X936" s="63"/>
      <c r="Y936" s="63"/>
      <c r="Z936" s="63"/>
    </row>
    <row r="937" spans="1:26" ht="23.25" customHeight="1">
      <c r="A937" s="63"/>
      <c r="B937" s="413"/>
      <c r="C937" s="63"/>
      <c r="D937" s="363"/>
      <c r="E937" s="289"/>
      <c r="F937" s="289"/>
      <c r="G937" s="63"/>
      <c r="H937" s="290"/>
      <c r="I937" s="282"/>
      <c r="J937" s="287"/>
      <c r="K937" s="287"/>
      <c r="L937" s="62"/>
      <c r="M937" s="62"/>
      <c r="N937" s="63"/>
      <c r="O937" s="63"/>
      <c r="P937" s="63"/>
      <c r="Q937" s="63"/>
      <c r="R937" s="63"/>
      <c r="S937" s="63"/>
      <c r="T937" s="63"/>
      <c r="U937" s="63"/>
      <c r="V937" s="63"/>
      <c r="W937" s="63"/>
      <c r="X937" s="63"/>
      <c r="Y937" s="63"/>
      <c r="Z937" s="63"/>
    </row>
    <row r="938" spans="1:26" ht="23.25" customHeight="1">
      <c r="A938" s="63"/>
      <c r="B938" s="413"/>
      <c r="C938" s="63"/>
      <c r="D938" s="363"/>
      <c r="E938" s="289"/>
      <c r="F938" s="289"/>
      <c r="G938" s="63"/>
      <c r="H938" s="290"/>
      <c r="I938" s="282"/>
      <c r="J938" s="287"/>
      <c r="K938" s="287"/>
      <c r="L938" s="62"/>
      <c r="M938" s="62"/>
      <c r="N938" s="63"/>
      <c r="O938" s="63"/>
      <c r="P938" s="63"/>
      <c r="Q938" s="63"/>
      <c r="R938" s="63"/>
      <c r="S938" s="63"/>
      <c r="T938" s="63"/>
      <c r="U938" s="63"/>
      <c r="V938" s="63"/>
      <c r="W938" s="63"/>
      <c r="X938" s="63"/>
      <c r="Y938" s="63"/>
      <c r="Z938" s="63"/>
    </row>
    <row r="939" spans="1:26" ht="23.25" customHeight="1">
      <c r="A939" s="63"/>
      <c r="B939" s="413"/>
      <c r="C939" s="63"/>
      <c r="D939" s="363"/>
      <c r="E939" s="289"/>
      <c r="F939" s="289"/>
      <c r="G939" s="63"/>
      <c r="H939" s="290"/>
      <c r="I939" s="282"/>
      <c r="J939" s="287"/>
      <c r="K939" s="287"/>
      <c r="L939" s="62"/>
      <c r="M939" s="62"/>
      <c r="N939" s="63"/>
      <c r="O939" s="63"/>
      <c r="P939" s="63"/>
      <c r="Q939" s="63"/>
      <c r="R939" s="63"/>
      <c r="S939" s="63"/>
      <c r="T939" s="63"/>
      <c r="U939" s="63"/>
      <c r="V939" s="63"/>
      <c r="W939" s="63"/>
      <c r="X939" s="63"/>
      <c r="Y939" s="63"/>
      <c r="Z939" s="63"/>
    </row>
    <row r="940" spans="1:26" ht="23.25" customHeight="1">
      <c r="A940" s="63"/>
      <c r="B940" s="413"/>
      <c r="C940" s="63"/>
      <c r="D940" s="363"/>
      <c r="E940" s="289"/>
      <c r="F940" s="289"/>
      <c r="G940" s="63"/>
      <c r="H940" s="290"/>
      <c r="I940" s="282"/>
      <c r="J940" s="287"/>
      <c r="K940" s="287"/>
      <c r="L940" s="62"/>
      <c r="M940" s="62"/>
      <c r="N940" s="63"/>
      <c r="O940" s="63"/>
      <c r="P940" s="63"/>
      <c r="Q940" s="63"/>
      <c r="R940" s="63"/>
      <c r="S940" s="63"/>
      <c r="T940" s="63"/>
      <c r="U940" s="63"/>
      <c r="V940" s="63"/>
      <c r="W940" s="63"/>
      <c r="X940" s="63"/>
      <c r="Y940" s="63"/>
      <c r="Z940" s="63"/>
    </row>
    <row r="941" spans="1:26" ht="23.25" customHeight="1">
      <c r="A941" s="63"/>
      <c r="B941" s="413"/>
      <c r="C941" s="63"/>
      <c r="D941" s="363"/>
      <c r="E941" s="289"/>
      <c r="F941" s="289"/>
      <c r="G941" s="63"/>
      <c r="H941" s="290"/>
      <c r="I941" s="282"/>
      <c r="J941" s="287"/>
      <c r="K941" s="287"/>
      <c r="L941" s="62"/>
      <c r="M941" s="62"/>
      <c r="N941" s="63"/>
      <c r="O941" s="63"/>
      <c r="P941" s="63"/>
      <c r="Q941" s="63"/>
      <c r="R941" s="63"/>
      <c r="S941" s="63"/>
      <c r="T941" s="63"/>
      <c r="U941" s="63"/>
      <c r="V941" s="63"/>
      <c r="W941" s="63"/>
      <c r="X941" s="63"/>
      <c r="Y941" s="63"/>
      <c r="Z941" s="63"/>
    </row>
    <row r="942" spans="1:26" ht="23.25" customHeight="1">
      <c r="A942" s="63"/>
      <c r="B942" s="413"/>
      <c r="C942" s="63"/>
      <c r="D942" s="363"/>
      <c r="E942" s="289"/>
      <c r="F942" s="289"/>
      <c r="G942" s="63"/>
      <c r="H942" s="290"/>
      <c r="I942" s="282"/>
      <c r="J942" s="287"/>
      <c r="K942" s="287"/>
      <c r="L942" s="62"/>
      <c r="M942" s="62"/>
      <c r="N942" s="63"/>
      <c r="O942" s="63"/>
      <c r="P942" s="63"/>
      <c r="Q942" s="63"/>
      <c r="R942" s="63"/>
      <c r="S942" s="63"/>
      <c r="T942" s="63"/>
      <c r="U942" s="63"/>
      <c r="V942" s="63"/>
      <c r="W942" s="63"/>
      <c r="X942" s="63"/>
      <c r="Y942" s="63"/>
      <c r="Z942" s="63"/>
    </row>
    <row r="943" spans="1:26" ht="23.25" customHeight="1">
      <c r="A943" s="63"/>
      <c r="B943" s="413"/>
      <c r="C943" s="63"/>
      <c r="D943" s="363"/>
      <c r="E943" s="289"/>
      <c r="F943" s="289"/>
      <c r="G943" s="63"/>
      <c r="H943" s="290"/>
      <c r="I943" s="282"/>
      <c r="J943" s="287"/>
      <c r="K943" s="287"/>
      <c r="L943" s="62"/>
      <c r="M943" s="62"/>
      <c r="N943" s="63"/>
      <c r="O943" s="63"/>
      <c r="P943" s="63"/>
      <c r="Q943" s="63"/>
      <c r="R943" s="63"/>
      <c r="S943" s="63"/>
      <c r="T943" s="63"/>
      <c r="U943" s="63"/>
      <c r="V943" s="63"/>
      <c r="W943" s="63"/>
      <c r="X943" s="63"/>
      <c r="Y943" s="63"/>
      <c r="Z943" s="63"/>
    </row>
    <row r="944" spans="1:26" ht="23.25" customHeight="1">
      <c r="A944" s="63"/>
      <c r="B944" s="413"/>
      <c r="C944" s="63"/>
      <c r="D944" s="363"/>
      <c r="E944" s="289"/>
      <c r="F944" s="289"/>
      <c r="G944" s="63"/>
      <c r="H944" s="290"/>
      <c r="I944" s="282"/>
      <c r="J944" s="287"/>
      <c r="K944" s="287"/>
      <c r="L944" s="62"/>
      <c r="M944" s="62"/>
      <c r="N944" s="63"/>
      <c r="O944" s="63"/>
      <c r="P944" s="63"/>
      <c r="Q944" s="63"/>
      <c r="R944" s="63"/>
      <c r="S944" s="63"/>
      <c r="T944" s="63"/>
      <c r="U944" s="63"/>
      <c r="V944" s="63"/>
      <c r="W944" s="63"/>
      <c r="X944" s="63"/>
      <c r="Y944" s="63"/>
      <c r="Z944" s="63"/>
    </row>
    <row r="945" spans="1:26" ht="23.25" customHeight="1">
      <c r="A945" s="63"/>
      <c r="B945" s="413"/>
      <c r="C945" s="63"/>
      <c r="D945" s="363"/>
      <c r="E945" s="289"/>
      <c r="F945" s="289"/>
      <c r="G945" s="63"/>
      <c r="H945" s="290"/>
      <c r="I945" s="282"/>
      <c r="J945" s="287"/>
      <c r="K945" s="287"/>
      <c r="L945" s="62"/>
      <c r="M945" s="62"/>
      <c r="N945" s="63"/>
      <c r="O945" s="63"/>
      <c r="P945" s="63"/>
      <c r="Q945" s="63"/>
      <c r="R945" s="63"/>
      <c r="S945" s="63"/>
      <c r="T945" s="63"/>
      <c r="U945" s="63"/>
      <c r="V945" s="63"/>
      <c r="W945" s="63"/>
      <c r="X945" s="63"/>
      <c r="Y945" s="63"/>
      <c r="Z945" s="63"/>
    </row>
    <row r="946" spans="1:26" ht="23.25" customHeight="1">
      <c r="A946" s="63"/>
      <c r="B946" s="413"/>
      <c r="C946" s="63"/>
      <c r="D946" s="363"/>
      <c r="E946" s="289"/>
      <c r="F946" s="289"/>
      <c r="G946" s="63"/>
      <c r="H946" s="290"/>
      <c r="I946" s="282"/>
      <c r="J946" s="287"/>
      <c r="K946" s="287"/>
      <c r="L946" s="62"/>
      <c r="M946" s="62"/>
      <c r="N946" s="63"/>
      <c r="O946" s="63"/>
      <c r="P946" s="63"/>
      <c r="Q946" s="63"/>
      <c r="R946" s="63"/>
      <c r="S946" s="63"/>
      <c r="T946" s="63"/>
      <c r="U946" s="63"/>
      <c r="V946" s="63"/>
      <c r="W946" s="63"/>
      <c r="X946" s="63"/>
      <c r="Y946" s="63"/>
      <c r="Z946" s="63"/>
    </row>
    <row r="947" spans="1:26" ht="23.25" customHeight="1">
      <c r="A947" s="63"/>
      <c r="B947" s="413"/>
      <c r="C947" s="63"/>
      <c r="D947" s="363"/>
      <c r="E947" s="289"/>
      <c r="F947" s="289"/>
      <c r="G947" s="63"/>
      <c r="H947" s="290"/>
      <c r="I947" s="282"/>
      <c r="J947" s="287"/>
      <c r="K947" s="287"/>
      <c r="L947" s="62"/>
      <c r="M947" s="62"/>
      <c r="N947" s="63"/>
      <c r="O947" s="63"/>
      <c r="P947" s="63"/>
      <c r="Q947" s="63"/>
      <c r="R947" s="63"/>
      <c r="S947" s="63"/>
      <c r="T947" s="63"/>
      <c r="U947" s="63"/>
      <c r="V947" s="63"/>
      <c r="W947" s="63"/>
      <c r="X947" s="63"/>
      <c r="Y947" s="63"/>
      <c r="Z947" s="63"/>
    </row>
    <row r="948" spans="1:26" ht="23.25" customHeight="1">
      <c r="A948" s="63"/>
      <c r="B948" s="413"/>
      <c r="C948" s="63"/>
      <c r="D948" s="363"/>
      <c r="E948" s="289"/>
      <c r="F948" s="289"/>
      <c r="G948" s="63"/>
      <c r="H948" s="290"/>
      <c r="I948" s="282"/>
      <c r="J948" s="287"/>
      <c r="K948" s="287"/>
      <c r="L948" s="62"/>
      <c r="M948" s="62"/>
      <c r="N948" s="63"/>
      <c r="O948" s="63"/>
      <c r="P948" s="63"/>
      <c r="Q948" s="63"/>
      <c r="R948" s="63"/>
      <c r="S948" s="63"/>
      <c r="T948" s="63"/>
      <c r="U948" s="63"/>
      <c r="V948" s="63"/>
      <c r="W948" s="63"/>
      <c r="X948" s="63"/>
      <c r="Y948" s="63"/>
      <c r="Z948" s="63"/>
    </row>
    <row r="949" spans="1:26" ht="23.25" customHeight="1">
      <c r="A949" s="63"/>
      <c r="B949" s="413"/>
      <c r="C949" s="63"/>
      <c r="D949" s="363"/>
      <c r="E949" s="289"/>
      <c r="F949" s="289"/>
      <c r="G949" s="63"/>
      <c r="H949" s="290"/>
      <c r="I949" s="282"/>
      <c r="J949" s="287"/>
      <c r="K949" s="287"/>
      <c r="L949" s="62"/>
      <c r="M949" s="62"/>
      <c r="N949" s="63"/>
      <c r="O949" s="63"/>
      <c r="P949" s="63"/>
      <c r="Q949" s="63"/>
      <c r="R949" s="63"/>
      <c r="S949" s="63"/>
      <c r="T949" s="63"/>
      <c r="U949" s="63"/>
      <c r="V949" s="63"/>
      <c r="W949" s="63"/>
      <c r="X949" s="63"/>
      <c r="Y949" s="63"/>
      <c r="Z949" s="63"/>
    </row>
    <row r="950" spans="1:26" ht="23.25" customHeight="1">
      <c r="A950" s="63"/>
      <c r="B950" s="413"/>
      <c r="C950" s="63"/>
      <c r="D950" s="363"/>
      <c r="E950" s="289"/>
      <c r="F950" s="289"/>
      <c r="G950" s="63"/>
      <c r="H950" s="290"/>
      <c r="I950" s="282"/>
      <c r="J950" s="287"/>
      <c r="K950" s="287"/>
      <c r="L950" s="62"/>
      <c r="M950" s="62"/>
      <c r="N950" s="63"/>
      <c r="O950" s="63"/>
      <c r="P950" s="63"/>
      <c r="Q950" s="63"/>
      <c r="R950" s="63"/>
      <c r="S950" s="63"/>
      <c r="T950" s="63"/>
      <c r="U950" s="63"/>
      <c r="V950" s="63"/>
      <c r="W950" s="63"/>
      <c r="X950" s="63"/>
      <c r="Y950" s="63"/>
      <c r="Z950" s="63"/>
    </row>
    <row r="951" spans="1:26" ht="23.25" customHeight="1">
      <c r="A951" s="63"/>
      <c r="B951" s="413"/>
      <c r="C951" s="63"/>
      <c r="D951" s="363"/>
      <c r="E951" s="289"/>
      <c r="F951" s="289"/>
      <c r="G951" s="63"/>
      <c r="H951" s="290"/>
      <c r="I951" s="282"/>
      <c r="J951" s="287"/>
      <c r="K951" s="287"/>
      <c r="L951" s="62"/>
      <c r="M951" s="62"/>
      <c r="N951" s="63"/>
      <c r="O951" s="63"/>
      <c r="P951" s="63"/>
      <c r="Q951" s="63"/>
      <c r="R951" s="63"/>
      <c r="S951" s="63"/>
      <c r="T951" s="63"/>
      <c r="U951" s="63"/>
      <c r="V951" s="63"/>
      <c r="W951" s="63"/>
      <c r="X951" s="63"/>
      <c r="Y951" s="63"/>
      <c r="Z951" s="63"/>
    </row>
    <row r="952" spans="1:26" ht="23.25" customHeight="1">
      <c r="A952" s="63"/>
      <c r="B952" s="413"/>
      <c r="C952" s="63"/>
      <c r="D952" s="363"/>
      <c r="E952" s="289"/>
      <c r="F952" s="289"/>
      <c r="G952" s="63"/>
      <c r="H952" s="290"/>
      <c r="I952" s="282"/>
      <c r="J952" s="287"/>
      <c r="K952" s="287"/>
      <c r="L952" s="62"/>
      <c r="M952" s="62"/>
      <c r="N952" s="63"/>
      <c r="O952" s="63"/>
      <c r="P952" s="63"/>
      <c r="Q952" s="63"/>
      <c r="R952" s="63"/>
      <c r="S952" s="63"/>
      <c r="T952" s="63"/>
      <c r="U952" s="63"/>
      <c r="V952" s="63"/>
      <c r="W952" s="63"/>
      <c r="X952" s="63"/>
      <c r="Y952" s="63"/>
      <c r="Z952" s="63"/>
    </row>
    <row r="953" spans="1:26" ht="23.25" customHeight="1">
      <c r="A953" s="63"/>
      <c r="B953" s="413"/>
      <c r="C953" s="63"/>
      <c r="D953" s="363"/>
      <c r="E953" s="289"/>
      <c r="F953" s="289"/>
      <c r="G953" s="63"/>
      <c r="H953" s="290"/>
      <c r="I953" s="282"/>
      <c r="J953" s="287"/>
      <c r="K953" s="287"/>
      <c r="L953" s="62"/>
      <c r="M953" s="62"/>
      <c r="N953" s="63"/>
      <c r="O953" s="63"/>
      <c r="P953" s="63"/>
      <c r="Q953" s="63"/>
      <c r="R953" s="63"/>
      <c r="S953" s="63"/>
      <c r="T953" s="63"/>
      <c r="U953" s="63"/>
      <c r="V953" s="63"/>
      <c r="W953" s="63"/>
      <c r="X953" s="63"/>
      <c r="Y953" s="63"/>
      <c r="Z953" s="63"/>
    </row>
    <row r="954" spans="1:26" ht="23.25" customHeight="1">
      <c r="A954" s="63"/>
      <c r="B954" s="413"/>
      <c r="C954" s="63"/>
      <c r="D954" s="363"/>
      <c r="E954" s="289"/>
      <c r="F954" s="289"/>
      <c r="G954" s="63"/>
      <c r="H954" s="290"/>
      <c r="I954" s="282"/>
      <c r="J954" s="287"/>
      <c r="K954" s="287"/>
      <c r="L954" s="62"/>
      <c r="M954" s="62"/>
      <c r="N954" s="63"/>
      <c r="O954" s="63"/>
      <c r="P954" s="63"/>
      <c r="Q954" s="63"/>
      <c r="R954" s="63"/>
      <c r="S954" s="63"/>
      <c r="T954" s="63"/>
      <c r="U954" s="63"/>
      <c r="V954" s="63"/>
      <c r="W954" s="63"/>
      <c r="X954" s="63"/>
      <c r="Y954" s="63"/>
      <c r="Z954" s="63"/>
    </row>
    <row r="955" spans="1:26" ht="23.25" customHeight="1">
      <c r="A955" s="63"/>
      <c r="B955" s="413"/>
      <c r="C955" s="63"/>
      <c r="D955" s="363"/>
      <c r="E955" s="289"/>
      <c r="F955" s="289"/>
      <c r="G955" s="63"/>
      <c r="H955" s="290"/>
      <c r="I955" s="282"/>
      <c r="J955" s="287"/>
      <c r="K955" s="287"/>
      <c r="L955" s="62"/>
      <c r="M955" s="62"/>
      <c r="N955" s="63"/>
      <c r="O955" s="63"/>
      <c r="P955" s="63"/>
      <c r="Q955" s="63"/>
      <c r="R955" s="63"/>
      <c r="S955" s="63"/>
      <c r="T955" s="63"/>
      <c r="U955" s="63"/>
      <c r="V955" s="63"/>
      <c r="W955" s="63"/>
      <c r="X955" s="63"/>
      <c r="Y955" s="63"/>
      <c r="Z955" s="63"/>
    </row>
    <row r="956" spans="1:26" ht="23.25" customHeight="1">
      <c r="A956" s="63"/>
      <c r="B956" s="413"/>
      <c r="C956" s="63"/>
      <c r="D956" s="363"/>
      <c r="E956" s="289"/>
      <c r="F956" s="289"/>
      <c r="G956" s="63"/>
      <c r="H956" s="290"/>
      <c r="I956" s="282"/>
      <c r="J956" s="287"/>
      <c r="K956" s="287"/>
      <c r="L956" s="62"/>
      <c r="M956" s="62"/>
      <c r="N956" s="63"/>
      <c r="O956" s="63"/>
      <c r="P956" s="63"/>
      <c r="Q956" s="63"/>
      <c r="R956" s="63"/>
      <c r="S956" s="63"/>
      <c r="T956" s="63"/>
      <c r="U956" s="63"/>
      <c r="V956" s="63"/>
      <c r="W956" s="63"/>
      <c r="X956" s="63"/>
      <c r="Y956" s="63"/>
      <c r="Z956" s="63"/>
    </row>
    <row r="957" spans="1:26" ht="23.25" customHeight="1">
      <c r="A957" s="63"/>
      <c r="B957" s="413"/>
      <c r="C957" s="63"/>
      <c r="D957" s="363"/>
      <c r="E957" s="289"/>
      <c r="F957" s="289"/>
      <c r="G957" s="63"/>
      <c r="H957" s="290"/>
      <c r="I957" s="282"/>
      <c r="J957" s="287"/>
      <c r="K957" s="287"/>
      <c r="L957" s="62"/>
      <c r="M957" s="62"/>
      <c r="N957" s="63"/>
      <c r="O957" s="63"/>
      <c r="P957" s="63"/>
      <c r="Q957" s="63"/>
      <c r="R957" s="63"/>
      <c r="S957" s="63"/>
      <c r="T957" s="63"/>
      <c r="U957" s="63"/>
      <c r="V957" s="63"/>
      <c r="W957" s="63"/>
      <c r="X957" s="63"/>
      <c r="Y957" s="63"/>
      <c r="Z957" s="63"/>
    </row>
    <row r="958" spans="1:26" ht="23.25" customHeight="1">
      <c r="A958" s="63"/>
      <c r="B958" s="413"/>
      <c r="C958" s="63"/>
      <c r="D958" s="363"/>
      <c r="E958" s="289"/>
      <c r="F958" s="289"/>
      <c r="G958" s="63"/>
      <c r="H958" s="290"/>
      <c r="I958" s="282"/>
      <c r="J958" s="287"/>
      <c r="K958" s="287"/>
      <c r="L958" s="62"/>
      <c r="M958" s="62"/>
      <c r="N958" s="63"/>
      <c r="O958" s="63"/>
      <c r="P958" s="63"/>
      <c r="Q958" s="63"/>
      <c r="R958" s="63"/>
      <c r="S958" s="63"/>
      <c r="T958" s="63"/>
      <c r="U958" s="63"/>
      <c r="V958" s="63"/>
      <c r="W958" s="63"/>
      <c r="X958" s="63"/>
      <c r="Y958" s="63"/>
      <c r="Z958" s="63"/>
    </row>
    <row r="959" spans="1:26" ht="23.25" customHeight="1">
      <c r="A959" s="63"/>
      <c r="B959" s="413"/>
      <c r="C959" s="63"/>
      <c r="D959" s="363"/>
      <c r="E959" s="289"/>
      <c r="F959" s="289"/>
      <c r="G959" s="63"/>
      <c r="H959" s="290"/>
      <c r="I959" s="282"/>
      <c r="J959" s="287"/>
      <c r="K959" s="287"/>
      <c r="L959" s="62"/>
      <c r="M959" s="62"/>
      <c r="N959" s="63"/>
      <c r="O959" s="63"/>
      <c r="P959" s="63"/>
      <c r="Q959" s="63"/>
      <c r="R959" s="63"/>
      <c r="S959" s="63"/>
      <c r="T959" s="63"/>
      <c r="U959" s="63"/>
      <c r="V959" s="63"/>
      <c r="W959" s="63"/>
      <c r="X959" s="63"/>
      <c r="Y959" s="63"/>
      <c r="Z959" s="63"/>
    </row>
    <row r="960" spans="1:26" ht="23.25" customHeight="1">
      <c r="A960" s="63"/>
      <c r="B960" s="413"/>
      <c r="C960" s="63"/>
      <c r="D960" s="363"/>
      <c r="E960" s="289"/>
      <c r="F960" s="289"/>
      <c r="G960" s="63"/>
      <c r="H960" s="290"/>
      <c r="I960" s="282"/>
      <c r="J960" s="287"/>
      <c r="K960" s="287"/>
      <c r="L960" s="62"/>
      <c r="M960" s="62"/>
      <c r="N960" s="63"/>
      <c r="O960" s="63"/>
      <c r="P960" s="63"/>
      <c r="Q960" s="63"/>
      <c r="R960" s="63"/>
      <c r="S960" s="63"/>
      <c r="T960" s="63"/>
      <c r="U960" s="63"/>
      <c r="V960" s="63"/>
      <c r="W960" s="63"/>
      <c r="X960" s="63"/>
      <c r="Y960" s="63"/>
      <c r="Z960" s="63"/>
    </row>
    <row r="961" spans="1:26" ht="23.25" customHeight="1">
      <c r="A961" s="63"/>
      <c r="B961" s="413"/>
      <c r="C961" s="63"/>
      <c r="D961" s="363"/>
      <c r="E961" s="289"/>
      <c r="F961" s="289"/>
      <c r="G961" s="63"/>
      <c r="H961" s="290"/>
      <c r="I961" s="282"/>
      <c r="J961" s="287"/>
      <c r="K961" s="287"/>
      <c r="L961" s="62"/>
      <c r="M961" s="62"/>
      <c r="N961" s="63"/>
      <c r="O961" s="63"/>
      <c r="P961" s="63"/>
      <c r="Q961" s="63"/>
      <c r="R961" s="63"/>
      <c r="S961" s="63"/>
      <c r="T961" s="63"/>
      <c r="U961" s="63"/>
      <c r="V961" s="63"/>
      <c r="W961" s="63"/>
      <c r="X961" s="63"/>
      <c r="Y961" s="63"/>
      <c r="Z961" s="63"/>
    </row>
    <row r="962" spans="1:26" ht="23.25" customHeight="1">
      <c r="A962" s="63"/>
      <c r="B962" s="413"/>
      <c r="C962" s="63"/>
      <c r="D962" s="363"/>
      <c r="E962" s="289"/>
      <c r="F962" s="289"/>
      <c r="G962" s="63"/>
      <c r="H962" s="290"/>
      <c r="I962" s="282"/>
      <c r="J962" s="287"/>
      <c r="K962" s="287"/>
      <c r="L962" s="62"/>
      <c r="M962" s="62"/>
      <c r="N962" s="63"/>
      <c r="O962" s="63"/>
      <c r="P962" s="63"/>
      <c r="Q962" s="63"/>
      <c r="R962" s="63"/>
      <c r="S962" s="63"/>
      <c r="T962" s="63"/>
      <c r="U962" s="63"/>
      <c r="V962" s="63"/>
      <c r="W962" s="63"/>
      <c r="X962" s="63"/>
      <c r="Y962" s="63"/>
      <c r="Z962" s="63"/>
    </row>
    <row r="963" spans="1:26" ht="23.25" customHeight="1">
      <c r="A963" s="63"/>
      <c r="B963" s="413"/>
      <c r="C963" s="63"/>
      <c r="D963" s="363"/>
      <c r="E963" s="289"/>
      <c r="F963" s="289"/>
      <c r="G963" s="63"/>
      <c r="H963" s="290"/>
      <c r="I963" s="282"/>
      <c r="J963" s="287"/>
      <c r="K963" s="287"/>
      <c r="L963" s="62"/>
      <c r="M963" s="62"/>
      <c r="N963" s="63"/>
      <c r="O963" s="63"/>
      <c r="P963" s="63"/>
      <c r="Q963" s="63"/>
      <c r="R963" s="63"/>
      <c r="S963" s="63"/>
      <c r="T963" s="63"/>
      <c r="U963" s="63"/>
      <c r="V963" s="63"/>
      <c r="W963" s="63"/>
      <c r="X963" s="63"/>
      <c r="Y963" s="63"/>
      <c r="Z963" s="63"/>
    </row>
    <row r="964" spans="1:26" ht="23.25" customHeight="1">
      <c r="A964" s="63"/>
      <c r="B964" s="413"/>
      <c r="C964" s="63"/>
      <c r="D964" s="363"/>
      <c r="E964" s="289"/>
      <c r="F964" s="289"/>
      <c r="G964" s="63"/>
      <c r="H964" s="290"/>
      <c r="I964" s="282"/>
      <c r="J964" s="287"/>
      <c r="K964" s="287"/>
      <c r="L964" s="62"/>
      <c r="M964" s="62"/>
      <c r="N964" s="63"/>
      <c r="O964" s="63"/>
      <c r="P964" s="63"/>
      <c r="Q964" s="63"/>
      <c r="R964" s="63"/>
      <c r="S964" s="63"/>
      <c r="T964" s="63"/>
      <c r="U964" s="63"/>
      <c r="V964" s="63"/>
      <c r="W964" s="63"/>
      <c r="X964" s="63"/>
      <c r="Y964" s="63"/>
      <c r="Z964" s="63"/>
    </row>
    <row r="965" spans="1:26" ht="23.25" customHeight="1">
      <c r="A965" s="63"/>
      <c r="B965" s="413"/>
      <c r="C965" s="63"/>
      <c r="D965" s="363"/>
      <c r="E965" s="289"/>
      <c r="F965" s="289"/>
      <c r="G965" s="63"/>
      <c r="H965" s="290"/>
      <c r="I965" s="282"/>
      <c r="J965" s="287"/>
      <c r="K965" s="287"/>
      <c r="L965" s="62"/>
      <c r="M965" s="62"/>
      <c r="N965" s="63"/>
      <c r="O965" s="63"/>
      <c r="P965" s="63"/>
      <c r="Q965" s="63"/>
      <c r="R965" s="63"/>
      <c r="S965" s="63"/>
      <c r="T965" s="63"/>
      <c r="U965" s="63"/>
      <c r="V965" s="63"/>
      <c r="W965" s="63"/>
      <c r="X965" s="63"/>
      <c r="Y965" s="63"/>
      <c r="Z965" s="63"/>
    </row>
    <row r="966" spans="1:26" ht="23.25" customHeight="1">
      <c r="A966" s="63"/>
      <c r="B966" s="413"/>
      <c r="C966" s="63"/>
      <c r="D966" s="363"/>
      <c r="E966" s="289"/>
      <c r="F966" s="289"/>
      <c r="G966" s="63"/>
      <c r="H966" s="290"/>
      <c r="I966" s="282"/>
      <c r="J966" s="287"/>
      <c r="K966" s="287"/>
      <c r="L966" s="62"/>
      <c r="M966" s="62"/>
      <c r="N966" s="63"/>
      <c r="O966" s="63"/>
      <c r="P966" s="63"/>
      <c r="Q966" s="63"/>
      <c r="R966" s="63"/>
      <c r="S966" s="63"/>
      <c r="T966" s="63"/>
      <c r="U966" s="63"/>
      <c r="V966" s="63"/>
      <c r="W966" s="63"/>
      <c r="X966" s="63"/>
      <c r="Y966" s="63"/>
      <c r="Z966" s="63"/>
    </row>
    <row r="967" spans="1:26" ht="23.25" customHeight="1">
      <c r="A967" s="63"/>
      <c r="B967" s="413"/>
      <c r="C967" s="63"/>
      <c r="D967" s="363"/>
      <c r="E967" s="289"/>
      <c r="F967" s="289"/>
      <c r="G967" s="63"/>
      <c r="H967" s="290"/>
      <c r="I967" s="282"/>
      <c r="J967" s="287"/>
      <c r="K967" s="287"/>
      <c r="L967" s="62"/>
      <c r="M967" s="62"/>
      <c r="N967" s="63"/>
      <c r="O967" s="63"/>
      <c r="P967" s="63"/>
      <c r="Q967" s="63"/>
      <c r="R967" s="63"/>
      <c r="S967" s="63"/>
      <c r="T967" s="63"/>
      <c r="U967" s="63"/>
      <c r="V967" s="63"/>
      <c r="W967" s="63"/>
      <c r="X967" s="63"/>
      <c r="Y967" s="63"/>
      <c r="Z967" s="63"/>
    </row>
    <row r="968" spans="1:26" ht="23.25" customHeight="1">
      <c r="A968" s="63"/>
      <c r="B968" s="413"/>
      <c r="C968" s="63"/>
      <c r="D968" s="363"/>
      <c r="E968" s="289"/>
      <c r="F968" s="289"/>
      <c r="G968" s="63"/>
      <c r="H968" s="290"/>
      <c r="I968" s="282"/>
      <c r="J968" s="287"/>
      <c r="K968" s="287"/>
      <c r="L968" s="62"/>
      <c r="M968" s="62"/>
      <c r="N968" s="63"/>
      <c r="O968" s="63"/>
      <c r="P968" s="63"/>
      <c r="Q968" s="63"/>
      <c r="R968" s="63"/>
      <c r="S968" s="63"/>
      <c r="T968" s="63"/>
      <c r="U968" s="63"/>
      <c r="V968" s="63"/>
      <c r="W968" s="63"/>
      <c r="X968" s="63"/>
      <c r="Y968" s="63"/>
      <c r="Z968" s="63"/>
    </row>
    <row r="969" spans="1:26" ht="23.25" customHeight="1">
      <c r="A969" s="63"/>
      <c r="B969" s="413"/>
      <c r="C969" s="63"/>
      <c r="D969" s="363"/>
      <c r="E969" s="289"/>
      <c r="F969" s="289"/>
      <c r="G969" s="63"/>
      <c r="H969" s="290"/>
      <c r="I969" s="282"/>
      <c r="J969" s="287"/>
      <c r="K969" s="287"/>
      <c r="L969" s="62"/>
      <c r="M969" s="62"/>
      <c r="N969" s="63"/>
      <c r="O969" s="63"/>
      <c r="P969" s="63"/>
      <c r="Q969" s="63"/>
      <c r="R969" s="63"/>
      <c r="S969" s="63"/>
      <c r="T969" s="63"/>
      <c r="U969" s="63"/>
      <c r="V969" s="63"/>
      <c r="W969" s="63"/>
      <c r="X969" s="63"/>
      <c r="Y969" s="63"/>
      <c r="Z969" s="63"/>
    </row>
    <row r="970" spans="1:26" ht="23.25" customHeight="1">
      <c r="A970" s="63"/>
      <c r="B970" s="413"/>
      <c r="C970" s="63"/>
      <c r="D970" s="363"/>
      <c r="E970" s="289"/>
      <c r="F970" s="289"/>
      <c r="G970" s="63"/>
      <c r="H970" s="290"/>
      <c r="I970" s="282"/>
      <c r="J970" s="287"/>
      <c r="K970" s="287"/>
      <c r="L970" s="62"/>
      <c r="M970" s="62"/>
      <c r="N970" s="63"/>
      <c r="O970" s="63"/>
      <c r="P970" s="63"/>
      <c r="Q970" s="63"/>
      <c r="R970" s="63"/>
      <c r="S970" s="63"/>
      <c r="T970" s="63"/>
      <c r="U970" s="63"/>
      <c r="V970" s="63"/>
      <c r="W970" s="63"/>
      <c r="X970" s="63"/>
      <c r="Y970" s="63"/>
      <c r="Z970" s="63"/>
    </row>
    <row r="971" spans="1:26" ht="23.25" customHeight="1">
      <c r="A971" s="63"/>
      <c r="B971" s="413"/>
      <c r="C971" s="63"/>
      <c r="D971" s="363"/>
      <c r="E971" s="289"/>
      <c r="F971" s="289"/>
      <c r="G971" s="63"/>
      <c r="H971" s="290"/>
      <c r="I971" s="282"/>
      <c r="J971" s="287"/>
      <c r="K971" s="287"/>
      <c r="L971" s="62"/>
      <c r="M971" s="62"/>
      <c r="N971" s="63"/>
      <c r="O971" s="63"/>
      <c r="P971" s="63"/>
      <c r="Q971" s="63"/>
      <c r="R971" s="63"/>
      <c r="S971" s="63"/>
      <c r="T971" s="63"/>
      <c r="U971" s="63"/>
      <c r="V971" s="63"/>
      <c r="W971" s="63"/>
      <c r="X971" s="63"/>
      <c r="Y971" s="63"/>
      <c r="Z971" s="63"/>
    </row>
    <row r="972" spans="1:26" ht="23.25" customHeight="1">
      <c r="A972" s="63"/>
      <c r="B972" s="413"/>
      <c r="C972" s="63"/>
      <c r="D972" s="363"/>
      <c r="E972" s="289"/>
      <c r="F972" s="289"/>
      <c r="G972" s="63"/>
      <c r="H972" s="290"/>
      <c r="I972" s="282"/>
      <c r="J972" s="287"/>
      <c r="K972" s="287"/>
      <c r="L972" s="62"/>
      <c r="M972" s="62"/>
      <c r="N972" s="63"/>
      <c r="O972" s="63"/>
      <c r="P972" s="63"/>
      <c r="Q972" s="63"/>
      <c r="R972" s="63"/>
      <c r="S972" s="63"/>
      <c r="T972" s="63"/>
      <c r="U972" s="63"/>
      <c r="V972" s="63"/>
      <c r="W972" s="63"/>
      <c r="X972" s="63"/>
      <c r="Y972" s="63"/>
      <c r="Z972" s="63"/>
    </row>
    <row r="973" spans="1:26" ht="23.25" customHeight="1">
      <c r="A973" s="63"/>
      <c r="B973" s="413"/>
      <c r="C973" s="63"/>
      <c r="D973" s="363"/>
      <c r="E973" s="289"/>
      <c r="F973" s="289"/>
      <c r="G973" s="63"/>
      <c r="H973" s="290"/>
      <c r="I973" s="282"/>
      <c r="J973" s="287"/>
      <c r="K973" s="287"/>
      <c r="L973" s="62"/>
      <c r="M973" s="62"/>
      <c r="N973" s="63"/>
      <c r="O973" s="63"/>
      <c r="P973" s="63"/>
      <c r="Q973" s="63"/>
      <c r="R973" s="63"/>
      <c r="S973" s="63"/>
      <c r="T973" s="63"/>
      <c r="U973" s="63"/>
      <c r="V973" s="63"/>
      <c r="W973" s="63"/>
      <c r="X973" s="63"/>
      <c r="Y973" s="63"/>
      <c r="Z973" s="63"/>
    </row>
    <row r="974" spans="1:26" ht="23.25" customHeight="1">
      <c r="A974" s="63"/>
      <c r="B974" s="413"/>
      <c r="C974" s="63"/>
      <c r="D974" s="363"/>
      <c r="E974" s="289"/>
      <c r="F974" s="289"/>
      <c r="G974" s="63"/>
      <c r="H974" s="290"/>
      <c r="I974" s="282"/>
      <c r="J974" s="287"/>
      <c r="K974" s="287"/>
      <c r="L974" s="62"/>
      <c r="M974" s="62"/>
      <c r="N974" s="63"/>
      <c r="O974" s="63"/>
      <c r="P974" s="63"/>
      <c r="Q974" s="63"/>
      <c r="R974" s="63"/>
      <c r="S974" s="63"/>
      <c r="T974" s="63"/>
      <c r="U974" s="63"/>
      <c r="V974" s="63"/>
      <c r="W974" s="63"/>
      <c r="X974" s="63"/>
      <c r="Y974" s="63"/>
      <c r="Z974" s="63"/>
    </row>
    <row r="975" spans="1:26" ht="23.25" customHeight="1">
      <c r="A975" s="63"/>
      <c r="B975" s="413"/>
      <c r="C975" s="63"/>
      <c r="D975" s="363"/>
      <c r="E975" s="289"/>
      <c r="F975" s="289"/>
      <c r="G975" s="63"/>
      <c r="H975" s="290"/>
      <c r="I975" s="282"/>
      <c r="J975" s="287"/>
      <c r="K975" s="287"/>
      <c r="L975" s="62"/>
      <c r="M975" s="62"/>
      <c r="N975" s="63"/>
      <c r="O975" s="63"/>
      <c r="P975" s="63"/>
      <c r="Q975" s="63"/>
      <c r="R975" s="63"/>
      <c r="S975" s="63"/>
      <c r="T975" s="63"/>
      <c r="U975" s="63"/>
      <c r="V975" s="63"/>
      <c r="W975" s="63"/>
      <c r="X975" s="63"/>
      <c r="Y975" s="63"/>
      <c r="Z975" s="63"/>
    </row>
    <row r="976" spans="1:26" ht="23.25" customHeight="1">
      <c r="A976" s="63"/>
      <c r="B976" s="413"/>
      <c r="C976" s="63"/>
      <c r="D976" s="363"/>
      <c r="E976" s="289"/>
      <c r="F976" s="289"/>
      <c r="G976" s="63"/>
      <c r="H976" s="290"/>
      <c r="I976" s="282"/>
      <c r="J976" s="287"/>
      <c r="K976" s="287"/>
      <c r="L976" s="62"/>
      <c r="M976" s="62"/>
      <c r="N976" s="63"/>
      <c r="O976" s="63"/>
      <c r="P976" s="63"/>
      <c r="Q976" s="63"/>
      <c r="R976" s="63"/>
      <c r="S976" s="63"/>
      <c r="T976" s="63"/>
      <c r="U976" s="63"/>
      <c r="V976" s="63"/>
      <c r="W976" s="63"/>
      <c r="X976" s="63"/>
      <c r="Y976" s="63"/>
      <c r="Z976" s="63"/>
    </row>
    <row r="977" spans="1:26" ht="23.25" customHeight="1">
      <c r="A977" s="63"/>
      <c r="B977" s="413"/>
      <c r="C977" s="63"/>
      <c r="D977" s="363"/>
      <c r="E977" s="289"/>
      <c r="F977" s="289"/>
      <c r="G977" s="63"/>
      <c r="H977" s="290"/>
      <c r="I977" s="282"/>
      <c r="J977" s="287"/>
      <c r="K977" s="287"/>
      <c r="L977" s="62"/>
      <c r="M977" s="62"/>
      <c r="N977" s="63"/>
      <c r="O977" s="63"/>
      <c r="P977" s="63"/>
      <c r="Q977" s="63"/>
      <c r="R977" s="63"/>
      <c r="S977" s="63"/>
      <c r="T977" s="63"/>
      <c r="U977" s="63"/>
      <c r="V977" s="63"/>
      <c r="W977" s="63"/>
      <c r="X977" s="63"/>
      <c r="Y977" s="63"/>
      <c r="Z977" s="63"/>
    </row>
    <row r="978" spans="1:26" ht="23.25" customHeight="1">
      <c r="A978" s="63"/>
      <c r="B978" s="413"/>
      <c r="C978" s="63"/>
      <c r="D978" s="363"/>
      <c r="E978" s="289"/>
      <c r="F978" s="289"/>
      <c r="G978" s="63"/>
      <c r="H978" s="290"/>
      <c r="I978" s="282"/>
      <c r="J978" s="287"/>
      <c r="K978" s="287"/>
      <c r="L978" s="62"/>
      <c r="M978" s="62"/>
      <c r="N978" s="63"/>
      <c r="O978" s="63"/>
      <c r="P978" s="63"/>
      <c r="Q978" s="63"/>
      <c r="R978" s="63"/>
      <c r="S978" s="63"/>
      <c r="T978" s="63"/>
      <c r="U978" s="63"/>
      <c r="V978" s="63"/>
      <c r="W978" s="63"/>
      <c r="X978" s="63"/>
      <c r="Y978" s="63"/>
      <c r="Z978" s="63"/>
    </row>
    <row r="979" spans="1:26" ht="23.25" customHeight="1">
      <c r="A979" s="63"/>
      <c r="B979" s="413"/>
      <c r="C979" s="63"/>
      <c r="D979" s="363"/>
      <c r="E979" s="289"/>
      <c r="F979" s="289"/>
      <c r="G979" s="63"/>
      <c r="H979" s="290"/>
      <c r="I979" s="282"/>
      <c r="J979" s="287"/>
      <c r="K979" s="287"/>
      <c r="L979" s="62"/>
      <c r="M979" s="62"/>
      <c r="N979" s="63"/>
      <c r="O979" s="63"/>
      <c r="P979" s="63"/>
      <c r="Q979" s="63"/>
      <c r="R979" s="63"/>
      <c r="S979" s="63"/>
      <c r="T979" s="63"/>
      <c r="U979" s="63"/>
      <c r="V979" s="63"/>
      <c r="W979" s="63"/>
      <c r="X979" s="63"/>
      <c r="Y979" s="63"/>
      <c r="Z979" s="63"/>
    </row>
    <row r="980" spans="1:26" ht="23.25" customHeight="1">
      <c r="A980" s="63"/>
      <c r="B980" s="413"/>
      <c r="C980" s="63"/>
      <c r="D980" s="363"/>
      <c r="E980" s="289"/>
      <c r="F980" s="289"/>
      <c r="G980" s="63"/>
      <c r="H980" s="290"/>
      <c r="I980" s="282"/>
      <c r="J980" s="287"/>
      <c r="K980" s="287"/>
      <c r="L980" s="62"/>
      <c r="M980" s="62"/>
      <c r="N980" s="63"/>
      <c r="O980" s="63"/>
      <c r="P980" s="63"/>
      <c r="Q980" s="63"/>
      <c r="R980" s="63"/>
      <c r="S980" s="63"/>
      <c r="T980" s="63"/>
      <c r="U980" s="63"/>
      <c r="V980" s="63"/>
      <c r="W980" s="63"/>
      <c r="X980" s="63"/>
      <c r="Y980" s="63"/>
      <c r="Z980" s="63"/>
    </row>
    <row r="981" spans="1:26" ht="23.25" customHeight="1">
      <c r="A981" s="63"/>
      <c r="B981" s="413"/>
      <c r="C981" s="63"/>
      <c r="D981" s="363"/>
      <c r="E981" s="289"/>
      <c r="F981" s="289"/>
      <c r="G981" s="63"/>
      <c r="H981" s="290"/>
      <c r="I981" s="282"/>
      <c r="J981" s="287"/>
      <c r="K981" s="287"/>
      <c r="L981" s="62"/>
      <c r="M981" s="62"/>
      <c r="N981" s="63"/>
      <c r="O981" s="63"/>
      <c r="P981" s="63"/>
      <c r="Q981" s="63"/>
      <c r="R981" s="63"/>
      <c r="S981" s="63"/>
      <c r="T981" s="63"/>
      <c r="U981" s="63"/>
      <c r="V981" s="63"/>
      <c r="W981" s="63"/>
      <c r="X981" s="63"/>
      <c r="Y981" s="63"/>
      <c r="Z981" s="63"/>
    </row>
    <row r="982" spans="1:26" ht="23.25" customHeight="1">
      <c r="A982" s="63"/>
      <c r="B982" s="413"/>
      <c r="C982" s="63"/>
      <c r="D982" s="363"/>
      <c r="E982" s="289"/>
      <c r="F982" s="289"/>
      <c r="G982" s="63"/>
      <c r="H982" s="290"/>
      <c r="I982" s="282"/>
      <c r="J982" s="287"/>
      <c r="K982" s="287"/>
      <c r="L982" s="62"/>
      <c r="M982" s="62"/>
      <c r="N982" s="63"/>
      <c r="O982" s="63"/>
      <c r="P982" s="63"/>
      <c r="Q982" s="63"/>
      <c r="R982" s="63"/>
      <c r="S982" s="63"/>
      <c r="T982" s="63"/>
      <c r="U982" s="63"/>
      <c r="V982" s="63"/>
      <c r="W982" s="63"/>
      <c r="X982" s="63"/>
      <c r="Y982" s="63"/>
      <c r="Z982" s="63"/>
    </row>
    <row r="983" spans="1:26" ht="23.25" customHeight="1">
      <c r="A983" s="63"/>
      <c r="B983" s="413"/>
      <c r="C983" s="63"/>
      <c r="D983" s="363"/>
      <c r="E983" s="289"/>
      <c r="F983" s="289"/>
      <c r="G983" s="63"/>
      <c r="H983" s="290"/>
      <c r="I983" s="282"/>
      <c r="J983" s="287"/>
      <c r="K983" s="287"/>
      <c r="L983" s="62"/>
      <c r="M983" s="62"/>
      <c r="N983" s="63"/>
      <c r="O983" s="63"/>
      <c r="P983" s="63"/>
      <c r="Q983" s="63"/>
      <c r="R983" s="63"/>
      <c r="S983" s="63"/>
      <c r="T983" s="63"/>
      <c r="U983" s="63"/>
      <c r="V983" s="63"/>
      <c r="W983" s="63"/>
      <c r="X983" s="63"/>
      <c r="Y983" s="63"/>
      <c r="Z983" s="63"/>
    </row>
    <row r="984" spans="1:26" ht="23.25" customHeight="1">
      <c r="A984" s="63"/>
      <c r="B984" s="413"/>
      <c r="C984" s="63"/>
      <c r="D984" s="363"/>
      <c r="E984" s="289"/>
      <c r="F984" s="289"/>
      <c r="G984" s="63"/>
      <c r="H984" s="290"/>
      <c r="I984" s="282"/>
      <c r="J984" s="287"/>
      <c r="K984" s="287"/>
      <c r="L984" s="62"/>
      <c r="M984" s="62"/>
      <c r="N984" s="63"/>
      <c r="O984" s="63"/>
      <c r="P984" s="63"/>
      <c r="Q984" s="63"/>
      <c r="R984" s="63"/>
      <c r="S984" s="63"/>
      <c r="T984" s="63"/>
      <c r="U984" s="63"/>
      <c r="V984" s="63"/>
      <c r="W984" s="63"/>
      <c r="X984" s="63"/>
      <c r="Y984" s="63"/>
      <c r="Z984" s="63"/>
    </row>
    <row r="985" spans="1:26" ht="23.25" customHeight="1">
      <c r="A985" s="63"/>
      <c r="B985" s="413"/>
      <c r="C985" s="63"/>
      <c r="D985" s="363"/>
      <c r="E985" s="289"/>
      <c r="F985" s="289"/>
      <c r="G985" s="63"/>
      <c r="H985" s="290"/>
      <c r="I985" s="282"/>
      <c r="J985" s="287"/>
      <c r="K985" s="287"/>
      <c r="L985" s="62"/>
      <c r="M985" s="62"/>
      <c r="N985" s="63"/>
      <c r="O985" s="63"/>
      <c r="P985" s="63"/>
      <c r="Q985" s="63"/>
      <c r="R985" s="63"/>
      <c r="S985" s="63"/>
      <c r="T985" s="63"/>
      <c r="U985" s="63"/>
      <c r="V985" s="63"/>
      <c r="W985" s="63"/>
      <c r="X985" s="63"/>
      <c r="Y985" s="63"/>
      <c r="Z985" s="63"/>
    </row>
    <row r="986" spans="1:26" ht="23.25" customHeight="1">
      <c r="A986" s="63"/>
      <c r="B986" s="413"/>
      <c r="C986" s="63"/>
      <c r="D986" s="363"/>
      <c r="E986" s="289"/>
      <c r="F986" s="289"/>
      <c r="G986" s="63"/>
      <c r="H986" s="290"/>
      <c r="I986" s="282"/>
      <c r="J986" s="287"/>
      <c r="K986" s="287"/>
      <c r="L986" s="62"/>
      <c r="M986" s="62"/>
      <c r="N986" s="63"/>
      <c r="O986" s="63"/>
      <c r="P986" s="63"/>
      <c r="Q986" s="63"/>
      <c r="R986" s="63"/>
      <c r="S986" s="63"/>
      <c r="T986" s="63"/>
      <c r="U986" s="63"/>
      <c r="V986" s="63"/>
      <c r="W986" s="63"/>
      <c r="X986" s="63"/>
      <c r="Y986" s="63"/>
      <c r="Z986" s="63"/>
    </row>
    <row r="987" spans="1:26" ht="23.25" customHeight="1">
      <c r="A987" s="63"/>
      <c r="B987" s="413"/>
      <c r="C987" s="63"/>
      <c r="D987" s="363"/>
      <c r="E987" s="289"/>
      <c r="F987" s="289"/>
      <c r="G987" s="63"/>
      <c r="H987" s="290"/>
      <c r="I987" s="282"/>
      <c r="J987" s="287"/>
      <c r="K987" s="287"/>
      <c r="L987" s="62"/>
      <c r="M987" s="62"/>
      <c r="N987" s="63"/>
      <c r="O987" s="63"/>
      <c r="P987" s="63"/>
      <c r="Q987" s="63"/>
      <c r="R987" s="63"/>
      <c r="S987" s="63"/>
      <c r="T987" s="63"/>
      <c r="U987" s="63"/>
      <c r="V987" s="63"/>
      <c r="W987" s="63"/>
      <c r="X987" s="63"/>
      <c r="Y987" s="63"/>
      <c r="Z987" s="63"/>
    </row>
    <row r="988" spans="1:26" ht="23.25" customHeight="1">
      <c r="A988" s="63"/>
      <c r="B988" s="413"/>
      <c r="C988" s="63"/>
      <c r="D988" s="363"/>
      <c r="E988" s="289"/>
      <c r="F988" s="289"/>
      <c r="G988" s="63"/>
      <c r="H988" s="290"/>
      <c r="I988" s="282"/>
      <c r="J988" s="287"/>
      <c r="K988" s="287"/>
      <c r="L988" s="62"/>
      <c r="M988" s="62"/>
      <c r="N988" s="63"/>
      <c r="O988" s="63"/>
      <c r="P988" s="63"/>
      <c r="Q988" s="63"/>
      <c r="R988" s="63"/>
      <c r="S988" s="63"/>
      <c r="T988" s="63"/>
      <c r="U988" s="63"/>
      <c r="V988" s="63"/>
      <c r="W988" s="63"/>
      <c r="X988" s="63"/>
      <c r="Y988" s="63"/>
      <c r="Z988" s="63"/>
    </row>
    <row r="989" spans="1:26" ht="23.25" customHeight="1">
      <c r="A989" s="63"/>
      <c r="B989" s="413"/>
      <c r="C989" s="63"/>
      <c r="D989" s="363"/>
      <c r="E989" s="289"/>
      <c r="F989" s="289"/>
      <c r="G989" s="63"/>
      <c r="H989" s="290"/>
      <c r="I989" s="282"/>
      <c r="J989" s="287"/>
      <c r="K989" s="287"/>
      <c r="L989" s="62"/>
      <c r="M989" s="62"/>
      <c r="N989" s="63"/>
      <c r="O989" s="63"/>
      <c r="P989" s="63"/>
      <c r="Q989" s="63"/>
      <c r="R989" s="63"/>
      <c r="S989" s="63"/>
      <c r="T989" s="63"/>
      <c r="U989" s="63"/>
      <c r="V989" s="63"/>
      <c r="W989" s="63"/>
      <c r="X989" s="63"/>
      <c r="Y989" s="63"/>
      <c r="Z989" s="63"/>
    </row>
    <row r="990" spans="1:26" ht="23.25" customHeight="1">
      <c r="A990" s="63"/>
      <c r="B990" s="413"/>
      <c r="C990" s="63"/>
      <c r="D990" s="363"/>
      <c r="E990" s="289"/>
      <c r="F990" s="289"/>
      <c r="G990" s="63"/>
      <c r="H990" s="290"/>
      <c r="I990" s="282"/>
      <c r="J990" s="287"/>
      <c r="K990" s="287"/>
      <c r="L990" s="62"/>
      <c r="M990" s="62"/>
      <c r="N990" s="63"/>
      <c r="O990" s="63"/>
      <c r="P990" s="63"/>
      <c r="Q990" s="63"/>
      <c r="R990" s="63"/>
      <c r="S990" s="63"/>
      <c r="T990" s="63"/>
      <c r="U990" s="63"/>
      <c r="V990" s="63"/>
      <c r="W990" s="63"/>
      <c r="X990" s="63"/>
      <c r="Y990" s="63"/>
      <c r="Z990" s="63"/>
    </row>
    <row r="991" spans="1:26" ht="23.25" customHeight="1">
      <c r="A991" s="63"/>
      <c r="B991" s="413"/>
      <c r="C991" s="63"/>
      <c r="D991" s="363"/>
      <c r="E991" s="289"/>
      <c r="F991" s="289"/>
      <c r="G991" s="63"/>
      <c r="H991" s="290"/>
      <c r="I991" s="282"/>
      <c r="J991" s="287"/>
      <c r="K991" s="287"/>
      <c r="L991" s="62"/>
      <c r="M991" s="62"/>
      <c r="N991" s="63"/>
      <c r="O991" s="63"/>
      <c r="P991" s="63"/>
      <c r="Q991" s="63"/>
      <c r="R991" s="63"/>
      <c r="S991" s="63"/>
      <c r="T991" s="63"/>
      <c r="U991" s="63"/>
      <c r="V991" s="63"/>
      <c r="W991" s="63"/>
      <c r="X991" s="63"/>
      <c r="Y991" s="63"/>
      <c r="Z991" s="63"/>
    </row>
    <row r="992" spans="1:26" ht="23.25" customHeight="1">
      <c r="A992" s="63"/>
      <c r="B992" s="413"/>
      <c r="C992" s="63"/>
      <c r="D992" s="363"/>
      <c r="E992" s="289"/>
      <c r="F992" s="289"/>
      <c r="G992" s="63"/>
      <c r="H992" s="290"/>
      <c r="I992" s="282"/>
      <c r="J992" s="287"/>
      <c r="K992" s="287"/>
      <c r="L992" s="62"/>
      <c r="M992" s="62"/>
      <c r="N992" s="63"/>
      <c r="O992" s="63"/>
      <c r="P992" s="63"/>
      <c r="Q992" s="63"/>
      <c r="R992" s="63"/>
      <c r="S992" s="63"/>
      <c r="T992" s="63"/>
      <c r="U992" s="63"/>
      <c r="V992" s="63"/>
      <c r="W992" s="63"/>
      <c r="X992" s="63"/>
      <c r="Y992" s="63"/>
      <c r="Z992" s="63"/>
    </row>
    <row r="993" spans="1:26" ht="23.25" customHeight="1">
      <c r="A993" s="63"/>
      <c r="B993" s="413"/>
      <c r="C993" s="63"/>
      <c r="D993" s="363"/>
      <c r="E993" s="289"/>
      <c r="F993" s="289"/>
      <c r="G993" s="63"/>
      <c r="H993" s="290"/>
      <c r="I993" s="282"/>
      <c r="J993" s="287"/>
      <c r="K993" s="287"/>
      <c r="L993" s="62"/>
      <c r="M993" s="62"/>
      <c r="N993" s="63"/>
      <c r="O993" s="63"/>
      <c r="P993" s="63"/>
      <c r="Q993" s="63"/>
      <c r="R993" s="63"/>
      <c r="S993" s="63"/>
      <c r="T993" s="63"/>
      <c r="U993" s="63"/>
      <c r="V993" s="63"/>
      <c r="W993" s="63"/>
      <c r="X993" s="63"/>
      <c r="Y993" s="63"/>
      <c r="Z993" s="63"/>
    </row>
    <row r="994" spans="1:26" ht="23.25" customHeight="1">
      <c r="A994" s="63"/>
      <c r="B994" s="413"/>
      <c r="C994" s="63"/>
      <c r="D994" s="363"/>
      <c r="E994" s="289"/>
      <c r="F994" s="289"/>
      <c r="G994" s="63"/>
      <c r="H994" s="290"/>
      <c r="I994" s="282"/>
      <c r="J994" s="287"/>
      <c r="K994" s="287"/>
      <c r="L994" s="62"/>
      <c r="M994" s="62"/>
      <c r="N994" s="63"/>
      <c r="O994" s="63"/>
      <c r="P994" s="63"/>
      <c r="Q994" s="63"/>
      <c r="R994" s="63"/>
      <c r="S994" s="63"/>
      <c r="T994" s="63"/>
      <c r="U994" s="63"/>
      <c r="V994" s="63"/>
      <c r="W994" s="63"/>
      <c r="X994" s="63"/>
      <c r="Y994" s="63"/>
      <c r="Z994" s="63"/>
    </row>
    <row r="995" spans="1:26" ht="23.25" customHeight="1">
      <c r="A995" s="63"/>
      <c r="B995" s="413"/>
      <c r="C995" s="63"/>
      <c r="D995" s="363"/>
      <c r="E995" s="289"/>
      <c r="F995" s="289"/>
      <c r="G995" s="63"/>
      <c r="H995" s="290"/>
      <c r="I995" s="282"/>
      <c r="J995" s="287"/>
      <c r="K995" s="287"/>
      <c r="L995" s="62"/>
      <c r="M995" s="62"/>
      <c r="N995" s="63"/>
      <c r="O995" s="63"/>
      <c r="P995" s="63"/>
      <c r="Q995" s="63"/>
      <c r="R995" s="63"/>
      <c r="S995" s="63"/>
      <c r="T995" s="63"/>
      <c r="U995" s="63"/>
      <c r="V995" s="63"/>
      <c r="W995" s="63"/>
      <c r="X995" s="63"/>
      <c r="Y995" s="63"/>
      <c r="Z995" s="63"/>
    </row>
    <row r="996" spans="1:26" ht="23.25" customHeight="1">
      <c r="A996" s="63"/>
      <c r="B996" s="413"/>
      <c r="C996" s="63"/>
      <c r="D996" s="363"/>
      <c r="E996" s="289"/>
      <c r="F996" s="289"/>
      <c r="G996" s="63"/>
      <c r="H996" s="290"/>
      <c r="I996" s="282"/>
      <c r="J996" s="287"/>
      <c r="K996" s="287"/>
      <c r="L996" s="62"/>
      <c r="M996" s="62"/>
      <c r="N996" s="63"/>
      <c r="O996" s="63"/>
      <c r="P996" s="63"/>
      <c r="Q996" s="63"/>
      <c r="R996" s="63"/>
      <c r="S996" s="63"/>
      <c r="T996" s="63"/>
      <c r="U996" s="63"/>
      <c r="V996" s="63"/>
      <c r="W996" s="63"/>
      <c r="X996" s="63"/>
      <c r="Y996" s="63"/>
      <c r="Z996" s="63"/>
    </row>
    <row r="997" spans="1:26" ht="23.25" customHeight="1">
      <c r="A997" s="63"/>
      <c r="B997" s="413"/>
      <c r="C997" s="63"/>
      <c r="D997" s="363"/>
      <c r="E997" s="289"/>
      <c r="F997" s="289"/>
      <c r="G997" s="63"/>
      <c r="H997" s="290"/>
      <c r="I997" s="282"/>
      <c r="J997" s="287"/>
      <c r="K997" s="287"/>
      <c r="L997" s="62"/>
      <c r="M997" s="62"/>
      <c r="N997" s="63"/>
      <c r="O997" s="63"/>
      <c r="P997" s="63"/>
      <c r="Q997" s="63"/>
      <c r="R997" s="63"/>
      <c r="S997" s="63"/>
      <c r="T997" s="63"/>
      <c r="U997" s="63"/>
      <c r="V997" s="63"/>
      <c r="W997" s="63"/>
      <c r="X997" s="63"/>
      <c r="Y997" s="63"/>
      <c r="Z997" s="63"/>
    </row>
    <row r="998" spans="1:26" ht="23.25" customHeight="1">
      <c r="A998" s="63"/>
      <c r="B998" s="413"/>
      <c r="C998" s="63"/>
      <c r="D998" s="363"/>
      <c r="E998" s="289"/>
      <c r="F998" s="289"/>
      <c r="G998" s="63"/>
      <c r="H998" s="290"/>
      <c r="I998" s="282"/>
      <c r="J998" s="287"/>
      <c r="K998" s="287"/>
      <c r="L998" s="62"/>
      <c r="M998" s="62"/>
      <c r="N998" s="63"/>
      <c r="O998" s="63"/>
      <c r="P998" s="63"/>
      <c r="Q998" s="63"/>
      <c r="R998" s="63"/>
      <c r="S998" s="63"/>
      <c r="T998" s="63"/>
      <c r="U998" s="63"/>
      <c r="V998" s="63"/>
      <c r="W998" s="63"/>
      <c r="X998" s="63"/>
      <c r="Y998" s="63"/>
      <c r="Z998" s="63"/>
    </row>
    <row r="999" spans="1:26" ht="23.25" customHeight="1">
      <c r="A999" s="63"/>
      <c r="B999" s="413"/>
      <c r="C999" s="63"/>
      <c r="D999" s="363"/>
      <c r="E999" s="289"/>
      <c r="F999" s="289"/>
      <c r="G999" s="63"/>
      <c r="H999" s="290"/>
      <c r="I999" s="282"/>
      <c r="J999" s="287"/>
      <c r="K999" s="287"/>
      <c r="L999" s="62"/>
      <c r="M999" s="62"/>
      <c r="N999" s="63"/>
      <c r="O999" s="63"/>
      <c r="P999" s="63"/>
      <c r="Q999" s="63"/>
      <c r="R999" s="63"/>
      <c r="S999" s="63"/>
      <c r="T999" s="63"/>
      <c r="U999" s="63"/>
      <c r="V999" s="63"/>
      <c r="W999" s="63"/>
      <c r="X999" s="63"/>
      <c r="Y999" s="63"/>
      <c r="Z999" s="63"/>
    </row>
    <row r="1000" spans="1:26" ht="23.25" customHeight="1">
      <c r="A1000" s="63"/>
      <c r="B1000" s="413"/>
      <c r="C1000" s="63"/>
      <c r="D1000" s="363"/>
      <c r="E1000" s="289"/>
      <c r="F1000" s="289"/>
      <c r="G1000" s="63"/>
      <c r="H1000" s="290"/>
      <c r="I1000" s="282"/>
      <c r="J1000" s="287"/>
      <c r="K1000" s="287"/>
      <c r="L1000" s="62"/>
      <c r="M1000" s="62"/>
      <c r="N1000" s="63"/>
      <c r="O1000" s="63"/>
      <c r="P1000" s="63"/>
      <c r="Q1000" s="63"/>
      <c r="R1000" s="63"/>
      <c r="S1000" s="63"/>
      <c r="T1000" s="63"/>
      <c r="U1000" s="63"/>
      <c r="V1000" s="63"/>
      <c r="W1000" s="63"/>
      <c r="X1000" s="63"/>
      <c r="Y1000" s="63"/>
      <c r="Z1000" s="63"/>
    </row>
  </sheetData>
  <sheetProtection algorithmName="SHA-512" hashValue="BiHyCtO0HID98c1Vo4hA1TGwBt0rh5fzwxMA0wJ9Oq4OJA2NyEp8DC2tDBRZlCh6CYyZIFqzfgql7hvcco1PYQ==" saltValue="cWXFxvqk+2QC2Xl/VPO0SQ==" spinCount="100000" sheet="1" objects="1" scenarios="1"/>
  <protectedRanges>
    <protectedRange sqref="H1:H1048576" name="Range2"/>
    <protectedRange sqref="E1:E1048576" name="Range1"/>
  </protectedRanges>
  <autoFilter ref="A40:H825" xr:uid="{00000000-0009-0000-0000-000003000000}">
    <filterColumn colId="0">
      <filters blank="1"/>
    </filterColumn>
    <filterColumn colId="1">
      <colorFilter dxfId="18"/>
    </filterColumn>
  </autoFilter>
  <mergeCells count="114">
    <mergeCell ref="C20:H20"/>
    <mergeCell ref="B1:G1"/>
    <mergeCell ref="B2:G2"/>
    <mergeCell ref="B3:H3"/>
    <mergeCell ref="B4:C4"/>
    <mergeCell ref="D4:F4"/>
    <mergeCell ref="B5:C5"/>
    <mergeCell ref="D5:F5"/>
    <mergeCell ref="D10:F10"/>
    <mergeCell ref="D11:F11"/>
    <mergeCell ref="B6:C6"/>
    <mergeCell ref="D6:F6"/>
    <mergeCell ref="B7:H7"/>
    <mergeCell ref="C8:F8"/>
    <mergeCell ref="G8:H8"/>
    <mergeCell ref="D9:F9"/>
    <mergeCell ref="G9:H16"/>
    <mergeCell ref="D16:F16"/>
    <mergeCell ref="C21:H21"/>
    <mergeCell ref="C22:H22"/>
    <mergeCell ref="C37:H37"/>
    <mergeCell ref="C32:H32"/>
    <mergeCell ref="C33:H33"/>
    <mergeCell ref="C34:H34"/>
    <mergeCell ref="C35:H35"/>
    <mergeCell ref="C36:H36"/>
    <mergeCell ref="D12:F12"/>
    <mergeCell ref="D13:F13"/>
    <mergeCell ref="D14:F14"/>
    <mergeCell ref="D15:F15"/>
    <mergeCell ref="C23:H23"/>
    <mergeCell ref="C24:H24"/>
    <mergeCell ref="C25:H25"/>
    <mergeCell ref="C26:H26"/>
    <mergeCell ref="C27:H27"/>
    <mergeCell ref="C28:H28"/>
    <mergeCell ref="C29:H29"/>
    <mergeCell ref="C30:H30"/>
    <mergeCell ref="C31:H31"/>
    <mergeCell ref="B17:H17"/>
    <mergeCell ref="C18:H18"/>
    <mergeCell ref="C19:H19"/>
    <mergeCell ref="B38:H39"/>
    <mergeCell ref="C41:H41"/>
    <mergeCell ref="C42:H42"/>
    <mergeCell ref="C73:H73"/>
    <mergeCell ref="C80:H80"/>
    <mergeCell ref="C85:H85"/>
    <mergeCell ref="C579:H579"/>
    <mergeCell ref="C631:H631"/>
    <mergeCell ref="C635:H635"/>
    <mergeCell ref="C335:H335"/>
    <mergeCell ref="C349:H349"/>
    <mergeCell ref="C354:H354"/>
    <mergeCell ref="C357:H357"/>
    <mergeCell ref="C358:H358"/>
    <mergeCell ref="C372:H372"/>
    <mergeCell ref="C380:H380"/>
    <mergeCell ref="C397:H397"/>
    <mergeCell ref="C400:H400"/>
    <mergeCell ref="C410:H410"/>
    <mergeCell ref="C420:H420"/>
    <mergeCell ref="C429:H429"/>
    <mergeCell ref="C433:H433"/>
    <mergeCell ref="C437:H437"/>
    <mergeCell ref="C444:H444"/>
    <mergeCell ref="C304:H304"/>
    <mergeCell ref="C314:H314"/>
    <mergeCell ref="C327:H327"/>
    <mergeCell ref="C331:H331"/>
    <mergeCell ref="C636:H636"/>
    <mergeCell ref="C644:H644"/>
    <mergeCell ref="C654:H654"/>
    <mergeCell ref="C659:H659"/>
    <mergeCell ref="C669:H669"/>
    <mergeCell ref="C472:H472"/>
    <mergeCell ref="C473:H473"/>
    <mergeCell ref="C523:H523"/>
    <mergeCell ref="C562:H562"/>
    <mergeCell ref="B578:H578"/>
    <mergeCell ref="C211:H211"/>
    <mergeCell ref="C217:H217"/>
    <mergeCell ref="C223:H223"/>
    <mergeCell ref="C241:H241"/>
    <mergeCell ref="C248:H248"/>
    <mergeCell ref="C263:H263"/>
    <mergeCell ref="C283:H283"/>
    <mergeCell ref="C284:H284"/>
    <mergeCell ref="C289:H289"/>
    <mergeCell ref="C119:H119"/>
    <mergeCell ref="C122:H122"/>
    <mergeCell ref="C123:H123"/>
    <mergeCell ref="C139:H139"/>
    <mergeCell ref="C152:H152"/>
    <mergeCell ref="C159:H159"/>
    <mergeCell ref="C166:H166"/>
    <mergeCell ref="C186:H186"/>
    <mergeCell ref="C187:H187"/>
    <mergeCell ref="C705:H705"/>
    <mergeCell ref="C714:H714"/>
    <mergeCell ref="C682:H682"/>
    <mergeCell ref="C697:H697"/>
    <mergeCell ref="C698:H698"/>
    <mergeCell ref="C701:H701"/>
    <mergeCell ref="C796:H796"/>
    <mergeCell ref="C809:H809"/>
    <mergeCell ref="C817:H817"/>
    <mergeCell ref="C733:H733"/>
    <mergeCell ref="C737:H737"/>
    <mergeCell ref="C745:H745"/>
    <mergeCell ref="C756:H756"/>
    <mergeCell ref="C767:H767"/>
    <mergeCell ref="C786:H786"/>
    <mergeCell ref="C787:H787"/>
  </mergeCells>
  <dataValidations count="3">
    <dataValidation type="list" allowBlank="1" showErrorMessage="1" sqref="E40 E825:E842 B854:B856 E852:E1000" xr:uid="{00000000-0002-0000-0300-000000000000}">
      <formula1>$B$854:$B$856</formula1>
    </dataValidation>
    <dataValidation type="list" allowBlank="1" showErrorMessage="1" sqref="E43:E72 E74:E79 E81:E84 E86:E118 E120:E121 E124:E138 E140:E151 E153:E158 E160:E165 E167:E185 E188:E210 E212:E216 E218:E222 E224:E240 E242:E247 E249:E262 E264:E282 E285:E288 E290:E303 E305:E313 E315:E326 E328:E330 E332:E334 E336:E348 E350:E353 E355:E356 E359:E371 E373:E379 E381:E396 E398:E399 E401:E409 E411:E419 E421:E428 E430:E432 E434:E436 E438:E443 E445:E471 E474:E522 E524:E561 E563:E577 E580:E630 E632:E634 E637:E643 E645:E653 E655:E658 E660:E668 E670:E681 E683:E696 E699:E700 E702:E704 E706:E713 E715:E732 E734:E736 E738:E744 E746:E755 E757:E766 E768:E785 E788:E795 E797:E808 E810:E816 E818:E824" xr:uid="{00000000-0002-0000-0300-000001000000}">
      <formula1>"0,1,2"</formula1>
    </dataValidation>
    <dataValidation type="list" allowBlank="1" showErrorMessage="1" sqref="J278" xr:uid="{00000000-0002-0000-0300-000002000000}">
      <formula1>$B$824:$B$826</formula1>
    </dataValidation>
  </dataValidations>
  <pageMargins left="0.70866141732283472" right="0.70866141732283472" top="0.74803149606299213" bottom="0.74803149606299213" header="0" footer="0"/>
  <pageSetup paperSize="9" scale="26" orientation="portrait" r:id="rId1"/>
  <headerFooter>
    <oddHeader>&amp;LChecklist No - 2&amp;COutdoor Department&amp;RVersion - NHSRC/ 3.0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000"/>
  </sheetPr>
  <dimension ref="A1:Z1000"/>
  <sheetViews>
    <sheetView view="pageBreakPreview" zoomScale="60" zoomScaleNormal="57" workbookViewId="0">
      <selection activeCell="C13" sqref="C13:E13"/>
    </sheetView>
  </sheetViews>
  <sheetFormatPr baseColWidth="10" defaultColWidth="14.5" defaultRowHeight="15"/>
  <cols>
    <col min="1" max="1" width="29.33203125" customWidth="1"/>
    <col min="2" max="2" width="54.5" customWidth="1"/>
    <col min="3" max="3" width="58.33203125" customWidth="1"/>
    <col min="4" max="4" width="26.5" customWidth="1"/>
    <col min="5" max="5" width="30.1640625" customWidth="1"/>
    <col min="6" max="6" width="58.1640625" customWidth="1"/>
    <col min="7" max="7" width="45.1640625" customWidth="1"/>
    <col min="8" max="8" width="24" hidden="1" customWidth="1"/>
    <col min="9" max="9" width="16.6640625" hidden="1" customWidth="1"/>
    <col min="10" max="10" width="17.33203125" hidden="1" customWidth="1"/>
    <col min="11" max="11" width="43" hidden="1" customWidth="1"/>
    <col min="12" max="12" width="43" customWidth="1"/>
    <col min="13" max="26" width="9.1640625" customWidth="1"/>
  </cols>
  <sheetData>
    <row r="1" spans="1:26" ht="26">
      <c r="A1" s="1622" t="s">
        <v>278</v>
      </c>
      <c r="B1" s="1570"/>
      <c r="C1" s="1570"/>
      <c r="D1" s="1570"/>
      <c r="E1" s="1570"/>
      <c r="F1" s="1573"/>
      <c r="G1" s="70" t="s">
        <v>279</v>
      </c>
      <c r="H1" s="418"/>
      <c r="I1" s="419"/>
      <c r="J1" s="420"/>
      <c r="K1" s="287"/>
      <c r="L1" s="287"/>
      <c r="M1" s="63"/>
      <c r="N1" s="63"/>
      <c r="O1" s="63"/>
      <c r="P1" s="63"/>
      <c r="Q1" s="63"/>
      <c r="R1" s="63"/>
      <c r="S1" s="63"/>
      <c r="T1" s="63"/>
      <c r="U1" s="63"/>
      <c r="V1" s="63"/>
      <c r="W1" s="63"/>
      <c r="X1" s="63"/>
      <c r="Y1" s="63"/>
      <c r="Z1" s="63"/>
    </row>
    <row r="2" spans="1:26" ht="26">
      <c r="A2" s="1623" t="s">
        <v>2589</v>
      </c>
      <c r="B2" s="1570"/>
      <c r="C2" s="1570"/>
      <c r="D2" s="1570"/>
      <c r="E2" s="1570"/>
      <c r="F2" s="1573"/>
      <c r="G2" s="64">
        <v>3</v>
      </c>
      <c r="H2" s="421"/>
      <c r="I2" s="287"/>
      <c r="J2" s="422"/>
      <c r="K2" s="287"/>
      <c r="L2" s="287"/>
      <c r="M2" s="63"/>
      <c r="N2" s="63"/>
      <c r="O2" s="63"/>
      <c r="P2" s="63"/>
      <c r="Q2" s="63"/>
      <c r="R2" s="63"/>
      <c r="S2" s="63"/>
      <c r="T2" s="63"/>
      <c r="U2" s="63"/>
      <c r="V2" s="63"/>
      <c r="W2" s="63"/>
      <c r="X2" s="63"/>
      <c r="Y2" s="63"/>
      <c r="Z2" s="63"/>
    </row>
    <row r="3" spans="1:26" ht="24">
      <c r="A3" s="1625" t="s">
        <v>281</v>
      </c>
      <c r="B3" s="1570"/>
      <c r="C3" s="1570"/>
      <c r="D3" s="1570"/>
      <c r="E3" s="1570"/>
      <c r="F3" s="1573"/>
      <c r="G3" s="70"/>
      <c r="H3" s="70"/>
      <c r="I3" s="60"/>
      <c r="J3" s="60"/>
      <c r="K3" s="287"/>
      <c r="L3" s="287"/>
      <c r="M3" s="63"/>
      <c r="N3" s="63"/>
      <c r="O3" s="63"/>
      <c r="P3" s="63"/>
      <c r="Q3" s="63"/>
      <c r="R3" s="63"/>
      <c r="S3" s="63"/>
      <c r="T3" s="63"/>
      <c r="U3" s="63"/>
      <c r="V3" s="63"/>
      <c r="W3" s="63"/>
      <c r="X3" s="63"/>
      <c r="Y3" s="63"/>
      <c r="Z3" s="63"/>
    </row>
    <row r="4" spans="1:26" ht="25">
      <c r="A4" s="1624" t="s">
        <v>282</v>
      </c>
      <c r="B4" s="1573"/>
      <c r="C4" s="1694"/>
      <c r="D4" s="1570"/>
      <c r="E4" s="1573"/>
      <c r="F4" s="69" t="s">
        <v>283</v>
      </c>
      <c r="G4" s="70"/>
      <c r="H4" s="424"/>
      <c r="I4" s="425"/>
      <c r="J4" s="426"/>
      <c r="K4" s="287"/>
      <c r="L4" s="287"/>
      <c r="M4" s="63"/>
      <c r="N4" s="63"/>
      <c r="O4" s="63"/>
      <c r="P4" s="63"/>
      <c r="Q4" s="63"/>
      <c r="R4" s="63"/>
      <c r="S4" s="63"/>
      <c r="T4" s="63"/>
      <c r="U4" s="63"/>
      <c r="V4" s="63"/>
      <c r="W4" s="63"/>
      <c r="X4" s="63"/>
      <c r="Y4" s="63"/>
      <c r="Z4" s="63"/>
    </row>
    <row r="5" spans="1:26" ht="25">
      <c r="A5" s="1626" t="s">
        <v>284</v>
      </c>
      <c r="B5" s="1573"/>
      <c r="C5" s="1694"/>
      <c r="D5" s="1570"/>
      <c r="E5" s="1573"/>
      <c r="F5" s="69" t="s">
        <v>2590</v>
      </c>
      <c r="G5" s="70"/>
      <c r="H5" s="424"/>
      <c r="I5" s="425"/>
      <c r="J5" s="426"/>
      <c r="K5" s="287"/>
      <c r="L5" s="287"/>
      <c r="M5" s="63"/>
      <c r="N5" s="63"/>
      <c r="O5" s="63"/>
      <c r="P5" s="63"/>
      <c r="Q5" s="63"/>
      <c r="R5" s="63"/>
      <c r="S5" s="63"/>
      <c r="T5" s="63"/>
      <c r="U5" s="63"/>
      <c r="V5" s="63"/>
      <c r="W5" s="63"/>
      <c r="X5" s="63"/>
      <c r="Y5" s="63"/>
      <c r="Z5" s="63"/>
    </row>
    <row r="6" spans="1:26" ht="25">
      <c r="A6" s="1626" t="s">
        <v>2591</v>
      </c>
      <c r="B6" s="1573"/>
      <c r="C6" s="1694"/>
      <c r="D6" s="1570"/>
      <c r="E6" s="1573"/>
      <c r="F6" s="69" t="s">
        <v>287</v>
      </c>
      <c r="G6" s="70"/>
      <c r="H6" s="424"/>
      <c r="I6" s="425"/>
      <c r="J6" s="426"/>
      <c r="K6" s="287"/>
      <c r="L6" s="287"/>
      <c r="M6" s="63"/>
      <c r="N6" s="63"/>
      <c r="O6" s="63"/>
      <c r="P6" s="63"/>
      <c r="Q6" s="63"/>
      <c r="R6" s="63"/>
      <c r="S6" s="63"/>
      <c r="T6" s="63"/>
      <c r="U6" s="63"/>
      <c r="V6" s="63"/>
      <c r="W6" s="63"/>
      <c r="X6" s="63"/>
      <c r="Y6" s="63"/>
      <c r="Z6" s="63"/>
    </row>
    <row r="7" spans="1:26" ht="24">
      <c r="A7" s="1695" t="s">
        <v>2592</v>
      </c>
      <c r="B7" s="1581"/>
      <c r="C7" s="1581"/>
      <c r="D7" s="1581"/>
      <c r="E7" s="1581"/>
      <c r="F7" s="1581"/>
      <c r="G7" s="1581"/>
      <c r="H7" s="1581"/>
      <c r="I7" s="1581"/>
      <c r="J7" s="1696"/>
      <c r="K7" s="287"/>
      <c r="L7" s="287"/>
      <c r="M7" s="63"/>
      <c r="N7" s="63"/>
      <c r="O7" s="63"/>
      <c r="P7" s="63"/>
      <c r="Q7" s="63"/>
      <c r="R7" s="63"/>
      <c r="S7" s="63"/>
      <c r="T7" s="63"/>
      <c r="U7" s="63"/>
      <c r="V7" s="63"/>
      <c r="W7" s="63"/>
      <c r="X7" s="63"/>
      <c r="Y7" s="63"/>
      <c r="Z7" s="63"/>
    </row>
    <row r="8" spans="1:26" ht="24">
      <c r="A8" s="1697" t="s">
        <v>289</v>
      </c>
      <c r="B8" s="1698"/>
      <c r="C8" s="1698"/>
      <c r="D8" s="1698"/>
      <c r="E8" s="1699"/>
      <c r="F8" s="1693" t="s">
        <v>2593</v>
      </c>
      <c r="G8" s="1570"/>
      <c r="H8" s="1570"/>
      <c r="I8" s="1570"/>
      <c r="J8" s="1571"/>
      <c r="K8" s="287"/>
      <c r="L8" s="287"/>
      <c r="M8" s="63"/>
      <c r="N8" s="63"/>
      <c r="O8" s="63"/>
      <c r="P8" s="63"/>
      <c r="Q8" s="63"/>
      <c r="R8" s="63"/>
      <c r="S8" s="63"/>
      <c r="T8" s="63"/>
      <c r="U8" s="63"/>
      <c r="V8" s="63"/>
      <c r="W8" s="63"/>
      <c r="X8" s="63"/>
      <c r="Y8" s="63"/>
      <c r="Z8" s="63"/>
    </row>
    <row r="9" spans="1:26" ht="57" customHeight="1">
      <c r="A9" s="59" t="s">
        <v>291</v>
      </c>
      <c r="B9" s="74" t="s">
        <v>292</v>
      </c>
      <c r="C9" s="1693">
        <f t="shared" ref="C9:C16" si="0">D685</f>
        <v>1</v>
      </c>
      <c r="D9" s="1570"/>
      <c r="E9" s="1573"/>
      <c r="F9" s="1700">
        <f>D693</f>
        <v>1</v>
      </c>
      <c r="G9" s="1598"/>
      <c r="H9" s="427"/>
      <c r="I9" s="428"/>
      <c r="J9" s="428"/>
      <c r="K9" s="287"/>
      <c r="L9" s="287"/>
      <c r="M9" s="63"/>
      <c r="N9" s="63"/>
      <c r="O9" s="63"/>
      <c r="P9" s="63"/>
      <c r="Q9" s="63"/>
      <c r="R9" s="63"/>
      <c r="S9" s="63"/>
      <c r="T9" s="63"/>
      <c r="U9" s="63"/>
      <c r="V9" s="63"/>
      <c r="W9" s="63"/>
      <c r="X9" s="63"/>
      <c r="Y9" s="63"/>
      <c r="Z9" s="63"/>
    </row>
    <row r="10" spans="1:26" ht="48.75" customHeight="1">
      <c r="A10" s="59" t="s">
        <v>293</v>
      </c>
      <c r="B10" s="74" t="s">
        <v>294</v>
      </c>
      <c r="C10" s="1693">
        <f t="shared" si="0"/>
        <v>1</v>
      </c>
      <c r="D10" s="1570"/>
      <c r="E10" s="1573"/>
      <c r="F10" s="1613"/>
      <c r="G10" s="1615"/>
      <c r="H10" s="429"/>
      <c r="I10" s="430"/>
      <c r="J10" s="430"/>
      <c r="K10" s="287"/>
      <c r="L10" s="287"/>
      <c r="M10" s="63"/>
      <c r="N10" s="63"/>
      <c r="O10" s="63"/>
      <c r="P10" s="63"/>
      <c r="Q10" s="63"/>
      <c r="R10" s="63"/>
      <c r="S10" s="63"/>
      <c r="T10" s="63"/>
      <c r="U10" s="63"/>
      <c r="V10" s="63"/>
      <c r="W10" s="63"/>
      <c r="X10" s="63"/>
      <c r="Y10" s="63"/>
      <c r="Z10" s="63"/>
    </row>
    <row r="11" spans="1:26" ht="42" customHeight="1">
      <c r="A11" s="59" t="s">
        <v>295</v>
      </c>
      <c r="B11" s="74" t="s">
        <v>296</v>
      </c>
      <c r="C11" s="1693">
        <f t="shared" si="0"/>
        <v>1</v>
      </c>
      <c r="D11" s="1570"/>
      <c r="E11" s="1573"/>
      <c r="F11" s="1613"/>
      <c r="G11" s="1615"/>
      <c r="H11" s="429"/>
      <c r="I11" s="430"/>
      <c r="J11" s="430"/>
      <c r="K11" s="287"/>
      <c r="L11" s="287"/>
      <c r="M11" s="63"/>
      <c r="N11" s="63"/>
      <c r="O11" s="63"/>
      <c r="P11" s="63"/>
      <c r="Q11" s="63"/>
      <c r="R11" s="63"/>
      <c r="S11" s="63"/>
      <c r="T11" s="63"/>
      <c r="U11" s="63"/>
      <c r="V11" s="63"/>
      <c r="W11" s="63"/>
      <c r="X11" s="63"/>
      <c r="Y11" s="63"/>
      <c r="Z11" s="63"/>
    </row>
    <row r="12" spans="1:26" ht="50.25" customHeight="1">
      <c r="A12" s="59" t="s">
        <v>297</v>
      </c>
      <c r="B12" s="74" t="s">
        <v>298</v>
      </c>
      <c r="C12" s="1693">
        <f t="shared" si="0"/>
        <v>1</v>
      </c>
      <c r="D12" s="1570"/>
      <c r="E12" s="1573"/>
      <c r="F12" s="1613"/>
      <c r="G12" s="1615"/>
      <c r="H12" s="429"/>
      <c r="I12" s="430"/>
      <c r="J12" s="430"/>
      <c r="K12" s="287"/>
      <c r="L12" s="287"/>
      <c r="M12" s="63"/>
      <c r="N12" s="63"/>
      <c r="O12" s="63"/>
      <c r="P12" s="63"/>
      <c r="Q12" s="63"/>
      <c r="R12" s="63"/>
      <c r="S12" s="63"/>
      <c r="T12" s="63"/>
      <c r="U12" s="63"/>
      <c r="V12" s="63"/>
      <c r="W12" s="63"/>
      <c r="X12" s="63"/>
      <c r="Y12" s="63"/>
      <c r="Z12" s="63"/>
    </row>
    <row r="13" spans="1:26" ht="42" customHeight="1">
      <c r="A13" s="59" t="s">
        <v>299</v>
      </c>
      <c r="B13" s="74" t="s">
        <v>300</v>
      </c>
      <c r="C13" s="1693">
        <f t="shared" si="0"/>
        <v>1</v>
      </c>
      <c r="D13" s="1570"/>
      <c r="E13" s="1573"/>
      <c r="F13" s="1613"/>
      <c r="G13" s="1615"/>
      <c r="H13" s="429"/>
      <c r="I13" s="430"/>
      <c r="J13" s="430"/>
      <c r="K13" s="287"/>
      <c r="L13" s="287"/>
      <c r="M13" s="63"/>
      <c r="N13" s="63"/>
      <c r="O13" s="63"/>
      <c r="P13" s="63"/>
      <c r="Q13" s="63"/>
      <c r="R13" s="63"/>
      <c r="S13" s="63"/>
      <c r="T13" s="63"/>
      <c r="U13" s="63"/>
      <c r="V13" s="63"/>
      <c r="W13" s="63"/>
      <c r="X13" s="63"/>
      <c r="Y13" s="63"/>
      <c r="Z13" s="63"/>
    </row>
    <row r="14" spans="1:26" ht="43.5" customHeight="1">
      <c r="A14" s="59" t="s">
        <v>301</v>
      </c>
      <c r="B14" s="74" t="s">
        <v>32</v>
      </c>
      <c r="C14" s="1693">
        <f t="shared" si="0"/>
        <v>1</v>
      </c>
      <c r="D14" s="1570"/>
      <c r="E14" s="1573"/>
      <c r="F14" s="1613"/>
      <c r="G14" s="1615"/>
      <c r="H14" s="429"/>
      <c r="I14" s="430"/>
      <c r="J14" s="430"/>
      <c r="K14" s="287"/>
      <c r="L14" s="287"/>
      <c r="M14" s="63"/>
      <c r="N14" s="63"/>
      <c r="O14" s="63"/>
      <c r="P14" s="63"/>
      <c r="Q14" s="63"/>
      <c r="R14" s="63"/>
      <c r="S14" s="63"/>
      <c r="T14" s="63"/>
      <c r="U14" s="63"/>
      <c r="V14" s="63"/>
      <c r="W14" s="63"/>
      <c r="X14" s="63"/>
      <c r="Y14" s="63"/>
      <c r="Z14" s="63"/>
    </row>
    <row r="15" spans="1:26" ht="45" customHeight="1">
      <c r="A15" s="59" t="s">
        <v>302</v>
      </c>
      <c r="B15" s="74" t="s">
        <v>303</v>
      </c>
      <c r="C15" s="1693">
        <f t="shared" si="0"/>
        <v>1</v>
      </c>
      <c r="D15" s="1570"/>
      <c r="E15" s="1573"/>
      <c r="F15" s="1613"/>
      <c r="G15" s="1615"/>
      <c r="H15" s="429"/>
      <c r="I15" s="430"/>
      <c r="J15" s="430"/>
      <c r="K15" s="287"/>
      <c r="L15" s="287"/>
      <c r="M15" s="63"/>
      <c r="N15" s="63"/>
      <c r="O15" s="63"/>
      <c r="P15" s="63"/>
      <c r="Q15" s="63"/>
      <c r="R15" s="63"/>
      <c r="S15" s="63"/>
      <c r="T15" s="63"/>
      <c r="U15" s="63"/>
      <c r="V15" s="63"/>
      <c r="W15" s="63"/>
      <c r="X15" s="63"/>
      <c r="Y15" s="63"/>
      <c r="Z15" s="63"/>
    </row>
    <row r="16" spans="1:26" ht="51.75" customHeight="1">
      <c r="A16" s="59" t="s">
        <v>304</v>
      </c>
      <c r="B16" s="74" t="s">
        <v>305</v>
      </c>
      <c r="C16" s="1693">
        <f t="shared" si="0"/>
        <v>1</v>
      </c>
      <c r="D16" s="1570"/>
      <c r="E16" s="1573"/>
      <c r="F16" s="1599"/>
      <c r="G16" s="1600"/>
      <c r="H16" s="431"/>
      <c r="I16" s="432"/>
      <c r="J16" s="432"/>
      <c r="K16" s="287"/>
      <c r="L16" s="287"/>
      <c r="M16" s="63"/>
      <c r="N16" s="63"/>
      <c r="O16" s="63"/>
      <c r="P16" s="63"/>
      <c r="Q16" s="63"/>
      <c r="R16" s="63"/>
      <c r="S16" s="63"/>
      <c r="T16" s="63"/>
      <c r="U16" s="63"/>
      <c r="V16" s="63"/>
      <c r="W16" s="63"/>
      <c r="X16" s="63"/>
      <c r="Y16" s="63"/>
      <c r="Z16" s="63"/>
    </row>
    <row r="17" spans="1:26" ht="24">
      <c r="A17" s="433"/>
      <c r="B17" s="434"/>
      <c r="C17" s="434"/>
      <c r="D17" s="434"/>
      <c r="E17" s="435"/>
      <c r="F17" s="434"/>
      <c r="G17" s="436"/>
      <c r="H17" s="434"/>
      <c r="I17" s="422"/>
      <c r="J17" s="422"/>
      <c r="K17" s="287"/>
      <c r="L17" s="287"/>
      <c r="M17" s="63"/>
      <c r="N17" s="63"/>
      <c r="O17" s="63"/>
      <c r="P17" s="63"/>
      <c r="Q17" s="63"/>
      <c r="R17" s="63"/>
      <c r="S17" s="63"/>
      <c r="T17" s="63"/>
      <c r="U17" s="63"/>
      <c r="V17" s="63"/>
      <c r="W17" s="63"/>
      <c r="X17" s="63"/>
      <c r="Y17" s="63"/>
      <c r="Z17" s="63"/>
    </row>
    <row r="18" spans="1:26" ht="24">
      <c r="A18" s="63"/>
      <c r="B18" s="1620" t="s">
        <v>306</v>
      </c>
      <c r="C18" s="1570"/>
      <c r="D18" s="1570"/>
      <c r="E18" s="1570"/>
      <c r="F18" s="1570"/>
      <c r="G18" s="1573"/>
      <c r="H18" s="437"/>
      <c r="I18" s="420"/>
      <c r="J18" s="438"/>
      <c r="K18" s="287"/>
      <c r="L18" s="287"/>
      <c r="M18" s="63"/>
      <c r="N18" s="63"/>
      <c r="O18" s="63"/>
      <c r="P18" s="63"/>
      <c r="Q18" s="63"/>
      <c r="R18" s="63"/>
      <c r="S18" s="63"/>
      <c r="T18" s="63"/>
      <c r="U18" s="63"/>
      <c r="V18" s="63"/>
      <c r="W18" s="63"/>
      <c r="X18" s="63"/>
      <c r="Y18" s="63"/>
      <c r="Z18" s="63"/>
    </row>
    <row r="19" spans="1:26" ht="24">
      <c r="A19" s="94">
        <v>1</v>
      </c>
      <c r="B19" s="1617"/>
      <c r="C19" s="1570"/>
      <c r="D19" s="1570"/>
      <c r="E19" s="1570"/>
      <c r="F19" s="1570"/>
      <c r="G19" s="1573"/>
      <c r="H19" s="439"/>
      <c r="I19" s="440"/>
      <c r="J19" s="441"/>
      <c r="K19" s="287"/>
      <c r="L19" s="287"/>
      <c r="M19" s="63"/>
      <c r="N19" s="63"/>
      <c r="O19" s="63"/>
      <c r="P19" s="63"/>
      <c r="Q19" s="63"/>
      <c r="R19" s="63"/>
      <c r="S19" s="63"/>
      <c r="T19" s="63"/>
      <c r="U19" s="63"/>
      <c r="V19" s="63"/>
      <c r="W19" s="63"/>
      <c r="X19" s="63"/>
      <c r="Y19" s="63"/>
      <c r="Z19" s="63"/>
    </row>
    <row r="20" spans="1:26" ht="24">
      <c r="A20" s="94">
        <v>2</v>
      </c>
      <c r="B20" s="1617"/>
      <c r="C20" s="1570"/>
      <c r="D20" s="1570"/>
      <c r="E20" s="1570"/>
      <c r="F20" s="1570"/>
      <c r="G20" s="1573"/>
      <c r="H20" s="439"/>
      <c r="I20" s="440"/>
      <c r="J20" s="441"/>
      <c r="K20" s="287"/>
      <c r="L20" s="287"/>
      <c r="M20" s="63"/>
      <c r="N20" s="63"/>
      <c r="O20" s="63"/>
      <c r="P20" s="63"/>
      <c r="Q20" s="63"/>
      <c r="R20" s="63"/>
      <c r="S20" s="63"/>
      <c r="T20" s="63"/>
      <c r="U20" s="63"/>
      <c r="V20" s="63"/>
      <c r="W20" s="63"/>
      <c r="X20" s="63"/>
      <c r="Y20" s="63"/>
      <c r="Z20" s="63"/>
    </row>
    <row r="21" spans="1:26" ht="24">
      <c r="A21" s="94">
        <v>3</v>
      </c>
      <c r="B21" s="1617"/>
      <c r="C21" s="1570"/>
      <c r="D21" s="1570"/>
      <c r="E21" s="1570"/>
      <c r="F21" s="1570"/>
      <c r="G21" s="1573"/>
      <c r="H21" s="439"/>
      <c r="I21" s="440"/>
      <c r="J21" s="441"/>
      <c r="K21" s="287"/>
      <c r="L21" s="287"/>
      <c r="M21" s="63"/>
      <c r="N21" s="63"/>
      <c r="O21" s="63"/>
      <c r="P21" s="63"/>
      <c r="Q21" s="63"/>
      <c r="R21" s="63"/>
      <c r="S21" s="63"/>
      <c r="T21" s="63"/>
      <c r="U21" s="63"/>
      <c r="V21" s="63"/>
      <c r="W21" s="63"/>
      <c r="X21" s="63"/>
      <c r="Y21" s="63"/>
      <c r="Z21" s="63"/>
    </row>
    <row r="22" spans="1:26" ht="24">
      <c r="A22" s="94">
        <v>4</v>
      </c>
      <c r="B22" s="1617"/>
      <c r="C22" s="1570"/>
      <c r="D22" s="1570"/>
      <c r="E22" s="1570"/>
      <c r="F22" s="1570"/>
      <c r="G22" s="1573"/>
      <c r="H22" s="439"/>
      <c r="I22" s="440"/>
      <c r="J22" s="441"/>
      <c r="K22" s="287"/>
      <c r="L22" s="287"/>
      <c r="M22" s="63"/>
      <c r="N22" s="63"/>
      <c r="O22" s="63"/>
      <c r="P22" s="63"/>
      <c r="Q22" s="63"/>
      <c r="R22" s="63"/>
      <c r="S22" s="63"/>
      <c r="T22" s="63"/>
      <c r="U22" s="63"/>
      <c r="V22" s="63"/>
      <c r="W22" s="63"/>
      <c r="X22" s="63"/>
      <c r="Y22" s="63"/>
      <c r="Z22" s="63"/>
    </row>
    <row r="23" spans="1:26" ht="24">
      <c r="A23" s="94">
        <v>5</v>
      </c>
      <c r="B23" s="1617"/>
      <c r="C23" s="1570"/>
      <c r="D23" s="1570"/>
      <c r="E23" s="1570"/>
      <c r="F23" s="1570"/>
      <c r="G23" s="1573"/>
      <c r="H23" s="439"/>
      <c r="I23" s="440"/>
      <c r="J23" s="441"/>
      <c r="K23" s="287"/>
      <c r="L23" s="287"/>
      <c r="M23" s="63"/>
      <c r="N23" s="63"/>
      <c r="O23" s="63"/>
      <c r="P23" s="63"/>
      <c r="Q23" s="63"/>
      <c r="R23" s="63"/>
      <c r="S23" s="63"/>
      <c r="T23" s="63"/>
      <c r="U23" s="63"/>
      <c r="V23" s="63"/>
      <c r="W23" s="63"/>
      <c r="X23" s="63"/>
      <c r="Y23" s="63"/>
      <c r="Z23" s="63"/>
    </row>
    <row r="24" spans="1:26" ht="25">
      <c r="A24" s="289"/>
      <c r="B24" s="78" t="s">
        <v>307</v>
      </c>
      <c r="C24" s="442"/>
      <c r="D24" s="442"/>
      <c r="E24" s="442"/>
      <c r="F24" s="442"/>
      <c r="G24" s="443"/>
      <c r="H24" s="418"/>
      <c r="I24" s="419"/>
      <c r="J24" s="419"/>
      <c r="K24" s="287"/>
      <c r="L24" s="287"/>
      <c r="M24" s="63"/>
      <c r="N24" s="63"/>
      <c r="O24" s="63"/>
      <c r="P24" s="63"/>
      <c r="Q24" s="63"/>
      <c r="R24" s="63"/>
      <c r="S24" s="63"/>
      <c r="T24" s="63"/>
      <c r="U24" s="63"/>
      <c r="V24" s="63"/>
      <c r="W24" s="63"/>
      <c r="X24" s="63"/>
      <c r="Y24" s="63"/>
      <c r="Z24" s="63"/>
    </row>
    <row r="25" spans="1:26" ht="24">
      <c r="A25" s="94">
        <v>1</v>
      </c>
      <c r="B25" s="1617"/>
      <c r="C25" s="1570"/>
      <c r="D25" s="1570"/>
      <c r="E25" s="1570"/>
      <c r="F25" s="1570"/>
      <c r="G25" s="1573"/>
      <c r="H25" s="439"/>
      <c r="I25" s="440"/>
      <c r="J25" s="441"/>
      <c r="K25" s="287"/>
      <c r="L25" s="287"/>
      <c r="M25" s="63"/>
      <c r="N25" s="63"/>
      <c r="O25" s="63"/>
      <c r="P25" s="63"/>
      <c r="Q25" s="63"/>
      <c r="R25" s="63"/>
      <c r="S25" s="63"/>
      <c r="T25" s="63"/>
      <c r="U25" s="63"/>
      <c r="V25" s="63"/>
      <c r="W25" s="63"/>
      <c r="X25" s="63"/>
      <c r="Y25" s="63"/>
      <c r="Z25" s="63"/>
    </row>
    <row r="26" spans="1:26" ht="24">
      <c r="A26" s="94">
        <v>2</v>
      </c>
      <c r="B26" s="1617"/>
      <c r="C26" s="1570"/>
      <c r="D26" s="1570"/>
      <c r="E26" s="1570"/>
      <c r="F26" s="1570"/>
      <c r="G26" s="1573"/>
      <c r="H26" s="439"/>
      <c r="I26" s="440"/>
      <c r="J26" s="441"/>
      <c r="K26" s="287"/>
      <c r="L26" s="287"/>
      <c r="M26" s="63"/>
      <c r="N26" s="63"/>
      <c r="O26" s="63"/>
      <c r="P26" s="63"/>
      <c r="Q26" s="63"/>
      <c r="R26" s="63"/>
      <c r="S26" s="63"/>
      <c r="T26" s="63"/>
      <c r="U26" s="63"/>
      <c r="V26" s="63"/>
      <c r="W26" s="63"/>
      <c r="X26" s="63"/>
      <c r="Y26" s="63"/>
      <c r="Z26" s="63"/>
    </row>
    <row r="27" spans="1:26" ht="24">
      <c r="A27" s="94">
        <v>3</v>
      </c>
      <c r="B27" s="1617"/>
      <c r="C27" s="1570"/>
      <c r="D27" s="1570"/>
      <c r="E27" s="1570"/>
      <c r="F27" s="1570"/>
      <c r="G27" s="1573"/>
      <c r="H27" s="439"/>
      <c r="I27" s="440"/>
      <c r="J27" s="441"/>
      <c r="K27" s="287"/>
      <c r="L27" s="287"/>
      <c r="M27" s="63"/>
      <c r="N27" s="63"/>
      <c r="O27" s="63"/>
      <c r="P27" s="63"/>
      <c r="Q27" s="63"/>
      <c r="R27" s="63"/>
      <c r="S27" s="63"/>
      <c r="T27" s="63"/>
      <c r="U27" s="63"/>
      <c r="V27" s="63"/>
      <c r="W27" s="63"/>
      <c r="X27" s="63"/>
      <c r="Y27" s="63"/>
      <c r="Z27" s="63"/>
    </row>
    <row r="28" spans="1:26" ht="24">
      <c r="A28" s="94">
        <v>4</v>
      </c>
      <c r="B28" s="1617"/>
      <c r="C28" s="1570"/>
      <c r="D28" s="1570"/>
      <c r="E28" s="1570"/>
      <c r="F28" s="1570"/>
      <c r="G28" s="1573"/>
      <c r="H28" s="408"/>
      <c r="I28" s="444"/>
      <c r="J28" s="444"/>
      <c r="K28" s="287"/>
      <c r="L28" s="287"/>
      <c r="M28" s="63"/>
      <c r="N28" s="63"/>
      <c r="O28" s="63"/>
      <c r="P28" s="63"/>
      <c r="Q28" s="63"/>
      <c r="R28" s="63"/>
      <c r="S28" s="63"/>
      <c r="T28" s="63"/>
      <c r="U28" s="63"/>
      <c r="V28" s="63"/>
      <c r="W28" s="63"/>
      <c r="X28" s="63"/>
      <c r="Y28" s="63"/>
      <c r="Z28" s="63"/>
    </row>
    <row r="29" spans="1:26" ht="24">
      <c r="A29" s="94">
        <v>5</v>
      </c>
      <c r="B29" s="1617"/>
      <c r="C29" s="1570"/>
      <c r="D29" s="1570"/>
      <c r="E29" s="1570"/>
      <c r="F29" s="1570"/>
      <c r="G29" s="1573"/>
      <c r="H29" s="408"/>
      <c r="I29" s="444"/>
      <c r="J29" s="444"/>
      <c r="K29" s="287"/>
      <c r="L29" s="287"/>
      <c r="M29" s="63"/>
      <c r="N29" s="63"/>
      <c r="O29" s="63"/>
      <c r="P29" s="63"/>
      <c r="Q29" s="63"/>
      <c r="R29" s="63"/>
      <c r="S29" s="63"/>
      <c r="T29" s="63"/>
      <c r="U29" s="63"/>
      <c r="V29" s="63"/>
      <c r="W29" s="63"/>
      <c r="X29" s="63"/>
      <c r="Y29" s="63"/>
      <c r="Z29" s="63"/>
    </row>
    <row r="30" spans="1:26" ht="24">
      <c r="A30" s="84"/>
      <c r="B30" s="1618" t="s">
        <v>308</v>
      </c>
      <c r="C30" s="1570"/>
      <c r="D30" s="1570"/>
      <c r="E30" s="1570"/>
      <c r="F30" s="1570"/>
      <c r="G30" s="1573"/>
      <c r="H30" s="437"/>
      <c r="I30" s="420"/>
      <c r="J30" s="438"/>
      <c r="K30" s="287"/>
      <c r="L30" s="287"/>
      <c r="M30" s="63"/>
      <c r="N30" s="63"/>
      <c r="O30" s="63"/>
      <c r="P30" s="63"/>
      <c r="Q30" s="63"/>
      <c r="R30" s="63"/>
      <c r="S30" s="63"/>
      <c r="T30" s="63"/>
      <c r="U30" s="63"/>
      <c r="V30" s="63"/>
      <c r="W30" s="63"/>
      <c r="X30" s="63"/>
      <c r="Y30" s="63"/>
      <c r="Z30" s="63"/>
    </row>
    <row r="31" spans="1:26" ht="24">
      <c r="A31" s="94">
        <v>1</v>
      </c>
      <c r="B31" s="1617"/>
      <c r="C31" s="1570"/>
      <c r="D31" s="1570"/>
      <c r="E31" s="1570"/>
      <c r="F31" s="1570"/>
      <c r="G31" s="1573"/>
      <c r="H31" s="439"/>
      <c r="I31" s="440"/>
      <c r="J31" s="441"/>
      <c r="K31" s="287"/>
      <c r="L31" s="287"/>
      <c r="M31" s="63"/>
      <c r="N31" s="63"/>
      <c r="O31" s="63"/>
      <c r="P31" s="63"/>
      <c r="Q31" s="63"/>
      <c r="R31" s="63"/>
      <c r="S31" s="63"/>
      <c r="T31" s="63"/>
      <c r="U31" s="63"/>
      <c r="V31" s="63"/>
      <c r="W31" s="63"/>
      <c r="X31" s="63"/>
      <c r="Y31" s="63"/>
      <c r="Z31" s="63"/>
    </row>
    <row r="32" spans="1:26" ht="24">
      <c r="A32" s="94">
        <v>2</v>
      </c>
      <c r="B32" s="1617"/>
      <c r="C32" s="1570"/>
      <c r="D32" s="1570"/>
      <c r="E32" s="1570"/>
      <c r="F32" s="1570"/>
      <c r="G32" s="1573"/>
      <c r="H32" s="439"/>
      <c r="I32" s="440"/>
      <c r="J32" s="441"/>
      <c r="K32" s="287"/>
      <c r="L32" s="287"/>
      <c r="M32" s="63"/>
      <c r="N32" s="63"/>
      <c r="O32" s="63"/>
      <c r="P32" s="63"/>
      <c r="Q32" s="63"/>
      <c r="R32" s="63"/>
      <c r="S32" s="63"/>
      <c r="T32" s="63"/>
      <c r="U32" s="63"/>
      <c r="V32" s="63"/>
      <c r="W32" s="63"/>
      <c r="X32" s="63"/>
      <c r="Y32" s="63"/>
      <c r="Z32" s="63"/>
    </row>
    <row r="33" spans="1:26" ht="24">
      <c r="A33" s="94">
        <v>3</v>
      </c>
      <c r="B33" s="1617"/>
      <c r="C33" s="1570"/>
      <c r="D33" s="1570"/>
      <c r="E33" s="1570"/>
      <c r="F33" s="1570"/>
      <c r="G33" s="1573"/>
      <c r="H33" s="439"/>
      <c r="I33" s="440"/>
      <c r="J33" s="441"/>
      <c r="K33" s="287"/>
      <c r="L33" s="287"/>
      <c r="M33" s="63"/>
      <c r="N33" s="63"/>
      <c r="O33" s="63"/>
      <c r="P33" s="63"/>
      <c r="Q33" s="63"/>
      <c r="R33" s="63"/>
      <c r="S33" s="63"/>
      <c r="T33" s="63"/>
      <c r="U33" s="63"/>
      <c r="V33" s="63"/>
      <c r="W33" s="63"/>
      <c r="X33" s="63"/>
      <c r="Y33" s="63"/>
      <c r="Z33" s="63"/>
    </row>
    <row r="34" spans="1:26" ht="24">
      <c r="A34" s="94">
        <v>4</v>
      </c>
      <c r="B34" s="1617"/>
      <c r="C34" s="1570"/>
      <c r="D34" s="1570"/>
      <c r="E34" s="1570"/>
      <c r="F34" s="1570"/>
      <c r="G34" s="1573"/>
      <c r="H34" s="439"/>
      <c r="I34" s="440"/>
      <c r="J34" s="441"/>
      <c r="K34" s="287"/>
      <c r="L34" s="287"/>
      <c r="M34" s="63"/>
      <c r="N34" s="63"/>
      <c r="O34" s="63"/>
      <c r="P34" s="63"/>
      <c r="Q34" s="63"/>
      <c r="R34" s="63"/>
      <c r="S34" s="63"/>
      <c r="T34" s="63"/>
      <c r="U34" s="63"/>
      <c r="V34" s="63"/>
      <c r="W34" s="63"/>
      <c r="X34" s="63"/>
      <c r="Y34" s="63"/>
      <c r="Z34" s="63"/>
    </row>
    <row r="35" spans="1:26" ht="24">
      <c r="A35" s="94">
        <v>5</v>
      </c>
      <c r="B35" s="1617"/>
      <c r="C35" s="1570"/>
      <c r="D35" s="1570"/>
      <c r="E35" s="1570"/>
      <c r="F35" s="1570"/>
      <c r="G35" s="1573"/>
      <c r="H35" s="408"/>
      <c r="I35" s="444"/>
      <c r="J35" s="444"/>
      <c r="K35" s="287"/>
      <c r="L35" s="287"/>
      <c r="M35" s="63"/>
      <c r="N35" s="63"/>
      <c r="O35" s="63"/>
      <c r="P35" s="63"/>
      <c r="Q35" s="63"/>
      <c r="R35" s="63"/>
      <c r="S35" s="63"/>
      <c r="T35" s="63"/>
      <c r="U35" s="63"/>
      <c r="V35" s="63"/>
      <c r="W35" s="63"/>
      <c r="X35" s="63"/>
      <c r="Y35" s="63"/>
      <c r="Z35" s="63"/>
    </row>
    <row r="36" spans="1:26" ht="24">
      <c r="A36" s="83"/>
      <c r="B36" s="1618" t="s">
        <v>309</v>
      </c>
      <c r="C36" s="1570"/>
      <c r="D36" s="1570"/>
      <c r="E36" s="1570"/>
      <c r="F36" s="1570"/>
      <c r="G36" s="1573"/>
      <c r="H36" s="408"/>
      <c r="I36" s="444"/>
      <c r="J36" s="444"/>
      <c r="K36" s="287"/>
      <c r="L36" s="287"/>
      <c r="M36" s="63"/>
      <c r="N36" s="63"/>
      <c r="O36" s="63"/>
      <c r="P36" s="63"/>
      <c r="Q36" s="63"/>
      <c r="R36" s="63"/>
      <c r="S36" s="63"/>
      <c r="T36" s="63"/>
      <c r="U36" s="63"/>
      <c r="V36" s="63"/>
      <c r="W36" s="63"/>
      <c r="X36" s="63"/>
      <c r="Y36" s="63"/>
      <c r="Z36" s="63"/>
    </row>
    <row r="37" spans="1:26" ht="24">
      <c r="A37" s="83"/>
      <c r="B37" s="445" t="s">
        <v>310</v>
      </c>
      <c r="C37" s="1691"/>
      <c r="D37" s="1570"/>
      <c r="E37" s="1570"/>
      <c r="F37" s="1570"/>
      <c r="G37" s="1573"/>
      <c r="H37" s="439"/>
      <c r="I37" s="440"/>
      <c r="J37" s="441"/>
      <c r="K37" s="287"/>
      <c r="L37" s="287"/>
      <c r="M37" s="63"/>
      <c r="N37" s="63"/>
      <c r="O37" s="63"/>
      <c r="P37" s="63"/>
      <c r="Q37" s="63"/>
      <c r="R37" s="63"/>
      <c r="S37" s="63"/>
      <c r="T37" s="63"/>
      <c r="U37" s="63"/>
      <c r="V37" s="63"/>
      <c r="W37" s="63"/>
      <c r="X37" s="63"/>
      <c r="Y37" s="63"/>
      <c r="Z37" s="63"/>
    </row>
    <row r="38" spans="1:26" ht="24">
      <c r="A38" s="1692"/>
      <c r="B38" s="1612"/>
      <c r="C38" s="1612"/>
      <c r="D38" s="1612"/>
      <c r="E38" s="1612"/>
      <c r="F38" s="1612"/>
      <c r="G38" s="1598"/>
      <c r="H38" s="446"/>
      <c r="I38" s="447"/>
      <c r="J38" s="447"/>
      <c r="K38" s="287"/>
      <c r="L38" s="287"/>
      <c r="M38" s="63"/>
      <c r="N38" s="63"/>
      <c r="O38" s="63"/>
      <c r="P38" s="63"/>
      <c r="Q38" s="63"/>
      <c r="R38" s="63"/>
      <c r="S38" s="63"/>
      <c r="T38" s="63"/>
      <c r="U38" s="63"/>
      <c r="V38" s="63"/>
      <c r="W38" s="63"/>
      <c r="X38" s="63"/>
      <c r="Y38" s="63"/>
      <c r="Z38" s="63"/>
    </row>
    <row r="39" spans="1:26" ht="24">
      <c r="A39" s="1613"/>
      <c r="B39" s="1614"/>
      <c r="C39" s="1614"/>
      <c r="D39" s="1614"/>
      <c r="E39" s="1614"/>
      <c r="F39" s="1614"/>
      <c r="G39" s="1615"/>
      <c r="H39" s="446"/>
      <c r="I39" s="447"/>
      <c r="J39" s="447"/>
      <c r="K39" s="287"/>
      <c r="L39" s="287"/>
      <c r="M39" s="63"/>
      <c r="N39" s="63"/>
      <c r="O39" s="63"/>
      <c r="P39" s="63"/>
      <c r="Q39" s="63"/>
      <c r="R39" s="63"/>
      <c r="S39" s="63"/>
      <c r="T39" s="63"/>
      <c r="U39" s="63"/>
      <c r="V39" s="63"/>
      <c r="W39" s="63"/>
      <c r="X39" s="63"/>
      <c r="Y39" s="63"/>
      <c r="Z39" s="63"/>
    </row>
    <row r="40" spans="1:26" ht="24">
      <c r="A40" s="1599"/>
      <c r="B40" s="1616"/>
      <c r="C40" s="1616"/>
      <c r="D40" s="1616"/>
      <c r="E40" s="1616"/>
      <c r="F40" s="1616"/>
      <c r="G40" s="1600"/>
      <c r="H40" s="446"/>
      <c r="I40" s="447"/>
      <c r="J40" s="447"/>
      <c r="K40" s="287"/>
      <c r="L40" s="287"/>
      <c r="M40" s="63"/>
      <c r="N40" s="63"/>
      <c r="O40" s="63"/>
      <c r="P40" s="63"/>
      <c r="Q40" s="63"/>
      <c r="R40" s="63"/>
      <c r="S40" s="63"/>
      <c r="T40" s="63"/>
      <c r="U40" s="63"/>
      <c r="V40" s="63"/>
      <c r="W40" s="63"/>
      <c r="X40" s="63"/>
      <c r="Y40" s="63"/>
      <c r="Z40" s="63"/>
    </row>
    <row r="41" spans="1:26" ht="25">
      <c r="A41" s="83" t="s">
        <v>35</v>
      </c>
      <c r="B41" s="59" t="s">
        <v>312</v>
      </c>
      <c r="C41" s="84" t="s">
        <v>1811</v>
      </c>
      <c r="D41" s="59" t="s">
        <v>314</v>
      </c>
      <c r="E41" s="59" t="s">
        <v>315</v>
      </c>
      <c r="F41" s="59" t="s">
        <v>316</v>
      </c>
      <c r="G41" s="59" t="s">
        <v>317</v>
      </c>
      <c r="H41" s="448"/>
      <c r="I41" s="300" t="s">
        <v>1803</v>
      </c>
      <c r="J41" s="299" t="s">
        <v>1804</v>
      </c>
      <c r="K41" s="287" t="s">
        <v>2594</v>
      </c>
      <c r="L41" s="287"/>
      <c r="M41" s="63"/>
      <c r="N41" s="63"/>
      <c r="O41" s="63"/>
      <c r="P41" s="63"/>
      <c r="Q41" s="63"/>
      <c r="R41" s="63"/>
      <c r="S41" s="63"/>
      <c r="T41" s="63"/>
      <c r="U41" s="63"/>
      <c r="V41" s="63"/>
      <c r="W41" s="63"/>
      <c r="X41" s="63"/>
      <c r="Y41" s="63"/>
      <c r="Z41" s="63"/>
    </row>
    <row r="42" spans="1:26" ht="23.25" customHeight="1">
      <c r="A42" s="449"/>
      <c r="B42" s="1607" t="s">
        <v>320</v>
      </c>
      <c r="C42" s="1570"/>
      <c r="D42" s="1570"/>
      <c r="E42" s="1570"/>
      <c r="F42" s="1570"/>
      <c r="G42" s="1573"/>
      <c r="H42" s="450"/>
      <c r="I42" s="287">
        <f t="shared" ref="I42:J42" si="1">I43+I63+I75</f>
        <v>22</v>
      </c>
      <c r="J42" s="287">
        <f t="shared" si="1"/>
        <v>22</v>
      </c>
      <c r="K42" s="287">
        <f t="shared" ref="K42:K43" si="2">I42*100/J42</f>
        <v>100</v>
      </c>
      <c r="L42" s="287"/>
      <c r="M42" s="63"/>
      <c r="N42" s="63"/>
      <c r="O42" s="63"/>
      <c r="P42" s="63"/>
      <c r="Q42" s="63"/>
      <c r="R42" s="63"/>
      <c r="S42" s="63"/>
      <c r="T42" s="63"/>
      <c r="U42" s="63"/>
      <c r="V42" s="63"/>
      <c r="W42" s="63"/>
      <c r="X42" s="63"/>
      <c r="Y42" s="63"/>
      <c r="Z42" s="63"/>
    </row>
    <row r="43" spans="1:26" ht="49.5" customHeight="1">
      <c r="A43" s="449" t="s">
        <v>209</v>
      </c>
      <c r="B43" s="1689" t="s">
        <v>210</v>
      </c>
      <c r="C43" s="1570"/>
      <c r="D43" s="1570"/>
      <c r="E43" s="1570"/>
      <c r="F43" s="1570"/>
      <c r="G43" s="1573"/>
      <c r="H43" s="451"/>
      <c r="I43" s="287">
        <f>SUM(D57)</f>
        <v>2</v>
      </c>
      <c r="J43" s="287">
        <f>COUNT(D57)*2</f>
        <v>2</v>
      </c>
      <c r="K43" s="287">
        <f t="shared" si="2"/>
        <v>100</v>
      </c>
      <c r="L43" s="287"/>
      <c r="M43" s="63"/>
      <c r="N43" s="63"/>
      <c r="O43" s="63"/>
      <c r="P43" s="63"/>
      <c r="Q43" s="63"/>
      <c r="R43" s="63"/>
      <c r="S43" s="63"/>
      <c r="T43" s="63"/>
      <c r="U43" s="63"/>
      <c r="V43" s="63"/>
      <c r="W43" s="63"/>
      <c r="X43" s="63"/>
      <c r="Y43" s="63"/>
      <c r="Z43" s="63"/>
    </row>
    <row r="44" spans="1:26" ht="31.5" hidden="1" customHeight="1">
      <c r="A44" s="310" t="s">
        <v>1813</v>
      </c>
      <c r="B44" s="122" t="s">
        <v>322</v>
      </c>
      <c r="C44" s="141"/>
      <c r="D44" s="141"/>
      <c r="E44" s="141"/>
      <c r="F44" s="141"/>
      <c r="G44" s="141"/>
      <c r="H44" s="106"/>
      <c r="I44" s="105"/>
      <c r="J44" s="105"/>
      <c r="K44" s="105"/>
      <c r="L44" s="105"/>
      <c r="M44" s="106"/>
      <c r="N44" s="106"/>
      <c r="O44" s="106"/>
      <c r="P44" s="106"/>
      <c r="Q44" s="106"/>
      <c r="R44" s="106"/>
      <c r="S44" s="106"/>
      <c r="T44" s="106"/>
      <c r="U44" s="106"/>
      <c r="V44" s="106"/>
      <c r="W44" s="106"/>
      <c r="X44" s="106"/>
      <c r="Y44" s="106"/>
      <c r="Z44" s="106"/>
    </row>
    <row r="45" spans="1:26" ht="31.5" hidden="1" customHeight="1">
      <c r="A45" s="310" t="s">
        <v>1816</v>
      </c>
      <c r="B45" s="122" t="s">
        <v>327</v>
      </c>
      <c r="C45" s="141"/>
      <c r="D45" s="141"/>
      <c r="E45" s="141"/>
      <c r="F45" s="141"/>
      <c r="G45" s="141"/>
      <c r="H45" s="106"/>
      <c r="I45" s="105"/>
      <c r="J45" s="105"/>
      <c r="K45" s="105"/>
      <c r="L45" s="105"/>
      <c r="M45" s="106"/>
      <c r="N45" s="106"/>
      <c r="O45" s="106"/>
      <c r="P45" s="106"/>
      <c r="Q45" s="106"/>
      <c r="R45" s="106"/>
      <c r="S45" s="106"/>
      <c r="T45" s="106"/>
      <c r="U45" s="106"/>
      <c r="V45" s="106"/>
      <c r="W45" s="106"/>
      <c r="X45" s="106"/>
      <c r="Y45" s="106"/>
      <c r="Z45" s="106"/>
    </row>
    <row r="46" spans="1:26" ht="30.75" hidden="1" customHeight="1">
      <c r="A46" s="310" t="s">
        <v>1819</v>
      </c>
      <c r="B46" s="122" t="s">
        <v>331</v>
      </c>
      <c r="C46" s="150"/>
      <c r="D46" s="141"/>
      <c r="E46" s="141"/>
      <c r="F46" s="141"/>
      <c r="G46" s="141"/>
      <c r="H46" s="106"/>
      <c r="I46" s="105"/>
      <c r="J46" s="105"/>
      <c r="K46" s="105"/>
      <c r="L46" s="105"/>
      <c r="M46" s="106"/>
      <c r="N46" s="106"/>
      <c r="O46" s="106"/>
      <c r="P46" s="106"/>
      <c r="Q46" s="106"/>
      <c r="R46" s="106"/>
      <c r="S46" s="106"/>
      <c r="T46" s="106"/>
      <c r="U46" s="106"/>
      <c r="V46" s="106"/>
      <c r="W46" s="106"/>
      <c r="X46" s="106"/>
      <c r="Y46" s="106"/>
      <c r="Z46" s="106"/>
    </row>
    <row r="47" spans="1:26" ht="15.75" hidden="1" customHeight="1">
      <c r="A47" s="310" t="s">
        <v>1827</v>
      </c>
      <c r="B47" s="122" t="s">
        <v>1828</v>
      </c>
      <c r="C47" s="141"/>
      <c r="D47" s="141"/>
      <c r="E47" s="141"/>
      <c r="F47" s="141"/>
      <c r="G47" s="141"/>
      <c r="H47" s="106"/>
      <c r="I47" s="105"/>
      <c r="J47" s="105"/>
      <c r="K47" s="105"/>
      <c r="L47" s="105"/>
      <c r="M47" s="106"/>
      <c r="N47" s="106"/>
      <c r="O47" s="106"/>
      <c r="P47" s="106"/>
      <c r="Q47" s="106"/>
      <c r="R47" s="106"/>
      <c r="S47" s="106"/>
      <c r="T47" s="106"/>
      <c r="U47" s="106"/>
      <c r="V47" s="106"/>
      <c r="W47" s="106"/>
      <c r="X47" s="106"/>
      <c r="Y47" s="106"/>
      <c r="Z47" s="106"/>
    </row>
    <row r="48" spans="1:26" ht="31.5" hidden="1" customHeight="1">
      <c r="A48" s="310" t="s">
        <v>1833</v>
      </c>
      <c r="B48" s="122" t="s">
        <v>337</v>
      </c>
      <c r="C48" s="141"/>
      <c r="D48" s="141"/>
      <c r="E48" s="141"/>
      <c r="F48" s="141"/>
      <c r="G48" s="141"/>
      <c r="H48" s="106"/>
      <c r="I48" s="105"/>
      <c r="J48" s="105"/>
      <c r="K48" s="105"/>
      <c r="L48" s="105"/>
      <c r="M48" s="106"/>
      <c r="N48" s="106"/>
      <c r="O48" s="106"/>
      <c r="P48" s="106"/>
      <c r="Q48" s="106"/>
      <c r="R48" s="106"/>
      <c r="S48" s="106"/>
      <c r="T48" s="106"/>
      <c r="U48" s="106"/>
      <c r="V48" s="106"/>
      <c r="W48" s="106"/>
      <c r="X48" s="106"/>
      <c r="Y48" s="106"/>
      <c r="Z48" s="106"/>
    </row>
    <row r="49" spans="1:26" ht="15.75" hidden="1" customHeight="1">
      <c r="A49" s="310" t="s">
        <v>1836</v>
      </c>
      <c r="B49" s="122" t="s">
        <v>341</v>
      </c>
      <c r="C49" s="141"/>
      <c r="D49" s="141"/>
      <c r="E49" s="141"/>
      <c r="F49" s="141"/>
      <c r="G49" s="141"/>
      <c r="H49" s="106"/>
      <c r="I49" s="105"/>
      <c r="J49" s="105"/>
      <c r="K49" s="105"/>
      <c r="L49" s="105"/>
      <c r="M49" s="106"/>
      <c r="N49" s="106"/>
      <c r="O49" s="106"/>
      <c r="P49" s="106"/>
      <c r="Q49" s="106"/>
      <c r="R49" s="106"/>
      <c r="S49" s="106"/>
      <c r="T49" s="106"/>
      <c r="U49" s="106"/>
      <c r="V49" s="106"/>
      <c r="W49" s="106"/>
      <c r="X49" s="106"/>
      <c r="Y49" s="106"/>
      <c r="Z49" s="106"/>
    </row>
    <row r="50" spans="1:26" ht="31.5" hidden="1" customHeight="1">
      <c r="A50" s="310" t="s">
        <v>1839</v>
      </c>
      <c r="B50" s="122" t="s">
        <v>345</v>
      </c>
      <c r="C50" s="141"/>
      <c r="D50" s="141"/>
      <c r="E50" s="141"/>
      <c r="F50" s="141"/>
      <c r="G50" s="141"/>
      <c r="H50" s="106"/>
      <c r="I50" s="105"/>
      <c r="J50" s="105"/>
      <c r="K50" s="105"/>
      <c r="L50" s="105"/>
      <c r="M50" s="106"/>
      <c r="N50" s="106"/>
      <c r="O50" s="106"/>
      <c r="P50" s="106"/>
      <c r="Q50" s="106"/>
      <c r="R50" s="106"/>
      <c r="S50" s="106"/>
      <c r="T50" s="106"/>
      <c r="U50" s="106"/>
      <c r="V50" s="106"/>
      <c r="W50" s="106"/>
      <c r="X50" s="106"/>
      <c r="Y50" s="106"/>
      <c r="Z50" s="106"/>
    </row>
    <row r="51" spans="1:26" ht="15.75" hidden="1" customHeight="1">
      <c r="A51" s="310" t="s">
        <v>348</v>
      </c>
      <c r="B51" s="122" t="s">
        <v>349</v>
      </c>
      <c r="C51" s="141"/>
      <c r="D51" s="141"/>
      <c r="E51" s="141"/>
      <c r="F51" s="141"/>
      <c r="G51" s="141"/>
      <c r="H51" s="106"/>
      <c r="I51" s="105"/>
      <c r="J51" s="105"/>
      <c r="K51" s="105"/>
      <c r="L51" s="105"/>
      <c r="M51" s="106"/>
      <c r="N51" s="106"/>
      <c r="O51" s="106"/>
      <c r="P51" s="106"/>
      <c r="Q51" s="106"/>
      <c r="R51" s="106"/>
      <c r="S51" s="106"/>
      <c r="T51" s="106"/>
      <c r="U51" s="106"/>
      <c r="V51" s="106"/>
      <c r="W51" s="106"/>
      <c r="X51" s="106"/>
      <c r="Y51" s="106"/>
      <c r="Z51" s="106"/>
    </row>
    <row r="52" spans="1:26" ht="15.75" hidden="1" customHeight="1">
      <c r="A52" s="310" t="s">
        <v>1844</v>
      </c>
      <c r="B52" s="122" t="s">
        <v>351</v>
      </c>
      <c r="C52" s="141"/>
      <c r="D52" s="141"/>
      <c r="E52" s="141"/>
      <c r="F52" s="141"/>
      <c r="G52" s="141"/>
      <c r="H52" s="106"/>
      <c r="I52" s="105"/>
      <c r="J52" s="105"/>
      <c r="K52" s="105"/>
      <c r="L52" s="105"/>
      <c r="M52" s="106"/>
      <c r="N52" s="106"/>
      <c r="O52" s="106"/>
      <c r="P52" s="106"/>
      <c r="Q52" s="106"/>
      <c r="R52" s="106"/>
      <c r="S52" s="106"/>
      <c r="T52" s="106"/>
      <c r="U52" s="106"/>
      <c r="V52" s="106"/>
      <c r="W52" s="106"/>
      <c r="X52" s="106"/>
      <c r="Y52" s="106"/>
      <c r="Z52" s="106"/>
    </row>
    <row r="53" spans="1:26" ht="31.5" hidden="1" customHeight="1">
      <c r="A53" s="310" t="s">
        <v>354</v>
      </c>
      <c r="B53" s="122" t="s">
        <v>355</v>
      </c>
      <c r="C53" s="141"/>
      <c r="D53" s="141"/>
      <c r="E53" s="141"/>
      <c r="F53" s="141"/>
      <c r="G53" s="141"/>
      <c r="H53" s="106"/>
      <c r="I53" s="105"/>
      <c r="J53" s="105"/>
      <c r="K53" s="105"/>
      <c r="L53" s="105"/>
      <c r="M53" s="106"/>
      <c r="N53" s="106"/>
      <c r="O53" s="106"/>
      <c r="P53" s="106"/>
      <c r="Q53" s="106"/>
      <c r="R53" s="106"/>
      <c r="S53" s="106"/>
      <c r="T53" s="106"/>
      <c r="U53" s="106"/>
      <c r="V53" s="106"/>
      <c r="W53" s="106"/>
      <c r="X53" s="106"/>
      <c r="Y53" s="106"/>
      <c r="Z53" s="106"/>
    </row>
    <row r="54" spans="1:26" ht="15.75" hidden="1" customHeight="1">
      <c r="A54" s="310" t="s">
        <v>356</v>
      </c>
      <c r="B54" s="122" t="s">
        <v>357</v>
      </c>
      <c r="C54" s="141"/>
      <c r="D54" s="141"/>
      <c r="E54" s="141"/>
      <c r="F54" s="141"/>
      <c r="G54" s="141"/>
      <c r="H54" s="106"/>
      <c r="I54" s="105"/>
      <c r="J54" s="105"/>
      <c r="K54" s="105"/>
      <c r="L54" s="105"/>
      <c r="M54" s="106"/>
      <c r="N54" s="106"/>
      <c r="O54" s="106"/>
      <c r="P54" s="106"/>
      <c r="Q54" s="106"/>
      <c r="R54" s="106"/>
      <c r="S54" s="106"/>
      <c r="T54" s="106"/>
      <c r="U54" s="106"/>
      <c r="V54" s="106"/>
      <c r="W54" s="106"/>
      <c r="X54" s="106"/>
      <c r="Y54" s="106"/>
      <c r="Z54" s="106"/>
    </row>
    <row r="55" spans="1:26" ht="31.5" hidden="1" customHeight="1">
      <c r="A55" s="310" t="s">
        <v>358</v>
      </c>
      <c r="B55" s="122" t="s">
        <v>359</v>
      </c>
      <c r="C55" s="141"/>
      <c r="D55" s="141"/>
      <c r="E55" s="141"/>
      <c r="F55" s="141"/>
      <c r="G55" s="141"/>
      <c r="H55" s="106"/>
      <c r="I55" s="105"/>
      <c r="J55" s="105"/>
      <c r="K55" s="105"/>
      <c r="L55" s="105"/>
      <c r="M55" s="106"/>
      <c r="N55" s="106"/>
      <c r="O55" s="106"/>
      <c r="P55" s="106"/>
      <c r="Q55" s="106"/>
      <c r="R55" s="106"/>
      <c r="S55" s="106"/>
      <c r="T55" s="106"/>
      <c r="U55" s="106"/>
      <c r="V55" s="106"/>
      <c r="W55" s="106"/>
      <c r="X55" s="106"/>
      <c r="Y55" s="106"/>
      <c r="Z55" s="106"/>
    </row>
    <row r="56" spans="1:26" ht="31.5" hidden="1" customHeight="1">
      <c r="A56" s="310" t="s">
        <v>1854</v>
      </c>
      <c r="B56" s="122" t="s">
        <v>361</v>
      </c>
      <c r="C56" s="141"/>
      <c r="D56" s="141"/>
      <c r="E56" s="141"/>
      <c r="F56" s="141"/>
      <c r="G56" s="141"/>
      <c r="H56" s="106"/>
      <c r="I56" s="105"/>
      <c r="J56" s="105"/>
      <c r="K56" s="105"/>
      <c r="L56" s="105"/>
      <c r="M56" s="106"/>
      <c r="N56" s="106"/>
      <c r="O56" s="106"/>
      <c r="P56" s="106"/>
      <c r="Q56" s="106"/>
      <c r="R56" s="106"/>
      <c r="S56" s="106"/>
      <c r="T56" s="106"/>
      <c r="U56" s="106"/>
      <c r="V56" s="106"/>
      <c r="W56" s="106"/>
      <c r="X56" s="106"/>
      <c r="Y56" s="106"/>
      <c r="Z56" s="106"/>
    </row>
    <row r="57" spans="1:26" ht="50">
      <c r="A57" s="89" t="s">
        <v>1858</v>
      </c>
      <c r="B57" s="69" t="s">
        <v>367</v>
      </c>
      <c r="C57" s="93" t="s">
        <v>2595</v>
      </c>
      <c r="D57" s="94">
        <v>2</v>
      </c>
      <c r="E57" s="94" t="s">
        <v>599</v>
      </c>
      <c r="F57" s="69" t="s">
        <v>2596</v>
      </c>
      <c r="G57" s="135"/>
      <c r="H57" s="63"/>
      <c r="I57" s="287"/>
      <c r="J57" s="287"/>
      <c r="K57" s="287"/>
      <c r="L57" s="287"/>
      <c r="M57" s="63"/>
      <c r="N57" s="63"/>
      <c r="O57" s="63"/>
      <c r="P57" s="63"/>
      <c r="Q57" s="63"/>
      <c r="R57" s="63"/>
      <c r="S57" s="63"/>
      <c r="T57" s="63"/>
      <c r="U57" s="63"/>
      <c r="V57" s="63"/>
      <c r="W57" s="63"/>
      <c r="X57" s="63"/>
      <c r="Y57" s="63"/>
      <c r="Z57" s="63"/>
    </row>
    <row r="58" spans="1:26" ht="30" hidden="1" customHeight="1">
      <c r="A58" s="310" t="s">
        <v>370</v>
      </c>
      <c r="B58" s="122" t="s">
        <v>371</v>
      </c>
      <c r="C58" s="141"/>
      <c r="D58" s="141"/>
      <c r="E58" s="141"/>
      <c r="F58" s="141"/>
      <c r="G58" s="141"/>
      <c r="H58" s="106"/>
      <c r="I58" s="105"/>
      <c r="J58" s="105"/>
      <c r="K58" s="105"/>
      <c r="L58" s="105"/>
      <c r="M58" s="106"/>
      <c r="N58" s="106"/>
      <c r="O58" s="106"/>
      <c r="P58" s="106"/>
      <c r="Q58" s="106"/>
      <c r="R58" s="106"/>
      <c r="S58" s="106"/>
      <c r="T58" s="106"/>
      <c r="U58" s="106"/>
      <c r="V58" s="106"/>
      <c r="W58" s="106"/>
      <c r="X58" s="106"/>
      <c r="Y58" s="106"/>
      <c r="Z58" s="106"/>
    </row>
    <row r="59" spans="1:26" ht="31.5" hidden="1" customHeight="1">
      <c r="A59" s="310" t="s">
        <v>1867</v>
      </c>
      <c r="B59" s="122" t="s">
        <v>373</v>
      </c>
      <c r="C59" s="141"/>
      <c r="D59" s="141"/>
      <c r="E59" s="141"/>
      <c r="F59" s="141"/>
      <c r="G59" s="141"/>
      <c r="H59" s="106"/>
      <c r="I59" s="105"/>
      <c r="J59" s="105"/>
      <c r="K59" s="105"/>
      <c r="L59" s="105"/>
      <c r="M59" s="106"/>
      <c r="N59" s="106"/>
      <c r="O59" s="106"/>
      <c r="P59" s="106"/>
      <c r="Q59" s="106"/>
      <c r="R59" s="106"/>
      <c r="S59" s="106"/>
      <c r="T59" s="106"/>
      <c r="U59" s="106"/>
      <c r="V59" s="106"/>
      <c r="W59" s="106"/>
      <c r="X59" s="106"/>
      <c r="Y59" s="106"/>
      <c r="Z59" s="106"/>
    </row>
    <row r="60" spans="1:26" ht="31.5" hidden="1" customHeight="1">
      <c r="A60" s="310" t="s">
        <v>376</v>
      </c>
      <c r="B60" s="122" t="s">
        <v>377</v>
      </c>
      <c r="C60" s="141"/>
      <c r="D60" s="141"/>
      <c r="E60" s="141"/>
      <c r="F60" s="141"/>
      <c r="G60" s="141"/>
      <c r="H60" s="106"/>
      <c r="I60" s="105"/>
      <c r="J60" s="105"/>
      <c r="K60" s="105"/>
      <c r="L60" s="105"/>
      <c r="M60" s="106"/>
      <c r="N60" s="106"/>
      <c r="O60" s="106"/>
      <c r="P60" s="106"/>
      <c r="Q60" s="106"/>
      <c r="R60" s="106"/>
      <c r="S60" s="106"/>
      <c r="T60" s="106"/>
      <c r="U60" s="106"/>
      <c r="V60" s="106"/>
      <c r="W60" s="106"/>
      <c r="X60" s="106"/>
      <c r="Y60" s="106"/>
      <c r="Z60" s="106"/>
    </row>
    <row r="61" spans="1:26" ht="31.5" hidden="1" customHeight="1">
      <c r="A61" s="310" t="s">
        <v>378</v>
      </c>
      <c r="B61" s="212" t="s">
        <v>1868</v>
      </c>
      <c r="C61" s="141"/>
      <c r="D61" s="141"/>
      <c r="E61" s="141"/>
      <c r="F61" s="141"/>
      <c r="G61" s="141"/>
      <c r="H61" s="106"/>
      <c r="I61" s="105"/>
      <c r="J61" s="105"/>
      <c r="K61" s="105"/>
      <c r="L61" s="105"/>
      <c r="M61" s="106"/>
      <c r="N61" s="106"/>
      <c r="O61" s="106"/>
      <c r="P61" s="106"/>
      <c r="Q61" s="106"/>
      <c r="R61" s="106"/>
      <c r="S61" s="106"/>
      <c r="T61" s="106"/>
      <c r="U61" s="106"/>
      <c r="V61" s="106"/>
      <c r="W61" s="106"/>
      <c r="X61" s="106"/>
      <c r="Y61" s="106"/>
      <c r="Z61" s="106"/>
    </row>
    <row r="62" spans="1:26" ht="31.5" hidden="1" customHeight="1">
      <c r="A62" s="121" t="s">
        <v>380</v>
      </c>
      <c r="B62" s="129" t="s">
        <v>381</v>
      </c>
      <c r="C62" s="141"/>
      <c r="D62" s="141"/>
      <c r="E62" s="141"/>
      <c r="F62" s="141"/>
      <c r="G62" s="141"/>
      <c r="H62" s="106"/>
      <c r="I62" s="105"/>
      <c r="J62" s="105"/>
      <c r="K62" s="105"/>
      <c r="L62" s="105"/>
      <c r="M62" s="106"/>
      <c r="N62" s="106"/>
      <c r="O62" s="106"/>
      <c r="P62" s="106"/>
      <c r="Q62" s="106"/>
      <c r="R62" s="106"/>
      <c r="S62" s="106"/>
      <c r="T62" s="106"/>
      <c r="U62" s="106"/>
      <c r="V62" s="106"/>
      <c r="W62" s="106"/>
      <c r="X62" s="106"/>
      <c r="Y62" s="106"/>
      <c r="Z62" s="106"/>
    </row>
    <row r="63" spans="1:26" ht="49.5" customHeight="1">
      <c r="A63" s="89" t="s">
        <v>41</v>
      </c>
      <c r="B63" s="1605" t="s">
        <v>211</v>
      </c>
      <c r="C63" s="1570"/>
      <c r="D63" s="1570"/>
      <c r="E63" s="1570"/>
      <c r="F63" s="1570"/>
      <c r="G63" s="1573"/>
      <c r="H63" s="452"/>
      <c r="I63" s="287">
        <f>SUM(D64:D72)</f>
        <v>18</v>
      </c>
      <c r="J63" s="287">
        <f>COUNT(D64:D72)*2</f>
        <v>18</v>
      </c>
      <c r="K63" s="287">
        <f>I63*100/J63</f>
        <v>100</v>
      </c>
      <c r="L63" s="287"/>
      <c r="M63" s="63"/>
      <c r="N63" s="63"/>
      <c r="O63" s="63"/>
      <c r="P63" s="63"/>
      <c r="Q63" s="63"/>
      <c r="R63" s="63"/>
      <c r="S63" s="63"/>
      <c r="T63" s="63"/>
      <c r="U63" s="63"/>
      <c r="V63" s="63"/>
      <c r="W63" s="63"/>
      <c r="X63" s="63"/>
      <c r="Y63" s="63"/>
      <c r="Z63" s="63"/>
    </row>
    <row r="64" spans="1:26" ht="50">
      <c r="A64" s="89" t="s">
        <v>382</v>
      </c>
      <c r="B64" s="69" t="s">
        <v>383</v>
      </c>
      <c r="C64" s="93" t="s">
        <v>2597</v>
      </c>
      <c r="D64" s="94">
        <v>2</v>
      </c>
      <c r="E64" s="94" t="s">
        <v>369</v>
      </c>
      <c r="F64" s="69" t="s">
        <v>2598</v>
      </c>
      <c r="G64" s="135"/>
      <c r="H64" s="63"/>
      <c r="I64" s="287"/>
      <c r="J64" s="287"/>
      <c r="K64" s="287"/>
      <c r="L64" s="287"/>
      <c r="M64" s="63"/>
      <c r="N64" s="63"/>
      <c r="O64" s="63"/>
      <c r="P64" s="63"/>
      <c r="Q64" s="63"/>
      <c r="R64" s="63"/>
      <c r="S64" s="63"/>
      <c r="T64" s="63"/>
      <c r="U64" s="63"/>
      <c r="V64" s="63"/>
      <c r="W64" s="63"/>
      <c r="X64" s="63"/>
      <c r="Y64" s="63"/>
      <c r="Z64" s="63"/>
    </row>
    <row r="65" spans="1:26" ht="50">
      <c r="A65" s="89" t="s">
        <v>384</v>
      </c>
      <c r="B65" s="69" t="s">
        <v>385</v>
      </c>
      <c r="C65" s="93" t="s">
        <v>2599</v>
      </c>
      <c r="D65" s="94">
        <v>2</v>
      </c>
      <c r="E65" s="94" t="s">
        <v>599</v>
      </c>
      <c r="F65" s="69" t="s">
        <v>2600</v>
      </c>
      <c r="G65" s="69"/>
      <c r="H65" s="363"/>
      <c r="I65" s="287"/>
      <c r="J65" s="287"/>
      <c r="K65" s="287"/>
      <c r="L65" s="287"/>
      <c r="M65" s="63"/>
      <c r="N65" s="63"/>
      <c r="O65" s="63"/>
      <c r="P65" s="63"/>
      <c r="Q65" s="63"/>
      <c r="R65" s="63"/>
      <c r="S65" s="63"/>
      <c r="T65" s="63"/>
      <c r="U65" s="63"/>
      <c r="V65" s="63"/>
      <c r="W65" s="63"/>
      <c r="X65" s="63"/>
      <c r="Y65" s="63"/>
      <c r="Z65" s="63"/>
    </row>
    <row r="66" spans="1:26" ht="75">
      <c r="A66" s="89"/>
      <c r="B66" s="69"/>
      <c r="C66" s="93" t="s">
        <v>2601</v>
      </c>
      <c r="D66" s="94">
        <v>2</v>
      </c>
      <c r="E66" s="94" t="s">
        <v>369</v>
      </c>
      <c r="F66" s="69" t="s">
        <v>2602</v>
      </c>
      <c r="G66" s="107"/>
      <c r="H66" s="290"/>
      <c r="I66" s="287"/>
      <c r="J66" s="287"/>
      <c r="K66" s="287"/>
      <c r="L66" s="287"/>
      <c r="M66" s="63"/>
      <c r="N66" s="63"/>
      <c r="O66" s="63"/>
      <c r="P66" s="63"/>
      <c r="Q66" s="63"/>
      <c r="R66" s="63"/>
      <c r="S66" s="63"/>
      <c r="T66" s="63"/>
      <c r="U66" s="63"/>
      <c r="V66" s="63"/>
      <c r="W66" s="63"/>
      <c r="X66" s="63"/>
      <c r="Y66" s="63"/>
      <c r="Z66" s="63"/>
    </row>
    <row r="67" spans="1:26" ht="50">
      <c r="A67" s="89"/>
      <c r="B67" s="69"/>
      <c r="C67" s="93" t="s">
        <v>2603</v>
      </c>
      <c r="D67" s="94">
        <v>2</v>
      </c>
      <c r="E67" s="94" t="s">
        <v>369</v>
      </c>
      <c r="F67" s="69" t="s">
        <v>2604</v>
      </c>
      <c r="G67" s="135"/>
      <c r="H67" s="63"/>
      <c r="I67" s="287"/>
      <c r="J67" s="287"/>
      <c r="K67" s="287"/>
      <c r="L67" s="287"/>
      <c r="M67" s="63"/>
      <c r="N67" s="63"/>
      <c r="O67" s="63"/>
      <c r="P67" s="63"/>
      <c r="Q67" s="63"/>
      <c r="R67" s="63"/>
      <c r="S67" s="63"/>
      <c r="T67" s="63"/>
      <c r="U67" s="63"/>
      <c r="V67" s="63"/>
      <c r="W67" s="63"/>
      <c r="X67" s="63"/>
      <c r="Y67" s="63"/>
      <c r="Z67" s="63"/>
    </row>
    <row r="68" spans="1:26" ht="50">
      <c r="A68" s="89"/>
      <c r="B68" s="69"/>
      <c r="C68" s="93" t="s">
        <v>2605</v>
      </c>
      <c r="D68" s="94">
        <v>2</v>
      </c>
      <c r="E68" s="94" t="s">
        <v>599</v>
      </c>
      <c r="F68" s="69" t="s">
        <v>2606</v>
      </c>
      <c r="G68" s="135"/>
      <c r="H68" s="63"/>
      <c r="I68" s="287"/>
      <c r="J68" s="287"/>
      <c r="K68" s="287"/>
      <c r="L68" s="287"/>
      <c r="M68" s="63"/>
      <c r="N68" s="63"/>
      <c r="O68" s="63"/>
      <c r="P68" s="63"/>
      <c r="Q68" s="63"/>
      <c r="R68" s="63"/>
      <c r="S68" s="63"/>
      <c r="T68" s="63"/>
      <c r="U68" s="63"/>
      <c r="V68" s="63"/>
      <c r="W68" s="63"/>
      <c r="X68" s="63"/>
      <c r="Y68" s="63"/>
      <c r="Z68" s="63"/>
    </row>
    <row r="69" spans="1:26" ht="75">
      <c r="A69" s="89"/>
      <c r="B69" s="69"/>
      <c r="C69" s="93" t="s">
        <v>2607</v>
      </c>
      <c r="D69" s="94">
        <v>2</v>
      </c>
      <c r="E69" s="94" t="s">
        <v>599</v>
      </c>
      <c r="F69" s="69" t="s">
        <v>2608</v>
      </c>
      <c r="G69" s="67"/>
      <c r="H69" s="281"/>
      <c r="I69" s="287"/>
      <c r="J69" s="287"/>
      <c r="K69" s="287"/>
      <c r="L69" s="287"/>
      <c r="M69" s="63"/>
      <c r="N69" s="63"/>
      <c r="O69" s="63"/>
      <c r="P69" s="63"/>
      <c r="Q69" s="63"/>
      <c r="R69" s="63"/>
      <c r="S69" s="63"/>
      <c r="T69" s="63"/>
      <c r="U69" s="63"/>
      <c r="V69" s="63"/>
      <c r="W69" s="63"/>
      <c r="X69" s="63"/>
      <c r="Y69" s="63"/>
      <c r="Z69" s="63"/>
    </row>
    <row r="70" spans="1:26" ht="50">
      <c r="A70" s="89"/>
      <c r="B70" s="69"/>
      <c r="C70" s="93" t="s">
        <v>2609</v>
      </c>
      <c r="D70" s="94">
        <v>2</v>
      </c>
      <c r="E70" s="94" t="s">
        <v>369</v>
      </c>
      <c r="F70" s="69" t="s">
        <v>2610</v>
      </c>
      <c r="G70" s="135"/>
      <c r="H70" s="63"/>
      <c r="I70" s="287"/>
      <c r="J70" s="287"/>
      <c r="K70" s="287"/>
      <c r="L70" s="287"/>
      <c r="M70" s="63"/>
      <c r="N70" s="63"/>
      <c r="O70" s="63"/>
      <c r="P70" s="63"/>
      <c r="Q70" s="63"/>
      <c r="R70" s="63"/>
      <c r="S70" s="63"/>
      <c r="T70" s="63"/>
      <c r="U70" s="63"/>
      <c r="V70" s="63"/>
      <c r="W70" s="63"/>
      <c r="X70" s="63"/>
      <c r="Y70" s="63"/>
      <c r="Z70" s="63"/>
    </row>
    <row r="71" spans="1:26" ht="75">
      <c r="A71" s="89" t="s">
        <v>389</v>
      </c>
      <c r="B71" s="69" t="s">
        <v>390</v>
      </c>
      <c r="C71" s="391" t="s">
        <v>2611</v>
      </c>
      <c r="D71" s="94">
        <v>2</v>
      </c>
      <c r="E71" s="453" t="s">
        <v>387</v>
      </c>
      <c r="F71" s="454" t="s">
        <v>2612</v>
      </c>
      <c r="G71" s="455"/>
      <c r="H71" s="63"/>
      <c r="I71" s="287"/>
      <c r="J71" s="287"/>
      <c r="K71" s="287"/>
      <c r="L71" s="287"/>
      <c r="M71" s="63"/>
      <c r="N71" s="63"/>
      <c r="O71" s="63"/>
      <c r="P71" s="63"/>
      <c r="Q71" s="63"/>
      <c r="R71" s="63"/>
      <c r="S71" s="63"/>
      <c r="T71" s="63"/>
      <c r="U71" s="63"/>
      <c r="V71" s="63"/>
      <c r="W71" s="63"/>
      <c r="X71" s="63"/>
      <c r="Y71" s="63"/>
      <c r="Z71" s="63"/>
    </row>
    <row r="72" spans="1:26" ht="150">
      <c r="A72" s="89"/>
      <c r="B72" s="69"/>
      <c r="C72" s="93" t="s">
        <v>2613</v>
      </c>
      <c r="D72" s="94">
        <v>2</v>
      </c>
      <c r="E72" s="453" t="s">
        <v>387</v>
      </c>
      <c r="F72" s="69" t="s">
        <v>2614</v>
      </c>
      <c r="G72" s="135"/>
      <c r="H72" s="63"/>
      <c r="I72" s="287"/>
      <c r="J72" s="287"/>
      <c r="K72" s="287"/>
      <c r="L72" s="287"/>
      <c r="M72" s="63"/>
      <c r="N72" s="63"/>
      <c r="O72" s="63"/>
      <c r="P72" s="63"/>
      <c r="Q72" s="63"/>
      <c r="R72" s="63"/>
      <c r="S72" s="63"/>
      <c r="T72" s="63"/>
      <c r="U72" s="63"/>
      <c r="V72" s="63"/>
      <c r="W72" s="63"/>
      <c r="X72" s="63"/>
      <c r="Y72" s="63"/>
      <c r="Z72" s="63"/>
    </row>
    <row r="73" spans="1:26" ht="31.5" hidden="1" customHeight="1">
      <c r="A73" s="310" t="s">
        <v>391</v>
      </c>
      <c r="B73" s="122" t="s">
        <v>392</v>
      </c>
      <c r="C73" s="141"/>
      <c r="D73" s="141"/>
      <c r="E73" s="141"/>
      <c r="F73" s="141"/>
      <c r="G73" s="141"/>
      <c r="H73" s="106"/>
      <c r="I73" s="105"/>
      <c r="J73" s="105"/>
      <c r="K73" s="105"/>
      <c r="L73" s="105"/>
      <c r="M73" s="106"/>
      <c r="N73" s="106"/>
      <c r="O73" s="106"/>
      <c r="P73" s="106"/>
      <c r="Q73" s="106"/>
      <c r="R73" s="106"/>
      <c r="S73" s="106"/>
      <c r="T73" s="106"/>
      <c r="U73" s="106"/>
      <c r="V73" s="106"/>
      <c r="W73" s="106"/>
      <c r="X73" s="106"/>
      <c r="Y73" s="106"/>
      <c r="Z73" s="106"/>
    </row>
    <row r="74" spans="1:26" ht="31.5" hidden="1" customHeight="1">
      <c r="A74" s="310" t="s">
        <v>394</v>
      </c>
      <c r="B74" s="122" t="s">
        <v>395</v>
      </c>
      <c r="C74" s="141"/>
      <c r="D74" s="141"/>
      <c r="E74" s="141"/>
      <c r="F74" s="141"/>
      <c r="G74" s="141"/>
      <c r="H74" s="106"/>
      <c r="I74" s="105"/>
      <c r="J74" s="105"/>
      <c r="K74" s="105"/>
      <c r="L74" s="105"/>
      <c r="M74" s="106"/>
      <c r="N74" s="106"/>
      <c r="O74" s="106"/>
      <c r="P74" s="106"/>
      <c r="Q74" s="106"/>
      <c r="R74" s="106"/>
      <c r="S74" s="106"/>
      <c r="T74" s="106"/>
      <c r="U74" s="106"/>
      <c r="V74" s="106"/>
      <c r="W74" s="106"/>
      <c r="X74" s="106"/>
      <c r="Y74" s="106"/>
      <c r="Z74" s="106"/>
    </row>
    <row r="75" spans="1:26" ht="49.5" customHeight="1">
      <c r="A75" s="89" t="s">
        <v>212</v>
      </c>
      <c r="B75" s="1605" t="s">
        <v>213</v>
      </c>
      <c r="C75" s="1570"/>
      <c r="D75" s="1570"/>
      <c r="E75" s="1570"/>
      <c r="F75" s="1570"/>
      <c r="G75" s="1573"/>
      <c r="H75" s="452"/>
      <c r="I75" s="287">
        <f>SUM(D77)</f>
        <v>2</v>
      </c>
      <c r="J75" s="287">
        <f>COUNT(D77)*2</f>
        <v>2</v>
      </c>
      <c r="K75" s="287">
        <f>I75*100/J75</f>
        <v>100</v>
      </c>
      <c r="L75" s="287"/>
      <c r="M75" s="63"/>
      <c r="N75" s="63"/>
      <c r="O75" s="63"/>
      <c r="P75" s="63"/>
      <c r="Q75" s="63"/>
      <c r="R75" s="63"/>
      <c r="S75" s="63"/>
      <c r="T75" s="63"/>
      <c r="U75" s="63"/>
      <c r="V75" s="63"/>
      <c r="W75" s="63"/>
      <c r="X75" s="63"/>
      <c r="Y75" s="63"/>
      <c r="Z75" s="63"/>
    </row>
    <row r="76" spans="1:26" ht="30" hidden="1" customHeight="1">
      <c r="A76" s="310" t="s">
        <v>1875</v>
      </c>
      <c r="B76" s="122" t="s">
        <v>397</v>
      </c>
      <c r="C76" s="179"/>
      <c r="D76" s="207"/>
      <c r="E76" s="125"/>
      <c r="F76" s="125"/>
      <c r="G76" s="141"/>
      <c r="H76" s="106"/>
      <c r="I76" s="105"/>
      <c r="J76" s="105"/>
      <c r="K76" s="105"/>
      <c r="L76" s="105"/>
      <c r="M76" s="106"/>
      <c r="N76" s="106"/>
      <c r="O76" s="106"/>
      <c r="P76" s="106"/>
      <c r="Q76" s="106"/>
      <c r="R76" s="106"/>
      <c r="S76" s="106"/>
      <c r="T76" s="106"/>
      <c r="U76" s="106"/>
      <c r="V76" s="106"/>
      <c r="W76" s="106"/>
      <c r="X76" s="106"/>
      <c r="Y76" s="106"/>
      <c r="Z76" s="106"/>
    </row>
    <row r="77" spans="1:26" ht="50">
      <c r="A77" s="89" t="s">
        <v>1876</v>
      </c>
      <c r="B77" s="69" t="s">
        <v>402</v>
      </c>
      <c r="C77" s="93" t="s">
        <v>2615</v>
      </c>
      <c r="D77" s="94">
        <v>2</v>
      </c>
      <c r="E77" s="94" t="s">
        <v>387</v>
      </c>
      <c r="F77" s="363" t="s">
        <v>2616</v>
      </c>
      <c r="G77" s="135"/>
      <c r="H77" s="63"/>
      <c r="I77" s="287"/>
      <c r="J77" s="287"/>
      <c r="K77" s="287"/>
      <c r="L77" s="287"/>
      <c r="M77" s="63"/>
      <c r="N77" s="63"/>
      <c r="O77" s="63"/>
      <c r="P77" s="63"/>
      <c r="Q77" s="63"/>
      <c r="R77" s="63"/>
      <c r="S77" s="63"/>
      <c r="T77" s="63"/>
      <c r="U77" s="63"/>
      <c r="V77" s="63"/>
      <c r="W77" s="63"/>
      <c r="X77" s="63"/>
      <c r="Y77" s="63"/>
      <c r="Z77" s="63"/>
    </row>
    <row r="78" spans="1:26" ht="31.5" hidden="1" customHeight="1">
      <c r="A78" s="310" t="s">
        <v>1878</v>
      </c>
      <c r="B78" s="122" t="s">
        <v>406</v>
      </c>
      <c r="C78" s="141"/>
      <c r="D78" s="141"/>
      <c r="E78" s="141"/>
      <c r="F78" s="141"/>
      <c r="G78" s="141"/>
      <c r="H78" s="106"/>
      <c r="I78" s="105"/>
      <c r="J78" s="105"/>
      <c r="K78" s="105"/>
      <c r="L78" s="105"/>
      <c r="M78" s="106"/>
      <c r="N78" s="106"/>
      <c r="O78" s="106"/>
      <c r="P78" s="106"/>
      <c r="Q78" s="106"/>
      <c r="R78" s="106"/>
      <c r="S78" s="106"/>
      <c r="T78" s="106"/>
      <c r="U78" s="106"/>
      <c r="V78" s="106"/>
      <c r="W78" s="106"/>
      <c r="X78" s="106"/>
      <c r="Y78" s="106"/>
      <c r="Z78" s="106"/>
    </row>
    <row r="79" spans="1:26" ht="39.75" hidden="1" customHeight="1">
      <c r="A79" s="323" t="s">
        <v>45</v>
      </c>
      <c r="B79" s="324" t="s">
        <v>2617</v>
      </c>
      <c r="C79" s="456"/>
      <c r="D79" s="456"/>
      <c r="E79" s="456"/>
      <c r="F79" s="456"/>
      <c r="G79" s="457"/>
      <c r="H79" s="458"/>
      <c r="I79" s="105">
        <f>SUM(D80:D94)</f>
        <v>0</v>
      </c>
      <c r="J79" s="105">
        <f>COUNT(D80:D94)*2</f>
        <v>0</v>
      </c>
      <c r="K79" s="105"/>
      <c r="L79" s="105"/>
      <c r="M79" s="106"/>
      <c r="N79" s="106"/>
      <c r="O79" s="106"/>
      <c r="P79" s="106"/>
      <c r="Q79" s="106"/>
      <c r="R79" s="106"/>
      <c r="S79" s="106"/>
      <c r="T79" s="106"/>
      <c r="U79" s="106"/>
      <c r="V79" s="106"/>
      <c r="W79" s="106"/>
      <c r="X79" s="106"/>
      <c r="Y79" s="106"/>
      <c r="Z79" s="106"/>
    </row>
    <row r="80" spans="1:26" ht="47.25" hidden="1" customHeight="1">
      <c r="A80" s="310" t="s">
        <v>409</v>
      </c>
      <c r="B80" s="122" t="s">
        <v>410</v>
      </c>
      <c r="C80" s="141"/>
      <c r="D80" s="141"/>
      <c r="E80" s="141"/>
      <c r="F80" s="141"/>
      <c r="G80" s="141"/>
      <c r="H80" s="106"/>
      <c r="I80" s="105"/>
      <c r="J80" s="105"/>
      <c r="K80" s="105"/>
      <c r="L80" s="105"/>
      <c r="M80" s="106"/>
      <c r="N80" s="106"/>
      <c r="O80" s="106"/>
      <c r="P80" s="106"/>
      <c r="Q80" s="106"/>
      <c r="R80" s="106"/>
      <c r="S80" s="106"/>
      <c r="T80" s="106"/>
      <c r="U80" s="106"/>
      <c r="V80" s="106"/>
      <c r="W80" s="106"/>
      <c r="X80" s="106"/>
      <c r="Y80" s="106"/>
      <c r="Z80" s="106"/>
    </row>
    <row r="81" spans="1:26" ht="47.25" hidden="1" customHeight="1">
      <c r="A81" s="310" t="s">
        <v>411</v>
      </c>
      <c r="B81" s="122" t="s">
        <v>412</v>
      </c>
      <c r="C81" s="141"/>
      <c r="D81" s="141"/>
      <c r="E81" s="141"/>
      <c r="F81" s="141"/>
      <c r="G81" s="141"/>
      <c r="H81" s="106"/>
      <c r="I81" s="105"/>
      <c r="J81" s="105"/>
      <c r="K81" s="105"/>
      <c r="L81" s="105"/>
      <c r="M81" s="106"/>
      <c r="N81" s="106"/>
      <c r="O81" s="106"/>
      <c r="P81" s="106"/>
      <c r="Q81" s="106"/>
      <c r="R81" s="106"/>
      <c r="S81" s="106"/>
      <c r="T81" s="106"/>
      <c r="U81" s="106"/>
      <c r="V81" s="106"/>
      <c r="W81" s="106"/>
      <c r="X81" s="106"/>
      <c r="Y81" s="106"/>
      <c r="Z81" s="106"/>
    </row>
    <row r="82" spans="1:26" ht="47.25" hidden="1" customHeight="1">
      <c r="A82" s="310" t="s">
        <v>413</v>
      </c>
      <c r="B82" s="122" t="s">
        <v>414</v>
      </c>
      <c r="C82" s="141"/>
      <c r="D82" s="141"/>
      <c r="E82" s="141"/>
      <c r="F82" s="141"/>
      <c r="G82" s="141"/>
      <c r="H82" s="106"/>
      <c r="I82" s="105"/>
      <c r="J82" s="105"/>
      <c r="K82" s="105"/>
      <c r="L82" s="105"/>
      <c r="M82" s="106"/>
      <c r="N82" s="106"/>
      <c r="O82" s="106"/>
      <c r="P82" s="106"/>
      <c r="Q82" s="106"/>
      <c r="R82" s="106"/>
      <c r="S82" s="106"/>
      <c r="T82" s="106"/>
      <c r="U82" s="106"/>
      <c r="V82" s="106"/>
      <c r="W82" s="106"/>
      <c r="X82" s="106"/>
      <c r="Y82" s="106"/>
      <c r="Z82" s="106"/>
    </row>
    <row r="83" spans="1:26" ht="47.25" hidden="1" customHeight="1">
      <c r="A83" s="310" t="s">
        <v>415</v>
      </c>
      <c r="B83" s="122" t="s">
        <v>416</v>
      </c>
      <c r="C83" s="141"/>
      <c r="D83" s="141"/>
      <c r="E83" s="141"/>
      <c r="F83" s="141"/>
      <c r="G83" s="141"/>
      <c r="H83" s="106"/>
      <c r="I83" s="105"/>
      <c r="J83" s="105"/>
      <c r="K83" s="105"/>
      <c r="L83" s="105"/>
      <c r="M83" s="106"/>
      <c r="N83" s="106"/>
      <c r="O83" s="106"/>
      <c r="P83" s="106"/>
      <c r="Q83" s="106"/>
      <c r="R83" s="106"/>
      <c r="S83" s="106"/>
      <c r="T83" s="106"/>
      <c r="U83" s="106"/>
      <c r="V83" s="106"/>
      <c r="W83" s="106"/>
      <c r="X83" s="106"/>
      <c r="Y83" s="106"/>
      <c r="Z83" s="106"/>
    </row>
    <row r="84" spans="1:26" ht="30" hidden="1" customHeight="1">
      <c r="A84" s="310" t="s">
        <v>417</v>
      </c>
      <c r="B84" s="122" t="s">
        <v>1892</v>
      </c>
      <c r="C84" s="141"/>
      <c r="D84" s="141"/>
      <c r="E84" s="141"/>
      <c r="F84" s="141"/>
      <c r="G84" s="141"/>
      <c r="H84" s="106"/>
      <c r="I84" s="105"/>
      <c r="J84" s="105"/>
      <c r="K84" s="105"/>
      <c r="L84" s="105"/>
      <c r="M84" s="106"/>
      <c r="N84" s="106"/>
      <c r="O84" s="106"/>
      <c r="P84" s="106"/>
      <c r="Q84" s="106"/>
      <c r="R84" s="106"/>
      <c r="S84" s="106"/>
      <c r="T84" s="106"/>
      <c r="U84" s="106"/>
      <c r="V84" s="106"/>
      <c r="W84" s="106"/>
      <c r="X84" s="106"/>
      <c r="Y84" s="106"/>
      <c r="Z84" s="106"/>
    </row>
    <row r="85" spans="1:26" ht="30" hidden="1" customHeight="1">
      <c r="A85" s="310" t="s">
        <v>419</v>
      </c>
      <c r="B85" s="122" t="s">
        <v>420</v>
      </c>
      <c r="C85" s="141"/>
      <c r="D85" s="141"/>
      <c r="E85" s="141"/>
      <c r="F85" s="141"/>
      <c r="G85" s="141"/>
      <c r="H85" s="106"/>
      <c r="I85" s="105"/>
      <c r="J85" s="105"/>
      <c r="K85" s="105"/>
      <c r="L85" s="105"/>
      <c r="M85" s="106"/>
      <c r="N85" s="106"/>
      <c r="O85" s="106"/>
      <c r="P85" s="106"/>
      <c r="Q85" s="106"/>
      <c r="R85" s="106"/>
      <c r="S85" s="106"/>
      <c r="T85" s="106"/>
      <c r="U85" s="106"/>
      <c r="V85" s="106"/>
      <c r="W85" s="106"/>
      <c r="X85" s="106"/>
      <c r="Y85" s="106"/>
      <c r="Z85" s="106"/>
    </row>
    <row r="86" spans="1:26" ht="30" hidden="1" customHeight="1">
      <c r="A86" s="310" t="s">
        <v>421</v>
      </c>
      <c r="B86" s="122" t="s">
        <v>422</v>
      </c>
      <c r="C86" s="141"/>
      <c r="D86" s="141"/>
      <c r="E86" s="141"/>
      <c r="F86" s="141"/>
      <c r="G86" s="141"/>
      <c r="H86" s="106"/>
      <c r="I86" s="105"/>
      <c r="J86" s="105"/>
      <c r="K86" s="105"/>
      <c r="L86" s="105"/>
      <c r="M86" s="106"/>
      <c r="N86" s="106"/>
      <c r="O86" s="106"/>
      <c r="P86" s="106"/>
      <c r="Q86" s="106"/>
      <c r="R86" s="106"/>
      <c r="S86" s="106"/>
      <c r="T86" s="106"/>
      <c r="U86" s="106"/>
      <c r="V86" s="106"/>
      <c r="W86" s="106"/>
      <c r="X86" s="106"/>
      <c r="Y86" s="106"/>
      <c r="Z86" s="106"/>
    </row>
    <row r="87" spans="1:26" ht="30" hidden="1" customHeight="1">
      <c r="A87" s="310" t="s">
        <v>423</v>
      </c>
      <c r="B87" s="122" t="s">
        <v>424</v>
      </c>
      <c r="C87" s="141"/>
      <c r="D87" s="141"/>
      <c r="E87" s="141"/>
      <c r="F87" s="141"/>
      <c r="G87" s="141"/>
      <c r="H87" s="106"/>
      <c r="I87" s="105"/>
      <c r="J87" s="105"/>
      <c r="K87" s="105"/>
      <c r="L87" s="105"/>
      <c r="M87" s="106"/>
      <c r="N87" s="106"/>
      <c r="O87" s="106"/>
      <c r="P87" s="106"/>
      <c r="Q87" s="106"/>
      <c r="R87" s="106"/>
      <c r="S87" s="106"/>
      <c r="T87" s="106"/>
      <c r="U87" s="106"/>
      <c r="V87" s="106"/>
      <c r="W87" s="106"/>
      <c r="X87" s="106"/>
      <c r="Y87" s="106"/>
      <c r="Z87" s="106"/>
    </row>
    <row r="88" spans="1:26" ht="30" hidden="1" customHeight="1">
      <c r="A88" s="310" t="s">
        <v>427</v>
      </c>
      <c r="B88" s="122" t="s">
        <v>428</v>
      </c>
      <c r="C88" s="141"/>
      <c r="D88" s="141"/>
      <c r="E88" s="141"/>
      <c r="F88" s="141"/>
      <c r="G88" s="141"/>
      <c r="H88" s="106"/>
      <c r="I88" s="105"/>
      <c r="J88" s="105"/>
      <c r="K88" s="105"/>
      <c r="L88" s="105"/>
      <c r="M88" s="106"/>
      <c r="N88" s="106"/>
      <c r="O88" s="106"/>
      <c r="P88" s="106"/>
      <c r="Q88" s="106"/>
      <c r="R88" s="106"/>
      <c r="S88" s="106"/>
      <c r="T88" s="106"/>
      <c r="U88" s="106"/>
      <c r="V88" s="106"/>
      <c r="W88" s="106"/>
      <c r="X88" s="106"/>
      <c r="Y88" s="106"/>
      <c r="Z88" s="106"/>
    </row>
    <row r="89" spans="1:26" ht="30" hidden="1" customHeight="1">
      <c r="A89" s="310" t="s">
        <v>429</v>
      </c>
      <c r="B89" s="122" t="s">
        <v>430</v>
      </c>
      <c r="C89" s="141"/>
      <c r="D89" s="141"/>
      <c r="E89" s="141"/>
      <c r="F89" s="141"/>
      <c r="G89" s="141"/>
      <c r="H89" s="106"/>
      <c r="I89" s="105"/>
      <c r="J89" s="105"/>
      <c r="K89" s="105"/>
      <c r="L89" s="105"/>
      <c r="M89" s="106"/>
      <c r="N89" s="106"/>
      <c r="O89" s="106"/>
      <c r="P89" s="106"/>
      <c r="Q89" s="106"/>
      <c r="R89" s="106"/>
      <c r="S89" s="106"/>
      <c r="T89" s="106"/>
      <c r="U89" s="106"/>
      <c r="V89" s="106"/>
      <c r="W89" s="106"/>
      <c r="X89" s="106"/>
      <c r="Y89" s="106"/>
      <c r="Z89" s="106"/>
    </row>
    <row r="90" spans="1:26" ht="30" hidden="1" customHeight="1">
      <c r="A90" s="310" t="s">
        <v>431</v>
      </c>
      <c r="B90" s="459" t="s">
        <v>432</v>
      </c>
      <c r="C90" s="141"/>
      <c r="D90" s="141"/>
      <c r="E90" s="141"/>
      <c r="F90" s="141"/>
      <c r="G90" s="141"/>
      <c r="H90" s="106"/>
      <c r="I90" s="105"/>
      <c r="J90" s="105"/>
      <c r="K90" s="105"/>
      <c r="L90" s="105"/>
      <c r="M90" s="106"/>
      <c r="N90" s="106"/>
      <c r="O90" s="106"/>
      <c r="P90" s="106"/>
      <c r="Q90" s="106"/>
      <c r="R90" s="106"/>
      <c r="S90" s="106"/>
      <c r="T90" s="106"/>
      <c r="U90" s="106"/>
      <c r="V90" s="106"/>
      <c r="W90" s="106"/>
      <c r="X90" s="106"/>
      <c r="Y90" s="106"/>
      <c r="Z90" s="106"/>
    </row>
    <row r="91" spans="1:26" ht="30" hidden="1" customHeight="1">
      <c r="A91" s="121" t="s">
        <v>433</v>
      </c>
      <c r="B91" s="150" t="s">
        <v>434</v>
      </c>
      <c r="C91" s="141"/>
      <c r="D91" s="141"/>
      <c r="E91" s="141"/>
      <c r="F91" s="141"/>
      <c r="G91" s="141"/>
      <c r="H91" s="106"/>
      <c r="I91" s="105"/>
      <c r="J91" s="105"/>
      <c r="K91" s="105"/>
      <c r="L91" s="105"/>
      <c r="M91" s="106"/>
      <c r="N91" s="106"/>
      <c r="O91" s="106"/>
      <c r="P91" s="106"/>
      <c r="Q91" s="106"/>
      <c r="R91" s="106"/>
      <c r="S91" s="106"/>
      <c r="T91" s="106"/>
      <c r="U91" s="106"/>
      <c r="V91" s="106"/>
      <c r="W91" s="106"/>
      <c r="X91" s="106"/>
      <c r="Y91" s="106"/>
      <c r="Z91" s="106"/>
    </row>
    <row r="92" spans="1:26" ht="30" hidden="1" customHeight="1">
      <c r="A92" s="121" t="s">
        <v>435</v>
      </c>
      <c r="B92" s="151" t="s">
        <v>436</v>
      </c>
      <c r="C92" s="141"/>
      <c r="D92" s="141"/>
      <c r="E92" s="141"/>
      <c r="F92" s="141"/>
      <c r="G92" s="141"/>
      <c r="H92" s="106"/>
      <c r="I92" s="105"/>
      <c r="J92" s="105"/>
      <c r="K92" s="105"/>
      <c r="L92" s="105"/>
      <c r="M92" s="106"/>
      <c r="N92" s="106"/>
      <c r="O92" s="106"/>
      <c r="P92" s="106"/>
      <c r="Q92" s="106"/>
      <c r="R92" s="106"/>
      <c r="S92" s="106"/>
      <c r="T92" s="106"/>
      <c r="U92" s="106"/>
      <c r="V92" s="106"/>
      <c r="W92" s="106"/>
      <c r="X92" s="106"/>
      <c r="Y92" s="106"/>
      <c r="Z92" s="106"/>
    </row>
    <row r="93" spans="1:26" ht="30" hidden="1" customHeight="1">
      <c r="A93" s="121" t="s">
        <v>437</v>
      </c>
      <c r="B93" s="150" t="s">
        <v>438</v>
      </c>
      <c r="C93" s="141"/>
      <c r="D93" s="141"/>
      <c r="E93" s="141"/>
      <c r="F93" s="141"/>
      <c r="G93" s="141"/>
      <c r="H93" s="106"/>
      <c r="I93" s="105"/>
      <c r="J93" s="105"/>
      <c r="K93" s="105"/>
      <c r="L93" s="105"/>
      <c r="M93" s="106"/>
      <c r="N93" s="106"/>
      <c r="O93" s="106"/>
      <c r="P93" s="106"/>
      <c r="Q93" s="106"/>
      <c r="R93" s="106"/>
      <c r="S93" s="106"/>
      <c r="T93" s="106"/>
      <c r="U93" s="106"/>
      <c r="V93" s="106"/>
      <c r="W93" s="106"/>
      <c r="X93" s="106"/>
      <c r="Y93" s="106"/>
      <c r="Z93" s="106"/>
    </row>
    <row r="94" spans="1:26" ht="30" hidden="1" customHeight="1">
      <c r="A94" s="121" t="s">
        <v>439</v>
      </c>
      <c r="B94" s="122" t="s">
        <v>440</v>
      </c>
      <c r="C94" s="150"/>
      <c r="D94" s="141"/>
      <c r="E94" s="141"/>
      <c r="F94" s="141"/>
      <c r="G94" s="460"/>
      <c r="H94" s="461"/>
      <c r="I94" s="105"/>
      <c r="J94" s="105"/>
      <c r="K94" s="105"/>
      <c r="L94" s="105"/>
      <c r="M94" s="106"/>
      <c r="N94" s="106"/>
      <c r="O94" s="106"/>
      <c r="P94" s="106"/>
      <c r="Q94" s="106"/>
      <c r="R94" s="106"/>
      <c r="S94" s="106"/>
      <c r="T94" s="106"/>
      <c r="U94" s="106"/>
      <c r="V94" s="106"/>
      <c r="W94" s="106"/>
      <c r="X94" s="106"/>
      <c r="Y94" s="106"/>
      <c r="Z94" s="106"/>
    </row>
    <row r="95" spans="1:26" ht="39.75" hidden="1" customHeight="1">
      <c r="A95" s="323" t="s">
        <v>1914</v>
      </c>
      <c r="B95" s="324" t="s">
        <v>2618</v>
      </c>
      <c r="C95" s="456"/>
      <c r="D95" s="456"/>
      <c r="E95" s="456"/>
      <c r="F95" s="456"/>
      <c r="G95" s="457"/>
      <c r="H95" s="458"/>
      <c r="I95" s="105">
        <f>SUM(D96:D103)</f>
        <v>0</v>
      </c>
      <c r="J95" s="105">
        <f>COUNT(D96:D103)*2</f>
        <v>0</v>
      </c>
      <c r="K95" s="105"/>
      <c r="L95" s="105"/>
      <c r="M95" s="106"/>
      <c r="N95" s="106"/>
      <c r="O95" s="106"/>
      <c r="P95" s="106"/>
      <c r="Q95" s="106"/>
      <c r="R95" s="106"/>
      <c r="S95" s="106"/>
      <c r="T95" s="106"/>
      <c r="U95" s="106"/>
      <c r="V95" s="106"/>
      <c r="W95" s="106"/>
      <c r="X95" s="106"/>
      <c r="Y95" s="106"/>
      <c r="Z95" s="106"/>
    </row>
    <row r="96" spans="1:26" ht="15.75" hidden="1" customHeight="1">
      <c r="A96" s="310" t="s">
        <v>441</v>
      </c>
      <c r="B96" s="122" t="s">
        <v>442</v>
      </c>
      <c r="C96" s="141"/>
      <c r="D96" s="141"/>
      <c r="E96" s="141"/>
      <c r="F96" s="141"/>
      <c r="G96" s="141"/>
      <c r="H96" s="106"/>
      <c r="I96" s="105"/>
      <c r="J96" s="105"/>
      <c r="K96" s="105"/>
      <c r="L96" s="105"/>
      <c r="M96" s="106"/>
      <c r="N96" s="106"/>
      <c r="O96" s="106"/>
      <c r="P96" s="106"/>
      <c r="Q96" s="106"/>
      <c r="R96" s="106"/>
      <c r="S96" s="106"/>
      <c r="T96" s="106"/>
      <c r="U96" s="106"/>
      <c r="V96" s="106"/>
      <c r="W96" s="106"/>
      <c r="X96" s="106"/>
      <c r="Y96" s="106"/>
      <c r="Z96" s="106"/>
    </row>
    <row r="97" spans="1:26" ht="15.75" hidden="1" customHeight="1">
      <c r="A97" s="310" t="s">
        <v>443</v>
      </c>
      <c r="B97" s="122" t="s">
        <v>444</v>
      </c>
      <c r="C97" s="141"/>
      <c r="D97" s="141"/>
      <c r="E97" s="141"/>
      <c r="F97" s="141"/>
      <c r="G97" s="141"/>
      <c r="H97" s="106"/>
      <c r="I97" s="105"/>
      <c r="J97" s="105"/>
      <c r="K97" s="105"/>
      <c r="L97" s="105"/>
      <c r="M97" s="106"/>
      <c r="N97" s="106"/>
      <c r="O97" s="106"/>
      <c r="P97" s="106"/>
      <c r="Q97" s="106"/>
      <c r="R97" s="106"/>
      <c r="S97" s="106"/>
      <c r="T97" s="106"/>
      <c r="U97" s="106"/>
      <c r="V97" s="106"/>
      <c r="W97" s="106"/>
      <c r="X97" s="106"/>
      <c r="Y97" s="106"/>
      <c r="Z97" s="106"/>
    </row>
    <row r="98" spans="1:26" ht="15.75" hidden="1" customHeight="1">
      <c r="A98" s="310" t="s">
        <v>1915</v>
      </c>
      <c r="B98" s="122" t="s">
        <v>446</v>
      </c>
      <c r="C98" s="141"/>
      <c r="D98" s="141"/>
      <c r="E98" s="141"/>
      <c r="F98" s="141"/>
      <c r="G98" s="141"/>
      <c r="H98" s="106"/>
      <c r="I98" s="105"/>
      <c r="J98" s="105"/>
      <c r="K98" s="105"/>
      <c r="L98" s="105"/>
      <c r="M98" s="106"/>
      <c r="N98" s="106"/>
      <c r="O98" s="106"/>
      <c r="P98" s="106"/>
      <c r="Q98" s="106"/>
      <c r="R98" s="106"/>
      <c r="S98" s="106"/>
      <c r="T98" s="106"/>
      <c r="U98" s="106"/>
      <c r="V98" s="106"/>
      <c r="W98" s="106"/>
      <c r="X98" s="106"/>
      <c r="Y98" s="106"/>
      <c r="Z98" s="106"/>
    </row>
    <row r="99" spans="1:26" ht="31.5" hidden="1" customHeight="1">
      <c r="A99" s="310" t="s">
        <v>448</v>
      </c>
      <c r="B99" s="122" t="s">
        <v>449</v>
      </c>
      <c r="C99" s="141"/>
      <c r="D99" s="141"/>
      <c r="E99" s="141"/>
      <c r="F99" s="141"/>
      <c r="G99" s="141"/>
      <c r="H99" s="106"/>
      <c r="I99" s="105"/>
      <c r="J99" s="105"/>
      <c r="K99" s="105"/>
      <c r="L99" s="105"/>
      <c r="M99" s="106"/>
      <c r="N99" s="106"/>
      <c r="O99" s="106"/>
      <c r="P99" s="106"/>
      <c r="Q99" s="106"/>
      <c r="R99" s="106"/>
      <c r="S99" s="106"/>
      <c r="T99" s="106"/>
      <c r="U99" s="106"/>
      <c r="V99" s="106"/>
      <c r="W99" s="106"/>
      <c r="X99" s="106"/>
      <c r="Y99" s="106"/>
      <c r="Z99" s="106"/>
    </row>
    <row r="100" spans="1:26" ht="31.5" hidden="1" customHeight="1">
      <c r="A100" s="310" t="s">
        <v>450</v>
      </c>
      <c r="B100" s="212" t="s">
        <v>451</v>
      </c>
      <c r="C100" s="141"/>
      <c r="D100" s="141"/>
      <c r="E100" s="141"/>
      <c r="F100" s="141"/>
      <c r="G100" s="141"/>
      <c r="H100" s="106"/>
      <c r="I100" s="105"/>
      <c r="J100" s="105"/>
      <c r="K100" s="105"/>
      <c r="L100" s="105"/>
      <c r="M100" s="106"/>
      <c r="N100" s="106"/>
      <c r="O100" s="106"/>
      <c r="P100" s="106"/>
      <c r="Q100" s="106"/>
      <c r="R100" s="106"/>
      <c r="S100" s="106"/>
      <c r="T100" s="106"/>
      <c r="U100" s="106"/>
      <c r="V100" s="106"/>
      <c r="W100" s="106"/>
      <c r="X100" s="106"/>
      <c r="Y100" s="106"/>
      <c r="Z100" s="106"/>
    </row>
    <row r="101" spans="1:26" ht="15.75" hidden="1" customHeight="1">
      <c r="A101" s="310" t="s">
        <v>452</v>
      </c>
      <c r="B101" s="122" t="s">
        <v>453</v>
      </c>
      <c r="C101" s="141"/>
      <c r="D101" s="141"/>
      <c r="E101" s="141"/>
      <c r="F101" s="141"/>
      <c r="G101" s="141"/>
      <c r="H101" s="106"/>
      <c r="I101" s="105"/>
      <c r="J101" s="105"/>
      <c r="K101" s="105"/>
      <c r="L101" s="105"/>
      <c r="M101" s="106"/>
      <c r="N101" s="106"/>
      <c r="O101" s="106"/>
      <c r="P101" s="106"/>
      <c r="Q101" s="106"/>
      <c r="R101" s="106"/>
      <c r="S101" s="106"/>
      <c r="T101" s="106"/>
      <c r="U101" s="106"/>
      <c r="V101" s="106"/>
      <c r="W101" s="106"/>
      <c r="X101" s="106"/>
      <c r="Y101" s="106"/>
      <c r="Z101" s="106"/>
    </row>
    <row r="102" spans="1:26" ht="31.5" hidden="1" customHeight="1">
      <c r="A102" s="310" t="s">
        <v>1916</v>
      </c>
      <c r="B102" s="122" t="s">
        <v>455</v>
      </c>
      <c r="C102" s="141"/>
      <c r="D102" s="141"/>
      <c r="E102" s="141"/>
      <c r="F102" s="141"/>
      <c r="G102" s="141"/>
      <c r="H102" s="106"/>
      <c r="I102" s="105"/>
      <c r="J102" s="105"/>
      <c r="K102" s="105"/>
      <c r="L102" s="105"/>
      <c r="M102" s="106"/>
      <c r="N102" s="106"/>
      <c r="O102" s="106"/>
      <c r="P102" s="106"/>
      <c r="Q102" s="106"/>
      <c r="R102" s="106"/>
      <c r="S102" s="106"/>
      <c r="T102" s="106"/>
      <c r="U102" s="106"/>
      <c r="V102" s="106"/>
      <c r="W102" s="106"/>
      <c r="X102" s="106"/>
      <c r="Y102" s="106"/>
      <c r="Z102" s="106"/>
    </row>
    <row r="103" spans="1:26" ht="31.5" hidden="1" customHeight="1">
      <c r="A103" s="310" t="s">
        <v>457</v>
      </c>
      <c r="B103" s="122" t="s">
        <v>458</v>
      </c>
      <c r="C103" s="150"/>
      <c r="D103" s="141"/>
      <c r="E103" s="125"/>
      <c r="F103" s="141"/>
      <c r="G103" s="460"/>
      <c r="H103" s="461"/>
      <c r="I103" s="105"/>
      <c r="J103" s="105"/>
      <c r="K103" s="105"/>
      <c r="L103" s="105"/>
      <c r="M103" s="106"/>
      <c r="N103" s="106"/>
      <c r="O103" s="106"/>
      <c r="P103" s="106"/>
      <c r="Q103" s="106"/>
      <c r="R103" s="106"/>
      <c r="S103" s="106"/>
      <c r="T103" s="106"/>
      <c r="U103" s="106"/>
      <c r="V103" s="106"/>
      <c r="W103" s="106"/>
      <c r="X103" s="106"/>
      <c r="Y103" s="106"/>
      <c r="Z103" s="106"/>
    </row>
    <row r="104" spans="1:26" ht="39.75" hidden="1" customHeight="1">
      <c r="A104" s="323" t="s">
        <v>1917</v>
      </c>
      <c r="B104" s="324" t="s">
        <v>51</v>
      </c>
      <c r="C104" s="456"/>
      <c r="D104" s="456"/>
      <c r="E104" s="456"/>
      <c r="F104" s="456"/>
      <c r="G104" s="457"/>
      <c r="H104" s="458"/>
      <c r="I104" s="105">
        <f>SUM(D105:D106)</f>
        <v>0</v>
      </c>
      <c r="J104" s="105">
        <f>COUNT(D105:D106)*2</f>
        <v>0</v>
      </c>
      <c r="K104" s="105"/>
      <c r="L104" s="105"/>
      <c r="M104" s="106"/>
      <c r="N104" s="106"/>
      <c r="O104" s="106"/>
      <c r="P104" s="106"/>
      <c r="Q104" s="106"/>
      <c r="R104" s="106"/>
      <c r="S104" s="106"/>
      <c r="T104" s="106"/>
      <c r="U104" s="106"/>
      <c r="V104" s="106"/>
      <c r="W104" s="106"/>
      <c r="X104" s="106"/>
      <c r="Y104" s="106"/>
      <c r="Z104" s="106"/>
    </row>
    <row r="105" spans="1:26" ht="63" hidden="1" customHeight="1">
      <c r="A105" s="310" t="s">
        <v>1918</v>
      </c>
      <c r="B105" s="212" t="s">
        <v>460</v>
      </c>
      <c r="C105" s="141"/>
      <c r="D105" s="141"/>
      <c r="E105" s="141"/>
      <c r="F105" s="141"/>
      <c r="G105" s="141"/>
      <c r="H105" s="106"/>
      <c r="I105" s="105"/>
      <c r="J105" s="105"/>
      <c r="K105" s="105"/>
      <c r="L105" s="105"/>
      <c r="M105" s="106"/>
      <c r="N105" s="106"/>
      <c r="O105" s="106"/>
      <c r="P105" s="106"/>
      <c r="Q105" s="106"/>
      <c r="R105" s="106"/>
      <c r="S105" s="106"/>
      <c r="T105" s="106"/>
      <c r="U105" s="106"/>
      <c r="V105" s="106"/>
      <c r="W105" s="106"/>
      <c r="X105" s="106"/>
      <c r="Y105" s="106"/>
      <c r="Z105" s="106"/>
    </row>
    <row r="106" spans="1:26" ht="63" hidden="1" customHeight="1">
      <c r="A106" s="334" t="s">
        <v>463</v>
      </c>
      <c r="B106" s="129" t="s">
        <v>464</v>
      </c>
      <c r="C106" s="143"/>
      <c r="D106" s="143"/>
      <c r="E106" s="143"/>
      <c r="F106" s="143"/>
      <c r="G106" s="143"/>
      <c r="H106" s="106"/>
      <c r="I106" s="105"/>
      <c r="J106" s="105"/>
      <c r="K106" s="105"/>
      <c r="L106" s="105"/>
      <c r="M106" s="106"/>
      <c r="N106" s="106"/>
      <c r="O106" s="106"/>
      <c r="P106" s="106"/>
      <c r="Q106" s="106"/>
      <c r="R106" s="106"/>
      <c r="S106" s="106"/>
      <c r="T106" s="106"/>
      <c r="U106" s="106"/>
      <c r="V106" s="106"/>
      <c r="W106" s="106"/>
      <c r="X106" s="106"/>
      <c r="Y106" s="106"/>
      <c r="Z106" s="106"/>
    </row>
    <row r="107" spans="1:26" ht="23.25" customHeight="1">
      <c r="A107" s="89"/>
      <c r="B107" s="1607" t="s">
        <v>465</v>
      </c>
      <c r="C107" s="1570"/>
      <c r="D107" s="1570"/>
      <c r="E107" s="1570"/>
      <c r="F107" s="1570"/>
      <c r="G107" s="1573"/>
      <c r="H107" s="450"/>
      <c r="I107" s="287">
        <f t="shared" ref="I107:J107" si="3">I108+I117+I124+I134+I140</f>
        <v>40</v>
      </c>
      <c r="J107" s="287">
        <f t="shared" si="3"/>
        <v>40</v>
      </c>
      <c r="K107" s="287">
        <f t="shared" ref="K107:K108" si="4">I107*100/J107</f>
        <v>100</v>
      </c>
      <c r="L107" s="287"/>
      <c r="M107" s="63"/>
      <c r="N107" s="63"/>
      <c r="O107" s="63"/>
      <c r="P107" s="63"/>
      <c r="Q107" s="63"/>
      <c r="R107" s="63"/>
      <c r="S107" s="63"/>
      <c r="T107" s="63"/>
      <c r="U107" s="63"/>
      <c r="V107" s="63"/>
      <c r="W107" s="63"/>
      <c r="X107" s="63"/>
      <c r="Y107" s="63"/>
      <c r="Z107" s="63"/>
    </row>
    <row r="108" spans="1:26" ht="54.75" customHeight="1">
      <c r="A108" s="330" t="s">
        <v>214</v>
      </c>
      <c r="B108" s="1689" t="s">
        <v>215</v>
      </c>
      <c r="C108" s="1570"/>
      <c r="D108" s="1570"/>
      <c r="E108" s="1570"/>
      <c r="F108" s="1570"/>
      <c r="G108" s="1573"/>
      <c r="H108" s="451"/>
      <c r="I108" s="287">
        <f>SUM(D109:D114)</f>
        <v>8</v>
      </c>
      <c r="J108" s="287">
        <f>COUNT(D109:D114)*2</f>
        <v>8</v>
      </c>
      <c r="K108" s="287">
        <f t="shared" si="4"/>
        <v>100</v>
      </c>
      <c r="L108" s="287"/>
      <c r="M108" s="63"/>
      <c r="N108" s="63"/>
      <c r="O108" s="63"/>
      <c r="P108" s="63"/>
      <c r="Q108" s="63"/>
      <c r="R108" s="63"/>
      <c r="S108" s="63"/>
      <c r="T108" s="63"/>
      <c r="U108" s="63"/>
      <c r="V108" s="63"/>
      <c r="W108" s="63"/>
      <c r="X108" s="63"/>
      <c r="Y108" s="63"/>
      <c r="Z108" s="63"/>
    </row>
    <row r="109" spans="1:26" ht="100">
      <c r="A109" s="89" t="s">
        <v>1921</v>
      </c>
      <c r="B109" s="146" t="s">
        <v>467</v>
      </c>
      <c r="C109" s="462" t="s">
        <v>2619</v>
      </c>
      <c r="D109" s="94">
        <v>2</v>
      </c>
      <c r="E109" s="94" t="s">
        <v>469</v>
      </c>
      <c r="F109" s="146" t="s">
        <v>2620</v>
      </c>
      <c r="G109" s="135"/>
      <c r="H109" s="63"/>
      <c r="I109" s="287"/>
      <c r="J109" s="287"/>
      <c r="K109" s="287"/>
      <c r="L109" s="287"/>
      <c r="M109" s="63"/>
      <c r="N109" s="63"/>
      <c r="O109" s="63"/>
      <c r="P109" s="63"/>
      <c r="Q109" s="63"/>
      <c r="R109" s="63"/>
      <c r="S109" s="63"/>
      <c r="T109" s="63"/>
      <c r="U109" s="63"/>
      <c r="V109" s="63"/>
      <c r="W109" s="63"/>
      <c r="X109" s="63"/>
      <c r="Y109" s="63"/>
      <c r="Z109" s="63"/>
    </row>
    <row r="110" spans="1:26" ht="75">
      <c r="A110" s="89" t="s">
        <v>1925</v>
      </c>
      <c r="B110" s="146" t="s">
        <v>475</v>
      </c>
      <c r="C110" s="93" t="s">
        <v>2621</v>
      </c>
      <c r="D110" s="94">
        <v>2</v>
      </c>
      <c r="E110" s="94" t="s">
        <v>469</v>
      </c>
      <c r="F110" s="146" t="s">
        <v>2622</v>
      </c>
      <c r="G110" s="135"/>
      <c r="H110" s="63"/>
      <c r="I110" s="287"/>
      <c r="J110" s="287"/>
      <c r="K110" s="287"/>
      <c r="L110" s="287"/>
      <c r="M110" s="63"/>
      <c r="N110" s="63"/>
      <c r="O110" s="63"/>
      <c r="P110" s="63"/>
      <c r="Q110" s="63"/>
      <c r="R110" s="63"/>
      <c r="S110" s="63"/>
      <c r="T110" s="63"/>
      <c r="U110" s="63"/>
      <c r="V110" s="63"/>
      <c r="W110" s="63"/>
      <c r="X110" s="63"/>
      <c r="Y110" s="63"/>
      <c r="Z110" s="63"/>
    </row>
    <row r="111" spans="1:26" ht="31.5" hidden="1" customHeight="1">
      <c r="A111" s="310" t="s">
        <v>480</v>
      </c>
      <c r="B111" s="463" t="s">
        <v>481</v>
      </c>
      <c r="C111" s="141"/>
      <c r="D111" s="141"/>
      <c r="E111" s="141"/>
      <c r="F111" s="141"/>
      <c r="G111" s="141"/>
      <c r="H111" s="106"/>
      <c r="I111" s="105"/>
      <c r="J111" s="105"/>
      <c r="K111" s="105"/>
      <c r="L111" s="105"/>
      <c r="M111" s="106"/>
      <c r="N111" s="106"/>
      <c r="O111" s="106"/>
      <c r="P111" s="106"/>
      <c r="Q111" s="106"/>
      <c r="R111" s="106"/>
      <c r="S111" s="106"/>
      <c r="T111" s="106"/>
      <c r="U111" s="106"/>
      <c r="V111" s="106"/>
      <c r="W111" s="106"/>
      <c r="X111" s="106"/>
      <c r="Y111" s="106"/>
      <c r="Z111" s="106"/>
    </row>
    <row r="112" spans="1:26" ht="31.5" hidden="1" customHeight="1">
      <c r="A112" s="310" t="s">
        <v>1933</v>
      </c>
      <c r="B112" s="463" t="s">
        <v>483</v>
      </c>
      <c r="C112" s="106"/>
      <c r="D112" s="141"/>
      <c r="E112" s="141"/>
      <c r="F112" s="141"/>
      <c r="G112" s="141"/>
      <c r="H112" s="106"/>
      <c r="I112" s="105"/>
      <c r="J112" s="105"/>
      <c r="K112" s="105"/>
      <c r="L112" s="105"/>
      <c r="M112" s="106"/>
      <c r="N112" s="106"/>
      <c r="O112" s="106"/>
      <c r="P112" s="106"/>
      <c r="Q112" s="106"/>
      <c r="R112" s="106"/>
      <c r="S112" s="106"/>
      <c r="T112" s="106"/>
      <c r="U112" s="106"/>
      <c r="V112" s="106"/>
      <c r="W112" s="106"/>
      <c r="X112" s="106"/>
      <c r="Y112" s="106"/>
      <c r="Z112" s="106"/>
    </row>
    <row r="113" spans="1:26" ht="75">
      <c r="A113" s="89" t="s">
        <v>484</v>
      </c>
      <c r="B113" s="146" t="s">
        <v>485</v>
      </c>
      <c r="C113" s="93" t="s">
        <v>1935</v>
      </c>
      <c r="D113" s="94">
        <v>2</v>
      </c>
      <c r="E113" s="94" t="s">
        <v>469</v>
      </c>
      <c r="F113" s="146" t="s">
        <v>2623</v>
      </c>
      <c r="G113" s="135"/>
      <c r="H113" s="63"/>
      <c r="I113" s="287"/>
      <c r="J113" s="287"/>
      <c r="K113" s="287"/>
      <c r="L113" s="287"/>
      <c r="M113" s="63"/>
      <c r="N113" s="63"/>
      <c r="O113" s="63"/>
      <c r="P113" s="63"/>
      <c r="Q113" s="63"/>
      <c r="R113" s="63"/>
      <c r="S113" s="63"/>
      <c r="T113" s="63"/>
      <c r="U113" s="63"/>
      <c r="V113" s="63"/>
      <c r="W113" s="63"/>
      <c r="X113" s="63"/>
      <c r="Y113" s="63"/>
      <c r="Z113" s="63"/>
    </row>
    <row r="114" spans="1:26" ht="50">
      <c r="A114" s="89" t="s">
        <v>1938</v>
      </c>
      <c r="B114" s="146" t="s">
        <v>487</v>
      </c>
      <c r="C114" s="462" t="s">
        <v>488</v>
      </c>
      <c r="D114" s="94">
        <v>2</v>
      </c>
      <c r="E114" s="94" t="s">
        <v>469</v>
      </c>
      <c r="F114" s="146" t="s">
        <v>2624</v>
      </c>
      <c r="G114" s="135"/>
      <c r="H114" s="63"/>
      <c r="I114" s="287"/>
      <c r="J114" s="287"/>
      <c r="K114" s="287"/>
      <c r="L114" s="287"/>
      <c r="M114" s="63"/>
      <c r="N114" s="63"/>
      <c r="O114" s="63"/>
      <c r="P114" s="63"/>
      <c r="Q114" s="63"/>
      <c r="R114" s="63"/>
      <c r="S114" s="63"/>
      <c r="T114" s="63"/>
      <c r="U114" s="63"/>
      <c r="V114" s="63"/>
      <c r="W114" s="63"/>
      <c r="X114" s="63"/>
      <c r="Y114" s="63"/>
      <c r="Z114" s="63"/>
    </row>
    <row r="115" spans="1:26" ht="47.25" hidden="1" customHeight="1">
      <c r="A115" s="310" t="s">
        <v>1939</v>
      </c>
      <c r="B115" s="161" t="s">
        <v>490</v>
      </c>
      <c r="C115" s="253"/>
      <c r="D115" s="141"/>
      <c r="E115" s="141"/>
      <c r="F115" s="150"/>
      <c r="G115" s="141"/>
      <c r="H115" s="106"/>
      <c r="I115" s="105"/>
      <c r="J115" s="105"/>
      <c r="K115" s="105"/>
      <c r="L115" s="105"/>
      <c r="M115" s="106"/>
      <c r="N115" s="106"/>
      <c r="O115" s="106"/>
      <c r="P115" s="106"/>
      <c r="Q115" s="106"/>
      <c r="R115" s="106"/>
      <c r="S115" s="106"/>
      <c r="T115" s="106"/>
      <c r="U115" s="106"/>
      <c r="V115" s="106"/>
      <c r="W115" s="106"/>
      <c r="X115" s="106"/>
      <c r="Y115" s="106"/>
      <c r="Z115" s="106"/>
    </row>
    <row r="116" spans="1:26" ht="31.5" hidden="1" customHeight="1">
      <c r="A116" s="310" t="s">
        <v>493</v>
      </c>
      <c r="B116" s="463" t="s">
        <v>494</v>
      </c>
      <c r="C116" s="141"/>
      <c r="D116" s="141"/>
      <c r="E116" s="141"/>
      <c r="F116" s="141"/>
      <c r="G116" s="141"/>
      <c r="H116" s="106"/>
      <c r="I116" s="105"/>
      <c r="J116" s="105"/>
      <c r="K116" s="105"/>
      <c r="L116" s="105"/>
      <c r="M116" s="106"/>
      <c r="N116" s="106"/>
      <c r="O116" s="106"/>
      <c r="P116" s="106"/>
      <c r="Q116" s="106"/>
      <c r="R116" s="106"/>
      <c r="S116" s="106"/>
      <c r="T116" s="106"/>
      <c r="U116" s="106"/>
      <c r="V116" s="106"/>
      <c r="W116" s="106"/>
      <c r="X116" s="106"/>
      <c r="Y116" s="106"/>
      <c r="Z116" s="106"/>
    </row>
    <row r="117" spans="1:26" ht="85.5" customHeight="1">
      <c r="A117" s="158" t="s">
        <v>216</v>
      </c>
      <c r="B117" s="1689" t="s">
        <v>217</v>
      </c>
      <c r="C117" s="1570"/>
      <c r="D117" s="1570"/>
      <c r="E117" s="1570"/>
      <c r="F117" s="1570"/>
      <c r="G117" s="1573"/>
      <c r="H117" s="451"/>
      <c r="I117" s="287">
        <f>SUM(D118:D122)</f>
        <v>8</v>
      </c>
      <c r="J117" s="287">
        <f>COUNT(D118:D122)*2</f>
        <v>8</v>
      </c>
      <c r="K117" s="287">
        <f>I117*100/J117</f>
        <v>100</v>
      </c>
      <c r="L117" s="287"/>
      <c r="M117" s="63"/>
      <c r="N117" s="63"/>
      <c r="O117" s="63"/>
      <c r="P117" s="63"/>
      <c r="Q117" s="63"/>
      <c r="R117" s="63"/>
      <c r="S117" s="63"/>
      <c r="T117" s="63"/>
      <c r="U117" s="63"/>
      <c r="V117" s="63"/>
      <c r="W117" s="63"/>
      <c r="X117" s="63"/>
      <c r="Y117" s="63"/>
      <c r="Z117" s="63"/>
    </row>
    <row r="118" spans="1:26" ht="100">
      <c r="A118" s="89" t="s">
        <v>1943</v>
      </c>
      <c r="B118" s="69" t="s">
        <v>498</v>
      </c>
      <c r="C118" s="93" t="s">
        <v>2625</v>
      </c>
      <c r="D118" s="94">
        <v>2</v>
      </c>
      <c r="E118" s="94" t="s">
        <v>469</v>
      </c>
      <c r="F118" s="69" t="s">
        <v>2626</v>
      </c>
      <c r="G118" s="135"/>
      <c r="H118" s="63"/>
      <c r="I118" s="287"/>
      <c r="J118" s="287"/>
      <c r="K118" s="287"/>
      <c r="L118" s="287"/>
      <c r="M118" s="63"/>
      <c r="N118" s="63"/>
      <c r="O118" s="63"/>
      <c r="P118" s="63"/>
      <c r="Q118" s="63"/>
      <c r="R118" s="63"/>
      <c r="S118" s="63"/>
      <c r="T118" s="63"/>
      <c r="U118" s="63"/>
      <c r="V118" s="63"/>
      <c r="W118" s="63"/>
      <c r="X118" s="63"/>
      <c r="Y118" s="63"/>
      <c r="Z118" s="63"/>
    </row>
    <row r="119" spans="1:26" ht="66" hidden="1" customHeight="1">
      <c r="A119" s="310" t="s">
        <v>509</v>
      </c>
      <c r="B119" s="464" t="s">
        <v>510</v>
      </c>
      <c r="C119" s="141"/>
      <c r="D119" s="141"/>
      <c r="E119" s="141"/>
      <c r="F119" s="141"/>
      <c r="G119" s="141"/>
      <c r="H119" s="106"/>
      <c r="I119" s="105"/>
      <c r="J119" s="105"/>
      <c r="K119" s="105"/>
      <c r="L119" s="105"/>
      <c r="M119" s="106"/>
      <c r="N119" s="106"/>
      <c r="O119" s="106"/>
      <c r="P119" s="106"/>
      <c r="Q119" s="106"/>
      <c r="R119" s="106"/>
      <c r="S119" s="106"/>
      <c r="T119" s="106"/>
      <c r="U119" s="106"/>
      <c r="V119" s="106"/>
      <c r="W119" s="106"/>
      <c r="X119" s="106"/>
      <c r="Y119" s="106"/>
      <c r="Z119" s="106"/>
    </row>
    <row r="120" spans="1:26" ht="75">
      <c r="A120" s="89" t="s">
        <v>1949</v>
      </c>
      <c r="B120" s="465" t="s">
        <v>2627</v>
      </c>
      <c r="C120" s="462" t="s">
        <v>2628</v>
      </c>
      <c r="D120" s="94">
        <v>2</v>
      </c>
      <c r="E120" s="94" t="s">
        <v>469</v>
      </c>
      <c r="F120" s="69"/>
      <c r="G120" s="135"/>
      <c r="H120" s="63"/>
      <c r="I120" s="287"/>
      <c r="J120" s="287"/>
      <c r="K120" s="287"/>
      <c r="L120" s="287"/>
      <c r="M120" s="63"/>
      <c r="N120" s="63"/>
      <c r="O120" s="63"/>
      <c r="P120" s="63"/>
      <c r="Q120" s="63"/>
      <c r="R120" s="63"/>
      <c r="S120" s="63"/>
      <c r="T120" s="63"/>
      <c r="U120" s="63"/>
      <c r="V120" s="63"/>
      <c r="W120" s="63"/>
      <c r="X120" s="63"/>
      <c r="Y120" s="63"/>
      <c r="Z120" s="63"/>
    </row>
    <row r="121" spans="1:26" ht="50">
      <c r="A121" s="89"/>
      <c r="B121" s="69"/>
      <c r="C121" s="462" t="s">
        <v>2629</v>
      </c>
      <c r="D121" s="94">
        <v>2</v>
      </c>
      <c r="E121" s="94" t="s">
        <v>469</v>
      </c>
      <c r="F121" s="69" t="s">
        <v>2630</v>
      </c>
      <c r="G121" s="135"/>
      <c r="H121" s="63"/>
      <c r="I121" s="287"/>
      <c r="J121" s="287"/>
      <c r="K121" s="287"/>
      <c r="L121" s="287"/>
      <c r="M121" s="63"/>
      <c r="N121" s="63"/>
      <c r="O121" s="63"/>
      <c r="P121" s="63"/>
      <c r="Q121" s="63"/>
      <c r="R121" s="63"/>
      <c r="S121" s="63"/>
      <c r="T121" s="63"/>
      <c r="U121" s="63"/>
      <c r="V121" s="63"/>
      <c r="W121" s="63"/>
      <c r="X121" s="63"/>
      <c r="Y121" s="63"/>
      <c r="Z121" s="63"/>
    </row>
    <row r="122" spans="1:26" ht="75">
      <c r="A122" s="89" t="s">
        <v>1953</v>
      </c>
      <c r="B122" s="466" t="s">
        <v>520</v>
      </c>
      <c r="C122" s="462" t="s">
        <v>2631</v>
      </c>
      <c r="D122" s="94">
        <v>2</v>
      </c>
      <c r="E122" s="94" t="s">
        <v>535</v>
      </c>
      <c r="F122" s="69" t="s">
        <v>2632</v>
      </c>
      <c r="G122" s="135"/>
      <c r="H122" s="63"/>
      <c r="I122" s="287"/>
      <c r="J122" s="287"/>
      <c r="K122" s="287"/>
      <c r="L122" s="287"/>
      <c r="M122" s="63"/>
      <c r="N122" s="63"/>
      <c r="O122" s="63"/>
      <c r="P122" s="63"/>
      <c r="Q122" s="63"/>
      <c r="R122" s="63"/>
      <c r="S122" s="63"/>
      <c r="T122" s="63"/>
      <c r="U122" s="63"/>
      <c r="V122" s="63"/>
      <c r="W122" s="63"/>
      <c r="X122" s="63"/>
      <c r="Y122" s="63"/>
      <c r="Z122" s="63"/>
    </row>
    <row r="123" spans="1:26" ht="47.25" hidden="1" customHeight="1">
      <c r="A123" s="310" t="s">
        <v>521</v>
      </c>
      <c r="B123" s="173" t="s">
        <v>522</v>
      </c>
      <c r="C123" s="141"/>
      <c r="D123" s="141"/>
      <c r="E123" s="141"/>
      <c r="F123" s="141"/>
      <c r="G123" s="141"/>
      <c r="H123" s="106"/>
      <c r="I123" s="105"/>
      <c r="J123" s="105"/>
      <c r="K123" s="105"/>
      <c r="L123" s="105"/>
      <c r="M123" s="106"/>
      <c r="N123" s="106"/>
      <c r="O123" s="106"/>
      <c r="P123" s="106"/>
      <c r="Q123" s="106"/>
      <c r="R123" s="106"/>
      <c r="S123" s="106"/>
      <c r="T123" s="106"/>
      <c r="U123" s="106"/>
      <c r="V123" s="106"/>
      <c r="W123" s="106"/>
      <c r="X123" s="106"/>
      <c r="Y123" s="106"/>
      <c r="Z123" s="106"/>
    </row>
    <row r="124" spans="1:26" ht="23.25" customHeight="1">
      <c r="A124" s="158" t="s">
        <v>218</v>
      </c>
      <c r="B124" s="1689" t="s">
        <v>219</v>
      </c>
      <c r="C124" s="1570"/>
      <c r="D124" s="1570"/>
      <c r="E124" s="1570"/>
      <c r="F124" s="1570"/>
      <c r="G124" s="1573"/>
      <c r="H124" s="451"/>
      <c r="I124" s="287">
        <f>SUM(D125:D133)</f>
        <v>18</v>
      </c>
      <c r="J124" s="287">
        <f>COUNT(D125:D133)*2</f>
        <v>18</v>
      </c>
      <c r="K124" s="287">
        <f>I124*100/J124</f>
        <v>100</v>
      </c>
      <c r="L124" s="287"/>
      <c r="M124" s="63"/>
      <c r="N124" s="63"/>
      <c r="O124" s="63"/>
      <c r="P124" s="63"/>
      <c r="Q124" s="63"/>
      <c r="R124" s="63"/>
      <c r="S124" s="63"/>
      <c r="T124" s="63"/>
      <c r="U124" s="63"/>
      <c r="V124" s="63"/>
      <c r="W124" s="63"/>
      <c r="X124" s="63"/>
      <c r="Y124" s="63"/>
      <c r="Z124" s="63"/>
    </row>
    <row r="125" spans="1:26" ht="75">
      <c r="A125" s="89" t="s">
        <v>1954</v>
      </c>
      <c r="B125" s="69" t="s">
        <v>524</v>
      </c>
      <c r="C125" s="462" t="s">
        <v>2633</v>
      </c>
      <c r="D125" s="94">
        <v>2</v>
      </c>
      <c r="E125" s="94" t="s">
        <v>469</v>
      </c>
      <c r="F125" s="69" t="s">
        <v>2634</v>
      </c>
      <c r="G125" s="135"/>
      <c r="H125" s="63"/>
      <c r="I125" s="287"/>
      <c r="J125" s="287"/>
      <c r="K125" s="287"/>
      <c r="L125" s="287"/>
      <c r="M125" s="63"/>
      <c r="N125" s="63"/>
      <c r="O125" s="63"/>
      <c r="P125" s="63"/>
      <c r="Q125" s="63"/>
      <c r="R125" s="63"/>
      <c r="S125" s="63"/>
      <c r="T125" s="63"/>
      <c r="U125" s="63"/>
      <c r="V125" s="63"/>
      <c r="W125" s="63"/>
      <c r="X125" s="63"/>
      <c r="Y125" s="63"/>
      <c r="Z125" s="63"/>
    </row>
    <row r="126" spans="1:26" ht="50">
      <c r="A126" s="89"/>
      <c r="B126" s="69"/>
      <c r="C126" s="93" t="s">
        <v>2635</v>
      </c>
      <c r="D126" s="94">
        <v>2</v>
      </c>
      <c r="E126" s="94" t="s">
        <v>469</v>
      </c>
      <c r="F126" s="69" t="s">
        <v>2636</v>
      </c>
      <c r="G126" s="135"/>
      <c r="H126" s="63"/>
      <c r="I126" s="287"/>
      <c r="J126" s="287"/>
      <c r="K126" s="287"/>
      <c r="L126" s="287"/>
      <c r="M126" s="63"/>
      <c r="N126" s="63"/>
      <c r="O126" s="63"/>
      <c r="P126" s="63"/>
      <c r="Q126" s="63"/>
      <c r="R126" s="63"/>
      <c r="S126" s="63"/>
      <c r="T126" s="63"/>
      <c r="U126" s="63"/>
      <c r="V126" s="63"/>
      <c r="W126" s="63"/>
      <c r="X126" s="63"/>
      <c r="Y126" s="63"/>
      <c r="Z126" s="63"/>
    </row>
    <row r="127" spans="1:26" ht="75">
      <c r="A127" s="89"/>
      <c r="B127" s="69"/>
      <c r="C127" s="93" t="s">
        <v>2637</v>
      </c>
      <c r="D127" s="94">
        <v>2</v>
      </c>
      <c r="E127" s="94" t="s">
        <v>535</v>
      </c>
      <c r="F127" s="69" t="s">
        <v>2638</v>
      </c>
      <c r="G127" s="135"/>
      <c r="H127" s="63"/>
      <c r="I127" s="287"/>
      <c r="J127" s="287"/>
      <c r="K127" s="287"/>
      <c r="L127" s="287"/>
      <c r="M127" s="63"/>
      <c r="N127" s="63"/>
      <c r="O127" s="63"/>
      <c r="P127" s="63"/>
      <c r="Q127" s="63"/>
      <c r="R127" s="63"/>
      <c r="S127" s="63"/>
      <c r="T127" s="63"/>
      <c r="U127" s="63"/>
      <c r="V127" s="63"/>
      <c r="W127" s="63"/>
      <c r="X127" s="63"/>
      <c r="Y127" s="63"/>
      <c r="Z127" s="63"/>
    </row>
    <row r="128" spans="1:26" ht="125">
      <c r="A128" s="89" t="s">
        <v>1958</v>
      </c>
      <c r="B128" s="69" t="s">
        <v>528</v>
      </c>
      <c r="C128" s="93" t="s">
        <v>2639</v>
      </c>
      <c r="D128" s="94">
        <v>2</v>
      </c>
      <c r="E128" s="94" t="s">
        <v>324</v>
      </c>
      <c r="F128" s="69" t="s">
        <v>2640</v>
      </c>
      <c r="G128" s="135"/>
      <c r="H128" s="63"/>
      <c r="I128" s="287"/>
      <c r="J128" s="287"/>
      <c r="K128" s="287"/>
      <c r="L128" s="287"/>
      <c r="M128" s="63"/>
      <c r="N128" s="63"/>
      <c r="O128" s="63"/>
      <c r="P128" s="63"/>
      <c r="Q128" s="63"/>
      <c r="R128" s="63"/>
      <c r="S128" s="63"/>
      <c r="T128" s="63"/>
      <c r="U128" s="63"/>
      <c r="V128" s="63"/>
      <c r="W128" s="63"/>
      <c r="X128" s="63"/>
      <c r="Y128" s="63"/>
      <c r="Z128" s="63"/>
    </row>
    <row r="129" spans="1:26" ht="125">
      <c r="A129" s="89" t="s">
        <v>1960</v>
      </c>
      <c r="B129" s="69" t="s">
        <v>2641</v>
      </c>
      <c r="C129" s="93" t="s">
        <v>2642</v>
      </c>
      <c r="D129" s="94">
        <v>2</v>
      </c>
      <c r="E129" s="94" t="s">
        <v>2643</v>
      </c>
      <c r="F129" s="69" t="s">
        <v>2644</v>
      </c>
      <c r="G129" s="135"/>
      <c r="H129" s="63"/>
      <c r="I129" s="287"/>
      <c r="J129" s="287"/>
      <c r="K129" s="287"/>
      <c r="L129" s="287"/>
      <c r="M129" s="63"/>
      <c r="N129" s="63"/>
      <c r="O129" s="63"/>
      <c r="P129" s="63"/>
      <c r="Q129" s="63"/>
      <c r="R129" s="63"/>
      <c r="S129" s="63"/>
      <c r="T129" s="63"/>
      <c r="U129" s="63"/>
      <c r="V129" s="63"/>
      <c r="W129" s="63"/>
      <c r="X129" s="63"/>
      <c r="Y129" s="63"/>
      <c r="Z129" s="63"/>
    </row>
    <row r="130" spans="1:26" ht="75">
      <c r="A130" s="89"/>
      <c r="B130" s="69"/>
      <c r="C130" s="93" t="s">
        <v>2645</v>
      </c>
      <c r="D130" s="94">
        <v>2</v>
      </c>
      <c r="E130" s="94" t="s">
        <v>2643</v>
      </c>
      <c r="F130" s="69" t="s">
        <v>2646</v>
      </c>
      <c r="G130" s="135"/>
      <c r="H130" s="63"/>
      <c r="I130" s="287"/>
      <c r="J130" s="287"/>
      <c r="K130" s="287"/>
      <c r="L130" s="287"/>
      <c r="M130" s="63"/>
      <c r="N130" s="63"/>
      <c r="O130" s="63"/>
      <c r="P130" s="63"/>
      <c r="Q130" s="63"/>
      <c r="R130" s="63"/>
      <c r="S130" s="63"/>
      <c r="T130" s="63"/>
      <c r="U130" s="63"/>
      <c r="V130" s="63"/>
      <c r="W130" s="63"/>
      <c r="X130" s="63"/>
      <c r="Y130" s="63"/>
      <c r="Z130" s="63"/>
    </row>
    <row r="131" spans="1:26" ht="75">
      <c r="A131" s="89"/>
      <c r="B131" s="69"/>
      <c r="C131" s="93" t="s">
        <v>2647</v>
      </c>
      <c r="D131" s="94">
        <v>2</v>
      </c>
      <c r="E131" s="94" t="s">
        <v>535</v>
      </c>
      <c r="F131" s="69" t="s">
        <v>2648</v>
      </c>
      <c r="G131" s="135"/>
      <c r="H131" s="63"/>
      <c r="I131" s="287"/>
      <c r="J131" s="287"/>
      <c r="K131" s="287"/>
      <c r="L131" s="287"/>
      <c r="M131" s="63"/>
      <c r="N131" s="63"/>
      <c r="O131" s="63"/>
      <c r="P131" s="63"/>
      <c r="Q131" s="63"/>
      <c r="R131" s="63"/>
      <c r="S131" s="63"/>
      <c r="T131" s="63"/>
      <c r="U131" s="63"/>
      <c r="V131" s="63"/>
      <c r="W131" s="63"/>
      <c r="X131" s="63"/>
      <c r="Y131" s="63"/>
      <c r="Z131" s="63"/>
    </row>
    <row r="132" spans="1:26" ht="75">
      <c r="A132" s="89"/>
      <c r="B132" s="69"/>
      <c r="C132" s="93" t="s">
        <v>2649</v>
      </c>
      <c r="D132" s="94">
        <v>2</v>
      </c>
      <c r="E132" s="94" t="s">
        <v>535</v>
      </c>
      <c r="F132" s="69" t="s">
        <v>2650</v>
      </c>
      <c r="G132" s="135"/>
      <c r="H132" s="63"/>
      <c r="I132" s="287"/>
      <c r="J132" s="287"/>
      <c r="K132" s="287"/>
      <c r="L132" s="287"/>
      <c r="M132" s="63"/>
      <c r="N132" s="63"/>
      <c r="O132" s="63"/>
      <c r="P132" s="63"/>
      <c r="Q132" s="63"/>
      <c r="R132" s="63"/>
      <c r="S132" s="63"/>
      <c r="T132" s="63"/>
      <c r="U132" s="63"/>
      <c r="V132" s="63"/>
      <c r="W132" s="63"/>
      <c r="X132" s="63"/>
      <c r="Y132" s="63"/>
      <c r="Z132" s="63"/>
    </row>
    <row r="133" spans="1:26" ht="125">
      <c r="A133" s="89" t="s">
        <v>1962</v>
      </c>
      <c r="B133" s="69" t="s">
        <v>537</v>
      </c>
      <c r="C133" s="93" t="s">
        <v>2651</v>
      </c>
      <c r="D133" s="94">
        <v>2</v>
      </c>
      <c r="E133" s="94" t="s">
        <v>549</v>
      </c>
      <c r="F133" s="69" t="s">
        <v>2652</v>
      </c>
      <c r="G133" s="135"/>
      <c r="H133" s="63"/>
      <c r="I133" s="287"/>
      <c r="J133" s="287"/>
      <c r="K133" s="287"/>
      <c r="L133" s="287"/>
      <c r="M133" s="63"/>
      <c r="N133" s="63"/>
      <c r="O133" s="63"/>
      <c r="P133" s="63"/>
      <c r="Q133" s="63"/>
      <c r="R133" s="63"/>
      <c r="S133" s="63"/>
      <c r="T133" s="63"/>
      <c r="U133" s="63"/>
      <c r="V133" s="63"/>
      <c r="W133" s="63"/>
      <c r="X133" s="63"/>
      <c r="Y133" s="63"/>
      <c r="Z133" s="63"/>
    </row>
    <row r="134" spans="1:26" ht="69" customHeight="1">
      <c r="A134" s="158" t="s">
        <v>220</v>
      </c>
      <c r="B134" s="1689" t="s">
        <v>221</v>
      </c>
      <c r="C134" s="1570"/>
      <c r="D134" s="1570"/>
      <c r="E134" s="1570"/>
      <c r="F134" s="1570"/>
      <c r="G134" s="1573"/>
      <c r="H134" s="451"/>
      <c r="I134" s="287">
        <f>SUM(D135:D138)</f>
        <v>4</v>
      </c>
      <c r="J134" s="287">
        <f>COUNT(D135:D138)*2</f>
        <v>4</v>
      </c>
      <c r="K134" s="287">
        <f>I134*100/J134</f>
        <v>100</v>
      </c>
      <c r="L134" s="287"/>
      <c r="M134" s="63"/>
      <c r="N134" s="63"/>
      <c r="O134" s="63"/>
      <c r="P134" s="63"/>
      <c r="Q134" s="63"/>
      <c r="R134" s="63"/>
      <c r="S134" s="63"/>
      <c r="T134" s="63"/>
      <c r="U134" s="63"/>
      <c r="V134" s="63"/>
      <c r="W134" s="63"/>
      <c r="X134" s="63"/>
      <c r="Y134" s="63"/>
      <c r="Z134" s="63"/>
    </row>
    <row r="135" spans="1:26" ht="75">
      <c r="A135" s="89" t="s">
        <v>1966</v>
      </c>
      <c r="B135" s="69" t="s">
        <v>2653</v>
      </c>
      <c r="C135" s="93" t="s">
        <v>2654</v>
      </c>
      <c r="D135" s="94">
        <v>2</v>
      </c>
      <c r="E135" s="94" t="s">
        <v>369</v>
      </c>
      <c r="F135" s="69" t="s">
        <v>2655</v>
      </c>
      <c r="G135" s="135"/>
      <c r="H135" s="63"/>
      <c r="I135" s="287"/>
      <c r="J135" s="287"/>
      <c r="K135" s="287"/>
      <c r="L135" s="287"/>
      <c r="M135" s="63"/>
      <c r="N135" s="63"/>
      <c r="O135" s="63"/>
      <c r="P135" s="63"/>
      <c r="Q135" s="63"/>
      <c r="R135" s="63"/>
      <c r="S135" s="63"/>
      <c r="T135" s="63"/>
      <c r="U135" s="63"/>
      <c r="V135" s="63"/>
      <c r="W135" s="63"/>
      <c r="X135" s="63"/>
      <c r="Y135" s="63"/>
      <c r="Z135" s="63"/>
    </row>
    <row r="136" spans="1:26" ht="31.5" hidden="1" customHeight="1">
      <c r="A136" s="310" t="s">
        <v>1968</v>
      </c>
      <c r="B136" s="467" t="s">
        <v>544</v>
      </c>
      <c r="C136" s="150"/>
      <c r="D136" s="141"/>
      <c r="E136" s="141"/>
      <c r="F136" s="141"/>
      <c r="G136" s="141"/>
      <c r="H136" s="106"/>
      <c r="I136" s="105"/>
      <c r="J136" s="105"/>
      <c r="K136" s="105"/>
      <c r="L136" s="105"/>
      <c r="M136" s="106"/>
      <c r="N136" s="106"/>
      <c r="O136" s="106"/>
      <c r="P136" s="106"/>
      <c r="Q136" s="106"/>
      <c r="R136" s="106"/>
      <c r="S136" s="106"/>
      <c r="T136" s="106"/>
      <c r="U136" s="106"/>
      <c r="V136" s="106"/>
      <c r="W136" s="106"/>
      <c r="X136" s="106"/>
      <c r="Y136" s="106"/>
      <c r="Z136" s="106"/>
    </row>
    <row r="137" spans="1:26" ht="31.5" hidden="1" customHeight="1">
      <c r="A137" s="310" t="s">
        <v>1969</v>
      </c>
      <c r="B137" s="467" t="s">
        <v>547</v>
      </c>
      <c r="C137" s="150"/>
      <c r="D137" s="141"/>
      <c r="E137" s="141"/>
      <c r="F137" s="141"/>
      <c r="G137" s="141"/>
      <c r="H137" s="106"/>
      <c r="I137" s="105"/>
      <c r="J137" s="105"/>
      <c r="K137" s="105"/>
      <c r="L137" s="105"/>
      <c r="M137" s="106"/>
      <c r="N137" s="106"/>
      <c r="O137" s="106"/>
      <c r="P137" s="106"/>
      <c r="Q137" s="106"/>
      <c r="R137" s="106"/>
      <c r="S137" s="106"/>
      <c r="T137" s="106"/>
      <c r="U137" s="106"/>
      <c r="V137" s="106"/>
      <c r="W137" s="106"/>
      <c r="X137" s="106"/>
      <c r="Y137" s="106"/>
      <c r="Z137" s="106"/>
    </row>
    <row r="138" spans="1:26" ht="100">
      <c r="A138" s="89" t="s">
        <v>1970</v>
      </c>
      <c r="B138" s="69" t="s">
        <v>551</v>
      </c>
      <c r="C138" s="93" t="s">
        <v>2656</v>
      </c>
      <c r="D138" s="94">
        <v>2</v>
      </c>
      <c r="E138" s="94" t="s">
        <v>553</v>
      </c>
      <c r="F138" s="69" t="s">
        <v>2657</v>
      </c>
      <c r="G138" s="135"/>
      <c r="H138" s="63"/>
      <c r="I138" s="287"/>
      <c r="J138" s="287"/>
      <c r="K138" s="287"/>
      <c r="L138" s="287"/>
      <c r="M138" s="63"/>
      <c r="N138" s="63"/>
      <c r="O138" s="63"/>
      <c r="P138" s="63"/>
      <c r="Q138" s="63"/>
      <c r="R138" s="63"/>
      <c r="S138" s="63"/>
      <c r="T138" s="63"/>
      <c r="U138" s="63"/>
      <c r="V138" s="63"/>
      <c r="W138" s="63"/>
      <c r="X138" s="63"/>
      <c r="Y138" s="63"/>
      <c r="Z138" s="63"/>
    </row>
    <row r="139" spans="1:26" ht="74.25" hidden="1" customHeight="1">
      <c r="A139" s="310" t="s">
        <v>1973</v>
      </c>
      <c r="B139" s="122" t="s">
        <v>556</v>
      </c>
      <c r="C139" s="179"/>
      <c r="D139" s="141"/>
      <c r="E139" s="141"/>
      <c r="F139" s="141"/>
      <c r="G139" s="141"/>
      <c r="H139" s="106"/>
      <c r="I139" s="105"/>
      <c r="J139" s="105"/>
      <c r="K139" s="105"/>
      <c r="L139" s="105"/>
      <c r="M139" s="106"/>
      <c r="N139" s="106"/>
      <c r="O139" s="106"/>
      <c r="P139" s="106"/>
      <c r="Q139" s="106"/>
      <c r="R139" s="106"/>
      <c r="S139" s="106"/>
      <c r="T139" s="106"/>
      <c r="U139" s="106"/>
      <c r="V139" s="106"/>
      <c r="W139" s="106"/>
      <c r="X139" s="106"/>
      <c r="Y139" s="106"/>
      <c r="Z139" s="106"/>
    </row>
    <row r="140" spans="1:26" ht="23.25" customHeight="1">
      <c r="A140" s="158" t="s">
        <v>222</v>
      </c>
      <c r="B140" s="1689" t="s">
        <v>223</v>
      </c>
      <c r="C140" s="1570"/>
      <c r="D140" s="1570"/>
      <c r="E140" s="1570"/>
      <c r="F140" s="1570"/>
      <c r="G140" s="1573"/>
      <c r="H140" s="451"/>
      <c r="I140" s="287">
        <f>SUM(D141)</f>
        <v>2</v>
      </c>
      <c r="J140" s="287">
        <f>COUNT(D141)*2</f>
        <v>2</v>
      </c>
      <c r="K140" s="287">
        <f>I140*100/J140</f>
        <v>100</v>
      </c>
      <c r="L140" s="287"/>
      <c r="M140" s="63"/>
      <c r="N140" s="63"/>
      <c r="O140" s="63"/>
      <c r="P140" s="63"/>
      <c r="Q140" s="63"/>
      <c r="R140" s="63"/>
      <c r="S140" s="63"/>
      <c r="T140" s="63"/>
      <c r="U140" s="63"/>
      <c r="V140" s="63"/>
      <c r="W140" s="63"/>
      <c r="X140" s="63"/>
      <c r="Y140" s="63"/>
      <c r="Z140" s="63"/>
    </row>
    <row r="141" spans="1:26" ht="125">
      <c r="A141" s="89" t="s">
        <v>558</v>
      </c>
      <c r="B141" s="69" t="s">
        <v>559</v>
      </c>
      <c r="C141" s="93" t="s">
        <v>2658</v>
      </c>
      <c r="D141" s="94">
        <v>2</v>
      </c>
      <c r="E141" s="94" t="s">
        <v>561</v>
      </c>
      <c r="F141" s="69" t="s">
        <v>2659</v>
      </c>
      <c r="G141" s="135"/>
      <c r="H141" s="63"/>
      <c r="I141" s="287"/>
      <c r="J141" s="287"/>
      <c r="K141" s="287"/>
      <c r="L141" s="287"/>
      <c r="M141" s="63"/>
      <c r="N141" s="63"/>
      <c r="O141" s="63"/>
      <c r="P141" s="63"/>
      <c r="Q141" s="63"/>
      <c r="R141" s="63"/>
      <c r="S141" s="63"/>
      <c r="T141" s="63"/>
      <c r="U141" s="63"/>
      <c r="V141" s="63"/>
      <c r="W141" s="63"/>
      <c r="X141" s="63"/>
      <c r="Y141" s="63"/>
      <c r="Z141" s="63"/>
    </row>
    <row r="142" spans="1:26" ht="47.25" hidden="1" customHeight="1">
      <c r="A142" s="310" t="s">
        <v>1977</v>
      </c>
      <c r="B142" s="467" t="s">
        <v>563</v>
      </c>
      <c r="C142" s="150"/>
      <c r="D142" s="141"/>
      <c r="E142" s="141"/>
      <c r="F142" s="141"/>
      <c r="G142" s="141"/>
      <c r="H142" s="106"/>
      <c r="I142" s="105"/>
      <c r="J142" s="105"/>
      <c r="K142" s="105"/>
      <c r="L142" s="105"/>
      <c r="M142" s="106"/>
      <c r="N142" s="106"/>
      <c r="O142" s="106"/>
      <c r="P142" s="106"/>
      <c r="Q142" s="106"/>
      <c r="R142" s="106"/>
      <c r="S142" s="106"/>
      <c r="T142" s="106"/>
      <c r="U142" s="106"/>
      <c r="V142" s="106"/>
      <c r="W142" s="106"/>
      <c r="X142" s="106"/>
      <c r="Y142" s="106"/>
      <c r="Z142" s="106"/>
    </row>
    <row r="143" spans="1:26" ht="47.25" hidden="1" customHeight="1">
      <c r="A143" s="310" t="s">
        <v>1980</v>
      </c>
      <c r="B143" s="467" t="s">
        <v>566</v>
      </c>
      <c r="C143" s="150"/>
      <c r="D143" s="141"/>
      <c r="E143" s="141"/>
      <c r="F143" s="141"/>
      <c r="G143" s="141"/>
      <c r="H143" s="106"/>
      <c r="I143" s="105"/>
      <c r="J143" s="105"/>
      <c r="K143" s="105"/>
      <c r="L143" s="105"/>
      <c r="M143" s="106"/>
      <c r="N143" s="106"/>
      <c r="O143" s="106"/>
      <c r="P143" s="106"/>
      <c r="Q143" s="106"/>
      <c r="R143" s="106"/>
      <c r="S143" s="106"/>
      <c r="T143" s="106"/>
      <c r="U143" s="106"/>
      <c r="V143" s="106"/>
      <c r="W143" s="106"/>
      <c r="X143" s="106"/>
      <c r="Y143" s="106"/>
      <c r="Z143" s="106"/>
    </row>
    <row r="144" spans="1:26" ht="47.25" hidden="1" customHeight="1">
      <c r="A144" s="310" t="s">
        <v>1981</v>
      </c>
      <c r="B144" s="467" t="s">
        <v>569</v>
      </c>
      <c r="C144" s="150"/>
      <c r="D144" s="141"/>
      <c r="E144" s="141"/>
      <c r="F144" s="141"/>
      <c r="G144" s="141"/>
      <c r="H144" s="106"/>
      <c r="I144" s="105"/>
      <c r="J144" s="105"/>
      <c r="K144" s="105"/>
      <c r="L144" s="105"/>
      <c r="M144" s="106"/>
      <c r="N144" s="106"/>
      <c r="O144" s="106"/>
      <c r="P144" s="106"/>
      <c r="Q144" s="106"/>
      <c r="R144" s="106"/>
      <c r="S144" s="106"/>
      <c r="T144" s="106"/>
      <c r="U144" s="106"/>
      <c r="V144" s="106"/>
      <c r="W144" s="106"/>
      <c r="X144" s="106"/>
      <c r="Y144" s="106"/>
      <c r="Z144" s="106"/>
    </row>
    <row r="145" spans="1:26" ht="47.25" hidden="1" customHeight="1">
      <c r="A145" s="334" t="s">
        <v>574</v>
      </c>
      <c r="B145" s="468" t="s">
        <v>575</v>
      </c>
      <c r="C145" s="143"/>
      <c r="D145" s="143"/>
      <c r="E145" s="143"/>
      <c r="F145" s="143"/>
      <c r="G145" s="143"/>
      <c r="H145" s="106"/>
      <c r="I145" s="105"/>
      <c r="J145" s="105"/>
      <c r="K145" s="105"/>
      <c r="L145" s="105"/>
      <c r="M145" s="106"/>
      <c r="N145" s="106"/>
      <c r="O145" s="106"/>
      <c r="P145" s="106"/>
      <c r="Q145" s="106"/>
      <c r="R145" s="106"/>
      <c r="S145" s="106"/>
      <c r="T145" s="106"/>
      <c r="U145" s="106"/>
      <c r="V145" s="106"/>
      <c r="W145" s="106"/>
      <c r="X145" s="106"/>
      <c r="Y145" s="106"/>
      <c r="Z145" s="106"/>
    </row>
    <row r="146" spans="1:26" ht="47.25" hidden="1" customHeight="1">
      <c r="A146" s="334" t="s">
        <v>63</v>
      </c>
      <c r="B146" s="335" t="s">
        <v>64</v>
      </c>
      <c r="C146" s="336"/>
      <c r="D146" s="336"/>
      <c r="E146" s="336"/>
      <c r="F146" s="336"/>
      <c r="G146" s="469"/>
      <c r="H146" s="470"/>
      <c r="I146" s="105">
        <f>SUM(D147:D157)</f>
        <v>0</v>
      </c>
      <c r="J146" s="105">
        <f>COUNT(D147:D157)*2</f>
        <v>0</v>
      </c>
      <c r="K146" s="105"/>
      <c r="L146" s="105"/>
      <c r="M146" s="106"/>
      <c r="N146" s="106"/>
      <c r="O146" s="106"/>
      <c r="P146" s="106"/>
      <c r="Q146" s="106"/>
      <c r="R146" s="106"/>
      <c r="S146" s="106"/>
      <c r="T146" s="106"/>
      <c r="U146" s="106"/>
      <c r="V146" s="106"/>
      <c r="W146" s="106"/>
      <c r="X146" s="106"/>
      <c r="Y146" s="106"/>
      <c r="Z146" s="106"/>
    </row>
    <row r="147" spans="1:26" ht="62.25" hidden="1" customHeight="1">
      <c r="A147" s="334" t="s">
        <v>576</v>
      </c>
      <c r="B147" s="179" t="s">
        <v>577</v>
      </c>
      <c r="C147" s="179" t="s">
        <v>578</v>
      </c>
      <c r="D147" s="471"/>
      <c r="E147" s="141"/>
      <c r="F147" s="179" t="s">
        <v>579</v>
      </c>
      <c r="G147" s="472"/>
      <c r="H147" s="461"/>
      <c r="I147" s="105"/>
      <c r="J147" s="105"/>
      <c r="K147" s="105"/>
      <c r="L147" s="105"/>
      <c r="M147" s="106"/>
      <c r="N147" s="106"/>
      <c r="O147" s="106"/>
      <c r="P147" s="106"/>
      <c r="Q147" s="106"/>
      <c r="R147" s="106"/>
      <c r="S147" s="106"/>
      <c r="T147" s="106"/>
      <c r="U147" s="106"/>
      <c r="V147" s="106"/>
      <c r="W147" s="106"/>
      <c r="X147" s="106"/>
      <c r="Y147" s="106"/>
      <c r="Z147" s="106"/>
    </row>
    <row r="148" spans="1:26" ht="47.25" hidden="1" customHeight="1">
      <c r="A148" s="334" t="s">
        <v>580</v>
      </c>
      <c r="B148" s="179" t="s">
        <v>581</v>
      </c>
      <c r="C148" s="179" t="s">
        <v>582</v>
      </c>
      <c r="D148" s="471"/>
      <c r="E148" s="141"/>
      <c r="F148" s="179" t="s">
        <v>583</v>
      </c>
      <c r="G148" s="472"/>
      <c r="H148" s="461"/>
      <c r="I148" s="105"/>
      <c r="J148" s="105"/>
      <c r="K148" s="105"/>
      <c r="L148" s="105"/>
      <c r="M148" s="106"/>
      <c r="N148" s="106"/>
      <c r="O148" s="106"/>
      <c r="P148" s="106"/>
      <c r="Q148" s="106"/>
      <c r="R148" s="106"/>
      <c r="S148" s="106"/>
      <c r="T148" s="106"/>
      <c r="U148" s="106"/>
      <c r="V148" s="106"/>
      <c r="W148" s="106"/>
      <c r="X148" s="106"/>
      <c r="Y148" s="106"/>
      <c r="Z148" s="106"/>
    </row>
    <row r="149" spans="1:26" ht="47.25" hidden="1" customHeight="1">
      <c r="A149" s="334" t="s">
        <v>584</v>
      </c>
      <c r="B149" s="179" t="s">
        <v>585</v>
      </c>
      <c r="C149" s="179" t="s">
        <v>586</v>
      </c>
      <c r="D149" s="471"/>
      <c r="E149" s="141"/>
      <c r="F149" s="179" t="s">
        <v>587</v>
      </c>
      <c r="G149" s="472"/>
      <c r="H149" s="461"/>
      <c r="I149" s="105"/>
      <c r="J149" s="105"/>
      <c r="K149" s="105"/>
      <c r="L149" s="105"/>
      <c r="M149" s="106"/>
      <c r="N149" s="106"/>
      <c r="O149" s="106"/>
      <c r="P149" s="106"/>
      <c r="Q149" s="106"/>
      <c r="R149" s="106"/>
      <c r="S149" s="106"/>
      <c r="T149" s="106"/>
      <c r="U149" s="106"/>
      <c r="V149" s="106"/>
      <c r="W149" s="106"/>
      <c r="X149" s="106"/>
      <c r="Y149" s="106"/>
      <c r="Z149" s="106"/>
    </row>
    <row r="150" spans="1:26" ht="47.25" hidden="1" customHeight="1">
      <c r="A150" s="334" t="s">
        <v>588</v>
      </c>
      <c r="B150" s="179" t="s">
        <v>589</v>
      </c>
      <c r="C150" s="179" t="s">
        <v>590</v>
      </c>
      <c r="D150" s="471"/>
      <c r="E150" s="141"/>
      <c r="F150" s="179" t="s">
        <v>591</v>
      </c>
      <c r="G150" s="472"/>
      <c r="H150" s="461"/>
      <c r="I150" s="105"/>
      <c r="J150" s="105"/>
      <c r="K150" s="105"/>
      <c r="L150" s="105"/>
      <c r="M150" s="106"/>
      <c r="N150" s="106"/>
      <c r="O150" s="106"/>
      <c r="P150" s="106"/>
      <c r="Q150" s="106"/>
      <c r="R150" s="106"/>
      <c r="S150" s="106"/>
      <c r="T150" s="106"/>
      <c r="U150" s="106"/>
      <c r="V150" s="106"/>
      <c r="W150" s="106"/>
      <c r="X150" s="106"/>
      <c r="Y150" s="106"/>
      <c r="Z150" s="106"/>
    </row>
    <row r="151" spans="1:26" ht="47.25" hidden="1" customHeight="1">
      <c r="A151" s="334" t="s">
        <v>592</v>
      </c>
      <c r="B151" s="179" t="s">
        <v>593</v>
      </c>
      <c r="C151" s="179" t="s">
        <v>594</v>
      </c>
      <c r="D151" s="471"/>
      <c r="E151" s="141"/>
      <c r="F151" s="179" t="s">
        <v>595</v>
      </c>
      <c r="G151" s="472"/>
      <c r="H151" s="461"/>
      <c r="I151" s="105"/>
      <c r="J151" s="105"/>
      <c r="K151" s="105"/>
      <c r="L151" s="105"/>
      <c r="M151" s="106"/>
      <c r="N151" s="106"/>
      <c r="O151" s="106"/>
      <c r="P151" s="106"/>
      <c r="Q151" s="106"/>
      <c r="R151" s="106"/>
      <c r="S151" s="106"/>
      <c r="T151" s="106"/>
      <c r="U151" s="106"/>
      <c r="V151" s="106"/>
      <c r="W151" s="106"/>
      <c r="X151" s="106"/>
      <c r="Y151" s="106"/>
      <c r="Z151" s="106"/>
    </row>
    <row r="152" spans="1:26" ht="47.25" hidden="1" customHeight="1">
      <c r="A152" s="334" t="s">
        <v>596</v>
      </c>
      <c r="B152" s="179" t="s">
        <v>597</v>
      </c>
      <c r="C152" s="153" t="s">
        <v>1986</v>
      </c>
      <c r="D152" s="143"/>
      <c r="E152" s="143"/>
      <c r="F152" s="143"/>
      <c r="G152" s="472"/>
      <c r="H152" s="461"/>
      <c r="I152" s="105"/>
      <c r="J152" s="105"/>
      <c r="K152" s="105"/>
      <c r="L152" s="105"/>
      <c r="M152" s="106"/>
      <c r="N152" s="106"/>
      <c r="O152" s="106"/>
      <c r="P152" s="106"/>
      <c r="Q152" s="106"/>
      <c r="R152" s="106"/>
      <c r="S152" s="106"/>
      <c r="T152" s="106"/>
      <c r="U152" s="106"/>
      <c r="V152" s="106"/>
      <c r="W152" s="106"/>
      <c r="X152" s="106"/>
      <c r="Y152" s="106"/>
      <c r="Z152" s="106"/>
    </row>
    <row r="153" spans="1:26" ht="47.25" hidden="1" customHeight="1">
      <c r="A153" s="334" t="s">
        <v>608</v>
      </c>
      <c r="B153" s="179" t="s">
        <v>2660</v>
      </c>
      <c r="C153" s="153" t="s">
        <v>1987</v>
      </c>
      <c r="D153" s="143"/>
      <c r="E153" s="143" t="s">
        <v>1175</v>
      </c>
      <c r="F153" s="143"/>
      <c r="G153" s="472"/>
      <c r="H153" s="461"/>
      <c r="I153" s="105"/>
      <c r="J153" s="105"/>
      <c r="K153" s="105"/>
      <c r="L153" s="105"/>
      <c r="M153" s="106"/>
      <c r="N153" s="106"/>
      <c r="O153" s="106"/>
      <c r="P153" s="106"/>
      <c r="Q153" s="106"/>
      <c r="R153" s="106"/>
      <c r="S153" s="106"/>
      <c r="T153" s="106"/>
      <c r="U153" s="106"/>
      <c r="V153" s="106"/>
      <c r="W153" s="106"/>
      <c r="X153" s="106"/>
      <c r="Y153" s="106"/>
      <c r="Z153" s="106"/>
    </row>
    <row r="154" spans="1:26" ht="47.25" hidden="1" customHeight="1">
      <c r="A154" s="334" t="s">
        <v>613</v>
      </c>
      <c r="B154" s="179" t="s">
        <v>1988</v>
      </c>
      <c r="C154" s="179" t="s">
        <v>615</v>
      </c>
      <c r="D154" s="471"/>
      <c r="E154" s="141"/>
      <c r="F154" s="179" t="s">
        <v>616</v>
      </c>
      <c r="G154" s="472"/>
      <c r="H154" s="461"/>
      <c r="I154" s="105"/>
      <c r="J154" s="105"/>
      <c r="K154" s="105"/>
      <c r="L154" s="105"/>
      <c r="M154" s="106"/>
      <c r="N154" s="106"/>
      <c r="O154" s="106"/>
      <c r="P154" s="106"/>
      <c r="Q154" s="106"/>
      <c r="R154" s="106"/>
      <c r="S154" s="106"/>
      <c r="T154" s="106"/>
      <c r="U154" s="106"/>
      <c r="V154" s="106"/>
      <c r="W154" s="106"/>
      <c r="X154" s="106"/>
      <c r="Y154" s="106"/>
      <c r="Z154" s="106"/>
    </row>
    <row r="155" spans="1:26" ht="144" hidden="1" customHeight="1">
      <c r="A155" s="334" t="s">
        <v>617</v>
      </c>
      <c r="B155" s="179" t="s">
        <v>618</v>
      </c>
      <c r="C155" s="179" t="s">
        <v>619</v>
      </c>
      <c r="D155" s="471"/>
      <c r="E155" s="141"/>
      <c r="F155" s="179" t="s">
        <v>620</v>
      </c>
      <c r="G155" s="472"/>
      <c r="H155" s="461"/>
      <c r="I155" s="105"/>
      <c r="J155" s="105"/>
      <c r="K155" s="105"/>
      <c r="L155" s="105"/>
      <c r="M155" s="106"/>
      <c r="N155" s="106"/>
      <c r="O155" s="106"/>
      <c r="P155" s="106"/>
      <c r="Q155" s="106"/>
      <c r="R155" s="106"/>
      <c r="S155" s="106"/>
      <c r="T155" s="106"/>
      <c r="U155" s="106"/>
      <c r="V155" s="106"/>
      <c r="W155" s="106"/>
      <c r="X155" s="106"/>
      <c r="Y155" s="106"/>
      <c r="Z155" s="106"/>
    </row>
    <row r="156" spans="1:26" ht="114.75" hidden="1" customHeight="1">
      <c r="A156" s="334" t="s">
        <v>621</v>
      </c>
      <c r="B156" s="179" t="s">
        <v>622</v>
      </c>
      <c r="C156" s="179" t="s">
        <v>623</v>
      </c>
      <c r="D156" s="471"/>
      <c r="E156" s="141"/>
      <c r="F156" s="179" t="s">
        <v>624</v>
      </c>
      <c r="G156" s="472"/>
      <c r="H156" s="461"/>
      <c r="I156" s="105"/>
      <c r="J156" s="105"/>
      <c r="K156" s="105"/>
      <c r="L156" s="105"/>
      <c r="M156" s="106"/>
      <c r="N156" s="106"/>
      <c r="O156" s="106"/>
      <c r="P156" s="106"/>
      <c r="Q156" s="106"/>
      <c r="R156" s="106"/>
      <c r="S156" s="106"/>
      <c r="T156" s="106"/>
      <c r="U156" s="106"/>
      <c r="V156" s="106"/>
      <c r="W156" s="106"/>
      <c r="X156" s="106"/>
      <c r="Y156" s="106"/>
      <c r="Z156" s="106"/>
    </row>
    <row r="157" spans="1:26" ht="42.75" hidden="1" customHeight="1">
      <c r="A157" s="334" t="s">
        <v>625</v>
      </c>
      <c r="B157" s="179" t="s">
        <v>626</v>
      </c>
      <c r="C157" s="179" t="s">
        <v>627</v>
      </c>
      <c r="D157" s="473"/>
      <c r="E157" s="106"/>
      <c r="F157" s="179" t="s">
        <v>628</v>
      </c>
      <c r="G157" s="472"/>
      <c r="H157" s="461"/>
      <c r="I157" s="105"/>
      <c r="J157" s="105"/>
      <c r="K157" s="105"/>
      <c r="L157" s="105"/>
      <c r="M157" s="106"/>
      <c r="N157" s="106"/>
      <c r="O157" s="106"/>
      <c r="P157" s="106"/>
      <c r="Q157" s="106"/>
      <c r="R157" s="106"/>
      <c r="S157" s="106"/>
      <c r="T157" s="106"/>
      <c r="U157" s="106"/>
      <c r="V157" s="106"/>
      <c r="W157" s="106"/>
      <c r="X157" s="106"/>
      <c r="Y157" s="106"/>
      <c r="Z157" s="106"/>
    </row>
    <row r="158" spans="1:26" ht="171.75" hidden="1" customHeight="1">
      <c r="A158" s="474" t="s">
        <v>629</v>
      </c>
      <c r="B158" s="185" t="s">
        <v>630</v>
      </c>
      <c r="C158" s="475"/>
      <c r="D158" s="125"/>
      <c r="E158" s="125"/>
      <c r="F158" s="476"/>
      <c r="G158" s="472"/>
      <c r="H158" s="472"/>
      <c r="I158" s="477"/>
      <c r="J158" s="105"/>
      <c r="K158" s="105"/>
      <c r="L158" s="105"/>
      <c r="M158" s="106"/>
      <c r="N158" s="106"/>
      <c r="O158" s="106"/>
      <c r="P158" s="106"/>
      <c r="Q158" s="106"/>
      <c r="R158" s="106"/>
      <c r="S158" s="106"/>
      <c r="T158" s="106"/>
      <c r="U158" s="106"/>
      <c r="V158" s="106"/>
      <c r="W158" s="106"/>
      <c r="X158" s="106"/>
      <c r="Y158" s="106"/>
      <c r="Z158" s="106"/>
    </row>
    <row r="159" spans="1:26" ht="23.25" customHeight="1">
      <c r="A159" s="89"/>
      <c r="B159" s="1607" t="s">
        <v>631</v>
      </c>
      <c r="C159" s="1570"/>
      <c r="D159" s="1570"/>
      <c r="E159" s="1570"/>
      <c r="F159" s="1570"/>
      <c r="G159" s="1573"/>
      <c r="H159" s="450"/>
      <c r="I159" s="287">
        <f t="shared" ref="I159:J159" si="5">I160+I175+I180+I184+I191+I200+I215</f>
        <v>108</v>
      </c>
      <c r="J159" s="287">
        <f t="shared" si="5"/>
        <v>108</v>
      </c>
      <c r="K159" s="287">
        <f t="shared" ref="K159:K160" si="6">I159*100/J159</f>
        <v>100</v>
      </c>
      <c r="L159" s="287"/>
      <c r="M159" s="63"/>
      <c r="N159" s="63"/>
      <c r="O159" s="63"/>
      <c r="P159" s="63"/>
      <c r="Q159" s="63"/>
      <c r="R159" s="63"/>
      <c r="S159" s="63"/>
      <c r="T159" s="63"/>
      <c r="U159" s="63"/>
      <c r="V159" s="63"/>
      <c r="W159" s="63"/>
      <c r="X159" s="63"/>
      <c r="Y159" s="63"/>
      <c r="Z159" s="63"/>
    </row>
    <row r="160" spans="1:26" ht="23.25" customHeight="1">
      <c r="A160" s="89" t="s">
        <v>224</v>
      </c>
      <c r="B160" s="1689" t="s">
        <v>67</v>
      </c>
      <c r="C160" s="1570"/>
      <c r="D160" s="1570"/>
      <c r="E160" s="1570"/>
      <c r="F160" s="1570"/>
      <c r="G160" s="1573"/>
      <c r="H160" s="451"/>
      <c r="I160" s="287">
        <f>SUM(D161:D174)</f>
        <v>28</v>
      </c>
      <c r="J160" s="287">
        <f>COUNT(D161:D174)*2</f>
        <v>28</v>
      </c>
      <c r="K160" s="287">
        <f t="shared" si="6"/>
        <v>100</v>
      </c>
      <c r="L160" s="287"/>
      <c r="M160" s="63"/>
      <c r="N160" s="63"/>
      <c r="O160" s="63"/>
      <c r="P160" s="63"/>
      <c r="Q160" s="63"/>
      <c r="R160" s="63"/>
      <c r="S160" s="63"/>
      <c r="T160" s="63"/>
      <c r="U160" s="63"/>
      <c r="V160" s="63"/>
      <c r="W160" s="63"/>
      <c r="X160" s="63"/>
      <c r="Y160" s="63"/>
      <c r="Z160" s="63"/>
    </row>
    <row r="161" spans="1:26" ht="125">
      <c r="A161" s="89" t="s">
        <v>1989</v>
      </c>
      <c r="B161" s="69" t="s">
        <v>633</v>
      </c>
      <c r="C161" s="93" t="s">
        <v>2661</v>
      </c>
      <c r="D161" s="94">
        <v>2</v>
      </c>
      <c r="E161" s="94" t="s">
        <v>469</v>
      </c>
      <c r="F161" s="146" t="s">
        <v>2662</v>
      </c>
      <c r="G161" s="135"/>
      <c r="H161" s="63"/>
      <c r="I161" s="287"/>
      <c r="J161" s="287"/>
      <c r="K161" s="287"/>
      <c r="L161" s="287"/>
      <c r="M161" s="63"/>
      <c r="N161" s="63"/>
      <c r="O161" s="63"/>
      <c r="P161" s="63"/>
      <c r="Q161" s="63"/>
      <c r="R161" s="63"/>
      <c r="S161" s="63"/>
      <c r="T161" s="63"/>
      <c r="U161" s="63"/>
      <c r="V161" s="63"/>
      <c r="W161" s="63"/>
      <c r="X161" s="63"/>
      <c r="Y161" s="63"/>
      <c r="Z161" s="63"/>
    </row>
    <row r="162" spans="1:26" ht="175">
      <c r="A162" s="89" t="s">
        <v>1994</v>
      </c>
      <c r="B162" s="146" t="s">
        <v>2663</v>
      </c>
      <c r="C162" s="93" t="s">
        <v>2664</v>
      </c>
      <c r="D162" s="94">
        <v>2</v>
      </c>
      <c r="E162" s="94" t="s">
        <v>469</v>
      </c>
      <c r="F162" s="69" t="s">
        <v>2665</v>
      </c>
      <c r="G162" s="135"/>
      <c r="H162" s="63"/>
      <c r="I162" s="287"/>
      <c r="J162" s="287"/>
      <c r="K162" s="287"/>
      <c r="L162" s="287"/>
      <c r="M162" s="63"/>
      <c r="N162" s="63"/>
      <c r="O162" s="63"/>
      <c r="P162" s="63"/>
      <c r="Q162" s="63"/>
      <c r="R162" s="63"/>
      <c r="S162" s="63"/>
      <c r="T162" s="63"/>
      <c r="U162" s="63"/>
      <c r="V162" s="63"/>
      <c r="W162" s="63"/>
      <c r="X162" s="63"/>
      <c r="Y162" s="63"/>
      <c r="Z162" s="63"/>
    </row>
    <row r="163" spans="1:26" ht="125">
      <c r="A163" s="89" t="s">
        <v>2002</v>
      </c>
      <c r="B163" s="69" t="s">
        <v>643</v>
      </c>
      <c r="C163" s="478" t="s">
        <v>2666</v>
      </c>
      <c r="D163" s="94">
        <v>2</v>
      </c>
      <c r="E163" s="94" t="s">
        <v>469</v>
      </c>
      <c r="F163" s="69" t="s">
        <v>2667</v>
      </c>
      <c r="G163" s="135"/>
      <c r="H163" s="63"/>
      <c r="I163" s="287"/>
      <c r="J163" s="287"/>
      <c r="K163" s="287"/>
      <c r="L163" s="287"/>
      <c r="M163" s="63"/>
      <c r="N163" s="63"/>
      <c r="O163" s="63"/>
      <c r="P163" s="63"/>
      <c r="Q163" s="63"/>
      <c r="R163" s="63"/>
      <c r="S163" s="63"/>
      <c r="T163" s="63"/>
      <c r="U163" s="63"/>
      <c r="V163" s="63"/>
      <c r="W163" s="63"/>
      <c r="X163" s="63"/>
      <c r="Y163" s="63"/>
      <c r="Z163" s="63"/>
    </row>
    <row r="164" spans="1:26" ht="100">
      <c r="A164" s="89"/>
      <c r="B164" s="69"/>
      <c r="C164" s="93" t="s">
        <v>2668</v>
      </c>
      <c r="D164" s="94">
        <v>2</v>
      </c>
      <c r="E164" s="94" t="s">
        <v>469</v>
      </c>
      <c r="F164" s="69" t="s">
        <v>2669</v>
      </c>
      <c r="G164" s="135"/>
      <c r="H164" s="63"/>
      <c r="I164" s="287"/>
      <c r="J164" s="287"/>
      <c r="K164" s="287"/>
      <c r="L164" s="287"/>
      <c r="M164" s="63"/>
      <c r="N164" s="63"/>
      <c r="O164" s="63"/>
      <c r="P164" s="63"/>
      <c r="Q164" s="63"/>
      <c r="R164" s="63"/>
      <c r="S164" s="63"/>
      <c r="T164" s="63"/>
      <c r="U164" s="63"/>
      <c r="V164" s="63"/>
      <c r="W164" s="63"/>
      <c r="X164" s="63"/>
      <c r="Y164" s="63"/>
      <c r="Z164" s="63"/>
    </row>
    <row r="165" spans="1:26" ht="125">
      <c r="A165" s="89"/>
      <c r="B165" s="69"/>
      <c r="C165" s="93" t="s">
        <v>2670</v>
      </c>
      <c r="D165" s="94">
        <v>2</v>
      </c>
      <c r="E165" s="94" t="s">
        <v>469</v>
      </c>
      <c r="F165" s="69" t="s">
        <v>2671</v>
      </c>
      <c r="G165" s="135"/>
      <c r="H165" s="63"/>
      <c r="I165" s="287"/>
      <c r="J165" s="287"/>
      <c r="K165" s="287"/>
      <c r="L165" s="287"/>
      <c r="M165" s="63"/>
      <c r="N165" s="63"/>
      <c r="O165" s="63"/>
      <c r="P165" s="63"/>
      <c r="Q165" s="63"/>
      <c r="R165" s="63"/>
      <c r="S165" s="63"/>
      <c r="T165" s="63"/>
      <c r="U165" s="63"/>
      <c r="V165" s="63"/>
      <c r="W165" s="63"/>
      <c r="X165" s="63"/>
      <c r="Y165" s="63"/>
      <c r="Z165" s="63"/>
    </row>
    <row r="166" spans="1:26" ht="100">
      <c r="A166" s="89"/>
      <c r="B166" s="69"/>
      <c r="C166" s="93" t="s">
        <v>2672</v>
      </c>
      <c r="D166" s="94">
        <v>2</v>
      </c>
      <c r="E166" s="94" t="s">
        <v>469</v>
      </c>
      <c r="F166" s="69" t="s">
        <v>2673</v>
      </c>
      <c r="G166" s="135"/>
      <c r="H166" s="63"/>
      <c r="I166" s="287"/>
      <c r="J166" s="287"/>
      <c r="K166" s="287"/>
      <c r="L166" s="287"/>
      <c r="M166" s="63"/>
      <c r="N166" s="63"/>
      <c r="O166" s="63"/>
      <c r="P166" s="63"/>
      <c r="Q166" s="63"/>
      <c r="R166" s="63"/>
      <c r="S166" s="63"/>
      <c r="T166" s="63"/>
      <c r="U166" s="63"/>
      <c r="V166" s="63"/>
      <c r="W166" s="63"/>
      <c r="X166" s="63"/>
      <c r="Y166" s="63"/>
      <c r="Z166" s="63"/>
    </row>
    <row r="167" spans="1:26" ht="100">
      <c r="A167" s="89"/>
      <c r="B167" s="69"/>
      <c r="C167" s="154" t="s">
        <v>2674</v>
      </c>
      <c r="D167" s="94">
        <v>2</v>
      </c>
      <c r="E167" s="94" t="s">
        <v>469</v>
      </c>
      <c r="F167" s="69" t="s">
        <v>2675</v>
      </c>
      <c r="G167" s="69"/>
      <c r="H167" s="363"/>
      <c r="I167" s="287"/>
      <c r="J167" s="287"/>
      <c r="K167" s="287"/>
      <c r="L167" s="287"/>
      <c r="M167" s="63"/>
      <c r="N167" s="63"/>
      <c r="O167" s="63"/>
      <c r="P167" s="63"/>
      <c r="Q167" s="63"/>
      <c r="R167" s="63"/>
      <c r="S167" s="63"/>
      <c r="T167" s="63"/>
      <c r="U167" s="63"/>
      <c r="V167" s="63"/>
      <c r="W167" s="63"/>
      <c r="X167" s="63"/>
      <c r="Y167" s="63"/>
      <c r="Z167" s="63"/>
    </row>
    <row r="168" spans="1:26" ht="200">
      <c r="A168" s="89"/>
      <c r="B168" s="69"/>
      <c r="C168" s="93" t="s">
        <v>2676</v>
      </c>
      <c r="D168" s="94">
        <v>2</v>
      </c>
      <c r="E168" s="94" t="s">
        <v>469</v>
      </c>
      <c r="F168" s="69" t="s">
        <v>2677</v>
      </c>
      <c r="G168" s="135"/>
      <c r="H168" s="63"/>
      <c r="I168" s="287"/>
      <c r="J168" s="287"/>
      <c r="K168" s="287"/>
      <c r="L168" s="287"/>
      <c r="M168" s="63"/>
      <c r="N168" s="63"/>
      <c r="O168" s="63"/>
      <c r="P168" s="63"/>
      <c r="Q168" s="63"/>
      <c r="R168" s="63"/>
      <c r="S168" s="63"/>
      <c r="T168" s="63"/>
      <c r="U168" s="63"/>
      <c r="V168" s="63"/>
      <c r="W168" s="63"/>
      <c r="X168" s="63"/>
      <c r="Y168" s="63"/>
      <c r="Z168" s="63"/>
    </row>
    <row r="169" spans="1:26" ht="75">
      <c r="A169" s="89"/>
      <c r="B169" s="69"/>
      <c r="C169" s="93" t="s">
        <v>2678</v>
      </c>
      <c r="D169" s="94">
        <v>2</v>
      </c>
      <c r="E169" s="94" t="s">
        <v>469</v>
      </c>
      <c r="F169" s="69" t="s">
        <v>2679</v>
      </c>
      <c r="G169" s="69"/>
      <c r="H169" s="363"/>
      <c r="I169" s="287"/>
      <c r="J169" s="287"/>
      <c r="K169" s="287"/>
      <c r="L169" s="287"/>
      <c r="M169" s="63"/>
      <c r="N169" s="63"/>
      <c r="O169" s="63"/>
      <c r="P169" s="63"/>
      <c r="Q169" s="63"/>
      <c r="R169" s="63"/>
      <c r="S169" s="63"/>
      <c r="T169" s="63"/>
      <c r="U169" s="63"/>
      <c r="V169" s="63"/>
      <c r="W169" s="63"/>
      <c r="X169" s="63"/>
      <c r="Y169" s="63"/>
      <c r="Z169" s="63"/>
    </row>
    <row r="170" spans="1:26" ht="75">
      <c r="A170" s="89" t="s">
        <v>2010</v>
      </c>
      <c r="B170" s="466" t="s">
        <v>661</v>
      </c>
      <c r="C170" s="93" t="s">
        <v>2680</v>
      </c>
      <c r="D170" s="94">
        <v>2</v>
      </c>
      <c r="E170" s="94" t="s">
        <v>469</v>
      </c>
      <c r="F170" s="69" t="s">
        <v>2681</v>
      </c>
      <c r="G170" s="135"/>
      <c r="H170" s="63"/>
      <c r="I170" s="287"/>
      <c r="J170" s="287"/>
      <c r="K170" s="287"/>
      <c r="L170" s="287"/>
      <c r="M170" s="63"/>
      <c r="N170" s="63"/>
      <c r="O170" s="63"/>
      <c r="P170" s="63"/>
      <c r="Q170" s="63"/>
      <c r="R170" s="63"/>
      <c r="S170" s="63"/>
      <c r="T170" s="63"/>
      <c r="U170" s="63"/>
      <c r="V170" s="63"/>
      <c r="W170" s="63"/>
      <c r="X170" s="63"/>
      <c r="Y170" s="63"/>
      <c r="Z170" s="63"/>
    </row>
    <row r="171" spans="1:26" ht="75">
      <c r="A171" s="89" t="s">
        <v>2012</v>
      </c>
      <c r="B171" s="69" t="s">
        <v>665</v>
      </c>
      <c r="C171" s="93" t="s">
        <v>2013</v>
      </c>
      <c r="D171" s="94">
        <v>2</v>
      </c>
      <c r="E171" s="94" t="s">
        <v>469</v>
      </c>
      <c r="F171" s="69" t="s">
        <v>2682</v>
      </c>
      <c r="G171" s="135"/>
      <c r="H171" s="63"/>
      <c r="I171" s="287"/>
      <c r="J171" s="287"/>
      <c r="K171" s="287"/>
      <c r="L171" s="287"/>
      <c r="M171" s="63"/>
      <c r="N171" s="63"/>
      <c r="O171" s="63"/>
      <c r="P171" s="63"/>
      <c r="Q171" s="63"/>
      <c r="R171" s="63"/>
      <c r="S171" s="63"/>
      <c r="T171" s="63"/>
      <c r="U171" s="63"/>
      <c r="V171" s="63"/>
      <c r="W171" s="63"/>
      <c r="X171" s="63"/>
      <c r="Y171" s="63"/>
      <c r="Z171" s="63"/>
    </row>
    <row r="172" spans="1:26" ht="225">
      <c r="A172" s="89" t="s">
        <v>2014</v>
      </c>
      <c r="B172" s="466" t="s">
        <v>669</v>
      </c>
      <c r="C172" s="93" t="s">
        <v>2683</v>
      </c>
      <c r="D172" s="94">
        <v>2</v>
      </c>
      <c r="E172" s="94" t="s">
        <v>469</v>
      </c>
      <c r="F172" s="69" t="s">
        <v>2684</v>
      </c>
      <c r="G172" s="135"/>
      <c r="H172" s="63"/>
      <c r="I172" s="287"/>
      <c r="J172" s="287"/>
      <c r="K172" s="287"/>
      <c r="L172" s="287"/>
      <c r="M172" s="63"/>
      <c r="N172" s="63"/>
      <c r="O172" s="63"/>
      <c r="P172" s="63"/>
      <c r="Q172" s="63"/>
      <c r="R172" s="63"/>
      <c r="S172" s="63"/>
      <c r="T172" s="63"/>
      <c r="U172" s="63"/>
      <c r="V172" s="63"/>
      <c r="W172" s="63"/>
      <c r="X172" s="63"/>
      <c r="Y172" s="63"/>
      <c r="Z172" s="63"/>
    </row>
    <row r="173" spans="1:26" ht="150">
      <c r="A173" s="89" t="s">
        <v>2017</v>
      </c>
      <c r="B173" s="69" t="s">
        <v>674</v>
      </c>
      <c r="C173" s="93" t="s">
        <v>2685</v>
      </c>
      <c r="D173" s="94">
        <v>2</v>
      </c>
      <c r="E173" s="94" t="s">
        <v>469</v>
      </c>
      <c r="F173" s="69" t="s">
        <v>2686</v>
      </c>
      <c r="G173" s="135"/>
      <c r="H173" s="63"/>
      <c r="I173" s="287"/>
      <c r="J173" s="287"/>
      <c r="K173" s="287"/>
      <c r="L173" s="287"/>
      <c r="M173" s="63"/>
      <c r="N173" s="63"/>
      <c r="O173" s="63"/>
      <c r="P173" s="63"/>
      <c r="Q173" s="63"/>
      <c r="R173" s="63"/>
      <c r="S173" s="63"/>
      <c r="T173" s="63"/>
      <c r="U173" s="63"/>
      <c r="V173" s="63"/>
      <c r="W173" s="63"/>
      <c r="X173" s="63"/>
      <c r="Y173" s="63"/>
      <c r="Z173" s="63"/>
    </row>
    <row r="174" spans="1:26" ht="100">
      <c r="A174" s="89"/>
      <c r="B174" s="69"/>
      <c r="C174" s="93" t="s">
        <v>2687</v>
      </c>
      <c r="D174" s="94">
        <v>2</v>
      </c>
      <c r="E174" s="94" t="s">
        <v>469</v>
      </c>
      <c r="F174" s="69" t="s">
        <v>2688</v>
      </c>
      <c r="G174" s="135"/>
      <c r="H174" s="63"/>
      <c r="I174" s="287"/>
      <c r="J174" s="287"/>
      <c r="K174" s="287"/>
      <c r="L174" s="287"/>
      <c r="M174" s="63"/>
      <c r="N174" s="63"/>
      <c r="O174" s="63"/>
      <c r="P174" s="63"/>
      <c r="Q174" s="63"/>
      <c r="R174" s="63"/>
      <c r="S174" s="63"/>
      <c r="T174" s="63"/>
      <c r="U174" s="63"/>
      <c r="V174" s="63"/>
      <c r="W174" s="63"/>
      <c r="X174" s="63"/>
      <c r="Y174" s="63"/>
      <c r="Z174" s="63"/>
    </row>
    <row r="175" spans="1:26" ht="23.25" customHeight="1">
      <c r="A175" s="89" t="s">
        <v>225</v>
      </c>
      <c r="B175" s="1689" t="s">
        <v>69</v>
      </c>
      <c r="C175" s="1570"/>
      <c r="D175" s="1570"/>
      <c r="E175" s="1570"/>
      <c r="F175" s="1570"/>
      <c r="G175" s="1573"/>
      <c r="H175" s="451"/>
      <c r="I175" s="287">
        <f>SUM(D176:D179)</f>
        <v>6</v>
      </c>
      <c r="J175" s="287">
        <f>COUNT(D176:D179)*2</f>
        <v>6</v>
      </c>
      <c r="K175" s="287">
        <f>I175*100/J175</f>
        <v>100</v>
      </c>
      <c r="L175" s="287"/>
      <c r="M175" s="63"/>
      <c r="N175" s="63"/>
      <c r="O175" s="63"/>
      <c r="P175" s="63"/>
      <c r="Q175" s="63"/>
      <c r="R175" s="63"/>
      <c r="S175" s="63"/>
      <c r="T175" s="63"/>
      <c r="U175" s="63"/>
      <c r="V175" s="63"/>
      <c r="W175" s="63"/>
      <c r="X175" s="63"/>
      <c r="Y175" s="63"/>
      <c r="Z175" s="63"/>
    </row>
    <row r="176" spans="1:26" ht="100">
      <c r="A176" s="89" t="s">
        <v>681</v>
      </c>
      <c r="B176" s="479" t="s">
        <v>682</v>
      </c>
      <c r="C176" s="93" t="s">
        <v>683</v>
      </c>
      <c r="D176" s="94">
        <v>2</v>
      </c>
      <c r="E176" s="94" t="s">
        <v>469</v>
      </c>
      <c r="F176" s="69" t="s">
        <v>684</v>
      </c>
      <c r="G176" s="135"/>
      <c r="H176" s="63"/>
      <c r="I176" s="287"/>
      <c r="J176" s="287"/>
      <c r="K176" s="287"/>
      <c r="L176" s="287"/>
      <c r="M176" s="63"/>
      <c r="N176" s="63"/>
      <c r="O176" s="63"/>
      <c r="P176" s="63"/>
      <c r="Q176" s="63"/>
      <c r="R176" s="63"/>
      <c r="S176" s="63"/>
      <c r="T176" s="63"/>
      <c r="U176" s="63"/>
      <c r="V176" s="63"/>
      <c r="W176" s="63"/>
      <c r="X176" s="63"/>
      <c r="Y176" s="63"/>
      <c r="Z176" s="63"/>
    </row>
    <row r="177" spans="1:26" ht="47.25" hidden="1" customHeight="1">
      <c r="A177" s="310" t="s">
        <v>685</v>
      </c>
      <c r="B177" s="480" t="s">
        <v>686</v>
      </c>
      <c r="C177" s="141"/>
      <c r="D177" s="141"/>
      <c r="E177" s="141"/>
      <c r="F177" s="141"/>
      <c r="G177" s="141"/>
      <c r="H177" s="106"/>
      <c r="I177" s="105"/>
      <c r="J177" s="105"/>
      <c r="K177" s="105"/>
      <c r="L177" s="105"/>
      <c r="M177" s="106"/>
      <c r="N177" s="106"/>
      <c r="O177" s="106"/>
      <c r="P177" s="106"/>
      <c r="Q177" s="106"/>
      <c r="R177" s="106"/>
      <c r="S177" s="106"/>
      <c r="T177" s="106"/>
      <c r="U177" s="106"/>
      <c r="V177" s="106"/>
      <c r="W177" s="106"/>
      <c r="X177" s="106"/>
      <c r="Y177" s="106"/>
      <c r="Z177" s="106"/>
    </row>
    <row r="178" spans="1:26" ht="100">
      <c r="A178" s="89" t="s">
        <v>2022</v>
      </c>
      <c r="B178" s="146" t="s">
        <v>688</v>
      </c>
      <c r="C178" s="462" t="s">
        <v>2689</v>
      </c>
      <c r="D178" s="94">
        <v>2</v>
      </c>
      <c r="E178" s="94" t="s">
        <v>469</v>
      </c>
      <c r="F178" s="69" t="s">
        <v>2690</v>
      </c>
      <c r="G178" s="135"/>
      <c r="H178" s="63"/>
      <c r="I178" s="287"/>
      <c r="J178" s="287"/>
      <c r="K178" s="287"/>
      <c r="L178" s="287"/>
      <c r="M178" s="63"/>
      <c r="N178" s="63"/>
      <c r="O178" s="63"/>
      <c r="P178" s="63"/>
      <c r="Q178" s="63"/>
      <c r="R178" s="63"/>
      <c r="S178" s="63"/>
      <c r="T178" s="63"/>
      <c r="U178" s="63"/>
      <c r="V178" s="63"/>
      <c r="W178" s="63"/>
      <c r="X178" s="63"/>
      <c r="Y178" s="63"/>
      <c r="Z178" s="63"/>
    </row>
    <row r="179" spans="1:26" ht="150">
      <c r="A179" s="89" t="s">
        <v>2024</v>
      </c>
      <c r="B179" s="481" t="s">
        <v>691</v>
      </c>
      <c r="C179" s="148" t="s">
        <v>2691</v>
      </c>
      <c r="D179" s="94">
        <v>2</v>
      </c>
      <c r="E179" s="94" t="s">
        <v>469</v>
      </c>
      <c r="F179" s="146" t="s">
        <v>2692</v>
      </c>
      <c r="G179" s="365"/>
      <c r="H179" s="482"/>
      <c r="I179" s="287"/>
      <c r="J179" s="287"/>
      <c r="K179" s="287"/>
      <c r="L179" s="287"/>
      <c r="M179" s="63"/>
      <c r="N179" s="63"/>
      <c r="O179" s="63"/>
      <c r="P179" s="63"/>
      <c r="Q179" s="63"/>
      <c r="R179" s="63"/>
      <c r="S179" s="63"/>
      <c r="T179" s="63"/>
      <c r="U179" s="63"/>
      <c r="V179" s="63"/>
      <c r="W179" s="63"/>
      <c r="X179" s="63"/>
      <c r="Y179" s="63"/>
      <c r="Z179" s="63"/>
    </row>
    <row r="180" spans="1:26" ht="23.25" customHeight="1">
      <c r="A180" s="89" t="s">
        <v>226</v>
      </c>
      <c r="B180" s="1689" t="s">
        <v>71</v>
      </c>
      <c r="C180" s="1570"/>
      <c r="D180" s="1570"/>
      <c r="E180" s="1570"/>
      <c r="F180" s="1570"/>
      <c r="G180" s="1573"/>
      <c r="H180" s="451"/>
      <c r="I180" s="287">
        <f>SUM(D181:D183)</f>
        <v>6</v>
      </c>
      <c r="J180" s="287">
        <f>COUNT(D181:D183)*2</f>
        <v>6</v>
      </c>
      <c r="K180" s="287">
        <f>I180*100/J180</f>
        <v>100</v>
      </c>
      <c r="L180" s="287"/>
      <c r="M180" s="63"/>
      <c r="N180" s="63"/>
      <c r="O180" s="63"/>
      <c r="P180" s="63"/>
      <c r="Q180" s="63"/>
      <c r="R180" s="63"/>
      <c r="S180" s="63"/>
      <c r="T180" s="63"/>
      <c r="U180" s="63"/>
      <c r="V180" s="63"/>
      <c r="W180" s="63"/>
      <c r="X180" s="63"/>
      <c r="Y180" s="63"/>
      <c r="Z180" s="63"/>
    </row>
    <row r="181" spans="1:26" ht="75">
      <c r="A181" s="89" t="s">
        <v>2026</v>
      </c>
      <c r="B181" s="146" t="s">
        <v>695</v>
      </c>
      <c r="C181" s="93" t="s">
        <v>2693</v>
      </c>
      <c r="D181" s="94">
        <v>2</v>
      </c>
      <c r="E181" s="94" t="s">
        <v>506</v>
      </c>
      <c r="F181" s="69" t="s">
        <v>697</v>
      </c>
      <c r="G181" s="135"/>
      <c r="H181" s="63"/>
      <c r="I181" s="287"/>
      <c r="J181" s="287"/>
      <c r="K181" s="287"/>
      <c r="L181" s="287"/>
      <c r="M181" s="63"/>
      <c r="N181" s="63"/>
      <c r="O181" s="63"/>
      <c r="P181" s="63"/>
      <c r="Q181" s="63"/>
      <c r="R181" s="63"/>
      <c r="S181" s="63"/>
      <c r="T181" s="63"/>
      <c r="U181" s="63"/>
      <c r="V181" s="63"/>
      <c r="W181" s="63"/>
      <c r="X181" s="63"/>
      <c r="Y181" s="63"/>
      <c r="Z181" s="63"/>
    </row>
    <row r="182" spans="1:26" ht="125">
      <c r="A182" s="89" t="s">
        <v>2028</v>
      </c>
      <c r="B182" s="483" t="s">
        <v>699</v>
      </c>
      <c r="C182" s="148" t="s">
        <v>2694</v>
      </c>
      <c r="D182" s="94">
        <v>2</v>
      </c>
      <c r="E182" s="94" t="s">
        <v>469</v>
      </c>
      <c r="F182" s="69" t="s">
        <v>2695</v>
      </c>
      <c r="G182" s="135"/>
      <c r="H182" s="63"/>
      <c r="I182" s="287"/>
      <c r="J182" s="287"/>
      <c r="K182" s="287"/>
      <c r="L182" s="287"/>
      <c r="M182" s="63"/>
      <c r="N182" s="63"/>
      <c r="O182" s="63"/>
      <c r="P182" s="63"/>
      <c r="Q182" s="63"/>
      <c r="R182" s="63"/>
      <c r="S182" s="63"/>
      <c r="T182" s="63"/>
      <c r="U182" s="63"/>
      <c r="V182" s="63"/>
      <c r="W182" s="63"/>
      <c r="X182" s="63"/>
      <c r="Y182" s="63"/>
      <c r="Z182" s="63"/>
    </row>
    <row r="183" spans="1:26" ht="100">
      <c r="A183" s="89" t="s">
        <v>2030</v>
      </c>
      <c r="B183" s="146" t="s">
        <v>703</v>
      </c>
      <c r="C183" s="93" t="s">
        <v>704</v>
      </c>
      <c r="D183" s="94">
        <v>2</v>
      </c>
      <c r="E183" s="94" t="s">
        <v>369</v>
      </c>
      <c r="F183" s="69" t="s">
        <v>2696</v>
      </c>
      <c r="G183" s="135"/>
      <c r="H183" s="63"/>
      <c r="I183" s="287"/>
      <c r="J183" s="287"/>
      <c r="K183" s="287"/>
      <c r="L183" s="287"/>
      <c r="M183" s="63"/>
      <c r="N183" s="63"/>
      <c r="O183" s="63"/>
      <c r="P183" s="63"/>
      <c r="Q183" s="63"/>
      <c r="R183" s="63"/>
      <c r="S183" s="63"/>
      <c r="T183" s="63"/>
      <c r="U183" s="63"/>
      <c r="V183" s="63"/>
      <c r="W183" s="63"/>
      <c r="X183" s="63"/>
      <c r="Y183" s="63"/>
      <c r="Z183" s="63"/>
    </row>
    <row r="184" spans="1:26" ht="23.25" customHeight="1">
      <c r="A184" s="89" t="s">
        <v>227</v>
      </c>
      <c r="B184" s="1689" t="s">
        <v>73</v>
      </c>
      <c r="C184" s="1570"/>
      <c r="D184" s="1570"/>
      <c r="E184" s="1570"/>
      <c r="F184" s="1570"/>
      <c r="G184" s="1573"/>
      <c r="H184" s="451"/>
      <c r="I184" s="287">
        <f>SUM(D185:D190)</f>
        <v>10</v>
      </c>
      <c r="J184" s="287">
        <f>COUNT(D185:D190)*2</f>
        <v>10</v>
      </c>
      <c r="K184" s="287">
        <f>I184*100/J184</f>
        <v>100</v>
      </c>
      <c r="L184" s="287"/>
      <c r="M184" s="63"/>
      <c r="N184" s="63"/>
      <c r="O184" s="63"/>
      <c r="P184" s="63"/>
      <c r="Q184" s="63"/>
      <c r="R184" s="63"/>
      <c r="S184" s="63"/>
      <c r="T184" s="63"/>
      <c r="U184" s="63"/>
      <c r="V184" s="63"/>
      <c r="W184" s="63"/>
      <c r="X184" s="63"/>
      <c r="Y184" s="63"/>
      <c r="Z184" s="63"/>
    </row>
    <row r="185" spans="1:26" ht="100">
      <c r="A185" s="89" t="s">
        <v>2031</v>
      </c>
      <c r="B185" s="69" t="s">
        <v>706</v>
      </c>
      <c r="C185" s="93" t="s">
        <v>2697</v>
      </c>
      <c r="D185" s="94">
        <v>2</v>
      </c>
      <c r="E185" s="94" t="s">
        <v>504</v>
      </c>
      <c r="F185" s="69" t="s">
        <v>2698</v>
      </c>
      <c r="G185" s="135"/>
      <c r="H185" s="63"/>
      <c r="I185" s="287"/>
      <c r="J185" s="287"/>
      <c r="K185" s="287"/>
      <c r="L185" s="287"/>
      <c r="M185" s="63"/>
      <c r="N185" s="63"/>
      <c r="O185" s="63"/>
      <c r="P185" s="63"/>
      <c r="Q185" s="63"/>
      <c r="R185" s="63"/>
      <c r="S185" s="63"/>
      <c r="T185" s="63"/>
      <c r="U185" s="63"/>
      <c r="V185" s="63"/>
      <c r="W185" s="63"/>
      <c r="X185" s="63"/>
      <c r="Y185" s="63"/>
      <c r="Z185" s="63"/>
    </row>
    <row r="186" spans="1:26" ht="25">
      <c r="A186" s="89"/>
      <c r="B186" s="69"/>
      <c r="C186" s="93" t="s">
        <v>2699</v>
      </c>
      <c r="D186" s="94">
        <v>2</v>
      </c>
      <c r="E186" s="94" t="s">
        <v>504</v>
      </c>
      <c r="F186" s="363" t="s">
        <v>2700</v>
      </c>
      <c r="G186" s="135"/>
      <c r="H186" s="63"/>
      <c r="I186" s="287"/>
      <c r="J186" s="287"/>
      <c r="K186" s="287"/>
      <c r="L186" s="287"/>
      <c r="M186" s="63"/>
      <c r="N186" s="63"/>
      <c r="O186" s="63"/>
      <c r="P186" s="63"/>
      <c r="Q186" s="63"/>
      <c r="R186" s="63"/>
      <c r="S186" s="63"/>
      <c r="T186" s="63"/>
      <c r="U186" s="63"/>
      <c r="V186" s="63"/>
      <c r="W186" s="63"/>
      <c r="X186" s="63"/>
      <c r="Y186" s="63"/>
      <c r="Z186" s="63"/>
    </row>
    <row r="187" spans="1:26" ht="75">
      <c r="A187" s="89" t="s">
        <v>2034</v>
      </c>
      <c r="B187" s="69" t="s">
        <v>710</v>
      </c>
      <c r="C187" s="93" t="s">
        <v>2701</v>
      </c>
      <c r="D187" s="94">
        <v>2</v>
      </c>
      <c r="E187" s="94" t="s">
        <v>504</v>
      </c>
      <c r="F187" s="69" t="s">
        <v>2702</v>
      </c>
      <c r="G187" s="135"/>
      <c r="H187" s="63"/>
      <c r="I187" s="287"/>
      <c r="J187" s="287"/>
      <c r="K187" s="287"/>
      <c r="L187" s="287"/>
      <c r="M187" s="63"/>
      <c r="N187" s="63"/>
      <c r="O187" s="63"/>
      <c r="P187" s="63"/>
      <c r="Q187" s="63"/>
      <c r="R187" s="63"/>
      <c r="S187" s="63"/>
      <c r="T187" s="63"/>
      <c r="U187" s="63"/>
      <c r="V187" s="63"/>
      <c r="W187" s="63"/>
      <c r="X187" s="63"/>
      <c r="Y187" s="63"/>
      <c r="Z187" s="63"/>
    </row>
    <row r="188" spans="1:26" ht="100">
      <c r="A188" s="89" t="s">
        <v>2037</v>
      </c>
      <c r="B188" s="69" t="s">
        <v>713</v>
      </c>
      <c r="C188" s="93" t="s">
        <v>2703</v>
      </c>
      <c r="D188" s="94">
        <v>2</v>
      </c>
      <c r="E188" s="94" t="s">
        <v>715</v>
      </c>
      <c r="F188" s="69" t="s">
        <v>2704</v>
      </c>
      <c r="G188" s="135"/>
      <c r="H188" s="63"/>
      <c r="I188" s="287"/>
      <c r="J188" s="287"/>
      <c r="K188" s="287"/>
      <c r="L188" s="287"/>
      <c r="M188" s="63"/>
      <c r="N188" s="63"/>
      <c r="O188" s="63"/>
      <c r="P188" s="63"/>
      <c r="Q188" s="63"/>
      <c r="R188" s="63"/>
      <c r="S188" s="63"/>
      <c r="T188" s="63"/>
      <c r="U188" s="63"/>
      <c r="V188" s="63"/>
      <c r="W188" s="63"/>
      <c r="X188" s="63"/>
      <c r="Y188" s="63"/>
      <c r="Z188" s="63"/>
    </row>
    <row r="189" spans="1:26" ht="47.25" hidden="1" customHeight="1">
      <c r="A189" s="310" t="s">
        <v>2040</v>
      </c>
      <c r="B189" s="212" t="s">
        <v>718</v>
      </c>
      <c r="C189" s="106"/>
      <c r="D189" s="141"/>
      <c r="E189" s="141"/>
      <c r="F189" s="141"/>
      <c r="G189" s="141"/>
      <c r="H189" s="106"/>
      <c r="I189" s="105"/>
      <c r="J189" s="105"/>
      <c r="K189" s="105"/>
      <c r="L189" s="105"/>
      <c r="M189" s="106"/>
      <c r="N189" s="106"/>
      <c r="O189" s="106"/>
      <c r="P189" s="106"/>
      <c r="Q189" s="106"/>
      <c r="R189" s="106"/>
      <c r="S189" s="106"/>
      <c r="T189" s="106"/>
      <c r="U189" s="106"/>
      <c r="V189" s="106"/>
      <c r="W189" s="106"/>
      <c r="X189" s="106"/>
      <c r="Y189" s="106"/>
      <c r="Z189" s="106"/>
    </row>
    <row r="190" spans="1:26" ht="200">
      <c r="A190" s="89" t="s">
        <v>2053</v>
      </c>
      <c r="B190" s="69" t="s">
        <v>721</v>
      </c>
      <c r="C190" s="93" t="s">
        <v>2705</v>
      </c>
      <c r="D190" s="94">
        <v>2</v>
      </c>
      <c r="E190" s="94" t="s">
        <v>599</v>
      </c>
      <c r="F190" s="69" t="s">
        <v>2706</v>
      </c>
      <c r="G190" s="135"/>
      <c r="H190" s="63"/>
      <c r="I190" s="287"/>
      <c r="J190" s="287"/>
      <c r="K190" s="287"/>
      <c r="L190" s="287"/>
      <c r="M190" s="63"/>
      <c r="N190" s="63"/>
      <c r="O190" s="63"/>
      <c r="P190" s="63"/>
      <c r="Q190" s="63"/>
      <c r="R190" s="63"/>
      <c r="S190" s="63"/>
      <c r="T190" s="63"/>
      <c r="U190" s="63"/>
      <c r="V190" s="63"/>
      <c r="W190" s="63"/>
      <c r="X190" s="63"/>
      <c r="Y190" s="63"/>
      <c r="Z190" s="63"/>
    </row>
    <row r="191" spans="1:26" ht="23.25" customHeight="1">
      <c r="A191" s="89" t="s">
        <v>228</v>
      </c>
      <c r="B191" s="1689" t="s">
        <v>229</v>
      </c>
      <c r="C191" s="1570"/>
      <c r="D191" s="1570"/>
      <c r="E191" s="1570"/>
      <c r="F191" s="1570"/>
      <c r="G191" s="1573"/>
      <c r="H191" s="451"/>
      <c r="I191" s="287">
        <f>SUM(D192:D199)</f>
        <v>16</v>
      </c>
      <c r="J191" s="287">
        <f>COUNT(D192:D199)*2</f>
        <v>16</v>
      </c>
      <c r="K191" s="287">
        <f>I191*100/J191</f>
        <v>100</v>
      </c>
      <c r="L191" s="287"/>
      <c r="M191" s="63"/>
      <c r="N191" s="63"/>
      <c r="O191" s="63"/>
      <c r="P191" s="63"/>
      <c r="Q191" s="63"/>
      <c r="R191" s="63"/>
      <c r="S191" s="63"/>
      <c r="T191" s="63"/>
      <c r="U191" s="63"/>
      <c r="V191" s="63"/>
      <c r="W191" s="63"/>
      <c r="X191" s="63"/>
      <c r="Y191" s="63"/>
      <c r="Z191" s="63"/>
    </row>
    <row r="192" spans="1:26" ht="50">
      <c r="A192" s="89" t="s">
        <v>2058</v>
      </c>
      <c r="B192" s="69" t="s">
        <v>2707</v>
      </c>
      <c r="C192" s="93" t="s">
        <v>2708</v>
      </c>
      <c r="D192" s="94">
        <v>2</v>
      </c>
      <c r="E192" s="94" t="s">
        <v>730</v>
      </c>
      <c r="F192" s="69" t="s">
        <v>2709</v>
      </c>
      <c r="G192" s="69"/>
      <c r="H192" s="363"/>
      <c r="I192" s="287"/>
      <c r="J192" s="287"/>
      <c r="K192" s="287"/>
      <c r="L192" s="287"/>
      <c r="M192" s="63"/>
      <c r="N192" s="63"/>
      <c r="O192" s="63"/>
      <c r="P192" s="63"/>
      <c r="Q192" s="63"/>
      <c r="R192" s="63"/>
      <c r="S192" s="63"/>
      <c r="T192" s="63"/>
      <c r="U192" s="63"/>
      <c r="V192" s="63"/>
      <c r="W192" s="63"/>
      <c r="X192" s="63"/>
      <c r="Y192" s="63"/>
      <c r="Z192" s="63"/>
    </row>
    <row r="193" spans="1:26" ht="50">
      <c r="A193" s="89"/>
      <c r="B193" s="146"/>
      <c r="C193" s="93" t="s">
        <v>2710</v>
      </c>
      <c r="D193" s="94">
        <v>2</v>
      </c>
      <c r="E193" s="94" t="s">
        <v>730</v>
      </c>
      <c r="F193" s="69" t="s">
        <v>2711</v>
      </c>
      <c r="G193" s="135"/>
      <c r="H193" s="63"/>
      <c r="I193" s="287"/>
      <c r="J193" s="287"/>
      <c r="K193" s="287"/>
      <c r="L193" s="287"/>
      <c r="M193" s="63"/>
      <c r="N193" s="63"/>
      <c r="O193" s="63"/>
      <c r="P193" s="63"/>
      <c r="Q193" s="63"/>
      <c r="R193" s="63"/>
      <c r="S193" s="63"/>
      <c r="T193" s="63"/>
      <c r="U193" s="63"/>
      <c r="V193" s="63"/>
      <c r="W193" s="63"/>
      <c r="X193" s="63"/>
      <c r="Y193" s="63"/>
      <c r="Z193" s="63"/>
    </row>
    <row r="194" spans="1:26" ht="75">
      <c r="A194" s="89"/>
      <c r="B194" s="69"/>
      <c r="C194" s="93" t="s">
        <v>2712</v>
      </c>
      <c r="D194" s="94">
        <v>2</v>
      </c>
      <c r="E194" s="94" t="s">
        <v>730</v>
      </c>
      <c r="F194" s="69" t="s">
        <v>2713</v>
      </c>
      <c r="G194" s="135"/>
      <c r="H194" s="63"/>
      <c r="I194" s="287"/>
      <c r="J194" s="287"/>
      <c r="K194" s="287"/>
      <c r="L194" s="287"/>
      <c r="M194" s="63"/>
      <c r="N194" s="63"/>
      <c r="O194" s="63"/>
      <c r="P194" s="63"/>
      <c r="Q194" s="63"/>
      <c r="R194" s="63"/>
      <c r="S194" s="63"/>
      <c r="T194" s="63"/>
      <c r="U194" s="63"/>
      <c r="V194" s="63"/>
      <c r="W194" s="63"/>
      <c r="X194" s="63"/>
      <c r="Y194" s="63"/>
      <c r="Z194" s="63"/>
    </row>
    <row r="195" spans="1:26" ht="25">
      <c r="A195" s="89"/>
      <c r="B195" s="69"/>
      <c r="C195" s="93" t="s">
        <v>2714</v>
      </c>
      <c r="D195" s="94">
        <v>2</v>
      </c>
      <c r="E195" s="94" t="s">
        <v>730</v>
      </c>
      <c r="F195" s="69" t="s">
        <v>2715</v>
      </c>
      <c r="G195" s="135"/>
      <c r="H195" s="63"/>
      <c r="I195" s="287"/>
      <c r="J195" s="287"/>
      <c r="K195" s="287"/>
      <c r="L195" s="287"/>
      <c r="M195" s="63"/>
      <c r="N195" s="63"/>
      <c r="O195" s="63"/>
      <c r="P195" s="63"/>
      <c r="Q195" s="63"/>
      <c r="R195" s="63"/>
      <c r="S195" s="63"/>
      <c r="T195" s="63"/>
      <c r="U195" s="63"/>
      <c r="V195" s="63"/>
      <c r="W195" s="63"/>
      <c r="X195" s="63"/>
      <c r="Y195" s="63"/>
      <c r="Z195" s="63"/>
    </row>
    <row r="196" spans="1:26" ht="25">
      <c r="A196" s="89"/>
      <c r="B196" s="69"/>
      <c r="C196" s="93" t="s">
        <v>2716</v>
      </c>
      <c r="D196" s="94">
        <v>2</v>
      </c>
      <c r="E196" s="94" t="s">
        <v>730</v>
      </c>
      <c r="F196" s="69" t="s">
        <v>2717</v>
      </c>
      <c r="G196" s="135"/>
      <c r="H196" s="63"/>
      <c r="I196" s="287"/>
      <c r="J196" s="287"/>
      <c r="K196" s="287"/>
      <c r="L196" s="287"/>
      <c r="M196" s="63"/>
      <c r="N196" s="63"/>
      <c r="O196" s="63"/>
      <c r="P196" s="63"/>
      <c r="Q196" s="63"/>
      <c r="R196" s="63"/>
      <c r="S196" s="63"/>
      <c r="T196" s="63"/>
      <c r="U196" s="63"/>
      <c r="V196" s="63"/>
      <c r="W196" s="63"/>
      <c r="X196" s="63"/>
      <c r="Y196" s="63"/>
      <c r="Z196" s="63"/>
    </row>
    <row r="197" spans="1:26" ht="125">
      <c r="A197" s="89" t="s">
        <v>2064</v>
      </c>
      <c r="B197" s="69" t="s">
        <v>749</v>
      </c>
      <c r="C197" s="93" t="s">
        <v>2718</v>
      </c>
      <c r="D197" s="94">
        <v>2</v>
      </c>
      <c r="E197" s="94" t="s">
        <v>730</v>
      </c>
      <c r="F197" s="69" t="s">
        <v>2719</v>
      </c>
      <c r="G197" s="135"/>
      <c r="H197" s="63"/>
      <c r="I197" s="287"/>
      <c r="J197" s="287"/>
      <c r="K197" s="287"/>
      <c r="L197" s="287"/>
      <c r="M197" s="63"/>
      <c r="N197" s="63"/>
      <c r="O197" s="63"/>
      <c r="P197" s="63"/>
      <c r="Q197" s="63"/>
      <c r="R197" s="63"/>
      <c r="S197" s="63"/>
      <c r="T197" s="63"/>
      <c r="U197" s="63"/>
      <c r="V197" s="63"/>
      <c r="W197" s="63"/>
      <c r="X197" s="63"/>
      <c r="Y197" s="63"/>
      <c r="Z197" s="63"/>
    </row>
    <row r="198" spans="1:26" ht="50">
      <c r="A198" s="89"/>
      <c r="B198" s="69"/>
      <c r="C198" s="93" t="s">
        <v>2720</v>
      </c>
      <c r="D198" s="94">
        <v>2</v>
      </c>
      <c r="E198" s="94" t="s">
        <v>730</v>
      </c>
      <c r="F198" s="69" t="s">
        <v>2721</v>
      </c>
      <c r="G198" s="135"/>
      <c r="H198" s="63"/>
      <c r="I198" s="287"/>
      <c r="J198" s="287"/>
      <c r="K198" s="287"/>
      <c r="L198" s="287"/>
      <c r="M198" s="63"/>
      <c r="N198" s="63"/>
      <c r="O198" s="63"/>
      <c r="P198" s="63"/>
      <c r="Q198" s="63"/>
      <c r="R198" s="63"/>
      <c r="S198" s="63"/>
      <c r="T198" s="63"/>
      <c r="U198" s="63"/>
      <c r="V198" s="63"/>
      <c r="W198" s="63"/>
      <c r="X198" s="63"/>
      <c r="Y198" s="63"/>
      <c r="Z198" s="63"/>
    </row>
    <row r="199" spans="1:26" ht="200">
      <c r="A199" s="89" t="s">
        <v>2070</v>
      </c>
      <c r="B199" s="479" t="s">
        <v>2722</v>
      </c>
      <c r="C199" s="148" t="s">
        <v>2723</v>
      </c>
      <c r="D199" s="94">
        <v>2</v>
      </c>
      <c r="E199" s="94" t="s">
        <v>730</v>
      </c>
      <c r="F199" s="146" t="s">
        <v>2724</v>
      </c>
      <c r="G199" s="135"/>
      <c r="H199" s="63"/>
      <c r="I199" s="287"/>
      <c r="J199" s="287"/>
      <c r="K199" s="287"/>
      <c r="L199" s="287"/>
      <c r="M199" s="63"/>
      <c r="N199" s="63"/>
      <c r="O199" s="63"/>
      <c r="P199" s="63"/>
      <c r="Q199" s="63"/>
      <c r="R199" s="63"/>
      <c r="S199" s="63"/>
      <c r="T199" s="63"/>
      <c r="U199" s="63"/>
      <c r="V199" s="63"/>
      <c r="W199" s="63"/>
      <c r="X199" s="63"/>
      <c r="Y199" s="63"/>
      <c r="Z199" s="63"/>
    </row>
    <row r="200" spans="1:26" ht="23.25" customHeight="1">
      <c r="A200" s="89" t="s">
        <v>230</v>
      </c>
      <c r="B200" s="1689" t="s">
        <v>77</v>
      </c>
      <c r="C200" s="1570"/>
      <c r="D200" s="1570"/>
      <c r="E200" s="1570"/>
      <c r="F200" s="1570"/>
      <c r="G200" s="1573"/>
      <c r="H200" s="451"/>
      <c r="I200" s="287">
        <f>SUM(D201:D214)</f>
        <v>28</v>
      </c>
      <c r="J200" s="287">
        <f>COUNT(D201:D214)*2</f>
        <v>28</v>
      </c>
      <c r="K200" s="287">
        <f>I200*100/J200</f>
        <v>100</v>
      </c>
      <c r="L200" s="287"/>
      <c r="M200" s="63"/>
      <c r="N200" s="63"/>
      <c r="O200" s="63"/>
      <c r="P200" s="63"/>
      <c r="Q200" s="63"/>
      <c r="R200" s="63"/>
      <c r="S200" s="63"/>
      <c r="T200" s="63"/>
      <c r="U200" s="63"/>
      <c r="V200" s="63"/>
      <c r="W200" s="63"/>
      <c r="X200" s="63"/>
      <c r="Y200" s="63"/>
      <c r="Z200" s="63"/>
    </row>
    <row r="201" spans="1:26" ht="150">
      <c r="A201" s="89" t="s">
        <v>2073</v>
      </c>
      <c r="B201" s="69" t="s">
        <v>759</v>
      </c>
      <c r="C201" s="93" t="s">
        <v>760</v>
      </c>
      <c r="D201" s="94">
        <v>2</v>
      </c>
      <c r="E201" s="94" t="s">
        <v>469</v>
      </c>
      <c r="F201" s="71" t="s">
        <v>2725</v>
      </c>
      <c r="G201" s="135"/>
      <c r="H201" s="63"/>
      <c r="I201" s="287"/>
      <c r="J201" s="287"/>
      <c r="K201" s="287"/>
      <c r="L201" s="287"/>
      <c r="M201" s="63"/>
      <c r="N201" s="63"/>
      <c r="O201" s="63"/>
      <c r="P201" s="63"/>
      <c r="Q201" s="63"/>
      <c r="R201" s="63"/>
      <c r="S201" s="63"/>
      <c r="T201" s="63"/>
      <c r="U201" s="63"/>
      <c r="V201" s="63"/>
      <c r="W201" s="63"/>
      <c r="X201" s="63"/>
      <c r="Y201" s="63"/>
      <c r="Z201" s="63"/>
    </row>
    <row r="202" spans="1:26" ht="100">
      <c r="A202" s="89" t="s">
        <v>2075</v>
      </c>
      <c r="B202" s="69" t="s">
        <v>764</v>
      </c>
      <c r="C202" s="93" t="s">
        <v>2726</v>
      </c>
      <c r="D202" s="94">
        <v>2</v>
      </c>
      <c r="E202" s="94" t="s">
        <v>469</v>
      </c>
      <c r="F202" s="484" t="s">
        <v>2727</v>
      </c>
      <c r="G202" s="135"/>
      <c r="H202" s="63"/>
      <c r="I202" s="287"/>
      <c r="J202" s="287"/>
      <c r="K202" s="287"/>
      <c r="L202" s="287"/>
      <c r="M202" s="63"/>
      <c r="N202" s="63"/>
      <c r="O202" s="63"/>
      <c r="P202" s="63"/>
      <c r="Q202" s="63"/>
      <c r="R202" s="63"/>
      <c r="S202" s="63"/>
      <c r="T202" s="63"/>
      <c r="U202" s="63"/>
      <c r="V202" s="63"/>
      <c r="W202" s="63"/>
      <c r="X202" s="63"/>
      <c r="Y202" s="63"/>
      <c r="Z202" s="63"/>
    </row>
    <row r="203" spans="1:26" ht="50">
      <c r="A203" s="89"/>
      <c r="B203" s="63"/>
      <c r="C203" s="93" t="s">
        <v>2728</v>
      </c>
      <c r="D203" s="94">
        <v>2</v>
      </c>
      <c r="E203" s="94" t="s">
        <v>469</v>
      </c>
      <c r="F203" s="363" t="s">
        <v>2729</v>
      </c>
      <c r="G203" s="135"/>
      <c r="H203" s="63"/>
      <c r="I203" s="287"/>
      <c r="J203" s="287"/>
      <c r="K203" s="287"/>
      <c r="L203" s="287"/>
      <c r="M203" s="63"/>
      <c r="N203" s="63"/>
      <c r="O203" s="63"/>
      <c r="P203" s="63"/>
      <c r="Q203" s="63"/>
      <c r="R203" s="63"/>
      <c r="S203" s="63"/>
      <c r="T203" s="63"/>
      <c r="U203" s="63"/>
      <c r="V203" s="63"/>
      <c r="W203" s="63"/>
      <c r="X203" s="63"/>
      <c r="Y203" s="63"/>
      <c r="Z203" s="63"/>
    </row>
    <row r="204" spans="1:26" ht="100">
      <c r="A204" s="89"/>
      <c r="B204" s="69"/>
      <c r="C204" s="93" t="s">
        <v>2730</v>
      </c>
      <c r="D204" s="94">
        <v>2</v>
      </c>
      <c r="E204" s="94" t="s">
        <v>469</v>
      </c>
      <c r="F204" s="484" t="s">
        <v>2731</v>
      </c>
      <c r="G204" s="135"/>
      <c r="H204" s="63"/>
      <c r="I204" s="287"/>
      <c r="J204" s="287"/>
      <c r="K204" s="287"/>
      <c r="L204" s="287"/>
      <c r="M204" s="63"/>
      <c r="N204" s="63"/>
      <c r="O204" s="63"/>
      <c r="P204" s="63"/>
      <c r="Q204" s="63"/>
      <c r="R204" s="63"/>
      <c r="S204" s="63"/>
      <c r="T204" s="63"/>
      <c r="U204" s="63"/>
      <c r="V204" s="63"/>
      <c r="W204" s="63"/>
      <c r="X204" s="63"/>
      <c r="Y204" s="63"/>
      <c r="Z204" s="63"/>
    </row>
    <row r="205" spans="1:26" ht="125">
      <c r="A205" s="89"/>
      <c r="B205" s="69"/>
      <c r="C205" s="93" t="s">
        <v>2732</v>
      </c>
      <c r="D205" s="94">
        <v>2</v>
      </c>
      <c r="E205" s="94" t="s">
        <v>469</v>
      </c>
      <c r="F205" s="484" t="s">
        <v>2733</v>
      </c>
      <c r="G205" s="135"/>
      <c r="H205" s="63"/>
      <c r="I205" s="287"/>
      <c r="J205" s="287"/>
      <c r="K205" s="287"/>
      <c r="L205" s="287"/>
      <c r="M205" s="63"/>
      <c r="N205" s="63"/>
      <c r="O205" s="63"/>
      <c r="P205" s="63"/>
      <c r="Q205" s="63"/>
      <c r="R205" s="63"/>
      <c r="S205" s="63"/>
      <c r="T205" s="63"/>
      <c r="U205" s="63"/>
      <c r="V205" s="63"/>
      <c r="W205" s="63"/>
      <c r="X205" s="63"/>
      <c r="Y205" s="63"/>
      <c r="Z205" s="63"/>
    </row>
    <row r="206" spans="1:26" ht="125">
      <c r="A206" s="89"/>
      <c r="B206" s="69"/>
      <c r="C206" s="93" t="s">
        <v>2734</v>
      </c>
      <c r="D206" s="94">
        <v>2</v>
      </c>
      <c r="E206" s="94" t="s">
        <v>469</v>
      </c>
      <c r="F206" s="484" t="s">
        <v>2735</v>
      </c>
      <c r="G206" s="135"/>
      <c r="H206" s="63"/>
      <c r="I206" s="287"/>
      <c r="J206" s="287"/>
      <c r="K206" s="287"/>
      <c r="L206" s="287"/>
      <c r="M206" s="63"/>
      <c r="N206" s="63"/>
      <c r="O206" s="63"/>
      <c r="P206" s="63"/>
      <c r="Q206" s="63"/>
      <c r="R206" s="63"/>
      <c r="S206" s="63"/>
      <c r="T206" s="63"/>
      <c r="U206" s="63"/>
      <c r="V206" s="63"/>
      <c r="W206" s="63"/>
      <c r="X206" s="63"/>
      <c r="Y206" s="63"/>
      <c r="Z206" s="63"/>
    </row>
    <row r="207" spans="1:26" ht="75">
      <c r="A207" s="89"/>
      <c r="B207" s="69"/>
      <c r="C207" s="485" t="s">
        <v>2736</v>
      </c>
      <c r="D207" s="94">
        <v>2</v>
      </c>
      <c r="E207" s="94" t="s">
        <v>469</v>
      </c>
      <c r="F207" s="484" t="s">
        <v>2737</v>
      </c>
      <c r="G207" s="135"/>
      <c r="H207" s="63"/>
      <c r="I207" s="287"/>
      <c r="J207" s="287"/>
      <c r="K207" s="287"/>
      <c r="L207" s="287"/>
      <c r="M207" s="63"/>
      <c r="N207" s="63"/>
      <c r="O207" s="63"/>
      <c r="P207" s="63"/>
      <c r="Q207" s="63"/>
      <c r="R207" s="63"/>
      <c r="S207" s="63"/>
      <c r="T207" s="63"/>
      <c r="U207" s="63"/>
      <c r="V207" s="63"/>
      <c r="W207" s="63"/>
      <c r="X207" s="63"/>
      <c r="Y207" s="63"/>
      <c r="Z207" s="63"/>
    </row>
    <row r="208" spans="1:26" ht="50">
      <c r="A208" s="89"/>
      <c r="B208" s="69"/>
      <c r="C208" s="486" t="s">
        <v>2738</v>
      </c>
      <c r="D208" s="94">
        <v>2</v>
      </c>
      <c r="E208" s="94" t="s">
        <v>469</v>
      </c>
      <c r="F208" s="71" t="s">
        <v>2739</v>
      </c>
      <c r="G208" s="135"/>
      <c r="H208" s="63"/>
      <c r="I208" s="287"/>
      <c r="J208" s="287"/>
      <c r="K208" s="287"/>
      <c r="L208" s="287"/>
      <c r="M208" s="63"/>
      <c r="N208" s="63"/>
      <c r="O208" s="63"/>
      <c r="P208" s="63"/>
      <c r="Q208" s="63"/>
      <c r="R208" s="63"/>
      <c r="S208" s="63"/>
      <c r="T208" s="63"/>
      <c r="U208" s="63"/>
      <c r="V208" s="63"/>
      <c r="W208" s="63"/>
      <c r="X208" s="63"/>
      <c r="Y208" s="63"/>
      <c r="Z208" s="63"/>
    </row>
    <row r="209" spans="1:26" ht="75">
      <c r="A209" s="89" t="s">
        <v>2088</v>
      </c>
      <c r="B209" s="69" t="s">
        <v>769</v>
      </c>
      <c r="C209" s="486" t="s">
        <v>2740</v>
      </c>
      <c r="D209" s="94">
        <v>2</v>
      </c>
      <c r="E209" s="94" t="s">
        <v>469</v>
      </c>
      <c r="F209" s="71" t="s">
        <v>2741</v>
      </c>
      <c r="G209" s="135"/>
      <c r="H209" s="63"/>
      <c r="I209" s="287"/>
      <c r="J209" s="287"/>
      <c r="K209" s="287"/>
      <c r="L209" s="287"/>
      <c r="M209" s="63"/>
      <c r="N209" s="63"/>
      <c r="O209" s="63"/>
      <c r="P209" s="63"/>
      <c r="Q209" s="63"/>
      <c r="R209" s="63"/>
      <c r="S209" s="63"/>
      <c r="T209" s="63"/>
      <c r="U209" s="63"/>
      <c r="V209" s="63"/>
      <c r="W209" s="63"/>
      <c r="X209" s="63"/>
      <c r="Y209" s="63"/>
      <c r="Z209" s="63"/>
    </row>
    <row r="210" spans="1:26" ht="125">
      <c r="A210" s="89" t="s">
        <v>2091</v>
      </c>
      <c r="B210" s="69" t="s">
        <v>773</v>
      </c>
      <c r="C210" s="93" t="s">
        <v>2742</v>
      </c>
      <c r="D210" s="94">
        <v>2</v>
      </c>
      <c r="E210" s="94" t="s">
        <v>469</v>
      </c>
      <c r="F210" s="71" t="s">
        <v>2743</v>
      </c>
      <c r="G210" s="135"/>
      <c r="H210" s="63"/>
      <c r="I210" s="287"/>
      <c r="J210" s="287"/>
      <c r="K210" s="287"/>
      <c r="L210" s="287"/>
      <c r="M210" s="63"/>
      <c r="N210" s="63"/>
      <c r="O210" s="63"/>
      <c r="P210" s="63"/>
      <c r="Q210" s="63"/>
      <c r="R210" s="63"/>
      <c r="S210" s="63"/>
      <c r="T210" s="63"/>
      <c r="U210" s="63"/>
      <c r="V210" s="63"/>
      <c r="W210" s="63"/>
      <c r="X210" s="63"/>
      <c r="Y210" s="63"/>
      <c r="Z210" s="63"/>
    </row>
    <row r="211" spans="1:26" ht="50">
      <c r="A211" s="89" t="s">
        <v>2092</v>
      </c>
      <c r="B211" s="466" t="s">
        <v>778</v>
      </c>
      <c r="C211" s="93" t="s">
        <v>779</v>
      </c>
      <c r="D211" s="94">
        <v>2</v>
      </c>
      <c r="E211" s="94" t="s">
        <v>469</v>
      </c>
      <c r="F211" s="71" t="s">
        <v>2744</v>
      </c>
      <c r="G211" s="135"/>
      <c r="H211" s="63"/>
      <c r="I211" s="287"/>
      <c r="J211" s="287"/>
      <c r="K211" s="287"/>
      <c r="L211" s="287"/>
      <c r="M211" s="63"/>
      <c r="N211" s="63"/>
      <c r="O211" s="63"/>
      <c r="P211" s="63"/>
      <c r="Q211" s="63"/>
      <c r="R211" s="63"/>
      <c r="S211" s="63"/>
      <c r="T211" s="63"/>
      <c r="U211" s="63"/>
      <c r="V211" s="63"/>
      <c r="W211" s="63"/>
      <c r="X211" s="63"/>
      <c r="Y211" s="63"/>
      <c r="Z211" s="63"/>
    </row>
    <row r="212" spans="1:26" ht="75">
      <c r="A212" s="89" t="s">
        <v>781</v>
      </c>
      <c r="B212" s="466" t="s">
        <v>782</v>
      </c>
      <c r="C212" s="93" t="s">
        <v>2745</v>
      </c>
      <c r="D212" s="94">
        <v>2</v>
      </c>
      <c r="E212" s="94" t="s">
        <v>469</v>
      </c>
      <c r="F212" s="71" t="s">
        <v>2746</v>
      </c>
      <c r="G212" s="135"/>
      <c r="H212" s="63"/>
      <c r="I212" s="287"/>
      <c r="J212" s="287"/>
      <c r="K212" s="287"/>
      <c r="L212" s="287"/>
      <c r="M212" s="63"/>
      <c r="N212" s="63"/>
      <c r="O212" s="63"/>
      <c r="P212" s="63"/>
      <c r="Q212" s="63"/>
      <c r="R212" s="63"/>
      <c r="S212" s="63"/>
      <c r="T212" s="63"/>
      <c r="U212" s="63"/>
      <c r="V212" s="63"/>
      <c r="W212" s="63"/>
      <c r="X212" s="63"/>
      <c r="Y212" s="63"/>
      <c r="Z212" s="63"/>
    </row>
    <row r="213" spans="1:26" ht="175">
      <c r="A213" s="89" t="s">
        <v>2099</v>
      </c>
      <c r="B213" s="69" t="s">
        <v>786</v>
      </c>
      <c r="C213" s="93" t="s">
        <v>2747</v>
      </c>
      <c r="D213" s="94">
        <v>2</v>
      </c>
      <c r="E213" s="94" t="s">
        <v>469</v>
      </c>
      <c r="F213" s="69" t="s">
        <v>2748</v>
      </c>
      <c r="G213" s="135"/>
      <c r="H213" s="63"/>
      <c r="I213" s="287"/>
      <c r="J213" s="287"/>
      <c r="K213" s="287"/>
      <c r="L213" s="287"/>
      <c r="M213" s="63"/>
      <c r="N213" s="63"/>
      <c r="O213" s="63"/>
      <c r="P213" s="63"/>
      <c r="Q213" s="63"/>
      <c r="R213" s="63"/>
      <c r="S213" s="63"/>
      <c r="T213" s="63"/>
      <c r="U213" s="63"/>
      <c r="V213" s="63"/>
      <c r="W213" s="63"/>
      <c r="X213" s="63"/>
      <c r="Y213" s="63"/>
      <c r="Z213" s="63"/>
    </row>
    <row r="214" spans="1:26" ht="125">
      <c r="A214" s="89"/>
      <c r="B214" s="69"/>
      <c r="C214" s="93" t="s">
        <v>2749</v>
      </c>
      <c r="D214" s="94">
        <v>2</v>
      </c>
      <c r="E214" s="94" t="s">
        <v>469</v>
      </c>
      <c r="F214" s="69" t="s">
        <v>2750</v>
      </c>
      <c r="G214" s="135"/>
      <c r="H214" s="63"/>
      <c r="I214" s="287"/>
      <c r="J214" s="287"/>
      <c r="K214" s="287"/>
      <c r="L214" s="287"/>
      <c r="M214" s="63"/>
      <c r="N214" s="63"/>
      <c r="O214" s="63"/>
      <c r="P214" s="63"/>
      <c r="Q214" s="63"/>
      <c r="R214" s="63"/>
      <c r="S214" s="63"/>
      <c r="T214" s="63"/>
      <c r="U214" s="63"/>
      <c r="V214" s="63"/>
      <c r="W214" s="63"/>
      <c r="X214" s="63"/>
      <c r="Y214" s="63"/>
      <c r="Z214" s="63"/>
    </row>
    <row r="215" spans="1:26" ht="23.25" customHeight="1">
      <c r="A215" s="393" t="s">
        <v>78</v>
      </c>
      <c r="B215" s="1605" t="s">
        <v>79</v>
      </c>
      <c r="C215" s="1570"/>
      <c r="D215" s="1570"/>
      <c r="E215" s="1570"/>
      <c r="F215" s="1570"/>
      <c r="G215" s="1573"/>
      <c r="H215" s="452"/>
      <c r="I215" s="287">
        <f>SUM(D216:D228)</f>
        <v>14</v>
      </c>
      <c r="J215" s="287">
        <f>COUNT(D216:D228)*2</f>
        <v>14</v>
      </c>
      <c r="K215" s="287">
        <f>I215*100/J215</f>
        <v>100</v>
      </c>
      <c r="L215" s="287"/>
      <c r="M215" s="63"/>
      <c r="N215" s="63"/>
      <c r="O215" s="63"/>
      <c r="P215" s="63"/>
      <c r="Q215" s="63"/>
      <c r="R215" s="63"/>
      <c r="S215" s="63"/>
      <c r="T215" s="63"/>
      <c r="U215" s="63"/>
      <c r="V215" s="63"/>
      <c r="W215" s="63"/>
      <c r="X215" s="63"/>
      <c r="Y215" s="63"/>
      <c r="Z215" s="63"/>
    </row>
    <row r="216" spans="1:26" ht="75">
      <c r="A216" s="344" t="s">
        <v>794</v>
      </c>
      <c r="B216" s="93" t="s">
        <v>795</v>
      </c>
      <c r="C216" s="93" t="s">
        <v>796</v>
      </c>
      <c r="D216" s="94">
        <v>2</v>
      </c>
      <c r="E216" s="487" t="s">
        <v>599</v>
      </c>
      <c r="F216" s="69" t="s">
        <v>2751</v>
      </c>
      <c r="G216" s="488"/>
      <c r="H216" s="301"/>
      <c r="I216" s="287"/>
      <c r="J216" s="287"/>
      <c r="K216" s="287"/>
      <c r="L216" s="287"/>
      <c r="M216" s="63"/>
      <c r="N216" s="63"/>
      <c r="O216" s="63"/>
      <c r="P216" s="63"/>
      <c r="Q216" s="63"/>
      <c r="R216" s="63"/>
      <c r="S216" s="63"/>
      <c r="T216" s="63"/>
      <c r="U216" s="63"/>
      <c r="V216" s="63"/>
      <c r="W216" s="63"/>
      <c r="X216" s="63"/>
      <c r="Y216" s="63"/>
      <c r="Z216" s="63"/>
    </row>
    <row r="217" spans="1:26" ht="125">
      <c r="A217" s="344" t="s">
        <v>798</v>
      </c>
      <c r="B217" s="93" t="s">
        <v>799</v>
      </c>
      <c r="C217" s="93" t="s">
        <v>800</v>
      </c>
      <c r="D217" s="94">
        <v>2</v>
      </c>
      <c r="E217" s="147" t="s">
        <v>599</v>
      </c>
      <c r="F217" s="69" t="s">
        <v>2752</v>
      </c>
      <c r="G217" s="489"/>
      <c r="H217" s="490"/>
      <c r="I217" s="287"/>
      <c r="J217" s="287"/>
      <c r="K217" s="287"/>
      <c r="L217" s="287"/>
      <c r="M217" s="63"/>
      <c r="N217" s="63"/>
      <c r="O217" s="63"/>
      <c r="P217" s="63"/>
      <c r="Q217" s="63"/>
      <c r="R217" s="63"/>
      <c r="S217" s="63"/>
      <c r="T217" s="63"/>
      <c r="U217" s="63"/>
      <c r="V217" s="63"/>
      <c r="W217" s="63"/>
      <c r="X217" s="63"/>
      <c r="Y217" s="63"/>
      <c r="Z217" s="63"/>
    </row>
    <row r="218" spans="1:26" ht="76.5" hidden="1" customHeight="1">
      <c r="A218" s="189" t="s">
        <v>802</v>
      </c>
      <c r="B218" s="179" t="s">
        <v>803</v>
      </c>
      <c r="C218" s="179" t="s">
        <v>804</v>
      </c>
      <c r="D218" s="471"/>
      <c r="E218" s="141"/>
      <c r="F218" s="179" t="s">
        <v>805</v>
      </c>
      <c r="G218" s="472"/>
      <c r="H218" s="461"/>
      <c r="I218" s="105"/>
      <c r="J218" s="105"/>
      <c r="K218" s="105"/>
      <c r="L218" s="105"/>
      <c r="M218" s="106"/>
      <c r="N218" s="106"/>
      <c r="O218" s="106"/>
      <c r="P218" s="106"/>
      <c r="Q218" s="106"/>
      <c r="R218" s="106"/>
      <c r="S218" s="106"/>
      <c r="T218" s="106"/>
      <c r="U218" s="106"/>
      <c r="V218" s="106"/>
      <c r="W218" s="106"/>
      <c r="X218" s="106"/>
      <c r="Y218" s="106"/>
      <c r="Z218" s="106"/>
    </row>
    <row r="219" spans="1:26" ht="76.5" hidden="1" customHeight="1">
      <c r="A219" s="189" t="s">
        <v>806</v>
      </c>
      <c r="B219" s="179" t="s">
        <v>807</v>
      </c>
      <c r="C219" s="179" t="s">
        <v>808</v>
      </c>
      <c r="D219" s="471"/>
      <c r="E219" s="141"/>
      <c r="F219" s="179" t="s">
        <v>809</v>
      </c>
      <c r="G219" s="472"/>
      <c r="H219" s="461"/>
      <c r="I219" s="105"/>
      <c r="J219" s="105"/>
      <c r="K219" s="105"/>
      <c r="L219" s="105"/>
      <c r="M219" s="106"/>
      <c r="N219" s="106"/>
      <c r="O219" s="106"/>
      <c r="P219" s="106"/>
      <c r="Q219" s="106"/>
      <c r="R219" s="106"/>
      <c r="S219" s="106"/>
      <c r="T219" s="106"/>
      <c r="U219" s="106"/>
      <c r="V219" s="106"/>
      <c r="W219" s="106"/>
      <c r="X219" s="106"/>
      <c r="Y219" s="106"/>
      <c r="Z219" s="106"/>
    </row>
    <row r="220" spans="1:26" ht="76.5" hidden="1" customHeight="1">
      <c r="A220" s="189" t="s">
        <v>810</v>
      </c>
      <c r="B220" s="179" t="s">
        <v>811</v>
      </c>
      <c r="C220" s="179" t="s">
        <v>812</v>
      </c>
      <c r="D220" s="471"/>
      <c r="E220" s="141"/>
      <c r="F220" s="179" t="s">
        <v>813</v>
      </c>
      <c r="G220" s="472"/>
      <c r="H220" s="461"/>
      <c r="I220" s="105"/>
      <c r="J220" s="105"/>
      <c r="K220" s="105"/>
      <c r="L220" s="105"/>
      <c r="M220" s="106"/>
      <c r="N220" s="106"/>
      <c r="O220" s="106"/>
      <c r="P220" s="106"/>
      <c r="Q220" s="106"/>
      <c r="R220" s="106"/>
      <c r="S220" s="106"/>
      <c r="T220" s="106"/>
      <c r="U220" s="106"/>
      <c r="V220" s="106"/>
      <c r="W220" s="106"/>
      <c r="X220" s="106"/>
      <c r="Y220" s="106"/>
      <c r="Z220" s="106"/>
    </row>
    <row r="221" spans="1:26" ht="76.5" hidden="1" customHeight="1">
      <c r="A221" s="189" t="s">
        <v>814</v>
      </c>
      <c r="B221" s="179" t="s">
        <v>815</v>
      </c>
      <c r="C221" s="179" t="s">
        <v>816</v>
      </c>
      <c r="D221" s="471"/>
      <c r="E221" s="141"/>
      <c r="F221" s="179" t="s">
        <v>817</v>
      </c>
      <c r="G221" s="472"/>
      <c r="H221" s="461"/>
      <c r="I221" s="105"/>
      <c r="J221" s="105"/>
      <c r="K221" s="105"/>
      <c r="L221" s="105"/>
      <c r="M221" s="106"/>
      <c r="N221" s="106"/>
      <c r="O221" s="106"/>
      <c r="P221" s="106"/>
      <c r="Q221" s="106"/>
      <c r="R221" s="106"/>
      <c r="S221" s="106"/>
      <c r="T221" s="106"/>
      <c r="U221" s="106"/>
      <c r="V221" s="106"/>
      <c r="W221" s="106"/>
      <c r="X221" s="106"/>
      <c r="Y221" s="106"/>
      <c r="Z221" s="106"/>
    </row>
    <row r="222" spans="1:26" ht="76.5" hidden="1" customHeight="1">
      <c r="A222" s="189" t="s">
        <v>818</v>
      </c>
      <c r="B222" s="179" t="s">
        <v>819</v>
      </c>
      <c r="C222" s="179" t="s">
        <v>820</v>
      </c>
      <c r="D222" s="471"/>
      <c r="E222" s="141"/>
      <c r="F222" s="179" t="s">
        <v>821</v>
      </c>
      <c r="G222" s="472"/>
      <c r="H222" s="461"/>
      <c r="I222" s="105"/>
      <c r="J222" s="105"/>
      <c r="K222" s="105"/>
      <c r="L222" s="105"/>
      <c r="M222" s="106"/>
      <c r="N222" s="106"/>
      <c r="O222" s="106"/>
      <c r="P222" s="106"/>
      <c r="Q222" s="106"/>
      <c r="R222" s="106"/>
      <c r="S222" s="106"/>
      <c r="T222" s="106"/>
      <c r="U222" s="106"/>
      <c r="V222" s="106"/>
      <c r="W222" s="106"/>
      <c r="X222" s="106"/>
      <c r="Y222" s="106"/>
      <c r="Z222" s="106"/>
    </row>
    <row r="223" spans="1:26" ht="76.5" hidden="1" customHeight="1">
      <c r="A223" s="189" t="s">
        <v>822</v>
      </c>
      <c r="B223" s="179" t="s">
        <v>823</v>
      </c>
      <c r="C223" s="179" t="s">
        <v>824</v>
      </c>
      <c r="D223" s="471"/>
      <c r="E223" s="141"/>
      <c r="F223" s="179" t="s">
        <v>825</v>
      </c>
      <c r="G223" s="472"/>
      <c r="H223" s="461"/>
      <c r="I223" s="105"/>
      <c r="J223" s="105"/>
      <c r="K223" s="105"/>
      <c r="L223" s="105"/>
      <c r="M223" s="106"/>
      <c r="N223" s="106"/>
      <c r="O223" s="106"/>
      <c r="P223" s="106"/>
      <c r="Q223" s="106"/>
      <c r="R223" s="106"/>
      <c r="S223" s="106"/>
      <c r="T223" s="106"/>
      <c r="U223" s="106"/>
      <c r="V223" s="106"/>
      <c r="W223" s="106"/>
      <c r="X223" s="106"/>
      <c r="Y223" s="106"/>
      <c r="Z223" s="106"/>
    </row>
    <row r="224" spans="1:26" ht="75">
      <c r="A224" s="393" t="s">
        <v>2753</v>
      </c>
      <c r="B224" s="93" t="s">
        <v>827</v>
      </c>
      <c r="C224" s="93" t="s">
        <v>2754</v>
      </c>
      <c r="D224" s="94">
        <v>2</v>
      </c>
      <c r="E224" s="206" t="s">
        <v>599</v>
      </c>
      <c r="F224" s="69" t="s">
        <v>2755</v>
      </c>
      <c r="G224" s="157"/>
      <c r="H224" s="281"/>
      <c r="I224" s="287"/>
      <c r="J224" s="287"/>
      <c r="K224" s="287"/>
      <c r="L224" s="287"/>
      <c r="M224" s="63"/>
      <c r="N224" s="63"/>
      <c r="O224" s="63"/>
      <c r="P224" s="63"/>
      <c r="Q224" s="63"/>
      <c r="R224" s="63"/>
      <c r="S224" s="63"/>
      <c r="T224" s="63"/>
      <c r="U224" s="63"/>
      <c r="V224" s="63"/>
      <c r="W224" s="63"/>
      <c r="X224" s="63"/>
      <c r="Y224" s="63"/>
      <c r="Z224" s="63"/>
    </row>
    <row r="225" spans="1:26" ht="50">
      <c r="A225" s="158"/>
      <c r="B225" s="69"/>
      <c r="C225" s="478" t="s">
        <v>2756</v>
      </c>
      <c r="D225" s="94">
        <v>2</v>
      </c>
      <c r="E225" s="206" t="s">
        <v>599</v>
      </c>
      <c r="F225" s="69" t="s">
        <v>2755</v>
      </c>
      <c r="G225" s="157"/>
      <c r="H225" s="281"/>
      <c r="I225" s="287"/>
      <c r="J225" s="287"/>
      <c r="K225" s="287"/>
      <c r="L225" s="287"/>
      <c r="M225" s="63"/>
      <c r="N225" s="63"/>
      <c r="O225" s="63"/>
      <c r="P225" s="63"/>
      <c r="Q225" s="63"/>
      <c r="R225" s="63"/>
      <c r="S225" s="63"/>
      <c r="T225" s="63"/>
      <c r="U225" s="63"/>
      <c r="V225" s="63"/>
      <c r="W225" s="63"/>
      <c r="X225" s="63"/>
      <c r="Y225" s="63"/>
      <c r="Z225" s="63"/>
    </row>
    <row r="226" spans="1:26" ht="50">
      <c r="A226" s="158"/>
      <c r="B226" s="69"/>
      <c r="C226" s="93" t="s">
        <v>2757</v>
      </c>
      <c r="D226" s="94">
        <v>2</v>
      </c>
      <c r="E226" s="206" t="s">
        <v>599</v>
      </c>
      <c r="F226" s="69" t="s">
        <v>2758</v>
      </c>
      <c r="G226" s="157"/>
      <c r="H226" s="281"/>
      <c r="I226" s="287"/>
      <c r="J226" s="287"/>
      <c r="K226" s="287"/>
      <c r="L226" s="287"/>
      <c r="M226" s="63"/>
      <c r="N226" s="63"/>
      <c r="O226" s="63"/>
      <c r="P226" s="63"/>
      <c r="Q226" s="63"/>
      <c r="R226" s="63"/>
      <c r="S226" s="63"/>
      <c r="T226" s="63"/>
      <c r="U226" s="63"/>
      <c r="V226" s="63"/>
      <c r="W226" s="63"/>
      <c r="X226" s="63"/>
      <c r="Y226" s="63"/>
      <c r="Z226" s="63"/>
    </row>
    <row r="227" spans="1:26" ht="25">
      <c r="A227" s="393"/>
      <c r="B227" s="69"/>
      <c r="C227" s="93" t="s">
        <v>2759</v>
      </c>
      <c r="D227" s="94">
        <v>2</v>
      </c>
      <c r="E227" s="206" t="s">
        <v>369</v>
      </c>
      <c r="F227" s="69" t="s">
        <v>2755</v>
      </c>
      <c r="G227" s="157"/>
      <c r="H227" s="281"/>
      <c r="I227" s="287"/>
      <c r="J227" s="287"/>
      <c r="K227" s="287"/>
      <c r="L227" s="287"/>
      <c r="M227" s="63"/>
      <c r="N227" s="63"/>
      <c r="O227" s="63"/>
      <c r="P227" s="63"/>
      <c r="Q227" s="63"/>
      <c r="R227" s="63"/>
      <c r="S227" s="63"/>
      <c r="T227" s="63"/>
      <c r="U227" s="63"/>
      <c r="V227" s="63"/>
      <c r="W227" s="63"/>
      <c r="X227" s="63"/>
      <c r="Y227" s="63"/>
      <c r="Z227" s="63"/>
    </row>
    <row r="228" spans="1:26" ht="175">
      <c r="A228" s="393" t="s">
        <v>2760</v>
      </c>
      <c r="B228" s="69" t="s">
        <v>835</v>
      </c>
      <c r="C228" s="93" t="s">
        <v>2761</v>
      </c>
      <c r="D228" s="94">
        <v>2</v>
      </c>
      <c r="E228" s="206" t="s">
        <v>369</v>
      </c>
      <c r="F228" s="69" t="s">
        <v>2762</v>
      </c>
      <c r="G228" s="157"/>
      <c r="H228" s="281"/>
      <c r="I228" s="287"/>
      <c r="J228" s="287"/>
      <c r="K228" s="287"/>
      <c r="L228" s="287"/>
      <c r="M228" s="63"/>
      <c r="N228" s="63"/>
      <c r="O228" s="63"/>
      <c r="P228" s="63"/>
      <c r="Q228" s="63"/>
      <c r="R228" s="63"/>
      <c r="S228" s="63"/>
      <c r="T228" s="63"/>
      <c r="U228" s="63"/>
      <c r="V228" s="63"/>
      <c r="W228" s="63"/>
      <c r="X228" s="63"/>
      <c r="Y228" s="63"/>
      <c r="Z228" s="63"/>
    </row>
    <row r="229" spans="1:26" ht="149.25" hidden="1" customHeight="1">
      <c r="A229" s="189" t="s">
        <v>840</v>
      </c>
      <c r="B229" s="179" t="s">
        <v>841</v>
      </c>
      <c r="C229" s="179" t="s">
        <v>842</v>
      </c>
      <c r="D229" s="471"/>
      <c r="E229" s="141"/>
      <c r="F229" s="179" t="s">
        <v>843</v>
      </c>
      <c r="G229" s="472"/>
      <c r="H229" s="461"/>
      <c r="I229" s="105"/>
      <c r="J229" s="105"/>
      <c r="K229" s="105"/>
      <c r="L229" s="105"/>
      <c r="M229" s="106"/>
      <c r="N229" s="106"/>
      <c r="O229" s="106"/>
      <c r="P229" s="106"/>
      <c r="Q229" s="106"/>
      <c r="R229" s="106"/>
      <c r="S229" s="106"/>
      <c r="T229" s="106"/>
      <c r="U229" s="106"/>
      <c r="V229" s="106"/>
      <c r="W229" s="106"/>
      <c r="X229" s="106"/>
      <c r="Y229" s="106"/>
      <c r="Z229" s="106"/>
    </row>
    <row r="230" spans="1:26" ht="23.25" customHeight="1">
      <c r="A230" s="393"/>
      <c r="B230" s="1607" t="s">
        <v>844</v>
      </c>
      <c r="C230" s="1570"/>
      <c r="D230" s="1570"/>
      <c r="E230" s="1570"/>
      <c r="F230" s="1570"/>
      <c r="G230" s="1573"/>
      <c r="H230" s="450"/>
      <c r="I230" s="287">
        <f t="shared" ref="I230:J230" si="7">I231+I236+I247+I253+I262+I270+I284</f>
        <v>62</v>
      </c>
      <c r="J230" s="287">
        <f t="shared" si="7"/>
        <v>62</v>
      </c>
      <c r="K230" s="287">
        <f t="shared" ref="K230:K231" si="8">I230*100/J230</f>
        <v>100</v>
      </c>
      <c r="L230" s="287"/>
      <c r="M230" s="63"/>
      <c r="N230" s="63"/>
      <c r="O230" s="63"/>
      <c r="P230" s="63"/>
      <c r="Q230" s="63"/>
      <c r="R230" s="63"/>
      <c r="S230" s="63"/>
      <c r="T230" s="63"/>
      <c r="U230" s="63"/>
      <c r="V230" s="63"/>
      <c r="W230" s="63"/>
      <c r="X230" s="63"/>
      <c r="Y230" s="63"/>
      <c r="Z230" s="63"/>
    </row>
    <row r="231" spans="1:26" ht="23.25" customHeight="1">
      <c r="A231" s="330" t="s">
        <v>231</v>
      </c>
      <c r="B231" s="1605" t="s">
        <v>82</v>
      </c>
      <c r="C231" s="1570"/>
      <c r="D231" s="1570"/>
      <c r="E231" s="1570"/>
      <c r="F231" s="1570"/>
      <c r="G231" s="1573"/>
      <c r="H231" s="452"/>
      <c r="I231" s="287">
        <f>SUM(D232:D235)</f>
        <v>8</v>
      </c>
      <c r="J231" s="287">
        <f>COUNT(D232:D235)*2</f>
        <v>8</v>
      </c>
      <c r="K231" s="287">
        <f t="shared" si="8"/>
        <v>100</v>
      </c>
      <c r="L231" s="287"/>
      <c r="M231" s="63"/>
      <c r="N231" s="63"/>
      <c r="O231" s="63"/>
      <c r="P231" s="63"/>
      <c r="Q231" s="63"/>
      <c r="R231" s="63"/>
      <c r="S231" s="63"/>
      <c r="T231" s="63"/>
      <c r="U231" s="63"/>
      <c r="V231" s="63"/>
      <c r="W231" s="63"/>
      <c r="X231" s="63"/>
      <c r="Y231" s="63"/>
      <c r="Z231" s="63"/>
    </row>
    <row r="232" spans="1:26" ht="50">
      <c r="A232" s="89" t="s">
        <v>2110</v>
      </c>
      <c r="B232" s="146" t="s">
        <v>846</v>
      </c>
      <c r="C232" s="93" t="s">
        <v>847</v>
      </c>
      <c r="D232" s="94">
        <v>2</v>
      </c>
      <c r="E232" s="94" t="s">
        <v>599</v>
      </c>
      <c r="F232" s="69" t="s">
        <v>2763</v>
      </c>
      <c r="G232" s="135"/>
      <c r="H232" s="63"/>
      <c r="I232" s="287"/>
      <c r="J232" s="287"/>
      <c r="K232" s="287"/>
      <c r="L232" s="287"/>
      <c r="M232" s="63"/>
      <c r="N232" s="63"/>
      <c r="O232" s="63"/>
      <c r="P232" s="63"/>
      <c r="Q232" s="63"/>
      <c r="R232" s="63"/>
      <c r="S232" s="63"/>
      <c r="T232" s="63"/>
      <c r="U232" s="63"/>
      <c r="V232" s="63"/>
      <c r="W232" s="63"/>
      <c r="X232" s="63"/>
      <c r="Y232" s="63"/>
      <c r="Z232" s="63"/>
    </row>
    <row r="233" spans="1:26" ht="50">
      <c r="A233" s="89"/>
      <c r="B233" s="146"/>
      <c r="C233" s="93" t="s">
        <v>849</v>
      </c>
      <c r="D233" s="94">
        <v>2</v>
      </c>
      <c r="E233" s="94" t="s">
        <v>599</v>
      </c>
      <c r="F233" s="69" t="s">
        <v>2764</v>
      </c>
      <c r="G233" s="69"/>
      <c r="H233" s="363"/>
      <c r="I233" s="287"/>
      <c r="J233" s="287"/>
      <c r="K233" s="287"/>
      <c r="L233" s="287"/>
      <c r="M233" s="63"/>
      <c r="N233" s="63"/>
      <c r="O233" s="63"/>
      <c r="P233" s="63"/>
      <c r="Q233" s="63"/>
      <c r="R233" s="63"/>
      <c r="S233" s="63"/>
      <c r="T233" s="63"/>
      <c r="U233" s="63"/>
      <c r="V233" s="63"/>
      <c r="W233" s="63"/>
      <c r="X233" s="63"/>
      <c r="Y233" s="63"/>
      <c r="Z233" s="63"/>
    </row>
    <row r="234" spans="1:26" ht="75">
      <c r="A234" s="89" t="s">
        <v>2111</v>
      </c>
      <c r="B234" s="69" t="s">
        <v>855</v>
      </c>
      <c r="C234" s="93" t="s">
        <v>856</v>
      </c>
      <c r="D234" s="94">
        <v>2</v>
      </c>
      <c r="E234" s="94" t="s">
        <v>857</v>
      </c>
      <c r="F234" s="69" t="s">
        <v>2765</v>
      </c>
      <c r="G234" s="135"/>
      <c r="H234" s="63"/>
      <c r="I234" s="287"/>
      <c r="J234" s="287"/>
      <c r="K234" s="287"/>
      <c r="L234" s="287"/>
      <c r="M234" s="63"/>
      <c r="N234" s="63"/>
      <c r="O234" s="63"/>
      <c r="P234" s="63"/>
      <c r="Q234" s="63"/>
      <c r="R234" s="63"/>
      <c r="S234" s="63"/>
      <c r="T234" s="63"/>
      <c r="U234" s="63"/>
      <c r="V234" s="63"/>
      <c r="W234" s="63"/>
      <c r="X234" s="63"/>
      <c r="Y234" s="63"/>
      <c r="Z234" s="63"/>
    </row>
    <row r="235" spans="1:26" ht="75">
      <c r="A235" s="89" t="s">
        <v>2113</v>
      </c>
      <c r="B235" s="69" t="s">
        <v>859</v>
      </c>
      <c r="C235" s="93" t="s">
        <v>2766</v>
      </c>
      <c r="D235" s="94">
        <v>2</v>
      </c>
      <c r="E235" s="94" t="s">
        <v>506</v>
      </c>
      <c r="F235" s="69" t="s">
        <v>2767</v>
      </c>
      <c r="G235" s="135"/>
      <c r="H235" s="63"/>
      <c r="I235" s="287"/>
      <c r="J235" s="287"/>
      <c r="K235" s="287"/>
      <c r="L235" s="287"/>
      <c r="M235" s="63"/>
      <c r="N235" s="63"/>
      <c r="O235" s="63"/>
      <c r="P235" s="63"/>
      <c r="Q235" s="63"/>
      <c r="R235" s="63"/>
      <c r="S235" s="63"/>
      <c r="T235" s="63"/>
      <c r="U235" s="63"/>
      <c r="V235" s="63"/>
      <c r="W235" s="63"/>
      <c r="X235" s="63"/>
      <c r="Y235" s="63"/>
      <c r="Z235" s="63"/>
    </row>
    <row r="236" spans="1:26" ht="23.25" customHeight="1">
      <c r="A236" s="158" t="s">
        <v>232</v>
      </c>
      <c r="B236" s="1605" t="s">
        <v>233</v>
      </c>
      <c r="C236" s="1570"/>
      <c r="D236" s="1570"/>
      <c r="E236" s="1570"/>
      <c r="F236" s="1570"/>
      <c r="G236" s="1573"/>
      <c r="H236" s="452"/>
      <c r="I236" s="287">
        <f>SUM(D237:D245)</f>
        <v>16</v>
      </c>
      <c r="J236" s="287">
        <f>COUNT(D237:D245)*2</f>
        <v>16</v>
      </c>
      <c r="K236" s="287">
        <f>I236*100/J236</f>
        <v>100</v>
      </c>
      <c r="L236" s="287"/>
      <c r="M236" s="63"/>
      <c r="N236" s="63"/>
      <c r="O236" s="63"/>
      <c r="P236" s="63"/>
      <c r="Q236" s="63"/>
      <c r="R236" s="63"/>
      <c r="S236" s="63"/>
      <c r="T236" s="63"/>
      <c r="U236" s="63"/>
      <c r="V236" s="63"/>
      <c r="W236" s="63"/>
      <c r="X236" s="63"/>
      <c r="Y236" s="63"/>
      <c r="Z236" s="63"/>
    </row>
    <row r="237" spans="1:26" ht="100">
      <c r="A237" s="89" t="s">
        <v>861</v>
      </c>
      <c r="B237" s="69" t="s">
        <v>2768</v>
      </c>
      <c r="C237" s="93" t="s">
        <v>2769</v>
      </c>
      <c r="D237" s="94">
        <v>2</v>
      </c>
      <c r="E237" s="94" t="s">
        <v>599</v>
      </c>
      <c r="F237" s="69" t="s">
        <v>2770</v>
      </c>
      <c r="G237" s="135"/>
      <c r="H237" s="63"/>
      <c r="I237" s="287"/>
      <c r="J237" s="287"/>
      <c r="K237" s="287"/>
      <c r="L237" s="287"/>
      <c r="M237" s="63"/>
      <c r="N237" s="63"/>
      <c r="O237" s="63"/>
      <c r="P237" s="63"/>
      <c r="Q237" s="63"/>
      <c r="R237" s="63"/>
      <c r="S237" s="63"/>
      <c r="T237" s="63"/>
      <c r="U237" s="63"/>
      <c r="V237" s="63"/>
      <c r="W237" s="63"/>
      <c r="X237" s="63"/>
      <c r="Y237" s="63"/>
      <c r="Z237" s="63"/>
    </row>
    <row r="238" spans="1:26" ht="31.5" hidden="1" customHeight="1">
      <c r="A238" s="310" t="s">
        <v>865</v>
      </c>
      <c r="B238" s="491" t="s">
        <v>2771</v>
      </c>
      <c r="C238" s="141"/>
      <c r="D238" s="141"/>
      <c r="E238" s="141"/>
      <c r="F238" s="141"/>
      <c r="G238" s="141"/>
      <c r="H238" s="106"/>
      <c r="I238" s="105"/>
      <c r="J238" s="105"/>
      <c r="K238" s="105"/>
      <c r="L238" s="105"/>
      <c r="M238" s="106"/>
      <c r="N238" s="106"/>
      <c r="O238" s="106"/>
      <c r="P238" s="106"/>
      <c r="Q238" s="106"/>
      <c r="R238" s="106"/>
      <c r="S238" s="106"/>
      <c r="T238" s="106"/>
      <c r="U238" s="106"/>
      <c r="V238" s="106"/>
      <c r="W238" s="106"/>
      <c r="X238" s="106"/>
      <c r="Y238" s="106"/>
      <c r="Z238" s="106"/>
    </row>
    <row r="239" spans="1:26" ht="100">
      <c r="A239" s="89" t="s">
        <v>2118</v>
      </c>
      <c r="B239" s="69" t="s">
        <v>2772</v>
      </c>
      <c r="C239" s="93" t="s">
        <v>2773</v>
      </c>
      <c r="D239" s="94">
        <v>2</v>
      </c>
      <c r="E239" s="94" t="s">
        <v>469</v>
      </c>
      <c r="F239" s="69" t="s">
        <v>2774</v>
      </c>
      <c r="G239" s="135"/>
      <c r="H239" s="63"/>
      <c r="I239" s="287"/>
      <c r="J239" s="287"/>
      <c r="K239" s="287"/>
      <c r="L239" s="287"/>
      <c r="M239" s="63"/>
      <c r="N239" s="63"/>
      <c r="O239" s="63"/>
      <c r="P239" s="63"/>
      <c r="Q239" s="63"/>
      <c r="R239" s="63"/>
      <c r="S239" s="63"/>
      <c r="T239" s="63"/>
      <c r="U239" s="63"/>
      <c r="V239" s="63"/>
      <c r="W239" s="63"/>
      <c r="X239" s="63"/>
      <c r="Y239" s="63"/>
      <c r="Z239" s="63"/>
    </row>
    <row r="240" spans="1:26" ht="100">
      <c r="A240" s="89"/>
      <c r="B240" s="69"/>
      <c r="C240" s="93" t="s">
        <v>2775</v>
      </c>
      <c r="D240" s="94">
        <v>2</v>
      </c>
      <c r="E240" s="94" t="s">
        <v>469</v>
      </c>
      <c r="F240" s="69" t="s">
        <v>2776</v>
      </c>
      <c r="G240" s="135"/>
      <c r="H240" s="63"/>
      <c r="I240" s="287"/>
      <c r="J240" s="287"/>
      <c r="K240" s="287"/>
      <c r="L240" s="287"/>
      <c r="M240" s="63"/>
      <c r="N240" s="63"/>
      <c r="O240" s="63"/>
      <c r="P240" s="63"/>
      <c r="Q240" s="63"/>
      <c r="R240" s="63"/>
      <c r="S240" s="63"/>
      <c r="T240" s="63"/>
      <c r="U240" s="63"/>
      <c r="V240" s="63"/>
      <c r="W240" s="63"/>
      <c r="X240" s="63"/>
      <c r="Y240" s="63"/>
      <c r="Z240" s="63"/>
    </row>
    <row r="241" spans="1:26" ht="75">
      <c r="A241" s="89" t="s">
        <v>2122</v>
      </c>
      <c r="B241" s="69" t="s">
        <v>2777</v>
      </c>
      <c r="C241" s="93" t="s">
        <v>2778</v>
      </c>
      <c r="D241" s="94">
        <v>2</v>
      </c>
      <c r="E241" s="94" t="s">
        <v>504</v>
      </c>
      <c r="F241" s="69" t="s">
        <v>2779</v>
      </c>
      <c r="G241" s="135"/>
      <c r="H241" s="63"/>
      <c r="I241" s="287"/>
      <c r="J241" s="287"/>
      <c r="K241" s="287"/>
      <c r="L241" s="287"/>
      <c r="M241" s="63"/>
      <c r="N241" s="63"/>
      <c r="O241" s="63"/>
      <c r="P241" s="63"/>
      <c r="Q241" s="63"/>
      <c r="R241" s="63"/>
      <c r="S241" s="63"/>
      <c r="T241" s="63"/>
      <c r="U241" s="63"/>
      <c r="V241" s="63"/>
      <c r="W241" s="63"/>
      <c r="X241" s="63"/>
      <c r="Y241" s="63"/>
      <c r="Z241" s="63"/>
    </row>
    <row r="242" spans="1:26" ht="125">
      <c r="A242" s="89" t="s">
        <v>2128</v>
      </c>
      <c r="B242" s="146" t="s">
        <v>880</v>
      </c>
      <c r="C242" s="93" t="s">
        <v>2780</v>
      </c>
      <c r="D242" s="94">
        <v>2</v>
      </c>
      <c r="E242" s="289" t="s">
        <v>599</v>
      </c>
      <c r="F242" s="69" t="s">
        <v>2781</v>
      </c>
      <c r="G242" s="135"/>
      <c r="H242" s="63"/>
      <c r="I242" s="287"/>
      <c r="J242" s="287"/>
      <c r="K242" s="287"/>
      <c r="L242" s="287"/>
      <c r="M242" s="63"/>
      <c r="N242" s="63"/>
      <c r="O242" s="63"/>
      <c r="P242" s="63"/>
      <c r="Q242" s="63"/>
      <c r="R242" s="63"/>
      <c r="S242" s="63"/>
      <c r="T242" s="63"/>
      <c r="U242" s="63"/>
      <c r="V242" s="63"/>
      <c r="W242" s="63"/>
      <c r="X242" s="63"/>
      <c r="Y242" s="63"/>
      <c r="Z242" s="63"/>
    </row>
    <row r="243" spans="1:26" ht="75">
      <c r="A243" s="89"/>
      <c r="B243" s="146"/>
      <c r="C243" s="93" t="s">
        <v>2782</v>
      </c>
      <c r="D243" s="94">
        <v>2</v>
      </c>
      <c r="E243" s="94" t="s">
        <v>611</v>
      </c>
      <c r="F243" s="69" t="s">
        <v>2783</v>
      </c>
      <c r="G243" s="135"/>
      <c r="H243" s="63"/>
      <c r="I243" s="287"/>
      <c r="J243" s="287"/>
      <c r="K243" s="287"/>
      <c r="L243" s="287"/>
      <c r="M243" s="63"/>
      <c r="N243" s="63"/>
      <c r="O243" s="63"/>
      <c r="P243" s="63"/>
      <c r="Q243" s="63"/>
      <c r="R243" s="63"/>
      <c r="S243" s="63"/>
      <c r="T243" s="63"/>
      <c r="U243" s="63"/>
      <c r="V243" s="63"/>
      <c r="W243" s="63"/>
      <c r="X243" s="63"/>
      <c r="Y243" s="63"/>
      <c r="Z243" s="63"/>
    </row>
    <row r="244" spans="1:26" ht="75">
      <c r="A244" s="89" t="s">
        <v>2132</v>
      </c>
      <c r="B244" s="69" t="s">
        <v>2784</v>
      </c>
      <c r="C244" s="93" t="s">
        <v>2785</v>
      </c>
      <c r="D244" s="94">
        <v>2</v>
      </c>
      <c r="E244" s="94" t="s">
        <v>2786</v>
      </c>
      <c r="F244" s="69" t="s">
        <v>2787</v>
      </c>
      <c r="G244" s="135"/>
      <c r="H244" s="63"/>
      <c r="I244" s="287"/>
      <c r="J244" s="287"/>
      <c r="K244" s="287"/>
      <c r="L244" s="287"/>
      <c r="M244" s="63"/>
      <c r="N244" s="63"/>
      <c r="O244" s="63"/>
      <c r="P244" s="63"/>
      <c r="Q244" s="63"/>
      <c r="R244" s="63"/>
      <c r="S244" s="63"/>
      <c r="T244" s="63"/>
      <c r="U244" s="63"/>
      <c r="V244" s="63"/>
      <c r="W244" s="63"/>
      <c r="X244" s="63"/>
      <c r="Y244" s="63"/>
      <c r="Z244" s="63"/>
    </row>
    <row r="245" spans="1:26" ht="125">
      <c r="A245" s="89" t="s">
        <v>2135</v>
      </c>
      <c r="B245" s="69" t="s">
        <v>2788</v>
      </c>
      <c r="C245" s="93" t="s">
        <v>2789</v>
      </c>
      <c r="D245" s="94">
        <v>2</v>
      </c>
      <c r="E245" s="94" t="s">
        <v>504</v>
      </c>
      <c r="F245" s="69" t="s">
        <v>2790</v>
      </c>
      <c r="G245" s="135"/>
      <c r="H245" s="63"/>
      <c r="I245" s="287"/>
      <c r="J245" s="287"/>
      <c r="K245" s="287"/>
      <c r="L245" s="287"/>
      <c r="M245" s="63"/>
      <c r="N245" s="63"/>
      <c r="O245" s="63"/>
      <c r="P245" s="63"/>
      <c r="Q245" s="63"/>
      <c r="R245" s="63"/>
      <c r="S245" s="63"/>
      <c r="T245" s="63"/>
      <c r="U245" s="63"/>
      <c r="V245" s="63"/>
      <c r="W245" s="63"/>
      <c r="X245" s="63"/>
      <c r="Y245" s="63"/>
      <c r="Z245" s="63"/>
    </row>
    <row r="246" spans="1:26" ht="31.5" hidden="1" customHeight="1">
      <c r="A246" s="310" t="s">
        <v>2140</v>
      </c>
      <c r="B246" s="122" t="s">
        <v>2791</v>
      </c>
      <c r="C246" s="150"/>
      <c r="D246" s="141"/>
      <c r="E246" s="141"/>
      <c r="F246" s="141"/>
      <c r="G246" s="141"/>
      <c r="H246" s="106"/>
      <c r="I246" s="105"/>
      <c r="J246" s="105"/>
      <c r="K246" s="105"/>
      <c r="L246" s="105"/>
      <c r="M246" s="106"/>
      <c r="N246" s="106"/>
      <c r="O246" s="106"/>
      <c r="P246" s="106"/>
      <c r="Q246" s="106"/>
      <c r="R246" s="106"/>
      <c r="S246" s="106"/>
      <c r="T246" s="106"/>
      <c r="U246" s="106"/>
      <c r="V246" s="106"/>
      <c r="W246" s="106"/>
      <c r="X246" s="106"/>
      <c r="Y246" s="106"/>
      <c r="Z246" s="106"/>
    </row>
    <row r="247" spans="1:26" ht="23.25" customHeight="1">
      <c r="A247" s="158" t="s">
        <v>234</v>
      </c>
      <c r="B247" s="1605" t="s">
        <v>86</v>
      </c>
      <c r="C247" s="1570"/>
      <c r="D247" s="1570"/>
      <c r="E247" s="1570"/>
      <c r="F247" s="1570"/>
      <c r="G247" s="1573"/>
      <c r="H247" s="452"/>
      <c r="I247" s="287">
        <f>SUM(D248:D252)</f>
        <v>10</v>
      </c>
      <c r="J247" s="287">
        <f>COUNT(D248:D252)*2</f>
        <v>10</v>
      </c>
      <c r="K247" s="287">
        <f>I247*100/J247</f>
        <v>100</v>
      </c>
      <c r="L247" s="287"/>
      <c r="M247" s="63"/>
      <c r="N247" s="63"/>
      <c r="O247" s="63"/>
      <c r="P247" s="63"/>
      <c r="Q247" s="63"/>
      <c r="R247" s="63"/>
      <c r="S247" s="63"/>
      <c r="T247" s="63"/>
      <c r="U247" s="63"/>
      <c r="V247" s="63"/>
      <c r="W247" s="63"/>
      <c r="X247" s="63"/>
      <c r="Y247" s="63"/>
      <c r="Z247" s="63"/>
    </row>
    <row r="248" spans="1:26" ht="50">
      <c r="A248" s="89" t="s">
        <v>2142</v>
      </c>
      <c r="B248" s="69" t="s">
        <v>902</v>
      </c>
      <c r="C248" s="462" t="s">
        <v>2792</v>
      </c>
      <c r="D248" s="94">
        <v>2</v>
      </c>
      <c r="E248" s="94" t="s">
        <v>469</v>
      </c>
      <c r="F248" s="69" t="s">
        <v>2793</v>
      </c>
      <c r="G248" s="135"/>
      <c r="H248" s="63"/>
      <c r="I248" s="287"/>
      <c r="J248" s="287"/>
      <c r="K248" s="287"/>
      <c r="L248" s="287"/>
      <c r="M248" s="63"/>
      <c r="N248" s="63"/>
      <c r="O248" s="63"/>
      <c r="P248" s="63"/>
      <c r="Q248" s="63"/>
      <c r="R248" s="63"/>
      <c r="S248" s="63"/>
      <c r="T248" s="63"/>
      <c r="U248" s="63"/>
      <c r="V248" s="63"/>
      <c r="W248" s="63"/>
      <c r="X248" s="63"/>
      <c r="Y248" s="63"/>
      <c r="Z248" s="63"/>
    </row>
    <row r="249" spans="1:26" ht="75">
      <c r="A249" s="89" t="s">
        <v>2147</v>
      </c>
      <c r="B249" s="69" t="s">
        <v>907</v>
      </c>
      <c r="C249" s="93" t="s">
        <v>2794</v>
      </c>
      <c r="D249" s="94">
        <v>2</v>
      </c>
      <c r="E249" s="94" t="s">
        <v>469</v>
      </c>
      <c r="F249" s="69" t="s">
        <v>2795</v>
      </c>
      <c r="G249" s="135"/>
      <c r="H249" s="63"/>
      <c r="I249" s="287"/>
      <c r="J249" s="287"/>
      <c r="K249" s="287"/>
      <c r="L249" s="287"/>
      <c r="M249" s="63"/>
      <c r="N249" s="63"/>
      <c r="O249" s="63"/>
      <c r="P249" s="63"/>
      <c r="Q249" s="63"/>
      <c r="R249" s="63"/>
      <c r="S249" s="63"/>
      <c r="T249" s="63"/>
      <c r="U249" s="63"/>
      <c r="V249" s="63"/>
      <c r="W249" s="63"/>
      <c r="X249" s="63"/>
      <c r="Y249" s="63"/>
      <c r="Z249" s="63"/>
    </row>
    <row r="250" spans="1:26" ht="150">
      <c r="A250" s="89" t="s">
        <v>909</v>
      </c>
      <c r="B250" s="69" t="s">
        <v>910</v>
      </c>
      <c r="C250" s="93" t="s">
        <v>911</v>
      </c>
      <c r="D250" s="94">
        <v>2</v>
      </c>
      <c r="E250" s="94" t="s">
        <v>912</v>
      </c>
      <c r="F250" s="69" t="s">
        <v>2796</v>
      </c>
      <c r="G250" s="135"/>
      <c r="H250" s="63"/>
      <c r="I250" s="287"/>
      <c r="J250" s="287"/>
      <c r="K250" s="287"/>
      <c r="L250" s="287"/>
      <c r="M250" s="63"/>
      <c r="N250" s="63"/>
      <c r="O250" s="63"/>
      <c r="P250" s="63"/>
      <c r="Q250" s="63"/>
      <c r="R250" s="63"/>
      <c r="S250" s="63"/>
      <c r="T250" s="63"/>
      <c r="U250" s="63"/>
      <c r="V250" s="63"/>
      <c r="W250" s="63"/>
      <c r="X250" s="63"/>
      <c r="Y250" s="63"/>
      <c r="Z250" s="63"/>
    </row>
    <row r="251" spans="1:26" ht="75">
      <c r="A251" s="89" t="s">
        <v>2153</v>
      </c>
      <c r="B251" s="69" t="s">
        <v>916</v>
      </c>
      <c r="C251" s="93" t="s">
        <v>2797</v>
      </c>
      <c r="D251" s="94">
        <v>2</v>
      </c>
      <c r="E251" s="94" t="s">
        <v>469</v>
      </c>
      <c r="F251" s="69" t="s">
        <v>2798</v>
      </c>
      <c r="G251" s="135"/>
      <c r="H251" s="63"/>
      <c r="I251" s="287"/>
      <c r="J251" s="287"/>
      <c r="K251" s="287"/>
      <c r="L251" s="287"/>
      <c r="M251" s="63"/>
      <c r="N251" s="63"/>
      <c r="O251" s="63"/>
      <c r="P251" s="63"/>
      <c r="Q251" s="63"/>
      <c r="R251" s="63"/>
      <c r="S251" s="63"/>
      <c r="T251" s="63"/>
      <c r="U251" s="63"/>
      <c r="V251" s="63"/>
      <c r="W251" s="63"/>
      <c r="X251" s="63"/>
      <c r="Y251" s="63"/>
      <c r="Z251" s="63"/>
    </row>
    <row r="252" spans="1:26" ht="75">
      <c r="A252" s="89" t="s">
        <v>920</v>
      </c>
      <c r="B252" s="146" t="s">
        <v>921</v>
      </c>
      <c r="C252" s="93" t="s">
        <v>922</v>
      </c>
      <c r="D252" s="94">
        <v>2</v>
      </c>
      <c r="E252" s="94" t="s">
        <v>549</v>
      </c>
      <c r="F252" s="69" t="s">
        <v>2799</v>
      </c>
      <c r="G252" s="135"/>
      <c r="H252" s="63"/>
      <c r="I252" s="287"/>
      <c r="J252" s="287"/>
      <c r="K252" s="287"/>
      <c r="L252" s="287"/>
      <c r="M252" s="63"/>
      <c r="N252" s="63"/>
      <c r="O252" s="63"/>
      <c r="P252" s="63"/>
      <c r="Q252" s="63"/>
      <c r="R252" s="63"/>
      <c r="S252" s="63"/>
      <c r="T252" s="63"/>
      <c r="U252" s="63"/>
      <c r="V252" s="63"/>
      <c r="W252" s="63"/>
      <c r="X252" s="63"/>
      <c r="Y252" s="63"/>
      <c r="Z252" s="63"/>
    </row>
    <row r="253" spans="1:26" ht="23.25" customHeight="1">
      <c r="A253" s="158" t="s">
        <v>235</v>
      </c>
      <c r="B253" s="1605" t="s">
        <v>88</v>
      </c>
      <c r="C253" s="1570"/>
      <c r="D253" s="1570"/>
      <c r="E253" s="1570"/>
      <c r="F253" s="1570"/>
      <c r="G253" s="1573"/>
      <c r="H253" s="452"/>
      <c r="I253" s="287">
        <f>SUM(D254:D261)</f>
        <v>14</v>
      </c>
      <c r="J253" s="287">
        <f>COUNT(D254:D261)*2</f>
        <v>14</v>
      </c>
      <c r="K253" s="287">
        <f>I253*100/J253</f>
        <v>100</v>
      </c>
      <c r="L253" s="287"/>
      <c r="M253" s="63"/>
      <c r="N253" s="63"/>
      <c r="O253" s="63"/>
      <c r="P253" s="63"/>
      <c r="Q253" s="63"/>
      <c r="R253" s="63"/>
      <c r="S253" s="63"/>
      <c r="T253" s="63"/>
      <c r="U253" s="63"/>
      <c r="V253" s="63"/>
      <c r="W253" s="63"/>
      <c r="X253" s="63"/>
      <c r="Y253" s="63"/>
      <c r="Z253" s="63"/>
    </row>
    <row r="254" spans="1:26" ht="125">
      <c r="A254" s="89" t="s">
        <v>923</v>
      </c>
      <c r="B254" s="146" t="s">
        <v>2800</v>
      </c>
      <c r="C254" s="93" t="s">
        <v>2801</v>
      </c>
      <c r="D254" s="94">
        <v>2</v>
      </c>
      <c r="E254" s="94" t="s">
        <v>469</v>
      </c>
      <c r="F254" s="69" t="s">
        <v>2802</v>
      </c>
      <c r="G254" s="135"/>
      <c r="H254" s="63"/>
      <c r="I254" s="287"/>
      <c r="J254" s="287"/>
      <c r="K254" s="287"/>
      <c r="L254" s="287"/>
      <c r="M254" s="63"/>
      <c r="N254" s="63"/>
      <c r="O254" s="63"/>
      <c r="P254" s="63"/>
      <c r="Q254" s="63"/>
      <c r="R254" s="63"/>
      <c r="S254" s="63"/>
      <c r="T254" s="63"/>
      <c r="U254" s="63"/>
      <c r="V254" s="63"/>
      <c r="W254" s="63"/>
      <c r="X254" s="63"/>
      <c r="Y254" s="63"/>
      <c r="Z254" s="63"/>
    </row>
    <row r="255" spans="1:26" ht="75">
      <c r="A255" s="89" t="s">
        <v>2155</v>
      </c>
      <c r="B255" s="146" t="s">
        <v>928</v>
      </c>
      <c r="C255" s="93" t="s">
        <v>929</v>
      </c>
      <c r="D255" s="94">
        <v>2</v>
      </c>
      <c r="E255" s="94" t="s">
        <v>469</v>
      </c>
      <c r="F255" s="69" t="s">
        <v>2803</v>
      </c>
      <c r="G255" s="135"/>
      <c r="H255" s="63"/>
      <c r="I255" s="287"/>
      <c r="J255" s="287"/>
      <c r="K255" s="287"/>
      <c r="L255" s="287"/>
      <c r="M255" s="63"/>
      <c r="N255" s="63"/>
      <c r="O255" s="63"/>
      <c r="P255" s="63"/>
      <c r="Q255" s="63"/>
      <c r="R255" s="63"/>
      <c r="S255" s="63"/>
      <c r="T255" s="63"/>
      <c r="U255" s="63"/>
      <c r="V255" s="63"/>
      <c r="W255" s="63"/>
      <c r="X255" s="63"/>
      <c r="Y255" s="63"/>
      <c r="Z255" s="63"/>
    </row>
    <row r="256" spans="1:26" ht="75">
      <c r="A256" s="89"/>
      <c r="B256" s="146"/>
      <c r="C256" s="93" t="s">
        <v>932</v>
      </c>
      <c r="D256" s="94">
        <v>2</v>
      </c>
      <c r="E256" s="94" t="s">
        <v>469</v>
      </c>
      <c r="F256" s="69" t="s">
        <v>2804</v>
      </c>
      <c r="G256" s="135"/>
      <c r="H256" s="63"/>
      <c r="I256" s="287"/>
      <c r="J256" s="287"/>
      <c r="K256" s="287"/>
      <c r="L256" s="287"/>
      <c r="M256" s="63"/>
      <c r="N256" s="63"/>
      <c r="O256" s="63"/>
      <c r="P256" s="63"/>
      <c r="Q256" s="63"/>
      <c r="R256" s="63"/>
      <c r="S256" s="63"/>
      <c r="T256" s="63"/>
      <c r="U256" s="63"/>
      <c r="V256" s="63"/>
      <c r="W256" s="63"/>
      <c r="X256" s="63"/>
      <c r="Y256" s="63"/>
      <c r="Z256" s="63"/>
    </row>
    <row r="257" spans="1:26" ht="75">
      <c r="A257" s="89" t="s">
        <v>2156</v>
      </c>
      <c r="B257" s="69" t="s">
        <v>934</v>
      </c>
      <c r="C257" s="485" t="s">
        <v>2805</v>
      </c>
      <c r="D257" s="94">
        <v>2</v>
      </c>
      <c r="E257" s="94" t="s">
        <v>469</v>
      </c>
      <c r="F257" s="69" t="s">
        <v>2806</v>
      </c>
      <c r="G257" s="135"/>
      <c r="H257" s="63"/>
      <c r="I257" s="287"/>
      <c r="J257" s="287"/>
      <c r="K257" s="287"/>
      <c r="L257" s="287"/>
      <c r="M257" s="63"/>
      <c r="N257" s="63"/>
      <c r="O257" s="63"/>
      <c r="P257" s="63"/>
      <c r="Q257" s="63"/>
      <c r="R257" s="63"/>
      <c r="S257" s="63"/>
      <c r="T257" s="63"/>
      <c r="U257" s="63"/>
      <c r="V257" s="63"/>
      <c r="W257" s="63"/>
      <c r="X257" s="63"/>
      <c r="Y257" s="63"/>
      <c r="Z257" s="63"/>
    </row>
    <row r="258" spans="1:26" ht="75">
      <c r="A258" s="89"/>
      <c r="B258" s="69"/>
      <c r="C258" s="93" t="s">
        <v>2807</v>
      </c>
      <c r="D258" s="94">
        <v>2</v>
      </c>
      <c r="E258" s="94" t="s">
        <v>469</v>
      </c>
      <c r="F258" s="69" t="s">
        <v>2808</v>
      </c>
      <c r="G258" s="135"/>
      <c r="H258" s="63"/>
      <c r="I258" s="287"/>
      <c r="J258" s="287"/>
      <c r="K258" s="287"/>
      <c r="L258" s="287"/>
      <c r="M258" s="63"/>
      <c r="N258" s="63"/>
      <c r="O258" s="63"/>
      <c r="P258" s="63"/>
      <c r="Q258" s="63"/>
      <c r="R258" s="63"/>
      <c r="S258" s="63"/>
      <c r="T258" s="63"/>
      <c r="U258" s="63"/>
      <c r="V258" s="63"/>
      <c r="W258" s="63"/>
      <c r="X258" s="63"/>
      <c r="Y258" s="63"/>
      <c r="Z258" s="63"/>
    </row>
    <row r="259" spans="1:26" ht="31.5" hidden="1" customHeight="1">
      <c r="A259" s="310" t="s">
        <v>939</v>
      </c>
      <c r="B259" s="122" t="s">
        <v>940</v>
      </c>
      <c r="C259" s="141"/>
      <c r="D259" s="141"/>
      <c r="E259" s="141"/>
      <c r="F259" s="141"/>
      <c r="G259" s="141"/>
      <c r="H259" s="106"/>
      <c r="I259" s="105"/>
      <c r="J259" s="105"/>
      <c r="K259" s="105"/>
      <c r="L259" s="105"/>
      <c r="M259" s="106"/>
      <c r="N259" s="106"/>
      <c r="O259" s="106"/>
      <c r="P259" s="106"/>
      <c r="Q259" s="106"/>
      <c r="R259" s="106"/>
      <c r="S259" s="106"/>
      <c r="T259" s="106"/>
      <c r="U259" s="106"/>
      <c r="V259" s="106"/>
      <c r="W259" s="106"/>
      <c r="X259" s="106"/>
      <c r="Y259" s="106"/>
      <c r="Z259" s="106"/>
    </row>
    <row r="260" spans="1:26" ht="75">
      <c r="A260" s="89" t="s">
        <v>2157</v>
      </c>
      <c r="B260" s="69" t="s">
        <v>942</v>
      </c>
      <c r="C260" s="93" t="s">
        <v>2809</v>
      </c>
      <c r="D260" s="94">
        <v>2</v>
      </c>
      <c r="E260" s="94" t="s">
        <v>469</v>
      </c>
      <c r="F260" s="69" t="s">
        <v>2810</v>
      </c>
      <c r="G260" s="135"/>
      <c r="H260" s="63"/>
      <c r="I260" s="287"/>
      <c r="J260" s="287"/>
      <c r="K260" s="287"/>
      <c r="L260" s="287"/>
      <c r="M260" s="63"/>
      <c r="N260" s="63"/>
      <c r="O260" s="63"/>
      <c r="P260" s="63"/>
      <c r="Q260" s="63"/>
      <c r="R260" s="63"/>
      <c r="S260" s="63"/>
      <c r="T260" s="63"/>
      <c r="U260" s="63"/>
      <c r="V260" s="63"/>
      <c r="W260" s="63"/>
      <c r="X260" s="63"/>
      <c r="Y260" s="63"/>
      <c r="Z260" s="63"/>
    </row>
    <row r="261" spans="1:26" ht="50">
      <c r="A261" s="89" t="s">
        <v>944</v>
      </c>
      <c r="B261" s="69" t="s">
        <v>945</v>
      </c>
      <c r="C261" s="93" t="s">
        <v>946</v>
      </c>
      <c r="D261" s="94">
        <v>2</v>
      </c>
      <c r="E261" s="94" t="s">
        <v>469</v>
      </c>
      <c r="F261" s="69" t="s">
        <v>2811</v>
      </c>
      <c r="G261" s="135"/>
      <c r="H261" s="63"/>
      <c r="I261" s="287"/>
      <c r="J261" s="287"/>
      <c r="K261" s="287"/>
      <c r="L261" s="287"/>
      <c r="M261" s="63"/>
      <c r="N261" s="63"/>
      <c r="O261" s="63"/>
      <c r="P261" s="63"/>
      <c r="Q261" s="63"/>
      <c r="R261" s="63"/>
      <c r="S261" s="63"/>
      <c r="T261" s="63"/>
      <c r="U261" s="63"/>
      <c r="V261" s="63"/>
      <c r="W261" s="63"/>
      <c r="X261" s="63"/>
      <c r="Y261" s="63"/>
      <c r="Z261" s="63"/>
    </row>
    <row r="262" spans="1:26" ht="23.25" customHeight="1">
      <c r="A262" s="158" t="s">
        <v>236</v>
      </c>
      <c r="B262" s="1689" t="s">
        <v>90</v>
      </c>
      <c r="C262" s="1570"/>
      <c r="D262" s="1570"/>
      <c r="E262" s="1570"/>
      <c r="F262" s="1570"/>
      <c r="G262" s="1573"/>
      <c r="H262" s="451"/>
      <c r="I262" s="287">
        <f>SUM(D263:D264)</f>
        <v>4</v>
      </c>
      <c r="J262" s="287">
        <f>COUNT(D263:D264)*2</f>
        <v>4</v>
      </c>
      <c r="K262" s="287">
        <f>I262*100/J262</f>
        <v>100</v>
      </c>
      <c r="L262" s="287"/>
      <c r="M262" s="63"/>
      <c r="N262" s="63"/>
      <c r="O262" s="63"/>
      <c r="P262" s="63"/>
      <c r="Q262" s="63"/>
      <c r="R262" s="63"/>
      <c r="S262" s="63"/>
      <c r="T262" s="63"/>
      <c r="U262" s="63"/>
      <c r="V262" s="63"/>
      <c r="W262" s="63"/>
      <c r="X262" s="63"/>
      <c r="Y262" s="63"/>
      <c r="Z262" s="63"/>
    </row>
    <row r="263" spans="1:26" ht="75">
      <c r="A263" s="89" t="s">
        <v>2159</v>
      </c>
      <c r="B263" s="69" t="s">
        <v>948</v>
      </c>
      <c r="C263" s="93" t="s">
        <v>2812</v>
      </c>
      <c r="D263" s="94">
        <v>2</v>
      </c>
      <c r="E263" s="94" t="s">
        <v>506</v>
      </c>
      <c r="F263" s="69" t="s">
        <v>2813</v>
      </c>
      <c r="G263" s="135"/>
      <c r="H263" s="63"/>
      <c r="I263" s="287"/>
      <c r="J263" s="287"/>
      <c r="K263" s="287"/>
      <c r="L263" s="287"/>
      <c r="M263" s="63"/>
      <c r="N263" s="63"/>
      <c r="O263" s="63"/>
      <c r="P263" s="63"/>
      <c r="Q263" s="63"/>
      <c r="R263" s="63"/>
      <c r="S263" s="63"/>
      <c r="T263" s="63"/>
      <c r="U263" s="63"/>
      <c r="V263" s="63"/>
      <c r="W263" s="63"/>
      <c r="X263" s="63"/>
      <c r="Y263" s="63"/>
      <c r="Z263" s="63"/>
    </row>
    <row r="264" spans="1:26" ht="75">
      <c r="A264" s="89" t="s">
        <v>2160</v>
      </c>
      <c r="B264" s="69" t="s">
        <v>951</v>
      </c>
      <c r="C264" s="93" t="s">
        <v>2814</v>
      </c>
      <c r="D264" s="94">
        <v>2</v>
      </c>
      <c r="E264" s="94" t="s">
        <v>506</v>
      </c>
      <c r="F264" s="69" t="s">
        <v>2815</v>
      </c>
      <c r="G264" s="135"/>
      <c r="H264" s="63"/>
      <c r="I264" s="287"/>
      <c r="J264" s="287"/>
      <c r="K264" s="287"/>
      <c r="L264" s="287"/>
      <c r="M264" s="63"/>
      <c r="N264" s="63"/>
      <c r="O264" s="63"/>
      <c r="P264" s="63"/>
      <c r="Q264" s="63"/>
      <c r="R264" s="63"/>
      <c r="S264" s="63"/>
      <c r="T264" s="63"/>
      <c r="U264" s="63"/>
      <c r="V264" s="63"/>
      <c r="W264" s="63"/>
      <c r="X264" s="63"/>
      <c r="Y264" s="63"/>
      <c r="Z264" s="63"/>
    </row>
    <row r="265" spans="1:26" ht="47.25" hidden="1" customHeight="1">
      <c r="A265" s="349" t="s">
        <v>955</v>
      </c>
      <c r="B265" s="492" t="s">
        <v>956</v>
      </c>
      <c r="C265" s="150" t="s">
        <v>957</v>
      </c>
      <c r="D265" s="141"/>
      <c r="E265" s="141"/>
      <c r="F265" s="150"/>
      <c r="G265" s="141"/>
      <c r="H265" s="106"/>
      <c r="I265" s="105"/>
      <c r="J265" s="105"/>
      <c r="K265" s="105"/>
      <c r="L265" s="105"/>
      <c r="M265" s="106"/>
      <c r="N265" s="106"/>
      <c r="O265" s="106"/>
      <c r="P265" s="106"/>
      <c r="Q265" s="106"/>
      <c r="R265" s="106"/>
      <c r="S265" s="106"/>
      <c r="T265" s="106"/>
      <c r="U265" s="106"/>
      <c r="V265" s="106"/>
      <c r="W265" s="106"/>
      <c r="X265" s="106"/>
      <c r="Y265" s="106"/>
      <c r="Z265" s="106"/>
    </row>
    <row r="266" spans="1:26" ht="39.75" hidden="1" customHeight="1">
      <c r="A266" s="349" t="s">
        <v>91</v>
      </c>
      <c r="B266" s="324" t="s">
        <v>92</v>
      </c>
      <c r="C266" s="456"/>
      <c r="D266" s="456"/>
      <c r="E266" s="456"/>
      <c r="F266" s="456"/>
      <c r="G266" s="457"/>
      <c r="H266" s="458"/>
      <c r="I266" s="105">
        <f>SUM(D267:D269)</f>
        <v>0</v>
      </c>
      <c r="J266" s="105">
        <f>COUNT(D267:D269)*2</f>
        <v>0</v>
      </c>
      <c r="K266" s="105"/>
      <c r="L266" s="105"/>
      <c r="M266" s="106"/>
      <c r="N266" s="106"/>
      <c r="O266" s="106"/>
      <c r="P266" s="106"/>
      <c r="Q266" s="106"/>
      <c r="R266" s="106"/>
      <c r="S266" s="106"/>
      <c r="T266" s="106"/>
      <c r="U266" s="106"/>
      <c r="V266" s="106"/>
      <c r="W266" s="106"/>
      <c r="X266" s="106"/>
      <c r="Y266" s="106"/>
      <c r="Z266" s="106"/>
    </row>
    <row r="267" spans="1:26" ht="31.5" hidden="1" customHeight="1">
      <c r="A267" s="348" t="s">
        <v>960</v>
      </c>
      <c r="B267" s="122" t="s">
        <v>961</v>
      </c>
      <c r="C267" s="141"/>
      <c r="D267" s="141"/>
      <c r="E267" s="141"/>
      <c r="F267" s="141"/>
      <c r="G267" s="141"/>
      <c r="H267" s="106"/>
      <c r="I267" s="105"/>
      <c r="J267" s="105"/>
      <c r="K267" s="105"/>
      <c r="L267" s="105"/>
      <c r="M267" s="106"/>
      <c r="N267" s="106"/>
      <c r="O267" s="106"/>
      <c r="P267" s="106"/>
      <c r="Q267" s="106"/>
      <c r="R267" s="106"/>
      <c r="S267" s="106"/>
      <c r="T267" s="106"/>
      <c r="U267" s="106"/>
      <c r="V267" s="106"/>
      <c r="W267" s="106"/>
      <c r="X267" s="106"/>
      <c r="Y267" s="106"/>
      <c r="Z267" s="106"/>
    </row>
    <row r="268" spans="1:26" ht="31.5" hidden="1" customHeight="1">
      <c r="A268" s="348" t="s">
        <v>962</v>
      </c>
      <c r="B268" s="122" t="s">
        <v>963</v>
      </c>
      <c r="C268" s="141"/>
      <c r="D268" s="141"/>
      <c r="E268" s="141"/>
      <c r="F268" s="141"/>
      <c r="G268" s="141"/>
      <c r="H268" s="106"/>
      <c r="I268" s="105"/>
      <c r="J268" s="105"/>
      <c r="K268" s="105"/>
      <c r="L268" s="105"/>
      <c r="M268" s="106"/>
      <c r="N268" s="106"/>
      <c r="O268" s="106"/>
      <c r="P268" s="106"/>
      <c r="Q268" s="106"/>
      <c r="R268" s="106"/>
      <c r="S268" s="106"/>
      <c r="T268" s="106"/>
      <c r="U268" s="106"/>
      <c r="V268" s="106"/>
      <c r="W268" s="106"/>
      <c r="X268" s="106"/>
      <c r="Y268" s="106"/>
      <c r="Z268" s="106"/>
    </row>
    <row r="269" spans="1:26" ht="60" hidden="1" customHeight="1">
      <c r="A269" s="348" t="s">
        <v>964</v>
      </c>
      <c r="B269" s="150" t="s">
        <v>965</v>
      </c>
      <c r="C269" s="141"/>
      <c r="D269" s="141"/>
      <c r="E269" s="141"/>
      <c r="F269" s="141"/>
      <c r="G269" s="141"/>
      <c r="H269" s="106"/>
      <c r="I269" s="105"/>
      <c r="J269" s="105"/>
      <c r="K269" s="105"/>
      <c r="L269" s="105"/>
      <c r="M269" s="106"/>
      <c r="N269" s="106"/>
      <c r="O269" s="106"/>
      <c r="P269" s="106"/>
      <c r="Q269" s="106"/>
      <c r="R269" s="106"/>
      <c r="S269" s="106"/>
      <c r="T269" s="106"/>
      <c r="U269" s="106"/>
      <c r="V269" s="106"/>
      <c r="W269" s="106"/>
      <c r="X269" s="106"/>
      <c r="Y269" s="106"/>
      <c r="Z269" s="106"/>
    </row>
    <row r="270" spans="1:26" ht="23.25" customHeight="1">
      <c r="A270" s="158" t="s">
        <v>238</v>
      </c>
      <c r="B270" s="1605" t="s">
        <v>94</v>
      </c>
      <c r="C270" s="1570"/>
      <c r="D270" s="1570"/>
      <c r="E270" s="1570"/>
      <c r="F270" s="1570"/>
      <c r="G270" s="1573"/>
      <c r="H270" s="452"/>
      <c r="I270" s="287">
        <f>SUM(D271:D273)</f>
        <v>4</v>
      </c>
      <c r="J270" s="287">
        <f>COUNT(D271:D273)*2</f>
        <v>4</v>
      </c>
      <c r="K270" s="287">
        <f>I270*100/J270</f>
        <v>100</v>
      </c>
      <c r="L270" s="287"/>
      <c r="M270" s="63"/>
      <c r="N270" s="63"/>
      <c r="O270" s="63"/>
      <c r="P270" s="63"/>
      <c r="Q270" s="63"/>
      <c r="R270" s="63"/>
      <c r="S270" s="63"/>
      <c r="T270" s="63"/>
      <c r="U270" s="63"/>
      <c r="V270" s="63"/>
      <c r="W270" s="63"/>
      <c r="X270" s="63"/>
      <c r="Y270" s="63"/>
      <c r="Z270" s="63"/>
    </row>
    <row r="271" spans="1:26" ht="75">
      <c r="A271" s="89" t="s">
        <v>2164</v>
      </c>
      <c r="B271" s="69" t="s">
        <v>2165</v>
      </c>
      <c r="C271" s="93" t="s">
        <v>2816</v>
      </c>
      <c r="D271" s="94">
        <v>2</v>
      </c>
      <c r="E271" s="94" t="s">
        <v>504</v>
      </c>
      <c r="F271" s="69" t="s">
        <v>2817</v>
      </c>
      <c r="G271" s="135"/>
      <c r="H271" s="63"/>
      <c r="I271" s="287"/>
      <c r="J271" s="287"/>
      <c r="K271" s="287"/>
      <c r="L271" s="287"/>
      <c r="M271" s="63"/>
      <c r="N271" s="63"/>
      <c r="O271" s="63"/>
      <c r="P271" s="63"/>
      <c r="Q271" s="63"/>
      <c r="R271" s="63"/>
      <c r="S271" s="63"/>
      <c r="T271" s="63"/>
      <c r="U271" s="63"/>
      <c r="V271" s="63"/>
      <c r="W271" s="63"/>
      <c r="X271" s="63"/>
      <c r="Y271" s="63"/>
      <c r="Z271" s="63"/>
    </row>
    <row r="272" spans="1:26" ht="47.25" hidden="1" customHeight="1">
      <c r="A272" s="310" t="s">
        <v>2167</v>
      </c>
      <c r="B272" s="122" t="s">
        <v>970</v>
      </c>
      <c r="C272" s="141"/>
      <c r="D272" s="141"/>
      <c r="E272" s="141"/>
      <c r="F272" s="141"/>
      <c r="G272" s="141"/>
      <c r="H272" s="106"/>
      <c r="I272" s="105"/>
      <c r="J272" s="105"/>
      <c r="K272" s="105"/>
      <c r="L272" s="105"/>
      <c r="M272" s="106"/>
      <c r="N272" s="106"/>
      <c r="O272" s="106"/>
      <c r="P272" s="106"/>
      <c r="Q272" s="106"/>
      <c r="R272" s="106"/>
      <c r="S272" s="106"/>
      <c r="T272" s="106"/>
      <c r="U272" s="106"/>
      <c r="V272" s="106"/>
      <c r="W272" s="106"/>
      <c r="X272" s="106"/>
      <c r="Y272" s="106"/>
      <c r="Z272" s="106"/>
    </row>
    <row r="273" spans="1:26" ht="100">
      <c r="A273" s="89" t="s">
        <v>972</v>
      </c>
      <c r="B273" s="69" t="s">
        <v>973</v>
      </c>
      <c r="C273" s="93" t="s">
        <v>2818</v>
      </c>
      <c r="D273" s="94">
        <v>2</v>
      </c>
      <c r="E273" s="94" t="s">
        <v>599</v>
      </c>
      <c r="F273" s="363" t="s">
        <v>2819</v>
      </c>
      <c r="G273" s="135"/>
      <c r="H273" s="63"/>
      <c r="I273" s="287"/>
      <c r="J273" s="287"/>
      <c r="K273" s="287"/>
      <c r="L273" s="287"/>
      <c r="M273" s="63"/>
      <c r="N273" s="63"/>
      <c r="O273" s="63"/>
      <c r="P273" s="63"/>
      <c r="Q273" s="63"/>
      <c r="R273" s="63"/>
      <c r="S273" s="63"/>
      <c r="T273" s="63"/>
      <c r="U273" s="63"/>
      <c r="V273" s="63"/>
      <c r="W273" s="63"/>
      <c r="X273" s="63"/>
      <c r="Y273" s="63"/>
      <c r="Z273" s="63"/>
    </row>
    <row r="274" spans="1:26" ht="39.75" hidden="1" customHeight="1">
      <c r="A274" s="349" t="s">
        <v>95</v>
      </c>
      <c r="B274" s="324" t="s">
        <v>96</v>
      </c>
      <c r="C274" s="456"/>
      <c r="D274" s="456"/>
      <c r="E274" s="456"/>
      <c r="F274" s="456"/>
      <c r="G274" s="457"/>
      <c r="H274" s="458"/>
      <c r="I274" s="105">
        <f>SUM(D275:D276)</f>
        <v>0</v>
      </c>
      <c r="J274" s="105">
        <f>COUNT(D275:D276)*2</f>
        <v>0</v>
      </c>
      <c r="K274" s="105"/>
      <c r="L274" s="105"/>
      <c r="M274" s="106"/>
      <c r="N274" s="106"/>
      <c r="O274" s="106"/>
      <c r="P274" s="106"/>
      <c r="Q274" s="106"/>
      <c r="R274" s="106"/>
      <c r="S274" s="106"/>
      <c r="T274" s="106"/>
      <c r="U274" s="106"/>
      <c r="V274" s="106"/>
      <c r="W274" s="106"/>
      <c r="X274" s="106"/>
      <c r="Y274" s="106"/>
      <c r="Z274" s="106"/>
    </row>
    <row r="275" spans="1:26" ht="47.25" hidden="1" customHeight="1">
      <c r="A275" s="310" t="s">
        <v>975</v>
      </c>
      <c r="B275" s="122" t="s">
        <v>976</v>
      </c>
      <c r="C275" s="141"/>
      <c r="D275" s="141"/>
      <c r="E275" s="141"/>
      <c r="F275" s="141"/>
      <c r="G275" s="141"/>
      <c r="H275" s="106"/>
      <c r="I275" s="105"/>
      <c r="J275" s="105"/>
      <c r="K275" s="105"/>
      <c r="L275" s="105"/>
      <c r="M275" s="106"/>
      <c r="N275" s="106"/>
      <c r="O275" s="106"/>
      <c r="P275" s="106"/>
      <c r="Q275" s="106"/>
      <c r="R275" s="106"/>
      <c r="S275" s="106"/>
      <c r="T275" s="106"/>
      <c r="U275" s="106"/>
      <c r="V275" s="106"/>
      <c r="W275" s="106"/>
      <c r="X275" s="106"/>
      <c r="Y275" s="106"/>
      <c r="Z275" s="106"/>
    </row>
    <row r="276" spans="1:26" ht="47.25" hidden="1" customHeight="1">
      <c r="A276" s="310" t="s">
        <v>977</v>
      </c>
      <c r="B276" s="122" t="s">
        <v>978</v>
      </c>
      <c r="C276" s="141"/>
      <c r="D276" s="141"/>
      <c r="E276" s="141"/>
      <c r="F276" s="141"/>
      <c r="G276" s="141"/>
      <c r="H276" s="106"/>
      <c r="I276" s="105"/>
      <c r="J276" s="105"/>
      <c r="K276" s="105"/>
      <c r="L276" s="105"/>
      <c r="M276" s="106"/>
      <c r="N276" s="106"/>
      <c r="O276" s="106"/>
      <c r="P276" s="106"/>
      <c r="Q276" s="106"/>
      <c r="R276" s="106"/>
      <c r="S276" s="106"/>
      <c r="T276" s="106"/>
      <c r="U276" s="106"/>
      <c r="V276" s="106"/>
      <c r="W276" s="106"/>
      <c r="X276" s="106"/>
      <c r="Y276" s="106"/>
      <c r="Z276" s="106"/>
    </row>
    <row r="277" spans="1:26" ht="39.75" hidden="1" customHeight="1">
      <c r="A277" s="350" t="s">
        <v>97</v>
      </c>
      <c r="B277" s="324" t="s">
        <v>98</v>
      </c>
      <c r="C277" s="456"/>
      <c r="D277" s="456"/>
      <c r="E277" s="456"/>
      <c r="F277" s="456"/>
      <c r="G277" s="457"/>
      <c r="H277" s="458"/>
      <c r="I277" s="105">
        <f>SUM(D278:D279)</f>
        <v>0</v>
      </c>
      <c r="J277" s="105">
        <f>COUNT(D278:D279)*2</f>
        <v>0</v>
      </c>
      <c r="K277" s="105"/>
      <c r="L277" s="105"/>
      <c r="M277" s="106"/>
      <c r="N277" s="106"/>
      <c r="O277" s="106"/>
      <c r="P277" s="106"/>
      <c r="Q277" s="106"/>
      <c r="R277" s="106"/>
      <c r="S277" s="106"/>
      <c r="T277" s="106"/>
      <c r="U277" s="106"/>
      <c r="V277" s="106"/>
      <c r="W277" s="106"/>
      <c r="X277" s="106"/>
      <c r="Y277" s="106"/>
      <c r="Z277" s="106"/>
    </row>
    <row r="278" spans="1:26" ht="31.5" hidden="1" customHeight="1">
      <c r="A278" s="310" t="s">
        <v>979</v>
      </c>
      <c r="B278" s="122" t="s">
        <v>980</v>
      </c>
      <c r="C278" s="141"/>
      <c r="D278" s="141"/>
      <c r="E278" s="141"/>
      <c r="F278" s="141"/>
      <c r="G278" s="141"/>
      <c r="H278" s="106"/>
      <c r="I278" s="105"/>
      <c r="J278" s="105"/>
      <c r="K278" s="105"/>
      <c r="L278" s="105"/>
      <c r="M278" s="106"/>
      <c r="N278" s="106"/>
      <c r="O278" s="106"/>
      <c r="P278" s="106"/>
      <c r="Q278" s="106"/>
      <c r="R278" s="106"/>
      <c r="S278" s="106"/>
      <c r="T278" s="106"/>
      <c r="U278" s="106"/>
      <c r="V278" s="106"/>
      <c r="W278" s="106"/>
      <c r="X278" s="106"/>
      <c r="Y278" s="106"/>
      <c r="Z278" s="106"/>
    </row>
    <row r="279" spans="1:26" ht="47.25" hidden="1" customHeight="1">
      <c r="A279" s="310" t="s">
        <v>981</v>
      </c>
      <c r="B279" s="122" t="s">
        <v>982</v>
      </c>
      <c r="C279" s="141"/>
      <c r="D279" s="141"/>
      <c r="E279" s="141"/>
      <c r="F279" s="141"/>
      <c r="G279" s="141"/>
      <c r="H279" s="106"/>
      <c r="I279" s="105"/>
      <c r="J279" s="105"/>
      <c r="K279" s="105"/>
      <c r="L279" s="105"/>
      <c r="M279" s="106"/>
      <c r="N279" s="106"/>
      <c r="O279" s="106"/>
      <c r="P279" s="106"/>
      <c r="Q279" s="106"/>
      <c r="R279" s="106"/>
      <c r="S279" s="106"/>
      <c r="T279" s="106"/>
      <c r="U279" s="106"/>
      <c r="V279" s="106"/>
      <c r="W279" s="106"/>
      <c r="X279" s="106"/>
      <c r="Y279" s="106"/>
      <c r="Z279" s="106"/>
    </row>
    <row r="280" spans="1:26" ht="39.75" hidden="1" customHeight="1">
      <c r="A280" s="349" t="s">
        <v>2168</v>
      </c>
      <c r="B280" s="324" t="s">
        <v>2820</v>
      </c>
      <c r="C280" s="456"/>
      <c r="D280" s="456"/>
      <c r="E280" s="456"/>
      <c r="F280" s="456"/>
      <c r="G280" s="457"/>
      <c r="H280" s="458"/>
      <c r="I280" s="105">
        <f>SUM(D281:D283)</f>
        <v>0</v>
      </c>
      <c r="J280" s="105">
        <f>COUNT(D281:D283)*2</f>
        <v>0</v>
      </c>
      <c r="K280" s="105"/>
      <c r="L280" s="105"/>
      <c r="M280" s="106"/>
      <c r="N280" s="106"/>
      <c r="O280" s="106"/>
      <c r="P280" s="106"/>
      <c r="Q280" s="106"/>
      <c r="R280" s="106"/>
      <c r="S280" s="106"/>
      <c r="T280" s="106"/>
      <c r="U280" s="106"/>
      <c r="V280" s="106"/>
      <c r="W280" s="106"/>
      <c r="X280" s="106"/>
      <c r="Y280" s="106"/>
      <c r="Z280" s="106"/>
    </row>
    <row r="281" spans="1:26" ht="47.25" hidden="1" customHeight="1">
      <c r="A281" s="310" t="s">
        <v>2169</v>
      </c>
      <c r="B281" s="122" t="s">
        <v>2821</v>
      </c>
      <c r="C281" s="141"/>
      <c r="D281" s="141"/>
      <c r="E281" s="141"/>
      <c r="F281" s="141"/>
      <c r="G281" s="141"/>
      <c r="H281" s="106"/>
      <c r="I281" s="105"/>
      <c r="J281" s="105"/>
      <c r="K281" s="105"/>
      <c r="L281" s="105"/>
      <c r="M281" s="106"/>
      <c r="N281" s="106"/>
      <c r="O281" s="106"/>
      <c r="P281" s="106"/>
      <c r="Q281" s="106"/>
      <c r="R281" s="106"/>
      <c r="S281" s="106"/>
      <c r="T281" s="106"/>
      <c r="U281" s="106"/>
      <c r="V281" s="106"/>
      <c r="W281" s="106"/>
      <c r="X281" s="106"/>
      <c r="Y281" s="106"/>
      <c r="Z281" s="106"/>
    </row>
    <row r="282" spans="1:26" ht="47.25" hidden="1" customHeight="1">
      <c r="A282" s="310" t="s">
        <v>986</v>
      </c>
      <c r="B282" s="122" t="s">
        <v>987</v>
      </c>
      <c r="C282" s="141"/>
      <c r="D282" s="141"/>
      <c r="E282" s="141"/>
      <c r="F282" s="141"/>
      <c r="G282" s="141"/>
      <c r="H282" s="106"/>
      <c r="I282" s="105"/>
      <c r="J282" s="105"/>
      <c r="K282" s="105"/>
      <c r="L282" s="105"/>
      <c r="M282" s="106"/>
      <c r="N282" s="106"/>
      <c r="O282" s="106"/>
      <c r="P282" s="106"/>
      <c r="Q282" s="106"/>
      <c r="R282" s="106"/>
      <c r="S282" s="106"/>
      <c r="T282" s="106"/>
      <c r="U282" s="106"/>
      <c r="V282" s="106"/>
      <c r="W282" s="106"/>
      <c r="X282" s="106"/>
      <c r="Y282" s="106"/>
      <c r="Z282" s="106"/>
    </row>
    <row r="283" spans="1:26" ht="32.25" hidden="1" customHeight="1">
      <c r="A283" s="310" t="s">
        <v>2170</v>
      </c>
      <c r="B283" s="491" t="s">
        <v>989</v>
      </c>
      <c r="C283" s="141"/>
      <c r="D283" s="141"/>
      <c r="E283" s="141"/>
      <c r="F283" s="141"/>
      <c r="G283" s="141"/>
      <c r="H283" s="106"/>
      <c r="I283" s="105"/>
      <c r="J283" s="105"/>
      <c r="K283" s="105"/>
      <c r="L283" s="105"/>
      <c r="M283" s="106"/>
      <c r="N283" s="106"/>
      <c r="O283" s="106"/>
      <c r="P283" s="106"/>
      <c r="Q283" s="106"/>
      <c r="R283" s="106"/>
      <c r="S283" s="106"/>
      <c r="T283" s="106"/>
      <c r="U283" s="106"/>
      <c r="V283" s="106"/>
      <c r="W283" s="106"/>
      <c r="X283" s="106"/>
      <c r="Y283" s="106"/>
      <c r="Z283" s="106"/>
    </row>
    <row r="284" spans="1:26" ht="23.25" customHeight="1">
      <c r="A284" s="158" t="s">
        <v>239</v>
      </c>
      <c r="B284" s="1605" t="s">
        <v>240</v>
      </c>
      <c r="C284" s="1570"/>
      <c r="D284" s="1570"/>
      <c r="E284" s="1570"/>
      <c r="F284" s="1570"/>
      <c r="G284" s="1573"/>
      <c r="H284" s="452"/>
      <c r="I284" s="287">
        <f>SUM(D286:D288)</f>
        <v>6</v>
      </c>
      <c r="J284" s="287">
        <f>COUNT(D286:D288)*2</f>
        <v>6</v>
      </c>
      <c r="K284" s="287">
        <f>I284*100/J284</f>
        <v>100</v>
      </c>
      <c r="L284" s="287"/>
      <c r="M284" s="63"/>
      <c r="N284" s="63"/>
      <c r="O284" s="63"/>
      <c r="P284" s="63"/>
      <c r="Q284" s="63"/>
      <c r="R284" s="63"/>
      <c r="S284" s="63"/>
      <c r="T284" s="63"/>
      <c r="U284" s="63"/>
      <c r="V284" s="63"/>
      <c r="W284" s="63"/>
      <c r="X284" s="63"/>
      <c r="Y284" s="63"/>
      <c r="Z284" s="63"/>
    </row>
    <row r="285" spans="1:26" ht="31.5" hidden="1" customHeight="1">
      <c r="A285" s="310" t="s">
        <v>2171</v>
      </c>
      <c r="B285" s="122" t="s">
        <v>992</v>
      </c>
      <c r="C285" s="122"/>
      <c r="D285" s="141"/>
      <c r="E285" s="141"/>
      <c r="F285" s="125"/>
      <c r="G285" s="141"/>
      <c r="H285" s="106"/>
      <c r="I285" s="105"/>
      <c r="J285" s="105"/>
      <c r="K285" s="105"/>
      <c r="L285" s="105"/>
      <c r="M285" s="106"/>
      <c r="N285" s="106"/>
      <c r="O285" s="106"/>
      <c r="P285" s="106"/>
      <c r="Q285" s="106"/>
      <c r="R285" s="106"/>
      <c r="S285" s="106"/>
      <c r="T285" s="106"/>
      <c r="U285" s="106"/>
      <c r="V285" s="106"/>
      <c r="W285" s="106"/>
      <c r="X285" s="106"/>
      <c r="Y285" s="106"/>
      <c r="Z285" s="106"/>
    </row>
    <row r="286" spans="1:26" ht="75">
      <c r="A286" s="89" t="s">
        <v>2172</v>
      </c>
      <c r="B286" s="69" t="s">
        <v>2822</v>
      </c>
      <c r="C286" s="93" t="s">
        <v>996</v>
      </c>
      <c r="D286" s="94">
        <v>2</v>
      </c>
      <c r="E286" s="94" t="s">
        <v>611</v>
      </c>
      <c r="F286" s="69" t="s">
        <v>997</v>
      </c>
      <c r="G286" s="135"/>
      <c r="H286" s="63"/>
      <c r="I286" s="287"/>
      <c r="J286" s="287"/>
      <c r="K286" s="287"/>
      <c r="L286" s="287"/>
      <c r="M286" s="63"/>
      <c r="N286" s="63"/>
      <c r="O286" s="63"/>
      <c r="P286" s="63"/>
      <c r="Q286" s="63"/>
      <c r="R286" s="63"/>
      <c r="S286" s="63"/>
      <c r="T286" s="63"/>
      <c r="U286" s="63"/>
      <c r="V286" s="63"/>
      <c r="W286" s="63"/>
      <c r="X286" s="63"/>
      <c r="Y286" s="63"/>
      <c r="Z286" s="63"/>
    </row>
    <row r="287" spans="1:26" ht="50">
      <c r="A287" s="89"/>
      <c r="B287" s="69"/>
      <c r="C287" s="93" t="s">
        <v>2823</v>
      </c>
      <c r="D287" s="94">
        <v>2</v>
      </c>
      <c r="E287" s="94" t="s">
        <v>611</v>
      </c>
      <c r="F287" s="63" t="s">
        <v>2824</v>
      </c>
      <c r="G287" s="135"/>
      <c r="H287" s="63"/>
      <c r="I287" s="287"/>
      <c r="J287" s="287"/>
      <c r="K287" s="287"/>
      <c r="L287" s="287"/>
      <c r="M287" s="63"/>
      <c r="N287" s="63"/>
      <c r="O287" s="63"/>
      <c r="P287" s="63"/>
      <c r="Q287" s="63"/>
      <c r="R287" s="63"/>
      <c r="S287" s="63"/>
      <c r="T287" s="63"/>
      <c r="U287" s="63"/>
      <c r="V287" s="63"/>
      <c r="W287" s="63"/>
      <c r="X287" s="63"/>
      <c r="Y287" s="63"/>
      <c r="Z287" s="63"/>
    </row>
    <row r="288" spans="1:26" ht="75">
      <c r="A288" s="89" t="s">
        <v>2173</v>
      </c>
      <c r="B288" s="69" t="s">
        <v>1000</v>
      </c>
      <c r="C288" s="148" t="s">
        <v>1001</v>
      </c>
      <c r="D288" s="94">
        <v>2</v>
      </c>
      <c r="E288" s="94" t="s">
        <v>469</v>
      </c>
      <c r="F288" s="69" t="s">
        <v>2825</v>
      </c>
      <c r="G288" s="135"/>
      <c r="H288" s="63"/>
      <c r="I288" s="287"/>
      <c r="J288" s="287"/>
      <c r="K288" s="287"/>
      <c r="L288" s="287"/>
      <c r="M288" s="63"/>
      <c r="N288" s="63"/>
      <c r="O288" s="63"/>
      <c r="P288" s="63"/>
      <c r="Q288" s="63"/>
      <c r="R288" s="63"/>
      <c r="S288" s="63"/>
      <c r="T288" s="63"/>
      <c r="U288" s="63"/>
      <c r="V288" s="63"/>
      <c r="W288" s="63"/>
      <c r="X288" s="63"/>
      <c r="Y288" s="63"/>
      <c r="Z288" s="63"/>
    </row>
    <row r="289" spans="1:26" ht="60" hidden="1" customHeight="1">
      <c r="A289" s="310" t="s">
        <v>103</v>
      </c>
      <c r="B289" s="493" t="s">
        <v>104</v>
      </c>
      <c r="C289" s="493"/>
      <c r="D289" s="493"/>
      <c r="E289" s="493"/>
      <c r="F289" s="493"/>
      <c r="G289" s="493"/>
      <c r="H289" s="458"/>
      <c r="I289" s="105">
        <f>SUM(D290:D291)</f>
        <v>0</v>
      </c>
      <c r="J289" s="105">
        <f>SUM(D290:D291)*2</f>
        <v>0</v>
      </c>
      <c r="K289" s="105"/>
      <c r="L289" s="105"/>
      <c r="M289" s="106"/>
      <c r="N289" s="106"/>
      <c r="O289" s="106"/>
      <c r="P289" s="106"/>
      <c r="Q289" s="106"/>
      <c r="R289" s="106"/>
      <c r="S289" s="106"/>
      <c r="T289" s="106"/>
      <c r="U289" s="106"/>
      <c r="V289" s="106"/>
      <c r="W289" s="106"/>
      <c r="X289" s="106"/>
      <c r="Y289" s="106"/>
      <c r="Z289" s="106"/>
    </row>
    <row r="290" spans="1:26" ht="75" hidden="1" customHeight="1">
      <c r="A290" s="310" t="s">
        <v>1002</v>
      </c>
      <c r="B290" s="207" t="s">
        <v>1003</v>
      </c>
      <c r="C290" s="179"/>
      <c r="D290" s="141"/>
      <c r="E290" s="141"/>
      <c r="F290" s="150"/>
      <c r="G290" s="141"/>
      <c r="H290" s="106"/>
      <c r="I290" s="105"/>
      <c r="J290" s="105"/>
      <c r="K290" s="105"/>
      <c r="L290" s="105"/>
      <c r="M290" s="106"/>
      <c r="N290" s="106"/>
      <c r="O290" s="106"/>
      <c r="P290" s="106"/>
      <c r="Q290" s="106"/>
      <c r="R290" s="106"/>
      <c r="S290" s="106"/>
      <c r="T290" s="106"/>
      <c r="U290" s="106"/>
      <c r="V290" s="106"/>
      <c r="W290" s="106"/>
      <c r="X290" s="106"/>
      <c r="Y290" s="106"/>
      <c r="Z290" s="106"/>
    </row>
    <row r="291" spans="1:26" ht="30" hidden="1" customHeight="1">
      <c r="A291" s="334" t="s">
        <v>1006</v>
      </c>
      <c r="B291" s="494" t="s">
        <v>1007</v>
      </c>
      <c r="C291" s="143"/>
      <c r="D291" s="143"/>
      <c r="E291" s="143"/>
      <c r="F291" s="143"/>
      <c r="G291" s="143"/>
      <c r="H291" s="106"/>
      <c r="I291" s="105"/>
      <c r="J291" s="105"/>
      <c r="K291" s="105"/>
      <c r="L291" s="105"/>
      <c r="M291" s="106"/>
      <c r="N291" s="106"/>
      <c r="O291" s="106"/>
      <c r="P291" s="106"/>
      <c r="Q291" s="106"/>
      <c r="R291" s="106"/>
      <c r="S291" s="106"/>
      <c r="T291" s="106"/>
      <c r="U291" s="106"/>
      <c r="V291" s="106"/>
      <c r="W291" s="106"/>
      <c r="X291" s="106"/>
      <c r="Y291" s="106"/>
      <c r="Z291" s="106"/>
    </row>
    <row r="292" spans="1:26" ht="23.25" customHeight="1">
      <c r="A292" s="89"/>
      <c r="B292" s="1607" t="s">
        <v>1008</v>
      </c>
      <c r="C292" s="1570"/>
      <c r="D292" s="1570"/>
      <c r="E292" s="1570"/>
      <c r="F292" s="1570"/>
      <c r="G292" s="1573"/>
      <c r="H292" s="450"/>
      <c r="I292" s="287">
        <f t="shared" ref="I292:J292" si="9">I293+I299+I311+I323+I330+I333+I339+I348+I372+I376+I396+I409+I447</f>
        <v>196</v>
      </c>
      <c r="J292" s="287">
        <f t="shared" si="9"/>
        <v>196</v>
      </c>
      <c r="K292" s="287">
        <f t="shared" ref="K292:K293" si="10">I292*100/J292</f>
        <v>100</v>
      </c>
      <c r="L292" s="287"/>
      <c r="M292" s="63"/>
      <c r="N292" s="63"/>
      <c r="O292" s="63"/>
      <c r="P292" s="63"/>
      <c r="Q292" s="63"/>
      <c r="R292" s="63"/>
      <c r="S292" s="63"/>
      <c r="T292" s="63"/>
      <c r="U292" s="63"/>
      <c r="V292" s="63"/>
      <c r="W292" s="63"/>
      <c r="X292" s="63"/>
      <c r="Y292" s="63"/>
      <c r="Z292" s="63"/>
    </row>
    <row r="293" spans="1:26" ht="23.25" customHeight="1">
      <c r="A293" s="330" t="s">
        <v>241</v>
      </c>
      <c r="B293" s="1689" t="s">
        <v>107</v>
      </c>
      <c r="C293" s="1570"/>
      <c r="D293" s="1570"/>
      <c r="E293" s="1570"/>
      <c r="F293" s="1570"/>
      <c r="G293" s="1573"/>
      <c r="H293" s="451"/>
      <c r="I293" s="287">
        <f>SUM(D294:D298)</f>
        <v>8</v>
      </c>
      <c r="J293" s="287">
        <f>COUNT(D294:D298)*2</f>
        <v>8</v>
      </c>
      <c r="K293" s="287">
        <f t="shared" si="10"/>
        <v>100</v>
      </c>
      <c r="L293" s="287"/>
      <c r="M293" s="63"/>
      <c r="N293" s="63"/>
      <c r="O293" s="63"/>
      <c r="P293" s="63"/>
      <c r="Q293" s="63"/>
      <c r="R293" s="63"/>
      <c r="S293" s="63"/>
      <c r="T293" s="63"/>
      <c r="U293" s="63"/>
      <c r="V293" s="63"/>
      <c r="W293" s="63"/>
      <c r="X293" s="63"/>
      <c r="Y293" s="63"/>
      <c r="Z293" s="63"/>
    </row>
    <row r="294" spans="1:26" ht="75">
      <c r="A294" s="89" t="s">
        <v>2175</v>
      </c>
      <c r="B294" s="466" t="s">
        <v>1010</v>
      </c>
      <c r="C294" s="93" t="s">
        <v>2826</v>
      </c>
      <c r="D294" s="94">
        <v>2</v>
      </c>
      <c r="E294" s="94" t="s">
        <v>877</v>
      </c>
      <c r="F294" s="69" t="s">
        <v>2827</v>
      </c>
      <c r="G294" s="135"/>
      <c r="H294" s="63"/>
      <c r="I294" s="287"/>
      <c r="J294" s="287"/>
      <c r="K294" s="287"/>
      <c r="L294" s="287"/>
      <c r="M294" s="63"/>
      <c r="N294" s="63"/>
      <c r="O294" s="63"/>
      <c r="P294" s="63"/>
      <c r="Q294" s="63"/>
      <c r="R294" s="63"/>
      <c r="S294" s="63"/>
      <c r="T294" s="63"/>
      <c r="U294" s="63"/>
      <c r="V294" s="63"/>
      <c r="W294" s="63"/>
      <c r="X294" s="63"/>
      <c r="Y294" s="63"/>
      <c r="Z294" s="63"/>
    </row>
    <row r="295" spans="1:26" ht="31.5" hidden="1" customHeight="1">
      <c r="A295" s="310" t="s">
        <v>1014</v>
      </c>
      <c r="B295" s="212" t="s">
        <v>1015</v>
      </c>
      <c r="C295" s="122"/>
      <c r="D295" s="141"/>
      <c r="E295" s="141"/>
      <c r="F295" s="141"/>
      <c r="G295" s="141"/>
      <c r="H295" s="106"/>
      <c r="I295" s="105"/>
      <c r="J295" s="105"/>
      <c r="K295" s="105"/>
      <c r="L295" s="105"/>
      <c r="M295" s="106"/>
      <c r="N295" s="106"/>
      <c r="O295" s="106"/>
      <c r="P295" s="106"/>
      <c r="Q295" s="106"/>
      <c r="R295" s="106"/>
      <c r="S295" s="106"/>
      <c r="T295" s="106"/>
      <c r="U295" s="106"/>
      <c r="V295" s="106"/>
      <c r="W295" s="106"/>
      <c r="X295" s="106"/>
      <c r="Y295" s="106"/>
      <c r="Z295" s="106"/>
    </row>
    <row r="296" spans="1:26" ht="50">
      <c r="A296" s="89" t="s">
        <v>2192</v>
      </c>
      <c r="B296" s="69" t="s">
        <v>1017</v>
      </c>
      <c r="C296" s="93" t="s">
        <v>2828</v>
      </c>
      <c r="D296" s="94">
        <v>2</v>
      </c>
      <c r="E296" s="94" t="s">
        <v>2786</v>
      </c>
      <c r="F296" s="69" t="s">
        <v>1021</v>
      </c>
      <c r="G296" s="135"/>
      <c r="H296" s="63"/>
      <c r="I296" s="287"/>
      <c r="J296" s="287"/>
      <c r="K296" s="287"/>
      <c r="L296" s="287"/>
      <c r="M296" s="63"/>
      <c r="N296" s="63"/>
      <c r="O296" s="63"/>
      <c r="P296" s="63"/>
      <c r="Q296" s="63"/>
      <c r="R296" s="63"/>
      <c r="S296" s="63"/>
      <c r="T296" s="63"/>
      <c r="U296" s="63"/>
      <c r="V296" s="63"/>
      <c r="W296" s="63"/>
      <c r="X296" s="63"/>
      <c r="Y296" s="63"/>
      <c r="Z296" s="63"/>
    </row>
    <row r="297" spans="1:26" ht="75">
      <c r="A297" s="89"/>
      <c r="B297" s="69"/>
      <c r="C297" s="93" t="s">
        <v>2829</v>
      </c>
      <c r="D297" s="94">
        <v>2</v>
      </c>
      <c r="E297" s="94" t="s">
        <v>2830</v>
      </c>
      <c r="F297" s="69" t="s">
        <v>2831</v>
      </c>
      <c r="G297" s="135"/>
      <c r="H297" s="63"/>
      <c r="I297" s="287"/>
      <c r="J297" s="287"/>
      <c r="K297" s="287"/>
      <c r="L297" s="287"/>
      <c r="M297" s="63"/>
      <c r="N297" s="63"/>
      <c r="O297" s="63"/>
      <c r="P297" s="63"/>
      <c r="Q297" s="63"/>
      <c r="R297" s="63"/>
      <c r="S297" s="63"/>
      <c r="T297" s="63"/>
      <c r="U297" s="63"/>
      <c r="V297" s="63"/>
      <c r="W297" s="63"/>
      <c r="X297" s="63"/>
      <c r="Y297" s="63"/>
      <c r="Z297" s="63"/>
    </row>
    <row r="298" spans="1:26" ht="75">
      <c r="A298" s="89" t="s">
        <v>2195</v>
      </c>
      <c r="B298" s="69" t="s">
        <v>1029</v>
      </c>
      <c r="C298" s="93" t="s">
        <v>2832</v>
      </c>
      <c r="D298" s="94">
        <v>2</v>
      </c>
      <c r="E298" s="94" t="s">
        <v>506</v>
      </c>
      <c r="F298" s="69" t="s">
        <v>2833</v>
      </c>
      <c r="G298" s="135"/>
      <c r="H298" s="63"/>
      <c r="I298" s="287"/>
      <c r="J298" s="287"/>
      <c r="K298" s="287"/>
      <c r="L298" s="287"/>
      <c r="M298" s="63"/>
      <c r="N298" s="63"/>
      <c r="O298" s="63"/>
      <c r="P298" s="63"/>
      <c r="Q298" s="63"/>
      <c r="R298" s="63"/>
      <c r="S298" s="63"/>
      <c r="T298" s="63"/>
      <c r="U298" s="63"/>
      <c r="V298" s="63"/>
      <c r="W298" s="63"/>
      <c r="X298" s="63"/>
      <c r="Y298" s="63"/>
      <c r="Z298" s="63"/>
    </row>
    <row r="299" spans="1:26" ht="23.25" customHeight="1">
      <c r="A299" s="158" t="s">
        <v>242</v>
      </c>
      <c r="B299" s="1605" t="s">
        <v>109</v>
      </c>
      <c r="C299" s="1570"/>
      <c r="D299" s="1570"/>
      <c r="E299" s="1570"/>
      <c r="F299" s="1570"/>
      <c r="G299" s="1573"/>
      <c r="H299" s="451"/>
      <c r="I299" s="287">
        <f>SUM(D300:D310)</f>
        <v>22</v>
      </c>
      <c r="J299" s="287">
        <f>COUNT(D300:D310)*2</f>
        <v>22</v>
      </c>
      <c r="K299" s="287">
        <f>I299*100/J299</f>
        <v>100</v>
      </c>
      <c r="L299" s="287"/>
      <c r="M299" s="63"/>
      <c r="N299" s="63"/>
      <c r="O299" s="63"/>
      <c r="P299" s="63"/>
      <c r="Q299" s="63"/>
      <c r="R299" s="63"/>
      <c r="S299" s="63"/>
      <c r="T299" s="63"/>
      <c r="U299" s="63"/>
      <c r="V299" s="63"/>
      <c r="W299" s="63"/>
      <c r="X299" s="63"/>
      <c r="Y299" s="63"/>
      <c r="Z299" s="63"/>
    </row>
    <row r="300" spans="1:26" ht="150">
      <c r="A300" s="89" t="s">
        <v>2196</v>
      </c>
      <c r="B300" s="69" t="s">
        <v>1032</v>
      </c>
      <c r="C300" s="148" t="s">
        <v>2834</v>
      </c>
      <c r="D300" s="94">
        <v>2</v>
      </c>
      <c r="E300" s="183" t="s">
        <v>2835</v>
      </c>
      <c r="F300" s="146" t="s">
        <v>2836</v>
      </c>
      <c r="G300" s="135"/>
      <c r="H300" s="63"/>
      <c r="I300" s="287"/>
      <c r="J300" s="287"/>
      <c r="K300" s="287"/>
      <c r="L300" s="287"/>
      <c r="M300" s="63"/>
      <c r="N300" s="63"/>
      <c r="O300" s="63"/>
      <c r="P300" s="63"/>
      <c r="Q300" s="63"/>
      <c r="R300" s="63"/>
      <c r="S300" s="63"/>
      <c r="T300" s="63"/>
      <c r="U300" s="63"/>
      <c r="V300" s="63"/>
      <c r="W300" s="63"/>
      <c r="X300" s="63"/>
      <c r="Y300" s="63"/>
      <c r="Z300" s="63"/>
    </row>
    <row r="301" spans="1:26" ht="150">
      <c r="A301" s="89"/>
      <c r="B301" s="69"/>
      <c r="C301" s="148" t="s">
        <v>2837</v>
      </c>
      <c r="D301" s="94">
        <v>2</v>
      </c>
      <c r="E301" s="183" t="s">
        <v>611</v>
      </c>
      <c r="F301" s="146" t="s">
        <v>2838</v>
      </c>
      <c r="G301" s="135"/>
      <c r="H301" s="63"/>
      <c r="I301" s="287"/>
      <c r="J301" s="287"/>
      <c r="K301" s="287"/>
      <c r="L301" s="287"/>
      <c r="M301" s="63"/>
      <c r="N301" s="63"/>
      <c r="O301" s="63"/>
      <c r="P301" s="63"/>
      <c r="Q301" s="63"/>
      <c r="R301" s="63"/>
      <c r="S301" s="63"/>
      <c r="T301" s="63"/>
      <c r="U301" s="63"/>
      <c r="V301" s="63"/>
      <c r="W301" s="63"/>
      <c r="X301" s="63"/>
      <c r="Y301" s="63"/>
      <c r="Z301" s="63"/>
    </row>
    <row r="302" spans="1:26" ht="75">
      <c r="A302" s="89"/>
      <c r="B302" s="69"/>
      <c r="C302" s="148" t="s">
        <v>2839</v>
      </c>
      <c r="D302" s="94">
        <v>2</v>
      </c>
      <c r="E302" s="183" t="s">
        <v>877</v>
      </c>
      <c r="F302" s="146" t="s">
        <v>2840</v>
      </c>
      <c r="G302" s="135"/>
      <c r="H302" s="63"/>
      <c r="I302" s="287"/>
      <c r="J302" s="287"/>
      <c r="K302" s="287"/>
      <c r="L302" s="287"/>
      <c r="M302" s="63"/>
      <c r="N302" s="63"/>
      <c r="O302" s="63"/>
      <c r="P302" s="63"/>
      <c r="Q302" s="63"/>
      <c r="R302" s="63"/>
      <c r="S302" s="63"/>
      <c r="T302" s="63"/>
      <c r="U302" s="63"/>
      <c r="V302" s="63"/>
      <c r="W302" s="63"/>
      <c r="X302" s="63"/>
      <c r="Y302" s="63"/>
      <c r="Z302" s="63"/>
    </row>
    <row r="303" spans="1:26" ht="75">
      <c r="A303" s="89"/>
      <c r="B303" s="69"/>
      <c r="C303" s="148" t="s">
        <v>2841</v>
      </c>
      <c r="D303" s="94">
        <v>2</v>
      </c>
      <c r="E303" s="183" t="s">
        <v>611</v>
      </c>
      <c r="F303" s="146" t="s">
        <v>2842</v>
      </c>
      <c r="G303" s="135"/>
      <c r="H303" s="63"/>
      <c r="I303" s="287"/>
      <c r="J303" s="287"/>
      <c r="K303" s="287"/>
      <c r="L303" s="287"/>
      <c r="M303" s="63"/>
      <c r="N303" s="63"/>
      <c r="O303" s="63"/>
      <c r="P303" s="63"/>
      <c r="Q303" s="63"/>
      <c r="R303" s="63"/>
      <c r="S303" s="63"/>
      <c r="T303" s="63"/>
      <c r="U303" s="63"/>
      <c r="V303" s="63"/>
      <c r="W303" s="63"/>
      <c r="X303" s="63"/>
      <c r="Y303" s="63"/>
      <c r="Z303" s="63"/>
    </row>
    <row r="304" spans="1:26" ht="50">
      <c r="A304" s="89" t="s">
        <v>2198</v>
      </c>
      <c r="B304" s="69" t="s">
        <v>1038</v>
      </c>
      <c r="C304" s="93" t="s">
        <v>1039</v>
      </c>
      <c r="D304" s="94">
        <v>2</v>
      </c>
      <c r="E304" s="94" t="s">
        <v>599</v>
      </c>
      <c r="F304" s="154"/>
      <c r="G304" s="135"/>
      <c r="H304" s="63"/>
      <c r="I304" s="287"/>
      <c r="J304" s="287"/>
      <c r="K304" s="287"/>
      <c r="L304" s="287"/>
      <c r="M304" s="63"/>
      <c r="N304" s="63"/>
      <c r="O304" s="63"/>
      <c r="P304" s="63"/>
      <c r="Q304" s="63"/>
      <c r="R304" s="63"/>
      <c r="S304" s="63"/>
      <c r="T304" s="63"/>
      <c r="U304" s="63"/>
      <c r="V304" s="63"/>
      <c r="W304" s="63"/>
      <c r="X304" s="63"/>
      <c r="Y304" s="63"/>
      <c r="Z304" s="63"/>
    </row>
    <row r="305" spans="1:26" ht="75">
      <c r="A305" s="89"/>
      <c r="B305" s="71"/>
      <c r="C305" s="93" t="s">
        <v>1040</v>
      </c>
      <c r="D305" s="94">
        <v>2</v>
      </c>
      <c r="E305" s="94" t="s">
        <v>599</v>
      </c>
      <c r="F305" s="93" t="s">
        <v>1041</v>
      </c>
      <c r="G305" s="135"/>
      <c r="H305" s="63"/>
      <c r="I305" s="287"/>
      <c r="J305" s="287"/>
      <c r="K305" s="287"/>
      <c r="L305" s="287"/>
      <c r="M305" s="63"/>
      <c r="N305" s="63"/>
      <c r="O305" s="63"/>
      <c r="P305" s="63"/>
      <c r="Q305" s="63"/>
      <c r="R305" s="63"/>
      <c r="S305" s="63"/>
      <c r="T305" s="63"/>
      <c r="U305" s="63"/>
      <c r="V305" s="63"/>
      <c r="W305" s="63"/>
      <c r="X305" s="63"/>
      <c r="Y305" s="63"/>
      <c r="Z305" s="63"/>
    </row>
    <row r="306" spans="1:26" ht="75">
      <c r="A306" s="89"/>
      <c r="B306" s="71"/>
      <c r="C306" s="93" t="s">
        <v>1042</v>
      </c>
      <c r="D306" s="94">
        <v>2</v>
      </c>
      <c r="E306" s="94" t="s">
        <v>599</v>
      </c>
      <c r="F306" s="93" t="s">
        <v>1043</v>
      </c>
      <c r="G306" s="135"/>
      <c r="H306" s="63"/>
      <c r="I306" s="287"/>
      <c r="J306" s="287"/>
      <c r="K306" s="287"/>
      <c r="L306" s="287"/>
      <c r="M306" s="63"/>
      <c r="N306" s="63"/>
      <c r="O306" s="63"/>
      <c r="P306" s="63"/>
      <c r="Q306" s="63"/>
      <c r="R306" s="63"/>
      <c r="S306" s="63"/>
      <c r="T306" s="63"/>
      <c r="U306" s="63"/>
      <c r="V306" s="63"/>
      <c r="W306" s="63"/>
      <c r="X306" s="63"/>
      <c r="Y306" s="63"/>
      <c r="Z306" s="63"/>
    </row>
    <row r="307" spans="1:26" ht="125">
      <c r="A307" s="158" t="s">
        <v>1044</v>
      </c>
      <c r="B307" s="495" t="s">
        <v>1045</v>
      </c>
      <c r="C307" s="93" t="s">
        <v>1046</v>
      </c>
      <c r="D307" s="94">
        <v>2</v>
      </c>
      <c r="E307" s="94" t="s">
        <v>599</v>
      </c>
      <c r="F307" s="93" t="s">
        <v>1047</v>
      </c>
      <c r="G307" s="135"/>
      <c r="H307" s="63"/>
      <c r="I307" s="287"/>
      <c r="J307" s="287"/>
      <c r="K307" s="287"/>
      <c r="L307" s="287"/>
      <c r="M307" s="63"/>
      <c r="N307" s="63"/>
      <c r="O307" s="63"/>
      <c r="P307" s="63"/>
      <c r="Q307" s="63"/>
      <c r="R307" s="63"/>
      <c r="S307" s="63"/>
      <c r="T307" s="63"/>
      <c r="U307" s="63"/>
      <c r="V307" s="63"/>
      <c r="W307" s="63"/>
      <c r="X307" s="63"/>
      <c r="Y307" s="63"/>
      <c r="Z307" s="63"/>
    </row>
    <row r="308" spans="1:26" ht="200">
      <c r="A308" s="158"/>
      <c r="B308" s="495"/>
      <c r="C308" s="93" t="s">
        <v>1048</v>
      </c>
      <c r="D308" s="94">
        <v>2</v>
      </c>
      <c r="E308" s="94" t="s">
        <v>877</v>
      </c>
      <c r="F308" s="93" t="s">
        <v>1049</v>
      </c>
      <c r="G308" s="135"/>
      <c r="H308" s="63"/>
      <c r="I308" s="287"/>
      <c r="J308" s="287"/>
      <c r="K308" s="287"/>
      <c r="L308" s="287"/>
      <c r="M308" s="63"/>
      <c r="N308" s="63"/>
      <c r="O308" s="63"/>
      <c r="P308" s="63"/>
      <c r="Q308" s="63"/>
      <c r="R308" s="63"/>
      <c r="S308" s="63"/>
      <c r="T308" s="63"/>
      <c r="U308" s="63"/>
      <c r="V308" s="63"/>
      <c r="W308" s="63"/>
      <c r="X308" s="63"/>
      <c r="Y308" s="63"/>
      <c r="Z308" s="63"/>
    </row>
    <row r="309" spans="1:26" ht="100">
      <c r="A309" s="496"/>
      <c r="B309" s="495"/>
      <c r="C309" s="93" t="s">
        <v>1050</v>
      </c>
      <c r="D309" s="94">
        <v>2</v>
      </c>
      <c r="E309" s="94" t="s">
        <v>599</v>
      </c>
      <c r="F309" s="93" t="s">
        <v>1051</v>
      </c>
      <c r="G309" s="497"/>
      <c r="H309" s="63"/>
      <c r="I309" s="287"/>
      <c r="J309" s="287"/>
      <c r="K309" s="287"/>
      <c r="L309" s="287"/>
      <c r="M309" s="63"/>
      <c r="N309" s="63"/>
      <c r="O309" s="63"/>
      <c r="P309" s="63"/>
      <c r="Q309" s="63"/>
      <c r="R309" s="63"/>
      <c r="S309" s="63"/>
      <c r="T309" s="63"/>
      <c r="U309" s="63"/>
      <c r="V309" s="63"/>
      <c r="W309" s="63"/>
      <c r="X309" s="63"/>
      <c r="Y309" s="63"/>
      <c r="Z309" s="63"/>
    </row>
    <row r="310" spans="1:26" ht="50">
      <c r="A310" s="496"/>
      <c r="B310" s="439"/>
      <c r="C310" s="485" t="s">
        <v>1052</v>
      </c>
      <c r="D310" s="94">
        <v>2</v>
      </c>
      <c r="E310" s="94"/>
      <c r="F310" s="93" t="s">
        <v>1053</v>
      </c>
      <c r="G310" s="497"/>
      <c r="H310" s="63"/>
      <c r="I310" s="287"/>
      <c r="J310" s="287"/>
      <c r="K310" s="287"/>
      <c r="L310" s="287"/>
      <c r="M310" s="63"/>
      <c r="N310" s="63"/>
      <c r="O310" s="63"/>
      <c r="P310" s="63"/>
      <c r="Q310" s="63"/>
      <c r="R310" s="63"/>
      <c r="S310" s="63"/>
      <c r="T310" s="63"/>
      <c r="U310" s="63"/>
      <c r="V310" s="63"/>
      <c r="W310" s="63"/>
      <c r="X310" s="63"/>
      <c r="Y310" s="63"/>
      <c r="Z310" s="63"/>
    </row>
    <row r="311" spans="1:26" ht="23.25" customHeight="1">
      <c r="A311" s="158" t="s">
        <v>244</v>
      </c>
      <c r="B311" s="1689" t="s">
        <v>245</v>
      </c>
      <c r="C311" s="1570"/>
      <c r="D311" s="1570"/>
      <c r="E311" s="1570"/>
      <c r="F311" s="1570"/>
      <c r="G311" s="1573"/>
      <c r="H311" s="451"/>
      <c r="I311" s="287">
        <f>SUM(D312:D321)</f>
        <v>20</v>
      </c>
      <c r="J311" s="287">
        <f>COUNT(D312:D321)*2</f>
        <v>20</v>
      </c>
      <c r="K311" s="287">
        <f>I311*100/J311</f>
        <v>100</v>
      </c>
      <c r="L311" s="287"/>
      <c r="M311" s="63"/>
      <c r="N311" s="63"/>
      <c r="O311" s="63"/>
      <c r="P311" s="63"/>
      <c r="Q311" s="63"/>
      <c r="R311" s="63"/>
      <c r="S311" s="63"/>
      <c r="T311" s="63"/>
      <c r="U311" s="63"/>
      <c r="V311" s="63"/>
      <c r="W311" s="63"/>
      <c r="X311" s="63"/>
      <c r="Y311" s="63"/>
      <c r="Z311" s="63"/>
    </row>
    <row r="312" spans="1:26" ht="150">
      <c r="A312" s="89" t="s">
        <v>2201</v>
      </c>
      <c r="B312" s="69" t="s">
        <v>2843</v>
      </c>
      <c r="C312" s="93" t="s">
        <v>2844</v>
      </c>
      <c r="D312" s="94">
        <v>2</v>
      </c>
      <c r="E312" s="94" t="s">
        <v>599</v>
      </c>
      <c r="F312" s="69" t="s">
        <v>2845</v>
      </c>
      <c r="G312" s="135"/>
      <c r="H312" s="63"/>
      <c r="I312" s="287"/>
      <c r="J312" s="287"/>
      <c r="K312" s="287"/>
      <c r="L312" s="287"/>
      <c r="M312" s="63"/>
      <c r="N312" s="63"/>
      <c r="O312" s="63"/>
      <c r="P312" s="63"/>
      <c r="Q312" s="63"/>
      <c r="R312" s="63"/>
      <c r="S312" s="63"/>
      <c r="T312" s="63"/>
      <c r="U312" s="63"/>
      <c r="V312" s="63"/>
      <c r="W312" s="63"/>
      <c r="X312" s="63"/>
      <c r="Y312" s="63"/>
      <c r="Z312" s="63"/>
    </row>
    <row r="313" spans="1:26" ht="75">
      <c r="A313" s="205"/>
      <c r="B313" s="69"/>
      <c r="C313" s="93" t="s">
        <v>2846</v>
      </c>
      <c r="D313" s="94">
        <v>2</v>
      </c>
      <c r="E313" s="206" t="s">
        <v>599</v>
      </c>
      <c r="F313" s="69" t="s">
        <v>2847</v>
      </c>
      <c r="G313" s="135"/>
      <c r="H313" s="63"/>
      <c r="I313" s="287"/>
      <c r="J313" s="287"/>
      <c r="K313" s="287"/>
      <c r="L313" s="287"/>
      <c r="M313" s="63"/>
      <c r="N313" s="63"/>
      <c r="O313" s="63"/>
      <c r="P313" s="63"/>
      <c r="Q313" s="63"/>
      <c r="R313" s="63"/>
      <c r="S313" s="63"/>
      <c r="T313" s="63"/>
      <c r="U313" s="63"/>
      <c r="V313" s="63"/>
      <c r="W313" s="63"/>
      <c r="X313" s="63"/>
      <c r="Y313" s="63"/>
      <c r="Z313" s="63"/>
    </row>
    <row r="314" spans="1:26" ht="250">
      <c r="A314" s="89" t="s">
        <v>2203</v>
      </c>
      <c r="B314" s="69" t="s">
        <v>2848</v>
      </c>
      <c r="C314" s="93" t="s">
        <v>2849</v>
      </c>
      <c r="D314" s="94">
        <v>2</v>
      </c>
      <c r="E314" s="94" t="s">
        <v>877</v>
      </c>
      <c r="F314" s="69" t="s">
        <v>2850</v>
      </c>
      <c r="G314" s="135"/>
      <c r="H314" s="63"/>
      <c r="I314" s="287"/>
      <c r="J314" s="287"/>
      <c r="K314" s="287"/>
      <c r="L314" s="287"/>
      <c r="M314" s="63"/>
      <c r="N314" s="63"/>
      <c r="O314" s="63"/>
      <c r="P314" s="63"/>
      <c r="Q314" s="63"/>
      <c r="R314" s="63"/>
      <c r="S314" s="63"/>
      <c r="T314" s="63"/>
      <c r="U314" s="63"/>
      <c r="V314" s="63"/>
      <c r="W314" s="63"/>
      <c r="X314" s="63"/>
      <c r="Y314" s="63"/>
      <c r="Z314" s="63"/>
    </row>
    <row r="315" spans="1:26" ht="175">
      <c r="A315" s="205"/>
      <c r="B315" s="69"/>
      <c r="C315" s="93" t="s">
        <v>2851</v>
      </c>
      <c r="D315" s="94">
        <v>2</v>
      </c>
      <c r="E315" s="94" t="s">
        <v>496</v>
      </c>
      <c r="F315" s="69" t="s">
        <v>2852</v>
      </c>
      <c r="G315" s="135"/>
      <c r="H315" s="63"/>
      <c r="I315" s="287"/>
      <c r="J315" s="287"/>
      <c r="K315" s="287"/>
      <c r="L315" s="287"/>
      <c r="M315" s="63"/>
      <c r="N315" s="63"/>
      <c r="O315" s="63"/>
      <c r="P315" s="63"/>
      <c r="Q315" s="63"/>
      <c r="R315" s="63"/>
      <c r="S315" s="63"/>
      <c r="T315" s="63"/>
      <c r="U315" s="63"/>
      <c r="V315" s="63"/>
      <c r="W315" s="63"/>
      <c r="X315" s="63"/>
      <c r="Y315" s="63"/>
      <c r="Z315" s="63"/>
    </row>
    <row r="316" spans="1:26" ht="125">
      <c r="A316" s="205"/>
      <c r="B316" s="69"/>
      <c r="C316" s="93" t="s">
        <v>2853</v>
      </c>
      <c r="D316" s="94">
        <v>2</v>
      </c>
      <c r="E316" s="206" t="s">
        <v>599</v>
      </c>
      <c r="F316" s="498" t="s">
        <v>2854</v>
      </c>
      <c r="G316" s="135"/>
      <c r="H316" s="63"/>
      <c r="I316" s="287"/>
      <c r="J316" s="287"/>
      <c r="K316" s="287"/>
      <c r="L316" s="287"/>
      <c r="M316" s="63"/>
      <c r="N316" s="63"/>
      <c r="O316" s="63"/>
      <c r="P316" s="63"/>
      <c r="Q316" s="63"/>
      <c r="R316" s="63"/>
      <c r="S316" s="63"/>
      <c r="T316" s="63"/>
      <c r="U316" s="63"/>
      <c r="V316" s="63"/>
      <c r="W316" s="63"/>
      <c r="X316" s="63"/>
      <c r="Y316" s="63"/>
      <c r="Z316" s="63"/>
    </row>
    <row r="317" spans="1:26" ht="225">
      <c r="A317" s="205"/>
      <c r="B317" s="69"/>
      <c r="C317" s="93" t="s">
        <v>1061</v>
      </c>
      <c r="D317" s="94">
        <v>2</v>
      </c>
      <c r="E317" s="206" t="s">
        <v>611</v>
      </c>
      <c r="F317" s="69" t="s">
        <v>2855</v>
      </c>
      <c r="G317" s="135"/>
      <c r="H317" s="63"/>
      <c r="I317" s="287"/>
      <c r="J317" s="287"/>
      <c r="K317" s="287"/>
      <c r="L317" s="287"/>
      <c r="M317" s="63"/>
      <c r="N317" s="63"/>
      <c r="O317" s="63"/>
      <c r="P317" s="63"/>
      <c r="Q317" s="63"/>
      <c r="R317" s="63"/>
      <c r="S317" s="63"/>
      <c r="T317" s="63"/>
      <c r="U317" s="63"/>
      <c r="V317" s="63"/>
      <c r="W317" s="63"/>
      <c r="X317" s="63"/>
      <c r="Y317" s="63"/>
      <c r="Z317" s="63"/>
    </row>
    <row r="318" spans="1:26" ht="225">
      <c r="A318" s="205"/>
      <c r="B318" s="135"/>
      <c r="C318" s="93" t="s">
        <v>2856</v>
      </c>
      <c r="D318" s="94">
        <v>2</v>
      </c>
      <c r="E318" s="206" t="s">
        <v>599</v>
      </c>
      <c r="F318" s="69" t="s">
        <v>2857</v>
      </c>
      <c r="G318" s="135"/>
      <c r="H318" s="63"/>
      <c r="I318" s="287"/>
      <c r="J318" s="287"/>
      <c r="K318" s="287"/>
      <c r="L318" s="287"/>
      <c r="M318" s="63"/>
      <c r="N318" s="63"/>
      <c r="O318" s="63"/>
      <c r="P318" s="63"/>
      <c r="Q318" s="63"/>
      <c r="R318" s="63"/>
      <c r="S318" s="63"/>
      <c r="T318" s="63"/>
      <c r="U318" s="63"/>
      <c r="V318" s="63"/>
      <c r="W318" s="63"/>
      <c r="X318" s="63"/>
      <c r="Y318" s="63"/>
      <c r="Z318" s="63"/>
    </row>
    <row r="319" spans="1:26" ht="250">
      <c r="A319" s="205"/>
      <c r="B319" s="135"/>
      <c r="C319" s="93" t="s">
        <v>2858</v>
      </c>
      <c r="D319" s="94">
        <v>2</v>
      </c>
      <c r="E319" s="206" t="s">
        <v>877</v>
      </c>
      <c r="F319" s="69" t="s">
        <v>2859</v>
      </c>
      <c r="G319" s="135"/>
      <c r="H319" s="63"/>
      <c r="I319" s="287"/>
      <c r="J319" s="287"/>
      <c r="K319" s="287"/>
      <c r="L319" s="287"/>
      <c r="M319" s="63"/>
      <c r="N319" s="63"/>
      <c r="O319" s="63"/>
      <c r="P319" s="63"/>
      <c r="Q319" s="63"/>
      <c r="R319" s="63"/>
      <c r="S319" s="63"/>
      <c r="T319" s="63"/>
      <c r="U319" s="63"/>
      <c r="V319" s="63"/>
      <c r="W319" s="63"/>
      <c r="X319" s="63"/>
      <c r="Y319" s="63"/>
      <c r="Z319" s="63"/>
    </row>
    <row r="320" spans="1:26" ht="125">
      <c r="A320" s="205"/>
      <c r="B320" s="135"/>
      <c r="C320" s="93" t="s">
        <v>2860</v>
      </c>
      <c r="D320" s="94">
        <v>2</v>
      </c>
      <c r="E320" s="206" t="s">
        <v>599</v>
      </c>
      <c r="F320" s="69" t="s">
        <v>2861</v>
      </c>
      <c r="G320" s="135"/>
      <c r="H320" s="63"/>
      <c r="I320" s="287"/>
      <c r="J320" s="287"/>
      <c r="K320" s="287"/>
      <c r="L320" s="287"/>
      <c r="M320" s="63"/>
      <c r="N320" s="63"/>
      <c r="O320" s="63"/>
      <c r="P320" s="63"/>
      <c r="Q320" s="63"/>
      <c r="R320" s="63"/>
      <c r="S320" s="63"/>
      <c r="T320" s="63"/>
      <c r="U320" s="63"/>
      <c r="V320" s="63"/>
      <c r="W320" s="63"/>
      <c r="X320" s="63"/>
      <c r="Y320" s="63"/>
      <c r="Z320" s="63"/>
    </row>
    <row r="321" spans="1:26" ht="50">
      <c r="A321" s="89" t="s">
        <v>2209</v>
      </c>
      <c r="B321" s="69" t="s">
        <v>1071</v>
      </c>
      <c r="C321" s="93" t="s">
        <v>2862</v>
      </c>
      <c r="D321" s="94">
        <v>2</v>
      </c>
      <c r="E321" s="94" t="s">
        <v>611</v>
      </c>
      <c r="F321" s="69" t="s">
        <v>2863</v>
      </c>
      <c r="G321" s="135"/>
      <c r="H321" s="63"/>
      <c r="I321" s="287"/>
      <c r="J321" s="287"/>
      <c r="K321" s="287"/>
      <c r="L321" s="287"/>
      <c r="M321" s="63"/>
      <c r="N321" s="63"/>
      <c r="O321" s="63"/>
      <c r="P321" s="63"/>
      <c r="Q321" s="63"/>
      <c r="R321" s="63"/>
      <c r="S321" s="63"/>
      <c r="T321" s="63"/>
      <c r="U321" s="63"/>
      <c r="V321" s="63"/>
      <c r="W321" s="63"/>
      <c r="X321" s="63"/>
      <c r="Y321" s="63"/>
      <c r="Z321" s="63"/>
    </row>
    <row r="322" spans="1:26" ht="31.5" hidden="1" customHeight="1">
      <c r="A322" s="310" t="s">
        <v>1073</v>
      </c>
      <c r="B322" s="212" t="s">
        <v>2864</v>
      </c>
      <c r="C322" s="141"/>
      <c r="D322" s="141"/>
      <c r="E322" s="141"/>
      <c r="F322" s="141"/>
      <c r="G322" s="141"/>
      <c r="H322" s="106"/>
      <c r="I322" s="105"/>
      <c r="J322" s="105"/>
      <c r="K322" s="105"/>
      <c r="L322" s="105"/>
      <c r="M322" s="106"/>
      <c r="N322" s="106"/>
      <c r="O322" s="106"/>
      <c r="P322" s="106"/>
      <c r="Q322" s="106"/>
      <c r="R322" s="106"/>
      <c r="S322" s="106"/>
      <c r="T322" s="106"/>
      <c r="U322" s="106"/>
      <c r="V322" s="106"/>
      <c r="W322" s="106"/>
      <c r="X322" s="106"/>
      <c r="Y322" s="106"/>
      <c r="Z322" s="106"/>
    </row>
    <row r="323" spans="1:26" ht="23.25" customHeight="1">
      <c r="A323" s="158" t="s">
        <v>246</v>
      </c>
      <c r="B323" s="1689" t="s">
        <v>113</v>
      </c>
      <c r="C323" s="1570"/>
      <c r="D323" s="1570"/>
      <c r="E323" s="1570"/>
      <c r="F323" s="1570"/>
      <c r="G323" s="1573"/>
      <c r="H323" s="451"/>
      <c r="I323" s="287">
        <f>SUM(D324:D329)</f>
        <v>10</v>
      </c>
      <c r="J323" s="287">
        <f>COUNT(D324:D329)*2</f>
        <v>10</v>
      </c>
      <c r="K323" s="287">
        <f>I323*100/J323</f>
        <v>100</v>
      </c>
      <c r="L323" s="287"/>
      <c r="M323" s="63"/>
      <c r="N323" s="63"/>
      <c r="O323" s="63"/>
      <c r="P323" s="63"/>
      <c r="Q323" s="63"/>
      <c r="R323" s="63"/>
      <c r="S323" s="63"/>
      <c r="T323" s="63"/>
      <c r="U323" s="63"/>
      <c r="V323" s="63"/>
      <c r="W323" s="63"/>
      <c r="X323" s="63"/>
      <c r="Y323" s="63"/>
      <c r="Z323" s="63"/>
    </row>
    <row r="324" spans="1:26" ht="50">
      <c r="A324" s="89" t="s">
        <v>2213</v>
      </c>
      <c r="B324" s="69" t="s">
        <v>1076</v>
      </c>
      <c r="C324" s="93" t="s">
        <v>1077</v>
      </c>
      <c r="D324" s="94">
        <v>2</v>
      </c>
      <c r="E324" s="94" t="s">
        <v>506</v>
      </c>
      <c r="F324" s="69" t="s">
        <v>2865</v>
      </c>
      <c r="G324" s="135"/>
      <c r="H324" s="63"/>
      <c r="I324" s="287"/>
      <c r="J324" s="287"/>
      <c r="K324" s="287"/>
      <c r="L324" s="287"/>
      <c r="M324" s="63"/>
      <c r="N324" s="63"/>
      <c r="O324" s="63"/>
      <c r="P324" s="63"/>
      <c r="Q324" s="63"/>
      <c r="R324" s="63"/>
      <c r="S324" s="63"/>
      <c r="T324" s="63"/>
      <c r="U324" s="63"/>
      <c r="V324" s="63"/>
      <c r="W324" s="63"/>
      <c r="X324" s="63"/>
      <c r="Y324" s="63"/>
      <c r="Z324" s="63"/>
    </row>
    <row r="325" spans="1:26" ht="75">
      <c r="A325" s="89" t="s">
        <v>2214</v>
      </c>
      <c r="B325" s="69" t="s">
        <v>1080</v>
      </c>
      <c r="C325" s="93" t="s">
        <v>1083</v>
      </c>
      <c r="D325" s="94">
        <v>2</v>
      </c>
      <c r="E325" s="94" t="s">
        <v>599</v>
      </c>
      <c r="F325" s="69" t="s">
        <v>2866</v>
      </c>
      <c r="G325" s="135"/>
      <c r="H325" s="63"/>
      <c r="I325" s="287"/>
      <c r="J325" s="287"/>
      <c r="K325" s="287"/>
      <c r="L325" s="287"/>
      <c r="M325" s="63"/>
      <c r="N325" s="63"/>
      <c r="O325" s="63"/>
      <c r="P325" s="63"/>
      <c r="Q325" s="63"/>
      <c r="R325" s="63"/>
      <c r="S325" s="63"/>
      <c r="T325" s="63"/>
      <c r="U325" s="63"/>
      <c r="V325" s="63"/>
      <c r="W325" s="63"/>
      <c r="X325" s="63"/>
      <c r="Y325" s="63"/>
      <c r="Z325" s="63"/>
    </row>
    <row r="326" spans="1:26" ht="75">
      <c r="A326" s="89" t="s">
        <v>2215</v>
      </c>
      <c r="B326" s="69" t="s">
        <v>1086</v>
      </c>
      <c r="C326" s="93" t="s">
        <v>1087</v>
      </c>
      <c r="D326" s="94">
        <v>2</v>
      </c>
      <c r="E326" s="94" t="s">
        <v>611</v>
      </c>
      <c r="F326" s="69" t="s">
        <v>1088</v>
      </c>
      <c r="G326" s="135"/>
      <c r="H326" s="63"/>
      <c r="I326" s="287"/>
      <c r="J326" s="287"/>
      <c r="K326" s="287"/>
      <c r="L326" s="287"/>
      <c r="M326" s="63"/>
      <c r="N326" s="63"/>
      <c r="O326" s="63"/>
      <c r="P326" s="63"/>
      <c r="Q326" s="63"/>
      <c r="R326" s="63"/>
      <c r="S326" s="63"/>
      <c r="T326" s="63"/>
      <c r="U326" s="63"/>
      <c r="V326" s="63"/>
      <c r="W326" s="63"/>
      <c r="X326" s="63"/>
      <c r="Y326" s="63"/>
      <c r="Z326" s="63"/>
    </row>
    <row r="327" spans="1:26" ht="100">
      <c r="A327" s="89"/>
      <c r="B327" s="69"/>
      <c r="C327" s="93" t="s">
        <v>1089</v>
      </c>
      <c r="D327" s="94">
        <v>2</v>
      </c>
      <c r="E327" s="94" t="s">
        <v>2786</v>
      </c>
      <c r="F327" s="69" t="s">
        <v>2867</v>
      </c>
      <c r="G327" s="135"/>
      <c r="H327" s="63"/>
      <c r="I327" s="287"/>
      <c r="J327" s="287"/>
      <c r="K327" s="287"/>
      <c r="L327" s="287"/>
      <c r="M327" s="63"/>
      <c r="N327" s="63"/>
      <c r="O327" s="63"/>
      <c r="P327" s="63"/>
      <c r="Q327" s="63"/>
      <c r="R327" s="63"/>
      <c r="S327" s="63"/>
      <c r="T327" s="63"/>
      <c r="U327" s="63"/>
      <c r="V327" s="63"/>
      <c r="W327" s="63"/>
      <c r="X327" s="63"/>
      <c r="Y327" s="63"/>
      <c r="Z327" s="63"/>
    </row>
    <row r="328" spans="1:26" ht="15.75" hidden="1" customHeight="1">
      <c r="A328" s="310" t="s">
        <v>2216</v>
      </c>
      <c r="B328" s="212" t="s">
        <v>1091</v>
      </c>
      <c r="C328" s="150"/>
      <c r="D328" s="141"/>
      <c r="E328" s="141"/>
      <c r="F328" s="150"/>
      <c r="G328" s="141"/>
      <c r="H328" s="106"/>
      <c r="I328" s="105"/>
      <c r="J328" s="105"/>
      <c r="K328" s="105"/>
      <c r="L328" s="105"/>
      <c r="M328" s="106"/>
      <c r="N328" s="106"/>
      <c r="O328" s="106"/>
      <c r="P328" s="106"/>
      <c r="Q328" s="106"/>
      <c r="R328" s="106"/>
      <c r="S328" s="106"/>
      <c r="T328" s="106"/>
      <c r="U328" s="106"/>
      <c r="V328" s="106"/>
      <c r="W328" s="106"/>
      <c r="X328" s="106"/>
      <c r="Y328" s="106"/>
      <c r="Z328" s="106"/>
    </row>
    <row r="329" spans="1:26" ht="100">
      <c r="A329" s="89" t="s">
        <v>2217</v>
      </c>
      <c r="B329" s="466" t="s">
        <v>1095</v>
      </c>
      <c r="C329" s="499" t="s">
        <v>1096</v>
      </c>
      <c r="D329" s="94">
        <v>2</v>
      </c>
      <c r="E329" s="147" t="s">
        <v>611</v>
      </c>
      <c r="F329" s="146" t="s">
        <v>2868</v>
      </c>
      <c r="G329" s="69"/>
      <c r="H329" s="363"/>
      <c r="I329" s="287"/>
      <c r="J329" s="287"/>
      <c r="K329" s="287"/>
      <c r="L329" s="287"/>
      <c r="M329" s="63"/>
      <c r="N329" s="63"/>
      <c r="O329" s="63"/>
      <c r="P329" s="63"/>
      <c r="Q329" s="63"/>
      <c r="R329" s="63"/>
      <c r="S329" s="63"/>
      <c r="T329" s="63"/>
      <c r="U329" s="63"/>
      <c r="V329" s="63"/>
      <c r="W329" s="63"/>
      <c r="X329" s="63"/>
      <c r="Y329" s="63"/>
      <c r="Z329" s="63"/>
    </row>
    <row r="330" spans="1:26" ht="23.25" customHeight="1">
      <c r="A330" s="158" t="s">
        <v>247</v>
      </c>
      <c r="B330" s="1689" t="s">
        <v>248</v>
      </c>
      <c r="C330" s="1570"/>
      <c r="D330" s="1570"/>
      <c r="E330" s="1570"/>
      <c r="F330" s="1570"/>
      <c r="G330" s="1573"/>
      <c r="H330" s="451"/>
      <c r="I330" s="287">
        <f>SUM(D331:D332)</f>
        <v>4</v>
      </c>
      <c r="J330" s="287">
        <f>COUNT(D331:D332)*2</f>
        <v>4</v>
      </c>
      <c r="K330" s="287">
        <f>I330*100/J330</f>
        <v>100</v>
      </c>
      <c r="L330" s="287"/>
      <c r="M330" s="63"/>
      <c r="N330" s="63"/>
      <c r="O330" s="63"/>
      <c r="P330" s="63"/>
      <c r="Q330" s="63"/>
      <c r="R330" s="63"/>
      <c r="S330" s="63"/>
      <c r="T330" s="63"/>
      <c r="U330" s="63"/>
      <c r="V330" s="63"/>
      <c r="W330" s="63"/>
      <c r="X330" s="63"/>
      <c r="Y330" s="63"/>
      <c r="Z330" s="63"/>
    </row>
    <row r="331" spans="1:26" ht="75">
      <c r="A331" s="89" t="s">
        <v>2218</v>
      </c>
      <c r="B331" s="466" t="s">
        <v>1102</v>
      </c>
      <c r="C331" s="478" t="s">
        <v>1103</v>
      </c>
      <c r="D331" s="94">
        <v>2</v>
      </c>
      <c r="E331" s="94" t="s">
        <v>506</v>
      </c>
      <c r="F331" s="69" t="s">
        <v>2869</v>
      </c>
      <c r="G331" s="135"/>
      <c r="H331" s="63"/>
      <c r="I331" s="287"/>
      <c r="J331" s="287"/>
      <c r="K331" s="287"/>
      <c r="L331" s="287"/>
      <c r="M331" s="63"/>
      <c r="N331" s="63"/>
      <c r="O331" s="63"/>
      <c r="P331" s="63"/>
      <c r="Q331" s="63"/>
      <c r="R331" s="63"/>
      <c r="S331" s="63"/>
      <c r="T331" s="63"/>
      <c r="U331" s="63"/>
      <c r="V331" s="63"/>
      <c r="W331" s="63"/>
      <c r="X331" s="63"/>
      <c r="Y331" s="63"/>
      <c r="Z331" s="63"/>
    </row>
    <row r="332" spans="1:26" ht="100">
      <c r="A332" s="89" t="s">
        <v>2219</v>
      </c>
      <c r="B332" s="69" t="s">
        <v>1106</v>
      </c>
      <c r="C332" s="93" t="s">
        <v>2870</v>
      </c>
      <c r="D332" s="94">
        <v>2</v>
      </c>
      <c r="E332" s="94" t="s">
        <v>506</v>
      </c>
      <c r="F332" s="69" t="s">
        <v>2871</v>
      </c>
      <c r="G332" s="135"/>
      <c r="H332" s="63"/>
      <c r="I332" s="287"/>
      <c r="J332" s="287"/>
      <c r="K332" s="287"/>
      <c r="L332" s="287"/>
      <c r="M332" s="63"/>
      <c r="N332" s="63"/>
      <c r="O332" s="63"/>
      <c r="P332" s="63"/>
      <c r="Q332" s="63"/>
      <c r="R332" s="63"/>
      <c r="S332" s="63"/>
      <c r="T332" s="63"/>
      <c r="U332" s="63"/>
      <c r="V332" s="63"/>
      <c r="W332" s="63"/>
      <c r="X332" s="63"/>
      <c r="Y332" s="63"/>
      <c r="Z332" s="63"/>
    </row>
    <row r="333" spans="1:26" ht="23.25" customHeight="1">
      <c r="A333" s="158" t="s">
        <v>249</v>
      </c>
      <c r="B333" s="1689" t="s">
        <v>117</v>
      </c>
      <c r="C333" s="1570"/>
      <c r="D333" s="1570"/>
      <c r="E333" s="1570"/>
      <c r="F333" s="1570"/>
      <c r="G333" s="1573"/>
      <c r="H333" s="451"/>
      <c r="I333" s="287">
        <f>SUM(D334:D338)</f>
        <v>6</v>
      </c>
      <c r="J333" s="287">
        <f>COUNT(D334:D338)*2</f>
        <v>6</v>
      </c>
      <c r="K333" s="287">
        <f>I333*100/J333</f>
        <v>100</v>
      </c>
      <c r="L333" s="287"/>
      <c r="M333" s="63"/>
      <c r="N333" s="63"/>
      <c r="O333" s="63"/>
      <c r="P333" s="63"/>
      <c r="Q333" s="63"/>
      <c r="R333" s="63"/>
      <c r="S333" s="63"/>
      <c r="T333" s="63"/>
      <c r="U333" s="63"/>
      <c r="V333" s="63"/>
      <c r="W333" s="63"/>
      <c r="X333" s="63"/>
      <c r="Y333" s="63"/>
      <c r="Z333" s="63"/>
    </row>
    <row r="334" spans="1:26" ht="75">
      <c r="A334" s="89" t="s">
        <v>2221</v>
      </c>
      <c r="B334" s="69" t="s">
        <v>2872</v>
      </c>
      <c r="C334" s="93" t="s">
        <v>2873</v>
      </c>
      <c r="D334" s="94">
        <v>2</v>
      </c>
      <c r="E334" s="94" t="s">
        <v>877</v>
      </c>
      <c r="F334" s="69" t="s">
        <v>2874</v>
      </c>
      <c r="G334" s="135"/>
      <c r="H334" s="63"/>
      <c r="I334" s="287"/>
      <c r="J334" s="287"/>
      <c r="K334" s="287"/>
      <c r="L334" s="287"/>
      <c r="M334" s="63"/>
      <c r="N334" s="63"/>
      <c r="O334" s="63"/>
      <c r="P334" s="63"/>
      <c r="Q334" s="63"/>
      <c r="R334" s="63"/>
      <c r="S334" s="63"/>
      <c r="T334" s="63"/>
      <c r="U334" s="63"/>
      <c r="V334" s="63"/>
      <c r="W334" s="63"/>
      <c r="X334" s="63"/>
      <c r="Y334" s="63"/>
      <c r="Z334" s="63"/>
    </row>
    <row r="335" spans="1:26" ht="125">
      <c r="A335" s="500" t="s">
        <v>2226</v>
      </c>
      <c r="B335" s="364" t="s">
        <v>1113</v>
      </c>
      <c r="C335" s="93" t="s">
        <v>2875</v>
      </c>
      <c r="D335" s="94">
        <v>2</v>
      </c>
      <c r="E335" s="94" t="s">
        <v>877</v>
      </c>
      <c r="F335" s="363" t="s">
        <v>2876</v>
      </c>
      <c r="G335" s="501"/>
      <c r="H335" s="63"/>
      <c r="I335" s="287"/>
      <c r="J335" s="287"/>
      <c r="K335" s="287"/>
      <c r="L335" s="287"/>
      <c r="M335" s="63"/>
      <c r="N335" s="63"/>
      <c r="O335" s="63"/>
      <c r="P335" s="63"/>
      <c r="Q335" s="63"/>
      <c r="R335" s="63"/>
      <c r="S335" s="63"/>
      <c r="T335" s="63"/>
      <c r="U335" s="63"/>
      <c r="V335" s="63"/>
      <c r="W335" s="63"/>
      <c r="X335" s="63"/>
      <c r="Y335" s="63"/>
      <c r="Z335" s="63"/>
    </row>
    <row r="336" spans="1:26" ht="75">
      <c r="A336" s="89"/>
      <c r="B336" s="69"/>
      <c r="C336" s="93" t="s">
        <v>1115</v>
      </c>
      <c r="D336" s="94">
        <v>2</v>
      </c>
      <c r="E336" s="94" t="s">
        <v>599</v>
      </c>
      <c r="F336" s="69" t="s">
        <v>2877</v>
      </c>
      <c r="G336" s="135"/>
      <c r="H336" s="63"/>
      <c r="I336" s="287"/>
      <c r="J336" s="287"/>
      <c r="K336" s="287"/>
      <c r="L336" s="287"/>
      <c r="M336" s="63"/>
      <c r="N336" s="63"/>
      <c r="O336" s="63"/>
      <c r="P336" s="63"/>
      <c r="Q336" s="63"/>
      <c r="R336" s="63"/>
      <c r="S336" s="63"/>
      <c r="T336" s="63"/>
      <c r="U336" s="63"/>
      <c r="V336" s="63"/>
      <c r="W336" s="63"/>
      <c r="X336" s="63"/>
      <c r="Y336" s="63"/>
      <c r="Z336" s="63"/>
    </row>
    <row r="337" spans="1:26" ht="23.25" hidden="1" customHeight="1">
      <c r="A337" s="502" t="s">
        <v>1118</v>
      </c>
      <c r="B337" s="503" t="s">
        <v>2878</v>
      </c>
      <c r="C337" s="503"/>
      <c r="D337" s="504"/>
      <c r="E337" s="504"/>
      <c r="F337" s="503"/>
      <c r="G337" s="497"/>
      <c r="H337" s="63"/>
      <c r="I337" s="62"/>
      <c r="J337" s="62"/>
      <c r="K337" s="62"/>
      <c r="L337" s="287"/>
      <c r="M337" s="63"/>
      <c r="N337" s="63"/>
      <c r="O337" s="63"/>
      <c r="P337" s="63"/>
      <c r="Q337" s="63"/>
      <c r="R337" s="63"/>
      <c r="S337" s="63"/>
      <c r="T337" s="63"/>
      <c r="U337" s="63"/>
      <c r="V337" s="63"/>
      <c r="W337" s="63"/>
      <c r="X337" s="63"/>
      <c r="Y337" s="63"/>
      <c r="Z337" s="63"/>
    </row>
    <row r="338" spans="1:26" ht="23.25" hidden="1" customHeight="1">
      <c r="A338" s="505"/>
      <c r="B338" s="503"/>
      <c r="C338" s="503"/>
      <c r="D338" s="504"/>
      <c r="E338" s="504"/>
      <c r="F338" s="503"/>
      <c r="G338" s="497"/>
      <c r="H338" s="63"/>
      <c r="I338" s="62"/>
      <c r="J338" s="62"/>
      <c r="K338" s="62"/>
      <c r="L338" s="287"/>
      <c r="M338" s="63"/>
      <c r="N338" s="63"/>
      <c r="O338" s="63"/>
      <c r="P338" s="63"/>
      <c r="Q338" s="63"/>
      <c r="R338" s="63"/>
      <c r="S338" s="63"/>
      <c r="T338" s="63"/>
      <c r="U338" s="63"/>
      <c r="V338" s="63"/>
      <c r="W338" s="63"/>
      <c r="X338" s="63"/>
      <c r="Y338" s="63"/>
      <c r="Z338" s="63"/>
    </row>
    <row r="339" spans="1:26" ht="23.25" customHeight="1">
      <c r="A339" s="158" t="s">
        <v>250</v>
      </c>
      <c r="B339" s="1689" t="s">
        <v>251</v>
      </c>
      <c r="C339" s="1570"/>
      <c r="D339" s="1570"/>
      <c r="E339" s="1570"/>
      <c r="F339" s="1570"/>
      <c r="G339" s="1573"/>
      <c r="H339" s="451"/>
      <c r="I339" s="287">
        <f>SUM(D340:D346)</f>
        <v>14</v>
      </c>
      <c r="J339" s="287">
        <f>COUNT(D340:D346)*2</f>
        <v>14</v>
      </c>
      <c r="K339" s="287">
        <f>I339*100/J339</f>
        <v>100</v>
      </c>
      <c r="L339" s="287"/>
      <c r="M339" s="63"/>
      <c r="N339" s="63"/>
      <c r="O339" s="63"/>
      <c r="P339" s="63"/>
      <c r="Q339" s="63"/>
      <c r="R339" s="63"/>
      <c r="S339" s="63"/>
      <c r="T339" s="63"/>
      <c r="U339" s="63"/>
      <c r="V339" s="63"/>
      <c r="W339" s="63"/>
      <c r="X339" s="63"/>
      <c r="Y339" s="63"/>
      <c r="Z339" s="63"/>
    </row>
    <row r="340" spans="1:26" ht="75">
      <c r="A340" s="89" t="s">
        <v>2238</v>
      </c>
      <c r="B340" s="146" t="s">
        <v>2879</v>
      </c>
      <c r="C340" s="93" t="s">
        <v>1124</v>
      </c>
      <c r="D340" s="94">
        <v>2</v>
      </c>
      <c r="E340" s="94" t="s">
        <v>387</v>
      </c>
      <c r="F340" s="69" t="s">
        <v>2880</v>
      </c>
      <c r="G340" s="69"/>
      <c r="H340" s="363"/>
      <c r="I340" s="287"/>
      <c r="J340" s="287"/>
      <c r="K340" s="287"/>
      <c r="L340" s="287"/>
      <c r="M340" s="63"/>
      <c r="N340" s="63"/>
      <c r="O340" s="63"/>
      <c r="P340" s="63"/>
      <c r="Q340" s="63"/>
      <c r="R340" s="63"/>
      <c r="S340" s="63"/>
      <c r="T340" s="63"/>
      <c r="U340" s="63"/>
      <c r="V340" s="63"/>
      <c r="W340" s="63"/>
      <c r="X340" s="63"/>
      <c r="Y340" s="63"/>
      <c r="Z340" s="63"/>
    </row>
    <row r="341" spans="1:26" ht="125">
      <c r="A341" s="89"/>
      <c r="B341" s="146"/>
      <c r="C341" s="93" t="s">
        <v>2881</v>
      </c>
      <c r="D341" s="94">
        <v>2</v>
      </c>
      <c r="E341" s="94" t="s">
        <v>599</v>
      </c>
      <c r="F341" s="69" t="s">
        <v>2882</v>
      </c>
      <c r="G341" s="135"/>
      <c r="H341" s="63"/>
      <c r="I341" s="287"/>
      <c r="J341" s="287"/>
      <c r="K341" s="287"/>
      <c r="L341" s="287"/>
      <c r="M341" s="63"/>
      <c r="N341" s="63"/>
      <c r="O341" s="63"/>
      <c r="P341" s="63"/>
      <c r="Q341" s="63"/>
      <c r="R341" s="63"/>
      <c r="S341" s="63"/>
      <c r="T341" s="63"/>
      <c r="U341" s="63"/>
      <c r="V341" s="63"/>
      <c r="W341" s="63"/>
      <c r="X341" s="63"/>
      <c r="Y341" s="63"/>
      <c r="Z341" s="63"/>
    </row>
    <row r="342" spans="1:26" ht="50">
      <c r="A342" s="89" t="s">
        <v>2240</v>
      </c>
      <c r="B342" s="69" t="s">
        <v>1131</v>
      </c>
      <c r="C342" s="93" t="s">
        <v>1132</v>
      </c>
      <c r="D342" s="94">
        <v>2</v>
      </c>
      <c r="E342" s="94" t="s">
        <v>877</v>
      </c>
      <c r="F342" s="69" t="s">
        <v>2883</v>
      </c>
      <c r="G342" s="135"/>
      <c r="H342" s="63"/>
      <c r="I342" s="287"/>
      <c r="J342" s="287"/>
      <c r="K342" s="287"/>
      <c r="L342" s="287"/>
      <c r="M342" s="63"/>
      <c r="N342" s="63"/>
      <c r="O342" s="63"/>
      <c r="P342" s="63"/>
      <c r="Q342" s="63"/>
      <c r="R342" s="63"/>
      <c r="S342" s="63"/>
      <c r="T342" s="63"/>
      <c r="U342" s="63"/>
      <c r="V342" s="63"/>
      <c r="W342" s="63"/>
      <c r="X342" s="63"/>
      <c r="Y342" s="63"/>
      <c r="Z342" s="63"/>
    </row>
    <row r="343" spans="1:26" ht="50">
      <c r="A343" s="89"/>
      <c r="B343" s="69"/>
      <c r="C343" s="93" t="s">
        <v>1133</v>
      </c>
      <c r="D343" s="94">
        <v>2</v>
      </c>
      <c r="E343" s="94" t="s">
        <v>611</v>
      </c>
      <c r="F343" s="69" t="s">
        <v>2883</v>
      </c>
      <c r="G343" s="135"/>
      <c r="H343" s="63"/>
      <c r="I343" s="287"/>
      <c r="J343" s="287"/>
      <c r="K343" s="287"/>
      <c r="L343" s="287"/>
      <c r="M343" s="63"/>
      <c r="N343" s="63"/>
      <c r="O343" s="63"/>
      <c r="P343" s="63"/>
      <c r="Q343" s="63"/>
      <c r="R343" s="63"/>
      <c r="S343" s="63"/>
      <c r="T343" s="63"/>
      <c r="U343" s="63"/>
      <c r="V343" s="63"/>
      <c r="W343" s="63"/>
      <c r="X343" s="63"/>
      <c r="Y343" s="63"/>
      <c r="Z343" s="63"/>
    </row>
    <row r="344" spans="1:26" ht="100">
      <c r="A344" s="89" t="s">
        <v>2241</v>
      </c>
      <c r="B344" s="69" t="s">
        <v>1135</v>
      </c>
      <c r="C344" s="391" t="s">
        <v>1136</v>
      </c>
      <c r="D344" s="94">
        <v>2</v>
      </c>
      <c r="E344" s="94" t="s">
        <v>506</v>
      </c>
      <c r="F344" s="69" t="s">
        <v>2884</v>
      </c>
      <c r="G344" s="135"/>
      <c r="H344" s="63"/>
      <c r="I344" s="287"/>
      <c r="J344" s="287"/>
      <c r="K344" s="287"/>
      <c r="L344" s="287"/>
      <c r="M344" s="63"/>
      <c r="N344" s="63"/>
      <c r="O344" s="63"/>
      <c r="P344" s="63"/>
      <c r="Q344" s="63"/>
      <c r="R344" s="63"/>
      <c r="S344" s="63"/>
      <c r="T344" s="63"/>
      <c r="U344" s="63"/>
      <c r="V344" s="63"/>
      <c r="W344" s="63"/>
      <c r="X344" s="63"/>
      <c r="Y344" s="63"/>
      <c r="Z344" s="63"/>
    </row>
    <row r="345" spans="1:26" ht="75">
      <c r="A345" s="89"/>
      <c r="B345" s="69"/>
      <c r="C345" s="93" t="s">
        <v>1141</v>
      </c>
      <c r="D345" s="94">
        <v>2</v>
      </c>
      <c r="E345" s="94" t="s">
        <v>611</v>
      </c>
      <c r="F345" s="69" t="s">
        <v>2885</v>
      </c>
      <c r="G345" s="135"/>
      <c r="H345" s="63"/>
      <c r="I345" s="287"/>
      <c r="J345" s="287"/>
      <c r="K345" s="287"/>
      <c r="L345" s="287"/>
      <c r="M345" s="63"/>
      <c r="N345" s="63"/>
      <c r="O345" s="63"/>
      <c r="P345" s="63"/>
      <c r="Q345" s="63"/>
      <c r="R345" s="63"/>
      <c r="S345" s="63"/>
      <c r="T345" s="63"/>
      <c r="U345" s="63"/>
      <c r="V345" s="63"/>
      <c r="W345" s="63"/>
      <c r="X345" s="63"/>
      <c r="Y345" s="63"/>
      <c r="Z345" s="63"/>
    </row>
    <row r="346" spans="1:26" ht="100">
      <c r="A346" s="89" t="s">
        <v>2247</v>
      </c>
      <c r="B346" s="69" t="s">
        <v>1144</v>
      </c>
      <c r="C346" s="93" t="s">
        <v>2886</v>
      </c>
      <c r="D346" s="94">
        <v>2</v>
      </c>
      <c r="E346" s="94" t="s">
        <v>599</v>
      </c>
      <c r="F346" s="69" t="s">
        <v>2887</v>
      </c>
      <c r="G346" s="135"/>
      <c r="H346" s="63"/>
      <c r="I346" s="287"/>
      <c r="J346" s="287"/>
      <c r="K346" s="287"/>
      <c r="L346" s="287"/>
      <c r="M346" s="63"/>
      <c r="N346" s="63"/>
      <c r="O346" s="63"/>
      <c r="P346" s="63"/>
      <c r="Q346" s="63"/>
      <c r="R346" s="63"/>
      <c r="S346" s="63"/>
      <c r="T346" s="63"/>
      <c r="U346" s="63"/>
      <c r="V346" s="63"/>
      <c r="W346" s="63"/>
      <c r="X346" s="63"/>
      <c r="Y346" s="63"/>
      <c r="Z346" s="63"/>
    </row>
    <row r="347" spans="1:26" ht="31.5" hidden="1" customHeight="1">
      <c r="A347" s="310" t="s">
        <v>2248</v>
      </c>
      <c r="B347" s="212" t="s">
        <v>1147</v>
      </c>
      <c r="C347" s="141"/>
      <c r="D347" s="141"/>
      <c r="E347" s="141"/>
      <c r="F347" s="141"/>
      <c r="G347" s="141"/>
      <c r="H347" s="106"/>
      <c r="I347" s="105"/>
      <c r="J347" s="105"/>
      <c r="K347" s="105"/>
      <c r="L347" s="105"/>
      <c r="M347" s="106"/>
      <c r="N347" s="106"/>
      <c r="O347" s="106"/>
      <c r="P347" s="106"/>
      <c r="Q347" s="106"/>
      <c r="R347" s="106"/>
      <c r="S347" s="106"/>
      <c r="T347" s="106"/>
      <c r="U347" s="106"/>
      <c r="V347" s="106"/>
      <c r="W347" s="106"/>
      <c r="X347" s="106"/>
      <c r="Y347" s="106"/>
      <c r="Z347" s="106"/>
    </row>
    <row r="348" spans="1:26" ht="23.25" customHeight="1">
      <c r="A348" s="158" t="s">
        <v>252</v>
      </c>
      <c r="B348" s="1689" t="s">
        <v>253</v>
      </c>
      <c r="C348" s="1570"/>
      <c r="D348" s="1570"/>
      <c r="E348" s="1570"/>
      <c r="F348" s="1570"/>
      <c r="G348" s="1573"/>
      <c r="H348" s="451"/>
      <c r="I348" s="287">
        <f>SUM(D349:D356)</f>
        <v>14</v>
      </c>
      <c r="J348" s="287">
        <f>COUNT(D349:D356)*2</f>
        <v>14</v>
      </c>
      <c r="K348" s="287">
        <f>I348*100/J348</f>
        <v>100</v>
      </c>
      <c r="L348" s="287"/>
      <c r="M348" s="63"/>
      <c r="N348" s="63"/>
      <c r="O348" s="63"/>
      <c r="P348" s="63"/>
      <c r="Q348" s="63"/>
      <c r="R348" s="63"/>
      <c r="S348" s="63"/>
      <c r="T348" s="63"/>
      <c r="U348" s="63"/>
      <c r="V348" s="63"/>
      <c r="W348" s="63"/>
      <c r="X348" s="63"/>
      <c r="Y348" s="63"/>
      <c r="Z348" s="63"/>
    </row>
    <row r="349" spans="1:26" ht="50">
      <c r="A349" s="89" t="s">
        <v>2250</v>
      </c>
      <c r="B349" s="69" t="s">
        <v>1151</v>
      </c>
      <c r="C349" s="93" t="s">
        <v>2888</v>
      </c>
      <c r="D349" s="94">
        <v>2</v>
      </c>
      <c r="E349" s="94" t="s">
        <v>877</v>
      </c>
      <c r="F349" s="69" t="s">
        <v>2889</v>
      </c>
      <c r="G349" s="135"/>
      <c r="H349" s="63"/>
      <c r="I349" s="287"/>
      <c r="J349" s="287"/>
      <c r="K349" s="287"/>
      <c r="L349" s="287"/>
      <c r="M349" s="63"/>
      <c r="N349" s="63"/>
      <c r="O349" s="63"/>
      <c r="P349" s="63"/>
      <c r="Q349" s="63"/>
      <c r="R349" s="63"/>
      <c r="S349" s="63"/>
      <c r="T349" s="63"/>
      <c r="U349" s="63"/>
      <c r="V349" s="63"/>
      <c r="W349" s="63"/>
      <c r="X349" s="63"/>
      <c r="Y349" s="63"/>
      <c r="Z349" s="63"/>
    </row>
    <row r="350" spans="1:26" ht="50">
      <c r="A350" s="89" t="s">
        <v>2253</v>
      </c>
      <c r="B350" s="69" t="s">
        <v>1155</v>
      </c>
      <c r="C350" s="93" t="s">
        <v>1157</v>
      </c>
      <c r="D350" s="94">
        <v>2</v>
      </c>
      <c r="E350" s="94" t="s">
        <v>877</v>
      </c>
      <c r="F350" s="363" t="s">
        <v>2890</v>
      </c>
      <c r="G350" s="135"/>
      <c r="H350" s="63"/>
      <c r="I350" s="287"/>
      <c r="J350" s="287"/>
      <c r="K350" s="287"/>
      <c r="L350" s="287"/>
      <c r="M350" s="63"/>
      <c r="N350" s="63"/>
      <c r="O350" s="63"/>
      <c r="P350" s="63"/>
      <c r="Q350" s="63"/>
      <c r="R350" s="63"/>
      <c r="S350" s="63"/>
      <c r="T350" s="63"/>
      <c r="U350" s="63"/>
      <c r="V350" s="63"/>
      <c r="W350" s="63"/>
      <c r="X350" s="63"/>
      <c r="Y350" s="63"/>
      <c r="Z350" s="63"/>
    </row>
    <row r="351" spans="1:26" ht="31.5" hidden="1" customHeight="1">
      <c r="A351" s="310" t="s">
        <v>2255</v>
      </c>
      <c r="B351" s="212" t="s">
        <v>1159</v>
      </c>
      <c r="C351" s="141"/>
      <c r="D351" s="141"/>
      <c r="E351" s="141"/>
      <c r="F351" s="141"/>
      <c r="G351" s="141"/>
      <c r="H351" s="106"/>
      <c r="I351" s="105"/>
      <c r="J351" s="105"/>
      <c r="K351" s="105"/>
      <c r="L351" s="105"/>
      <c r="M351" s="106"/>
      <c r="N351" s="106"/>
      <c r="O351" s="106"/>
      <c r="P351" s="106"/>
      <c r="Q351" s="106"/>
      <c r="R351" s="106"/>
      <c r="S351" s="106"/>
      <c r="T351" s="106"/>
      <c r="U351" s="106"/>
      <c r="V351" s="106"/>
      <c r="W351" s="106"/>
      <c r="X351" s="106"/>
      <c r="Y351" s="106"/>
      <c r="Z351" s="106"/>
    </row>
    <row r="352" spans="1:26" ht="125">
      <c r="A352" s="89" t="s">
        <v>2256</v>
      </c>
      <c r="B352" s="146" t="s">
        <v>1163</v>
      </c>
      <c r="C352" s="93" t="s">
        <v>2891</v>
      </c>
      <c r="D352" s="94">
        <v>2</v>
      </c>
      <c r="E352" s="94" t="s">
        <v>877</v>
      </c>
      <c r="F352" s="69" t="s">
        <v>2892</v>
      </c>
      <c r="G352" s="135"/>
      <c r="H352" s="63"/>
      <c r="I352" s="287"/>
      <c r="J352" s="287"/>
      <c r="K352" s="287"/>
      <c r="L352" s="287"/>
      <c r="M352" s="63"/>
      <c r="N352" s="63"/>
      <c r="O352" s="63"/>
      <c r="P352" s="63"/>
      <c r="Q352" s="63"/>
      <c r="R352" s="63"/>
      <c r="S352" s="63"/>
      <c r="T352" s="63"/>
      <c r="U352" s="63"/>
      <c r="V352" s="63"/>
      <c r="W352" s="63"/>
      <c r="X352" s="63"/>
      <c r="Y352" s="63"/>
      <c r="Z352" s="63"/>
    </row>
    <row r="353" spans="1:26" ht="100">
      <c r="A353" s="89"/>
      <c r="B353" s="146"/>
      <c r="C353" s="93" t="s">
        <v>2893</v>
      </c>
      <c r="D353" s="94">
        <v>2</v>
      </c>
      <c r="E353" s="94" t="s">
        <v>877</v>
      </c>
      <c r="F353" s="69" t="s">
        <v>2894</v>
      </c>
      <c r="G353" s="135"/>
      <c r="H353" s="63"/>
      <c r="I353" s="287"/>
      <c r="J353" s="287"/>
      <c r="K353" s="287"/>
      <c r="L353" s="287"/>
      <c r="M353" s="63"/>
      <c r="N353" s="63"/>
      <c r="O353" s="63"/>
      <c r="P353" s="63"/>
      <c r="Q353" s="63"/>
      <c r="R353" s="63"/>
      <c r="S353" s="63"/>
      <c r="T353" s="63"/>
      <c r="U353" s="63"/>
      <c r="V353" s="63"/>
      <c r="W353" s="63"/>
      <c r="X353" s="63"/>
      <c r="Y353" s="63"/>
      <c r="Z353" s="63"/>
    </row>
    <row r="354" spans="1:26" ht="75">
      <c r="A354" s="89" t="s">
        <v>2258</v>
      </c>
      <c r="B354" s="69" t="s">
        <v>1167</v>
      </c>
      <c r="C354" s="93" t="s">
        <v>2895</v>
      </c>
      <c r="D354" s="94">
        <v>2</v>
      </c>
      <c r="E354" s="94" t="s">
        <v>496</v>
      </c>
      <c r="F354" s="69" t="s">
        <v>2896</v>
      </c>
      <c r="G354" s="135"/>
      <c r="H354" s="63"/>
      <c r="I354" s="287"/>
      <c r="J354" s="287"/>
      <c r="K354" s="287"/>
      <c r="L354" s="287"/>
      <c r="M354" s="63"/>
      <c r="N354" s="63"/>
      <c r="O354" s="63"/>
      <c r="P354" s="63"/>
      <c r="Q354" s="63"/>
      <c r="R354" s="63"/>
      <c r="S354" s="63"/>
      <c r="T354" s="63"/>
      <c r="U354" s="63"/>
      <c r="V354" s="63"/>
      <c r="W354" s="63"/>
      <c r="X354" s="63"/>
      <c r="Y354" s="63"/>
      <c r="Z354" s="63"/>
    </row>
    <row r="355" spans="1:26" ht="125">
      <c r="A355" s="89" t="s">
        <v>2260</v>
      </c>
      <c r="B355" s="69" t="s">
        <v>1171</v>
      </c>
      <c r="C355" s="93" t="s">
        <v>2897</v>
      </c>
      <c r="D355" s="94">
        <v>2</v>
      </c>
      <c r="E355" s="94" t="s">
        <v>877</v>
      </c>
      <c r="F355" s="69" t="s">
        <v>2898</v>
      </c>
      <c r="G355" s="135"/>
      <c r="H355" s="63"/>
      <c r="I355" s="287"/>
      <c r="J355" s="287"/>
      <c r="K355" s="287"/>
      <c r="L355" s="287"/>
      <c r="M355" s="63"/>
      <c r="N355" s="63"/>
      <c r="O355" s="63"/>
      <c r="P355" s="63"/>
      <c r="Q355" s="63"/>
      <c r="R355" s="63"/>
      <c r="S355" s="63"/>
      <c r="T355" s="63"/>
      <c r="U355" s="63"/>
      <c r="V355" s="63"/>
      <c r="W355" s="63"/>
      <c r="X355" s="63"/>
      <c r="Y355" s="63"/>
      <c r="Z355" s="63"/>
    </row>
    <row r="356" spans="1:26" ht="50">
      <c r="A356" s="89"/>
      <c r="B356" s="69"/>
      <c r="C356" s="93" t="s">
        <v>1174</v>
      </c>
      <c r="D356" s="94">
        <v>2</v>
      </c>
      <c r="E356" s="94" t="s">
        <v>877</v>
      </c>
      <c r="F356" s="69" t="s">
        <v>2899</v>
      </c>
      <c r="G356" s="135"/>
      <c r="H356" s="63"/>
      <c r="I356" s="287"/>
      <c r="J356" s="287"/>
      <c r="K356" s="287"/>
      <c r="L356" s="287"/>
      <c r="M356" s="63"/>
      <c r="N356" s="63"/>
      <c r="O356" s="63"/>
      <c r="P356" s="63"/>
      <c r="Q356" s="63"/>
      <c r="R356" s="63"/>
      <c r="S356" s="63"/>
      <c r="T356" s="63"/>
      <c r="U356" s="63"/>
      <c r="V356" s="63"/>
      <c r="W356" s="63"/>
      <c r="X356" s="63"/>
      <c r="Y356" s="63"/>
      <c r="Z356" s="63"/>
    </row>
    <row r="357" spans="1:26" ht="31.5" hidden="1" customHeight="1">
      <c r="A357" s="310" t="s">
        <v>2263</v>
      </c>
      <c r="B357" s="212" t="s">
        <v>1177</v>
      </c>
      <c r="C357" s="141"/>
      <c r="D357" s="141"/>
      <c r="E357" s="141"/>
      <c r="F357" s="141"/>
      <c r="G357" s="141"/>
      <c r="H357" s="106"/>
      <c r="I357" s="105"/>
      <c r="J357" s="105"/>
      <c r="K357" s="105"/>
      <c r="L357" s="105"/>
      <c r="M357" s="106"/>
      <c r="N357" s="106"/>
      <c r="O357" s="106"/>
      <c r="P357" s="106"/>
      <c r="Q357" s="106"/>
      <c r="R357" s="106"/>
      <c r="S357" s="106"/>
      <c r="T357" s="106"/>
      <c r="U357" s="106"/>
      <c r="V357" s="106"/>
      <c r="W357" s="106"/>
      <c r="X357" s="106"/>
      <c r="Y357" s="106"/>
      <c r="Z357" s="106"/>
    </row>
    <row r="358" spans="1:26" ht="39.75" hidden="1" customHeight="1">
      <c r="A358" s="349" t="s">
        <v>2265</v>
      </c>
      <c r="B358" s="506" t="s">
        <v>123</v>
      </c>
      <c r="C358" s="507"/>
      <c r="D358" s="507"/>
      <c r="E358" s="507"/>
      <c r="F358" s="507"/>
      <c r="G358" s="508"/>
      <c r="H358" s="509"/>
      <c r="I358" s="105">
        <f>SUM(D359:D361)</f>
        <v>0</v>
      </c>
      <c r="J358" s="105">
        <f>COUNT(D359:D361)*2</f>
        <v>0</v>
      </c>
      <c r="K358" s="105"/>
      <c r="L358" s="105"/>
      <c r="M358" s="106"/>
      <c r="N358" s="106"/>
      <c r="O358" s="106"/>
      <c r="P358" s="106"/>
      <c r="Q358" s="106"/>
      <c r="R358" s="106"/>
      <c r="S358" s="106"/>
      <c r="T358" s="106"/>
      <c r="U358" s="106"/>
      <c r="V358" s="106"/>
      <c r="W358" s="106"/>
      <c r="X358" s="106"/>
      <c r="Y358" s="106"/>
      <c r="Z358" s="106"/>
    </row>
    <row r="359" spans="1:26" ht="31.5" hidden="1" customHeight="1">
      <c r="A359" s="310" t="s">
        <v>2266</v>
      </c>
      <c r="B359" s="212" t="s">
        <v>1180</v>
      </c>
      <c r="C359" s="141"/>
      <c r="D359" s="141"/>
      <c r="E359" s="141"/>
      <c r="F359" s="141"/>
      <c r="G359" s="141"/>
      <c r="H359" s="106"/>
      <c r="I359" s="105"/>
      <c r="J359" s="105"/>
      <c r="K359" s="105"/>
      <c r="L359" s="105"/>
      <c r="M359" s="106"/>
      <c r="N359" s="106"/>
      <c r="O359" s="106"/>
      <c r="P359" s="106"/>
      <c r="Q359" s="106"/>
      <c r="R359" s="106"/>
      <c r="S359" s="106"/>
      <c r="T359" s="106"/>
      <c r="U359" s="106"/>
      <c r="V359" s="106"/>
      <c r="W359" s="106"/>
      <c r="X359" s="106"/>
      <c r="Y359" s="106"/>
      <c r="Z359" s="106"/>
    </row>
    <row r="360" spans="1:26" ht="47.25" hidden="1" customHeight="1">
      <c r="A360" s="310" t="s">
        <v>2267</v>
      </c>
      <c r="B360" s="212" t="s">
        <v>1187</v>
      </c>
      <c r="C360" s="141"/>
      <c r="D360" s="141"/>
      <c r="E360" s="141"/>
      <c r="F360" s="141"/>
      <c r="G360" s="141"/>
      <c r="H360" s="106"/>
      <c r="I360" s="105"/>
      <c r="J360" s="105"/>
      <c r="K360" s="105"/>
      <c r="L360" s="105"/>
      <c r="M360" s="106"/>
      <c r="N360" s="106"/>
      <c r="O360" s="106"/>
      <c r="P360" s="106"/>
      <c r="Q360" s="106"/>
      <c r="R360" s="106"/>
      <c r="S360" s="106"/>
      <c r="T360" s="106"/>
      <c r="U360" s="106"/>
      <c r="V360" s="106"/>
      <c r="W360" s="106"/>
      <c r="X360" s="106"/>
      <c r="Y360" s="106"/>
      <c r="Z360" s="106"/>
    </row>
    <row r="361" spans="1:26" ht="31.5" hidden="1" customHeight="1">
      <c r="A361" s="310" t="s">
        <v>2268</v>
      </c>
      <c r="B361" s="212" t="s">
        <v>1194</v>
      </c>
      <c r="C361" s="141"/>
      <c r="D361" s="141"/>
      <c r="E361" s="141"/>
      <c r="F361" s="141"/>
      <c r="G361" s="141"/>
      <c r="H361" s="106"/>
      <c r="I361" s="105"/>
      <c r="J361" s="105"/>
      <c r="K361" s="105"/>
      <c r="L361" s="105"/>
      <c r="M361" s="106"/>
      <c r="N361" s="106"/>
      <c r="O361" s="106"/>
      <c r="P361" s="106"/>
      <c r="Q361" s="106"/>
      <c r="R361" s="106"/>
      <c r="S361" s="106"/>
      <c r="T361" s="106"/>
      <c r="U361" s="106"/>
      <c r="V361" s="106"/>
      <c r="W361" s="106"/>
      <c r="X361" s="106"/>
      <c r="Y361" s="106"/>
      <c r="Z361" s="106"/>
    </row>
    <row r="362" spans="1:26" ht="39.75" hidden="1" customHeight="1">
      <c r="A362" s="349" t="s">
        <v>2269</v>
      </c>
      <c r="B362" s="506" t="s">
        <v>125</v>
      </c>
      <c r="C362" s="507"/>
      <c r="D362" s="507"/>
      <c r="E362" s="507"/>
      <c r="F362" s="507"/>
      <c r="G362" s="508"/>
      <c r="H362" s="509"/>
      <c r="I362" s="105">
        <f>SUM(D363:D365)</f>
        <v>0</v>
      </c>
      <c r="J362" s="105">
        <f>COUNT(D363:D365)*2</f>
        <v>0</v>
      </c>
      <c r="K362" s="105"/>
      <c r="L362" s="105"/>
      <c r="M362" s="106"/>
      <c r="N362" s="106"/>
      <c r="O362" s="106"/>
      <c r="P362" s="106"/>
      <c r="Q362" s="106"/>
      <c r="R362" s="106"/>
      <c r="S362" s="106"/>
      <c r="T362" s="106"/>
      <c r="U362" s="106"/>
      <c r="V362" s="106"/>
      <c r="W362" s="106"/>
      <c r="X362" s="106"/>
      <c r="Y362" s="106"/>
      <c r="Z362" s="106"/>
    </row>
    <row r="363" spans="1:26" ht="45" hidden="1" customHeight="1">
      <c r="A363" s="310" t="s">
        <v>2270</v>
      </c>
      <c r="B363" s="459" t="s">
        <v>1197</v>
      </c>
      <c r="C363" s="141"/>
      <c r="D363" s="141"/>
      <c r="E363" s="141"/>
      <c r="F363" s="141"/>
      <c r="G363" s="141"/>
      <c r="H363" s="106"/>
      <c r="I363" s="105"/>
      <c r="J363" s="105"/>
      <c r="K363" s="105"/>
      <c r="L363" s="105"/>
      <c r="M363" s="106"/>
      <c r="N363" s="106"/>
      <c r="O363" s="106"/>
      <c r="P363" s="106"/>
      <c r="Q363" s="106"/>
      <c r="R363" s="106"/>
      <c r="S363" s="106"/>
      <c r="T363" s="106"/>
      <c r="U363" s="106"/>
      <c r="V363" s="106"/>
      <c r="W363" s="106"/>
      <c r="X363" s="106"/>
      <c r="Y363" s="106"/>
      <c r="Z363" s="106"/>
    </row>
    <row r="364" spans="1:26" ht="30" hidden="1" customHeight="1">
      <c r="A364" s="310" t="s">
        <v>1198</v>
      </c>
      <c r="B364" s="459" t="s">
        <v>1199</v>
      </c>
      <c r="C364" s="141"/>
      <c r="D364" s="141"/>
      <c r="E364" s="141"/>
      <c r="F364" s="141"/>
      <c r="G364" s="141"/>
      <c r="H364" s="106"/>
      <c r="I364" s="105"/>
      <c r="J364" s="105"/>
      <c r="K364" s="105"/>
      <c r="L364" s="105"/>
      <c r="M364" s="106"/>
      <c r="N364" s="106"/>
      <c r="O364" s="106"/>
      <c r="P364" s="106"/>
      <c r="Q364" s="106"/>
      <c r="R364" s="106"/>
      <c r="S364" s="106"/>
      <c r="T364" s="106"/>
      <c r="U364" s="106"/>
      <c r="V364" s="106"/>
      <c r="W364" s="106"/>
      <c r="X364" s="106"/>
      <c r="Y364" s="106"/>
      <c r="Z364" s="106"/>
    </row>
    <row r="365" spans="1:26" ht="63" hidden="1" customHeight="1">
      <c r="A365" s="310" t="s">
        <v>2271</v>
      </c>
      <c r="B365" s="212" t="s">
        <v>2900</v>
      </c>
      <c r="C365" s="141"/>
      <c r="D365" s="141"/>
      <c r="E365" s="141"/>
      <c r="F365" s="141"/>
      <c r="G365" s="141"/>
      <c r="H365" s="106"/>
      <c r="I365" s="105"/>
      <c r="J365" s="105"/>
      <c r="K365" s="105"/>
      <c r="L365" s="105"/>
      <c r="M365" s="106"/>
      <c r="N365" s="106"/>
      <c r="O365" s="106"/>
      <c r="P365" s="106"/>
      <c r="Q365" s="106"/>
      <c r="R365" s="106"/>
      <c r="S365" s="106"/>
      <c r="T365" s="106"/>
      <c r="U365" s="106"/>
      <c r="V365" s="106"/>
      <c r="W365" s="106"/>
      <c r="X365" s="106"/>
      <c r="Y365" s="106"/>
      <c r="Z365" s="106"/>
    </row>
    <row r="366" spans="1:26" ht="63" hidden="1" customHeight="1">
      <c r="A366" s="310" t="s">
        <v>126</v>
      </c>
      <c r="B366" s="493" t="s">
        <v>127</v>
      </c>
      <c r="C366" s="493"/>
      <c r="D366" s="493"/>
      <c r="E366" s="493"/>
      <c r="F366" s="493"/>
      <c r="G366" s="493"/>
      <c r="H366" s="458"/>
      <c r="I366" s="105">
        <f>SUM(D367:D371)</f>
        <v>0</v>
      </c>
      <c r="J366" s="105">
        <f>COUNT(D367:D371)*2</f>
        <v>0</v>
      </c>
      <c r="K366" s="105"/>
      <c r="L366" s="105"/>
      <c r="M366" s="106"/>
      <c r="N366" s="106"/>
      <c r="O366" s="106"/>
      <c r="P366" s="106"/>
      <c r="Q366" s="106"/>
      <c r="R366" s="106"/>
      <c r="S366" s="106"/>
      <c r="T366" s="106"/>
      <c r="U366" s="106"/>
      <c r="V366" s="106"/>
      <c r="W366" s="106"/>
      <c r="X366" s="106"/>
      <c r="Y366" s="106"/>
      <c r="Z366" s="106"/>
    </row>
    <row r="367" spans="1:26" ht="31.5" hidden="1" customHeight="1">
      <c r="A367" s="310" t="s">
        <v>2273</v>
      </c>
      <c r="B367" s="212" t="s">
        <v>1203</v>
      </c>
      <c r="C367" s="141"/>
      <c r="D367" s="141"/>
      <c r="E367" s="141"/>
      <c r="F367" s="141"/>
      <c r="G367" s="141"/>
      <c r="H367" s="106"/>
      <c r="I367" s="105"/>
      <c r="J367" s="105"/>
      <c r="K367" s="105"/>
      <c r="L367" s="105"/>
      <c r="M367" s="106"/>
      <c r="N367" s="106"/>
      <c r="O367" s="106"/>
      <c r="P367" s="106"/>
      <c r="Q367" s="106"/>
      <c r="R367" s="106"/>
      <c r="S367" s="106"/>
      <c r="T367" s="106"/>
      <c r="U367" s="106"/>
      <c r="V367" s="106"/>
      <c r="W367" s="106"/>
      <c r="X367" s="106"/>
      <c r="Y367" s="106"/>
      <c r="Z367" s="106"/>
    </row>
    <row r="368" spans="1:26" ht="31.5" hidden="1" customHeight="1">
      <c r="A368" s="310" t="s">
        <v>2274</v>
      </c>
      <c r="B368" s="212" t="s">
        <v>1210</v>
      </c>
      <c r="C368" s="141"/>
      <c r="D368" s="141"/>
      <c r="E368" s="141"/>
      <c r="F368" s="141"/>
      <c r="G368" s="141"/>
      <c r="H368" s="106"/>
      <c r="I368" s="105"/>
      <c r="J368" s="105"/>
      <c r="K368" s="105"/>
      <c r="L368" s="105"/>
      <c r="M368" s="106"/>
      <c r="N368" s="106"/>
      <c r="O368" s="106"/>
      <c r="P368" s="106"/>
      <c r="Q368" s="106"/>
      <c r="R368" s="106"/>
      <c r="S368" s="106"/>
      <c r="T368" s="106"/>
      <c r="U368" s="106"/>
      <c r="V368" s="106"/>
      <c r="W368" s="106"/>
      <c r="X368" s="106"/>
      <c r="Y368" s="106"/>
      <c r="Z368" s="106"/>
    </row>
    <row r="369" spans="1:26" ht="31.5" hidden="1" customHeight="1">
      <c r="A369" s="310" t="s">
        <v>2275</v>
      </c>
      <c r="B369" s="212" t="s">
        <v>2901</v>
      </c>
      <c r="C369" s="141"/>
      <c r="D369" s="141"/>
      <c r="E369" s="141"/>
      <c r="F369" s="141"/>
      <c r="G369" s="141"/>
      <c r="H369" s="106"/>
      <c r="I369" s="105"/>
      <c r="J369" s="105"/>
      <c r="K369" s="105"/>
      <c r="L369" s="105"/>
      <c r="M369" s="106"/>
      <c r="N369" s="106"/>
      <c r="O369" s="106"/>
      <c r="P369" s="106"/>
      <c r="Q369" s="106"/>
      <c r="R369" s="106"/>
      <c r="S369" s="106"/>
      <c r="T369" s="106"/>
      <c r="U369" s="106"/>
      <c r="V369" s="106"/>
      <c r="W369" s="106"/>
      <c r="X369" s="106"/>
      <c r="Y369" s="106"/>
      <c r="Z369" s="106"/>
    </row>
    <row r="370" spans="1:26" ht="63" hidden="1" customHeight="1">
      <c r="A370" s="310" t="s">
        <v>2276</v>
      </c>
      <c r="B370" s="480" t="s">
        <v>2902</v>
      </c>
      <c r="C370" s="141"/>
      <c r="D370" s="141"/>
      <c r="E370" s="141"/>
      <c r="F370" s="141"/>
      <c r="G370" s="141"/>
      <c r="H370" s="106"/>
      <c r="I370" s="105"/>
      <c r="J370" s="105"/>
      <c r="K370" s="105"/>
      <c r="L370" s="105"/>
      <c r="M370" s="106"/>
      <c r="N370" s="106"/>
      <c r="O370" s="106"/>
      <c r="P370" s="106"/>
      <c r="Q370" s="106"/>
      <c r="R370" s="106"/>
      <c r="S370" s="106"/>
      <c r="T370" s="106"/>
      <c r="U370" s="106"/>
      <c r="V370" s="106"/>
      <c r="W370" s="106"/>
      <c r="X370" s="106"/>
      <c r="Y370" s="106"/>
      <c r="Z370" s="106"/>
    </row>
    <row r="371" spans="1:26" ht="31.5" hidden="1" customHeight="1">
      <c r="A371" s="310" t="s">
        <v>2277</v>
      </c>
      <c r="B371" s="212" t="s">
        <v>1235</v>
      </c>
      <c r="C371" s="141"/>
      <c r="D371" s="141"/>
      <c r="E371" s="141"/>
      <c r="F371" s="141"/>
      <c r="G371" s="141"/>
      <c r="H371" s="106"/>
      <c r="I371" s="105"/>
      <c r="J371" s="105"/>
      <c r="K371" s="105"/>
      <c r="L371" s="105"/>
      <c r="M371" s="106"/>
      <c r="N371" s="106"/>
      <c r="O371" s="106"/>
      <c r="P371" s="106"/>
      <c r="Q371" s="106"/>
      <c r="R371" s="106"/>
      <c r="S371" s="106"/>
      <c r="T371" s="106"/>
      <c r="U371" s="106"/>
      <c r="V371" s="106"/>
      <c r="W371" s="106"/>
      <c r="X371" s="106"/>
      <c r="Y371" s="106"/>
      <c r="Z371" s="106"/>
    </row>
    <row r="372" spans="1:26" ht="23.25" customHeight="1">
      <c r="A372" s="158" t="s">
        <v>255</v>
      </c>
      <c r="B372" s="1689" t="s">
        <v>129</v>
      </c>
      <c r="C372" s="1570"/>
      <c r="D372" s="1570"/>
      <c r="E372" s="1570"/>
      <c r="F372" s="1570"/>
      <c r="G372" s="1573"/>
      <c r="H372" s="451"/>
      <c r="I372" s="287">
        <f>SUM(D375)</f>
        <v>2</v>
      </c>
      <c r="J372" s="287">
        <f>COUNT(D375)*2</f>
        <v>2</v>
      </c>
      <c r="K372" s="287">
        <f>I372*100/J372</f>
        <v>100</v>
      </c>
      <c r="L372" s="287"/>
      <c r="M372" s="63"/>
      <c r="N372" s="63"/>
      <c r="O372" s="63"/>
      <c r="P372" s="63"/>
      <c r="Q372" s="63"/>
      <c r="R372" s="63"/>
      <c r="S372" s="63"/>
      <c r="T372" s="63"/>
      <c r="U372" s="63"/>
      <c r="V372" s="63"/>
      <c r="W372" s="63"/>
      <c r="X372" s="63"/>
      <c r="Y372" s="63"/>
      <c r="Z372" s="63"/>
    </row>
    <row r="373" spans="1:26" ht="31.5" hidden="1" customHeight="1">
      <c r="A373" s="310" t="s">
        <v>2278</v>
      </c>
      <c r="B373" s="212" t="s">
        <v>1244</v>
      </c>
      <c r="C373" s="150"/>
      <c r="D373" s="141"/>
      <c r="E373" s="141"/>
      <c r="F373" s="141"/>
      <c r="G373" s="141"/>
      <c r="H373" s="106"/>
      <c r="I373" s="105"/>
      <c r="J373" s="105"/>
      <c r="K373" s="105"/>
      <c r="L373" s="105"/>
      <c r="M373" s="106"/>
      <c r="N373" s="106"/>
      <c r="O373" s="106"/>
      <c r="P373" s="106"/>
      <c r="Q373" s="106"/>
      <c r="R373" s="106"/>
      <c r="S373" s="106"/>
      <c r="T373" s="106"/>
      <c r="U373" s="106"/>
      <c r="V373" s="106"/>
      <c r="W373" s="106"/>
      <c r="X373" s="106"/>
      <c r="Y373" s="106"/>
      <c r="Z373" s="106"/>
    </row>
    <row r="374" spans="1:26" ht="31.5" hidden="1" customHeight="1">
      <c r="A374" s="310" t="s">
        <v>1246</v>
      </c>
      <c r="B374" s="212" t="s">
        <v>1247</v>
      </c>
      <c r="C374" s="141"/>
      <c r="D374" s="141"/>
      <c r="E374" s="141"/>
      <c r="F374" s="141"/>
      <c r="G374" s="141"/>
      <c r="H374" s="106"/>
      <c r="I374" s="105"/>
      <c r="J374" s="105"/>
      <c r="K374" s="105"/>
      <c r="L374" s="105"/>
      <c r="M374" s="106"/>
      <c r="N374" s="106"/>
      <c r="O374" s="106"/>
      <c r="P374" s="106"/>
      <c r="Q374" s="106"/>
      <c r="R374" s="106"/>
      <c r="S374" s="106"/>
      <c r="T374" s="106"/>
      <c r="U374" s="106"/>
      <c r="V374" s="106"/>
      <c r="W374" s="106"/>
      <c r="X374" s="106"/>
      <c r="Y374" s="106"/>
      <c r="Z374" s="106"/>
    </row>
    <row r="375" spans="1:26" ht="50">
      <c r="A375" s="89" t="s">
        <v>2279</v>
      </c>
      <c r="B375" s="69" t="s">
        <v>1249</v>
      </c>
      <c r="C375" s="93" t="s">
        <v>2903</v>
      </c>
      <c r="D375" s="94">
        <v>2</v>
      </c>
      <c r="E375" s="94" t="s">
        <v>599</v>
      </c>
      <c r="F375" s="69" t="s">
        <v>2904</v>
      </c>
      <c r="G375" s="135"/>
      <c r="H375" s="63"/>
      <c r="I375" s="287"/>
      <c r="J375" s="287"/>
      <c r="K375" s="287"/>
      <c r="L375" s="287"/>
      <c r="M375" s="63"/>
      <c r="N375" s="63"/>
      <c r="O375" s="63"/>
      <c r="P375" s="63"/>
      <c r="Q375" s="63"/>
      <c r="R375" s="63"/>
      <c r="S375" s="63"/>
      <c r="T375" s="63"/>
      <c r="U375" s="63"/>
      <c r="V375" s="63"/>
      <c r="W375" s="63"/>
      <c r="X375" s="63"/>
      <c r="Y375" s="63"/>
      <c r="Z375" s="63"/>
    </row>
    <row r="376" spans="1:26" ht="23.25" customHeight="1">
      <c r="A376" s="158" t="s">
        <v>256</v>
      </c>
      <c r="B376" s="1689" t="s">
        <v>131</v>
      </c>
      <c r="C376" s="1570"/>
      <c r="D376" s="1570"/>
      <c r="E376" s="1570"/>
      <c r="F376" s="1570"/>
      <c r="G376" s="1573"/>
      <c r="H376" s="451"/>
      <c r="I376" s="287">
        <f>SUM(D385)</f>
        <v>2</v>
      </c>
      <c r="J376" s="287">
        <f>COUNT(D385)*2</f>
        <v>2</v>
      </c>
      <c r="K376" s="287">
        <f>I376*100/J376</f>
        <v>100</v>
      </c>
      <c r="L376" s="287"/>
      <c r="M376" s="63"/>
      <c r="N376" s="63"/>
      <c r="O376" s="63"/>
      <c r="P376" s="63"/>
      <c r="Q376" s="63"/>
      <c r="R376" s="63"/>
      <c r="S376" s="63"/>
      <c r="T376" s="63"/>
      <c r="U376" s="63"/>
      <c r="V376" s="63"/>
      <c r="W376" s="63"/>
      <c r="X376" s="63"/>
      <c r="Y376" s="63"/>
      <c r="Z376" s="63"/>
    </row>
    <row r="377" spans="1:26" ht="31.5" hidden="1" customHeight="1">
      <c r="A377" s="310" t="s">
        <v>1251</v>
      </c>
      <c r="B377" s="212" t="s">
        <v>1252</v>
      </c>
      <c r="C377" s="141"/>
      <c r="D377" s="141"/>
      <c r="E377" s="141"/>
      <c r="F377" s="141"/>
      <c r="G377" s="141"/>
      <c r="H377" s="106"/>
      <c r="I377" s="105"/>
      <c r="J377" s="105"/>
      <c r="K377" s="105"/>
      <c r="L377" s="105"/>
      <c r="M377" s="106"/>
      <c r="N377" s="106"/>
      <c r="O377" s="106"/>
      <c r="P377" s="106"/>
      <c r="Q377" s="106"/>
      <c r="R377" s="106"/>
      <c r="S377" s="106"/>
      <c r="T377" s="106"/>
      <c r="U377" s="106"/>
      <c r="V377" s="106"/>
      <c r="W377" s="106"/>
      <c r="X377" s="106"/>
      <c r="Y377" s="106"/>
      <c r="Z377" s="106"/>
    </row>
    <row r="378" spans="1:26" ht="31.5" hidden="1" customHeight="1">
      <c r="A378" s="310" t="s">
        <v>1253</v>
      </c>
      <c r="B378" s="212" t="s">
        <v>1254</v>
      </c>
      <c r="C378" s="141"/>
      <c r="D378" s="141"/>
      <c r="E378" s="141"/>
      <c r="F378" s="141"/>
      <c r="G378" s="141"/>
      <c r="H378" s="106"/>
      <c r="I378" s="105"/>
      <c r="J378" s="105"/>
      <c r="K378" s="105"/>
      <c r="L378" s="105"/>
      <c r="M378" s="106"/>
      <c r="N378" s="106"/>
      <c r="O378" s="106"/>
      <c r="P378" s="106"/>
      <c r="Q378" s="106"/>
      <c r="R378" s="106"/>
      <c r="S378" s="106"/>
      <c r="T378" s="106"/>
      <c r="U378" s="106"/>
      <c r="V378" s="106"/>
      <c r="W378" s="106"/>
      <c r="X378" s="106"/>
      <c r="Y378" s="106"/>
      <c r="Z378" s="106"/>
    </row>
    <row r="379" spans="1:26" ht="31.5" hidden="1" customHeight="1">
      <c r="A379" s="310" t="s">
        <v>1255</v>
      </c>
      <c r="B379" s="212" t="s">
        <v>1256</v>
      </c>
      <c r="C379" s="141"/>
      <c r="D379" s="141"/>
      <c r="E379" s="141"/>
      <c r="F379" s="141"/>
      <c r="G379" s="141"/>
      <c r="H379" s="106"/>
      <c r="I379" s="105"/>
      <c r="J379" s="105"/>
      <c r="K379" s="105"/>
      <c r="L379" s="105"/>
      <c r="M379" s="106"/>
      <c r="N379" s="106"/>
      <c r="O379" s="106"/>
      <c r="P379" s="106"/>
      <c r="Q379" s="106"/>
      <c r="R379" s="106"/>
      <c r="S379" s="106"/>
      <c r="T379" s="106"/>
      <c r="U379" s="106"/>
      <c r="V379" s="106"/>
      <c r="W379" s="106"/>
      <c r="X379" s="106"/>
      <c r="Y379" s="106"/>
      <c r="Z379" s="106"/>
    </row>
    <row r="380" spans="1:26" ht="31.5" hidden="1" customHeight="1">
      <c r="A380" s="310" t="s">
        <v>1257</v>
      </c>
      <c r="B380" s="212" t="s">
        <v>1258</v>
      </c>
      <c r="C380" s="141"/>
      <c r="D380" s="141"/>
      <c r="E380" s="141"/>
      <c r="F380" s="141"/>
      <c r="G380" s="141"/>
      <c r="H380" s="106"/>
      <c r="I380" s="105"/>
      <c r="J380" s="105"/>
      <c r="K380" s="105"/>
      <c r="L380" s="105"/>
      <c r="M380" s="106"/>
      <c r="N380" s="106"/>
      <c r="O380" s="106"/>
      <c r="P380" s="106"/>
      <c r="Q380" s="106"/>
      <c r="R380" s="106"/>
      <c r="S380" s="106"/>
      <c r="T380" s="106"/>
      <c r="U380" s="106"/>
      <c r="V380" s="106"/>
      <c r="W380" s="106"/>
      <c r="X380" s="106"/>
      <c r="Y380" s="106"/>
      <c r="Z380" s="106"/>
    </row>
    <row r="381" spans="1:26" ht="47.25" hidden="1" customHeight="1">
      <c r="A381" s="310" t="s">
        <v>2281</v>
      </c>
      <c r="B381" s="212" t="s">
        <v>1260</v>
      </c>
      <c r="C381" s="141"/>
      <c r="D381" s="141"/>
      <c r="E381" s="141"/>
      <c r="F381" s="141"/>
      <c r="G381" s="141"/>
      <c r="H381" s="106"/>
      <c r="I381" s="105"/>
      <c r="J381" s="105"/>
      <c r="K381" s="105"/>
      <c r="L381" s="105"/>
      <c r="M381" s="106"/>
      <c r="N381" s="106"/>
      <c r="O381" s="106"/>
      <c r="P381" s="106"/>
      <c r="Q381" s="106"/>
      <c r="R381" s="106"/>
      <c r="S381" s="106"/>
      <c r="T381" s="106"/>
      <c r="U381" s="106"/>
      <c r="V381" s="106"/>
      <c r="W381" s="106"/>
      <c r="X381" s="106"/>
      <c r="Y381" s="106"/>
      <c r="Z381" s="106"/>
    </row>
    <row r="382" spans="1:26" ht="31.5" hidden="1" customHeight="1">
      <c r="A382" s="310" t="s">
        <v>1261</v>
      </c>
      <c r="B382" s="212" t="s">
        <v>1262</v>
      </c>
      <c r="C382" s="141"/>
      <c r="D382" s="141"/>
      <c r="E382" s="141"/>
      <c r="F382" s="141"/>
      <c r="G382" s="141"/>
      <c r="H382" s="106"/>
      <c r="I382" s="105"/>
      <c r="J382" s="105"/>
      <c r="K382" s="105"/>
      <c r="L382" s="105"/>
      <c r="M382" s="106"/>
      <c r="N382" s="106"/>
      <c r="O382" s="106"/>
      <c r="P382" s="106"/>
      <c r="Q382" s="106"/>
      <c r="R382" s="106"/>
      <c r="S382" s="106"/>
      <c r="T382" s="106"/>
      <c r="U382" s="106"/>
      <c r="V382" s="106"/>
      <c r="W382" s="106"/>
      <c r="X382" s="106"/>
      <c r="Y382" s="106"/>
      <c r="Z382" s="106"/>
    </row>
    <row r="383" spans="1:26" ht="31.5" hidden="1" customHeight="1">
      <c r="A383" s="310" t="s">
        <v>1263</v>
      </c>
      <c r="B383" s="212" t="s">
        <v>1264</v>
      </c>
      <c r="C383" s="141"/>
      <c r="D383" s="141"/>
      <c r="E383" s="141"/>
      <c r="F383" s="141"/>
      <c r="G383" s="141"/>
      <c r="H383" s="106"/>
      <c r="I383" s="105"/>
      <c r="J383" s="105"/>
      <c r="K383" s="105"/>
      <c r="L383" s="105"/>
      <c r="M383" s="106"/>
      <c r="N383" s="106"/>
      <c r="O383" s="106"/>
      <c r="P383" s="106"/>
      <c r="Q383" s="106"/>
      <c r="R383" s="106"/>
      <c r="S383" s="106"/>
      <c r="T383" s="106"/>
      <c r="U383" s="106"/>
      <c r="V383" s="106"/>
      <c r="W383" s="106"/>
      <c r="X383" s="106"/>
      <c r="Y383" s="106"/>
      <c r="Z383" s="106"/>
    </row>
    <row r="384" spans="1:26" ht="31.5" hidden="1" customHeight="1">
      <c r="A384" s="310" t="s">
        <v>1265</v>
      </c>
      <c r="B384" s="212" t="s">
        <v>1266</v>
      </c>
      <c r="C384" s="141"/>
      <c r="D384" s="141"/>
      <c r="E384" s="141"/>
      <c r="F384" s="141"/>
      <c r="G384" s="141"/>
      <c r="H384" s="106"/>
      <c r="I384" s="105"/>
      <c r="J384" s="105"/>
      <c r="K384" s="105"/>
      <c r="L384" s="105"/>
      <c r="M384" s="106"/>
      <c r="N384" s="106"/>
      <c r="O384" s="106"/>
      <c r="P384" s="106"/>
      <c r="Q384" s="106"/>
      <c r="R384" s="106"/>
      <c r="S384" s="106"/>
      <c r="T384" s="106"/>
      <c r="U384" s="106"/>
      <c r="V384" s="106"/>
      <c r="W384" s="106"/>
      <c r="X384" s="106"/>
      <c r="Y384" s="106"/>
      <c r="Z384" s="106"/>
    </row>
    <row r="385" spans="1:26" ht="100">
      <c r="A385" s="89" t="s">
        <v>1268</v>
      </c>
      <c r="B385" s="69" t="s">
        <v>1269</v>
      </c>
      <c r="C385" s="93" t="s">
        <v>2905</v>
      </c>
      <c r="D385" s="94">
        <v>2</v>
      </c>
      <c r="E385" s="94" t="s">
        <v>877</v>
      </c>
      <c r="F385" s="69" t="s">
        <v>2906</v>
      </c>
      <c r="G385" s="135"/>
      <c r="H385" s="63"/>
      <c r="I385" s="287"/>
      <c r="J385" s="287"/>
      <c r="K385" s="287"/>
      <c r="L385" s="287"/>
      <c r="M385" s="63"/>
      <c r="N385" s="63"/>
      <c r="O385" s="63"/>
      <c r="P385" s="63"/>
      <c r="Q385" s="63"/>
      <c r="R385" s="63"/>
      <c r="S385" s="63"/>
      <c r="T385" s="63"/>
      <c r="U385" s="63"/>
      <c r="V385" s="63"/>
      <c r="W385" s="63"/>
      <c r="X385" s="63"/>
      <c r="Y385" s="63"/>
      <c r="Z385" s="63"/>
    </row>
    <row r="386" spans="1:26" ht="60" hidden="1" customHeight="1">
      <c r="A386" s="310" t="s">
        <v>1275</v>
      </c>
      <c r="B386" s="122" t="s">
        <v>1276</v>
      </c>
      <c r="C386" s="179"/>
      <c r="D386" s="141"/>
      <c r="E386" s="141"/>
      <c r="F386" s="141"/>
      <c r="G386" s="141"/>
      <c r="H386" s="106"/>
      <c r="I386" s="105"/>
      <c r="J386" s="105"/>
      <c r="K386" s="105"/>
      <c r="L386" s="105"/>
      <c r="M386" s="106"/>
      <c r="N386" s="106"/>
      <c r="O386" s="106"/>
      <c r="P386" s="106"/>
      <c r="Q386" s="106"/>
      <c r="R386" s="106"/>
      <c r="S386" s="106"/>
      <c r="T386" s="106"/>
      <c r="U386" s="106"/>
      <c r="V386" s="106"/>
      <c r="W386" s="106"/>
      <c r="X386" s="106"/>
      <c r="Y386" s="106"/>
      <c r="Z386" s="106"/>
    </row>
    <row r="387" spans="1:26" ht="39.75" hidden="1" customHeight="1">
      <c r="A387" s="349" t="s">
        <v>132</v>
      </c>
      <c r="B387" s="506" t="s">
        <v>2907</v>
      </c>
      <c r="C387" s="507"/>
      <c r="D387" s="507"/>
      <c r="E387" s="507"/>
      <c r="F387" s="507"/>
      <c r="G387" s="508"/>
      <c r="H387" s="509"/>
      <c r="I387" s="105">
        <f>SUM(D388:D390)</f>
        <v>0</v>
      </c>
      <c r="J387" s="105">
        <f>COUNT(D388:D390)*2</f>
        <v>0</v>
      </c>
      <c r="K387" s="105"/>
      <c r="L387" s="105"/>
      <c r="M387" s="106"/>
      <c r="N387" s="106"/>
      <c r="O387" s="106"/>
      <c r="P387" s="106"/>
      <c r="Q387" s="106"/>
      <c r="R387" s="106"/>
      <c r="S387" s="106"/>
      <c r="T387" s="106"/>
      <c r="U387" s="106"/>
      <c r="V387" s="106"/>
      <c r="W387" s="106"/>
      <c r="X387" s="106"/>
      <c r="Y387" s="106"/>
      <c r="Z387" s="106"/>
    </row>
    <row r="388" spans="1:26" ht="47.25" hidden="1" customHeight="1">
      <c r="A388" s="310" t="s">
        <v>1278</v>
      </c>
      <c r="B388" s="212" t="s">
        <v>2908</v>
      </c>
      <c r="C388" s="141"/>
      <c r="D388" s="141"/>
      <c r="E388" s="141"/>
      <c r="F388" s="141"/>
      <c r="G388" s="141"/>
      <c r="H388" s="106"/>
      <c r="I388" s="105"/>
      <c r="J388" s="105"/>
      <c r="K388" s="105"/>
      <c r="L388" s="105"/>
      <c r="M388" s="106"/>
      <c r="N388" s="106"/>
      <c r="O388" s="106"/>
      <c r="P388" s="106"/>
      <c r="Q388" s="106"/>
      <c r="R388" s="106"/>
      <c r="S388" s="106"/>
      <c r="T388" s="106"/>
      <c r="U388" s="106"/>
      <c r="V388" s="106"/>
      <c r="W388" s="106"/>
      <c r="X388" s="106"/>
      <c r="Y388" s="106"/>
      <c r="Z388" s="106"/>
    </row>
    <row r="389" spans="1:26" ht="47.25" hidden="1" customHeight="1">
      <c r="A389" s="310" t="s">
        <v>1280</v>
      </c>
      <c r="B389" s="212" t="s">
        <v>2909</v>
      </c>
      <c r="C389" s="141"/>
      <c r="D389" s="141"/>
      <c r="E389" s="141"/>
      <c r="F389" s="141"/>
      <c r="G389" s="141"/>
      <c r="H389" s="106"/>
      <c r="I389" s="105"/>
      <c r="J389" s="105"/>
      <c r="K389" s="105"/>
      <c r="L389" s="105"/>
      <c r="M389" s="106"/>
      <c r="N389" s="106"/>
      <c r="O389" s="106"/>
      <c r="P389" s="106"/>
      <c r="Q389" s="106"/>
      <c r="R389" s="106"/>
      <c r="S389" s="106"/>
      <c r="T389" s="106"/>
      <c r="U389" s="106"/>
      <c r="V389" s="106"/>
      <c r="W389" s="106"/>
      <c r="X389" s="106"/>
      <c r="Y389" s="106"/>
      <c r="Z389" s="106"/>
    </row>
    <row r="390" spans="1:26" ht="31.5" hidden="1" customHeight="1">
      <c r="A390" s="310" t="s">
        <v>1282</v>
      </c>
      <c r="B390" s="212" t="s">
        <v>2910</v>
      </c>
      <c r="C390" s="141"/>
      <c r="D390" s="141"/>
      <c r="E390" s="141"/>
      <c r="F390" s="141"/>
      <c r="G390" s="141"/>
      <c r="H390" s="106"/>
      <c r="I390" s="105"/>
      <c r="J390" s="105"/>
      <c r="K390" s="105"/>
      <c r="L390" s="105"/>
      <c r="M390" s="106"/>
      <c r="N390" s="106"/>
      <c r="O390" s="106"/>
      <c r="P390" s="106"/>
      <c r="Q390" s="106"/>
      <c r="R390" s="106"/>
      <c r="S390" s="106"/>
      <c r="T390" s="106"/>
      <c r="U390" s="106"/>
      <c r="V390" s="106"/>
      <c r="W390" s="106"/>
      <c r="X390" s="106"/>
      <c r="Y390" s="106"/>
      <c r="Z390" s="106"/>
    </row>
    <row r="391" spans="1:26" ht="39.75" hidden="1" customHeight="1">
      <c r="A391" s="349" t="s">
        <v>257</v>
      </c>
      <c r="B391" s="506" t="s">
        <v>2911</v>
      </c>
      <c r="C391" s="507"/>
      <c r="D391" s="507"/>
      <c r="E391" s="507"/>
      <c r="F391" s="507"/>
      <c r="G391" s="508"/>
      <c r="H391" s="509"/>
      <c r="I391" s="105">
        <f>SUM(D392:D395)</f>
        <v>0</v>
      </c>
      <c r="J391" s="105">
        <f>COUNT(D392:D395)*2</f>
        <v>0</v>
      </c>
      <c r="K391" s="105"/>
      <c r="L391" s="105"/>
      <c r="M391" s="106"/>
      <c r="N391" s="106"/>
      <c r="O391" s="106"/>
      <c r="P391" s="106"/>
      <c r="Q391" s="106"/>
      <c r="R391" s="106"/>
      <c r="S391" s="106"/>
      <c r="T391" s="106"/>
      <c r="U391" s="106"/>
      <c r="V391" s="106"/>
      <c r="W391" s="106"/>
      <c r="X391" s="106"/>
      <c r="Y391" s="106"/>
      <c r="Z391" s="106"/>
    </row>
    <row r="392" spans="1:26" ht="31.5" hidden="1" customHeight="1">
      <c r="A392" s="310" t="s">
        <v>2282</v>
      </c>
      <c r="B392" s="212" t="s">
        <v>2912</v>
      </c>
      <c r="C392" s="141"/>
      <c r="D392" s="141"/>
      <c r="E392" s="141"/>
      <c r="F392" s="141"/>
      <c r="G392" s="141"/>
      <c r="H392" s="106"/>
      <c r="I392" s="105"/>
      <c r="J392" s="105"/>
      <c r="K392" s="105"/>
      <c r="L392" s="105"/>
      <c r="M392" s="106"/>
      <c r="N392" s="106"/>
      <c r="O392" s="106"/>
      <c r="P392" s="106"/>
      <c r="Q392" s="106"/>
      <c r="R392" s="106"/>
      <c r="S392" s="106"/>
      <c r="T392" s="106"/>
      <c r="U392" s="106"/>
      <c r="V392" s="106"/>
      <c r="W392" s="106"/>
      <c r="X392" s="106"/>
      <c r="Y392" s="106"/>
      <c r="Z392" s="106"/>
    </row>
    <row r="393" spans="1:26" ht="31.5" hidden="1" customHeight="1">
      <c r="A393" s="310" t="s">
        <v>1291</v>
      </c>
      <c r="B393" s="212" t="s">
        <v>2913</v>
      </c>
      <c r="C393" s="141"/>
      <c r="D393" s="141"/>
      <c r="E393" s="141"/>
      <c r="F393" s="141"/>
      <c r="G393" s="141"/>
      <c r="H393" s="106"/>
      <c r="I393" s="105"/>
      <c r="J393" s="105"/>
      <c r="K393" s="105"/>
      <c r="L393" s="105"/>
      <c r="M393" s="106"/>
      <c r="N393" s="106"/>
      <c r="O393" s="106"/>
      <c r="P393" s="106"/>
      <c r="Q393" s="106"/>
      <c r="R393" s="106"/>
      <c r="S393" s="106"/>
      <c r="T393" s="106"/>
      <c r="U393" s="106"/>
      <c r="V393" s="106"/>
      <c r="W393" s="106"/>
      <c r="X393" s="106"/>
      <c r="Y393" s="106"/>
      <c r="Z393" s="106"/>
    </row>
    <row r="394" spans="1:26" ht="31.5" hidden="1" customHeight="1">
      <c r="A394" s="310" t="s">
        <v>1293</v>
      </c>
      <c r="B394" s="212" t="s">
        <v>2914</v>
      </c>
      <c r="C394" s="141"/>
      <c r="D394" s="141"/>
      <c r="E394" s="141"/>
      <c r="F394" s="141"/>
      <c r="G394" s="141"/>
      <c r="H394" s="106"/>
      <c r="I394" s="105"/>
      <c r="J394" s="105"/>
      <c r="K394" s="105"/>
      <c r="L394" s="105"/>
      <c r="M394" s="106"/>
      <c r="N394" s="106"/>
      <c r="O394" s="106"/>
      <c r="P394" s="106"/>
      <c r="Q394" s="106"/>
      <c r="R394" s="106"/>
      <c r="S394" s="106"/>
      <c r="T394" s="106"/>
      <c r="U394" s="106"/>
      <c r="V394" s="106"/>
      <c r="W394" s="106"/>
      <c r="X394" s="106"/>
      <c r="Y394" s="106"/>
      <c r="Z394" s="106"/>
    </row>
    <row r="395" spans="1:26" ht="31.5" hidden="1" customHeight="1">
      <c r="A395" s="310" t="s">
        <v>1295</v>
      </c>
      <c r="B395" s="212" t="s">
        <v>2915</v>
      </c>
      <c r="C395" s="141"/>
      <c r="D395" s="141"/>
      <c r="E395" s="141"/>
      <c r="F395" s="141"/>
      <c r="G395" s="141"/>
      <c r="H395" s="106"/>
      <c r="I395" s="105"/>
      <c r="J395" s="105"/>
      <c r="K395" s="105"/>
      <c r="L395" s="105"/>
      <c r="M395" s="106"/>
      <c r="N395" s="106"/>
      <c r="O395" s="106"/>
      <c r="P395" s="106"/>
      <c r="Q395" s="106"/>
      <c r="R395" s="106"/>
      <c r="S395" s="106"/>
      <c r="T395" s="106"/>
      <c r="U395" s="106"/>
      <c r="V395" s="106"/>
      <c r="W395" s="106"/>
      <c r="X395" s="106"/>
      <c r="Y395" s="106"/>
      <c r="Z395" s="106"/>
    </row>
    <row r="396" spans="1:26" ht="23.25" customHeight="1">
      <c r="A396" s="158" t="s">
        <v>259</v>
      </c>
      <c r="B396" s="1689" t="s">
        <v>137</v>
      </c>
      <c r="C396" s="1570"/>
      <c r="D396" s="1570"/>
      <c r="E396" s="1570"/>
      <c r="F396" s="1570"/>
      <c r="G396" s="1573"/>
      <c r="H396" s="451"/>
      <c r="I396" s="287">
        <f>SUM(D398:D399)</f>
        <v>4</v>
      </c>
      <c r="J396" s="287">
        <f>COUNT(D398:D399)*2</f>
        <v>4</v>
      </c>
      <c r="K396" s="287">
        <f>I396*100/J396</f>
        <v>100</v>
      </c>
      <c r="L396" s="287"/>
      <c r="M396" s="63"/>
      <c r="N396" s="63"/>
      <c r="O396" s="63"/>
      <c r="P396" s="63"/>
      <c r="Q396" s="63"/>
      <c r="R396" s="63"/>
      <c r="S396" s="63"/>
      <c r="T396" s="63"/>
      <c r="U396" s="63"/>
      <c r="V396" s="63"/>
      <c r="W396" s="63"/>
      <c r="X396" s="63"/>
      <c r="Y396" s="63"/>
      <c r="Z396" s="63"/>
    </row>
    <row r="397" spans="1:26" ht="72.75" hidden="1" customHeight="1">
      <c r="A397" s="349" t="s">
        <v>2283</v>
      </c>
      <c r="B397" s="150" t="s">
        <v>2916</v>
      </c>
      <c r="C397" s="510"/>
      <c r="D397" s="511"/>
      <c r="E397" s="511"/>
      <c r="F397" s="510"/>
      <c r="G397" s="510"/>
      <c r="H397" s="512"/>
      <c r="I397" s="105"/>
      <c r="J397" s="105"/>
      <c r="K397" s="105"/>
      <c r="L397" s="319"/>
      <c r="M397" s="106"/>
      <c r="N397" s="106"/>
      <c r="O397" s="106"/>
      <c r="P397" s="106"/>
      <c r="Q397" s="106"/>
      <c r="R397" s="106"/>
      <c r="S397" s="106"/>
      <c r="T397" s="106"/>
      <c r="U397" s="106"/>
      <c r="V397" s="106"/>
      <c r="W397" s="106"/>
      <c r="X397" s="106"/>
      <c r="Y397" s="106"/>
      <c r="Z397" s="106"/>
    </row>
    <row r="398" spans="1:26" ht="150">
      <c r="A398" s="89" t="s">
        <v>2284</v>
      </c>
      <c r="B398" s="69" t="s">
        <v>1302</v>
      </c>
      <c r="C398" s="93" t="s">
        <v>2917</v>
      </c>
      <c r="D398" s="94">
        <v>2</v>
      </c>
      <c r="E398" s="94" t="s">
        <v>877</v>
      </c>
      <c r="F398" s="71" t="s">
        <v>2918</v>
      </c>
      <c r="G398" s="135"/>
      <c r="H398" s="63"/>
      <c r="I398" s="287"/>
      <c r="J398" s="287"/>
      <c r="K398" s="287"/>
      <c r="L398" s="287"/>
      <c r="M398" s="63"/>
      <c r="N398" s="63"/>
      <c r="O398" s="63"/>
      <c r="P398" s="63"/>
      <c r="Q398" s="63"/>
      <c r="R398" s="63"/>
      <c r="S398" s="63"/>
      <c r="T398" s="63"/>
      <c r="U398" s="63"/>
      <c r="V398" s="63"/>
      <c r="W398" s="63"/>
      <c r="X398" s="63"/>
      <c r="Y398" s="63"/>
      <c r="Z398" s="63"/>
    </row>
    <row r="399" spans="1:26" ht="75">
      <c r="A399" s="89"/>
      <c r="B399" s="135"/>
      <c r="C399" s="93" t="s">
        <v>2919</v>
      </c>
      <c r="D399" s="94">
        <v>2</v>
      </c>
      <c r="E399" s="94" t="s">
        <v>599</v>
      </c>
      <c r="F399" s="71" t="s">
        <v>2920</v>
      </c>
      <c r="G399" s="135"/>
      <c r="H399" s="63"/>
      <c r="I399" s="287"/>
      <c r="J399" s="287"/>
      <c r="K399" s="287"/>
      <c r="L399" s="287"/>
      <c r="M399" s="63"/>
      <c r="N399" s="63"/>
      <c r="O399" s="63"/>
      <c r="P399" s="63"/>
      <c r="Q399" s="63"/>
      <c r="R399" s="63"/>
      <c r="S399" s="63"/>
      <c r="T399" s="63"/>
      <c r="U399" s="63"/>
      <c r="V399" s="63"/>
      <c r="W399" s="63"/>
      <c r="X399" s="63"/>
      <c r="Y399" s="63"/>
      <c r="Z399" s="63"/>
    </row>
    <row r="400" spans="1:26" ht="47.25" hidden="1" customHeight="1">
      <c r="A400" s="310" t="s">
        <v>1309</v>
      </c>
      <c r="B400" s="212" t="s">
        <v>1310</v>
      </c>
      <c r="C400" s="141"/>
      <c r="D400" s="141"/>
      <c r="E400" s="141"/>
      <c r="F400" s="141"/>
      <c r="G400" s="141"/>
      <c r="H400" s="106"/>
      <c r="I400" s="105"/>
      <c r="J400" s="105"/>
      <c r="K400" s="105"/>
      <c r="L400" s="105"/>
      <c r="M400" s="106"/>
      <c r="N400" s="106"/>
      <c r="O400" s="106"/>
      <c r="P400" s="106"/>
      <c r="Q400" s="106"/>
      <c r="R400" s="106"/>
      <c r="S400" s="106"/>
      <c r="T400" s="106"/>
      <c r="U400" s="106"/>
      <c r="V400" s="106"/>
      <c r="W400" s="106"/>
      <c r="X400" s="106"/>
      <c r="Y400" s="106"/>
      <c r="Z400" s="106"/>
    </row>
    <row r="401" spans="1:26" ht="23.25" hidden="1" customHeight="1">
      <c r="A401" s="1690" t="s">
        <v>2285</v>
      </c>
      <c r="B401" s="1570"/>
      <c r="C401" s="1570"/>
      <c r="D401" s="1570"/>
      <c r="E401" s="1570"/>
      <c r="F401" s="1570"/>
      <c r="G401" s="1571"/>
      <c r="H401" s="513"/>
      <c r="I401" s="62"/>
      <c r="J401" s="62"/>
      <c r="K401" s="62"/>
      <c r="L401" s="287"/>
      <c r="M401" s="63"/>
      <c r="N401" s="63"/>
      <c r="O401" s="63"/>
      <c r="P401" s="63"/>
      <c r="Q401" s="63"/>
      <c r="R401" s="63"/>
      <c r="S401" s="63"/>
      <c r="T401" s="63"/>
      <c r="U401" s="63"/>
      <c r="V401" s="63"/>
      <c r="W401" s="63"/>
      <c r="X401" s="63"/>
      <c r="Y401" s="63"/>
      <c r="Z401" s="63"/>
    </row>
    <row r="402" spans="1:26" ht="39.75" hidden="1" customHeight="1">
      <c r="A402" s="349" t="s">
        <v>138</v>
      </c>
      <c r="B402" s="506" t="s">
        <v>2921</v>
      </c>
      <c r="C402" s="507"/>
      <c r="D402" s="507"/>
      <c r="E402" s="507"/>
      <c r="F402" s="507"/>
      <c r="G402" s="508"/>
      <c r="H402" s="509"/>
      <c r="I402" s="105">
        <f>SUM(D403:D408)</f>
        <v>0</v>
      </c>
      <c r="J402" s="105">
        <f>COUNT(D403:D408)*2</f>
        <v>0</v>
      </c>
      <c r="K402" s="105"/>
      <c r="L402" s="105"/>
      <c r="M402" s="106"/>
      <c r="N402" s="106"/>
      <c r="O402" s="106"/>
      <c r="P402" s="106"/>
      <c r="Q402" s="106"/>
      <c r="R402" s="106"/>
      <c r="S402" s="106"/>
      <c r="T402" s="106"/>
      <c r="U402" s="106"/>
      <c r="V402" s="106"/>
      <c r="W402" s="106"/>
      <c r="X402" s="106"/>
      <c r="Y402" s="106"/>
      <c r="Z402" s="106"/>
    </row>
    <row r="403" spans="1:26" ht="63" hidden="1" customHeight="1">
      <c r="A403" s="310" t="s">
        <v>1312</v>
      </c>
      <c r="B403" s="122" t="s">
        <v>1313</v>
      </c>
      <c r="C403" s="122"/>
      <c r="D403" s="141"/>
      <c r="E403" s="141"/>
      <c r="F403" s="141"/>
      <c r="G403" s="141"/>
      <c r="H403" s="106"/>
      <c r="I403" s="105"/>
      <c r="J403" s="105"/>
      <c r="K403" s="105"/>
      <c r="L403" s="105"/>
      <c r="M403" s="106"/>
      <c r="N403" s="106"/>
      <c r="O403" s="106"/>
      <c r="P403" s="106"/>
      <c r="Q403" s="106"/>
      <c r="R403" s="106"/>
      <c r="S403" s="106"/>
      <c r="T403" s="106"/>
      <c r="U403" s="106"/>
      <c r="V403" s="106"/>
      <c r="W403" s="106"/>
      <c r="X403" s="106"/>
      <c r="Y403" s="106"/>
      <c r="Z403" s="106"/>
    </row>
    <row r="404" spans="1:26" ht="47.25" hidden="1" customHeight="1">
      <c r="A404" s="310" t="s">
        <v>1314</v>
      </c>
      <c r="B404" s="212" t="s">
        <v>2922</v>
      </c>
      <c r="C404" s="141"/>
      <c r="D404" s="141"/>
      <c r="E404" s="141"/>
      <c r="F404" s="141"/>
      <c r="G404" s="141"/>
      <c r="H404" s="106"/>
      <c r="I404" s="105"/>
      <c r="J404" s="105"/>
      <c r="K404" s="105"/>
      <c r="L404" s="105"/>
      <c r="M404" s="106"/>
      <c r="N404" s="106"/>
      <c r="O404" s="106"/>
      <c r="P404" s="106"/>
      <c r="Q404" s="106"/>
      <c r="R404" s="106"/>
      <c r="S404" s="106"/>
      <c r="T404" s="106"/>
      <c r="U404" s="106"/>
      <c r="V404" s="106"/>
      <c r="W404" s="106"/>
      <c r="X404" s="106"/>
      <c r="Y404" s="106"/>
      <c r="Z404" s="106"/>
    </row>
    <row r="405" spans="1:26" ht="63" hidden="1" customHeight="1">
      <c r="A405" s="310" t="s">
        <v>1316</v>
      </c>
      <c r="B405" s="212" t="s">
        <v>2923</v>
      </c>
      <c r="C405" s="492"/>
      <c r="D405" s="141"/>
      <c r="E405" s="141"/>
      <c r="F405" s="141"/>
      <c r="G405" s="141"/>
      <c r="H405" s="106"/>
      <c r="I405" s="105"/>
      <c r="J405" s="105"/>
      <c r="K405" s="105"/>
      <c r="L405" s="105"/>
      <c r="M405" s="106"/>
      <c r="N405" s="106"/>
      <c r="O405" s="106"/>
      <c r="P405" s="106"/>
      <c r="Q405" s="106"/>
      <c r="R405" s="106"/>
      <c r="S405" s="106"/>
      <c r="T405" s="106"/>
      <c r="U405" s="106"/>
      <c r="V405" s="106"/>
      <c r="W405" s="106"/>
      <c r="X405" s="106"/>
      <c r="Y405" s="106"/>
      <c r="Z405" s="106"/>
    </row>
    <row r="406" spans="1:26" ht="47.25" hidden="1" customHeight="1">
      <c r="A406" s="310" t="s">
        <v>1318</v>
      </c>
      <c r="B406" s="212" t="s">
        <v>1319</v>
      </c>
      <c r="C406" s="141"/>
      <c r="D406" s="141"/>
      <c r="E406" s="141"/>
      <c r="F406" s="141"/>
      <c r="G406" s="141"/>
      <c r="H406" s="106"/>
      <c r="I406" s="105"/>
      <c r="J406" s="105"/>
      <c r="K406" s="105"/>
      <c r="L406" s="105"/>
      <c r="M406" s="106"/>
      <c r="N406" s="106"/>
      <c r="O406" s="106"/>
      <c r="P406" s="106"/>
      <c r="Q406" s="106"/>
      <c r="R406" s="106"/>
      <c r="S406" s="106"/>
      <c r="T406" s="106"/>
      <c r="U406" s="106"/>
      <c r="V406" s="106"/>
      <c r="W406" s="106"/>
      <c r="X406" s="106"/>
      <c r="Y406" s="106"/>
      <c r="Z406" s="106"/>
    </row>
    <row r="407" spans="1:26" ht="30" hidden="1" customHeight="1">
      <c r="A407" s="310" t="s">
        <v>1320</v>
      </c>
      <c r="B407" s="212" t="s">
        <v>1321</v>
      </c>
      <c r="C407" s="141"/>
      <c r="D407" s="141"/>
      <c r="E407" s="141"/>
      <c r="F407" s="141"/>
      <c r="G407" s="141"/>
      <c r="H407" s="106"/>
      <c r="I407" s="105"/>
      <c r="J407" s="105"/>
      <c r="K407" s="105"/>
      <c r="L407" s="105"/>
      <c r="M407" s="106"/>
      <c r="N407" s="106"/>
      <c r="O407" s="106"/>
      <c r="P407" s="106"/>
      <c r="Q407" s="106"/>
      <c r="R407" s="106"/>
      <c r="S407" s="106"/>
      <c r="T407" s="106"/>
      <c r="U407" s="106"/>
      <c r="V407" s="106"/>
      <c r="W407" s="106"/>
      <c r="X407" s="106"/>
      <c r="Y407" s="106"/>
      <c r="Z407" s="106"/>
    </row>
    <row r="408" spans="1:26" ht="31.5" hidden="1" customHeight="1">
      <c r="A408" s="310" t="s">
        <v>1322</v>
      </c>
      <c r="B408" s="459" t="s">
        <v>1323</v>
      </c>
      <c r="C408" s="141"/>
      <c r="D408" s="141"/>
      <c r="E408" s="141"/>
      <c r="F408" s="141"/>
      <c r="G408" s="141"/>
      <c r="H408" s="106"/>
      <c r="I408" s="105"/>
      <c r="J408" s="105"/>
      <c r="K408" s="105"/>
      <c r="L408" s="105"/>
      <c r="M408" s="106"/>
      <c r="N408" s="106"/>
      <c r="O408" s="106"/>
      <c r="P408" s="106"/>
      <c r="Q408" s="106"/>
      <c r="R408" s="106"/>
      <c r="S408" s="106"/>
      <c r="T408" s="106"/>
      <c r="U408" s="106"/>
      <c r="V408" s="106"/>
      <c r="W408" s="106"/>
      <c r="X408" s="106"/>
      <c r="Y408" s="106"/>
      <c r="Z408" s="106"/>
    </row>
    <row r="409" spans="1:26" ht="23.25" customHeight="1">
      <c r="A409" s="158" t="s">
        <v>140</v>
      </c>
      <c r="B409" s="1689" t="s">
        <v>260</v>
      </c>
      <c r="C409" s="1570"/>
      <c r="D409" s="1570"/>
      <c r="E409" s="1570"/>
      <c r="F409" s="1570"/>
      <c r="G409" s="1573"/>
      <c r="H409" s="451"/>
      <c r="I409" s="287">
        <f>SUM(D410:D446)</f>
        <v>74</v>
      </c>
      <c r="J409" s="287">
        <f>COUNT(D410:D446)*2</f>
        <v>74</v>
      </c>
      <c r="K409" s="287">
        <f>I409*100/J409</f>
        <v>100</v>
      </c>
      <c r="L409" s="287"/>
      <c r="M409" s="63"/>
      <c r="N409" s="63"/>
      <c r="O409" s="63"/>
      <c r="P409" s="63"/>
      <c r="Q409" s="63"/>
      <c r="R409" s="63"/>
      <c r="S409" s="63"/>
      <c r="T409" s="63"/>
      <c r="U409" s="63"/>
      <c r="V409" s="63"/>
      <c r="W409" s="63"/>
      <c r="X409" s="63"/>
      <c r="Y409" s="63"/>
      <c r="Z409" s="63"/>
    </row>
    <row r="410" spans="1:26" ht="150">
      <c r="A410" s="89" t="s">
        <v>1324</v>
      </c>
      <c r="B410" s="1458" t="s">
        <v>1325</v>
      </c>
      <c r="C410" s="1459" t="s">
        <v>9766</v>
      </c>
      <c r="D410" s="1460">
        <v>2</v>
      </c>
      <c r="E410" s="1461" t="s">
        <v>387</v>
      </c>
      <c r="F410" s="1462" t="s">
        <v>9765</v>
      </c>
      <c r="G410" s="135"/>
      <c r="H410" s="63"/>
      <c r="I410" s="287"/>
      <c r="J410" s="287"/>
      <c r="K410" s="287"/>
      <c r="L410" s="287"/>
      <c r="M410" s="63"/>
      <c r="N410" s="63"/>
      <c r="O410" s="63"/>
      <c r="P410" s="63"/>
      <c r="Q410" s="63"/>
      <c r="R410" s="63"/>
      <c r="S410" s="63"/>
      <c r="T410" s="63"/>
      <c r="U410" s="63"/>
      <c r="V410" s="63"/>
      <c r="W410" s="63"/>
      <c r="X410" s="63"/>
      <c r="Y410" s="63"/>
      <c r="Z410" s="63"/>
    </row>
    <row r="411" spans="1:26" ht="50">
      <c r="A411" s="89"/>
      <c r="B411" s="1458"/>
      <c r="C411" s="1457" t="s">
        <v>2924</v>
      </c>
      <c r="D411" s="1460">
        <v>2</v>
      </c>
      <c r="E411" s="1461" t="s">
        <v>387</v>
      </c>
      <c r="F411" s="1462" t="s">
        <v>2925</v>
      </c>
      <c r="G411" s="135"/>
      <c r="H411" s="63"/>
      <c r="I411" s="287"/>
      <c r="J411" s="287"/>
      <c r="K411" s="287"/>
      <c r="L411" s="287"/>
      <c r="M411" s="63"/>
      <c r="N411" s="63"/>
      <c r="O411" s="63"/>
      <c r="P411" s="63"/>
      <c r="Q411" s="63"/>
      <c r="R411" s="63"/>
      <c r="S411" s="63"/>
      <c r="T411" s="63"/>
      <c r="U411" s="63"/>
      <c r="V411" s="63"/>
      <c r="W411" s="63"/>
      <c r="X411" s="63"/>
      <c r="Y411" s="63"/>
      <c r="Z411" s="63"/>
    </row>
    <row r="412" spans="1:26" ht="125">
      <c r="A412" s="89"/>
      <c r="B412" s="69"/>
      <c r="C412" s="148" t="s">
        <v>2926</v>
      </c>
      <c r="D412" s="94">
        <v>2</v>
      </c>
      <c r="E412" s="183" t="s">
        <v>387</v>
      </c>
      <c r="F412" s="146" t="s">
        <v>2927</v>
      </c>
      <c r="G412" s="135"/>
      <c r="H412" s="63"/>
      <c r="I412" s="287"/>
      <c r="J412" s="287"/>
      <c r="K412" s="287"/>
      <c r="L412" s="287"/>
      <c r="M412" s="63"/>
      <c r="N412" s="63"/>
      <c r="O412" s="63"/>
      <c r="P412" s="63"/>
      <c r="Q412" s="63"/>
      <c r="R412" s="63"/>
      <c r="S412" s="63"/>
      <c r="T412" s="63"/>
      <c r="U412" s="63"/>
      <c r="V412" s="63"/>
      <c r="W412" s="63"/>
      <c r="X412" s="63"/>
      <c r="Y412" s="63"/>
      <c r="Z412" s="63"/>
    </row>
    <row r="413" spans="1:26" ht="50">
      <c r="A413" s="89"/>
      <c r="B413" s="69"/>
      <c r="C413" s="93" t="s">
        <v>2928</v>
      </c>
      <c r="D413" s="94">
        <v>2</v>
      </c>
      <c r="E413" s="183" t="s">
        <v>599</v>
      </c>
      <c r="F413" s="146" t="s">
        <v>2929</v>
      </c>
      <c r="G413" s="135"/>
      <c r="H413" s="63"/>
      <c r="I413" s="287"/>
      <c r="J413" s="287"/>
      <c r="K413" s="287"/>
      <c r="L413" s="287"/>
      <c r="M413" s="63"/>
      <c r="N413" s="63"/>
      <c r="O413" s="63"/>
      <c r="P413" s="63"/>
      <c r="Q413" s="63"/>
      <c r="R413" s="63"/>
      <c r="S413" s="63"/>
      <c r="T413" s="63"/>
      <c r="U413" s="63"/>
      <c r="V413" s="63"/>
      <c r="W413" s="63"/>
      <c r="X413" s="63"/>
      <c r="Y413" s="63"/>
      <c r="Z413" s="63"/>
    </row>
    <row r="414" spans="1:26" ht="150">
      <c r="A414" s="89"/>
      <c r="B414" s="69"/>
      <c r="C414" s="148" t="s">
        <v>2930</v>
      </c>
      <c r="D414" s="94">
        <v>2</v>
      </c>
      <c r="E414" s="147" t="s">
        <v>599</v>
      </c>
      <c r="F414" s="146" t="s">
        <v>2931</v>
      </c>
      <c r="G414" s="135"/>
      <c r="H414" s="63"/>
      <c r="I414" s="287"/>
      <c r="J414" s="287"/>
      <c r="K414" s="287"/>
      <c r="L414" s="287"/>
      <c r="M414" s="63"/>
      <c r="N414" s="63"/>
      <c r="O414" s="63"/>
      <c r="P414" s="63"/>
      <c r="Q414" s="63"/>
      <c r="R414" s="63"/>
      <c r="S414" s="63"/>
      <c r="T414" s="63"/>
      <c r="U414" s="63"/>
      <c r="V414" s="63"/>
      <c r="W414" s="63"/>
      <c r="X414" s="63"/>
      <c r="Y414" s="63"/>
      <c r="Z414" s="63"/>
    </row>
    <row r="415" spans="1:26" ht="75">
      <c r="A415" s="89" t="s">
        <v>1326</v>
      </c>
      <c r="B415" s="69" t="s">
        <v>1327</v>
      </c>
      <c r="C415" s="148" t="s">
        <v>2932</v>
      </c>
      <c r="D415" s="94">
        <v>2</v>
      </c>
      <c r="E415" s="147" t="s">
        <v>549</v>
      </c>
      <c r="F415" s="69" t="s">
        <v>2933</v>
      </c>
      <c r="G415" s="135"/>
      <c r="H415" s="63"/>
      <c r="I415" s="287"/>
      <c r="J415" s="287"/>
      <c r="K415" s="287"/>
      <c r="L415" s="287"/>
      <c r="M415" s="63"/>
      <c r="N415" s="63"/>
      <c r="O415" s="63"/>
      <c r="P415" s="63"/>
      <c r="Q415" s="63"/>
      <c r="R415" s="63"/>
      <c r="S415" s="63"/>
      <c r="T415" s="63"/>
      <c r="U415" s="63"/>
      <c r="V415" s="63"/>
      <c r="W415" s="63"/>
      <c r="X415" s="63"/>
      <c r="Y415" s="63"/>
      <c r="Z415" s="63"/>
    </row>
    <row r="416" spans="1:26" ht="125">
      <c r="A416" s="89"/>
      <c r="B416" s="69"/>
      <c r="C416" s="148" t="s">
        <v>2934</v>
      </c>
      <c r="D416" s="94">
        <v>2</v>
      </c>
      <c r="E416" s="183" t="s">
        <v>599</v>
      </c>
      <c r="F416" s="146" t="s">
        <v>2935</v>
      </c>
      <c r="G416" s="135"/>
      <c r="H416" s="63"/>
      <c r="I416" s="287"/>
      <c r="J416" s="287"/>
      <c r="K416" s="287"/>
      <c r="L416" s="287"/>
      <c r="M416" s="63"/>
      <c r="N416" s="63"/>
      <c r="O416" s="63"/>
      <c r="P416" s="63"/>
      <c r="Q416" s="63"/>
      <c r="R416" s="63"/>
      <c r="S416" s="63"/>
      <c r="T416" s="63"/>
      <c r="U416" s="63"/>
      <c r="V416" s="63"/>
      <c r="W416" s="63"/>
      <c r="X416" s="63"/>
      <c r="Y416" s="63"/>
      <c r="Z416" s="63"/>
    </row>
    <row r="417" spans="1:26" ht="25">
      <c r="A417" s="89"/>
      <c r="B417" s="69"/>
      <c r="C417" s="148" t="s">
        <v>2936</v>
      </c>
      <c r="D417" s="94">
        <v>2</v>
      </c>
      <c r="E417" s="147" t="s">
        <v>599</v>
      </c>
      <c r="F417" s="146" t="s">
        <v>2937</v>
      </c>
      <c r="G417" s="135"/>
      <c r="H417" s="63"/>
      <c r="I417" s="287"/>
      <c r="J417" s="287"/>
      <c r="K417" s="287"/>
      <c r="L417" s="287"/>
      <c r="M417" s="63"/>
      <c r="N417" s="63"/>
      <c r="O417" s="63"/>
      <c r="P417" s="63"/>
      <c r="Q417" s="63"/>
      <c r="R417" s="63"/>
      <c r="S417" s="63"/>
      <c r="T417" s="63"/>
      <c r="U417" s="63"/>
      <c r="V417" s="63"/>
      <c r="W417" s="63"/>
      <c r="X417" s="63"/>
      <c r="Y417" s="63"/>
      <c r="Z417" s="63"/>
    </row>
    <row r="418" spans="1:26" ht="25">
      <c r="A418" s="89"/>
      <c r="B418" s="69"/>
      <c r="C418" s="148" t="s">
        <v>2938</v>
      </c>
      <c r="D418" s="94">
        <v>2</v>
      </c>
      <c r="E418" s="147" t="s">
        <v>599</v>
      </c>
      <c r="F418" s="63" t="s">
        <v>2933</v>
      </c>
      <c r="G418" s="135"/>
      <c r="H418" s="63"/>
      <c r="I418" s="287"/>
      <c r="J418" s="287"/>
      <c r="K418" s="287"/>
      <c r="L418" s="287"/>
      <c r="M418" s="63"/>
      <c r="N418" s="63"/>
      <c r="O418" s="63"/>
      <c r="P418" s="63"/>
      <c r="Q418" s="63"/>
      <c r="R418" s="63"/>
      <c r="S418" s="63"/>
      <c r="T418" s="63"/>
      <c r="U418" s="63"/>
      <c r="V418" s="63"/>
      <c r="W418" s="63"/>
      <c r="X418" s="63"/>
      <c r="Y418" s="63"/>
      <c r="Z418" s="63"/>
    </row>
    <row r="419" spans="1:26" ht="50">
      <c r="A419" s="89"/>
      <c r="B419" s="69"/>
      <c r="C419" s="148" t="s">
        <v>2939</v>
      </c>
      <c r="D419" s="94">
        <v>2</v>
      </c>
      <c r="E419" s="147" t="s">
        <v>599</v>
      </c>
      <c r="F419" s="146" t="s">
        <v>2940</v>
      </c>
      <c r="G419" s="135"/>
      <c r="H419" s="63"/>
      <c r="I419" s="287"/>
      <c r="J419" s="287"/>
      <c r="K419" s="287"/>
      <c r="L419" s="287"/>
      <c r="M419" s="63"/>
      <c r="N419" s="63"/>
      <c r="O419" s="63"/>
      <c r="P419" s="63"/>
      <c r="Q419" s="63"/>
      <c r="R419" s="63"/>
      <c r="S419" s="63"/>
      <c r="T419" s="63"/>
      <c r="U419" s="63"/>
      <c r="V419" s="63"/>
      <c r="W419" s="63"/>
      <c r="X419" s="63"/>
      <c r="Y419" s="63"/>
      <c r="Z419" s="63"/>
    </row>
    <row r="420" spans="1:26" ht="75">
      <c r="A420" s="89" t="s">
        <v>1328</v>
      </c>
      <c r="B420" s="514" t="s">
        <v>1329</v>
      </c>
      <c r="C420" s="514" t="s">
        <v>2941</v>
      </c>
      <c r="D420" s="94">
        <v>2</v>
      </c>
      <c r="E420" s="147" t="s">
        <v>324</v>
      </c>
      <c r="F420" s="146" t="s">
        <v>2942</v>
      </c>
      <c r="G420" s="135"/>
      <c r="H420" s="63"/>
      <c r="I420" s="287"/>
      <c r="J420" s="287"/>
      <c r="K420" s="287"/>
      <c r="L420" s="287"/>
      <c r="M420" s="63"/>
      <c r="N420" s="63"/>
      <c r="O420" s="63"/>
      <c r="P420" s="63"/>
      <c r="Q420" s="63"/>
      <c r="R420" s="63"/>
      <c r="S420" s="63"/>
      <c r="T420" s="63"/>
      <c r="U420" s="63"/>
      <c r="V420" s="63"/>
      <c r="W420" s="63"/>
      <c r="X420" s="63"/>
      <c r="Y420" s="63"/>
      <c r="Z420" s="63"/>
    </row>
    <row r="421" spans="1:26" ht="50">
      <c r="A421" s="89"/>
      <c r="B421" s="514"/>
      <c r="C421" s="514" t="s">
        <v>2943</v>
      </c>
      <c r="D421" s="94">
        <v>2</v>
      </c>
      <c r="E421" s="147" t="s">
        <v>324</v>
      </c>
      <c r="F421" s="146" t="s">
        <v>2942</v>
      </c>
      <c r="G421" s="135"/>
      <c r="H421" s="63"/>
      <c r="I421" s="287"/>
      <c r="J421" s="287"/>
      <c r="K421" s="287"/>
      <c r="L421" s="287"/>
      <c r="M421" s="63"/>
      <c r="N421" s="63"/>
      <c r="O421" s="63"/>
      <c r="P421" s="63"/>
      <c r="Q421" s="63"/>
      <c r="R421" s="63"/>
      <c r="S421" s="63"/>
      <c r="T421" s="63"/>
      <c r="U421" s="63"/>
      <c r="V421" s="63"/>
      <c r="W421" s="63"/>
      <c r="X421" s="63"/>
      <c r="Y421" s="63"/>
      <c r="Z421" s="63"/>
    </row>
    <row r="422" spans="1:26" ht="50">
      <c r="A422" s="89"/>
      <c r="B422" s="514"/>
      <c r="C422" s="514" t="s">
        <v>2944</v>
      </c>
      <c r="D422" s="94">
        <v>2</v>
      </c>
      <c r="E422" s="147" t="s">
        <v>324</v>
      </c>
      <c r="F422" s="146" t="s">
        <v>2942</v>
      </c>
      <c r="G422" s="135"/>
      <c r="H422" s="63"/>
      <c r="I422" s="287"/>
      <c r="J422" s="287"/>
      <c r="K422" s="287"/>
      <c r="L422" s="287"/>
      <c r="M422" s="63"/>
      <c r="N422" s="63"/>
      <c r="O422" s="63"/>
      <c r="P422" s="63"/>
      <c r="Q422" s="63"/>
      <c r="R422" s="63"/>
      <c r="S422" s="63"/>
      <c r="T422" s="63"/>
      <c r="U422" s="63"/>
      <c r="V422" s="63"/>
      <c r="W422" s="63"/>
      <c r="X422" s="63"/>
      <c r="Y422" s="63"/>
      <c r="Z422" s="63"/>
    </row>
    <row r="423" spans="1:26" ht="50">
      <c r="A423" s="89"/>
      <c r="B423" s="514"/>
      <c r="C423" s="514" t="s">
        <v>2945</v>
      </c>
      <c r="D423" s="94">
        <v>2</v>
      </c>
      <c r="E423" s="147" t="s">
        <v>324</v>
      </c>
      <c r="F423" s="146" t="s">
        <v>2942</v>
      </c>
      <c r="G423" s="135"/>
      <c r="H423" s="63"/>
      <c r="I423" s="287"/>
      <c r="J423" s="287"/>
      <c r="K423" s="287"/>
      <c r="L423" s="287"/>
      <c r="M423" s="63"/>
      <c r="N423" s="63"/>
      <c r="O423" s="63"/>
      <c r="P423" s="63"/>
      <c r="Q423" s="63"/>
      <c r="R423" s="63"/>
      <c r="S423" s="63"/>
      <c r="T423" s="63"/>
      <c r="U423" s="63"/>
      <c r="V423" s="63"/>
      <c r="W423" s="63"/>
      <c r="X423" s="63"/>
      <c r="Y423" s="63"/>
      <c r="Z423" s="63"/>
    </row>
    <row r="424" spans="1:26" ht="75">
      <c r="A424" s="89" t="s">
        <v>1330</v>
      </c>
      <c r="B424" s="69" t="s">
        <v>1331</v>
      </c>
      <c r="C424" s="148" t="s">
        <v>2946</v>
      </c>
      <c r="D424" s="94">
        <v>2</v>
      </c>
      <c r="E424" s="183" t="s">
        <v>549</v>
      </c>
      <c r="F424" s="146" t="s">
        <v>2947</v>
      </c>
      <c r="G424" s="135"/>
      <c r="H424" s="63"/>
      <c r="I424" s="287"/>
      <c r="J424" s="287"/>
      <c r="K424" s="287"/>
      <c r="L424" s="287"/>
      <c r="M424" s="63"/>
      <c r="N424" s="63"/>
      <c r="O424" s="63"/>
      <c r="P424" s="63"/>
      <c r="Q424" s="63"/>
      <c r="R424" s="63"/>
      <c r="S424" s="63"/>
      <c r="T424" s="63"/>
      <c r="U424" s="63"/>
      <c r="V424" s="63"/>
      <c r="W424" s="63"/>
      <c r="X424" s="63"/>
      <c r="Y424" s="63"/>
      <c r="Z424" s="63"/>
    </row>
    <row r="425" spans="1:26" ht="200">
      <c r="A425" s="89"/>
      <c r="B425" s="69"/>
      <c r="C425" s="148" t="s">
        <v>2948</v>
      </c>
      <c r="D425" s="94">
        <v>2</v>
      </c>
      <c r="E425" s="183" t="s">
        <v>599</v>
      </c>
      <c r="F425" s="146" t="s">
        <v>2949</v>
      </c>
      <c r="G425" s="135"/>
      <c r="H425" s="63"/>
      <c r="I425" s="287"/>
      <c r="J425" s="287"/>
      <c r="K425" s="287"/>
      <c r="L425" s="287"/>
      <c r="M425" s="63"/>
      <c r="N425" s="63"/>
      <c r="O425" s="63"/>
      <c r="P425" s="63"/>
      <c r="Q425" s="63"/>
      <c r="R425" s="63"/>
      <c r="S425" s="63"/>
      <c r="T425" s="63"/>
      <c r="U425" s="63"/>
      <c r="V425" s="63"/>
      <c r="W425" s="63"/>
      <c r="X425" s="63"/>
      <c r="Y425" s="63"/>
      <c r="Z425" s="63"/>
    </row>
    <row r="426" spans="1:26" ht="100">
      <c r="A426" s="89" t="s">
        <v>1332</v>
      </c>
      <c r="B426" s="69" t="s">
        <v>1333</v>
      </c>
      <c r="C426" s="93" t="s">
        <v>2950</v>
      </c>
      <c r="D426" s="94">
        <v>2</v>
      </c>
      <c r="E426" s="183" t="s">
        <v>599</v>
      </c>
      <c r="F426" s="146" t="s">
        <v>2942</v>
      </c>
      <c r="G426" s="135"/>
      <c r="H426" s="63"/>
      <c r="I426" s="287"/>
      <c r="J426" s="287"/>
      <c r="K426" s="287"/>
      <c r="L426" s="287"/>
      <c r="M426" s="63"/>
      <c r="N426" s="63"/>
      <c r="O426" s="63"/>
      <c r="P426" s="63"/>
      <c r="Q426" s="63"/>
      <c r="R426" s="63"/>
      <c r="S426" s="63"/>
      <c r="T426" s="63"/>
      <c r="U426" s="63"/>
      <c r="V426" s="63"/>
      <c r="W426" s="63"/>
      <c r="X426" s="63"/>
      <c r="Y426" s="63"/>
      <c r="Z426" s="63"/>
    </row>
    <row r="427" spans="1:26" ht="50">
      <c r="A427" s="89"/>
      <c r="B427" s="69"/>
      <c r="C427" s="93" t="s">
        <v>2951</v>
      </c>
      <c r="D427" s="94">
        <v>2</v>
      </c>
      <c r="E427" s="183" t="s">
        <v>369</v>
      </c>
      <c r="F427" s="146" t="s">
        <v>2942</v>
      </c>
      <c r="G427" s="135"/>
      <c r="H427" s="63"/>
      <c r="I427" s="287"/>
      <c r="J427" s="287"/>
      <c r="K427" s="287"/>
      <c r="L427" s="287"/>
      <c r="M427" s="63"/>
      <c r="N427" s="63"/>
      <c r="O427" s="63"/>
      <c r="P427" s="63"/>
      <c r="Q427" s="63"/>
      <c r="R427" s="63"/>
      <c r="S427" s="63"/>
      <c r="T427" s="63"/>
      <c r="U427" s="63"/>
      <c r="V427" s="63"/>
      <c r="W427" s="63"/>
      <c r="X427" s="63"/>
      <c r="Y427" s="63"/>
      <c r="Z427" s="63"/>
    </row>
    <row r="428" spans="1:26" ht="50">
      <c r="A428" s="89"/>
      <c r="B428" s="69"/>
      <c r="C428" s="93" t="s">
        <v>2952</v>
      </c>
      <c r="D428" s="94">
        <v>2</v>
      </c>
      <c r="E428" s="183" t="s">
        <v>599</v>
      </c>
      <c r="F428" s="146" t="s">
        <v>2942</v>
      </c>
      <c r="G428" s="135"/>
      <c r="H428" s="63"/>
      <c r="I428" s="287"/>
      <c r="J428" s="287"/>
      <c r="K428" s="287"/>
      <c r="L428" s="287"/>
      <c r="M428" s="63"/>
      <c r="N428" s="63"/>
      <c r="O428" s="63"/>
      <c r="P428" s="63"/>
      <c r="Q428" s="63"/>
      <c r="R428" s="63"/>
      <c r="S428" s="63"/>
      <c r="T428" s="63"/>
      <c r="U428" s="63"/>
      <c r="V428" s="63"/>
      <c r="W428" s="63"/>
      <c r="X428" s="63"/>
      <c r="Y428" s="63"/>
      <c r="Z428" s="63"/>
    </row>
    <row r="429" spans="1:26" ht="50">
      <c r="A429" s="89"/>
      <c r="B429" s="69"/>
      <c r="C429" s="93" t="s">
        <v>2953</v>
      </c>
      <c r="D429" s="94">
        <v>2</v>
      </c>
      <c r="E429" s="183" t="s">
        <v>369</v>
      </c>
      <c r="F429" s="146" t="s">
        <v>2942</v>
      </c>
      <c r="G429" s="135"/>
      <c r="H429" s="63"/>
      <c r="I429" s="287"/>
      <c r="J429" s="287"/>
      <c r="K429" s="287"/>
      <c r="L429" s="287"/>
      <c r="M429" s="63"/>
      <c r="N429" s="63"/>
      <c r="O429" s="63"/>
      <c r="P429" s="63"/>
      <c r="Q429" s="63"/>
      <c r="R429" s="63"/>
      <c r="S429" s="63"/>
      <c r="T429" s="63"/>
      <c r="U429" s="63"/>
      <c r="V429" s="63"/>
      <c r="W429" s="63"/>
      <c r="X429" s="63"/>
      <c r="Y429" s="63"/>
      <c r="Z429" s="63"/>
    </row>
    <row r="430" spans="1:26" ht="75">
      <c r="A430" s="89" t="s">
        <v>1334</v>
      </c>
      <c r="B430" s="69" t="s">
        <v>1335</v>
      </c>
      <c r="C430" s="514" t="s">
        <v>2954</v>
      </c>
      <c r="D430" s="94">
        <v>2</v>
      </c>
      <c r="E430" s="183" t="s">
        <v>324</v>
      </c>
      <c r="F430" s="146" t="s">
        <v>2942</v>
      </c>
      <c r="G430" s="135"/>
      <c r="H430" s="63"/>
      <c r="I430" s="287"/>
      <c r="J430" s="287"/>
      <c r="K430" s="287"/>
      <c r="L430" s="287"/>
      <c r="M430" s="63"/>
      <c r="N430" s="63"/>
      <c r="O430" s="63"/>
      <c r="P430" s="63"/>
      <c r="Q430" s="63"/>
      <c r="R430" s="63"/>
      <c r="S430" s="63"/>
      <c r="T430" s="63"/>
      <c r="U430" s="63"/>
      <c r="V430" s="63"/>
      <c r="W430" s="63"/>
      <c r="X430" s="63"/>
      <c r="Y430" s="63"/>
      <c r="Z430" s="63"/>
    </row>
    <row r="431" spans="1:26" ht="100">
      <c r="A431" s="89"/>
      <c r="B431" s="69"/>
      <c r="C431" s="514" t="s">
        <v>2955</v>
      </c>
      <c r="D431" s="94">
        <v>2</v>
      </c>
      <c r="E431" s="183" t="s">
        <v>2956</v>
      </c>
      <c r="F431" s="146" t="s">
        <v>2957</v>
      </c>
      <c r="G431" s="135"/>
      <c r="H431" s="63"/>
      <c r="I431" s="287"/>
      <c r="J431" s="287"/>
      <c r="K431" s="287"/>
      <c r="L431" s="287"/>
      <c r="M431" s="63"/>
      <c r="N431" s="63"/>
      <c r="O431" s="63"/>
      <c r="P431" s="63"/>
      <c r="Q431" s="63"/>
      <c r="R431" s="63"/>
      <c r="S431" s="63"/>
      <c r="T431" s="63"/>
      <c r="U431" s="63"/>
      <c r="V431" s="63"/>
      <c r="W431" s="63"/>
      <c r="X431" s="63"/>
      <c r="Y431" s="63"/>
      <c r="Z431" s="63"/>
    </row>
    <row r="432" spans="1:26" ht="100">
      <c r="A432" s="89"/>
      <c r="B432" s="69"/>
      <c r="C432" s="514" t="s">
        <v>2958</v>
      </c>
      <c r="D432" s="94">
        <v>2</v>
      </c>
      <c r="E432" s="183" t="s">
        <v>1238</v>
      </c>
      <c r="F432" s="146" t="s">
        <v>2959</v>
      </c>
      <c r="G432" s="135"/>
      <c r="H432" s="63"/>
      <c r="I432" s="287"/>
      <c r="J432" s="287"/>
      <c r="K432" s="287"/>
      <c r="L432" s="287"/>
      <c r="M432" s="63"/>
      <c r="N432" s="63"/>
      <c r="O432" s="63"/>
      <c r="P432" s="63"/>
      <c r="Q432" s="63"/>
      <c r="R432" s="63"/>
      <c r="S432" s="63"/>
      <c r="T432" s="63"/>
      <c r="U432" s="63"/>
      <c r="V432" s="63"/>
      <c r="W432" s="63"/>
      <c r="X432" s="63"/>
      <c r="Y432" s="63"/>
      <c r="Z432" s="63"/>
    </row>
    <row r="433" spans="1:26" ht="150">
      <c r="A433" s="89"/>
      <c r="B433" s="69"/>
      <c r="C433" s="514" t="s">
        <v>2960</v>
      </c>
      <c r="D433" s="94">
        <v>2</v>
      </c>
      <c r="E433" s="183" t="s">
        <v>2961</v>
      </c>
      <c r="F433" s="146" t="s">
        <v>2962</v>
      </c>
      <c r="G433" s="135"/>
      <c r="H433" s="63"/>
      <c r="I433" s="287"/>
      <c r="J433" s="287"/>
      <c r="K433" s="287"/>
      <c r="L433" s="287"/>
      <c r="M433" s="63"/>
      <c r="N433" s="63"/>
      <c r="O433" s="63"/>
      <c r="P433" s="63"/>
      <c r="Q433" s="63"/>
      <c r="R433" s="63"/>
      <c r="S433" s="63"/>
      <c r="T433" s="63"/>
      <c r="U433" s="63"/>
      <c r="V433" s="63"/>
      <c r="W433" s="63"/>
      <c r="X433" s="63"/>
      <c r="Y433" s="63"/>
      <c r="Z433" s="63"/>
    </row>
    <row r="434" spans="1:26" ht="125">
      <c r="A434" s="89"/>
      <c r="B434" s="69"/>
      <c r="C434" s="148" t="s">
        <v>2605</v>
      </c>
      <c r="D434" s="94">
        <v>2</v>
      </c>
      <c r="E434" s="183" t="s">
        <v>599</v>
      </c>
      <c r="F434" s="146" t="s">
        <v>2963</v>
      </c>
      <c r="G434" s="135"/>
      <c r="H434" s="63"/>
      <c r="I434" s="287"/>
      <c r="J434" s="287"/>
      <c r="K434" s="287"/>
      <c r="L434" s="287"/>
      <c r="M434" s="63"/>
      <c r="N434" s="63"/>
      <c r="O434" s="63"/>
      <c r="P434" s="63"/>
      <c r="Q434" s="63"/>
      <c r="R434" s="63"/>
      <c r="S434" s="63"/>
      <c r="T434" s="63"/>
      <c r="U434" s="63"/>
      <c r="V434" s="63"/>
      <c r="W434" s="63"/>
      <c r="X434" s="63"/>
      <c r="Y434" s="63"/>
      <c r="Z434" s="63"/>
    </row>
    <row r="435" spans="1:26" ht="75">
      <c r="A435" s="89" t="s">
        <v>1336</v>
      </c>
      <c r="B435" s="69" t="s">
        <v>1337</v>
      </c>
      <c r="C435" s="148" t="s">
        <v>2964</v>
      </c>
      <c r="D435" s="94">
        <v>2</v>
      </c>
      <c r="E435" s="183" t="s">
        <v>599</v>
      </c>
      <c r="F435" s="146" t="s">
        <v>2965</v>
      </c>
      <c r="G435" s="135"/>
      <c r="H435" s="63"/>
      <c r="I435" s="287"/>
      <c r="J435" s="287"/>
      <c r="K435" s="287"/>
      <c r="L435" s="287"/>
      <c r="M435" s="63"/>
      <c r="N435" s="63"/>
      <c r="O435" s="63"/>
      <c r="P435" s="63"/>
      <c r="Q435" s="63"/>
      <c r="R435" s="63"/>
      <c r="S435" s="63"/>
      <c r="T435" s="63"/>
      <c r="U435" s="63"/>
      <c r="V435" s="63"/>
      <c r="W435" s="63"/>
      <c r="X435" s="63"/>
      <c r="Y435" s="63"/>
      <c r="Z435" s="63"/>
    </row>
    <row r="436" spans="1:26" ht="50">
      <c r="A436" s="89"/>
      <c r="B436" s="69"/>
      <c r="C436" s="148" t="s">
        <v>2966</v>
      </c>
      <c r="D436" s="94">
        <v>2</v>
      </c>
      <c r="E436" s="183" t="s">
        <v>599</v>
      </c>
      <c r="F436" s="146" t="s">
        <v>2965</v>
      </c>
      <c r="G436" s="135"/>
      <c r="H436" s="63"/>
      <c r="I436" s="287"/>
      <c r="J436" s="287"/>
      <c r="K436" s="287"/>
      <c r="L436" s="287"/>
      <c r="M436" s="63"/>
      <c r="N436" s="63"/>
      <c r="O436" s="63"/>
      <c r="P436" s="63"/>
      <c r="Q436" s="63"/>
      <c r="R436" s="63"/>
      <c r="S436" s="63"/>
      <c r="T436" s="63"/>
      <c r="U436" s="63"/>
      <c r="V436" s="63"/>
      <c r="W436" s="63"/>
      <c r="X436" s="63"/>
      <c r="Y436" s="63"/>
      <c r="Z436" s="63"/>
    </row>
    <row r="437" spans="1:26" ht="125">
      <c r="A437" s="89" t="s">
        <v>1338</v>
      </c>
      <c r="B437" s="69" t="s">
        <v>1339</v>
      </c>
      <c r="C437" s="148" t="s">
        <v>2967</v>
      </c>
      <c r="D437" s="94">
        <v>2</v>
      </c>
      <c r="E437" s="183" t="s">
        <v>599</v>
      </c>
      <c r="F437" s="146" t="s">
        <v>2968</v>
      </c>
      <c r="G437" s="135"/>
      <c r="H437" s="63"/>
      <c r="I437" s="287"/>
      <c r="J437" s="287"/>
      <c r="K437" s="287"/>
      <c r="L437" s="287"/>
      <c r="M437" s="63"/>
      <c r="N437" s="63"/>
      <c r="O437" s="63"/>
      <c r="P437" s="63"/>
      <c r="Q437" s="63"/>
      <c r="R437" s="63"/>
      <c r="S437" s="63"/>
      <c r="T437" s="63"/>
      <c r="U437" s="63"/>
      <c r="V437" s="63"/>
      <c r="W437" s="63"/>
      <c r="X437" s="63"/>
      <c r="Y437" s="63"/>
      <c r="Z437" s="63"/>
    </row>
    <row r="438" spans="1:26" ht="50">
      <c r="A438" s="89"/>
      <c r="B438" s="69"/>
      <c r="C438" s="148" t="s">
        <v>2969</v>
      </c>
      <c r="D438" s="94">
        <v>2</v>
      </c>
      <c r="E438" s="183" t="s">
        <v>599</v>
      </c>
      <c r="F438" s="146" t="s">
        <v>2970</v>
      </c>
      <c r="G438" s="135"/>
      <c r="H438" s="63"/>
      <c r="I438" s="287"/>
      <c r="J438" s="287"/>
      <c r="K438" s="287"/>
      <c r="L438" s="287"/>
      <c r="M438" s="63"/>
      <c r="N438" s="63"/>
      <c r="O438" s="63"/>
      <c r="P438" s="63"/>
      <c r="Q438" s="63"/>
      <c r="R438" s="63"/>
      <c r="S438" s="63"/>
      <c r="T438" s="63"/>
      <c r="U438" s="63"/>
      <c r="V438" s="63"/>
      <c r="W438" s="63"/>
      <c r="X438" s="63"/>
      <c r="Y438" s="63"/>
      <c r="Z438" s="63"/>
    </row>
    <row r="439" spans="1:26" ht="75">
      <c r="A439" s="89"/>
      <c r="B439" s="69"/>
      <c r="C439" s="148" t="s">
        <v>2971</v>
      </c>
      <c r="D439" s="94">
        <v>2</v>
      </c>
      <c r="E439" s="183" t="s">
        <v>599</v>
      </c>
      <c r="F439" s="146" t="s">
        <v>2972</v>
      </c>
      <c r="G439" s="135"/>
      <c r="H439" s="63"/>
      <c r="I439" s="287"/>
      <c r="J439" s="287"/>
      <c r="K439" s="287"/>
      <c r="L439" s="287"/>
      <c r="M439" s="63"/>
      <c r="N439" s="63"/>
      <c r="O439" s="63"/>
      <c r="P439" s="63"/>
      <c r="Q439" s="63"/>
      <c r="R439" s="63"/>
      <c r="S439" s="63"/>
      <c r="T439" s="63"/>
      <c r="U439" s="63"/>
      <c r="V439" s="63"/>
      <c r="W439" s="63"/>
      <c r="X439" s="63"/>
      <c r="Y439" s="63"/>
      <c r="Z439" s="63"/>
    </row>
    <row r="440" spans="1:26" ht="50">
      <c r="A440" s="89" t="s">
        <v>1340</v>
      </c>
      <c r="B440" s="69" t="s">
        <v>1341</v>
      </c>
      <c r="C440" s="148" t="s">
        <v>2973</v>
      </c>
      <c r="D440" s="94">
        <v>2</v>
      </c>
      <c r="E440" s="183" t="s">
        <v>599</v>
      </c>
      <c r="F440" s="146" t="s">
        <v>2972</v>
      </c>
      <c r="G440" s="135"/>
      <c r="H440" s="63"/>
      <c r="I440" s="287"/>
      <c r="J440" s="287"/>
      <c r="K440" s="287"/>
      <c r="L440" s="287"/>
      <c r="M440" s="63"/>
      <c r="N440" s="63"/>
      <c r="O440" s="63"/>
      <c r="P440" s="63"/>
      <c r="Q440" s="63"/>
      <c r="R440" s="63"/>
      <c r="S440" s="63"/>
      <c r="T440" s="63"/>
      <c r="U440" s="63"/>
      <c r="V440" s="63"/>
      <c r="W440" s="63"/>
      <c r="X440" s="63"/>
      <c r="Y440" s="63"/>
      <c r="Z440" s="63"/>
    </row>
    <row r="441" spans="1:26" ht="50">
      <c r="A441" s="89"/>
      <c r="B441" s="69"/>
      <c r="C441" s="148" t="s">
        <v>2974</v>
      </c>
      <c r="D441" s="94">
        <v>2</v>
      </c>
      <c r="E441" s="183" t="s">
        <v>599</v>
      </c>
      <c r="F441" s="146" t="s">
        <v>2972</v>
      </c>
      <c r="G441" s="135"/>
      <c r="H441" s="63"/>
      <c r="I441" s="287"/>
      <c r="J441" s="287"/>
      <c r="K441" s="287"/>
      <c r="L441" s="287"/>
      <c r="M441" s="63"/>
      <c r="N441" s="63"/>
      <c r="O441" s="63"/>
      <c r="P441" s="63"/>
      <c r="Q441" s="63"/>
      <c r="R441" s="63"/>
      <c r="S441" s="63"/>
      <c r="T441" s="63"/>
      <c r="U441" s="63"/>
      <c r="V441" s="63"/>
      <c r="W441" s="63"/>
      <c r="X441" s="63"/>
      <c r="Y441" s="63"/>
      <c r="Z441" s="63"/>
    </row>
    <row r="442" spans="1:26" ht="75">
      <c r="A442" s="343" t="s">
        <v>1342</v>
      </c>
      <c r="B442" s="69" t="s">
        <v>1343</v>
      </c>
      <c r="C442" s="148" t="s">
        <v>2975</v>
      </c>
      <c r="D442" s="94">
        <v>2</v>
      </c>
      <c r="E442" s="183" t="s">
        <v>387</v>
      </c>
      <c r="F442" s="146" t="s">
        <v>2976</v>
      </c>
      <c r="G442" s="135"/>
      <c r="H442" s="63"/>
      <c r="I442" s="287"/>
      <c r="J442" s="287"/>
      <c r="K442" s="287"/>
      <c r="L442" s="287"/>
      <c r="M442" s="63"/>
      <c r="N442" s="63"/>
      <c r="O442" s="63"/>
      <c r="P442" s="63"/>
      <c r="Q442" s="63"/>
      <c r="R442" s="63"/>
      <c r="S442" s="63"/>
      <c r="T442" s="63"/>
      <c r="U442" s="63"/>
      <c r="V442" s="63"/>
      <c r="W442" s="63"/>
      <c r="X442" s="63"/>
      <c r="Y442" s="63"/>
      <c r="Z442" s="63"/>
    </row>
    <row r="443" spans="1:26" ht="100">
      <c r="A443" s="89"/>
      <c r="B443" s="69"/>
      <c r="C443" s="148" t="s">
        <v>2977</v>
      </c>
      <c r="D443" s="94">
        <v>2</v>
      </c>
      <c r="E443" s="183" t="s">
        <v>324</v>
      </c>
      <c r="F443" s="146" t="s">
        <v>2978</v>
      </c>
      <c r="G443" s="135"/>
      <c r="H443" s="63"/>
      <c r="I443" s="287"/>
      <c r="J443" s="287"/>
      <c r="K443" s="287"/>
      <c r="L443" s="287"/>
      <c r="M443" s="63"/>
      <c r="N443" s="63"/>
      <c r="O443" s="63"/>
      <c r="P443" s="63"/>
      <c r="Q443" s="63"/>
      <c r="R443" s="63"/>
      <c r="S443" s="63"/>
      <c r="T443" s="63"/>
      <c r="U443" s="63"/>
      <c r="V443" s="63"/>
      <c r="W443" s="63"/>
      <c r="X443" s="63"/>
      <c r="Y443" s="63"/>
      <c r="Z443" s="63"/>
    </row>
    <row r="444" spans="1:26" ht="100">
      <c r="A444" s="89"/>
      <c r="B444" s="69"/>
      <c r="C444" s="148" t="s">
        <v>2979</v>
      </c>
      <c r="D444" s="94">
        <v>2</v>
      </c>
      <c r="E444" s="183" t="s">
        <v>324</v>
      </c>
      <c r="F444" s="146" t="s">
        <v>2980</v>
      </c>
      <c r="G444" s="135"/>
      <c r="H444" s="63"/>
      <c r="I444" s="287"/>
      <c r="J444" s="287"/>
      <c r="K444" s="287"/>
      <c r="L444" s="287"/>
      <c r="M444" s="63"/>
      <c r="N444" s="63"/>
      <c r="O444" s="63"/>
      <c r="P444" s="63"/>
      <c r="Q444" s="63"/>
      <c r="R444" s="63"/>
      <c r="S444" s="63"/>
      <c r="T444" s="63"/>
      <c r="U444" s="63"/>
      <c r="V444" s="63"/>
      <c r="W444" s="63"/>
      <c r="X444" s="63"/>
      <c r="Y444" s="63"/>
      <c r="Z444" s="63"/>
    </row>
    <row r="445" spans="1:26" ht="75">
      <c r="A445" s="89" t="s">
        <v>1344</v>
      </c>
      <c r="B445" s="69" t="s">
        <v>1345</v>
      </c>
      <c r="C445" s="148" t="s">
        <v>2981</v>
      </c>
      <c r="D445" s="94">
        <v>2</v>
      </c>
      <c r="E445" s="147" t="s">
        <v>561</v>
      </c>
      <c r="F445" s="146"/>
      <c r="G445" s="135"/>
      <c r="H445" s="63"/>
      <c r="I445" s="287"/>
      <c r="J445" s="287"/>
      <c r="K445" s="287"/>
      <c r="L445" s="287"/>
      <c r="M445" s="63"/>
      <c r="N445" s="63"/>
      <c r="O445" s="63"/>
      <c r="P445" s="63"/>
      <c r="Q445" s="63"/>
      <c r="R445" s="63"/>
      <c r="S445" s="63"/>
      <c r="T445" s="63"/>
      <c r="U445" s="63"/>
      <c r="V445" s="63"/>
      <c r="W445" s="63"/>
      <c r="X445" s="63"/>
      <c r="Y445" s="63"/>
      <c r="Z445" s="63"/>
    </row>
    <row r="446" spans="1:26" ht="50">
      <c r="A446" s="89"/>
      <c r="B446" s="69"/>
      <c r="C446" s="148" t="s">
        <v>2982</v>
      </c>
      <c r="D446" s="94">
        <v>2</v>
      </c>
      <c r="E446" s="147" t="s">
        <v>561</v>
      </c>
      <c r="F446" s="146"/>
      <c r="G446" s="135"/>
      <c r="H446" s="63"/>
      <c r="I446" s="287"/>
      <c r="J446" s="287"/>
      <c r="K446" s="287"/>
      <c r="L446" s="287"/>
      <c r="M446" s="63"/>
      <c r="N446" s="63"/>
      <c r="O446" s="63"/>
      <c r="P446" s="63"/>
      <c r="Q446" s="63"/>
      <c r="R446" s="63"/>
      <c r="S446" s="63"/>
      <c r="T446" s="63"/>
      <c r="U446" s="63"/>
      <c r="V446" s="63"/>
      <c r="W446" s="63"/>
      <c r="X446" s="63"/>
      <c r="Y446" s="63"/>
      <c r="Z446" s="63"/>
    </row>
    <row r="447" spans="1:26" ht="23.25" customHeight="1">
      <c r="A447" s="158" t="s">
        <v>142</v>
      </c>
      <c r="B447" s="1689" t="s">
        <v>261</v>
      </c>
      <c r="C447" s="1570"/>
      <c r="D447" s="1570"/>
      <c r="E447" s="1570"/>
      <c r="F447" s="1570"/>
      <c r="G447" s="1573"/>
      <c r="H447" s="451"/>
      <c r="I447" s="287">
        <f>SUM(D448:D455)</f>
        <v>16</v>
      </c>
      <c r="J447" s="287">
        <f>COUNT(D448:D455)*2</f>
        <v>16</v>
      </c>
      <c r="K447" s="287">
        <f>I447*100/J447</f>
        <v>100</v>
      </c>
      <c r="L447" s="287"/>
      <c r="M447" s="63"/>
      <c r="N447" s="63"/>
      <c r="O447" s="63"/>
      <c r="P447" s="63"/>
      <c r="Q447" s="63"/>
      <c r="R447" s="63"/>
      <c r="S447" s="63"/>
      <c r="T447" s="63"/>
      <c r="U447" s="63"/>
      <c r="V447" s="63"/>
      <c r="W447" s="63"/>
      <c r="X447" s="63"/>
      <c r="Y447" s="63"/>
      <c r="Z447" s="63"/>
    </row>
    <row r="448" spans="1:26" ht="100">
      <c r="A448" s="89" t="s">
        <v>1346</v>
      </c>
      <c r="B448" s="69" t="s">
        <v>1347</v>
      </c>
      <c r="C448" s="93" t="s">
        <v>2983</v>
      </c>
      <c r="D448" s="94">
        <v>2</v>
      </c>
      <c r="E448" s="94" t="s">
        <v>2984</v>
      </c>
      <c r="F448" s="69" t="s">
        <v>2985</v>
      </c>
      <c r="G448" s="135"/>
      <c r="H448" s="63"/>
      <c r="I448" s="287"/>
      <c r="J448" s="287"/>
      <c r="K448" s="287"/>
      <c r="L448" s="287"/>
      <c r="M448" s="63"/>
      <c r="N448" s="63"/>
      <c r="O448" s="63"/>
      <c r="P448" s="63"/>
      <c r="Q448" s="63"/>
      <c r="R448" s="63"/>
      <c r="S448" s="63"/>
      <c r="T448" s="63"/>
      <c r="U448" s="63"/>
      <c r="V448" s="63"/>
      <c r="W448" s="63"/>
      <c r="X448" s="63"/>
      <c r="Y448" s="63"/>
      <c r="Z448" s="63"/>
    </row>
    <row r="449" spans="1:26" ht="50">
      <c r="A449" s="89"/>
      <c r="B449" s="69"/>
      <c r="C449" s="93" t="s">
        <v>2986</v>
      </c>
      <c r="D449" s="94">
        <v>2</v>
      </c>
      <c r="E449" s="94" t="s">
        <v>891</v>
      </c>
      <c r="F449" s="135" t="s">
        <v>2987</v>
      </c>
      <c r="G449" s="135"/>
      <c r="H449" s="63"/>
      <c r="I449" s="287"/>
      <c r="J449" s="287"/>
      <c r="K449" s="287"/>
      <c r="L449" s="287"/>
      <c r="M449" s="63"/>
      <c r="N449" s="63"/>
      <c r="O449" s="63"/>
      <c r="P449" s="63"/>
      <c r="Q449" s="63"/>
      <c r="R449" s="63"/>
      <c r="S449" s="63"/>
      <c r="T449" s="63"/>
      <c r="U449" s="63"/>
      <c r="V449" s="63"/>
      <c r="W449" s="63"/>
      <c r="X449" s="63"/>
      <c r="Y449" s="63"/>
      <c r="Z449" s="63"/>
    </row>
    <row r="450" spans="1:26" ht="75">
      <c r="A450" s="89"/>
      <c r="B450" s="364"/>
      <c r="C450" s="515" t="s">
        <v>2988</v>
      </c>
      <c r="D450" s="94">
        <v>2</v>
      </c>
      <c r="E450" s="487" t="s">
        <v>2989</v>
      </c>
      <c r="F450" s="363" t="s">
        <v>2990</v>
      </c>
      <c r="G450" s="501"/>
      <c r="H450" s="63"/>
      <c r="I450" s="287"/>
      <c r="J450" s="287"/>
      <c r="K450" s="287"/>
      <c r="L450" s="287"/>
      <c r="M450" s="63"/>
      <c r="N450" s="63"/>
      <c r="O450" s="63"/>
      <c r="P450" s="63"/>
      <c r="Q450" s="63"/>
      <c r="R450" s="63"/>
      <c r="S450" s="63"/>
      <c r="T450" s="63"/>
      <c r="U450" s="63"/>
      <c r="V450" s="63"/>
      <c r="W450" s="63"/>
      <c r="X450" s="63"/>
      <c r="Y450" s="63"/>
      <c r="Z450" s="63"/>
    </row>
    <row r="451" spans="1:26" ht="125">
      <c r="A451" s="89" t="s">
        <v>1348</v>
      </c>
      <c r="B451" s="69" t="s">
        <v>1349</v>
      </c>
      <c r="C451" s="93" t="s">
        <v>2991</v>
      </c>
      <c r="D451" s="94">
        <v>2</v>
      </c>
      <c r="E451" s="94" t="s">
        <v>561</v>
      </c>
      <c r="F451" s="69" t="s">
        <v>2992</v>
      </c>
      <c r="G451" s="135"/>
      <c r="H451" s="63"/>
      <c r="I451" s="287"/>
      <c r="J451" s="287"/>
      <c r="K451" s="287"/>
      <c r="L451" s="287"/>
      <c r="M451" s="63"/>
      <c r="N451" s="63"/>
      <c r="O451" s="63"/>
      <c r="P451" s="63"/>
      <c r="Q451" s="63"/>
      <c r="R451" s="63"/>
      <c r="S451" s="63"/>
      <c r="T451" s="63"/>
      <c r="U451" s="63"/>
      <c r="V451" s="63"/>
      <c r="W451" s="63"/>
      <c r="X451" s="63"/>
      <c r="Y451" s="63"/>
      <c r="Z451" s="63"/>
    </row>
    <row r="452" spans="1:26" ht="75">
      <c r="A452" s="89" t="s">
        <v>1350</v>
      </c>
      <c r="B452" s="69" t="s">
        <v>1351</v>
      </c>
      <c r="C452" s="93" t="s">
        <v>2993</v>
      </c>
      <c r="D452" s="94">
        <v>2</v>
      </c>
      <c r="E452" s="94" t="s">
        <v>599</v>
      </c>
      <c r="F452" s="69" t="s">
        <v>2994</v>
      </c>
      <c r="G452" s="135"/>
      <c r="H452" s="63"/>
      <c r="I452" s="287"/>
      <c r="J452" s="287"/>
      <c r="K452" s="287"/>
      <c r="L452" s="287"/>
      <c r="M452" s="63"/>
      <c r="N452" s="63"/>
      <c r="O452" s="63"/>
      <c r="P452" s="63"/>
      <c r="Q452" s="63"/>
      <c r="R452" s="63"/>
      <c r="S452" s="63"/>
      <c r="T452" s="63"/>
      <c r="U452" s="63"/>
      <c r="V452" s="63"/>
      <c r="W452" s="63"/>
      <c r="X452" s="63"/>
      <c r="Y452" s="63"/>
      <c r="Z452" s="63"/>
    </row>
    <row r="453" spans="1:26" ht="50">
      <c r="A453" s="89"/>
      <c r="B453" s="69"/>
      <c r="C453" s="93" t="s">
        <v>2995</v>
      </c>
      <c r="D453" s="94">
        <v>2</v>
      </c>
      <c r="E453" s="94" t="s">
        <v>2984</v>
      </c>
      <c r="F453" s="69"/>
      <c r="G453" s="135"/>
      <c r="H453" s="63"/>
      <c r="I453" s="287"/>
      <c r="J453" s="287"/>
      <c r="K453" s="287"/>
      <c r="L453" s="287"/>
      <c r="M453" s="63"/>
      <c r="N453" s="63"/>
      <c r="O453" s="63"/>
      <c r="P453" s="63"/>
      <c r="Q453" s="63"/>
      <c r="R453" s="63"/>
      <c r="S453" s="63"/>
      <c r="T453" s="63"/>
      <c r="U453" s="63"/>
      <c r="V453" s="63"/>
      <c r="W453" s="63"/>
      <c r="X453" s="63"/>
      <c r="Y453" s="63"/>
      <c r="Z453" s="63"/>
    </row>
    <row r="454" spans="1:26" ht="50">
      <c r="A454" s="89"/>
      <c r="B454" s="69"/>
      <c r="C454" s="93" t="s">
        <v>2996</v>
      </c>
      <c r="D454" s="94">
        <v>2</v>
      </c>
      <c r="E454" s="94" t="s">
        <v>2984</v>
      </c>
      <c r="F454" s="69" t="s">
        <v>2996</v>
      </c>
      <c r="G454" s="135"/>
      <c r="H454" s="63"/>
      <c r="I454" s="287"/>
      <c r="J454" s="287"/>
      <c r="K454" s="287"/>
      <c r="L454" s="287"/>
      <c r="M454" s="63"/>
      <c r="N454" s="63"/>
      <c r="O454" s="63"/>
      <c r="P454" s="63"/>
      <c r="Q454" s="63"/>
      <c r="R454" s="63"/>
      <c r="S454" s="63"/>
      <c r="T454" s="63"/>
      <c r="U454" s="63"/>
      <c r="V454" s="63"/>
      <c r="W454" s="63"/>
      <c r="X454" s="63"/>
      <c r="Y454" s="63"/>
      <c r="Z454" s="63"/>
    </row>
    <row r="455" spans="1:26" ht="75">
      <c r="A455" s="205" t="s">
        <v>1352</v>
      </c>
      <c r="B455" s="69" t="s">
        <v>1353</v>
      </c>
      <c r="C455" s="93" t="s">
        <v>2997</v>
      </c>
      <c r="D455" s="94">
        <v>2</v>
      </c>
      <c r="E455" s="94" t="s">
        <v>599</v>
      </c>
      <c r="F455" s="69" t="s">
        <v>2998</v>
      </c>
      <c r="G455" s="135"/>
      <c r="H455" s="63"/>
      <c r="I455" s="287"/>
      <c r="J455" s="287"/>
      <c r="K455" s="287"/>
      <c r="L455" s="287"/>
      <c r="M455" s="63"/>
      <c r="N455" s="63"/>
      <c r="O455" s="63"/>
      <c r="P455" s="63"/>
      <c r="Q455" s="63"/>
      <c r="R455" s="63"/>
      <c r="S455" s="63"/>
      <c r="T455" s="63"/>
      <c r="U455" s="63"/>
      <c r="V455" s="63"/>
      <c r="W455" s="63"/>
      <c r="X455" s="63"/>
      <c r="Y455" s="63"/>
      <c r="Z455" s="63"/>
    </row>
    <row r="456" spans="1:26" ht="47.25" hidden="1" customHeight="1">
      <c r="A456" s="310" t="s">
        <v>2999</v>
      </c>
      <c r="B456" s="150" t="s">
        <v>1355</v>
      </c>
      <c r="C456" s="123"/>
      <c r="D456" s="141"/>
      <c r="E456" s="141"/>
      <c r="F456" s="150"/>
      <c r="G456" s="141"/>
      <c r="H456" s="106"/>
      <c r="I456" s="105"/>
      <c r="J456" s="105"/>
      <c r="K456" s="105"/>
      <c r="L456" s="105"/>
      <c r="M456" s="106"/>
      <c r="N456" s="106"/>
      <c r="O456" s="106"/>
      <c r="P456" s="106"/>
      <c r="Q456" s="106"/>
      <c r="R456" s="106"/>
      <c r="S456" s="106"/>
      <c r="T456" s="106"/>
      <c r="U456" s="106"/>
      <c r="V456" s="106"/>
      <c r="W456" s="106"/>
      <c r="X456" s="106"/>
      <c r="Y456" s="106"/>
      <c r="Z456" s="106"/>
    </row>
    <row r="457" spans="1:26" ht="47.25" hidden="1" customHeight="1">
      <c r="A457" s="310" t="s">
        <v>1356</v>
      </c>
      <c r="B457" s="212" t="s">
        <v>1357</v>
      </c>
      <c r="C457" s="141"/>
      <c r="D457" s="141"/>
      <c r="E457" s="141"/>
      <c r="F457" s="141"/>
      <c r="G457" s="141"/>
      <c r="H457" s="106"/>
      <c r="I457" s="105"/>
      <c r="J457" s="105"/>
      <c r="K457" s="105"/>
      <c r="L457" s="105"/>
      <c r="M457" s="106"/>
      <c r="N457" s="106"/>
      <c r="O457" s="106"/>
      <c r="P457" s="106"/>
      <c r="Q457" s="106"/>
      <c r="R457" s="106"/>
      <c r="S457" s="106"/>
      <c r="T457" s="106"/>
      <c r="U457" s="106"/>
      <c r="V457" s="106"/>
      <c r="W457" s="106"/>
      <c r="X457" s="106"/>
      <c r="Y457" s="106"/>
      <c r="Z457" s="106"/>
    </row>
    <row r="458" spans="1:26" ht="39.75" hidden="1" customHeight="1">
      <c r="A458" s="349" t="s">
        <v>144</v>
      </c>
      <c r="B458" s="506" t="s">
        <v>145</v>
      </c>
      <c r="C458" s="507"/>
      <c r="D458" s="507"/>
      <c r="E458" s="507"/>
      <c r="F458" s="507"/>
      <c r="G458" s="508"/>
      <c r="H458" s="509"/>
      <c r="I458" s="105">
        <f>SUM(D459:D468)</f>
        <v>0</v>
      </c>
      <c r="J458" s="105">
        <f>COUNT(D459:D468)*2</f>
        <v>0</v>
      </c>
      <c r="K458" s="105"/>
      <c r="L458" s="105"/>
      <c r="M458" s="106"/>
      <c r="N458" s="106"/>
      <c r="O458" s="106"/>
      <c r="P458" s="106"/>
      <c r="Q458" s="106"/>
      <c r="R458" s="106"/>
      <c r="S458" s="106"/>
      <c r="T458" s="106"/>
      <c r="U458" s="106"/>
      <c r="V458" s="106"/>
      <c r="W458" s="106"/>
      <c r="X458" s="106"/>
      <c r="Y458" s="106"/>
      <c r="Z458" s="106"/>
    </row>
    <row r="459" spans="1:26" ht="60" hidden="1" customHeight="1">
      <c r="A459" s="310" t="s">
        <v>1358</v>
      </c>
      <c r="B459" s="122" t="s">
        <v>1359</v>
      </c>
      <c r="C459" s="141"/>
      <c r="D459" s="141"/>
      <c r="E459" s="141"/>
      <c r="F459" s="141"/>
      <c r="G459" s="141"/>
      <c r="H459" s="106"/>
      <c r="I459" s="105"/>
      <c r="J459" s="105"/>
      <c r="K459" s="105"/>
      <c r="L459" s="105"/>
      <c r="M459" s="106"/>
      <c r="N459" s="106"/>
      <c r="O459" s="106"/>
      <c r="P459" s="106"/>
      <c r="Q459" s="106"/>
      <c r="R459" s="106"/>
      <c r="S459" s="106"/>
      <c r="T459" s="106"/>
      <c r="U459" s="106"/>
      <c r="V459" s="106"/>
      <c r="W459" s="106"/>
      <c r="X459" s="106"/>
      <c r="Y459" s="106"/>
      <c r="Z459" s="106"/>
    </row>
    <row r="460" spans="1:26" ht="31.5" hidden="1" customHeight="1">
      <c r="A460" s="310" t="s">
        <v>1360</v>
      </c>
      <c r="B460" s="122" t="s">
        <v>1361</v>
      </c>
      <c r="C460" s="141"/>
      <c r="D460" s="141"/>
      <c r="E460" s="141"/>
      <c r="F460" s="141"/>
      <c r="G460" s="141"/>
      <c r="H460" s="106"/>
      <c r="I460" s="105"/>
      <c r="J460" s="105"/>
      <c r="K460" s="105"/>
      <c r="L460" s="105"/>
      <c r="M460" s="106"/>
      <c r="N460" s="106"/>
      <c r="O460" s="106"/>
      <c r="P460" s="106"/>
      <c r="Q460" s="106"/>
      <c r="R460" s="106"/>
      <c r="S460" s="106"/>
      <c r="T460" s="106"/>
      <c r="U460" s="106"/>
      <c r="V460" s="106"/>
      <c r="W460" s="106"/>
      <c r="X460" s="106"/>
      <c r="Y460" s="106"/>
      <c r="Z460" s="106"/>
    </row>
    <row r="461" spans="1:26" ht="47.25" hidden="1" customHeight="1">
      <c r="A461" s="310" t="s">
        <v>1362</v>
      </c>
      <c r="B461" s="122" t="s">
        <v>1363</v>
      </c>
      <c r="C461" s="141"/>
      <c r="D461" s="141"/>
      <c r="E461" s="141"/>
      <c r="F461" s="141"/>
      <c r="G461" s="141"/>
      <c r="H461" s="106"/>
      <c r="I461" s="105"/>
      <c r="J461" s="105"/>
      <c r="K461" s="105"/>
      <c r="L461" s="105"/>
      <c r="M461" s="106"/>
      <c r="N461" s="106"/>
      <c r="O461" s="106"/>
      <c r="P461" s="106"/>
      <c r="Q461" s="106"/>
      <c r="R461" s="106"/>
      <c r="S461" s="106"/>
      <c r="T461" s="106"/>
      <c r="U461" s="106"/>
      <c r="V461" s="106"/>
      <c r="W461" s="106"/>
      <c r="X461" s="106"/>
      <c r="Y461" s="106"/>
      <c r="Z461" s="106"/>
    </row>
    <row r="462" spans="1:26" ht="47.25" hidden="1" customHeight="1">
      <c r="A462" s="310" t="s">
        <v>1364</v>
      </c>
      <c r="B462" s="122" t="s">
        <v>1365</v>
      </c>
      <c r="C462" s="141"/>
      <c r="D462" s="141"/>
      <c r="E462" s="141"/>
      <c r="F462" s="141"/>
      <c r="G462" s="141"/>
      <c r="H462" s="106"/>
      <c r="I462" s="105"/>
      <c r="J462" s="105"/>
      <c r="K462" s="105"/>
      <c r="L462" s="105"/>
      <c r="M462" s="106"/>
      <c r="N462" s="106"/>
      <c r="O462" s="106"/>
      <c r="P462" s="106"/>
      <c r="Q462" s="106"/>
      <c r="R462" s="106"/>
      <c r="S462" s="106"/>
      <c r="T462" s="106"/>
      <c r="U462" s="106"/>
      <c r="V462" s="106"/>
      <c r="W462" s="106"/>
      <c r="X462" s="106"/>
      <c r="Y462" s="106"/>
      <c r="Z462" s="106"/>
    </row>
    <row r="463" spans="1:26" ht="47.25" hidden="1" customHeight="1">
      <c r="A463" s="310" t="s">
        <v>1366</v>
      </c>
      <c r="B463" s="122" t="s">
        <v>1367</v>
      </c>
      <c r="C463" s="141"/>
      <c r="D463" s="141"/>
      <c r="E463" s="141"/>
      <c r="F463" s="141"/>
      <c r="G463" s="141"/>
      <c r="H463" s="106"/>
      <c r="I463" s="105"/>
      <c r="J463" s="105"/>
      <c r="K463" s="105"/>
      <c r="L463" s="105"/>
      <c r="M463" s="106"/>
      <c r="N463" s="106"/>
      <c r="O463" s="106"/>
      <c r="P463" s="106"/>
      <c r="Q463" s="106"/>
      <c r="R463" s="106"/>
      <c r="S463" s="106"/>
      <c r="T463" s="106"/>
      <c r="U463" s="106"/>
      <c r="V463" s="106"/>
      <c r="W463" s="106"/>
      <c r="X463" s="106"/>
      <c r="Y463" s="106"/>
      <c r="Z463" s="106"/>
    </row>
    <row r="464" spans="1:26" ht="31.5" hidden="1" customHeight="1">
      <c r="A464" s="310" t="s">
        <v>1368</v>
      </c>
      <c r="B464" s="122" t="s">
        <v>1369</v>
      </c>
      <c r="C464" s="141"/>
      <c r="D464" s="141"/>
      <c r="E464" s="141"/>
      <c r="F464" s="141"/>
      <c r="G464" s="141"/>
      <c r="H464" s="106"/>
      <c r="I464" s="105"/>
      <c r="J464" s="105"/>
      <c r="K464" s="105"/>
      <c r="L464" s="105"/>
      <c r="M464" s="106"/>
      <c r="N464" s="106"/>
      <c r="O464" s="106"/>
      <c r="P464" s="106"/>
      <c r="Q464" s="106"/>
      <c r="R464" s="106"/>
      <c r="S464" s="106"/>
      <c r="T464" s="106"/>
      <c r="U464" s="106"/>
      <c r="V464" s="106"/>
      <c r="W464" s="106"/>
      <c r="X464" s="106"/>
      <c r="Y464" s="106"/>
      <c r="Z464" s="106"/>
    </row>
    <row r="465" spans="1:26" ht="31.5" hidden="1" customHeight="1">
      <c r="A465" s="310" t="s">
        <v>1370</v>
      </c>
      <c r="B465" s="122" t="s">
        <v>1371</v>
      </c>
      <c r="C465" s="141"/>
      <c r="D465" s="141"/>
      <c r="E465" s="141"/>
      <c r="F465" s="141"/>
      <c r="G465" s="141"/>
      <c r="H465" s="106"/>
      <c r="I465" s="105"/>
      <c r="J465" s="105"/>
      <c r="K465" s="105"/>
      <c r="L465" s="105"/>
      <c r="M465" s="106"/>
      <c r="N465" s="106"/>
      <c r="O465" s="106"/>
      <c r="P465" s="106"/>
      <c r="Q465" s="106"/>
      <c r="R465" s="106"/>
      <c r="S465" s="106"/>
      <c r="T465" s="106"/>
      <c r="U465" s="106"/>
      <c r="V465" s="106"/>
      <c r="W465" s="106"/>
      <c r="X465" s="106"/>
      <c r="Y465" s="106"/>
      <c r="Z465" s="106"/>
    </row>
    <row r="466" spans="1:26" ht="31.5" hidden="1" customHeight="1">
      <c r="A466" s="310" t="s">
        <v>1372</v>
      </c>
      <c r="B466" s="122" t="s">
        <v>1373</v>
      </c>
      <c r="C466" s="141"/>
      <c r="D466" s="141"/>
      <c r="E466" s="141"/>
      <c r="F466" s="141"/>
      <c r="G466" s="141"/>
      <c r="H466" s="106"/>
      <c r="I466" s="105"/>
      <c r="J466" s="105"/>
      <c r="K466" s="105"/>
      <c r="L466" s="105"/>
      <c r="M466" s="106"/>
      <c r="N466" s="106"/>
      <c r="O466" s="106"/>
      <c r="P466" s="106"/>
      <c r="Q466" s="106"/>
      <c r="R466" s="106"/>
      <c r="S466" s="106"/>
      <c r="T466" s="106"/>
      <c r="U466" s="106"/>
      <c r="V466" s="106"/>
      <c r="W466" s="106"/>
      <c r="X466" s="106"/>
      <c r="Y466" s="106"/>
      <c r="Z466" s="106"/>
    </row>
    <row r="467" spans="1:26" ht="31.5" hidden="1" customHeight="1">
      <c r="A467" s="310" t="s">
        <v>1374</v>
      </c>
      <c r="B467" s="122" t="s">
        <v>1375</v>
      </c>
      <c r="C467" s="141"/>
      <c r="D467" s="141"/>
      <c r="E467" s="141"/>
      <c r="F467" s="141"/>
      <c r="G467" s="141"/>
      <c r="H467" s="106"/>
      <c r="I467" s="105"/>
      <c r="J467" s="105"/>
      <c r="K467" s="105"/>
      <c r="L467" s="105"/>
      <c r="M467" s="106"/>
      <c r="N467" s="106"/>
      <c r="O467" s="106"/>
      <c r="P467" s="106"/>
      <c r="Q467" s="106"/>
      <c r="R467" s="106"/>
      <c r="S467" s="106"/>
      <c r="T467" s="106"/>
      <c r="U467" s="106"/>
      <c r="V467" s="106"/>
      <c r="W467" s="106"/>
      <c r="X467" s="106"/>
      <c r="Y467" s="106"/>
      <c r="Z467" s="106"/>
    </row>
    <row r="468" spans="1:26" ht="31.5" hidden="1" customHeight="1">
      <c r="A468" s="310" t="s">
        <v>1376</v>
      </c>
      <c r="B468" s="122" t="s">
        <v>1377</v>
      </c>
      <c r="C468" s="141"/>
      <c r="D468" s="141"/>
      <c r="E468" s="141"/>
      <c r="F468" s="141"/>
      <c r="G468" s="141"/>
      <c r="H468" s="106"/>
      <c r="I468" s="105"/>
      <c r="J468" s="105"/>
      <c r="K468" s="105"/>
      <c r="L468" s="105"/>
      <c r="M468" s="106"/>
      <c r="N468" s="106"/>
      <c r="O468" s="106"/>
      <c r="P468" s="106"/>
      <c r="Q468" s="106"/>
      <c r="R468" s="106"/>
      <c r="S468" s="106"/>
      <c r="T468" s="106"/>
      <c r="U468" s="106"/>
      <c r="V468" s="106"/>
      <c r="W468" s="106"/>
      <c r="X468" s="106"/>
      <c r="Y468" s="106"/>
      <c r="Z468" s="106"/>
    </row>
    <row r="469" spans="1:26" ht="39.75" hidden="1" customHeight="1">
      <c r="A469" s="349" t="s">
        <v>146</v>
      </c>
      <c r="B469" s="506" t="s">
        <v>3000</v>
      </c>
      <c r="C469" s="507"/>
      <c r="D469" s="507"/>
      <c r="E469" s="507"/>
      <c r="F469" s="507"/>
      <c r="G469" s="508"/>
      <c r="H469" s="509"/>
      <c r="I469" s="105">
        <f>SUM(D470:D475)</f>
        <v>0</v>
      </c>
      <c r="J469" s="105">
        <f>COUNT(D470:D475)*2</f>
        <v>0</v>
      </c>
      <c r="K469" s="105"/>
      <c r="L469" s="105"/>
      <c r="M469" s="106"/>
      <c r="N469" s="106"/>
      <c r="O469" s="106"/>
      <c r="P469" s="106"/>
      <c r="Q469" s="106"/>
      <c r="R469" s="106"/>
      <c r="S469" s="106"/>
      <c r="T469" s="106"/>
      <c r="U469" s="106"/>
      <c r="V469" s="106"/>
      <c r="W469" s="106"/>
      <c r="X469" s="106"/>
      <c r="Y469" s="106"/>
      <c r="Z469" s="106"/>
    </row>
    <row r="470" spans="1:26" ht="31.5" hidden="1" customHeight="1">
      <c r="A470" s="310" t="s">
        <v>1378</v>
      </c>
      <c r="B470" s="212" t="s">
        <v>1379</v>
      </c>
      <c r="C470" s="141"/>
      <c r="D470" s="141"/>
      <c r="E470" s="141"/>
      <c r="F470" s="141"/>
      <c r="G470" s="141"/>
      <c r="H470" s="106"/>
      <c r="I470" s="105"/>
      <c r="J470" s="105"/>
      <c r="K470" s="105"/>
      <c r="L470" s="105"/>
      <c r="M470" s="106"/>
      <c r="N470" s="106"/>
      <c r="O470" s="106"/>
      <c r="P470" s="106"/>
      <c r="Q470" s="106"/>
      <c r="R470" s="106"/>
      <c r="S470" s="106"/>
      <c r="T470" s="106"/>
      <c r="U470" s="106"/>
      <c r="V470" s="106"/>
      <c r="W470" s="106"/>
      <c r="X470" s="106"/>
      <c r="Y470" s="106"/>
      <c r="Z470" s="106"/>
    </row>
    <row r="471" spans="1:26" ht="31.5" hidden="1" customHeight="1">
      <c r="A471" s="310" t="s">
        <v>1380</v>
      </c>
      <c r="B471" s="212" t="s">
        <v>3001</v>
      </c>
      <c r="C471" s="141"/>
      <c r="D471" s="141"/>
      <c r="E471" s="141"/>
      <c r="F471" s="141"/>
      <c r="G471" s="141"/>
      <c r="H471" s="106"/>
      <c r="I471" s="105"/>
      <c r="J471" s="105"/>
      <c r="K471" s="105"/>
      <c r="L471" s="105"/>
      <c r="M471" s="106"/>
      <c r="N471" s="106"/>
      <c r="O471" s="106"/>
      <c r="P471" s="106"/>
      <c r="Q471" s="106"/>
      <c r="R471" s="106"/>
      <c r="S471" s="106"/>
      <c r="T471" s="106"/>
      <c r="U471" s="106"/>
      <c r="V471" s="106"/>
      <c r="W471" s="106"/>
      <c r="X471" s="106"/>
      <c r="Y471" s="106"/>
      <c r="Z471" s="106"/>
    </row>
    <row r="472" spans="1:26" ht="31.5" hidden="1" customHeight="1">
      <c r="A472" s="310" t="s">
        <v>1382</v>
      </c>
      <c r="B472" s="212" t="s">
        <v>3002</v>
      </c>
      <c r="C472" s="141"/>
      <c r="D472" s="141"/>
      <c r="E472" s="141"/>
      <c r="F472" s="141"/>
      <c r="G472" s="141"/>
      <c r="H472" s="106"/>
      <c r="I472" s="105"/>
      <c r="J472" s="105"/>
      <c r="K472" s="105"/>
      <c r="L472" s="105"/>
      <c r="M472" s="106"/>
      <c r="N472" s="106"/>
      <c r="O472" s="106"/>
      <c r="P472" s="106"/>
      <c r="Q472" s="106"/>
      <c r="R472" s="106"/>
      <c r="S472" s="106"/>
      <c r="T472" s="106"/>
      <c r="U472" s="106"/>
      <c r="V472" s="106"/>
      <c r="W472" s="106"/>
      <c r="X472" s="106"/>
      <c r="Y472" s="106"/>
      <c r="Z472" s="106"/>
    </row>
    <row r="473" spans="1:26" ht="31.5" hidden="1" customHeight="1">
      <c r="A473" s="310" t="s">
        <v>1384</v>
      </c>
      <c r="B473" s="212" t="s">
        <v>3003</v>
      </c>
      <c r="C473" s="141"/>
      <c r="D473" s="141"/>
      <c r="E473" s="141"/>
      <c r="F473" s="141"/>
      <c r="G473" s="141"/>
      <c r="H473" s="106"/>
      <c r="I473" s="105"/>
      <c r="J473" s="105"/>
      <c r="K473" s="105"/>
      <c r="L473" s="105"/>
      <c r="M473" s="106"/>
      <c r="N473" s="106"/>
      <c r="O473" s="106"/>
      <c r="P473" s="106"/>
      <c r="Q473" s="106"/>
      <c r="R473" s="106"/>
      <c r="S473" s="106"/>
      <c r="T473" s="106"/>
      <c r="U473" s="106"/>
      <c r="V473" s="106"/>
      <c r="W473" s="106"/>
      <c r="X473" s="106"/>
      <c r="Y473" s="106"/>
      <c r="Z473" s="106"/>
    </row>
    <row r="474" spans="1:26" ht="31.5" hidden="1" customHeight="1">
      <c r="A474" s="310" t="s">
        <v>1386</v>
      </c>
      <c r="B474" s="212" t="s">
        <v>3004</v>
      </c>
      <c r="C474" s="141"/>
      <c r="D474" s="141"/>
      <c r="E474" s="141"/>
      <c r="F474" s="141"/>
      <c r="G474" s="141"/>
      <c r="H474" s="106"/>
      <c r="I474" s="105"/>
      <c r="J474" s="105"/>
      <c r="K474" s="105"/>
      <c r="L474" s="105"/>
      <c r="M474" s="106"/>
      <c r="N474" s="106"/>
      <c r="O474" s="106"/>
      <c r="P474" s="106"/>
      <c r="Q474" s="106"/>
      <c r="R474" s="106"/>
      <c r="S474" s="106"/>
      <c r="T474" s="106"/>
      <c r="U474" s="106"/>
      <c r="V474" s="106"/>
      <c r="W474" s="106"/>
      <c r="X474" s="106"/>
      <c r="Y474" s="106"/>
      <c r="Z474" s="106"/>
    </row>
    <row r="475" spans="1:26" ht="47.25" hidden="1" customHeight="1">
      <c r="A475" s="310" t="s">
        <v>1388</v>
      </c>
      <c r="B475" s="212" t="s">
        <v>3005</v>
      </c>
      <c r="C475" s="141"/>
      <c r="D475" s="141"/>
      <c r="E475" s="141"/>
      <c r="F475" s="141"/>
      <c r="G475" s="141"/>
      <c r="H475" s="106"/>
      <c r="I475" s="105"/>
      <c r="J475" s="105"/>
      <c r="K475" s="105"/>
      <c r="L475" s="105"/>
      <c r="M475" s="106"/>
      <c r="N475" s="106"/>
      <c r="O475" s="106"/>
      <c r="P475" s="106"/>
      <c r="Q475" s="106"/>
      <c r="R475" s="106"/>
      <c r="S475" s="106"/>
      <c r="T475" s="106"/>
      <c r="U475" s="106"/>
      <c r="V475" s="106"/>
      <c r="W475" s="106"/>
      <c r="X475" s="106"/>
      <c r="Y475" s="106"/>
      <c r="Z475" s="106"/>
    </row>
    <row r="476" spans="1:26" ht="39.75" hidden="1" customHeight="1">
      <c r="A476" s="349" t="s">
        <v>148</v>
      </c>
      <c r="B476" s="506" t="s">
        <v>3006</v>
      </c>
      <c r="C476" s="507"/>
      <c r="D476" s="507"/>
      <c r="E476" s="507"/>
      <c r="F476" s="507"/>
      <c r="G476" s="508"/>
      <c r="H476" s="509"/>
      <c r="I476" s="105">
        <f>SUM(D477:D480)</f>
        <v>0</v>
      </c>
      <c r="J476" s="105">
        <f>COUNT(D477:D480)*2</f>
        <v>0</v>
      </c>
      <c r="K476" s="105"/>
      <c r="L476" s="105"/>
      <c r="M476" s="106"/>
      <c r="N476" s="106"/>
      <c r="O476" s="106"/>
      <c r="P476" s="106"/>
      <c r="Q476" s="106"/>
      <c r="R476" s="106"/>
      <c r="S476" s="106"/>
      <c r="T476" s="106"/>
      <c r="U476" s="106"/>
      <c r="V476" s="106"/>
      <c r="W476" s="106"/>
      <c r="X476" s="106"/>
      <c r="Y476" s="106"/>
      <c r="Z476" s="106"/>
    </row>
    <row r="477" spans="1:26" ht="31.5" hidden="1" customHeight="1">
      <c r="A477" s="310" t="s">
        <v>1390</v>
      </c>
      <c r="B477" s="212" t="s">
        <v>3007</v>
      </c>
      <c r="C477" s="141"/>
      <c r="D477" s="141"/>
      <c r="E477" s="141"/>
      <c r="F477" s="141"/>
      <c r="G477" s="141"/>
      <c r="H477" s="106"/>
      <c r="I477" s="105"/>
      <c r="J477" s="105"/>
      <c r="K477" s="105"/>
      <c r="L477" s="105"/>
      <c r="M477" s="106"/>
      <c r="N477" s="106"/>
      <c r="O477" s="106"/>
      <c r="P477" s="106"/>
      <c r="Q477" s="106"/>
      <c r="R477" s="106"/>
      <c r="S477" s="106"/>
      <c r="T477" s="106"/>
      <c r="U477" s="106"/>
      <c r="V477" s="106"/>
      <c r="W477" s="106"/>
      <c r="X477" s="106"/>
      <c r="Y477" s="106"/>
      <c r="Z477" s="106"/>
    </row>
    <row r="478" spans="1:26" ht="31.5" hidden="1" customHeight="1">
      <c r="A478" s="310" t="s">
        <v>1392</v>
      </c>
      <c r="B478" s="212" t="s">
        <v>3008</v>
      </c>
      <c r="C478" s="141"/>
      <c r="D478" s="141"/>
      <c r="E478" s="141"/>
      <c r="F478" s="141"/>
      <c r="G478" s="141"/>
      <c r="H478" s="106"/>
      <c r="I478" s="105"/>
      <c r="J478" s="105"/>
      <c r="K478" s="105"/>
      <c r="L478" s="105"/>
      <c r="M478" s="106"/>
      <c r="N478" s="106"/>
      <c r="O478" s="106"/>
      <c r="P478" s="106"/>
      <c r="Q478" s="106"/>
      <c r="R478" s="106"/>
      <c r="S478" s="106"/>
      <c r="T478" s="106"/>
      <c r="U478" s="106"/>
      <c r="V478" s="106"/>
      <c r="W478" s="106"/>
      <c r="X478" s="106"/>
      <c r="Y478" s="106"/>
      <c r="Z478" s="106"/>
    </row>
    <row r="479" spans="1:26" ht="31.5" hidden="1" customHeight="1">
      <c r="A479" s="310" t="s">
        <v>1394</v>
      </c>
      <c r="B479" s="212" t="s">
        <v>3009</v>
      </c>
      <c r="C479" s="141"/>
      <c r="D479" s="141"/>
      <c r="E479" s="141"/>
      <c r="F479" s="141"/>
      <c r="G479" s="141"/>
      <c r="H479" s="106"/>
      <c r="I479" s="105"/>
      <c r="J479" s="105"/>
      <c r="K479" s="105"/>
      <c r="L479" s="105"/>
      <c r="M479" s="106"/>
      <c r="N479" s="106"/>
      <c r="O479" s="106"/>
      <c r="P479" s="106"/>
      <c r="Q479" s="106"/>
      <c r="R479" s="106"/>
      <c r="S479" s="106"/>
      <c r="T479" s="106"/>
      <c r="U479" s="106"/>
      <c r="V479" s="106"/>
      <c r="W479" s="106"/>
      <c r="X479" s="106"/>
      <c r="Y479" s="106"/>
      <c r="Z479" s="106"/>
    </row>
    <row r="480" spans="1:26" ht="47.25" hidden="1" customHeight="1">
      <c r="A480" s="310" t="s">
        <v>1396</v>
      </c>
      <c r="B480" s="212" t="s">
        <v>3010</v>
      </c>
      <c r="C480" s="141"/>
      <c r="D480" s="141"/>
      <c r="E480" s="141"/>
      <c r="F480" s="141"/>
      <c r="G480" s="141"/>
      <c r="H480" s="106"/>
      <c r="I480" s="105"/>
      <c r="J480" s="105"/>
      <c r="K480" s="105"/>
      <c r="L480" s="105"/>
      <c r="M480" s="106"/>
      <c r="N480" s="106"/>
      <c r="O480" s="106"/>
      <c r="P480" s="106"/>
      <c r="Q480" s="106"/>
      <c r="R480" s="106"/>
      <c r="S480" s="106"/>
      <c r="T480" s="106"/>
      <c r="U480" s="106"/>
      <c r="V480" s="106"/>
      <c r="W480" s="106"/>
      <c r="X480" s="106"/>
      <c r="Y480" s="106"/>
      <c r="Z480" s="106"/>
    </row>
    <row r="481" spans="1:26" ht="18.75" hidden="1" customHeight="1">
      <c r="A481" s="349"/>
      <c r="B481" s="214" t="s">
        <v>1398</v>
      </c>
      <c r="C481" s="325"/>
      <c r="D481" s="325"/>
      <c r="E481" s="325"/>
      <c r="F481" s="325"/>
      <c r="G481" s="325"/>
      <c r="I481" s="105"/>
      <c r="J481" s="105"/>
      <c r="K481" s="105"/>
      <c r="L481" s="105"/>
      <c r="M481" s="106"/>
      <c r="N481" s="106"/>
      <c r="O481" s="106"/>
      <c r="P481" s="106"/>
      <c r="Q481" s="106"/>
      <c r="R481" s="106"/>
      <c r="S481" s="106"/>
      <c r="T481" s="106"/>
      <c r="U481" s="106"/>
      <c r="V481" s="106"/>
      <c r="W481" s="106"/>
      <c r="X481" s="106"/>
      <c r="Y481" s="106"/>
      <c r="Z481" s="106"/>
    </row>
    <row r="482" spans="1:26" ht="27" hidden="1" customHeight="1">
      <c r="A482" s="349" t="s">
        <v>150</v>
      </c>
      <c r="B482" s="506" t="s">
        <v>3011</v>
      </c>
      <c r="C482" s="507"/>
      <c r="D482" s="507"/>
      <c r="E482" s="507"/>
      <c r="F482" s="507"/>
      <c r="G482" s="508"/>
      <c r="H482" s="509"/>
      <c r="I482" s="105">
        <f>SUM(D483:D498)</f>
        <v>0</v>
      </c>
      <c r="J482" s="105">
        <f>COUNT(D483:D498)*2</f>
        <v>0</v>
      </c>
      <c r="K482" s="105"/>
      <c r="L482" s="105"/>
      <c r="M482" s="106"/>
      <c r="N482" s="106"/>
      <c r="O482" s="106"/>
      <c r="P482" s="106"/>
      <c r="Q482" s="106"/>
      <c r="R482" s="106"/>
      <c r="S482" s="106"/>
      <c r="T482" s="106"/>
      <c r="U482" s="106"/>
      <c r="V482" s="106"/>
      <c r="W482" s="106"/>
      <c r="X482" s="106"/>
      <c r="Y482" s="106"/>
      <c r="Z482" s="106"/>
    </row>
    <row r="483" spans="1:26" ht="47.25" hidden="1" customHeight="1">
      <c r="A483" s="310" t="s">
        <v>1399</v>
      </c>
      <c r="B483" s="212" t="s">
        <v>410</v>
      </c>
      <c r="C483" s="141"/>
      <c r="D483" s="141"/>
      <c r="E483" s="141"/>
      <c r="F483" s="141"/>
      <c r="G483" s="141"/>
      <c r="H483" s="106"/>
      <c r="I483" s="105"/>
      <c r="J483" s="105"/>
      <c r="K483" s="105"/>
      <c r="L483" s="105"/>
      <c r="M483" s="106"/>
      <c r="N483" s="106"/>
      <c r="O483" s="106"/>
      <c r="P483" s="106"/>
      <c r="Q483" s="106"/>
      <c r="R483" s="106"/>
      <c r="S483" s="106"/>
      <c r="T483" s="106"/>
      <c r="U483" s="106"/>
      <c r="V483" s="106"/>
      <c r="W483" s="106"/>
      <c r="X483" s="106"/>
      <c r="Y483" s="106"/>
      <c r="Z483" s="106"/>
    </row>
    <row r="484" spans="1:26" ht="47.25" hidden="1" customHeight="1">
      <c r="A484" s="310" t="s">
        <v>1401</v>
      </c>
      <c r="B484" s="122" t="s">
        <v>1402</v>
      </c>
      <c r="C484" s="141"/>
      <c r="D484" s="141"/>
      <c r="E484" s="141"/>
      <c r="F484" s="141"/>
      <c r="G484" s="141"/>
      <c r="H484" s="106"/>
      <c r="I484" s="105"/>
      <c r="J484" s="105"/>
      <c r="K484" s="105"/>
      <c r="L484" s="105"/>
      <c r="M484" s="106"/>
      <c r="N484" s="106"/>
      <c r="O484" s="106"/>
      <c r="P484" s="106"/>
      <c r="Q484" s="106"/>
      <c r="R484" s="106"/>
      <c r="S484" s="106"/>
      <c r="T484" s="106"/>
      <c r="U484" s="106"/>
      <c r="V484" s="106"/>
      <c r="W484" s="106"/>
      <c r="X484" s="106"/>
      <c r="Y484" s="106"/>
      <c r="Z484" s="106"/>
    </row>
    <row r="485" spans="1:26" ht="47.25" hidden="1" customHeight="1">
      <c r="A485" s="310" t="s">
        <v>1403</v>
      </c>
      <c r="B485" s="212" t="s">
        <v>414</v>
      </c>
      <c r="C485" s="141"/>
      <c r="D485" s="141"/>
      <c r="E485" s="141"/>
      <c r="F485" s="141"/>
      <c r="G485" s="141"/>
      <c r="H485" s="106"/>
      <c r="I485" s="105"/>
      <c r="J485" s="105"/>
      <c r="K485" s="105"/>
      <c r="L485" s="105"/>
      <c r="M485" s="106"/>
      <c r="N485" s="106"/>
      <c r="O485" s="106"/>
      <c r="P485" s="106"/>
      <c r="Q485" s="106"/>
      <c r="R485" s="106"/>
      <c r="S485" s="106"/>
      <c r="T485" s="106"/>
      <c r="U485" s="106"/>
      <c r="V485" s="106"/>
      <c r="W485" s="106"/>
      <c r="X485" s="106"/>
      <c r="Y485" s="106"/>
      <c r="Z485" s="106"/>
    </row>
    <row r="486" spans="1:26" ht="47.25" hidden="1" customHeight="1">
      <c r="A486" s="310" t="s">
        <v>1405</v>
      </c>
      <c r="B486" s="212" t="s">
        <v>416</v>
      </c>
      <c r="C486" s="141"/>
      <c r="D486" s="141"/>
      <c r="E486" s="141"/>
      <c r="F486" s="141"/>
      <c r="G486" s="141"/>
      <c r="H486" s="106"/>
      <c r="I486" s="105"/>
      <c r="J486" s="105"/>
      <c r="K486" s="105"/>
      <c r="L486" s="105"/>
      <c r="M486" s="106"/>
      <c r="N486" s="106"/>
      <c r="O486" s="106"/>
      <c r="P486" s="106"/>
      <c r="Q486" s="106"/>
      <c r="R486" s="106"/>
      <c r="S486" s="106"/>
      <c r="T486" s="106"/>
      <c r="U486" s="106"/>
      <c r="V486" s="106"/>
      <c r="W486" s="106"/>
      <c r="X486" s="106"/>
      <c r="Y486" s="106"/>
      <c r="Z486" s="106"/>
    </row>
    <row r="487" spans="1:26" ht="47.25" hidden="1" customHeight="1">
      <c r="A487" s="310" t="s">
        <v>1407</v>
      </c>
      <c r="B487" s="212" t="s">
        <v>3012</v>
      </c>
      <c r="C487" s="141"/>
      <c r="D487" s="141"/>
      <c r="E487" s="141"/>
      <c r="F487" s="141"/>
      <c r="G487" s="141"/>
      <c r="H487" s="106"/>
      <c r="I487" s="105"/>
      <c r="J487" s="105"/>
      <c r="K487" s="105"/>
      <c r="L487" s="105"/>
      <c r="M487" s="106"/>
      <c r="N487" s="106"/>
      <c r="O487" s="106"/>
      <c r="P487" s="106"/>
      <c r="Q487" s="106"/>
      <c r="R487" s="106"/>
      <c r="S487" s="106"/>
      <c r="T487" s="106"/>
      <c r="U487" s="106"/>
      <c r="V487" s="106"/>
      <c r="W487" s="106"/>
      <c r="X487" s="106"/>
      <c r="Y487" s="106"/>
      <c r="Z487" s="106"/>
    </row>
    <row r="488" spans="1:26" ht="78.75" hidden="1" customHeight="1">
      <c r="A488" s="310" t="s">
        <v>1409</v>
      </c>
      <c r="B488" s="212" t="s">
        <v>420</v>
      </c>
      <c r="C488" s="141"/>
      <c r="D488" s="141"/>
      <c r="E488" s="141"/>
      <c r="F488" s="141"/>
      <c r="G488" s="141"/>
      <c r="H488" s="106"/>
      <c r="I488" s="105"/>
      <c r="J488" s="105"/>
      <c r="K488" s="105"/>
      <c r="L488" s="105"/>
      <c r="M488" s="106"/>
      <c r="N488" s="106"/>
      <c r="O488" s="106"/>
      <c r="P488" s="106"/>
      <c r="Q488" s="106"/>
      <c r="R488" s="106"/>
      <c r="S488" s="106"/>
      <c r="T488" s="106"/>
      <c r="U488" s="106"/>
      <c r="V488" s="106"/>
      <c r="W488" s="106"/>
      <c r="X488" s="106"/>
      <c r="Y488" s="106"/>
      <c r="Z488" s="106"/>
    </row>
    <row r="489" spans="1:26" ht="47.25" hidden="1" customHeight="1">
      <c r="A489" s="310" t="s">
        <v>1411</v>
      </c>
      <c r="B489" s="212" t="s">
        <v>422</v>
      </c>
      <c r="C489" s="141"/>
      <c r="D489" s="141"/>
      <c r="E489" s="141"/>
      <c r="F489" s="141"/>
      <c r="G489" s="141"/>
      <c r="H489" s="106"/>
      <c r="I489" s="105"/>
      <c r="J489" s="105"/>
      <c r="K489" s="105"/>
      <c r="L489" s="105"/>
      <c r="M489" s="106"/>
      <c r="N489" s="106"/>
      <c r="O489" s="106"/>
      <c r="P489" s="106"/>
      <c r="Q489" s="106"/>
      <c r="R489" s="106"/>
      <c r="S489" s="106"/>
      <c r="T489" s="106"/>
      <c r="U489" s="106"/>
      <c r="V489" s="106"/>
      <c r="W489" s="106"/>
      <c r="X489" s="106"/>
      <c r="Y489" s="106"/>
      <c r="Z489" s="106"/>
    </row>
    <row r="490" spans="1:26" ht="47.25" hidden="1" customHeight="1">
      <c r="A490" s="310" t="s">
        <v>1413</v>
      </c>
      <c r="B490" s="212" t="s">
        <v>3013</v>
      </c>
      <c r="C490" s="141"/>
      <c r="D490" s="141"/>
      <c r="E490" s="141"/>
      <c r="F490" s="141"/>
      <c r="G490" s="141"/>
      <c r="H490" s="106"/>
      <c r="I490" s="105"/>
      <c r="J490" s="105"/>
      <c r="K490" s="105"/>
      <c r="L490" s="105"/>
      <c r="M490" s="106"/>
      <c r="N490" s="106"/>
      <c r="O490" s="106"/>
      <c r="P490" s="106"/>
      <c r="Q490" s="106"/>
      <c r="R490" s="106"/>
      <c r="S490" s="106"/>
      <c r="T490" s="106"/>
      <c r="U490" s="106"/>
      <c r="V490" s="106"/>
      <c r="W490" s="106"/>
      <c r="X490" s="106"/>
      <c r="Y490" s="106"/>
      <c r="Z490" s="106"/>
    </row>
    <row r="491" spans="1:26" ht="46.5" hidden="1" customHeight="1">
      <c r="A491" s="310" t="s">
        <v>1417</v>
      </c>
      <c r="B491" s="212" t="s">
        <v>3014</v>
      </c>
      <c r="C491" s="141"/>
      <c r="D491" s="141"/>
      <c r="E491" s="141"/>
      <c r="F491" s="141"/>
      <c r="G491" s="141"/>
      <c r="H491" s="106"/>
      <c r="I491" s="105"/>
      <c r="J491" s="105"/>
      <c r="K491" s="105"/>
      <c r="L491" s="105"/>
      <c r="M491" s="106"/>
      <c r="N491" s="106"/>
      <c r="O491" s="106"/>
      <c r="P491" s="106"/>
      <c r="Q491" s="106"/>
      <c r="R491" s="106"/>
      <c r="S491" s="106"/>
      <c r="T491" s="106"/>
      <c r="U491" s="106"/>
      <c r="V491" s="106"/>
      <c r="W491" s="106"/>
      <c r="X491" s="106"/>
      <c r="Y491" s="106"/>
      <c r="Z491" s="106"/>
    </row>
    <row r="492" spans="1:26" ht="46.5" hidden="1" customHeight="1">
      <c r="A492" s="128" t="s">
        <v>1419</v>
      </c>
      <c r="B492" s="129" t="s">
        <v>1420</v>
      </c>
      <c r="C492" s="143"/>
      <c r="D492" s="131"/>
      <c r="E492" s="143"/>
      <c r="F492" s="149"/>
      <c r="G492" s="133"/>
      <c r="H492" s="279"/>
      <c r="I492" s="105"/>
      <c r="J492" s="105"/>
      <c r="K492" s="105"/>
      <c r="L492" s="105"/>
      <c r="M492" s="106"/>
      <c r="N492" s="106"/>
      <c r="O492" s="106"/>
      <c r="P492" s="106"/>
      <c r="Q492" s="106"/>
      <c r="R492" s="106"/>
      <c r="S492" s="106"/>
      <c r="T492" s="106"/>
      <c r="U492" s="106"/>
      <c r="V492" s="106"/>
      <c r="W492" s="106"/>
      <c r="X492" s="106"/>
      <c r="Y492" s="106"/>
      <c r="Z492" s="106"/>
    </row>
    <row r="493" spans="1:26" ht="46.5" hidden="1" customHeight="1">
      <c r="A493" s="219" t="s">
        <v>1421</v>
      </c>
      <c r="B493" s="220" t="s">
        <v>1422</v>
      </c>
      <c r="C493" s="143"/>
      <c r="D493" s="131"/>
      <c r="E493" s="143"/>
      <c r="F493" s="149"/>
      <c r="G493" s="144"/>
      <c r="H493" s="516"/>
      <c r="I493" s="105"/>
      <c r="J493" s="105"/>
      <c r="K493" s="105"/>
      <c r="L493" s="105"/>
      <c r="M493" s="106"/>
      <c r="N493" s="106"/>
      <c r="O493" s="106"/>
      <c r="P493" s="106"/>
      <c r="Q493" s="106"/>
      <c r="R493" s="106"/>
      <c r="S493" s="106"/>
      <c r="T493" s="106"/>
      <c r="U493" s="106"/>
      <c r="V493" s="106"/>
      <c r="W493" s="106"/>
      <c r="X493" s="106"/>
      <c r="Y493" s="106"/>
      <c r="Z493" s="106"/>
    </row>
    <row r="494" spans="1:26" ht="46.5" hidden="1" customHeight="1">
      <c r="A494" s="121" t="s">
        <v>1423</v>
      </c>
      <c r="B494" s="122" t="s">
        <v>1424</v>
      </c>
      <c r="C494" s="143"/>
      <c r="D494" s="131"/>
      <c r="E494" s="143"/>
      <c r="F494" s="149"/>
      <c r="G494" s="144"/>
      <c r="H494" s="516"/>
      <c r="I494" s="105"/>
      <c r="J494" s="105"/>
      <c r="K494" s="105"/>
      <c r="L494" s="105"/>
      <c r="M494" s="106"/>
      <c r="N494" s="106"/>
      <c r="O494" s="106"/>
      <c r="P494" s="106"/>
      <c r="Q494" s="106"/>
      <c r="R494" s="106"/>
      <c r="S494" s="106"/>
      <c r="T494" s="106"/>
      <c r="U494" s="106"/>
      <c r="V494" s="106"/>
      <c r="W494" s="106"/>
      <c r="X494" s="106"/>
      <c r="Y494" s="106"/>
      <c r="Z494" s="106"/>
    </row>
    <row r="495" spans="1:26" ht="23.25" hidden="1" customHeight="1">
      <c r="A495" s="121" t="s">
        <v>152</v>
      </c>
      <c r="B495" s="517" t="s">
        <v>1425</v>
      </c>
      <c r="C495" s="518"/>
      <c r="D495" s="518"/>
      <c r="E495" s="518"/>
      <c r="F495" s="518"/>
      <c r="G495" s="519"/>
      <c r="H495" s="520"/>
      <c r="I495" s="105"/>
      <c r="J495" s="105"/>
      <c r="K495" s="105"/>
      <c r="L495" s="105"/>
      <c r="M495" s="106"/>
      <c r="N495" s="106"/>
      <c r="O495" s="106"/>
      <c r="P495" s="106"/>
      <c r="Q495" s="106"/>
      <c r="R495" s="106"/>
      <c r="S495" s="106"/>
      <c r="T495" s="106"/>
      <c r="U495" s="106"/>
      <c r="V495" s="106"/>
      <c r="W495" s="106"/>
      <c r="X495" s="106"/>
      <c r="Y495" s="106"/>
      <c r="Z495" s="106"/>
    </row>
    <row r="496" spans="1:26" ht="14.25" hidden="1" customHeight="1">
      <c r="A496" s="222" t="s">
        <v>1426</v>
      </c>
      <c r="B496" s="223"/>
      <c r="C496" s="223"/>
      <c r="D496" s="223"/>
      <c r="E496" s="223"/>
      <c r="F496" s="223"/>
      <c r="G496" s="224"/>
      <c r="H496" s="521"/>
      <c r="I496" s="105"/>
      <c r="J496" s="105"/>
      <c r="K496" s="105"/>
      <c r="L496" s="105"/>
      <c r="M496" s="106"/>
      <c r="N496" s="106"/>
      <c r="O496" s="106"/>
      <c r="P496" s="106"/>
      <c r="Q496" s="106"/>
      <c r="R496" s="106"/>
      <c r="S496" s="106"/>
      <c r="T496" s="106"/>
      <c r="U496" s="106"/>
      <c r="V496" s="106"/>
      <c r="W496" s="106"/>
      <c r="X496" s="106"/>
      <c r="Y496" s="106"/>
      <c r="Z496" s="106"/>
    </row>
    <row r="497" spans="1:26" ht="14.25" hidden="1" customHeight="1">
      <c r="A497" s="222" t="s">
        <v>1427</v>
      </c>
      <c r="B497" s="223"/>
      <c r="C497" s="223"/>
      <c r="D497" s="223"/>
      <c r="E497" s="223"/>
      <c r="F497" s="223"/>
      <c r="G497" s="224"/>
      <c r="H497" s="521"/>
      <c r="I497" s="105"/>
      <c r="J497" s="105"/>
      <c r="K497" s="105"/>
      <c r="L497" s="105"/>
      <c r="M497" s="106"/>
      <c r="N497" s="106"/>
      <c r="O497" s="106"/>
      <c r="P497" s="106"/>
      <c r="Q497" s="106"/>
      <c r="R497" s="106"/>
      <c r="S497" s="106"/>
      <c r="T497" s="106"/>
      <c r="U497" s="106"/>
      <c r="V497" s="106"/>
      <c r="W497" s="106"/>
      <c r="X497" s="106"/>
      <c r="Y497" s="106"/>
      <c r="Z497" s="106"/>
    </row>
    <row r="498" spans="1:26" ht="63" hidden="1" customHeight="1">
      <c r="A498" s="222" t="s">
        <v>1428</v>
      </c>
      <c r="B498" s="223"/>
      <c r="C498" s="223"/>
      <c r="D498" s="223"/>
      <c r="E498" s="223"/>
      <c r="F498" s="223"/>
      <c r="G498" s="224"/>
      <c r="H498" s="521"/>
      <c r="I498" s="105"/>
      <c r="J498" s="105"/>
      <c r="K498" s="105"/>
      <c r="L498" s="105"/>
      <c r="M498" s="106"/>
      <c r="N498" s="106"/>
      <c r="O498" s="106"/>
      <c r="P498" s="106"/>
      <c r="Q498" s="106"/>
      <c r="R498" s="106"/>
      <c r="S498" s="106"/>
      <c r="T498" s="106"/>
      <c r="U498" s="106"/>
      <c r="V498" s="106"/>
      <c r="W498" s="106"/>
      <c r="X498" s="106"/>
      <c r="Y498" s="106"/>
      <c r="Z498" s="106"/>
    </row>
    <row r="499" spans="1:26" ht="23.25" customHeight="1">
      <c r="A499" s="205"/>
      <c r="B499" s="1607" t="s">
        <v>1429</v>
      </c>
      <c r="C499" s="1570"/>
      <c r="D499" s="1570"/>
      <c r="E499" s="1570"/>
      <c r="F499" s="1570"/>
      <c r="G499" s="1573"/>
      <c r="H499" s="450"/>
      <c r="I499" s="287">
        <f t="shared" ref="I499:J499" si="11">I500+I507+I515+I524+I531+I539</f>
        <v>74</v>
      </c>
      <c r="J499" s="287">
        <f t="shared" si="11"/>
        <v>74</v>
      </c>
      <c r="K499" s="287">
        <f t="shared" ref="K499:K500" si="12">I499*100/J499</f>
        <v>100</v>
      </c>
      <c r="L499" s="287"/>
      <c r="M499" s="63"/>
      <c r="N499" s="63"/>
      <c r="O499" s="63"/>
      <c r="P499" s="63"/>
      <c r="Q499" s="63"/>
      <c r="R499" s="63"/>
      <c r="S499" s="63"/>
      <c r="T499" s="63"/>
      <c r="U499" s="63"/>
      <c r="V499" s="63"/>
      <c r="W499" s="63"/>
      <c r="X499" s="63"/>
      <c r="Y499" s="63"/>
      <c r="Z499" s="63"/>
    </row>
    <row r="500" spans="1:26" ht="23.25" customHeight="1">
      <c r="A500" s="89" t="s">
        <v>262</v>
      </c>
      <c r="B500" s="1605" t="s">
        <v>3015</v>
      </c>
      <c r="C500" s="1570"/>
      <c r="D500" s="1570"/>
      <c r="E500" s="1570"/>
      <c r="F500" s="1570"/>
      <c r="G500" s="1573"/>
      <c r="H500" s="452"/>
      <c r="I500" s="287">
        <f>SUM(D502:D505)</f>
        <v>6</v>
      </c>
      <c r="J500" s="287">
        <f>COUNT(D502:D505)*2</f>
        <v>6</v>
      </c>
      <c r="K500" s="287">
        <f t="shared" si="12"/>
        <v>100</v>
      </c>
      <c r="L500" s="287"/>
      <c r="M500" s="63"/>
      <c r="N500" s="63"/>
      <c r="O500" s="63"/>
      <c r="P500" s="63"/>
      <c r="Q500" s="63"/>
      <c r="R500" s="63"/>
      <c r="S500" s="63"/>
      <c r="T500" s="63"/>
      <c r="U500" s="63"/>
      <c r="V500" s="63"/>
      <c r="W500" s="63"/>
      <c r="X500" s="63"/>
      <c r="Y500" s="63"/>
      <c r="Z500" s="63"/>
    </row>
    <row r="501" spans="1:26" ht="31.5" hidden="1" customHeight="1">
      <c r="A501" s="369" t="s">
        <v>1430</v>
      </c>
      <c r="B501" s="122" t="s">
        <v>3016</v>
      </c>
      <c r="C501" s="125"/>
      <c r="D501" s="125"/>
      <c r="E501" s="125"/>
      <c r="F501" s="125"/>
      <c r="G501" s="125"/>
      <c r="I501" s="105"/>
      <c r="J501" s="105"/>
      <c r="K501" s="105"/>
      <c r="L501" s="105"/>
      <c r="M501" s="106"/>
      <c r="N501" s="106"/>
      <c r="O501" s="106"/>
      <c r="P501" s="106"/>
      <c r="Q501" s="106"/>
      <c r="R501" s="106"/>
      <c r="S501" s="106"/>
      <c r="T501" s="106"/>
      <c r="U501" s="106"/>
      <c r="V501" s="106"/>
      <c r="W501" s="106"/>
      <c r="X501" s="106"/>
      <c r="Y501" s="106"/>
      <c r="Z501" s="106"/>
    </row>
    <row r="502" spans="1:26" ht="75">
      <c r="A502" s="89" t="s">
        <v>2481</v>
      </c>
      <c r="B502" s="69" t="s">
        <v>3017</v>
      </c>
      <c r="C502" s="93" t="s">
        <v>1434</v>
      </c>
      <c r="D502" s="94">
        <v>2</v>
      </c>
      <c r="E502" s="94" t="s">
        <v>599</v>
      </c>
      <c r="F502" s="69" t="s">
        <v>3018</v>
      </c>
      <c r="G502" s="154"/>
      <c r="H502" s="446"/>
      <c r="I502" s="287"/>
      <c r="J502" s="287"/>
      <c r="K502" s="287"/>
      <c r="L502" s="287"/>
      <c r="M502" s="63"/>
      <c r="N502" s="63"/>
      <c r="O502" s="63"/>
      <c r="P502" s="63"/>
      <c r="Q502" s="63"/>
      <c r="R502" s="63"/>
      <c r="S502" s="63"/>
      <c r="T502" s="63"/>
      <c r="U502" s="63"/>
      <c r="V502" s="63"/>
      <c r="W502" s="63"/>
      <c r="X502" s="63"/>
      <c r="Y502" s="63"/>
      <c r="Z502" s="63"/>
    </row>
    <row r="503" spans="1:26" ht="31.5" hidden="1" customHeight="1">
      <c r="A503" s="369" t="s">
        <v>1436</v>
      </c>
      <c r="B503" s="122" t="s">
        <v>3019</v>
      </c>
      <c r="C503" s="125"/>
      <c r="D503" s="125"/>
      <c r="E503" s="125"/>
      <c r="F503" s="125"/>
      <c r="G503" s="125"/>
      <c r="I503" s="105"/>
      <c r="J503" s="105"/>
      <c r="K503" s="105"/>
      <c r="L503" s="105"/>
      <c r="M503" s="106"/>
      <c r="N503" s="106"/>
      <c r="O503" s="106"/>
      <c r="P503" s="106"/>
      <c r="Q503" s="106"/>
      <c r="R503" s="106"/>
      <c r="S503" s="106"/>
      <c r="T503" s="106"/>
      <c r="U503" s="106"/>
      <c r="V503" s="106"/>
      <c r="W503" s="106"/>
      <c r="X503" s="106"/>
      <c r="Y503" s="106"/>
      <c r="Z503" s="106"/>
    </row>
    <row r="504" spans="1:26" ht="50">
      <c r="A504" s="89" t="s">
        <v>2482</v>
      </c>
      <c r="B504" s="69" t="s">
        <v>3020</v>
      </c>
      <c r="C504" s="93" t="s">
        <v>3021</v>
      </c>
      <c r="D504" s="94">
        <v>2</v>
      </c>
      <c r="E504" s="94" t="s">
        <v>599</v>
      </c>
      <c r="F504" s="69" t="s">
        <v>3022</v>
      </c>
      <c r="G504" s="154"/>
      <c r="H504" s="446"/>
      <c r="I504" s="287"/>
      <c r="J504" s="287"/>
      <c r="K504" s="287"/>
      <c r="L504" s="287"/>
      <c r="M504" s="63"/>
      <c r="N504" s="63"/>
      <c r="O504" s="63"/>
      <c r="P504" s="63"/>
      <c r="Q504" s="63"/>
      <c r="R504" s="63"/>
      <c r="S504" s="63"/>
      <c r="T504" s="63"/>
      <c r="U504" s="63"/>
      <c r="V504" s="63"/>
      <c r="W504" s="63"/>
      <c r="X504" s="63"/>
      <c r="Y504" s="63"/>
      <c r="Z504" s="63"/>
    </row>
    <row r="505" spans="1:26" ht="75">
      <c r="A505" s="89" t="s">
        <v>2483</v>
      </c>
      <c r="B505" s="69" t="s">
        <v>3023</v>
      </c>
      <c r="C505" s="478" t="s">
        <v>1445</v>
      </c>
      <c r="D505" s="94">
        <v>2</v>
      </c>
      <c r="E505" s="94" t="s">
        <v>599</v>
      </c>
      <c r="F505" s="69" t="s">
        <v>1446</v>
      </c>
      <c r="G505" s="154"/>
      <c r="H505" s="446"/>
      <c r="I505" s="287"/>
      <c r="J505" s="287"/>
      <c r="K505" s="287"/>
      <c r="L505" s="287"/>
      <c r="M505" s="63"/>
      <c r="N505" s="63"/>
      <c r="O505" s="63"/>
      <c r="P505" s="63"/>
      <c r="Q505" s="63"/>
      <c r="R505" s="63"/>
      <c r="S505" s="63"/>
      <c r="T505" s="63"/>
      <c r="U505" s="63"/>
      <c r="V505" s="63"/>
      <c r="W505" s="63"/>
      <c r="X505" s="63"/>
      <c r="Y505" s="63"/>
      <c r="Z505" s="63"/>
    </row>
    <row r="506" spans="1:26" ht="30" hidden="1" customHeight="1">
      <c r="A506" s="369" t="s">
        <v>1447</v>
      </c>
      <c r="B506" s="109" t="s">
        <v>3024</v>
      </c>
      <c r="C506" s="125"/>
      <c r="D506" s="125"/>
      <c r="E506" s="125"/>
      <c r="F506" s="125"/>
      <c r="G506" s="125"/>
      <c r="I506" s="105"/>
      <c r="J506" s="105"/>
      <c r="K506" s="105"/>
      <c r="L506" s="105"/>
      <c r="M506" s="106"/>
      <c r="N506" s="106"/>
      <c r="O506" s="106"/>
      <c r="P506" s="106"/>
      <c r="Q506" s="106"/>
      <c r="R506" s="106"/>
      <c r="S506" s="106"/>
      <c r="T506" s="106"/>
      <c r="U506" s="106"/>
      <c r="V506" s="106"/>
      <c r="W506" s="106"/>
      <c r="X506" s="106"/>
      <c r="Y506" s="106"/>
      <c r="Z506" s="106"/>
    </row>
    <row r="507" spans="1:26" ht="23.25" customHeight="1">
      <c r="A507" s="158" t="s">
        <v>263</v>
      </c>
      <c r="B507" s="1605" t="s">
        <v>3025</v>
      </c>
      <c r="C507" s="1570"/>
      <c r="D507" s="1570"/>
      <c r="E507" s="1570"/>
      <c r="F507" s="1570"/>
      <c r="G507" s="1573"/>
      <c r="H507" s="452"/>
      <c r="I507" s="287">
        <f>SUM(D508:D514)</f>
        <v>14</v>
      </c>
      <c r="J507" s="287">
        <f>COUNT(D508:D514)*2</f>
        <v>14</v>
      </c>
      <c r="K507" s="287">
        <f>I507*100/J507</f>
        <v>100</v>
      </c>
      <c r="L507" s="287"/>
      <c r="M507" s="63"/>
      <c r="N507" s="63"/>
      <c r="O507" s="63"/>
      <c r="P507" s="63"/>
      <c r="Q507" s="63"/>
      <c r="R507" s="63"/>
      <c r="S507" s="63"/>
      <c r="T507" s="63"/>
      <c r="U507" s="63"/>
      <c r="V507" s="63"/>
      <c r="W507" s="63"/>
      <c r="X507" s="63"/>
      <c r="Y507" s="63"/>
      <c r="Z507" s="63"/>
    </row>
    <row r="508" spans="1:26" ht="75">
      <c r="A508" s="89" t="s">
        <v>2484</v>
      </c>
      <c r="B508" s="69" t="s">
        <v>1451</v>
      </c>
      <c r="C508" s="93" t="s">
        <v>3026</v>
      </c>
      <c r="D508" s="94">
        <v>2</v>
      </c>
      <c r="E508" s="94" t="s">
        <v>469</v>
      </c>
      <c r="F508" s="69" t="s">
        <v>3027</v>
      </c>
      <c r="G508" s="154"/>
      <c r="H508" s="446"/>
      <c r="I508" s="287"/>
      <c r="J508" s="287"/>
      <c r="K508" s="287"/>
      <c r="L508" s="287"/>
      <c r="M508" s="63"/>
      <c r="N508" s="63"/>
      <c r="O508" s="63"/>
      <c r="P508" s="63"/>
      <c r="Q508" s="63"/>
      <c r="R508" s="63"/>
      <c r="S508" s="63"/>
      <c r="T508" s="63"/>
      <c r="U508" s="63"/>
      <c r="V508" s="63"/>
      <c r="W508" s="63"/>
      <c r="X508" s="63"/>
      <c r="Y508" s="63"/>
      <c r="Z508" s="63"/>
    </row>
    <row r="509" spans="1:26" ht="75">
      <c r="A509" s="89"/>
      <c r="B509" s="69"/>
      <c r="C509" s="93" t="s">
        <v>1456</v>
      </c>
      <c r="D509" s="94">
        <v>2</v>
      </c>
      <c r="E509" s="94" t="s">
        <v>506</v>
      </c>
      <c r="F509" s="69" t="s">
        <v>3028</v>
      </c>
      <c r="G509" s="154"/>
      <c r="H509" s="446"/>
      <c r="I509" s="287"/>
      <c r="J509" s="287"/>
      <c r="K509" s="287"/>
      <c r="L509" s="287"/>
      <c r="M509" s="63"/>
      <c r="N509" s="63"/>
      <c r="O509" s="63"/>
      <c r="P509" s="63"/>
      <c r="Q509" s="63"/>
      <c r="R509" s="63"/>
      <c r="S509" s="63"/>
      <c r="T509" s="63"/>
      <c r="U509" s="63"/>
      <c r="V509" s="63"/>
      <c r="W509" s="63"/>
      <c r="X509" s="63"/>
      <c r="Y509" s="63"/>
      <c r="Z509" s="63"/>
    </row>
    <row r="510" spans="1:26" ht="50">
      <c r="A510" s="89"/>
      <c r="B510" s="69"/>
      <c r="C510" s="93" t="s">
        <v>1460</v>
      </c>
      <c r="D510" s="94">
        <v>2</v>
      </c>
      <c r="E510" s="94" t="s">
        <v>469</v>
      </c>
      <c r="F510" s="69" t="s">
        <v>1461</v>
      </c>
      <c r="G510" s="154"/>
      <c r="H510" s="446"/>
      <c r="I510" s="287"/>
      <c r="J510" s="287"/>
      <c r="K510" s="287"/>
      <c r="L510" s="287"/>
      <c r="M510" s="63"/>
      <c r="N510" s="63"/>
      <c r="O510" s="63"/>
      <c r="P510" s="63"/>
      <c r="Q510" s="63"/>
      <c r="R510" s="63"/>
      <c r="S510" s="63"/>
      <c r="T510" s="63"/>
      <c r="U510" s="63"/>
      <c r="V510" s="63"/>
      <c r="W510" s="63"/>
      <c r="X510" s="63"/>
      <c r="Y510" s="63"/>
      <c r="Z510" s="63"/>
    </row>
    <row r="511" spans="1:26" ht="75">
      <c r="A511" s="89"/>
      <c r="B511" s="69"/>
      <c r="C511" s="93" t="s">
        <v>3029</v>
      </c>
      <c r="D511" s="94">
        <v>2</v>
      </c>
      <c r="E511" s="94" t="s">
        <v>469</v>
      </c>
      <c r="F511" s="69" t="s">
        <v>3030</v>
      </c>
      <c r="G511" s="154"/>
      <c r="H511" s="446"/>
      <c r="I511" s="287"/>
      <c r="J511" s="287"/>
      <c r="K511" s="287"/>
      <c r="L511" s="287"/>
      <c r="M511" s="63"/>
      <c r="N511" s="63"/>
      <c r="O511" s="63"/>
      <c r="P511" s="63"/>
      <c r="Q511" s="63"/>
      <c r="R511" s="63"/>
      <c r="S511" s="63"/>
      <c r="T511" s="63"/>
      <c r="U511" s="63"/>
      <c r="V511" s="63"/>
      <c r="W511" s="63"/>
      <c r="X511" s="63"/>
      <c r="Y511" s="63"/>
      <c r="Z511" s="63"/>
    </row>
    <row r="512" spans="1:26" ht="75">
      <c r="A512" s="89" t="s">
        <v>2485</v>
      </c>
      <c r="B512" s="69" t="s">
        <v>3031</v>
      </c>
      <c r="C512" s="93" t="s">
        <v>3032</v>
      </c>
      <c r="D512" s="94">
        <v>2</v>
      </c>
      <c r="E512" s="94" t="s">
        <v>387</v>
      </c>
      <c r="F512" s="69" t="s">
        <v>3033</v>
      </c>
      <c r="G512" s="154"/>
      <c r="H512" s="446"/>
      <c r="I512" s="287"/>
      <c r="J512" s="287"/>
      <c r="K512" s="287"/>
      <c r="L512" s="287"/>
      <c r="M512" s="63"/>
      <c r="N512" s="63"/>
      <c r="O512" s="63"/>
      <c r="P512" s="63"/>
      <c r="Q512" s="63"/>
      <c r="R512" s="63"/>
      <c r="S512" s="63"/>
      <c r="T512" s="63"/>
      <c r="U512" s="63"/>
      <c r="V512" s="63"/>
      <c r="W512" s="63"/>
      <c r="X512" s="63"/>
      <c r="Y512" s="63"/>
      <c r="Z512" s="63"/>
    </row>
    <row r="513" spans="1:26" ht="100">
      <c r="A513" s="89" t="s">
        <v>2486</v>
      </c>
      <c r="B513" s="69" t="s">
        <v>3034</v>
      </c>
      <c r="C513" s="93" t="s">
        <v>3035</v>
      </c>
      <c r="D513" s="94">
        <v>2</v>
      </c>
      <c r="E513" s="94" t="s">
        <v>469</v>
      </c>
      <c r="F513" s="69" t="s">
        <v>3036</v>
      </c>
      <c r="G513" s="154"/>
      <c r="H513" s="446"/>
      <c r="I513" s="287"/>
      <c r="J513" s="287"/>
      <c r="K513" s="287"/>
      <c r="L513" s="287"/>
      <c r="M513" s="63"/>
      <c r="N513" s="63"/>
      <c r="O513" s="63"/>
      <c r="P513" s="63"/>
      <c r="Q513" s="63"/>
      <c r="R513" s="63"/>
      <c r="S513" s="63"/>
      <c r="T513" s="63"/>
      <c r="U513" s="63"/>
      <c r="V513" s="63"/>
      <c r="W513" s="63"/>
      <c r="X513" s="63"/>
      <c r="Y513" s="63"/>
      <c r="Z513" s="63"/>
    </row>
    <row r="514" spans="1:26" ht="50">
      <c r="A514" s="89"/>
      <c r="B514" s="69"/>
      <c r="C514" s="93" t="s">
        <v>3037</v>
      </c>
      <c r="D514" s="94">
        <v>2</v>
      </c>
      <c r="E514" s="94" t="s">
        <v>549</v>
      </c>
      <c r="F514" s="69" t="s">
        <v>3038</v>
      </c>
      <c r="G514" s="439"/>
      <c r="H514" s="446"/>
      <c r="I514" s="287"/>
      <c r="J514" s="287"/>
      <c r="K514" s="287"/>
      <c r="L514" s="287"/>
      <c r="M514" s="63"/>
      <c r="N514" s="63"/>
      <c r="O514" s="63"/>
      <c r="P514" s="63"/>
      <c r="Q514" s="63"/>
      <c r="R514" s="63"/>
      <c r="S514" s="63"/>
      <c r="T514" s="63"/>
      <c r="U514" s="63"/>
      <c r="V514" s="63"/>
      <c r="W514" s="63"/>
      <c r="X514" s="63"/>
      <c r="Y514" s="63"/>
      <c r="Z514" s="63"/>
    </row>
    <row r="515" spans="1:26" ht="23.25" customHeight="1">
      <c r="A515" s="158" t="s">
        <v>264</v>
      </c>
      <c r="B515" s="1605" t="s">
        <v>3039</v>
      </c>
      <c r="C515" s="1570"/>
      <c r="D515" s="1570"/>
      <c r="E515" s="1570"/>
      <c r="F515" s="1570"/>
      <c r="G515" s="1573"/>
      <c r="H515" s="452"/>
      <c r="I515" s="287">
        <f>SUM(D516:D523)</f>
        <v>16</v>
      </c>
      <c r="J515" s="287">
        <f>COUNT(D516:D523)*2</f>
        <v>16</v>
      </c>
      <c r="K515" s="287">
        <f>I515*100/J515</f>
        <v>100</v>
      </c>
      <c r="L515" s="287"/>
      <c r="M515" s="63"/>
      <c r="N515" s="63"/>
      <c r="O515" s="63"/>
      <c r="P515" s="63"/>
      <c r="Q515" s="63"/>
      <c r="R515" s="63"/>
      <c r="S515" s="63"/>
      <c r="T515" s="63"/>
      <c r="U515" s="63"/>
      <c r="V515" s="63"/>
      <c r="W515" s="63"/>
      <c r="X515" s="63"/>
      <c r="Y515" s="63"/>
      <c r="Z515" s="63"/>
    </row>
    <row r="516" spans="1:26" ht="75">
      <c r="A516" s="89" t="s">
        <v>2487</v>
      </c>
      <c r="B516" s="69" t="s">
        <v>3040</v>
      </c>
      <c r="C516" s="93" t="s">
        <v>3041</v>
      </c>
      <c r="D516" s="94">
        <v>2</v>
      </c>
      <c r="E516" s="94" t="s">
        <v>3042</v>
      </c>
      <c r="F516" s="69" t="s">
        <v>3043</v>
      </c>
      <c r="G516" s="154"/>
      <c r="H516" s="446"/>
      <c r="I516" s="287"/>
      <c r="J516" s="287"/>
      <c r="K516" s="287"/>
      <c r="L516" s="287"/>
      <c r="M516" s="63"/>
      <c r="N516" s="63"/>
      <c r="O516" s="63"/>
      <c r="P516" s="63"/>
      <c r="Q516" s="63"/>
      <c r="R516" s="63"/>
      <c r="S516" s="63"/>
      <c r="T516" s="63"/>
      <c r="U516" s="63"/>
      <c r="V516" s="63"/>
      <c r="W516" s="63"/>
      <c r="X516" s="63"/>
      <c r="Y516" s="63"/>
      <c r="Z516" s="63"/>
    </row>
    <row r="517" spans="1:26" ht="75">
      <c r="A517" s="89"/>
      <c r="B517" s="69"/>
      <c r="C517" s="93" t="s">
        <v>3044</v>
      </c>
      <c r="D517" s="94">
        <v>2</v>
      </c>
      <c r="E517" s="94" t="s">
        <v>3045</v>
      </c>
      <c r="F517" s="69" t="s">
        <v>3043</v>
      </c>
      <c r="G517" s="154"/>
      <c r="H517" s="446"/>
      <c r="I517" s="287"/>
      <c r="J517" s="287"/>
      <c r="K517" s="287"/>
      <c r="L517" s="287"/>
      <c r="M517" s="63"/>
      <c r="N517" s="63"/>
      <c r="O517" s="63"/>
      <c r="P517" s="63"/>
      <c r="Q517" s="63"/>
      <c r="R517" s="63"/>
      <c r="S517" s="63"/>
      <c r="T517" s="63"/>
      <c r="U517" s="63"/>
      <c r="V517" s="63"/>
      <c r="W517" s="63"/>
      <c r="X517" s="63"/>
      <c r="Y517" s="63"/>
      <c r="Z517" s="63"/>
    </row>
    <row r="518" spans="1:26" ht="75">
      <c r="A518" s="89"/>
      <c r="B518" s="69"/>
      <c r="C518" s="522" t="s">
        <v>3046</v>
      </c>
      <c r="D518" s="94">
        <v>2</v>
      </c>
      <c r="E518" s="94" t="s">
        <v>3045</v>
      </c>
      <c r="F518" s="69" t="s">
        <v>3043</v>
      </c>
      <c r="G518" s="154"/>
      <c r="H518" s="446"/>
      <c r="I518" s="287"/>
      <c r="J518" s="287"/>
      <c r="K518" s="287"/>
      <c r="L518" s="287"/>
      <c r="M518" s="63"/>
      <c r="N518" s="63"/>
      <c r="O518" s="63"/>
      <c r="P518" s="63"/>
      <c r="Q518" s="63"/>
      <c r="R518" s="63"/>
      <c r="S518" s="63"/>
      <c r="T518" s="63"/>
      <c r="U518" s="63"/>
      <c r="V518" s="63"/>
      <c r="W518" s="63"/>
      <c r="X518" s="63"/>
      <c r="Y518" s="63"/>
      <c r="Z518" s="63"/>
    </row>
    <row r="519" spans="1:26" ht="75">
      <c r="A519" s="89"/>
      <c r="B519" s="69"/>
      <c r="C519" s="93" t="s">
        <v>3047</v>
      </c>
      <c r="D519" s="94">
        <v>2</v>
      </c>
      <c r="E519" s="94" t="s">
        <v>3045</v>
      </c>
      <c r="F519" s="69" t="s">
        <v>3043</v>
      </c>
      <c r="G519" s="154"/>
      <c r="H519" s="446"/>
      <c r="I519" s="287"/>
      <c r="J519" s="287"/>
      <c r="K519" s="287"/>
      <c r="L519" s="287"/>
      <c r="M519" s="63"/>
      <c r="N519" s="63"/>
      <c r="O519" s="63"/>
      <c r="P519" s="63"/>
      <c r="Q519" s="63"/>
      <c r="R519" s="63"/>
      <c r="S519" s="63"/>
      <c r="T519" s="63"/>
      <c r="U519" s="63"/>
      <c r="V519" s="63"/>
      <c r="W519" s="63"/>
      <c r="X519" s="63"/>
      <c r="Y519" s="63"/>
      <c r="Z519" s="63"/>
    </row>
    <row r="520" spans="1:26" ht="75">
      <c r="A520" s="89"/>
      <c r="B520" s="69"/>
      <c r="C520" s="93" t="s">
        <v>3048</v>
      </c>
      <c r="D520" s="94">
        <v>2</v>
      </c>
      <c r="E520" s="94" t="s">
        <v>3045</v>
      </c>
      <c r="F520" s="69" t="s">
        <v>3043</v>
      </c>
      <c r="G520" s="154"/>
      <c r="H520" s="446"/>
      <c r="I520" s="287"/>
      <c r="J520" s="287"/>
      <c r="K520" s="287"/>
      <c r="L520" s="287"/>
      <c r="M520" s="63"/>
      <c r="N520" s="63"/>
      <c r="O520" s="63"/>
      <c r="P520" s="63"/>
      <c r="Q520" s="63"/>
      <c r="R520" s="63"/>
      <c r="S520" s="63"/>
      <c r="T520" s="63"/>
      <c r="U520" s="63"/>
      <c r="V520" s="63"/>
      <c r="W520" s="63"/>
      <c r="X520" s="63"/>
      <c r="Y520" s="63"/>
      <c r="Z520" s="63"/>
    </row>
    <row r="521" spans="1:26" ht="50">
      <c r="A521" s="89"/>
      <c r="B521" s="69"/>
      <c r="C521" s="93" t="s">
        <v>3049</v>
      </c>
      <c r="D521" s="94">
        <v>2</v>
      </c>
      <c r="E521" s="94" t="s">
        <v>506</v>
      </c>
      <c r="F521" s="69" t="s">
        <v>3050</v>
      </c>
      <c r="G521" s="95"/>
      <c r="H521" s="523"/>
      <c r="I521" s="287"/>
      <c r="J521" s="287"/>
      <c r="K521" s="287"/>
      <c r="L521" s="287"/>
      <c r="M521" s="63"/>
      <c r="N521" s="63"/>
      <c r="O521" s="63"/>
      <c r="P521" s="63"/>
      <c r="Q521" s="63"/>
      <c r="R521" s="63"/>
      <c r="S521" s="63"/>
      <c r="T521" s="63"/>
      <c r="U521" s="63"/>
      <c r="V521" s="63"/>
      <c r="W521" s="63"/>
      <c r="X521" s="63"/>
      <c r="Y521" s="63"/>
      <c r="Z521" s="63"/>
    </row>
    <row r="522" spans="1:26" ht="50">
      <c r="A522" s="89" t="s">
        <v>2488</v>
      </c>
      <c r="B522" s="69" t="s">
        <v>3051</v>
      </c>
      <c r="C522" s="93" t="s">
        <v>1479</v>
      </c>
      <c r="D522" s="94">
        <v>2</v>
      </c>
      <c r="E522" s="94" t="s">
        <v>506</v>
      </c>
      <c r="F522" s="69"/>
      <c r="G522" s="154"/>
      <c r="H522" s="446"/>
      <c r="I522" s="287"/>
      <c r="J522" s="287"/>
      <c r="K522" s="287"/>
      <c r="L522" s="287"/>
      <c r="M522" s="63"/>
      <c r="N522" s="63"/>
      <c r="O522" s="63"/>
      <c r="P522" s="63"/>
      <c r="Q522" s="63"/>
      <c r="R522" s="63"/>
      <c r="S522" s="63"/>
      <c r="T522" s="63"/>
      <c r="U522" s="63"/>
      <c r="V522" s="63"/>
      <c r="W522" s="63"/>
      <c r="X522" s="63"/>
      <c r="Y522" s="63"/>
      <c r="Z522" s="63"/>
    </row>
    <row r="523" spans="1:26" ht="50">
      <c r="A523" s="89"/>
      <c r="B523" s="69"/>
      <c r="C523" s="93" t="s">
        <v>3052</v>
      </c>
      <c r="D523" s="94">
        <v>2</v>
      </c>
      <c r="E523" s="94" t="s">
        <v>469</v>
      </c>
      <c r="F523" s="69"/>
      <c r="G523" s="154"/>
      <c r="H523" s="446"/>
      <c r="I523" s="287"/>
      <c r="J523" s="287"/>
      <c r="K523" s="287"/>
      <c r="L523" s="287"/>
      <c r="M523" s="63"/>
      <c r="N523" s="63"/>
      <c r="O523" s="63"/>
      <c r="P523" s="63"/>
      <c r="Q523" s="63"/>
      <c r="R523" s="63"/>
      <c r="S523" s="63"/>
      <c r="T523" s="63"/>
      <c r="U523" s="63"/>
      <c r="V523" s="63"/>
      <c r="W523" s="63"/>
      <c r="X523" s="63"/>
      <c r="Y523" s="63"/>
      <c r="Z523" s="63"/>
    </row>
    <row r="524" spans="1:26" ht="23.25" customHeight="1">
      <c r="A524" s="158" t="s">
        <v>265</v>
      </c>
      <c r="B524" s="1605" t="s">
        <v>3053</v>
      </c>
      <c r="C524" s="1570"/>
      <c r="D524" s="1570"/>
      <c r="E524" s="1570"/>
      <c r="F524" s="1570"/>
      <c r="G524" s="1573"/>
      <c r="H524" s="452"/>
      <c r="I524" s="287">
        <f>SUM(D525:D530)</f>
        <v>12</v>
      </c>
      <c r="J524" s="287">
        <f>COUNT(D525:D530)*2</f>
        <v>12</v>
      </c>
      <c r="K524" s="287">
        <f>I524*100/J524</f>
        <v>100</v>
      </c>
      <c r="L524" s="287"/>
      <c r="M524" s="63"/>
      <c r="N524" s="63"/>
      <c r="O524" s="63"/>
      <c r="P524" s="63"/>
      <c r="Q524" s="63"/>
      <c r="R524" s="63"/>
      <c r="S524" s="63"/>
      <c r="T524" s="63"/>
      <c r="U524" s="63"/>
      <c r="V524" s="63"/>
      <c r="W524" s="63"/>
      <c r="X524" s="63"/>
      <c r="Y524" s="63"/>
      <c r="Z524" s="63"/>
    </row>
    <row r="525" spans="1:26" ht="100">
      <c r="A525" s="89" t="s">
        <v>2490</v>
      </c>
      <c r="B525" s="69" t="s">
        <v>3054</v>
      </c>
      <c r="C525" s="93" t="s">
        <v>3055</v>
      </c>
      <c r="D525" s="94">
        <v>2</v>
      </c>
      <c r="E525" s="94" t="s">
        <v>387</v>
      </c>
      <c r="F525" s="69" t="s">
        <v>3056</v>
      </c>
      <c r="G525" s="154"/>
      <c r="H525" s="446"/>
      <c r="I525" s="287"/>
      <c r="J525" s="287"/>
      <c r="K525" s="287"/>
      <c r="L525" s="287"/>
      <c r="M525" s="63"/>
      <c r="N525" s="63"/>
      <c r="O525" s="63"/>
      <c r="P525" s="63"/>
      <c r="Q525" s="63"/>
      <c r="R525" s="63"/>
      <c r="S525" s="63"/>
      <c r="T525" s="63"/>
      <c r="U525" s="63"/>
      <c r="V525" s="63"/>
      <c r="W525" s="63"/>
      <c r="X525" s="63"/>
      <c r="Y525" s="63"/>
      <c r="Z525" s="63"/>
    </row>
    <row r="526" spans="1:26" ht="50">
      <c r="A526" s="89"/>
      <c r="B526" s="69"/>
      <c r="C526" s="93" t="s">
        <v>1492</v>
      </c>
      <c r="D526" s="94">
        <v>2</v>
      </c>
      <c r="E526" s="94" t="s">
        <v>387</v>
      </c>
      <c r="F526" s="69" t="s">
        <v>1493</v>
      </c>
      <c r="G526" s="154"/>
      <c r="H526" s="446"/>
      <c r="I526" s="287"/>
      <c r="J526" s="287"/>
      <c r="K526" s="287"/>
      <c r="L526" s="287"/>
      <c r="M526" s="63"/>
      <c r="N526" s="63"/>
      <c r="O526" s="63"/>
      <c r="P526" s="63"/>
      <c r="Q526" s="63"/>
      <c r="R526" s="63"/>
      <c r="S526" s="63"/>
      <c r="T526" s="63"/>
      <c r="U526" s="63"/>
      <c r="V526" s="63"/>
      <c r="W526" s="63"/>
      <c r="X526" s="63"/>
      <c r="Y526" s="63"/>
      <c r="Z526" s="63"/>
    </row>
    <row r="527" spans="1:26" ht="50">
      <c r="A527" s="89"/>
      <c r="B527" s="69"/>
      <c r="C527" s="93" t="s">
        <v>3057</v>
      </c>
      <c r="D527" s="94">
        <v>2</v>
      </c>
      <c r="E527" s="94" t="s">
        <v>387</v>
      </c>
      <c r="F527" s="69" t="s">
        <v>3058</v>
      </c>
      <c r="G527" s="154"/>
      <c r="H527" s="446"/>
      <c r="I527" s="287"/>
      <c r="J527" s="287"/>
      <c r="K527" s="287"/>
      <c r="L527" s="287"/>
      <c r="M527" s="63"/>
      <c r="N527" s="63"/>
      <c r="O527" s="63"/>
      <c r="P527" s="63"/>
      <c r="Q527" s="63"/>
      <c r="R527" s="63"/>
      <c r="S527" s="63"/>
      <c r="T527" s="63"/>
      <c r="U527" s="63"/>
      <c r="V527" s="63"/>
      <c r="W527" s="63"/>
      <c r="X527" s="63"/>
      <c r="Y527" s="63"/>
      <c r="Z527" s="63"/>
    </row>
    <row r="528" spans="1:26" ht="75">
      <c r="A528" s="89" t="s">
        <v>2493</v>
      </c>
      <c r="B528" s="69" t="s">
        <v>3059</v>
      </c>
      <c r="C528" s="391" t="s">
        <v>1497</v>
      </c>
      <c r="D528" s="94">
        <v>2</v>
      </c>
      <c r="E528" s="453" t="s">
        <v>506</v>
      </c>
      <c r="F528" s="69" t="s">
        <v>3060</v>
      </c>
      <c r="G528" s="154"/>
      <c r="H528" s="446"/>
      <c r="I528" s="287"/>
      <c r="J528" s="287"/>
      <c r="K528" s="287"/>
      <c r="L528" s="287"/>
      <c r="M528" s="63"/>
      <c r="N528" s="63"/>
      <c r="O528" s="63"/>
      <c r="P528" s="63"/>
      <c r="Q528" s="63"/>
      <c r="R528" s="63"/>
      <c r="S528" s="63"/>
      <c r="T528" s="63"/>
      <c r="U528" s="63"/>
      <c r="V528" s="63"/>
      <c r="W528" s="63"/>
      <c r="X528" s="63"/>
      <c r="Y528" s="63"/>
      <c r="Z528" s="63"/>
    </row>
    <row r="529" spans="1:26" ht="100">
      <c r="A529" s="89"/>
      <c r="B529" s="69"/>
      <c r="C529" s="93" t="s">
        <v>3061</v>
      </c>
      <c r="D529" s="94">
        <v>2</v>
      </c>
      <c r="E529" s="453" t="s">
        <v>506</v>
      </c>
      <c r="F529" s="69" t="s">
        <v>3062</v>
      </c>
      <c r="G529" s="93"/>
      <c r="H529" s="478"/>
      <c r="I529" s="287"/>
      <c r="J529" s="287"/>
      <c r="K529" s="287"/>
      <c r="L529" s="287"/>
      <c r="M529" s="63"/>
      <c r="N529" s="63"/>
      <c r="O529" s="63"/>
      <c r="P529" s="63"/>
      <c r="Q529" s="63"/>
      <c r="R529" s="63"/>
      <c r="S529" s="63"/>
      <c r="T529" s="63"/>
      <c r="U529" s="63"/>
      <c r="V529" s="63"/>
      <c r="W529" s="63"/>
      <c r="X529" s="63"/>
      <c r="Y529" s="63"/>
      <c r="Z529" s="63"/>
    </row>
    <row r="530" spans="1:26" ht="50">
      <c r="A530" s="89"/>
      <c r="B530" s="69"/>
      <c r="C530" s="93" t="s">
        <v>3063</v>
      </c>
      <c r="D530" s="94">
        <v>2</v>
      </c>
      <c r="E530" s="453" t="s">
        <v>506</v>
      </c>
      <c r="F530" s="69" t="s">
        <v>3064</v>
      </c>
      <c r="G530" s="154"/>
      <c r="H530" s="446"/>
      <c r="I530" s="287"/>
      <c r="J530" s="287"/>
      <c r="K530" s="287"/>
      <c r="L530" s="287"/>
      <c r="M530" s="63"/>
      <c r="N530" s="63"/>
      <c r="O530" s="63"/>
      <c r="P530" s="63"/>
      <c r="Q530" s="63"/>
      <c r="R530" s="63"/>
      <c r="S530" s="63"/>
      <c r="T530" s="63"/>
      <c r="U530" s="63"/>
      <c r="V530" s="63"/>
      <c r="W530" s="63"/>
      <c r="X530" s="63"/>
      <c r="Y530" s="63"/>
      <c r="Z530" s="63"/>
    </row>
    <row r="531" spans="1:26" ht="23.25" customHeight="1">
      <c r="A531" s="158" t="s">
        <v>266</v>
      </c>
      <c r="B531" s="1605" t="s">
        <v>164</v>
      </c>
      <c r="C531" s="1570"/>
      <c r="D531" s="1570"/>
      <c r="E531" s="1570"/>
      <c r="F531" s="1570"/>
      <c r="G531" s="1573"/>
      <c r="H531" s="452"/>
      <c r="I531" s="287">
        <f>SUM(D532:D536)</f>
        <v>10</v>
      </c>
      <c r="J531" s="287">
        <f>COUNT(D532:D536)*2</f>
        <v>10</v>
      </c>
      <c r="K531" s="287">
        <f>I531*100/J531</f>
        <v>100</v>
      </c>
      <c r="L531" s="287"/>
      <c r="M531" s="63"/>
      <c r="N531" s="63"/>
      <c r="O531" s="63"/>
      <c r="P531" s="63"/>
      <c r="Q531" s="63"/>
      <c r="R531" s="63"/>
      <c r="S531" s="63"/>
      <c r="T531" s="63"/>
      <c r="U531" s="63"/>
      <c r="V531" s="63"/>
      <c r="W531" s="63"/>
      <c r="X531" s="63"/>
      <c r="Y531" s="63"/>
      <c r="Z531" s="63"/>
    </row>
    <row r="532" spans="1:26" ht="50">
      <c r="A532" s="89" t="s">
        <v>2495</v>
      </c>
      <c r="B532" s="69" t="s">
        <v>1505</v>
      </c>
      <c r="C532" s="93" t="s">
        <v>3065</v>
      </c>
      <c r="D532" s="94">
        <v>2</v>
      </c>
      <c r="E532" s="94" t="s">
        <v>469</v>
      </c>
      <c r="F532" s="69"/>
      <c r="G532" s="154"/>
      <c r="H532" s="446"/>
      <c r="I532" s="287"/>
      <c r="J532" s="287"/>
      <c r="K532" s="287"/>
      <c r="L532" s="287"/>
      <c r="M532" s="63"/>
      <c r="N532" s="63"/>
      <c r="O532" s="63"/>
      <c r="P532" s="63"/>
      <c r="Q532" s="63"/>
      <c r="R532" s="63"/>
      <c r="S532" s="63"/>
      <c r="T532" s="63"/>
      <c r="U532" s="63"/>
      <c r="V532" s="63"/>
      <c r="W532" s="63"/>
      <c r="X532" s="63"/>
      <c r="Y532" s="63"/>
      <c r="Z532" s="63"/>
    </row>
    <row r="533" spans="1:26" ht="75">
      <c r="A533" s="89" t="s">
        <v>2499</v>
      </c>
      <c r="B533" s="69" t="s">
        <v>3066</v>
      </c>
      <c r="C533" s="93" t="s">
        <v>3067</v>
      </c>
      <c r="D533" s="94">
        <v>2</v>
      </c>
      <c r="E533" s="94" t="s">
        <v>506</v>
      </c>
      <c r="F533" s="69" t="s">
        <v>3068</v>
      </c>
      <c r="G533" s="154"/>
      <c r="H533" s="446"/>
      <c r="I533" s="287"/>
      <c r="J533" s="287"/>
      <c r="K533" s="287"/>
      <c r="L533" s="287"/>
      <c r="M533" s="63"/>
      <c r="N533" s="63"/>
      <c r="O533" s="63"/>
      <c r="P533" s="63"/>
      <c r="Q533" s="63"/>
      <c r="R533" s="63"/>
      <c r="S533" s="63"/>
      <c r="T533" s="63"/>
      <c r="U533" s="63"/>
      <c r="V533" s="63"/>
      <c r="W533" s="63"/>
      <c r="X533" s="63"/>
      <c r="Y533" s="63"/>
      <c r="Z533" s="63"/>
    </row>
    <row r="534" spans="1:26" ht="75">
      <c r="A534" s="89" t="s">
        <v>2500</v>
      </c>
      <c r="B534" s="69" t="s">
        <v>3069</v>
      </c>
      <c r="C534" s="93" t="s">
        <v>3070</v>
      </c>
      <c r="D534" s="94">
        <v>2</v>
      </c>
      <c r="E534" s="206" t="s">
        <v>599</v>
      </c>
      <c r="F534" s="69" t="s">
        <v>3071</v>
      </c>
      <c r="G534" s="154"/>
      <c r="H534" s="446"/>
      <c r="I534" s="287"/>
      <c r="J534" s="287"/>
      <c r="K534" s="287"/>
      <c r="L534" s="287"/>
      <c r="M534" s="63"/>
      <c r="N534" s="63"/>
      <c r="O534" s="63"/>
      <c r="P534" s="63"/>
      <c r="Q534" s="63"/>
      <c r="R534" s="63"/>
      <c r="S534" s="63"/>
      <c r="T534" s="63"/>
      <c r="U534" s="63"/>
      <c r="V534" s="63"/>
      <c r="W534" s="63"/>
      <c r="X534" s="63"/>
      <c r="Y534" s="63"/>
      <c r="Z534" s="63"/>
    </row>
    <row r="535" spans="1:26" ht="50">
      <c r="A535" s="89"/>
      <c r="B535" s="69"/>
      <c r="C535" s="93" t="s">
        <v>2501</v>
      </c>
      <c r="D535" s="94">
        <v>2</v>
      </c>
      <c r="E535" s="94" t="s">
        <v>599</v>
      </c>
      <c r="F535" s="69" t="s">
        <v>1517</v>
      </c>
      <c r="G535" s="154"/>
      <c r="H535" s="446"/>
      <c r="I535" s="287"/>
      <c r="J535" s="287"/>
      <c r="K535" s="287"/>
      <c r="L535" s="287"/>
      <c r="M535" s="63"/>
      <c r="N535" s="63"/>
      <c r="O535" s="63"/>
      <c r="P535" s="63"/>
      <c r="Q535" s="63"/>
      <c r="R535" s="63"/>
      <c r="S535" s="63"/>
      <c r="T535" s="63"/>
      <c r="U535" s="63"/>
      <c r="V535" s="63"/>
      <c r="W535" s="63"/>
      <c r="X535" s="63"/>
      <c r="Y535" s="63"/>
      <c r="Z535" s="63"/>
    </row>
    <row r="536" spans="1:26" ht="100">
      <c r="A536" s="89"/>
      <c r="B536" s="69"/>
      <c r="C536" s="93" t="s">
        <v>3072</v>
      </c>
      <c r="D536" s="94">
        <v>2</v>
      </c>
      <c r="E536" s="94" t="s">
        <v>506</v>
      </c>
      <c r="F536" s="69" t="s">
        <v>3073</v>
      </c>
      <c r="G536" s="154"/>
      <c r="H536" s="446"/>
      <c r="I536" s="287"/>
      <c r="J536" s="287"/>
      <c r="K536" s="287"/>
      <c r="L536" s="287"/>
      <c r="M536" s="63"/>
      <c r="N536" s="63"/>
      <c r="O536" s="63"/>
      <c r="P536" s="63"/>
      <c r="Q536" s="63"/>
      <c r="R536" s="63"/>
      <c r="S536" s="63"/>
      <c r="T536" s="63"/>
      <c r="U536" s="63"/>
      <c r="V536" s="63"/>
      <c r="W536" s="63"/>
      <c r="X536" s="63"/>
      <c r="Y536" s="63"/>
      <c r="Z536" s="63"/>
    </row>
    <row r="537" spans="1:26" ht="63" hidden="1" customHeight="1">
      <c r="A537" s="369" t="s">
        <v>2502</v>
      </c>
      <c r="B537" s="150" t="s">
        <v>3074</v>
      </c>
      <c r="C537" s="179"/>
      <c r="D537" s="142"/>
      <c r="E537" s="125"/>
      <c r="F537" s="125"/>
      <c r="G537" s="125"/>
      <c r="H537" s="102"/>
      <c r="I537" s="105"/>
      <c r="J537" s="105"/>
      <c r="K537" s="105"/>
      <c r="L537" s="105"/>
      <c r="M537" s="106"/>
      <c r="N537" s="106"/>
      <c r="O537" s="106"/>
      <c r="P537" s="106"/>
      <c r="Q537" s="106"/>
      <c r="R537" s="106"/>
      <c r="S537" s="106"/>
      <c r="T537" s="106"/>
      <c r="U537" s="106"/>
      <c r="V537" s="106"/>
      <c r="W537" s="106"/>
      <c r="X537" s="106"/>
      <c r="Y537" s="106"/>
      <c r="Z537" s="106"/>
    </row>
    <row r="538" spans="1:26" ht="30" hidden="1" customHeight="1">
      <c r="A538" s="369" t="s">
        <v>1526</v>
      </c>
      <c r="B538" s="150" t="s">
        <v>3075</v>
      </c>
      <c r="C538" s="125"/>
      <c r="D538" s="125"/>
      <c r="E538" s="125"/>
      <c r="F538" s="125"/>
      <c r="G538" s="125"/>
      <c r="I538" s="105"/>
      <c r="J538" s="105"/>
      <c r="K538" s="105"/>
      <c r="L538" s="105"/>
      <c r="M538" s="106"/>
      <c r="N538" s="106"/>
      <c r="O538" s="106"/>
      <c r="P538" s="106"/>
      <c r="Q538" s="106"/>
      <c r="R538" s="106"/>
      <c r="S538" s="106"/>
      <c r="T538" s="106"/>
      <c r="U538" s="106"/>
      <c r="V538" s="106"/>
      <c r="W538" s="106"/>
      <c r="X538" s="106"/>
      <c r="Y538" s="106"/>
      <c r="Z538" s="106"/>
    </row>
    <row r="539" spans="1:26" ht="23.25" customHeight="1">
      <c r="A539" s="158" t="s">
        <v>267</v>
      </c>
      <c r="B539" s="1605" t="s">
        <v>3076</v>
      </c>
      <c r="C539" s="1570"/>
      <c r="D539" s="1570"/>
      <c r="E539" s="1570"/>
      <c r="F539" s="1570"/>
      <c r="G539" s="1573"/>
      <c r="H539" s="452"/>
      <c r="I539" s="287">
        <f>SUM(D540:D547)</f>
        <v>16</v>
      </c>
      <c r="J539" s="287">
        <f>COUNT(D540:D547)*2</f>
        <v>16</v>
      </c>
      <c r="K539" s="287">
        <f>I539*100/J539</f>
        <v>100</v>
      </c>
      <c r="L539" s="287"/>
      <c r="M539" s="63"/>
      <c r="N539" s="63"/>
      <c r="O539" s="63"/>
      <c r="P539" s="63"/>
      <c r="Q539" s="63"/>
      <c r="R539" s="63"/>
      <c r="S539" s="63"/>
      <c r="T539" s="63"/>
      <c r="U539" s="63"/>
      <c r="V539" s="63"/>
      <c r="W539" s="63"/>
      <c r="X539" s="63"/>
      <c r="Y539" s="63"/>
      <c r="Z539" s="63"/>
    </row>
    <row r="540" spans="1:26" ht="100">
      <c r="A540" s="89" t="s">
        <v>2503</v>
      </c>
      <c r="B540" s="69" t="s">
        <v>3077</v>
      </c>
      <c r="C540" s="93" t="s">
        <v>3078</v>
      </c>
      <c r="D540" s="94">
        <v>2</v>
      </c>
      <c r="E540" s="94" t="s">
        <v>469</v>
      </c>
      <c r="F540" s="93" t="s">
        <v>1531</v>
      </c>
      <c r="G540" s="154"/>
      <c r="H540" s="446"/>
      <c r="I540" s="287"/>
      <c r="J540" s="287"/>
      <c r="K540" s="287"/>
      <c r="L540" s="287"/>
      <c r="M540" s="63"/>
      <c r="N540" s="63"/>
      <c r="O540" s="63"/>
      <c r="P540" s="63"/>
      <c r="Q540" s="63"/>
      <c r="R540" s="63"/>
      <c r="S540" s="63"/>
      <c r="T540" s="63"/>
      <c r="U540" s="63"/>
      <c r="V540" s="63"/>
      <c r="W540" s="63"/>
      <c r="X540" s="63"/>
      <c r="Y540" s="63"/>
      <c r="Z540" s="63"/>
    </row>
    <row r="541" spans="1:26" ht="125">
      <c r="A541" s="89"/>
      <c r="B541" s="69"/>
      <c r="C541" s="93" t="s">
        <v>1533</v>
      </c>
      <c r="D541" s="94">
        <v>2</v>
      </c>
      <c r="E541" s="94" t="s">
        <v>506</v>
      </c>
      <c r="F541" s="93" t="s">
        <v>1534</v>
      </c>
      <c r="G541" s="154"/>
      <c r="H541" s="446"/>
      <c r="I541" s="287"/>
      <c r="J541" s="287"/>
      <c r="K541" s="287"/>
      <c r="L541" s="287"/>
      <c r="M541" s="63"/>
      <c r="N541" s="63"/>
      <c r="O541" s="63"/>
      <c r="P541" s="63"/>
      <c r="Q541" s="63"/>
      <c r="R541" s="63"/>
      <c r="S541" s="63"/>
      <c r="T541" s="63"/>
      <c r="U541" s="63"/>
      <c r="V541" s="63"/>
      <c r="W541" s="63"/>
      <c r="X541" s="63"/>
      <c r="Y541" s="63"/>
      <c r="Z541" s="63"/>
    </row>
    <row r="542" spans="1:26" ht="125">
      <c r="A542" s="89"/>
      <c r="B542" s="69"/>
      <c r="C542" s="93" t="s">
        <v>1535</v>
      </c>
      <c r="D542" s="94">
        <v>2</v>
      </c>
      <c r="E542" s="94" t="s">
        <v>469</v>
      </c>
      <c r="F542" s="93" t="s">
        <v>2505</v>
      </c>
      <c r="G542" s="154"/>
      <c r="H542" s="446"/>
      <c r="I542" s="287"/>
      <c r="J542" s="287"/>
      <c r="K542" s="287"/>
      <c r="L542" s="287"/>
      <c r="M542" s="63"/>
      <c r="N542" s="63"/>
      <c r="O542" s="63"/>
      <c r="P542" s="63"/>
      <c r="Q542" s="63"/>
      <c r="R542" s="63"/>
      <c r="S542" s="63"/>
      <c r="T542" s="63"/>
      <c r="U542" s="63"/>
      <c r="V542" s="63"/>
      <c r="W542" s="63"/>
      <c r="X542" s="63"/>
      <c r="Y542" s="63"/>
      <c r="Z542" s="63"/>
    </row>
    <row r="543" spans="1:26" ht="50">
      <c r="A543" s="89"/>
      <c r="B543" s="69"/>
      <c r="C543" s="93" t="s">
        <v>1537</v>
      </c>
      <c r="D543" s="94">
        <v>2</v>
      </c>
      <c r="E543" s="94" t="s">
        <v>469</v>
      </c>
      <c r="F543" s="93" t="s">
        <v>1538</v>
      </c>
      <c r="G543" s="154"/>
      <c r="H543" s="446"/>
      <c r="I543" s="287"/>
      <c r="J543" s="287"/>
      <c r="K543" s="287"/>
      <c r="L543" s="287"/>
      <c r="M543" s="63"/>
      <c r="N543" s="63"/>
      <c r="O543" s="63"/>
      <c r="P543" s="63"/>
      <c r="Q543" s="63"/>
      <c r="R543" s="63"/>
      <c r="S543" s="63"/>
      <c r="T543" s="63"/>
      <c r="U543" s="63"/>
      <c r="V543" s="63"/>
      <c r="W543" s="63"/>
      <c r="X543" s="63"/>
      <c r="Y543" s="63"/>
      <c r="Z543" s="63"/>
    </row>
    <row r="544" spans="1:26" ht="75">
      <c r="A544" s="89" t="s">
        <v>2506</v>
      </c>
      <c r="B544" s="69" t="s">
        <v>3079</v>
      </c>
      <c r="C544" s="93" t="s">
        <v>3080</v>
      </c>
      <c r="D544" s="94">
        <v>2</v>
      </c>
      <c r="E544" s="94" t="s">
        <v>469</v>
      </c>
      <c r="F544" s="69" t="s">
        <v>3081</v>
      </c>
      <c r="G544" s="154"/>
      <c r="H544" s="446"/>
      <c r="I544" s="287"/>
      <c r="J544" s="287"/>
      <c r="K544" s="287"/>
      <c r="L544" s="287"/>
      <c r="M544" s="63"/>
      <c r="N544" s="63"/>
      <c r="O544" s="63"/>
      <c r="P544" s="63"/>
      <c r="Q544" s="63"/>
      <c r="R544" s="63"/>
      <c r="S544" s="63"/>
      <c r="T544" s="63"/>
      <c r="U544" s="63"/>
      <c r="V544" s="63"/>
      <c r="W544" s="63"/>
      <c r="X544" s="63"/>
      <c r="Y544" s="63"/>
      <c r="Z544" s="63"/>
    </row>
    <row r="545" spans="1:26" ht="125">
      <c r="A545" s="89"/>
      <c r="B545" s="69"/>
      <c r="C545" s="93" t="s">
        <v>3082</v>
      </c>
      <c r="D545" s="94">
        <v>2</v>
      </c>
      <c r="E545" s="94" t="s">
        <v>506</v>
      </c>
      <c r="F545" s="69" t="s">
        <v>3083</v>
      </c>
      <c r="G545" s="154"/>
      <c r="H545" s="446"/>
      <c r="I545" s="287"/>
      <c r="J545" s="287"/>
      <c r="K545" s="287"/>
      <c r="L545" s="287"/>
      <c r="M545" s="63"/>
      <c r="N545" s="63"/>
      <c r="O545" s="63"/>
      <c r="P545" s="63"/>
      <c r="Q545" s="63"/>
      <c r="R545" s="63"/>
      <c r="S545" s="63"/>
      <c r="T545" s="63"/>
      <c r="U545" s="63"/>
      <c r="V545" s="63"/>
      <c r="W545" s="63"/>
      <c r="X545" s="63"/>
      <c r="Y545" s="63"/>
      <c r="Z545" s="63"/>
    </row>
    <row r="546" spans="1:26" ht="75">
      <c r="A546" s="89"/>
      <c r="B546" s="69"/>
      <c r="C546" s="69" t="s">
        <v>1550</v>
      </c>
      <c r="D546" s="94">
        <v>2</v>
      </c>
      <c r="E546" s="94" t="s">
        <v>469</v>
      </c>
      <c r="F546" s="69" t="s">
        <v>3084</v>
      </c>
      <c r="G546" s="154"/>
      <c r="H546" s="446"/>
      <c r="I546" s="287"/>
      <c r="J546" s="287"/>
      <c r="K546" s="287"/>
      <c r="L546" s="287"/>
      <c r="M546" s="63"/>
      <c r="N546" s="63"/>
      <c r="O546" s="63"/>
      <c r="P546" s="63"/>
      <c r="Q546" s="63"/>
      <c r="R546" s="63"/>
      <c r="S546" s="63"/>
      <c r="T546" s="63"/>
      <c r="U546" s="63"/>
      <c r="V546" s="63"/>
      <c r="W546" s="63"/>
      <c r="X546" s="63"/>
      <c r="Y546" s="63"/>
      <c r="Z546" s="63"/>
    </row>
    <row r="547" spans="1:26" ht="50">
      <c r="A547" s="89" t="s">
        <v>2507</v>
      </c>
      <c r="B547" s="69" t="s">
        <v>3085</v>
      </c>
      <c r="C547" s="93" t="s">
        <v>1554</v>
      </c>
      <c r="D547" s="94">
        <v>2</v>
      </c>
      <c r="E547" s="487" t="s">
        <v>891</v>
      </c>
      <c r="F547" s="69" t="s">
        <v>3086</v>
      </c>
      <c r="G547" s="154"/>
      <c r="H547" s="446"/>
      <c r="I547" s="287"/>
      <c r="J547" s="287"/>
      <c r="K547" s="287"/>
      <c r="L547" s="287"/>
      <c r="M547" s="63"/>
      <c r="N547" s="63"/>
      <c r="O547" s="63"/>
      <c r="P547" s="63"/>
      <c r="Q547" s="63"/>
      <c r="R547" s="63"/>
      <c r="S547" s="63"/>
      <c r="T547" s="63"/>
      <c r="U547" s="63"/>
      <c r="V547" s="63"/>
      <c r="W547" s="63"/>
      <c r="X547" s="63"/>
      <c r="Y547" s="63"/>
      <c r="Z547" s="63"/>
    </row>
    <row r="548" spans="1:26" ht="23.25" customHeight="1">
      <c r="A548" s="89"/>
      <c r="B548" s="1607" t="s">
        <v>2509</v>
      </c>
      <c r="C548" s="1570"/>
      <c r="D548" s="1570"/>
      <c r="E548" s="1570"/>
      <c r="F548" s="1570"/>
      <c r="G548" s="1573"/>
      <c r="H548" s="450"/>
      <c r="I548" s="287">
        <f t="shared" ref="I548:J548" si="13">I549+I552+I556+I564+I580+I585+I593+I603+I614</f>
        <v>104</v>
      </c>
      <c r="J548" s="287">
        <f t="shared" si="13"/>
        <v>104</v>
      </c>
      <c r="K548" s="287">
        <f t="shared" ref="K548:K549" si="14">I548*100/J548</f>
        <v>100</v>
      </c>
      <c r="L548" s="287"/>
      <c r="M548" s="63"/>
      <c r="N548" s="63"/>
      <c r="O548" s="63"/>
      <c r="P548" s="63"/>
      <c r="Q548" s="63"/>
      <c r="R548" s="63"/>
      <c r="S548" s="63"/>
      <c r="T548" s="63"/>
      <c r="U548" s="63"/>
      <c r="V548" s="63"/>
      <c r="W548" s="63"/>
      <c r="X548" s="63"/>
      <c r="Y548" s="63"/>
      <c r="Z548" s="63"/>
    </row>
    <row r="549" spans="1:26" ht="23.25" customHeight="1">
      <c r="A549" s="330" t="s">
        <v>168</v>
      </c>
      <c r="B549" s="1605" t="s">
        <v>169</v>
      </c>
      <c r="C549" s="1570"/>
      <c r="D549" s="1570"/>
      <c r="E549" s="1570"/>
      <c r="F549" s="1570"/>
      <c r="G549" s="1573"/>
      <c r="H549" s="452"/>
      <c r="I549" s="287">
        <f>SUM(D550)</f>
        <v>2</v>
      </c>
      <c r="J549" s="287">
        <f>COUNT(D550)*2</f>
        <v>2</v>
      </c>
      <c r="K549" s="287">
        <f t="shared" si="14"/>
        <v>100</v>
      </c>
      <c r="L549" s="287"/>
      <c r="M549" s="63"/>
      <c r="N549" s="63"/>
      <c r="O549" s="63"/>
      <c r="P549" s="63"/>
      <c r="Q549" s="63"/>
      <c r="R549" s="63"/>
      <c r="S549" s="63"/>
      <c r="T549" s="63"/>
      <c r="U549" s="63"/>
      <c r="V549" s="63"/>
      <c r="W549" s="63"/>
      <c r="X549" s="63"/>
      <c r="Y549" s="63"/>
      <c r="Z549" s="63"/>
    </row>
    <row r="550" spans="1:26" ht="50">
      <c r="A550" s="158" t="s">
        <v>1560</v>
      </c>
      <c r="B550" s="69" t="s">
        <v>1561</v>
      </c>
      <c r="C550" s="93" t="s">
        <v>3087</v>
      </c>
      <c r="D550" s="94">
        <v>2</v>
      </c>
      <c r="E550" s="94" t="s">
        <v>599</v>
      </c>
      <c r="F550" s="69" t="s">
        <v>3088</v>
      </c>
      <c r="G550" s="135"/>
      <c r="H550" s="63"/>
      <c r="I550" s="287"/>
      <c r="J550" s="287"/>
      <c r="K550" s="287"/>
      <c r="L550" s="287"/>
      <c r="M550" s="63"/>
      <c r="N550" s="63"/>
      <c r="O550" s="63"/>
      <c r="P550" s="63"/>
      <c r="Q550" s="63"/>
      <c r="R550" s="63"/>
      <c r="S550" s="63"/>
      <c r="T550" s="63"/>
      <c r="U550" s="63"/>
      <c r="V550" s="63"/>
      <c r="W550" s="63"/>
      <c r="X550" s="63"/>
      <c r="Y550" s="63"/>
      <c r="Z550" s="63"/>
    </row>
    <row r="551" spans="1:26" ht="47.25" hidden="1" customHeight="1">
      <c r="A551" s="348" t="s">
        <v>1564</v>
      </c>
      <c r="B551" s="150" t="s">
        <v>1565</v>
      </c>
      <c r="C551" s="141"/>
      <c r="D551" s="141"/>
      <c r="E551" s="141"/>
      <c r="F551" s="141"/>
      <c r="G551" s="141"/>
      <c r="H551" s="106"/>
      <c r="I551" s="105"/>
      <c r="J551" s="105"/>
      <c r="K551" s="105"/>
      <c r="L551" s="105"/>
      <c r="M551" s="106"/>
      <c r="N551" s="106"/>
      <c r="O551" s="106"/>
      <c r="P551" s="106"/>
      <c r="Q551" s="106"/>
      <c r="R551" s="106"/>
      <c r="S551" s="106"/>
      <c r="T551" s="106"/>
      <c r="U551" s="106"/>
      <c r="V551" s="106"/>
      <c r="W551" s="106"/>
      <c r="X551" s="106"/>
      <c r="Y551" s="106"/>
      <c r="Z551" s="106"/>
    </row>
    <row r="552" spans="1:26" ht="23.25" customHeight="1">
      <c r="A552" s="330" t="s">
        <v>170</v>
      </c>
      <c r="B552" s="1605" t="s">
        <v>3089</v>
      </c>
      <c r="C552" s="1570"/>
      <c r="D552" s="1570"/>
      <c r="E552" s="1570"/>
      <c r="F552" s="1570"/>
      <c r="G552" s="1573"/>
      <c r="H552" s="452"/>
      <c r="I552" s="287">
        <f>SUM(D553:D555)</f>
        <v>6</v>
      </c>
      <c r="J552" s="287">
        <f>COUNT(D553:D555)*2</f>
        <v>6</v>
      </c>
      <c r="K552" s="287">
        <f>I552*100/J552</f>
        <v>100</v>
      </c>
      <c r="L552" s="287"/>
      <c r="M552" s="63"/>
      <c r="N552" s="63"/>
      <c r="O552" s="63"/>
      <c r="P552" s="63"/>
      <c r="Q552" s="63"/>
      <c r="R552" s="63"/>
      <c r="S552" s="63"/>
      <c r="T552" s="63"/>
      <c r="U552" s="63"/>
      <c r="V552" s="63"/>
      <c r="W552" s="63"/>
      <c r="X552" s="63"/>
      <c r="Y552" s="63"/>
      <c r="Z552" s="63"/>
    </row>
    <row r="553" spans="1:26" ht="50">
      <c r="A553" s="158" t="s">
        <v>1566</v>
      </c>
      <c r="B553" s="69" t="s">
        <v>3090</v>
      </c>
      <c r="C553" s="69" t="s">
        <v>3091</v>
      </c>
      <c r="D553" s="94">
        <v>2</v>
      </c>
      <c r="E553" s="94" t="s">
        <v>877</v>
      </c>
      <c r="F553" s="135"/>
      <c r="G553" s="135"/>
      <c r="H553" s="63"/>
      <c r="I553" s="287"/>
      <c r="J553" s="287"/>
      <c r="K553" s="287"/>
      <c r="L553" s="287"/>
      <c r="M553" s="63"/>
      <c r="N553" s="63"/>
      <c r="O553" s="63"/>
      <c r="P553" s="63"/>
      <c r="Q553" s="63"/>
      <c r="R553" s="63"/>
      <c r="S553" s="63"/>
      <c r="T553" s="63"/>
      <c r="U553" s="63"/>
      <c r="V553" s="63"/>
      <c r="W553" s="63"/>
      <c r="X553" s="63"/>
      <c r="Y553" s="63"/>
      <c r="Z553" s="63"/>
    </row>
    <row r="554" spans="1:26" ht="50">
      <c r="A554" s="158" t="s">
        <v>1568</v>
      </c>
      <c r="B554" s="69" t="s">
        <v>3092</v>
      </c>
      <c r="C554" s="69" t="s">
        <v>3093</v>
      </c>
      <c r="D554" s="94">
        <v>2</v>
      </c>
      <c r="E554" s="94" t="s">
        <v>877</v>
      </c>
      <c r="F554" s="135"/>
      <c r="G554" s="135"/>
      <c r="H554" s="63"/>
      <c r="I554" s="287"/>
      <c r="J554" s="287"/>
      <c r="K554" s="287"/>
      <c r="L554" s="287"/>
      <c r="M554" s="63"/>
      <c r="N554" s="63"/>
      <c r="O554" s="63"/>
      <c r="P554" s="63"/>
      <c r="Q554" s="63"/>
      <c r="R554" s="63"/>
      <c r="S554" s="63"/>
      <c r="T554" s="63"/>
      <c r="U554" s="63"/>
      <c r="V554" s="63"/>
      <c r="W554" s="63"/>
      <c r="X554" s="63"/>
      <c r="Y554" s="63"/>
      <c r="Z554" s="63"/>
    </row>
    <row r="555" spans="1:26" ht="75">
      <c r="A555" s="158" t="s">
        <v>1570</v>
      </c>
      <c r="B555" s="69" t="s">
        <v>3094</v>
      </c>
      <c r="C555" s="69" t="s">
        <v>3095</v>
      </c>
      <c r="D555" s="94">
        <v>2</v>
      </c>
      <c r="E555" s="94" t="s">
        <v>877</v>
      </c>
      <c r="F555" s="135"/>
      <c r="G555" s="135"/>
      <c r="H555" s="63"/>
      <c r="I555" s="287"/>
      <c r="J555" s="287"/>
      <c r="K555" s="287"/>
      <c r="L555" s="287"/>
      <c r="M555" s="63"/>
      <c r="N555" s="63"/>
      <c r="O555" s="63"/>
      <c r="P555" s="63"/>
      <c r="Q555" s="63"/>
      <c r="R555" s="63"/>
      <c r="S555" s="63"/>
      <c r="T555" s="63"/>
      <c r="U555" s="63"/>
      <c r="V555" s="63"/>
      <c r="W555" s="63"/>
      <c r="X555" s="63"/>
      <c r="Y555" s="63"/>
      <c r="Z555" s="63"/>
    </row>
    <row r="556" spans="1:26" ht="23.25" customHeight="1">
      <c r="A556" s="158" t="s">
        <v>268</v>
      </c>
      <c r="B556" s="1605" t="s">
        <v>3096</v>
      </c>
      <c r="C556" s="1570"/>
      <c r="D556" s="1570"/>
      <c r="E556" s="1570"/>
      <c r="F556" s="1570"/>
      <c r="G556" s="1573"/>
      <c r="H556" s="452"/>
      <c r="I556" s="287">
        <f>SUM(D557:D563)</f>
        <v>12</v>
      </c>
      <c r="J556" s="287">
        <f>COUNT(D557:D563)*2</f>
        <v>12</v>
      </c>
      <c r="K556" s="287">
        <f>I556*100/J556</f>
        <v>100</v>
      </c>
      <c r="L556" s="287"/>
      <c r="M556" s="63"/>
      <c r="N556" s="63"/>
      <c r="O556" s="63"/>
      <c r="P556" s="63"/>
      <c r="Q556" s="63"/>
      <c r="R556" s="63"/>
      <c r="S556" s="63"/>
      <c r="T556" s="63"/>
      <c r="U556" s="63"/>
      <c r="V556" s="63"/>
      <c r="W556" s="63"/>
      <c r="X556" s="63"/>
      <c r="Y556" s="63"/>
      <c r="Z556" s="63"/>
    </row>
    <row r="557" spans="1:26" ht="175">
      <c r="A557" s="89" t="s">
        <v>1573</v>
      </c>
      <c r="B557" s="69" t="s">
        <v>3097</v>
      </c>
      <c r="C557" s="93" t="s">
        <v>3098</v>
      </c>
      <c r="D557" s="94">
        <v>2</v>
      </c>
      <c r="E557" s="94" t="s">
        <v>599</v>
      </c>
      <c r="F557" s="69" t="s">
        <v>3099</v>
      </c>
      <c r="G557" s="135"/>
      <c r="H557" s="63"/>
      <c r="I557" s="287"/>
      <c r="J557" s="287"/>
      <c r="K557" s="287"/>
      <c r="L557" s="287"/>
      <c r="M557" s="63"/>
      <c r="N557" s="63"/>
      <c r="O557" s="63"/>
      <c r="P557" s="63"/>
      <c r="Q557" s="63"/>
      <c r="R557" s="63"/>
      <c r="S557" s="63"/>
      <c r="T557" s="63"/>
      <c r="U557" s="63"/>
      <c r="V557" s="63"/>
      <c r="W557" s="63"/>
      <c r="X557" s="63"/>
      <c r="Y557" s="63"/>
      <c r="Z557" s="63"/>
    </row>
    <row r="558" spans="1:26" ht="55.5" hidden="1" customHeight="1">
      <c r="A558" s="310" t="s">
        <v>1578</v>
      </c>
      <c r="B558" s="122" t="s">
        <v>3100</v>
      </c>
      <c r="C558" s="141"/>
      <c r="D558" s="141"/>
      <c r="E558" s="141"/>
      <c r="F558" s="141"/>
      <c r="G558" s="141"/>
      <c r="H558" s="106"/>
      <c r="I558" s="105"/>
      <c r="J558" s="105"/>
      <c r="K558" s="105"/>
      <c r="L558" s="105"/>
      <c r="M558" s="106"/>
      <c r="N558" s="106"/>
      <c r="O558" s="106"/>
      <c r="P558" s="106"/>
      <c r="Q558" s="106"/>
      <c r="R558" s="106"/>
      <c r="S558" s="106"/>
      <c r="T558" s="106"/>
      <c r="U558" s="106"/>
      <c r="V558" s="106"/>
      <c r="W558" s="106"/>
      <c r="X558" s="106"/>
      <c r="Y558" s="106"/>
      <c r="Z558" s="106"/>
    </row>
    <row r="559" spans="1:26" ht="75">
      <c r="A559" s="304" t="s">
        <v>1581</v>
      </c>
      <c r="B559" s="69" t="s">
        <v>1582</v>
      </c>
      <c r="C559" s="69" t="s">
        <v>1583</v>
      </c>
      <c r="D559" s="94">
        <v>2</v>
      </c>
      <c r="E559" s="94" t="s">
        <v>611</v>
      </c>
      <c r="F559" s="69" t="s">
        <v>3101</v>
      </c>
      <c r="G559" s="135"/>
      <c r="H559" s="63"/>
      <c r="I559" s="287"/>
      <c r="J559" s="287"/>
      <c r="K559" s="287"/>
      <c r="L559" s="287"/>
      <c r="M559" s="63"/>
      <c r="N559" s="63"/>
      <c r="O559" s="63"/>
      <c r="P559" s="63"/>
      <c r="Q559" s="63"/>
      <c r="R559" s="63"/>
      <c r="S559" s="63"/>
      <c r="T559" s="63"/>
      <c r="U559" s="63"/>
      <c r="V559" s="63"/>
      <c r="W559" s="63"/>
      <c r="X559" s="63"/>
      <c r="Y559" s="63"/>
      <c r="Z559" s="63"/>
    </row>
    <row r="560" spans="1:26" ht="50">
      <c r="A560" s="304"/>
      <c r="B560" s="69"/>
      <c r="C560" s="93" t="s">
        <v>1585</v>
      </c>
      <c r="D560" s="94">
        <v>2</v>
      </c>
      <c r="E560" s="94" t="s">
        <v>599</v>
      </c>
      <c r="F560" s="93" t="s">
        <v>1586</v>
      </c>
      <c r="G560" s="497"/>
      <c r="H560" s="63"/>
      <c r="I560" s="287"/>
      <c r="J560" s="287"/>
      <c r="K560" s="287"/>
      <c r="L560" s="287"/>
      <c r="M560" s="63"/>
      <c r="N560" s="63"/>
      <c r="O560" s="63"/>
      <c r="P560" s="63"/>
      <c r="Q560" s="63"/>
      <c r="R560" s="63"/>
      <c r="S560" s="63"/>
      <c r="T560" s="63"/>
      <c r="U560" s="63"/>
      <c r="V560" s="63"/>
      <c r="W560" s="63"/>
      <c r="X560" s="63"/>
      <c r="Y560" s="63"/>
      <c r="Z560" s="63"/>
    </row>
    <row r="561" spans="1:26" ht="75">
      <c r="A561" s="304"/>
      <c r="B561" s="69"/>
      <c r="C561" s="93" t="s">
        <v>1587</v>
      </c>
      <c r="D561" s="94">
        <v>2</v>
      </c>
      <c r="E561" s="94" t="s">
        <v>877</v>
      </c>
      <c r="F561" s="93" t="s">
        <v>1588</v>
      </c>
      <c r="G561" s="497"/>
      <c r="H561" s="63"/>
      <c r="I561" s="287"/>
      <c r="J561" s="287"/>
      <c r="K561" s="287"/>
      <c r="L561" s="287"/>
      <c r="M561" s="63"/>
      <c r="N561" s="63"/>
      <c r="O561" s="63"/>
      <c r="P561" s="63"/>
      <c r="Q561" s="63"/>
      <c r="R561" s="63"/>
      <c r="S561" s="63"/>
      <c r="T561" s="63"/>
      <c r="U561" s="63"/>
      <c r="V561" s="63"/>
      <c r="W561" s="63"/>
      <c r="X561" s="63"/>
      <c r="Y561" s="63"/>
      <c r="Z561" s="63"/>
    </row>
    <row r="562" spans="1:26" ht="75">
      <c r="A562" s="304" t="s">
        <v>1589</v>
      </c>
      <c r="B562" s="69" t="s">
        <v>1590</v>
      </c>
      <c r="C562" s="93" t="s">
        <v>1591</v>
      </c>
      <c r="D562" s="94">
        <v>2</v>
      </c>
      <c r="E562" s="94" t="s">
        <v>877</v>
      </c>
      <c r="F562" s="93" t="s">
        <v>1592</v>
      </c>
      <c r="G562" s="497"/>
      <c r="H562" s="63"/>
      <c r="I562" s="287"/>
      <c r="J562" s="287"/>
      <c r="K562" s="287"/>
      <c r="L562" s="287"/>
      <c r="M562" s="63"/>
      <c r="N562" s="63"/>
      <c r="O562" s="63"/>
      <c r="P562" s="63"/>
      <c r="Q562" s="63"/>
      <c r="R562" s="63"/>
      <c r="S562" s="63"/>
      <c r="T562" s="63"/>
      <c r="U562" s="63"/>
      <c r="V562" s="63"/>
      <c r="W562" s="63"/>
      <c r="X562" s="63"/>
      <c r="Y562" s="63"/>
      <c r="Z562" s="63"/>
    </row>
    <row r="563" spans="1:26" ht="100">
      <c r="A563" s="304" t="s">
        <v>1593</v>
      </c>
      <c r="B563" s="69" t="s">
        <v>1594</v>
      </c>
      <c r="C563" s="93" t="s">
        <v>3102</v>
      </c>
      <c r="D563" s="94">
        <v>2</v>
      </c>
      <c r="E563" s="94" t="s">
        <v>599</v>
      </c>
      <c r="F563" s="93" t="s">
        <v>1596</v>
      </c>
      <c r="G563" s="497"/>
      <c r="H563" s="63"/>
      <c r="I563" s="287"/>
      <c r="J563" s="287"/>
      <c r="K563" s="287"/>
      <c r="L563" s="287"/>
      <c r="M563" s="63"/>
      <c r="N563" s="63"/>
      <c r="O563" s="63"/>
      <c r="P563" s="63"/>
      <c r="Q563" s="63"/>
      <c r="R563" s="63"/>
      <c r="S563" s="63"/>
      <c r="T563" s="63"/>
      <c r="U563" s="63"/>
      <c r="V563" s="63"/>
      <c r="W563" s="63"/>
      <c r="X563" s="63"/>
      <c r="Y563" s="63"/>
      <c r="Z563" s="63"/>
    </row>
    <row r="564" spans="1:26" ht="23.25" customHeight="1">
      <c r="A564" s="158" t="s">
        <v>269</v>
      </c>
      <c r="B564" s="1605" t="s">
        <v>3103</v>
      </c>
      <c r="C564" s="1570"/>
      <c r="D564" s="1570"/>
      <c r="E564" s="1570"/>
      <c r="F564" s="1570"/>
      <c r="G564" s="1573"/>
      <c r="H564" s="452"/>
      <c r="I564" s="287">
        <f>SUM(D565:D578)</f>
        <v>28</v>
      </c>
      <c r="J564" s="287">
        <f>COUNT(D565:D578)*2</f>
        <v>28</v>
      </c>
      <c r="K564" s="287">
        <f>I564*100/J564</f>
        <v>100</v>
      </c>
      <c r="L564" s="287"/>
      <c r="M564" s="63"/>
      <c r="N564" s="63"/>
      <c r="O564" s="63"/>
      <c r="P564" s="63"/>
      <c r="Q564" s="63"/>
      <c r="R564" s="63"/>
      <c r="S564" s="63"/>
      <c r="T564" s="63"/>
      <c r="U564" s="63"/>
      <c r="V564" s="63"/>
      <c r="W564" s="63"/>
      <c r="X564" s="63"/>
      <c r="Y564" s="63"/>
      <c r="Z564" s="63"/>
    </row>
    <row r="565" spans="1:26" ht="75">
      <c r="A565" s="89" t="s">
        <v>2516</v>
      </c>
      <c r="B565" s="69" t="s">
        <v>1598</v>
      </c>
      <c r="C565" s="478" t="s">
        <v>1599</v>
      </c>
      <c r="D565" s="94">
        <v>2</v>
      </c>
      <c r="E565" s="94" t="s">
        <v>877</v>
      </c>
      <c r="F565" s="69" t="s">
        <v>3104</v>
      </c>
      <c r="G565" s="135"/>
      <c r="H565" s="63"/>
      <c r="I565" s="287"/>
      <c r="J565" s="287"/>
      <c r="K565" s="287"/>
      <c r="L565" s="287"/>
      <c r="M565" s="63"/>
      <c r="N565" s="63"/>
      <c r="O565" s="63"/>
      <c r="P565" s="63"/>
      <c r="Q565" s="63"/>
      <c r="R565" s="63"/>
      <c r="S565" s="63"/>
      <c r="T565" s="63"/>
      <c r="U565" s="63"/>
      <c r="V565" s="63"/>
      <c r="W565" s="63"/>
      <c r="X565" s="63"/>
      <c r="Y565" s="63"/>
      <c r="Z565" s="63"/>
    </row>
    <row r="566" spans="1:26" ht="50">
      <c r="A566" s="89"/>
      <c r="B566" s="93"/>
      <c r="C566" s="93" t="s">
        <v>1600</v>
      </c>
      <c r="D566" s="94">
        <v>2</v>
      </c>
      <c r="E566" s="94" t="s">
        <v>504</v>
      </c>
      <c r="F566" s="69" t="s">
        <v>3105</v>
      </c>
      <c r="G566" s="135"/>
      <c r="H566" s="63"/>
      <c r="I566" s="287"/>
      <c r="J566" s="287"/>
      <c r="K566" s="287"/>
      <c r="L566" s="287"/>
      <c r="M566" s="63"/>
      <c r="N566" s="63"/>
      <c r="O566" s="63"/>
      <c r="P566" s="63"/>
      <c r="Q566" s="63"/>
      <c r="R566" s="63"/>
      <c r="S566" s="63"/>
      <c r="T566" s="63"/>
      <c r="U566" s="63"/>
      <c r="V566" s="63"/>
      <c r="W566" s="63"/>
      <c r="X566" s="63"/>
      <c r="Y566" s="63"/>
      <c r="Z566" s="63"/>
    </row>
    <row r="567" spans="1:26" ht="75">
      <c r="A567" s="89"/>
      <c r="B567" s="93"/>
      <c r="C567" s="148" t="s">
        <v>3106</v>
      </c>
      <c r="D567" s="94">
        <v>2</v>
      </c>
      <c r="E567" s="94" t="s">
        <v>469</v>
      </c>
      <c r="F567" s="69" t="s">
        <v>3107</v>
      </c>
      <c r="G567" s="135"/>
      <c r="H567" s="63"/>
      <c r="I567" s="287"/>
      <c r="J567" s="287"/>
      <c r="K567" s="287"/>
      <c r="L567" s="287"/>
      <c r="M567" s="63"/>
      <c r="N567" s="63"/>
      <c r="O567" s="63"/>
      <c r="P567" s="63"/>
      <c r="Q567" s="63"/>
      <c r="R567" s="63"/>
      <c r="S567" s="63"/>
      <c r="T567" s="63"/>
      <c r="U567" s="63"/>
      <c r="V567" s="63"/>
      <c r="W567" s="63"/>
      <c r="X567" s="63"/>
      <c r="Y567" s="63"/>
      <c r="Z567" s="63"/>
    </row>
    <row r="568" spans="1:26" ht="50">
      <c r="A568" s="89"/>
      <c r="B568" s="93"/>
      <c r="C568" s="148" t="s">
        <v>3108</v>
      </c>
      <c r="D568" s="94">
        <v>2</v>
      </c>
      <c r="E568" s="94" t="s">
        <v>469</v>
      </c>
      <c r="F568" s="69" t="s">
        <v>3109</v>
      </c>
      <c r="G568" s="135"/>
      <c r="H568" s="63"/>
      <c r="I568" s="287"/>
      <c r="J568" s="287"/>
      <c r="K568" s="287"/>
      <c r="L568" s="287"/>
      <c r="M568" s="63"/>
      <c r="N568" s="63"/>
      <c r="O568" s="63"/>
      <c r="P568" s="63"/>
      <c r="Q568" s="63"/>
      <c r="R568" s="63"/>
      <c r="S568" s="63"/>
      <c r="T568" s="63"/>
      <c r="U568" s="63"/>
      <c r="V568" s="63"/>
      <c r="W568" s="63"/>
      <c r="X568" s="63"/>
      <c r="Y568" s="63"/>
      <c r="Z568" s="63"/>
    </row>
    <row r="569" spans="1:26" ht="275">
      <c r="A569" s="89"/>
      <c r="B569" s="93"/>
      <c r="C569" s="148" t="s">
        <v>3110</v>
      </c>
      <c r="D569" s="94">
        <v>2</v>
      </c>
      <c r="E569" s="94" t="s">
        <v>469</v>
      </c>
      <c r="F569" s="69" t="s">
        <v>3111</v>
      </c>
      <c r="G569" s="135"/>
      <c r="H569" s="63"/>
      <c r="I569" s="287"/>
      <c r="J569" s="287"/>
      <c r="K569" s="287"/>
      <c r="L569" s="287"/>
      <c r="M569" s="63"/>
      <c r="N569" s="63"/>
      <c r="O569" s="63"/>
      <c r="P569" s="63"/>
      <c r="Q569" s="63"/>
      <c r="R569" s="63"/>
      <c r="S569" s="63"/>
      <c r="T569" s="63"/>
      <c r="U569" s="63"/>
      <c r="V569" s="63"/>
      <c r="W569" s="63"/>
      <c r="X569" s="63"/>
      <c r="Y569" s="63"/>
      <c r="Z569" s="63"/>
    </row>
    <row r="570" spans="1:26" ht="100">
      <c r="A570" s="89" t="s">
        <v>2518</v>
      </c>
      <c r="B570" s="69" t="s">
        <v>1604</v>
      </c>
      <c r="C570" s="93" t="s">
        <v>3112</v>
      </c>
      <c r="D570" s="94">
        <v>2</v>
      </c>
      <c r="E570" s="94" t="s">
        <v>877</v>
      </c>
      <c r="F570" s="69" t="s">
        <v>3113</v>
      </c>
      <c r="G570" s="135"/>
      <c r="H570" s="63"/>
      <c r="I570" s="287"/>
      <c r="J570" s="287"/>
      <c r="K570" s="287"/>
      <c r="L570" s="287"/>
      <c r="M570" s="63"/>
      <c r="N570" s="63"/>
      <c r="O570" s="63"/>
      <c r="P570" s="63"/>
      <c r="Q570" s="63"/>
      <c r="R570" s="63"/>
      <c r="S570" s="63"/>
      <c r="T570" s="63"/>
      <c r="U570" s="63"/>
      <c r="V570" s="63"/>
      <c r="W570" s="63"/>
      <c r="X570" s="63"/>
      <c r="Y570" s="63"/>
      <c r="Z570" s="63"/>
    </row>
    <row r="571" spans="1:26" ht="100">
      <c r="A571" s="89"/>
      <c r="B571" s="69"/>
      <c r="C571" s="93" t="s">
        <v>3114</v>
      </c>
      <c r="D571" s="94">
        <v>2</v>
      </c>
      <c r="E571" s="94" t="s">
        <v>877</v>
      </c>
      <c r="F571" s="69" t="s">
        <v>3115</v>
      </c>
      <c r="G571" s="135"/>
      <c r="H571" s="63"/>
      <c r="I571" s="287"/>
      <c r="J571" s="287"/>
      <c r="K571" s="287"/>
      <c r="L571" s="287"/>
      <c r="M571" s="63"/>
      <c r="N571" s="63"/>
      <c r="O571" s="63"/>
      <c r="P571" s="63"/>
      <c r="Q571" s="63"/>
      <c r="R571" s="63"/>
      <c r="S571" s="63"/>
      <c r="T571" s="63"/>
      <c r="U571" s="63"/>
      <c r="V571" s="63"/>
      <c r="W571" s="63"/>
      <c r="X571" s="63"/>
      <c r="Y571" s="63"/>
      <c r="Z571" s="63"/>
    </row>
    <row r="572" spans="1:26" ht="125">
      <c r="A572" s="89"/>
      <c r="B572" s="69"/>
      <c r="C572" s="93" t="s">
        <v>3116</v>
      </c>
      <c r="D572" s="94">
        <v>2</v>
      </c>
      <c r="E572" s="94" t="s">
        <v>877</v>
      </c>
      <c r="F572" s="69" t="s">
        <v>3117</v>
      </c>
      <c r="G572" s="135"/>
      <c r="H572" s="63"/>
      <c r="I572" s="287"/>
      <c r="J572" s="287"/>
      <c r="K572" s="287"/>
      <c r="L572" s="287"/>
      <c r="M572" s="63"/>
      <c r="N572" s="63"/>
      <c r="O572" s="63"/>
      <c r="P572" s="63"/>
      <c r="Q572" s="63"/>
      <c r="R572" s="63"/>
      <c r="S572" s="63"/>
      <c r="T572" s="63"/>
      <c r="U572" s="63"/>
      <c r="V572" s="63"/>
      <c r="W572" s="63"/>
      <c r="X572" s="63"/>
      <c r="Y572" s="63"/>
      <c r="Z572" s="63"/>
    </row>
    <row r="573" spans="1:26" ht="125">
      <c r="A573" s="89"/>
      <c r="B573" s="69"/>
      <c r="C573" s="93" t="s">
        <v>3118</v>
      </c>
      <c r="D573" s="94">
        <v>2</v>
      </c>
      <c r="E573" s="94" t="s">
        <v>877</v>
      </c>
      <c r="F573" s="69" t="s">
        <v>3119</v>
      </c>
      <c r="G573" s="135"/>
      <c r="H573" s="63"/>
      <c r="I573" s="287"/>
      <c r="J573" s="287"/>
      <c r="K573" s="287"/>
      <c r="L573" s="287"/>
      <c r="M573" s="63"/>
      <c r="N573" s="63"/>
      <c r="O573" s="63"/>
      <c r="P573" s="63"/>
      <c r="Q573" s="63"/>
      <c r="R573" s="63"/>
      <c r="S573" s="63"/>
      <c r="T573" s="63"/>
      <c r="U573" s="63"/>
      <c r="V573" s="63"/>
      <c r="W573" s="63"/>
      <c r="X573" s="63"/>
      <c r="Y573" s="63"/>
      <c r="Z573" s="63"/>
    </row>
    <row r="574" spans="1:26" ht="125">
      <c r="A574" s="89"/>
      <c r="B574" s="69"/>
      <c r="C574" s="93" t="s">
        <v>3120</v>
      </c>
      <c r="D574" s="94">
        <v>2</v>
      </c>
      <c r="E574" s="94" t="s">
        <v>877</v>
      </c>
      <c r="F574" s="69" t="s">
        <v>3121</v>
      </c>
      <c r="G574" s="135"/>
      <c r="H574" s="63"/>
      <c r="I574" s="287"/>
      <c r="J574" s="287"/>
      <c r="K574" s="287"/>
      <c r="L574" s="287"/>
      <c r="M574" s="63"/>
      <c r="N574" s="63"/>
      <c r="O574" s="63"/>
      <c r="P574" s="63"/>
      <c r="Q574" s="63"/>
      <c r="R574" s="63"/>
      <c r="S574" s="63"/>
      <c r="T574" s="63"/>
      <c r="U574" s="63"/>
      <c r="V574" s="63"/>
      <c r="W574" s="63"/>
      <c r="X574" s="63"/>
      <c r="Y574" s="63"/>
      <c r="Z574" s="63"/>
    </row>
    <row r="575" spans="1:26" ht="225">
      <c r="A575" s="89"/>
      <c r="B575" s="69"/>
      <c r="C575" s="93" t="s">
        <v>3122</v>
      </c>
      <c r="D575" s="94">
        <v>2</v>
      </c>
      <c r="E575" s="94" t="s">
        <v>877</v>
      </c>
      <c r="F575" s="69" t="s">
        <v>3123</v>
      </c>
      <c r="G575" s="135"/>
      <c r="H575" s="63"/>
      <c r="I575" s="287"/>
      <c r="J575" s="287"/>
      <c r="K575" s="287"/>
      <c r="L575" s="287"/>
      <c r="M575" s="63"/>
      <c r="N575" s="63"/>
      <c r="O575" s="63"/>
      <c r="P575" s="63"/>
      <c r="Q575" s="63"/>
      <c r="R575" s="63"/>
      <c r="S575" s="63"/>
      <c r="T575" s="63"/>
      <c r="U575" s="63"/>
      <c r="V575" s="63"/>
      <c r="W575" s="63"/>
      <c r="X575" s="63"/>
      <c r="Y575" s="63"/>
      <c r="Z575" s="63"/>
    </row>
    <row r="576" spans="1:26" ht="200">
      <c r="A576" s="89"/>
      <c r="B576" s="69"/>
      <c r="C576" s="93" t="s">
        <v>3124</v>
      </c>
      <c r="D576" s="94">
        <v>2</v>
      </c>
      <c r="E576" s="94" t="s">
        <v>877</v>
      </c>
      <c r="F576" s="69" t="s">
        <v>3125</v>
      </c>
      <c r="G576" s="135"/>
      <c r="H576" s="63"/>
      <c r="I576" s="287"/>
      <c r="J576" s="287"/>
      <c r="K576" s="287"/>
      <c r="L576" s="287"/>
      <c r="M576" s="63"/>
      <c r="N576" s="63"/>
      <c r="O576" s="63"/>
      <c r="P576" s="63"/>
      <c r="Q576" s="63"/>
      <c r="R576" s="63"/>
      <c r="S576" s="63"/>
      <c r="T576" s="63"/>
      <c r="U576" s="63"/>
      <c r="V576" s="63"/>
      <c r="W576" s="63"/>
      <c r="X576" s="63"/>
      <c r="Y576" s="63"/>
      <c r="Z576" s="63"/>
    </row>
    <row r="577" spans="1:26" ht="100">
      <c r="A577" s="89"/>
      <c r="B577" s="69"/>
      <c r="C577" s="93" t="s">
        <v>3126</v>
      </c>
      <c r="D577" s="94">
        <v>2</v>
      </c>
      <c r="E577" s="94" t="s">
        <v>877</v>
      </c>
      <c r="F577" s="69" t="s">
        <v>3127</v>
      </c>
      <c r="G577" s="135"/>
      <c r="H577" s="63"/>
      <c r="I577" s="287"/>
      <c r="J577" s="287"/>
      <c r="K577" s="287"/>
      <c r="L577" s="287"/>
      <c r="M577" s="63"/>
      <c r="N577" s="63"/>
      <c r="O577" s="63"/>
      <c r="P577" s="63"/>
      <c r="Q577" s="63"/>
      <c r="R577" s="63"/>
      <c r="S577" s="63"/>
      <c r="T577" s="63"/>
      <c r="U577" s="63"/>
      <c r="V577" s="63"/>
      <c r="W577" s="63"/>
      <c r="X577" s="63"/>
      <c r="Y577" s="63"/>
      <c r="Z577" s="63"/>
    </row>
    <row r="578" spans="1:26" ht="50">
      <c r="A578" s="89" t="s">
        <v>2532</v>
      </c>
      <c r="B578" s="69" t="s">
        <v>3128</v>
      </c>
      <c r="C578" s="93" t="s">
        <v>3129</v>
      </c>
      <c r="D578" s="94">
        <v>2</v>
      </c>
      <c r="E578" s="94" t="s">
        <v>599</v>
      </c>
      <c r="F578" s="69" t="s">
        <v>3130</v>
      </c>
      <c r="G578" s="135"/>
      <c r="H578" s="63"/>
      <c r="I578" s="287"/>
      <c r="J578" s="287"/>
      <c r="K578" s="287"/>
      <c r="L578" s="287"/>
      <c r="M578" s="63"/>
      <c r="N578" s="63"/>
      <c r="O578" s="63"/>
      <c r="P578" s="63"/>
      <c r="Q578" s="63"/>
      <c r="R578" s="63"/>
      <c r="S578" s="63"/>
      <c r="T578" s="63"/>
      <c r="U578" s="63"/>
      <c r="V578" s="63"/>
      <c r="W578" s="63"/>
      <c r="X578" s="63"/>
      <c r="Y578" s="63"/>
      <c r="Z578" s="63"/>
    </row>
    <row r="579" spans="1:26" ht="82.5" hidden="1" customHeight="1">
      <c r="A579" s="524" t="s">
        <v>2533</v>
      </c>
      <c r="B579" s="525" t="s">
        <v>1622</v>
      </c>
      <c r="C579" s="141"/>
      <c r="D579" s="141"/>
      <c r="E579" s="141"/>
      <c r="F579" s="141"/>
      <c r="G579" s="141"/>
      <c r="H579" s="106"/>
      <c r="I579" s="105"/>
      <c r="J579" s="105"/>
      <c r="K579" s="105"/>
      <c r="L579" s="319"/>
      <c r="M579" s="106"/>
      <c r="N579" s="106"/>
      <c r="O579" s="106"/>
      <c r="P579" s="106"/>
      <c r="Q579" s="106"/>
      <c r="R579" s="106"/>
      <c r="S579" s="106"/>
      <c r="T579" s="106"/>
      <c r="U579" s="106"/>
      <c r="V579" s="106"/>
      <c r="W579" s="106"/>
      <c r="X579" s="106"/>
      <c r="Y579" s="106"/>
      <c r="Z579" s="106"/>
    </row>
    <row r="580" spans="1:26" ht="23.25" customHeight="1">
      <c r="A580" s="158" t="s">
        <v>2534</v>
      </c>
      <c r="B580" s="1605" t="s">
        <v>3131</v>
      </c>
      <c r="C580" s="1570"/>
      <c r="D580" s="1570"/>
      <c r="E580" s="1570"/>
      <c r="F580" s="1570"/>
      <c r="G580" s="1573"/>
      <c r="H580" s="452"/>
      <c r="I580" s="287">
        <f>SUM(D581:D583)</f>
        <v>6</v>
      </c>
      <c r="J580" s="287">
        <f>COUNT(D581:D583)*2</f>
        <v>6</v>
      </c>
      <c r="K580" s="287">
        <f>I580*100/J580</f>
        <v>100</v>
      </c>
      <c r="L580" s="287"/>
      <c r="M580" s="63"/>
      <c r="N580" s="63"/>
      <c r="O580" s="63"/>
      <c r="P580" s="63"/>
      <c r="Q580" s="63"/>
      <c r="R580" s="63"/>
      <c r="S580" s="63"/>
      <c r="T580" s="63"/>
      <c r="U580" s="63"/>
      <c r="V580" s="63"/>
      <c r="W580" s="63"/>
      <c r="X580" s="63"/>
      <c r="Y580" s="63"/>
      <c r="Z580" s="63"/>
    </row>
    <row r="581" spans="1:26" ht="100">
      <c r="A581" s="89" t="s">
        <v>2535</v>
      </c>
      <c r="B581" s="69" t="s">
        <v>3132</v>
      </c>
      <c r="C581" s="93" t="s">
        <v>1626</v>
      </c>
      <c r="D581" s="94">
        <v>2</v>
      </c>
      <c r="E581" s="94" t="s">
        <v>599</v>
      </c>
      <c r="F581" s="69" t="s">
        <v>3133</v>
      </c>
      <c r="G581" s="135"/>
      <c r="H581" s="63"/>
      <c r="I581" s="287"/>
      <c r="J581" s="287"/>
      <c r="K581" s="287"/>
      <c r="L581" s="287"/>
      <c r="M581" s="63"/>
      <c r="N581" s="63"/>
      <c r="O581" s="63"/>
      <c r="P581" s="63"/>
      <c r="Q581" s="63"/>
      <c r="R581" s="63"/>
      <c r="S581" s="63"/>
      <c r="T581" s="63"/>
      <c r="U581" s="63"/>
      <c r="V581" s="63"/>
      <c r="W581" s="63"/>
      <c r="X581" s="63"/>
      <c r="Y581" s="63"/>
      <c r="Z581" s="63"/>
    </row>
    <row r="582" spans="1:26" ht="75">
      <c r="A582" s="89" t="s">
        <v>2536</v>
      </c>
      <c r="B582" s="93" t="s">
        <v>1628</v>
      </c>
      <c r="C582" s="93" t="s">
        <v>1629</v>
      </c>
      <c r="D582" s="94">
        <v>2</v>
      </c>
      <c r="E582" s="94" t="s">
        <v>599</v>
      </c>
      <c r="F582" s="69" t="s">
        <v>3134</v>
      </c>
      <c r="G582" s="497"/>
      <c r="H582" s="63"/>
      <c r="I582" s="287"/>
      <c r="J582" s="287"/>
      <c r="K582" s="287"/>
      <c r="L582" s="287"/>
      <c r="M582" s="63"/>
      <c r="N582" s="63"/>
      <c r="O582" s="63"/>
      <c r="P582" s="63"/>
      <c r="Q582" s="63"/>
      <c r="R582" s="63"/>
      <c r="S582" s="63"/>
      <c r="T582" s="63"/>
      <c r="U582" s="63"/>
      <c r="V582" s="63"/>
      <c r="W582" s="63"/>
      <c r="X582" s="63"/>
      <c r="Y582" s="63"/>
      <c r="Z582" s="63"/>
    </row>
    <row r="583" spans="1:26" ht="50">
      <c r="A583" s="89" t="s">
        <v>1630</v>
      </c>
      <c r="B583" s="93" t="s">
        <v>1631</v>
      </c>
      <c r="C583" s="69" t="s">
        <v>3135</v>
      </c>
      <c r="D583" s="94">
        <v>2</v>
      </c>
      <c r="E583" s="94" t="s">
        <v>599</v>
      </c>
      <c r="F583" s="69" t="s">
        <v>3136</v>
      </c>
      <c r="G583" s="497"/>
      <c r="H583" s="63"/>
      <c r="I583" s="287"/>
      <c r="J583" s="287"/>
      <c r="K583" s="287"/>
      <c r="L583" s="287"/>
      <c r="M583" s="63"/>
      <c r="N583" s="63"/>
      <c r="O583" s="63"/>
      <c r="P583" s="63"/>
      <c r="Q583" s="63"/>
      <c r="R583" s="63"/>
      <c r="S583" s="63"/>
      <c r="T583" s="63"/>
      <c r="U583" s="63"/>
      <c r="V583" s="63"/>
      <c r="W583" s="63"/>
      <c r="X583" s="63"/>
      <c r="Y583" s="63"/>
      <c r="Z583" s="63"/>
    </row>
    <row r="584" spans="1:26" ht="33.75" hidden="1" customHeight="1">
      <c r="A584" s="122"/>
      <c r="B584" s="122"/>
      <c r="C584" s="179"/>
      <c r="D584" s="141"/>
      <c r="E584" s="141"/>
      <c r="F584" s="150"/>
      <c r="G584" s="141"/>
      <c r="H584" s="106"/>
      <c r="I584" s="105"/>
      <c r="J584" s="105"/>
      <c r="K584" s="105"/>
      <c r="L584" s="105"/>
      <c r="M584" s="106"/>
      <c r="N584" s="106"/>
      <c r="O584" s="106"/>
      <c r="P584" s="106"/>
      <c r="Q584" s="106"/>
      <c r="R584" s="106"/>
      <c r="S584" s="106"/>
      <c r="T584" s="106"/>
      <c r="U584" s="106"/>
      <c r="V584" s="106"/>
      <c r="W584" s="106"/>
      <c r="X584" s="106"/>
      <c r="Y584" s="106"/>
      <c r="Z584" s="106"/>
    </row>
    <row r="585" spans="1:26" ht="23.25" customHeight="1">
      <c r="A585" s="158" t="s">
        <v>271</v>
      </c>
      <c r="B585" s="1605" t="s">
        <v>1633</v>
      </c>
      <c r="C585" s="1570"/>
      <c r="D585" s="1570"/>
      <c r="E585" s="1570"/>
      <c r="F585" s="1570"/>
      <c r="G585" s="1573"/>
      <c r="H585" s="452"/>
      <c r="I585" s="287">
        <f>SUM(D589:D590)</f>
        <v>4</v>
      </c>
      <c r="J585" s="287">
        <f>COUNT(D589:D590)*2</f>
        <v>4</v>
      </c>
      <c r="K585" s="287">
        <f>I585*100/J585</f>
        <v>100</v>
      </c>
      <c r="L585" s="287"/>
      <c r="M585" s="63"/>
      <c r="N585" s="63"/>
      <c r="O585" s="63"/>
      <c r="P585" s="63"/>
      <c r="Q585" s="63"/>
      <c r="R585" s="63"/>
      <c r="S585" s="63"/>
      <c r="T585" s="63"/>
      <c r="U585" s="63"/>
      <c r="V585" s="63"/>
      <c r="W585" s="63"/>
      <c r="X585" s="63"/>
      <c r="Y585" s="63"/>
      <c r="Z585" s="63"/>
    </row>
    <row r="586" spans="1:26" ht="129" hidden="1" customHeight="1">
      <c r="A586" s="378" t="s">
        <v>1634</v>
      </c>
      <c r="B586" s="179" t="s">
        <v>1635</v>
      </c>
      <c r="C586" s="179" t="s">
        <v>1636</v>
      </c>
      <c r="D586" s="162"/>
      <c r="E586" s="141" t="s">
        <v>599</v>
      </c>
      <c r="F586" s="245" t="s">
        <v>1637</v>
      </c>
      <c r="G586" s="526"/>
      <c r="H586" s="461"/>
      <c r="I586" s="105"/>
      <c r="J586" s="105"/>
      <c r="K586" s="105"/>
      <c r="L586" s="105"/>
      <c r="M586" s="106"/>
      <c r="N586" s="106"/>
      <c r="O586" s="106"/>
      <c r="P586" s="106"/>
      <c r="Q586" s="106"/>
      <c r="R586" s="106"/>
      <c r="S586" s="106"/>
      <c r="T586" s="106"/>
      <c r="U586" s="106"/>
      <c r="V586" s="106"/>
      <c r="W586" s="106"/>
      <c r="X586" s="106"/>
      <c r="Y586" s="106"/>
      <c r="Z586" s="106"/>
    </row>
    <row r="587" spans="1:26" ht="72" hidden="1" customHeight="1">
      <c r="A587" s="378" t="s">
        <v>1638</v>
      </c>
      <c r="B587" s="179" t="s">
        <v>1639</v>
      </c>
      <c r="C587" s="179" t="s">
        <v>1640</v>
      </c>
      <c r="D587" s="162"/>
      <c r="E587" s="141" t="s">
        <v>599</v>
      </c>
      <c r="F587" s="245" t="s">
        <v>1641</v>
      </c>
      <c r="G587" s="460"/>
      <c r="H587" s="461"/>
      <c r="I587" s="105"/>
      <c r="J587" s="105"/>
      <c r="K587" s="105"/>
      <c r="L587" s="105"/>
      <c r="M587" s="106"/>
      <c r="N587" s="106"/>
      <c r="O587" s="106"/>
      <c r="P587" s="106"/>
      <c r="Q587" s="106"/>
      <c r="R587" s="106"/>
      <c r="S587" s="106"/>
      <c r="T587" s="106"/>
      <c r="U587" s="106"/>
      <c r="V587" s="106"/>
      <c r="W587" s="106"/>
      <c r="X587" s="106"/>
      <c r="Y587" s="106"/>
      <c r="Z587" s="106"/>
    </row>
    <row r="588" spans="1:26" ht="100.5" hidden="1" customHeight="1">
      <c r="A588" s="378" t="s">
        <v>1642</v>
      </c>
      <c r="B588" s="179" t="s">
        <v>1643</v>
      </c>
      <c r="C588" s="179" t="s">
        <v>1644</v>
      </c>
      <c r="D588" s="162"/>
      <c r="E588" s="141" t="s">
        <v>599</v>
      </c>
      <c r="F588" s="245" t="s">
        <v>1645</v>
      </c>
      <c r="G588" s="460"/>
      <c r="H588" s="461"/>
      <c r="I588" s="105"/>
      <c r="J588" s="105"/>
      <c r="K588" s="105"/>
      <c r="L588" s="105"/>
      <c r="M588" s="106"/>
      <c r="N588" s="106"/>
      <c r="O588" s="106"/>
      <c r="P588" s="106"/>
      <c r="Q588" s="106"/>
      <c r="R588" s="106"/>
      <c r="S588" s="106"/>
      <c r="T588" s="106"/>
      <c r="U588" s="106"/>
      <c r="V588" s="106"/>
      <c r="W588" s="106"/>
      <c r="X588" s="106"/>
      <c r="Y588" s="106"/>
      <c r="Z588" s="106"/>
    </row>
    <row r="589" spans="1:26" ht="150">
      <c r="A589" s="158" t="s">
        <v>1646</v>
      </c>
      <c r="B589" s="93" t="s">
        <v>3137</v>
      </c>
      <c r="C589" s="93" t="s">
        <v>1648</v>
      </c>
      <c r="D589" s="94">
        <v>2</v>
      </c>
      <c r="E589" s="94" t="s">
        <v>599</v>
      </c>
      <c r="F589" s="527" t="s">
        <v>3138</v>
      </c>
      <c r="G589" s="135"/>
      <c r="H589" s="63"/>
      <c r="I589" s="287"/>
      <c r="J589" s="287"/>
      <c r="K589" s="287"/>
      <c r="L589" s="287"/>
      <c r="M589" s="63"/>
      <c r="N589" s="63"/>
      <c r="O589" s="63"/>
      <c r="P589" s="63"/>
      <c r="Q589" s="63"/>
      <c r="R589" s="63"/>
      <c r="S589" s="63"/>
      <c r="T589" s="63"/>
      <c r="U589" s="63"/>
      <c r="V589" s="63"/>
      <c r="W589" s="63"/>
      <c r="X589" s="63"/>
      <c r="Y589" s="63"/>
      <c r="Z589" s="63"/>
    </row>
    <row r="590" spans="1:26" ht="100">
      <c r="A590" s="158" t="s">
        <v>1650</v>
      </c>
      <c r="B590" s="93" t="s">
        <v>1651</v>
      </c>
      <c r="C590" s="93" t="s">
        <v>1652</v>
      </c>
      <c r="D590" s="94">
        <v>2</v>
      </c>
      <c r="E590" s="94" t="s">
        <v>599</v>
      </c>
      <c r="F590" s="527" t="s">
        <v>1653</v>
      </c>
      <c r="G590" s="135"/>
      <c r="H590" s="63"/>
      <c r="I590" s="287"/>
      <c r="J590" s="287"/>
      <c r="K590" s="287"/>
      <c r="L590" s="287"/>
      <c r="M590" s="63"/>
      <c r="N590" s="63"/>
      <c r="O590" s="63"/>
      <c r="P590" s="63"/>
      <c r="Q590" s="63"/>
      <c r="R590" s="63"/>
      <c r="S590" s="63"/>
      <c r="T590" s="63"/>
      <c r="U590" s="63"/>
      <c r="V590" s="63"/>
      <c r="W590" s="63"/>
      <c r="X590" s="63"/>
      <c r="Y590" s="63"/>
      <c r="Z590" s="63"/>
    </row>
    <row r="591" spans="1:26" ht="100.5" hidden="1" customHeight="1">
      <c r="A591" s="378" t="s">
        <v>1654</v>
      </c>
      <c r="B591" s="179" t="s">
        <v>1655</v>
      </c>
      <c r="C591" s="179" t="s">
        <v>2537</v>
      </c>
      <c r="D591" s="162"/>
      <c r="E591" s="141" t="s">
        <v>599</v>
      </c>
      <c r="F591" s="245" t="s">
        <v>2538</v>
      </c>
      <c r="G591" s="460"/>
      <c r="H591" s="461"/>
      <c r="I591" s="105"/>
      <c r="J591" s="105"/>
      <c r="K591" s="105"/>
      <c r="L591" s="105"/>
      <c r="M591" s="106"/>
      <c r="N591" s="106"/>
      <c r="O591" s="106"/>
      <c r="P591" s="106"/>
      <c r="Q591" s="106"/>
      <c r="R591" s="106"/>
      <c r="S591" s="106"/>
      <c r="T591" s="106"/>
      <c r="U591" s="106"/>
      <c r="V591" s="106"/>
      <c r="W591" s="106"/>
      <c r="X591" s="106"/>
      <c r="Y591" s="106"/>
      <c r="Z591" s="106"/>
    </row>
    <row r="592" spans="1:26" ht="114.75" hidden="1" customHeight="1">
      <c r="A592" s="378" t="s">
        <v>1656</v>
      </c>
      <c r="B592" s="179" t="s">
        <v>1657</v>
      </c>
      <c r="C592" s="179" t="s">
        <v>1658</v>
      </c>
      <c r="D592" s="162"/>
      <c r="E592" s="141" t="s">
        <v>599</v>
      </c>
      <c r="F592" s="245" t="s">
        <v>1659</v>
      </c>
      <c r="G592" s="460"/>
      <c r="H592" s="461"/>
      <c r="I592" s="105"/>
      <c r="J592" s="105"/>
      <c r="K592" s="105"/>
      <c r="L592" s="105"/>
      <c r="M592" s="106"/>
      <c r="N592" s="106"/>
      <c r="O592" s="106"/>
      <c r="P592" s="106"/>
      <c r="Q592" s="106"/>
      <c r="R592" s="106"/>
      <c r="S592" s="106"/>
      <c r="T592" s="106"/>
      <c r="U592" s="106"/>
      <c r="V592" s="106"/>
      <c r="W592" s="106"/>
      <c r="X592" s="106"/>
      <c r="Y592" s="106"/>
      <c r="Z592" s="106"/>
    </row>
    <row r="593" spans="1:26" ht="23.25" customHeight="1">
      <c r="A593" s="158" t="s">
        <v>272</v>
      </c>
      <c r="B593" s="1605" t="s">
        <v>3139</v>
      </c>
      <c r="C593" s="1570"/>
      <c r="D593" s="1570"/>
      <c r="E593" s="1570"/>
      <c r="F593" s="1570"/>
      <c r="G593" s="1573"/>
      <c r="H593" s="452"/>
      <c r="I593" s="287">
        <f>SUM(D594:D595)</f>
        <v>4</v>
      </c>
      <c r="J593" s="287">
        <f>COUNT(D594:D595)*2</f>
        <v>4</v>
      </c>
      <c r="K593" s="287">
        <f>I593*100/J593</f>
        <v>100</v>
      </c>
      <c r="L593" s="287"/>
      <c r="M593" s="63"/>
      <c r="N593" s="63"/>
      <c r="O593" s="63"/>
      <c r="P593" s="63"/>
      <c r="Q593" s="63"/>
      <c r="R593" s="63"/>
      <c r="S593" s="63"/>
      <c r="T593" s="63"/>
      <c r="U593" s="63"/>
      <c r="V593" s="63"/>
      <c r="W593" s="63"/>
      <c r="X593" s="63"/>
      <c r="Y593" s="63"/>
      <c r="Z593" s="63"/>
    </row>
    <row r="594" spans="1:26" ht="50">
      <c r="A594" s="89" t="s">
        <v>2539</v>
      </c>
      <c r="B594" s="69" t="s">
        <v>3140</v>
      </c>
      <c r="C594" s="93" t="s">
        <v>1662</v>
      </c>
      <c r="D594" s="94">
        <v>2</v>
      </c>
      <c r="E594" s="94" t="s">
        <v>387</v>
      </c>
      <c r="F594" s="69" t="s">
        <v>1663</v>
      </c>
      <c r="G594" s="135"/>
      <c r="H594" s="63"/>
      <c r="I594" s="287"/>
      <c r="J594" s="287"/>
      <c r="K594" s="287"/>
      <c r="L594" s="287"/>
      <c r="M594" s="63"/>
      <c r="N594" s="63"/>
      <c r="O594" s="63"/>
      <c r="P594" s="63"/>
      <c r="Q594" s="63"/>
      <c r="R594" s="63"/>
      <c r="S594" s="63"/>
      <c r="T594" s="63"/>
      <c r="U594" s="63"/>
      <c r="V594" s="63"/>
      <c r="W594" s="63"/>
      <c r="X594" s="63"/>
      <c r="Y594" s="63"/>
      <c r="Z594" s="63"/>
    </row>
    <row r="595" spans="1:26" ht="50">
      <c r="A595" s="89" t="s">
        <v>2540</v>
      </c>
      <c r="B595" s="69" t="s">
        <v>3141</v>
      </c>
      <c r="C595" s="154" t="s">
        <v>1668</v>
      </c>
      <c r="D595" s="94">
        <v>2</v>
      </c>
      <c r="E595" s="487" t="s">
        <v>599</v>
      </c>
      <c r="F595" s="69" t="s">
        <v>1669</v>
      </c>
      <c r="G595" s="135"/>
      <c r="H595" s="63"/>
      <c r="I595" s="287"/>
      <c r="J595" s="287"/>
      <c r="K595" s="287"/>
      <c r="L595" s="287"/>
      <c r="M595" s="63"/>
      <c r="N595" s="63"/>
      <c r="O595" s="63"/>
      <c r="P595" s="63"/>
      <c r="Q595" s="63"/>
      <c r="R595" s="63"/>
      <c r="S595" s="63"/>
      <c r="T595" s="63"/>
      <c r="U595" s="63"/>
      <c r="V595" s="63"/>
      <c r="W595" s="63"/>
      <c r="X595" s="63"/>
      <c r="Y595" s="63"/>
      <c r="Z595" s="63"/>
    </row>
    <row r="596" spans="1:26" ht="15" hidden="1" customHeight="1">
      <c r="A596" s="379" t="s">
        <v>1670</v>
      </c>
      <c r="B596" s="335" t="s">
        <v>183</v>
      </c>
      <c r="C596" s="336"/>
      <c r="D596" s="336"/>
      <c r="E596" s="336"/>
      <c r="F596" s="336"/>
      <c r="G596" s="469"/>
      <c r="H596" s="470"/>
      <c r="I596" s="105">
        <f>SUM(D597:D602)</f>
        <v>0</v>
      </c>
      <c r="J596" s="105">
        <f>COUNT(D597:D602)*2</f>
        <v>0</v>
      </c>
      <c r="K596" s="105"/>
      <c r="L596" s="105"/>
      <c r="M596" s="106"/>
      <c r="N596" s="106"/>
      <c r="O596" s="106"/>
      <c r="P596" s="106"/>
      <c r="Q596" s="106"/>
      <c r="R596" s="106"/>
      <c r="S596" s="106"/>
      <c r="T596" s="106"/>
      <c r="U596" s="106"/>
      <c r="V596" s="106"/>
      <c r="W596" s="106"/>
      <c r="X596" s="106"/>
      <c r="Y596" s="106"/>
      <c r="Z596" s="106"/>
    </row>
    <row r="597" spans="1:26" ht="42.75" hidden="1" customHeight="1">
      <c r="A597" s="379" t="s">
        <v>1671</v>
      </c>
      <c r="B597" s="179" t="s">
        <v>1672</v>
      </c>
      <c r="C597" s="179"/>
      <c r="D597" s="179"/>
      <c r="E597" s="179"/>
      <c r="F597" s="179"/>
      <c r="G597" s="528"/>
      <c r="H597" s="529"/>
      <c r="I597" s="105"/>
      <c r="J597" s="105"/>
      <c r="K597" s="105"/>
      <c r="L597" s="105"/>
      <c r="M597" s="106"/>
      <c r="N597" s="106"/>
      <c r="O597" s="106"/>
      <c r="P597" s="106"/>
      <c r="Q597" s="106"/>
      <c r="R597" s="106"/>
      <c r="S597" s="106"/>
      <c r="T597" s="106"/>
      <c r="U597" s="106"/>
      <c r="V597" s="106"/>
      <c r="W597" s="106"/>
      <c r="X597" s="106"/>
      <c r="Y597" s="106"/>
      <c r="Z597" s="106"/>
    </row>
    <row r="598" spans="1:26" ht="42.75" hidden="1" customHeight="1">
      <c r="A598" s="379" t="s">
        <v>1673</v>
      </c>
      <c r="B598" s="179" t="s">
        <v>1674</v>
      </c>
      <c r="C598" s="179"/>
      <c r="D598" s="179"/>
      <c r="E598" s="179"/>
      <c r="F598" s="179"/>
      <c r="G598" s="528"/>
      <c r="H598" s="529"/>
      <c r="I598" s="105"/>
      <c r="J598" s="105"/>
      <c r="K598" s="105"/>
      <c r="L598" s="105"/>
      <c r="M598" s="106"/>
      <c r="N598" s="106"/>
      <c r="O598" s="106"/>
      <c r="P598" s="106"/>
      <c r="Q598" s="106"/>
      <c r="R598" s="106"/>
      <c r="S598" s="106"/>
      <c r="T598" s="106"/>
      <c r="U598" s="106"/>
      <c r="V598" s="106"/>
      <c r="W598" s="106"/>
      <c r="X598" s="106"/>
      <c r="Y598" s="106"/>
      <c r="Z598" s="106"/>
    </row>
    <row r="599" spans="1:26" ht="42.75" hidden="1" customHeight="1">
      <c r="A599" s="379" t="s">
        <v>1675</v>
      </c>
      <c r="B599" s="179" t="s">
        <v>1676</v>
      </c>
      <c r="C599" s="179"/>
      <c r="D599" s="179"/>
      <c r="E599" s="179"/>
      <c r="F599" s="179"/>
      <c r="G599" s="528"/>
      <c r="H599" s="529"/>
      <c r="I599" s="105"/>
      <c r="J599" s="105"/>
      <c r="K599" s="105"/>
      <c r="L599" s="105"/>
      <c r="M599" s="106"/>
      <c r="N599" s="106"/>
      <c r="O599" s="106"/>
      <c r="P599" s="106"/>
      <c r="Q599" s="106"/>
      <c r="R599" s="106"/>
      <c r="S599" s="106"/>
      <c r="T599" s="106"/>
      <c r="U599" s="106"/>
      <c r="V599" s="106"/>
      <c r="W599" s="106"/>
      <c r="X599" s="106"/>
      <c r="Y599" s="106"/>
      <c r="Z599" s="106"/>
    </row>
    <row r="600" spans="1:26" ht="72" hidden="1" customHeight="1">
      <c r="A600" s="379" t="s">
        <v>1677</v>
      </c>
      <c r="B600" s="179" t="s">
        <v>1678</v>
      </c>
      <c r="C600" s="179"/>
      <c r="D600" s="179"/>
      <c r="E600" s="179"/>
      <c r="F600" s="179"/>
      <c r="G600" s="528"/>
      <c r="H600" s="529"/>
      <c r="I600" s="105"/>
      <c r="J600" s="105"/>
      <c r="K600" s="105"/>
      <c r="L600" s="105"/>
      <c r="M600" s="106"/>
      <c r="N600" s="106"/>
      <c r="O600" s="106"/>
      <c r="P600" s="106"/>
      <c r="Q600" s="106"/>
      <c r="R600" s="106"/>
      <c r="S600" s="106"/>
      <c r="T600" s="106"/>
      <c r="U600" s="106"/>
      <c r="V600" s="106"/>
      <c r="W600" s="106"/>
      <c r="X600" s="106"/>
      <c r="Y600" s="106"/>
      <c r="Z600" s="106"/>
    </row>
    <row r="601" spans="1:26" ht="28.5" hidden="1" customHeight="1">
      <c r="A601" s="379" t="s">
        <v>1679</v>
      </c>
      <c r="B601" s="179" t="s">
        <v>1680</v>
      </c>
      <c r="C601" s="179"/>
      <c r="D601" s="179"/>
      <c r="E601" s="179"/>
      <c r="F601" s="179"/>
      <c r="G601" s="528"/>
      <c r="H601" s="529"/>
      <c r="I601" s="105"/>
      <c r="J601" s="105"/>
      <c r="K601" s="105"/>
      <c r="L601" s="105"/>
      <c r="M601" s="106"/>
      <c r="N601" s="106"/>
      <c r="O601" s="106"/>
      <c r="P601" s="106"/>
      <c r="Q601" s="106"/>
      <c r="R601" s="106"/>
      <c r="S601" s="106"/>
      <c r="T601" s="106"/>
      <c r="U601" s="106"/>
      <c r="V601" s="106"/>
      <c r="W601" s="106"/>
      <c r="X601" s="106"/>
      <c r="Y601" s="106"/>
      <c r="Z601" s="106"/>
    </row>
    <row r="602" spans="1:26" ht="28.5" hidden="1" customHeight="1">
      <c r="A602" s="379" t="s">
        <v>1681</v>
      </c>
      <c r="B602" s="179" t="s">
        <v>1682</v>
      </c>
      <c r="C602" s="179"/>
      <c r="D602" s="179"/>
      <c r="E602" s="179"/>
      <c r="F602" s="179"/>
      <c r="G602" s="528"/>
      <c r="H602" s="529"/>
      <c r="I602" s="105"/>
      <c r="J602" s="105"/>
      <c r="K602" s="105"/>
      <c r="L602" s="105"/>
      <c r="M602" s="106"/>
      <c r="N602" s="106"/>
      <c r="O602" s="106"/>
      <c r="P602" s="106"/>
      <c r="Q602" s="106"/>
      <c r="R602" s="106"/>
      <c r="S602" s="106"/>
      <c r="T602" s="106"/>
      <c r="U602" s="106"/>
      <c r="V602" s="106"/>
      <c r="W602" s="106"/>
      <c r="X602" s="106"/>
      <c r="Y602" s="106"/>
      <c r="Z602" s="106"/>
    </row>
    <row r="603" spans="1:26" ht="23.25" customHeight="1">
      <c r="A603" s="344" t="s">
        <v>1683</v>
      </c>
      <c r="B603" s="1605" t="s">
        <v>185</v>
      </c>
      <c r="C603" s="1570"/>
      <c r="D603" s="1570"/>
      <c r="E603" s="1570"/>
      <c r="F603" s="1570"/>
      <c r="G603" s="1573"/>
      <c r="H603" s="452"/>
      <c r="I603" s="287">
        <f>SUM(D609)</f>
        <v>2</v>
      </c>
      <c r="J603" s="287">
        <f>COUNT(D609)*2</f>
        <v>2</v>
      </c>
      <c r="K603" s="287">
        <f>I603*100/J603</f>
        <v>100</v>
      </c>
      <c r="L603" s="287"/>
      <c r="M603" s="63"/>
      <c r="N603" s="63"/>
      <c r="O603" s="63"/>
      <c r="P603" s="63"/>
      <c r="Q603" s="63"/>
      <c r="R603" s="63"/>
      <c r="S603" s="63"/>
      <c r="T603" s="63"/>
      <c r="U603" s="63"/>
      <c r="V603" s="63"/>
      <c r="W603" s="63"/>
      <c r="X603" s="63"/>
      <c r="Y603" s="63"/>
      <c r="Z603" s="63"/>
    </row>
    <row r="604" spans="1:26" ht="72" hidden="1" customHeight="1">
      <c r="A604" s="379" t="s">
        <v>1684</v>
      </c>
      <c r="B604" s="179" t="s">
        <v>1685</v>
      </c>
      <c r="C604" s="179"/>
      <c r="D604" s="179"/>
      <c r="E604" s="179"/>
      <c r="F604" s="179"/>
      <c r="G604" s="528"/>
      <c r="H604" s="529"/>
      <c r="I604" s="105"/>
      <c r="J604" s="105"/>
      <c r="K604" s="105"/>
      <c r="L604" s="105"/>
      <c r="M604" s="106"/>
      <c r="N604" s="106"/>
      <c r="O604" s="106"/>
      <c r="P604" s="106"/>
      <c r="Q604" s="106"/>
      <c r="R604" s="106"/>
      <c r="S604" s="106"/>
      <c r="T604" s="106"/>
      <c r="U604" s="106"/>
      <c r="V604" s="106"/>
      <c r="W604" s="106"/>
      <c r="X604" s="106"/>
      <c r="Y604" s="106"/>
      <c r="Z604" s="106"/>
    </row>
    <row r="605" spans="1:26" ht="57" hidden="1" customHeight="1">
      <c r="A605" s="379" t="s">
        <v>1686</v>
      </c>
      <c r="B605" s="179" t="s">
        <v>1687</v>
      </c>
      <c r="C605" s="179"/>
      <c r="D605" s="179"/>
      <c r="E605" s="179"/>
      <c r="F605" s="179"/>
      <c r="G605" s="528"/>
      <c r="H605" s="529"/>
      <c r="I605" s="105"/>
      <c r="J605" s="105"/>
      <c r="K605" s="105"/>
      <c r="L605" s="105"/>
      <c r="M605" s="106"/>
      <c r="N605" s="106"/>
      <c r="O605" s="106"/>
      <c r="P605" s="106"/>
      <c r="Q605" s="106"/>
      <c r="R605" s="106"/>
      <c r="S605" s="106"/>
      <c r="T605" s="106"/>
      <c r="U605" s="106"/>
      <c r="V605" s="106"/>
      <c r="W605" s="106"/>
      <c r="X605" s="106"/>
      <c r="Y605" s="106"/>
      <c r="Z605" s="106"/>
    </row>
    <row r="606" spans="1:26" ht="42.75" hidden="1" customHeight="1">
      <c r="A606" s="379" t="s">
        <v>1688</v>
      </c>
      <c r="B606" s="179" t="s">
        <v>1689</v>
      </c>
      <c r="C606" s="179"/>
      <c r="D606" s="179"/>
      <c r="E606" s="179"/>
      <c r="F606" s="179"/>
      <c r="G606" s="528"/>
      <c r="H606" s="529"/>
      <c r="I606" s="105"/>
      <c r="J606" s="105"/>
      <c r="K606" s="105"/>
      <c r="L606" s="105"/>
      <c r="M606" s="106"/>
      <c r="N606" s="106"/>
      <c r="O606" s="106"/>
      <c r="P606" s="106"/>
      <c r="Q606" s="106"/>
      <c r="R606" s="106"/>
      <c r="S606" s="106"/>
      <c r="T606" s="106"/>
      <c r="U606" s="106"/>
      <c r="V606" s="106"/>
      <c r="W606" s="106"/>
      <c r="X606" s="106"/>
      <c r="Y606" s="106"/>
      <c r="Z606" s="106"/>
    </row>
    <row r="607" spans="1:26" ht="42.75" hidden="1" customHeight="1">
      <c r="A607" s="379" t="s">
        <v>1690</v>
      </c>
      <c r="B607" s="179" t="s">
        <v>1691</v>
      </c>
      <c r="C607" s="179"/>
      <c r="D607" s="179"/>
      <c r="E607" s="179"/>
      <c r="F607" s="179"/>
      <c r="G607" s="528"/>
      <c r="H607" s="529"/>
      <c r="I607" s="105"/>
      <c r="J607" s="105"/>
      <c r="K607" s="105"/>
      <c r="L607" s="105"/>
      <c r="M607" s="106"/>
      <c r="N607" s="106"/>
      <c r="O607" s="106"/>
      <c r="P607" s="106"/>
      <c r="Q607" s="106"/>
      <c r="R607" s="106"/>
      <c r="S607" s="106"/>
      <c r="T607" s="106"/>
      <c r="U607" s="106"/>
      <c r="V607" s="106"/>
      <c r="W607" s="106"/>
      <c r="X607" s="106"/>
      <c r="Y607" s="106"/>
      <c r="Z607" s="106"/>
    </row>
    <row r="608" spans="1:26" ht="42.75" hidden="1" customHeight="1">
      <c r="A608" s="379" t="s">
        <v>1692</v>
      </c>
      <c r="B608" s="181" t="s">
        <v>1693</v>
      </c>
      <c r="C608" s="181"/>
      <c r="D608" s="181"/>
      <c r="E608" s="181"/>
      <c r="F608" s="181"/>
      <c r="G608" s="530"/>
      <c r="H608" s="529"/>
      <c r="I608" s="312"/>
      <c r="J608" s="312"/>
      <c r="K608" s="312"/>
      <c r="L608" s="312"/>
      <c r="M608" s="279"/>
      <c r="N608" s="279"/>
      <c r="O608" s="279"/>
      <c r="P608" s="279"/>
      <c r="Q608" s="279"/>
      <c r="R608" s="279"/>
      <c r="S608" s="279"/>
      <c r="T608" s="279"/>
      <c r="U608" s="279"/>
      <c r="V608" s="279"/>
      <c r="W608" s="279"/>
      <c r="X608" s="279"/>
      <c r="Y608" s="279"/>
      <c r="Z608" s="279"/>
    </row>
    <row r="609" spans="1:26" ht="100">
      <c r="A609" s="89" t="s">
        <v>1694</v>
      </c>
      <c r="B609" s="93" t="s">
        <v>2541</v>
      </c>
      <c r="C609" s="93" t="s">
        <v>1696</v>
      </c>
      <c r="D609" s="94">
        <v>2</v>
      </c>
      <c r="E609" s="94" t="s">
        <v>599</v>
      </c>
      <c r="F609" s="69" t="s">
        <v>1697</v>
      </c>
      <c r="G609" s="135"/>
      <c r="H609" s="63"/>
      <c r="I609" s="287"/>
      <c r="J609" s="287"/>
      <c r="K609" s="287"/>
      <c r="L609" s="287"/>
      <c r="M609" s="63"/>
      <c r="N609" s="63"/>
      <c r="O609" s="63"/>
      <c r="P609" s="63"/>
      <c r="Q609" s="63"/>
      <c r="R609" s="63"/>
      <c r="S609" s="63"/>
      <c r="T609" s="63"/>
      <c r="U609" s="63"/>
      <c r="V609" s="63"/>
      <c r="W609" s="63"/>
      <c r="X609" s="63"/>
      <c r="Y609" s="63"/>
      <c r="Z609" s="63"/>
    </row>
    <row r="610" spans="1:26" ht="57" hidden="1" customHeight="1">
      <c r="A610" s="310" t="s">
        <v>1698</v>
      </c>
      <c r="B610" s="179" t="s">
        <v>1699</v>
      </c>
      <c r="C610" s="116"/>
      <c r="D610" s="141"/>
      <c r="E610" s="141"/>
      <c r="F610" s="196"/>
      <c r="G610" s="138"/>
      <c r="H610" s="106"/>
      <c r="I610" s="105"/>
      <c r="J610" s="105"/>
      <c r="K610" s="105"/>
      <c r="L610" s="105"/>
      <c r="M610" s="106"/>
      <c r="N610" s="106"/>
      <c r="O610" s="106"/>
      <c r="P610" s="106"/>
      <c r="Q610" s="106"/>
      <c r="R610" s="106"/>
      <c r="S610" s="106"/>
      <c r="T610" s="106"/>
      <c r="U610" s="106"/>
      <c r="V610" s="106"/>
      <c r="W610" s="106"/>
      <c r="X610" s="106"/>
      <c r="Y610" s="106"/>
      <c r="Z610" s="106"/>
    </row>
    <row r="611" spans="1:26" ht="28.5" hidden="1" customHeight="1">
      <c r="A611" s="310" t="s">
        <v>2542</v>
      </c>
      <c r="B611" s="179" t="s">
        <v>1702</v>
      </c>
      <c r="C611" s="116"/>
      <c r="D611" s="141"/>
      <c r="E611" s="141"/>
      <c r="F611" s="196"/>
      <c r="G611" s="138"/>
      <c r="H611" s="106"/>
      <c r="I611" s="105"/>
      <c r="J611" s="105"/>
      <c r="K611" s="105"/>
      <c r="L611" s="105"/>
      <c r="M611" s="106"/>
      <c r="N611" s="106"/>
      <c r="O611" s="106"/>
      <c r="P611" s="106"/>
      <c r="Q611" s="106"/>
      <c r="R611" s="106"/>
      <c r="S611" s="106"/>
      <c r="T611" s="106"/>
      <c r="U611" s="106"/>
      <c r="V611" s="106"/>
      <c r="W611" s="106"/>
      <c r="X611" s="106"/>
      <c r="Y611" s="106"/>
      <c r="Z611" s="106"/>
    </row>
    <row r="612" spans="1:26" ht="28.5" hidden="1" customHeight="1">
      <c r="A612" s="310" t="s">
        <v>1705</v>
      </c>
      <c r="B612" s="179" t="s">
        <v>1706</v>
      </c>
      <c r="C612" s="116"/>
      <c r="D612" s="141"/>
      <c r="E612" s="141"/>
      <c r="F612" s="196"/>
      <c r="G612" s="138"/>
      <c r="H612" s="106"/>
      <c r="I612" s="105"/>
      <c r="J612" s="105"/>
      <c r="K612" s="105"/>
      <c r="L612" s="105"/>
      <c r="M612" s="106"/>
      <c r="N612" s="106"/>
      <c r="O612" s="106"/>
      <c r="P612" s="106"/>
      <c r="Q612" s="106"/>
      <c r="R612" s="106"/>
      <c r="S612" s="106"/>
      <c r="T612" s="106"/>
      <c r="U612" s="106"/>
      <c r="V612" s="106"/>
      <c r="W612" s="106"/>
      <c r="X612" s="106"/>
      <c r="Y612" s="106"/>
      <c r="Z612" s="106"/>
    </row>
    <row r="613" spans="1:26" ht="42.75" hidden="1" customHeight="1">
      <c r="A613" s="310" t="s">
        <v>1707</v>
      </c>
      <c r="B613" s="179" t="s">
        <v>1708</v>
      </c>
      <c r="C613" s="116"/>
      <c r="D613" s="141"/>
      <c r="E613" s="141"/>
      <c r="F613" s="196"/>
      <c r="G613" s="138"/>
      <c r="H613" s="106"/>
      <c r="I613" s="105"/>
      <c r="J613" s="105"/>
      <c r="K613" s="105"/>
      <c r="L613" s="105"/>
      <c r="M613" s="106"/>
      <c r="N613" s="106"/>
      <c r="O613" s="106"/>
      <c r="P613" s="106"/>
      <c r="Q613" s="106"/>
      <c r="R613" s="106"/>
      <c r="S613" s="106"/>
      <c r="T613" s="106"/>
      <c r="U613" s="106"/>
      <c r="V613" s="106"/>
      <c r="W613" s="106"/>
      <c r="X613" s="106"/>
      <c r="Y613" s="106"/>
      <c r="Z613" s="106"/>
    </row>
    <row r="614" spans="1:26" ht="23.25" customHeight="1">
      <c r="A614" s="531" t="s">
        <v>273</v>
      </c>
      <c r="B614" s="1605" t="s">
        <v>187</v>
      </c>
      <c r="C614" s="1570"/>
      <c r="D614" s="1570"/>
      <c r="E614" s="1570"/>
      <c r="F614" s="1570"/>
      <c r="G614" s="1571"/>
      <c r="H614" s="452"/>
      <c r="I614" s="287">
        <f>SUM(D615:D637)</f>
        <v>40</v>
      </c>
      <c r="J614" s="287">
        <f>COUNT(D615:D637)*2</f>
        <v>40</v>
      </c>
      <c r="K614" s="287">
        <f>I614/J614*100</f>
        <v>100</v>
      </c>
      <c r="L614" s="62"/>
      <c r="M614" s="63"/>
      <c r="N614" s="63"/>
      <c r="O614" s="63"/>
      <c r="P614" s="63"/>
      <c r="Q614" s="63"/>
      <c r="R614" s="63"/>
      <c r="S614" s="63"/>
      <c r="T614" s="63"/>
      <c r="U614" s="63"/>
      <c r="V614" s="63"/>
      <c r="W614" s="63"/>
      <c r="X614" s="63"/>
      <c r="Y614" s="63"/>
      <c r="Z614" s="63"/>
    </row>
    <row r="615" spans="1:26" ht="30" hidden="1" customHeight="1">
      <c r="A615" s="474" t="s">
        <v>1709</v>
      </c>
      <c r="B615" s="532" t="s">
        <v>1710</v>
      </c>
      <c r="C615" s="475"/>
      <c r="D615" s="125"/>
      <c r="E615" s="125"/>
      <c r="F615" s="475"/>
      <c r="G615" s="533"/>
      <c r="H615" s="533"/>
      <c r="I615" s="477"/>
      <c r="J615" s="105"/>
      <c r="K615" s="105"/>
      <c r="L615" s="105"/>
      <c r="M615" s="106"/>
      <c r="N615" s="106"/>
      <c r="O615" s="106"/>
      <c r="P615" s="106"/>
      <c r="Q615" s="106"/>
      <c r="R615" s="106"/>
      <c r="S615" s="106"/>
      <c r="T615" s="106"/>
      <c r="U615" s="106"/>
      <c r="V615" s="106"/>
      <c r="W615" s="106"/>
      <c r="X615" s="106"/>
      <c r="Y615" s="106"/>
      <c r="Z615" s="106"/>
    </row>
    <row r="616" spans="1:26" ht="45" hidden="1" customHeight="1">
      <c r="A616" s="474" t="s">
        <v>1711</v>
      </c>
      <c r="B616" s="532" t="s">
        <v>1712</v>
      </c>
      <c r="C616" s="267"/>
      <c r="D616" s="118"/>
      <c r="E616" s="118"/>
      <c r="F616" s="534"/>
      <c r="G616" s="125"/>
      <c r="H616" s="125"/>
      <c r="I616" s="477"/>
      <c r="J616" s="105"/>
      <c r="K616" s="105"/>
      <c r="L616" s="105"/>
      <c r="M616" s="106"/>
      <c r="N616" s="106"/>
      <c r="O616" s="106"/>
      <c r="P616" s="106"/>
      <c r="Q616" s="106"/>
      <c r="R616" s="106"/>
      <c r="S616" s="106"/>
      <c r="T616" s="106"/>
      <c r="U616" s="106"/>
      <c r="V616" s="106"/>
      <c r="W616" s="106"/>
      <c r="X616" s="106"/>
      <c r="Y616" s="106"/>
      <c r="Z616" s="106"/>
    </row>
    <row r="617" spans="1:26" ht="150">
      <c r="A617" s="158" t="s">
        <v>1713</v>
      </c>
      <c r="B617" s="93" t="s">
        <v>1714</v>
      </c>
      <c r="C617" s="93" t="s">
        <v>2543</v>
      </c>
      <c r="D617" s="94">
        <v>2</v>
      </c>
      <c r="E617" s="94" t="s">
        <v>599</v>
      </c>
      <c r="F617" s="93" t="s">
        <v>1716</v>
      </c>
      <c r="G617" s="154"/>
      <c r="H617" s="154"/>
      <c r="I617" s="79"/>
      <c r="J617" s="287"/>
      <c r="K617" s="287"/>
      <c r="L617" s="62"/>
      <c r="M617" s="63"/>
      <c r="N617" s="63"/>
      <c r="O617" s="63"/>
      <c r="P617" s="63"/>
      <c r="Q617" s="63"/>
      <c r="R617" s="63"/>
      <c r="S617" s="63"/>
      <c r="T617" s="63"/>
      <c r="U617" s="63"/>
      <c r="V617" s="63"/>
      <c r="W617" s="63"/>
      <c r="X617" s="63"/>
      <c r="Y617" s="63"/>
      <c r="Z617" s="63"/>
    </row>
    <row r="618" spans="1:26" ht="75">
      <c r="A618" s="158"/>
      <c r="B618" s="93"/>
      <c r="C618" s="93" t="s">
        <v>1717</v>
      </c>
      <c r="D618" s="94">
        <v>2</v>
      </c>
      <c r="E618" s="94" t="s">
        <v>599</v>
      </c>
      <c r="F618" s="93" t="s">
        <v>1718</v>
      </c>
      <c r="G618" s="154"/>
      <c r="H618" s="154"/>
      <c r="I618" s="79"/>
      <c r="J618" s="287"/>
      <c r="K618" s="287"/>
      <c r="L618" s="62"/>
      <c r="M618" s="63"/>
      <c r="N618" s="63"/>
      <c r="O618" s="63"/>
      <c r="P618" s="63"/>
      <c r="Q618" s="63"/>
      <c r="R618" s="63"/>
      <c r="S618" s="63"/>
      <c r="T618" s="63"/>
      <c r="U618" s="63"/>
      <c r="V618" s="63"/>
      <c r="W618" s="63"/>
      <c r="X618" s="63"/>
      <c r="Y618" s="63"/>
      <c r="Z618" s="63"/>
    </row>
    <row r="619" spans="1:26" ht="50">
      <c r="A619" s="158"/>
      <c r="B619" s="93"/>
      <c r="C619" s="93" t="s">
        <v>1719</v>
      </c>
      <c r="D619" s="94">
        <v>2</v>
      </c>
      <c r="E619" s="94" t="s">
        <v>1149</v>
      </c>
      <c r="F619" s="93" t="s">
        <v>1720</v>
      </c>
      <c r="G619" s="154"/>
      <c r="H619" s="154"/>
      <c r="I619" s="79"/>
      <c r="J619" s="287"/>
      <c r="K619" s="287"/>
      <c r="L619" s="62"/>
      <c r="M619" s="63"/>
      <c r="N619" s="63"/>
      <c r="O619" s="63"/>
      <c r="P619" s="63"/>
      <c r="Q619" s="63"/>
      <c r="R619" s="63"/>
      <c r="S619" s="63"/>
      <c r="T619" s="63"/>
      <c r="U619" s="63"/>
      <c r="V619" s="63"/>
      <c r="W619" s="63"/>
      <c r="X619" s="63"/>
      <c r="Y619" s="63"/>
      <c r="Z619" s="63"/>
    </row>
    <row r="620" spans="1:26" ht="100">
      <c r="A620" s="158"/>
      <c r="B620" s="93"/>
      <c r="C620" s="93" t="s">
        <v>1721</v>
      </c>
      <c r="D620" s="94">
        <v>2</v>
      </c>
      <c r="E620" s="94" t="s">
        <v>599</v>
      </c>
      <c r="F620" s="93" t="s">
        <v>1722</v>
      </c>
      <c r="G620" s="154"/>
      <c r="H620" s="154"/>
      <c r="I620" s="79"/>
      <c r="J620" s="287"/>
      <c r="K620" s="287"/>
      <c r="L620" s="62"/>
      <c r="M620" s="63"/>
      <c r="N620" s="63"/>
      <c r="O620" s="63"/>
      <c r="P620" s="63"/>
      <c r="Q620" s="63"/>
      <c r="R620" s="63"/>
      <c r="S620" s="63"/>
      <c r="T620" s="63"/>
      <c r="U620" s="63"/>
      <c r="V620" s="63"/>
      <c r="W620" s="63"/>
      <c r="X620" s="63"/>
      <c r="Y620" s="63"/>
      <c r="Z620" s="63"/>
    </row>
    <row r="621" spans="1:26" ht="250">
      <c r="A621" s="158" t="s">
        <v>1723</v>
      </c>
      <c r="B621" s="93" t="s">
        <v>1724</v>
      </c>
      <c r="C621" s="93" t="s">
        <v>3142</v>
      </c>
      <c r="D621" s="94">
        <v>2</v>
      </c>
      <c r="E621" s="94" t="s">
        <v>599</v>
      </c>
      <c r="F621" s="93" t="s">
        <v>3143</v>
      </c>
      <c r="G621" s="154"/>
      <c r="H621" s="154"/>
      <c r="I621" s="79"/>
      <c r="J621" s="287"/>
      <c r="K621" s="287"/>
      <c r="L621" s="62"/>
      <c r="M621" s="63"/>
      <c r="N621" s="63"/>
      <c r="O621" s="63"/>
      <c r="P621" s="63"/>
      <c r="Q621" s="63"/>
      <c r="R621" s="63"/>
      <c r="S621" s="63"/>
      <c r="T621" s="63"/>
      <c r="U621" s="63"/>
      <c r="V621" s="63"/>
      <c r="W621" s="63"/>
      <c r="X621" s="63"/>
      <c r="Y621" s="63"/>
      <c r="Z621" s="63"/>
    </row>
    <row r="622" spans="1:26" ht="275">
      <c r="A622" s="158"/>
      <c r="B622" s="93"/>
      <c r="C622" s="93" t="s">
        <v>3144</v>
      </c>
      <c r="D622" s="94">
        <v>2</v>
      </c>
      <c r="E622" s="94" t="s">
        <v>599</v>
      </c>
      <c r="F622" s="93" t="s">
        <v>1728</v>
      </c>
      <c r="G622" s="154"/>
      <c r="H622" s="154"/>
      <c r="I622" s="79"/>
      <c r="J622" s="287"/>
      <c r="K622" s="287"/>
      <c r="L622" s="62"/>
      <c r="M622" s="63"/>
      <c r="N622" s="63"/>
      <c r="O622" s="63"/>
      <c r="P622" s="63"/>
      <c r="Q622" s="63"/>
      <c r="R622" s="63"/>
      <c r="S622" s="63"/>
      <c r="T622" s="63"/>
      <c r="U622" s="63"/>
      <c r="V622" s="63"/>
      <c r="W622" s="63"/>
      <c r="X622" s="63"/>
      <c r="Y622" s="63"/>
      <c r="Z622" s="63"/>
    </row>
    <row r="623" spans="1:26" ht="275">
      <c r="A623" s="158"/>
      <c r="B623" s="93"/>
      <c r="C623" s="93" t="s">
        <v>3145</v>
      </c>
      <c r="D623" s="94">
        <v>2</v>
      </c>
      <c r="E623" s="94" t="s">
        <v>877</v>
      </c>
      <c r="F623" s="93" t="s">
        <v>1728</v>
      </c>
      <c r="G623" s="154"/>
      <c r="H623" s="154"/>
      <c r="I623" s="79"/>
      <c r="J623" s="287"/>
      <c r="K623" s="287"/>
      <c r="L623" s="62"/>
      <c r="M623" s="63"/>
      <c r="N623" s="63"/>
      <c r="O623" s="63"/>
      <c r="P623" s="63"/>
      <c r="Q623" s="63"/>
      <c r="R623" s="63"/>
      <c r="S623" s="63"/>
      <c r="T623" s="63"/>
      <c r="U623" s="63"/>
      <c r="V623" s="63"/>
      <c r="W623" s="63"/>
      <c r="X623" s="63"/>
      <c r="Y623" s="63"/>
      <c r="Z623" s="63"/>
    </row>
    <row r="624" spans="1:26" ht="100">
      <c r="A624" s="158"/>
      <c r="B624" s="93"/>
      <c r="C624" s="93" t="s">
        <v>3146</v>
      </c>
      <c r="D624" s="94">
        <v>2</v>
      </c>
      <c r="E624" s="94" t="s">
        <v>599</v>
      </c>
      <c r="F624" s="93" t="s">
        <v>1732</v>
      </c>
      <c r="G624" s="154"/>
      <c r="H624" s="154"/>
      <c r="I624" s="79"/>
      <c r="J624" s="287"/>
      <c r="K624" s="287"/>
      <c r="L624" s="62"/>
      <c r="M624" s="63"/>
      <c r="N624" s="63"/>
      <c r="O624" s="63"/>
      <c r="P624" s="63"/>
      <c r="Q624" s="63"/>
      <c r="R624" s="63"/>
      <c r="S624" s="63"/>
      <c r="T624" s="63"/>
      <c r="U624" s="63"/>
      <c r="V624" s="63"/>
      <c r="W624" s="63"/>
      <c r="X624" s="63"/>
      <c r="Y624" s="63"/>
      <c r="Z624" s="63"/>
    </row>
    <row r="625" spans="1:26" ht="100">
      <c r="A625" s="158"/>
      <c r="B625" s="93"/>
      <c r="C625" s="93" t="s">
        <v>3147</v>
      </c>
      <c r="D625" s="94">
        <v>2</v>
      </c>
      <c r="E625" s="94" t="s">
        <v>599</v>
      </c>
      <c r="F625" s="93" t="s">
        <v>1732</v>
      </c>
      <c r="G625" s="154"/>
      <c r="H625" s="154"/>
      <c r="I625" s="79"/>
      <c r="J625" s="287"/>
      <c r="K625" s="287"/>
      <c r="L625" s="62"/>
      <c r="M625" s="63"/>
      <c r="N625" s="63"/>
      <c r="O625" s="63"/>
      <c r="P625" s="63"/>
      <c r="Q625" s="63"/>
      <c r="R625" s="63"/>
      <c r="S625" s="63"/>
      <c r="T625" s="63"/>
      <c r="U625" s="63"/>
      <c r="V625" s="63"/>
      <c r="W625" s="63"/>
      <c r="X625" s="63"/>
      <c r="Y625" s="63"/>
      <c r="Z625" s="63"/>
    </row>
    <row r="626" spans="1:26" ht="100">
      <c r="A626" s="158"/>
      <c r="B626" s="93"/>
      <c r="C626" s="93" t="s">
        <v>3148</v>
      </c>
      <c r="D626" s="94">
        <v>2</v>
      </c>
      <c r="E626" s="94" t="s">
        <v>599</v>
      </c>
      <c r="F626" s="93" t="s">
        <v>1732</v>
      </c>
      <c r="G626" s="154"/>
      <c r="H626" s="154"/>
      <c r="I626" s="79"/>
      <c r="J626" s="287"/>
      <c r="K626" s="287"/>
      <c r="L626" s="62"/>
      <c r="M626" s="63"/>
      <c r="N626" s="63"/>
      <c r="O626" s="63"/>
      <c r="P626" s="63"/>
      <c r="Q626" s="63"/>
      <c r="R626" s="63"/>
      <c r="S626" s="63"/>
      <c r="T626" s="63"/>
      <c r="U626" s="63"/>
      <c r="V626" s="63"/>
      <c r="W626" s="63"/>
      <c r="X626" s="63"/>
      <c r="Y626" s="63"/>
      <c r="Z626" s="63"/>
    </row>
    <row r="627" spans="1:26" ht="75">
      <c r="A627" s="158" t="s">
        <v>1735</v>
      </c>
      <c r="B627" s="93" t="s">
        <v>1736</v>
      </c>
      <c r="C627" s="93" t="s">
        <v>3149</v>
      </c>
      <c r="D627" s="94">
        <v>2</v>
      </c>
      <c r="E627" s="94" t="s">
        <v>599</v>
      </c>
      <c r="F627" s="93" t="s">
        <v>1738</v>
      </c>
      <c r="G627" s="154"/>
      <c r="H627" s="154"/>
      <c r="I627" s="79"/>
      <c r="J627" s="287"/>
      <c r="K627" s="287"/>
      <c r="L627" s="62"/>
      <c r="M627" s="63"/>
      <c r="N627" s="63"/>
      <c r="O627" s="63"/>
      <c r="P627" s="63"/>
      <c r="Q627" s="63"/>
      <c r="R627" s="63"/>
      <c r="S627" s="63"/>
      <c r="T627" s="63"/>
      <c r="U627" s="63"/>
      <c r="V627" s="63"/>
      <c r="W627" s="63"/>
      <c r="X627" s="63"/>
      <c r="Y627" s="63"/>
      <c r="Z627" s="63"/>
    </row>
    <row r="628" spans="1:26" ht="75">
      <c r="A628" s="496"/>
      <c r="B628" s="93"/>
      <c r="C628" s="93" t="s">
        <v>3150</v>
      </c>
      <c r="D628" s="94">
        <v>2</v>
      </c>
      <c r="E628" s="94" t="s">
        <v>599</v>
      </c>
      <c r="F628" s="93" t="s">
        <v>1738</v>
      </c>
      <c r="G628" s="154"/>
      <c r="H628" s="154"/>
      <c r="I628" s="79"/>
      <c r="J628" s="287"/>
      <c r="K628" s="287"/>
      <c r="L628" s="62"/>
      <c r="M628" s="63"/>
      <c r="N628" s="63"/>
      <c r="O628" s="63"/>
      <c r="P628" s="63"/>
      <c r="Q628" s="63"/>
      <c r="R628" s="63"/>
      <c r="S628" s="63"/>
      <c r="T628" s="63"/>
      <c r="U628" s="63"/>
      <c r="V628" s="63"/>
      <c r="W628" s="63"/>
      <c r="X628" s="63"/>
      <c r="Y628" s="63"/>
      <c r="Z628" s="63"/>
    </row>
    <row r="629" spans="1:26" ht="75">
      <c r="A629" s="496"/>
      <c r="B629" s="93"/>
      <c r="C629" s="93" t="s">
        <v>3151</v>
      </c>
      <c r="D629" s="94">
        <v>2</v>
      </c>
      <c r="E629" s="94" t="s">
        <v>599</v>
      </c>
      <c r="F629" s="93" t="s">
        <v>1738</v>
      </c>
      <c r="G629" s="154"/>
      <c r="H629" s="154"/>
      <c r="I629" s="79"/>
      <c r="J629" s="287"/>
      <c r="K629" s="287"/>
      <c r="L629" s="62"/>
      <c r="M629" s="63"/>
      <c r="N629" s="63"/>
      <c r="O629" s="63"/>
      <c r="P629" s="63"/>
      <c r="Q629" s="63"/>
      <c r="R629" s="63"/>
      <c r="S629" s="63"/>
      <c r="T629" s="63"/>
      <c r="U629" s="63"/>
      <c r="V629" s="63"/>
      <c r="W629" s="63"/>
      <c r="X629" s="63"/>
      <c r="Y629" s="63"/>
      <c r="Z629" s="63"/>
    </row>
    <row r="630" spans="1:26" ht="50">
      <c r="A630" s="496"/>
      <c r="B630" s="93"/>
      <c r="C630" s="93" t="s">
        <v>1741</v>
      </c>
      <c r="D630" s="94">
        <v>2</v>
      </c>
      <c r="E630" s="94" t="s">
        <v>877</v>
      </c>
      <c r="F630" s="93" t="s">
        <v>1742</v>
      </c>
      <c r="G630" s="154"/>
      <c r="H630" s="154"/>
      <c r="I630" s="79"/>
      <c r="J630" s="287"/>
      <c r="K630" s="287"/>
      <c r="L630" s="62"/>
      <c r="M630" s="63"/>
      <c r="N630" s="63"/>
      <c r="O630" s="63"/>
      <c r="P630" s="63"/>
      <c r="Q630" s="63"/>
      <c r="R630" s="63"/>
      <c r="S630" s="63"/>
      <c r="T630" s="63"/>
      <c r="U630" s="63"/>
      <c r="V630" s="63"/>
      <c r="W630" s="63"/>
      <c r="X630" s="63"/>
      <c r="Y630" s="63"/>
      <c r="Z630" s="63"/>
    </row>
    <row r="631" spans="1:26" ht="100">
      <c r="A631" s="496"/>
      <c r="B631" s="93"/>
      <c r="C631" s="93" t="s">
        <v>3152</v>
      </c>
      <c r="D631" s="94">
        <v>2</v>
      </c>
      <c r="E631" s="94" t="s">
        <v>599</v>
      </c>
      <c r="F631" s="93" t="s">
        <v>1744</v>
      </c>
      <c r="G631" s="154"/>
      <c r="H631" s="154"/>
      <c r="I631" s="79"/>
      <c r="J631" s="287"/>
      <c r="K631" s="287"/>
      <c r="L631" s="62"/>
      <c r="M631" s="63"/>
      <c r="N631" s="63"/>
      <c r="O631" s="63"/>
      <c r="P631" s="63"/>
      <c r="Q631" s="63"/>
      <c r="R631" s="63"/>
      <c r="S631" s="63"/>
      <c r="T631" s="63"/>
      <c r="U631" s="63"/>
      <c r="V631" s="63"/>
      <c r="W631" s="63"/>
      <c r="X631" s="63"/>
      <c r="Y631" s="63"/>
      <c r="Z631" s="63"/>
    </row>
    <row r="632" spans="1:26" ht="45" hidden="1" customHeight="1">
      <c r="A632" s="474" t="s">
        <v>1745</v>
      </c>
      <c r="B632" s="532" t="s">
        <v>1746</v>
      </c>
      <c r="C632" s="475"/>
      <c r="D632" s="125"/>
      <c r="E632" s="535" t="s">
        <v>599</v>
      </c>
      <c r="F632" s="475"/>
      <c r="G632" s="125"/>
      <c r="H632" s="125"/>
      <c r="I632" s="477"/>
      <c r="J632" s="105"/>
      <c r="K632" s="105"/>
      <c r="L632" s="105"/>
      <c r="M632" s="106"/>
      <c r="N632" s="106"/>
      <c r="O632" s="106"/>
      <c r="P632" s="106"/>
      <c r="Q632" s="106"/>
      <c r="R632" s="106"/>
      <c r="S632" s="106"/>
      <c r="T632" s="106"/>
      <c r="U632" s="106"/>
      <c r="V632" s="106"/>
      <c r="W632" s="106"/>
      <c r="X632" s="106"/>
      <c r="Y632" s="106"/>
      <c r="Z632" s="106"/>
    </row>
    <row r="633" spans="1:26" ht="100">
      <c r="A633" s="329" t="s">
        <v>1747</v>
      </c>
      <c r="B633" s="93" t="s">
        <v>1748</v>
      </c>
      <c r="C633" s="93" t="s">
        <v>1749</v>
      </c>
      <c r="D633" s="94">
        <v>2</v>
      </c>
      <c r="E633" s="94" t="s">
        <v>599</v>
      </c>
      <c r="F633" s="93" t="s">
        <v>1750</v>
      </c>
      <c r="G633" s="154"/>
      <c r="H633" s="154"/>
      <c r="I633" s="79"/>
      <c r="J633" s="287"/>
      <c r="K633" s="287"/>
      <c r="L633" s="62"/>
      <c r="M633" s="63"/>
      <c r="N633" s="63"/>
      <c r="O633" s="63"/>
      <c r="P633" s="63"/>
      <c r="Q633" s="63"/>
      <c r="R633" s="63"/>
      <c r="S633" s="63"/>
      <c r="T633" s="63"/>
      <c r="U633" s="63"/>
      <c r="V633" s="63"/>
      <c r="W633" s="63"/>
      <c r="X633" s="63"/>
      <c r="Y633" s="63"/>
      <c r="Z633" s="63"/>
    </row>
    <row r="634" spans="1:26" ht="50">
      <c r="A634" s="536"/>
      <c r="B634" s="154"/>
      <c r="C634" s="93" t="s">
        <v>1751</v>
      </c>
      <c r="D634" s="94">
        <v>2</v>
      </c>
      <c r="E634" s="94" t="s">
        <v>599</v>
      </c>
      <c r="F634" s="93" t="s">
        <v>1752</v>
      </c>
      <c r="G634" s="154"/>
      <c r="H634" s="154"/>
      <c r="I634" s="79"/>
      <c r="J634" s="287"/>
      <c r="K634" s="287"/>
      <c r="L634" s="62"/>
      <c r="M634" s="63"/>
      <c r="N634" s="63"/>
      <c r="O634" s="63"/>
      <c r="P634" s="63"/>
      <c r="Q634" s="63"/>
      <c r="R634" s="63"/>
      <c r="S634" s="63"/>
      <c r="T634" s="63"/>
      <c r="U634" s="63"/>
      <c r="V634" s="63"/>
      <c r="W634" s="63"/>
      <c r="X634" s="63"/>
      <c r="Y634" s="63"/>
      <c r="Z634" s="63"/>
    </row>
    <row r="635" spans="1:26" ht="50">
      <c r="A635" s="536"/>
      <c r="B635" s="154"/>
      <c r="C635" s="93" t="s">
        <v>1753</v>
      </c>
      <c r="D635" s="94">
        <v>2</v>
      </c>
      <c r="E635" s="94" t="s">
        <v>599</v>
      </c>
      <c r="F635" s="93" t="s">
        <v>1754</v>
      </c>
      <c r="G635" s="154"/>
      <c r="H635" s="154"/>
      <c r="I635" s="79"/>
      <c r="J635" s="287"/>
      <c r="K635" s="287"/>
      <c r="L635" s="62"/>
      <c r="M635" s="63"/>
      <c r="N635" s="63"/>
      <c r="O635" s="63"/>
      <c r="P635" s="63"/>
      <c r="Q635" s="63"/>
      <c r="R635" s="63"/>
      <c r="S635" s="63"/>
      <c r="T635" s="63"/>
      <c r="U635" s="63"/>
      <c r="V635" s="63"/>
      <c r="W635" s="63"/>
      <c r="X635" s="63"/>
      <c r="Y635" s="63"/>
      <c r="Z635" s="63"/>
    </row>
    <row r="636" spans="1:26" ht="100">
      <c r="A636" s="536"/>
      <c r="B636" s="408"/>
      <c r="C636" s="148" t="s">
        <v>1755</v>
      </c>
      <c r="D636" s="147">
        <v>2</v>
      </c>
      <c r="E636" s="147" t="s">
        <v>599</v>
      </c>
      <c r="F636" s="148" t="s">
        <v>1756</v>
      </c>
      <c r="G636" s="439"/>
      <c r="H636" s="446"/>
      <c r="I636" s="537"/>
      <c r="J636" s="287"/>
      <c r="K636" s="287"/>
      <c r="L636" s="62"/>
      <c r="M636" s="63"/>
      <c r="N636" s="63"/>
      <c r="O636" s="63"/>
      <c r="P636" s="63"/>
      <c r="Q636" s="63"/>
      <c r="R636" s="63"/>
      <c r="S636" s="63"/>
      <c r="T636" s="63"/>
      <c r="U636" s="63"/>
      <c r="V636" s="63"/>
      <c r="W636" s="63"/>
      <c r="X636" s="63"/>
      <c r="Y636" s="63"/>
      <c r="Z636" s="63"/>
    </row>
    <row r="637" spans="1:26" ht="100">
      <c r="A637" s="536"/>
      <c r="B637" s="408"/>
      <c r="C637" s="148" t="s">
        <v>1757</v>
      </c>
      <c r="D637" s="147">
        <v>2</v>
      </c>
      <c r="E637" s="147" t="s">
        <v>599</v>
      </c>
      <c r="F637" s="148" t="s">
        <v>1758</v>
      </c>
      <c r="G637" s="439"/>
      <c r="H637" s="446"/>
      <c r="I637" s="537"/>
      <c r="J637" s="287"/>
      <c r="K637" s="287"/>
      <c r="L637" s="62"/>
      <c r="M637" s="63"/>
      <c r="N637" s="63"/>
      <c r="O637" s="63"/>
      <c r="P637" s="63"/>
      <c r="Q637" s="63"/>
      <c r="R637" s="63"/>
      <c r="S637" s="63"/>
      <c r="T637" s="63"/>
      <c r="U637" s="63"/>
      <c r="V637" s="63"/>
      <c r="W637" s="63"/>
      <c r="X637" s="63"/>
      <c r="Y637" s="63"/>
      <c r="Z637" s="63"/>
    </row>
    <row r="638" spans="1:26" ht="23.25" customHeight="1">
      <c r="A638" s="158"/>
      <c r="B638" s="1607" t="s">
        <v>3153</v>
      </c>
      <c r="C638" s="1570"/>
      <c r="D638" s="1570"/>
      <c r="E638" s="1570"/>
      <c r="F638" s="1570"/>
      <c r="G638" s="1573"/>
      <c r="H638" s="450"/>
      <c r="I638" s="287">
        <f t="shared" ref="I638:J638" si="15">I639+I644+I649+I665</f>
        <v>40</v>
      </c>
      <c r="J638" s="287">
        <f t="shared" si="15"/>
        <v>40</v>
      </c>
      <c r="K638" s="287">
        <f t="shared" ref="K638:K639" si="16">I638*100/J638</f>
        <v>100</v>
      </c>
      <c r="L638" s="287"/>
      <c r="M638" s="63"/>
      <c r="N638" s="63"/>
      <c r="O638" s="63"/>
      <c r="P638" s="63"/>
      <c r="Q638" s="63"/>
      <c r="R638" s="63"/>
      <c r="S638" s="63"/>
      <c r="T638" s="63"/>
      <c r="U638" s="63"/>
      <c r="V638" s="63"/>
      <c r="W638" s="63"/>
      <c r="X638" s="63"/>
      <c r="Y638" s="63"/>
      <c r="Z638" s="63"/>
    </row>
    <row r="639" spans="1:26" ht="23.25" customHeight="1">
      <c r="A639" s="330" t="s">
        <v>2544</v>
      </c>
      <c r="B639" s="1605" t="s">
        <v>190</v>
      </c>
      <c r="C639" s="1570"/>
      <c r="D639" s="1570"/>
      <c r="E639" s="1570"/>
      <c r="F639" s="1570"/>
      <c r="G639" s="1573"/>
      <c r="H639" s="452"/>
      <c r="I639" s="287">
        <f>SUM(D640:D642)</f>
        <v>6</v>
      </c>
      <c r="J639" s="287">
        <f>COUNT(D640:D642)*2</f>
        <v>6</v>
      </c>
      <c r="K639" s="287">
        <f t="shared" si="16"/>
        <v>100</v>
      </c>
      <c r="L639" s="287"/>
      <c r="M639" s="63"/>
      <c r="N639" s="63"/>
      <c r="O639" s="63"/>
      <c r="P639" s="63"/>
      <c r="Q639" s="63"/>
      <c r="R639" s="63"/>
      <c r="S639" s="63"/>
      <c r="T639" s="63"/>
      <c r="U639" s="63"/>
      <c r="V639" s="63"/>
      <c r="W639" s="63"/>
      <c r="X639" s="63"/>
      <c r="Y639" s="63"/>
      <c r="Z639" s="63"/>
    </row>
    <row r="640" spans="1:26" ht="50">
      <c r="A640" s="158" t="s">
        <v>2545</v>
      </c>
      <c r="B640" s="69" t="s">
        <v>1761</v>
      </c>
      <c r="C640" s="93" t="s">
        <v>3154</v>
      </c>
      <c r="D640" s="94">
        <v>2</v>
      </c>
      <c r="E640" s="94" t="s">
        <v>877</v>
      </c>
      <c r="F640" s="69"/>
      <c r="G640" s="154"/>
      <c r="H640" s="446"/>
      <c r="I640" s="287"/>
      <c r="J640" s="287"/>
      <c r="K640" s="287"/>
      <c r="L640" s="287"/>
      <c r="M640" s="63"/>
      <c r="N640" s="63"/>
      <c r="O640" s="63"/>
      <c r="P640" s="63"/>
      <c r="Q640" s="63"/>
      <c r="R640" s="63"/>
      <c r="S640" s="63"/>
      <c r="T640" s="63"/>
      <c r="U640" s="63"/>
      <c r="V640" s="63"/>
      <c r="W640" s="63"/>
      <c r="X640" s="63"/>
      <c r="Y640" s="63"/>
      <c r="Z640" s="63"/>
    </row>
    <row r="641" spans="1:26" ht="50">
      <c r="A641" s="158"/>
      <c r="B641" s="69"/>
      <c r="C641" s="93" t="s">
        <v>3155</v>
      </c>
      <c r="D641" s="94">
        <v>2</v>
      </c>
      <c r="E641" s="94" t="s">
        <v>877</v>
      </c>
      <c r="F641" s="69"/>
      <c r="G641" s="154"/>
      <c r="H641" s="446"/>
      <c r="I641" s="287"/>
      <c r="J641" s="287"/>
      <c r="K641" s="287"/>
      <c r="L641" s="287"/>
      <c r="M641" s="63"/>
      <c r="N641" s="63"/>
      <c r="O641" s="63"/>
      <c r="P641" s="63"/>
      <c r="Q641" s="63"/>
      <c r="R641" s="63"/>
      <c r="S641" s="63"/>
      <c r="T641" s="63"/>
      <c r="U641" s="63"/>
      <c r="V641" s="63"/>
      <c r="W641" s="63"/>
      <c r="X641" s="63"/>
      <c r="Y641" s="63"/>
      <c r="Z641" s="63"/>
    </row>
    <row r="642" spans="1:26" ht="50">
      <c r="A642" s="158"/>
      <c r="B642" s="69"/>
      <c r="C642" s="93" t="s">
        <v>3156</v>
      </c>
      <c r="D642" s="94">
        <v>2</v>
      </c>
      <c r="E642" s="94" t="s">
        <v>877</v>
      </c>
      <c r="F642" s="69"/>
      <c r="G642" s="154"/>
      <c r="H642" s="446"/>
      <c r="I642" s="287"/>
      <c r="J642" s="287"/>
      <c r="K642" s="287"/>
      <c r="L642" s="287"/>
      <c r="M642" s="63"/>
      <c r="N642" s="63"/>
      <c r="O642" s="63"/>
      <c r="P642" s="63"/>
      <c r="Q642" s="63"/>
      <c r="R642" s="63"/>
      <c r="S642" s="63"/>
      <c r="T642" s="63"/>
      <c r="U642" s="63"/>
      <c r="V642" s="63"/>
      <c r="W642" s="63"/>
      <c r="X642" s="63"/>
      <c r="Y642" s="63"/>
      <c r="Z642" s="63"/>
    </row>
    <row r="643" spans="1:26" ht="42.75" hidden="1" customHeight="1">
      <c r="A643" s="348" t="s">
        <v>2553</v>
      </c>
      <c r="B643" s="150" t="s">
        <v>1770</v>
      </c>
      <c r="C643" s="150"/>
      <c r="D643" s="125"/>
      <c r="E643" s="125"/>
      <c r="F643" s="179"/>
      <c r="G643" s="125"/>
      <c r="I643" s="105"/>
      <c r="J643" s="105"/>
      <c r="K643" s="105"/>
      <c r="L643" s="105"/>
      <c r="M643" s="106"/>
      <c r="N643" s="106"/>
      <c r="O643" s="106"/>
      <c r="P643" s="106"/>
      <c r="Q643" s="106"/>
      <c r="R643" s="106"/>
      <c r="S643" s="106"/>
      <c r="T643" s="106"/>
      <c r="U643" s="106"/>
      <c r="V643" s="106"/>
      <c r="W643" s="106"/>
      <c r="X643" s="106"/>
      <c r="Y643" s="106"/>
      <c r="Z643" s="106"/>
    </row>
    <row r="644" spans="1:26" ht="23.25" customHeight="1">
      <c r="A644" s="158" t="s">
        <v>2555</v>
      </c>
      <c r="B644" s="1605" t="s">
        <v>192</v>
      </c>
      <c r="C644" s="1570"/>
      <c r="D644" s="1570"/>
      <c r="E644" s="1570"/>
      <c r="F644" s="1570"/>
      <c r="G644" s="1573"/>
      <c r="H644" s="452"/>
      <c r="I644" s="287">
        <f>SUM(D645:D647)</f>
        <v>6</v>
      </c>
      <c r="J644" s="287">
        <f>COUNT(D645:D647)*2</f>
        <v>6</v>
      </c>
      <c r="K644" s="287">
        <f>I644*100/J644</f>
        <v>100</v>
      </c>
      <c r="L644" s="287"/>
      <c r="M644" s="63"/>
      <c r="N644" s="63"/>
      <c r="O644" s="63"/>
      <c r="P644" s="63"/>
      <c r="Q644" s="63"/>
      <c r="R644" s="63"/>
      <c r="S644" s="63"/>
      <c r="T644" s="63"/>
      <c r="U644" s="63"/>
      <c r="V644" s="63"/>
      <c r="W644" s="63"/>
      <c r="X644" s="63"/>
      <c r="Y644" s="63"/>
      <c r="Z644" s="63"/>
    </row>
    <row r="645" spans="1:26" ht="50">
      <c r="A645" s="158" t="s">
        <v>2556</v>
      </c>
      <c r="B645" s="69" t="s">
        <v>1772</v>
      </c>
      <c r="C645" s="93" t="s">
        <v>3157</v>
      </c>
      <c r="D645" s="94">
        <v>2</v>
      </c>
      <c r="E645" s="94" t="s">
        <v>877</v>
      </c>
      <c r="F645" s="69"/>
      <c r="G645" s="154"/>
      <c r="H645" s="446"/>
      <c r="I645" s="287"/>
      <c r="J645" s="287"/>
      <c r="K645" s="287"/>
      <c r="L645" s="287"/>
      <c r="M645" s="63"/>
      <c r="N645" s="63"/>
      <c r="O645" s="63"/>
      <c r="P645" s="63"/>
      <c r="Q645" s="63"/>
      <c r="R645" s="63"/>
      <c r="S645" s="63"/>
      <c r="T645" s="63"/>
      <c r="U645" s="63"/>
      <c r="V645" s="63"/>
      <c r="W645" s="63"/>
      <c r="X645" s="63"/>
      <c r="Y645" s="63"/>
      <c r="Z645" s="63"/>
    </row>
    <row r="646" spans="1:26" ht="75">
      <c r="A646" s="158"/>
      <c r="B646" s="69"/>
      <c r="C646" s="93" t="s">
        <v>3158</v>
      </c>
      <c r="D646" s="94">
        <v>2</v>
      </c>
      <c r="E646" s="94" t="s">
        <v>877</v>
      </c>
      <c r="F646" s="69"/>
      <c r="G646" s="154"/>
      <c r="H646" s="446"/>
      <c r="I646" s="287"/>
      <c r="J646" s="287"/>
      <c r="K646" s="287"/>
      <c r="L646" s="287"/>
      <c r="M646" s="63"/>
      <c r="N646" s="63"/>
      <c r="O646" s="63"/>
      <c r="P646" s="63"/>
      <c r="Q646" s="63"/>
      <c r="R646" s="63"/>
      <c r="S646" s="63"/>
      <c r="T646" s="63"/>
      <c r="U646" s="63"/>
      <c r="V646" s="63"/>
      <c r="W646" s="63"/>
      <c r="X646" s="63"/>
      <c r="Y646" s="63"/>
      <c r="Z646" s="63"/>
    </row>
    <row r="647" spans="1:26" ht="25">
      <c r="A647" s="158"/>
      <c r="B647" s="69"/>
      <c r="C647" s="478" t="s">
        <v>3159</v>
      </c>
      <c r="D647" s="94">
        <v>2</v>
      </c>
      <c r="E647" s="94" t="s">
        <v>877</v>
      </c>
      <c r="F647" s="69"/>
      <c r="G647" s="154"/>
      <c r="H647" s="446"/>
      <c r="I647" s="287"/>
      <c r="J647" s="287"/>
      <c r="K647" s="287"/>
      <c r="L647" s="287"/>
      <c r="M647" s="63"/>
      <c r="N647" s="63"/>
      <c r="O647" s="63"/>
      <c r="P647" s="63"/>
      <c r="Q647" s="63"/>
      <c r="R647" s="63"/>
      <c r="S647" s="63"/>
      <c r="T647" s="63"/>
      <c r="U647" s="63"/>
      <c r="V647" s="63"/>
      <c r="W647" s="63"/>
      <c r="X647" s="63"/>
      <c r="Y647" s="63"/>
      <c r="Z647" s="63"/>
    </row>
    <row r="648" spans="1:26" ht="42.75" hidden="1" customHeight="1">
      <c r="A648" s="348" t="s">
        <v>1781</v>
      </c>
      <c r="B648" s="150" t="s">
        <v>1782</v>
      </c>
      <c r="C648" s="150" t="s">
        <v>3160</v>
      </c>
      <c r="D648" s="125"/>
      <c r="E648" s="125"/>
      <c r="F648" s="179"/>
      <c r="G648" s="125"/>
      <c r="H648" s="102"/>
      <c r="I648" s="105"/>
      <c r="J648" s="105"/>
      <c r="K648" s="105"/>
      <c r="L648" s="105"/>
      <c r="M648" s="106"/>
      <c r="N648" s="106"/>
      <c r="O648" s="106"/>
      <c r="P648" s="106"/>
      <c r="Q648" s="106"/>
      <c r="R648" s="106"/>
      <c r="S648" s="106"/>
      <c r="T648" s="106"/>
      <c r="U648" s="106"/>
      <c r="V648" s="106"/>
      <c r="W648" s="106"/>
      <c r="X648" s="106"/>
      <c r="Y648" s="106"/>
      <c r="Z648" s="106"/>
    </row>
    <row r="649" spans="1:26" ht="23.25" customHeight="1">
      <c r="A649" s="158" t="s">
        <v>276</v>
      </c>
      <c r="B649" s="1605" t="s">
        <v>194</v>
      </c>
      <c r="C649" s="1570"/>
      <c r="D649" s="1570"/>
      <c r="E649" s="1570"/>
      <c r="F649" s="1570"/>
      <c r="G649" s="1573"/>
      <c r="H649" s="452"/>
      <c r="I649" s="287">
        <f>SUM(D650:D661)</f>
        <v>24</v>
      </c>
      <c r="J649" s="287">
        <f>COUNT(D650:D661)*2</f>
        <v>24</v>
      </c>
      <c r="K649" s="287">
        <f>I649*100/J649</f>
        <v>100</v>
      </c>
      <c r="L649" s="287"/>
      <c r="M649" s="63"/>
      <c r="N649" s="63"/>
      <c r="O649" s="63"/>
      <c r="P649" s="63"/>
      <c r="Q649" s="63"/>
      <c r="R649" s="63"/>
      <c r="S649" s="63"/>
      <c r="T649" s="63"/>
      <c r="U649" s="63"/>
      <c r="V649" s="63"/>
      <c r="W649" s="63"/>
      <c r="X649" s="63"/>
      <c r="Y649" s="63"/>
      <c r="Z649" s="63"/>
    </row>
    <row r="650" spans="1:26" ht="50">
      <c r="A650" s="158" t="s">
        <v>2569</v>
      </c>
      <c r="B650" s="69" t="s">
        <v>1784</v>
      </c>
      <c r="C650" s="148" t="s">
        <v>3161</v>
      </c>
      <c r="D650" s="94">
        <v>2</v>
      </c>
      <c r="E650" s="94" t="s">
        <v>877</v>
      </c>
      <c r="F650" s="69"/>
      <c r="G650" s="93"/>
      <c r="H650" s="478"/>
      <c r="I650" s="287"/>
      <c r="J650" s="287"/>
      <c r="K650" s="287"/>
      <c r="L650" s="287"/>
      <c r="M650" s="63"/>
      <c r="N650" s="63"/>
      <c r="O650" s="63"/>
      <c r="P650" s="63"/>
      <c r="Q650" s="63"/>
      <c r="R650" s="63"/>
      <c r="S650" s="63"/>
      <c r="T650" s="63"/>
      <c r="U650" s="63"/>
      <c r="V650" s="63"/>
      <c r="W650" s="63"/>
      <c r="X650" s="63"/>
      <c r="Y650" s="63"/>
      <c r="Z650" s="63"/>
    </row>
    <row r="651" spans="1:26" ht="50">
      <c r="A651" s="158"/>
      <c r="B651" s="69"/>
      <c r="C651" s="148" t="s">
        <v>3162</v>
      </c>
      <c r="D651" s="94">
        <v>2</v>
      </c>
      <c r="E651" s="94" t="s">
        <v>877</v>
      </c>
      <c r="F651" s="69"/>
      <c r="G651" s="93"/>
      <c r="H651" s="478"/>
      <c r="I651" s="287"/>
      <c r="J651" s="287"/>
      <c r="K651" s="287"/>
      <c r="L651" s="287"/>
      <c r="M651" s="63"/>
      <c r="N651" s="63"/>
      <c r="O651" s="63"/>
      <c r="P651" s="63"/>
      <c r="Q651" s="63"/>
      <c r="R651" s="63"/>
      <c r="S651" s="63"/>
      <c r="T651" s="63"/>
      <c r="U651" s="63"/>
      <c r="V651" s="63"/>
      <c r="W651" s="63"/>
      <c r="X651" s="63"/>
      <c r="Y651" s="63"/>
      <c r="Z651" s="63"/>
    </row>
    <row r="652" spans="1:26" ht="25">
      <c r="A652" s="158"/>
      <c r="B652" s="69"/>
      <c r="C652" s="93" t="s">
        <v>1785</v>
      </c>
      <c r="D652" s="94">
        <v>2</v>
      </c>
      <c r="E652" s="94" t="s">
        <v>877</v>
      </c>
      <c r="F652" s="69"/>
      <c r="G652" s="154"/>
      <c r="H652" s="446"/>
      <c r="I652" s="287"/>
      <c r="J652" s="287"/>
      <c r="K652" s="287"/>
      <c r="L652" s="287"/>
      <c r="M652" s="63"/>
      <c r="N652" s="63"/>
      <c r="O652" s="63"/>
      <c r="P652" s="63"/>
      <c r="Q652" s="63"/>
      <c r="R652" s="63"/>
      <c r="S652" s="63"/>
      <c r="T652" s="63"/>
      <c r="U652" s="63"/>
      <c r="V652" s="63"/>
      <c r="W652" s="63"/>
      <c r="X652" s="63"/>
      <c r="Y652" s="63"/>
      <c r="Z652" s="63"/>
    </row>
    <row r="653" spans="1:26" ht="75">
      <c r="A653" s="158"/>
      <c r="B653" s="69"/>
      <c r="C653" s="93" t="s">
        <v>3163</v>
      </c>
      <c r="D653" s="94">
        <v>2</v>
      </c>
      <c r="E653" s="94" t="s">
        <v>877</v>
      </c>
      <c r="F653" s="69"/>
      <c r="G653" s="93"/>
      <c r="H653" s="478"/>
      <c r="I653" s="287"/>
      <c r="J653" s="287"/>
      <c r="K653" s="287"/>
      <c r="L653" s="287"/>
      <c r="M653" s="63"/>
      <c r="N653" s="63"/>
      <c r="O653" s="63"/>
      <c r="P653" s="63"/>
      <c r="Q653" s="63"/>
      <c r="R653" s="63"/>
      <c r="S653" s="63"/>
      <c r="T653" s="63"/>
      <c r="U653" s="63"/>
      <c r="V653" s="63"/>
      <c r="W653" s="63"/>
      <c r="X653" s="63"/>
      <c r="Y653" s="63"/>
      <c r="Z653" s="63"/>
    </row>
    <row r="654" spans="1:26" ht="25">
      <c r="A654" s="158"/>
      <c r="B654" s="69"/>
      <c r="C654" s="93" t="s">
        <v>3164</v>
      </c>
      <c r="D654" s="94">
        <v>2</v>
      </c>
      <c r="E654" s="94" t="s">
        <v>877</v>
      </c>
      <c r="F654" s="69"/>
      <c r="G654" s="93"/>
      <c r="H654" s="478"/>
      <c r="I654" s="287"/>
      <c r="J654" s="287"/>
      <c r="K654" s="287"/>
      <c r="L654" s="287"/>
      <c r="M654" s="63"/>
      <c r="N654" s="63"/>
      <c r="O654" s="63"/>
      <c r="P654" s="63"/>
      <c r="Q654" s="63"/>
      <c r="R654" s="63"/>
      <c r="S654" s="63"/>
      <c r="T654" s="63"/>
      <c r="U654" s="63"/>
      <c r="V654" s="63"/>
      <c r="W654" s="63"/>
      <c r="X654" s="63"/>
      <c r="Y654" s="63"/>
      <c r="Z654" s="63"/>
    </row>
    <row r="655" spans="1:26" ht="50">
      <c r="A655" s="158"/>
      <c r="B655" s="69"/>
      <c r="C655" s="148" t="s">
        <v>3165</v>
      </c>
      <c r="D655" s="94">
        <v>2</v>
      </c>
      <c r="E655" s="94" t="s">
        <v>877</v>
      </c>
      <c r="F655" s="69"/>
      <c r="G655" s="93"/>
      <c r="H655" s="478"/>
      <c r="I655" s="287"/>
      <c r="J655" s="287"/>
      <c r="K655" s="287"/>
      <c r="L655" s="287"/>
      <c r="M655" s="63"/>
      <c r="N655" s="63"/>
      <c r="O655" s="63"/>
      <c r="P655" s="63"/>
      <c r="Q655" s="63"/>
      <c r="R655" s="63"/>
      <c r="S655" s="63"/>
      <c r="T655" s="63"/>
      <c r="U655" s="63"/>
      <c r="V655" s="63"/>
      <c r="W655" s="63"/>
      <c r="X655" s="63"/>
      <c r="Y655" s="63"/>
      <c r="Z655" s="63"/>
    </row>
    <row r="656" spans="1:26" ht="25">
      <c r="A656" s="158"/>
      <c r="B656" s="69"/>
      <c r="C656" s="93" t="s">
        <v>3166</v>
      </c>
      <c r="D656" s="94">
        <v>2</v>
      </c>
      <c r="E656" s="94" t="s">
        <v>877</v>
      </c>
      <c r="F656" s="69"/>
      <c r="G656" s="93"/>
      <c r="H656" s="478"/>
      <c r="I656" s="287"/>
      <c r="J656" s="287"/>
      <c r="K656" s="287"/>
      <c r="L656" s="287"/>
      <c r="M656" s="63"/>
      <c r="N656" s="63"/>
      <c r="O656" s="63"/>
      <c r="P656" s="63"/>
      <c r="Q656" s="63"/>
      <c r="R656" s="63"/>
      <c r="S656" s="63"/>
      <c r="T656" s="63"/>
      <c r="U656" s="63"/>
      <c r="V656" s="63"/>
      <c r="W656" s="63"/>
      <c r="X656" s="63"/>
      <c r="Y656" s="63"/>
      <c r="Z656" s="63"/>
    </row>
    <row r="657" spans="1:26" ht="25">
      <c r="A657" s="158"/>
      <c r="B657" s="69"/>
      <c r="C657" s="93" t="s">
        <v>3167</v>
      </c>
      <c r="D657" s="94">
        <v>2</v>
      </c>
      <c r="E657" s="94" t="s">
        <v>877</v>
      </c>
      <c r="F657" s="69"/>
      <c r="G657" s="93"/>
      <c r="H657" s="478"/>
      <c r="I657" s="287"/>
      <c r="J657" s="287"/>
      <c r="K657" s="287"/>
      <c r="L657" s="287"/>
      <c r="M657" s="63"/>
      <c r="N657" s="63"/>
      <c r="O657" s="63"/>
      <c r="P657" s="63"/>
      <c r="Q657" s="63"/>
      <c r="R657" s="63"/>
      <c r="S657" s="63"/>
      <c r="T657" s="63"/>
      <c r="U657" s="63"/>
      <c r="V657" s="63"/>
      <c r="W657" s="63"/>
      <c r="X657" s="63"/>
      <c r="Y657" s="63"/>
      <c r="Z657" s="63"/>
    </row>
    <row r="658" spans="1:26" ht="50">
      <c r="A658" s="158"/>
      <c r="B658" s="69"/>
      <c r="C658" s="93" t="s">
        <v>3168</v>
      </c>
      <c r="D658" s="94">
        <v>2</v>
      </c>
      <c r="E658" s="94" t="s">
        <v>877</v>
      </c>
      <c r="F658" s="69"/>
      <c r="G658" s="93"/>
      <c r="H658" s="478"/>
      <c r="I658" s="287"/>
      <c r="J658" s="287"/>
      <c r="K658" s="287"/>
      <c r="L658" s="287"/>
      <c r="M658" s="63"/>
      <c r="N658" s="63"/>
      <c r="O658" s="63"/>
      <c r="P658" s="63"/>
      <c r="Q658" s="63"/>
      <c r="R658" s="63"/>
      <c r="S658" s="63"/>
      <c r="T658" s="63"/>
      <c r="U658" s="63"/>
      <c r="V658" s="63"/>
      <c r="W658" s="63"/>
      <c r="X658" s="63"/>
      <c r="Y658" s="63"/>
      <c r="Z658" s="63"/>
    </row>
    <row r="659" spans="1:26" ht="50">
      <c r="A659" s="158"/>
      <c r="B659" s="69"/>
      <c r="C659" s="93" t="s">
        <v>3169</v>
      </c>
      <c r="D659" s="94">
        <v>2</v>
      </c>
      <c r="E659" s="94" t="s">
        <v>877</v>
      </c>
      <c r="F659" s="69"/>
      <c r="G659" s="93"/>
      <c r="H659" s="478"/>
      <c r="I659" s="287"/>
      <c r="J659" s="287"/>
      <c r="K659" s="287"/>
      <c r="L659" s="287"/>
      <c r="M659" s="63"/>
      <c r="N659" s="63"/>
      <c r="O659" s="63"/>
      <c r="P659" s="63"/>
      <c r="Q659" s="63"/>
      <c r="R659" s="63"/>
      <c r="S659" s="63"/>
      <c r="T659" s="63"/>
      <c r="U659" s="63"/>
      <c r="V659" s="63"/>
      <c r="W659" s="63"/>
      <c r="X659" s="63"/>
      <c r="Y659" s="63"/>
      <c r="Z659" s="63"/>
    </row>
    <row r="660" spans="1:26" ht="50">
      <c r="A660" s="158"/>
      <c r="B660" s="69"/>
      <c r="C660" s="93" t="s">
        <v>3170</v>
      </c>
      <c r="D660" s="94">
        <v>2</v>
      </c>
      <c r="E660" s="94" t="s">
        <v>877</v>
      </c>
      <c r="F660" s="69"/>
      <c r="G660" s="93"/>
      <c r="H660" s="478"/>
      <c r="I660" s="287"/>
      <c r="J660" s="287"/>
      <c r="K660" s="287"/>
      <c r="L660" s="287"/>
      <c r="M660" s="63"/>
      <c r="N660" s="63"/>
      <c r="O660" s="63"/>
      <c r="P660" s="63"/>
      <c r="Q660" s="63"/>
      <c r="R660" s="63"/>
      <c r="S660" s="63"/>
      <c r="T660" s="63"/>
      <c r="U660" s="63"/>
      <c r="V660" s="63"/>
      <c r="W660" s="63"/>
      <c r="X660" s="63"/>
      <c r="Y660" s="63"/>
      <c r="Z660" s="63"/>
    </row>
    <row r="661" spans="1:26" ht="25">
      <c r="A661" s="158"/>
      <c r="B661" s="69"/>
      <c r="C661" s="93" t="s">
        <v>3171</v>
      </c>
      <c r="D661" s="94">
        <v>2</v>
      </c>
      <c r="E661" s="94" t="s">
        <v>877</v>
      </c>
      <c r="F661" s="69"/>
      <c r="G661" s="93"/>
      <c r="H661" s="478"/>
      <c r="I661" s="287"/>
      <c r="J661" s="287"/>
      <c r="K661" s="287"/>
      <c r="L661" s="287"/>
      <c r="M661" s="63"/>
      <c r="N661" s="63"/>
      <c r="O661" s="63"/>
      <c r="P661" s="63"/>
      <c r="Q661" s="63"/>
      <c r="R661" s="63"/>
      <c r="S661" s="63"/>
      <c r="T661" s="63"/>
      <c r="U661" s="63"/>
      <c r="V661" s="63"/>
      <c r="W661" s="63"/>
      <c r="X661" s="63"/>
      <c r="Y661" s="63"/>
      <c r="Z661" s="63"/>
    </row>
    <row r="662" spans="1:26" ht="78" hidden="1" customHeight="1">
      <c r="A662" s="348" t="s">
        <v>1788</v>
      </c>
      <c r="B662" s="150" t="s">
        <v>1789</v>
      </c>
      <c r="C662" s="538" t="s">
        <v>3172</v>
      </c>
      <c r="D662" s="125"/>
      <c r="E662" s="125"/>
      <c r="F662" s="179"/>
      <c r="G662" s="245"/>
      <c r="H662" s="539"/>
      <c r="I662" s="105"/>
      <c r="J662" s="105"/>
      <c r="K662" s="105"/>
      <c r="L662" s="105"/>
      <c r="M662" s="106"/>
      <c r="N662" s="106"/>
      <c r="O662" s="106"/>
      <c r="P662" s="106"/>
      <c r="Q662" s="106"/>
      <c r="R662" s="106"/>
      <c r="S662" s="106"/>
      <c r="T662" s="106"/>
      <c r="U662" s="106"/>
      <c r="V662" s="106"/>
      <c r="W662" s="106"/>
      <c r="X662" s="106"/>
      <c r="Y662" s="106"/>
      <c r="Z662" s="106"/>
    </row>
    <row r="663" spans="1:26" ht="78" hidden="1" customHeight="1">
      <c r="A663" s="348"/>
      <c r="B663" s="540"/>
      <c r="C663" s="538" t="s">
        <v>3173</v>
      </c>
      <c r="D663" s="125"/>
      <c r="E663" s="125"/>
      <c r="F663" s="179"/>
      <c r="G663" s="245"/>
      <c r="H663" s="539"/>
      <c r="I663" s="105"/>
      <c r="J663" s="105"/>
      <c r="K663" s="105"/>
      <c r="L663" s="105"/>
      <c r="M663" s="106"/>
      <c r="N663" s="106"/>
      <c r="O663" s="106"/>
      <c r="P663" s="106"/>
      <c r="Q663" s="106"/>
      <c r="R663" s="106"/>
      <c r="S663" s="106"/>
      <c r="T663" s="106"/>
      <c r="U663" s="106"/>
      <c r="V663" s="106"/>
      <c r="W663" s="106"/>
      <c r="X663" s="106"/>
      <c r="Y663" s="106"/>
      <c r="Z663" s="106"/>
    </row>
    <row r="664" spans="1:26" ht="78" hidden="1" customHeight="1">
      <c r="A664" s="348"/>
      <c r="B664" s="540"/>
      <c r="C664" s="538" t="s">
        <v>3174</v>
      </c>
      <c r="D664" s="125"/>
      <c r="E664" s="125"/>
      <c r="F664" s="179"/>
      <c r="G664" s="245"/>
      <c r="H664" s="539"/>
      <c r="I664" s="105"/>
      <c r="J664" s="105"/>
      <c r="K664" s="105"/>
      <c r="L664" s="105"/>
      <c r="M664" s="106"/>
      <c r="N664" s="106"/>
      <c r="O664" s="106"/>
      <c r="P664" s="106"/>
      <c r="Q664" s="106"/>
      <c r="R664" s="106"/>
      <c r="S664" s="106"/>
      <c r="T664" s="106"/>
      <c r="U664" s="106"/>
      <c r="V664" s="106"/>
      <c r="W664" s="106"/>
      <c r="X664" s="106"/>
      <c r="Y664" s="106"/>
      <c r="Z664" s="106"/>
    </row>
    <row r="665" spans="1:26" ht="23.25" customHeight="1">
      <c r="A665" s="158" t="s">
        <v>277</v>
      </c>
      <c r="B665" s="1605" t="s">
        <v>196</v>
      </c>
      <c r="C665" s="1570"/>
      <c r="D665" s="1570"/>
      <c r="E665" s="1570"/>
      <c r="F665" s="1570"/>
      <c r="G665" s="1573"/>
      <c r="H665" s="452"/>
      <c r="I665" s="287">
        <f>SUM(D666:D667)</f>
        <v>4</v>
      </c>
      <c r="J665" s="287">
        <f>COUNT(D666:D667)*2</f>
        <v>4</v>
      </c>
      <c r="K665" s="287">
        <f>I665*100/J665</f>
        <v>100</v>
      </c>
      <c r="L665" s="287"/>
      <c r="M665" s="63"/>
      <c r="N665" s="63"/>
      <c r="O665" s="63"/>
      <c r="P665" s="63"/>
      <c r="Q665" s="63"/>
      <c r="R665" s="63"/>
      <c r="S665" s="63"/>
      <c r="T665" s="63"/>
      <c r="U665" s="63"/>
      <c r="V665" s="63"/>
      <c r="W665" s="63"/>
      <c r="X665" s="63"/>
      <c r="Y665" s="63"/>
      <c r="Z665" s="63"/>
    </row>
    <row r="666" spans="1:26" ht="50">
      <c r="A666" s="158" t="s">
        <v>2579</v>
      </c>
      <c r="B666" s="69" t="s">
        <v>1791</v>
      </c>
      <c r="C666" s="93" t="s">
        <v>3175</v>
      </c>
      <c r="D666" s="94">
        <v>2</v>
      </c>
      <c r="E666" s="94" t="s">
        <v>877</v>
      </c>
      <c r="F666" s="69"/>
      <c r="G666" s="154"/>
      <c r="H666" s="446"/>
      <c r="I666" s="287"/>
      <c r="J666" s="287"/>
      <c r="K666" s="287"/>
      <c r="L666" s="287"/>
      <c r="M666" s="63"/>
      <c r="N666" s="63"/>
      <c r="O666" s="63"/>
      <c r="P666" s="63"/>
      <c r="Q666" s="63"/>
      <c r="R666" s="63"/>
      <c r="S666" s="63"/>
      <c r="T666" s="63"/>
      <c r="U666" s="63"/>
      <c r="V666" s="63"/>
      <c r="W666" s="63"/>
      <c r="X666" s="63"/>
      <c r="Y666" s="63"/>
      <c r="Z666" s="63"/>
    </row>
    <row r="667" spans="1:26" ht="25">
      <c r="A667" s="158"/>
      <c r="B667" s="69"/>
      <c r="C667" s="93" t="s">
        <v>3176</v>
      </c>
      <c r="D667" s="94">
        <v>2</v>
      </c>
      <c r="E667" s="94" t="s">
        <v>877</v>
      </c>
      <c r="F667" s="69"/>
      <c r="G667" s="154"/>
      <c r="H667" s="446"/>
      <c r="I667" s="287"/>
      <c r="J667" s="287"/>
      <c r="K667" s="287"/>
      <c r="L667" s="287"/>
      <c r="M667" s="63"/>
      <c r="N667" s="63"/>
      <c r="O667" s="63"/>
      <c r="P667" s="63"/>
      <c r="Q667" s="63"/>
      <c r="R667" s="63"/>
      <c r="S667" s="63"/>
      <c r="T667" s="63"/>
      <c r="U667" s="63"/>
      <c r="V667" s="63"/>
      <c r="W667" s="63"/>
      <c r="X667" s="63"/>
      <c r="Y667" s="63"/>
      <c r="Z667" s="63"/>
    </row>
    <row r="668" spans="1:26" ht="53.25" hidden="1" customHeight="1">
      <c r="A668" s="348" t="s">
        <v>1800</v>
      </c>
      <c r="B668" s="540" t="s">
        <v>3177</v>
      </c>
      <c r="C668" s="179" t="s">
        <v>3178</v>
      </c>
      <c r="D668" s="125"/>
      <c r="E668" s="125"/>
      <c r="F668" s="179" t="s">
        <v>3179</v>
      </c>
      <c r="G668" s="125"/>
      <c r="H668" s="102"/>
      <c r="I668" s="105"/>
      <c r="J668" s="105"/>
      <c r="K668" s="105"/>
      <c r="L668" s="105"/>
      <c r="M668" s="106"/>
      <c r="N668" s="106"/>
      <c r="O668" s="106"/>
      <c r="P668" s="106"/>
      <c r="Q668" s="106"/>
      <c r="R668" s="106"/>
      <c r="S668" s="106"/>
      <c r="T668" s="106"/>
      <c r="U668" s="106"/>
      <c r="V668" s="106"/>
      <c r="W668" s="106"/>
      <c r="X668" s="106"/>
      <c r="Y668" s="106"/>
      <c r="Z668" s="106"/>
    </row>
    <row r="669" spans="1:26" ht="24">
      <c r="A669" s="541"/>
      <c r="B669" s="541"/>
      <c r="C669" s="446"/>
      <c r="D669" s="289"/>
      <c r="E669" s="289"/>
      <c r="F669" s="363"/>
      <c r="G669" s="63"/>
      <c r="H669" s="63"/>
      <c r="I669" s="287"/>
      <c r="J669" s="287"/>
      <c r="K669" s="287"/>
      <c r="L669" s="287"/>
      <c r="M669" s="63"/>
      <c r="N669" s="63"/>
      <c r="O669" s="63"/>
      <c r="P669" s="63"/>
      <c r="Q669" s="63"/>
      <c r="R669" s="63"/>
      <c r="S669" s="63"/>
      <c r="T669" s="63"/>
      <c r="U669" s="63"/>
      <c r="V669" s="63"/>
      <c r="W669" s="63"/>
      <c r="X669" s="63"/>
      <c r="Y669" s="63"/>
      <c r="Z669" s="63"/>
    </row>
    <row r="670" spans="1:26" ht="23.25" hidden="1" customHeight="1">
      <c r="A670" s="542"/>
      <c r="B670" s="543"/>
      <c r="C670" s="544"/>
      <c r="D670" s="542"/>
      <c r="E670" s="542"/>
      <c r="F670" s="545"/>
      <c r="G670" s="543"/>
      <c r="H670" s="62"/>
      <c r="I670" s="62"/>
      <c r="J670" s="62"/>
      <c r="K670" s="62"/>
      <c r="L670" s="287"/>
      <c r="M670" s="63"/>
      <c r="N670" s="63"/>
      <c r="O670" s="63"/>
      <c r="P670" s="63"/>
      <c r="Q670" s="63"/>
      <c r="R670" s="63"/>
      <c r="S670" s="63"/>
      <c r="T670" s="63"/>
      <c r="U670" s="63"/>
      <c r="V670" s="63"/>
      <c r="W670" s="63"/>
      <c r="X670" s="63"/>
      <c r="Y670" s="63"/>
      <c r="Z670" s="63"/>
    </row>
    <row r="671" spans="1:26" ht="24">
      <c r="A671" s="62"/>
      <c r="B671" s="62"/>
      <c r="C671" s="546"/>
      <c r="D671" s="283"/>
      <c r="E671" s="283"/>
      <c r="F671" s="77"/>
      <c r="G671" s="62"/>
      <c r="H671" s="62"/>
      <c r="I671" s="62"/>
      <c r="J671" s="62"/>
      <c r="K671" s="62"/>
      <c r="L671" s="62"/>
      <c r="M671" s="62"/>
      <c r="N671" s="62"/>
      <c r="O671" s="62"/>
      <c r="P671" s="62"/>
      <c r="Q671" s="62"/>
      <c r="R671" s="62"/>
      <c r="S671" s="62"/>
      <c r="T671" s="62"/>
      <c r="U671" s="62"/>
      <c r="V671" s="62"/>
      <c r="W671" s="62"/>
      <c r="X671" s="62"/>
      <c r="Y671" s="62"/>
      <c r="Z671" s="62"/>
    </row>
    <row r="672" spans="1:26" ht="24">
      <c r="A672" s="62"/>
      <c r="B672" s="62"/>
      <c r="C672" s="546"/>
      <c r="D672" s="283"/>
      <c r="E672" s="283"/>
      <c r="F672" s="77"/>
      <c r="G672" s="62"/>
      <c r="H672" s="62"/>
      <c r="I672" s="62"/>
      <c r="J672" s="62"/>
      <c r="K672" s="62"/>
      <c r="L672" s="62"/>
      <c r="M672" s="62"/>
      <c r="N672" s="62"/>
      <c r="O672" s="62"/>
      <c r="P672" s="62"/>
      <c r="Q672" s="62"/>
      <c r="R672" s="62"/>
      <c r="S672" s="62"/>
      <c r="T672" s="62"/>
      <c r="U672" s="62"/>
      <c r="V672" s="62"/>
      <c r="W672" s="62"/>
      <c r="X672" s="62"/>
      <c r="Y672" s="62"/>
      <c r="Z672" s="62"/>
    </row>
    <row r="673" spans="1:26" ht="24">
      <c r="A673" s="281"/>
      <c r="B673" s="281"/>
      <c r="C673" s="547"/>
      <c r="D673" s="284"/>
      <c r="E673" s="284"/>
      <c r="F673" s="548"/>
      <c r="G673" s="62"/>
      <c r="H673" s="62"/>
      <c r="I673" s="62"/>
      <c r="J673" s="62"/>
      <c r="K673" s="62"/>
      <c r="L673" s="62"/>
      <c r="M673" s="62"/>
      <c r="N673" s="62"/>
      <c r="O673" s="62"/>
      <c r="P673" s="62"/>
      <c r="Q673" s="62"/>
      <c r="R673" s="62"/>
      <c r="S673" s="62"/>
      <c r="T673" s="62"/>
      <c r="U673" s="62"/>
      <c r="V673" s="62"/>
      <c r="W673" s="62"/>
      <c r="X673" s="62"/>
      <c r="Y673" s="62"/>
      <c r="Z673" s="62"/>
    </row>
    <row r="674" spans="1:26" ht="24">
      <c r="A674" s="281"/>
      <c r="B674" s="281"/>
      <c r="C674" s="547"/>
      <c r="D674" s="284"/>
      <c r="E674" s="284"/>
      <c r="F674" s="548"/>
      <c r="G674" s="62"/>
      <c r="H674" s="62"/>
      <c r="I674" s="62"/>
      <c r="J674" s="62"/>
      <c r="K674" s="62"/>
      <c r="L674" s="62"/>
      <c r="M674" s="62"/>
      <c r="N674" s="62"/>
      <c r="O674" s="62"/>
      <c r="P674" s="62"/>
      <c r="Q674" s="62"/>
      <c r="R674" s="62"/>
      <c r="S674" s="62"/>
      <c r="T674" s="62"/>
      <c r="U674" s="62"/>
      <c r="V674" s="62"/>
      <c r="W674" s="62"/>
      <c r="X674" s="62"/>
      <c r="Y674" s="62"/>
      <c r="Z674" s="62"/>
    </row>
    <row r="675" spans="1:26" ht="24">
      <c r="A675" s="281"/>
      <c r="B675" s="281"/>
      <c r="C675" s="547"/>
      <c r="D675" s="284"/>
      <c r="E675" s="284"/>
      <c r="F675" s="548"/>
      <c r="G675" s="62"/>
      <c r="H675" s="62"/>
      <c r="I675" s="62"/>
      <c r="J675" s="62"/>
      <c r="K675" s="62"/>
      <c r="L675" s="62"/>
      <c r="M675" s="62"/>
      <c r="N675" s="62"/>
      <c r="O675" s="62"/>
      <c r="P675" s="62"/>
      <c r="Q675" s="62"/>
      <c r="R675" s="62"/>
      <c r="S675" s="62"/>
      <c r="T675" s="62"/>
      <c r="U675" s="62"/>
      <c r="V675" s="62"/>
      <c r="W675" s="62"/>
      <c r="X675" s="62"/>
      <c r="Y675" s="62"/>
      <c r="Z675" s="62"/>
    </row>
    <row r="676" spans="1:26" ht="24">
      <c r="A676" s="281"/>
      <c r="B676" s="281"/>
      <c r="C676" s="547"/>
      <c r="D676" s="284"/>
      <c r="E676" s="284"/>
      <c r="F676" s="548"/>
      <c r="G676" s="62"/>
      <c r="H676" s="62"/>
      <c r="I676" s="62"/>
      <c r="J676" s="62"/>
      <c r="K676" s="62"/>
      <c r="L676" s="62"/>
      <c r="M676" s="62"/>
      <c r="N676" s="62"/>
      <c r="O676" s="62"/>
      <c r="P676" s="62"/>
      <c r="Q676" s="62"/>
      <c r="R676" s="62"/>
      <c r="S676" s="62"/>
      <c r="T676" s="62"/>
      <c r="U676" s="62"/>
      <c r="V676" s="62"/>
      <c r="W676" s="62"/>
      <c r="X676" s="62"/>
      <c r="Y676" s="62"/>
      <c r="Z676" s="62"/>
    </row>
    <row r="677" spans="1:26" ht="24">
      <c r="A677" s="281"/>
      <c r="B677" s="281"/>
      <c r="C677" s="547"/>
      <c r="D677" s="284"/>
      <c r="E677" s="284"/>
      <c r="F677" s="548"/>
      <c r="G677" s="62"/>
      <c r="H677" s="62"/>
      <c r="I677" s="62"/>
      <c r="J677" s="62"/>
      <c r="K677" s="62"/>
      <c r="L677" s="62"/>
      <c r="M677" s="62"/>
      <c r="N677" s="62"/>
      <c r="O677" s="62"/>
      <c r="P677" s="62"/>
      <c r="Q677" s="62"/>
      <c r="R677" s="62"/>
      <c r="S677" s="62"/>
      <c r="T677" s="62"/>
      <c r="U677" s="62"/>
      <c r="V677" s="62"/>
      <c r="W677" s="62"/>
      <c r="X677" s="62"/>
      <c r="Y677" s="62"/>
      <c r="Z677" s="62"/>
    </row>
    <row r="678" spans="1:26" ht="24">
      <c r="A678" s="282"/>
      <c r="B678" s="282"/>
      <c r="C678" s="331"/>
      <c r="D678" s="285"/>
      <c r="E678" s="285"/>
      <c r="F678" s="309"/>
      <c r="G678" s="287"/>
      <c r="H678" s="62"/>
      <c r="I678" s="62"/>
      <c r="J678" s="62"/>
      <c r="K678" s="62"/>
      <c r="L678" s="287"/>
      <c r="M678" s="287"/>
      <c r="N678" s="287"/>
      <c r="O678" s="287"/>
      <c r="P678" s="287"/>
      <c r="Q678" s="287"/>
      <c r="R678" s="287"/>
      <c r="S678" s="287"/>
      <c r="T678" s="287"/>
      <c r="U678" s="287"/>
      <c r="V678" s="287"/>
      <c r="W678" s="287"/>
      <c r="X678" s="287"/>
      <c r="Y678" s="287"/>
      <c r="Z678" s="287"/>
    </row>
    <row r="679" spans="1:26" ht="24">
      <c r="A679" s="282"/>
      <c r="B679" s="282"/>
      <c r="C679" s="331"/>
      <c r="D679" s="285"/>
      <c r="E679" s="285"/>
      <c r="F679" s="309"/>
      <c r="G679" s="287"/>
      <c r="H679" s="62"/>
      <c r="I679" s="62"/>
      <c r="J679" s="62"/>
      <c r="K679" s="62"/>
      <c r="L679" s="287"/>
      <c r="M679" s="287"/>
      <c r="N679" s="287"/>
      <c r="O679" s="287"/>
      <c r="P679" s="287"/>
      <c r="Q679" s="287"/>
      <c r="R679" s="287"/>
      <c r="S679" s="287"/>
      <c r="T679" s="287"/>
      <c r="U679" s="287"/>
      <c r="V679" s="287"/>
      <c r="W679" s="287"/>
      <c r="X679" s="287"/>
      <c r="Y679" s="287"/>
      <c r="Z679" s="287"/>
    </row>
    <row r="680" spans="1:26" ht="24">
      <c r="A680" s="282"/>
      <c r="B680" s="282"/>
      <c r="C680" s="331"/>
      <c r="D680" s="285"/>
      <c r="E680" s="285"/>
      <c r="F680" s="309"/>
      <c r="G680" s="287"/>
      <c r="H680" s="62"/>
      <c r="I680" s="62"/>
      <c r="J680" s="62"/>
      <c r="K680" s="62"/>
      <c r="L680" s="287"/>
      <c r="M680" s="287"/>
      <c r="N680" s="287"/>
      <c r="O680" s="287"/>
      <c r="P680" s="287"/>
      <c r="Q680" s="287"/>
      <c r="R680" s="287"/>
      <c r="S680" s="287"/>
      <c r="T680" s="287"/>
      <c r="U680" s="287"/>
      <c r="V680" s="287"/>
      <c r="W680" s="287"/>
      <c r="X680" s="287"/>
      <c r="Y680" s="287"/>
      <c r="Z680" s="287"/>
    </row>
    <row r="681" spans="1:26" ht="24">
      <c r="A681" s="282"/>
      <c r="B681" s="282"/>
      <c r="C681" s="331"/>
      <c r="D681" s="285"/>
      <c r="E681" s="285"/>
      <c r="F681" s="309"/>
      <c r="G681" s="287"/>
      <c r="H681" s="62"/>
      <c r="I681" s="62"/>
      <c r="J681" s="62"/>
      <c r="K681" s="62"/>
      <c r="L681" s="287"/>
      <c r="M681" s="287"/>
      <c r="N681" s="287"/>
      <c r="O681" s="287"/>
      <c r="P681" s="287"/>
      <c r="Q681" s="287"/>
      <c r="R681" s="287"/>
      <c r="S681" s="287"/>
      <c r="T681" s="287"/>
      <c r="U681" s="287"/>
      <c r="V681" s="287"/>
      <c r="W681" s="287"/>
      <c r="X681" s="287"/>
      <c r="Y681" s="287"/>
      <c r="Z681" s="287"/>
    </row>
    <row r="682" spans="1:26" ht="24">
      <c r="A682" s="282"/>
      <c r="B682" s="282"/>
      <c r="C682" s="331"/>
      <c r="D682" s="285"/>
      <c r="E682" s="285"/>
      <c r="F682" s="309"/>
      <c r="G682" s="287"/>
      <c r="H682" s="62"/>
      <c r="I682" s="62"/>
      <c r="J682" s="62"/>
      <c r="K682" s="62"/>
      <c r="L682" s="287"/>
      <c r="M682" s="287"/>
      <c r="N682" s="287"/>
      <c r="O682" s="287"/>
      <c r="P682" s="287"/>
      <c r="Q682" s="287"/>
      <c r="R682" s="287"/>
      <c r="S682" s="287"/>
      <c r="T682" s="287"/>
      <c r="U682" s="287"/>
      <c r="V682" s="287"/>
      <c r="W682" s="287"/>
      <c r="X682" s="287"/>
      <c r="Y682" s="287"/>
      <c r="Z682" s="287"/>
    </row>
    <row r="683" spans="1:26" ht="24">
      <c r="A683" s="282"/>
      <c r="B683" s="282"/>
      <c r="C683" s="331"/>
      <c r="D683" s="285"/>
      <c r="E683" s="285"/>
      <c r="F683" s="309"/>
      <c r="G683" s="287"/>
      <c r="H683" s="62"/>
      <c r="I683" s="62"/>
      <c r="J683" s="62"/>
      <c r="K683" s="62"/>
      <c r="L683" s="287"/>
      <c r="M683" s="287"/>
      <c r="N683" s="287"/>
      <c r="O683" s="287"/>
      <c r="P683" s="287"/>
      <c r="Q683" s="287"/>
      <c r="R683" s="287"/>
      <c r="S683" s="287"/>
      <c r="T683" s="287"/>
      <c r="U683" s="287"/>
      <c r="V683" s="287"/>
      <c r="W683" s="287"/>
      <c r="X683" s="287"/>
      <c r="Y683" s="287"/>
      <c r="Z683" s="287"/>
    </row>
    <row r="684" spans="1:26" ht="24">
      <c r="A684" s="282"/>
      <c r="B684" s="282" t="s">
        <v>1803</v>
      </c>
      <c r="C684" s="331" t="s">
        <v>2588</v>
      </c>
      <c r="D684" s="285" t="s">
        <v>1805</v>
      </c>
      <c r="E684" s="285">
        <f>G2</f>
        <v>3</v>
      </c>
      <c r="F684" s="309"/>
      <c r="G684" s="287"/>
      <c r="H684" s="62"/>
      <c r="I684" s="62"/>
      <c r="J684" s="62"/>
      <c r="K684" s="62"/>
      <c r="L684" s="287"/>
      <c r="M684" s="287"/>
      <c r="N684" s="287"/>
      <c r="O684" s="287"/>
      <c r="P684" s="287"/>
      <c r="Q684" s="287"/>
      <c r="R684" s="287"/>
      <c r="S684" s="287"/>
      <c r="T684" s="287"/>
      <c r="U684" s="287"/>
      <c r="V684" s="287"/>
      <c r="W684" s="287"/>
      <c r="X684" s="287"/>
      <c r="Y684" s="287"/>
      <c r="Z684" s="287"/>
    </row>
    <row r="685" spans="1:26" ht="24">
      <c r="A685" s="282" t="s">
        <v>291</v>
      </c>
      <c r="B685" s="282">
        <f>IF(E684=0,0,I42)</f>
        <v>22</v>
      </c>
      <c r="C685" s="282">
        <f>IF(E684=0,0,J42)</f>
        <v>22</v>
      </c>
      <c r="D685" s="286">
        <f>IF(D693=0,0,B685/C685)</f>
        <v>1</v>
      </c>
      <c r="E685" s="285"/>
      <c r="F685" s="309"/>
      <c r="G685" s="287"/>
      <c r="H685" s="62"/>
      <c r="I685" s="62"/>
      <c r="J685" s="62"/>
      <c r="K685" s="62"/>
      <c r="L685" s="287"/>
      <c r="M685" s="287"/>
      <c r="N685" s="287"/>
      <c r="O685" s="287"/>
      <c r="P685" s="287"/>
      <c r="Q685" s="287"/>
      <c r="R685" s="287"/>
      <c r="S685" s="287"/>
      <c r="T685" s="287"/>
      <c r="U685" s="287"/>
      <c r="V685" s="287"/>
      <c r="W685" s="287"/>
      <c r="X685" s="287"/>
      <c r="Y685" s="287"/>
      <c r="Z685" s="287"/>
    </row>
    <row r="686" spans="1:26" ht="24">
      <c r="A686" s="282" t="s">
        <v>293</v>
      </c>
      <c r="B686" s="282">
        <f>IF(E684=0,0,I107)</f>
        <v>40</v>
      </c>
      <c r="C686" s="282">
        <f>IF(E684=0,0,J107)</f>
        <v>40</v>
      </c>
      <c r="D686" s="286">
        <f>IF(D693=0,0,B686/C686)</f>
        <v>1</v>
      </c>
      <c r="E686" s="285"/>
      <c r="F686" s="309"/>
      <c r="G686" s="287"/>
      <c r="H686" s="62"/>
      <c r="I686" s="62"/>
      <c r="J686" s="62"/>
      <c r="K686" s="62"/>
      <c r="L686" s="287"/>
      <c r="M686" s="287"/>
      <c r="N686" s="287"/>
      <c r="O686" s="287"/>
      <c r="P686" s="287"/>
      <c r="Q686" s="287"/>
      <c r="R686" s="287"/>
      <c r="S686" s="287"/>
      <c r="T686" s="287"/>
      <c r="U686" s="287"/>
      <c r="V686" s="287"/>
      <c r="W686" s="287"/>
      <c r="X686" s="287"/>
      <c r="Y686" s="287"/>
      <c r="Z686" s="287"/>
    </row>
    <row r="687" spans="1:26" ht="24">
      <c r="A687" s="282" t="s">
        <v>295</v>
      </c>
      <c r="B687" s="282">
        <f>IF(E684=0,0,I159)</f>
        <v>108</v>
      </c>
      <c r="C687" s="282">
        <f>IF(E684=0,0,J159)</f>
        <v>108</v>
      </c>
      <c r="D687" s="286">
        <f>IF(D693=0,0,B687/C687)</f>
        <v>1</v>
      </c>
      <c r="E687" s="285"/>
      <c r="F687" s="309"/>
      <c r="G687" s="287"/>
      <c r="H687" s="62"/>
      <c r="I687" s="62"/>
      <c r="J687" s="62"/>
      <c r="K687" s="62"/>
      <c r="L687" s="287"/>
      <c r="M687" s="287"/>
      <c r="N687" s="287"/>
      <c r="O687" s="287"/>
      <c r="P687" s="287"/>
      <c r="Q687" s="287"/>
      <c r="R687" s="287"/>
      <c r="S687" s="287"/>
      <c r="T687" s="287"/>
      <c r="U687" s="287"/>
      <c r="V687" s="287"/>
      <c r="W687" s="287"/>
      <c r="X687" s="287"/>
      <c r="Y687" s="287"/>
      <c r="Z687" s="287"/>
    </row>
    <row r="688" spans="1:26" ht="24">
      <c r="A688" s="282" t="s">
        <v>297</v>
      </c>
      <c r="B688" s="282">
        <f>IF(E684=0,0,I230)</f>
        <v>62</v>
      </c>
      <c r="C688" s="282">
        <f>IF(E684=0,0,J230)</f>
        <v>62</v>
      </c>
      <c r="D688" s="286">
        <f>IF(D693=0,0,B688/C688)</f>
        <v>1</v>
      </c>
      <c r="E688" s="285"/>
      <c r="F688" s="309"/>
      <c r="G688" s="287"/>
      <c r="H688" s="62"/>
      <c r="I688" s="62"/>
      <c r="J688" s="62"/>
      <c r="K688" s="62"/>
      <c r="L688" s="287"/>
      <c r="M688" s="287"/>
      <c r="N688" s="287"/>
      <c r="O688" s="287"/>
      <c r="P688" s="287"/>
      <c r="Q688" s="287"/>
      <c r="R688" s="287"/>
      <c r="S688" s="287"/>
      <c r="T688" s="287"/>
      <c r="U688" s="287"/>
      <c r="V688" s="287"/>
      <c r="W688" s="287"/>
      <c r="X688" s="287"/>
      <c r="Y688" s="287"/>
      <c r="Z688" s="287"/>
    </row>
    <row r="689" spans="1:26" ht="24">
      <c r="A689" s="282" t="s">
        <v>299</v>
      </c>
      <c r="B689" s="282">
        <f>IF(E684=0,0,I292)</f>
        <v>196</v>
      </c>
      <c r="C689" s="282">
        <f>IF( E684=0,0,J292)</f>
        <v>196</v>
      </c>
      <c r="D689" s="286">
        <f>IF(D693=0,0,B689/C689)</f>
        <v>1</v>
      </c>
      <c r="E689" s="285"/>
      <c r="F689" s="309"/>
      <c r="G689" s="287"/>
      <c r="H689" s="62"/>
      <c r="I689" s="62"/>
      <c r="J689" s="62"/>
      <c r="K689" s="62"/>
      <c r="L689" s="287"/>
      <c r="M689" s="287"/>
      <c r="N689" s="287"/>
      <c r="O689" s="287"/>
      <c r="P689" s="287"/>
      <c r="Q689" s="287"/>
      <c r="R689" s="287"/>
      <c r="S689" s="287"/>
      <c r="T689" s="287"/>
      <c r="U689" s="287"/>
      <c r="V689" s="287"/>
      <c r="W689" s="287"/>
      <c r="X689" s="287"/>
      <c r="Y689" s="287"/>
      <c r="Z689" s="287"/>
    </row>
    <row r="690" spans="1:26" ht="24">
      <c r="A690" s="282" t="s">
        <v>301</v>
      </c>
      <c r="B690" s="282">
        <f>IF(E684=0,0,I499)</f>
        <v>74</v>
      </c>
      <c r="C690" s="282">
        <f>IF(E684=0,0,J499)</f>
        <v>74</v>
      </c>
      <c r="D690" s="286">
        <f>IF(D693=0,0,B690/C690)</f>
        <v>1</v>
      </c>
      <c r="E690" s="285"/>
      <c r="F690" s="309"/>
      <c r="G690" s="287"/>
      <c r="H690" s="62"/>
      <c r="I690" s="62"/>
      <c r="J690" s="62"/>
      <c r="K690" s="62"/>
      <c r="L690" s="287"/>
      <c r="M690" s="287"/>
      <c r="N690" s="287"/>
      <c r="O690" s="287"/>
      <c r="P690" s="287"/>
      <c r="Q690" s="287"/>
      <c r="R690" s="287"/>
      <c r="S690" s="287"/>
      <c r="T690" s="287"/>
      <c r="U690" s="287"/>
      <c r="V690" s="287"/>
      <c r="W690" s="287"/>
      <c r="X690" s="287"/>
      <c r="Y690" s="287"/>
      <c r="Z690" s="287"/>
    </row>
    <row r="691" spans="1:26" ht="24">
      <c r="A691" s="282" t="s">
        <v>302</v>
      </c>
      <c r="B691" s="282">
        <f>IF(E684=0,0,I548)</f>
        <v>104</v>
      </c>
      <c r="C691" s="282">
        <f>IF(E684=0,0,J548)</f>
        <v>104</v>
      </c>
      <c r="D691" s="286">
        <f>IF(D693=0,0,B691/C691)</f>
        <v>1</v>
      </c>
      <c r="E691" s="285"/>
      <c r="F691" s="309"/>
      <c r="G691" s="287"/>
      <c r="H691" s="62"/>
      <c r="I691" s="62"/>
      <c r="J691" s="62"/>
      <c r="K691" s="62"/>
      <c r="L691" s="287"/>
      <c r="M691" s="287"/>
      <c r="N691" s="287"/>
      <c r="O691" s="287"/>
      <c r="P691" s="287"/>
      <c r="Q691" s="287"/>
      <c r="R691" s="287"/>
      <c r="S691" s="287"/>
      <c r="T691" s="287"/>
      <c r="U691" s="287"/>
      <c r="V691" s="287"/>
      <c r="W691" s="287"/>
      <c r="X691" s="287"/>
      <c r="Y691" s="287"/>
      <c r="Z691" s="287"/>
    </row>
    <row r="692" spans="1:26" ht="24">
      <c r="A692" s="282" t="s">
        <v>304</v>
      </c>
      <c r="B692" s="282">
        <f>IF(E684=0,0,I638)</f>
        <v>40</v>
      </c>
      <c r="C692" s="282">
        <f>IF(E684=0,0,J638)</f>
        <v>40</v>
      </c>
      <c r="D692" s="286">
        <f>IF(D693=0,0,B692/C692)</f>
        <v>1</v>
      </c>
      <c r="E692" s="285"/>
      <c r="F692" s="309"/>
      <c r="G692" s="287"/>
      <c r="H692" s="62"/>
      <c r="I692" s="62"/>
      <c r="J692" s="62"/>
      <c r="K692" s="62"/>
      <c r="L692" s="287"/>
      <c r="M692" s="287"/>
      <c r="N692" s="287"/>
      <c r="O692" s="287"/>
      <c r="P692" s="287"/>
      <c r="Q692" s="287"/>
      <c r="R692" s="287"/>
      <c r="S692" s="287"/>
      <c r="T692" s="287"/>
      <c r="U692" s="287"/>
      <c r="V692" s="287"/>
      <c r="W692" s="287"/>
      <c r="X692" s="287"/>
      <c r="Y692" s="287"/>
      <c r="Z692" s="287"/>
    </row>
    <row r="693" spans="1:26" ht="24">
      <c r="A693" s="282" t="s">
        <v>1806</v>
      </c>
      <c r="B693" s="282">
        <f>IF(E684=0,0,SUM(B685:B692))</f>
        <v>646</v>
      </c>
      <c r="C693" s="282">
        <f>IF(E684=0,0,SUM(C685:C692))</f>
        <v>646</v>
      </c>
      <c r="D693" s="286">
        <f>IF(E684=0,0,(B693/C693))</f>
        <v>1</v>
      </c>
      <c r="E693" s="285"/>
      <c r="F693" s="309"/>
      <c r="G693" s="287"/>
      <c r="H693" s="62"/>
      <c r="I693" s="62"/>
      <c r="J693" s="62"/>
      <c r="K693" s="62"/>
      <c r="L693" s="287"/>
      <c r="M693" s="287"/>
      <c r="N693" s="287"/>
      <c r="O693" s="287"/>
      <c r="P693" s="287"/>
      <c r="Q693" s="287"/>
      <c r="R693" s="287"/>
      <c r="S693" s="287"/>
      <c r="T693" s="287"/>
      <c r="U693" s="287"/>
      <c r="V693" s="287"/>
      <c r="W693" s="287"/>
      <c r="X693" s="287"/>
      <c r="Y693" s="287"/>
      <c r="Z693" s="287"/>
    </row>
    <row r="694" spans="1:26" ht="24">
      <c r="A694" s="282"/>
      <c r="B694" s="282"/>
      <c r="C694" s="331"/>
      <c r="D694" s="285"/>
      <c r="E694" s="285"/>
      <c r="F694" s="309"/>
      <c r="G694" s="287"/>
      <c r="H694" s="62"/>
      <c r="I694" s="62"/>
      <c r="J694" s="62"/>
      <c r="K694" s="62"/>
      <c r="L694" s="287"/>
      <c r="M694" s="287"/>
      <c r="N694" s="287"/>
      <c r="O694" s="287"/>
      <c r="P694" s="287"/>
      <c r="Q694" s="287"/>
      <c r="R694" s="287"/>
      <c r="S694" s="287"/>
      <c r="T694" s="287"/>
      <c r="U694" s="287"/>
      <c r="V694" s="287"/>
      <c r="W694" s="287"/>
      <c r="X694" s="287"/>
      <c r="Y694" s="287"/>
      <c r="Z694" s="287"/>
    </row>
    <row r="695" spans="1:26" ht="24">
      <c r="A695" s="282"/>
      <c r="B695" s="282"/>
      <c r="C695" s="331"/>
      <c r="D695" s="285"/>
      <c r="E695" s="285"/>
      <c r="F695" s="309"/>
      <c r="G695" s="287"/>
      <c r="H695" s="62"/>
      <c r="I695" s="62"/>
      <c r="J695" s="62"/>
      <c r="K695" s="62"/>
      <c r="L695" s="287"/>
      <c r="M695" s="287"/>
      <c r="N695" s="287"/>
      <c r="O695" s="287"/>
      <c r="P695" s="287"/>
      <c r="Q695" s="287"/>
      <c r="R695" s="287"/>
      <c r="S695" s="287"/>
      <c r="T695" s="287"/>
      <c r="U695" s="287"/>
      <c r="V695" s="287"/>
      <c r="W695" s="287"/>
      <c r="X695" s="287"/>
      <c r="Y695" s="287"/>
      <c r="Z695" s="287"/>
    </row>
    <row r="696" spans="1:26" ht="24">
      <c r="A696" s="282"/>
      <c r="B696" s="282"/>
      <c r="C696" s="331"/>
      <c r="D696" s="285"/>
      <c r="E696" s="285"/>
      <c r="F696" s="309"/>
      <c r="G696" s="287"/>
      <c r="H696" s="62"/>
      <c r="I696" s="62"/>
      <c r="J696" s="62"/>
      <c r="K696" s="62"/>
      <c r="L696" s="287"/>
      <c r="M696" s="287"/>
      <c r="N696" s="287"/>
      <c r="O696" s="287"/>
      <c r="P696" s="287"/>
      <c r="Q696" s="287"/>
      <c r="R696" s="287"/>
      <c r="S696" s="287"/>
      <c r="T696" s="287"/>
      <c r="U696" s="287"/>
      <c r="V696" s="287"/>
      <c r="W696" s="287"/>
      <c r="X696" s="287"/>
      <c r="Y696" s="287"/>
      <c r="Z696" s="287"/>
    </row>
    <row r="697" spans="1:26" ht="24">
      <c r="A697" s="282"/>
      <c r="B697" s="282"/>
      <c r="C697" s="331"/>
      <c r="D697" s="285"/>
      <c r="E697" s="285"/>
      <c r="F697" s="309"/>
      <c r="G697" s="287"/>
      <c r="H697" s="62"/>
      <c r="I697" s="62"/>
      <c r="J697" s="62"/>
      <c r="K697" s="62"/>
      <c r="L697" s="287"/>
      <c r="M697" s="287"/>
      <c r="N697" s="287"/>
      <c r="O697" s="287"/>
      <c r="P697" s="287"/>
      <c r="Q697" s="287"/>
      <c r="R697" s="287"/>
      <c r="S697" s="287"/>
      <c r="T697" s="287"/>
      <c r="U697" s="287"/>
      <c r="V697" s="287"/>
      <c r="W697" s="287"/>
      <c r="X697" s="287"/>
      <c r="Y697" s="287"/>
      <c r="Z697" s="287"/>
    </row>
    <row r="698" spans="1:26" ht="24">
      <c r="A698" s="282"/>
      <c r="B698" s="282"/>
      <c r="C698" s="331"/>
      <c r="D698" s="285"/>
      <c r="E698" s="285"/>
      <c r="F698" s="309"/>
      <c r="G698" s="287"/>
      <c r="H698" s="62"/>
      <c r="I698" s="62"/>
      <c r="J698" s="62"/>
      <c r="K698" s="62"/>
      <c r="L698" s="287"/>
      <c r="M698" s="287"/>
      <c r="N698" s="287"/>
      <c r="O698" s="287"/>
      <c r="P698" s="287"/>
      <c r="Q698" s="287"/>
      <c r="R698" s="287"/>
      <c r="S698" s="287"/>
      <c r="T698" s="287"/>
      <c r="U698" s="287"/>
      <c r="V698" s="287"/>
      <c r="W698" s="287"/>
      <c r="X698" s="287"/>
      <c r="Y698" s="287"/>
      <c r="Z698" s="287"/>
    </row>
    <row r="699" spans="1:26" ht="24">
      <c r="A699" s="281"/>
      <c r="B699" s="281"/>
      <c r="C699" s="547"/>
      <c r="D699" s="284"/>
      <c r="E699" s="284"/>
      <c r="F699" s="548"/>
      <c r="G699" s="62"/>
      <c r="H699" s="62"/>
      <c r="I699" s="62"/>
      <c r="J699" s="62"/>
      <c r="K699" s="62"/>
      <c r="L699" s="62"/>
      <c r="M699" s="62"/>
      <c r="N699" s="62"/>
      <c r="O699" s="62"/>
      <c r="P699" s="62"/>
      <c r="Q699" s="62"/>
      <c r="R699" s="62"/>
      <c r="S699" s="62"/>
      <c r="T699" s="62"/>
      <c r="U699" s="62"/>
      <c r="V699" s="62"/>
      <c r="W699" s="62"/>
      <c r="X699" s="62"/>
      <c r="Y699" s="62"/>
      <c r="Z699" s="62"/>
    </row>
    <row r="700" spans="1:26" ht="24">
      <c r="A700" s="281"/>
      <c r="B700" s="281"/>
      <c r="C700" s="547"/>
      <c r="D700" s="284"/>
      <c r="E700" s="284"/>
      <c r="F700" s="548"/>
      <c r="G700" s="62"/>
      <c r="H700" s="62"/>
      <c r="I700" s="62"/>
      <c r="J700" s="62"/>
      <c r="K700" s="62"/>
      <c r="L700" s="62"/>
      <c r="M700" s="62"/>
      <c r="N700" s="62"/>
      <c r="O700" s="62"/>
      <c r="P700" s="62"/>
      <c r="Q700" s="62"/>
      <c r="R700" s="62"/>
      <c r="S700" s="62"/>
      <c r="T700" s="62"/>
      <c r="U700" s="62"/>
      <c r="V700" s="62"/>
      <c r="W700" s="62"/>
      <c r="X700" s="62"/>
      <c r="Y700" s="62"/>
      <c r="Z700" s="62"/>
    </row>
    <row r="701" spans="1:26" ht="24">
      <c r="A701" s="281"/>
      <c r="B701" s="281"/>
      <c r="C701" s="547"/>
      <c r="D701" s="284"/>
      <c r="E701" s="284"/>
      <c r="F701" s="548"/>
      <c r="G701" s="62"/>
      <c r="H701" s="62"/>
      <c r="I701" s="62"/>
      <c r="J701" s="62"/>
      <c r="K701" s="62"/>
      <c r="L701" s="62"/>
      <c r="M701" s="62"/>
      <c r="N701" s="62"/>
      <c r="O701" s="62"/>
      <c r="P701" s="62"/>
      <c r="Q701" s="62"/>
      <c r="R701" s="62"/>
      <c r="S701" s="62"/>
      <c r="T701" s="62"/>
      <c r="U701" s="62"/>
      <c r="V701" s="62"/>
      <c r="W701" s="62"/>
      <c r="X701" s="62"/>
      <c r="Y701" s="62"/>
      <c r="Z701" s="62"/>
    </row>
    <row r="702" spans="1:26" ht="24">
      <c r="A702" s="62"/>
      <c r="B702" s="62"/>
      <c r="C702" s="546"/>
      <c r="D702" s="283"/>
      <c r="E702" s="283"/>
      <c r="F702" s="77"/>
      <c r="G702" s="62"/>
      <c r="H702" s="62"/>
      <c r="I702" s="62"/>
      <c r="J702" s="62"/>
      <c r="K702" s="62"/>
      <c r="L702" s="62"/>
      <c r="M702" s="62"/>
      <c r="N702" s="62"/>
      <c r="O702" s="62"/>
      <c r="P702" s="62"/>
      <c r="Q702" s="62"/>
      <c r="R702" s="62"/>
      <c r="S702" s="62"/>
      <c r="T702" s="62"/>
      <c r="U702" s="62"/>
      <c r="V702" s="62"/>
      <c r="W702" s="62"/>
      <c r="X702" s="62"/>
      <c r="Y702" s="62"/>
      <c r="Z702" s="62"/>
    </row>
    <row r="703" spans="1:26" ht="24">
      <c r="A703" s="62"/>
      <c r="B703" s="62"/>
      <c r="C703" s="546"/>
      <c r="D703" s="283"/>
      <c r="E703" s="283"/>
      <c r="F703" s="77"/>
      <c r="G703" s="62"/>
      <c r="H703" s="62"/>
      <c r="I703" s="62"/>
      <c r="J703" s="62"/>
      <c r="K703" s="62"/>
      <c r="L703" s="62"/>
      <c r="M703" s="62"/>
      <c r="N703" s="62"/>
      <c r="O703" s="62"/>
      <c r="P703" s="62"/>
      <c r="Q703" s="62"/>
      <c r="R703" s="62"/>
      <c r="S703" s="62"/>
      <c r="T703" s="62"/>
      <c r="U703" s="62"/>
      <c r="V703" s="62"/>
      <c r="W703" s="62"/>
      <c r="X703" s="62"/>
      <c r="Y703" s="62"/>
      <c r="Z703" s="62"/>
    </row>
    <row r="704" spans="1:26" ht="24">
      <c r="A704" s="62"/>
      <c r="B704" s="62"/>
      <c r="C704" s="546"/>
      <c r="D704" s="283"/>
      <c r="E704" s="283"/>
      <c r="F704" s="77"/>
      <c r="G704" s="62"/>
      <c r="H704" s="62"/>
      <c r="I704" s="62"/>
      <c r="J704" s="62"/>
      <c r="K704" s="62"/>
      <c r="L704" s="62"/>
      <c r="M704" s="62"/>
      <c r="N704" s="62"/>
      <c r="O704" s="62"/>
      <c r="P704" s="62"/>
      <c r="Q704" s="62"/>
      <c r="R704" s="62"/>
      <c r="S704" s="62"/>
      <c r="T704" s="62"/>
      <c r="U704" s="62"/>
      <c r="V704" s="62"/>
      <c r="W704" s="62"/>
      <c r="X704" s="62"/>
      <c r="Y704" s="62"/>
      <c r="Z704" s="62"/>
    </row>
    <row r="705" spans="1:26" ht="24">
      <c r="A705" s="62"/>
      <c r="B705" s="62"/>
      <c r="C705" s="546"/>
      <c r="D705" s="283"/>
      <c r="E705" s="283"/>
      <c r="F705" s="77"/>
      <c r="G705" s="62"/>
      <c r="H705" s="62"/>
      <c r="I705" s="62"/>
      <c r="J705" s="62"/>
      <c r="K705" s="62"/>
      <c r="L705" s="62"/>
      <c r="M705" s="62"/>
      <c r="N705" s="62"/>
      <c r="O705" s="62"/>
      <c r="P705" s="62"/>
      <c r="Q705" s="62"/>
      <c r="R705" s="62"/>
      <c r="S705" s="62"/>
      <c r="T705" s="62"/>
      <c r="U705" s="62"/>
      <c r="V705" s="62"/>
      <c r="W705" s="62"/>
      <c r="X705" s="62"/>
      <c r="Y705" s="62"/>
      <c r="Z705" s="62"/>
    </row>
    <row r="706" spans="1:26" ht="24">
      <c r="A706" s="62"/>
      <c r="B706" s="62"/>
      <c r="C706" s="546"/>
      <c r="D706" s="283"/>
      <c r="E706" s="283"/>
      <c r="F706" s="77"/>
      <c r="G706" s="62"/>
      <c r="H706" s="62"/>
      <c r="I706" s="62"/>
      <c r="J706" s="62"/>
      <c r="K706" s="62"/>
      <c r="L706" s="62"/>
      <c r="M706" s="62"/>
      <c r="N706" s="62"/>
      <c r="O706" s="62"/>
      <c r="P706" s="62"/>
      <c r="Q706" s="62"/>
      <c r="R706" s="62"/>
      <c r="S706" s="62"/>
      <c r="T706" s="62"/>
      <c r="U706" s="62"/>
      <c r="V706" s="62"/>
      <c r="W706" s="62"/>
      <c r="X706" s="62"/>
      <c r="Y706" s="62"/>
      <c r="Z706" s="62"/>
    </row>
    <row r="707" spans="1:26" ht="24">
      <c r="A707" s="62"/>
      <c r="B707" s="62"/>
      <c r="C707" s="546"/>
      <c r="D707" s="283"/>
      <c r="E707" s="283"/>
      <c r="F707" s="77"/>
      <c r="G707" s="62"/>
      <c r="H707" s="62"/>
      <c r="I707" s="62"/>
      <c r="J707" s="62"/>
      <c r="K707" s="62"/>
      <c r="L707" s="62"/>
      <c r="M707" s="62"/>
      <c r="N707" s="62"/>
      <c r="O707" s="62"/>
      <c r="P707" s="62"/>
      <c r="Q707" s="62"/>
      <c r="R707" s="62"/>
      <c r="S707" s="62"/>
      <c r="T707" s="62"/>
      <c r="U707" s="62"/>
      <c r="V707" s="62"/>
      <c r="W707" s="62"/>
      <c r="X707" s="62"/>
      <c r="Y707" s="62"/>
      <c r="Z707" s="62"/>
    </row>
    <row r="708" spans="1:26" ht="24">
      <c r="A708" s="62"/>
      <c r="B708" s="62"/>
      <c r="C708" s="546"/>
      <c r="D708" s="283"/>
      <c r="E708" s="283"/>
      <c r="F708" s="77"/>
      <c r="G708" s="62"/>
      <c r="H708" s="62"/>
      <c r="I708" s="62"/>
      <c r="J708" s="62"/>
      <c r="K708" s="62"/>
      <c r="L708" s="62"/>
      <c r="M708" s="62"/>
      <c r="N708" s="62"/>
      <c r="O708" s="62"/>
      <c r="P708" s="62"/>
      <c r="Q708" s="62"/>
      <c r="R708" s="62"/>
      <c r="S708" s="62"/>
      <c r="T708" s="62"/>
      <c r="U708" s="62"/>
      <c r="V708" s="62"/>
      <c r="W708" s="62"/>
      <c r="X708" s="62"/>
      <c r="Y708" s="62"/>
      <c r="Z708" s="62"/>
    </row>
    <row r="709" spans="1:26" ht="24">
      <c r="A709" s="62"/>
      <c r="B709" s="62"/>
      <c r="C709" s="546"/>
      <c r="D709" s="283"/>
      <c r="E709" s="283"/>
      <c r="F709" s="77"/>
      <c r="G709" s="62"/>
      <c r="H709" s="62"/>
      <c r="I709" s="62"/>
      <c r="J709" s="62"/>
      <c r="K709" s="62"/>
      <c r="L709" s="62"/>
      <c r="M709" s="62"/>
      <c r="N709" s="62"/>
      <c r="O709" s="62"/>
      <c r="P709" s="62"/>
      <c r="Q709" s="62"/>
      <c r="R709" s="62"/>
      <c r="S709" s="62"/>
      <c r="T709" s="62"/>
      <c r="U709" s="62"/>
      <c r="V709" s="62"/>
      <c r="W709" s="62"/>
      <c r="X709" s="62"/>
      <c r="Y709" s="62"/>
      <c r="Z709" s="62"/>
    </row>
    <row r="710" spans="1:26" ht="24">
      <c r="A710" s="62"/>
      <c r="B710" s="62"/>
      <c r="C710" s="546"/>
      <c r="D710" s="283"/>
      <c r="E710" s="283"/>
      <c r="F710" s="77"/>
      <c r="G710" s="62"/>
      <c r="H710" s="62"/>
      <c r="I710" s="62"/>
      <c r="J710" s="62"/>
      <c r="K710" s="62"/>
      <c r="L710" s="62"/>
      <c r="M710" s="62"/>
      <c r="N710" s="62"/>
      <c r="O710" s="62"/>
      <c r="P710" s="62"/>
      <c r="Q710" s="62"/>
      <c r="R710" s="62"/>
      <c r="S710" s="62"/>
      <c r="T710" s="62"/>
      <c r="U710" s="62"/>
      <c r="V710" s="62"/>
      <c r="W710" s="62"/>
      <c r="X710" s="62"/>
      <c r="Y710" s="62"/>
      <c r="Z710" s="62"/>
    </row>
    <row r="711" spans="1:26" ht="24">
      <c r="A711" s="62"/>
      <c r="B711" s="62"/>
      <c r="C711" s="546"/>
      <c r="D711" s="283"/>
      <c r="E711" s="283"/>
      <c r="F711" s="77"/>
      <c r="G711" s="62"/>
      <c r="H711" s="62"/>
      <c r="I711" s="62"/>
      <c r="J711" s="62"/>
      <c r="K711" s="62"/>
      <c r="L711" s="62"/>
      <c r="M711" s="62"/>
      <c r="N711" s="62"/>
      <c r="O711" s="62"/>
      <c r="P711" s="62"/>
      <c r="Q711" s="62"/>
      <c r="R711" s="62"/>
      <c r="S711" s="62"/>
      <c r="T711" s="62"/>
      <c r="U711" s="62"/>
      <c r="V711" s="62"/>
      <c r="W711" s="62"/>
      <c r="X711" s="62"/>
      <c r="Y711" s="62"/>
      <c r="Z711" s="62"/>
    </row>
    <row r="712" spans="1:26" ht="24">
      <c r="A712" s="62"/>
      <c r="B712" s="62"/>
      <c r="C712" s="546"/>
      <c r="D712" s="283"/>
      <c r="E712" s="283"/>
      <c r="F712" s="77"/>
      <c r="G712" s="62"/>
      <c r="H712" s="62"/>
      <c r="I712" s="62"/>
      <c r="J712" s="62"/>
      <c r="K712" s="62"/>
      <c r="L712" s="62"/>
      <c r="M712" s="62"/>
      <c r="N712" s="62"/>
      <c r="O712" s="62"/>
      <c r="P712" s="62"/>
      <c r="Q712" s="62"/>
      <c r="R712" s="62"/>
      <c r="S712" s="62"/>
      <c r="T712" s="62"/>
      <c r="U712" s="62"/>
      <c r="V712" s="62"/>
      <c r="W712" s="62"/>
      <c r="X712" s="62"/>
      <c r="Y712" s="62"/>
      <c r="Z712" s="62"/>
    </row>
    <row r="713" spans="1:26" ht="24">
      <c r="A713" s="62"/>
      <c r="B713" s="62"/>
      <c r="C713" s="546"/>
      <c r="D713" s="283"/>
      <c r="E713" s="283"/>
      <c r="F713" s="77"/>
      <c r="G713" s="62"/>
      <c r="H713" s="62"/>
      <c r="I713" s="62"/>
      <c r="J713" s="62"/>
      <c r="K713" s="62"/>
      <c r="L713" s="62"/>
      <c r="M713" s="62"/>
      <c r="N713" s="62"/>
      <c r="O713" s="62"/>
      <c r="P713" s="62"/>
      <c r="Q713" s="62"/>
      <c r="R713" s="62"/>
      <c r="S713" s="62"/>
      <c r="T713" s="62"/>
      <c r="U713" s="62"/>
      <c r="V713" s="62"/>
      <c r="W713" s="62"/>
      <c r="X713" s="62"/>
      <c r="Y713" s="62"/>
      <c r="Z713" s="62"/>
    </row>
    <row r="714" spans="1:26" ht="24">
      <c r="A714" s="62"/>
      <c r="B714" s="62"/>
      <c r="C714" s="546"/>
      <c r="D714" s="283"/>
      <c r="E714" s="283"/>
      <c r="F714" s="77"/>
      <c r="G714" s="62"/>
      <c r="H714" s="62"/>
      <c r="I714" s="62"/>
      <c r="J714" s="62"/>
      <c r="K714" s="62"/>
      <c r="L714" s="62"/>
      <c r="M714" s="62"/>
      <c r="N714" s="62"/>
      <c r="O714" s="62"/>
      <c r="P714" s="62"/>
      <c r="Q714" s="62"/>
      <c r="R714" s="62"/>
      <c r="S714" s="62"/>
      <c r="T714" s="62"/>
      <c r="U714" s="62"/>
      <c r="V714" s="62"/>
      <c r="W714" s="62"/>
      <c r="X714" s="62"/>
      <c r="Y714" s="62"/>
      <c r="Z714" s="62"/>
    </row>
    <row r="715" spans="1:26" ht="24">
      <c r="A715" s="62"/>
      <c r="B715" s="62"/>
      <c r="C715" s="546"/>
      <c r="D715" s="283"/>
      <c r="E715" s="283"/>
      <c r="F715" s="77"/>
      <c r="G715" s="62"/>
      <c r="H715" s="62"/>
      <c r="I715" s="62"/>
      <c r="J715" s="62"/>
      <c r="K715" s="62"/>
      <c r="L715" s="62"/>
      <c r="M715" s="62"/>
      <c r="N715" s="62"/>
      <c r="O715" s="62"/>
      <c r="P715" s="62"/>
      <c r="Q715" s="62"/>
      <c r="R715" s="62"/>
      <c r="S715" s="62"/>
      <c r="T715" s="62"/>
      <c r="U715" s="62"/>
      <c r="V715" s="62"/>
      <c r="W715" s="62"/>
      <c r="X715" s="62"/>
      <c r="Y715" s="62"/>
      <c r="Z715" s="62"/>
    </row>
    <row r="716" spans="1:26" ht="24">
      <c r="A716" s="62"/>
      <c r="B716" s="62"/>
      <c r="C716" s="546"/>
      <c r="D716" s="283"/>
      <c r="E716" s="283"/>
      <c r="F716" s="77"/>
      <c r="G716" s="62"/>
      <c r="H716" s="62"/>
      <c r="I716" s="62"/>
      <c r="J716" s="62"/>
      <c r="K716" s="62"/>
      <c r="L716" s="62"/>
      <c r="M716" s="62"/>
      <c r="N716" s="62"/>
      <c r="O716" s="62"/>
      <c r="P716" s="62"/>
      <c r="Q716" s="62"/>
      <c r="R716" s="62"/>
      <c r="S716" s="62"/>
      <c r="T716" s="62"/>
      <c r="U716" s="62"/>
      <c r="V716" s="62"/>
      <c r="W716" s="62"/>
      <c r="X716" s="62"/>
      <c r="Y716" s="62"/>
      <c r="Z716" s="62"/>
    </row>
    <row r="717" spans="1:26" ht="24">
      <c r="A717" s="62"/>
      <c r="B717" s="62"/>
      <c r="C717" s="546"/>
      <c r="D717" s="283"/>
      <c r="E717" s="283"/>
      <c r="F717" s="77"/>
      <c r="G717" s="62"/>
      <c r="H717" s="62"/>
      <c r="I717" s="62"/>
      <c r="J717" s="62"/>
      <c r="K717" s="62"/>
      <c r="L717" s="62"/>
      <c r="M717" s="62"/>
      <c r="N717" s="62"/>
      <c r="O717" s="62"/>
      <c r="P717" s="62"/>
      <c r="Q717" s="62"/>
      <c r="R717" s="62"/>
      <c r="S717" s="62"/>
      <c r="T717" s="62"/>
      <c r="U717" s="62"/>
      <c r="V717" s="62"/>
      <c r="W717" s="62"/>
      <c r="X717" s="62"/>
      <c r="Y717" s="62"/>
      <c r="Z717" s="62"/>
    </row>
    <row r="718" spans="1:26" ht="24">
      <c r="A718" s="62"/>
      <c r="B718" s="62"/>
      <c r="C718" s="546"/>
      <c r="D718" s="283"/>
      <c r="E718" s="283"/>
      <c r="F718" s="77"/>
      <c r="G718" s="62"/>
      <c r="H718" s="62"/>
      <c r="I718" s="62"/>
      <c r="J718" s="62"/>
      <c r="K718" s="62"/>
      <c r="L718" s="62"/>
      <c r="M718" s="62"/>
      <c r="N718" s="62"/>
      <c r="O718" s="62"/>
      <c r="P718" s="62"/>
      <c r="Q718" s="62"/>
      <c r="R718" s="62"/>
      <c r="S718" s="62"/>
      <c r="T718" s="62"/>
      <c r="U718" s="62"/>
      <c r="V718" s="62"/>
      <c r="W718" s="62"/>
      <c r="X718" s="62"/>
      <c r="Y718" s="62"/>
      <c r="Z718" s="62"/>
    </row>
    <row r="719" spans="1:26" ht="24">
      <c r="A719" s="62"/>
      <c r="B719" s="62"/>
      <c r="C719" s="546"/>
      <c r="D719" s="283"/>
      <c r="E719" s="283"/>
      <c r="F719" s="77"/>
      <c r="G719" s="62"/>
      <c r="H719" s="62"/>
      <c r="I719" s="62"/>
      <c r="J719" s="62"/>
      <c r="K719" s="62"/>
      <c r="L719" s="62"/>
      <c r="M719" s="62"/>
      <c r="N719" s="62"/>
      <c r="O719" s="62"/>
      <c r="P719" s="62"/>
      <c r="Q719" s="62"/>
      <c r="R719" s="62"/>
      <c r="S719" s="62"/>
      <c r="T719" s="62"/>
      <c r="U719" s="62"/>
      <c r="V719" s="62"/>
      <c r="W719" s="62"/>
      <c r="X719" s="62"/>
      <c r="Y719" s="62"/>
      <c r="Z719" s="62"/>
    </row>
    <row r="720" spans="1:26" ht="24">
      <c r="A720" s="62"/>
      <c r="B720" s="62"/>
      <c r="C720" s="546"/>
      <c r="D720" s="283"/>
      <c r="E720" s="283"/>
      <c r="F720" s="77"/>
      <c r="G720" s="62"/>
      <c r="H720" s="62"/>
      <c r="I720" s="62"/>
      <c r="J720" s="62"/>
      <c r="K720" s="62"/>
      <c r="L720" s="62"/>
      <c r="M720" s="62"/>
      <c r="N720" s="62"/>
      <c r="O720" s="62"/>
      <c r="P720" s="62"/>
      <c r="Q720" s="62"/>
      <c r="R720" s="62"/>
      <c r="S720" s="62"/>
      <c r="T720" s="62"/>
      <c r="U720" s="62"/>
      <c r="V720" s="62"/>
      <c r="W720" s="62"/>
      <c r="X720" s="62"/>
      <c r="Y720" s="62"/>
      <c r="Z720" s="62"/>
    </row>
    <row r="721" spans="1:26" ht="24">
      <c r="A721" s="62"/>
      <c r="B721" s="62"/>
      <c r="C721" s="546"/>
      <c r="D721" s="283"/>
      <c r="E721" s="283"/>
      <c r="F721" s="77"/>
      <c r="G721" s="62"/>
      <c r="H721" s="62"/>
      <c r="I721" s="62"/>
      <c r="J721" s="62"/>
      <c r="K721" s="62"/>
      <c r="L721" s="62"/>
      <c r="M721" s="62"/>
      <c r="N721" s="62"/>
      <c r="O721" s="62"/>
      <c r="P721" s="62"/>
      <c r="Q721" s="62"/>
      <c r="R721" s="62"/>
      <c r="S721" s="62"/>
      <c r="T721" s="62"/>
      <c r="U721" s="62"/>
      <c r="V721" s="62"/>
      <c r="W721" s="62"/>
      <c r="X721" s="62"/>
      <c r="Y721" s="62"/>
      <c r="Z721" s="62"/>
    </row>
    <row r="722" spans="1:26" ht="24">
      <c r="A722" s="62"/>
      <c r="B722" s="62"/>
      <c r="C722" s="546"/>
      <c r="D722" s="283"/>
      <c r="E722" s="283"/>
      <c r="F722" s="77"/>
      <c r="G722" s="62"/>
      <c r="H722" s="62"/>
      <c r="I722" s="62"/>
      <c r="J722" s="62"/>
      <c r="K722" s="62"/>
      <c r="L722" s="62"/>
      <c r="M722" s="62"/>
      <c r="N722" s="62"/>
      <c r="O722" s="62"/>
      <c r="P722" s="62"/>
      <c r="Q722" s="62"/>
      <c r="R722" s="62"/>
      <c r="S722" s="62"/>
      <c r="T722" s="62"/>
      <c r="U722" s="62"/>
      <c r="V722" s="62"/>
      <c r="W722" s="62"/>
      <c r="X722" s="62"/>
      <c r="Y722" s="62"/>
      <c r="Z722" s="62"/>
    </row>
    <row r="723" spans="1:26" ht="24">
      <c r="A723" s="62"/>
      <c r="B723" s="62"/>
      <c r="C723" s="546"/>
      <c r="D723" s="283"/>
      <c r="E723" s="283"/>
      <c r="F723" s="77"/>
      <c r="G723" s="62"/>
      <c r="H723" s="62"/>
      <c r="I723" s="62"/>
      <c r="J723" s="62"/>
      <c r="K723" s="62"/>
      <c r="L723" s="62"/>
      <c r="M723" s="62"/>
      <c r="N723" s="62"/>
      <c r="O723" s="62"/>
      <c r="P723" s="62"/>
      <c r="Q723" s="62"/>
      <c r="R723" s="62"/>
      <c r="S723" s="62"/>
      <c r="T723" s="62"/>
      <c r="U723" s="62"/>
      <c r="V723" s="62"/>
      <c r="W723" s="62"/>
      <c r="X723" s="62"/>
      <c r="Y723" s="62"/>
      <c r="Z723" s="62"/>
    </row>
    <row r="724" spans="1:26" ht="24">
      <c r="A724" s="62"/>
      <c r="B724" s="62"/>
      <c r="C724" s="546"/>
      <c r="D724" s="283"/>
      <c r="E724" s="283"/>
      <c r="F724" s="77"/>
      <c r="G724" s="62"/>
      <c r="H724" s="62"/>
      <c r="I724" s="62"/>
      <c r="J724" s="62"/>
      <c r="K724" s="62"/>
      <c r="L724" s="62"/>
      <c r="M724" s="62"/>
      <c r="N724" s="62"/>
      <c r="O724" s="62"/>
      <c r="P724" s="62"/>
      <c r="Q724" s="62"/>
      <c r="R724" s="62"/>
      <c r="S724" s="62"/>
      <c r="T724" s="62"/>
      <c r="U724" s="62"/>
      <c r="V724" s="62"/>
      <c r="W724" s="62"/>
      <c r="X724" s="62"/>
      <c r="Y724" s="62"/>
      <c r="Z724" s="62"/>
    </row>
    <row r="725" spans="1:26" ht="24">
      <c r="A725" s="62"/>
      <c r="B725" s="62"/>
      <c r="C725" s="546"/>
      <c r="D725" s="283"/>
      <c r="E725" s="283"/>
      <c r="F725" s="77"/>
      <c r="G725" s="62"/>
      <c r="H725" s="62"/>
      <c r="I725" s="62"/>
      <c r="J725" s="62"/>
      <c r="K725" s="62"/>
      <c r="L725" s="62"/>
      <c r="M725" s="62"/>
      <c r="N725" s="62"/>
      <c r="O725" s="62"/>
      <c r="P725" s="62"/>
      <c r="Q725" s="62"/>
      <c r="R725" s="62"/>
      <c r="S725" s="62"/>
      <c r="T725" s="62"/>
      <c r="U725" s="62"/>
      <c r="V725" s="62"/>
      <c r="W725" s="62"/>
      <c r="X725" s="62"/>
      <c r="Y725" s="62"/>
      <c r="Z725" s="62"/>
    </row>
    <row r="726" spans="1:26" ht="24">
      <c r="A726" s="62"/>
      <c r="B726" s="62"/>
      <c r="C726" s="546"/>
      <c r="D726" s="283"/>
      <c r="E726" s="283"/>
      <c r="F726" s="77"/>
      <c r="G726" s="62"/>
      <c r="H726" s="62"/>
      <c r="I726" s="62"/>
      <c r="J726" s="62"/>
      <c r="K726" s="62"/>
      <c r="L726" s="62"/>
      <c r="M726" s="62"/>
      <c r="N726" s="62"/>
      <c r="O726" s="62"/>
      <c r="P726" s="62"/>
      <c r="Q726" s="62"/>
      <c r="R726" s="62"/>
      <c r="S726" s="62"/>
      <c r="T726" s="62"/>
      <c r="U726" s="62"/>
      <c r="V726" s="62"/>
      <c r="W726" s="62"/>
      <c r="X726" s="62"/>
      <c r="Y726" s="62"/>
      <c r="Z726" s="62"/>
    </row>
    <row r="727" spans="1:26" ht="24">
      <c r="A727" s="62"/>
      <c r="B727" s="62"/>
      <c r="C727" s="546"/>
      <c r="D727" s="283"/>
      <c r="E727" s="283"/>
      <c r="F727" s="77"/>
      <c r="G727" s="62"/>
      <c r="H727" s="62"/>
      <c r="I727" s="62"/>
      <c r="J727" s="62"/>
      <c r="K727" s="62"/>
      <c r="L727" s="62"/>
      <c r="M727" s="62"/>
      <c r="N727" s="62"/>
      <c r="O727" s="62"/>
      <c r="P727" s="62"/>
      <c r="Q727" s="62"/>
      <c r="R727" s="62"/>
      <c r="S727" s="62"/>
      <c r="T727" s="62"/>
      <c r="U727" s="62"/>
      <c r="V727" s="62"/>
      <c r="W727" s="62"/>
      <c r="X727" s="62"/>
      <c r="Y727" s="62"/>
      <c r="Z727" s="62"/>
    </row>
    <row r="728" spans="1:26" ht="24">
      <c r="A728" s="62"/>
      <c r="B728" s="62"/>
      <c r="C728" s="546"/>
      <c r="D728" s="283"/>
      <c r="E728" s="283"/>
      <c r="F728" s="77"/>
      <c r="G728" s="62"/>
      <c r="H728" s="62"/>
      <c r="I728" s="62"/>
      <c r="J728" s="62"/>
      <c r="K728" s="62"/>
      <c r="L728" s="62"/>
      <c r="M728" s="62"/>
      <c r="N728" s="62"/>
      <c r="O728" s="62"/>
      <c r="P728" s="62"/>
      <c r="Q728" s="62"/>
      <c r="R728" s="62"/>
      <c r="S728" s="62"/>
      <c r="T728" s="62"/>
      <c r="U728" s="62"/>
      <c r="V728" s="62"/>
      <c r="W728" s="62"/>
      <c r="X728" s="62"/>
      <c r="Y728" s="62"/>
      <c r="Z728" s="62"/>
    </row>
    <row r="729" spans="1:26" ht="24">
      <c r="A729" s="62"/>
      <c r="B729" s="62"/>
      <c r="C729" s="546"/>
      <c r="D729" s="283"/>
      <c r="E729" s="283"/>
      <c r="F729" s="77"/>
      <c r="G729" s="62"/>
      <c r="H729" s="62"/>
      <c r="I729" s="62"/>
      <c r="J729" s="62"/>
      <c r="K729" s="62"/>
      <c r="L729" s="62"/>
      <c r="M729" s="62"/>
      <c r="N729" s="62"/>
      <c r="O729" s="62"/>
      <c r="P729" s="62"/>
      <c r="Q729" s="62"/>
      <c r="R729" s="62"/>
      <c r="S729" s="62"/>
      <c r="T729" s="62"/>
      <c r="U729" s="62"/>
      <c r="V729" s="62"/>
      <c r="W729" s="62"/>
      <c r="X729" s="62"/>
      <c r="Y729" s="62"/>
      <c r="Z729" s="62"/>
    </row>
    <row r="730" spans="1:26" ht="24">
      <c r="A730" s="62"/>
      <c r="B730" s="62"/>
      <c r="C730" s="546"/>
      <c r="D730" s="283"/>
      <c r="E730" s="283"/>
      <c r="F730" s="77"/>
      <c r="G730" s="62"/>
      <c r="H730" s="62"/>
      <c r="I730" s="62"/>
      <c r="J730" s="62"/>
      <c r="K730" s="62"/>
      <c r="L730" s="62"/>
      <c r="M730" s="62"/>
      <c r="N730" s="62"/>
      <c r="O730" s="62"/>
      <c r="P730" s="62"/>
      <c r="Q730" s="62"/>
      <c r="R730" s="62"/>
      <c r="S730" s="62"/>
      <c r="T730" s="62"/>
      <c r="U730" s="62"/>
      <c r="V730" s="62"/>
      <c r="W730" s="62"/>
      <c r="X730" s="62"/>
      <c r="Y730" s="62"/>
      <c r="Z730" s="62"/>
    </row>
    <row r="731" spans="1:26" ht="24">
      <c r="A731" s="62"/>
      <c r="B731" s="62"/>
      <c r="C731" s="546"/>
      <c r="D731" s="283"/>
      <c r="E731" s="283"/>
      <c r="F731" s="77"/>
      <c r="G731" s="62"/>
      <c r="H731" s="62"/>
      <c r="I731" s="62"/>
      <c r="J731" s="62"/>
      <c r="K731" s="62"/>
      <c r="L731" s="62"/>
      <c r="M731" s="62"/>
      <c r="N731" s="62"/>
      <c r="O731" s="62"/>
      <c r="P731" s="62"/>
      <c r="Q731" s="62"/>
      <c r="R731" s="62"/>
      <c r="S731" s="62"/>
      <c r="T731" s="62"/>
      <c r="U731" s="62"/>
      <c r="V731" s="62"/>
      <c r="W731" s="62"/>
      <c r="X731" s="62"/>
      <c r="Y731" s="62"/>
      <c r="Z731" s="62"/>
    </row>
    <row r="732" spans="1:26" ht="24">
      <c r="A732" s="62"/>
      <c r="B732" s="62"/>
      <c r="C732" s="546"/>
      <c r="D732" s="283"/>
      <c r="E732" s="283"/>
      <c r="F732" s="77"/>
      <c r="G732" s="62"/>
      <c r="H732" s="62"/>
      <c r="I732" s="62"/>
      <c r="J732" s="62"/>
      <c r="K732" s="62"/>
      <c r="L732" s="62"/>
      <c r="M732" s="62"/>
      <c r="N732" s="62"/>
      <c r="O732" s="62"/>
      <c r="P732" s="62"/>
      <c r="Q732" s="62"/>
      <c r="R732" s="62"/>
      <c r="S732" s="62"/>
      <c r="T732" s="62"/>
      <c r="U732" s="62"/>
      <c r="V732" s="62"/>
      <c r="W732" s="62"/>
      <c r="X732" s="62"/>
      <c r="Y732" s="62"/>
      <c r="Z732" s="62"/>
    </row>
    <row r="733" spans="1:26" ht="24">
      <c r="A733" s="62"/>
      <c r="B733" s="62"/>
      <c r="C733" s="546"/>
      <c r="D733" s="283"/>
      <c r="E733" s="283"/>
      <c r="F733" s="77"/>
      <c r="G733" s="62"/>
      <c r="H733" s="62"/>
      <c r="I733" s="62"/>
      <c r="J733" s="62"/>
      <c r="K733" s="62"/>
      <c r="L733" s="62"/>
      <c r="M733" s="62"/>
      <c r="N733" s="62"/>
      <c r="O733" s="62"/>
      <c r="P733" s="62"/>
      <c r="Q733" s="62"/>
      <c r="R733" s="62"/>
      <c r="S733" s="62"/>
      <c r="T733" s="62"/>
      <c r="U733" s="62"/>
      <c r="V733" s="62"/>
      <c r="W733" s="62"/>
      <c r="X733" s="62"/>
      <c r="Y733" s="62"/>
      <c r="Z733" s="62"/>
    </row>
    <row r="734" spans="1:26" ht="24">
      <c r="A734" s="62"/>
      <c r="B734" s="62"/>
      <c r="C734" s="546"/>
      <c r="D734" s="283"/>
      <c r="E734" s="283"/>
      <c r="F734" s="77"/>
      <c r="G734" s="62"/>
      <c r="H734" s="62"/>
      <c r="I734" s="62"/>
      <c r="J734" s="62"/>
      <c r="K734" s="62"/>
      <c r="L734" s="62"/>
      <c r="M734" s="62"/>
      <c r="N734" s="62"/>
      <c r="O734" s="62"/>
      <c r="P734" s="62"/>
      <c r="Q734" s="62"/>
      <c r="R734" s="62"/>
      <c r="S734" s="62"/>
      <c r="T734" s="62"/>
      <c r="U734" s="62"/>
      <c r="V734" s="62"/>
      <c r="W734" s="62"/>
      <c r="X734" s="62"/>
      <c r="Y734" s="62"/>
      <c r="Z734" s="62"/>
    </row>
    <row r="735" spans="1:26" ht="24">
      <c r="A735" s="62"/>
      <c r="B735" s="62"/>
      <c r="C735" s="546"/>
      <c r="D735" s="283"/>
      <c r="E735" s="283"/>
      <c r="F735" s="77"/>
      <c r="G735" s="62"/>
      <c r="H735" s="62"/>
      <c r="I735" s="62"/>
      <c r="J735" s="62"/>
      <c r="K735" s="62"/>
      <c r="L735" s="62"/>
      <c r="M735" s="62"/>
      <c r="N735" s="62"/>
      <c r="O735" s="62"/>
      <c r="P735" s="62"/>
      <c r="Q735" s="62"/>
      <c r="R735" s="62"/>
      <c r="S735" s="62"/>
      <c r="T735" s="62"/>
      <c r="U735" s="62"/>
      <c r="V735" s="62"/>
      <c r="W735" s="62"/>
      <c r="X735" s="62"/>
      <c r="Y735" s="62"/>
      <c r="Z735" s="62"/>
    </row>
    <row r="736" spans="1:26" ht="24">
      <c r="A736" s="62"/>
      <c r="B736" s="62"/>
      <c r="C736" s="546"/>
      <c r="D736" s="283"/>
      <c r="E736" s="283"/>
      <c r="F736" s="77"/>
      <c r="G736" s="62"/>
      <c r="H736" s="62"/>
      <c r="I736" s="62"/>
      <c r="J736" s="62"/>
      <c r="K736" s="62"/>
      <c r="L736" s="62"/>
      <c r="M736" s="62"/>
      <c r="N736" s="62"/>
      <c r="O736" s="62"/>
      <c r="P736" s="62"/>
      <c r="Q736" s="62"/>
      <c r="R736" s="62"/>
      <c r="S736" s="62"/>
      <c r="T736" s="62"/>
      <c r="U736" s="62"/>
      <c r="V736" s="62"/>
      <c r="W736" s="62"/>
      <c r="X736" s="62"/>
      <c r="Y736" s="62"/>
      <c r="Z736" s="62"/>
    </row>
    <row r="737" spans="1:26" ht="24">
      <c r="A737" s="62"/>
      <c r="B737" s="62"/>
      <c r="C737" s="546"/>
      <c r="D737" s="283"/>
      <c r="E737" s="283"/>
      <c r="F737" s="77"/>
      <c r="G737" s="62"/>
      <c r="H737" s="62"/>
      <c r="I737" s="62"/>
      <c r="J737" s="62"/>
      <c r="K737" s="62"/>
      <c r="L737" s="62"/>
      <c r="M737" s="62"/>
      <c r="N737" s="62"/>
      <c r="O737" s="62"/>
      <c r="P737" s="62"/>
      <c r="Q737" s="62"/>
      <c r="R737" s="62"/>
      <c r="S737" s="62"/>
      <c r="T737" s="62"/>
      <c r="U737" s="62"/>
      <c r="V737" s="62"/>
      <c r="W737" s="62"/>
      <c r="X737" s="62"/>
      <c r="Y737" s="62"/>
      <c r="Z737" s="62"/>
    </row>
    <row r="738" spans="1:26" ht="24">
      <c r="A738" s="63"/>
      <c r="B738" s="63"/>
      <c r="C738" s="446"/>
      <c r="D738" s="289"/>
      <c r="E738" s="289"/>
      <c r="F738" s="363"/>
      <c r="G738" s="63"/>
      <c r="H738" s="63"/>
      <c r="I738" s="287"/>
      <c r="J738" s="287"/>
      <c r="K738" s="287"/>
      <c r="L738" s="287"/>
      <c r="M738" s="63"/>
      <c r="N738" s="63"/>
      <c r="O738" s="63"/>
      <c r="P738" s="63"/>
      <c r="Q738" s="63"/>
      <c r="R738" s="63"/>
      <c r="S738" s="63"/>
      <c r="T738" s="63"/>
      <c r="U738" s="63"/>
      <c r="V738" s="63"/>
      <c r="W738" s="63"/>
      <c r="X738" s="63"/>
      <c r="Y738" s="63"/>
      <c r="Z738" s="63"/>
    </row>
    <row r="739" spans="1:26" ht="24">
      <c r="A739" s="63"/>
      <c r="B739" s="63"/>
      <c r="C739" s="446"/>
      <c r="D739" s="289"/>
      <c r="E739" s="289"/>
      <c r="F739" s="363"/>
      <c r="G739" s="63"/>
      <c r="H739" s="63"/>
      <c r="I739" s="287"/>
      <c r="J739" s="287"/>
      <c r="K739" s="287"/>
      <c r="L739" s="287"/>
      <c r="M739" s="63"/>
      <c r="N739" s="63"/>
      <c r="O739" s="63"/>
      <c r="P739" s="63"/>
      <c r="Q739" s="63"/>
      <c r="R739" s="63"/>
      <c r="S739" s="63"/>
      <c r="T739" s="63"/>
      <c r="U739" s="63"/>
      <c r="V739" s="63"/>
      <c r="W739" s="63"/>
      <c r="X739" s="63"/>
      <c r="Y739" s="63"/>
      <c r="Z739" s="63"/>
    </row>
    <row r="740" spans="1:26" ht="24">
      <c r="A740" s="63"/>
      <c r="B740" s="63"/>
      <c r="C740" s="446"/>
      <c r="D740" s="289"/>
      <c r="E740" s="289"/>
      <c r="F740" s="363"/>
      <c r="G740" s="63"/>
      <c r="H740" s="63"/>
      <c r="I740" s="287"/>
      <c r="J740" s="287"/>
      <c r="K740" s="287"/>
      <c r="L740" s="287"/>
      <c r="M740" s="63"/>
      <c r="N740" s="63"/>
      <c r="O740" s="63"/>
      <c r="P740" s="63"/>
      <c r="Q740" s="63"/>
      <c r="R740" s="63"/>
      <c r="S740" s="63"/>
      <c r="T740" s="63"/>
      <c r="U740" s="63"/>
      <c r="V740" s="63"/>
      <c r="W740" s="63"/>
      <c r="X740" s="63"/>
      <c r="Y740" s="63"/>
      <c r="Z740" s="63"/>
    </row>
    <row r="741" spans="1:26" ht="24">
      <c r="A741" s="63"/>
      <c r="B741" s="63"/>
      <c r="C741" s="446"/>
      <c r="D741" s="289"/>
      <c r="E741" s="289"/>
      <c r="F741" s="363"/>
      <c r="G741" s="63"/>
      <c r="H741" s="63"/>
      <c r="I741" s="287"/>
      <c r="J741" s="287"/>
      <c r="K741" s="287"/>
      <c r="L741" s="287"/>
      <c r="M741" s="63"/>
      <c r="N741" s="63"/>
      <c r="O741" s="63"/>
      <c r="P741" s="63"/>
      <c r="Q741" s="63"/>
      <c r="R741" s="63"/>
      <c r="S741" s="63"/>
      <c r="T741" s="63"/>
      <c r="U741" s="63"/>
      <c r="V741" s="63"/>
      <c r="W741" s="63"/>
      <c r="X741" s="63"/>
      <c r="Y741" s="63"/>
      <c r="Z741" s="63"/>
    </row>
    <row r="742" spans="1:26" ht="24">
      <c r="A742" s="63"/>
      <c r="B742" s="63"/>
      <c r="C742" s="446"/>
      <c r="D742" s="289"/>
      <c r="E742" s="289"/>
      <c r="F742" s="363"/>
      <c r="G742" s="63"/>
      <c r="H742" s="63"/>
      <c r="I742" s="287"/>
      <c r="J742" s="287"/>
      <c r="K742" s="287"/>
      <c r="L742" s="287"/>
      <c r="M742" s="63"/>
      <c r="N742" s="63"/>
      <c r="O742" s="63"/>
      <c r="P742" s="63"/>
      <c r="Q742" s="63"/>
      <c r="R742" s="63"/>
      <c r="S742" s="63"/>
      <c r="T742" s="63"/>
      <c r="U742" s="63"/>
      <c r="V742" s="63"/>
      <c r="W742" s="63"/>
      <c r="X742" s="63"/>
      <c r="Y742" s="63"/>
      <c r="Z742" s="63"/>
    </row>
    <row r="743" spans="1:26" ht="24">
      <c r="A743" s="63"/>
      <c r="B743" s="63"/>
      <c r="C743" s="446"/>
      <c r="D743" s="289"/>
      <c r="E743" s="289"/>
      <c r="F743" s="363"/>
      <c r="G743" s="63"/>
      <c r="H743" s="63"/>
      <c r="I743" s="287"/>
      <c r="J743" s="287"/>
      <c r="K743" s="287"/>
      <c r="L743" s="287"/>
      <c r="M743" s="63"/>
      <c r="N743" s="63"/>
      <c r="O743" s="63"/>
      <c r="P743" s="63"/>
      <c r="Q743" s="63"/>
      <c r="R743" s="63"/>
      <c r="S743" s="63"/>
      <c r="T743" s="63"/>
      <c r="U743" s="63"/>
      <c r="V743" s="63"/>
      <c r="W743" s="63"/>
      <c r="X743" s="63"/>
      <c r="Y743" s="63"/>
      <c r="Z743" s="63"/>
    </row>
    <row r="744" spans="1:26" ht="24">
      <c r="A744" s="63"/>
      <c r="B744" s="63"/>
      <c r="C744" s="446"/>
      <c r="D744" s="289"/>
      <c r="E744" s="289"/>
      <c r="F744" s="363"/>
      <c r="G744" s="63"/>
      <c r="H744" s="63"/>
      <c r="I744" s="287"/>
      <c r="J744" s="287"/>
      <c r="K744" s="287"/>
      <c r="L744" s="287"/>
      <c r="M744" s="63"/>
      <c r="N744" s="63"/>
      <c r="O744" s="63"/>
      <c r="P744" s="63"/>
      <c r="Q744" s="63"/>
      <c r="R744" s="63"/>
      <c r="S744" s="63"/>
      <c r="T744" s="63"/>
      <c r="U744" s="63"/>
      <c r="V744" s="63"/>
      <c r="W744" s="63"/>
      <c r="X744" s="63"/>
      <c r="Y744" s="63"/>
      <c r="Z744" s="63"/>
    </row>
    <row r="745" spans="1:26" ht="24">
      <c r="A745" s="63"/>
      <c r="B745" s="63"/>
      <c r="C745" s="446"/>
      <c r="D745" s="289"/>
      <c r="E745" s="289"/>
      <c r="F745" s="363"/>
      <c r="G745" s="63"/>
      <c r="H745" s="63"/>
      <c r="I745" s="287"/>
      <c r="J745" s="287"/>
      <c r="K745" s="287"/>
      <c r="L745" s="287"/>
      <c r="M745" s="63"/>
      <c r="N745" s="63"/>
      <c r="O745" s="63"/>
      <c r="P745" s="63"/>
      <c r="Q745" s="63"/>
      <c r="R745" s="63"/>
      <c r="S745" s="63"/>
      <c r="T745" s="63"/>
      <c r="U745" s="63"/>
      <c r="V745" s="63"/>
      <c r="W745" s="63"/>
      <c r="X745" s="63"/>
      <c r="Y745" s="63"/>
      <c r="Z745" s="63"/>
    </row>
    <row r="746" spans="1:26" ht="24">
      <c r="A746" s="63"/>
      <c r="B746" s="63"/>
      <c r="C746" s="446"/>
      <c r="D746" s="289"/>
      <c r="E746" s="289"/>
      <c r="F746" s="363"/>
      <c r="G746" s="63"/>
      <c r="H746" s="63"/>
      <c r="I746" s="287"/>
      <c r="J746" s="287"/>
      <c r="K746" s="287"/>
      <c r="L746" s="287"/>
      <c r="M746" s="63"/>
      <c r="N746" s="63"/>
      <c r="O746" s="63"/>
      <c r="P746" s="63"/>
      <c r="Q746" s="63"/>
      <c r="R746" s="63"/>
      <c r="S746" s="63"/>
      <c r="T746" s="63"/>
      <c r="U746" s="63"/>
      <c r="V746" s="63"/>
      <c r="W746" s="63"/>
      <c r="X746" s="63"/>
      <c r="Y746" s="63"/>
      <c r="Z746" s="63"/>
    </row>
    <row r="747" spans="1:26" ht="24">
      <c r="A747" s="63"/>
      <c r="B747" s="63"/>
      <c r="C747" s="446"/>
      <c r="D747" s="289"/>
      <c r="E747" s="289"/>
      <c r="F747" s="363"/>
      <c r="G747" s="63"/>
      <c r="H747" s="63"/>
      <c r="I747" s="287"/>
      <c r="J747" s="287"/>
      <c r="K747" s="287"/>
      <c r="L747" s="287"/>
      <c r="M747" s="63"/>
      <c r="N747" s="63"/>
      <c r="O747" s="63"/>
      <c r="P747" s="63"/>
      <c r="Q747" s="63"/>
      <c r="R747" s="63"/>
      <c r="S747" s="63"/>
      <c r="T747" s="63"/>
      <c r="U747" s="63"/>
      <c r="V747" s="63"/>
      <c r="W747" s="63"/>
      <c r="X747" s="63"/>
      <c r="Y747" s="63"/>
      <c r="Z747" s="63"/>
    </row>
    <row r="748" spans="1:26" ht="24">
      <c r="A748" s="63"/>
      <c r="B748" s="63"/>
      <c r="C748" s="446"/>
      <c r="D748" s="289"/>
      <c r="E748" s="289"/>
      <c r="F748" s="363"/>
      <c r="G748" s="63"/>
      <c r="H748" s="63"/>
      <c r="I748" s="287"/>
      <c r="J748" s="287"/>
      <c r="K748" s="287"/>
      <c r="L748" s="287"/>
      <c r="M748" s="63"/>
      <c r="N748" s="63"/>
      <c r="O748" s="63"/>
      <c r="P748" s="63"/>
      <c r="Q748" s="63"/>
      <c r="R748" s="63"/>
      <c r="S748" s="63"/>
      <c r="T748" s="63"/>
      <c r="U748" s="63"/>
      <c r="V748" s="63"/>
      <c r="W748" s="63"/>
      <c r="X748" s="63"/>
      <c r="Y748" s="63"/>
      <c r="Z748" s="63"/>
    </row>
    <row r="749" spans="1:26" ht="24">
      <c r="A749" s="63"/>
      <c r="B749" s="63"/>
      <c r="C749" s="446"/>
      <c r="D749" s="289"/>
      <c r="E749" s="289"/>
      <c r="F749" s="363"/>
      <c r="G749" s="63"/>
      <c r="H749" s="63"/>
      <c r="I749" s="287"/>
      <c r="J749" s="287"/>
      <c r="K749" s="287"/>
      <c r="L749" s="287"/>
      <c r="M749" s="63"/>
      <c r="N749" s="63"/>
      <c r="O749" s="63"/>
      <c r="P749" s="63"/>
      <c r="Q749" s="63"/>
      <c r="R749" s="63"/>
      <c r="S749" s="63"/>
      <c r="T749" s="63"/>
      <c r="U749" s="63"/>
      <c r="V749" s="63"/>
      <c r="W749" s="63"/>
      <c r="X749" s="63"/>
      <c r="Y749" s="63"/>
      <c r="Z749" s="63"/>
    </row>
    <row r="750" spans="1:26" ht="24">
      <c r="A750" s="63"/>
      <c r="B750" s="63"/>
      <c r="C750" s="446"/>
      <c r="D750" s="289"/>
      <c r="E750" s="289"/>
      <c r="F750" s="363"/>
      <c r="G750" s="63"/>
      <c r="H750" s="63"/>
      <c r="I750" s="287"/>
      <c r="J750" s="287"/>
      <c r="K750" s="287"/>
      <c r="L750" s="287"/>
      <c r="M750" s="63"/>
      <c r="N750" s="63"/>
      <c r="O750" s="63"/>
      <c r="P750" s="63"/>
      <c r="Q750" s="63"/>
      <c r="R750" s="63"/>
      <c r="S750" s="63"/>
      <c r="T750" s="63"/>
      <c r="U750" s="63"/>
      <c r="V750" s="63"/>
      <c r="W750" s="63"/>
      <c r="X750" s="63"/>
      <c r="Y750" s="63"/>
      <c r="Z750" s="63"/>
    </row>
    <row r="751" spans="1:26" ht="24">
      <c r="A751" s="63"/>
      <c r="B751" s="63"/>
      <c r="C751" s="446"/>
      <c r="D751" s="289"/>
      <c r="E751" s="289"/>
      <c r="F751" s="363"/>
      <c r="G751" s="63"/>
      <c r="H751" s="63"/>
      <c r="I751" s="287"/>
      <c r="J751" s="287"/>
      <c r="K751" s="287"/>
      <c r="L751" s="287"/>
      <c r="M751" s="63"/>
      <c r="N751" s="63"/>
      <c r="O751" s="63"/>
      <c r="P751" s="63"/>
      <c r="Q751" s="63"/>
      <c r="R751" s="63"/>
      <c r="S751" s="63"/>
      <c r="T751" s="63"/>
      <c r="U751" s="63"/>
      <c r="V751" s="63"/>
      <c r="W751" s="63"/>
      <c r="X751" s="63"/>
      <c r="Y751" s="63"/>
      <c r="Z751" s="63"/>
    </row>
    <row r="752" spans="1:26" ht="24">
      <c r="A752" s="63"/>
      <c r="B752" s="63"/>
      <c r="C752" s="446"/>
      <c r="D752" s="289"/>
      <c r="E752" s="289"/>
      <c r="F752" s="363"/>
      <c r="G752" s="63"/>
      <c r="H752" s="63"/>
      <c r="I752" s="287"/>
      <c r="J752" s="287"/>
      <c r="K752" s="287"/>
      <c r="L752" s="287"/>
      <c r="M752" s="63"/>
      <c r="N752" s="63"/>
      <c r="O752" s="63"/>
      <c r="P752" s="63"/>
      <c r="Q752" s="63"/>
      <c r="R752" s="63"/>
      <c r="S752" s="63"/>
      <c r="T752" s="63"/>
      <c r="U752" s="63"/>
      <c r="V752" s="63"/>
      <c r="W752" s="63"/>
      <c r="X752" s="63"/>
      <c r="Y752" s="63"/>
      <c r="Z752" s="63"/>
    </row>
    <row r="753" spans="1:26" ht="24">
      <c r="A753" s="63"/>
      <c r="B753" s="63"/>
      <c r="C753" s="446"/>
      <c r="D753" s="289"/>
      <c r="E753" s="289"/>
      <c r="F753" s="363"/>
      <c r="G753" s="63"/>
      <c r="H753" s="63"/>
      <c r="I753" s="287"/>
      <c r="J753" s="287"/>
      <c r="K753" s="287"/>
      <c r="L753" s="287"/>
      <c r="M753" s="63"/>
      <c r="N753" s="63"/>
      <c r="O753" s="63"/>
      <c r="P753" s="63"/>
      <c r="Q753" s="63"/>
      <c r="R753" s="63"/>
      <c r="S753" s="63"/>
      <c r="T753" s="63"/>
      <c r="U753" s="63"/>
      <c r="V753" s="63"/>
      <c r="W753" s="63"/>
      <c r="X753" s="63"/>
      <c r="Y753" s="63"/>
      <c r="Z753" s="63"/>
    </row>
    <row r="754" spans="1:26" ht="24">
      <c r="A754" s="63"/>
      <c r="B754" s="63"/>
      <c r="C754" s="446"/>
      <c r="D754" s="289"/>
      <c r="E754" s="289"/>
      <c r="F754" s="363"/>
      <c r="G754" s="63"/>
      <c r="H754" s="63"/>
      <c r="I754" s="287"/>
      <c r="J754" s="287"/>
      <c r="K754" s="287"/>
      <c r="L754" s="287"/>
      <c r="M754" s="63"/>
      <c r="N754" s="63"/>
      <c r="O754" s="63"/>
      <c r="P754" s="63"/>
      <c r="Q754" s="63"/>
      <c r="R754" s="63"/>
      <c r="S754" s="63"/>
      <c r="T754" s="63"/>
      <c r="U754" s="63"/>
      <c r="V754" s="63"/>
      <c r="W754" s="63"/>
      <c r="X754" s="63"/>
      <c r="Y754" s="63"/>
      <c r="Z754" s="63"/>
    </row>
    <row r="755" spans="1:26" ht="24">
      <c r="A755" s="63"/>
      <c r="B755" s="63"/>
      <c r="C755" s="446"/>
      <c r="D755" s="289"/>
      <c r="E755" s="289"/>
      <c r="F755" s="363"/>
      <c r="G755" s="63"/>
      <c r="H755" s="63"/>
      <c r="I755" s="287"/>
      <c r="J755" s="287"/>
      <c r="K755" s="287"/>
      <c r="L755" s="287"/>
      <c r="M755" s="63"/>
      <c r="N755" s="63"/>
      <c r="O755" s="63"/>
      <c r="P755" s="63"/>
      <c r="Q755" s="63"/>
      <c r="R755" s="63"/>
      <c r="S755" s="63"/>
      <c r="T755" s="63"/>
      <c r="U755" s="63"/>
      <c r="V755" s="63"/>
      <c r="W755" s="63"/>
      <c r="X755" s="63"/>
      <c r="Y755" s="63"/>
      <c r="Z755" s="63"/>
    </row>
    <row r="756" spans="1:26" ht="24">
      <c r="A756" s="63"/>
      <c r="B756" s="63"/>
      <c r="C756" s="446"/>
      <c r="D756" s="289"/>
      <c r="E756" s="289"/>
      <c r="F756" s="363"/>
      <c r="G756" s="63"/>
      <c r="H756" s="63"/>
      <c r="I756" s="287"/>
      <c r="J756" s="287"/>
      <c r="K756" s="287"/>
      <c r="L756" s="287"/>
      <c r="M756" s="63"/>
      <c r="N756" s="63"/>
      <c r="O756" s="63"/>
      <c r="P756" s="63"/>
      <c r="Q756" s="63"/>
      <c r="R756" s="63"/>
      <c r="S756" s="63"/>
      <c r="T756" s="63"/>
      <c r="U756" s="63"/>
      <c r="V756" s="63"/>
      <c r="W756" s="63"/>
      <c r="X756" s="63"/>
      <c r="Y756" s="63"/>
      <c r="Z756" s="63"/>
    </row>
    <row r="757" spans="1:26" ht="24">
      <c r="A757" s="63"/>
      <c r="B757" s="63"/>
      <c r="C757" s="446"/>
      <c r="D757" s="289"/>
      <c r="E757" s="289"/>
      <c r="F757" s="363"/>
      <c r="G757" s="63"/>
      <c r="H757" s="63"/>
      <c r="I757" s="287"/>
      <c r="J757" s="287"/>
      <c r="K757" s="287"/>
      <c r="L757" s="287"/>
      <c r="M757" s="63"/>
      <c r="N757" s="63"/>
      <c r="O757" s="63"/>
      <c r="P757" s="63"/>
      <c r="Q757" s="63"/>
      <c r="R757" s="63"/>
      <c r="S757" s="63"/>
      <c r="T757" s="63"/>
      <c r="U757" s="63"/>
      <c r="V757" s="63"/>
      <c r="W757" s="63"/>
      <c r="X757" s="63"/>
      <c r="Y757" s="63"/>
      <c r="Z757" s="63"/>
    </row>
    <row r="758" spans="1:26" ht="24">
      <c r="A758" s="63"/>
      <c r="B758" s="63"/>
      <c r="C758" s="446"/>
      <c r="D758" s="289"/>
      <c r="E758" s="289"/>
      <c r="F758" s="363"/>
      <c r="G758" s="63"/>
      <c r="H758" s="63"/>
      <c r="I758" s="287"/>
      <c r="J758" s="287"/>
      <c r="K758" s="287"/>
      <c r="L758" s="287"/>
      <c r="M758" s="63"/>
      <c r="N758" s="63"/>
      <c r="O758" s="63"/>
      <c r="P758" s="63"/>
      <c r="Q758" s="63"/>
      <c r="R758" s="63"/>
      <c r="S758" s="63"/>
      <c r="T758" s="63"/>
      <c r="U758" s="63"/>
      <c r="V758" s="63"/>
      <c r="W758" s="63"/>
      <c r="X758" s="63"/>
      <c r="Y758" s="63"/>
      <c r="Z758" s="63"/>
    </row>
    <row r="759" spans="1:26" ht="24">
      <c r="A759" s="63"/>
      <c r="B759" s="63"/>
      <c r="C759" s="446"/>
      <c r="D759" s="289"/>
      <c r="E759" s="289"/>
      <c r="F759" s="363"/>
      <c r="G759" s="63"/>
      <c r="H759" s="63"/>
      <c r="I759" s="287"/>
      <c r="J759" s="287"/>
      <c r="K759" s="287"/>
      <c r="L759" s="287"/>
      <c r="M759" s="63"/>
      <c r="N759" s="63"/>
      <c r="O759" s="63"/>
      <c r="P759" s="63"/>
      <c r="Q759" s="63"/>
      <c r="R759" s="63"/>
      <c r="S759" s="63"/>
      <c r="T759" s="63"/>
      <c r="U759" s="63"/>
      <c r="V759" s="63"/>
      <c r="W759" s="63"/>
      <c r="X759" s="63"/>
      <c r="Y759" s="63"/>
      <c r="Z759" s="63"/>
    </row>
    <row r="760" spans="1:26" ht="24">
      <c r="A760" s="63"/>
      <c r="B760" s="63"/>
      <c r="C760" s="446"/>
      <c r="D760" s="289"/>
      <c r="E760" s="289"/>
      <c r="F760" s="363"/>
      <c r="G760" s="63"/>
      <c r="H760" s="63"/>
      <c r="I760" s="287"/>
      <c r="J760" s="287"/>
      <c r="K760" s="287"/>
      <c r="L760" s="287"/>
      <c r="M760" s="63"/>
      <c r="N760" s="63"/>
      <c r="O760" s="63"/>
      <c r="P760" s="63"/>
      <c r="Q760" s="63"/>
      <c r="R760" s="63"/>
      <c r="S760" s="63"/>
      <c r="T760" s="63"/>
      <c r="U760" s="63"/>
      <c r="V760" s="63"/>
      <c r="W760" s="63"/>
      <c r="X760" s="63"/>
      <c r="Y760" s="63"/>
      <c r="Z760" s="63"/>
    </row>
    <row r="761" spans="1:26" ht="24">
      <c r="A761" s="63"/>
      <c r="B761" s="63"/>
      <c r="C761" s="446"/>
      <c r="D761" s="289"/>
      <c r="E761" s="289"/>
      <c r="F761" s="363"/>
      <c r="G761" s="63"/>
      <c r="H761" s="63"/>
      <c r="I761" s="287"/>
      <c r="J761" s="287"/>
      <c r="K761" s="287"/>
      <c r="L761" s="287"/>
      <c r="M761" s="63"/>
      <c r="N761" s="63"/>
      <c r="O761" s="63"/>
      <c r="P761" s="63"/>
      <c r="Q761" s="63"/>
      <c r="R761" s="63"/>
      <c r="S761" s="63"/>
      <c r="T761" s="63"/>
      <c r="U761" s="63"/>
      <c r="V761" s="63"/>
      <c r="W761" s="63"/>
      <c r="X761" s="63"/>
      <c r="Y761" s="63"/>
      <c r="Z761" s="63"/>
    </row>
    <row r="762" spans="1:26" ht="24">
      <c r="A762" s="63"/>
      <c r="B762" s="63"/>
      <c r="C762" s="446"/>
      <c r="D762" s="289"/>
      <c r="E762" s="289"/>
      <c r="F762" s="363"/>
      <c r="G762" s="63"/>
      <c r="H762" s="63"/>
      <c r="I762" s="287"/>
      <c r="J762" s="287"/>
      <c r="K762" s="287"/>
      <c r="L762" s="287"/>
      <c r="M762" s="63"/>
      <c r="N762" s="63"/>
      <c r="O762" s="63"/>
      <c r="P762" s="63"/>
      <c r="Q762" s="63"/>
      <c r="R762" s="63"/>
      <c r="S762" s="63"/>
      <c r="T762" s="63"/>
      <c r="U762" s="63"/>
      <c r="V762" s="63"/>
      <c r="W762" s="63"/>
      <c r="X762" s="63"/>
      <c r="Y762" s="63"/>
      <c r="Z762" s="63"/>
    </row>
    <row r="763" spans="1:26" ht="24">
      <c r="A763" s="63"/>
      <c r="B763" s="63"/>
      <c r="C763" s="446"/>
      <c r="D763" s="289"/>
      <c r="E763" s="289"/>
      <c r="F763" s="363"/>
      <c r="G763" s="63"/>
      <c r="H763" s="63"/>
      <c r="I763" s="287"/>
      <c r="J763" s="287"/>
      <c r="K763" s="287"/>
      <c r="L763" s="287"/>
      <c r="M763" s="63"/>
      <c r="N763" s="63"/>
      <c r="O763" s="63"/>
      <c r="P763" s="63"/>
      <c r="Q763" s="63"/>
      <c r="R763" s="63"/>
      <c r="S763" s="63"/>
      <c r="T763" s="63"/>
      <c r="U763" s="63"/>
      <c r="V763" s="63"/>
      <c r="W763" s="63"/>
      <c r="X763" s="63"/>
      <c r="Y763" s="63"/>
      <c r="Z763" s="63"/>
    </row>
    <row r="764" spans="1:26" ht="24">
      <c r="A764" s="63"/>
      <c r="B764" s="63"/>
      <c r="C764" s="446"/>
      <c r="D764" s="289"/>
      <c r="E764" s="289"/>
      <c r="F764" s="363"/>
      <c r="G764" s="63"/>
      <c r="H764" s="63"/>
      <c r="I764" s="287"/>
      <c r="J764" s="287"/>
      <c r="K764" s="287"/>
      <c r="L764" s="287"/>
      <c r="M764" s="63"/>
      <c r="N764" s="63"/>
      <c r="O764" s="63"/>
      <c r="P764" s="63"/>
      <c r="Q764" s="63"/>
      <c r="R764" s="63"/>
      <c r="S764" s="63"/>
      <c r="T764" s="63"/>
      <c r="U764" s="63"/>
      <c r="V764" s="63"/>
      <c r="W764" s="63"/>
      <c r="X764" s="63"/>
      <c r="Y764" s="63"/>
      <c r="Z764" s="63"/>
    </row>
    <row r="765" spans="1:26" ht="24">
      <c r="A765" s="63"/>
      <c r="B765" s="63"/>
      <c r="C765" s="446"/>
      <c r="D765" s="289"/>
      <c r="E765" s="289"/>
      <c r="F765" s="363"/>
      <c r="G765" s="63"/>
      <c r="H765" s="63"/>
      <c r="I765" s="287"/>
      <c r="J765" s="287"/>
      <c r="K765" s="287"/>
      <c r="L765" s="287"/>
      <c r="M765" s="63"/>
      <c r="N765" s="63"/>
      <c r="O765" s="63"/>
      <c r="P765" s="63"/>
      <c r="Q765" s="63"/>
      <c r="R765" s="63"/>
      <c r="S765" s="63"/>
      <c r="T765" s="63"/>
      <c r="U765" s="63"/>
      <c r="V765" s="63"/>
      <c r="W765" s="63"/>
      <c r="X765" s="63"/>
      <c r="Y765" s="63"/>
      <c r="Z765" s="63"/>
    </row>
    <row r="766" spans="1:26" ht="24">
      <c r="A766" s="63"/>
      <c r="B766" s="63"/>
      <c r="C766" s="446"/>
      <c r="D766" s="289"/>
      <c r="E766" s="289"/>
      <c r="F766" s="363"/>
      <c r="G766" s="63"/>
      <c r="H766" s="63"/>
      <c r="I766" s="287"/>
      <c r="J766" s="287"/>
      <c r="K766" s="287"/>
      <c r="L766" s="287"/>
      <c r="M766" s="63"/>
      <c r="N766" s="63"/>
      <c r="O766" s="63"/>
      <c r="P766" s="63"/>
      <c r="Q766" s="63"/>
      <c r="R766" s="63"/>
      <c r="S766" s="63"/>
      <c r="T766" s="63"/>
      <c r="U766" s="63"/>
      <c r="V766" s="63"/>
      <c r="W766" s="63"/>
      <c r="X766" s="63"/>
      <c r="Y766" s="63"/>
      <c r="Z766" s="63"/>
    </row>
    <row r="767" spans="1:26" ht="24">
      <c r="A767" s="63"/>
      <c r="B767" s="63"/>
      <c r="C767" s="446"/>
      <c r="D767" s="289"/>
      <c r="E767" s="289"/>
      <c r="F767" s="363"/>
      <c r="G767" s="63"/>
      <c r="H767" s="63"/>
      <c r="I767" s="287"/>
      <c r="J767" s="287"/>
      <c r="K767" s="287"/>
      <c r="L767" s="287"/>
      <c r="M767" s="63"/>
      <c r="N767" s="63"/>
      <c r="O767" s="63"/>
      <c r="P767" s="63"/>
      <c r="Q767" s="63"/>
      <c r="R767" s="63"/>
      <c r="S767" s="63"/>
      <c r="T767" s="63"/>
      <c r="U767" s="63"/>
      <c r="V767" s="63"/>
      <c r="W767" s="63"/>
      <c r="X767" s="63"/>
      <c r="Y767" s="63"/>
      <c r="Z767" s="63"/>
    </row>
    <row r="768" spans="1:26" ht="24">
      <c r="A768" s="63"/>
      <c r="B768" s="63"/>
      <c r="C768" s="446"/>
      <c r="D768" s="289"/>
      <c r="E768" s="289"/>
      <c r="F768" s="363"/>
      <c r="G768" s="63"/>
      <c r="H768" s="63"/>
      <c r="I768" s="287"/>
      <c r="J768" s="287"/>
      <c r="K768" s="287"/>
      <c r="L768" s="287"/>
      <c r="M768" s="63"/>
      <c r="N768" s="63"/>
      <c r="O768" s="63"/>
      <c r="P768" s="63"/>
      <c r="Q768" s="63"/>
      <c r="R768" s="63"/>
      <c r="S768" s="63"/>
      <c r="T768" s="63"/>
      <c r="U768" s="63"/>
      <c r="V768" s="63"/>
      <c r="W768" s="63"/>
      <c r="X768" s="63"/>
      <c r="Y768" s="63"/>
      <c r="Z768" s="63"/>
    </row>
    <row r="769" spans="1:26" ht="24">
      <c r="A769" s="63"/>
      <c r="B769" s="63"/>
      <c r="C769" s="446"/>
      <c r="D769" s="289"/>
      <c r="E769" s="289"/>
      <c r="F769" s="363"/>
      <c r="G769" s="63"/>
      <c r="H769" s="63"/>
      <c r="I769" s="287"/>
      <c r="J769" s="287"/>
      <c r="K769" s="287"/>
      <c r="L769" s="287"/>
      <c r="M769" s="63"/>
      <c r="N769" s="63"/>
      <c r="O769" s="63"/>
      <c r="P769" s="63"/>
      <c r="Q769" s="63"/>
      <c r="R769" s="63"/>
      <c r="S769" s="63"/>
      <c r="T769" s="63"/>
      <c r="U769" s="63"/>
      <c r="V769" s="63"/>
      <c r="W769" s="63"/>
      <c r="X769" s="63"/>
      <c r="Y769" s="63"/>
      <c r="Z769" s="63"/>
    </row>
    <row r="770" spans="1:26" ht="24">
      <c r="A770" s="63"/>
      <c r="B770" s="63"/>
      <c r="C770" s="446"/>
      <c r="D770" s="289"/>
      <c r="E770" s="289"/>
      <c r="F770" s="363"/>
      <c r="G770" s="63"/>
      <c r="H770" s="63"/>
      <c r="I770" s="287"/>
      <c r="J770" s="287"/>
      <c r="K770" s="287"/>
      <c r="L770" s="287"/>
      <c r="M770" s="63"/>
      <c r="N770" s="63"/>
      <c r="O770" s="63"/>
      <c r="P770" s="63"/>
      <c r="Q770" s="63"/>
      <c r="R770" s="63"/>
      <c r="S770" s="63"/>
      <c r="T770" s="63"/>
      <c r="U770" s="63"/>
      <c r="V770" s="63"/>
      <c r="W770" s="63"/>
      <c r="X770" s="63"/>
      <c r="Y770" s="63"/>
      <c r="Z770" s="63"/>
    </row>
    <row r="771" spans="1:26" ht="24">
      <c r="A771" s="63"/>
      <c r="B771" s="63"/>
      <c r="C771" s="446"/>
      <c r="D771" s="289"/>
      <c r="E771" s="289"/>
      <c r="F771" s="363"/>
      <c r="G771" s="63"/>
      <c r="H771" s="63"/>
      <c r="I771" s="287"/>
      <c r="J771" s="287"/>
      <c r="K771" s="287"/>
      <c r="L771" s="287"/>
      <c r="M771" s="63"/>
      <c r="N771" s="63"/>
      <c r="O771" s="63"/>
      <c r="P771" s="63"/>
      <c r="Q771" s="63"/>
      <c r="R771" s="63"/>
      <c r="S771" s="63"/>
      <c r="T771" s="63"/>
      <c r="U771" s="63"/>
      <c r="V771" s="63"/>
      <c r="W771" s="63"/>
      <c r="X771" s="63"/>
      <c r="Y771" s="63"/>
      <c r="Z771" s="63"/>
    </row>
    <row r="772" spans="1:26" ht="24">
      <c r="A772" s="63"/>
      <c r="B772" s="63"/>
      <c r="C772" s="446"/>
      <c r="D772" s="289"/>
      <c r="E772" s="289"/>
      <c r="F772" s="363"/>
      <c r="G772" s="63"/>
      <c r="H772" s="63"/>
      <c r="I772" s="287"/>
      <c r="J772" s="287"/>
      <c r="K772" s="287"/>
      <c r="L772" s="287"/>
      <c r="M772" s="63"/>
      <c r="N772" s="63"/>
      <c r="O772" s="63"/>
      <c r="P772" s="63"/>
      <c r="Q772" s="63"/>
      <c r="R772" s="63"/>
      <c r="S772" s="63"/>
      <c r="T772" s="63"/>
      <c r="U772" s="63"/>
      <c r="V772" s="63"/>
      <c r="W772" s="63"/>
      <c r="X772" s="63"/>
      <c r="Y772" s="63"/>
      <c r="Z772" s="63"/>
    </row>
    <row r="773" spans="1:26" ht="24">
      <c r="A773" s="63"/>
      <c r="B773" s="63"/>
      <c r="C773" s="446"/>
      <c r="D773" s="289"/>
      <c r="E773" s="289"/>
      <c r="F773" s="363"/>
      <c r="G773" s="63"/>
      <c r="H773" s="63"/>
      <c r="I773" s="287"/>
      <c r="J773" s="287"/>
      <c r="K773" s="287"/>
      <c r="L773" s="287"/>
      <c r="M773" s="63"/>
      <c r="N773" s="63"/>
      <c r="O773" s="63"/>
      <c r="P773" s="63"/>
      <c r="Q773" s="63"/>
      <c r="R773" s="63"/>
      <c r="S773" s="63"/>
      <c r="T773" s="63"/>
      <c r="U773" s="63"/>
      <c r="V773" s="63"/>
      <c r="W773" s="63"/>
      <c r="X773" s="63"/>
      <c r="Y773" s="63"/>
      <c r="Z773" s="63"/>
    </row>
    <row r="774" spans="1:26" ht="24">
      <c r="A774" s="63"/>
      <c r="B774" s="63"/>
      <c r="C774" s="446"/>
      <c r="D774" s="289"/>
      <c r="E774" s="289"/>
      <c r="F774" s="363"/>
      <c r="G774" s="63"/>
      <c r="H774" s="63"/>
      <c r="I774" s="287"/>
      <c r="J774" s="287"/>
      <c r="K774" s="287"/>
      <c r="L774" s="287"/>
      <c r="M774" s="63"/>
      <c r="N774" s="63"/>
      <c r="O774" s="63"/>
      <c r="P774" s="63"/>
      <c r="Q774" s="63"/>
      <c r="R774" s="63"/>
      <c r="S774" s="63"/>
      <c r="T774" s="63"/>
      <c r="U774" s="63"/>
      <c r="V774" s="63"/>
      <c r="W774" s="63"/>
      <c r="X774" s="63"/>
      <c r="Y774" s="63"/>
      <c r="Z774" s="63"/>
    </row>
    <row r="775" spans="1:26" ht="24">
      <c r="A775" s="63"/>
      <c r="B775" s="63"/>
      <c r="C775" s="446"/>
      <c r="D775" s="289"/>
      <c r="E775" s="289"/>
      <c r="F775" s="363"/>
      <c r="G775" s="63"/>
      <c r="H775" s="63"/>
      <c r="I775" s="287"/>
      <c r="J775" s="287"/>
      <c r="K775" s="287"/>
      <c r="L775" s="287"/>
      <c r="M775" s="63"/>
      <c r="N775" s="63"/>
      <c r="O775" s="63"/>
      <c r="P775" s="63"/>
      <c r="Q775" s="63"/>
      <c r="R775" s="63"/>
      <c r="S775" s="63"/>
      <c r="T775" s="63"/>
      <c r="U775" s="63"/>
      <c r="V775" s="63"/>
      <c r="W775" s="63"/>
      <c r="X775" s="63"/>
      <c r="Y775" s="63"/>
      <c r="Z775" s="63"/>
    </row>
    <row r="776" spans="1:26" ht="24">
      <c r="A776" s="63"/>
      <c r="B776" s="63"/>
      <c r="C776" s="446"/>
      <c r="D776" s="289"/>
      <c r="E776" s="289"/>
      <c r="F776" s="363"/>
      <c r="G776" s="63"/>
      <c r="H776" s="63"/>
      <c r="I776" s="287"/>
      <c r="J776" s="287"/>
      <c r="K776" s="287"/>
      <c r="L776" s="287"/>
      <c r="M776" s="63"/>
      <c r="N776" s="63"/>
      <c r="O776" s="63"/>
      <c r="P776" s="63"/>
      <c r="Q776" s="63"/>
      <c r="R776" s="63"/>
      <c r="S776" s="63"/>
      <c r="T776" s="63"/>
      <c r="U776" s="63"/>
      <c r="V776" s="63"/>
      <c r="W776" s="63"/>
      <c r="X776" s="63"/>
      <c r="Y776" s="63"/>
      <c r="Z776" s="63"/>
    </row>
    <row r="777" spans="1:26" ht="24">
      <c r="A777" s="63"/>
      <c r="B777" s="63"/>
      <c r="C777" s="446"/>
      <c r="D777" s="289"/>
      <c r="E777" s="289"/>
      <c r="F777" s="363"/>
      <c r="G777" s="63"/>
      <c r="H777" s="63"/>
      <c r="I777" s="287"/>
      <c r="J777" s="287"/>
      <c r="K777" s="287"/>
      <c r="L777" s="287"/>
      <c r="M777" s="63"/>
      <c r="N777" s="63"/>
      <c r="O777" s="63"/>
      <c r="P777" s="63"/>
      <c r="Q777" s="63"/>
      <c r="R777" s="63"/>
      <c r="S777" s="63"/>
      <c r="T777" s="63"/>
      <c r="U777" s="63"/>
      <c r="V777" s="63"/>
      <c r="W777" s="63"/>
      <c r="X777" s="63"/>
      <c r="Y777" s="63"/>
      <c r="Z777" s="63"/>
    </row>
    <row r="778" spans="1:26" ht="24">
      <c r="A778" s="63"/>
      <c r="B778" s="63"/>
      <c r="C778" s="446"/>
      <c r="D778" s="289"/>
      <c r="E778" s="289"/>
      <c r="F778" s="363"/>
      <c r="G778" s="63"/>
      <c r="H778" s="63"/>
      <c r="I778" s="287"/>
      <c r="J778" s="287"/>
      <c r="K778" s="287"/>
      <c r="L778" s="287"/>
      <c r="M778" s="63"/>
      <c r="N778" s="63"/>
      <c r="O778" s="63"/>
      <c r="P778" s="63"/>
      <c r="Q778" s="63"/>
      <c r="R778" s="63"/>
      <c r="S778" s="63"/>
      <c r="T778" s="63"/>
      <c r="U778" s="63"/>
      <c r="V778" s="63"/>
      <c r="W778" s="63"/>
      <c r="X778" s="63"/>
      <c r="Y778" s="63"/>
      <c r="Z778" s="63"/>
    </row>
    <row r="779" spans="1:26" ht="24">
      <c r="A779" s="63"/>
      <c r="B779" s="63"/>
      <c r="C779" s="446"/>
      <c r="D779" s="289"/>
      <c r="E779" s="289"/>
      <c r="F779" s="363"/>
      <c r="G779" s="63"/>
      <c r="H779" s="63"/>
      <c r="I779" s="287"/>
      <c r="J779" s="287"/>
      <c r="K779" s="287"/>
      <c r="L779" s="287"/>
      <c r="M779" s="63"/>
      <c r="N779" s="63"/>
      <c r="O779" s="63"/>
      <c r="P779" s="63"/>
      <c r="Q779" s="63"/>
      <c r="R779" s="63"/>
      <c r="S779" s="63"/>
      <c r="T779" s="63"/>
      <c r="U779" s="63"/>
      <c r="V779" s="63"/>
      <c r="W779" s="63"/>
      <c r="X779" s="63"/>
      <c r="Y779" s="63"/>
      <c r="Z779" s="63"/>
    </row>
    <row r="780" spans="1:26" ht="24">
      <c r="A780" s="63"/>
      <c r="B780" s="63"/>
      <c r="C780" s="446"/>
      <c r="D780" s="289"/>
      <c r="E780" s="289"/>
      <c r="F780" s="363"/>
      <c r="G780" s="63"/>
      <c r="H780" s="63"/>
      <c r="I780" s="287"/>
      <c r="J780" s="287"/>
      <c r="K780" s="287"/>
      <c r="L780" s="287"/>
      <c r="M780" s="63"/>
      <c r="N780" s="63"/>
      <c r="O780" s="63"/>
      <c r="P780" s="63"/>
      <c r="Q780" s="63"/>
      <c r="R780" s="63"/>
      <c r="S780" s="63"/>
      <c r="T780" s="63"/>
      <c r="U780" s="63"/>
      <c r="V780" s="63"/>
      <c r="W780" s="63"/>
      <c r="X780" s="63"/>
      <c r="Y780" s="63"/>
      <c r="Z780" s="63"/>
    </row>
    <row r="781" spans="1:26" ht="24">
      <c r="A781" s="63"/>
      <c r="B781" s="63"/>
      <c r="C781" s="446"/>
      <c r="D781" s="289"/>
      <c r="E781" s="289"/>
      <c r="F781" s="363"/>
      <c r="G781" s="63"/>
      <c r="H781" s="63"/>
      <c r="I781" s="287"/>
      <c r="J781" s="287"/>
      <c r="K781" s="287"/>
      <c r="L781" s="287"/>
      <c r="M781" s="63"/>
      <c r="N781" s="63"/>
      <c r="O781" s="63"/>
      <c r="P781" s="63"/>
      <c r="Q781" s="63"/>
      <c r="R781" s="63"/>
      <c r="S781" s="63"/>
      <c r="T781" s="63"/>
      <c r="U781" s="63"/>
      <c r="V781" s="63"/>
      <c r="W781" s="63"/>
      <c r="X781" s="63"/>
      <c r="Y781" s="63"/>
      <c r="Z781" s="63"/>
    </row>
    <row r="782" spans="1:26" ht="24">
      <c r="A782" s="63"/>
      <c r="B782" s="63"/>
      <c r="C782" s="446"/>
      <c r="D782" s="289"/>
      <c r="E782" s="289"/>
      <c r="F782" s="363"/>
      <c r="G782" s="63"/>
      <c r="H782" s="63"/>
      <c r="I782" s="287"/>
      <c r="J782" s="287"/>
      <c r="K782" s="287"/>
      <c r="L782" s="287"/>
      <c r="M782" s="63"/>
      <c r="N782" s="63"/>
      <c r="O782" s="63"/>
      <c r="P782" s="63"/>
      <c r="Q782" s="63"/>
      <c r="R782" s="63"/>
      <c r="S782" s="63"/>
      <c r="T782" s="63"/>
      <c r="U782" s="63"/>
      <c r="V782" s="63"/>
      <c r="W782" s="63"/>
      <c r="X782" s="63"/>
      <c r="Y782" s="63"/>
      <c r="Z782" s="63"/>
    </row>
    <row r="783" spans="1:26" ht="24">
      <c r="A783" s="63"/>
      <c r="B783" s="63"/>
      <c r="C783" s="446"/>
      <c r="D783" s="289"/>
      <c r="E783" s="289"/>
      <c r="F783" s="363"/>
      <c r="G783" s="63"/>
      <c r="H783" s="63"/>
      <c r="I783" s="287"/>
      <c r="J783" s="287"/>
      <c r="K783" s="287"/>
      <c r="L783" s="287"/>
      <c r="M783" s="63"/>
      <c r="N783" s="63"/>
      <c r="O783" s="63"/>
      <c r="P783" s="63"/>
      <c r="Q783" s="63"/>
      <c r="R783" s="63"/>
      <c r="S783" s="63"/>
      <c r="T783" s="63"/>
      <c r="U783" s="63"/>
      <c r="V783" s="63"/>
      <c r="W783" s="63"/>
      <c r="X783" s="63"/>
      <c r="Y783" s="63"/>
      <c r="Z783" s="63"/>
    </row>
    <row r="784" spans="1:26" ht="24">
      <c r="A784" s="63"/>
      <c r="B784" s="63"/>
      <c r="C784" s="446"/>
      <c r="D784" s="289"/>
      <c r="E784" s="289"/>
      <c r="F784" s="363"/>
      <c r="G784" s="63"/>
      <c r="H784" s="63"/>
      <c r="I784" s="287"/>
      <c r="J784" s="287"/>
      <c r="K784" s="287"/>
      <c r="L784" s="287"/>
      <c r="M784" s="63"/>
      <c r="N784" s="63"/>
      <c r="O784" s="63"/>
      <c r="P784" s="63"/>
      <c r="Q784" s="63"/>
      <c r="R784" s="63"/>
      <c r="S784" s="63"/>
      <c r="T784" s="63"/>
      <c r="U784" s="63"/>
      <c r="V784" s="63"/>
      <c r="W784" s="63"/>
      <c r="X784" s="63"/>
      <c r="Y784" s="63"/>
      <c r="Z784" s="63"/>
    </row>
    <row r="785" spans="1:26" ht="24">
      <c r="A785" s="63"/>
      <c r="B785" s="63"/>
      <c r="C785" s="446"/>
      <c r="D785" s="289"/>
      <c r="E785" s="289"/>
      <c r="F785" s="363"/>
      <c r="G785" s="63"/>
      <c r="H785" s="63"/>
      <c r="I785" s="287"/>
      <c r="J785" s="287"/>
      <c r="K785" s="287"/>
      <c r="L785" s="287"/>
      <c r="M785" s="63"/>
      <c r="N785" s="63"/>
      <c r="O785" s="63"/>
      <c r="P785" s="63"/>
      <c r="Q785" s="63"/>
      <c r="R785" s="63"/>
      <c r="S785" s="63"/>
      <c r="T785" s="63"/>
      <c r="U785" s="63"/>
      <c r="V785" s="63"/>
      <c r="W785" s="63"/>
      <c r="X785" s="63"/>
      <c r="Y785" s="63"/>
      <c r="Z785" s="63"/>
    </row>
    <row r="786" spans="1:26" ht="24">
      <c r="A786" s="63"/>
      <c r="B786" s="63"/>
      <c r="C786" s="446"/>
      <c r="D786" s="289"/>
      <c r="E786" s="289"/>
      <c r="F786" s="363"/>
      <c r="G786" s="63"/>
      <c r="H786" s="63"/>
      <c r="I786" s="287"/>
      <c r="J786" s="287"/>
      <c r="K786" s="287"/>
      <c r="L786" s="287"/>
      <c r="M786" s="63"/>
      <c r="N786" s="63"/>
      <c r="O786" s="63"/>
      <c r="P786" s="63"/>
      <c r="Q786" s="63"/>
      <c r="R786" s="63"/>
      <c r="S786" s="63"/>
      <c r="T786" s="63"/>
      <c r="U786" s="63"/>
      <c r="V786" s="63"/>
      <c r="W786" s="63"/>
      <c r="X786" s="63"/>
      <c r="Y786" s="63"/>
      <c r="Z786" s="63"/>
    </row>
    <row r="787" spans="1:26" ht="24">
      <c r="A787" s="63"/>
      <c r="B787" s="63"/>
      <c r="C787" s="446"/>
      <c r="D787" s="289"/>
      <c r="E787" s="289"/>
      <c r="F787" s="363"/>
      <c r="G787" s="63"/>
      <c r="H787" s="63"/>
      <c r="I787" s="287"/>
      <c r="J787" s="287"/>
      <c r="K787" s="287"/>
      <c r="L787" s="287"/>
      <c r="M787" s="63"/>
      <c r="N787" s="63"/>
      <c r="O787" s="63"/>
      <c r="P787" s="63"/>
      <c r="Q787" s="63"/>
      <c r="R787" s="63"/>
      <c r="S787" s="63"/>
      <c r="T787" s="63"/>
      <c r="U787" s="63"/>
      <c r="V787" s="63"/>
      <c r="W787" s="63"/>
      <c r="X787" s="63"/>
      <c r="Y787" s="63"/>
      <c r="Z787" s="63"/>
    </row>
    <row r="788" spans="1:26" ht="24">
      <c r="A788" s="63"/>
      <c r="B788" s="63"/>
      <c r="C788" s="446"/>
      <c r="D788" s="289"/>
      <c r="E788" s="289"/>
      <c r="F788" s="363"/>
      <c r="G788" s="63"/>
      <c r="H788" s="63"/>
      <c r="I788" s="287"/>
      <c r="J788" s="287"/>
      <c r="K788" s="287"/>
      <c r="L788" s="287"/>
      <c r="M788" s="63"/>
      <c r="N788" s="63"/>
      <c r="O788" s="63"/>
      <c r="P788" s="63"/>
      <c r="Q788" s="63"/>
      <c r="R788" s="63"/>
      <c r="S788" s="63"/>
      <c r="T788" s="63"/>
      <c r="U788" s="63"/>
      <c r="V788" s="63"/>
      <c r="W788" s="63"/>
      <c r="X788" s="63"/>
      <c r="Y788" s="63"/>
      <c r="Z788" s="63"/>
    </row>
    <row r="789" spans="1:26" ht="24">
      <c r="A789" s="63"/>
      <c r="B789" s="63"/>
      <c r="C789" s="446"/>
      <c r="D789" s="289"/>
      <c r="E789" s="289"/>
      <c r="F789" s="363"/>
      <c r="G789" s="63"/>
      <c r="H789" s="63"/>
      <c r="I789" s="287"/>
      <c r="J789" s="287"/>
      <c r="K789" s="287"/>
      <c r="L789" s="287"/>
      <c r="M789" s="63"/>
      <c r="N789" s="63"/>
      <c r="O789" s="63"/>
      <c r="P789" s="63"/>
      <c r="Q789" s="63"/>
      <c r="R789" s="63"/>
      <c r="S789" s="63"/>
      <c r="T789" s="63"/>
      <c r="U789" s="63"/>
      <c r="V789" s="63"/>
      <c r="W789" s="63"/>
      <c r="X789" s="63"/>
      <c r="Y789" s="63"/>
      <c r="Z789" s="63"/>
    </row>
    <row r="790" spans="1:26" ht="24">
      <c r="A790" s="63"/>
      <c r="B790" s="63"/>
      <c r="C790" s="446"/>
      <c r="D790" s="289"/>
      <c r="E790" s="289"/>
      <c r="F790" s="363"/>
      <c r="G790" s="63"/>
      <c r="H790" s="63"/>
      <c r="I790" s="287"/>
      <c r="J790" s="287"/>
      <c r="K790" s="287"/>
      <c r="L790" s="287"/>
      <c r="M790" s="63"/>
      <c r="N790" s="63"/>
      <c r="O790" s="63"/>
      <c r="P790" s="63"/>
      <c r="Q790" s="63"/>
      <c r="R790" s="63"/>
      <c r="S790" s="63"/>
      <c r="T790" s="63"/>
      <c r="U790" s="63"/>
      <c r="V790" s="63"/>
      <c r="W790" s="63"/>
      <c r="X790" s="63"/>
      <c r="Y790" s="63"/>
      <c r="Z790" s="63"/>
    </row>
    <row r="791" spans="1:26" ht="24">
      <c r="A791" s="63"/>
      <c r="B791" s="63"/>
      <c r="C791" s="446"/>
      <c r="D791" s="289"/>
      <c r="E791" s="289"/>
      <c r="F791" s="363"/>
      <c r="G791" s="63"/>
      <c r="H791" s="63"/>
      <c r="I791" s="287"/>
      <c r="J791" s="287"/>
      <c r="K791" s="287"/>
      <c r="L791" s="287"/>
      <c r="M791" s="63"/>
      <c r="N791" s="63"/>
      <c r="O791" s="63"/>
      <c r="P791" s="63"/>
      <c r="Q791" s="63"/>
      <c r="R791" s="63"/>
      <c r="S791" s="63"/>
      <c r="T791" s="63"/>
      <c r="U791" s="63"/>
      <c r="V791" s="63"/>
      <c r="W791" s="63"/>
      <c r="X791" s="63"/>
      <c r="Y791" s="63"/>
      <c r="Z791" s="63"/>
    </row>
    <row r="792" spans="1:26" ht="24">
      <c r="A792" s="63"/>
      <c r="B792" s="63"/>
      <c r="C792" s="446"/>
      <c r="D792" s="289"/>
      <c r="E792" s="289"/>
      <c r="F792" s="363"/>
      <c r="G792" s="63"/>
      <c r="H792" s="63"/>
      <c r="I792" s="287"/>
      <c r="J792" s="287"/>
      <c r="K792" s="287"/>
      <c r="L792" s="287"/>
      <c r="M792" s="63"/>
      <c r="N792" s="63"/>
      <c r="O792" s="63"/>
      <c r="P792" s="63"/>
      <c r="Q792" s="63"/>
      <c r="R792" s="63"/>
      <c r="S792" s="63"/>
      <c r="T792" s="63"/>
      <c r="U792" s="63"/>
      <c r="V792" s="63"/>
      <c r="W792" s="63"/>
      <c r="X792" s="63"/>
      <c r="Y792" s="63"/>
      <c r="Z792" s="63"/>
    </row>
    <row r="793" spans="1:26" ht="24">
      <c r="A793" s="63"/>
      <c r="B793" s="63"/>
      <c r="C793" s="446"/>
      <c r="D793" s="289"/>
      <c r="E793" s="289"/>
      <c r="F793" s="363"/>
      <c r="G793" s="63"/>
      <c r="H793" s="63"/>
      <c r="I793" s="287"/>
      <c r="J793" s="287"/>
      <c r="K793" s="287"/>
      <c r="L793" s="287"/>
      <c r="M793" s="63"/>
      <c r="N793" s="63"/>
      <c r="O793" s="63"/>
      <c r="P793" s="63"/>
      <c r="Q793" s="63"/>
      <c r="R793" s="63"/>
      <c r="S793" s="63"/>
      <c r="T793" s="63"/>
      <c r="U793" s="63"/>
      <c r="V793" s="63"/>
      <c r="W793" s="63"/>
      <c r="X793" s="63"/>
      <c r="Y793" s="63"/>
      <c r="Z793" s="63"/>
    </row>
    <row r="794" spans="1:26" ht="24">
      <c r="A794" s="63"/>
      <c r="B794" s="63"/>
      <c r="C794" s="446"/>
      <c r="D794" s="289"/>
      <c r="E794" s="289"/>
      <c r="F794" s="363"/>
      <c r="G794" s="63"/>
      <c r="H794" s="63"/>
      <c r="I794" s="287"/>
      <c r="J794" s="287"/>
      <c r="K794" s="287"/>
      <c r="L794" s="287"/>
      <c r="M794" s="63"/>
      <c r="N794" s="63"/>
      <c r="O794" s="63"/>
      <c r="P794" s="63"/>
      <c r="Q794" s="63"/>
      <c r="R794" s="63"/>
      <c r="S794" s="63"/>
      <c r="T794" s="63"/>
      <c r="U794" s="63"/>
      <c r="V794" s="63"/>
      <c r="W794" s="63"/>
      <c r="X794" s="63"/>
      <c r="Y794" s="63"/>
      <c r="Z794" s="63"/>
    </row>
    <row r="795" spans="1:26" ht="24">
      <c r="A795" s="63"/>
      <c r="B795" s="63"/>
      <c r="C795" s="446"/>
      <c r="D795" s="289"/>
      <c r="E795" s="289"/>
      <c r="F795" s="363"/>
      <c r="G795" s="63"/>
      <c r="H795" s="63"/>
      <c r="I795" s="287"/>
      <c r="J795" s="287"/>
      <c r="K795" s="287"/>
      <c r="L795" s="287"/>
      <c r="M795" s="63"/>
      <c r="N795" s="63"/>
      <c r="O795" s="63"/>
      <c r="P795" s="63"/>
      <c r="Q795" s="63"/>
      <c r="R795" s="63"/>
      <c r="S795" s="63"/>
      <c r="T795" s="63"/>
      <c r="U795" s="63"/>
      <c r="V795" s="63"/>
      <c r="W795" s="63"/>
      <c r="X795" s="63"/>
      <c r="Y795" s="63"/>
      <c r="Z795" s="63"/>
    </row>
    <row r="796" spans="1:26" ht="24">
      <c r="A796" s="63"/>
      <c r="B796" s="63"/>
      <c r="C796" s="446"/>
      <c r="D796" s="289"/>
      <c r="E796" s="289"/>
      <c r="F796" s="363"/>
      <c r="G796" s="63"/>
      <c r="H796" s="63"/>
      <c r="I796" s="287"/>
      <c r="J796" s="287"/>
      <c r="K796" s="287"/>
      <c r="L796" s="287"/>
      <c r="M796" s="63"/>
      <c r="N796" s="63"/>
      <c r="O796" s="63"/>
      <c r="P796" s="63"/>
      <c r="Q796" s="63"/>
      <c r="R796" s="63"/>
      <c r="S796" s="63"/>
      <c r="T796" s="63"/>
      <c r="U796" s="63"/>
      <c r="V796" s="63"/>
      <c r="W796" s="63"/>
      <c r="X796" s="63"/>
      <c r="Y796" s="63"/>
      <c r="Z796" s="63"/>
    </row>
    <row r="797" spans="1:26" ht="24">
      <c r="A797" s="63"/>
      <c r="B797" s="63"/>
      <c r="C797" s="446"/>
      <c r="D797" s="289"/>
      <c r="E797" s="289"/>
      <c r="F797" s="363"/>
      <c r="G797" s="63"/>
      <c r="H797" s="63"/>
      <c r="I797" s="287"/>
      <c r="J797" s="287"/>
      <c r="K797" s="287"/>
      <c r="L797" s="287"/>
      <c r="M797" s="63"/>
      <c r="N797" s="63"/>
      <c r="O797" s="63"/>
      <c r="P797" s="63"/>
      <c r="Q797" s="63"/>
      <c r="R797" s="63"/>
      <c r="S797" s="63"/>
      <c r="T797" s="63"/>
      <c r="U797" s="63"/>
      <c r="V797" s="63"/>
      <c r="W797" s="63"/>
      <c r="X797" s="63"/>
      <c r="Y797" s="63"/>
      <c r="Z797" s="63"/>
    </row>
    <row r="798" spans="1:26" ht="24">
      <c r="A798" s="63"/>
      <c r="B798" s="63"/>
      <c r="C798" s="446"/>
      <c r="D798" s="289"/>
      <c r="E798" s="289"/>
      <c r="F798" s="363"/>
      <c r="G798" s="63"/>
      <c r="H798" s="63"/>
      <c r="I798" s="287"/>
      <c r="J798" s="287"/>
      <c r="K798" s="287"/>
      <c r="L798" s="287"/>
      <c r="M798" s="63"/>
      <c r="N798" s="63"/>
      <c r="O798" s="63"/>
      <c r="P798" s="63"/>
      <c r="Q798" s="63"/>
      <c r="R798" s="63"/>
      <c r="S798" s="63"/>
      <c r="T798" s="63"/>
      <c r="U798" s="63"/>
      <c r="V798" s="63"/>
      <c r="W798" s="63"/>
      <c r="X798" s="63"/>
      <c r="Y798" s="63"/>
      <c r="Z798" s="63"/>
    </row>
    <row r="799" spans="1:26" ht="24">
      <c r="A799" s="63"/>
      <c r="B799" s="63"/>
      <c r="C799" s="446"/>
      <c r="D799" s="289"/>
      <c r="E799" s="289"/>
      <c r="F799" s="363"/>
      <c r="G799" s="63"/>
      <c r="H799" s="63"/>
      <c r="I799" s="287"/>
      <c r="J799" s="287"/>
      <c r="K799" s="287"/>
      <c r="L799" s="287"/>
      <c r="M799" s="63"/>
      <c r="N799" s="63"/>
      <c r="O799" s="63"/>
      <c r="P799" s="63"/>
      <c r="Q799" s="63"/>
      <c r="R799" s="63"/>
      <c r="S799" s="63"/>
      <c r="T799" s="63"/>
      <c r="U799" s="63"/>
      <c r="V799" s="63"/>
      <c r="W799" s="63"/>
      <c r="X799" s="63"/>
      <c r="Y799" s="63"/>
      <c r="Z799" s="63"/>
    </row>
    <row r="800" spans="1:26" ht="24">
      <c r="A800" s="63"/>
      <c r="B800" s="63"/>
      <c r="C800" s="446"/>
      <c r="D800" s="289"/>
      <c r="E800" s="289"/>
      <c r="F800" s="363"/>
      <c r="G800" s="63"/>
      <c r="H800" s="63"/>
      <c r="I800" s="287"/>
      <c r="J800" s="287"/>
      <c r="K800" s="287"/>
      <c r="L800" s="287"/>
      <c r="M800" s="63"/>
      <c r="N800" s="63"/>
      <c r="O800" s="63"/>
      <c r="P800" s="63"/>
      <c r="Q800" s="63"/>
      <c r="R800" s="63"/>
      <c r="S800" s="63"/>
      <c r="T800" s="63"/>
      <c r="U800" s="63"/>
      <c r="V800" s="63"/>
      <c r="W800" s="63"/>
      <c r="X800" s="63"/>
      <c r="Y800" s="63"/>
      <c r="Z800" s="63"/>
    </row>
    <row r="801" spans="1:26" ht="24">
      <c r="A801" s="63"/>
      <c r="B801" s="63"/>
      <c r="C801" s="446"/>
      <c r="D801" s="289"/>
      <c r="E801" s="289"/>
      <c r="F801" s="363"/>
      <c r="G801" s="63"/>
      <c r="H801" s="63"/>
      <c r="I801" s="287"/>
      <c r="J801" s="287"/>
      <c r="K801" s="287"/>
      <c r="L801" s="287"/>
      <c r="M801" s="63"/>
      <c r="N801" s="63"/>
      <c r="O801" s="63"/>
      <c r="P801" s="63"/>
      <c r="Q801" s="63"/>
      <c r="R801" s="63"/>
      <c r="S801" s="63"/>
      <c r="T801" s="63"/>
      <c r="U801" s="63"/>
      <c r="V801" s="63"/>
      <c r="W801" s="63"/>
      <c r="X801" s="63"/>
      <c r="Y801" s="63"/>
      <c r="Z801" s="63"/>
    </row>
    <row r="802" spans="1:26" ht="24">
      <c r="A802" s="63"/>
      <c r="B802" s="63"/>
      <c r="C802" s="446"/>
      <c r="D802" s="289"/>
      <c r="E802" s="289"/>
      <c r="F802" s="363"/>
      <c r="G802" s="63"/>
      <c r="H802" s="63"/>
      <c r="I802" s="287"/>
      <c r="J802" s="287"/>
      <c r="K802" s="287"/>
      <c r="L802" s="287"/>
      <c r="M802" s="63"/>
      <c r="N802" s="63"/>
      <c r="O802" s="63"/>
      <c r="P802" s="63"/>
      <c r="Q802" s="63"/>
      <c r="R802" s="63"/>
      <c r="S802" s="63"/>
      <c r="T802" s="63"/>
      <c r="U802" s="63"/>
      <c r="V802" s="63"/>
      <c r="W802" s="63"/>
      <c r="X802" s="63"/>
      <c r="Y802" s="63"/>
      <c r="Z802" s="63"/>
    </row>
    <row r="803" spans="1:26" ht="24">
      <c r="A803" s="63"/>
      <c r="B803" s="63"/>
      <c r="C803" s="446"/>
      <c r="D803" s="289"/>
      <c r="E803" s="289"/>
      <c r="F803" s="363"/>
      <c r="G803" s="63"/>
      <c r="H803" s="63"/>
      <c r="I803" s="287"/>
      <c r="J803" s="287"/>
      <c r="K803" s="287"/>
      <c r="L803" s="287"/>
      <c r="M803" s="63"/>
      <c r="N803" s="63"/>
      <c r="O803" s="63"/>
      <c r="P803" s="63"/>
      <c r="Q803" s="63"/>
      <c r="R803" s="63"/>
      <c r="S803" s="63"/>
      <c r="T803" s="63"/>
      <c r="U803" s="63"/>
      <c r="V803" s="63"/>
      <c r="W803" s="63"/>
      <c r="X803" s="63"/>
      <c r="Y803" s="63"/>
      <c r="Z803" s="63"/>
    </row>
    <row r="804" spans="1:26" ht="24">
      <c r="A804" s="63"/>
      <c r="B804" s="63"/>
      <c r="C804" s="446"/>
      <c r="D804" s="289"/>
      <c r="E804" s="289"/>
      <c r="F804" s="363"/>
      <c r="G804" s="63"/>
      <c r="H804" s="63"/>
      <c r="I804" s="287"/>
      <c r="J804" s="287"/>
      <c r="K804" s="287"/>
      <c r="L804" s="287"/>
      <c r="M804" s="63"/>
      <c r="N804" s="63"/>
      <c r="O804" s="63"/>
      <c r="P804" s="63"/>
      <c r="Q804" s="63"/>
      <c r="R804" s="63"/>
      <c r="S804" s="63"/>
      <c r="T804" s="63"/>
      <c r="U804" s="63"/>
      <c r="V804" s="63"/>
      <c r="W804" s="63"/>
      <c r="X804" s="63"/>
      <c r="Y804" s="63"/>
      <c r="Z804" s="63"/>
    </row>
    <row r="805" spans="1:26" ht="24">
      <c r="A805" s="63"/>
      <c r="B805" s="63"/>
      <c r="C805" s="446"/>
      <c r="D805" s="289"/>
      <c r="E805" s="289"/>
      <c r="F805" s="363"/>
      <c r="G805" s="63"/>
      <c r="H805" s="63"/>
      <c r="I805" s="287"/>
      <c r="J805" s="287"/>
      <c r="K805" s="287"/>
      <c r="L805" s="287"/>
      <c r="M805" s="63"/>
      <c r="N805" s="63"/>
      <c r="O805" s="63"/>
      <c r="P805" s="63"/>
      <c r="Q805" s="63"/>
      <c r="R805" s="63"/>
      <c r="S805" s="63"/>
      <c r="T805" s="63"/>
      <c r="U805" s="63"/>
      <c r="V805" s="63"/>
      <c r="W805" s="63"/>
      <c r="X805" s="63"/>
      <c r="Y805" s="63"/>
      <c r="Z805" s="63"/>
    </row>
    <row r="806" spans="1:26" ht="24">
      <c r="A806" s="63"/>
      <c r="B806" s="63"/>
      <c r="C806" s="446"/>
      <c r="D806" s="289"/>
      <c r="E806" s="289"/>
      <c r="F806" s="363"/>
      <c r="G806" s="63"/>
      <c r="H806" s="63"/>
      <c r="I806" s="287"/>
      <c r="J806" s="287"/>
      <c r="K806" s="287"/>
      <c r="L806" s="287"/>
      <c r="M806" s="63"/>
      <c r="N806" s="63"/>
      <c r="O806" s="63"/>
      <c r="P806" s="63"/>
      <c r="Q806" s="63"/>
      <c r="R806" s="63"/>
      <c r="S806" s="63"/>
      <c r="T806" s="63"/>
      <c r="U806" s="63"/>
      <c r="V806" s="63"/>
      <c r="W806" s="63"/>
      <c r="X806" s="63"/>
      <c r="Y806" s="63"/>
      <c r="Z806" s="63"/>
    </row>
    <row r="807" spans="1:26" ht="24">
      <c r="A807" s="63"/>
      <c r="B807" s="63"/>
      <c r="C807" s="446"/>
      <c r="D807" s="289"/>
      <c r="E807" s="289"/>
      <c r="F807" s="363"/>
      <c r="G807" s="63"/>
      <c r="H807" s="63"/>
      <c r="I807" s="287"/>
      <c r="J807" s="287"/>
      <c r="K807" s="287"/>
      <c r="L807" s="287"/>
      <c r="M807" s="63"/>
      <c r="N807" s="63"/>
      <c r="O807" s="63"/>
      <c r="P807" s="63"/>
      <c r="Q807" s="63"/>
      <c r="R807" s="63"/>
      <c r="S807" s="63"/>
      <c r="T807" s="63"/>
      <c r="U807" s="63"/>
      <c r="V807" s="63"/>
      <c r="W807" s="63"/>
      <c r="X807" s="63"/>
      <c r="Y807" s="63"/>
      <c r="Z807" s="63"/>
    </row>
    <row r="808" spans="1:26" ht="24">
      <c r="A808" s="63"/>
      <c r="B808" s="63"/>
      <c r="C808" s="446"/>
      <c r="D808" s="289"/>
      <c r="E808" s="289"/>
      <c r="F808" s="363"/>
      <c r="G808" s="63"/>
      <c r="H808" s="63"/>
      <c r="I808" s="287"/>
      <c r="J808" s="287"/>
      <c r="K808" s="287"/>
      <c r="L808" s="287"/>
      <c r="M808" s="63"/>
      <c r="N808" s="63"/>
      <c r="O808" s="63"/>
      <c r="P808" s="63"/>
      <c r="Q808" s="63"/>
      <c r="R808" s="63"/>
      <c r="S808" s="63"/>
      <c r="T808" s="63"/>
      <c r="U808" s="63"/>
      <c r="V808" s="63"/>
      <c r="W808" s="63"/>
      <c r="X808" s="63"/>
      <c r="Y808" s="63"/>
      <c r="Z808" s="63"/>
    </row>
    <row r="809" spans="1:26" ht="24">
      <c r="A809" s="63"/>
      <c r="B809" s="63"/>
      <c r="C809" s="446"/>
      <c r="D809" s="289"/>
      <c r="E809" s="289"/>
      <c r="F809" s="363"/>
      <c r="G809" s="63"/>
      <c r="H809" s="63"/>
      <c r="I809" s="287"/>
      <c r="J809" s="287"/>
      <c r="K809" s="287"/>
      <c r="L809" s="287"/>
      <c r="M809" s="63"/>
      <c r="N809" s="63"/>
      <c r="O809" s="63"/>
      <c r="P809" s="63"/>
      <c r="Q809" s="63"/>
      <c r="R809" s="63"/>
      <c r="S809" s="63"/>
      <c r="T809" s="63"/>
      <c r="U809" s="63"/>
      <c r="V809" s="63"/>
      <c r="W809" s="63"/>
      <c r="X809" s="63"/>
      <c r="Y809" s="63"/>
      <c r="Z809" s="63"/>
    </row>
    <row r="810" spans="1:26" ht="24">
      <c r="A810" s="63"/>
      <c r="B810" s="63"/>
      <c r="C810" s="446"/>
      <c r="D810" s="289"/>
      <c r="E810" s="289"/>
      <c r="F810" s="363"/>
      <c r="G810" s="63"/>
      <c r="H810" s="63"/>
      <c r="I810" s="287"/>
      <c r="J810" s="287"/>
      <c r="K810" s="287"/>
      <c r="L810" s="287"/>
      <c r="M810" s="63"/>
      <c r="N810" s="63"/>
      <c r="O810" s="63"/>
      <c r="P810" s="63"/>
      <c r="Q810" s="63"/>
      <c r="R810" s="63"/>
      <c r="S810" s="63"/>
      <c r="T810" s="63"/>
      <c r="U810" s="63"/>
      <c r="V810" s="63"/>
      <c r="W810" s="63"/>
      <c r="X810" s="63"/>
      <c r="Y810" s="63"/>
      <c r="Z810" s="63"/>
    </row>
    <row r="811" spans="1:26" ht="24">
      <c r="A811" s="63"/>
      <c r="B811" s="63"/>
      <c r="C811" s="446"/>
      <c r="D811" s="289"/>
      <c r="E811" s="289"/>
      <c r="F811" s="363"/>
      <c r="G811" s="63"/>
      <c r="H811" s="63"/>
      <c r="I811" s="287"/>
      <c r="J811" s="287"/>
      <c r="K811" s="287"/>
      <c r="L811" s="287"/>
      <c r="M811" s="63"/>
      <c r="N811" s="63"/>
      <c r="O811" s="63"/>
      <c r="P811" s="63"/>
      <c r="Q811" s="63"/>
      <c r="R811" s="63"/>
      <c r="S811" s="63"/>
      <c r="T811" s="63"/>
      <c r="U811" s="63"/>
      <c r="V811" s="63"/>
      <c r="W811" s="63"/>
      <c r="X811" s="63"/>
      <c r="Y811" s="63"/>
      <c r="Z811" s="63"/>
    </row>
    <row r="812" spans="1:26" ht="24">
      <c r="A812" s="63"/>
      <c r="B812" s="63"/>
      <c r="C812" s="446"/>
      <c r="D812" s="289"/>
      <c r="E812" s="289"/>
      <c r="F812" s="363"/>
      <c r="G812" s="63"/>
      <c r="H812" s="63"/>
      <c r="I812" s="287"/>
      <c r="J812" s="287"/>
      <c r="K812" s="287"/>
      <c r="L812" s="287"/>
      <c r="M812" s="63"/>
      <c r="N812" s="63"/>
      <c r="O812" s="63"/>
      <c r="P812" s="63"/>
      <c r="Q812" s="63"/>
      <c r="R812" s="63"/>
      <c r="S812" s="63"/>
      <c r="T812" s="63"/>
      <c r="U812" s="63"/>
      <c r="V812" s="63"/>
      <c r="W812" s="63"/>
      <c r="X812" s="63"/>
      <c r="Y812" s="63"/>
      <c r="Z812" s="63"/>
    </row>
    <row r="813" spans="1:26" ht="24">
      <c r="A813" s="63"/>
      <c r="B813" s="63"/>
      <c r="C813" s="446"/>
      <c r="D813" s="289"/>
      <c r="E813" s="289"/>
      <c r="F813" s="363"/>
      <c r="G813" s="63"/>
      <c r="H813" s="63"/>
      <c r="I813" s="287"/>
      <c r="J813" s="287"/>
      <c r="K813" s="287"/>
      <c r="L813" s="287"/>
      <c r="M813" s="63"/>
      <c r="N813" s="63"/>
      <c r="O813" s="63"/>
      <c r="P813" s="63"/>
      <c r="Q813" s="63"/>
      <c r="R813" s="63"/>
      <c r="S813" s="63"/>
      <c r="T813" s="63"/>
      <c r="U813" s="63"/>
      <c r="V813" s="63"/>
      <c r="W813" s="63"/>
      <c r="X813" s="63"/>
      <c r="Y813" s="63"/>
      <c r="Z813" s="63"/>
    </row>
    <row r="814" spans="1:26" ht="24">
      <c r="A814" s="63"/>
      <c r="B814" s="63"/>
      <c r="C814" s="446"/>
      <c r="D814" s="289"/>
      <c r="E814" s="289"/>
      <c r="F814" s="363"/>
      <c r="G814" s="63"/>
      <c r="H814" s="63"/>
      <c r="I814" s="287"/>
      <c r="J814" s="287"/>
      <c r="K814" s="287"/>
      <c r="L814" s="287"/>
      <c r="M814" s="63"/>
      <c r="N814" s="63"/>
      <c r="O814" s="63"/>
      <c r="P814" s="63"/>
      <c r="Q814" s="63"/>
      <c r="R814" s="63"/>
      <c r="S814" s="63"/>
      <c r="T814" s="63"/>
      <c r="U814" s="63"/>
      <c r="V814" s="63"/>
      <c r="W814" s="63"/>
      <c r="X814" s="63"/>
      <c r="Y814" s="63"/>
      <c r="Z814" s="63"/>
    </row>
    <row r="815" spans="1:26" ht="24">
      <c r="A815" s="63"/>
      <c r="B815" s="63"/>
      <c r="C815" s="446"/>
      <c r="D815" s="289"/>
      <c r="E815" s="289"/>
      <c r="F815" s="363"/>
      <c r="G815" s="63"/>
      <c r="H815" s="63"/>
      <c r="I815" s="287"/>
      <c r="J815" s="287"/>
      <c r="K815" s="287"/>
      <c r="L815" s="287"/>
      <c r="M815" s="63"/>
      <c r="N815" s="63"/>
      <c r="O815" s="63"/>
      <c r="P815" s="63"/>
      <c r="Q815" s="63"/>
      <c r="R815" s="63"/>
      <c r="S815" s="63"/>
      <c r="T815" s="63"/>
      <c r="U815" s="63"/>
      <c r="V815" s="63"/>
      <c r="W815" s="63"/>
      <c r="X815" s="63"/>
      <c r="Y815" s="63"/>
      <c r="Z815" s="63"/>
    </row>
    <row r="816" spans="1:26" ht="24">
      <c r="A816" s="63"/>
      <c r="B816" s="63"/>
      <c r="C816" s="446"/>
      <c r="D816" s="289"/>
      <c r="E816" s="289"/>
      <c r="F816" s="363"/>
      <c r="G816" s="63"/>
      <c r="H816" s="63"/>
      <c r="I816" s="287"/>
      <c r="J816" s="287"/>
      <c r="K816" s="287"/>
      <c r="L816" s="287"/>
      <c r="M816" s="63"/>
      <c r="N816" s="63"/>
      <c r="O816" s="63"/>
      <c r="P816" s="63"/>
      <c r="Q816" s="63"/>
      <c r="R816" s="63"/>
      <c r="S816" s="63"/>
      <c r="T816" s="63"/>
      <c r="U816" s="63"/>
      <c r="V816" s="63"/>
      <c r="W816" s="63"/>
      <c r="X816" s="63"/>
      <c r="Y816" s="63"/>
      <c r="Z816" s="63"/>
    </row>
    <row r="817" spans="1:26" ht="24">
      <c r="A817" s="63"/>
      <c r="B817" s="63"/>
      <c r="C817" s="446"/>
      <c r="D817" s="289"/>
      <c r="E817" s="289"/>
      <c r="F817" s="363"/>
      <c r="G817" s="63"/>
      <c r="H817" s="63"/>
      <c r="I817" s="287"/>
      <c r="J817" s="287"/>
      <c r="K817" s="287"/>
      <c r="L817" s="287"/>
      <c r="M817" s="63"/>
      <c r="N817" s="63"/>
      <c r="O817" s="63"/>
      <c r="P817" s="63"/>
      <c r="Q817" s="63"/>
      <c r="R817" s="63"/>
      <c r="S817" s="63"/>
      <c r="T817" s="63"/>
      <c r="U817" s="63"/>
      <c r="V817" s="63"/>
      <c r="W817" s="63"/>
      <c r="X817" s="63"/>
      <c r="Y817" s="63"/>
      <c r="Z817" s="63"/>
    </row>
    <row r="818" spans="1:26" ht="24">
      <c r="A818" s="63"/>
      <c r="B818" s="63"/>
      <c r="C818" s="446"/>
      <c r="D818" s="289"/>
      <c r="E818" s="289"/>
      <c r="F818" s="363"/>
      <c r="G818" s="63"/>
      <c r="H818" s="63"/>
      <c r="I818" s="287"/>
      <c r="J818" s="287"/>
      <c r="K818" s="287"/>
      <c r="L818" s="287"/>
      <c r="M818" s="63"/>
      <c r="N818" s="63"/>
      <c r="O818" s="63"/>
      <c r="P818" s="63"/>
      <c r="Q818" s="63"/>
      <c r="R818" s="63"/>
      <c r="S818" s="63"/>
      <c r="T818" s="63"/>
      <c r="U818" s="63"/>
      <c r="V818" s="63"/>
      <c r="W818" s="63"/>
      <c r="X818" s="63"/>
      <c r="Y818" s="63"/>
      <c r="Z818" s="63"/>
    </row>
    <row r="819" spans="1:26" ht="24">
      <c r="A819" s="63"/>
      <c r="B819" s="63"/>
      <c r="C819" s="446"/>
      <c r="D819" s="289"/>
      <c r="E819" s="289"/>
      <c r="F819" s="363"/>
      <c r="G819" s="63"/>
      <c r="H819" s="63"/>
      <c r="I819" s="287"/>
      <c r="J819" s="287"/>
      <c r="K819" s="287"/>
      <c r="L819" s="287"/>
      <c r="M819" s="63"/>
      <c r="N819" s="63"/>
      <c r="O819" s="63"/>
      <c r="P819" s="63"/>
      <c r="Q819" s="63"/>
      <c r="R819" s="63"/>
      <c r="S819" s="63"/>
      <c r="T819" s="63"/>
      <c r="U819" s="63"/>
      <c r="V819" s="63"/>
      <c r="W819" s="63"/>
      <c r="X819" s="63"/>
      <c r="Y819" s="63"/>
      <c r="Z819" s="63"/>
    </row>
    <row r="820" spans="1:26" ht="24">
      <c r="A820" s="63"/>
      <c r="B820" s="63"/>
      <c r="C820" s="446"/>
      <c r="D820" s="289"/>
      <c r="E820" s="289"/>
      <c r="F820" s="363"/>
      <c r="G820" s="63"/>
      <c r="H820" s="63"/>
      <c r="I820" s="287"/>
      <c r="J820" s="287"/>
      <c r="K820" s="287"/>
      <c r="L820" s="287"/>
      <c r="M820" s="63"/>
      <c r="N820" s="63"/>
      <c r="O820" s="63"/>
      <c r="P820" s="63"/>
      <c r="Q820" s="63"/>
      <c r="R820" s="63"/>
      <c r="S820" s="63"/>
      <c r="T820" s="63"/>
      <c r="U820" s="63"/>
      <c r="V820" s="63"/>
      <c r="W820" s="63"/>
      <c r="X820" s="63"/>
      <c r="Y820" s="63"/>
      <c r="Z820" s="63"/>
    </row>
    <row r="821" spans="1:26" ht="24">
      <c r="A821" s="63"/>
      <c r="B821" s="63"/>
      <c r="C821" s="446"/>
      <c r="D821" s="289"/>
      <c r="E821" s="289"/>
      <c r="F821" s="363"/>
      <c r="G821" s="63"/>
      <c r="H821" s="63"/>
      <c r="I821" s="287"/>
      <c r="J821" s="287"/>
      <c r="K821" s="287"/>
      <c r="L821" s="287"/>
      <c r="M821" s="63"/>
      <c r="N821" s="63"/>
      <c r="O821" s="63"/>
      <c r="P821" s="63"/>
      <c r="Q821" s="63"/>
      <c r="R821" s="63"/>
      <c r="S821" s="63"/>
      <c r="T821" s="63"/>
      <c r="U821" s="63"/>
      <c r="V821" s="63"/>
      <c r="W821" s="63"/>
      <c r="X821" s="63"/>
      <c r="Y821" s="63"/>
      <c r="Z821" s="63"/>
    </row>
    <row r="822" spans="1:26" ht="24">
      <c r="A822" s="63"/>
      <c r="B822" s="63"/>
      <c r="C822" s="446"/>
      <c r="D822" s="289"/>
      <c r="E822" s="289"/>
      <c r="F822" s="363"/>
      <c r="G822" s="63"/>
      <c r="H822" s="63"/>
      <c r="I822" s="287"/>
      <c r="J822" s="287"/>
      <c r="K822" s="287"/>
      <c r="L822" s="287"/>
      <c r="M822" s="63"/>
      <c r="N822" s="63"/>
      <c r="O822" s="63"/>
      <c r="P822" s="63"/>
      <c r="Q822" s="63"/>
      <c r="R822" s="63"/>
      <c r="S822" s="63"/>
      <c r="T822" s="63"/>
      <c r="U822" s="63"/>
      <c r="V822" s="63"/>
      <c r="W822" s="63"/>
      <c r="X822" s="63"/>
      <c r="Y822" s="63"/>
      <c r="Z822" s="63"/>
    </row>
    <row r="823" spans="1:26" ht="24">
      <c r="A823" s="63"/>
      <c r="B823" s="63"/>
      <c r="C823" s="446"/>
      <c r="D823" s="289"/>
      <c r="E823" s="289"/>
      <c r="F823" s="363"/>
      <c r="G823" s="63"/>
      <c r="H823" s="63"/>
      <c r="I823" s="287"/>
      <c r="J823" s="287"/>
      <c r="K823" s="287"/>
      <c r="L823" s="287"/>
      <c r="M823" s="63"/>
      <c r="N823" s="63"/>
      <c r="O823" s="63"/>
      <c r="P823" s="63"/>
      <c r="Q823" s="63"/>
      <c r="R823" s="63"/>
      <c r="S823" s="63"/>
      <c r="T823" s="63"/>
      <c r="U823" s="63"/>
      <c r="V823" s="63"/>
      <c r="W823" s="63"/>
      <c r="X823" s="63"/>
      <c r="Y823" s="63"/>
      <c r="Z823" s="63"/>
    </row>
    <row r="824" spans="1:26" ht="24">
      <c r="A824" s="63"/>
      <c r="B824" s="63"/>
      <c r="C824" s="446"/>
      <c r="D824" s="289"/>
      <c r="E824" s="289"/>
      <c r="F824" s="363"/>
      <c r="G824" s="63"/>
      <c r="H824" s="63"/>
      <c r="I824" s="287"/>
      <c r="J824" s="287"/>
      <c r="K824" s="287"/>
      <c r="L824" s="287"/>
      <c r="M824" s="63"/>
      <c r="N824" s="63"/>
      <c r="O824" s="63"/>
      <c r="P824" s="63"/>
      <c r="Q824" s="63"/>
      <c r="R824" s="63"/>
      <c r="S824" s="63"/>
      <c r="T824" s="63"/>
      <c r="U824" s="63"/>
      <c r="V824" s="63"/>
      <c r="W824" s="63"/>
      <c r="X824" s="63"/>
      <c r="Y824" s="63"/>
      <c r="Z824" s="63"/>
    </row>
    <row r="825" spans="1:26" ht="24">
      <c r="A825" s="63"/>
      <c r="B825" s="63"/>
      <c r="C825" s="446"/>
      <c r="D825" s="289"/>
      <c r="E825" s="289"/>
      <c r="F825" s="363"/>
      <c r="G825" s="63"/>
      <c r="H825" s="63"/>
      <c r="I825" s="287"/>
      <c r="J825" s="287"/>
      <c r="K825" s="287"/>
      <c r="L825" s="287"/>
      <c r="M825" s="63"/>
      <c r="N825" s="63"/>
      <c r="O825" s="63"/>
      <c r="P825" s="63"/>
      <c r="Q825" s="63"/>
      <c r="R825" s="63"/>
      <c r="S825" s="63"/>
      <c r="T825" s="63"/>
      <c r="U825" s="63"/>
      <c r="V825" s="63"/>
      <c r="W825" s="63"/>
      <c r="X825" s="63"/>
      <c r="Y825" s="63"/>
      <c r="Z825" s="63"/>
    </row>
    <row r="826" spans="1:26" ht="24">
      <c r="A826" s="63"/>
      <c r="B826" s="63"/>
      <c r="C826" s="446"/>
      <c r="D826" s="289"/>
      <c r="E826" s="289"/>
      <c r="F826" s="363"/>
      <c r="G826" s="63"/>
      <c r="H826" s="63"/>
      <c r="I826" s="287"/>
      <c r="J826" s="287"/>
      <c r="K826" s="287"/>
      <c r="L826" s="287"/>
      <c r="M826" s="63"/>
      <c r="N826" s="63"/>
      <c r="O826" s="63"/>
      <c r="P826" s="63"/>
      <c r="Q826" s="63"/>
      <c r="R826" s="63"/>
      <c r="S826" s="63"/>
      <c r="T826" s="63"/>
      <c r="U826" s="63"/>
      <c r="V826" s="63"/>
      <c r="W826" s="63"/>
      <c r="X826" s="63"/>
      <c r="Y826" s="63"/>
      <c r="Z826" s="63"/>
    </row>
    <row r="827" spans="1:26" ht="24">
      <c r="A827" s="63"/>
      <c r="B827" s="63"/>
      <c r="C827" s="446"/>
      <c r="D827" s="289"/>
      <c r="E827" s="289"/>
      <c r="F827" s="363"/>
      <c r="G827" s="63"/>
      <c r="H827" s="63"/>
      <c r="I827" s="287"/>
      <c r="J827" s="287"/>
      <c r="K827" s="287"/>
      <c r="L827" s="287"/>
      <c r="M827" s="63"/>
      <c r="N827" s="63"/>
      <c r="O827" s="63"/>
      <c r="P827" s="63"/>
      <c r="Q827" s="63"/>
      <c r="R827" s="63"/>
      <c r="S827" s="63"/>
      <c r="T827" s="63"/>
      <c r="U827" s="63"/>
      <c r="V827" s="63"/>
      <c r="W827" s="63"/>
      <c r="X827" s="63"/>
      <c r="Y827" s="63"/>
      <c r="Z827" s="63"/>
    </row>
    <row r="828" spans="1:26" ht="24">
      <c r="A828" s="63"/>
      <c r="B828" s="63"/>
      <c r="C828" s="446"/>
      <c r="D828" s="289"/>
      <c r="E828" s="289"/>
      <c r="F828" s="363"/>
      <c r="G828" s="63"/>
      <c r="H828" s="63"/>
      <c r="I828" s="287"/>
      <c r="J828" s="287"/>
      <c r="K828" s="287"/>
      <c r="L828" s="287"/>
      <c r="M828" s="63"/>
      <c r="N828" s="63"/>
      <c r="O828" s="63"/>
      <c r="P828" s="63"/>
      <c r="Q828" s="63"/>
      <c r="R828" s="63"/>
      <c r="S828" s="63"/>
      <c r="T828" s="63"/>
      <c r="U828" s="63"/>
      <c r="V828" s="63"/>
      <c r="W828" s="63"/>
      <c r="X828" s="63"/>
      <c r="Y828" s="63"/>
      <c r="Z828" s="63"/>
    </row>
    <row r="829" spans="1:26" ht="24">
      <c r="A829" s="63"/>
      <c r="B829" s="63"/>
      <c r="C829" s="446"/>
      <c r="D829" s="289"/>
      <c r="E829" s="289"/>
      <c r="F829" s="363"/>
      <c r="G829" s="63"/>
      <c r="H829" s="63"/>
      <c r="I829" s="287"/>
      <c r="J829" s="287"/>
      <c r="K829" s="287"/>
      <c r="L829" s="287"/>
      <c r="M829" s="63"/>
      <c r="N829" s="63"/>
      <c r="O829" s="63"/>
      <c r="P829" s="63"/>
      <c r="Q829" s="63"/>
      <c r="R829" s="63"/>
      <c r="S829" s="63"/>
      <c r="T829" s="63"/>
      <c r="U829" s="63"/>
      <c r="V829" s="63"/>
      <c r="W829" s="63"/>
      <c r="X829" s="63"/>
      <c r="Y829" s="63"/>
      <c r="Z829" s="63"/>
    </row>
    <row r="830" spans="1:26" ht="24">
      <c r="A830" s="63"/>
      <c r="B830" s="63"/>
      <c r="C830" s="446"/>
      <c r="D830" s="289"/>
      <c r="E830" s="289"/>
      <c r="F830" s="363"/>
      <c r="G830" s="63"/>
      <c r="H830" s="63"/>
      <c r="I830" s="287"/>
      <c r="J830" s="287"/>
      <c r="K830" s="287"/>
      <c r="L830" s="287"/>
      <c r="M830" s="63"/>
      <c r="N830" s="63"/>
      <c r="O830" s="63"/>
      <c r="P830" s="63"/>
      <c r="Q830" s="63"/>
      <c r="R830" s="63"/>
      <c r="S830" s="63"/>
      <c r="T830" s="63"/>
      <c r="U830" s="63"/>
      <c r="V830" s="63"/>
      <c r="W830" s="63"/>
      <c r="X830" s="63"/>
      <c r="Y830" s="63"/>
      <c r="Z830" s="63"/>
    </row>
    <row r="831" spans="1:26" ht="24">
      <c r="A831" s="63"/>
      <c r="B831" s="63"/>
      <c r="C831" s="446"/>
      <c r="D831" s="289"/>
      <c r="E831" s="289"/>
      <c r="F831" s="363"/>
      <c r="G831" s="63"/>
      <c r="H831" s="63"/>
      <c r="I831" s="287"/>
      <c r="J831" s="287"/>
      <c r="K831" s="287"/>
      <c r="L831" s="287"/>
      <c r="M831" s="63"/>
      <c r="N831" s="63"/>
      <c r="O831" s="63"/>
      <c r="P831" s="63"/>
      <c r="Q831" s="63"/>
      <c r="R831" s="63"/>
      <c r="S831" s="63"/>
      <c r="T831" s="63"/>
      <c r="U831" s="63"/>
      <c r="V831" s="63"/>
      <c r="W831" s="63"/>
      <c r="X831" s="63"/>
      <c r="Y831" s="63"/>
      <c r="Z831" s="63"/>
    </row>
    <row r="832" spans="1:26" ht="24">
      <c r="A832" s="63"/>
      <c r="B832" s="63"/>
      <c r="C832" s="446"/>
      <c r="D832" s="289"/>
      <c r="E832" s="289"/>
      <c r="F832" s="363"/>
      <c r="G832" s="63"/>
      <c r="H832" s="63"/>
      <c r="I832" s="287"/>
      <c r="J832" s="287"/>
      <c r="K832" s="287"/>
      <c r="L832" s="287"/>
      <c r="M832" s="63"/>
      <c r="N832" s="63"/>
      <c r="O832" s="63"/>
      <c r="P832" s="63"/>
      <c r="Q832" s="63"/>
      <c r="R832" s="63"/>
      <c r="S832" s="63"/>
      <c r="T832" s="63"/>
      <c r="U832" s="63"/>
      <c r="V832" s="63"/>
      <c r="W832" s="63"/>
      <c r="X832" s="63"/>
      <c r="Y832" s="63"/>
      <c r="Z832" s="63"/>
    </row>
    <row r="833" spans="1:26" ht="24">
      <c r="A833" s="63"/>
      <c r="B833" s="63"/>
      <c r="C833" s="446"/>
      <c r="D833" s="289"/>
      <c r="E833" s="289"/>
      <c r="F833" s="363"/>
      <c r="G833" s="63"/>
      <c r="H833" s="63"/>
      <c r="I833" s="287"/>
      <c r="J833" s="287"/>
      <c r="K833" s="287"/>
      <c r="L833" s="287"/>
      <c r="M833" s="63"/>
      <c r="N833" s="63"/>
      <c r="O833" s="63"/>
      <c r="P833" s="63"/>
      <c r="Q833" s="63"/>
      <c r="R833" s="63"/>
      <c r="S833" s="63"/>
      <c r="T833" s="63"/>
      <c r="U833" s="63"/>
      <c r="V833" s="63"/>
      <c r="W833" s="63"/>
      <c r="X833" s="63"/>
      <c r="Y833" s="63"/>
      <c r="Z833" s="63"/>
    </row>
    <row r="834" spans="1:26" ht="24">
      <c r="A834" s="63"/>
      <c r="B834" s="63"/>
      <c r="C834" s="446"/>
      <c r="D834" s="289"/>
      <c r="E834" s="289"/>
      <c r="F834" s="363"/>
      <c r="G834" s="63"/>
      <c r="H834" s="63"/>
      <c r="I834" s="287"/>
      <c r="J834" s="287"/>
      <c r="K834" s="287"/>
      <c r="L834" s="287"/>
      <c r="M834" s="63"/>
      <c r="N834" s="63"/>
      <c r="O834" s="63"/>
      <c r="P834" s="63"/>
      <c r="Q834" s="63"/>
      <c r="R834" s="63"/>
      <c r="S834" s="63"/>
      <c r="T834" s="63"/>
      <c r="U834" s="63"/>
      <c r="V834" s="63"/>
      <c r="W834" s="63"/>
      <c r="X834" s="63"/>
      <c r="Y834" s="63"/>
      <c r="Z834" s="63"/>
    </row>
    <row r="835" spans="1:26" ht="24">
      <c r="A835" s="63"/>
      <c r="B835" s="63"/>
      <c r="C835" s="446"/>
      <c r="D835" s="289"/>
      <c r="E835" s="289"/>
      <c r="F835" s="363"/>
      <c r="G835" s="63"/>
      <c r="H835" s="63"/>
      <c r="I835" s="287"/>
      <c r="J835" s="287"/>
      <c r="K835" s="287"/>
      <c r="L835" s="287"/>
      <c r="M835" s="63"/>
      <c r="N835" s="63"/>
      <c r="O835" s="63"/>
      <c r="P835" s="63"/>
      <c r="Q835" s="63"/>
      <c r="R835" s="63"/>
      <c r="S835" s="63"/>
      <c r="T835" s="63"/>
      <c r="U835" s="63"/>
      <c r="V835" s="63"/>
      <c r="W835" s="63"/>
      <c r="X835" s="63"/>
      <c r="Y835" s="63"/>
      <c r="Z835" s="63"/>
    </row>
    <row r="836" spans="1:26" ht="24">
      <c r="A836" s="63"/>
      <c r="B836" s="63"/>
      <c r="C836" s="446"/>
      <c r="D836" s="289"/>
      <c r="E836" s="289"/>
      <c r="F836" s="363"/>
      <c r="G836" s="63"/>
      <c r="H836" s="63"/>
      <c r="I836" s="287"/>
      <c r="J836" s="287"/>
      <c r="K836" s="287"/>
      <c r="L836" s="287"/>
      <c r="M836" s="63"/>
      <c r="N836" s="63"/>
      <c r="O836" s="63"/>
      <c r="P836" s="63"/>
      <c r="Q836" s="63"/>
      <c r="R836" s="63"/>
      <c r="S836" s="63"/>
      <c r="T836" s="63"/>
      <c r="U836" s="63"/>
      <c r="V836" s="63"/>
      <c r="W836" s="63"/>
      <c r="X836" s="63"/>
      <c r="Y836" s="63"/>
      <c r="Z836" s="63"/>
    </row>
    <row r="837" spans="1:26" ht="24">
      <c r="A837" s="63"/>
      <c r="B837" s="63"/>
      <c r="C837" s="446"/>
      <c r="D837" s="289"/>
      <c r="E837" s="289"/>
      <c r="F837" s="363"/>
      <c r="G837" s="63"/>
      <c r="H837" s="63"/>
      <c r="I837" s="287"/>
      <c r="J837" s="287"/>
      <c r="K837" s="287"/>
      <c r="L837" s="287"/>
      <c r="M837" s="63"/>
      <c r="N837" s="63"/>
      <c r="O837" s="63"/>
      <c r="P837" s="63"/>
      <c r="Q837" s="63"/>
      <c r="R837" s="63"/>
      <c r="S837" s="63"/>
      <c r="T837" s="63"/>
      <c r="U837" s="63"/>
      <c r="V837" s="63"/>
      <c r="W837" s="63"/>
      <c r="X837" s="63"/>
      <c r="Y837" s="63"/>
      <c r="Z837" s="63"/>
    </row>
    <row r="838" spans="1:26" ht="24">
      <c r="A838" s="63"/>
      <c r="B838" s="63"/>
      <c r="C838" s="446"/>
      <c r="D838" s="289"/>
      <c r="E838" s="289"/>
      <c r="F838" s="363"/>
      <c r="G838" s="63"/>
      <c r="H838" s="63"/>
      <c r="I838" s="287"/>
      <c r="J838" s="287"/>
      <c r="K838" s="287"/>
      <c r="L838" s="287"/>
      <c r="M838" s="63"/>
      <c r="N838" s="63"/>
      <c r="O838" s="63"/>
      <c r="P838" s="63"/>
      <c r="Q838" s="63"/>
      <c r="R838" s="63"/>
      <c r="S838" s="63"/>
      <c r="T838" s="63"/>
      <c r="U838" s="63"/>
      <c r="V838" s="63"/>
      <c r="W838" s="63"/>
      <c r="X838" s="63"/>
      <c r="Y838" s="63"/>
      <c r="Z838" s="63"/>
    </row>
    <row r="839" spans="1:26" ht="24">
      <c r="A839" s="63"/>
      <c r="B839" s="63"/>
      <c r="C839" s="446"/>
      <c r="D839" s="289"/>
      <c r="E839" s="289"/>
      <c r="F839" s="363"/>
      <c r="G839" s="63"/>
      <c r="H839" s="63"/>
      <c r="I839" s="287"/>
      <c r="J839" s="287"/>
      <c r="K839" s="287"/>
      <c r="L839" s="287"/>
      <c r="M839" s="63"/>
      <c r="N839" s="63"/>
      <c r="O839" s="63"/>
      <c r="P839" s="63"/>
      <c r="Q839" s="63"/>
      <c r="R839" s="63"/>
      <c r="S839" s="63"/>
      <c r="T839" s="63"/>
      <c r="U839" s="63"/>
      <c r="V839" s="63"/>
      <c r="W839" s="63"/>
      <c r="X839" s="63"/>
      <c r="Y839" s="63"/>
      <c r="Z839" s="63"/>
    </row>
    <row r="840" spans="1:26" ht="24">
      <c r="A840" s="63"/>
      <c r="B840" s="63"/>
      <c r="C840" s="446"/>
      <c r="D840" s="289"/>
      <c r="E840" s="289"/>
      <c r="F840" s="363"/>
      <c r="G840" s="63"/>
      <c r="H840" s="63"/>
      <c r="I840" s="287"/>
      <c r="J840" s="287"/>
      <c r="K840" s="287"/>
      <c r="L840" s="287"/>
      <c r="M840" s="63"/>
      <c r="N840" s="63"/>
      <c r="O840" s="63"/>
      <c r="P840" s="63"/>
      <c r="Q840" s="63"/>
      <c r="R840" s="63"/>
      <c r="S840" s="63"/>
      <c r="T840" s="63"/>
      <c r="U840" s="63"/>
      <c r="V840" s="63"/>
      <c r="W840" s="63"/>
      <c r="X840" s="63"/>
      <c r="Y840" s="63"/>
      <c r="Z840" s="63"/>
    </row>
    <row r="841" spans="1:26" ht="24">
      <c r="A841" s="63"/>
      <c r="B841" s="63"/>
      <c r="C841" s="446"/>
      <c r="D841" s="289"/>
      <c r="E841" s="289"/>
      <c r="F841" s="363"/>
      <c r="G841" s="63"/>
      <c r="H841" s="63"/>
      <c r="I841" s="287"/>
      <c r="J841" s="287"/>
      <c r="K841" s="287"/>
      <c r="L841" s="287"/>
      <c r="M841" s="63"/>
      <c r="N841" s="63"/>
      <c r="O841" s="63"/>
      <c r="P841" s="63"/>
      <c r="Q841" s="63"/>
      <c r="R841" s="63"/>
      <c r="S841" s="63"/>
      <c r="T841" s="63"/>
      <c r="U841" s="63"/>
      <c r="V841" s="63"/>
      <c r="W841" s="63"/>
      <c r="X841" s="63"/>
      <c r="Y841" s="63"/>
      <c r="Z841" s="63"/>
    </row>
    <row r="842" spans="1:26" ht="24">
      <c r="A842" s="63"/>
      <c r="B842" s="63"/>
      <c r="C842" s="446"/>
      <c r="D842" s="289"/>
      <c r="E842" s="289"/>
      <c r="F842" s="363"/>
      <c r="G842" s="63"/>
      <c r="H842" s="63"/>
      <c r="I842" s="287"/>
      <c r="J842" s="287"/>
      <c r="K842" s="287"/>
      <c r="L842" s="287"/>
      <c r="M842" s="63"/>
      <c r="N842" s="63"/>
      <c r="O842" s="63"/>
      <c r="P842" s="63"/>
      <c r="Q842" s="63"/>
      <c r="R842" s="63"/>
      <c r="S842" s="63"/>
      <c r="T842" s="63"/>
      <c r="U842" s="63"/>
      <c r="V842" s="63"/>
      <c r="W842" s="63"/>
      <c r="X842" s="63"/>
      <c r="Y842" s="63"/>
      <c r="Z842" s="63"/>
    </row>
    <row r="843" spans="1:26" ht="24">
      <c r="A843" s="63"/>
      <c r="B843" s="63"/>
      <c r="C843" s="446"/>
      <c r="D843" s="289"/>
      <c r="E843" s="289"/>
      <c r="F843" s="363"/>
      <c r="G843" s="63"/>
      <c r="H843" s="63"/>
      <c r="I843" s="287"/>
      <c r="J843" s="287"/>
      <c r="K843" s="287"/>
      <c r="L843" s="287"/>
      <c r="M843" s="63"/>
      <c r="N843" s="63"/>
      <c r="O843" s="63"/>
      <c r="P843" s="63"/>
      <c r="Q843" s="63"/>
      <c r="R843" s="63"/>
      <c r="S843" s="63"/>
      <c r="T843" s="63"/>
      <c r="U843" s="63"/>
      <c r="V843" s="63"/>
      <c r="W843" s="63"/>
      <c r="X843" s="63"/>
      <c r="Y843" s="63"/>
      <c r="Z843" s="63"/>
    </row>
    <row r="844" spans="1:26" ht="24">
      <c r="A844" s="63"/>
      <c r="B844" s="63"/>
      <c r="C844" s="446"/>
      <c r="D844" s="289"/>
      <c r="E844" s="289"/>
      <c r="F844" s="363"/>
      <c r="G844" s="63"/>
      <c r="H844" s="63"/>
      <c r="I844" s="287"/>
      <c r="J844" s="287"/>
      <c r="K844" s="287"/>
      <c r="L844" s="287"/>
      <c r="M844" s="63"/>
      <c r="N844" s="63"/>
      <c r="O844" s="63"/>
      <c r="P844" s="63"/>
      <c r="Q844" s="63"/>
      <c r="R844" s="63"/>
      <c r="S844" s="63"/>
      <c r="T844" s="63"/>
      <c r="U844" s="63"/>
      <c r="V844" s="63"/>
      <c r="W844" s="63"/>
      <c r="X844" s="63"/>
      <c r="Y844" s="63"/>
      <c r="Z844" s="63"/>
    </row>
    <row r="845" spans="1:26" ht="24">
      <c r="A845" s="63"/>
      <c r="B845" s="63"/>
      <c r="C845" s="446"/>
      <c r="D845" s="289"/>
      <c r="E845" s="289"/>
      <c r="F845" s="363"/>
      <c r="G845" s="63"/>
      <c r="H845" s="63"/>
      <c r="I845" s="287"/>
      <c r="J845" s="287"/>
      <c r="K845" s="287"/>
      <c r="L845" s="287"/>
      <c r="M845" s="63"/>
      <c r="N845" s="63"/>
      <c r="O845" s="63"/>
      <c r="P845" s="63"/>
      <c r="Q845" s="63"/>
      <c r="R845" s="63"/>
      <c r="S845" s="63"/>
      <c r="T845" s="63"/>
      <c r="U845" s="63"/>
      <c r="V845" s="63"/>
      <c r="W845" s="63"/>
      <c r="X845" s="63"/>
      <c r="Y845" s="63"/>
      <c r="Z845" s="63"/>
    </row>
    <row r="846" spans="1:26" ht="24">
      <c r="A846" s="63"/>
      <c r="B846" s="63"/>
      <c r="C846" s="446"/>
      <c r="D846" s="289"/>
      <c r="E846" s="289"/>
      <c r="F846" s="363"/>
      <c r="G846" s="63"/>
      <c r="H846" s="63"/>
      <c r="I846" s="287"/>
      <c r="J846" s="287"/>
      <c r="K846" s="287"/>
      <c r="L846" s="287"/>
      <c r="M846" s="63"/>
      <c r="N846" s="63"/>
      <c r="O846" s="63"/>
      <c r="P846" s="63"/>
      <c r="Q846" s="63"/>
      <c r="R846" s="63"/>
      <c r="S846" s="63"/>
      <c r="T846" s="63"/>
      <c r="U846" s="63"/>
      <c r="V846" s="63"/>
      <c r="W846" s="63"/>
      <c r="X846" s="63"/>
      <c r="Y846" s="63"/>
      <c r="Z846" s="63"/>
    </row>
    <row r="847" spans="1:26" ht="24">
      <c r="A847" s="63"/>
      <c r="B847" s="63"/>
      <c r="C847" s="446"/>
      <c r="D847" s="289"/>
      <c r="E847" s="289"/>
      <c r="F847" s="363"/>
      <c r="G847" s="63"/>
      <c r="H847" s="63"/>
      <c r="I847" s="287"/>
      <c r="J847" s="287"/>
      <c r="K847" s="287"/>
      <c r="L847" s="287"/>
      <c r="M847" s="63"/>
      <c r="N847" s="63"/>
      <c r="O847" s="63"/>
      <c r="P847" s="63"/>
      <c r="Q847" s="63"/>
      <c r="R847" s="63"/>
      <c r="S847" s="63"/>
      <c r="T847" s="63"/>
      <c r="U847" s="63"/>
      <c r="V847" s="63"/>
      <c r="W847" s="63"/>
      <c r="X847" s="63"/>
      <c r="Y847" s="63"/>
      <c r="Z847" s="63"/>
    </row>
    <row r="848" spans="1:26" ht="24">
      <c r="A848" s="63"/>
      <c r="B848" s="63"/>
      <c r="C848" s="446"/>
      <c r="D848" s="289"/>
      <c r="E848" s="289"/>
      <c r="F848" s="363"/>
      <c r="G848" s="63"/>
      <c r="H848" s="63"/>
      <c r="I848" s="287"/>
      <c r="J848" s="287"/>
      <c r="K848" s="287"/>
      <c r="L848" s="287"/>
      <c r="M848" s="63"/>
      <c r="N848" s="63"/>
      <c r="O848" s="63"/>
      <c r="P848" s="63"/>
      <c r="Q848" s="63"/>
      <c r="R848" s="63"/>
      <c r="S848" s="63"/>
      <c r="T848" s="63"/>
      <c r="U848" s="63"/>
      <c r="V848" s="63"/>
      <c r="W848" s="63"/>
      <c r="X848" s="63"/>
      <c r="Y848" s="63"/>
      <c r="Z848" s="63"/>
    </row>
    <row r="849" spans="1:26" ht="24">
      <c r="A849" s="63"/>
      <c r="B849" s="63"/>
      <c r="C849" s="446"/>
      <c r="D849" s="289"/>
      <c r="E849" s="289"/>
      <c r="F849" s="363"/>
      <c r="G849" s="63"/>
      <c r="H849" s="63"/>
      <c r="I849" s="287"/>
      <c r="J849" s="287"/>
      <c r="K849" s="287"/>
      <c r="L849" s="287"/>
      <c r="M849" s="63"/>
      <c r="N849" s="63"/>
      <c r="O849" s="63"/>
      <c r="P849" s="63"/>
      <c r="Q849" s="63"/>
      <c r="R849" s="63"/>
      <c r="S849" s="63"/>
      <c r="T849" s="63"/>
      <c r="U849" s="63"/>
      <c r="V849" s="63"/>
      <c r="W849" s="63"/>
      <c r="X849" s="63"/>
      <c r="Y849" s="63"/>
      <c r="Z849" s="63"/>
    </row>
    <row r="850" spans="1:26" ht="24">
      <c r="A850" s="63"/>
      <c r="B850" s="63"/>
      <c r="C850" s="446"/>
      <c r="D850" s="289"/>
      <c r="E850" s="289"/>
      <c r="F850" s="363"/>
      <c r="G850" s="63"/>
      <c r="H850" s="63"/>
      <c r="I850" s="287"/>
      <c r="J850" s="287"/>
      <c r="K850" s="287"/>
      <c r="L850" s="287"/>
      <c r="M850" s="63"/>
      <c r="N850" s="63"/>
      <c r="O850" s="63"/>
      <c r="P850" s="63"/>
      <c r="Q850" s="63"/>
      <c r="R850" s="63"/>
      <c r="S850" s="63"/>
      <c r="T850" s="63"/>
      <c r="U850" s="63"/>
      <c r="V850" s="63"/>
      <c r="W850" s="63"/>
      <c r="X850" s="63"/>
      <c r="Y850" s="63"/>
      <c r="Z850" s="63"/>
    </row>
    <row r="851" spans="1:26" ht="24">
      <c r="A851" s="63"/>
      <c r="B851" s="63"/>
      <c r="C851" s="446"/>
      <c r="D851" s="289"/>
      <c r="E851" s="289"/>
      <c r="F851" s="363"/>
      <c r="G851" s="63"/>
      <c r="H851" s="63"/>
      <c r="I851" s="287"/>
      <c r="J851" s="287"/>
      <c r="K851" s="287"/>
      <c r="L851" s="287"/>
      <c r="M851" s="63"/>
      <c r="N851" s="63"/>
      <c r="O851" s="63"/>
      <c r="P851" s="63"/>
      <c r="Q851" s="63"/>
      <c r="R851" s="63"/>
      <c r="S851" s="63"/>
      <c r="T851" s="63"/>
      <c r="U851" s="63"/>
      <c r="V851" s="63"/>
      <c r="W851" s="63"/>
      <c r="X851" s="63"/>
      <c r="Y851" s="63"/>
      <c r="Z851" s="63"/>
    </row>
    <row r="852" spans="1:26" ht="24">
      <c r="A852" s="63"/>
      <c r="B852" s="63"/>
      <c r="C852" s="446"/>
      <c r="D852" s="289"/>
      <c r="E852" s="289"/>
      <c r="F852" s="363"/>
      <c r="G852" s="63"/>
      <c r="H852" s="63"/>
      <c r="I852" s="287"/>
      <c r="J852" s="287"/>
      <c r="K852" s="287"/>
      <c r="L852" s="287"/>
      <c r="M852" s="63"/>
      <c r="N852" s="63"/>
      <c r="O852" s="63"/>
      <c r="P852" s="63"/>
      <c r="Q852" s="63"/>
      <c r="R852" s="63"/>
      <c r="S852" s="63"/>
      <c r="T852" s="63"/>
      <c r="U852" s="63"/>
      <c r="V852" s="63"/>
      <c r="W852" s="63"/>
      <c r="X852" s="63"/>
      <c r="Y852" s="63"/>
      <c r="Z852" s="63"/>
    </row>
    <row r="853" spans="1:26" ht="24">
      <c r="A853" s="63"/>
      <c r="B853" s="63"/>
      <c r="C853" s="446"/>
      <c r="D853" s="289"/>
      <c r="E853" s="289"/>
      <c r="F853" s="363"/>
      <c r="G853" s="63"/>
      <c r="H853" s="63"/>
      <c r="I853" s="287"/>
      <c r="J853" s="287"/>
      <c r="K853" s="287"/>
      <c r="L853" s="287"/>
      <c r="M853" s="63"/>
      <c r="N853" s="63"/>
      <c r="O853" s="63"/>
      <c r="P853" s="63"/>
      <c r="Q853" s="63"/>
      <c r="R853" s="63"/>
      <c r="S853" s="63"/>
      <c r="T853" s="63"/>
      <c r="U853" s="63"/>
      <c r="V853" s="63"/>
      <c r="W853" s="63"/>
      <c r="X853" s="63"/>
      <c r="Y853" s="63"/>
      <c r="Z853" s="63"/>
    </row>
    <row r="854" spans="1:26" ht="24">
      <c r="A854" s="63"/>
      <c r="B854" s="63"/>
      <c r="C854" s="446"/>
      <c r="D854" s="289"/>
      <c r="E854" s="289"/>
      <c r="F854" s="363"/>
      <c r="G854" s="63"/>
      <c r="H854" s="63"/>
      <c r="I854" s="287"/>
      <c r="J854" s="287"/>
      <c r="K854" s="287"/>
      <c r="L854" s="287"/>
      <c r="M854" s="63"/>
      <c r="N854" s="63"/>
      <c r="O854" s="63"/>
      <c r="P854" s="63"/>
      <c r="Q854" s="63"/>
      <c r="R854" s="63"/>
      <c r="S854" s="63"/>
      <c r="T854" s="63"/>
      <c r="U854" s="63"/>
      <c r="V854" s="63"/>
      <c r="W854" s="63"/>
      <c r="X854" s="63"/>
      <c r="Y854" s="63"/>
      <c r="Z854" s="63"/>
    </row>
    <row r="855" spans="1:26" ht="24">
      <c r="A855" s="63"/>
      <c r="B855" s="63"/>
      <c r="C855" s="446"/>
      <c r="D855" s="289"/>
      <c r="E855" s="289"/>
      <c r="F855" s="363"/>
      <c r="G855" s="63"/>
      <c r="H855" s="63"/>
      <c r="I855" s="287"/>
      <c r="J855" s="287"/>
      <c r="K855" s="287"/>
      <c r="L855" s="287"/>
      <c r="M855" s="63"/>
      <c r="N855" s="63"/>
      <c r="O855" s="63"/>
      <c r="P855" s="63"/>
      <c r="Q855" s="63"/>
      <c r="R855" s="63"/>
      <c r="S855" s="63"/>
      <c r="T855" s="63"/>
      <c r="U855" s="63"/>
      <c r="V855" s="63"/>
      <c r="W855" s="63"/>
      <c r="X855" s="63"/>
      <c r="Y855" s="63"/>
      <c r="Z855" s="63"/>
    </row>
    <row r="856" spans="1:26" ht="24">
      <c r="A856" s="63"/>
      <c r="B856" s="63"/>
      <c r="C856" s="446"/>
      <c r="D856" s="289"/>
      <c r="E856" s="289"/>
      <c r="F856" s="363"/>
      <c r="G856" s="63"/>
      <c r="H856" s="63"/>
      <c r="I856" s="287"/>
      <c r="J856" s="287"/>
      <c r="K856" s="287"/>
      <c r="L856" s="287"/>
      <c r="M856" s="63"/>
      <c r="N856" s="63"/>
      <c r="O856" s="63"/>
      <c r="P856" s="63"/>
      <c r="Q856" s="63"/>
      <c r="R856" s="63"/>
      <c r="S856" s="63"/>
      <c r="T856" s="63"/>
      <c r="U856" s="63"/>
      <c r="V856" s="63"/>
      <c r="W856" s="63"/>
      <c r="X856" s="63"/>
      <c r="Y856" s="63"/>
      <c r="Z856" s="63"/>
    </row>
    <row r="857" spans="1:26" ht="24">
      <c r="A857" s="63"/>
      <c r="B857" s="63"/>
      <c r="C857" s="446"/>
      <c r="D857" s="289"/>
      <c r="E857" s="289"/>
      <c r="F857" s="363"/>
      <c r="G857" s="63"/>
      <c r="H857" s="63"/>
      <c r="I857" s="287"/>
      <c r="J857" s="287"/>
      <c r="K857" s="287"/>
      <c r="L857" s="287"/>
      <c r="M857" s="63"/>
      <c r="N857" s="63"/>
      <c r="O857" s="63"/>
      <c r="P857" s="63"/>
      <c r="Q857" s="63"/>
      <c r="R857" s="63"/>
      <c r="S857" s="63"/>
      <c r="T857" s="63"/>
      <c r="U857" s="63"/>
      <c r="V857" s="63"/>
      <c r="W857" s="63"/>
      <c r="X857" s="63"/>
      <c r="Y857" s="63"/>
      <c r="Z857" s="63"/>
    </row>
    <row r="858" spans="1:26" ht="24">
      <c r="A858" s="63"/>
      <c r="B858" s="63"/>
      <c r="C858" s="446"/>
      <c r="D858" s="289"/>
      <c r="E858" s="289"/>
      <c r="F858" s="363"/>
      <c r="G858" s="63"/>
      <c r="H858" s="63"/>
      <c r="I858" s="287"/>
      <c r="J858" s="287"/>
      <c r="K858" s="287"/>
      <c r="L858" s="287"/>
      <c r="M858" s="63"/>
      <c r="N858" s="63"/>
      <c r="O858" s="63"/>
      <c r="P858" s="63"/>
      <c r="Q858" s="63"/>
      <c r="R858" s="63"/>
      <c r="S858" s="63"/>
      <c r="T858" s="63"/>
      <c r="U858" s="63"/>
      <c r="V858" s="63"/>
      <c r="W858" s="63"/>
      <c r="X858" s="63"/>
      <c r="Y858" s="63"/>
      <c r="Z858" s="63"/>
    </row>
    <row r="859" spans="1:26" ht="24">
      <c r="A859" s="63"/>
      <c r="B859" s="63"/>
      <c r="C859" s="446"/>
      <c r="D859" s="289"/>
      <c r="E859" s="289"/>
      <c r="F859" s="363"/>
      <c r="G859" s="63"/>
      <c r="H859" s="63"/>
      <c r="I859" s="287"/>
      <c r="J859" s="287"/>
      <c r="K859" s="287"/>
      <c r="L859" s="287"/>
      <c r="M859" s="63"/>
      <c r="N859" s="63"/>
      <c r="O859" s="63"/>
      <c r="P859" s="63"/>
      <c r="Q859" s="63"/>
      <c r="R859" s="63"/>
      <c r="S859" s="63"/>
      <c r="T859" s="63"/>
      <c r="U859" s="63"/>
      <c r="V859" s="63"/>
      <c r="W859" s="63"/>
      <c r="X859" s="63"/>
      <c r="Y859" s="63"/>
      <c r="Z859" s="63"/>
    </row>
    <row r="860" spans="1:26" ht="24">
      <c r="A860" s="63"/>
      <c r="B860" s="63"/>
      <c r="C860" s="446"/>
      <c r="D860" s="289"/>
      <c r="E860" s="289"/>
      <c r="F860" s="363"/>
      <c r="G860" s="63"/>
      <c r="H860" s="63"/>
      <c r="I860" s="287"/>
      <c r="J860" s="287"/>
      <c r="K860" s="287"/>
      <c r="L860" s="287"/>
      <c r="M860" s="63"/>
      <c r="N860" s="63"/>
      <c r="O860" s="63"/>
      <c r="P860" s="63"/>
      <c r="Q860" s="63"/>
      <c r="R860" s="63"/>
      <c r="S860" s="63"/>
      <c r="T860" s="63"/>
      <c r="U860" s="63"/>
      <c r="V860" s="63"/>
      <c r="W860" s="63"/>
      <c r="X860" s="63"/>
      <c r="Y860" s="63"/>
      <c r="Z860" s="63"/>
    </row>
    <row r="861" spans="1:26" ht="24">
      <c r="A861" s="63"/>
      <c r="B861" s="63"/>
      <c r="C861" s="446"/>
      <c r="D861" s="289"/>
      <c r="E861" s="289"/>
      <c r="F861" s="363"/>
      <c r="G861" s="63"/>
      <c r="H861" s="63"/>
      <c r="I861" s="287"/>
      <c r="J861" s="287"/>
      <c r="K861" s="287"/>
      <c r="L861" s="287"/>
      <c r="M861" s="63"/>
      <c r="N861" s="63"/>
      <c r="O861" s="63"/>
      <c r="P861" s="63"/>
      <c r="Q861" s="63"/>
      <c r="R861" s="63"/>
      <c r="S861" s="63"/>
      <c r="T861" s="63"/>
      <c r="U861" s="63"/>
      <c r="V861" s="63"/>
      <c r="W861" s="63"/>
      <c r="X861" s="63"/>
      <c r="Y861" s="63"/>
      <c r="Z861" s="63"/>
    </row>
    <row r="862" spans="1:26" ht="24">
      <c r="A862" s="63"/>
      <c r="B862" s="63"/>
      <c r="C862" s="446"/>
      <c r="D862" s="289"/>
      <c r="E862" s="289"/>
      <c r="F862" s="363"/>
      <c r="G862" s="63"/>
      <c r="H862" s="63"/>
      <c r="I862" s="287"/>
      <c r="J862" s="287"/>
      <c r="K862" s="287"/>
      <c r="L862" s="287"/>
      <c r="M862" s="63"/>
      <c r="N862" s="63"/>
      <c r="O862" s="63"/>
      <c r="P862" s="63"/>
      <c r="Q862" s="63"/>
      <c r="R862" s="63"/>
      <c r="S862" s="63"/>
      <c r="T862" s="63"/>
      <c r="U862" s="63"/>
      <c r="V862" s="63"/>
      <c r="W862" s="63"/>
      <c r="X862" s="63"/>
      <c r="Y862" s="63"/>
      <c r="Z862" s="63"/>
    </row>
    <row r="863" spans="1:26" ht="24">
      <c r="A863" s="63"/>
      <c r="B863" s="63"/>
      <c r="C863" s="446"/>
      <c r="D863" s="289"/>
      <c r="E863" s="289"/>
      <c r="F863" s="363"/>
      <c r="G863" s="63"/>
      <c r="H863" s="63"/>
      <c r="I863" s="287"/>
      <c r="J863" s="287"/>
      <c r="K863" s="287"/>
      <c r="L863" s="287"/>
      <c r="M863" s="63"/>
      <c r="N863" s="63"/>
      <c r="O863" s="63"/>
      <c r="P863" s="63"/>
      <c r="Q863" s="63"/>
      <c r="R863" s="63"/>
      <c r="S863" s="63"/>
      <c r="T863" s="63"/>
      <c r="U863" s="63"/>
      <c r="V863" s="63"/>
      <c r="W863" s="63"/>
      <c r="X863" s="63"/>
      <c r="Y863" s="63"/>
      <c r="Z863" s="63"/>
    </row>
    <row r="864" spans="1:26" ht="24">
      <c r="A864" s="63"/>
      <c r="B864" s="63"/>
      <c r="C864" s="446"/>
      <c r="D864" s="289"/>
      <c r="E864" s="289"/>
      <c r="F864" s="363"/>
      <c r="G864" s="63"/>
      <c r="H864" s="63"/>
      <c r="I864" s="287"/>
      <c r="J864" s="287"/>
      <c r="K864" s="287"/>
      <c r="L864" s="287"/>
      <c r="M864" s="63"/>
      <c r="N864" s="63"/>
      <c r="O864" s="63"/>
      <c r="P864" s="63"/>
      <c r="Q864" s="63"/>
      <c r="R864" s="63"/>
      <c r="S864" s="63"/>
      <c r="T864" s="63"/>
      <c r="U864" s="63"/>
      <c r="V864" s="63"/>
      <c r="W864" s="63"/>
      <c r="X864" s="63"/>
      <c r="Y864" s="63"/>
      <c r="Z864" s="63"/>
    </row>
    <row r="865" spans="1:26" ht="24">
      <c r="A865" s="63"/>
      <c r="B865" s="63"/>
      <c r="C865" s="446"/>
      <c r="D865" s="289"/>
      <c r="E865" s="289"/>
      <c r="F865" s="363"/>
      <c r="G865" s="63"/>
      <c r="H865" s="63"/>
      <c r="I865" s="287"/>
      <c r="J865" s="287"/>
      <c r="K865" s="287"/>
      <c r="L865" s="287"/>
      <c r="M865" s="63"/>
      <c r="N865" s="63"/>
      <c r="O865" s="63"/>
      <c r="P865" s="63"/>
      <c r="Q865" s="63"/>
      <c r="R865" s="63"/>
      <c r="S865" s="63"/>
      <c r="T865" s="63"/>
      <c r="U865" s="63"/>
      <c r="V865" s="63"/>
      <c r="W865" s="63"/>
      <c r="X865" s="63"/>
      <c r="Y865" s="63"/>
      <c r="Z865" s="63"/>
    </row>
    <row r="866" spans="1:26" ht="24">
      <c r="A866" s="63"/>
      <c r="B866" s="63"/>
      <c r="C866" s="446"/>
      <c r="D866" s="289"/>
      <c r="E866" s="289"/>
      <c r="F866" s="363"/>
      <c r="G866" s="63"/>
      <c r="H866" s="63"/>
      <c r="I866" s="287"/>
      <c r="J866" s="287"/>
      <c r="K866" s="287"/>
      <c r="L866" s="287"/>
      <c r="M866" s="63"/>
      <c r="N866" s="63"/>
      <c r="O866" s="63"/>
      <c r="P866" s="63"/>
      <c r="Q866" s="63"/>
      <c r="R866" s="63"/>
      <c r="S866" s="63"/>
      <c r="T866" s="63"/>
      <c r="U866" s="63"/>
      <c r="V866" s="63"/>
      <c r="W866" s="63"/>
      <c r="X866" s="63"/>
      <c r="Y866" s="63"/>
      <c r="Z866" s="63"/>
    </row>
    <row r="867" spans="1:26" ht="24">
      <c r="A867" s="63"/>
      <c r="B867" s="63"/>
      <c r="C867" s="446"/>
      <c r="D867" s="289"/>
      <c r="E867" s="289"/>
      <c r="F867" s="363"/>
      <c r="G867" s="63"/>
      <c r="H867" s="63"/>
      <c r="I867" s="287"/>
      <c r="J867" s="287"/>
      <c r="K867" s="287"/>
      <c r="L867" s="287"/>
      <c r="M867" s="63"/>
      <c r="N867" s="63"/>
      <c r="O867" s="63"/>
      <c r="P867" s="63"/>
      <c r="Q867" s="63"/>
      <c r="R867" s="63"/>
      <c r="S867" s="63"/>
      <c r="T867" s="63"/>
      <c r="U867" s="63"/>
      <c r="V867" s="63"/>
      <c r="W867" s="63"/>
      <c r="X867" s="63"/>
      <c r="Y867" s="63"/>
      <c r="Z867" s="63"/>
    </row>
    <row r="868" spans="1:26" ht="24">
      <c r="A868" s="63"/>
      <c r="B868" s="63"/>
      <c r="C868" s="446"/>
      <c r="D868" s="289"/>
      <c r="E868" s="289"/>
      <c r="F868" s="363"/>
      <c r="G868" s="63"/>
      <c r="H868" s="63"/>
      <c r="I868" s="287"/>
      <c r="J868" s="287"/>
      <c r="K868" s="287"/>
      <c r="L868" s="287"/>
      <c r="M868" s="63"/>
      <c r="N868" s="63"/>
      <c r="O868" s="63"/>
      <c r="P868" s="63"/>
      <c r="Q868" s="63"/>
      <c r="R868" s="63"/>
      <c r="S868" s="63"/>
      <c r="T868" s="63"/>
      <c r="U868" s="63"/>
      <c r="V868" s="63"/>
      <c r="W868" s="63"/>
      <c r="X868" s="63"/>
      <c r="Y868" s="63"/>
      <c r="Z868" s="63"/>
    </row>
    <row r="869" spans="1:26" ht="24">
      <c r="A869" s="63"/>
      <c r="B869" s="63"/>
      <c r="C869" s="446"/>
      <c r="D869" s="289"/>
      <c r="E869" s="289"/>
      <c r="F869" s="363"/>
      <c r="G869" s="63"/>
      <c r="H869" s="63"/>
      <c r="I869" s="287"/>
      <c r="J869" s="287"/>
      <c r="K869" s="287"/>
      <c r="L869" s="287"/>
      <c r="M869" s="63"/>
      <c r="N869" s="63"/>
      <c r="O869" s="63"/>
      <c r="P869" s="63"/>
      <c r="Q869" s="63"/>
      <c r="R869" s="63"/>
      <c r="S869" s="63"/>
      <c r="T869" s="63"/>
      <c r="U869" s="63"/>
      <c r="V869" s="63"/>
      <c r="W869" s="63"/>
      <c r="X869" s="63"/>
      <c r="Y869" s="63"/>
      <c r="Z869" s="63"/>
    </row>
    <row r="870" spans="1:26" ht="24">
      <c r="A870" s="63"/>
      <c r="B870" s="63"/>
      <c r="C870" s="446"/>
      <c r="D870" s="289"/>
      <c r="E870" s="289"/>
      <c r="F870" s="363"/>
      <c r="G870" s="63"/>
      <c r="H870" s="63"/>
      <c r="I870" s="287"/>
      <c r="J870" s="287"/>
      <c r="K870" s="287"/>
      <c r="L870" s="287"/>
      <c r="M870" s="63"/>
      <c r="N870" s="63"/>
      <c r="O870" s="63"/>
      <c r="P870" s="63"/>
      <c r="Q870" s="63"/>
      <c r="R870" s="63"/>
      <c r="S870" s="63"/>
      <c r="T870" s="63"/>
      <c r="U870" s="63"/>
      <c r="V870" s="63"/>
      <c r="W870" s="63"/>
      <c r="X870" s="63"/>
      <c r="Y870" s="63"/>
      <c r="Z870" s="63"/>
    </row>
    <row r="871" spans="1:26" ht="24">
      <c r="A871" s="63"/>
      <c r="B871" s="63"/>
      <c r="C871" s="446"/>
      <c r="D871" s="289"/>
      <c r="E871" s="289"/>
      <c r="F871" s="363"/>
      <c r="G871" s="63"/>
      <c r="H871" s="63"/>
      <c r="I871" s="287"/>
      <c r="J871" s="287"/>
      <c r="K871" s="287"/>
      <c r="L871" s="287"/>
      <c r="M871" s="63"/>
      <c r="N871" s="63"/>
      <c r="O871" s="63"/>
      <c r="P871" s="63"/>
      <c r="Q871" s="63"/>
      <c r="R871" s="63"/>
      <c r="S871" s="63"/>
      <c r="T871" s="63"/>
      <c r="U871" s="63"/>
      <c r="V871" s="63"/>
      <c r="W871" s="63"/>
      <c r="X871" s="63"/>
      <c r="Y871" s="63"/>
      <c r="Z871" s="63"/>
    </row>
    <row r="872" spans="1:26" ht="24">
      <c r="A872" s="63"/>
      <c r="B872" s="63"/>
      <c r="C872" s="446"/>
      <c r="D872" s="289"/>
      <c r="E872" s="289"/>
      <c r="F872" s="363"/>
      <c r="G872" s="63"/>
      <c r="H872" s="63"/>
      <c r="I872" s="287"/>
      <c r="J872" s="287"/>
      <c r="K872" s="287"/>
      <c r="L872" s="287"/>
      <c r="M872" s="63"/>
      <c r="N872" s="63"/>
      <c r="O872" s="63"/>
      <c r="P872" s="63"/>
      <c r="Q872" s="63"/>
      <c r="R872" s="63"/>
      <c r="S872" s="63"/>
      <c r="T872" s="63"/>
      <c r="U872" s="63"/>
      <c r="V872" s="63"/>
      <c r="W872" s="63"/>
      <c r="X872" s="63"/>
      <c r="Y872" s="63"/>
      <c r="Z872" s="63"/>
    </row>
    <row r="873" spans="1:26" ht="24">
      <c r="A873" s="63"/>
      <c r="B873" s="63"/>
      <c r="C873" s="446"/>
      <c r="D873" s="289"/>
      <c r="E873" s="289"/>
      <c r="F873" s="363"/>
      <c r="G873" s="63"/>
      <c r="H873" s="63"/>
      <c r="I873" s="287"/>
      <c r="J873" s="287"/>
      <c r="K873" s="287"/>
      <c r="L873" s="287"/>
      <c r="M873" s="63"/>
      <c r="N873" s="63"/>
      <c r="O873" s="63"/>
      <c r="P873" s="63"/>
      <c r="Q873" s="63"/>
      <c r="R873" s="63"/>
      <c r="S873" s="63"/>
      <c r="T873" s="63"/>
      <c r="U873" s="63"/>
      <c r="V873" s="63"/>
      <c r="W873" s="63"/>
      <c r="X873" s="63"/>
      <c r="Y873" s="63"/>
      <c r="Z873" s="63"/>
    </row>
    <row r="874" spans="1:26" ht="24">
      <c r="A874" s="63"/>
      <c r="B874" s="63"/>
      <c r="C874" s="446"/>
      <c r="D874" s="289"/>
      <c r="E874" s="289"/>
      <c r="F874" s="363"/>
      <c r="G874" s="63"/>
      <c r="H874" s="63"/>
      <c r="I874" s="287"/>
      <c r="J874" s="287"/>
      <c r="K874" s="287"/>
      <c r="L874" s="287"/>
      <c r="M874" s="63"/>
      <c r="N874" s="63"/>
      <c r="O874" s="63"/>
      <c r="P874" s="63"/>
      <c r="Q874" s="63"/>
      <c r="R874" s="63"/>
      <c r="S874" s="63"/>
      <c r="T874" s="63"/>
      <c r="U874" s="63"/>
      <c r="V874" s="63"/>
      <c r="W874" s="63"/>
      <c r="X874" s="63"/>
      <c r="Y874" s="63"/>
      <c r="Z874" s="63"/>
    </row>
    <row r="875" spans="1:26" ht="24">
      <c r="A875" s="63"/>
      <c r="B875" s="63"/>
      <c r="C875" s="446"/>
      <c r="D875" s="289"/>
      <c r="E875" s="289"/>
      <c r="F875" s="363"/>
      <c r="G875" s="63"/>
      <c r="H875" s="63"/>
      <c r="I875" s="287"/>
      <c r="J875" s="287"/>
      <c r="K875" s="287"/>
      <c r="L875" s="287"/>
      <c r="M875" s="63"/>
      <c r="N875" s="63"/>
      <c r="O875" s="63"/>
      <c r="P875" s="63"/>
      <c r="Q875" s="63"/>
      <c r="R875" s="63"/>
      <c r="S875" s="63"/>
      <c r="T875" s="63"/>
      <c r="U875" s="63"/>
      <c r="V875" s="63"/>
      <c r="W875" s="63"/>
      <c r="X875" s="63"/>
      <c r="Y875" s="63"/>
      <c r="Z875" s="63"/>
    </row>
    <row r="876" spans="1:26" ht="24">
      <c r="A876" s="63"/>
      <c r="B876" s="63"/>
      <c r="C876" s="446"/>
      <c r="D876" s="289"/>
      <c r="E876" s="289"/>
      <c r="F876" s="363"/>
      <c r="G876" s="63"/>
      <c r="H876" s="63"/>
      <c r="I876" s="287"/>
      <c r="J876" s="287"/>
      <c r="K876" s="287"/>
      <c r="L876" s="287"/>
      <c r="M876" s="63"/>
      <c r="N876" s="63"/>
      <c r="O876" s="63"/>
      <c r="P876" s="63"/>
      <c r="Q876" s="63"/>
      <c r="R876" s="63"/>
      <c r="S876" s="63"/>
      <c r="T876" s="63"/>
      <c r="U876" s="63"/>
      <c r="V876" s="63"/>
      <c r="W876" s="63"/>
      <c r="X876" s="63"/>
      <c r="Y876" s="63"/>
      <c r="Z876" s="63"/>
    </row>
    <row r="877" spans="1:26" ht="24">
      <c r="A877" s="63"/>
      <c r="B877" s="63"/>
      <c r="C877" s="446"/>
      <c r="D877" s="289"/>
      <c r="E877" s="289"/>
      <c r="F877" s="363"/>
      <c r="G877" s="63"/>
      <c r="H877" s="63"/>
      <c r="I877" s="287"/>
      <c r="J877" s="287"/>
      <c r="K877" s="287"/>
      <c r="L877" s="287"/>
      <c r="M877" s="63"/>
      <c r="N877" s="63"/>
      <c r="O877" s="63"/>
      <c r="P877" s="63"/>
      <c r="Q877" s="63"/>
      <c r="R877" s="63"/>
      <c r="S877" s="63"/>
      <c r="T877" s="63"/>
      <c r="U877" s="63"/>
      <c r="V877" s="63"/>
      <c r="W877" s="63"/>
      <c r="X877" s="63"/>
      <c r="Y877" s="63"/>
      <c r="Z877" s="63"/>
    </row>
    <row r="878" spans="1:26" ht="24">
      <c r="A878" s="63"/>
      <c r="B878" s="63"/>
      <c r="C878" s="446"/>
      <c r="D878" s="289"/>
      <c r="E878" s="289"/>
      <c r="F878" s="363"/>
      <c r="G878" s="63"/>
      <c r="H878" s="63"/>
      <c r="I878" s="287"/>
      <c r="J878" s="287"/>
      <c r="K878" s="287"/>
      <c r="L878" s="287"/>
      <c r="M878" s="63"/>
      <c r="N878" s="63"/>
      <c r="O878" s="63"/>
      <c r="P878" s="63"/>
      <c r="Q878" s="63"/>
      <c r="R878" s="63"/>
      <c r="S878" s="63"/>
      <c r="T878" s="63"/>
      <c r="U878" s="63"/>
      <c r="V878" s="63"/>
      <c r="W878" s="63"/>
      <c r="X878" s="63"/>
      <c r="Y878" s="63"/>
      <c r="Z878" s="63"/>
    </row>
    <row r="879" spans="1:26" ht="24">
      <c r="A879" s="63"/>
      <c r="B879" s="63"/>
      <c r="C879" s="446"/>
      <c r="D879" s="289"/>
      <c r="E879" s="289"/>
      <c r="F879" s="363"/>
      <c r="G879" s="63"/>
      <c r="H879" s="63"/>
      <c r="I879" s="287"/>
      <c r="J879" s="287"/>
      <c r="K879" s="287"/>
      <c r="L879" s="287"/>
      <c r="M879" s="63"/>
      <c r="N879" s="63"/>
      <c r="O879" s="63"/>
      <c r="P879" s="63"/>
      <c r="Q879" s="63"/>
      <c r="R879" s="63"/>
      <c r="S879" s="63"/>
      <c r="T879" s="63"/>
      <c r="U879" s="63"/>
      <c r="V879" s="63"/>
      <c r="W879" s="63"/>
      <c r="X879" s="63"/>
      <c r="Y879" s="63"/>
      <c r="Z879" s="63"/>
    </row>
    <row r="880" spans="1:26" ht="24">
      <c r="A880" s="63"/>
      <c r="B880" s="63"/>
      <c r="C880" s="446"/>
      <c r="D880" s="289"/>
      <c r="E880" s="289"/>
      <c r="F880" s="363"/>
      <c r="G880" s="63"/>
      <c r="H880" s="63"/>
      <c r="I880" s="287"/>
      <c r="J880" s="287"/>
      <c r="K880" s="287"/>
      <c r="L880" s="287"/>
      <c r="M880" s="63"/>
      <c r="N880" s="63"/>
      <c r="O880" s="63"/>
      <c r="P880" s="63"/>
      <c r="Q880" s="63"/>
      <c r="R880" s="63"/>
      <c r="S880" s="63"/>
      <c r="T880" s="63"/>
      <c r="U880" s="63"/>
      <c r="V880" s="63"/>
      <c r="W880" s="63"/>
      <c r="X880" s="63"/>
      <c r="Y880" s="63"/>
      <c r="Z880" s="63"/>
    </row>
    <row r="881" spans="1:26" ht="24">
      <c r="A881" s="63"/>
      <c r="B881" s="63"/>
      <c r="C881" s="446"/>
      <c r="D881" s="289"/>
      <c r="E881" s="289"/>
      <c r="F881" s="363"/>
      <c r="G881" s="63"/>
      <c r="H881" s="63"/>
      <c r="I881" s="287"/>
      <c r="J881" s="287"/>
      <c r="K881" s="287"/>
      <c r="L881" s="287"/>
      <c r="M881" s="63"/>
      <c r="N881" s="63"/>
      <c r="O881" s="63"/>
      <c r="P881" s="63"/>
      <c r="Q881" s="63"/>
      <c r="R881" s="63"/>
      <c r="S881" s="63"/>
      <c r="T881" s="63"/>
      <c r="U881" s="63"/>
      <c r="V881" s="63"/>
      <c r="W881" s="63"/>
      <c r="X881" s="63"/>
      <c r="Y881" s="63"/>
      <c r="Z881" s="63"/>
    </row>
    <row r="882" spans="1:26" ht="24">
      <c r="A882" s="63"/>
      <c r="B882" s="63"/>
      <c r="C882" s="446"/>
      <c r="D882" s="289"/>
      <c r="E882" s="289"/>
      <c r="F882" s="363"/>
      <c r="G882" s="63"/>
      <c r="H882" s="63"/>
      <c r="I882" s="287"/>
      <c r="J882" s="287"/>
      <c r="K882" s="287"/>
      <c r="L882" s="287"/>
      <c r="M882" s="63"/>
      <c r="N882" s="63"/>
      <c r="O882" s="63"/>
      <c r="P882" s="63"/>
      <c r="Q882" s="63"/>
      <c r="R882" s="63"/>
      <c r="S882" s="63"/>
      <c r="T882" s="63"/>
      <c r="U882" s="63"/>
      <c r="V882" s="63"/>
      <c r="W882" s="63"/>
      <c r="X882" s="63"/>
      <c r="Y882" s="63"/>
      <c r="Z882" s="63"/>
    </row>
    <row r="883" spans="1:26" ht="24">
      <c r="A883" s="63"/>
      <c r="B883" s="63"/>
      <c r="C883" s="446"/>
      <c r="D883" s="289"/>
      <c r="E883" s="289"/>
      <c r="F883" s="363"/>
      <c r="G883" s="63"/>
      <c r="H883" s="63"/>
      <c r="I883" s="287"/>
      <c r="J883" s="287"/>
      <c r="K883" s="287"/>
      <c r="L883" s="287"/>
      <c r="M883" s="63"/>
      <c r="N883" s="63"/>
      <c r="O883" s="63"/>
      <c r="P883" s="63"/>
      <c r="Q883" s="63"/>
      <c r="R883" s="63"/>
      <c r="S883" s="63"/>
      <c r="T883" s="63"/>
      <c r="U883" s="63"/>
      <c r="V883" s="63"/>
      <c r="W883" s="63"/>
      <c r="X883" s="63"/>
      <c r="Y883" s="63"/>
      <c r="Z883" s="63"/>
    </row>
    <row r="884" spans="1:26" ht="24">
      <c r="A884" s="63"/>
      <c r="B884" s="63"/>
      <c r="C884" s="446"/>
      <c r="D884" s="289"/>
      <c r="E884" s="289"/>
      <c r="F884" s="363"/>
      <c r="G884" s="63"/>
      <c r="H884" s="63"/>
      <c r="I884" s="287"/>
      <c r="J884" s="287"/>
      <c r="K884" s="287"/>
      <c r="L884" s="287"/>
      <c r="M884" s="63"/>
      <c r="N884" s="63"/>
      <c r="O884" s="63"/>
      <c r="P884" s="63"/>
      <c r="Q884" s="63"/>
      <c r="R884" s="63"/>
      <c r="S884" s="63"/>
      <c r="T884" s="63"/>
      <c r="U884" s="63"/>
      <c r="V884" s="63"/>
      <c r="W884" s="63"/>
      <c r="X884" s="63"/>
      <c r="Y884" s="63"/>
      <c r="Z884" s="63"/>
    </row>
    <row r="885" spans="1:26" ht="24">
      <c r="A885" s="63"/>
      <c r="B885" s="63"/>
      <c r="C885" s="446"/>
      <c r="D885" s="289"/>
      <c r="E885" s="289"/>
      <c r="F885" s="363"/>
      <c r="G885" s="63"/>
      <c r="H885" s="63"/>
      <c r="I885" s="287"/>
      <c r="J885" s="287"/>
      <c r="K885" s="287"/>
      <c r="L885" s="287"/>
      <c r="M885" s="63"/>
      <c r="N885" s="63"/>
      <c r="O885" s="63"/>
      <c r="P885" s="63"/>
      <c r="Q885" s="63"/>
      <c r="R885" s="63"/>
      <c r="S885" s="63"/>
      <c r="T885" s="63"/>
      <c r="U885" s="63"/>
      <c r="V885" s="63"/>
      <c r="W885" s="63"/>
      <c r="X885" s="63"/>
      <c r="Y885" s="63"/>
      <c r="Z885" s="63"/>
    </row>
    <row r="886" spans="1:26" ht="24">
      <c r="A886" s="63"/>
      <c r="B886" s="63"/>
      <c r="C886" s="446"/>
      <c r="D886" s="289"/>
      <c r="E886" s="289"/>
      <c r="F886" s="363"/>
      <c r="G886" s="63"/>
      <c r="H886" s="63"/>
      <c r="I886" s="287"/>
      <c r="J886" s="287"/>
      <c r="K886" s="287"/>
      <c r="L886" s="287"/>
      <c r="M886" s="63"/>
      <c r="N886" s="63"/>
      <c r="O886" s="63"/>
      <c r="P886" s="63"/>
      <c r="Q886" s="63"/>
      <c r="R886" s="63"/>
      <c r="S886" s="63"/>
      <c r="T886" s="63"/>
      <c r="U886" s="63"/>
      <c r="V886" s="63"/>
      <c r="W886" s="63"/>
      <c r="X886" s="63"/>
      <c r="Y886" s="63"/>
      <c r="Z886" s="63"/>
    </row>
    <row r="887" spans="1:26" ht="24">
      <c r="A887" s="63"/>
      <c r="B887" s="63"/>
      <c r="C887" s="446"/>
      <c r="D887" s="289"/>
      <c r="E887" s="289"/>
      <c r="F887" s="363"/>
      <c r="G887" s="63"/>
      <c r="H887" s="63"/>
      <c r="I887" s="287"/>
      <c r="J887" s="287"/>
      <c r="K887" s="287"/>
      <c r="L887" s="287"/>
      <c r="M887" s="63"/>
      <c r="N887" s="63"/>
      <c r="O887" s="63"/>
      <c r="P887" s="63"/>
      <c r="Q887" s="63"/>
      <c r="R887" s="63"/>
      <c r="S887" s="63"/>
      <c r="T887" s="63"/>
      <c r="U887" s="63"/>
      <c r="V887" s="63"/>
      <c r="W887" s="63"/>
      <c r="X887" s="63"/>
      <c r="Y887" s="63"/>
      <c r="Z887" s="63"/>
    </row>
    <row r="888" spans="1:26" ht="24">
      <c r="A888" s="63"/>
      <c r="B888" s="63"/>
      <c r="C888" s="446"/>
      <c r="D888" s="289"/>
      <c r="E888" s="289"/>
      <c r="F888" s="363"/>
      <c r="G888" s="63"/>
      <c r="H888" s="63"/>
      <c r="I888" s="287"/>
      <c r="J888" s="287"/>
      <c r="K888" s="287"/>
      <c r="L888" s="287"/>
      <c r="M888" s="63"/>
      <c r="N888" s="63"/>
      <c r="O888" s="63"/>
      <c r="P888" s="63"/>
      <c r="Q888" s="63"/>
      <c r="R888" s="63"/>
      <c r="S888" s="63"/>
      <c r="T888" s="63"/>
      <c r="U888" s="63"/>
      <c r="V888" s="63"/>
      <c r="W888" s="63"/>
      <c r="X888" s="63"/>
      <c r="Y888" s="63"/>
      <c r="Z888" s="63"/>
    </row>
    <row r="889" spans="1:26" ht="24">
      <c r="A889" s="63"/>
      <c r="B889" s="63"/>
      <c r="C889" s="446"/>
      <c r="D889" s="289"/>
      <c r="E889" s="289"/>
      <c r="F889" s="363"/>
      <c r="G889" s="63"/>
      <c r="H889" s="63"/>
      <c r="I889" s="287"/>
      <c r="J889" s="287"/>
      <c r="K889" s="287"/>
      <c r="L889" s="287"/>
      <c r="M889" s="63"/>
      <c r="N889" s="63"/>
      <c r="O889" s="63"/>
      <c r="P889" s="63"/>
      <c r="Q889" s="63"/>
      <c r="R889" s="63"/>
      <c r="S889" s="63"/>
      <c r="T889" s="63"/>
      <c r="U889" s="63"/>
      <c r="V889" s="63"/>
      <c r="W889" s="63"/>
      <c r="X889" s="63"/>
      <c r="Y889" s="63"/>
      <c r="Z889" s="63"/>
    </row>
    <row r="890" spans="1:26" ht="24">
      <c r="A890" s="63"/>
      <c r="B890" s="63"/>
      <c r="C890" s="446"/>
      <c r="D890" s="289"/>
      <c r="E890" s="289"/>
      <c r="F890" s="363"/>
      <c r="G890" s="63"/>
      <c r="H890" s="63"/>
      <c r="I890" s="287"/>
      <c r="J890" s="287"/>
      <c r="K890" s="287"/>
      <c r="L890" s="287"/>
      <c r="M890" s="63"/>
      <c r="N890" s="63"/>
      <c r="O890" s="63"/>
      <c r="P890" s="63"/>
      <c r="Q890" s="63"/>
      <c r="R890" s="63"/>
      <c r="S890" s="63"/>
      <c r="T890" s="63"/>
      <c r="U890" s="63"/>
      <c r="V890" s="63"/>
      <c r="W890" s="63"/>
      <c r="X890" s="63"/>
      <c r="Y890" s="63"/>
      <c r="Z890" s="63"/>
    </row>
    <row r="891" spans="1:26" ht="24">
      <c r="A891" s="63"/>
      <c r="B891" s="63"/>
      <c r="C891" s="446"/>
      <c r="D891" s="289"/>
      <c r="E891" s="289"/>
      <c r="F891" s="363"/>
      <c r="G891" s="63"/>
      <c r="H891" s="63"/>
      <c r="I891" s="287"/>
      <c r="J891" s="287"/>
      <c r="K891" s="287"/>
      <c r="L891" s="287"/>
      <c r="M891" s="63"/>
      <c r="N891" s="63"/>
      <c r="O891" s="63"/>
      <c r="P891" s="63"/>
      <c r="Q891" s="63"/>
      <c r="R891" s="63"/>
      <c r="S891" s="63"/>
      <c r="T891" s="63"/>
      <c r="U891" s="63"/>
      <c r="V891" s="63"/>
      <c r="W891" s="63"/>
      <c r="X891" s="63"/>
      <c r="Y891" s="63"/>
      <c r="Z891" s="63"/>
    </row>
    <row r="892" spans="1:26" ht="24">
      <c r="A892" s="63"/>
      <c r="B892" s="63"/>
      <c r="C892" s="446"/>
      <c r="D892" s="289"/>
      <c r="E892" s="289"/>
      <c r="F892" s="363"/>
      <c r="G892" s="63"/>
      <c r="H892" s="63"/>
      <c r="I892" s="287"/>
      <c r="J892" s="287"/>
      <c r="K892" s="287"/>
      <c r="L892" s="287"/>
      <c r="M892" s="63"/>
      <c r="N892" s="63"/>
      <c r="O892" s="63"/>
      <c r="P892" s="63"/>
      <c r="Q892" s="63"/>
      <c r="R892" s="63"/>
      <c r="S892" s="63"/>
      <c r="T892" s="63"/>
      <c r="U892" s="63"/>
      <c r="V892" s="63"/>
      <c r="W892" s="63"/>
      <c r="X892" s="63"/>
      <c r="Y892" s="63"/>
      <c r="Z892" s="63"/>
    </row>
    <row r="893" spans="1:26" ht="24">
      <c r="A893" s="63"/>
      <c r="B893" s="63"/>
      <c r="C893" s="446"/>
      <c r="D893" s="289"/>
      <c r="E893" s="289"/>
      <c r="F893" s="363"/>
      <c r="G893" s="63"/>
      <c r="H893" s="63"/>
      <c r="I893" s="287"/>
      <c r="J893" s="287"/>
      <c r="K893" s="287"/>
      <c r="L893" s="287"/>
      <c r="M893" s="63"/>
      <c r="N893" s="63"/>
      <c r="O893" s="63"/>
      <c r="P893" s="63"/>
      <c r="Q893" s="63"/>
      <c r="R893" s="63"/>
      <c r="S893" s="63"/>
      <c r="T893" s="63"/>
      <c r="U893" s="63"/>
      <c r="V893" s="63"/>
      <c r="W893" s="63"/>
      <c r="X893" s="63"/>
      <c r="Y893" s="63"/>
      <c r="Z893" s="63"/>
    </row>
    <row r="894" spans="1:26" ht="24">
      <c r="A894" s="63"/>
      <c r="B894" s="63"/>
      <c r="C894" s="446"/>
      <c r="D894" s="289"/>
      <c r="E894" s="289"/>
      <c r="F894" s="363"/>
      <c r="G894" s="63"/>
      <c r="H894" s="63"/>
      <c r="I894" s="287"/>
      <c r="J894" s="287"/>
      <c r="K894" s="287"/>
      <c r="L894" s="287"/>
      <c r="M894" s="63"/>
      <c r="N894" s="63"/>
      <c r="O894" s="63"/>
      <c r="P894" s="63"/>
      <c r="Q894" s="63"/>
      <c r="R894" s="63"/>
      <c r="S894" s="63"/>
      <c r="T894" s="63"/>
      <c r="U894" s="63"/>
      <c r="V894" s="63"/>
      <c r="W894" s="63"/>
      <c r="X894" s="63"/>
      <c r="Y894" s="63"/>
      <c r="Z894" s="63"/>
    </row>
    <row r="895" spans="1:26" ht="24">
      <c r="A895" s="63"/>
      <c r="B895" s="63"/>
      <c r="C895" s="446"/>
      <c r="D895" s="289"/>
      <c r="E895" s="289"/>
      <c r="F895" s="363"/>
      <c r="G895" s="63"/>
      <c r="H895" s="63"/>
      <c r="I895" s="287"/>
      <c r="J895" s="287"/>
      <c r="K895" s="287"/>
      <c r="L895" s="287"/>
      <c r="M895" s="63"/>
      <c r="N895" s="63"/>
      <c r="O895" s="63"/>
      <c r="P895" s="63"/>
      <c r="Q895" s="63"/>
      <c r="R895" s="63"/>
      <c r="S895" s="63"/>
      <c r="T895" s="63"/>
      <c r="U895" s="63"/>
      <c r="V895" s="63"/>
      <c r="W895" s="63"/>
      <c r="X895" s="63"/>
      <c r="Y895" s="63"/>
      <c r="Z895" s="63"/>
    </row>
    <row r="896" spans="1:26" ht="24">
      <c r="A896" s="63"/>
      <c r="B896" s="63"/>
      <c r="C896" s="446"/>
      <c r="D896" s="289"/>
      <c r="E896" s="289"/>
      <c r="F896" s="363"/>
      <c r="G896" s="63"/>
      <c r="H896" s="63"/>
      <c r="I896" s="287"/>
      <c r="J896" s="287"/>
      <c r="K896" s="287"/>
      <c r="L896" s="287"/>
      <c r="M896" s="63"/>
      <c r="N896" s="63"/>
      <c r="O896" s="63"/>
      <c r="P896" s="63"/>
      <c r="Q896" s="63"/>
      <c r="R896" s="63"/>
      <c r="S896" s="63"/>
      <c r="T896" s="63"/>
      <c r="U896" s="63"/>
      <c r="V896" s="63"/>
      <c r="W896" s="63"/>
      <c r="X896" s="63"/>
      <c r="Y896" s="63"/>
      <c r="Z896" s="63"/>
    </row>
    <row r="897" spans="1:26" ht="24">
      <c r="A897" s="63"/>
      <c r="B897" s="63"/>
      <c r="C897" s="446"/>
      <c r="D897" s="289"/>
      <c r="E897" s="289"/>
      <c r="F897" s="363"/>
      <c r="G897" s="63"/>
      <c r="H897" s="63"/>
      <c r="I897" s="287"/>
      <c r="J897" s="287"/>
      <c r="K897" s="287"/>
      <c r="L897" s="287"/>
      <c r="M897" s="63"/>
      <c r="N897" s="63"/>
      <c r="O897" s="63"/>
      <c r="P897" s="63"/>
      <c r="Q897" s="63"/>
      <c r="R897" s="63"/>
      <c r="S897" s="63"/>
      <c r="T897" s="63"/>
      <c r="U897" s="63"/>
      <c r="V897" s="63"/>
      <c r="W897" s="63"/>
      <c r="X897" s="63"/>
      <c r="Y897" s="63"/>
      <c r="Z897" s="63"/>
    </row>
    <row r="898" spans="1:26" ht="24">
      <c r="A898" s="63"/>
      <c r="B898" s="63"/>
      <c r="C898" s="446"/>
      <c r="D898" s="289"/>
      <c r="E898" s="289"/>
      <c r="F898" s="363"/>
      <c r="G898" s="63"/>
      <c r="H898" s="63"/>
      <c r="I898" s="287"/>
      <c r="J898" s="287"/>
      <c r="K898" s="287"/>
      <c r="L898" s="287"/>
      <c r="M898" s="63"/>
      <c r="N898" s="63"/>
      <c r="O898" s="63"/>
      <c r="P898" s="63"/>
      <c r="Q898" s="63"/>
      <c r="R898" s="63"/>
      <c r="S898" s="63"/>
      <c r="T898" s="63"/>
      <c r="U898" s="63"/>
      <c r="V898" s="63"/>
      <c r="W898" s="63"/>
      <c r="X898" s="63"/>
      <c r="Y898" s="63"/>
      <c r="Z898" s="63"/>
    </row>
    <row r="899" spans="1:26" ht="24">
      <c r="A899" s="63"/>
      <c r="B899" s="63"/>
      <c r="C899" s="446"/>
      <c r="D899" s="289"/>
      <c r="E899" s="289"/>
      <c r="F899" s="363"/>
      <c r="G899" s="63"/>
      <c r="H899" s="63"/>
      <c r="I899" s="287"/>
      <c r="J899" s="287"/>
      <c r="K899" s="287"/>
      <c r="L899" s="287"/>
      <c r="M899" s="63"/>
      <c r="N899" s="63"/>
      <c r="O899" s="63"/>
      <c r="P899" s="63"/>
      <c r="Q899" s="63"/>
      <c r="R899" s="63"/>
      <c r="S899" s="63"/>
      <c r="T899" s="63"/>
      <c r="U899" s="63"/>
      <c r="V899" s="63"/>
      <c r="W899" s="63"/>
      <c r="X899" s="63"/>
      <c r="Y899" s="63"/>
      <c r="Z899" s="63"/>
    </row>
    <row r="900" spans="1:26" ht="24">
      <c r="A900" s="63"/>
      <c r="B900" s="63"/>
      <c r="C900" s="446"/>
      <c r="D900" s="289"/>
      <c r="E900" s="289"/>
      <c r="F900" s="363"/>
      <c r="G900" s="63"/>
      <c r="H900" s="63"/>
      <c r="I900" s="287"/>
      <c r="J900" s="287"/>
      <c r="K900" s="287"/>
      <c r="L900" s="287"/>
      <c r="M900" s="63"/>
      <c r="N900" s="63"/>
      <c r="O900" s="63"/>
      <c r="P900" s="63"/>
      <c r="Q900" s="63"/>
      <c r="R900" s="63"/>
      <c r="S900" s="63"/>
      <c r="T900" s="63"/>
      <c r="U900" s="63"/>
      <c r="V900" s="63"/>
      <c r="W900" s="63"/>
      <c r="X900" s="63"/>
      <c r="Y900" s="63"/>
      <c r="Z900" s="63"/>
    </row>
    <row r="901" spans="1:26" ht="24">
      <c r="A901" s="63"/>
      <c r="B901" s="63"/>
      <c r="C901" s="446"/>
      <c r="D901" s="289"/>
      <c r="E901" s="289"/>
      <c r="F901" s="363"/>
      <c r="G901" s="63"/>
      <c r="H901" s="63"/>
      <c r="I901" s="287"/>
      <c r="J901" s="287"/>
      <c r="K901" s="287"/>
      <c r="L901" s="287"/>
      <c r="M901" s="63"/>
      <c r="N901" s="63"/>
      <c r="O901" s="63"/>
      <c r="P901" s="63"/>
      <c r="Q901" s="63"/>
      <c r="R901" s="63"/>
      <c r="S901" s="63"/>
      <c r="T901" s="63"/>
      <c r="U901" s="63"/>
      <c r="V901" s="63"/>
      <c r="W901" s="63"/>
      <c r="X901" s="63"/>
      <c r="Y901" s="63"/>
      <c r="Z901" s="63"/>
    </row>
    <row r="902" spans="1:26" ht="24">
      <c r="A902" s="63"/>
      <c r="B902" s="63"/>
      <c r="C902" s="446"/>
      <c r="D902" s="289"/>
      <c r="E902" s="289"/>
      <c r="F902" s="363"/>
      <c r="G902" s="63"/>
      <c r="H902" s="63"/>
      <c r="I902" s="287"/>
      <c r="J902" s="287"/>
      <c r="K902" s="287"/>
      <c r="L902" s="287"/>
      <c r="M902" s="63"/>
      <c r="N902" s="63"/>
      <c r="O902" s="63"/>
      <c r="P902" s="63"/>
      <c r="Q902" s="63"/>
      <c r="R902" s="63"/>
      <c r="S902" s="63"/>
      <c r="T902" s="63"/>
      <c r="U902" s="63"/>
      <c r="V902" s="63"/>
      <c r="W902" s="63"/>
      <c r="X902" s="63"/>
      <c r="Y902" s="63"/>
      <c r="Z902" s="63"/>
    </row>
    <row r="903" spans="1:26" ht="24">
      <c r="A903" s="63"/>
      <c r="B903" s="63"/>
      <c r="C903" s="446"/>
      <c r="D903" s="289"/>
      <c r="E903" s="289"/>
      <c r="F903" s="363"/>
      <c r="G903" s="63"/>
      <c r="H903" s="63"/>
      <c r="I903" s="287"/>
      <c r="J903" s="287"/>
      <c r="K903" s="287"/>
      <c r="L903" s="287"/>
      <c r="M903" s="63"/>
      <c r="N903" s="63"/>
      <c r="O903" s="63"/>
      <c r="P903" s="63"/>
      <c r="Q903" s="63"/>
      <c r="R903" s="63"/>
      <c r="S903" s="63"/>
      <c r="T903" s="63"/>
      <c r="U903" s="63"/>
      <c r="V903" s="63"/>
      <c r="W903" s="63"/>
      <c r="X903" s="63"/>
      <c r="Y903" s="63"/>
      <c r="Z903" s="63"/>
    </row>
    <row r="904" spans="1:26" ht="24">
      <c r="A904" s="63"/>
      <c r="B904" s="63"/>
      <c r="C904" s="446"/>
      <c r="D904" s="289"/>
      <c r="E904" s="289"/>
      <c r="F904" s="363"/>
      <c r="G904" s="63"/>
      <c r="H904" s="63"/>
      <c r="I904" s="287"/>
      <c r="J904" s="287"/>
      <c r="K904" s="287"/>
      <c r="L904" s="287"/>
      <c r="M904" s="63"/>
      <c r="N904" s="63"/>
      <c r="O904" s="63"/>
      <c r="P904" s="63"/>
      <c r="Q904" s="63"/>
      <c r="R904" s="63"/>
      <c r="S904" s="63"/>
      <c r="T904" s="63"/>
      <c r="U904" s="63"/>
      <c r="V904" s="63"/>
      <c r="W904" s="63"/>
      <c r="X904" s="63"/>
      <c r="Y904" s="63"/>
      <c r="Z904" s="63"/>
    </row>
    <row r="905" spans="1:26" ht="24">
      <c r="A905" s="63"/>
      <c r="B905" s="63"/>
      <c r="C905" s="446"/>
      <c r="D905" s="289"/>
      <c r="E905" s="289"/>
      <c r="F905" s="363"/>
      <c r="G905" s="63"/>
      <c r="H905" s="63"/>
      <c r="I905" s="287"/>
      <c r="J905" s="287"/>
      <c r="K905" s="287"/>
      <c r="L905" s="287"/>
      <c r="M905" s="63"/>
      <c r="N905" s="63"/>
      <c r="O905" s="63"/>
      <c r="P905" s="63"/>
      <c r="Q905" s="63"/>
      <c r="R905" s="63"/>
      <c r="S905" s="63"/>
      <c r="T905" s="63"/>
      <c r="U905" s="63"/>
      <c r="V905" s="63"/>
      <c r="W905" s="63"/>
      <c r="X905" s="63"/>
      <c r="Y905" s="63"/>
      <c r="Z905" s="63"/>
    </row>
    <row r="906" spans="1:26" ht="24">
      <c r="A906" s="63"/>
      <c r="B906" s="63"/>
      <c r="C906" s="446"/>
      <c r="D906" s="289"/>
      <c r="E906" s="289"/>
      <c r="F906" s="363"/>
      <c r="G906" s="63"/>
      <c r="H906" s="63"/>
      <c r="I906" s="287"/>
      <c r="J906" s="287"/>
      <c r="K906" s="287"/>
      <c r="L906" s="287"/>
      <c r="M906" s="63"/>
      <c r="N906" s="63"/>
      <c r="O906" s="63"/>
      <c r="P906" s="63"/>
      <c r="Q906" s="63"/>
      <c r="R906" s="63"/>
      <c r="S906" s="63"/>
      <c r="T906" s="63"/>
      <c r="U906" s="63"/>
      <c r="V906" s="63"/>
      <c r="W906" s="63"/>
      <c r="X906" s="63"/>
      <c r="Y906" s="63"/>
      <c r="Z906" s="63"/>
    </row>
    <row r="907" spans="1:26" ht="24">
      <c r="A907" s="63"/>
      <c r="B907" s="63"/>
      <c r="C907" s="446"/>
      <c r="D907" s="289"/>
      <c r="E907" s="289"/>
      <c r="F907" s="363"/>
      <c r="G907" s="63"/>
      <c r="H907" s="63"/>
      <c r="I907" s="287"/>
      <c r="J907" s="287"/>
      <c r="K907" s="287"/>
      <c r="L907" s="287"/>
      <c r="M907" s="63"/>
      <c r="N907" s="63"/>
      <c r="O907" s="63"/>
      <c r="P907" s="63"/>
      <c r="Q907" s="63"/>
      <c r="R907" s="63"/>
      <c r="S907" s="63"/>
      <c r="T907" s="63"/>
      <c r="U907" s="63"/>
      <c r="V907" s="63"/>
      <c r="W907" s="63"/>
      <c r="X907" s="63"/>
      <c r="Y907" s="63"/>
      <c r="Z907" s="63"/>
    </row>
    <row r="908" spans="1:26" ht="24">
      <c r="A908" s="63"/>
      <c r="B908" s="63"/>
      <c r="C908" s="446"/>
      <c r="D908" s="289"/>
      <c r="E908" s="289"/>
      <c r="F908" s="363"/>
      <c r="G908" s="63"/>
      <c r="H908" s="63"/>
      <c r="I908" s="287"/>
      <c r="J908" s="287"/>
      <c r="K908" s="287"/>
      <c r="L908" s="287"/>
      <c r="M908" s="63"/>
      <c r="N908" s="63"/>
      <c r="O908" s="63"/>
      <c r="P908" s="63"/>
      <c r="Q908" s="63"/>
      <c r="R908" s="63"/>
      <c r="S908" s="63"/>
      <c r="T908" s="63"/>
      <c r="U908" s="63"/>
      <c r="V908" s="63"/>
      <c r="W908" s="63"/>
      <c r="X908" s="63"/>
      <c r="Y908" s="63"/>
      <c r="Z908" s="63"/>
    </row>
    <row r="909" spans="1:26" ht="24">
      <c r="A909" s="63"/>
      <c r="B909" s="63"/>
      <c r="C909" s="446"/>
      <c r="D909" s="289"/>
      <c r="E909" s="289"/>
      <c r="F909" s="363"/>
      <c r="G909" s="63"/>
      <c r="H909" s="63"/>
      <c r="I909" s="287"/>
      <c r="J909" s="287"/>
      <c r="K909" s="287"/>
      <c r="L909" s="287"/>
      <c r="M909" s="63"/>
      <c r="N909" s="63"/>
      <c r="O909" s="63"/>
      <c r="P909" s="63"/>
      <c r="Q909" s="63"/>
      <c r="R909" s="63"/>
      <c r="S909" s="63"/>
      <c r="T909" s="63"/>
      <c r="U909" s="63"/>
      <c r="V909" s="63"/>
      <c r="W909" s="63"/>
      <c r="X909" s="63"/>
      <c r="Y909" s="63"/>
      <c r="Z909" s="63"/>
    </row>
    <row r="910" spans="1:26" ht="24">
      <c r="A910" s="63"/>
      <c r="B910" s="63"/>
      <c r="C910" s="446"/>
      <c r="D910" s="289"/>
      <c r="E910" s="289"/>
      <c r="F910" s="363"/>
      <c r="G910" s="63"/>
      <c r="H910" s="63"/>
      <c r="I910" s="287"/>
      <c r="J910" s="287"/>
      <c r="K910" s="287"/>
      <c r="L910" s="287"/>
      <c r="M910" s="63"/>
      <c r="N910" s="63"/>
      <c r="O910" s="63"/>
      <c r="P910" s="63"/>
      <c r="Q910" s="63"/>
      <c r="R910" s="63"/>
      <c r="S910" s="63"/>
      <c r="T910" s="63"/>
      <c r="U910" s="63"/>
      <c r="V910" s="63"/>
      <c r="W910" s="63"/>
      <c r="X910" s="63"/>
      <c r="Y910" s="63"/>
      <c r="Z910" s="63"/>
    </row>
    <row r="911" spans="1:26" ht="24">
      <c r="A911" s="63"/>
      <c r="B911" s="63"/>
      <c r="C911" s="446"/>
      <c r="D911" s="289"/>
      <c r="E911" s="289"/>
      <c r="F911" s="363"/>
      <c r="G911" s="63"/>
      <c r="H911" s="63"/>
      <c r="I911" s="287"/>
      <c r="J911" s="287"/>
      <c r="K911" s="287"/>
      <c r="L911" s="287"/>
      <c r="M911" s="63"/>
      <c r="N911" s="63"/>
      <c r="O911" s="63"/>
      <c r="P911" s="63"/>
      <c r="Q911" s="63"/>
      <c r="R911" s="63"/>
      <c r="S911" s="63"/>
      <c r="T911" s="63"/>
      <c r="U911" s="63"/>
      <c r="V911" s="63"/>
      <c r="W911" s="63"/>
      <c r="X911" s="63"/>
      <c r="Y911" s="63"/>
      <c r="Z911" s="63"/>
    </row>
    <row r="912" spans="1:26" ht="24">
      <c r="A912" s="63"/>
      <c r="B912" s="63"/>
      <c r="C912" s="446"/>
      <c r="D912" s="289"/>
      <c r="E912" s="289"/>
      <c r="F912" s="363"/>
      <c r="G912" s="63"/>
      <c r="H912" s="63"/>
      <c r="I912" s="287"/>
      <c r="J912" s="287"/>
      <c r="K912" s="287"/>
      <c r="L912" s="287"/>
      <c r="M912" s="63"/>
      <c r="N912" s="63"/>
      <c r="O912" s="63"/>
      <c r="P912" s="63"/>
      <c r="Q912" s="63"/>
      <c r="R912" s="63"/>
      <c r="S912" s="63"/>
      <c r="T912" s="63"/>
      <c r="U912" s="63"/>
      <c r="V912" s="63"/>
      <c r="W912" s="63"/>
      <c r="X912" s="63"/>
      <c r="Y912" s="63"/>
      <c r="Z912" s="63"/>
    </row>
    <row r="913" spans="1:26" ht="24">
      <c r="A913" s="63"/>
      <c r="B913" s="63"/>
      <c r="C913" s="446"/>
      <c r="D913" s="289"/>
      <c r="E913" s="289"/>
      <c r="F913" s="363"/>
      <c r="G913" s="63"/>
      <c r="H913" s="63"/>
      <c r="I913" s="287"/>
      <c r="J913" s="287"/>
      <c r="K913" s="287"/>
      <c r="L913" s="287"/>
      <c r="M913" s="63"/>
      <c r="N913" s="63"/>
      <c r="O913" s="63"/>
      <c r="P913" s="63"/>
      <c r="Q913" s="63"/>
      <c r="R913" s="63"/>
      <c r="S913" s="63"/>
      <c r="T913" s="63"/>
      <c r="U913" s="63"/>
      <c r="V913" s="63"/>
      <c r="W913" s="63"/>
      <c r="X913" s="63"/>
      <c r="Y913" s="63"/>
      <c r="Z913" s="63"/>
    </row>
    <row r="914" spans="1:26" ht="24">
      <c r="A914" s="63"/>
      <c r="B914" s="63"/>
      <c r="C914" s="446"/>
      <c r="D914" s="289"/>
      <c r="E914" s="289"/>
      <c r="F914" s="363"/>
      <c r="G914" s="63"/>
      <c r="H914" s="63"/>
      <c r="I914" s="287"/>
      <c r="J914" s="287"/>
      <c r="K914" s="287"/>
      <c r="L914" s="287"/>
      <c r="M914" s="63"/>
      <c r="N914" s="63"/>
      <c r="O914" s="63"/>
      <c r="P914" s="63"/>
      <c r="Q914" s="63"/>
      <c r="R914" s="63"/>
      <c r="S914" s="63"/>
      <c r="T914" s="63"/>
      <c r="U914" s="63"/>
      <c r="V914" s="63"/>
      <c r="W914" s="63"/>
      <c r="X914" s="63"/>
      <c r="Y914" s="63"/>
      <c r="Z914" s="63"/>
    </row>
    <row r="915" spans="1:26" ht="24">
      <c r="A915" s="63"/>
      <c r="B915" s="63"/>
      <c r="C915" s="446"/>
      <c r="D915" s="289"/>
      <c r="E915" s="289"/>
      <c r="F915" s="363"/>
      <c r="G915" s="63"/>
      <c r="H915" s="63"/>
      <c r="I915" s="287"/>
      <c r="J915" s="287"/>
      <c r="K915" s="287"/>
      <c r="L915" s="287"/>
      <c r="M915" s="63"/>
      <c r="N915" s="63"/>
      <c r="O915" s="63"/>
      <c r="P915" s="63"/>
      <c r="Q915" s="63"/>
      <c r="R915" s="63"/>
      <c r="S915" s="63"/>
      <c r="T915" s="63"/>
      <c r="U915" s="63"/>
      <c r="V915" s="63"/>
      <c r="W915" s="63"/>
      <c r="X915" s="63"/>
      <c r="Y915" s="63"/>
      <c r="Z915" s="63"/>
    </row>
    <row r="916" spans="1:26" ht="24">
      <c r="A916" s="63"/>
      <c r="B916" s="63"/>
      <c r="C916" s="446"/>
      <c r="D916" s="289"/>
      <c r="E916" s="289"/>
      <c r="F916" s="363"/>
      <c r="G916" s="63"/>
      <c r="H916" s="63"/>
      <c r="I916" s="287"/>
      <c r="J916" s="287"/>
      <c r="K916" s="287"/>
      <c r="L916" s="287"/>
      <c r="M916" s="63"/>
      <c r="N916" s="63"/>
      <c r="O916" s="63"/>
      <c r="P916" s="63"/>
      <c r="Q916" s="63"/>
      <c r="R916" s="63"/>
      <c r="S916" s="63"/>
      <c r="T916" s="63"/>
      <c r="U916" s="63"/>
      <c r="V916" s="63"/>
      <c r="W916" s="63"/>
      <c r="X916" s="63"/>
      <c r="Y916" s="63"/>
      <c r="Z916" s="63"/>
    </row>
    <row r="917" spans="1:26" ht="24">
      <c r="A917" s="63"/>
      <c r="B917" s="63"/>
      <c r="C917" s="446"/>
      <c r="D917" s="289"/>
      <c r="E917" s="289"/>
      <c r="F917" s="363"/>
      <c r="G917" s="63"/>
      <c r="H917" s="63"/>
      <c r="I917" s="287"/>
      <c r="J917" s="287"/>
      <c r="K917" s="287"/>
      <c r="L917" s="287"/>
      <c r="M917" s="63"/>
      <c r="N917" s="63"/>
      <c r="O917" s="63"/>
      <c r="P917" s="63"/>
      <c r="Q917" s="63"/>
      <c r="R917" s="63"/>
      <c r="S917" s="63"/>
      <c r="T917" s="63"/>
      <c r="U917" s="63"/>
      <c r="V917" s="63"/>
      <c r="W917" s="63"/>
      <c r="X917" s="63"/>
      <c r="Y917" s="63"/>
      <c r="Z917" s="63"/>
    </row>
    <row r="918" spans="1:26" ht="24">
      <c r="A918" s="63"/>
      <c r="B918" s="63"/>
      <c r="C918" s="446"/>
      <c r="D918" s="289"/>
      <c r="E918" s="289"/>
      <c r="F918" s="363"/>
      <c r="G918" s="63"/>
      <c r="H918" s="63"/>
      <c r="I918" s="287"/>
      <c r="J918" s="287"/>
      <c r="K918" s="287"/>
      <c r="L918" s="287"/>
      <c r="M918" s="63"/>
      <c r="N918" s="63"/>
      <c r="O918" s="63"/>
      <c r="P918" s="63"/>
      <c r="Q918" s="63"/>
      <c r="R918" s="63"/>
      <c r="S918" s="63"/>
      <c r="T918" s="63"/>
      <c r="U918" s="63"/>
      <c r="V918" s="63"/>
      <c r="W918" s="63"/>
      <c r="X918" s="63"/>
      <c r="Y918" s="63"/>
      <c r="Z918" s="63"/>
    </row>
    <row r="919" spans="1:26" ht="24">
      <c r="A919" s="63"/>
      <c r="B919" s="63"/>
      <c r="C919" s="446"/>
      <c r="D919" s="289"/>
      <c r="E919" s="289"/>
      <c r="F919" s="363"/>
      <c r="G919" s="63"/>
      <c r="H919" s="63"/>
      <c r="I919" s="287"/>
      <c r="J919" s="287"/>
      <c r="K919" s="287"/>
      <c r="L919" s="287"/>
      <c r="M919" s="63"/>
      <c r="N919" s="63"/>
      <c r="O919" s="63"/>
      <c r="P919" s="63"/>
      <c r="Q919" s="63"/>
      <c r="R919" s="63"/>
      <c r="S919" s="63"/>
      <c r="T919" s="63"/>
      <c r="U919" s="63"/>
      <c r="V919" s="63"/>
      <c r="W919" s="63"/>
      <c r="X919" s="63"/>
      <c r="Y919" s="63"/>
      <c r="Z919" s="63"/>
    </row>
    <row r="920" spans="1:26" ht="24">
      <c r="A920" s="63"/>
      <c r="B920" s="63"/>
      <c r="C920" s="446"/>
      <c r="D920" s="289"/>
      <c r="E920" s="289"/>
      <c r="F920" s="363"/>
      <c r="G920" s="63"/>
      <c r="H920" s="63"/>
      <c r="I920" s="287"/>
      <c r="J920" s="287"/>
      <c r="K920" s="287"/>
      <c r="L920" s="287"/>
      <c r="M920" s="63"/>
      <c r="N920" s="63"/>
      <c r="O920" s="63"/>
      <c r="P920" s="63"/>
      <c r="Q920" s="63"/>
      <c r="R920" s="63"/>
      <c r="S920" s="63"/>
      <c r="T920" s="63"/>
      <c r="U920" s="63"/>
      <c r="V920" s="63"/>
      <c r="W920" s="63"/>
      <c r="X920" s="63"/>
      <c r="Y920" s="63"/>
      <c r="Z920" s="63"/>
    </row>
    <row r="921" spans="1:26" ht="24">
      <c r="A921" s="63"/>
      <c r="B921" s="63"/>
      <c r="C921" s="446"/>
      <c r="D921" s="289"/>
      <c r="E921" s="289"/>
      <c r="F921" s="363"/>
      <c r="G921" s="63"/>
      <c r="H921" s="63"/>
      <c r="I921" s="287"/>
      <c r="J921" s="287"/>
      <c r="K921" s="287"/>
      <c r="L921" s="287"/>
      <c r="M921" s="63"/>
      <c r="N921" s="63"/>
      <c r="O921" s="63"/>
      <c r="P921" s="63"/>
      <c r="Q921" s="63"/>
      <c r="R921" s="63"/>
      <c r="S921" s="63"/>
      <c r="T921" s="63"/>
      <c r="U921" s="63"/>
      <c r="V921" s="63"/>
      <c r="W921" s="63"/>
      <c r="X921" s="63"/>
      <c r="Y921" s="63"/>
      <c r="Z921" s="63"/>
    </row>
    <row r="922" spans="1:26" ht="24">
      <c r="A922" s="63"/>
      <c r="B922" s="63"/>
      <c r="C922" s="446"/>
      <c r="D922" s="289"/>
      <c r="E922" s="289"/>
      <c r="F922" s="363"/>
      <c r="G922" s="63"/>
      <c r="H922" s="63"/>
      <c r="I922" s="287"/>
      <c r="J922" s="287"/>
      <c r="K922" s="287"/>
      <c r="L922" s="287"/>
      <c r="M922" s="63"/>
      <c r="N922" s="63"/>
      <c r="O922" s="63"/>
      <c r="P922" s="63"/>
      <c r="Q922" s="63"/>
      <c r="R922" s="63"/>
      <c r="S922" s="63"/>
      <c r="T922" s="63"/>
      <c r="U922" s="63"/>
      <c r="V922" s="63"/>
      <c r="W922" s="63"/>
      <c r="X922" s="63"/>
      <c r="Y922" s="63"/>
      <c r="Z922" s="63"/>
    </row>
    <row r="923" spans="1:26" ht="24">
      <c r="A923" s="63"/>
      <c r="B923" s="63"/>
      <c r="C923" s="446"/>
      <c r="D923" s="289"/>
      <c r="E923" s="289"/>
      <c r="F923" s="363"/>
      <c r="G923" s="63"/>
      <c r="H923" s="63"/>
      <c r="I923" s="287"/>
      <c r="J923" s="287"/>
      <c r="K923" s="287"/>
      <c r="L923" s="287"/>
      <c r="M923" s="63"/>
      <c r="N923" s="63"/>
      <c r="O923" s="63"/>
      <c r="P923" s="63"/>
      <c r="Q923" s="63"/>
      <c r="R923" s="63"/>
      <c r="S923" s="63"/>
      <c r="T923" s="63"/>
      <c r="U923" s="63"/>
      <c r="V923" s="63"/>
      <c r="W923" s="63"/>
      <c r="X923" s="63"/>
      <c r="Y923" s="63"/>
      <c r="Z923" s="63"/>
    </row>
    <row r="924" spans="1:26" ht="24">
      <c r="A924" s="63"/>
      <c r="B924" s="63"/>
      <c r="C924" s="446"/>
      <c r="D924" s="289"/>
      <c r="E924" s="289"/>
      <c r="F924" s="363"/>
      <c r="G924" s="63"/>
      <c r="H924" s="63"/>
      <c r="I924" s="287"/>
      <c r="J924" s="287"/>
      <c r="K924" s="287"/>
      <c r="L924" s="287"/>
      <c r="M924" s="63"/>
      <c r="N924" s="63"/>
      <c r="O924" s="63"/>
      <c r="P924" s="63"/>
      <c r="Q924" s="63"/>
      <c r="R924" s="63"/>
      <c r="S924" s="63"/>
      <c r="T924" s="63"/>
      <c r="U924" s="63"/>
      <c r="V924" s="63"/>
      <c r="W924" s="63"/>
      <c r="X924" s="63"/>
      <c r="Y924" s="63"/>
      <c r="Z924" s="63"/>
    </row>
    <row r="925" spans="1:26" ht="24">
      <c r="A925" s="63"/>
      <c r="B925" s="63"/>
      <c r="C925" s="446"/>
      <c r="D925" s="289"/>
      <c r="E925" s="289"/>
      <c r="F925" s="363"/>
      <c r="G925" s="63"/>
      <c r="H925" s="63"/>
      <c r="I925" s="287"/>
      <c r="J925" s="287"/>
      <c r="K925" s="287"/>
      <c r="L925" s="287"/>
      <c r="M925" s="63"/>
      <c r="N925" s="63"/>
      <c r="O925" s="63"/>
      <c r="P925" s="63"/>
      <c r="Q925" s="63"/>
      <c r="R925" s="63"/>
      <c r="S925" s="63"/>
      <c r="T925" s="63"/>
      <c r="U925" s="63"/>
      <c r="V925" s="63"/>
      <c r="W925" s="63"/>
      <c r="X925" s="63"/>
      <c r="Y925" s="63"/>
      <c r="Z925" s="63"/>
    </row>
    <row r="926" spans="1:26" ht="24">
      <c r="A926" s="63"/>
      <c r="B926" s="63"/>
      <c r="C926" s="446"/>
      <c r="D926" s="289"/>
      <c r="E926" s="289"/>
      <c r="F926" s="363"/>
      <c r="G926" s="63"/>
      <c r="H926" s="63"/>
      <c r="I926" s="287"/>
      <c r="J926" s="287"/>
      <c r="K926" s="287"/>
      <c r="L926" s="287"/>
      <c r="M926" s="63"/>
      <c r="N926" s="63"/>
      <c r="O926" s="63"/>
      <c r="P926" s="63"/>
      <c r="Q926" s="63"/>
      <c r="R926" s="63"/>
      <c r="S926" s="63"/>
      <c r="T926" s="63"/>
      <c r="U926" s="63"/>
      <c r="V926" s="63"/>
      <c r="W926" s="63"/>
      <c r="X926" s="63"/>
      <c r="Y926" s="63"/>
      <c r="Z926" s="63"/>
    </row>
    <row r="927" spans="1:26" ht="24">
      <c r="A927" s="63"/>
      <c r="B927" s="63"/>
      <c r="C927" s="446"/>
      <c r="D927" s="289"/>
      <c r="E927" s="289"/>
      <c r="F927" s="363"/>
      <c r="G927" s="63"/>
      <c r="H927" s="63"/>
      <c r="I927" s="287"/>
      <c r="J927" s="287"/>
      <c r="K927" s="287"/>
      <c r="L927" s="287"/>
      <c r="M927" s="63"/>
      <c r="N927" s="63"/>
      <c r="O927" s="63"/>
      <c r="P927" s="63"/>
      <c r="Q927" s="63"/>
      <c r="R927" s="63"/>
      <c r="S927" s="63"/>
      <c r="T927" s="63"/>
      <c r="U927" s="63"/>
      <c r="V927" s="63"/>
      <c r="W927" s="63"/>
      <c r="X927" s="63"/>
      <c r="Y927" s="63"/>
      <c r="Z927" s="63"/>
    </row>
    <row r="928" spans="1:26" ht="24">
      <c r="A928" s="63"/>
      <c r="B928" s="63"/>
      <c r="C928" s="446"/>
      <c r="D928" s="289"/>
      <c r="E928" s="289"/>
      <c r="F928" s="363"/>
      <c r="G928" s="63"/>
      <c r="H928" s="63"/>
      <c r="I928" s="287"/>
      <c r="J928" s="287"/>
      <c r="K928" s="287"/>
      <c r="L928" s="287"/>
      <c r="M928" s="63"/>
      <c r="N928" s="63"/>
      <c r="O928" s="63"/>
      <c r="P928" s="63"/>
      <c r="Q928" s="63"/>
      <c r="R928" s="63"/>
      <c r="S928" s="63"/>
      <c r="T928" s="63"/>
      <c r="U928" s="63"/>
      <c r="V928" s="63"/>
      <c r="W928" s="63"/>
      <c r="X928" s="63"/>
      <c r="Y928" s="63"/>
      <c r="Z928" s="63"/>
    </row>
    <row r="929" spans="1:26" ht="24">
      <c r="A929" s="63"/>
      <c r="B929" s="63"/>
      <c r="C929" s="446"/>
      <c r="D929" s="289"/>
      <c r="E929" s="289"/>
      <c r="F929" s="363"/>
      <c r="G929" s="63"/>
      <c r="H929" s="63"/>
      <c r="I929" s="287"/>
      <c r="J929" s="287"/>
      <c r="K929" s="287"/>
      <c r="L929" s="287"/>
      <c r="M929" s="63"/>
      <c r="N929" s="63"/>
      <c r="O929" s="63"/>
      <c r="P929" s="63"/>
      <c r="Q929" s="63"/>
      <c r="R929" s="63"/>
      <c r="S929" s="63"/>
      <c r="T929" s="63"/>
      <c r="U929" s="63"/>
      <c r="V929" s="63"/>
      <c r="W929" s="63"/>
      <c r="X929" s="63"/>
      <c r="Y929" s="63"/>
      <c r="Z929" s="63"/>
    </row>
    <row r="930" spans="1:26" ht="24">
      <c r="A930" s="63"/>
      <c r="B930" s="63"/>
      <c r="C930" s="446"/>
      <c r="D930" s="289"/>
      <c r="E930" s="289"/>
      <c r="F930" s="363"/>
      <c r="G930" s="63"/>
      <c r="H930" s="63"/>
      <c r="I930" s="287"/>
      <c r="J930" s="287"/>
      <c r="K930" s="287"/>
      <c r="L930" s="287"/>
      <c r="M930" s="63"/>
      <c r="N930" s="63"/>
      <c r="O930" s="63"/>
      <c r="P930" s="63"/>
      <c r="Q930" s="63"/>
      <c r="R930" s="63"/>
      <c r="S930" s="63"/>
      <c r="T930" s="63"/>
      <c r="U930" s="63"/>
      <c r="V930" s="63"/>
      <c r="W930" s="63"/>
      <c r="X930" s="63"/>
      <c r="Y930" s="63"/>
      <c r="Z930" s="63"/>
    </row>
    <row r="931" spans="1:26" ht="24">
      <c r="A931" s="63"/>
      <c r="B931" s="63"/>
      <c r="C931" s="446"/>
      <c r="D931" s="289"/>
      <c r="E931" s="289"/>
      <c r="F931" s="363"/>
      <c r="G931" s="63"/>
      <c r="H931" s="63"/>
      <c r="I931" s="287"/>
      <c r="J931" s="287"/>
      <c r="K931" s="287"/>
      <c r="L931" s="287"/>
      <c r="M931" s="63"/>
      <c r="N931" s="63"/>
      <c r="O931" s="63"/>
      <c r="P931" s="63"/>
      <c r="Q931" s="63"/>
      <c r="R931" s="63"/>
      <c r="S931" s="63"/>
      <c r="T931" s="63"/>
      <c r="U931" s="63"/>
      <c r="V931" s="63"/>
      <c r="W931" s="63"/>
      <c r="X931" s="63"/>
      <c r="Y931" s="63"/>
      <c r="Z931" s="63"/>
    </row>
    <row r="932" spans="1:26" ht="24">
      <c r="A932" s="63"/>
      <c r="B932" s="63"/>
      <c r="C932" s="446"/>
      <c r="D932" s="289"/>
      <c r="E932" s="289"/>
      <c r="F932" s="363"/>
      <c r="G932" s="63"/>
      <c r="H932" s="63"/>
      <c r="I932" s="287"/>
      <c r="J932" s="287"/>
      <c r="K932" s="287"/>
      <c r="L932" s="287"/>
      <c r="M932" s="63"/>
      <c r="N932" s="63"/>
      <c r="O932" s="63"/>
      <c r="P932" s="63"/>
      <c r="Q932" s="63"/>
      <c r="R932" s="63"/>
      <c r="S932" s="63"/>
      <c r="T932" s="63"/>
      <c r="U932" s="63"/>
      <c r="V932" s="63"/>
      <c r="W932" s="63"/>
      <c r="X932" s="63"/>
      <c r="Y932" s="63"/>
      <c r="Z932" s="63"/>
    </row>
    <row r="933" spans="1:26" ht="24">
      <c r="A933" s="63"/>
      <c r="B933" s="63"/>
      <c r="C933" s="446"/>
      <c r="D933" s="289"/>
      <c r="E933" s="289"/>
      <c r="F933" s="363"/>
      <c r="G933" s="63"/>
      <c r="H933" s="63"/>
      <c r="I933" s="287"/>
      <c r="J933" s="287"/>
      <c r="K933" s="287"/>
      <c r="L933" s="287"/>
      <c r="M933" s="63"/>
      <c r="N933" s="63"/>
      <c r="O933" s="63"/>
      <c r="P933" s="63"/>
      <c r="Q933" s="63"/>
      <c r="R933" s="63"/>
      <c r="S933" s="63"/>
      <c r="T933" s="63"/>
      <c r="U933" s="63"/>
      <c r="V933" s="63"/>
      <c r="W933" s="63"/>
      <c r="X933" s="63"/>
      <c r="Y933" s="63"/>
      <c r="Z933" s="63"/>
    </row>
    <row r="934" spans="1:26" ht="24">
      <c r="A934" s="63"/>
      <c r="B934" s="63"/>
      <c r="C934" s="446"/>
      <c r="D934" s="289"/>
      <c r="E934" s="289"/>
      <c r="F934" s="363"/>
      <c r="G934" s="63"/>
      <c r="H934" s="63"/>
      <c r="I934" s="287"/>
      <c r="J934" s="287"/>
      <c r="K934" s="287"/>
      <c r="L934" s="287"/>
      <c r="M934" s="63"/>
      <c r="N934" s="63"/>
      <c r="O934" s="63"/>
      <c r="P934" s="63"/>
      <c r="Q934" s="63"/>
      <c r="R934" s="63"/>
      <c r="S934" s="63"/>
      <c r="T934" s="63"/>
      <c r="U934" s="63"/>
      <c r="V934" s="63"/>
      <c r="W934" s="63"/>
      <c r="X934" s="63"/>
      <c r="Y934" s="63"/>
      <c r="Z934" s="63"/>
    </row>
    <row r="935" spans="1:26" ht="24">
      <c r="A935" s="63"/>
      <c r="B935" s="63"/>
      <c r="C935" s="446"/>
      <c r="D935" s="289"/>
      <c r="E935" s="289"/>
      <c r="F935" s="363"/>
      <c r="G935" s="63"/>
      <c r="H935" s="63"/>
      <c r="I935" s="287"/>
      <c r="J935" s="287"/>
      <c r="K935" s="287"/>
      <c r="L935" s="287"/>
      <c r="M935" s="63"/>
      <c r="N935" s="63"/>
      <c r="O935" s="63"/>
      <c r="P935" s="63"/>
      <c r="Q935" s="63"/>
      <c r="R935" s="63"/>
      <c r="S935" s="63"/>
      <c r="T935" s="63"/>
      <c r="U935" s="63"/>
      <c r="V935" s="63"/>
      <c r="W935" s="63"/>
      <c r="X935" s="63"/>
      <c r="Y935" s="63"/>
      <c r="Z935" s="63"/>
    </row>
    <row r="936" spans="1:26" ht="24">
      <c r="A936" s="63"/>
      <c r="B936" s="63"/>
      <c r="C936" s="446"/>
      <c r="D936" s="289"/>
      <c r="E936" s="289"/>
      <c r="F936" s="363"/>
      <c r="G936" s="63"/>
      <c r="H936" s="63"/>
      <c r="I936" s="287"/>
      <c r="J936" s="287"/>
      <c r="K936" s="287"/>
      <c r="L936" s="287"/>
      <c r="M936" s="63"/>
      <c r="N936" s="63"/>
      <c r="O936" s="63"/>
      <c r="P936" s="63"/>
      <c r="Q936" s="63"/>
      <c r="R936" s="63"/>
      <c r="S936" s="63"/>
      <c r="T936" s="63"/>
      <c r="U936" s="63"/>
      <c r="V936" s="63"/>
      <c r="W936" s="63"/>
      <c r="X936" s="63"/>
      <c r="Y936" s="63"/>
      <c r="Z936" s="63"/>
    </row>
    <row r="937" spans="1:26" ht="24">
      <c r="A937" s="63"/>
      <c r="B937" s="63"/>
      <c r="C937" s="446"/>
      <c r="D937" s="289"/>
      <c r="E937" s="289"/>
      <c r="F937" s="363"/>
      <c r="G937" s="63"/>
      <c r="H937" s="63"/>
      <c r="I937" s="287"/>
      <c r="J937" s="287"/>
      <c r="K937" s="287"/>
      <c r="L937" s="287"/>
      <c r="M937" s="63"/>
      <c r="N937" s="63"/>
      <c r="O937" s="63"/>
      <c r="P937" s="63"/>
      <c r="Q937" s="63"/>
      <c r="R937" s="63"/>
      <c r="S937" s="63"/>
      <c r="T937" s="63"/>
      <c r="U937" s="63"/>
      <c r="V937" s="63"/>
      <c r="W937" s="63"/>
      <c r="X937" s="63"/>
      <c r="Y937" s="63"/>
      <c r="Z937" s="63"/>
    </row>
    <row r="938" spans="1:26" ht="24">
      <c r="A938" s="63"/>
      <c r="B938" s="63"/>
      <c r="C938" s="446"/>
      <c r="D938" s="289"/>
      <c r="E938" s="289"/>
      <c r="F938" s="363"/>
      <c r="G938" s="63"/>
      <c r="H938" s="63"/>
      <c r="I938" s="287"/>
      <c r="J938" s="287"/>
      <c r="K938" s="287"/>
      <c r="L938" s="287"/>
      <c r="M938" s="63"/>
      <c r="N938" s="63"/>
      <c r="O938" s="63"/>
      <c r="P938" s="63"/>
      <c r="Q938" s="63"/>
      <c r="R938" s="63"/>
      <c r="S938" s="63"/>
      <c r="T938" s="63"/>
      <c r="U938" s="63"/>
      <c r="V938" s="63"/>
      <c r="W938" s="63"/>
      <c r="X938" s="63"/>
      <c r="Y938" s="63"/>
      <c r="Z938" s="63"/>
    </row>
    <row r="939" spans="1:26" ht="24">
      <c r="A939" s="63"/>
      <c r="B939" s="63"/>
      <c r="C939" s="446"/>
      <c r="D939" s="289"/>
      <c r="E939" s="289"/>
      <c r="F939" s="363"/>
      <c r="G939" s="63"/>
      <c r="H939" s="63"/>
      <c r="I939" s="287"/>
      <c r="J939" s="287"/>
      <c r="K939" s="287"/>
      <c r="L939" s="287"/>
      <c r="M939" s="63"/>
      <c r="N939" s="63"/>
      <c r="O939" s="63"/>
      <c r="P939" s="63"/>
      <c r="Q939" s="63"/>
      <c r="R939" s="63"/>
      <c r="S939" s="63"/>
      <c r="T939" s="63"/>
      <c r="U939" s="63"/>
      <c r="V939" s="63"/>
      <c r="W939" s="63"/>
      <c r="X939" s="63"/>
      <c r="Y939" s="63"/>
      <c r="Z939" s="63"/>
    </row>
    <row r="940" spans="1:26" ht="24">
      <c r="A940" s="63"/>
      <c r="B940" s="63"/>
      <c r="C940" s="446"/>
      <c r="D940" s="289"/>
      <c r="E940" s="289"/>
      <c r="F940" s="363"/>
      <c r="G940" s="63"/>
      <c r="H940" s="63"/>
      <c r="I940" s="287"/>
      <c r="J940" s="287"/>
      <c r="K940" s="287"/>
      <c r="L940" s="287"/>
      <c r="M940" s="63"/>
      <c r="N940" s="63"/>
      <c r="O940" s="63"/>
      <c r="P940" s="63"/>
      <c r="Q940" s="63"/>
      <c r="R940" s="63"/>
      <c r="S940" s="63"/>
      <c r="T940" s="63"/>
      <c r="U940" s="63"/>
      <c r="V940" s="63"/>
      <c r="W940" s="63"/>
      <c r="X940" s="63"/>
      <c r="Y940" s="63"/>
      <c r="Z940" s="63"/>
    </row>
    <row r="941" spans="1:26" ht="24">
      <c r="A941" s="63"/>
      <c r="B941" s="63"/>
      <c r="C941" s="446"/>
      <c r="D941" s="289"/>
      <c r="E941" s="289"/>
      <c r="F941" s="363"/>
      <c r="G941" s="63"/>
      <c r="H941" s="63"/>
      <c r="I941" s="287"/>
      <c r="J941" s="287"/>
      <c r="K941" s="287"/>
      <c r="L941" s="287"/>
      <c r="M941" s="63"/>
      <c r="N941" s="63"/>
      <c r="O941" s="63"/>
      <c r="P941" s="63"/>
      <c r="Q941" s="63"/>
      <c r="R941" s="63"/>
      <c r="S941" s="63"/>
      <c r="T941" s="63"/>
      <c r="U941" s="63"/>
      <c r="V941" s="63"/>
      <c r="W941" s="63"/>
      <c r="X941" s="63"/>
      <c r="Y941" s="63"/>
      <c r="Z941" s="63"/>
    </row>
    <row r="942" spans="1:26" ht="24">
      <c r="A942" s="63"/>
      <c r="B942" s="63"/>
      <c r="C942" s="446"/>
      <c r="D942" s="289"/>
      <c r="E942" s="289"/>
      <c r="F942" s="363"/>
      <c r="G942" s="63"/>
      <c r="H942" s="63"/>
      <c r="I942" s="287"/>
      <c r="J942" s="287"/>
      <c r="K942" s="287"/>
      <c r="L942" s="287"/>
      <c r="M942" s="63"/>
      <c r="N942" s="63"/>
      <c r="O942" s="63"/>
      <c r="P942" s="63"/>
      <c r="Q942" s="63"/>
      <c r="R942" s="63"/>
      <c r="S942" s="63"/>
      <c r="T942" s="63"/>
      <c r="U942" s="63"/>
      <c r="V942" s="63"/>
      <c r="W942" s="63"/>
      <c r="X942" s="63"/>
      <c r="Y942" s="63"/>
      <c r="Z942" s="63"/>
    </row>
    <row r="943" spans="1:26" ht="24">
      <c r="A943" s="63"/>
      <c r="B943" s="63"/>
      <c r="C943" s="446"/>
      <c r="D943" s="289"/>
      <c r="E943" s="289"/>
      <c r="F943" s="363"/>
      <c r="G943" s="63"/>
      <c r="H943" s="63"/>
      <c r="I943" s="287"/>
      <c r="J943" s="287"/>
      <c r="K943" s="287"/>
      <c r="L943" s="287"/>
      <c r="M943" s="63"/>
      <c r="N943" s="63"/>
      <c r="O943" s="63"/>
      <c r="P943" s="63"/>
      <c r="Q943" s="63"/>
      <c r="R943" s="63"/>
      <c r="S943" s="63"/>
      <c r="T943" s="63"/>
      <c r="U943" s="63"/>
      <c r="V943" s="63"/>
      <c r="W943" s="63"/>
      <c r="X943" s="63"/>
      <c r="Y943" s="63"/>
      <c r="Z943" s="63"/>
    </row>
    <row r="944" spans="1:26" ht="24">
      <c r="A944" s="63"/>
      <c r="B944" s="63"/>
      <c r="C944" s="446"/>
      <c r="D944" s="289"/>
      <c r="E944" s="289"/>
      <c r="F944" s="363"/>
      <c r="G944" s="63"/>
      <c r="H944" s="63"/>
      <c r="I944" s="287"/>
      <c r="J944" s="287"/>
      <c r="K944" s="287"/>
      <c r="L944" s="287"/>
      <c r="M944" s="63"/>
      <c r="N944" s="63"/>
      <c r="O944" s="63"/>
      <c r="P944" s="63"/>
      <c r="Q944" s="63"/>
      <c r="R944" s="63"/>
      <c r="S944" s="63"/>
      <c r="T944" s="63"/>
      <c r="U944" s="63"/>
      <c r="V944" s="63"/>
      <c r="W944" s="63"/>
      <c r="X944" s="63"/>
      <c r="Y944" s="63"/>
      <c r="Z944" s="63"/>
    </row>
    <row r="945" spans="1:26" ht="24">
      <c r="A945" s="63"/>
      <c r="B945" s="63"/>
      <c r="C945" s="446"/>
      <c r="D945" s="289"/>
      <c r="E945" s="289"/>
      <c r="F945" s="363"/>
      <c r="G945" s="63"/>
      <c r="H945" s="63"/>
      <c r="I945" s="287"/>
      <c r="J945" s="287"/>
      <c r="K945" s="287"/>
      <c r="L945" s="287"/>
      <c r="M945" s="63"/>
      <c r="N945" s="63"/>
      <c r="O945" s="63"/>
      <c r="P945" s="63"/>
      <c r="Q945" s="63"/>
      <c r="R945" s="63"/>
      <c r="S945" s="63"/>
      <c r="T945" s="63"/>
      <c r="U945" s="63"/>
      <c r="V945" s="63"/>
      <c r="W945" s="63"/>
      <c r="X945" s="63"/>
      <c r="Y945" s="63"/>
      <c r="Z945" s="63"/>
    </row>
    <row r="946" spans="1:26" ht="24">
      <c r="A946" s="63"/>
      <c r="B946" s="63"/>
      <c r="C946" s="446"/>
      <c r="D946" s="289"/>
      <c r="E946" s="289"/>
      <c r="F946" s="363"/>
      <c r="G946" s="63"/>
      <c r="H946" s="63"/>
      <c r="I946" s="287"/>
      <c r="J946" s="287"/>
      <c r="K946" s="287"/>
      <c r="L946" s="287"/>
      <c r="M946" s="63"/>
      <c r="N946" s="63"/>
      <c r="O946" s="63"/>
      <c r="P946" s="63"/>
      <c r="Q946" s="63"/>
      <c r="R946" s="63"/>
      <c r="S946" s="63"/>
      <c r="T946" s="63"/>
      <c r="U946" s="63"/>
      <c r="V946" s="63"/>
      <c r="W946" s="63"/>
      <c r="X946" s="63"/>
      <c r="Y946" s="63"/>
      <c r="Z946" s="63"/>
    </row>
    <row r="947" spans="1:26" ht="24">
      <c r="A947" s="63"/>
      <c r="B947" s="63"/>
      <c r="C947" s="446"/>
      <c r="D947" s="289"/>
      <c r="E947" s="289"/>
      <c r="F947" s="363"/>
      <c r="G947" s="63"/>
      <c r="H947" s="63"/>
      <c r="I947" s="287"/>
      <c r="J947" s="287"/>
      <c r="K947" s="287"/>
      <c r="L947" s="287"/>
      <c r="M947" s="63"/>
      <c r="N947" s="63"/>
      <c r="O947" s="63"/>
      <c r="P947" s="63"/>
      <c r="Q947" s="63"/>
      <c r="R947" s="63"/>
      <c r="S947" s="63"/>
      <c r="T947" s="63"/>
      <c r="U947" s="63"/>
      <c r="V947" s="63"/>
      <c r="W947" s="63"/>
      <c r="X947" s="63"/>
      <c r="Y947" s="63"/>
      <c r="Z947" s="63"/>
    </row>
    <row r="948" spans="1:26" ht="24">
      <c r="A948" s="63"/>
      <c r="B948" s="63"/>
      <c r="C948" s="446"/>
      <c r="D948" s="289"/>
      <c r="E948" s="289"/>
      <c r="F948" s="363"/>
      <c r="G948" s="63"/>
      <c r="H948" s="63"/>
      <c r="I948" s="287"/>
      <c r="J948" s="287"/>
      <c r="K948" s="287"/>
      <c r="L948" s="287"/>
      <c r="M948" s="63"/>
      <c r="N948" s="63"/>
      <c r="O948" s="63"/>
      <c r="P948" s="63"/>
      <c r="Q948" s="63"/>
      <c r="R948" s="63"/>
      <c r="S948" s="63"/>
      <c r="T948" s="63"/>
      <c r="U948" s="63"/>
      <c r="V948" s="63"/>
      <c r="W948" s="63"/>
      <c r="X948" s="63"/>
      <c r="Y948" s="63"/>
      <c r="Z948" s="63"/>
    </row>
    <row r="949" spans="1:26" ht="24">
      <c r="A949" s="63"/>
      <c r="B949" s="63"/>
      <c r="C949" s="446"/>
      <c r="D949" s="289"/>
      <c r="E949" s="289"/>
      <c r="F949" s="363"/>
      <c r="G949" s="63"/>
      <c r="H949" s="63"/>
      <c r="I949" s="287"/>
      <c r="J949" s="287"/>
      <c r="K949" s="287"/>
      <c r="L949" s="287"/>
      <c r="M949" s="63"/>
      <c r="N949" s="63"/>
      <c r="O949" s="63"/>
      <c r="P949" s="63"/>
      <c r="Q949" s="63"/>
      <c r="R949" s="63"/>
      <c r="S949" s="63"/>
      <c r="T949" s="63"/>
      <c r="U949" s="63"/>
      <c r="V949" s="63"/>
      <c r="W949" s="63"/>
      <c r="X949" s="63"/>
      <c r="Y949" s="63"/>
      <c r="Z949" s="63"/>
    </row>
    <row r="950" spans="1:26" ht="24">
      <c r="A950" s="63"/>
      <c r="B950" s="63"/>
      <c r="C950" s="446"/>
      <c r="D950" s="289"/>
      <c r="E950" s="289"/>
      <c r="F950" s="363"/>
      <c r="G950" s="63"/>
      <c r="H950" s="63"/>
      <c r="I950" s="287"/>
      <c r="J950" s="287"/>
      <c r="K950" s="287"/>
      <c r="L950" s="287"/>
      <c r="M950" s="63"/>
      <c r="N950" s="63"/>
      <c r="O950" s="63"/>
      <c r="P950" s="63"/>
      <c r="Q950" s="63"/>
      <c r="R950" s="63"/>
      <c r="S950" s="63"/>
      <c r="T950" s="63"/>
      <c r="U950" s="63"/>
      <c r="V950" s="63"/>
      <c r="W950" s="63"/>
      <c r="X950" s="63"/>
      <c r="Y950" s="63"/>
      <c r="Z950" s="63"/>
    </row>
    <row r="951" spans="1:26" ht="24">
      <c r="A951" s="63"/>
      <c r="B951" s="63"/>
      <c r="C951" s="446"/>
      <c r="D951" s="289"/>
      <c r="E951" s="289"/>
      <c r="F951" s="363"/>
      <c r="G951" s="63"/>
      <c r="H951" s="63"/>
      <c r="I951" s="287"/>
      <c r="J951" s="287"/>
      <c r="K951" s="287"/>
      <c r="L951" s="287"/>
      <c r="M951" s="63"/>
      <c r="N951" s="63"/>
      <c r="O951" s="63"/>
      <c r="P951" s="63"/>
      <c r="Q951" s="63"/>
      <c r="R951" s="63"/>
      <c r="S951" s="63"/>
      <c r="T951" s="63"/>
      <c r="U951" s="63"/>
      <c r="V951" s="63"/>
      <c r="W951" s="63"/>
      <c r="X951" s="63"/>
      <c r="Y951" s="63"/>
      <c r="Z951" s="63"/>
    </row>
    <row r="952" spans="1:26" ht="24">
      <c r="A952" s="63"/>
      <c r="B952" s="63"/>
      <c r="C952" s="446"/>
      <c r="D952" s="289"/>
      <c r="E952" s="289"/>
      <c r="F952" s="363"/>
      <c r="G952" s="63"/>
      <c r="H952" s="63"/>
      <c r="I952" s="287"/>
      <c r="J952" s="287"/>
      <c r="K952" s="287"/>
      <c r="L952" s="287"/>
      <c r="M952" s="63"/>
      <c r="N952" s="63"/>
      <c r="O952" s="63"/>
      <c r="P952" s="63"/>
      <c r="Q952" s="63"/>
      <c r="R952" s="63"/>
      <c r="S952" s="63"/>
      <c r="T952" s="63"/>
      <c r="U952" s="63"/>
      <c r="V952" s="63"/>
      <c r="W952" s="63"/>
      <c r="X952" s="63"/>
      <c r="Y952" s="63"/>
      <c r="Z952" s="63"/>
    </row>
    <row r="953" spans="1:26" ht="24">
      <c r="A953" s="63"/>
      <c r="B953" s="63"/>
      <c r="C953" s="446"/>
      <c r="D953" s="289"/>
      <c r="E953" s="289"/>
      <c r="F953" s="363"/>
      <c r="G953" s="63"/>
      <c r="H953" s="63"/>
      <c r="I953" s="287"/>
      <c r="J953" s="287"/>
      <c r="K953" s="287"/>
      <c r="L953" s="287"/>
      <c r="M953" s="63"/>
      <c r="N953" s="63"/>
      <c r="O953" s="63"/>
      <c r="P953" s="63"/>
      <c r="Q953" s="63"/>
      <c r="R953" s="63"/>
      <c r="S953" s="63"/>
      <c r="T953" s="63"/>
      <c r="U953" s="63"/>
      <c r="V953" s="63"/>
      <c r="W953" s="63"/>
      <c r="X953" s="63"/>
      <c r="Y953" s="63"/>
      <c r="Z953" s="63"/>
    </row>
    <row r="954" spans="1:26" ht="24">
      <c r="A954" s="63"/>
      <c r="B954" s="63"/>
      <c r="C954" s="446"/>
      <c r="D954" s="289"/>
      <c r="E954" s="289"/>
      <c r="F954" s="363"/>
      <c r="G954" s="63"/>
      <c r="H954" s="63"/>
      <c r="I954" s="287"/>
      <c r="J954" s="287"/>
      <c r="K954" s="287"/>
      <c r="L954" s="287"/>
      <c r="M954" s="63"/>
      <c r="N954" s="63"/>
      <c r="O954" s="63"/>
      <c r="P954" s="63"/>
      <c r="Q954" s="63"/>
      <c r="R954" s="63"/>
      <c r="S954" s="63"/>
      <c r="T954" s="63"/>
      <c r="U954" s="63"/>
      <c r="V954" s="63"/>
      <c r="W954" s="63"/>
      <c r="X954" s="63"/>
      <c r="Y954" s="63"/>
      <c r="Z954" s="63"/>
    </row>
    <row r="955" spans="1:26" ht="24">
      <c r="A955" s="63"/>
      <c r="B955" s="63"/>
      <c r="C955" s="446"/>
      <c r="D955" s="289"/>
      <c r="E955" s="289"/>
      <c r="F955" s="363"/>
      <c r="G955" s="63"/>
      <c r="H955" s="63"/>
      <c r="I955" s="287"/>
      <c r="J955" s="287"/>
      <c r="K955" s="287"/>
      <c r="L955" s="287"/>
      <c r="M955" s="63"/>
      <c r="N955" s="63"/>
      <c r="O955" s="63"/>
      <c r="P955" s="63"/>
      <c r="Q955" s="63"/>
      <c r="R955" s="63"/>
      <c r="S955" s="63"/>
      <c r="T955" s="63"/>
      <c r="U955" s="63"/>
      <c r="V955" s="63"/>
      <c r="W955" s="63"/>
      <c r="X955" s="63"/>
      <c r="Y955" s="63"/>
      <c r="Z955" s="63"/>
    </row>
    <row r="956" spans="1:26" ht="24">
      <c r="A956" s="63"/>
      <c r="B956" s="63"/>
      <c r="C956" s="446"/>
      <c r="D956" s="289"/>
      <c r="E956" s="289"/>
      <c r="F956" s="363"/>
      <c r="G956" s="63"/>
      <c r="H956" s="63"/>
      <c r="I956" s="287"/>
      <c r="J956" s="287"/>
      <c r="K956" s="287"/>
      <c r="L956" s="287"/>
      <c r="M956" s="63"/>
      <c r="N956" s="63"/>
      <c r="O956" s="63"/>
      <c r="P956" s="63"/>
      <c r="Q956" s="63"/>
      <c r="R956" s="63"/>
      <c r="S956" s="63"/>
      <c r="T956" s="63"/>
      <c r="U956" s="63"/>
      <c r="V956" s="63"/>
      <c r="W956" s="63"/>
      <c r="X956" s="63"/>
      <c r="Y956" s="63"/>
      <c r="Z956" s="63"/>
    </row>
    <row r="957" spans="1:26" ht="24">
      <c r="A957" s="63"/>
      <c r="B957" s="63"/>
      <c r="C957" s="446"/>
      <c r="D957" s="289"/>
      <c r="E957" s="289"/>
      <c r="F957" s="363"/>
      <c r="G957" s="63"/>
      <c r="H957" s="63"/>
      <c r="I957" s="287"/>
      <c r="J957" s="287"/>
      <c r="K957" s="287"/>
      <c r="L957" s="287"/>
      <c r="M957" s="63"/>
      <c r="N957" s="63"/>
      <c r="O957" s="63"/>
      <c r="P957" s="63"/>
      <c r="Q957" s="63"/>
      <c r="R957" s="63"/>
      <c r="S957" s="63"/>
      <c r="T957" s="63"/>
      <c r="U957" s="63"/>
      <c r="V957" s="63"/>
      <c r="W957" s="63"/>
      <c r="X957" s="63"/>
      <c r="Y957" s="63"/>
      <c r="Z957" s="63"/>
    </row>
    <row r="958" spans="1:26" ht="24">
      <c r="A958" s="63"/>
      <c r="B958" s="63"/>
      <c r="C958" s="446"/>
      <c r="D958" s="289"/>
      <c r="E958" s="289"/>
      <c r="F958" s="363"/>
      <c r="G958" s="63"/>
      <c r="H958" s="63"/>
      <c r="I958" s="287"/>
      <c r="J958" s="287"/>
      <c r="K958" s="287"/>
      <c r="L958" s="287"/>
      <c r="M958" s="63"/>
      <c r="N958" s="63"/>
      <c r="O958" s="63"/>
      <c r="P958" s="63"/>
      <c r="Q958" s="63"/>
      <c r="R958" s="63"/>
      <c r="S958" s="63"/>
      <c r="T958" s="63"/>
      <c r="U958" s="63"/>
      <c r="V958" s="63"/>
      <c r="W958" s="63"/>
      <c r="X958" s="63"/>
      <c r="Y958" s="63"/>
      <c r="Z958" s="63"/>
    </row>
    <row r="959" spans="1:26" ht="24">
      <c r="A959" s="63"/>
      <c r="B959" s="63"/>
      <c r="C959" s="446"/>
      <c r="D959" s="289"/>
      <c r="E959" s="289"/>
      <c r="F959" s="363"/>
      <c r="G959" s="63"/>
      <c r="H959" s="63"/>
      <c r="I959" s="287"/>
      <c r="J959" s="287"/>
      <c r="K959" s="287"/>
      <c r="L959" s="287"/>
      <c r="M959" s="63"/>
      <c r="N959" s="63"/>
      <c r="O959" s="63"/>
      <c r="P959" s="63"/>
      <c r="Q959" s="63"/>
      <c r="R959" s="63"/>
      <c r="S959" s="63"/>
      <c r="T959" s="63"/>
      <c r="U959" s="63"/>
      <c r="V959" s="63"/>
      <c r="W959" s="63"/>
      <c r="X959" s="63"/>
      <c r="Y959" s="63"/>
      <c r="Z959" s="63"/>
    </row>
    <row r="960" spans="1:26" ht="24">
      <c r="A960" s="63"/>
      <c r="B960" s="63"/>
      <c r="C960" s="446"/>
      <c r="D960" s="289"/>
      <c r="E960" s="289"/>
      <c r="F960" s="363"/>
      <c r="G960" s="63"/>
      <c r="H960" s="63"/>
      <c r="I960" s="287"/>
      <c r="J960" s="287"/>
      <c r="K960" s="287"/>
      <c r="L960" s="287"/>
      <c r="M960" s="63"/>
      <c r="N960" s="63"/>
      <c r="O960" s="63"/>
      <c r="P960" s="63"/>
      <c r="Q960" s="63"/>
      <c r="R960" s="63"/>
      <c r="S960" s="63"/>
      <c r="T960" s="63"/>
      <c r="U960" s="63"/>
      <c r="V960" s="63"/>
      <c r="W960" s="63"/>
      <c r="X960" s="63"/>
      <c r="Y960" s="63"/>
      <c r="Z960" s="63"/>
    </row>
    <row r="961" spans="1:26" ht="24">
      <c r="A961" s="63"/>
      <c r="B961" s="63"/>
      <c r="C961" s="446"/>
      <c r="D961" s="289"/>
      <c r="E961" s="289"/>
      <c r="F961" s="363"/>
      <c r="G961" s="63"/>
      <c r="H961" s="63"/>
      <c r="I961" s="287"/>
      <c r="J961" s="287"/>
      <c r="K961" s="287"/>
      <c r="L961" s="287"/>
      <c r="M961" s="63"/>
      <c r="N961" s="63"/>
      <c r="O961" s="63"/>
      <c r="P961" s="63"/>
      <c r="Q961" s="63"/>
      <c r="R961" s="63"/>
      <c r="S961" s="63"/>
      <c r="T961" s="63"/>
      <c r="U961" s="63"/>
      <c r="V961" s="63"/>
      <c r="W961" s="63"/>
      <c r="X961" s="63"/>
      <c r="Y961" s="63"/>
      <c r="Z961" s="63"/>
    </row>
    <row r="962" spans="1:26" ht="24">
      <c r="A962" s="63"/>
      <c r="B962" s="63"/>
      <c r="C962" s="446"/>
      <c r="D962" s="289"/>
      <c r="E962" s="289"/>
      <c r="F962" s="363"/>
      <c r="G962" s="63"/>
      <c r="H962" s="63"/>
      <c r="I962" s="287"/>
      <c r="J962" s="287"/>
      <c r="K962" s="287"/>
      <c r="L962" s="287"/>
      <c r="M962" s="63"/>
      <c r="N962" s="63"/>
      <c r="O962" s="63"/>
      <c r="P962" s="63"/>
      <c r="Q962" s="63"/>
      <c r="R962" s="63"/>
      <c r="S962" s="63"/>
      <c r="T962" s="63"/>
      <c r="U962" s="63"/>
      <c r="V962" s="63"/>
      <c r="W962" s="63"/>
      <c r="X962" s="63"/>
      <c r="Y962" s="63"/>
      <c r="Z962" s="63"/>
    </row>
    <row r="963" spans="1:26" ht="24">
      <c r="A963" s="63"/>
      <c r="B963" s="63"/>
      <c r="C963" s="446"/>
      <c r="D963" s="289"/>
      <c r="E963" s="289"/>
      <c r="F963" s="363"/>
      <c r="G963" s="63"/>
      <c r="H963" s="63"/>
      <c r="I963" s="287"/>
      <c r="J963" s="287"/>
      <c r="K963" s="287"/>
      <c r="L963" s="287"/>
      <c r="M963" s="63"/>
      <c r="N963" s="63"/>
      <c r="O963" s="63"/>
      <c r="P963" s="63"/>
      <c r="Q963" s="63"/>
      <c r="R963" s="63"/>
      <c r="S963" s="63"/>
      <c r="T963" s="63"/>
      <c r="U963" s="63"/>
      <c r="V963" s="63"/>
      <c r="W963" s="63"/>
      <c r="X963" s="63"/>
      <c r="Y963" s="63"/>
      <c r="Z963" s="63"/>
    </row>
    <row r="964" spans="1:26" ht="24">
      <c r="A964" s="63"/>
      <c r="B964" s="63"/>
      <c r="C964" s="446"/>
      <c r="D964" s="289"/>
      <c r="E964" s="289"/>
      <c r="F964" s="363"/>
      <c r="G964" s="63"/>
      <c r="H964" s="63"/>
      <c r="I964" s="287"/>
      <c r="J964" s="287"/>
      <c r="K964" s="287"/>
      <c r="L964" s="287"/>
      <c r="M964" s="63"/>
      <c r="N964" s="63"/>
      <c r="O964" s="63"/>
      <c r="P964" s="63"/>
      <c r="Q964" s="63"/>
      <c r="R964" s="63"/>
      <c r="S964" s="63"/>
      <c r="T964" s="63"/>
      <c r="U964" s="63"/>
      <c r="V964" s="63"/>
      <c r="W964" s="63"/>
      <c r="X964" s="63"/>
      <c r="Y964" s="63"/>
      <c r="Z964" s="63"/>
    </row>
    <row r="965" spans="1:26" ht="24">
      <c r="A965" s="63"/>
      <c r="B965" s="63"/>
      <c r="C965" s="446"/>
      <c r="D965" s="289"/>
      <c r="E965" s="289"/>
      <c r="F965" s="363"/>
      <c r="G965" s="63"/>
      <c r="H965" s="63"/>
      <c r="I965" s="287"/>
      <c r="J965" s="287"/>
      <c r="K965" s="287"/>
      <c r="L965" s="287"/>
      <c r="M965" s="63"/>
      <c r="N965" s="63"/>
      <c r="O965" s="63"/>
      <c r="P965" s="63"/>
      <c r="Q965" s="63"/>
      <c r="R965" s="63"/>
      <c r="S965" s="63"/>
      <c r="T965" s="63"/>
      <c r="U965" s="63"/>
      <c r="V965" s="63"/>
      <c r="W965" s="63"/>
      <c r="X965" s="63"/>
      <c r="Y965" s="63"/>
      <c r="Z965" s="63"/>
    </row>
    <row r="966" spans="1:26" ht="24">
      <c r="A966" s="63"/>
      <c r="B966" s="63"/>
      <c r="C966" s="446"/>
      <c r="D966" s="289"/>
      <c r="E966" s="289"/>
      <c r="F966" s="363"/>
      <c r="G966" s="63"/>
      <c r="H966" s="63"/>
      <c r="I966" s="287"/>
      <c r="J966" s="287"/>
      <c r="K966" s="287"/>
      <c r="L966" s="287"/>
      <c r="M966" s="63"/>
      <c r="N966" s="63"/>
      <c r="O966" s="63"/>
      <c r="P966" s="63"/>
      <c r="Q966" s="63"/>
      <c r="R966" s="63"/>
      <c r="S966" s="63"/>
      <c r="T966" s="63"/>
      <c r="U966" s="63"/>
      <c r="V966" s="63"/>
      <c r="W966" s="63"/>
      <c r="X966" s="63"/>
      <c r="Y966" s="63"/>
      <c r="Z966" s="63"/>
    </row>
    <row r="967" spans="1:26" ht="24">
      <c r="A967" s="63"/>
      <c r="B967" s="63"/>
      <c r="C967" s="446"/>
      <c r="D967" s="289"/>
      <c r="E967" s="289"/>
      <c r="F967" s="363"/>
      <c r="G967" s="63"/>
      <c r="H967" s="63"/>
      <c r="I967" s="287"/>
      <c r="J967" s="287"/>
      <c r="K967" s="287"/>
      <c r="L967" s="287"/>
      <c r="M967" s="63"/>
      <c r="N967" s="63"/>
      <c r="O967" s="63"/>
      <c r="P967" s="63"/>
      <c r="Q967" s="63"/>
      <c r="R967" s="63"/>
      <c r="S967" s="63"/>
      <c r="T967" s="63"/>
      <c r="U967" s="63"/>
      <c r="V967" s="63"/>
      <c r="W967" s="63"/>
      <c r="X967" s="63"/>
      <c r="Y967" s="63"/>
      <c r="Z967" s="63"/>
    </row>
    <row r="968" spans="1:26" ht="24">
      <c r="A968" s="63"/>
      <c r="B968" s="63"/>
      <c r="C968" s="446"/>
      <c r="D968" s="289"/>
      <c r="E968" s="289"/>
      <c r="F968" s="363"/>
      <c r="G968" s="63"/>
      <c r="H968" s="63"/>
      <c r="I968" s="287"/>
      <c r="J968" s="287"/>
      <c r="K968" s="287"/>
      <c r="L968" s="287"/>
      <c r="M968" s="63"/>
      <c r="N968" s="63"/>
      <c r="O968" s="63"/>
      <c r="P968" s="63"/>
      <c r="Q968" s="63"/>
      <c r="R968" s="63"/>
      <c r="S968" s="63"/>
      <c r="T968" s="63"/>
      <c r="U968" s="63"/>
      <c r="V968" s="63"/>
      <c r="W968" s="63"/>
      <c r="X968" s="63"/>
      <c r="Y968" s="63"/>
      <c r="Z968" s="63"/>
    </row>
    <row r="969" spans="1:26" ht="24">
      <c r="A969" s="63"/>
      <c r="B969" s="63"/>
      <c r="C969" s="446"/>
      <c r="D969" s="289"/>
      <c r="E969" s="289"/>
      <c r="F969" s="363"/>
      <c r="G969" s="63"/>
      <c r="H969" s="63"/>
      <c r="I969" s="287"/>
      <c r="J969" s="287"/>
      <c r="K969" s="287"/>
      <c r="L969" s="287"/>
      <c r="M969" s="63"/>
      <c r="N969" s="63"/>
      <c r="O969" s="63"/>
      <c r="P969" s="63"/>
      <c r="Q969" s="63"/>
      <c r="R969" s="63"/>
      <c r="S969" s="63"/>
      <c r="T969" s="63"/>
      <c r="U969" s="63"/>
      <c r="V969" s="63"/>
      <c r="W969" s="63"/>
      <c r="X969" s="63"/>
      <c r="Y969" s="63"/>
      <c r="Z969" s="63"/>
    </row>
    <row r="970" spans="1:26" ht="24">
      <c r="A970" s="63"/>
      <c r="B970" s="63"/>
      <c r="C970" s="446"/>
      <c r="D970" s="289"/>
      <c r="E970" s="289"/>
      <c r="F970" s="363"/>
      <c r="G970" s="63"/>
      <c r="H970" s="63"/>
      <c r="I970" s="287"/>
      <c r="J970" s="287"/>
      <c r="K970" s="287"/>
      <c r="L970" s="287"/>
      <c r="M970" s="63"/>
      <c r="N970" s="63"/>
      <c r="O970" s="63"/>
      <c r="P970" s="63"/>
      <c r="Q970" s="63"/>
      <c r="R970" s="63"/>
      <c r="S970" s="63"/>
      <c r="T970" s="63"/>
      <c r="U970" s="63"/>
      <c r="V970" s="63"/>
      <c r="W970" s="63"/>
      <c r="X970" s="63"/>
      <c r="Y970" s="63"/>
      <c r="Z970" s="63"/>
    </row>
    <row r="971" spans="1:26" ht="24">
      <c r="A971" s="63"/>
      <c r="B971" s="63"/>
      <c r="C971" s="446"/>
      <c r="D971" s="289"/>
      <c r="E971" s="289"/>
      <c r="F971" s="363"/>
      <c r="G971" s="63"/>
      <c r="H971" s="63"/>
      <c r="I971" s="287"/>
      <c r="J971" s="287"/>
      <c r="K971" s="287"/>
      <c r="L971" s="287"/>
      <c r="M971" s="63"/>
      <c r="N971" s="63"/>
      <c r="O971" s="63"/>
      <c r="P971" s="63"/>
      <c r="Q971" s="63"/>
      <c r="R971" s="63"/>
      <c r="S971" s="63"/>
      <c r="T971" s="63"/>
      <c r="U971" s="63"/>
      <c r="V971" s="63"/>
      <c r="W971" s="63"/>
      <c r="X971" s="63"/>
      <c r="Y971" s="63"/>
      <c r="Z971" s="63"/>
    </row>
    <row r="972" spans="1:26" ht="24">
      <c r="A972" s="63"/>
      <c r="B972" s="63"/>
      <c r="C972" s="446"/>
      <c r="D972" s="289"/>
      <c r="E972" s="289"/>
      <c r="F972" s="363"/>
      <c r="G972" s="63"/>
      <c r="H972" s="63"/>
      <c r="I972" s="287"/>
      <c r="J972" s="287"/>
      <c r="K972" s="287"/>
      <c r="L972" s="287"/>
      <c r="M972" s="63"/>
      <c r="N972" s="63"/>
      <c r="O972" s="63"/>
      <c r="P972" s="63"/>
      <c r="Q972" s="63"/>
      <c r="R972" s="63"/>
      <c r="S972" s="63"/>
      <c r="T972" s="63"/>
      <c r="U972" s="63"/>
      <c r="V972" s="63"/>
      <c r="W972" s="63"/>
      <c r="X972" s="63"/>
      <c r="Y972" s="63"/>
      <c r="Z972" s="63"/>
    </row>
    <row r="973" spans="1:26" ht="24">
      <c r="A973" s="63"/>
      <c r="B973" s="63"/>
      <c r="C973" s="446"/>
      <c r="D973" s="289"/>
      <c r="E973" s="289"/>
      <c r="F973" s="363"/>
      <c r="G973" s="63"/>
      <c r="H973" s="63"/>
      <c r="I973" s="287"/>
      <c r="J973" s="287"/>
      <c r="K973" s="287"/>
      <c r="L973" s="287"/>
      <c r="M973" s="63"/>
      <c r="N973" s="63"/>
      <c r="O973" s="63"/>
      <c r="P973" s="63"/>
      <c r="Q973" s="63"/>
      <c r="R973" s="63"/>
      <c r="S973" s="63"/>
      <c r="T973" s="63"/>
      <c r="U973" s="63"/>
      <c r="V973" s="63"/>
      <c r="W973" s="63"/>
      <c r="X973" s="63"/>
      <c r="Y973" s="63"/>
      <c r="Z973" s="63"/>
    </row>
    <row r="974" spans="1:26" ht="24">
      <c r="A974" s="63"/>
      <c r="B974" s="63"/>
      <c r="C974" s="446"/>
      <c r="D974" s="289"/>
      <c r="E974" s="289"/>
      <c r="F974" s="363"/>
      <c r="G974" s="63"/>
      <c r="H974" s="63"/>
      <c r="I974" s="287"/>
      <c r="J974" s="287"/>
      <c r="K974" s="287"/>
      <c r="L974" s="287"/>
      <c r="M974" s="63"/>
      <c r="N974" s="63"/>
      <c r="O974" s="63"/>
      <c r="P974" s="63"/>
      <c r="Q974" s="63"/>
      <c r="R974" s="63"/>
      <c r="S974" s="63"/>
      <c r="T974" s="63"/>
      <c r="U974" s="63"/>
      <c r="V974" s="63"/>
      <c r="W974" s="63"/>
      <c r="X974" s="63"/>
      <c r="Y974" s="63"/>
      <c r="Z974" s="63"/>
    </row>
    <row r="975" spans="1:26" ht="24">
      <c r="A975" s="63"/>
      <c r="B975" s="63"/>
      <c r="C975" s="446"/>
      <c r="D975" s="289"/>
      <c r="E975" s="289"/>
      <c r="F975" s="363"/>
      <c r="G975" s="63"/>
      <c r="H975" s="63"/>
      <c r="I975" s="287"/>
      <c r="J975" s="287"/>
      <c r="K975" s="287"/>
      <c r="L975" s="287"/>
      <c r="M975" s="63"/>
      <c r="N975" s="63"/>
      <c r="O975" s="63"/>
      <c r="P975" s="63"/>
      <c r="Q975" s="63"/>
      <c r="R975" s="63"/>
      <c r="S975" s="63"/>
      <c r="T975" s="63"/>
      <c r="U975" s="63"/>
      <c r="V975" s="63"/>
      <c r="W975" s="63"/>
      <c r="X975" s="63"/>
      <c r="Y975" s="63"/>
      <c r="Z975" s="63"/>
    </row>
    <row r="976" spans="1:26" ht="24">
      <c r="A976" s="63"/>
      <c r="B976" s="63"/>
      <c r="C976" s="446"/>
      <c r="D976" s="289"/>
      <c r="E976" s="289"/>
      <c r="F976" s="363"/>
      <c r="G976" s="63"/>
      <c r="H976" s="63"/>
      <c r="I976" s="287"/>
      <c r="J976" s="287"/>
      <c r="K976" s="287"/>
      <c r="L976" s="287"/>
      <c r="M976" s="63"/>
      <c r="N976" s="63"/>
      <c r="O976" s="63"/>
      <c r="P976" s="63"/>
      <c r="Q976" s="63"/>
      <c r="R976" s="63"/>
      <c r="S976" s="63"/>
      <c r="T976" s="63"/>
      <c r="U976" s="63"/>
      <c r="V976" s="63"/>
      <c r="W976" s="63"/>
      <c r="X976" s="63"/>
      <c r="Y976" s="63"/>
      <c r="Z976" s="63"/>
    </row>
    <row r="977" spans="1:26" ht="24">
      <c r="A977" s="63"/>
      <c r="B977" s="63"/>
      <c r="C977" s="446"/>
      <c r="D977" s="289"/>
      <c r="E977" s="289"/>
      <c r="F977" s="363"/>
      <c r="G977" s="63"/>
      <c r="H977" s="63"/>
      <c r="I977" s="287"/>
      <c r="J977" s="287"/>
      <c r="K977" s="287"/>
      <c r="L977" s="287"/>
      <c r="M977" s="63"/>
      <c r="N977" s="63"/>
      <c r="O977" s="63"/>
      <c r="P977" s="63"/>
      <c r="Q977" s="63"/>
      <c r="R977" s="63"/>
      <c r="S977" s="63"/>
      <c r="T977" s="63"/>
      <c r="U977" s="63"/>
      <c r="V977" s="63"/>
      <c r="W977" s="63"/>
      <c r="X977" s="63"/>
      <c r="Y977" s="63"/>
      <c r="Z977" s="63"/>
    </row>
    <row r="978" spans="1:26" ht="24">
      <c r="A978" s="63"/>
      <c r="B978" s="63"/>
      <c r="C978" s="446"/>
      <c r="D978" s="289"/>
      <c r="E978" s="289"/>
      <c r="F978" s="363"/>
      <c r="G978" s="63"/>
      <c r="H978" s="63"/>
      <c r="I978" s="287"/>
      <c r="J978" s="287"/>
      <c r="K978" s="287"/>
      <c r="L978" s="287"/>
      <c r="M978" s="63"/>
      <c r="N978" s="63"/>
      <c r="O978" s="63"/>
      <c r="P978" s="63"/>
      <c r="Q978" s="63"/>
      <c r="R978" s="63"/>
      <c r="S978" s="63"/>
      <c r="T978" s="63"/>
      <c r="U978" s="63"/>
      <c r="V978" s="63"/>
      <c r="W978" s="63"/>
      <c r="X978" s="63"/>
      <c r="Y978" s="63"/>
      <c r="Z978" s="63"/>
    </row>
    <row r="979" spans="1:26" ht="24">
      <c r="A979" s="63"/>
      <c r="B979" s="63"/>
      <c r="C979" s="446"/>
      <c r="D979" s="289"/>
      <c r="E979" s="289"/>
      <c r="F979" s="363"/>
      <c r="G979" s="63"/>
      <c r="H979" s="63"/>
      <c r="I979" s="287"/>
      <c r="J979" s="287"/>
      <c r="K979" s="287"/>
      <c r="L979" s="287"/>
      <c r="M979" s="63"/>
      <c r="N979" s="63"/>
      <c r="O979" s="63"/>
      <c r="P979" s="63"/>
      <c r="Q979" s="63"/>
      <c r="R979" s="63"/>
      <c r="S979" s="63"/>
      <c r="T979" s="63"/>
      <c r="U979" s="63"/>
      <c r="V979" s="63"/>
      <c r="W979" s="63"/>
      <c r="X979" s="63"/>
      <c r="Y979" s="63"/>
      <c r="Z979" s="63"/>
    </row>
    <row r="980" spans="1:26" ht="24">
      <c r="A980" s="63"/>
      <c r="B980" s="63"/>
      <c r="C980" s="446"/>
      <c r="D980" s="289"/>
      <c r="E980" s="289"/>
      <c r="F980" s="363"/>
      <c r="G980" s="63"/>
      <c r="H980" s="63"/>
      <c r="I980" s="287"/>
      <c r="J980" s="287"/>
      <c r="K980" s="287"/>
      <c r="L980" s="287"/>
      <c r="M980" s="63"/>
      <c r="N980" s="63"/>
      <c r="O980" s="63"/>
      <c r="P980" s="63"/>
      <c r="Q980" s="63"/>
      <c r="R980" s="63"/>
      <c r="S980" s="63"/>
      <c r="T980" s="63"/>
      <c r="U980" s="63"/>
      <c r="V980" s="63"/>
      <c r="W980" s="63"/>
      <c r="X980" s="63"/>
      <c r="Y980" s="63"/>
      <c r="Z980" s="63"/>
    </row>
    <row r="981" spans="1:26" ht="24">
      <c r="A981" s="63"/>
      <c r="B981" s="63"/>
      <c r="C981" s="446"/>
      <c r="D981" s="289"/>
      <c r="E981" s="289"/>
      <c r="F981" s="363"/>
      <c r="G981" s="63"/>
      <c r="H981" s="63"/>
      <c r="I981" s="287"/>
      <c r="J981" s="287"/>
      <c r="K981" s="287"/>
      <c r="L981" s="287"/>
      <c r="M981" s="63"/>
      <c r="N981" s="63"/>
      <c r="O981" s="63"/>
      <c r="P981" s="63"/>
      <c r="Q981" s="63"/>
      <c r="R981" s="63"/>
      <c r="S981" s="63"/>
      <c r="T981" s="63"/>
      <c r="U981" s="63"/>
      <c r="V981" s="63"/>
      <c r="W981" s="63"/>
      <c r="X981" s="63"/>
      <c r="Y981" s="63"/>
      <c r="Z981" s="63"/>
    </row>
    <row r="982" spans="1:26" ht="24">
      <c r="A982" s="63"/>
      <c r="B982" s="63"/>
      <c r="C982" s="446"/>
      <c r="D982" s="289"/>
      <c r="E982" s="289"/>
      <c r="F982" s="363"/>
      <c r="G982" s="63"/>
      <c r="H982" s="63"/>
      <c r="I982" s="287"/>
      <c r="J982" s="287"/>
      <c r="K982" s="287"/>
      <c r="L982" s="287"/>
      <c r="M982" s="63"/>
      <c r="N982" s="63"/>
      <c r="O982" s="63"/>
      <c r="P982" s="63"/>
      <c r="Q982" s="63"/>
      <c r="R982" s="63"/>
      <c r="S982" s="63"/>
      <c r="T982" s="63"/>
      <c r="U982" s="63"/>
      <c r="V982" s="63"/>
      <c r="W982" s="63"/>
      <c r="X982" s="63"/>
      <c r="Y982" s="63"/>
      <c r="Z982" s="63"/>
    </row>
    <row r="983" spans="1:26" ht="24">
      <c r="A983" s="63"/>
      <c r="B983" s="63"/>
      <c r="C983" s="446"/>
      <c r="D983" s="289"/>
      <c r="E983" s="289"/>
      <c r="F983" s="363"/>
      <c r="G983" s="63"/>
      <c r="H983" s="63"/>
      <c r="I983" s="287"/>
      <c r="J983" s="287"/>
      <c r="K983" s="287"/>
      <c r="L983" s="287"/>
      <c r="M983" s="63"/>
      <c r="N983" s="63"/>
      <c r="O983" s="63"/>
      <c r="P983" s="63"/>
      <c r="Q983" s="63"/>
      <c r="R983" s="63"/>
      <c r="S983" s="63"/>
      <c r="T983" s="63"/>
      <c r="U983" s="63"/>
      <c r="V983" s="63"/>
      <c r="W983" s="63"/>
      <c r="X983" s="63"/>
      <c r="Y983" s="63"/>
      <c r="Z983" s="63"/>
    </row>
    <row r="984" spans="1:26" ht="24">
      <c r="A984" s="63"/>
      <c r="B984" s="63"/>
      <c r="C984" s="446"/>
      <c r="D984" s="289"/>
      <c r="E984" s="289"/>
      <c r="F984" s="363"/>
      <c r="G984" s="63"/>
      <c r="H984" s="63"/>
      <c r="I984" s="287"/>
      <c r="J984" s="287"/>
      <c r="K984" s="287"/>
      <c r="L984" s="287"/>
      <c r="M984" s="63"/>
      <c r="N984" s="63"/>
      <c r="O984" s="63"/>
      <c r="P984" s="63"/>
      <c r="Q984" s="63"/>
      <c r="R984" s="63"/>
      <c r="S984" s="63"/>
      <c r="T984" s="63"/>
      <c r="U984" s="63"/>
      <c r="V984" s="63"/>
      <c r="W984" s="63"/>
      <c r="X984" s="63"/>
      <c r="Y984" s="63"/>
      <c r="Z984" s="63"/>
    </row>
    <row r="985" spans="1:26" ht="24">
      <c r="A985" s="63"/>
      <c r="B985" s="63"/>
      <c r="C985" s="446"/>
      <c r="D985" s="289"/>
      <c r="E985" s="289"/>
      <c r="F985" s="363"/>
      <c r="G985" s="63"/>
      <c r="H985" s="63"/>
      <c r="I985" s="287"/>
      <c r="J985" s="287"/>
      <c r="K985" s="287"/>
      <c r="L985" s="287"/>
      <c r="M985" s="63"/>
      <c r="N985" s="63"/>
      <c r="O985" s="63"/>
      <c r="P985" s="63"/>
      <c r="Q985" s="63"/>
      <c r="R985" s="63"/>
      <c r="S985" s="63"/>
      <c r="T985" s="63"/>
      <c r="U985" s="63"/>
      <c r="V985" s="63"/>
      <c r="W985" s="63"/>
      <c r="X985" s="63"/>
      <c r="Y985" s="63"/>
      <c r="Z985" s="63"/>
    </row>
    <row r="986" spans="1:26" ht="24">
      <c r="A986" s="63"/>
      <c r="B986" s="63"/>
      <c r="C986" s="446"/>
      <c r="D986" s="289"/>
      <c r="E986" s="289"/>
      <c r="F986" s="363"/>
      <c r="G986" s="63"/>
      <c r="H986" s="63"/>
      <c r="I986" s="287"/>
      <c r="J986" s="287"/>
      <c r="K986" s="287"/>
      <c r="L986" s="287"/>
      <c r="M986" s="63"/>
      <c r="N986" s="63"/>
      <c r="O986" s="63"/>
      <c r="P986" s="63"/>
      <c r="Q986" s="63"/>
      <c r="R986" s="63"/>
      <c r="S986" s="63"/>
      <c r="T986" s="63"/>
      <c r="U986" s="63"/>
      <c r="V986" s="63"/>
      <c r="W986" s="63"/>
      <c r="X986" s="63"/>
      <c r="Y986" s="63"/>
      <c r="Z986" s="63"/>
    </row>
    <row r="987" spans="1:26" ht="24">
      <c r="A987" s="63"/>
      <c r="B987" s="63"/>
      <c r="C987" s="446"/>
      <c r="D987" s="289"/>
      <c r="E987" s="289"/>
      <c r="F987" s="363"/>
      <c r="G987" s="63"/>
      <c r="H987" s="63"/>
      <c r="I987" s="287"/>
      <c r="J987" s="287"/>
      <c r="K987" s="287"/>
      <c r="L987" s="287"/>
      <c r="M987" s="63"/>
      <c r="N987" s="63"/>
      <c r="O987" s="63"/>
      <c r="P987" s="63"/>
      <c r="Q987" s="63"/>
      <c r="R987" s="63"/>
      <c r="S987" s="63"/>
      <c r="T987" s="63"/>
      <c r="U987" s="63"/>
      <c r="V987" s="63"/>
      <c r="W987" s="63"/>
      <c r="X987" s="63"/>
      <c r="Y987" s="63"/>
      <c r="Z987" s="63"/>
    </row>
    <row r="988" spans="1:26" ht="24">
      <c r="A988" s="63"/>
      <c r="B988" s="63"/>
      <c r="C988" s="446"/>
      <c r="D988" s="289"/>
      <c r="E988" s="289"/>
      <c r="F988" s="363"/>
      <c r="G988" s="63"/>
      <c r="H988" s="63"/>
      <c r="I988" s="287"/>
      <c r="J988" s="287"/>
      <c r="K988" s="287"/>
      <c r="L988" s="287"/>
      <c r="M988" s="63"/>
      <c r="N988" s="63"/>
      <c r="O988" s="63"/>
      <c r="P988" s="63"/>
      <c r="Q988" s="63"/>
      <c r="R988" s="63"/>
      <c r="S988" s="63"/>
      <c r="T988" s="63"/>
      <c r="U988" s="63"/>
      <c r="V988" s="63"/>
      <c r="W988" s="63"/>
      <c r="X988" s="63"/>
      <c r="Y988" s="63"/>
      <c r="Z988" s="63"/>
    </row>
    <row r="989" spans="1:26" ht="24">
      <c r="A989" s="63"/>
      <c r="B989" s="63"/>
      <c r="C989" s="446"/>
      <c r="D989" s="289"/>
      <c r="E989" s="289"/>
      <c r="F989" s="363"/>
      <c r="G989" s="63"/>
      <c r="H989" s="63"/>
      <c r="I989" s="287"/>
      <c r="J989" s="287"/>
      <c r="K989" s="287"/>
      <c r="L989" s="287"/>
      <c r="M989" s="63"/>
      <c r="N989" s="63"/>
      <c r="O989" s="63"/>
      <c r="P989" s="63"/>
      <c r="Q989" s="63"/>
      <c r="R989" s="63"/>
      <c r="S989" s="63"/>
      <c r="T989" s="63"/>
      <c r="U989" s="63"/>
      <c r="V989" s="63"/>
      <c r="W989" s="63"/>
      <c r="X989" s="63"/>
      <c r="Y989" s="63"/>
      <c r="Z989" s="63"/>
    </row>
    <row r="990" spans="1:26" ht="24">
      <c r="A990" s="63"/>
      <c r="B990" s="63"/>
      <c r="C990" s="446"/>
      <c r="D990" s="289"/>
      <c r="E990" s="289"/>
      <c r="F990" s="363"/>
      <c r="G990" s="63"/>
      <c r="H990" s="63"/>
      <c r="I990" s="287"/>
      <c r="J990" s="287"/>
      <c r="K990" s="287"/>
      <c r="L990" s="287"/>
      <c r="M990" s="63"/>
      <c r="N990" s="63"/>
      <c r="O990" s="63"/>
      <c r="P990" s="63"/>
      <c r="Q990" s="63"/>
      <c r="R990" s="63"/>
      <c r="S990" s="63"/>
      <c r="T990" s="63"/>
      <c r="U990" s="63"/>
      <c r="V990" s="63"/>
      <c r="W990" s="63"/>
      <c r="X990" s="63"/>
      <c r="Y990" s="63"/>
      <c r="Z990" s="63"/>
    </row>
    <row r="991" spans="1:26" ht="24">
      <c r="A991" s="63"/>
      <c r="B991" s="63"/>
      <c r="C991" s="446"/>
      <c r="D991" s="289"/>
      <c r="E991" s="289"/>
      <c r="F991" s="363"/>
      <c r="G991" s="63"/>
      <c r="H991" s="63"/>
      <c r="I991" s="287"/>
      <c r="J991" s="287"/>
      <c r="K991" s="287"/>
      <c r="L991" s="287"/>
      <c r="M991" s="63"/>
      <c r="N991" s="63"/>
      <c r="O991" s="63"/>
      <c r="P991" s="63"/>
      <c r="Q991" s="63"/>
      <c r="R991" s="63"/>
      <c r="S991" s="63"/>
      <c r="T991" s="63"/>
      <c r="U991" s="63"/>
      <c r="V991" s="63"/>
      <c r="W991" s="63"/>
      <c r="X991" s="63"/>
      <c r="Y991" s="63"/>
      <c r="Z991" s="63"/>
    </row>
    <row r="992" spans="1:26" ht="24">
      <c r="A992" s="63"/>
      <c r="B992" s="63"/>
      <c r="C992" s="446"/>
      <c r="D992" s="289"/>
      <c r="E992" s="289"/>
      <c r="F992" s="363"/>
      <c r="G992" s="63"/>
      <c r="H992" s="63"/>
      <c r="I992" s="287"/>
      <c r="J992" s="287"/>
      <c r="K992" s="287"/>
      <c r="L992" s="287"/>
      <c r="M992" s="63"/>
      <c r="N992" s="63"/>
      <c r="O992" s="63"/>
      <c r="P992" s="63"/>
      <c r="Q992" s="63"/>
      <c r="R992" s="63"/>
      <c r="S992" s="63"/>
      <c r="T992" s="63"/>
      <c r="U992" s="63"/>
      <c r="V992" s="63"/>
      <c r="W992" s="63"/>
      <c r="X992" s="63"/>
      <c r="Y992" s="63"/>
      <c r="Z992" s="63"/>
    </row>
    <row r="993" spans="1:26" ht="24">
      <c r="A993" s="63"/>
      <c r="B993" s="63"/>
      <c r="C993" s="446"/>
      <c r="D993" s="289"/>
      <c r="E993" s="289"/>
      <c r="F993" s="363"/>
      <c r="G993" s="63"/>
      <c r="H993" s="63"/>
      <c r="I993" s="287"/>
      <c r="J993" s="287"/>
      <c r="K993" s="287"/>
      <c r="L993" s="287"/>
      <c r="M993" s="63"/>
      <c r="N993" s="63"/>
      <c r="O993" s="63"/>
      <c r="P993" s="63"/>
      <c r="Q993" s="63"/>
      <c r="R993" s="63"/>
      <c r="S993" s="63"/>
      <c r="T993" s="63"/>
      <c r="U993" s="63"/>
      <c r="V993" s="63"/>
      <c r="W993" s="63"/>
      <c r="X993" s="63"/>
      <c r="Y993" s="63"/>
      <c r="Z993" s="63"/>
    </row>
    <row r="994" spans="1:26" ht="24">
      <c r="A994" s="63"/>
      <c r="B994" s="63"/>
      <c r="C994" s="446"/>
      <c r="D994" s="289"/>
      <c r="E994" s="289"/>
      <c r="F994" s="363"/>
      <c r="G994" s="63"/>
      <c r="H994" s="63"/>
      <c r="I994" s="287"/>
      <c r="J994" s="287"/>
      <c r="K994" s="287"/>
      <c r="L994" s="287"/>
      <c r="M994" s="63"/>
      <c r="N994" s="63"/>
      <c r="O994" s="63"/>
      <c r="P994" s="63"/>
      <c r="Q994" s="63"/>
      <c r="R994" s="63"/>
      <c r="S994" s="63"/>
      <c r="T994" s="63"/>
      <c r="U994" s="63"/>
      <c r="V994" s="63"/>
      <c r="W994" s="63"/>
      <c r="X994" s="63"/>
      <c r="Y994" s="63"/>
      <c r="Z994" s="63"/>
    </row>
    <row r="995" spans="1:26" ht="24">
      <c r="A995" s="63"/>
      <c r="B995" s="63"/>
      <c r="C995" s="446"/>
      <c r="D995" s="289"/>
      <c r="E995" s="289"/>
      <c r="F995" s="363"/>
      <c r="G995" s="63"/>
      <c r="H995" s="63"/>
      <c r="I995" s="287"/>
      <c r="J995" s="287"/>
      <c r="K995" s="287"/>
      <c r="L995" s="287"/>
      <c r="M995" s="63"/>
      <c r="N995" s="63"/>
      <c r="O995" s="63"/>
      <c r="P995" s="63"/>
      <c r="Q995" s="63"/>
      <c r="R995" s="63"/>
      <c r="S995" s="63"/>
      <c r="T995" s="63"/>
      <c r="U995" s="63"/>
      <c r="V995" s="63"/>
      <c r="W995" s="63"/>
      <c r="X995" s="63"/>
      <c r="Y995" s="63"/>
      <c r="Z995" s="63"/>
    </row>
    <row r="996" spans="1:26" ht="24">
      <c r="A996" s="63"/>
      <c r="B996" s="63"/>
      <c r="C996" s="446"/>
      <c r="D996" s="289"/>
      <c r="E996" s="289"/>
      <c r="F996" s="363"/>
      <c r="G996" s="63"/>
      <c r="H996" s="63"/>
      <c r="I996" s="287"/>
      <c r="J996" s="287"/>
      <c r="K996" s="287"/>
      <c r="L996" s="287"/>
      <c r="M996" s="63"/>
      <c r="N996" s="63"/>
      <c r="O996" s="63"/>
      <c r="P996" s="63"/>
      <c r="Q996" s="63"/>
      <c r="R996" s="63"/>
      <c r="S996" s="63"/>
      <c r="T996" s="63"/>
      <c r="U996" s="63"/>
      <c r="V996" s="63"/>
      <c r="W996" s="63"/>
      <c r="X996" s="63"/>
      <c r="Y996" s="63"/>
      <c r="Z996" s="63"/>
    </row>
    <row r="997" spans="1:26" ht="24">
      <c r="A997" s="63"/>
      <c r="B997" s="63"/>
      <c r="C997" s="446"/>
      <c r="D997" s="289"/>
      <c r="E997" s="289"/>
      <c r="F997" s="363"/>
      <c r="G997" s="63"/>
      <c r="H997" s="63"/>
      <c r="I997" s="287"/>
      <c r="J997" s="287"/>
      <c r="K997" s="287"/>
      <c r="L997" s="287"/>
      <c r="M997" s="63"/>
      <c r="N997" s="63"/>
      <c r="O997" s="63"/>
      <c r="P997" s="63"/>
      <c r="Q997" s="63"/>
      <c r="R997" s="63"/>
      <c r="S997" s="63"/>
      <c r="T997" s="63"/>
      <c r="U997" s="63"/>
      <c r="V997" s="63"/>
      <c r="W997" s="63"/>
      <c r="X997" s="63"/>
      <c r="Y997" s="63"/>
      <c r="Z997" s="63"/>
    </row>
    <row r="998" spans="1:26" ht="24">
      <c r="A998" s="63"/>
      <c r="B998" s="63"/>
      <c r="C998" s="446"/>
      <c r="D998" s="289"/>
      <c r="E998" s="289"/>
      <c r="F998" s="363"/>
      <c r="G998" s="63"/>
      <c r="H998" s="63"/>
      <c r="I998" s="287"/>
      <c r="J998" s="287"/>
      <c r="K998" s="287"/>
      <c r="L998" s="287"/>
      <c r="M998" s="63"/>
      <c r="N998" s="63"/>
      <c r="O998" s="63"/>
      <c r="P998" s="63"/>
      <c r="Q998" s="63"/>
      <c r="R998" s="63"/>
      <c r="S998" s="63"/>
      <c r="T998" s="63"/>
      <c r="U998" s="63"/>
      <c r="V998" s="63"/>
      <c r="W998" s="63"/>
      <c r="X998" s="63"/>
      <c r="Y998" s="63"/>
      <c r="Z998" s="63"/>
    </row>
    <row r="999" spans="1:26" ht="24">
      <c r="A999" s="63"/>
      <c r="B999" s="63"/>
      <c r="C999" s="446"/>
      <c r="D999" s="289"/>
      <c r="E999" s="289"/>
      <c r="F999" s="363"/>
      <c r="G999" s="63"/>
      <c r="H999" s="63"/>
      <c r="I999" s="287"/>
      <c r="J999" s="287"/>
      <c r="K999" s="287"/>
      <c r="L999" s="287"/>
      <c r="M999" s="63"/>
      <c r="N999" s="63"/>
      <c r="O999" s="63"/>
      <c r="P999" s="63"/>
      <c r="Q999" s="63"/>
      <c r="R999" s="63"/>
      <c r="S999" s="63"/>
      <c r="T999" s="63"/>
      <c r="U999" s="63"/>
      <c r="V999" s="63"/>
      <c r="W999" s="63"/>
      <c r="X999" s="63"/>
      <c r="Y999" s="63"/>
      <c r="Z999" s="63"/>
    </row>
    <row r="1000" spans="1:26" ht="24">
      <c r="A1000" s="63"/>
      <c r="B1000" s="63"/>
      <c r="C1000" s="446"/>
      <c r="D1000" s="289"/>
      <c r="E1000" s="289"/>
      <c r="F1000" s="363"/>
      <c r="G1000" s="63"/>
      <c r="H1000" s="63"/>
      <c r="I1000" s="287"/>
      <c r="J1000" s="287"/>
      <c r="K1000" s="287"/>
      <c r="L1000" s="287"/>
      <c r="M1000" s="63"/>
      <c r="N1000" s="63"/>
      <c r="O1000" s="63"/>
      <c r="P1000" s="63"/>
      <c r="Q1000" s="63"/>
      <c r="R1000" s="63"/>
      <c r="S1000" s="63"/>
      <c r="T1000" s="63"/>
      <c r="U1000" s="63"/>
      <c r="V1000" s="63"/>
      <c r="W1000" s="63"/>
      <c r="X1000" s="63"/>
      <c r="Y1000" s="63"/>
      <c r="Z1000" s="63"/>
    </row>
  </sheetData>
  <sheetProtection algorithmName="SHA-512" hashValue="9l/oC0u3AyFfgOJxDZMbWmqroL3UfjoerY8TuRNEQN6JbpIRKWrNA/ZSYb8qsJeoO8DlBVOFQw4PNpl9oPNqGA==" saltValue="iOF7PBhUJuYXhhOf5w3Rmg==" spinCount="100000" sheet="1" objects="1" scenarios="1"/>
  <protectedRanges>
    <protectedRange sqref="G1:G1048576" name="Range2"/>
    <protectedRange sqref="D1:D1048576" name="Range1"/>
  </protectedRanges>
  <autoFilter ref="A41:G668" xr:uid="{00000000-0009-0000-0000-000004000000}">
    <filterColumn colId="0">
      <colorFilter dxfId="17"/>
    </filterColumn>
  </autoFilter>
  <mergeCells count="104">
    <mergeCell ref="A1:F1"/>
    <mergeCell ref="A2:F2"/>
    <mergeCell ref="A3:F3"/>
    <mergeCell ref="A4:B4"/>
    <mergeCell ref="C4:E4"/>
    <mergeCell ref="A5:B5"/>
    <mergeCell ref="C5:E5"/>
    <mergeCell ref="C10:E10"/>
    <mergeCell ref="C11:E11"/>
    <mergeCell ref="C12:E12"/>
    <mergeCell ref="C13:E13"/>
    <mergeCell ref="C14:E14"/>
    <mergeCell ref="C15:E15"/>
    <mergeCell ref="A6:B6"/>
    <mergeCell ref="C6:E6"/>
    <mergeCell ref="A7:J7"/>
    <mergeCell ref="A8:E8"/>
    <mergeCell ref="F8:J8"/>
    <mergeCell ref="C9:E9"/>
    <mergeCell ref="F9:G16"/>
    <mergeCell ref="C16:E16"/>
    <mergeCell ref="B18:G18"/>
    <mergeCell ref="B19:G19"/>
    <mergeCell ref="B20:G20"/>
    <mergeCell ref="B21:G21"/>
    <mergeCell ref="B22:G22"/>
    <mergeCell ref="B23:G23"/>
    <mergeCell ref="B42:G42"/>
    <mergeCell ref="B43:G43"/>
    <mergeCell ref="B396:G396"/>
    <mergeCell ref="B25:G25"/>
    <mergeCell ref="B26:G26"/>
    <mergeCell ref="B27:G27"/>
    <mergeCell ref="B28:G28"/>
    <mergeCell ref="B29:G29"/>
    <mergeCell ref="B30:G30"/>
    <mergeCell ref="B31:G31"/>
    <mergeCell ref="B32:G32"/>
    <mergeCell ref="B33:G33"/>
    <mergeCell ref="B34:G34"/>
    <mergeCell ref="B35:G35"/>
    <mergeCell ref="B36:G36"/>
    <mergeCell ref="C37:G37"/>
    <mergeCell ref="A38:G40"/>
    <mergeCell ref="B63:G63"/>
    <mergeCell ref="A401:G401"/>
    <mergeCell ref="B409:G409"/>
    <mergeCell ref="B447:G447"/>
    <mergeCell ref="B499:G499"/>
    <mergeCell ref="B500:G500"/>
    <mergeCell ref="B507:G507"/>
    <mergeCell ref="B515:G515"/>
    <mergeCell ref="B524:G524"/>
    <mergeCell ref="B531:G531"/>
    <mergeCell ref="B539:G539"/>
    <mergeCell ref="B548:G548"/>
    <mergeCell ref="B549:G549"/>
    <mergeCell ref="B552:G552"/>
    <mergeCell ref="B638:G638"/>
    <mergeCell ref="B639:G639"/>
    <mergeCell ref="B644:G644"/>
    <mergeCell ref="B649:G649"/>
    <mergeCell ref="B665:G665"/>
    <mergeCell ref="B556:G556"/>
    <mergeCell ref="B564:G564"/>
    <mergeCell ref="B580:G580"/>
    <mergeCell ref="B585:G585"/>
    <mergeCell ref="B593:G593"/>
    <mergeCell ref="B603:G603"/>
    <mergeCell ref="B614:G614"/>
    <mergeCell ref="B75:G75"/>
    <mergeCell ref="B107:G107"/>
    <mergeCell ref="B108:G108"/>
    <mergeCell ref="B117:G117"/>
    <mergeCell ref="B124:G124"/>
    <mergeCell ref="B134:G134"/>
    <mergeCell ref="B140:G140"/>
    <mergeCell ref="B159:G159"/>
    <mergeCell ref="B160:G160"/>
    <mergeCell ref="B175:G175"/>
    <mergeCell ref="B180:G180"/>
    <mergeCell ref="B184:G184"/>
    <mergeCell ref="B191:G191"/>
    <mergeCell ref="B200:G200"/>
    <mergeCell ref="B215:G215"/>
    <mergeCell ref="B230:G230"/>
    <mergeCell ref="B231:G231"/>
    <mergeCell ref="B236:G236"/>
    <mergeCell ref="B323:G323"/>
    <mergeCell ref="B330:G330"/>
    <mergeCell ref="B333:G333"/>
    <mergeCell ref="B339:G339"/>
    <mergeCell ref="B348:G348"/>
    <mergeCell ref="B372:G372"/>
    <mergeCell ref="B376:G376"/>
    <mergeCell ref="B247:G247"/>
    <mergeCell ref="B253:G253"/>
    <mergeCell ref="B262:G262"/>
    <mergeCell ref="B270:G270"/>
    <mergeCell ref="B284:G284"/>
    <mergeCell ref="B292:G292"/>
    <mergeCell ref="B293:G293"/>
    <mergeCell ref="B299:G299"/>
    <mergeCell ref="B311:G311"/>
  </mergeCells>
  <dataValidations count="4">
    <dataValidation type="list" allowBlank="1" showErrorMessage="1" sqref="D57:D62 D64:D74 D76:D106 D109:D116 D118:D123 D125:D133 D135:D139 D141:D158 D161:D174 D176:D179 D181:D183 D185:D190 D192:D199 D201:D214 D216:D229 D232:D235 D237:D246 D248:D252 D254:D261 D263:D269 D271:D283 D285:D291 D294:D298 D300:D310 D312:D322 D324:D329 D331:D332 D334:D338 D340:D347 D349:D371 D373:D375 D377:D395 D397:D400 D402:D408 D666:D667 D448:D498 D501:D506 D508:D514 D516:D523 D525:D530 D532:D538 D540:D547 D550:D551 D553:D555 D557:D563 D565:D579 D581:D584 D586:D592 D594:D602 D604:D613 D615:D637 D640:D643 D645:D648 D650:D664 D412:D446" xr:uid="{00000000-0002-0000-0400-000000000000}">
      <formula1>"0,1,2"</formula1>
    </dataValidation>
    <dataValidation type="list" allowBlank="1" showErrorMessage="1" sqref="D17 D24" xr:uid="{00000000-0002-0000-0400-000001000000}">
      <formula1>$A$683:$A$685</formula1>
    </dataValidation>
    <dataValidation type="list" allowBlank="1" showErrorMessage="1" sqref="D41 D44:D56 D668:D682 D695:D1000" xr:uid="{00000000-0002-0000-0400-000002000000}">
      <formula1>$A$696:$A$698</formula1>
    </dataValidation>
    <dataValidation type="list" allowBlank="1" showInputMessage="1" showErrorMessage="1" sqref="D410:D411" xr:uid="{9DBD434A-30CA-44AB-8BC6-69FEB0EBFBE7}">
      <formula1>"0,1,2"</formula1>
    </dataValidation>
  </dataValidations>
  <pageMargins left="0.70866141732283472" right="0.70866141732283472" top="0.74803149606299213" bottom="0.74803149606299213" header="0" footer="0"/>
  <pageSetup paperSize="9" scale="28" orientation="portrait" r:id="rId1"/>
  <headerFooter>
    <oddHeader>&amp;LChecklist No.  3&amp;CLabour Room&amp;RVersion - NHSRC/NQAS2016</oddHeader>
    <oddFooter>&amp;CPage &amp;P</oddFooter>
  </headerFooter>
  <colBreaks count="1" manualBreakCount="1">
    <brk id="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50"/>
  </sheetPr>
  <dimension ref="A1:Z1001"/>
  <sheetViews>
    <sheetView view="pageBreakPreview" zoomScale="87" zoomScaleNormal="50" workbookViewId="0">
      <selection activeCell="F46" sqref="F46"/>
    </sheetView>
  </sheetViews>
  <sheetFormatPr baseColWidth="10" defaultColWidth="14.5" defaultRowHeight="15" customHeight="1"/>
  <cols>
    <col min="1" max="1" width="20.33203125" customWidth="1"/>
    <col min="2" max="2" width="47.6640625" customWidth="1"/>
    <col min="3" max="3" width="60.33203125" customWidth="1"/>
    <col min="4" max="5" width="20.33203125" customWidth="1"/>
    <col min="6" max="6" width="50.6640625" style="1506" customWidth="1"/>
    <col min="7" max="7" width="44.33203125" customWidth="1"/>
    <col min="8" max="8" width="44.33203125" hidden="1" customWidth="1"/>
    <col min="9" max="10" width="20.33203125" hidden="1" customWidth="1"/>
    <col min="11" max="26" width="20.33203125" customWidth="1"/>
  </cols>
  <sheetData>
    <row r="1" spans="1:26" ht="23.25" customHeight="1">
      <c r="A1" s="1622" t="s">
        <v>278</v>
      </c>
      <c r="B1" s="1570"/>
      <c r="C1" s="1570"/>
      <c r="D1" s="1570"/>
      <c r="E1" s="1570"/>
      <c r="F1" s="1712"/>
      <c r="G1" s="423" t="s">
        <v>279</v>
      </c>
      <c r="H1" s="549"/>
      <c r="I1" s="419"/>
      <c r="J1" s="420"/>
      <c r="K1" s="77"/>
      <c r="L1" s="363"/>
      <c r="M1" s="363"/>
      <c r="N1" s="363"/>
      <c r="O1" s="363"/>
      <c r="P1" s="363"/>
      <c r="Q1" s="363"/>
      <c r="R1" s="363"/>
      <c r="S1" s="363"/>
      <c r="T1" s="363"/>
      <c r="U1" s="363"/>
      <c r="V1" s="363"/>
      <c r="W1" s="363"/>
      <c r="X1" s="363"/>
      <c r="Y1" s="363"/>
      <c r="Z1" s="363"/>
    </row>
    <row r="2" spans="1:26" ht="23.25" customHeight="1">
      <c r="A2" s="1622" t="s">
        <v>3180</v>
      </c>
      <c r="B2" s="1570"/>
      <c r="C2" s="1570"/>
      <c r="D2" s="1570"/>
      <c r="E2" s="1570"/>
      <c r="F2" s="1712"/>
      <c r="G2" s="550">
        <v>4</v>
      </c>
      <c r="H2" s="551"/>
      <c r="I2" s="300"/>
      <c r="J2" s="552"/>
      <c r="K2" s="77"/>
      <c r="L2" s="363"/>
      <c r="M2" s="363"/>
      <c r="N2" s="363"/>
      <c r="O2" s="363"/>
      <c r="P2" s="363"/>
      <c r="Q2" s="363"/>
      <c r="R2" s="363"/>
      <c r="S2" s="363"/>
      <c r="T2" s="363"/>
      <c r="U2" s="363"/>
      <c r="V2" s="363"/>
      <c r="W2" s="363"/>
      <c r="X2" s="363"/>
      <c r="Y2" s="363"/>
      <c r="Z2" s="363"/>
    </row>
    <row r="3" spans="1:26" ht="23.25" customHeight="1">
      <c r="A3" s="1625" t="s">
        <v>281</v>
      </c>
      <c r="B3" s="1570"/>
      <c r="C3" s="1570"/>
      <c r="D3" s="1570"/>
      <c r="E3" s="1570"/>
      <c r="F3" s="1712"/>
      <c r="G3" s="70"/>
      <c r="H3" s="73"/>
      <c r="I3" s="60"/>
      <c r="J3" s="60"/>
      <c r="K3" s="77"/>
      <c r="L3" s="363"/>
      <c r="M3" s="363"/>
      <c r="N3" s="363"/>
      <c r="O3" s="363"/>
      <c r="P3" s="363"/>
      <c r="Q3" s="363"/>
      <c r="R3" s="363"/>
      <c r="S3" s="363"/>
      <c r="T3" s="363"/>
      <c r="U3" s="363"/>
      <c r="V3" s="363"/>
      <c r="W3" s="363"/>
      <c r="X3" s="363"/>
      <c r="Y3" s="363"/>
      <c r="Z3" s="363"/>
    </row>
    <row r="4" spans="1:26" ht="23.25" customHeight="1">
      <c r="A4" s="1624" t="s">
        <v>282</v>
      </c>
      <c r="B4" s="1573"/>
      <c r="C4" s="1625"/>
      <c r="D4" s="1570"/>
      <c r="E4" s="1573"/>
      <c r="F4" s="69" t="s">
        <v>283</v>
      </c>
      <c r="G4" s="70"/>
      <c r="H4" s="73"/>
      <c r="I4" s="60"/>
      <c r="J4" s="60"/>
      <c r="K4" s="77"/>
      <c r="L4" s="363"/>
      <c r="M4" s="363"/>
      <c r="N4" s="363"/>
      <c r="O4" s="363"/>
      <c r="P4" s="363"/>
      <c r="Q4" s="363"/>
      <c r="R4" s="363"/>
      <c r="S4" s="363"/>
      <c r="T4" s="363"/>
      <c r="U4" s="363"/>
      <c r="V4" s="363"/>
      <c r="W4" s="363"/>
      <c r="X4" s="363"/>
      <c r="Y4" s="363"/>
      <c r="Z4" s="363"/>
    </row>
    <row r="5" spans="1:26" ht="23.25" customHeight="1">
      <c r="A5" s="1626" t="s">
        <v>284</v>
      </c>
      <c r="B5" s="1573"/>
      <c r="C5" s="1625"/>
      <c r="D5" s="1570"/>
      <c r="E5" s="1573"/>
      <c r="F5" s="69" t="s">
        <v>2590</v>
      </c>
      <c r="G5" s="70"/>
      <c r="H5" s="73"/>
      <c r="I5" s="60"/>
      <c r="J5" s="60"/>
      <c r="K5" s="77"/>
      <c r="L5" s="363"/>
      <c r="M5" s="363"/>
      <c r="N5" s="363"/>
      <c r="O5" s="363"/>
      <c r="P5" s="363"/>
      <c r="Q5" s="363"/>
      <c r="R5" s="363"/>
      <c r="S5" s="363"/>
      <c r="T5" s="363"/>
      <c r="U5" s="363"/>
      <c r="V5" s="363"/>
      <c r="W5" s="363"/>
      <c r="X5" s="363"/>
      <c r="Y5" s="363"/>
      <c r="Z5" s="363"/>
    </row>
    <row r="6" spans="1:26" ht="23.25" customHeight="1">
      <c r="A6" s="1626" t="s">
        <v>286</v>
      </c>
      <c r="B6" s="1573"/>
      <c r="C6" s="1625"/>
      <c r="D6" s="1570"/>
      <c r="E6" s="1573"/>
      <c r="F6" s="69" t="s">
        <v>287</v>
      </c>
      <c r="G6" s="70"/>
      <c r="H6" s="73"/>
      <c r="I6" s="60"/>
      <c r="J6" s="60"/>
      <c r="K6" s="77"/>
      <c r="L6" s="363"/>
      <c r="M6" s="363"/>
      <c r="N6" s="363"/>
      <c r="O6" s="363"/>
      <c r="P6" s="363"/>
      <c r="Q6" s="363"/>
      <c r="R6" s="363"/>
      <c r="S6" s="363"/>
      <c r="T6" s="363"/>
      <c r="U6" s="363"/>
      <c r="V6" s="363"/>
      <c r="W6" s="363"/>
      <c r="X6" s="363"/>
      <c r="Y6" s="363"/>
      <c r="Z6" s="363"/>
    </row>
    <row r="7" spans="1:26" ht="23.25" customHeight="1">
      <c r="A7" s="1709" t="s">
        <v>3181</v>
      </c>
      <c r="B7" s="1581"/>
      <c r="C7" s="1581"/>
      <c r="D7" s="1581"/>
      <c r="E7" s="1581"/>
      <c r="F7" s="1710"/>
      <c r="G7" s="553"/>
      <c r="H7" s="554"/>
      <c r="I7" s="555"/>
      <c r="J7" s="555"/>
      <c r="K7" s="77"/>
      <c r="L7" s="363"/>
      <c r="M7" s="363"/>
      <c r="N7" s="363"/>
      <c r="O7" s="363"/>
      <c r="P7" s="363"/>
      <c r="Q7" s="363"/>
      <c r="R7" s="363"/>
      <c r="S7" s="363"/>
      <c r="T7" s="363"/>
      <c r="U7" s="363"/>
      <c r="V7" s="363"/>
      <c r="W7" s="363"/>
      <c r="X7" s="363"/>
      <c r="Y7" s="363"/>
      <c r="Z7" s="363"/>
    </row>
    <row r="8" spans="1:26" ht="23.25" customHeight="1">
      <c r="A8" s="363"/>
      <c r="B8" s="1697" t="s">
        <v>289</v>
      </c>
      <c r="C8" s="1573"/>
      <c r="D8" s="1711" t="s">
        <v>3182</v>
      </c>
      <c r="E8" s="1570"/>
      <c r="F8" s="1704"/>
      <c r="G8" s="1573"/>
      <c r="H8" s="68"/>
      <c r="I8" s="72"/>
      <c r="J8" s="72"/>
      <c r="K8" s="77"/>
      <c r="L8" s="363"/>
      <c r="M8" s="363"/>
      <c r="N8" s="363"/>
      <c r="O8" s="363"/>
      <c r="P8" s="363"/>
      <c r="Q8" s="363"/>
      <c r="R8" s="363"/>
      <c r="S8" s="363"/>
      <c r="T8" s="363"/>
      <c r="U8" s="363"/>
      <c r="V8" s="363"/>
      <c r="W8" s="363"/>
      <c r="X8" s="363"/>
      <c r="Y8" s="363"/>
      <c r="Z8" s="363"/>
    </row>
    <row r="9" spans="1:26" ht="23.25" customHeight="1">
      <c r="A9" s="59" t="s">
        <v>291</v>
      </c>
      <c r="B9" s="74" t="s">
        <v>292</v>
      </c>
      <c r="C9" s="556">
        <f t="shared" ref="C9:C16" si="0">D752</f>
        <v>1</v>
      </c>
      <c r="D9" s="1700">
        <f>D760</f>
        <v>1</v>
      </c>
      <c r="E9" s="1612"/>
      <c r="F9" s="1706"/>
      <c r="G9" s="1598"/>
      <c r="H9" s="557"/>
      <c r="I9" s="558"/>
      <c r="J9" s="559"/>
      <c r="K9" s="77"/>
      <c r="L9" s="363"/>
      <c r="M9" s="363"/>
      <c r="N9" s="363"/>
      <c r="O9" s="363"/>
      <c r="P9" s="363"/>
      <c r="Q9" s="363"/>
      <c r="R9" s="363"/>
      <c r="S9" s="363"/>
      <c r="T9" s="363"/>
      <c r="U9" s="363"/>
      <c r="V9" s="363"/>
      <c r="W9" s="363"/>
      <c r="X9" s="363"/>
      <c r="Y9" s="363"/>
      <c r="Z9" s="363"/>
    </row>
    <row r="10" spans="1:26" ht="23.25" customHeight="1">
      <c r="A10" s="59" t="s">
        <v>293</v>
      </c>
      <c r="B10" s="74" t="s">
        <v>294</v>
      </c>
      <c r="C10" s="556">
        <f t="shared" si="0"/>
        <v>1</v>
      </c>
      <c r="D10" s="1613"/>
      <c r="E10" s="1614"/>
      <c r="F10" s="1707"/>
      <c r="G10" s="1615"/>
      <c r="H10" s="560"/>
      <c r="I10" s="561"/>
      <c r="J10" s="562"/>
      <c r="K10" s="77"/>
      <c r="L10" s="363"/>
      <c r="M10" s="363"/>
      <c r="N10" s="363"/>
      <c r="O10" s="363"/>
      <c r="P10" s="363"/>
      <c r="Q10" s="363"/>
      <c r="R10" s="363"/>
      <c r="S10" s="363"/>
      <c r="T10" s="363"/>
      <c r="U10" s="363"/>
      <c r="V10" s="363"/>
      <c r="W10" s="363"/>
      <c r="X10" s="363"/>
      <c r="Y10" s="363"/>
      <c r="Z10" s="363"/>
    </row>
    <row r="11" spans="1:26" ht="23.25" customHeight="1">
      <c r="A11" s="59" t="s">
        <v>295</v>
      </c>
      <c r="B11" s="74" t="s">
        <v>296</v>
      </c>
      <c r="C11" s="556">
        <f t="shared" si="0"/>
        <v>1</v>
      </c>
      <c r="D11" s="1613"/>
      <c r="E11" s="1614"/>
      <c r="F11" s="1707"/>
      <c r="G11" s="1615"/>
      <c r="H11" s="560"/>
      <c r="I11" s="561"/>
      <c r="J11" s="562"/>
      <c r="K11" s="77"/>
      <c r="L11" s="363"/>
      <c r="M11" s="363"/>
      <c r="N11" s="363"/>
      <c r="O11" s="363"/>
      <c r="P11" s="363"/>
      <c r="Q11" s="363"/>
      <c r="R11" s="363"/>
      <c r="S11" s="363"/>
      <c r="T11" s="363"/>
      <c r="U11" s="363"/>
      <c r="V11" s="363"/>
      <c r="W11" s="363"/>
      <c r="X11" s="363"/>
      <c r="Y11" s="363"/>
      <c r="Z11" s="363"/>
    </row>
    <row r="12" spans="1:26" ht="23.25" customHeight="1">
      <c r="A12" s="59" t="s">
        <v>297</v>
      </c>
      <c r="B12" s="74" t="s">
        <v>298</v>
      </c>
      <c r="C12" s="556">
        <f t="shared" si="0"/>
        <v>1</v>
      </c>
      <c r="D12" s="1613"/>
      <c r="E12" s="1614"/>
      <c r="F12" s="1707"/>
      <c r="G12" s="1615"/>
      <c r="H12" s="560"/>
      <c r="I12" s="561"/>
      <c r="J12" s="562"/>
      <c r="K12" s="77"/>
      <c r="L12" s="363"/>
      <c r="M12" s="363"/>
      <c r="N12" s="363"/>
      <c r="O12" s="363"/>
      <c r="P12" s="363"/>
      <c r="Q12" s="363"/>
      <c r="R12" s="363"/>
      <c r="S12" s="363"/>
      <c r="T12" s="363"/>
      <c r="U12" s="363"/>
      <c r="V12" s="363"/>
      <c r="W12" s="363"/>
      <c r="X12" s="363"/>
      <c r="Y12" s="363"/>
      <c r="Z12" s="363"/>
    </row>
    <row r="13" spans="1:26" ht="23.25" customHeight="1">
      <c r="A13" s="59" t="s">
        <v>299</v>
      </c>
      <c r="B13" s="74" t="s">
        <v>300</v>
      </c>
      <c r="C13" s="556">
        <f t="shared" si="0"/>
        <v>1</v>
      </c>
      <c r="D13" s="1613"/>
      <c r="E13" s="1614"/>
      <c r="F13" s="1707"/>
      <c r="G13" s="1615"/>
      <c r="H13" s="560"/>
      <c r="I13" s="561"/>
      <c r="J13" s="562"/>
      <c r="K13" s="77"/>
      <c r="L13" s="363"/>
      <c r="M13" s="363"/>
      <c r="N13" s="363"/>
      <c r="O13" s="363"/>
      <c r="P13" s="363"/>
      <c r="Q13" s="363"/>
      <c r="R13" s="363"/>
      <c r="S13" s="363"/>
      <c r="T13" s="363"/>
      <c r="U13" s="363"/>
      <c r="V13" s="363"/>
      <c r="W13" s="363"/>
      <c r="X13" s="363"/>
      <c r="Y13" s="363"/>
      <c r="Z13" s="363"/>
    </row>
    <row r="14" spans="1:26" ht="23.25" customHeight="1">
      <c r="A14" s="59" t="s">
        <v>301</v>
      </c>
      <c r="B14" s="74" t="s">
        <v>32</v>
      </c>
      <c r="C14" s="556">
        <f t="shared" si="0"/>
        <v>1</v>
      </c>
      <c r="D14" s="1613"/>
      <c r="E14" s="1614"/>
      <c r="F14" s="1707"/>
      <c r="G14" s="1615"/>
      <c r="H14" s="560"/>
      <c r="I14" s="561"/>
      <c r="J14" s="562"/>
      <c r="K14" s="77"/>
      <c r="L14" s="363"/>
      <c r="M14" s="363"/>
      <c r="N14" s="363"/>
      <c r="O14" s="363"/>
      <c r="P14" s="363"/>
      <c r="Q14" s="363"/>
      <c r="R14" s="363"/>
      <c r="S14" s="363"/>
      <c r="T14" s="363"/>
      <c r="U14" s="363"/>
      <c r="V14" s="363"/>
      <c r="W14" s="363"/>
      <c r="X14" s="363"/>
      <c r="Y14" s="363"/>
      <c r="Z14" s="363"/>
    </row>
    <row r="15" spans="1:26" ht="23.25" customHeight="1">
      <c r="A15" s="59" t="s">
        <v>302</v>
      </c>
      <c r="B15" s="74" t="s">
        <v>303</v>
      </c>
      <c r="C15" s="556">
        <f t="shared" si="0"/>
        <v>1</v>
      </c>
      <c r="D15" s="1613"/>
      <c r="E15" s="1614"/>
      <c r="F15" s="1707"/>
      <c r="G15" s="1615"/>
      <c r="H15" s="560"/>
      <c r="I15" s="561"/>
      <c r="J15" s="562"/>
      <c r="K15" s="77"/>
      <c r="L15" s="363"/>
      <c r="M15" s="363"/>
      <c r="N15" s="363"/>
      <c r="O15" s="363"/>
      <c r="P15" s="363"/>
      <c r="Q15" s="363"/>
      <c r="R15" s="363"/>
      <c r="S15" s="363"/>
      <c r="T15" s="363"/>
      <c r="U15" s="363"/>
      <c r="V15" s="363"/>
      <c r="W15" s="363"/>
      <c r="X15" s="363"/>
      <c r="Y15" s="363"/>
      <c r="Z15" s="363"/>
    </row>
    <row r="16" spans="1:26" ht="23.25" customHeight="1">
      <c r="A16" s="59" t="s">
        <v>304</v>
      </c>
      <c r="B16" s="74" t="s">
        <v>305</v>
      </c>
      <c r="C16" s="556">
        <f t="shared" si="0"/>
        <v>1</v>
      </c>
      <c r="D16" s="1599"/>
      <c r="E16" s="1616"/>
      <c r="F16" s="1708"/>
      <c r="G16" s="1600"/>
      <c r="H16" s="563"/>
      <c r="I16" s="564"/>
      <c r="J16" s="565"/>
      <c r="K16" s="77"/>
      <c r="L16" s="363"/>
      <c r="M16" s="363"/>
      <c r="N16" s="363"/>
      <c r="O16" s="363"/>
      <c r="P16" s="363"/>
      <c r="Q16" s="363"/>
      <c r="R16" s="363"/>
      <c r="S16" s="363"/>
      <c r="T16" s="363"/>
      <c r="U16" s="363"/>
      <c r="V16" s="363"/>
      <c r="W16" s="363"/>
      <c r="X16" s="363"/>
      <c r="Y16" s="363"/>
      <c r="Z16" s="363"/>
    </row>
    <row r="17" spans="1:26" ht="23.25" customHeight="1">
      <c r="A17" s="566"/>
      <c r="B17" s="567"/>
      <c r="C17" s="567"/>
      <c r="D17" s="567"/>
      <c r="E17" s="567"/>
      <c r="F17" s="567"/>
      <c r="G17" s="567"/>
      <c r="H17" s="568"/>
      <c r="I17" s="569"/>
      <c r="J17" s="570"/>
      <c r="K17" s="77"/>
      <c r="L17" s="363"/>
      <c r="M17" s="363"/>
      <c r="N17" s="363"/>
      <c r="O17" s="363"/>
      <c r="P17" s="363"/>
      <c r="Q17" s="363"/>
      <c r="R17" s="363"/>
      <c r="S17" s="363"/>
      <c r="T17" s="363"/>
      <c r="U17" s="363"/>
      <c r="V17" s="363"/>
      <c r="W17" s="363"/>
      <c r="X17" s="363"/>
      <c r="Y17" s="363"/>
      <c r="Z17" s="363"/>
    </row>
    <row r="18" spans="1:26" ht="23.25" customHeight="1">
      <c r="A18" s="74"/>
      <c r="B18" s="1620" t="s">
        <v>306</v>
      </c>
      <c r="C18" s="1570"/>
      <c r="D18" s="1570"/>
      <c r="E18" s="1570"/>
      <c r="F18" s="1704"/>
      <c r="G18" s="1573"/>
      <c r="H18" s="73"/>
      <c r="I18" s="60"/>
      <c r="J18" s="60"/>
      <c r="K18" s="77"/>
      <c r="L18" s="363"/>
      <c r="M18" s="363"/>
      <c r="N18" s="363"/>
      <c r="O18" s="363"/>
      <c r="P18" s="363"/>
      <c r="Q18" s="363"/>
      <c r="R18" s="363"/>
      <c r="S18" s="363"/>
      <c r="T18" s="363"/>
      <c r="U18" s="363"/>
      <c r="V18" s="363"/>
      <c r="W18" s="363"/>
      <c r="X18" s="363"/>
      <c r="Y18" s="363"/>
      <c r="Z18" s="363"/>
    </row>
    <row r="19" spans="1:26" ht="23.25" customHeight="1">
      <c r="A19" s="206">
        <v>1</v>
      </c>
      <c r="B19" s="1625"/>
      <c r="C19" s="1570"/>
      <c r="D19" s="1570"/>
      <c r="E19" s="1570"/>
      <c r="F19" s="1704"/>
      <c r="G19" s="1573"/>
      <c r="H19" s="204"/>
      <c r="I19" s="79"/>
      <c r="J19" s="79"/>
      <c r="K19" s="77"/>
      <c r="L19" s="363"/>
      <c r="M19" s="363"/>
      <c r="N19" s="363"/>
      <c r="O19" s="363"/>
      <c r="P19" s="363"/>
      <c r="Q19" s="363"/>
      <c r="R19" s="363"/>
      <c r="S19" s="363"/>
      <c r="T19" s="363"/>
      <c r="U19" s="363"/>
      <c r="V19" s="363"/>
      <c r="W19" s="363"/>
      <c r="X19" s="363"/>
      <c r="Y19" s="363"/>
      <c r="Z19" s="363"/>
    </row>
    <row r="20" spans="1:26" ht="23.25" customHeight="1">
      <c r="A20" s="206">
        <v>2</v>
      </c>
      <c r="B20" s="1625"/>
      <c r="C20" s="1570"/>
      <c r="D20" s="1570"/>
      <c r="E20" s="1570"/>
      <c r="F20" s="1704"/>
      <c r="G20" s="1573"/>
      <c r="H20" s="204"/>
      <c r="I20" s="79"/>
      <c r="J20" s="79"/>
      <c r="K20" s="77"/>
      <c r="L20" s="363"/>
      <c r="M20" s="363"/>
      <c r="N20" s="363"/>
      <c r="O20" s="363"/>
      <c r="P20" s="363"/>
      <c r="Q20" s="363"/>
      <c r="R20" s="363"/>
      <c r="S20" s="363"/>
      <c r="T20" s="363"/>
      <c r="U20" s="363"/>
      <c r="V20" s="363"/>
      <c r="W20" s="363"/>
      <c r="X20" s="363"/>
      <c r="Y20" s="363"/>
      <c r="Z20" s="363"/>
    </row>
    <row r="21" spans="1:26" ht="23.25" customHeight="1">
      <c r="A21" s="206">
        <v>3</v>
      </c>
      <c r="B21" s="1625"/>
      <c r="C21" s="1570"/>
      <c r="D21" s="1570"/>
      <c r="E21" s="1570"/>
      <c r="F21" s="1704"/>
      <c r="G21" s="1573"/>
      <c r="H21" s="204"/>
      <c r="I21" s="79"/>
      <c r="J21" s="79"/>
      <c r="K21" s="77"/>
      <c r="L21" s="363"/>
      <c r="M21" s="363"/>
      <c r="N21" s="363"/>
      <c r="O21" s="363"/>
      <c r="P21" s="363"/>
      <c r="Q21" s="363"/>
      <c r="R21" s="363"/>
      <c r="S21" s="363"/>
      <c r="T21" s="363"/>
      <c r="U21" s="363"/>
      <c r="V21" s="363"/>
      <c r="W21" s="363"/>
      <c r="X21" s="363"/>
      <c r="Y21" s="363"/>
      <c r="Z21" s="363"/>
    </row>
    <row r="22" spans="1:26" ht="23.25" customHeight="1">
      <c r="A22" s="206">
        <v>4</v>
      </c>
      <c r="B22" s="1625"/>
      <c r="C22" s="1570"/>
      <c r="D22" s="1570"/>
      <c r="E22" s="1570"/>
      <c r="F22" s="1704"/>
      <c r="G22" s="1573"/>
      <c r="H22" s="204"/>
      <c r="I22" s="79"/>
      <c r="J22" s="79"/>
      <c r="K22" s="77"/>
      <c r="L22" s="363"/>
      <c r="M22" s="363"/>
      <c r="N22" s="363"/>
      <c r="O22" s="363"/>
      <c r="P22" s="363"/>
      <c r="Q22" s="363"/>
      <c r="R22" s="363"/>
      <c r="S22" s="363"/>
      <c r="T22" s="363"/>
      <c r="U22" s="363"/>
      <c r="V22" s="363"/>
      <c r="W22" s="363"/>
      <c r="X22" s="363"/>
      <c r="Y22" s="363"/>
      <c r="Z22" s="363"/>
    </row>
    <row r="23" spans="1:26" ht="23.25" customHeight="1">
      <c r="A23" s="206">
        <v>5</v>
      </c>
      <c r="B23" s="1625"/>
      <c r="C23" s="1570"/>
      <c r="D23" s="1570"/>
      <c r="E23" s="1570"/>
      <c r="F23" s="1704"/>
      <c r="G23" s="1573"/>
      <c r="H23" s="204"/>
      <c r="I23" s="79"/>
      <c r="J23" s="79"/>
      <c r="K23" s="77"/>
      <c r="L23" s="363"/>
      <c r="M23" s="363"/>
      <c r="N23" s="363"/>
      <c r="O23" s="363"/>
      <c r="P23" s="363"/>
      <c r="Q23" s="363"/>
      <c r="R23" s="363"/>
      <c r="S23" s="363"/>
      <c r="T23" s="363"/>
      <c r="U23" s="363"/>
      <c r="V23" s="363"/>
      <c r="W23" s="363"/>
      <c r="X23" s="363"/>
      <c r="Y23" s="363"/>
      <c r="Z23" s="363"/>
    </row>
    <row r="24" spans="1:26" ht="23.25" customHeight="1">
      <c r="A24" s="59"/>
      <c r="B24" s="1620" t="s">
        <v>307</v>
      </c>
      <c r="C24" s="1570"/>
      <c r="D24" s="1570"/>
      <c r="E24" s="1570"/>
      <c r="F24" s="1704"/>
      <c r="G24" s="1573"/>
      <c r="H24" s="549"/>
      <c r="I24" s="571"/>
      <c r="J24" s="425"/>
      <c r="K24" s="77"/>
      <c r="L24" s="363"/>
      <c r="M24" s="363"/>
      <c r="N24" s="363"/>
      <c r="O24" s="363"/>
      <c r="P24" s="363"/>
      <c r="Q24" s="363"/>
      <c r="R24" s="363"/>
      <c r="S24" s="363"/>
      <c r="T24" s="363"/>
      <c r="U24" s="363"/>
      <c r="V24" s="363"/>
      <c r="W24" s="363"/>
      <c r="X24" s="363"/>
      <c r="Y24" s="363"/>
      <c r="Z24" s="363"/>
    </row>
    <row r="25" spans="1:26" ht="23.25" customHeight="1">
      <c r="A25" s="206">
        <v>1</v>
      </c>
      <c r="B25" s="1625"/>
      <c r="C25" s="1570"/>
      <c r="D25" s="1570"/>
      <c r="E25" s="1570"/>
      <c r="F25" s="1704"/>
      <c r="G25" s="1573"/>
      <c r="H25" s="204"/>
      <c r="I25" s="79"/>
      <c r="J25" s="79"/>
      <c r="K25" s="77"/>
      <c r="L25" s="363"/>
      <c r="M25" s="363"/>
      <c r="N25" s="363"/>
      <c r="O25" s="363"/>
      <c r="P25" s="363"/>
      <c r="Q25" s="363"/>
      <c r="R25" s="363"/>
      <c r="S25" s="363"/>
      <c r="T25" s="363"/>
      <c r="U25" s="363"/>
      <c r="V25" s="363"/>
      <c r="W25" s="363"/>
      <c r="X25" s="363"/>
      <c r="Y25" s="363"/>
      <c r="Z25" s="363"/>
    </row>
    <row r="26" spans="1:26" ht="23.25" customHeight="1">
      <c r="A26" s="206">
        <v>2</v>
      </c>
      <c r="B26" s="1625"/>
      <c r="C26" s="1570"/>
      <c r="D26" s="1570"/>
      <c r="E26" s="1570"/>
      <c r="F26" s="1704"/>
      <c r="G26" s="1573"/>
      <c r="H26" s="204"/>
      <c r="I26" s="79"/>
      <c r="J26" s="79"/>
      <c r="K26" s="77"/>
      <c r="L26" s="363"/>
      <c r="M26" s="363"/>
      <c r="N26" s="363"/>
      <c r="O26" s="363"/>
      <c r="P26" s="363"/>
      <c r="Q26" s="363"/>
      <c r="R26" s="363"/>
      <c r="S26" s="363"/>
      <c r="T26" s="363"/>
      <c r="U26" s="363"/>
      <c r="V26" s="363"/>
      <c r="W26" s="363"/>
      <c r="X26" s="363"/>
      <c r="Y26" s="363"/>
      <c r="Z26" s="363"/>
    </row>
    <row r="27" spans="1:26" ht="23.25" customHeight="1">
      <c r="A27" s="206">
        <v>3</v>
      </c>
      <c r="B27" s="1625"/>
      <c r="C27" s="1570"/>
      <c r="D27" s="1570"/>
      <c r="E27" s="1570"/>
      <c r="F27" s="1704"/>
      <c r="G27" s="1573"/>
      <c r="H27" s="204"/>
      <c r="I27" s="79"/>
      <c r="J27" s="79"/>
      <c r="K27" s="77"/>
      <c r="L27" s="363"/>
      <c r="M27" s="363"/>
      <c r="N27" s="363"/>
      <c r="O27" s="363"/>
      <c r="P27" s="363"/>
      <c r="Q27" s="363"/>
      <c r="R27" s="363"/>
      <c r="S27" s="363"/>
      <c r="T27" s="363"/>
      <c r="U27" s="363"/>
      <c r="V27" s="363"/>
      <c r="W27" s="363"/>
      <c r="X27" s="363"/>
      <c r="Y27" s="363"/>
      <c r="Z27" s="363"/>
    </row>
    <row r="28" spans="1:26" ht="23.25" customHeight="1">
      <c r="A28" s="206">
        <v>4</v>
      </c>
      <c r="B28" s="1625"/>
      <c r="C28" s="1570"/>
      <c r="D28" s="1570"/>
      <c r="E28" s="1570"/>
      <c r="F28" s="1704"/>
      <c r="G28" s="1573"/>
      <c r="H28" s="572"/>
      <c r="I28" s="573"/>
      <c r="J28" s="574"/>
      <c r="K28" s="77"/>
      <c r="L28" s="363"/>
      <c r="M28" s="363"/>
      <c r="N28" s="363"/>
      <c r="O28" s="363"/>
      <c r="P28" s="363"/>
      <c r="Q28" s="363"/>
      <c r="R28" s="363"/>
      <c r="S28" s="363"/>
      <c r="T28" s="363"/>
      <c r="U28" s="363"/>
      <c r="V28" s="363"/>
      <c r="W28" s="363"/>
      <c r="X28" s="363"/>
      <c r="Y28" s="363"/>
      <c r="Z28" s="363"/>
    </row>
    <row r="29" spans="1:26" ht="23.25" customHeight="1">
      <c r="A29" s="206">
        <v>5</v>
      </c>
      <c r="B29" s="1625"/>
      <c r="C29" s="1570"/>
      <c r="D29" s="1570"/>
      <c r="E29" s="1570"/>
      <c r="F29" s="1704"/>
      <c r="G29" s="1573"/>
      <c r="H29" s="572"/>
      <c r="I29" s="573"/>
      <c r="J29" s="574"/>
      <c r="K29" s="77"/>
      <c r="L29" s="363"/>
      <c r="M29" s="363"/>
      <c r="N29" s="363"/>
      <c r="O29" s="363"/>
      <c r="P29" s="363"/>
      <c r="Q29" s="363"/>
      <c r="R29" s="363"/>
      <c r="S29" s="363"/>
      <c r="T29" s="363"/>
      <c r="U29" s="363"/>
      <c r="V29" s="363"/>
      <c r="W29" s="363"/>
      <c r="X29" s="363"/>
      <c r="Y29" s="363"/>
      <c r="Z29" s="363"/>
    </row>
    <row r="30" spans="1:26" ht="23.25" customHeight="1">
      <c r="A30" s="59"/>
      <c r="B30" s="1620" t="s">
        <v>308</v>
      </c>
      <c r="C30" s="1570"/>
      <c r="D30" s="1570"/>
      <c r="E30" s="1570"/>
      <c r="F30" s="1704"/>
      <c r="G30" s="1573"/>
      <c r="H30" s="73"/>
      <c r="I30" s="60"/>
      <c r="J30" s="60"/>
      <c r="K30" s="77"/>
      <c r="L30" s="363"/>
      <c r="M30" s="363"/>
      <c r="N30" s="363"/>
      <c r="O30" s="363"/>
      <c r="P30" s="363"/>
      <c r="Q30" s="363"/>
      <c r="R30" s="363"/>
      <c r="S30" s="363"/>
      <c r="T30" s="363"/>
      <c r="U30" s="363"/>
      <c r="V30" s="363"/>
      <c r="W30" s="363"/>
      <c r="X30" s="363"/>
      <c r="Y30" s="363"/>
      <c r="Z30" s="363"/>
    </row>
    <row r="31" spans="1:26" ht="23.25" customHeight="1">
      <c r="A31" s="206">
        <v>1</v>
      </c>
      <c r="B31" s="1625"/>
      <c r="C31" s="1570"/>
      <c r="D31" s="1570"/>
      <c r="E31" s="1570"/>
      <c r="F31" s="1704"/>
      <c r="G31" s="1573"/>
      <c r="H31" s="204"/>
      <c r="I31" s="79"/>
      <c r="J31" s="79"/>
      <c r="K31" s="77"/>
      <c r="L31" s="363"/>
      <c r="M31" s="363"/>
      <c r="N31" s="363"/>
      <c r="O31" s="363"/>
      <c r="P31" s="363"/>
      <c r="Q31" s="363"/>
      <c r="R31" s="363"/>
      <c r="S31" s="363"/>
      <c r="T31" s="363"/>
      <c r="U31" s="363"/>
      <c r="V31" s="363"/>
      <c r="W31" s="363"/>
      <c r="X31" s="363"/>
      <c r="Y31" s="363"/>
      <c r="Z31" s="363"/>
    </row>
    <row r="32" spans="1:26" ht="23.25" customHeight="1">
      <c r="A32" s="206">
        <v>2</v>
      </c>
      <c r="B32" s="1625"/>
      <c r="C32" s="1570"/>
      <c r="D32" s="1570"/>
      <c r="E32" s="1570"/>
      <c r="F32" s="1704"/>
      <c r="G32" s="1573"/>
      <c r="H32" s="204"/>
      <c r="I32" s="79"/>
      <c r="J32" s="79"/>
      <c r="K32" s="77"/>
      <c r="L32" s="363"/>
      <c r="M32" s="363"/>
      <c r="N32" s="363"/>
      <c r="O32" s="363"/>
      <c r="P32" s="363"/>
      <c r="Q32" s="363"/>
      <c r="R32" s="363"/>
      <c r="S32" s="363"/>
      <c r="T32" s="363"/>
      <c r="U32" s="363"/>
      <c r="V32" s="363"/>
      <c r="W32" s="363"/>
      <c r="X32" s="363"/>
      <c r="Y32" s="363"/>
      <c r="Z32" s="363"/>
    </row>
    <row r="33" spans="1:26" ht="23.25" customHeight="1">
      <c r="A33" s="206">
        <v>3</v>
      </c>
      <c r="B33" s="1625"/>
      <c r="C33" s="1570"/>
      <c r="D33" s="1570"/>
      <c r="E33" s="1570"/>
      <c r="F33" s="1704"/>
      <c r="G33" s="1573"/>
      <c r="H33" s="204"/>
      <c r="I33" s="79"/>
      <c r="J33" s="79"/>
      <c r="K33" s="77"/>
      <c r="L33" s="363"/>
      <c r="M33" s="363"/>
      <c r="N33" s="363"/>
      <c r="O33" s="363"/>
      <c r="P33" s="363"/>
      <c r="Q33" s="363"/>
      <c r="R33" s="363"/>
      <c r="S33" s="363"/>
      <c r="T33" s="363"/>
      <c r="U33" s="363"/>
      <c r="V33" s="363"/>
      <c r="W33" s="363"/>
      <c r="X33" s="363"/>
      <c r="Y33" s="363"/>
      <c r="Z33" s="363"/>
    </row>
    <row r="34" spans="1:26" ht="23.25" customHeight="1">
      <c r="A34" s="206">
        <v>4</v>
      </c>
      <c r="B34" s="1625"/>
      <c r="C34" s="1570"/>
      <c r="D34" s="1570"/>
      <c r="E34" s="1570"/>
      <c r="F34" s="1704"/>
      <c r="G34" s="1573"/>
      <c r="H34" s="204"/>
      <c r="I34" s="79"/>
      <c r="J34" s="79"/>
      <c r="K34" s="77"/>
      <c r="L34" s="363"/>
      <c r="M34" s="363"/>
      <c r="N34" s="363"/>
      <c r="O34" s="363"/>
      <c r="P34" s="363"/>
      <c r="Q34" s="363"/>
      <c r="R34" s="363"/>
      <c r="S34" s="363"/>
      <c r="T34" s="363"/>
      <c r="U34" s="363"/>
      <c r="V34" s="363"/>
      <c r="W34" s="363"/>
      <c r="X34" s="363"/>
      <c r="Y34" s="363"/>
      <c r="Z34" s="363"/>
    </row>
    <row r="35" spans="1:26" ht="23.25" customHeight="1">
      <c r="A35" s="206">
        <v>5</v>
      </c>
      <c r="B35" s="1625"/>
      <c r="C35" s="1570"/>
      <c r="D35" s="1570"/>
      <c r="E35" s="1570"/>
      <c r="F35" s="1704"/>
      <c r="G35" s="1573"/>
      <c r="H35" s="572"/>
      <c r="I35" s="573"/>
      <c r="J35" s="574"/>
      <c r="K35" s="77"/>
      <c r="L35" s="363"/>
      <c r="M35" s="363"/>
      <c r="N35" s="363"/>
      <c r="O35" s="363"/>
      <c r="P35" s="363"/>
      <c r="Q35" s="363"/>
      <c r="R35" s="363"/>
      <c r="S35" s="363"/>
      <c r="T35" s="363"/>
      <c r="U35" s="363"/>
      <c r="V35" s="363"/>
      <c r="W35" s="363"/>
      <c r="X35" s="363"/>
      <c r="Y35" s="363"/>
      <c r="Z35" s="363"/>
    </row>
    <row r="36" spans="1:26" ht="23.25" customHeight="1">
      <c r="A36" s="74"/>
      <c r="B36" s="78" t="s">
        <v>309</v>
      </c>
      <c r="C36" s="1705"/>
      <c r="D36" s="1570"/>
      <c r="E36" s="1570"/>
      <c r="F36" s="1704"/>
      <c r="G36" s="1570"/>
      <c r="H36" s="572"/>
      <c r="I36" s="573"/>
      <c r="J36" s="574"/>
      <c r="K36" s="77"/>
      <c r="L36" s="363"/>
      <c r="M36" s="363"/>
      <c r="N36" s="363"/>
      <c r="O36" s="363"/>
      <c r="P36" s="363"/>
      <c r="Q36" s="363"/>
      <c r="R36" s="363"/>
      <c r="S36" s="363"/>
      <c r="T36" s="363"/>
      <c r="U36" s="363"/>
      <c r="V36" s="363"/>
      <c r="W36" s="363"/>
      <c r="X36" s="363"/>
      <c r="Y36" s="363"/>
      <c r="Z36" s="363"/>
    </row>
    <row r="37" spans="1:26" ht="23.25" customHeight="1">
      <c r="A37" s="74"/>
      <c r="B37" s="78" t="s">
        <v>310</v>
      </c>
      <c r="C37" s="1610"/>
      <c r="D37" s="1570"/>
      <c r="E37" s="1570"/>
      <c r="F37" s="1704"/>
      <c r="G37" s="1573"/>
      <c r="H37" s="204"/>
      <c r="I37" s="79"/>
      <c r="J37" s="79"/>
      <c r="K37" s="77"/>
      <c r="L37" s="363"/>
      <c r="M37" s="363"/>
      <c r="N37" s="363"/>
      <c r="O37" s="363"/>
      <c r="P37" s="363"/>
      <c r="Q37" s="363"/>
      <c r="R37" s="363"/>
      <c r="S37" s="363"/>
      <c r="T37" s="363"/>
      <c r="U37" s="363"/>
      <c r="V37" s="363"/>
      <c r="W37" s="363"/>
      <c r="X37" s="363"/>
      <c r="Y37" s="363"/>
      <c r="Z37" s="363"/>
    </row>
    <row r="38" spans="1:26" ht="23.25" customHeight="1">
      <c r="A38" s="1611"/>
      <c r="B38" s="1612"/>
      <c r="C38" s="1612"/>
      <c r="D38" s="1612"/>
      <c r="E38" s="1612"/>
      <c r="F38" s="1706"/>
      <c r="G38" s="1598"/>
      <c r="H38" s="575"/>
      <c r="I38" s="537"/>
      <c r="J38" s="537"/>
      <c r="K38" s="77"/>
      <c r="L38" s="363"/>
      <c r="M38" s="363"/>
      <c r="N38" s="363"/>
      <c r="O38" s="363"/>
      <c r="P38" s="363"/>
      <c r="Q38" s="363"/>
      <c r="R38" s="363"/>
      <c r="S38" s="363"/>
      <c r="T38" s="363"/>
      <c r="U38" s="363"/>
      <c r="V38" s="363"/>
      <c r="W38" s="363"/>
      <c r="X38" s="363"/>
      <c r="Y38" s="363"/>
      <c r="Z38" s="363"/>
    </row>
    <row r="39" spans="1:26" ht="23.25" customHeight="1">
      <c r="A39" s="1613"/>
      <c r="B39" s="1614"/>
      <c r="C39" s="1614"/>
      <c r="D39" s="1614"/>
      <c r="E39" s="1614"/>
      <c r="F39" s="1707"/>
      <c r="G39" s="1615"/>
      <c r="H39" s="575"/>
      <c r="I39" s="537"/>
      <c r="J39" s="537"/>
      <c r="K39" s="77"/>
      <c r="L39" s="363"/>
      <c r="M39" s="363"/>
      <c r="N39" s="363"/>
      <c r="O39" s="363"/>
      <c r="P39" s="363"/>
      <c r="Q39" s="363"/>
      <c r="R39" s="363"/>
      <c r="S39" s="363"/>
      <c r="T39" s="363"/>
      <c r="U39" s="363"/>
      <c r="V39" s="363"/>
      <c r="W39" s="363"/>
      <c r="X39" s="363"/>
      <c r="Y39" s="363"/>
      <c r="Z39" s="363"/>
    </row>
    <row r="40" spans="1:26" ht="23.25" customHeight="1">
      <c r="A40" s="1599"/>
      <c r="B40" s="1616"/>
      <c r="C40" s="1616"/>
      <c r="D40" s="1616"/>
      <c r="E40" s="1616"/>
      <c r="F40" s="1708"/>
      <c r="G40" s="1600"/>
      <c r="H40" s="575"/>
      <c r="I40" s="537"/>
      <c r="J40" s="537"/>
      <c r="K40" s="77"/>
      <c r="L40" s="363"/>
      <c r="M40" s="363"/>
      <c r="N40" s="363"/>
      <c r="O40" s="363"/>
      <c r="P40" s="363"/>
      <c r="Q40" s="363"/>
      <c r="R40" s="363"/>
      <c r="S40" s="363"/>
      <c r="T40" s="363"/>
      <c r="U40" s="363"/>
      <c r="V40" s="363"/>
      <c r="W40" s="363"/>
      <c r="X40" s="363"/>
      <c r="Y40" s="363"/>
      <c r="Z40" s="363"/>
    </row>
    <row r="41" spans="1:26" ht="23.25" customHeight="1">
      <c r="A41" s="1542" t="s">
        <v>3183</v>
      </c>
      <c r="B41" s="576" t="s">
        <v>3184</v>
      </c>
      <c r="C41" s="577" t="s">
        <v>3185</v>
      </c>
      <c r="D41" s="577" t="s">
        <v>3186</v>
      </c>
      <c r="E41" s="577" t="s">
        <v>3187</v>
      </c>
      <c r="F41" s="577" t="s">
        <v>3188</v>
      </c>
      <c r="G41" s="577" t="s">
        <v>3189</v>
      </c>
      <c r="H41" s="578"/>
      <c r="I41" s="300" t="s">
        <v>318</v>
      </c>
      <c r="J41" s="300" t="s">
        <v>319</v>
      </c>
      <c r="K41" s="77"/>
      <c r="L41" s="363"/>
      <c r="M41" s="363"/>
      <c r="N41" s="363"/>
      <c r="O41" s="363"/>
      <c r="P41" s="363"/>
      <c r="Q41" s="363"/>
      <c r="R41" s="363"/>
      <c r="S41" s="363"/>
      <c r="T41" s="363"/>
      <c r="U41" s="363"/>
      <c r="V41" s="363"/>
      <c r="W41" s="363"/>
      <c r="X41" s="363"/>
      <c r="Y41" s="363"/>
      <c r="Z41" s="363"/>
    </row>
    <row r="42" spans="1:26" ht="23.25" customHeight="1">
      <c r="A42" s="330"/>
      <c r="B42" s="1650" t="s">
        <v>320</v>
      </c>
      <c r="C42" s="1650"/>
      <c r="D42" s="1650"/>
      <c r="E42" s="1650"/>
      <c r="F42" s="1650"/>
      <c r="G42" s="1650"/>
      <c r="H42" s="579"/>
      <c r="I42" s="77">
        <f>I43+I63+I74+I78+I94+I103</f>
        <v>30</v>
      </c>
      <c r="J42" s="77">
        <f>J43+J63+J74+J78+ J94+J103</f>
        <v>30</v>
      </c>
      <c r="K42" s="77"/>
      <c r="L42" s="363"/>
      <c r="M42" s="363"/>
      <c r="N42" s="363"/>
      <c r="O42" s="363"/>
      <c r="P42" s="363"/>
      <c r="Q42" s="363"/>
      <c r="R42" s="363"/>
      <c r="S42" s="363"/>
      <c r="T42" s="363"/>
      <c r="U42" s="363"/>
      <c r="V42" s="363"/>
      <c r="W42" s="363"/>
      <c r="X42" s="363"/>
      <c r="Y42" s="363"/>
      <c r="Z42" s="363"/>
    </row>
    <row r="43" spans="1:26" ht="49.5" customHeight="1">
      <c r="A43" s="330" t="s">
        <v>209</v>
      </c>
      <c r="B43" s="1634" t="s">
        <v>210</v>
      </c>
      <c r="C43" s="1701"/>
      <c r="D43" s="1701"/>
      <c r="E43" s="1701"/>
      <c r="F43" s="1702"/>
      <c r="G43" s="1703"/>
      <c r="H43" s="580"/>
      <c r="I43" s="300">
        <f>SUM(D46:D61)</f>
        <v>6</v>
      </c>
      <c r="J43" s="300">
        <f>COUNT(D46:D61)*2</f>
        <v>6</v>
      </c>
      <c r="K43" s="77"/>
      <c r="L43" s="363"/>
      <c r="M43" s="363"/>
      <c r="N43" s="363"/>
      <c r="O43" s="363"/>
      <c r="P43" s="363"/>
      <c r="Q43" s="363"/>
      <c r="R43" s="363"/>
      <c r="S43" s="363"/>
      <c r="T43" s="363"/>
      <c r="U43" s="363"/>
      <c r="V43" s="363"/>
      <c r="W43" s="363"/>
      <c r="X43" s="363"/>
      <c r="Y43" s="363"/>
      <c r="Z43" s="363"/>
    </row>
    <row r="44" spans="1:26" ht="30.75" hidden="1" customHeight="1">
      <c r="A44" s="310" t="s">
        <v>1813</v>
      </c>
      <c r="B44" s="122" t="s">
        <v>322</v>
      </c>
      <c r="C44" s="141"/>
      <c r="D44" s="124"/>
      <c r="E44" s="141"/>
      <c r="F44" s="141"/>
      <c r="G44" s="141"/>
      <c r="H44" s="105"/>
      <c r="I44" s="105"/>
      <c r="J44" s="105"/>
      <c r="K44" s="105"/>
      <c r="L44" s="106"/>
      <c r="M44" s="106"/>
      <c r="N44" s="106"/>
      <c r="O44" s="106"/>
      <c r="P44" s="106"/>
      <c r="Q44" s="106"/>
      <c r="R44" s="106"/>
      <c r="S44" s="106"/>
      <c r="T44" s="106"/>
      <c r="U44" s="106"/>
      <c r="V44" s="106"/>
      <c r="W44" s="106"/>
      <c r="X44" s="106"/>
      <c r="Y44" s="106"/>
      <c r="Z44" s="106"/>
    </row>
    <row r="45" spans="1:26" ht="30.75" hidden="1" customHeight="1">
      <c r="A45" s="310" t="s">
        <v>1816</v>
      </c>
      <c r="B45" s="122" t="s">
        <v>327</v>
      </c>
      <c r="C45" s="141"/>
      <c r="D45" s="124"/>
      <c r="E45" s="141"/>
      <c r="F45" s="141"/>
      <c r="G45" s="141"/>
      <c r="H45" s="105"/>
      <c r="I45" s="105"/>
      <c r="J45" s="105"/>
      <c r="K45" s="105"/>
      <c r="L45" s="106"/>
      <c r="M45" s="106"/>
      <c r="N45" s="106"/>
      <c r="O45" s="106"/>
      <c r="P45" s="106"/>
      <c r="Q45" s="106"/>
      <c r="R45" s="106"/>
      <c r="S45" s="106"/>
      <c r="T45" s="106"/>
      <c r="U45" s="106"/>
      <c r="V45" s="106"/>
      <c r="W45" s="106"/>
      <c r="X45" s="106"/>
      <c r="Y45" s="106"/>
      <c r="Z45" s="106"/>
    </row>
    <row r="46" spans="1:26" ht="285.75" customHeight="1">
      <c r="A46" s="158" t="s">
        <v>1819</v>
      </c>
      <c r="B46" s="69" t="s">
        <v>331</v>
      </c>
      <c r="C46" s="69" t="s">
        <v>3190</v>
      </c>
      <c r="D46" s="206">
        <v>2</v>
      </c>
      <c r="E46" s="206" t="s">
        <v>387</v>
      </c>
      <c r="F46" s="1508" t="s">
        <v>3191</v>
      </c>
      <c r="G46" s="146"/>
      <c r="H46" s="548"/>
      <c r="I46" s="300"/>
      <c r="J46" s="300"/>
      <c r="K46" s="77"/>
      <c r="L46" s="363"/>
      <c r="M46" s="363"/>
      <c r="N46" s="363"/>
      <c r="O46" s="363"/>
      <c r="P46" s="363"/>
      <c r="Q46" s="363"/>
      <c r="R46" s="363"/>
      <c r="S46" s="363"/>
      <c r="T46" s="363"/>
      <c r="U46" s="363"/>
      <c r="V46" s="363"/>
      <c r="W46" s="363"/>
      <c r="X46" s="363"/>
      <c r="Y46" s="363"/>
      <c r="Z46" s="363"/>
    </row>
    <row r="47" spans="1:26" ht="30.75" hidden="1" customHeight="1">
      <c r="A47" s="310" t="s">
        <v>1827</v>
      </c>
      <c r="B47" s="122" t="s">
        <v>1828</v>
      </c>
      <c r="C47" s="141"/>
      <c r="D47" s="124"/>
      <c r="E47" s="141"/>
      <c r="F47" s="141"/>
      <c r="G47" s="141"/>
      <c r="H47" s="105"/>
      <c r="I47" s="105"/>
      <c r="J47" s="105"/>
      <c r="K47" s="105"/>
      <c r="L47" s="106"/>
      <c r="M47" s="106"/>
      <c r="N47" s="106"/>
      <c r="O47" s="106"/>
      <c r="P47" s="106"/>
      <c r="Q47" s="106"/>
      <c r="R47" s="106"/>
      <c r="S47" s="106"/>
      <c r="T47" s="106"/>
      <c r="U47" s="106"/>
      <c r="V47" s="106"/>
      <c r="W47" s="106"/>
      <c r="X47" s="106"/>
      <c r="Y47" s="106"/>
      <c r="Z47" s="106"/>
    </row>
    <row r="48" spans="1:26" ht="30.75" hidden="1" customHeight="1">
      <c r="A48" s="310" t="s">
        <v>1833</v>
      </c>
      <c r="B48" s="122" t="s">
        <v>337</v>
      </c>
      <c r="C48" s="141"/>
      <c r="D48" s="124"/>
      <c r="E48" s="141"/>
      <c r="F48" s="141"/>
      <c r="G48" s="141"/>
      <c r="H48" s="105"/>
      <c r="I48" s="105"/>
      <c r="J48" s="105"/>
      <c r="K48" s="105"/>
      <c r="L48" s="106"/>
      <c r="M48" s="106"/>
      <c r="N48" s="106"/>
      <c r="O48" s="106"/>
      <c r="P48" s="106"/>
      <c r="Q48" s="106"/>
      <c r="R48" s="106"/>
      <c r="S48" s="106"/>
      <c r="T48" s="106"/>
      <c r="U48" s="106"/>
      <c r="V48" s="106"/>
      <c r="W48" s="106"/>
      <c r="X48" s="106"/>
      <c r="Y48" s="106"/>
      <c r="Z48" s="106"/>
    </row>
    <row r="49" spans="1:26" ht="15" hidden="1" customHeight="1">
      <c r="A49" s="310" t="s">
        <v>1836</v>
      </c>
      <c r="B49" s="122" t="s">
        <v>341</v>
      </c>
      <c r="C49" s="141"/>
      <c r="D49" s="124"/>
      <c r="E49" s="141"/>
      <c r="F49" s="141"/>
      <c r="G49" s="141"/>
      <c r="H49" s="105"/>
      <c r="I49" s="105"/>
      <c r="J49" s="105"/>
      <c r="K49" s="105"/>
      <c r="L49" s="106"/>
      <c r="M49" s="106"/>
      <c r="N49" s="106"/>
      <c r="O49" s="106"/>
      <c r="P49" s="106"/>
      <c r="Q49" s="106"/>
      <c r="R49" s="106"/>
      <c r="S49" s="106"/>
      <c r="T49" s="106"/>
      <c r="U49" s="106"/>
      <c r="V49" s="106"/>
      <c r="W49" s="106"/>
      <c r="X49" s="106"/>
      <c r="Y49" s="106"/>
      <c r="Z49" s="106"/>
    </row>
    <row r="50" spans="1:26" ht="30.75" hidden="1" customHeight="1">
      <c r="A50" s="310" t="s">
        <v>1839</v>
      </c>
      <c r="B50" s="122" t="s">
        <v>345</v>
      </c>
      <c r="C50" s="141"/>
      <c r="D50" s="124"/>
      <c r="E50" s="141"/>
      <c r="F50" s="141"/>
      <c r="G50" s="141"/>
      <c r="H50" s="105"/>
      <c r="I50" s="105"/>
      <c r="J50" s="105"/>
      <c r="K50" s="105"/>
      <c r="L50" s="106"/>
      <c r="M50" s="106"/>
      <c r="N50" s="106"/>
      <c r="O50" s="106"/>
      <c r="P50" s="106"/>
      <c r="Q50" s="106"/>
      <c r="R50" s="106"/>
      <c r="S50" s="106"/>
      <c r="T50" s="106"/>
      <c r="U50" s="106"/>
      <c r="V50" s="106"/>
      <c r="W50" s="106"/>
      <c r="X50" s="106"/>
      <c r="Y50" s="106"/>
      <c r="Z50" s="106"/>
    </row>
    <row r="51" spans="1:26" ht="30.75" hidden="1" customHeight="1">
      <c r="A51" s="310" t="s">
        <v>348</v>
      </c>
      <c r="B51" s="122" t="s">
        <v>349</v>
      </c>
      <c r="C51" s="141"/>
      <c r="D51" s="124"/>
      <c r="E51" s="141"/>
      <c r="F51" s="141"/>
      <c r="G51" s="141"/>
      <c r="H51" s="105"/>
      <c r="I51" s="105"/>
      <c r="J51" s="105"/>
      <c r="K51" s="105"/>
      <c r="L51" s="106"/>
      <c r="M51" s="106"/>
      <c r="N51" s="106"/>
      <c r="O51" s="106"/>
      <c r="P51" s="106"/>
      <c r="Q51" s="106"/>
      <c r="R51" s="106"/>
      <c r="S51" s="106"/>
      <c r="T51" s="106"/>
      <c r="U51" s="106"/>
      <c r="V51" s="106"/>
      <c r="W51" s="106"/>
      <c r="X51" s="106"/>
      <c r="Y51" s="106"/>
      <c r="Z51" s="106"/>
    </row>
    <row r="52" spans="1:26" ht="30.75" hidden="1" customHeight="1">
      <c r="A52" s="310" t="s">
        <v>1844</v>
      </c>
      <c r="B52" s="122" t="s">
        <v>351</v>
      </c>
      <c r="C52" s="141"/>
      <c r="D52" s="124"/>
      <c r="E52" s="141"/>
      <c r="F52" s="141"/>
      <c r="G52" s="141"/>
      <c r="H52" s="105"/>
      <c r="I52" s="105"/>
      <c r="J52" s="105"/>
      <c r="K52" s="105"/>
      <c r="L52" s="106"/>
      <c r="M52" s="106"/>
      <c r="N52" s="106"/>
      <c r="O52" s="106"/>
      <c r="P52" s="106"/>
      <c r="Q52" s="106"/>
      <c r="R52" s="106"/>
      <c r="S52" s="106"/>
      <c r="T52" s="106"/>
      <c r="U52" s="106"/>
      <c r="V52" s="106"/>
      <c r="W52" s="106"/>
      <c r="X52" s="106"/>
      <c r="Y52" s="106"/>
      <c r="Z52" s="106"/>
    </row>
    <row r="53" spans="1:26" ht="30.75" hidden="1" customHeight="1">
      <c r="A53" s="310" t="s">
        <v>354</v>
      </c>
      <c r="B53" s="122" t="s">
        <v>355</v>
      </c>
      <c r="C53" s="141"/>
      <c r="D53" s="124"/>
      <c r="E53" s="141"/>
      <c r="F53" s="141"/>
      <c r="G53" s="141"/>
      <c r="H53" s="105"/>
      <c r="I53" s="105"/>
      <c r="J53" s="105"/>
      <c r="K53" s="105"/>
      <c r="L53" s="106"/>
      <c r="M53" s="106"/>
      <c r="N53" s="106"/>
      <c r="O53" s="106"/>
      <c r="P53" s="106"/>
      <c r="Q53" s="106"/>
      <c r="R53" s="106"/>
      <c r="S53" s="106"/>
      <c r="T53" s="106"/>
      <c r="U53" s="106"/>
      <c r="V53" s="106"/>
      <c r="W53" s="106"/>
      <c r="X53" s="106"/>
      <c r="Y53" s="106"/>
      <c r="Z53" s="106"/>
    </row>
    <row r="54" spans="1:26" ht="15" hidden="1" customHeight="1">
      <c r="A54" s="310" t="s">
        <v>356</v>
      </c>
      <c r="B54" s="122" t="s">
        <v>357</v>
      </c>
      <c r="C54" s="141"/>
      <c r="D54" s="124"/>
      <c r="E54" s="141"/>
      <c r="F54" s="141"/>
      <c r="G54" s="141"/>
      <c r="H54" s="105"/>
      <c r="I54" s="105"/>
      <c r="J54" s="105"/>
      <c r="K54" s="105"/>
      <c r="L54" s="106"/>
      <c r="M54" s="106"/>
      <c r="N54" s="106"/>
      <c r="O54" s="106"/>
      <c r="P54" s="106"/>
      <c r="Q54" s="106"/>
      <c r="R54" s="106"/>
      <c r="S54" s="106"/>
      <c r="T54" s="106"/>
      <c r="U54" s="106"/>
      <c r="V54" s="106"/>
      <c r="W54" s="106"/>
      <c r="X54" s="106"/>
      <c r="Y54" s="106"/>
      <c r="Z54" s="106"/>
    </row>
    <row r="55" spans="1:26" ht="30.75" hidden="1" customHeight="1">
      <c r="A55" s="310" t="s">
        <v>358</v>
      </c>
      <c r="B55" s="122" t="s">
        <v>359</v>
      </c>
      <c r="C55" s="141"/>
      <c r="D55" s="124"/>
      <c r="E55" s="141"/>
      <c r="F55" s="141"/>
      <c r="G55" s="141"/>
      <c r="H55" s="105"/>
      <c r="I55" s="105"/>
      <c r="J55" s="105"/>
      <c r="K55" s="105"/>
      <c r="L55" s="106"/>
      <c r="M55" s="106"/>
      <c r="N55" s="106"/>
      <c r="O55" s="106"/>
      <c r="P55" s="106"/>
      <c r="Q55" s="106"/>
      <c r="R55" s="106"/>
      <c r="S55" s="106"/>
      <c r="T55" s="106"/>
      <c r="U55" s="106"/>
      <c r="V55" s="106"/>
      <c r="W55" s="106"/>
      <c r="X55" s="106"/>
      <c r="Y55" s="106"/>
      <c r="Z55" s="106"/>
    </row>
    <row r="56" spans="1:26" ht="40.5" hidden="1" customHeight="1">
      <c r="A56" s="310" t="s">
        <v>1854</v>
      </c>
      <c r="B56" s="122" t="s">
        <v>361</v>
      </c>
      <c r="C56" s="141"/>
      <c r="D56" s="124"/>
      <c r="E56" s="141"/>
      <c r="F56" s="141"/>
      <c r="G56" s="141"/>
      <c r="H56" s="105"/>
      <c r="I56" s="105"/>
      <c r="J56" s="105"/>
      <c r="K56" s="105"/>
      <c r="L56" s="106"/>
      <c r="M56" s="106"/>
      <c r="N56" s="106"/>
      <c r="O56" s="106"/>
      <c r="P56" s="106"/>
      <c r="Q56" s="106"/>
      <c r="R56" s="106"/>
      <c r="S56" s="106"/>
      <c r="T56" s="106"/>
      <c r="U56" s="106"/>
      <c r="V56" s="106"/>
      <c r="W56" s="106"/>
      <c r="X56" s="106"/>
      <c r="Y56" s="106"/>
      <c r="Z56" s="106"/>
    </row>
    <row r="57" spans="1:26" ht="50">
      <c r="A57" s="158" t="s">
        <v>1858</v>
      </c>
      <c r="B57" s="1511" t="s">
        <v>9767</v>
      </c>
      <c r="C57" s="1510" t="s">
        <v>3192</v>
      </c>
      <c r="D57" s="206">
        <v>2</v>
      </c>
      <c r="E57" s="206" t="s">
        <v>599</v>
      </c>
      <c r="F57" s="69"/>
      <c r="G57" s="69"/>
      <c r="H57" s="77"/>
      <c r="I57" s="300"/>
      <c r="J57" s="300"/>
      <c r="K57" s="77"/>
      <c r="L57" s="363"/>
      <c r="M57" s="363"/>
      <c r="N57" s="363"/>
      <c r="O57" s="363"/>
      <c r="P57" s="363"/>
      <c r="Q57" s="363"/>
      <c r="R57" s="363"/>
      <c r="S57" s="363"/>
      <c r="T57" s="363"/>
      <c r="U57" s="363"/>
      <c r="V57" s="363"/>
      <c r="W57" s="363"/>
      <c r="X57" s="363"/>
      <c r="Y57" s="363"/>
      <c r="Z57" s="363"/>
    </row>
    <row r="58" spans="1:26" ht="30.75" hidden="1" customHeight="1">
      <c r="A58" s="310" t="s">
        <v>370</v>
      </c>
      <c r="B58" s="122" t="s">
        <v>371</v>
      </c>
      <c r="C58" s="141"/>
      <c r="D58" s="124"/>
      <c r="E58" s="141"/>
      <c r="F58" s="141"/>
      <c r="G58" s="141"/>
      <c r="H58" s="105"/>
      <c r="I58" s="105"/>
      <c r="J58" s="105"/>
      <c r="K58" s="105"/>
      <c r="L58" s="106"/>
      <c r="M58" s="106"/>
      <c r="N58" s="106"/>
      <c r="O58" s="106"/>
      <c r="P58" s="106"/>
      <c r="Q58" s="106"/>
      <c r="R58" s="106"/>
      <c r="S58" s="106"/>
      <c r="T58" s="106"/>
      <c r="U58" s="106"/>
      <c r="V58" s="106"/>
      <c r="W58" s="106"/>
      <c r="X58" s="106"/>
      <c r="Y58" s="106"/>
      <c r="Z58" s="106"/>
    </row>
    <row r="59" spans="1:26" ht="30.75" hidden="1" customHeight="1">
      <c r="A59" s="310" t="s">
        <v>1867</v>
      </c>
      <c r="B59" s="122" t="s">
        <v>373</v>
      </c>
      <c r="C59" s="141"/>
      <c r="D59" s="124"/>
      <c r="E59" s="141"/>
      <c r="F59" s="141"/>
      <c r="G59" s="141"/>
      <c r="H59" s="105"/>
      <c r="I59" s="105"/>
      <c r="J59" s="105"/>
      <c r="K59" s="105"/>
      <c r="L59" s="106"/>
      <c r="M59" s="106"/>
      <c r="N59" s="106"/>
      <c r="O59" s="106"/>
      <c r="P59" s="106"/>
      <c r="Q59" s="106"/>
      <c r="R59" s="106"/>
      <c r="S59" s="106"/>
      <c r="T59" s="106"/>
      <c r="U59" s="106"/>
      <c r="V59" s="106"/>
      <c r="W59" s="106"/>
      <c r="X59" s="106"/>
      <c r="Y59" s="106"/>
      <c r="Z59" s="106"/>
    </row>
    <row r="60" spans="1:26" ht="40.5" hidden="1" customHeight="1">
      <c r="A60" s="581" t="s">
        <v>376</v>
      </c>
      <c r="B60" s="122" t="s">
        <v>377</v>
      </c>
      <c r="C60" s="122"/>
      <c r="D60" s="122"/>
      <c r="E60" s="122"/>
      <c r="F60" s="122"/>
      <c r="G60" s="141"/>
      <c r="H60" s="105"/>
      <c r="I60" s="105"/>
      <c r="J60" s="105"/>
      <c r="K60" s="105"/>
      <c r="L60" s="106"/>
      <c r="M60" s="106"/>
      <c r="N60" s="106"/>
      <c r="O60" s="106"/>
      <c r="P60" s="106"/>
      <c r="Q60" s="106"/>
      <c r="R60" s="106"/>
      <c r="S60" s="106"/>
      <c r="T60" s="106"/>
      <c r="U60" s="106"/>
      <c r="V60" s="106"/>
      <c r="W60" s="106"/>
      <c r="X60" s="106"/>
      <c r="Y60" s="106"/>
      <c r="Z60" s="106"/>
    </row>
    <row r="61" spans="1:26" ht="50">
      <c r="A61" s="158" t="s">
        <v>378</v>
      </c>
      <c r="B61" s="69" t="s">
        <v>1868</v>
      </c>
      <c r="C61" s="69" t="s">
        <v>3193</v>
      </c>
      <c r="D61" s="206">
        <v>2</v>
      </c>
      <c r="E61" s="206" t="s">
        <v>387</v>
      </c>
      <c r="F61" s="1509" t="s">
        <v>9768</v>
      </c>
      <c r="G61" s="135"/>
      <c r="H61" s="62"/>
      <c r="I61" s="287"/>
      <c r="J61" s="287"/>
      <c r="K61" s="62"/>
      <c r="L61" s="63"/>
      <c r="M61" s="63"/>
      <c r="N61" s="63"/>
      <c r="O61" s="63"/>
      <c r="P61" s="63"/>
      <c r="Q61" s="63"/>
      <c r="R61" s="63"/>
      <c r="S61" s="63"/>
      <c r="T61" s="63"/>
      <c r="U61" s="63"/>
      <c r="V61" s="63"/>
      <c r="W61" s="63"/>
      <c r="X61" s="63"/>
      <c r="Y61" s="63"/>
      <c r="Z61" s="63"/>
    </row>
    <row r="62" spans="1:26" ht="30.75" hidden="1" customHeight="1">
      <c r="A62" s="121" t="s">
        <v>380</v>
      </c>
      <c r="B62" s="129" t="s">
        <v>381</v>
      </c>
      <c r="C62" s="150"/>
      <c r="D62" s="150"/>
      <c r="E62" s="150"/>
      <c r="F62" s="151"/>
      <c r="G62" s="150"/>
      <c r="H62" s="582"/>
      <c r="I62" s="582"/>
      <c r="J62" s="582"/>
      <c r="K62" s="582"/>
      <c r="L62" s="151"/>
      <c r="M62" s="151"/>
      <c r="N62" s="151"/>
      <c r="O62" s="151"/>
      <c r="P62" s="151"/>
      <c r="Q62" s="151"/>
      <c r="R62" s="151"/>
      <c r="S62" s="151"/>
      <c r="T62" s="151"/>
      <c r="U62" s="151"/>
      <c r="V62" s="151"/>
      <c r="W62" s="151"/>
      <c r="X62" s="151"/>
      <c r="Y62" s="151"/>
      <c r="Z62" s="151"/>
    </row>
    <row r="63" spans="1:26" ht="49.5" customHeight="1">
      <c r="A63" s="158" t="s">
        <v>41</v>
      </c>
      <c r="B63" s="1629" t="s">
        <v>211</v>
      </c>
      <c r="C63" s="1701"/>
      <c r="D63" s="1701"/>
      <c r="E63" s="1701"/>
      <c r="F63" s="1702"/>
      <c r="G63" s="1703"/>
      <c r="H63" s="580"/>
      <c r="I63" s="300">
        <f>SUM(D65:D72)</f>
        <v>16</v>
      </c>
      <c r="J63" s="300">
        <f>COUNT(D65:D72)*2</f>
        <v>16</v>
      </c>
      <c r="K63" s="77"/>
      <c r="L63" s="363"/>
      <c r="M63" s="363"/>
      <c r="N63" s="363"/>
      <c r="O63" s="363"/>
      <c r="P63" s="363"/>
      <c r="Q63" s="363"/>
      <c r="R63" s="363"/>
      <c r="S63" s="363"/>
      <c r="T63" s="363"/>
      <c r="U63" s="363"/>
      <c r="V63" s="363"/>
      <c r="W63" s="363"/>
      <c r="X63" s="363"/>
      <c r="Y63" s="363"/>
      <c r="Z63" s="363"/>
    </row>
    <row r="64" spans="1:26" ht="30.75" hidden="1" customHeight="1">
      <c r="A64" s="310" t="s">
        <v>382</v>
      </c>
      <c r="B64" s="122" t="s">
        <v>383</v>
      </c>
      <c r="C64" s="141"/>
      <c r="D64" s="124"/>
      <c r="E64" s="141"/>
      <c r="F64" s="141"/>
      <c r="G64" s="141"/>
      <c r="H64" s="105"/>
      <c r="I64" s="105"/>
      <c r="J64" s="105"/>
      <c r="K64" s="105"/>
      <c r="L64" s="106"/>
      <c r="M64" s="106"/>
      <c r="N64" s="106"/>
      <c r="O64" s="106"/>
      <c r="P64" s="106"/>
      <c r="Q64" s="106"/>
      <c r="R64" s="106"/>
      <c r="S64" s="106"/>
      <c r="T64" s="106"/>
      <c r="U64" s="106"/>
      <c r="V64" s="106"/>
      <c r="W64" s="106"/>
      <c r="X64" s="106"/>
      <c r="Y64" s="106"/>
      <c r="Z64" s="106"/>
    </row>
    <row r="65" spans="1:26" ht="60.75" customHeight="1">
      <c r="A65" s="158" t="s">
        <v>384</v>
      </c>
      <c r="B65" s="69" t="s">
        <v>385</v>
      </c>
      <c r="C65" s="69" t="s">
        <v>3194</v>
      </c>
      <c r="D65" s="206">
        <v>2</v>
      </c>
      <c r="E65" s="206" t="s">
        <v>387</v>
      </c>
      <c r="F65" s="93" t="s">
        <v>3195</v>
      </c>
      <c r="G65" s="69"/>
      <c r="H65" s="77"/>
      <c r="I65" s="300"/>
      <c r="J65" s="300"/>
      <c r="K65" s="77"/>
      <c r="L65" s="363"/>
      <c r="M65" s="363"/>
      <c r="N65" s="363"/>
      <c r="O65" s="363"/>
      <c r="P65" s="363"/>
      <c r="Q65" s="363"/>
      <c r="R65" s="363"/>
      <c r="S65" s="363"/>
      <c r="T65" s="363"/>
      <c r="U65" s="363"/>
      <c r="V65" s="363"/>
      <c r="W65" s="363"/>
      <c r="X65" s="363"/>
      <c r="Y65" s="363"/>
      <c r="Z65" s="363"/>
    </row>
    <row r="66" spans="1:26" ht="66.75" customHeight="1">
      <c r="A66" s="158"/>
      <c r="B66" s="69"/>
      <c r="C66" s="69" t="s">
        <v>3196</v>
      </c>
      <c r="D66" s="206">
        <v>2</v>
      </c>
      <c r="E66" s="206" t="s">
        <v>387</v>
      </c>
      <c r="F66" s="93" t="s">
        <v>3197</v>
      </c>
      <c r="G66" s="69"/>
      <c r="H66" s="77"/>
      <c r="I66" s="300"/>
      <c r="J66" s="300"/>
      <c r="K66" s="77"/>
      <c r="L66" s="363"/>
      <c r="M66" s="363"/>
      <c r="N66" s="363"/>
      <c r="O66" s="363"/>
      <c r="P66" s="363"/>
      <c r="Q66" s="363"/>
      <c r="R66" s="363"/>
      <c r="S66" s="363"/>
      <c r="T66" s="363"/>
      <c r="U66" s="363"/>
      <c r="V66" s="363"/>
      <c r="W66" s="363"/>
      <c r="X66" s="363"/>
      <c r="Y66" s="363"/>
      <c r="Z66" s="363"/>
    </row>
    <row r="67" spans="1:26" ht="25">
      <c r="A67" s="158"/>
      <c r="B67" s="69"/>
      <c r="C67" s="69" t="s">
        <v>3198</v>
      </c>
      <c r="D67" s="206">
        <v>2</v>
      </c>
      <c r="E67" s="206" t="s">
        <v>387</v>
      </c>
      <c r="F67" s="93" t="s">
        <v>3199</v>
      </c>
      <c r="G67" s="69"/>
      <c r="H67" s="77"/>
      <c r="I67" s="300"/>
      <c r="J67" s="300"/>
      <c r="K67" s="77"/>
      <c r="L67" s="363"/>
      <c r="M67" s="363"/>
      <c r="N67" s="363"/>
      <c r="O67" s="363"/>
      <c r="P67" s="363"/>
      <c r="Q67" s="363"/>
      <c r="R67" s="363"/>
      <c r="S67" s="363"/>
      <c r="T67" s="363"/>
      <c r="U67" s="363"/>
      <c r="V67" s="363"/>
      <c r="W67" s="363"/>
      <c r="X67" s="363"/>
      <c r="Y67" s="363"/>
      <c r="Z67" s="363"/>
    </row>
    <row r="68" spans="1:26" ht="25">
      <c r="A68" s="158"/>
      <c r="B68" s="69"/>
      <c r="C68" s="69" t="s">
        <v>3200</v>
      </c>
      <c r="D68" s="206">
        <v>2</v>
      </c>
      <c r="E68" s="206" t="s">
        <v>387</v>
      </c>
      <c r="F68" s="93" t="s">
        <v>3201</v>
      </c>
      <c r="G68" s="69"/>
      <c r="H68" s="77"/>
      <c r="I68" s="300"/>
      <c r="J68" s="300"/>
      <c r="K68" s="77"/>
      <c r="L68" s="363"/>
      <c r="M68" s="363"/>
      <c r="N68" s="363"/>
      <c r="O68" s="363"/>
      <c r="P68" s="363"/>
      <c r="Q68" s="363"/>
      <c r="R68" s="363"/>
      <c r="S68" s="363"/>
      <c r="T68" s="363"/>
      <c r="U68" s="363"/>
      <c r="V68" s="363"/>
      <c r="W68" s="363"/>
      <c r="X68" s="363"/>
      <c r="Y68" s="363"/>
      <c r="Z68" s="363"/>
    </row>
    <row r="69" spans="1:26" ht="50">
      <c r="A69" s="158"/>
      <c r="B69" s="69"/>
      <c r="C69" s="69" t="s">
        <v>3202</v>
      </c>
      <c r="D69" s="206">
        <v>2</v>
      </c>
      <c r="E69" s="206" t="s">
        <v>387</v>
      </c>
      <c r="F69" s="93" t="s">
        <v>3203</v>
      </c>
      <c r="G69" s="69"/>
      <c r="H69" s="77"/>
      <c r="I69" s="300"/>
      <c r="J69" s="300"/>
      <c r="K69" s="77"/>
      <c r="L69" s="363"/>
      <c r="M69" s="363"/>
      <c r="N69" s="363"/>
      <c r="O69" s="363"/>
      <c r="P69" s="363"/>
      <c r="Q69" s="363"/>
      <c r="R69" s="363"/>
      <c r="S69" s="363"/>
      <c r="T69" s="363"/>
      <c r="U69" s="363"/>
      <c r="V69" s="363"/>
      <c r="W69" s="363"/>
      <c r="X69" s="363"/>
      <c r="Y69" s="363"/>
      <c r="Z69" s="363"/>
    </row>
    <row r="70" spans="1:26" ht="50">
      <c r="A70" s="158"/>
      <c r="B70" s="69"/>
      <c r="C70" s="69" t="s">
        <v>3204</v>
      </c>
      <c r="D70" s="206">
        <v>2</v>
      </c>
      <c r="E70" s="206" t="s">
        <v>599</v>
      </c>
      <c r="F70" s="93" t="s">
        <v>3205</v>
      </c>
      <c r="G70" s="69"/>
      <c r="H70" s="77"/>
      <c r="I70" s="300"/>
      <c r="J70" s="300"/>
      <c r="K70" s="77"/>
      <c r="L70" s="363"/>
      <c r="M70" s="363"/>
      <c r="N70" s="363"/>
      <c r="O70" s="363"/>
      <c r="P70" s="363"/>
      <c r="Q70" s="363"/>
      <c r="R70" s="363"/>
      <c r="S70" s="363"/>
      <c r="T70" s="363"/>
      <c r="U70" s="363"/>
      <c r="V70" s="363"/>
      <c r="W70" s="363"/>
      <c r="X70" s="363"/>
      <c r="Y70" s="363"/>
      <c r="Z70" s="363"/>
    </row>
    <row r="71" spans="1:26" ht="50">
      <c r="A71" s="158" t="s">
        <v>389</v>
      </c>
      <c r="B71" s="69" t="s">
        <v>390</v>
      </c>
      <c r="C71" s="69" t="s">
        <v>3206</v>
      </c>
      <c r="D71" s="206">
        <v>2</v>
      </c>
      <c r="E71" s="206" t="s">
        <v>387</v>
      </c>
      <c r="F71" s="69"/>
      <c r="G71" s="69"/>
      <c r="H71" s="77"/>
      <c r="I71" s="300"/>
      <c r="J71" s="300"/>
      <c r="K71" s="77"/>
      <c r="L71" s="363"/>
      <c r="M71" s="363"/>
      <c r="N71" s="363"/>
      <c r="O71" s="363"/>
      <c r="P71" s="363"/>
      <c r="Q71" s="363"/>
      <c r="R71" s="363"/>
      <c r="S71" s="363"/>
      <c r="T71" s="363"/>
      <c r="U71" s="363"/>
      <c r="V71" s="363"/>
      <c r="W71" s="363"/>
      <c r="X71" s="363"/>
      <c r="Y71" s="363"/>
      <c r="Z71" s="363"/>
    </row>
    <row r="72" spans="1:26" ht="50">
      <c r="A72" s="158" t="s">
        <v>391</v>
      </c>
      <c r="B72" s="69" t="s">
        <v>392</v>
      </c>
      <c r="C72" s="93" t="s">
        <v>3207</v>
      </c>
      <c r="D72" s="206">
        <v>2</v>
      </c>
      <c r="E72" s="206" t="s">
        <v>387</v>
      </c>
      <c r="F72" s="69"/>
      <c r="G72" s="69"/>
      <c r="H72" s="77"/>
      <c r="I72" s="300"/>
      <c r="J72" s="300"/>
      <c r="K72" s="77"/>
      <c r="L72" s="363"/>
      <c r="M72" s="363"/>
      <c r="N72" s="363"/>
      <c r="O72" s="363"/>
      <c r="P72" s="363"/>
      <c r="Q72" s="363"/>
      <c r="R72" s="363"/>
      <c r="S72" s="363"/>
      <c r="T72" s="363"/>
      <c r="U72" s="363"/>
      <c r="V72" s="363"/>
      <c r="W72" s="363"/>
      <c r="X72" s="363"/>
      <c r="Y72" s="363"/>
      <c r="Z72" s="363"/>
    </row>
    <row r="73" spans="1:26" ht="30.75" hidden="1" customHeight="1">
      <c r="A73" s="310" t="s">
        <v>394</v>
      </c>
      <c r="B73" s="122" t="s">
        <v>395</v>
      </c>
      <c r="C73" s="141"/>
      <c r="D73" s="124"/>
      <c r="E73" s="141"/>
      <c r="F73" s="141"/>
      <c r="G73" s="141"/>
      <c r="H73" s="105"/>
      <c r="I73" s="105"/>
      <c r="J73" s="105"/>
      <c r="K73" s="105"/>
      <c r="L73" s="106"/>
      <c r="M73" s="106"/>
      <c r="N73" s="106"/>
      <c r="O73" s="106"/>
      <c r="P73" s="106"/>
      <c r="Q73" s="106"/>
      <c r="R73" s="106"/>
      <c r="S73" s="106"/>
      <c r="T73" s="106"/>
      <c r="U73" s="106"/>
      <c r="V73" s="106"/>
      <c r="W73" s="106"/>
      <c r="X73" s="106"/>
      <c r="Y73" s="106"/>
      <c r="Z73" s="106"/>
    </row>
    <row r="74" spans="1:26" ht="49.5" customHeight="1">
      <c r="A74" s="158" t="s">
        <v>212</v>
      </c>
      <c r="B74" s="1629" t="s">
        <v>213</v>
      </c>
      <c r="C74" s="1701"/>
      <c r="D74" s="1701"/>
      <c r="E74" s="1701"/>
      <c r="F74" s="1702"/>
      <c r="G74" s="1703"/>
      <c r="H74" s="580"/>
      <c r="I74" s="300">
        <f>SUM(D75:D76)</f>
        <v>4</v>
      </c>
      <c r="J74" s="300">
        <f>COUNT(D75:D76)*2</f>
        <v>4</v>
      </c>
      <c r="K74" s="77"/>
      <c r="L74" s="363"/>
      <c r="M74" s="363"/>
      <c r="N74" s="363"/>
      <c r="O74" s="363"/>
      <c r="P74" s="363"/>
      <c r="Q74" s="363"/>
      <c r="R74" s="363"/>
      <c r="S74" s="363"/>
      <c r="T74" s="363"/>
      <c r="U74" s="363"/>
      <c r="V74" s="363"/>
      <c r="W74" s="363"/>
      <c r="X74" s="363"/>
      <c r="Y74" s="363"/>
      <c r="Z74" s="363"/>
    </row>
    <row r="75" spans="1:26" ht="50">
      <c r="A75" s="158" t="s">
        <v>1875</v>
      </c>
      <c r="B75" s="146" t="s">
        <v>397</v>
      </c>
      <c r="C75" s="148" t="s">
        <v>3208</v>
      </c>
      <c r="D75" s="206">
        <v>2</v>
      </c>
      <c r="E75" s="183" t="s">
        <v>387</v>
      </c>
      <c r="F75" s="146"/>
      <c r="G75" s="69"/>
      <c r="H75" s="77"/>
      <c r="I75" s="300"/>
      <c r="J75" s="300"/>
      <c r="K75" s="77"/>
      <c r="L75" s="363"/>
      <c r="M75" s="363"/>
      <c r="N75" s="363"/>
      <c r="O75" s="363"/>
      <c r="P75" s="363"/>
      <c r="Q75" s="363"/>
      <c r="R75" s="363"/>
      <c r="S75" s="363"/>
      <c r="T75" s="363"/>
      <c r="U75" s="363"/>
      <c r="V75" s="363"/>
      <c r="W75" s="363"/>
      <c r="X75" s="363"/>
      <c r="Y75" s="363"/>
      <c r="Z75" s="363"/>
    </row>
    <row r="76" spans="1:26" ht="50">
      <c r="A76" s="158" t="s">
        <v>1876</v>
      </c>
      <c r="B76" s="69" t="s">
        <v>402</v>
      </c>
      <c r="C76" s="93" t="s">
        <v>3209</v>
      </c>
      <c r="D76" s="206">
        <v>2</v>
      </c>
      <c r="E76" s="206" t="s">
        <v>387</v>
      </c>
      <c r="F76" s="69"/>
      <c r="G76" s="69"/>
      <c r="H76" s="77"/>
      <c r="I76" s="300"/>
      <c r="J76" s="300"/>
      <c r="K76" s="77"/>
      <c r="L76" s="363"/>
      <c r="M76" s="363"/>
      <c r="N76" s="363"/>
      <c r="O76" s="363"/>
      <c r="P76" s="363"/>
      <c r="Q76" s="363"/>
      <c r="R76" s="363"/>
      <c r="S76" s="363"/>
      <c r="T76" s="363"/>
      <c r="U76" s="363"/>
      <c r="V76" s="363"/>
      <c r="W76" s="363"/>
      <c r="X76" s="363"/>
      <c r="Y76" s="363"/>
      <c r="Z76" s="363"/>
    </row>
    <row r="77" spans="1:26" ht="30.75" hidden="1" customHeight="1">
      <c r="A77" s="310" t="s">
        <v>1878</v>
      </c>
      <c r="B77" s="122" t="s">
        <v>406</v>
      </c>
      <c r="C77" s="141"/>
      <c r="D77" s="124"/>
      <c r="E77" s="141"/>
      <c r="F77" s="141"/>
      <c r="G77" s="141"/>
      <c r="H77" s="105"/>
      <c r="I77" s="105"/>
      <c r="J77" s="105"/>
      <c r="K77" s="105"/>
      <c r="L77" s="106"/>
      <c r="M77" s="106"/>
      <c r="N77" s="106"/>
      <c r="O77" s="106"/>
      <c r="P77" s="106"/>
      <c r="Q77" s="106"/>
      <c r="R77" s="106"/>
      <c r="S77" s="106"/>
      <c r="T77" s="106"/>
      <c r="U77" s="106"/>
      <c r="V77" s="106"/>
      <c r="W77" s="106"/>
      <c r="X77" s="106"/>
      <c r="Y77" s="106"/>
      <c r="Z77" s="106"/>
    </row>
    <row r="78" spans="1:26" ht="23.25" customHeight="1">
      <c r="A78" s="158" t="s">
        <v>45</v>
      </c>
      <c r="B78" s="1629" t="s">
        <v>2617</v>
      </c>
      <c r="C78" s="1701"/>
      <c r="D78" s="1701"/>
      <c r="E78" s="1701"/>
      <c r="F78" s="1702"/>
      <c r="G78" s="1703"/>
      <c r="H78" s="580"/>
      <c r="I78" s="300">
        <f>SUM(D79:D88)</f>
        <v>4</v>
      </c>
      <c r="J78" s="300">
        <f>COUNT(D79:D93)*2</f>
        <v>4</v>
      </c>
      <c r="K78" s="77"/>
      <c r="L78" s="363"/>
      <c r="M78" s="363"/>
      <c r="N78" s="363"/>
      <c r="O78" s="363"/>
      <c r="P78" s="363"/>
      <c r="Q78" s="363"/>
      <c r="R78" s="363"/>
      <c r="S78" s="363"/>
      <c r="T78" s="363"/>
      <c r="U78" s="363"/>
      <c r="V78" s="363"/>
      <c r="W78" s="363"/>
      <c r="X78" s="363"/>
      <c r="Y78" s="363"/>
      <c r="Z78" s="363"/>
    </row>
    <row r="79" spans="1:26" ht="75">
      <c r="A79" s="158" t="s">
        <v>409</v>
      </c>
      <c r="B79" s="69" t="s">
        <v>410</v>
      </c>
      <c r="C79" s="69" t="s">
        <v>3210</v>
      </c>
      <c r="D79" s="206">
        <v>2</v>
      </c>
      <c r="E79" s="206" t="s">
        <v>387</v>
      </c>
      <c r="F79" s="69" t="s">
        <v>3211</v>
      </c>
      <c r="G79" s="69"/>
      <c r="H79" s="77"/>
      <c r="I79" s="300"/>
      <c r="J79" s="300"/>
      <c r="K79" s="77"/>
      <c r="L79" s="363"/>
      <c r="M79" s="363"/>
      <c r="N79" s="363"/>
      <c r="O79" s="363"/>
      <c r="P79" s="363"/>
      <c r="Q79" s="363"/>
      <c r="R79" s="363"/>
      <c r="S79" s="363"/>
      <c r="T79" s="363"/>
      <c r="U79" s="363"/>
      <c r="V79" s="363"/>
      <c r="W79" s="363"/>
      <c r="X79" s="363"/>
      <c r="Y79" s="363"/>
      <c r="Z79" s="363"/>
    </row>
    <row r="80" spans="1:26" ht="46.5" hidden="1" customHeight="1">
      <c r="A80" s="310" t="s">
        <v>411</v>
      </c>
      <c r="B80" s="122" t="s">
        <v>412</v>
      </c>
      <c r="C80" s="141"/>
      <c r="D80" s="124"/>
      <c r="E80" s="141"/>
      <c r="F80" s="141"/>
      <c r="G80" s="141"/>
      <c r="H80" s="105"/>
      <c r="I80" s="105"/>
      <c r="J80" s="105"/>
      <c r="K80" s="105"/>
      <c r="L80" s="106"/>
      <c r="M80" s="106"/>
      <c r="N80" s="106"/>
      <c r="O80" s="106"/>
      <c r="P80" s="106"/>
      <c r="Q80" s="106"/>
      <c r="R80" s="106"/>
      <c r="S80" s="106"/>
      <c r="T80" s="106"/>
      <c r="U80" s="106"/>
      <c r="V80" s="106"/>
      <c r="W80" s="106"/>
      <c r="X80" s="106"/>
      <c r="Y80" s="106"/>
      <c r="Z80" s="106"/>
    </row>
    <row r="81" spans="1:26" ht="46.5" hidden="1" customHeight="1">
      <c r="A81" s="310" t="s">
        <v>413</v>
      </c>
      <c r="B81" s="122" t="s">
        <v>414</v>
      </c>
      <c r="C81" s="141"/>
      <c r="D81" s="124"/>
      <c r="E81" s="141"/>
      <c r="F81" s="141"/>
      <c r="G81" s="141"/>
      <c r="H81" s="105"/>
      <c r="I81" s="105"/>
      <c r="J81" s="105"/>
      <c r="K81" s="105"/>
      <c r="L81" s="106"/>
      <c r="M81" s="106"/>
      <c r="N81" s="106"/>
      <c r="O81" s="106"/>
      <c r="P81" s="106"/>
      <c r="Q81" s="106"/>
      <c r="R81" s="106"/>
      <c r="S81" s="106"/>
      <c r="T81" s="106"/>
      <c r="U81" s="106"/>
      <c r="V81" s="106"/>
      <c r="W81" s="106"/>
      <c r="X81" s="106"/>
      <c r="Y81" s="106"/>
      <c r="Z81" s="106"/>
    </row>
    <row r="82" spans="1:26" ht="46.5" hidden="1" customHeight="1">
      <c r="A82" s="310" t="s">
        <v>415</v>
      </c>
      <c r="B82" s="122" t="s">
        <v>416</v>
      </c>
      <c r="C82" s="141"/>
      <c r="D82" s="124"/>
      <c r="E82" s="141"/>
      <c r="F82" s="141"/>
      <c r="G82" s="141"/>
      <c r="H82" s="105"/>
      <c r="I82" s="105"/>
      <c r="J82" s="105"/>
      <c r="K82" s="105"/>
      <c r="L82" s="106"/>
      <c r="M82" s="106"/>
      <c r="N82" s="106"/>
      <c r="O82" s="106"/>
      <c r="P82" s="106"/>
      <c r="Q82" s="106"/>
      <c r="R82" s="106"/>
      <c r="S82" s="106"/>
      <c r="T82" s="106"/>
      <c r="U82" s="106"/>
      <c r="V82" s="106"/>
      <c r="W82" s="106"/>
      <c r="X82" s="106"/>
      <c r="Y82" s="106"/>
      <c r="Z82" s="106"/>
    </row>
    <row r="83" spans="1:26" ht="46.5" hidden="1" customHeight="1">
      <c r="A83" s="310" t="s">
        <v>417</v>
      </c>
      <c r="B83" s="122" t="s">
        <v>3012</v>
      </c>
      <c r="C83" s="141"/>
      <c r="D83" s="124"/>
      <c r="E83" s="141"/>
      <c r="F83" s="141"/>
      <c r="G83" s="141"/>
      <c r="H83" s="105"/>
      <c r="I83" s="105"/>
      <c r="J83" s="105"/>
      <c r="K83" s="105"/>
      <c r="L83" s="106"/>
      <c r="M83" s="106"/>
      <c r="N83" s="106"/>
      <c r="O83" s="106"/>
      <c r="P83" s="106"/>
      <c r="Q83" s="106"/>
      <c r="R83" s="106"/>
      <c r="S83" s="106"/>
      <c r="T83" s="106"/>
      <c r="U83" s="106"/>
      <c r="V83" s="106"/>
      <c r="W83" s="106"/>
      <c r="X83" s="106"/>
      <c r="Y83" s="106"/>
      <c r="Z83" s="106"/>
    </row>
    <row r="84" spans="1:26" ht="46.5" hidden="1" customHeight="1">
      <c r="A84" s="310" t="s">
        <v>419</v>
      </c>
      <c r="B84" s="122" t="s">
        <v>420</v>
      </c>
      <c r="C84" s="141"/>
      <c r="D84" s="124"/>
      <c r="E84" s="141"/>
      <c r="F84" s="141"/>
      <c r="G84" s="141"/>
      <c r="H84" s="105"/>
      <c r="I84" s="105"/>
      <c r="J84" s="105"/>
      <c r="K84" s="105"/>
      <c r="L84" s="106"/>
      <c r="M84" s="106"/>
      <c r="N84" s="106"/>
      <c r="O84" s="106"/>
      <c r="P84" s="106"/>
      <c r="Q84" s="106"/>
      <c r="R84" s="106"/>
      <c r="S84" s="106"/>
      <c r="T84" s="106"/>
      <c r="U84" s="106"/>
      <c r="V84" s="106"/>
      <c r="W84" s="106"/>
      <c r="X84" s="106"/>
      <c r="Y84" s="106"/>
      <c r="Z84" s="106"/>
    </row>
    <row r="85" spans="1:26" ht="46.5" hidden="1" customHeight="1">
      <c r="A85" s="310" t="s">
        <v>421</v>
      </c>
      <c r="B85" s="122" t="s">
        <v>422</v>
      </c>
      <c r="C85" s="141"/>
      <c r="D85" s="124"/>
      <c r="E85" s="141"/>
      <c r="F85" s="141"/>
      <c r="G85" s="141"/>
      <c r="H85" s="105"/>
      <c r="I85" s="105"/>
      <c r="J85" s="105"/>
      <c r="K85" s="105"/>
      <c r="L85" s="106"/>
      <c r="M85" s="106"/>
      <c r="N85" s="106"/>
      <c r="O85" s="106"/>
      <c r="P85" s="106"/>
      <c r="Q85" s="106"/>
      <c r="R85" s="106"/>
      <c r="S85" s="106"/>
      <c r="T85" s="106"/>
      <c r="U85" s="106"/>
      <c r="V85" s="106"/>
      <c r="W85" s="106"/>
      <c r="X85" s="106"/>
      <c r="Y85" s="106"/>
      <c r="Z85" s="106"/>
    </row>
    <row r="86" spans="1:26" ht="78" hidden="1" customHeight="1">
      <c r="A86" s="310" t="s">
        <v>423</v>
      </c>
      <c r="B86" s="122" t="s">
        <v>424</v>
      </c>
      <c r="C86" s="141"/>
      <c r="D86" s="124"/>
      <c r="E86" s="141"/>
      <c r="F86" s="141"/>
      <c r="G86" s="141"/>
      <c r="H86" s="105"/>
      <c r="I86" s="105"/>
      <c r="J86" s="105"/>
      <c r="K86" s="105"/>
      <c r="L86" s="106"/>
      <c r="M86" s="106"/>
      <c r="N86" s="106"/>
      <c r="O86" s="106"/>
      <c r="P86" s="106"/>
      <c r="Q86" s="106"/>
      <c r="R86" s="106"/>
      <c r="S86" s="106"/>
      <c r="T86" s="106"/>
      <c r="U86" s="106"/>
      <c r="V86" s="106"/>
      <c r="W86" s="106"/>
      <c r="X86" s="106"/>
      <c r="Y86" s="106"/>
      <c r="Z86" s="106"/>
    </row>
    <row r="87" spans="1:26" ht="46.5" hidden="1" customHeight="1">
      <c r="A87" s="310" t="s">
        <v>427</v>
      </c>
      <c r="B87" s="122" t="s">
        <v>428</v>
      </c>
      <c r="C87" s="141"/>
      <c r="D87" s="124"/>
      <c r="E87" s="141"/>
      <c r="F87" s="141"/>
      <c r="G87" s="141"/>
      <c r="H87" s="105"/>
      <c r="I87" s="105"/>
      <c r="J87" s="105"/>
      <c r="K87" s="105"/>
      <c r="L87" s="106"/>
      <c r="M87" s="106"/>
      <c r="N87" s="106"/>
      <c r="O87" s="106"/>
      <c r="P87" s="106"/>
      <c r="Q87" s="106"/>
      <c r="R87" s="106"/>
      <c r="S87" s="106"/>
      <c r="T87" s="106"/>
      <c r="U87" s="106"/>
      <c r="V87" s="106"/>
      <c r="W87" s="106"/>
      <c r="X87" s="106"/>
      <c r="Y87" s="106"/>
      <c r="Z87" s="106"/>
    </row>
    <row r="88" spans="1:26" ht="75">
      <c r="A88" s="158" t="s">
        <v>429</v>
      </c>
      <c r="B88" s="69" t="s">
        <v>3212</v>
      </c>
      <c r="C88" s="93" t="s">
        <v>3213</v>
      </c>
      <c r="D88" s="206">
        <v>2</v>
      </c>
      <c r="E88" s="206" t="s">
        <v>387</v>
      </c>
      <c r="F88" s="69"/>
      <c r="G88" s="69"/>
      <c r="H88" s="77"/>
      <c r="I88" s="300"/>
      <c r="J88" s="300"/>
      <c r="K88" s="77"/>
      <c r="L88" s="363"/>
      <c r="M88" s="363"/>
      <c r="N88" s="363"/>
      <c r="O88" s="363"/>
      <c r="P88" s="363"/>
      <c r="Q88" s="363"/>
      <c r="R88" s="363"/>
      <c r="S88" s="363"/>
      <c r="T88" s="363"/>
      <c r="U88" s="363"/>
      <c r="V88" s="363"/>
      <c r="W88" s="363"/>
      <c r="X88" s="363"/>
      <c r="Y88" s="363"/>
      <c r="Z88" s="363"/>
    </row>
    <row r="89" spans="1:26" ht="28.5" hidden="1" customHeight="1">
      <c r="A89" s="310" t="s">
        <v>431</v>
      </c>
      <c r="B89" s="150" t="s">
        <v>432</v>
      </c>
      <c r="C89" s="141"/>
      <c r="D89" s="124"/>
      <c r="E89" s="141"/>
      <c r="F89" s="141"/>
      <c r="G89" s="141"/>
      <c r="H89" s="105"/>
      <c r="I89" s="105"/>
      <c r="J89" s="105"/>
      <c r="K89" s="105"/>
      <c r="L89" s="106"/>
      <c r="M89" s="106"/>
      <c r="N89" s="106"/>
      <c r="O89" s="106"/>
      <c r="P89" s="106"/>
      <c r="Q89" s="106"/>
      <c r="R89" s="106"/>
      <c r="S89" s="106"/>
      <c r="T89" s="106"/>
      <c r="U89" s="106"/>
      <c r="V89" s="106"/>
      <c r="W89" s="106"/>
      <c r="X89" s="106"/>
      <c r="Y89" s="106"/>
      <c r="Z89" s="106"/>
    </row>
    <row r="90" spans="1:26" ht="28.5" hidden="1" customHeight="1">
      <c r="A90" s="121" t="s">
        <v>433</v>
      </c>
      <c r="B90" s="150" t="s">
        <v>434</v>
      </c>
      <c r="C90" s="141"/>
      <c r="D90" s="124"/>
      <c r="E90" s="141"/>
      <c r="F90" s="141"/>
      <c r="G90" s="141"/>
      <c r="H90" s="105"/>
      <c r="I90" s="105"/>
      <c r="J90" s="105"/>
      <c r="K90" s="105"/>
      <c r="L90" s="106"/>
      <c r="M90" s="106"/>
      <c r="N90" s="106"/>
      <c r="O90" s="106"/>
      <c r="P90" s="106"/>
      <c r="Q90" s="106"/>
      <c r="R90" s="106"/>
      <c r="S90" s="106"/>
      <c r="T90" s="106"/>
      <c r="U90" s="106"/>
      <c r="V90" s="106"/>
      <c r="W90" s="106"/>
      <c r="X90" s="106"/>
      <c r="Y90" s="106"/>
      <c r="Z90" s="106"/>
    </row>
    <row r="91" spans="1:26" ht="14.25" hidden="1" customHeight="1">
      <c r="A91" s="121" t="s">
        <v>435</v>
      </c>
      <c r="B91" s="151" t="s">
        <v>436</v>
      </c>
      <c r="C91" s="141"/>
      <c r="D91" s="124"/>
      <c r="E91" s="141"/>
      <c r="F91" s="141"/>
      <c r="G91" s="141"/>
      <c r="H91" s="105"/>
      <c r="I91" s="105"/>
      <c r="J91" s="105"/>
      <c r="K91" s="105"/>
      <c r="L91" s="106"/>
      <c r="M91" s="106"/>
      <c r="N91" s="106"/>
      <c r="O91" s="106"/>
      <c r="P91" s="106"/>
      <c r="Q91" s="106"/>
      <c r="R91" s="106"/>
      <c r="S91" s="106"/>
      <c r="T91" s="106"/>
      <c r="U91" s="106"/>
      <c r="V91" s="106"/>
      <c r="W91" s="106"/>
      <c r="X91" s="106"/>
      <c r="Y91" s="106"/>
      <c r="Z91" s="106"/>
    </row>
    <row r="92" spans="1:26" ht="28.5" hidden="1" customHeight="1">
      <c r="A92" s="121" t="s">
        <v>437</v>
      </c>
      <c r="B92" s="150" t="s">
        <v>438</v>
      </c>
      <c r="C92" s="141"/>
      <c r="D92" s="124"/>
      <c r="E92" s="141"/>
      <c r="F92" s="141"/>
      <c r="G92" s="141"/>
      <c r="H92" s="105"/>
      <c r="I92" s="105"/>
      <c r="J92" s="105"/>
      <c r="K92" s="105"/>
      <c r="L92" s="106"/>
      <c r="M92" s="106"/>
      <c r="N92" s="106"/>
      <c r="O92" s="106"/>
      <c r="P92" s="106"/>
      <c r="Q92" s="106"/>
      <c r="R92" s="106"/>
      <c r="S92" s="106"/>
      <c r="T92" s="106"/>
      <c r="U92" s="106"/>
      <c r="V92" s="106"/>
      <c r="W92" s="106"/>
      <c r="X92" s="106"/>
      <c r="Y92" s="106"/>
      <c r="Z92" s="106"/>
    </row>
    <row r="93" spans="1:26" ht="46.5" hidden="1" customHeight="1">
      <c r="A93" s="121" t="s">
        <v>439</v>
      </c>
      <c r="B93" s="122" t="s">
        <v>440</v>
      </c>
      <c r="C93" s="150"/>
      <c r="D93" s="124"/>
      <c r="E93" s="141"/>
      <c r="F93" s="141"/>
      <c r="G93" s="460"/>
      <c r="H93" s="583"/>
      <c r="I93" s="105"/>
      <c r="J93" s="105"/>
      <c r="K93" s="105"/>
      <c r="L93" s="106"/>
      <c r="M93" s="106"/>
      <c r="N93" s="106"/>
      <c r="O93" s="106"/>
      <c r="P93" s="106"/>
      <c r="Q93" s="106"/>
      <c r="R93" s="106"/>
      <c r="S93" s="106"/>
      <c r="T93" s="106"/>
      <c r="U93" s="106"/>
      <c r="V93" s="106"/>
      <c r="W93" s="106"/>
      <c r="X93" s="106"/>
      <c r="Y93" s="106"/>
      <c r="Z93" s="106"/>
    </row>
    <row r="94" spans="1:26" ht="18" hidden="1" customHeight="1">
      <c r="A94" s="584" t="s">
        <v>1914</v>
      </c>
      <c r="B94" s="585" t="s">
        <v>2618</v>
      </c>
      <c r="C94" s="586"/>
      <c r="D94" s="586"/>
      <c r="E94" s="586"/>
      <c r="F94" s="586"/>
      <c r="G94" s="587"/>
      <c r="H94" s="588"/>
      <c r="I94" s="105">
        <f>SUM(D95:D102)</f>
        <v>0</v>
      </c>
      <c r="J94" s="105">
        <f>COUNT(D95:D102)*2</f>
        <v>0</v>
      </c>
      <c r="K94" s="105"/>
      <c r="L94" s="106"/>
      <c r="M94" s="106"/>
      <c r="N94" s="106"/>
      <c r="O94" s="106"/>
      <c r="P94" s="106"/>
      <c r="Q94" s="106"/>
      <c r="R94" s="106"/>
      <c r="S94" s="106"/>
      <c r="T94" s="106"/>
      <c r="U94" s="106"/>
      <c r="V94" s="106"/>
      <c r="W94" s="106"/>
      <c r="X94" s="106"/>
      <c r="Y94" s="106"/>
      <c r="Z94" s="106"/>
    </row>
    <row r="95" spans="1:26" ht="15" hidden="1" customHeight="1">
      <c r="A95" s="310" t="s">
        <v>441</v>
      </c>
      <c r="B95" s="122" t="s">
        <v>442</v>
      </c>
      <c r="C95" s="141"/>
      <c r="D95" s="124"/>
      <c r="E95" s="141"/>
      <c r="F95" s="141"/>
      <c r="G95" s="141"/>
      <c r="H95" s="105"/>
      <c r="I95" s="105"/>
      <c r="J95" s="105"/>
      <c r="K95" s="105"/>
      <c r="L95" s="106"/>
      <c r="M95" s="106"/>
      <c r="N95" s="106"/>
      <c r="O95" s="106"/>
      <c r="P95" s="106"/>
      <c r="Q95" s="106"/>
      <c r="R95" s="106"/>
      <c r="S95" s="106"/>
      <c r="T95" s="106"/>
      <c r="U95" s="106"/>
      <c r="V95" s="106"/>
      <c r="W95" s="106"/>
      <c r="X95" s="106"/>
      <c r="Y95" s="106"/>
      <c r="Z95" s="106"/>
    </row>
    <row r="96" spans="1:26" ht="30.75" hidden="1" customHeight="1">
      <c r="A96" s="310" t="s">
        <v>443</v>
      </c>
      <c r="B96" s="122" t="s">
        <v>444</v>
      </c>
      <c r="C96" s="141"/>
      <c r="D96" s="124"/>
      <c r="E96" s="141"/>
      <c r="F96" s="141"/>
      <c r="G96" s="141"/>
      <c r="H96" s="105"/>
      <c r="I96" s="105"/>
      <c r="J96" s="105"/>
      <c r="K96" s="105"/>
      <c r="L96" s="106"/>
      <c r="M96" s="106"/>
      <c r="N96" s="106"/>
      <c r="O96" s="106"/>
      <c r="P96" s="106"/>
      <c r="Q96" s="106"/>
      <c r="R96" s="106"/>
      <c r="S96" s="106"/>
      <c r="T96" s="106"/>
      <c r="U96" s="106"/>
      <c r="V96" s="106"/>
      <c r="W96" s="106"/>
      <c r="X96" s="106"/>
      <c r="Y96" s="106"/>
      <c r="Z96" s="106"/>
    </row>
    <row r="97" spans="1:26" ht="30.75" hidden="1" customHeight="1">
      <c r="A97" s="310" t="s">
        <v>1915</v>
      </c>
      <c r="B97" s="122" t="s">
        <v>446</v>
      </c>
      <c r="C97" s="141"/>
      <c r="D97" s="124"/>
      <c r="E97" s="141"/>
      <c r="F97" s="141"/>
      <c r="G97" s="141"/>
      <c r="H97" s="105"/>
      <c r="I97" s="105"/>
      <c r="J97" s="105"/>
      <c r="K97" s="105"/>
      <c r="L97" s="106"/>
      <c r="M97" s="106"/>
      <c r="N97" s="106"/>
      <c r="O97" s="106"/>
      <c r="P97" s="106"/>
      <c r="Q97" s="106"/>
      <c r="R97" s="106"/>
      <c r="S97" s="106"/>
      <c r="T97" s="106"/>
      <c r="U97" s="106"/>
      <c r="V97" s="106"/>
      <c r="W97" s="106"/>
      <c r="X97" s="106"/>
      <c r="Y97" s="106"/>
      <c r="Z97" s="106"/>
    </row>
    <row r="98" spans="1:26" ht="30.75" hidden="1" customHeight="1">
      <c r="A98" s="310" t="s">
        <v>448</v>
      </c>
      <c r="B98" s="122" t="s">
        <v>449</v>
      </c>
      <c r="C98" s="141"/>
      <c r="D98" s="124"/>
      <c r="E98" s="141"/>
      <c r="F98" s="141"/>
      <c r="G98" s="141"/>
      <c r="H98" s="105"/>
      <c r="I98" s="105"/>
      <c r="J98" s="105"/>
      <c r="K98" s="105"/>
      <c r="L98" s="106"/>
      <c r="M98" s="106"/>
      <c r="N98" s="106"/>
      <c r="O98" s="106"/>
      <c r="P98" s="106"/>
      <c r="Q98" s="106"/>
      <c r="R98" s="106"/>
      <c r="S98" s="106"/>
      <c r="T98" s="106"/>
      <c r="U98" s="106"/>
      <c r="V98" s="106"/>
      <c r="W98" s="106"/>
      <c r="X98" s="106"/>
      <c r="Y98" s="106"/>
      <c r="Z98" s="106"/>
    </row>
    <row r="99" spans="1:26" ht="30.75" hidden="1" customHeight="1">
      <c r="A99" s="310" t="s">
        <v>450</v>
      </c>
      <c r="B99" s="122" t="s">
        <v>451</v>
      </c>
      <c r="C99" s="141"/>
      <c r="D99" s="124"/>
      <c r="E99" s="141"/>
      <c r="F99" s="141"/>
      <c r="G99" s="141"/>
      <c r="H99" s="105"/>
      <c r="I99" s="105"/>
      <c r="J99" s="105"/>
      <c r="K99" s="105"/>
      <c r="L99" s="106"/>
      <c r="M99" s="106"/>
      <c r="N99" s="106"/>
      <c r="O99" s="106"/>
      <c r="P99" s="106"/>
      <c r="Q99" s="106"/>
      <c r="R99" s="106"/>
      <c r="S99" s="106"/>
      <c r="T99" s="106"/>
      <c r="U99" s="106"/>
      <c r="V99" s="106"/>
      <c r="W99" s="106"/>
      <c r="X99" s="106"/>
      <c r="Y99" s="106"/>
      <c r="Z99" s="106"/>
    </row>
    <row r="100" spans="1:26" ht="30.75" hidden="1" customHeight="1">
      <c r="A100" s="310" t="s">
        <v>452</v>
      </c>
      <c r="B100" s="122" t="s">
        <v>453</v>
      </c>
      <c r="C100" s="141"/>
      <c r="D100" s="124"/>
      <c r="E100" s="141"/>
      <c r="F100" s="141"/>
      <c r="G100" s="141"/>
      <c r="H100" s="105"/>
      <c r="I100" s="105"/>
      <c r="J100" s="105"/>
      <c r="K100" s="105"/>
      <c r="L100" s="106"/>
      <c r="M100" s="106"/>
      <c r="N100" s="106"/>
      <c r="O100" s="106"/>
      <c r="P100" s="106"/>
      <c r="Q100" s="106"/>
      <c r="R100" s="106"/>
      <c r="S100" s="106"/>
      <c r="T100" s="106"/>
      <c r="U100" s="106"/>
      <c r="V100" s="106"/>
      <c r="W100" s="106"/>
      <c r="X100" s="106"/>
      <c r="Y100" s="106"/>
      <c r="Z100" s="106"/>
    </row>
    <row r="101" spans="1:26" ht="30.75" hidden="1" customHeight="1">
      <c r="A101" s="310" t="s">
        <v>1916</v>
      </c>
      <c r="B101" s="122" t="s">
        <v>455</v>
      </c>
      <c r="C101" s="141"/>
      <c r="D101" s="124"/>
      <c r="E101" s="141"/>
      <c r="F101" s="141"/>
      <c r="G101" s="141"/>
      <c r="H101" s="105"/>
      <c r="I101" s="105"/>
      <c r="J101" s="105"/>
      <c r="K101" s="105"/>
      <c r="L101" s="106"/>
      <c r="M101" s="106"/>
      <c r="N101" s="106"/>
      <c r="O101" s="106"/>
      <c r="P101" s="106"/>
      <c r="Q101" s="106"/>
      <c r="R101" s="106"/>
      <c r="S101" s="106"/>
      <c r="T101" s="106"/>
      <c r="U101" s="106"/>
      <c r="V101" s="106"/>
      <c r="W101" s="106"/>
      <c r="X101" s="106"/>
      <c r="Y101" s="106"/>
      <c r="Z101" s="106"/>
    </row>
    <row r="102" spans="1:26" ht="30.75" hidden="1" customHeight="1">
      <c r="A102" s="310" t="s">
        <v>457</v>
      </c>
      <c r="B102" s="122" t="s">
        <v>458</v>
      </c>
      <c r="C102" s="150"/>
      <c r="D102" s="124"/>
      <c r="E102" s="125"/>
      <c r="F102" s="141"/>
      <c r="G102" s="460"/>
      <c r="H102" s="583"/>
      <c r="I102" s="105"/>
      <c r="J102" s="105"/>
      <c r="K102" s="105"/>
      <c r="L102" s="106"/>
      <c r="M102" s="106"/>
      <c r="N102" s="106"/>
      <c r="O102" s="106"/>
      <c r="P102" s="106"/>
      <c r="Q102" s="106"/>
      <c r="R102" s="106"/>
      <c r="S102" s="106"/>
      <c r="T102" s="106"/>
      <c r="U102" s="106"/>
      <c r="V102" s="106"/>
      <c r="W102" s="106"/>
      <c r="X102" s="106"/>
      <c r="Y102" s="106"/>
      <c r="Z102" s="106"/>
    </row>
    <row r="103" spans="1:26" ht="18" hidden="1" customHeight="1">
      <c r="A103" s="584" t="s">
        <v>1917</v>
      </c>
      <c r="B103" s="585" t="s">
        <v>51</v>
      </c>
      <c r="C103" s="586"/>
      <c r="D103" s="586"/>
      <c r="E103" s="586"/>
      <c r="F103" s="586"/>
      <c r="G103" s="587"/>
      <c r="H103" s="588"/>
      <c r="I103" s="105">
        <f>SUM(D104:D105)</f>
        <v>0</v>
      </c>
      <c r="J103" s="105">
        <f>COUNT(D104:D105)*2</f>
        <v>0</v>
      </c>
      <c r="K103" s="105"/>
      <c r="L103" s="106"/>
      <c r="M103" s="106"/>
      <c r="N103" s="106"/>
      <c r="O103" s="106"/>
      <c r="P103" s="106"/>
      <c r="Q103" s="106"/>
      <c r="R103" s="106"/>
      <c r="S103" s="106"/>
      <c r="T103" s="106"/>
      <c r="U103" s="106"/>
      <c r="V103" s="106"/>
      <c r="W103" s="106"/>
      <c r="X103" s="106"/>
      <c r="Y103" s="106"/>
      <c r="Z103" s="106"/>
    </row>
    <row r="104" spans="1:26" ht="62.25" hidden="1" customHeight="1">
      <c r="A104" s="581" t="s">
        <v>1918</v>
      </c>
      <c r="B104" s="122" t="s">
        <v>460</v>
      </c>
      <c r="C104" s="179"/>
      <c r="D104" s="370"/>
      <c r="E104" s="125"/>
      <c r="F104" s="179"/>
      <c r="G104" s="141"/>
      <c r="H104" s="105"/>
      <c r="I104" s="105"/>
      <c r="J104" s="105"/>
      <c r="K104" s="105"/>
      <c r="L104" s="106"/>
      <c r="M104" s="106"/>
      <c r="N104" s="106"/>
      <c r="O104" s="106"/>
      <c r="P104" s="106"/>
      <c r="Q104" s="106"/>
      <c r="R104" s="106"/>
      <c r="S104" s="106"/>
      <c r="T104" s="106"/>
      <c r="U104" s="106"/>
      <c r="V104" s="106"/>
      <c r="W104" s="106"/>
      <c r="X104" s="106"/>
      <c r="Y104" s="106"/>
      <c r="Z104" s="106"/>
    </row>
    <row r="105" spans="1:26" ht="62.25" hidden="1" customHeight="1">
      <c r="A105" s="310" t="s">
        <v>463</v>
      </c>
      <c r="B105" s="122" t="s">
        <v>464</v>
      </c>
      <c r="C105" s="141"/>
      <c r="D105" s="124"/>
      <c r="E105" s="141"/>
      <c r="F105" s="141"/>
      <c r="G105" s="141"/>
      <c r="H105" s="105"/>
      <c r="I105" s="105"/>
      <c r="J105" s="105"/>
      <c r="K105" s="105"/>
      <c r="L105" s="106"/>
      <c r="M105" s="106"/>
      <c r="N105" s="106"/>
      <c r="O105" s="106"/>
      <c r="P105" s="106"/>
      <c r="Q105" s="106"/>
      <c r="R105" s="106"/>
      <c r="S105" s="106"/>
      <c r="T105" s="106"/>
      <c r="U105" s="106"/>
      <c r="V105" s="106"/>
      <c r="W105" s="106"/>
      <c r="X105" s="106"/>
      <c r="Y105" s="106"/>
      <c r="Z105" s="106"/>
    </row>
    <row r="106" spans="1:26" ht="24">
      <c r="A106" s="158"/>
      <c r="B106" s="1632" t="s">
        <v>465</v>
      </c>
      <c r="C106" s="1632"/>
      <c r="D106" s="1632"/>
      <c r="E106" s="1632"/>
      <c r="F106" s="1632"/>
      <c r="G106" s="1632"/>
      <c r="H106" s="579"/>
      <c r="I106" s="77">
        <f t="shared" ref="I106:J106" si="1">I107+I120+I130+I138+I144+I157</f>
        <v>90</v>
      </c>
      <c r="J106" s="77">
        <f t="shared" si="1"/>
        <v>90</v>
      </c>
      <c r="K106" s="77"/>
      <c r="L106" s="363"/>
      <c r="M106" s="363"/>
      <c r="N106" s="363"/>
      <c r="O106" s="363"/>
      <c r="P106" s="363"/>
      <c r="Q106" s="363"/>
      <c r="R106" s="363"/>
      <c r="S106" s="363"/>
      <c r="T106" s="363"/>
      <c r="U106" s="363"/>
      <c r="V106" s="363"/>
      <c r="W106" s="363"/>
      <c r="X106" s="363"/>
      <c r="Y106" s="363"/>
      <c r="Z106" s="363"/>
    </row>
    <row r="107" spans="1:26" ht="23.25" customHeight="1">
      <c r="A107" s="158" t="s">
        <v>214</v>
      </c>
      <c r="B107" s="1629" t="s">
        <v>215</v>
      </c>
      <c r="C107" s="1701"/>
      <c r="D107" s="1701"/>
      <c r="E107" s="1701"/>
      <c r="F107" s="1702"/>
      <c r="G107" s="1703"/>
      <c r="H107" s="580"/>
      <c r="I107" s="300">
        <f>SUM(D108:D118)</f>
        <v>18</v>
      </c>
      <c r="J107" s="300">
        <f>COUNT(D108:D118)*2</f>
        <v>18</v>
      </c>
      <c r="K107" s="77"/>
      <c r="L107" s="363"/>
      <c r="M107" s="363"/>
      <c r="N107" s="363"/>
      <c r="O107" s="363"/>
      <c r="P107" s="363"/>
      <c r="Q107" s="363"/>
      <c r="R107" s="363"/>
      <c r="S107" s="363"/>
      <c r="T107" s="363"/>
      <c r="U107" s="363"/>
      <c r="V107" s="363"/>
      <c r="W107" s="363"/>
      <c r="X107" s="363"/>
      <c r="Y107" s="363"/>
      <c r="Z107" s="363"/>
    </row>
    <row r="108" spans="1:26" ht="50">
      <c r="A108" s="158" t="s">
        <v>1921</v>
      </c>
      <c r="B108" s="146" t="s">
        <v>467</v>
      </c>
      <c r="C108" s="462" t="s">
        <v>1922</v>
      </c>
      <c r="D108" s="206">
        <v>2</v>
      </c>
      <c r="E108" s="206" t="s">
        <v>469</v>
      </c>
      <c r="F108" s="93" t="s">
        <v>1923</v>
      </c>
      <c r="G108" s="69"/>
      <c r="H108" s="77"/>
      <c r="I108" s="300"/>
      <c r="J108" s="300"/>
      <c r="K108" s="77"/>
      <c r="L108" s="363"/>
      <c r="M108" s="363"/>
      <c r="N108" s="363"/>
      <c r="O108" s="363"/>
      <c r="P108" s="363"/>
      <c r="Q108" s="363"/>
      <c r="R108" s="363"/>
      <c r="S108" s="363"/>
      <c r="T108" s="363"/>
      <c r="U108" s="363"/>
      <c r="V108" s="363"/>
      <c r="W108" s="363"/>
      <c r="X108" s="363"/>
      <c r="Y108" s="363"/>
      <c r="Z108" s="363"/>
    </row>
    <row r="109" spans="1:26" ht="25">
      <c r="A109" s="158"/>
      <c r="B109" s="69"/>
      <c r="C109" s="71" t="s">
        <v>3214</v>
      </c>
      <c r="D109" s="206">
        <v>2</v>
      </c>
      <c r="E109" s="206" t="s">
        <v>469</v>
      </c>
      <c r="F109" s="93"/>
      <c r="G109" s="69"/>
      <c r="H109" s="77"/>
      <c r="I109" s="300"/>
      <c r="J109" s="300"/>
      <c r="K109" s="77"/>
      <c r="L109" s="363"/>
      <c r="M109" s="363"/>
      <c r="N109" s="363"/>
      <c r="O109" s="363"/>
      <c r="P109" s="363"/>
      <c r="Q109" s="363"/>
      <c r="R109" s="363"/>
      <c r="S109" s="363"/>
      <c r="T109" s="363"/>
      <c r="U109" s="363"/>
      <c r="V109" s="363"/>
      <c r="W109" s="363"/>
      <c r="X109" s="363"/>
      <c r="Y109" s="363"/>
      <c r="Z109" s="363"/>
    </row>
    <row r="110" spans="1:26" ht="75">
      <c r="A110" s="158" t="s">
        <v>1925</v>
      </c>
      <c r="B110" s="146" t="s">
        <v>475</v>
      </c>
      <c r="C110" s="148" t="s">
        <v>1929</v>
      </c>
      <c r="D110" s="206">
        <v>2</v>
      </c>
      <c r="E110" s="183" t="s">
        <v>469</v>
      </c>
      <c r="F110" s="146" t="s">
        <v>3215</v>
      </c>
      <c r="G110" s="69"/>
      <c r="H110" s="77"/>
      <c r="I110" s="300"/>
      <c r="J110" s="300"/>
      <c r="K110" s="77"/>
      <c r="L110" s="363"/>
      <c r="M110" s="363"/>
      <c r="N110" s="363"/>
      <c r="O110" s="363"/>
      <c r="P110" s="363"/>
      <c r="Q110" s="363"/>
      <c r="R110" s="363"/>
      <c r="S110" s="363"/>
      <c r="T110" s="363"/>
      <c r="U110" s="363"/>
      <c r="V110" s="363"/>
      <c r="W110" s="363"/>
      <c r="X110" s="363"/>
      <c r="Y110" s="363"/>
      <c r="Z110" s="363"/>
    </row>
    <row r="111" spans="1:26" ht="50">
      <c r="A111" s="158"/>
      <c r="B111" s="146"/>
      <c r="C111" s="93" t="s">
        <v>3216</v>
      </c>
      <c r="D111" s="206">
        <v>2</v>
      </c>
      <c r="E111" s="206" t="s">
        <v>469</v>
      </c>
      <c r="F111" s="69"/>
      <c r="G111" s="69"/>
      <c r="H111" s="77"/>
      <c r="I111" s="300"/>
      <c r="J111" s="300"/>
      <c r="K111" s="77"/>
      <c r="L111" s="363"/>
      <c r="M111" s="363"/>
      <c r="N111" s="363"/>
      <c r="O111" s="363"/>
      <c r="P111" s="363"/>
      <c r="Q111" s="363"/>
      <c r="R111" s="363"/>
      <c r="S111" s="363"/>
      <c r="T111" s="363"/>
      <c r="U111" s="363"/>
      <c r="V111" s="363"/>
      <c r="W111" s="363"/>
      <c r="X111" s="363"/>
      <c r="Y111" s="363"/>
      <c r="Z111" s="363"/>
    </row>
    <row r="112" spans="1:26" ht="50">
      <c r="A112" s="158"/>
      <c r="B112" s="146"/>
      <c r="C112" s="478" t="s">
        <v>3217</v>
      </c>
      <c r="D112" s="206">
        <v>2</v>
      </c>
      <c r="E112" s="206" t="s">
        <v>469</v>
      </c>
      <c r="F112" s="69"/>
      <c r="G112" s="69"/>
      <c r="H112" s="77"/>
      <c r="I112" s="300"/>
      <c r="J112" s="300"/>
      <c r="K112" s="77"/>
      <c r="L112" s="363"/>
      <c r="M112" s="363"/>
      <c r="N112" s="363"/>
      <c r="O112" s="363"/>
      <c r="P112" s="363"/>
      <c r="Q112" s="363"/>
      <c r="R112" s="363"/>
      <c r="S112" s="363"/>
      <c r="T112" s="363"/>
      <c r="U112" s="363"/>
      <c r="V112" s="363"/>
      <c r="W112" s="363"/>
      <c r="X112" s="363"/>
      <c r="Y112" s="363"/>
      <c r="Z112" s="363"/>
    </row>
    <row r="113" spans="1:26" ht="46.5" hidden="1" customHeight="1">
      <c r="A113" s="310" t="s">
        <v>480</v>
      </c>
      <c r="B113" s="161" t="s">
        <v>481</v>
      </c>
      <c r="C113" s="141"/>
      <c r="D113" s="124"/>
      <c r="E113" s="141"/>
      <c r="F113" s="141"/>
      <c r="G113" s="141"/>
      <c r="H113" s="105"/>
      <c r="I113" s="105"/>
      <c r="J113" s="105"/>
      <c r="K113" s="105"/>
      <c r="L113" s="106"/>
      <c r="M113" s="106"/>
      <c r="N113" s="106"/>
      <c r="O113" s="106"/>
      <c r="P113" s="106"/>
      <c r="Q113" s="106"/>
      <c r="R113" s="106"/>
      <c r="S113" s="106"/>
      <c r="T113" s="106"/>
      <c r="U113" s="106"/>
      <c r="V113" s="106"/>
      <c r="W113" s="106"/>
      <c r="X113" s="106"/>
      <c r="Y113" s="106"/>
      <c r="Z113" s="106"/>
    </row>
    <row r="114" spans="1:26" ht="46.5" hidden="1" customHeight="1">
      <c r="A114" s="310" t="s">
        <v>1933</v>
      </c>
      <c r="B114" s="161" t="s">
        <v>483</v>
      </c>
      <c r="C114" s="141"/>
      <c r="D114" s="124"/>
      <c r="E114" s="141"/>
      <c r="F114" s="141"/>
      <c r="G114" s="141"/>
      <c r="H114" s="105"/>
      <c r="I114" s="105"/>
      <c r="J114" s="105"/>
      <c r="K114" s="105"/>
      <c r="L114" s="106"/>
      <c r="M114" s="106"/>
      <c r="N114" s="106"/>
      <c r="O114" s="106"/>
      <c r="P114" s="106"/>
      <c r="Q114" s="106"/>
      <c r="R114" s="106"/>
      <c r="S114" s="106"/>
      <c r="T114" s="106"/>
      <c r="U114" s="106"/>
      <c r="V114" s="106"/>
      <c r="W114" s="106"/>
      <c r="X114" s="106"/>
      <c r="Y114" s="106"/>
      <c r="Z114" s="106"/>
    </row>
    <row r="115" spans="1:26" ht="100">
      <c r="A115" s="158" t="s">
        <v>484</v>
      </c>
      <c r="B115" s="146" t="s">
        <v>485</v>
      </c>
      <c r="C115" s="93" t="s">
        <v>1935</v>
      </c>
      <c r="D115" s="206">
        <v>2</v>
      </c>
      <c r="E115" s="206" t="s">
        <v>469</v>
      </c>
      <c r="F115" s="93" t="s">
        <v>3218</v>
      </c>
      <c r="G115" s="69"/>
      <c r="H115" s="77"/>
      <c r="I115" s="300"/>
      <c r="J115" s="300"/>
      <c r="K115" s="77"/>
      <c r="L115" s="363"/>
      <c r="M115" s="363"/>
      <c r="N115" s="363"/>
      <c r="O115" s="363"/>
      <c r="P115" s="363"/>
      <c r="Q115" s="363"/>
      <c r="R115" s="363"/>
      <c r="S115" s="363"/>
      <c r="T115" s="363"/>
      <c r="U115" s="363"/>
      <c r="V115" s="363"/>
      <c r="W115" s="363"/>
      <c r="X115" s="363"/>
      <c r="Y115" s="363"/>
      <c r="Z115" s="363"/>
    </row>
    <row r="116" spans="1:26" ht="50">
      <c r="A116" s="158"/>
      <c r="B116" s="146"/>
      <c r="C116" s="478" t="s">
        <v>3219</v>
      </c>
      <c r="D116" s="206">
        <v>2</v>
      </c>
      <c r="E116" s="206" t="s">
        <v>469</v>
      </c>
      <c r="F116" s="93"/>
      <c r="G116" s="69"/>
      <c r="H116" s="77"/>
      <c r="I116" s="300"/>
      <c r="J116" s="300"/>
      <c r="K116" s="77"/>
      <c r="L116" s="363"/>
      <c r="M116" s="363"/>
      <c r="N116" s="363"/>
      <c r="O116" s="363"/>
      <c r="P116" s="363"/>
      <c r="Q116" s="363"/>
      <c r="R116" s="363"/>
      <c r="S116" s="363"/>
      <c r="T116" s="363"/>
      <c r="U116" s="363"/>
      <c r="V116" s="363"/>
      <c r="W116" s="363"/>
      <c r="X116" s="363"/>
      <c r="Y116" s="363"/>
      <c r="Z116" s="363"/>
    </row>
    <row r="117" spans="1:26" ht="50">
      <c r="A117" s="158" t="s">
        <v>1938</v>
      </c>
      <c r="B117" s="146" t="s">
        <v>487</v>
      </c>
      <c r="C117" s="71" t="s">
        <v>488</v>
      </c>
      <c r="D117" s="206">
        <v>2</v>
      </c>
      <c r="E117" s="206" t="s">
        <v>469</v>
      </c>
      <c r="F117" s="69"/>
      <c r="G117" s="69"/>
      <c r="H117" s="77"/>
      <c r="I117" s="300"/>
      <c r="J117" s="300"/>
      <c r="K117" s="77"/>
      <c r="L117" s="363"/>
      <c r="M117" s="363"/>
      <c r="N117" s="363"/>
      <c r="O117" s="363"/>
      <c r="P117" s="363"/>
      <c r="Q117" s="363"/>
      <c r="R117" s="363"/>
      <c r="S117" s="363"/>
      <c r="T117" s="363"/>
      <c r="U117" s="363"/>
      <c r="V117" s="363"/>
      <c r="W117" s="363"/>
      <c r="X117" s="363"/>
      <c r="Y117" s="363"/>
      <c r="Z117" s="363"/>
    </row>
    <row r="118" spans="1:26" ht="75">
      <c r="A118" s="158" t="s">
        <v>1939</v>
      </c>
      <c r="B118" s="146" t="s">
        <v>490</v>
      </c>
      <c r="C118" s="589" t="s">
        <v>1940</v>
      </c>
      <c r="D118" s="206">
        <v>2</v>
      </c>
      <c r="E118" s="206" t="s">
        <v>469</v>
      </c>
      <c r="F118" s="69" t="s">
        <v>3220</v>
      </c>
      <c r="G118" s="69"/>
      <c r="H118" s="77"/>
      <c r="I118" s="300"/>
      <c r="J118" s="300"/>
      <c r="K118" s="77"/>
      <c r="L118" s="363"/>
      <c r="M118" s="363"/>
      <c r="N118" s="363"/>
      <c r="O118" s="363"/>
      <c r="P118" s="363"/>
      <c r="Q118" s="363"/>
      <c r="R118" s="363"/>
      <c r="S118" s="363"/>
      <c r="T118" s="363"/>
      <c r="U118" s="363"/>
      <c r="V118" s="363"/>
      <c r="W118" s="363"/>
      <c r="X118" s="363"/>
      <c r="Y118" s="363"/>
      <c r="Z118" s="363"/>
    </row>
    <row r="119" spans="1:26" ht="46.5" hidden="1" customHeight="1">
      <c r="A119" s="310" t="s">
        <v>493</v>
      </c>
      <c r="B119" s="161" t="s">
        <v>494</v>
      </c>
      <c r="C119" s="492"/>
      <c r="D119" s="590"/>
      <c r="E119" s="492"/>
      <c r="F119" s="492"/>
      <c r="G119" s="150"/>
      <c r="H119" s="582"/>
      <c r="I119" s="582"/>
      <c r="J119" s="582"/>
      <c r="K119" s="582"/>
      <c r="L119" s="151"/>
      <c r="M119" s="151"/>
      <c r="N119" s="151"/>
      <c r="O119" s="151"/>
      <c r="P119" s="151"/>
      <c r="Q119" s="151"/>
      <c r="R119" s="151"/>
      <c r="S119" s="151"/>
      <c r="T119" s="151"/>
      <c r="U119" s="151"/>
      <c r="V119" s="151"/>
      <c r="W119" s="151"/>
      <c r="X119" s="151"/>
      <c r="Y119" s="151"/>
      <c r="Z119" s="151"/>
    </row>
    <row r="120" spans="1:26" ht="64.5" customHeight="1">
      <c r="A120" s="158" t="s">
        <v>216</v>
      </c>
      <c r="B120" s="1629" t="s">
        <v>3221</v>
      </c>
      <c r="C120" s="1701"/>
      <c r="D120" s="1701"/>
      <c r="E120" s="1701"/>
      <c r="F120" s="1702"/>
      <c r="G120" s="1703"/>
      <c r="H120" s="580"/>
      <c r="I120" s="300">
        <f>SUM(D121:D127)</f>
        <v>12</v>
      </c>
      <c r="J120" s="300">
        <f>COUNT(D121:D127)*2</f>
        <v>12</v>
      </c>
      <c r="K120" s="77"/>
      <c r="L120" s="363"/>
      <c r="M120" s="363"/>
      <c r="N120" s="363"/>
      <c r="O120" s="363"/>
      <c r="P120" s="363"/>
      <c r="Q120" s="363"/>
      <c r="R120" s="363"/>
      <c r="S120" s="363"/>
      <c r="T120" s="363"/>
      <c r="U120" s="363"/>
      <c r="V120" s="363"/>
      <c r="W120" s="363"/>
      <c r="X120" s="363"/>
      <c r="Y120" s="363"/>
      <c r="Z120" s="363"/>
    </row>
    <row r="121" spans="1:26" ht="50">
      <c r="A121" s="158" t="s">
        <v>1943</v>
      </c>
      <c r="B121" s="69" t="s">
        <v>498</v>
      </c>
      <c r="C121" s="93" t="s">
        <v>3222</v>
      </c>
      <c r="D121" s="206">
        <v>2</v>
      </c>
      <c r="E121" s="206" t="s">
        <v>891</v>
      </c>
      <c r="F121" s="69"/>
      <c r="G121" s="69"/>
      <c r="H121" s="77"/>
      <c r="I121" s="300"/>
      <c r="J121" s="300"/>
      <c r="K121" s="77"/>
      <c r="L121" s="363"/>
      <c r="M121" s="363"/>
      <c r="N121" s="363"/>
      <c r="O121" s="363"/>
      <c r="P121" s="363"/>
      <c r="Q121" s="363"/>
      <c r="R121" s="363"/>
      <c r="S121" s="363"/>
      <c r="T121" s="363"/>
      <c r="U121" s="363"/>
      <c r="V121" s="363"/>
      <c r="W121" s="363"/>
      <c r="X121" s="363"/>
      <c r="Y121" s="363"/>
      <c r="Z121" s="363"/>
    </row>
    <row r="122" spans="1:26" ht="50">
      <c r="A122" s="158"/>
      <c r="B122" s="69"/>
      <c r="C122" s="71" t="s">
        <v>505</v>
      </c>
      <c r="D122" s="206">
        <v>2</v>
      </c>
      <c r="E122" s="206" t="s">
        <v>891</v>
      </c>
      <c r="F122" s="69"/>
      <c r="G122" s="69"/>
      <c r="H122" s="77"/>
      <c r="I122" s="300"/>
      <c r="J122" s="300"/>
      <c r="K122" s="77"/>
      <c r="L122" s="363"/>
      <c r="M122" s="363"/>
      <c r="N122" s="363"/>
      <c r="O122" s="363"/>
      <c r="P122" s="363"/>
      <c r="Q122" s="363"/>
      <c r="R122" s="363"/>
      <c r="S122" s="363"/>
      <c r="T122" s="363"/>
      <c r="U122" s="363"/>
      <c r="V122" s="363"/>
      <c r="W122" s="363"/>
      <c r="X122" s="363"/>
      <c r="Y122" s="363"/>
      <c r="Z122" s="363"/>
    </row>
    <row r="123" spans="1:26" ht="25">
      <c r="A123" s="158"/>
      <c r="B123" s="69"/>
      <c r="C123" s="462" t="s">
        <v>1948</v>
      </c>
      <c r="D123" s="206">
        <v>2</v>
      </c>
      <c r="E123" s="206" t="s">
        <v>469</v>
      </c>
      <c r="F123" s="69"/>
      <c r="G123" s="69"/>
      <c r="H123" s="77"/>
      <c r="I123" s="300"/>
      <c r="J123" s="300"/>
      <c r="K123" s="77"/>
      <c r="L123" s="363"/>
      <c r="M123" s="363"/>
      <c r="N123" s="363"/>
      <c r="O123" s="363"/>
      <c r="P123" s="363"/>
      <c r="Q123" s="363"/>
      <c r="R123" s="363"/>
      <c r="S123" s="363"/>
      <c r="T123" s="363"/>
      <c r="U123" s="363"/>
      <c r="V123" s="363"/>
      <c r="W123" s="363"/>
      <c r="X123" s="363"/>
      <c r="Y123" s="363"/>
      <c r="Z123" s="363"/>
    </row>
    <row r="124" spans="1:26" ht="62.25" hidden="1" customHeight="1">
      <c r="A124" s="310" t="s">
        <v>509</v>
      </c>
      <c r="B124" s="467" t="s">
        <v>510</v>
      </c>
      <c r="C124" s="141"/>
      <c r="D124" s="124"/>
      <c r="E124" s="141"/>
      <c r="F124" s="141"/>
      <c r="G124" s="141"/>
      <c r="H124" s="105"/>
      <c r="I124" s="105"/>
      <c r="J124" s="105"/>
      <c r="K124" s="105"/>
      <c r="L124" s="106"/>
      <c r="M124" s="106"/>
      <c r="N124" s="106"/>
      <c r="O124" s="106"/>
      <c r="P124" s="106"/>
      <c r="Q124" s="106"/>
      <c r="R124" s="106"/>
      <c r="S124" s="106"/>
      <c r="T124" s="106"/>
      <c r="U124" s="106"/>
      <c r="V124" s="106"/>
      <c r="W124" s="106"/>
      <c r="X124" s="106"/>
      <c r="Y124" s="106"/>
      <c r="Z124" s="106"/>
    </row>
    <row r="125" spans="1:26" ht="75">
      <c r="A125" s="158" t="s">
        <v>1949</v>
      </c>
      <c r="B125" s="591" t="s">
        <v>512</v>
      </c>
      <c r="C125" s="462" t="s">
        <v>3223</v>
      </c>
      <c r="D125" s="206">
        <v>2</v>
      </c>
      <c r="E125" s="206" t="s">
        <v>469</v>
      </c>
      <c r="F125" s="363"/>
      <c r="G125" s="69"/>
      <c r="H125" s="77"/>
      <c r="I125" s="300"/>
      <c r="J125" s="300"/>
      <c r="K125" s="77"/>
      <c r="L125" s="363"/>
      <c r="M125" s="363"/>
      <c r="N125" s="363"/>
      <c r="O125" s="363"/>
      <c r="P125" s="363"/>
      <c r="Q125" s="363"/>
      <c r="R125" s="363"/>
      <c r="S125" s="363"/>
      <c r="T125" s="363"/>
      <c r="U125" s="363"/>
      <c r="V125" s="363"/>
      <c r="W125" s="363"/>
      <c r="X125" s="363"/>
      <c r="Y125" s="363"/>
      <c r="Z125" s="363"/>
    </row>
    <row r="126" spans="1:26" ht="25">
      <c r="A126" s="158"/>
      <c r="B126" s="69"/>
      <c r="C126" s="71" t="s">
        <v>3224</v>
      </c>
      <c r="D126" s="206">
        <v>2</v>
      </c>
      <c r="E126" s="206" t="s">
        <v>469</v>
      </c>
      <c r="F126" s="71"/>
      <c r="G126" s="69"/>
      <c r="H126" s="77"/>
      <c r="I126" s="300"/>
      <c r="J126" s="300"/>
      <c r="K126" s="77"/>
      <c r="L126" s="363"/>
      <c r="M126" s="363"/>
      <c r="N126" s="363"/>
      <c r="O126" s="363"/>
      <c r="P126" s="363"/>
      <c r="Q126" s="363"/>
      <c r="R126" s="363"/>
      <c r="S126" s="363"/>
      <c r="T126" s="363"/>
      <c r="U126" s="363"/>
      <c r="V126" s="363"/>
      <c r="W126" s="363"/>
      <c r="X126" s="363"/>
      <c r="Y126" s="363"/>
      <c r="Z126" s="363"/>
    </row>
    <row r="127" spans="1:26" ht="25">
      <c r="A127" s="158"/>
      <c r="B127" s="69"/>
      <c r="C127" s="71" t="s">
        <v>3225</v>
      </c>
      <c r="D127" s="206">
        <v>2</v>
      </c>
      <c r="E127" s="206" t="s">
        <v>469</v>
      </c>
      <c r="F127" s="71"/>
      <c r="G127" s="69"/>
      <c r="H127" s="77"/>
      <c r="I127" s="300"/>
      <c r="J127" s="300"/>
      <c r="K127" s="77"/>
      <c r="L127" s="363"/>
      <c r="M127" s="363"/>
      <c r="N127" s="363"/>
      <c r="O127" s="363"/>
      <c r="P127" s="363"/>
      <c r="Q127" s="363"/>
      <c r="R127" s="363"/>
      <c r="S127" s="363"/>
      <c r="T127" s="363"/>
      <c r="U127" s="363"/>
      <c r="V127" s="363"/>
      <c r="W127" s="363"/>
      <c r="X127" s="363"/>
      <c r="Y127" s="363"/>
      <c r="Z127" s="363"/>
    </row>
    <row r="128" spans="1:26" ht="46.5" hidden="1" customHeight="1">
      <c r="A128" s="581" t="s">
        <v>1953</v>
      </c>
      <c r="B128" s="467" t="s">
        <v>520</v>
      </c>
      <c r="C128" s="106"/>
      <c r="D128" s="124"/>
      <c r="E128" s="141"/>
      <c r="F128" s="141"/>
      <c r="G128" s="141"/>
      <c r="H128" s="105"/>
      <c r="I128" s="105"/>
      <c r="J128" s="105"/>
      <c r="K128" s="105"/>
      <c r="L128" s="106"/>
      <c r="M128" s="106"/>
      <c r="N128" s="106"/>
      <c r="O128" s="106"/>
      <c r="P128" s="106"/>
      <c r="Q128" s="106"/>
      <c r="R128" s="106"/>
      <c r="S128" s="106"/>
      <c r="T128" s="106"/>
      <c r="U128" s="106"/>
      <c r="V128" s="106"/>
      <c r="W128" s="106"/>
      <c r="X128" s="106"/>
      <c r="Y128" s="106"/>
      <c r="Z128" s="106"/>
    </row>
    <row r="129" spans="1:26" ht="46.5" hidden="1" customHeight="1">
      <c r="A129" s="581" t="s">
        <v>521</v>
      </c>
      <c r="B129" s="173" t="s">
        <v>522</v>
      </c>
      <c r="C129" s="253"/>
      <c r="D129" s="124"/>
      <c r="E129" s="141"/>
      <c r="F129" s="141"/>
      <c r="G129" s="141"/>
      <c r="H129" s="105"/>
      <c r="I129" s="105"/>
      <c r="J129" s="105"/>
      <c r="K129" s="105"/>
      <c r="L129" s="106"/>
      <c r="M129" s="106"/>
      <c r="N129" s="106"/>
      <c r="O129" s="106"/>
      <c r="P129" s="106"/>
      <c r="Q129" s="106"/>
      <c r="R129" s="106"/>
      <c r="S129" s="106"/>
      <c r="T129" s="106"/>
      <c r="U129" s="106"/>
      <c r="V129" s="106"/>
      <c r="W129" s="106"/>
      <c r="X129" s="106"/>
      <c r="Y129" s="106"/>
      <c r="Z129" s="106"/>
    </row>
    <row r="130" spans="1:26" ht="23.25" customHeight="1">
      <c r="A130" s="158" t="s">
        <v>218</v>
      </c>
      <c r="B130" s="1629" t="s">
        <v>219</v>
      </c>
      <c r="C130" s="1701"/>
      <c r="D130" s="1701"/>
      <c r="E130" s="1701"/>
      <c r="F130" s="1702"/>
      <c r="G130" s="1703"/>
      <c r="H130" s="580"/>
      <c r="I130" s="300">
        <f>SUM(D131:D137)</f>
        <v>14</v>
      </c>
      <c r="J130" s="300">
        <f>COUNT(D131:D137)*2</f>
        <v>14</v>
      </c>
      <c r="K130" s="77"/>
      <c r="L130" s="363"/>
      <c r="M130" s="363"/>
      <c r="N130" s="363"/>
      <c r="O130" s="363"/>
      <c r="P130" s="363"/>
      <c r="Q130" s="363"/>
      <c r="R130" s="363"/>
      <c r="S130" s="363"/>
      <c r="T130" s="363"/>
      <c r="U130" s="363"/>
      <c r="V130" s="363"/>
      <c r="W130" s="363"/>
      <c r="X130" s="363"/>
      <c r="Y130" s="363"/>
      <c r="Z130" s="363"/>
    </row>
    <row r="131" spans="1:26" ht="50">
      <c r="A131" s="158" t="s">
        <v>1954</v>
      </c>
      <c r="B131" s="69" t="s">
        <v>524</v>
      </c>
      <c r="C131" s="462" t="s">
        <v>1955</v>
      </c>
      <c r="D131" s="206">
        <v>2</v>
      </c>
      <c r="E131" s="206" t="s">
        <v>469</v>
      </c>
      <c r="F131" s="93" t="s">
        <v>3226</v>
      </c>
      <c r="G131" s="69"/>
      <c r="H131" s="77"/>
      <c r="I131" s="300"/>
      <c r="J131" s="300"/>
      <c r="K131" s="77"/>
      <c r="L131" s="363"/>
      <c r="M131" s="363"/>
      <c r="N131" s="363"/>
      <c r="O131" s="363"/>
      <c r="P131" s="363"/>
      <c r="Q131" s="363"/>
      <c r="R131" s="363"/>
      <c r="S131" s="363"/>
      <c r="T131" s="363"/>
      <c r="U131" s="363"/>
      <c r="V131" s="363"/>
      <c r="W131" s="363"/>
      <c r="X131" s="363"/>
      <c r="Y131" s="363"/>
      <c r="Z131" s="363"/>
    </row>
    <row r="132" spans="1:26" ht="25">
      <c r="A132" s="158"/>
      <c r="B132" s="69"/>
      <c r="C132" s="93" t="s">
        <v>3227</v>
      </c>
      <c r="D132" s="206">
        <v>2</v>
      </c>
      <c r="E132" s="206" t="s">
        <v>469</v>
      </c>
      <c r="F132" s="93"/>
      <c r="G132" s="69"/>
      <c r="H132" s="77"/>
      <c r="I132" s="300"/>
      <c r="J132" s="300"/>
      <c r="K132" s="77"/>
      <c r="L132" s="363"/>
      <c r="M132" s="363"/>
      <c r="N132" s="363"/>
      <c r="O132" s="363"/>
      <c r="P132" s="363"/>
      <c r="Q132" s="363"/>
      <c r="R132" s="363"/>
      <c r="S132" s="363"/>
      <c r="T132" s="363"/>
      <c r="U132" s="363"/>
      <c r="V132" s="363"/>
      <c r="W132" s="363"/>
      <c r="X132" s="363"/>
      <c r="Y132" s="363"/>
      <c r="Z132" s="363"/>
    </row>
    <row r="133" spans="1:26" ht="50">
      <c r="A133" s="158"/>
      <c r="B133" s="69"/>
      <c r="C133" s="93" t="s">
        <v>3228</v>
      </c>
      <c r="D133" s="206">
        <v>2</v>
      </c>
      <c r="E133" s="206" t="s">
        <v>469</v>
      </c>
      <c r="F133" s="93"/>
      <c r="G133" s="69"/>
      <c r="H133" s="77"/>
      <c r="I133" s="300"/>
      <c r="J133" s="300"/>
      <c r="K133" s="77"/>
      <c r="L133" s="363"/>
      <c r="M133" s="363"/>
      <c r="N133" s="363"/>
      <c r="O133" s="363"/>
      <c r="P133" s="363"/>
      <c r="Q133" s="363"/>
      <c r="R133" s="363"/>
      <c r="S133" s="363"/>
      <c r="T133" s="363"/>
      <c r="U133" s="363"/>
      <c r="V133" s="363"/>
      <c r="W133" s="363"/>
      <c r="X133" s="363"/>
      <c r="Y133" s="363"/>
      <c r="Z133" s="363"/>
    </row>
    <row r="134" spans="1:26" ht="25">
      <c r="A134" s="158"/>
      <c r="B134" s="69"/>
      <c r="C134" s="93" t="s">
        <v>3229</v>
      </c>
      <c r="D134" s="206">
        <v>2</v>
      </c>
      <c r="E134" s="206" t="s">
        <v>469</v>
      </c>
      <c r="F134" s="478"/>
      <c r="G134" s="69"/>
      <c r="H134" s="77"/>
      <c r="I134" s="300"/>
      <c r="J134" s="300"/>
      <c r="K134" s="77"/>
      <c r="L134" s="363"/>
      <c r="M134" s="363"/>
      <c r="N134" s="363"/>
      <c r="O134" s="363"/>
      <c r="P134" s="363"/>
      <c r="Q134" s="363"/>
      <c r="R134" s="363"/>
      <c r="S134" s="363"/>
      <c r="T134" s="363"/>
      <c r="U134" s="363"/>
      <c r="V134" s="363"/>
      <c r="W134" s="363"/>
      <c r="X134" s="363"/>
      <c r="Y134" s="363"/>
      <c r="Z134" s="363"/>
    </row>
    <row r="135" spans="1:26" ht="150">
      <c r="A135" s="158" t="s">
        <v>1958</v>
      </c>
      <c r="B135" s="146" t="s">
        <v>528</v>
      </c>
      <c r="C135" s="148" t="s">
        <v>2639</v>
      </c>
      <c r="D135" s="206">
        <v>2</v>
      </c>
      <c r="E135" s="183" t="s">
        <v>324</v>
      </c>
      <c r="F135" s="146" t="s">
        <v>530</v>
      </c>
      <c r="G135" s="69"/>
      <c r="H135" s="77"/>
      <c r="I135" s="300"/>
      <c r="J135" s="300"/>
      <c r="K135" s="77"/>
      <c r="L135" s="363"/>
      <c r="M135" s="363"/>
      <c r="N135" s="363"/>
      <c r="O135" s="363"/>
      <c r="P135" s="363"/>
      <c r="Q135" s="363"/>
      <c r="R135" s="363"/>
      <c r="S135" s="363"/>
      <c r="T135" s="363"/>
      <c r="U135" s="363"/>
      <c r="V135" s="363"/>
      <c r="W135" s="363"/>
      <c r="X135" s="363"/>
      <c r="Y135" s="363"/>
      <c r="Z135" s="363"/>
    </row>
    <row r="136" spans="1:26" ht="75">
      <c r="A136" s="158" t="s">
        <v>1960</v>
      </c>
      <c r="B136" s="69" t="s">
        <v>533</v>
      </c>
      <c r="C136" s="69" t="s">
        <v>534</v>
      </c>
      <c r="D136" s="206">
        <v>2</v>
      </c>
      <c r="E136" s="206" t="s">
        <v>2643</v>
      </c>
      <c r="F136" s="69"/>
      <c r="G136" s="69"/>
      <c r="H136" s="77"/>
      <c r="I136" s="300"/>
      <c r="J136" s="300"/>
      <c r="K136" s="77"/>
      <c r="L136" s="363"/>
      <c r="M136" s="363"/>
      <c r="N136" s="363"/>
      <c r="O136" s="363"/>
      <c r="P136" s="363"/>
      <c r="Q136" s="363"/>
      <c r="R136" s="363"/>
      <c r="S136" s="363"/>
      <c r="T136" s="363"/>
      <c r="U136" s="363"/>
      <c r="V136" s="363"/>
      <c r="W136" s="363"/>
      <c r="X136" s="363"/>
      <c r="Y136" s="363"/>
      <c r="Z136" s="363"/>
    </row>
    <row r="137" spans="1:26" ht="125">
      <c r="A137" s="158" t="s">
        <v>1962</v>
      </c>
      <c r="B137" s="69" t="s">
        <v>537</v>
      </c>
      <c r="C137" s="93" t="s">
        <v>2651</v>
      </c>
      <c r="D137" s="206">
        <v>2</v>
      </c>
      <c r="E137" s="206" t="s">
        <v>324</v>
      </c>
      <c r="F137" s="69"/>
      <c r="G137" s="69"/>
      <c r="H137" s="77"/>
      <c r="I137" s="300"/>
      <c r="J137" s="300"/>
      <c r="K137" s="77"/>
      <c r="L137" s="363"/>
      <c r="M137" s="363"/>
      <c r="N137" s="363"/>
      <c r="O137" s="363"/>
      <c r="P137" s="363"/>
      <c r="Q137" s="363"/>
      <c r="R137" s="363"/>
      <c r="S137" s="363"/>
      <c r="T137" s="363"/>
      <c r="U137" s="363"/>
      <c r="V137" s="363"/>
      <c r="W137" s="363"/>
      <c r="X137" s="363"/>
      <c r="Y137" s="363"/>
      <c r="Z137" s="363"/>
    </row>
    <row r="138" spans="1:26" ht="69" customHeight="1">
      <c r="A138" s="158" t="s">
        <v>220</v>
      </c>
      <c r="B138" s="1629" t="s">
        <v>221</v>
      </c>
      <c r="C138" s="1701"/>
      <c r="D138" s="1701"/>
      <c r="E138" s="1701"/>
      <c r="F138" s="1702"/>
      <c r="G138" s="1703"/>
      <c r="H138" s="580"/>
      <c r="I138" s="300">
        <f>SUM(D139:D143)</f>
        <v>6</v>
      </c>
      <c r="J138" s="300">
        <f>COUNT(D139:D143)*2</f>
        <v>6</v>
      </c>
      <c r="K138" s="77"/>
      <c r="L138" s="363"/>
      <c r="M138" s="363"/>
      <c r="N138" s="363"/>
      <c r="O138" s="363"/>
      <c r="P138" s="363"/>
      <c r="Q138" s="363"/>
      <c r="R138" s="363"/>
      <c r="S138" s="363"/>
      <c r="T138" s="363"/>
      <c r="U138" s="363"/>
      <c r="V138" s="363"/>
      <c r="W138" s="363"/>
      <c r="X138" s="363"/>
      <c r="Y138" s="363"/>
      <c r="Z138" s="363"/>
    </row>
    <row r="139" spans="1:26" ht="75">
      <c r="A139" s="158" t="s">
        <v>1966</v>
      </c>
      <c r="B139" s="69" t="s">
        <v>541</v>
      </c>
      <c r="C139" s="93" t="s">
        <v>3230</v>
      </c>
      <c r="D139" s="206">
        <v>2</v>
      </c>
      <c r="E139" s="206" t="s">
        <v>369</v>
      </c>
      <c r="F139" s="69"/>
      <c r="G139" s="69"/>
      <c r="H139" s="77"/>
      <c r="I139" s="300"/>
      <c r="J139" s="300"/>
      <c r="K139" s="77"/>
      <c r="L139" s="363"/>
      <c r="M139" s="363"/>
      <c r="N139" s="363"/>
      <c r="O139" s="363"/>
      <c r="P139" s="363"/>
      <c r="Q139" s="363"/>
      <c r="R139" s="363"/>
      <c r="S139" s="363"/>
      <c r="T139" s="363"/>
      <c r="U139" s="363"/>
      <c r="V139" s="363"/>
      <c r="W139" s="363"/>
      <c r="X139" s="363"/>
      <c r="Y139" s="363"/>
      <c r="Z139" s="363"/>
    </row>
    <row r="140" spans="1:26" ht="30.75" hidden="1" customHeight="1">
      <c r="A140" s="581" t="s">
        <v>1968</v>
      </c>
      <c r="B140" s="467" t="s">
        <v>544</v>
      </c>
      <c r="C140" s="179"/>
      <c r="D140" s="124"/>
      <c r="E140" s="141"/>
      <c r="F140" s="141"/>
      <c r="G140" s="141"/>
      <c r="H140" s="105"/>
      <c r="I140" s="105"/>
      <c r="J140" s="105"/>
      <c r="K140" s="105"/>
      <c r="L140" s="106"/>
      <c r="M140" s="106"/>
      <c r="N140" s="106"/>
      <c r="O140" s="106"/>
      <c r="P140" s="106"/>
      <c r="Q140" s="106"/>
      <c r="R140" s="106"/>
      <c r="S140" s="106"/>
      <c r="T140" s="106"/>
      <c r="U140" s="106"/>
      <c r="V140" s="106"/>
      <c r="W140" s="106"/>
      <c r="X140" s="106"/>
      <c r="Y140" s="106"/>
      <c r="Z140" s="106"/>
    </row>
    <row r="141" spans="1:26" ht="30.75" hidden="1" customHeight="1">
      <c r="A141" s="581" t="s">
        <v>1969</v>
      </c>
      <c r="B141" s="467" t="s">
        <v>547</v>
      </c>
      <c r="C141" s="179"/>
      <c r="D141" s="124"/>
      <c r="E141" s="141"/>
      <c r="F141" s="141"/>
      <c r="G141" s="141"/>
      <c r="H141" s="105"/>
      <c r="I141" s="105"/>
      <c r="J141" s="105"/>
      <c r="K141" s="105"/>
      <c r="L141" s="106"/>
      <c r="M141" s="106"/>
      <c r="N141" s="106"/>
      <c r="O141" s="106"/>
      <c r="P141" s="106"/>
      <c r="Q141" s="106"/>
      <c r="R141" s="106"/>
      <c r="S141" s="106"/>
      <c r="T141" s="106"/>
      <c r="U141" s="106"/>
      <c r="V141" s="106"/>
      <c r="W141" s="106"/>
      <c r="X141" s="106"/>
      <c r="Y141" s="106"/>
      <c r="Z141" s="106"/>
    </row>
    <row r="142" spans="1:26" ht="75">
      <c r="A142" s="158" t="s">
        <v>1970</v>
      </c>
      <c r="B142" s="69" t="s">
        <v>551</v>
      </c>
      <c r="C142" s="93" t="s">
        <v>3231</v>
      </c>
      <c r="D142" s="206">
        <v>2</v>
      </c>
      <c r="E142" s="206" t="s">
        <v>553</v>
      </c>
      <c r="F142" s="69"/>
      <c r="G142" s="69"/>
      <c r="H142" s="77"/>
      <c r="I142" s="300"/>
      <c r="J142" s="300"/>
      <c r="K142" s="77"/>
      <c r="L142" s="363"/>
      <c r="M142" s="363"/>
      <c r="N142" s="363"/>
      <c r="O142" s="363"/>
      <c r="P142" s="363"/>
      <c r="Q142" s="363"/>
      <c r="R142" s="363"/>
      <c r="S142" s="363"/>
      <c r="T142" s="363"/>
      <c r="U142" s="363"/>
      <c r="V142" s="363"/>
      <c r="W142" s="363"/>
      <c r="X142" s="363"/>
      <c r="Y142" s="363"/>
      <c r="Z142" s="363"/>
    </row>
    <row r="143" spans="1:26" ht="75">
      <c r="A143" s="158" t="s">
        <v>1973</v>
      </c>
      <c r="B143" s="69" t="s">
        <v>556</v>
      </c>
      <c r="C143" s="93" t="s">
        <v>557</v>
      </c>
      <c r="D143" s="206">
        <v>2</v>
      </c>
      <c r="E143" s="206" t="s">
        <v>469</v>
      </c>
      <c r="F143" s="69"/>
      <c r="G143" s="69"/>
      <c r="H143" s="77"/>
      <c r="I143" s="300"/>
      <c r="J143" s="300"/>
      <c r="K143" s="77"/>
      <c r="L143" s="363"/>
      <c r="M143" s="363"/>
      <c r="N143" s="363"/>
      <c r="O143" s="363"/>
      <c r="P143" s="363"/>
      <c r="Q143" s="363"/>
      <c r="R143" s="363"/>
      <c r="S143" s="363"/>
      <c r="T143" s="363"/>
      <c r="U143" s="363"/>
      <c r="V143" s="363"/>
      <c r="W143" s="363"/>
      <c r="X143" s="363"/>
      <c r="Y143" s="363"/>
      <c r="Z143" s="363"/>
    </row>
    <row r="144" spans="1:26" ht="67.5" customHeight="1">
      <c r="A144" s="158" t="s">
        <v>222</v>
      </c>
      <c r="B144" s="1629" t="s">
        <v>223</v>
      </c>
      <c r="C144" s="1701"/>
      <c r="D144" s="1701"/>
      <c r="E144" s="1701"/>
      <c r="F144" s="1702"/>
      <c r="G144" s="1703"/>
      <c r="H144" s="580"/>
      <c r="I144" s="300">
        <f>SUM(D145:D155)</f>
        <v>20</v>
      </c>
      <c r="J144" s="300">
        <f>COUNT(D145:D155)*2</f>
        <v>20</v>
      </c>
      <c r="K144" s="77"/>
      <c r="L144" s="363"/>
      <c r="M144" s="363"/>
      <c r="N144" s="363"/>
      <c r="O144" s="363"/>
      <c r="P144" s="363"/>
      <c r="Q144" s="363"/>
      <c r="R144" s="363"/>
      <c r="S144" s="363"/>
      <c r="T144" s="363"/>
      <c r="U144" s="363"/>
      <c r="V144" s="363"/>
      <c r="W144" s="363"/>
      <c r="X144" s="363"/>
      <c r="Y144" s="363"/>
      <c r="Z144" s="363"/>
    </row>
    <row r="145" spans="1:26" ht="100">
      <c r="A145" s="158" t="s">
        <v>558</v>
      </c>
      <c r="B145" s="69" t="s">
        <v>559</v>
      </c>
      <c r="C145" s="462" t="s">
        <v>3232</v>
      </c>
      <c r="D145" s="206">
        <v>2</v>
      </c>
      <c r="E145" s="206" t="s">
        <v>561</v>
      </c>
      <c r="F145" s="69"/>
      <c r="G145" s="69"/>
      <c r="H145" s="77"/>
      <c r="I145" s="300"/>
      <c r="J145" s="300"/>
      <c r="K145" s="77"/>
      <c r="L145" s="363"/>
      <c r="M145" s="363"/>
      <c r="N145" s="363"/>
      <c r="O145" s="363"/>
      <c r="P145" s="363"/>
      <c r="Q145" s="363"/>
      <c r="R145" s="363"/>
      <c r="S145" s="363"/>
      <c r="T145" s="363"/>
      <c r="U145" s="363"/>
      <c r="V145" s="363"/>
      <c r="W145" s="363"/>
      <c r="X145" s="363"/>
      <c r="Y145" s="363"/>
      <c r="Z145" s="363"/>
    </row>
    <row r="146" spans="1:26" ht="25">
      <c r="A146" s="158"/>
      <c r="B146" s="146"/>
      <c r="C146" s="589" t="s">
        <v>3233</v>
      </c>
      <c r="D146" s="206">
        <v>2</v>
      </c>
      <c r="E146" s="206" t="s">
        <v>561</v>
      </c>
      <c r="F146" s="146"/>
      <c r="G146" s="69"/>
      <c r="H146" s="77"/>
      <c r="I146" s="300"/>
      <c r="J146" s="300"/>
      <c r="K146" s="77"/>
      <c r="L146" s="363"/>
      <c r="M146" s="363"/>
      <c r="N146" s="363"/>
      <c r="O146" s="363"/>
      <c r="P146" s="363"/>
      <c r="Q146" s="363"/>
      <c r="R146" s="363"/>
      <c r="S146" s="363"/>
      <c r="T146" s="363"/>
      <c r="U146" s="363"/>
      <c r="V146" s="363"/>
      <c r="W146" s="363"/>
      <c r="X146" s="363"/>
      <c r="Y146" s="363"/>
      <c r="Z146" s="363"/>
    </row>
    <row r="147" spans="1:26" ht="25">
      <c r="A147" s="158"/>
      <c r="B147" s="69"/>
      <c r="C147" s="462" t="s">
        <v>3234</v>
      </c>
      <c r="D147" s="206">
        <v>2</v>
      </c>
      <c r="E147" s="206" t="s">
        <v>561</v>
      </c>
      <c r="F147" s="69"/>
      <c r="G147" s="69"/>
      <c r="H147" s="77"/>
      <c r="I147" s="300"/>
      <c r="J147" s="300"/>
      <c r="K147" s="77"/>
      <c r="L147" s="363"/>
      <c r="M147" s="363"/>
      <c r="N147" s="363"/>
      <c r="O147" s="363"/>
      <c r="P147" s="363"/>
      <c r="Q147" s="363"/>
      <c r="R147" s="363"/>
      <c r="S147" s="363"/>
      <c r="T147" s="363"/>
      <c r="U147" s="363"/>
      <c r="V147" s="363"/>
      <c r="W147" s="363"/>
      <c r="X147" s="363"/>
      <c r="Y147" s="363"/>
      <c r="Z147" s="363"/>
    </row>
    <row r="148" spans="1:26" ht="25">
      <c r="A148" s="158"/>
      <c r="B148" s="69"/>
      <c r="C148" s="462" t="s">
        <v>3235</v>
      </c>
      <c r="D148" s="206">
        <v>2</v>
      </c>
      <c r="E148" s="206" t="s">
        <v>561</v>
      </c>
      <c r="F148" s="69"/>
      <c r="G148" s="69"/>
      <c r="H148" s="77"/>
      <c r="I148" s="300"/>
      <c r="J148" s="300"/>
      <c r="K148" s="77"/>
      <c r="L148" s="363"/>
      <c r="M148" s="363"/>
      <c r="N148" s="363"/>
      <c r="O148" s="363"/>
      <c r="P148" s="363"/>
      <c r="Q148" s="363"/>
      <c r="R148" s="363"/>
      <c r="S148" s="363"/>
      <c r="T148" s="363"/>
      <c r="U148" s="363"/>
      <c r="V148" s="363"/>
      <c r="W148" s="363"/>
      <c r="X148" s="363"/>
      <c r="Y148" s="363"/>
      <c r="Z148" s="363"/>
    </row>
    <row r="149" spans="1:26" ht="50">
      <c r="A149" s="158"/>
      <c r="B149" s="69"/>
      <c r="C149" s="462" t="s">
        <v>3236</v>
      </c>
      <c r="D149" s="206">
        <v>2</v>
      </c>
      <c r="E149" s="206" t="s">
        <v>561</v>
      </c>
      <c r="F149" s="69"/>
      <c r="G149" s="69"/>
      <c r="H149" s="77"/>
      <c r="I149" s="300"/>
      <c r="J149" s="300"/>
      <c r="K149" s="77"/>
      <c r="L149" s="363"/>
      <c r="M149" s="363"/>
      <c r="N149" s="363"/>
      <c r="O149" s="363"/>
      <c r="P149" s="363"/>
      <c r="Q149" s="363"/>
      <c r="R149" s="363"/>
      <c r="S149" s="363"/>
      <c r="T149" s="363"/>
      <c r="U149" s="363"/>
      <c r="V149" s="363"/>
      <c r="W149" s="363"/>
      <c r="X149" s="363"/>
      <c r="Y149" s="363"/>
      <c r="Z149" s="363"/>
    </row>
    <row r="150" spans="1:26" ht="25">
      <c r="A150" s="158"/>
      <c r="B150" s="69"/>
      <c r="C150" s="462" t="s">
        <v>3237</v>
      </c>
      <c r="D150" s="206">
        <v>2</v>
      </c>
      <c r="E150" s="206" t="s">
        <v>561</v>
      </c>
      <c r="F150" s="69"/>
      <c r="G150" s="69"/>
      <c r="H150" s="77"/>
      <c r="I150" s="300"/>
      <c r="J150" s="300"/>
      <c r="K150" s="77"/>
      <c r="L150" s="363"/>
      <c r="M150" s="363"/>
      <c r="N150" s="363"/>
      <c r="O150" s="363"/>
      <c r="P150" s="363"/>
      <c r="Q150" s="363"/>
      <c r="R150" s="363"/>
      <c r="S150" s="363"/>
      <c r="T150" s="363"/>
      <c r="U150" s="363"/>
      <c r="V150" s="363"/>
      <c r="W150" s="363"/>
      <c r="X150" s="363"/>
      <c r="Y150" s="363"/>
      <c r="Z150" s="363"/>
    </row>
    <row r="151" spans="1:26" ht="75">
      <c r="A151" s="158" t="s">
        <v>1977</v>
      </c>
      <c r="B151" s="69" t="s">
        <v>563</v>
      </c>
      <c r="C151" s="69" t="s">
        <v>564</v>
      </c>
      <c r="D151" s="206">
        <v>2</v>
      </c>
      <c r="E151" s="206" t="s">
        <v>561</v>
      </c>
      <c r="F151" s="69"/>
      <c r="G151" s="69"/>
      <c r="H151" s="77"/>
      <c r="I151" s="300"/>
      <c r="J151" s="300"/>
      <c r="K151" s="77"/>
      <c r="L151" s="363"/>
      <c r="M151" s="363"/>
      <c r="N151" s="363"/>
      <c r="O151" s="363"/>
      <c r="P151" s="363"/>
      <c r="Q151" s="363"/>
      <c r="R151" s="363"/>
      <c r="S151" s="363"/>
      <c r="T151" s="363"/>
      <c r="U151" s="363"/>
      <c r="V151" s="363"/>
      <c r="W151" s="363"/>
      <c r="X151" s="363"/>
      <c r="Y151" s="363"/>
      <c r="Z151" s="363"/>
    </row>
    <row r="152" spans="1:26" ht="75">
      <c r="A152" s="158" t="s">
        <v>1980</v>
      </c>
      <c r="B152" s="69" t="s">
        <v>566</v>
      </c>
      <c r="C152" s="69" t="s">
        <v>567</v>
      </c>
      <c r="D152" s="206">
        <v>2</v>
      </c>
      <c r="E152" s="206" t="s">
        <v>561</v>
      </c>
      <c r="F152" s="69"/>
      <c r="G152" s="69"/>
      <c r="H152" s="77"/>
      <c r="I152" s="300"/>
      <c r="J152" s="300"/>
      <c r="K152" s="77"/>
      <c r="L152" s="363"/>
      <c r="M152" s="363"/>
      <c r="N152" s="363"/>
      <c r="O152" s="363"/>
      <c r="P152" s="363"/>
      <c r="Q152" s="363"/>
      <c r="R152" s="363"/>
      <c r="S152" s="363"/>
      <c r="T152" s="363"/>
      <c r="U152" s="363"/>
      <c r="V152" s="363"/>
      <c r="W152" s="363"/>
      <c r="X152" s="363"/>
      <c r="Y152" s="363"/>
      <c r="Z152" s="363"/>
    </row>
    <row r="153" spans="1:26" ht="62.25" hidden="1" customHeight="1">
      <c r="A153" s="581" t="s">
        <v>1981</v>
      </c>
      <c r="B153" s="467" t="s">
        <v>569</v>
      </c>
      <c r="C153" s="150"/>
      <c r="D153" s="124"/>
      <c r="E153" s="141"/>
      <c r="F153" s="141"/>
      <c r="G153" s="141"/>
      <c r="H153" s="105"/>
      <c r="I153" s="105"/>
      <c r="J153" s="105"/>
      <c r="K153" s="105"/>
      <c r="L153" s="106"/>
      <c r="M153" s="106"/>
      <c r="N153" s="106"/>
      <c r="O153" s="106"/>
      <c r="P153" s="106"/>
      <c r="Q153" s="106"/>
      <c r="R153" s="106"/>
      <c r="S153" s="106"/>
      <c r="T153" s="106"/>
      <c r="U153" s="106"/>
      <c r="V153" s="106"/>
      <c r="W153" s="106"/>
      <c r="X153" s="106"/>
      <c r="Y153" s="106"/>
      <c r="Z153" s="106"/>
    </row>
    <row r="154" spans="1:26" ht="100">
      <c r="A154" s="158" t="s">
        <v>1983</v>
      </c>
      <c r="B154" s="69" t="s">
        <v>573</v>
      </c>
      <c r="C154" s="93" t="s">
        <v>1984</v>
      </c>
      <c r="D154" s="206">
        <v>2</v>
      </c>
      <c r="E154" s="206" t="s">
        <v>571</v>
      </c>
      <c r="F154" s="69"/>
      <c r="G154" s="69"/>
      <c r="H154" s="77"/>
      <c r="I154" s="300"/>
      <c r="J154" s="300"/>
      <c r="K154" s="77"/>
      <c r="L154" s="363"/>
      <c r="M154" s="363"/>
      <c r="N154" s="363"/>
      <c r="O154" s="363"/>
      <c r="P154" s="363"/>
      <c r="Q154" s="363"/>
      <c r="R154" s="363"/>
      <c r="S154" s="363"/>
      <c r="T154" s="363"/>
      <c r="U154" s="363"/>
      <c r="V154" s="363"/>
      <c r="W154" s="363"/>
      <c r="X154" s="363"/>
      <c r="Y154" s="363"/>
      <c r="Z154" s="363"/>
    </row>
    <row r="155" spans="1:26" ht="25">
      <c r="A155" s="158"/>
      <c r="B155" s="69"/>
      <c r="C155" s="93" t="s">
        <v>3238</v>
      </c>
      <c r="D155" s="206">
        <v>2</v>
      </c>
      <c r="E155" s="206" t="s">
        <v>571</v>
      </c>
      <c r="F155" s="69"/>
      <c r="G155" s="69"/>
      <c r="H155" s="77"/>
      <c r="I155" s="300"/>
      <c r="J155" s="300"/>
      <c r="K155" s="77"/>
      <c r="L155" s="363"/>
      <c r="M155" s="363"/>
      <c r="N155" s="363"/>
      <c r="O155" s="363"/>
      <c r="P155" s="363"/>
      <c r="Q155" s="363"/>
      <c r="R155" s="363"/>
      <c r="S155" s="363"/>
      <c r="T155" s="363"/>
      <c r="U155" s="363"/>
      <c r="V155" s="363"/>
      <c r="W155" s="363"/>
      <c r="X155" s="363"/>
      <c r="Y155" s="363"/>
      <c r="Z155" s="363"/>
    </row>
    <row r="156" spans="1:26" ht="46.5" hidden="1" customHeight="1">
      <c r="A156" s="581" t="s">
        <v>574</v>
      </c>
      <c r="B156" s="491" t="s">
        <v>575</v>
      </c>
      <c r="C156" s="106"/>
      <c r="D156" s="124"/>
      <c r="E156" s="141"/>
      <c r="F156" s="141"/>
      <c r="G156" s="141"/>
      <c r="H156" s="105"/>
      <c r="I156" s="105"/>
      <c r="J156" s="105"/>
      <c r="K156" s="105"/>
      <c r="L156" s="106"/>
      <c r="M156" s="106"/>
      <c r="N156" s="106"/>
      <c r="O156" s="106"/>
      <c r="P156" s="106"/>
      <c r="Q156" s="106"/>
      <c r="R156" s="106"/>
      <c r="S156" s="106"/>
      <c r="T156" s="106"/>
      <c r="U156" s="106"/>
      <c r="V156" s="106"/>
      <c r="W156" s="106"/>
      <c r="X156" s="106"/>
      <c r="Y156" s="106"/>
      <c r="Z156" s="106"/>
    </row>
    <row r="157" spans="1:26" ht="72" customHeight="1">
      <c r="A157" s="89" t="s">
        <v>63</v>
      </c>
      <c r="B157" s="1629" t="s">
        <v>64</v>
      </c>
      <c r="C157" s="1701"/>
      <c r="D157" s="1701"/>
      <c r="E157" s="1701"/>
      <c r="F157" s="1702"/>
      <c r="G157" s="1703"/>
      <c r="H157" s="580"/>
      <c r="I157" s="287">
        <f>SUM(D163:D172)</f>
        <v>20</v>
      </c>
      <c r="J157" s="287">
        <f>COUNT(D163:D172)*2</f>
        <v>20</v>
      </c>
      <c r="K157" s="62"/>
      <c r="L157" s="63"/>
      <c r="M157" s="63"/>
      <c r="N157" s="63"/>
      <c r="O157" s="63"/>
      <c r="P157" s="63"/>
      <c r="Q157" s="63"/>
      <c r="R157" s="63"/>
      <c r="S157" s="63"/>
      <c r="T157" s="63"/>
      <c r="U157" s="63"/>
      <c r="V157" s="63"/>
      <c r="W157" s="63"/>
      <c r="X157" s="63"/>
      <c r="Y157" s="63"/>
      <c r="Z157" s="63"/>
    </row>
    <row r="158" spans="1:26" ht="72" hidden="1" customHeight="1">
      <c r="A158" s="334" t="s">
        <v>576</v>
      </c>
      <c r="B158" s="179" t="s">
        <v>577</v>
      </c>
      <c r="C158" s="179" t="s">
        <v>578</v>
      </c>
      <c r="D158" s="180"/>
      <c r="E158" s="141"/>
      <c r="F158" s="179" t="s">
        <v>579</v>
      </c>
      <c r="G158" s="472"/>
      <c r="H158" s="583"/>
      <c r="I158" s="105"/>
      <c r="J158" s="105"/>
      <c r="K158" s="105"/>
      <c r="L158" s="106"/>
      <c r="M158" s="106"/>
      <c r="N158" s="106"/>
      <c r="O158" s="106"/>
      <c r="P158" s="106"/>
      <c r="Q158" s="106"/>
      <c r="R158" s="106"/>
      <c r="S158" s="106"/>
      <c r="T158" s="106"/>
      <c r="U158" s="106"/>
      <c r="V158" s="106"/>
      <c r="W158" s="106"/>
      <c r="X158" s="106"/>
      <c r="Y158" s="106"/>
      <c r="Z158" s="106"/>
    </row>
    <row r="159" spans="1:26" ht="42.75" hidden="1" customHeight="1">
      <c r="A159" s="334" t="s">
        <v>580</v>
      </c>
      <c r="B159" s="179" t="s">
        <v>581</v>
      </c>
      <c r="C159" s="179" t="s">
        <v>582</v>
      </c>
      <c r="D159" s="180"/>
      <c r="E159" s="141"/>
      <c r="F159" s="179" t="s">
        <v>583</v>
      </c>
      <c r="G159" s="472"/>
      <c r="H159" s="583"/>
      <c r="I159" s="105"/>
      <c r="J159" s="105"/>
      <c r="K159" s="105"/>
      <c r="L159" s="106"/>
      <c r="M159" s="106"/>
      <c r="N159" s="106"/>
      <c r="O159" s="106"/>
      <c r="P159" s="106"/>
      <c r="Q159" s="106"/>
      <c r="R159" s="106"/>
      <c r="S159" s="106"/>
      <c r="T159" s="106"/>
      <c r="U159" s="106"/>
      <c r="V159" s="106"/>
      <c r="W159" s="106"/>
      <c r="X159" s="106"/>
      <c r="Y159" s="106"/>
      <c r="Z159" s="106"/>
    </row>
    <row r="160" spans="1:26" ht="114.75" hidden="1" customHeight="1">
      <c r="A160" s="334" t="s">
        <v>584</v>
      </c>
      <c r="B160" s="179" t="s">
        <v>585</v>
      </c>
      <c r="C160" s="179" t="s">
        <v>586</v>
      </c>
      <c r="D160" s="180"/>
      <c r="E160" s="141"/>
      <c r="F160" s="179" t="s">
        <v>587</v>
      </c>
      <c r="G160" s="472"/>
      <c r="H160" s="583"/>
      <c r="I160" s="105"/>
      <c r="J160" s="105"/>
      <c r="K160" s="105"/>
      <c r="L160" s="106"/>
      <c r="M160" s="106"/>
      <c r="N160" s="106"/>
      <c r="O160" s="106"/>
      <c r="P160" s="106"/>
      <c r="Q160" s="106"/>
      <c r="R160" s="106"/>
      <c r="S160" s="106"/>
      <c r="T160" s="106"/>
      <c r="U160" s="106"/>
      <c r="V160" s="106"/>
      <c r="W160" s="106"/>
      <c r="X160" s="106"/>
      <c r="Y160" s="106"/>
      <c r="Z160" s="106"/>
    </row>
    <row r="161" spans="1:26" ht="72" hidden="1" customHeight="1">
      <c r="A161" s="334" t="s">
        <v>588</v>
      </c>
      <c r="B161" s="179" t="s">
        <v>589</v>
      </c>
      <c r="C161" s="179" t="s">
        <v>590</v>
      </c>
      <c r="D161" s="180"/>
      <c r="E161" s="141"/>
      <c r="F161" s="179" t="s">
        <v>591</v>
      </c>
      <c r="G161" s="472"/>
      <c r="H161" s="583"/>
      <c r="I161" s="105"/>
      <c r="J161" s="105"/>
      <c r="K161" s="105"/>
      <c r="L161" s="106"/>
      <c r="M161" s="106"/>
      <c r="N161" s="106"/>
      <c r="O161" s="106"/>
      <c r="P161" s="106"/>
      <c r="Q161" s="106"/>
      <c r="R161" s="106"/>
      <c r="S161" s="106"/>
      <c r="T161" s="106"/>
      <c r="U161" s="106"/>
      <c r="V161" s="106"/>
      <c r="W161" s="106"/>
      <c r="X161" s="106"/>
      <c r="Y161" s="106"/>
      <c r="Z161" s="106"/>
    </row>
    <row r="162" spans="1:26" ht="114.75" hidden="1" customHeight="1">
      <c r="A162" s="334" t="s">
        <v>592</v>
      </c>
      <c r="B162" s="179" t="s">
        <v>593</v>
      </c>
      <c r="C162" s="179" t="s">
        <v>594</v>
      </c>
      <c r="D162" s="180"/>
      <c r="E162" s="141"/>
      <c r="F162" s="179" t="s">
        <v>595</v>
      </c>
      <c r="G162" s="472"/>
      <c r="H162" s="583"/>
      <c r="I162" s="105"/>
      <c r="J162" s="105"/>
      <c r="K162" s="105"/>
      <c r="L162" s="106"/>
      <c r="M162" s="106"/>
      <c r="N162" s="106"/>
      <c r="O162" s="106"/>
      <c r="P162" s="106"/>
      <c r="Q162" s="106"/>
      <c r="R162" s="106"/>
      <c r="S162" s="106"/>
      <c r="T162" s="106"/>
      <c r="U162" s="106"/>
      <c r="V162" s="106"/>
      <c r="W162" s="106"/>
      <c r="X162" s="106"/>
      <c r="Y162" s="106"/>
      <c r="Z162" s="106"/>
    </row>
    <row r="163" spans="1:26" ht="409.6">
      <c r="A163" s="158" t="s">
        <v>596</v>
      </c>
      <c r="B163" s="146" t="s">
        <v>597</v>
      </c>
      <c r="C163" s="146" t="s">
        <v>598</v>
      </c>
      <c r="D163" s="206">
        <v>2</v>
      </c>
      <c r="E163" s="147" t="s">
        <v>599</v>
      </c>
      <c r="F163" s="146" t="s">
        <v>3239</v>
      </c>
      <c r="G163" s="107"/>
      <c r="H163" s="281"/>
      <c r="I163" s="287"/>
      <c r="J163" s="287"/>
      <c r="K163" s="62"/>
      <c r="L163" s="63"/>
      <c r="M163" s="63"/>
      <c r="N163" s="63"/>
      <c r="O163" s="63"/>
      <c r="P163" s="63"/>
      <c r="Q163" s="63"/>
      <c r="R163" s="63"/>
      <c r="S163" s="63"/>
      <c r="T163" s="63"/>
      <c r="U163" s="63"/>
      <c r="V163" s="63"/>
      <c r="W163" s="63"/>
      <c r="X163" s="63"/>
      <c r="Y163" s="63"/>
      <c r="Z163" s="63"/>
    </row>
    <row r="164" spans="1:26" ht="25">
      <c r="A164" s="158"/>
      <c r="B164" s="146"/>
      <c r="C164" s="146" t="s">
        <v>601</v>
      </c>
      <c r="D164" s="206">
        <v>2</v>
      </c>
      <c r="E164" s="147" t="s">
        <v>599</v>
      </c>
      <c r="F164" s="146"/>
      <c r="G164" s="107"/>
      <c r="H164" s="281"/>
      <c r="I164" s="287"/>
      <c r="J164" s="287"/>
      <c r="K164" s="62"/>
      <c r="L164" s="63"/>
      <c r="M164" s="63"/>
      <c r="N164" s="63"/>
      <c r="O164" s="63"/>
      <c r="P164" s="63"/>
      <c r="Q164" s="63"/>
      <c r="R164" s="63"/>
      <c r="S164" s="63"/>
      <c r="T164" s="63"/>
      <c r="U164" s="63"/>
      <c r="V164" s="63"/>
      <c r="W164" s="63"/>
      <c r="X164" s="63"/>
      <c r="Y164" s="63"/>
      <c r="Z164" s="63"/>
    </row>
    <row r="165" spans="1:26" ht="75">
      <c r="A165" s="158"/>
      <c r="B165" s="146"/>
      <c r="C165" s="146" t="s">
        <v>602</v>
      </c>
      <c r="D165" s="206">
        <v>2</v>
      </c>
      <c r="E165" s="147" t="s">
        <v>599</v>
      </c>
      <c r="F165" s="146" t="s">
        <v>603</v>
      </c>
      <c r="G165" s="107"/>
      <c r="H165" s="281"/>
      <c r="I165" s="287"/>
      <c r="J165" s="287"/>
      <c r="K165" s="62"/>
      <c r="L165" s="63"/>
      <c r="M165" s="63"/>
      <c r="N165" s="63"/>
      <c r="O165" s="63"/>
      <c r="P165" s="63"/>
      <c r="Q165" s="63"/>
      <c r="R165" s="63"/>
      <c r="S165" s="63"/>
      <c r="T165" s="63"/>
      <c r="U165" s="63"/>
      <c r="V165" s="63"/>
      <c r="W165" s="63"/>
      <c r="X165" s="63"/>
      <c r="Y165" s="63"/>
      <c r="Z165" s="63"/>
    </row>
    <row r="166" spans="1:26" ht="75">
      <c r="A166" s="158"/>
      <c r="B166" s="146"/>
      <c r="C166" s="592" t="s">
        <v>3240</v>
      </c>
      <c r="D166" s="206">
        <v>2</v>
      </c>
      <c r="E166" s="147" t="s">
        <v>599</v>
      </c>
      <c r="F166" s="146" t="s">
        <v>3241</v>
      </c>
      <c r="G166" s="107"/>
      <c r="H166" s="281"/>
      <c r="I166" s="287"/>
      <c r="J166" s="287"/>
      <c r="K166" s="62"/>
      <c r="L166" s="63"/>
      <c r="M166" s="63"/>
      <c r="N166" s="63"/>
      <c r="O166" s="63"/>
      <c r="P166" s="63"/>
      <c r="Q166" s="63"/>
      <c r="R166" s="63"/>
      <c r="S166" s="63"/>
      <c r="T166" s="63"/>
      <c r="U166" s="63"/>
      <c r="V166" s="63"/>
      <c r="W166" s="63"/>
      <c r="X166" s="63"/>
      <c r="Y166" s="63"/>
      <c r="Z166" s="63"/>
    </row>
    <row r="167" spans="1:26" ht="75">
      <c r="A167" s="158"/>
      <c r="B167" s="146"/>
      <c r="C167" s="146" t="s">
        <v>3242</v>
      </c>
      <c r="D167" s="206">
        <v>2</v>
      </c>
      <c r="E167" s="147" t="s">
        <v>387</v>
      </c>
      <c r="F167" s="146"/>
      <c r="G167" s="107"/>
      <c r="H167" s="281"/>
      <c r="I167" s="287"/>
      <c r="J167" s="287"/>
      <c r="K167" s="62"/>
      <c r="L167" s="63"/>
      <c r="M167" s="63"/>
      <c r="N167" s="63"/>
      <c r="O167" s="63"/>
      <c r="P167" s="63"/>
      <c r="Q167" s="63"/>
      <c r="R167" s="63"/>
      <c r="S167" s="63"/>
      <c r="T167" s="63"/>
      <c r="U167" s="63"/>
      <c r="V167" s="63"/>
      <c r="W167" s="63"/>
      <c r="X167" s="63"/>
      <c r="Y167" s="63"/>
      <c r="Z167" s="63"/>
    </row>
    <row r="168" spans="1:26" ht="400">
      <c r="A168" s="158"/>
      <c r="B168" s="146"/>
      <c r="C168" s="146" t="s">
        <v>3243</v>
      </c>
      <c r="D168" s="206">
        <v>2</v>
      </c>
      <c r="E168" s="147" t="s">
        <v>611</v>
      </c>
      <c r="F168" s="146" t="s">
        <v>3244</v>
      </c>
      <c r="G168" s="107"/>
      <c r="H168" s="281"/>
      <c r="I168" s="287"/>
      <c r="J168" s="287"/>
      <c r="K168" s="62"/>
      <c r="L168" s="63"/>
      <c r="M168" s="63"/>
      <c r="N168" s="63"/>
      <c r="O168" s="63"/>
      <c r="P168" s="63"/>
      <c r="Q168" s="63"/>
      <c r="R168" s="63"/>
      <c r="S168" s="63"/>
      <c r="T168" s="63"/>
      <c r="U168" s="63"/>
      <c r="V168" s="63"/>
      <c r="W168" s="63"/>
      <c r="X168" s="63"/>
      <c r="Y168" s="63"/>
      <c r="Z168" s="63"/>
    </row>
    <row r="169" spans="1:26" ht="50">
      <c r="A169" s="158"/>
      <c r="B169" s="146"/>
      <c r="C169" s="146" t="s">
        <v>604</v>
      </c>
      <c r="D169" s="206">
        <v>2</v>
      </c>
      <c r="E169" s="147" t="s">
        <v>387</v>
      </c>
      <c r="F169" s="146"/>
      <c r="G169" s="107"/>
      <c r="H169" s="281"/>
      <c r="I169" s="287"/>
      <c r="J169" s="287"/>
      <c r="K169" s="62"/>
      <c r="L169" s="63"/>
      <c r="M169" s="63"/>
      <c r="N169" s="63"/>
      <c r="O169" s="63"/>
      <c r="P169" s="63"/>
      <c r="Q169" s="63"/>
      <c r="R169" s="63"/>
      <c r="S169" s="63"/>
      <c r="T169" s="63"/>
      <c r="U169" s="63"/>
      <c r="V169" s="63"/>
      <c r="W169" s="63"/>
      <c r="X169" s="63"/>
      <c r="Y169" s="63"/>
      <c r="Z169" s="63"/>
    </row>
    <row r="170" spans="1:26" ht="75">
      <c r="A170" s="158"/>
      <c r="B170" s="146"/>
      <c r="C170" s="146" t="s">
        <v>605</v>
      </c>
      <c r="D170" s="206">
        <v>2</v>
      </c>
      <c r="E170" s="147" t="s">
        <v>599</v>
      </c>
      <c r="F170" s="146" t="s">
        <v>606</v>
      </c>
      <c r="G170" s="107"/>
      <c r="H170" s="281"/>
      <c r="I170" s="287"/>
      <c r="J170" s="287"/>
      <c r="K170" s="62"/>
      <c r="L170" s="63"/>
      <c r="M170" s="63"/>
      <c r="N170" s="63"/>
      <c r="O170" s="63"/>
      <c r="P170" s="63"/>
      <c r="Q170" s="63"/>
      <c r="R170" s="63"/>
      <c r="S170" s="63"/>
      <c r="T170" s="63"/>
      <c r="U170" s="63"/>
      <c r="V170" s="63"/>
      <c r="W170" s="63"/>
      <c r="X170" s="63"/>
      <c r="Y170" s="63"/>
      <c r="Z170" s="63"/>
    </row>
    <row r="171" spans="1:26" ht="50">
      <c r="A171" s="158"/>
      <c r="B171" s="146"/>
      <c r="C171" s="146" t="s">
        <v>607</v>
      </c>
      <c r="D171" s="206">
        <v>2</v>
      </c>
      <c r="E171" s="147" t="s">
        <v>599</v>
      </c>
      <c r="F171" s="146"/>
      <c r="G171" s="107"/>
      <c r="H171" s="281"/>
      <c r="I171" s="287"/>
      <c r="J171" s="287"/>
      <c r="K171" s="62"/>
      <c r="L171" s="63"/>
      <c r="M171" s="63"/>
      <c r="N171" s="63"/>
      <c r="O171" s="63"/>
      <c r="P171" s="63"/>
      <c r="Q171" s="63"/>
      <c r="R171" s="63"/>
      <c r="S171" s="63"/>
      <c r="T171" s="63"/>
      <c r="U171" s="63"/>
      <c r="V171" s="63"/>
      <c r="W171" s="63"/>
      <c r="X171" s="63"/>
      <c r="Y171" s="63"/>
      <c r="Z171" s="63"/>
    </row>
    <row r="172" spans="1:26" ht="125">
      <c r="A172" s="158" t="s">
        <v>608</v>
      </c>
      <c r="B172" s="146" t="s">
        <v>609</v>
      </c>
      <c r="C172" s="146" t="s">
        <v>610</v>
      </c>
      <c r="D172" s="206">
        <v>2</v>
      </c>
      <c r="E172" s="183" t="s">
        <v>611</v>
      </c>
      <c r="F172" s="148" t="s">
        <v>612</v>
      </c>
      <c r="G172" s="107"/>
      <c r="H172" s="281"/>
      <c r="I172" s="287"/>
      <c r="J172" s="287"/>
      <c r="K172" s="62"/>
      <c r="L172" s="63"/>
      <c r="M172" s="63"/>
      <c r="N172" s="63"/>
      <c r="O172" s="63"/>
      <c r="P172" s="63"/>
      <c r="Q172" s="63"/>
      <c r="R172" s="63"/>
      <c r="S172" s="63"/>
      <c r="T172" s="63"/>
      <c r="U172" s="63"/>
      <c r="V172" s="63"/>
      <c r="W172" s="63"/>
      <c r="X172" s="63"/>
      <c r="Y172" s="63"/>
      <c r="Z172" s="63"/>
    </row>
    <row r="173" spans="1:26" ht="57" hidden="1" customHeight="1">
      <c r="A173" s="334" t="s">
        <v>613</v>
      </c>
      <c r="B173" s="179" t="s">
        <v>1988</v>
      </c>
      <c r="C173" s="179" t="s">
        <v>615</v>
      </c>
      <c r="D173" s="180"/>
      <c r="E173" s="141"/>
      <c r="F173" s="179" t="s">
        <v>616</v>
      </c>
      <c r="G173" s="472"/>
      <c r="H173" s="583"/>
      <c r="I173" s="105"/>
      <c r="J173" s="105"/>
      <c r="K173" s="105"/>
      <c r="L173" s="106"/>
      <c r="M173" s="106"/>
      <c r="N173" s="106"/>
      <c r="O173" s="106"/>
      <c r="P173" s="106"/>
      <c r="Q173" s="106"/>
      <c r="R173" s="106"/>
      <c r="S173" s="106"/>
      <c r="T173" s="106"/>
      <c r="U173" s="106"/>
      <c r="V173" s="106"/>
      <c r="W173" s="106"/>
      <c r="X173" s="106"/>
      <c r="Y173" s="106"/>
      <c r="Z173" s="106"/>
    </row>
    <row r="174" spans="1:26" ht="158.25" hidden="1" customHeight="1">
      <c r="A174" s="334" t="s">
        <v>617</v>
      </c>
      <c r="B174" s="179" t="s">
        <v>618</v>
      </c>
      <c r="C174" s="179" t="s">
        <v>619</v>
      </c>
      <c r="D174" s="180"/>
      <c r="E174" s="141"/>
      <c r="F174" s="179" t="s">
        <v>620</v>
      </c>
      <c r="G174" s="472"/>
      <c r="H174" s="583"/>
      <c r="I174" s="105"/>
      <c r="J174" s="105"/>
      <c r="K174" s="105"/>
      <c r="L174" s="106"/>
      <c r="M174" s="106"/>
      <c r="N174" s="106"/>
      <c r="O174" s="106"/>
      <c r="P174" s="106"/>
      <c r="Q174" s="106"/>
      <c r="R174" s="106"/>
      <c r="S174" s="106"/>
      <c r="T174" s="106"/>
      <c r="U174" s="106"/>
      <c r="V174" s="106"/>
      <c r="W174" s="106"/>
      <c r="X174" s="106"/>
      <c r="Y174" s="106"/>
      <c r="Z174" s="106"/>
    </row>
    <row r="175" spans="1:26" ht="114.75" hidden="1" customHeight="1">
      <c r="A175" s="334" t="s">
        <v>621</v>
      </c>
      <c r="B175" s="179" t="s">
        <v>622</v>
      </c>
      <c r="C175" s="179" t="s">
        <v>623</v>
      </c>
      <c r="D175" s="180"/>
      <c r="E175" s="141"/>
      <c r="F175" s="179" t="s">
        <v>624</v>
      </c>
      <c r="G175" s="472"/>
      <c r="H175" s="583"/>
      <c r="I175" s="105"/>
      <c r="J175" s="105"/>
      <c r="K175" s="105"/>
      <c r="L175" s="106"/>
      <c r="M175" s="106"/>
      <c r="N175" s="106"/>
      <c r="O175" s="106"/>
      <c r="P175" s="106"/>
      <c r="Q175" s="106"/>
      <c r="R175" s="106"/>
      <c r="S175" s="106"/>
      <c r="T175" s="106"/>
      <c r="U175" s="106"/>
      <c r="V175" s="106"/>
      <c r="W175" s="106"/>
      <c r="X175" s="106"/>
      <c r="Y175" s="106"/>
      <c r="Z175" s="106"/>
    </row>
    <row r="176" spans="1:26" ht="42.75" hidden="1" customHeight="1">
      <c r="A176" s="334" t="s">
        <v>625</v>
      </c>
      <c r="B176" s="179" t="s">
        <v>626</v>
      </c>
      <c r="C176" s="181" t="s">
        <v>627</v>
      </c>
      <c r="D176" s="186"/>
      <c r="E176" s="106"/>
      <c r="F176" s="181" t="s">
        <v>628</v>
      </c>
      <c r="G176" s="472"/>
      <c r="H176" s="583"/>
      <c r="I176" s="105"/>
      <c r="J176" s="105"/>
      <c r="K176" s="105"/>
      <c r="L176" s="106"/>
      <c r="M176" s="106"/>
      <c r="N176" s="106"/>
      <c r="O176" s="106"/>
      <c r="P176" s="106"/>
      <c r="Q176" s="106"/>
      <c r="R176" s="106"/>
      <c r="S176" s="106"/>
      <c r="T176" s="106"/>
      <c r="U176" s="106"/>
      <c r="V176" s="106"/>
      <c r="W176" s="106"/>
      <c r="X176" s="106"/>
      <c r="Y176" s="106"/>
      <c r="Z176" s="106"/>
    </row>
    <row r="177" spans="1:26" ht="75" hidden="1" customHeight="1">
      <c r="A177" s="474" t="s">
        <v>629</v>
      </c>
      <c r="B177" s="185" t="s">
        <v>630</v>
      </c>
      <c r="C177" s="179"/>
      <c r="D177" s="180"/>
      <c r="E177" s="141"/>
      <c r="F177" s="179"/>
      <c r="G177" s="593"/>
      <c r="H177" s="583"/>
      <c r="I177" s="105"/>
      <c r="J177" s="105"/>
      <c r="K177" s="105"/>
      <c r="L177" s="106"/>
      <c r="M177" s="106"/>
      <c r="N177" s="106"/>
      <c r="O177" s="106"/>
      <c r="P177" s="106"/>
      <c r="Q177" s="106"/>
      <c r="R177" s="106"/>
      <c r="S177" s="106"/>
      <c r="T177" s="106"/>
      <c r="U177" s="106"/>
      <c r="V177" s="106"/>
      <c r="W177" s="106"/>
      <c r="X177" s="106"/>
      <c r="Y177" s="106"/>
      <c r="Z177" s="106"/>
    </row>
    <row r="178" spans="1:26" ht="23.25" customHeight="1">
      <c r="A178" s="158"/>
      <c r="B178" s="1650" t="s">
        <v>631</v>
      </c>
      <c r="C178" s="1650"/>
      <c r="D178" s="1650"/>
      <c r="E178" s="1650"/>
      <c r="F178" s="1650"/>
      <c r="G178" s="1650"/>
      <c r="H178" s="579"/>
      <c r="I178" s="77">
        <f t="shared" ref="I178:J178" si="2">I179+I202+I208+I214+I222+I235+I247</f>
        <v>142</v>
      </c>
      <c r="J178" s="77">
        <f t="shared" si="2"/>
        <v>142</v>
      </c>
      <c r="K178" s="77"/>
      <c r="L178" s="363"/>
      <c r="M178" s="363"/>
      <c r="N178" s="363"/>
      <c r="O178" s="363"/>
      <c r="P178" s="363"/>
      <c r="Q178" s="363"/>
      <c r="R178" s="363"/>
      <c r="S178" s="363"/>
      <c r="T178" s="363"/>
      <c r="U178" s="363"/>
      <c r="V178" s="363"/>
      <c r="W178" s="363"/>
      <c r="X178" s="363"/>
      <c r="Y178" s="363"/>
      <c r="Z178" s="363"/>
    </row>
    <row r="179" spans="1:26" ht="23.25" customHeight="1">
      <c r="A179" s="158" t="s">
        <v>224</v>
      </c>
      <c r="B179" s="1629" t="s">
        <v>67</v>
      </c>
      <c r="C179" s="1701"/>
      <c r="D179" s="1701"/>
      <c r="E179" s="1701"/>
      <c r="F179" s="1702"/>
      <c r="G179" s="1703"/>
      <c r="H179" s="580"/>
      <c r="I179" s="300">
        <f>SUM(D180:D201)</f>
        <v>44</v>
      </c>
      <c r="J179" s="300">
        <f>COUNT(D180:D201)*2</f>
        <v>44</v>
      </c>
      <c r="K179" s="77"/>
      <c r="L179" s="363"/>
      <c r="M179" s="363"/>
      <c r="N179" s="363"/>
      <c r="O179" s="363"/>
      <c r="P179" s="363"/>
      <c r="Q179" s="363"/>
      <c r="R179" s="363"/>
      <c r="S179" s="363"/>
      <c r="T179" s="363"/>
      <c r="U179" s="363"/>
      <c r="V179" s="363"/>
      <c r="W179" s="363"/>
      <c r="X179" s="363"/>
      <c r="Y179" s="363"/>
      <c r="Z179" s="363"/>
    </row>
    <row r="180" spans="1:26" ht="50">
      <c r="A180" s="158" t="s">
        <v>1989</v>
      </c>
      <c r="B180" s="69" t="s">
        <v>633</v>
      </c>
      <c r="C180" s="93" t="s">
        <v>3245</v>
      </c>
      <c r="D180" s="206">
        <v>2</v>
      </c>
      <c r="E180" s="206" t="s">
        <v>469</v>
      </c>
      <c r="F180" s="69" t="s">
        <v>3246</v>
      </c>
      <c r="G180" s="69"/>
      <c r="H180" s="77"/>
      <c r="I180" s="300"/>
      <c r="J180" s="300"/>
      <c r="K180" s="77"/>
      <c r="L180" s="363"/>
      <c r="M180" s="363"/>
      <c r="N180" s="363"/>
      <c r="O180" s="363"/>
      <c r="P180" s="363"/>
      <c r="Q180" s="363"/>
      <c r="R180" s="363"/>
      <c r="S180" s="363"/>
      <c r="T180" s="363"/>
      <c r="U180" s="363"/>
      <c r="V180" s="363"/>
      <c r="W180" s="363"/>
      <c r="X180" s="363"/>
      <c r="Y180" s="363"/>
      <c r="Z180" s="363"/>
    </row>
    <row r="181" spans="1:26" ht="75">
      <c r="A181" s="158" t="s">
        <v>1994</v>
      </c>
      <c r="B181" s="146" t="s">
        <v>638</v>
      </c>
      <c r="C181" s="93" t="s">
        <v>3247</v>
      </c>
      <c r="D181" s="206">
        <v>2</v>
      </c>
      <c r="E181" s="206" t="s">
        <v>469</v>
      </c>
      <c r="F181" s="69" t="s">
        <v>3248</v>
      </c>
      <c r="G181" s="69"/>
      <c r="H181" s="77"/>
      <c r="I181" s="300"/>
      <c r="J181" s="300"/>
      <c r="K181" s="77"/>
      <c r="L181" s="363"/>
      <c r="M181" s="363"/>
      <c r="N181" s="363"/>
      <c r="O181" s="363"/>
      <c r="P181" s="363"/>
      <c r="Q181" s="363"/>
      <c r="R181" s="363"/>
      <c r="S181" s="363"/>
      <c r="T181" s="363"/>
      <c r="U181" s="363"/>
      <c r="V181" s="363"/>
      <c r="W181" s="363"/>
      <c r="X181" s="363"/>
      <c r="Y181" s="363"/>
      <c r="Z181" s="363"/>
    </row>
    <row r="182" spans="1:26" ht="75">
      <c r="A182" s="158"/>
      <c r="B182" s="146"/>
      <c r="C182" s="93" t="s">
        <v>3249</v>
      </c>
      <c r="D182" s="206">
        <v>2</v>
      </c>
      <c r="E182" s="206" t="s">
        <v>469</v>
      </c>
      <c r="F182" s="69" t="s">
        <v>3248</v>
      </c>
      <c r="G182" s="69"/>
      <c r="H182" s="77"/>
      <c r="I182" s="300"/>
      <c r="J182" s="300"/>
      <c r="K182" s="77"/>
      <c r="L182" s="363"/>
      <c r="M182" s="363"/>
      <c r="N182" s="363"/>
      <c r="O182" s="363"/>
      <c r="P182" s="363"/>
      <c r="Q182" s="363"/>
      <c r="R182" s="363"/>
      <c r="S182" s="363"/>
      <c r="T182" s="363"/>
      <c r="U182" s="363"/>
      <c r="V182" s="363"/>
      <c r="W182" s="363"/>
      <c r="X182" s="363"/>
      <c r="Y182" s="363"/>
      <c r="Z182" s="363"/>
    </row>
    <row r="183" spans="1:26" ht="25">
      <c r="A183" s="158"/>
      <c r="B183" s="146"/>
      <c r="C183" s="93" t="s">
        <v>3250</v>
      </c>
      <c r="D183" s="206">
        <v>2</v>
      </c>
      <c r="E183" s="206" t="s">
        <v>469</v>
      </c>
      <c r="F183" s="93"/>
      <c r="G183" s="69"/>
      <c r="H183" s="77"/>
      <c r="I183" s="300"/>
      <c r="J183" s="300"/>
      <c r="K183" s="77"/>
      <c r="L183" s="363"/>
      <c r="M183" s="363"/>
      <c r="N183" s="363"/>
      <c r="O183" s="363"/>
      <c r="P183" s="363"/>
      <c r="Q183" s="363"/>
      <c r="R183" s="363"/>
      <c r="S183" s="363"/>
      <c r="T183" s="363"/>
      <c r="U183" s="363"/>
      <c r="V183" s="363"/>
      <c r="W183" s="363"/>
      <c r="X183" s="363"/>
      <c r="Y183" s="363"/>
      <c r="Z183" s="363"/>
    </row>
    <row r="184" spans="1:26" ht="25">
      <c r="A184" s="158"/>
      <c r="B184" s="146"/>
      <c r="C184" s="485" t="s">
        <v>3251</v>
      </c>
      <c r="D184" s="206">
        <v>2</v>
      </c>
      <c r="E184" s="206" t="s">
        <v>469</v>
      </c>
      <c r="F184" s="93"/>
      <c r="G184" s="69"/>
      <c r="H184" s="77"/>
      <c r="I184" s="300"/>
      <c r="J184" s="300"/>
      <c r="K184" s="77"/>
      <c r="L184" s="363"/>
      <c r="M184" s="363"/>
      <c r="N184" s="363"/>
      <c r="O184" s="363"/>
      <c r="P184" s="363"/>
      <c r="Q184" s="363"/>
      <c r="R184" s="363"/>
      <c r="S184" s="363"/>
      <c r="T184" s="363"/>
      <c r="U184" s="363"/>
      <c r="V184" s="363"/>
      <c r="W184" s="363"/>
      <c r="X184" s="363"/>
      <c r="Y184" s="363"/>
      <c r="Z184" s="363"/>
    </row>
    <row r="185" spans="1:26" ht="25">
      <c r="A185" s="158"/>
      <c r="B185" s="146"/>
      <c r="C185" s="93" t="s">
        <v>3252</v>
      </c>
      <c r="D185" s="206">
        <v>2</v>
      </c>
      <c r="E185" s="206" t="s">
        <v>469</v>
      </c>
      <c r="F185" s="93"/>
      <c r="G185" s="69"/>
      <c r="H185" s="77"/>
      <c r="I185" s="300"/>
      <c r="J185" s="300"/>
      <c r="K185" s="77"/>
      <c r="L185" s="363"/>
      <c r="M185" s="363"/>
      <c r="N185" s="363"/>
      <c r="O185" s="363"/>
      <c r="P185" s="363"/>
      <c r="Q185" s="363"/>
      <c r="R185" s="363"/>
      <c r="S185" s="363"/>
      <c r="T185" s="363"/>
      <c r="U185" s="363"/>
      <c r="V185" s="363"/>
      <c r="W185" s="363"/>
      <c r="X185" s="363"/>
      <c r="Y185" s="363"/>
      <c r="Z185" s="363"/>
    </row>
    <row r="186" spans="1:26" ht="25">
      <c r="A186" s="158"/>
      <c r="B186" s="146"/>
      <c r="C186" s="93" t="s">
        <v>3253</v>
      </c>
      <c r="D186" s="206">
        <v>2</v>
      </c>
      <c r="E186" s="206" t="s">
        <v>469</v>
      </c>
      <c r="F186" s="93"/>
      <c r="G186" s="69"/>
      <c r="H186" s="77"/>
      <c r="I186" s="300"/>
      <c r="J186" s="300"/>
      <c r="K186" s="77"/>
      <c r="L186" s="363"/>
      <c r="M186" s="363"/>
      <c r="N186" s="363"/>
      <c r="O186" s="363"/>
      <c r="P186" s="363"/>
      <c r="Q186" s="363"/>
      <c r="R186" s="363"/>
      <c r="S186" s="363"/>
      <c r="T186" s="363"/>
      <c r="U186" s="363"/>
      <c r="V186" s="363"/>
      <c r="W186" s="363"/>
      <c r="X186" s="363"/>
      <c r="Y186" s="363"/>
      <c r="Z186" s="363"/>
    </row>
    <row r="187" spans="1:26" ht="50">
      <c r="A187" s="158"/>
      <c r="B187" s="146"/>
      <c r="C187" s="93" t="s">
        <v>3254</v>
      </c>
      <c r="D187" s="206">
        <v>2</v>
      </c>
      <c r="E187" s="206" t="s">
        <v>469</v>
      </c>
      <c r="F187" s="93"/>
      <c r="G187" s="69"/>
      <c r="H187" s="77"/>
      <c r="I187" s="300"/>
      <c r="J187" s="300"/>
      <c r="K187" s="77"/>
      <c r="L187" s="363"/>
      <c r="M187" s="363"/>
      <c r="N187" s="363"/>
      <c r="O187" s="363"/>
      <c r="P187" s="363"/>
      <c r="Q187" s="363"/>
      <c r="R187" s="363"/>
      <c r="S187" s="363"/>
      <c r="T187" s="363"/>
      <c r="U187" s="363"/>
      <c r="V187" s="363"/>
      <c r="W187" s="363"/>
      <c r="X187" s="363"/>
      <c r="Y187" s="363"/>
      <c r="Z187" s="363"/>
    </row>
    <row r="188" spans="1:26" ht="50">
      <c r="A188" s="158" t="s">
        <v>2002</v>
      </c>
      <c r="B188" s="69" t="s">
        <v>643</v>
      </c>
      <c r="C188" s="93" t="s">
        <v>3255</v>
      </c>
      <c r="D188" s="206">
        <v>2</v>
      </c>
      <c r="E188" s="206" t="s">
        <v>469</v>
      </c>
      <c r="F188" s="93"/>
      <c r="G188" s="69"/>
      <c r="H188" s="77"/>
      <c r="I188" s="300"/>
      <c r="J188" s="300"/>
      <c r="K188" s="77"/>
      <c r="L188" s="363"/>
      <c r="M188" s="363"/>
      <c r="N188" s="363"/>
      <c r="O188" s="363"/>
      <c r="P188" s="363"/>
      <c r="Q188" s="363"/>
      <c r="R188" s="363"/>
      <c r="S188" s="363"/>
      <c r="T188" s="363"/>
      <c r="U188" s="363"/>
      <c r="V188" s="363"/>
      <c r="W188" s="363"/>
      <c r="X188" s="363"/>
      <c r="Y188" s="363"/>
      <c r="Z188" s="363"/>
    </row>
    <row r="189" spans="1:26" ht="25">
      <c r="A189" s="158"/>
      <c r="B189" s="69"/>
      <c r="C189" s="93" t="s">
        <v>3256</v>
      </c>
      <c r="D189" s="206">
        <v>2</v>
      </c>
      <c r="E189" s="206" t="s">
        <v>469</v>
      </c>
      <c r="F189" s="93"/>
      <c r="G189" s="69"/>
      <c r="H189" s="77"/>
      <c r="I189" s="300"/>
      <c r="J189" s="300"/>
      <c r="K189" s="77"/>
      <c r="L189" s="363"/>
      <c r="M189" s="363"/>
      <c r="N189" s="363"/>
      <c r="O189" s="363"/>
      <c r="P189" s="363"/>
      <c r="Q189" s="363"/>
      <c r="R189" s="363"/>
      <c r="S189" s="363"/>
      <c r="T189" s="363"/>
      <c r="U189" s="363"/>
      <c r="V189" s="363"/>
      <c r="W189" s="363"/>
      <c r="X189" s="363"/>
      <c r="Y189" s="363"/>
      <c r="Z189" s="363"/>
    </row>
    <row r="190" spans="1:26" ht="25">
      <c r="A190" s="158"/>
      <c r="B190" s="69"/>
      <c r="C190" s="93" t="s">
        <v>3257</v>
      </c>
      <c r="D190" s="206">
        <v>2</v>
      </c>
      <c r="E190" s="206" t="s">
        <v>469</v>
      </c>
      <c r="F190" s="93"/>
      <c r="G190" s="69"/>
      <c r="H190" s="77"/>
      <c r="I190" s="300"/>
      <c r="J190" s="300"/>
      <c r="K190" s="77"/>
      <c r="L190" s="363"/>
      <c r="M190" s="363"/>
      <c r="N190" s="363"/>
      <c r="O190" s="363"/>
      <c r="P190" s="363"/>
      <c r="Q190" s="363"/>
      <c r="R190" s="363"/>
      <c r="S190" s="363"/>
      <c r="T190" s="363"/>
      <c r="U190" s="363"/>
      <c r="V190" s="363"/>
      <c r="W190" s="363"/>
      <c r="X190" s="363"/>
      <c r="Y190" s="363"/>
      <c r="Z190" s="363"/>
    </row>
    <row r="191" spans="1:26" ht="25">
      <c r="A191" s="158"/>
      <c r="B191" s="69"/>
      <c r="C191" s="93" t="s">
        <v>3258</v>
      </c>
      <c r="D191" s="206">
        <v>2</v>
      </c>
      <c r="E191" s="206" t="s">
        <v>469</v>
      </c>
      <c r="F191" s="93"/>
      <c r="G191" s="69"/>
      <c r="H191" s="77"/>
      <c r="I191" s="300"/>
      <c r="J191" s="300"/>
      <c r="K191" s="77"/>
      <c r="L191" s="363"/>
      <c r="M191" s="363"/>
      <c r="N191" s="363"/>
      <c r="O191" s="363"/>
      <c r="P191" s="363"/>
      <c r="Q191" s="363"/>
      <c r="R191" s="363"/>
      <c r="S191" s="363"/>
      <c r="T191" s="363"/>
      <c r="U191" s="363"/>
      <c r="V191" s="363"/>
      <c r="W191" s="363"/>
      <c r="X191" s="363"/>
      <c r="Y191" s="363"/>
      <c r="Z191" s="363"/>
    </row>
    <row r="192" spans="1:26" ht="25">
      <c r="A192" s="158"/>
      <c r="B192" s="69"/>
      <c r="C192" s="93" t="s">
        <v>3259</v>
      </c>
      <c r="D192" s="206">
        <v>2</v>
      </c>
      <c r="E192" s="206" t="s">
        <v>469</v>
      </c>
      <c r="F192" s="93" t="s">
        <v>3260</v>
      </c>
      <c r="G192" s="69"/>
      <c r="H192" s="77"/>
      <c r="I192" s="300"/>
      <c r="J192" s="300"/>
      <c r="K192" s="77"/>
      <c r="L192" s="363"/>
      <c r="M192" s="363"/>
      <c r="N192" s="363"/>
      <c r="O192" s="363"/>
      <c r="P192" s="363"/>
      <c r="Q192" s="363"/>
      <c r="R192" s="363"/>
      <c r="S192" s="363"/>
      <c r="T192" s="363"/>
      <c r="U192" s="363"/>
      <c r="V192" s="363"/>
      <c r="W192" s="363"/>
      <c r="X192" s="363"/>
      <c r="Y192" s="363"/>
      <c r="Z192" s="363"/>
    </row>
    <row r="193" spans="1:26" ht="25">
      <c r="A193" s="158"/>
      <c r="B193" s="69"/>
      <c r="C193" s="485" t="s">
        <v>3261</v>
      </c>
      <c r="D193" s="206">
        <v>2</v>
      </c>
      <c r="E193" s="206" t="s">
        <v>469</v>
      </c>
      <c r="F193" s="93"/>
      <c r="G193" s="69"/>
      <c r="H193" s="77"/>
      <c r="I193" s="300"/>
      <c r="J193" s="300"/>
      <c r="K193" s="77"/>
      <c r="L193" s="363"/>
      <c r="M193" s="363"/>
      <c r="N193" s="363"/>
      <c r="O193" s="363"/>
      <c r="P193" s="363"/>
      <c r="Q193" s="363"/>
      <c r="R193" s="363"/>
      <c r="S193" s="363"/>
      <c r="T193" s="363"/>
      <c r="U193" s="363"/>
      <c r="V193" s="363"/>
      <c r="W193" s="363"/>
      <c r="X193" s="363"/>
      <c r="Y193" s="363"/>
      <c r="Z193" s="363"/>
    </row>
    <row r="194" spans="1:26" ht="125">
      <c r="A194" s="158" t="s">
        <v>2010</v>
      </c>
      <c r="B194" s="69" t="s">
        <v>661</v>
      </c>
      <c r="C194" s="93" t="s">
        <v>3262</v>
      </c>
      <c r="D194" s="206">
        <v>2</v>
      </c>
      <c r="E194" s="206" t="s">
        <v>469</v>
      </c>
      <c r="F194" s="93" t="s">
        <v>3263</v>
      </c>
      <c r="G194" s="69"/>
      <c r="H194" s="77"/>
      <c r="I194" s="300"/>
      <c r="J194" s="300"/>
      <c r="K194" s="77"/>
      <c r="L194" s="363"/>
      <c r="M194" s="363"/>
      <c r="N194" s="363"/>
      <c r="O194" s="363"/>
      <c r="P194" s="363"/>
      <c r="Q194" s="363"/>
      <c r="R194" s="363"/>
      <c r="S194" s="363"/>
      <c r="T194" s="363"/>
      <c r="U194" s="363"/>
      <c r="V194" s="363"/>
      <c r="W194" s="363"/>
      <c r="X194" s="363"/>
      <c r="Y194" s="363"/>
      <c r="Z194" s="363"/>
    </row>
    <row r="195" spans="1:26" ht="50">
      <c r="A195" s="158"/>
      <c r="B195" s="69"/>
      <c r="C195" s="93" t="s">
        <v>3264</v>
      </c>
      <c r="D195" s="206">
        <v>2</v>
      </c>
      <c r="E195" s="206" t="s">
        <v>469</v>
      </c>
      <c r="F195" s="93" t="s">
        <v>3265</v>
      </c>
      <c r="G195" s="69"/>
      <c r="H195" s="77"/>
      <c r="I195" s="300"/>
      <c r="J195" s="300"/>
      <c r="K195" s="77"/>
      <c r="L195" s="363"/>
      <c r="M195" s="363"/>
      <c r="N195" s="363"/>
      <c r="O195" s="363"/>
      <c r="P195" s="363"/>
      <c r="Q195" s="363"/>
      <c r="R195" s="363"/>
      <c r="S195" s="363"/>
      <c r="T195" s="363"/>
      <c r="U195" s="363"/>
      <c r="V195" s="363"/>
      <c r="W195" s="363"/>
      <c r="X195" s="363"/>
      <c r="Y195" s="363"/>
      <c r="Z195" s="363"/>
    </row>
    <row r="196" spans="1:26" ht="75">
      <c r="A196" s="158" t="s">
        <v>2012</v>
      </c>
      <c r="B196" s="69" t="s">
        <v>665</v>
      </c>
      <c r="C196" s="93" t="s">
        <v>2013</v>
      </c>
      <c r="D196" s="206">
        <v>2</v>
      </c>
      <c r="E196" s="206" t="s">
        <v>469</v>
      </c>
      <c r="F196" s="69"/>
      <c r="G196" s="69"/>
      <c r="H196" s="77"/>
      <c r="I196" s="300"/>
      <c r="J196" s="300"/>
      <c r="K196" s="77"/>
      <c r="L196" s="363"/>
      <c r="M196" s="363"/>
      <c r="N196" s="363"/>
      <c r="O196" s="363"/>
      <c r="P196" s="363"/>
      <c r="Q196" s="363"/>
      <c r="R196" s="363"/>
      <c r="S196" s="363"/>
      <c r="T196" s="363"/>
      <c r="U196" s="363"/>
      <c r="V196" s="363"/>
      <c r="W196" s="363"/>
      <c r="X196" s="363"/>
      <c r="Y196" s="363"/>
      <c r="Z196" s="363"/>
    </row>
    <row r="197" spans="1:26" ht="175">
      <c r="A197" s="158" t="s">
        <v>2014</v>
      </c>
      <c r="B197" s="146" t="s">
        <v>669</v>
      </c>
      <c r="C197" s="148" t="s">
        <v>3266</v>
      </c>
      <c r="D197" s="206">
        <v>2</v>
      </c>
      <c r="E197" s="183" t="s">
        <v>469</v>
      </c>
      <c r="F197" s="146" t="s">
        <v>3267</v>
      </c>
      <c r="G197" s="69"/>
      <c r="H197" s="77"/>
      <c r="I197" s="300"/>
      <c r="J197" s="300"/>
      <c r="K197" s="77"/>
      <c r="L197" s="363"/>
      <c r="M197" s="363"/>
      <c r="N197" s="363"/>
      <c r="O197" s="363"/>
      <c r="P197" s="363"/>
      <c r="Q197" s="363"/>
      <c r="R197" s="363"/>
      <c r="S197" s="363"/>
      <c r="T197" s="363"/>
      <c r="U197" s="363"/>
      <c r="V197" s="363"/>
      <c r="W197" s="363"/>
      <c r="X197" s="363"/>
      <c r="Y197" s="363"/>
      <c r="Z197" s="363"/>
    </row>
    <row r="198" spans="1:26" ht="50">
      <c r="A198" s="158"/>
      <c r="B198" s="69"/>
      <c r="C198" s="93" t="s">
        <v>3268</v>
      </c>
      <c r="D198" s="206">
        <v>2</v>
      </c>
      <c r="E198" s="206" t="s">
        <v>469</v>
      </c>
      <c r="F198" s="69" t="s">
        <v>3269</v>
      </c>
      <c r="G198" s="69"/>
      <c r="H198" s="77"/>
      <c r="I198" s="300"/>
      <c r="J198" s="300"/>
      <c r="K198" s="77"/>
      <c r="L198" s="363"/>
      <c r="M198" s="363"/>
      <c r="N198" s="363"/>
      <c r="O198" s="363"/>
      <c r="P198" s="363"/>
      <c r="Q198" s="363"/>
      <c r="R198" s="363"/>
      <c r="S198" s="363"/>
      <c r="T198" s="363"/>
      <c r="U198" s="363"/>
      <c r="V198" s="363"/>
      <c r="W198" s="363"/>
      <c r="X198" s="363"/>
      <c r="Y198" s="363"/>
      <c r="Z198" s="363"/>
    </row>
    <row r="199" spans="1:26" ht="125">
      <c r="A199" s="158" t="s">
        <v>2017</v>
      </c>
      <c r="B199" s="69" t="s">
        <v>674</v>
      </c>
      <c r="C199" s="93" t="s">
        <v>3270</v>
      </c>
      <c r="D199" s="206">
        <v>2</v>
      </c>
      <c r="E199" s="206" t="s">
        <v>469</v>
      </c>
      <c r="F199" s="69"/>
      <c r="G199" s="69"/>
      <c r="H199" s="77"/>
      <c r="I199" s="300"/>
      <c r="J199" s="300"/>
      <c r="K199" s="77"/>
      <c r="L199" s="363"/>
      <c r="M199" s="363"/>
      <c r="N199" s="363"/>
      <c r="O199" s="363"/>
      <c r="P199" s="363"/>
      <c r="Q199" s="363"/>
      <c r="R199" s="363"/>
      <c r="S199" s="363"/>
      <c r="T199" s="363"/>
      <c r="U199" s="363"/>
      <c r="V199" s="363"/>
      <c r="W199" s="363"/>
      <c r="X199" s="363"/>
      <c r="Y199" s="363"/>
      <c r="Z199" s="363"/>
    </row>
    <row r="200" spans="1:26" ht="50">
      <c r="A200" s="158"/>
      <c r="B200" s="71"/>
      <c r="C200" s="93" t="s">
        <v>3271</v>
      </c>
      <c r="D200" s="206">
        <v>2</v>
      </c>
      <c r="E200" s="206" t="s">
        <v>469</v>
      </c>
      <c r="F200" s="69"/>
      <c r="G200" s="69"/>
      <c r="H200" s="77"/>
      <c r="I200" s="300"/>
      <c r="J200" s="300"/>
      <c r="K200" s="77"/>
      <c r="L200" s="363"/>
      <c r="M200" s="363"/>
      <c r="N200" s="363"/>
      <c r="O200" s="363"/>
      <c r="P200" s="363"/>
      <c r="Q200" s="363"/>
      <c r="R200" s="363"/>
      <c r="S200" s="363"/>
      <c r="T200" s="363"/>
      <c r="U200" s="363"/>
      <c r="V200" s="363"/>
      <c r="W200" s="363"/>
      <c r="X200" s="363"/>
      <c r="Y200" s="363"/>
      <c r="Z200" s="363"/>
    </row>
    <row r="201" spans="1:26" ht="50">
      <c r="A201" s="158"/>
      <c r="B201" s="71"/>
      <c r="C201" s="93" t="s">
        <v>3272</v>
      </c>
      <c r="D201" s="206">
        <v>2</v>
      </c>
      <c r="E201" s="206" t="s">
        <v>891</v>
      </c>
      <c r="F201" s="69"/>
      <c r="G201" s="69"/>
      <c r="H201" s="77"/>
      <c r="I201" s="300"/>
      <c r="J201" s="300"/>
      <c r="K201" s="77"/>
      <c r="L201" s="363"/>
      <c r="M201" s="363"/>
      <c r="N201" s="363"/>
      <c r="O201" s="363"/>
      <c r="P201" s="363"/>
      <c r="Q201" s="363"/>
      <c r="R201" s="363"/>
      <c r="S201" s="363"/>
      <c r="T201" s="363"/>
      <c r="U201" s="363"/>
      <c r="V201" s="363"/>
      <c r="W201" s="363"/>
      <c r="X201" s="363"/>
      <c r="Y201" s="363"/>
      <c r="Z201" s="363"/>
    </row>
    <row r="202" spans="1:26" ht="23.25" customHeight="1">
      <c r="A202" s="158" t="s">
        <v>225</v>
      </c>
      <c r="B202" s="1629" t="s">
        <v>69</v>
      </c>
      <c r="C202" s="1701"/>
      <c r="D202" s="1701"/>
      <c r="E202" s="1701"/>
      <c r="F202" s="1702"/>
      <c r="G202" s="1703"/>
      <c r="H202" s="580"/>
      <c r="I202" s="300">
        <f>SUM(D203:D207)</f>
        <v>8</v>
      </c>
      <c r="J202" s="300">
        <f>COUNT(D203:D207)*2</f>
        <v>8</v>
      </c>
      <c r="K202" s="77"/>
      <c r="L202" s="363"/>
      <c r="M202" s="363"/>
      <c r="N202" s="363"/>
      <c r="O202" s="363"/>
      <c r="P202" s="363"/>
      <c r="Q202" s="363"/>
      <c r="R202" s="363"/>
      <c r="S202" s="363"/>
      <c r="T202" s="363"/>
      <c r="U202" s="363"/>
      <c r="V202" s="363"/>
      <c r="W202" s="363"/>
      <c r="X202" s="363"/>
      <c r="Y202" s="363"/>
      <c r="Z202" s="363"/>
    </row>
    <row r="203" spans="1:26" ht="100">
      <c r="A203" s="158" t="s">
        <v>681</v>
      </c>
      <c r="B203" s="146" t="s">
        <v>682</v>
      </c>
      <c r="C203" s="69" t="s">
        <v>683</v>
      </c>
      <c r="D203" s="206">
        <v>2</v>
      </c>
      <c r="E203" s="206" t="s">
        <v>469</v>
      </c>
      <c r="F203" s="69" t="s">
        <v>684</v>
      </c>
      <c r="G203" s="69"/>
      <c r="H203" s="77"/>
      <c r="I203" s="300"/>
      <c r="J203" s="300"/>
      <c r="K203" s="77"/>
      <c r="L203" s="363"/>
      <c r="M203" s="363"/>
      <c r="N203" s="363"/>
      <c r="O203" s="363"/>
      <c r="P203" s="363"/>
      <c r="Q203" s="363"/>
      <c r="R203" s="363"/>
      <c r="S203" s="363"/>
      <c r="T203" s="363"/>
      <c r="U203" s="363"/>
      <c r="V203" s="363"/>
      <c r="W203" s="363"/>
      <c r="X203" s="363"/>
      <c r="Y203" s="363"/>
      <c r="Z203" s="363"/>
    </row>
    <row r="204" spans="1:26" ht="46.5" hidden="1" customHeight="1">
      <c r="A204" s="310" t="s">
        <v>685</v>
      </c>
      <c r="B204" s="491" t="s">
        <v>686</v>
      </c>
      <c r="C204" s="141"/>
      <c r="D204" s="594"/>
      <c r="E204" s="141"/>
      <c r="F204" s="141"/>
      <c r="G204" s="141"/>
      <c r="H204" s="105"/>
      <c r="I204" s="105"/>
      <c r="J204" s="105"/>
      <c r="K204" s="105"/>
      <c r="L204" s="106"/>
      <c r="M204" s="106"/>
      <c r="N204" s="106"/>
      <c r="O204" s="106"/>
      <c r="P204" s="106"/>
      <c r="Q204" s="106"/>
      <c r="R204" s="106"/>
      <c r="S204" s="106"/>
      <c r="T204" s="106"/>
      <c r="U204" s="106"/>
      <c r="V204" s="106"/>
      <c r="W204" s="106"/>
      <c r="X204" s="106"/>
      <c r="Y204" s="106"/>
      <c r="Z204" s="106"/>
    </row>
    <row r="205" spans="1:26" ht="75">
      <c r="A205" s="158" t="s">
        <v>2022</v>
      </c>
      <c r="B205" s="146" t="s">
        <v>688</v>
      </c>
      <c r="C205" s="462" t="s">
        <v>3273</v>
      </c>
      <c r="D205" s="206">
        <v>2</v>
      </c>
      <c r="E205" s="206" t="s">
        <v>469</v>
      </c>
      <c r="F205" s="93" t="s">
        <v>3274</v>
      </c>
      <c r="G205" s="69"/>
      <c r="H205" s="77"/>
      <c r="I205" s="300"/>
      <c r="J205" s="300"/>
      <c r="K205" s="77"/>
      <c r="L205" s="363"/>
      <c r="M205" s="363"/>
      <c r="N205" s="363"/>
      <c r="O205" s="363"/>
      <c r="P205" s="363"/>
      <c r="Q205" s="363"/>
      <c r="R205" s="363"/>
      <c r="S205" s="363"/>
      <c r="T205" s="363"/>
      <c r="U205" s="363"/>
      <c r="V205" s="363"/>
      <c r="W205" s="363"/>
      <c r="X205" s="363"/>
      <c r="Y205" s="363"/>
      <c r="Z205" s="363"/>
    </row>
    <row r="206" spans="1:26" ht="50">
      <c r="A206" s="158" t="s">
        <v>2024</v>
      </c>
      <c r="B206" s="481" t="s">
        <v>691</v>
      </c>
      <c r="C206" s="148" t="s">
        <v>3275</v>
      </c>
      <c r="D206" s="206">
        <v>2</v>
      </c>
      <c r="E206" s="206" t="s">
        <v>469</v>
      </c>
      <c r="F206" s="69"/>
      <c r="G206" s="69"/>
      <c r="H206" s="77"/>
      <c r="I206" s="300"/>
      <c r="J206" s="300"/>
      <c r="K206" s="77"/>
      <c r="L206" s="363"/>
      <c r="M206" s="363"/>
      <c r="N206" s="363"/>
      <c r="O206" s="363"/>
      <c r="P206" s="363"/>
      <c r="Q206" s="363"/>
      <c r="R206" s="363"/>
      <c r="S206" s="363"/>
      <c r="T206" s="363"/>
      <c r="U206" s="363"/>
      <c r="V206" s="363"/>
      <c r="W206" s="363"/>
      <c r="X206" s="363"/>
      <c r="Y206" s="363"/>
      <c r="Z206" s="363"/>
    </row>
    <row r="207" spans="1:26" ht="25">
      <c r="A207" s="158"/>
      <c r="B207" s="595"/>
      <c r="C207" s="148" t="s">
        <v>693</v>
      </c>
      <c r="D207" s="206">
        <v>2</v>
      </c>
      <c r="E207" s="206" t="s">
        <v>469</v>
      </c>
      <c r="F207" s="69"/>
      <c r="G207" s="69"/>
      <c r="H207" s="77"/>
      <c r="I207" s="300"/>
      <c r="J207" s="300"/>
      <c r="K207" s="77"/>
      <c r="L207" s="363"/>
      <c r="M207" s="363"/>
      <c r="N207" s="363"/>
      <c r="O207" s="363"/>
      <c r="P207" s="363"/>
      <c r="Q207" s="363"/>
      <c r="R207" s="363"/>
      <c r="S207" s="363"/>
      <c r="T207" s="363"/>
      <c r="U207" s="363"/>
      <c r="V207" s="363"/>
      <c r="W207" s="363"/>
      <c r="X207" s="363"/>
      <c r="Y207" s="363"/>
      <c r="Z207" s="363"/>
    </row>
    <row r="208" spans="1:26" ht="23.25" customHeight="1">
      <c r="A208" s="158" t="s">
        <v>226</v>
      </c>
      <c r="B208" s="1629" t="s">
        <v>71</v>
      </c>
      <c r="C208" s="1701"/>
      <c r="D208" s="1701"/>
      <c r="E208" s="1701"/>
      <c r="F208" s="1702"/>
      <c r="G208" s="1703"/>
      <c r="H208" s="580"/>
      <c r="I208" s="300">
        <f>SUM(D209:D213)</f>
        <v>10</v>
      </c>
      <c r="J208" s="300">
        <f>COUNT(D209:D213)*2</f>
        <v>10</v>
      </c>
      <c r="K208" s="77"/>
      <c r="L208" s="363"/>
      <c r="M208" s="363"/>
      <c r="N208" s="363"/>
      <c r="O208" s="363"/>
      <c r="P208" s="363"/>
      <c r="Q208" s="363"/>
      <c r="R208" s="363"/>
      <c r="S208" s="363"/>
      <c r="T208" s="363"/>
      <c r="U208" s="363"/>
      <c r="V208" s="363"/>
      <c r="W208" s="363"/>
      <c r="X208" s="363"/>
      <c r="Y208" s="363"/>
      <c r="Z208" s="363"/>
    </row>
    <row r="209" spans="1:26" ht="75">
      <c r="A209" s="158" t="s">
        <v>2026</v>
      </c>
      <c r="B209" s="146" t="s">
        <v>695</v>
      </c>
      <c r="C209" s="93" t="s">
        <v>3276</v>
      </c>
      <c r="D209" s="206">
        <v>2</v>
      </c>
      <c r="E209" s="206" t="s">
        <v>506</v>
      </c>
      <c r="F209" s="69"/>
      <c r="G209" s="69"/>
      <c r="H209" s="77"/>
      <c r="I209" s="300"/>
      <c r="J209" s="300"/>
      <c r="K209" s="77"/>
      <c r="L209" s="363"/>
      <c r="M209" s="363"/>
      <c r="N209" s="363"/>
      <c r="O209" s="363"/>
      <c r="P209" s="363"/>
      <c r="Q209" s="363"/>
      <c r="R209" s="363"/>
      <c r="S209" s="363"/>
      <c r="T209" s="363"/>
      <c r="U209" s="363"/>
      <c r="V209" s="363"/>
      <c r="W209" s="363"/>
      <c r="X209" s="363"/>
      <c r="Y209" s="363"/>
      <c r="Z209" s="363"/>
    </row>
    <row r="210" spans="1:26" ht="50">
      <c r="A210" s="158"/>
      <c r="B210" s="483"/>
      <c r="C210" s="93" t="s">
        <v>697</v>
      </c>
      <c r="D210" s="206">
        <v>2</v>
      </c>
      <c r="E210" s="206" t="s">
        <v>469</v>
      </c>
      <c r="F210" s="69"/>
      <c r="G210" s="69"/>
      <c r="H210" s="77"/>
      <c r="I210" s="300"/>
      <c r="J210" s="300"/>
      <c r="K210" s="77"/>
      <c r="L210" s="363"/>
      <c r="M210" s="363"/>
      <c r="N210" s="363"/>
      <c r="O210" s="363"/>
      <c r="P210" s="363"/>
      <c r="Q210" s="363"/>
      <c r="R210" s="363"/>
      <c r="S210" s="363"/>
      <c r="T210" s="363"/>
      <c r="U210" s="363"/>
      <c r="V210" s="363"/>
      <c r="W210" s="363"/>
      <c r="X210" s="363"/>
      <c r="Y210" s="363"/>
      <c r="Z210" s="363"/>
    </row>
    <row r="211" spans="1:26" ht="75">
      <c r="A211" s="158" t="s">
        <v>2028</v>
      </c>
      <c r="B211" s="483" t="s">
        <v>699</v>
      </c>
      <c r="C211" s="93" t="s">
        <v>3277</v>
      </c>
      <c r="D211" s="206">
        <v>2</v>
      </c>
      <c r="E211" s="206" t="s">
        <v>469</v>
      </c>
      <c r="F211" s="69"/>
      <c r="G211" s="69"/>
      <c r="H211" s="77"/>
      <c r="I211" s="300"/>
      <c r="J211" s="300"/>
      <c r="K211" s="77"/>
      <c r="L211" s="363"/>
      <c r="M211" s="363"/>
      <c r="N211" s="363"/>
      <c r="O211" s="363"/>
      <c r="P211" s="363"/>
      <c r="Q211" s="363"/>
      <c r="R211" s="363"/>
      <c r="S211" s="363"/>
      <c r="T211" s="363"/>
      <c r="U211" s="363"/>
      <c r="V211" s="363"/>
      <c r="W211" s="363"/>
      <c r="X211" s="363"/>
      <c r="Y211" s="363"/>
      <c r="Z211" s="363"/>
    </row>
    <row r="212" spans="1:26" ht="75">
      <c r="A212" s="158"/>
      <c r="B212" s="483"/>
      <c r="C212" s="93" t="s">
        <v>701</v>
      </c>
      <c r="D212" s="206">
        <v>2</v>
      </c>
      <c r="E212" s="206" t="s">
        <v>504</v>
      </c>
      <c r="F212" s="69"/>
      <c r="G212" s="69"/>
      <c r="H212" s="77"/>
      <c r="I212" s="300"/>
      <c r="J212" s="300"/>
      <c r="K212" s="77"/>
      <c r="L212" s="363"/>
      <c r="M212" s="363"/>
      <c r="N212" s="363"/>
      <c r="O212" s="363"/>
      <c r="P212" s="363"/>
      <c r="Q212" s="363"/>
      <c r="R212" s="363"/>
      <c r="S212" s="363"/>
      <c r="T212" s="363"/>
      <c r="U212" s="363"/>
      <c r="V212" s="363"/>
      <c r="W212" s="363"/>
      <c r="X212" s="363"/>
      <c r="Y212" s="363"/>
      <c r="Z212" s="363"/>
    </row>
    <row r="213" spans="1:26" ht="100">
      <c r="A213" s="158" t="s">
        <v>2030</v>
      </c>
      <c r="B213" s="146" t="s">
        <v>703</v>
      </c>
      <c r="C213" s="69" t="s">
        <v>704</v>
      </c>
      <c r="D213" s="206">
        <v>2</v>
      </c>
      <c r="E213" s="206" t="s">
        <v>369</v>
      </c>
      <c r="F213" s="69"/>
      <c r="G213" s="69"/>
      <c r="H213" s="77"/>
      <c r="I213" s="300"/>
      <c r="J213" s="300"/>
      <c r="K213" s="77"/>
      <c r="L213" s="363"/>
      <c r="M213" s="363"/>
      <c r="N213" s="363"/>
      <c r="O213" s="363"/>
      <c r="P213" s="363"/>
      <c r="Q213" s="363"/>
      <c r="R213" s="363"/>
      <c r="S213" s="363"/>
      <c r="T213" s="363"/>
      <c r="U213" s="363"/>
      <c r="V213" s="363"/>
      <c r="W213" s="363"/>
      <c r="X213" s="363"/>
      <c r="Y213" s="363"/>
      <c r="Z213" s="363"/>
    </row>
    <row r="214" spans="1:26" ht="23.25" customHeight="1">
      <c r="A214" s="158" t="s">
        <v>227</v>
      </c>
      <c r="B214" s="1629" t="s">
        <v>73</v>
      </c>
      <c r="C214" s="1701"/>
      <c r="D214" s="1701"/>
      <c r="E214" s="1701"/>
      <c r="F214" s="1702"/>
      <c r="G214" s="1703"/>
      <c r="H214" s="580"/>
      <c r="I214" s="300">
        <f>SUM(D215:D221)</f>
        <v>14</v>
      </c>
      <c r="J214" s="300">
        <f>COUNT(D215:D221)*2</f>
        <v>14</v>
      </c>
      <c r="K214" s="77"/>
      <c r="L214" s="363"/>
      <c r="M214" s="363"/>
      <c r="N214" s="363"/>
      <c r="O214" s="363"/>
      <c r="P214" s="363"/>
      <c r="Q214" s="363"/>
      <c r="R214" s="363"/>
      <c r="S214" s="363"/>
      <c r="T214" s="363"/>
      <c r="U214" s="363"/>
      <c r="V214" s="363"/>
      <c r="W214" s="363"/>
      <c r="X214" s="363"/>
      <c r="Y214" s="363"/>
      <c r="Z214" s="363"/>
    </row>
    <row r="215" spans="1:26" ht="50">
      <c r="A215" s="158" t="s">
        <v>2031</v>
      </c>
      <c r="B215" s="69" t="s">
        <v>706</v>
      </c>
      <c r="C215" s="93" t="s">
        <v>3278</v>
      </c>
      <c r="D215" s="206">
        <v>2</v>
      </c>
      <c r="E215" s="206" t="s">
        <v>504</v>
      </c>
      <c r="F215" s="93"/>
      <c r="G215" s="69"/>
      <c r="H215" s="77"/>
      <c r="I215" s="300"/>
      <c r="J215" s="300"/>
      <c r="K215" s="77"/>
      <c r="L215" s="363"/>
      <c r="M215" s="363"/>
      <c r="N215" s="363"/>
      <c r="O215" s="363"/>
      <c r="P215" s="363"/>
      <c r="Q215" s="363"/>
      <c r="R215" s="363"/>
      <c r="S215" s="363"/>
      <c r="T215" s="363"/>
      <c r="U215" s="363"/>
      <c r="V215" s="363"/>
      <c r="W215" s="363"/>
      <c r="X215" s="363"/>
      <c r="Y215" s="363"/>
      <c r="Z215" s="363"/>
    </row>
    <row r="216" spans="1:26" ht="75">
      <c r="A216" s="158" t="s">
        <v>2034</v>
      </c>
      <c r="B216" s="69" t="s">
        <v>710</v>
      </c>
      <c r="C216" s="93" t="s">
        <v>3279</v>
      </c>
      <c r="D216" s="206">
        <v>2</v>
      </c>
      <c r="E216" s="206" t="s">
        <v>504</v>
      </c>
      <c r="F216" s="93" t="s">
        <v>614</v>
      </c>
      <c r="G216" s="69"/>
      <c r="H216" s="77"/>
      <c r="I216" s="300"/>
      <c r="J216" s="300"/>
      <c r="K216" s="77"/>
      <c r="L216" s="363"/>
      <c r="M216" s="363"/>
      <c r="N216" s="363"/>
      <c r="O216" s="363"/>
      <c r="P216" s="363"/>
      <c r="Q216" s="363"/>
      <c r="R216" s="363"/>
      <c r="S216" s="363"/>
      <c r="T216" s="363"/>
      <c r="U216" s="363"/>
      <c r="V216" s="363"/>
      <c r="W216" s="363"/>
      <c r="X216" s="363"/>
      <c r="Y216" s="363"/>
      <c r="Z216" s="363"/>
    </row>
    <row r="217" spans="1:26" ht="75">
      <c r="A217" s="158" t="s">
        <v>2037</v>
      </c>
      <c r="B217" s="69" t="s">
        <v>713</v>
      </c>
      <c r="C217" s="93" t="s">
        <v>714</v>
      </c>
      <c r="D217" s="206">
        <v>2</v>
      </c>
      <c r="E217" s="206" t="s">
        <v>715</v>
      </c>
      <c r="F217" s="93" t="s">
        <v>3280</v>
      </c>
      <c r="G217" s="69"/>
      <c r="H217" s="77"/>
      <c r="I217" s="300"/>
      <c r="J217" s="300"/>
      <c r="K217" s="77"/>
      <c r="L217" s="363"/>
      <c r="M217" s="363"/>
      <c r="N217" s="363"/>
      <c r="O217" s="363"/>
      <c r="P217" s="363"/>
      <c r="Q217" s="363"/>
      <c r="R217" s="363"/>
      <c r="S217" s="363"/>
      <c r="T217" s="363"/>
      <c r="U217" s="363"/>
      <c r="V217" s="363"/>
      <c r="W217" s="363"/>
      <c r="X217" s="363"/>
      <c r="Y217" s="363"/>
      <c r="Z217" s="363"/>
    </row>
    <row r="218" spans="1:26" ht="75">
      <c r="A218" s="158" t="s">
        <v>2040</v>
      </c>
      <c r="B218" s="69" t="s">
        <v>718</v>
      </c>
      <c r="C218" s="93" t="s">
        <v>3281</v>
      </c>
      <c r="D218" s="206">
        <v>2</v>
      </c>
      <c r="E218" s="206" t="s">
        <v>506</v>
      </c>
      <c r="F218" s="93" t="s">
        <v>3282</v>
      </c>
      <c r="G218" s="69"/>
      <c r="H218" s="77"/>
      <c r="I218" s="300"/>
      <c r="J218" s="300"/>
      <c r="K218" s="77"/>
      <c r="L218" s="363"/>
      <c r="M218" s="363"/>
      <c r="N218" s="363"/>
      <c r="O218" s="363"/>
      <c r="P218" s="363"/>
      <c r="Q218" s="363"/>
      <c r="R218" s="363"/>
      <c r="S218" s="363"/>
      <c r="T218" s="363"/>
      <c r="U218" s="363"/>
      <c r="V218" s="363"/>
      <c r="W218" s="363"/>
      <c r="X218" s="363"/>
      <c r="Y218" s="363"/>
      <c r="Z218" s="363"/>
    </row>
    <row r="219" spans="1:26" ht="25">
      <c r="A219" s="158"/>
      <c r="B219" s="69"/>
      <c r="C219" s="93" t="s">
        <v>3283</v>
      </c>
      <c r="D219" s="206">
        <v>2</v>
      </c>
      <c r="E219" s="206" t="s">
        <v>369</v>
      </c>
      <c r="F219" s="93"/>
      <c r="G219" s="69"/>
      <c r="H219" s="77"/>
      <c r="I219" s="300"/>
      <c r="J219" s="300"/>
      <c r="K219" s="77"/>
      <c r="L219" s="363"/>
      <c r="M219" s="363"/>
      <c r="N219" s="363"/>
      <c r="O219" s="363"/>
      <c r="P219" s="363"/>
      <c r="Q219" s="363"/>
      <c r="R219" s="363"/>
      <c r="S219" s="363"/>
      <c r="T219" s="363"/>
      <c r="U219" s="363"/>
      <c r="V219" s="363"/>
      <c r="W219" s="363"/>
      <c r="X219" s="363"/>
      <c r="Y219" s="363"/>
      <c r="Z219" s="363"/>
    </row>
    <row r="220" spans="1:26" ht="50">
      <c r="A220" s="158" t="s">
        <v>2053</v>
      </c>
      <c r="B220" s="69" t="s">
        <v>721</v>
      </c>
      <c r="C220" s="93" t="s">
        <v>3284</v>
      </c>
      <c r="D220" s="206">
        <v>2</v>
      </c>
      <c r="E220" s="206" t="s">
        <v>369</v>
      </c>
      <c r="F220" s="93" t="s">
        <v>3285</v>
      </c>
      <c r="G220" s="69"/>
      <c r="H220" s="77"/>
      <c r="I220" s="300"/>
      <c r="J220" s="300"/>
      <c r="K220" s="77"/>
      <c r="L220" s="363"/>
      <c r="M220" s="363"/>
      <c r="N220" s="363"/>
      <c r="O220" s="363"/>
      <c r="P220" s="363"/>
      <c r="Q220" s="363"/>
      <c r="R220" s="363"/>
      <c r="S220" s="363"/>
      <c r="T220" s="363"/>
      <c r="U220" s="363"/>
      <c r="V220" s="363"/>
      <c r="W220" s="363"/>
      <c r="X220" s="363"/>
      <c r="Y220" s="363"/>
      <c r="Z220" s="363"/>
    </row>
    <row r="221" spans="1:26" ht="25">
      <c r="A221" s="158"/>
      <c r="B221" s="69"/>
      <c r="C221" s="93" t="s">
        <v>3286</v>
      </c>
      <c r="D221" s="206">
        <v>2</v>
      </c>
      <c r="E221" s="206" t="s">
        <v>369</v>
      </c>
      <c r="F221" s="93"/>
      <c r="G221" s="69"/>
      <c r="H221" s="77"/>
      <c r="I221" s="300"/>
      <c r="J221" s="300"/>
      <c r="K221" s="77"/>
      <c r="L221" s="363"/>
      <c r="M221" s="363"/>
      <c r="N221" s="363"/>
      <c r="O221" s="363"/>
      <c r="P221" s="363"/>
      <c r="Q221" s="363"/>
      <c r="R221" s="363"/>
      <c r="S221" s="363"/>
      <c r="T221" s="363"/>
      <c r="U221" s="363"/>
      <c r="V221" s="363"/>
      <c r="W221" s="363"/>
      <c r="X221" s="363"/>
      <c r="Y221" s="363"/>
      <c r="Z221" s="363"/>
    </row>
    <row r="222" spans="1:26" ht="23.25" customHeight="1">
      <c r="A222" s="158" t="s">
        <v>228</v>
      </c>
      <c r="B222" s="1629" t="s">
        <v>229</v>
      </c>
      <c r="C222" s="1701"/>
      <c r="D222" s="1701"/>
      <c r="E222" s="1701"/>
      <c r="F222" s="1702"/>
      <c r="G222" s="1703"/>
      <c r="H222" s="580"/>
      <c r="I222" s="300">
        <f>SUM(D223:D234)</f>
        <v>24</v>
      </c>
      <c r="J222" s="300">
        <f>COUNT(D223:D234)*2</f>
        <v>24</v>
      </c>
      <c r="K222" s="77"/>
      <c r="L222" s="363"/>
      <c r="M222" s="363"/>
      <c r="N222" s="363"/>
      <c r="O222" s="363"/>
      <c r="P222" s="363"/>
      <c r="Q222" s="363"/>
      <c r="R222" s="363"/>
      <c r="S222" s="363"/>
      <c r="T222" s="363"/>
      <c r="U222" s="363"/>
      <c r="V222" s="363"/>
      <c r="W222" s="363"/>
      <c r="X222" s="363"/>
      <c r="Y222" s="363"/>
      <c r="Z222" s="363"/>
    </row>
    <row r="223" spans="1:26" ht="50">
      <c r="A223" s="158" t="s">
        <v>2058</v>
      </c>
      <c r="B223" s="146" t="s">
        <v>728</v>
      </c>
      <c r="C223" s="148" t="s">
        <v>3287</v>
      </c>
      <c r="D223" s="206">
        <v>2</v>
      </c>
      <c r="E223" s="183" t="s">
        <v>730</v>
      </c>
      <c r="F223" s="148" t="s">
        <v>3288</v>
      </c>
      <c r="G223" s="69"/>
      <c r="H223" s="77"/>
      <c r="I223" s="300"/>
      <c r="J223" s="300"/>
      <c r="K223" s="77"/>
      <c r="L223" s="77"/>
      <c r="M223" s="77"/>
      <c r="N223" s="77"/>
      <c r="O223" s="77"/>
      <c r="P223" s="77"/>
      <c r="Q223" s="77"/>
      <c r="R223" s="77"/>
      <c r="S223" s="77"/>
      <c r="T223" s="77"/>
      <c r="U223" s="77"/>
      <c r="V223" s="77"/>
      <c r="W223" s="77"/>
      <c r="X223" s="77"/>
      <c r="Y223" s="77"/>
      <c r="Z223" s="77"/>
    </row>
    <row r="224" spans="1:26" ht="50">
      <c r="A224" s="158"/>
      <c r="B224" s="146"/>
      <c r="C224" s="148" t="s">
        <v>3289</v>
      </c>
      <c r="D224" s="206">
        <v>2</v>
      </c>
      <c r="E224" s="183" t="s">
        <v>730</v>
      </c>
      <c r="F224" s="148" t="s">
        <v>3290</v>
      </c>
      <c r="G224" s="69"/>
      <c r="H224" s="77"/>
      <c r="I224" s="300"/>
      <c r="J224" s="300"/>
      <c r="K224" s="77"/>
      <c r="L224" s="77"/>
      <c r="M224" s="77"/>
      <c r="N224" s="77"/>
      <c r="O224" s="77"/>
      <c r="P224" s="77"/>
      <c r="Q224" s="77"/>
      <c r="R224" s="77"/>
      <c r="S224" s="77"/>
      <c r="T224" s="77"/>
      <c r="U224" s="77"/>
      <c r="V224" s="77"/>
      <c r="W224" s="77"/>
      <c r="X224" s="77"/>
      <c r="Y224" s="77"/>
      <c r="Z224" s="77"/>
    </row>
    <row r="225" spans="1:26" ht="25">
      <c r="A225" s="158"/>
      <c r="B225" s="146"/>
      <c r="C225" s="148" t="s">
        <v>3291</v>
      </c>
      <c r="D225" s="206">
        <v>2</v>
      </c>
      <c r="E225" s="183" t="s">
        <v>730</v>
      </c>
      <c r="F225" s="148" t="s">
        <v>3292</v>
      </c>
      <c r="G225" s="69"/>
      <c r="H225" s="77"/>
      <c r="I225" s="300"/>
      <c r="J225" s="300"/>
      <c r="K225" s="77"/>
      <c r="L225" s="77"/>
      <c r="M225" s="77"/>
      <c r="N225" s="77"/>
      <c r="O225" s="77"/>
      <c r="P225" s="77"/>
      <c r="Q225" s="77"/>
      <c r="R225" s="77"/>
      <c r="S225" s="77"/>
      <c r="T225" s="77"/>
      <c r="U225" s="77"/>
      <c r="V225" s="77"/>
      <c r="W225" s="77"/>
      <c r="X225" s="77"/>
      <c r="Y225" s="77"/>
      <c r="Z225" s="77"/>
    </row>
    <row r="226" spans="1:26" ht="50">
      <c r="A226" s="158"/>
      <c r="B226" s="146"/>
      <c r="C226" s="148" t="s">
        <v>3293</v>
      </c>
      <c r="D226" s="206">
        <v>2</v>
      </c>
      <c r="E226" s="183" t="s">
        <v>730</v>
      </c>
      <c r="F226" s="148" t="s">
        <v>3294</v>
      </c>
      <c r="G226" s="69"/>
      <c r="H226" s="77"/>
      <c r="I226" s="300"/>
      <c r="J226" s="300"/>
      <c r="K226" s="77"/>
      <c r="L226" s="77"/>
      <c r="M226" s="77"/>
      <c r="N226" s="77"/>
      <c r="O226" s="77"/>
      <c r="P226" s="77"/>
      <c r="Q226" s="77"/>
      <c r="R226" s="77"/>
      <c r="S226" s="77"/>
      <c r="T226" s="77"/>
      <c r="U226" s="77"/>
      <c r="V226" s="77"/>
      <c r="W226" s="77"/>
      <c r="X226" s="77"/>
      <c r="Y226" s="77"/>
      <c r="Z226" s="77"/>
    </row>
    <row r="227" spans="1:26" ht="25">
      <c r="A227" s="158"/>
      <c r="B227" s="146"/>
      <c r="C227" s="148" t="s">
        <v>2714</v>
      </c>
      <c r="D227" s="206">
        <v>2</v>
      </c>
      <c r="E227" s="183" t="s">
        <v>730</v>
      </c>
      <c r="F227" s="148" t="s">
        <v>3295</v>
      </c>
      <c r="G227" s="69"/>
      <c r="H227" s="77"/>
      <c r="I227" s="300"/>
      <c r="J227" s="300"/>
      <c r="K227" s="77"/>
      <c r="L227" s="77"/>
      <c r="M227" s="77"/>
      <c r="N227" s="77"/>
      <c r="O227" s="77"/>
      <c r="P227" s="77"/>
      <c r="Q227" s="77"/>
      <c r="R227" s="77"/>
      <c r="S227" s="77"/>
      <c r="T227" s="77"/>
      <c r="U227" s="77"/>
      <c r="V227" s="77"/>
      <c r="W227" s="77"/>
      <c r="X227" s="77"/>
      <c r="Y227" s="77"/>
      <c r="Z227" s="77"/>
    </row>
    <row r="228" spans="1:26" ht="100">
      <c r="A228" s="158"/>
      <c r="B228" s="146"/>
      <c r="C228" s="148" t="s">
        <v>3296</v>
      </c>
      <c r="D228" s="206">
        <v>2</v>
      </c>
      <c r="E228" s="183" t="s">
        <v>730</v>
      </c>
      <c r="F228" s="148" t="s">
        <v>3297</v>
      </c>
      <c r="G228" s="69"/>
      <c r="H228" s="77"/>
      <c r="I228" s="300"/>
      <c r="J228" s="300"/>
      <c r="K228" s="77"/>
      <c r="L228" s="77"/>
      <c r="M228" s="77"/>
      <c r="N228" s="77"/>
      <c r="O228" s="77"/>
      <c r="P228" s="77"/>
      <c r="Q228" s="77"/>
      <c r="R228" s="77"/>
      <c r="S228" s="77"/>
      <c r="T228" s="77"/>
      <c r="U228" s="77"/>
      <c r="V228" s="77"/>
      <c r="W228" s="77"/>
      <c r="X228" s="77"/>
      <c r="Y228" s="77"/>
      <c r="Z228" s="77"/>
    </row>
    <row r="229" spans="1:26" ht="175">
      <c r="A229" s="158"/>
      <c r="B229" s="146"/>
      <c r="C229" s="148" t="s">
        <v>3298</v>
      </c>
      <c r="D229" s="206">
        <v>2</v>
      </c>
      <c r="E229" s="183" t="s">
        <v>730</v>
      </c>
      <c r="F229" s="148" t="s">
        <v>3299</v>
      </c>
      <c r="G229" s="69"/>
      <c r="H229" s="77"/>
      <c r="I229" s="300"/>
      <c r="J229" s="300"/>
      <c r="K229" s="77"/>
      <c r="L229" s="77"/>
      <c r="M229" s="77"/>
      <c r="N229" s="77"/>
      <c r="O229" s="77"/>
      <c r="P229" s="77"/>
      <c r="Q229" s="77"/>
      <c r="R229" s="77"/>
      <c r="S229" s="77"/>
      <c r="T229" s="77"/>
      <c r="U229" s="77"/>
      <c r="V229" s="77"/>
      <c r="W229" s="77"/>
      <c r="X229" s="77"/>
      <c r="Y229" s="77"/>
      <c r="Z229" s="77"/>
    </row>
    <row r="230" spans="1:26" ht="75">
      <c r="A230" s="158" t="s">
        <v>2064</v>
      </c>
      <c r="B230" s="69" t="s">
        <v>749</v>
      </c>
      <c r="C230" s="93" t="s">
        <v>3300</v>
      </c>
      <c r="D230" s="206">
        <v>2</v>
      </c>
      <c r="E230" s="206" t="s">
        <v>730</v>
      </c>
      <c r="F230" s="93" t="s">
        <v>3301</v>
      </c>
      <c r="G230" s="69"/>
      <c r="H230" s="77"/>
      <c r="I230" s="300"/>
      <c r="J230" s="300"/>
      <c r="K230" s="77"/>
      <c r="L230" s="77"/>
      <c r="M230" s="77"/>
      <c r="N230" s="77"/>
      <c r="O230" s="77"/>
      <c r="P230" s="77"/>
      <c r="Q230" s="77"/>
      <c r="R230" s="77"/>
      <c r="S230" s="77"/>
      <c r="T230" s="77"/>
      <c r="U230" s="77"/>
      <c r="V230" s="77"/>
      <c r="W230" s="77"/>
      <c r="X230" s="77"/>
      <c r="Y230" s="77"/>
      <c r="Z230" s="77"/>
    </row>
    <row r="231" spans="1:26" ht="75">
      <c r="A231" s="158"/>
      <c r="B231" s="69"/>
      <c r="C231" s="93" t="s">
        <v>3302</v>
      </c>
      <c r="D231" s="206">
        <v>2</v>
      </c>
      <c r="E231" s="206" t="s">
        <v>730</v>
      </c>
      <c r="F231" s="93" t="s">
        <v>3303</v>
      </c>
      <c r="G231" s="69"/>
      <c r="H231" s="77"/>
      <c r="I231" s="300"/>
      <c r="J231" s="300"/>
      <c r="K231" s="77"/>
      <c r="L231" s="77"/>
      <c r="M231" s="77"/>
      <c r="N231" s="77"/>
      <c r="O231" s="77"/>
      <c r="P231" s="77"/>
      <c r="Q231" s="77"/>
      <c r="R231" s="77"/>
      <c r="S231" s="77"/>
      <c r="T231" s="77"/>
      <c r="U231" s="77"/>
      <c r="V231" s="77"/>
      <c r="W231" s="77"/>
      <c r="X231" s="77"/>
      <c r="Y231" s="77"/>
      <c r="Z231" s="77"/>
    </row>
    <row r="232" spans="1:26" ht="25">
      <c r="A232" s="158"/>
      <c r="B232" s="146"/>
      <c r="C232" s="148" t="s">
        <v>1469</v>
      </c>
      <c r="D232" s="206">
        <v>2</v>
      </c>
      <c r="E232" s="183" t="s">
        <v>730</v>
      </c>
      <c r="F232" s="148" t="s">
        <v>3304</v>
      </c>
      <c r="G232" s="69"/>
      <c r="H232" s="77"/>
      <c r="I232" s="300"/>
      <c r="J232" s="300"/>
      <c r="K232" s="77"/>
      <c r="L232" s="77"/>
      <c r="M232" s="77"/>
      <c r="N232" s="77"/>
      <c r="O232" s="77"/>
      <c r="P232" s="77"/>
      <c r="Q232" s="77"/>
      <c r="R232" s="77"/>
      <c r="S232" s="77"/>
      <c r="T232" s="77"/>
      <c r="U232" s="77"/>
      <c r="V232" s="77"/>
      <c r="W232" s="77"/>
      <c r="X232" s="77"/>
      <c r="Y232" s="77"/>
      <c r="Z232" s="77"/>
    </row>
    <row r="233" spans="1:26" ht="50">
      <c r="A233" s="158"/>
      <c r="B233" s="69"/>
      <c r="C233" s="93" t="s">
        <v>3305</v>
      </c>
      <c r="D233" s="206">
        <v>2</v>
      </c>
      <c r="E233" s="206" t="s">
        <v>730</v>
      </c>
      <c r="F233" s="69" t="s">
        <v>3306</v>
      </c>
      <c r="G233" s="69"/>
      <c r="H233" s="77"/>
      <c r="I233" s="300"/>
      <c r="J233" s="300"/>
      <c r="K233" s="77"/>
      <c r="L233" s="77"/>
      <c r="M233" s="77"/>
      <c r="N233" s="77"/>
      <c r="O233" s="77"/>
      <c r="P233" s="77"/>
      <c r="Q233" s="77"/>
      <c r="R233" s="77"/>
      <c r="S233" s="77"/>
      <c r="T233" s="77"/>
      <c r="U233" s="77"/>
      <c r="V233" s="77"/>
      <c r="W233" s="77"/>
      <c r="X233" s="77"/>
      <c r="Y233" s="77"/>
      <c r="Z233" s="77"/>
    </row>
    <row r="234" spans="1:26" ht="75">
      <c r="A234" s="158" t="s">
        <v>2070</v>
      </c>
      <c r="B234" s="146" t="s">
        <v>756</v>
      </c>
      <c r="C234" s="69" t="s">
        <v>3307</v>
      </c>
      <c r="D234" s="206">
        <v>2</v>
      </c>
      <c r="E234" s="206" t="s">
        <v>730</v>
      </c>
      <c r="F234" s="69"/>
      <c r="G234" s="69"/>
      <c r="H234" s="77"/>
      <c r="I234" s="300"/>
      <c r="J234" s="300"/>
      <c r="K234" s="77"/>
      <c r="L234" s="77"/>
      <c r="M234" s="77"/>
      <c r="N234" s="77"/>
      <c r="O234" s="77"/>
      <c r="P234" s="77"/>
      <c r="Q234" s="77"/>
      <c r="R234" s="77"/>
      <c r="S234" s="77"/>
      <c r="T234" s="77"/>
      <c r="U234" s="77"/>
      <c r="V234" s="77"/>
      <c r="W234" s="77"/>
      <c r="X234" s="77"/>
      <c r="Y234" s="77"/>
      <c r="Z234" s="77"/>
    </row>
    <row r="235" spans="1:26" ht="23.25" customHeight="1">
      <c r="A235" s="158" t="s">
        <v>230</v>
      </c>
      <c r="B235" s="1629" t="s">
        <v>77</v>
      </c>
      <c r="C235" s="1701"/>
      <c r="D235" s="1701"/>
      <c r="E235" s="1701"/>
      <c r="F235" s="1702"/>
      <c r="G235" s="1703"/>
      <c r="H235" s="580"/>
      <c r="I235" s="300">
        <f>SUM(D236:D246)</f>
        <v>22</v>
      </c>
      <c r="J235" s="300">
        <f>COUNT(D236:D246)*2</f>
        <v>22</v>
      </c>
      <c r="K235" s="77"/>
      <c r="L235" s="77"/>
      <c r="M235" s="77"/>
      <c r="N235" s="77"/>
      <c r="O235" s="77"/>
      <c r="P235" s="77"/>
      <c r="Q235" s="77"/>
      <c r="R235" s="77"/>
      <c r="S235" s="77"/>
      <c r="T235" s="77"/>
      <c r="U235" s="77"/>
      <c r="V235" s="77"/>
      <c r="W235" s="77"/>
      <c r="X235" s="77"/>
      <c r="Y235" s="77"/>
      <c r="Z235" s="77"/>
    </row>
    <row r="236" spans="1:26" ht="75">
      <c r="A236" s="158" t="s">
        <v>2073</v>
      </c>
      <c r="B236" s="69" t="s">
        <v>759</v>
      </c>
      <c r="C236" s="69" t="s">
        <v>760</v>
      </c>
      <c r="D236" s="206">
        <v>2</v>
      </c>
      <c r="E236" s="206" t="s">
        <v>469</v>
      </c>
      <c r="F236" s="93" t="s">
        <v>3308</v>
      </c>
      <c r="G236" s="69"/>
      <c r="H236" s="77"/>
      <c r="I236" s="300"/>
      <c r="J236" s="300"/>
      <c r="K236" s="77"/>
      <c r="L236" s="77"/>
      <c r="M236" s="77"/>
      <c r="N236" s="77"/>
      <c r="O236" s="77"/>
      <c r="P236" s="77"/>
      <c r="Q236" s="77"/>
      <c r="R236" s="77"/>
      <c r="S236" s="77"/>
      <c r="T236" s="77"/>
      <c r="U236" s="77"/>
      <c r="V236" s="77"/>
      <c r="W236" s="77"/>
      <c r="X236" s="77"/>
      <c r="Y236" s="77"/>
      <c r="Z236" s="77"/>
    </row>
    <row r="237" spans="1:26" ht="100">
      <c r="A237" s="158" t="s">
        <v>2075</v>
      </c>
      <c r="B237" s="69" t="s">
        <v>764</v>
      </c>
      <c r="C237" s="527" t="s">
        <v>3309</v>
      </c>
      <c r="D237" s="206">
        <v>2</v>
      </c>
      <c r="E237" s="206" t="s">
        <v>469</v>
      </c>
      <c r="F237" s="93" t="s">
        <v>3310</v>
      </c>
      <c r="G237" s="69"/>
      <c r="H237" s="77"/>
      <c r="I237" s="300"/>
      <c r="J237" s="300"/>
      <c r="K237" s="77"/>
      <c r="L237" s="77"/>
      <c r="M237" s="77"/>
      <c r="N237" s="77"/>
      <c r="O237" s="77"/>
      <c r="P237" s="77"/>
      <c r="Q237" s="77"/>
      <c r="R237" s="77"/>
      <c r="S237" s="77"/>
      <c r="T237" s="77"/>
      <c r="U237" s="77"/>
      <c r="V237" s="77"/>
      <c r="W237" s="77"/>
      <c r="X237" s="77"/>
      <c r="Y237" s="77"/>
      <c r="Z237" s="77"/>
    </row>
    <row r="238" spans="1:26" ht="100">
      <c r="A238" s="158" t="s">
        <v>2088</v>
      </c>
      <c r="B238" s="69" t="s">
        <v>769</v>
      </c>
      <c r="C238" s="527" t="s">
        <v>3311</v>
      </c>
      <c r="D238" s="206">
        <v>2</v>
      </c>
      <c r="E238" s="206" t="s">
        <v>469</v>
      </c>
      <c r="F238" s="93" t="s">
        <v>3312</v>
      </c>
      <c r="G238" s="69"/>
      <c r="H238" s="77"/>
      <c r="I238" s="300"/>
      <c r="J238" s="300"/>
      <c r="K238" s="77"/>
      <c r="L238" s="77"/>
      <c r="M238" s="77"/>
      <c r="N238" s="77"/>
      <c r="O238" s="77"/>
      <c r="P238" s="77"/>
      <c r="Q238" s="77"/>
      <c r="R238" s="77"/>
      <c r="S238" s="77"/>
      <c r="T238" s="77"/>
      <c r="U238" s="77"/>
      <c r="V238" s="77"/>
      <c r="W238" s="77"/>
      <c r="X238" s="77"/>
      <c r="Y238" s="77"/>
      <c r="Z238" s="77"/>
    </row>
    <row r="239" spans="1:26" ht="100">
      <c r="A239" s="158" t="s">
        <v>2091</v>
      </c>
      <c r="B239" s="69" t="s">
        <v>773</v>
      </c>
      <c r="C239" s="69" t="s">
        <v>3313</v>
      </c>
      <c r="D239" s="206">
        <v>2</v>
      </c>
      <c r="E239" s="206" t="s">
        <v>469</v>
      </c>
      <c r="F239" s="93" t="s">
        <v>3314</v>
      </c>
      <c r="G239" s="69"/>
      <c r="H239" s="77"/>
      <c r="I239" s="300"/>
      <c r="J239" s="300"/>
      <c r="K239" s="77"/>
      <c r="L239" s="77"/>
      <c r="M239" s="77"/>
      <c r="N239" s="77"/>
      <c r="O239" s="77"/>
      <c r="P239" s="77"/>
      <c r="Q239" s="77"/>
      <c r="R239" s="77"/>
      <c r="S239" s="77"/>
      <c r="T239" s="77"/>
      <c r="U239" s="77"/>
      <c r="V239" s="77"/>
      <c r="W239" s="77"/>
      <c r="X239" s="77"/>
      <c r="Y239" s="77"/>
      <c r="Z239" s="77"/>
    </row>
    <row r="240" spans="1:26" ht="50">
      <c r="A240" s="158" t="s">
        <v>2092</v>
      </c>
      <c r="B240" s="69" t="s">
        <v>778</v>
      </c>
      <c r="C240" s="69" t="s">
        <v>779</v>
      </c>
      <c r="D240" s="206">
        <v>2</v>
      </c>
      <c r="E240" s="206" t="s">
        <v>469</v>
      </c>
      <c r="F240" s="69" t="s">
        <v>780</v>
      </c>
      <c r="G240" s="69"/>
      <c r="H240" s="77"/>
      <c r="I240" s="300"/>
      <c r="J240" s="300"/>
      <c r="K240" s="77"/>
      <c r="L240" s="77"/>
      <c r="M240" s="77"/>
      <c r="N240" s="77"/>
      <c r="O240" s="77"/>
      <c r="P240" s="77"/>
      <c r="Q240" s="77"/>
      <c r="R240" s="77"/>
      <c r="S240" s="77"/>
      <c r="T240" s="77"/>
      <c r="U240" s="77"/>
      <c r="V240" s="77"/>
      <c r="W240" s="77"/>
      <c r="X240" s="77"/>
      <c r="Y240" s="77"/>
      <c r="Z240" s="77"/>
    </row>
    <row r="241" spans="1:26" ht="50">
      <c r="A241" s="158" t="s">
        <v>781</v>
      </c>
      <c r="B241" s="69" t="s">
        <v>782</v>
      </c>
      <c r="C241" s="69" t="s">
        <v>3315</v>
      </c>
      <c r="D241" s="206">
        <v>2</v>
      </c>
      <c r="E241" s="206" t="s">
        <v>469</v>
      </c>
      <c r="F241" s="69" t="s">
        <v>2096</v>
      </c>
      <c r="G241" s="69"/>
      <c r="H241" s="77"/>
      <c r="I241" s="300"/>
      <c r="J241" s="300"/>
      <c r="K241" s="77"/>
      <c r="L241" s="77"/>
      <c r="M241" s="77"/>
      <c r="N241" s="77"/>
      <c r="O241" s="77"/>
      <c r="P241" s="77"/>
      <c r="Q241" s="77"/>
      <c r="R241" s="77"/>
      <c r="S241" s="77"/>
      <c r="T241" s="77"/>
      <c r="U241" s="77"/>
      <c r="V241" s="77"/>
      <c r="W241" s="77"/>
      <c r="X241" s="77"/>
      <c r="Y241" s="77"/>
      <c r="Z241" s="77"/>
    </row>
    <row r="242" spans="1:26" ht="50">
      <c r="A242" s="158"/>
      <c r="B242" s="69"/>
      <c r="C242" s="69" t="s">
        <v>2097</v>
      </c>
      <c r="D242" s="206">
        <v>2</v>
      </c>
      <c r="E242" s="206" t="s">
        <v>469</v>
      </c>
      <c r="F242" s="69" t="s">
        <v>2098</v>
      </c>
      <c r="G242" s="69"/>
      <c r="H242" s="77"/>
      <c r="I242" s="300"/>
      <c r="J242" s="300"/>
      <c r="K242" s="77"/>
      <c r="L242" s="77"/>
      <c r="M242" s="77"/>
      <c r="N242" s="77"/>
      <c r="O242" s="77"/>
      <c r="P242" s="77"/>
      <c r="Q242" s="77"/>
      <c r="R242" s="77"/>
      <c r="S242" s="77"/>
      <c r="T242" s="77"/>
      <c r="U242" s="77"/>
      <c r="V242" s="77"/>
      <c r="W242" s="77"/>
      <c r="X242" s="77"/>
      <c r="Y242" s="77"/>
      <c r="Z242" s="77"/>
    </row>
    <row r="243" spans="1:26" ht="75">
      <c r="A243" s="158" t="s">
        <v>2099</v>
      </c>
      <c r="B243" s="69" t="s">
        <v>786</v>
      </c>
      <c r="C243" s="69" t="s">
        <v>3316</v>
      </c>
      <c r="D243" s="206">
        <v>2</v>
      </c>
      <c r="E243" s="206" t="s">
        <v>469</v>
      </c>
      <c r="F243" s="93"/>
      <c r="G243" s="69"/>
      <c r="H243" s="77"/>
      <c r="I243" s="300"/>
      <c r="J243" s="300"/>
      <c r="K243" s="77"/>
      <c r="L243" s="77"/>
      <c r="M243" s="77"/>
      <c r="N243" s="77"/>
      <c r="O243" s="77"/>
      <c r="P243" s="77"/>
      <c r="Q243" s="77"/>
      <c r="R243" s="77"/>
      <c r="S243" s="77"/>
      <c r="T243" s="77"/>
      <c r="U243" s="77"/>
      <c r="V243" s="77"/>
      <c r="W243" s="77"/>
      <c r="X243" s="77"/>
      <c r="Y243" s="77"/>
      <c r="Z243" s="77"/>
    </row>
    <row r="244" spans="1:26" ht="50">
      <c r="A244" s="158"/>
      <c r="B244" s="69"/>
      <c r="C244" s="93" t="s">
        <v>3317</v>
      </c>
      <c r="D244" s="206">
        <v>2</v>
      </c>
      <c r="E244" s="206" t="s">
        <v>469</v>
      </c>
      <c r="F244" s="93" t="s">
        <v>3318</v>
      </c>
      <c r="G244" s="69"/>
      <c r="H244" s="77"/>
      <c r="I244" s="300"/>
      <c r="J244" s="300"/>
      <c r="K244" s="77"/>
      <c r="L244" s="77"/>
      <c r="M244" s="77"/>
      <c r="N244" s="77"/>
      <c r="O244" s="77"/>
      <c r="P244" s="77"/>
      <c r="Q244" s="77"/>
      <c r="R244" s="77"/>
      <c r="S244" s="77"/>
      <c r="T244" s="77"/>
      <c r="U244" s="77"/>
      <c r="V244" s="77"/>
      <c r="W244" s="77"/>
      <c r="X244" s="77"/>
      <c r="Y244" s="77"/>
      <c r="Z244" s="77"/>
    </row>
    <row r="245" spans="1:26" ht="50">
      <c r="A245" s="158"/>
      <c r="B245" s="69"/>
      <c r="C245" s="69" t="s">
        <v>3319</v>
      </c>
      <c r="D245" s="206">
        <v>2</v>
      </c>
      <c r="E245" s="206" t="s">
        <v>469</v>
      </c>
      <c r="F245" s="364" t="s">
        <v>3320</v>
      </c>
      <c r="G245" s="69"/>
      <c r="H245" s="77"/>
      <c r="I245" s="300"/>
      <c r="J245" s="300"/>
      <c r="K245" s="77"/>
      <c r="L245" s="77"/>
      <c r="M245" s="77"/>
      <c r="N245" s="77"/>
      <c r="O245" s="77"/>
      <c r="P245" s="77"/>
      <c r="Q245" s="77"/>
      <c r="R245" s="77"/>
      <c r="S245" s="77"/>
      <c r="T245" s="77"/>
      <c r="U245" s="77"/>
      <c r="V245" s="77"/>
      <c r="W245" s="77"/>
      <c r="X245" s="77"/>
      <c r="Y245" s="77"/>
      <c r="Z245" s="77"/>
    </row>
    <row r="246" spans="1:26" ht="50">
      <c r="A246" s="596"/>
      <c r="B246" s="69"/>
      <c r="C246" s="93" t="s">
        <v>3321</v>
      </c>
      <c r="D246" s="206">
        <v>2</v>
      </c>
      <c r="E246" s="206" t="s">
        <v>469</v>
      </c>
      <c r="F246" s="93" t="s">
        <v>3322</v>
      </c>
      <c r="G246" s="69"/>
      <c r="H246" s="77"/>
      <c r="I246" s="300"/>
      <c r="J246" s="300"/>
      <c r="K246" s="77"/>
      <c r="L246" s="77"/>
      <c r="M246" s="77"/>
      <c r="N246" s="77"/>
      <c r="O246" s="77"/>
      <c r="P246" s="77"/>
      <c r="Q246" s="77"/>
      <c r="R246" s="77"/>
      <c r="S246" s="77"/>
      <c r="T246" s="77"/>
      <c r="U246" s="77"/>
      <c r="V246" s="77"/>
      <c r="W246" s="77"/>
      <c r="X246" s="77"/>
      <c r="Y246" s="77"/>
      <c r="Z246" s="77"/>
    </row>
    <row r="247" spans="1:26" ht="66.75" customHeight="1">
      <c r="A247" s="344" t="s">
        <v>78</v>
      </c>
      <c r="B247" s="1629" t="s">
        <v>793</v>
      </c>
      <c r="C247" s="1701"/>
      <c r="D247" s="1701"/>
      <c r="E247" s="1701"/>
      <c r="F247" s="1702"/>
      <c r="G247" s="1703"/>
      <c r="H247" s="580"/>
      <c r="I247" s="300">
        <f>SUM(D248:D263)</f>
        <v>20</v>
      </c>
      <c r="J247" s="300">
        <f>COUNT(D248:D263)*2</f>
        <v>20</v>
      </c>
      <c r="K247" s="77"/>
      <c r="L247" s="77"/>
      <c r="M247" s="77"/>
      <c r="N247" s="77"/>
      <c r="O247" s="77"/>
      <c r="P247" s="77"/>
      <c r="Q247" s="77"/>
      <c r="R247" s="77"/>
      <c r="S247" s="77"/>
      <c r="T247" s="77"/>
      <c r="U247" s="77"/>
      <c r="V247" s="77"/>
      <c r="W247" s="77"/>
      <c r="X247" s="77"/>
      <c r="Y247" s="77"/>
      <c r="Z247" s="77"/>
    </row>
    <row r="248" spans="1:26" ht="175">
      <c r="A248" s="344" t="s">
        <v>794</v>
      </c>
      <c r="B248" s="69" t="s">
        <v>795</v>
      </c>
      <c r="C248" s="93" t="s">
        <v>796</v>
      </c>
      <c r="D248" s="206">
        <v>2</v>
      </c>
      <c r="E248" s="94" t="s">
        <v>611</v>
      </c>
      <c r="F248" s="93" t="s">
        <v>797</v>
      </c>
      <c r="G248" s="597"/>
      <c r="H248" s="281"/>
      <c r="I248" s="300"/>
      <c r="J248" s="300"/>
      <c r="K248" s="77"/>
      <c r="L248" s="77"/>
      <c r="M248" s="77"/>
      <c r="N248" s="77"/>
      <c r="O248" s="77"/>
      <c r="P248" s="77"/>
      <c r="Q248" s="77"/>
      <c r="R248" s="77"/>
      <c r="S248" s="77"/>
      <c r="T248" s="77"/>
      <c r="U248" s="77"/>
      <c r="V248" s="77"/>
      <c r="W248" s="77"/>
      <c r="X248" s="77"/>
      <c r="Y248" s="77"/>
      <c r="Z248" s="77"/>
    </row>
    <row r="249" spans="1:26" ht="125">
      <c r="A249" s="344" t="s">
        <v>798</v>
      </c>
      <c r="B249" s="69" t="s">
        <v>799</v>
      </c>
      <c r="C249" s="93" t="s">
        <v>800</v>
      </c>
      <c r="D249" s="206">
        <v>2</v>
      </c>
      <c r="E249" s="94" t="s">
        <v>611</v>
      </c>
      <c r="F249" s="93" t="s">
        <v>801</v>
      </c>
      <c r="G249" s="597"/>
      <c r="H249" s="281"/>
      <c r="I249" s="300"/>
      <c r="J249" s="300"/>
      <c r="K249" s="77"/>
      <c r="L249" s="77"/>
      <c r="M249" s="77"/>
      <c r="N249" s="77"/>
      <c r="O249" s="77"/>
      <c r="P249" s="77"/>
      <c r="Q249" s="77"/>
      <c r="R249" s="77"/>
      <c r="S249" s="77"/>
      <c r="T249" s="77"/>
      <c r="U249" s="77"/>
      <c r="V249" s="77"/>
      <c r="W249" s="77"/>
      <c r="X249" s="77"/>
      <c r="Y249" s="77"/>
      <c r="Z249" s="77"/>
    </row>
    <row r="250" spans="1:26" ht="72" hidden="1" customHeight="1">
      <c r="A250" s="189" t="s">
        <v>802</v>
      </c>
      <c r="B250" s="179" t="s">
        <v>803</v>
      </c>
      <c r="C250" s="179" t="s">
        <v>804</v>
      </c>
      <c r="D250" s="180"/>
      <c r="E250" s="141"/>
      <c r="F250" s="179" t="s">
        <v>805</v>
      </c>
      <c r="G250" s="472"/>
      <c r="H250" s="583"/>
      <c r="I250" s="582"/>
      <c r="J250" s="582"/>
      <c r="K250" s="582"/>
      <c r="L250" s="582"/>
      <c r="M250" s="582"/>
      <c r="N250" s="582"/>
      <c r="O250" s="582"/>
      <c r="P250" s="582"/>
      <c r="Q250" s="582"/>
      <c r="R250" s="582"/>
      <c r="S250" s="582"/>
      <c r="T250" s="582"/>
      <c r="U250" s="582"/>
      <c r="V250" s="582"/>
      <c r="W250" s="582"/>
      <c r="X250" s="582"/>
      <c r="Y250" s="582"/>
      <c r="Z250" s="582"/>
    </row>
    <row r="251" spans="1:26" ht="100.5" hidden="1" customHeight="1">
      <c r="A251" s="189" t="s">
        <v>806</v>
      </c>
      <c r="B251" s="179" t="s">
        <v>807</v>
      </c>
      <c r="C251" s="179" t="s">
        <v>808</v>
      </c>
      <c r="D251" s="180"/>
      <c r="E251" s="141"/>
      <c r="F251" s="179" t="s">
        <v>809</v>
      </c>
      <c r="G251" s="472"/>
      <c r="H251" s="583"/>
      <c r="I251" s="582"/>
      <c r="J251" s="582"/>
      <c r="K251" s="582"/>
      <c r="L251" s="582"/>
      <c r="M251" s="582"/>
      <c r="N251" s="582"/>
      <c r="O251" s="582"/>
      <c r="P251" s="582"/>
      <c r="Q251" s="582"/>
      <c r="R251" s="582"/>
      <c r="S251" s="582"/>
      <c r="T251" s="582"/>
      <c r="U251" s="582"/>
      <c r="V251" s="582"/>
      <c r="W251" s="582"/>
      <c r="X251" s="582"/>
      <c r="Y251" s="582"/>
      <c r="Z251" s="582"/>
    </row>
    <row r="252" spans="1:26" ht="86.25" hidden="1" customHeight="1">
      <c r="A252" s="189" t="s">
        <v>810</v>
      </c>
      <c r="B252" s="191" t="s">
        <v>811</v>
      </c>
      <c r="C252" s="191" t="s">
        <v>812</v>
      </c>
      <c r="D252" s="180"/>
      <c r="E252" s="141"/>
      <c r="F252" s="179" t="s">
        <v>813</v>
      </c>
      <c r="G252" s="472"/>
      <c r="H252" s="583"/>
      <c r="I252" s="582"/>
      <c r="J252" s="582"/>
      <c r="K252" s="582"/>
      <c r="L252" s="582"/>
      <c r="M252" s="582"/>
      <c r="N252" s="582"/>
      <c r="O252" s="582"/>
      <c r="P252" s="582"/>
      <c r="Q252" s="582"/>
      <c r="R252" s="582"/>
      <c r="S252" s="582"/>
      <c r="T252" s="582"/>
      <c r="U252" s="582"/>
      <c r="V252" s="582"/>
      <c r="W252" s="582"/>
      <c r="X252" s="582"/>
      <c r="Y252" s="582"/>
      <c r="Z252" s="582"/>
    </row>
    <row r="253" spans="1:26" ht="100.5" hidden="1" customHeight="1">
      <c r="A253" s="189" t="s">
        <v>814</v>
      </c>
      <c r="B253" s="179" t="s">
        <v>815</v>
      </c>
      <c r="C253" s="179" t="s">
        <v>816</v>
      </c>
      <c r="D253" s="180"/>
      <c r="E253" s="141"/>
      <c r="F253" s="179" t="s">
        <v>817</v>
      </c>
      <c r="G253" s="472"/>
      <c r="H253" s="583"/>
      <c r="I253" s="582"/>
      <c r="J253" s="582"/>
      <c r="K253" s="582"/>
      <c r="L253" s="582"/>
      <c r="M253" s="582"/>
      <c r="N253" s="582"/>
      <c r="O253" s="582"/>
      <c r="P253" s="582"/>
      <c r="Q253" s="582"/>
      <c r="R253" s="582"/>
      <c r="S253" s="582"/>
      <c r="T253" s="582"/>
      <c r="U253" s="582"/>
      <c r="V253" s="582"/>
      <c r="W253" s="582"/>
      <c r="X253" s="582"/>
      <c r="Y253" s="582"/>
      <c r="Z253" s="582"/>
    </row>
    <row r="254" spans="1:26" ht="144" hidden="1" customHeight="1">
      <c r="A254" s="189" t="s">
        <v>818</v>
      </c>
      <c r="B254" s="179" t="s">
        <v>819</v>
      </c>
      <c r="C254" s="179" t="s">
        <v>820</v>
      </c>
      <c r="D254" s="180"/>
      <c r="E254" s="141"/>
      <c r="F254" s="179" t="s">
        <v>821</v>
      </c>
      <c r="G254" s="472"/>
      <c r="H254" s="583"/>
      <c r="I254" s="582"/>
      <c r="J254" s="582"/>
      <c r="K254" s="582"/>
      <c r="L254" s="582"/>
      <c r="M254" s="582"/>
      <c r="N254" s="582"/>
      <c r="O254" s="582"/>
      <c r="P254" s="582"/>
      <c r="Q254" s="582"/>
      <c r="R254" s="582"/>
      <c r="S254" s="582"/>
      <c r="T254" s="582"/>
      <c r="U254" s="582"/>
      <c r="V254" s="582"/>
      <c r="W254" s="582"/>
      <c r="X254" s="582"/>
      <c r="Y254" s="582"/>
      <c r="Z254" s="582"/>
    </row>
    <row r="255" spans="1:26" ht="144" hidden="1" customHeight="1">
      <c r="A255" s="189" t="s">
        <v>822</v>
      </c>
      <c r="B255" s="179" t="s">
        <v>823</v>
      </c>
      <c r="C255" s="179" t="s">
        <v>824</v>
      </c>
      <c r="D255" s="180"/>
      <c r="E255" s="141"/>
      <c r="F255" s="179" t="s">
        <v>825</v>
      </c>
      <c r="G255" s="472"/>
      <c r="H255" s="583"/>
      <c r="I255" s="582"/>
      <c r="J255" s="582"/>
      <c r="K255" s="582"/>
      <c r="L255" s="151"/>
      <c r="M255" s="151"/>
      <c r="N255" s="151"/>
      <c r="O255" s="151"/>
      <c r="P255" s="151"/>
      <c r="Q255" s="151"/>
      <c r="R255" s="151"/>
      <c r="S255" s="151"/>
      <c r="T255" s="151"/>
      <c r="U255" s="151"/>
      <c r="V255" s="151"/>
      <c r="W255" s="151"/>
      <c r="X255" s="151"/>
      <c r="Y255" s="151"/>
      <c r="Z255" s="151"/>
    </row>
    <row r="256" spans="1:26" ht="75">
      <c r="A256" s="344" t="s">
        <v>826</v>
      </c>
      <c r="B256" s="69" t="s">
        <v>827</v>
      </c>
      <c r="C256" s="478" t="s">
        <v>3323</v>
      </c>
      <c r="D256" s="206">
        <v>2</v>
      </c>
      <c r="E256" s="206" t="s">
        <v>599</v>
      </c>
      <c r="F256" s="93"/>
      <c r="G256" s="597"/>
      <c r="H256" s="281"/>
      <c r="I256" s="300"/>
      <c r="J256" s="300"/>
      <c r="K256" s="77"/>
      <c r="L256" s="363"/>
      <c r="M256" s="363"/>
      <c r="N256" s="363"/>
      <c r="O256" s="363"/>
      <c r="P256" s="363"/>
      <c r="Q256" s="363"/>
      <c r="R256" s="363"/>
      <c r="S256" s="363"/>
      <c r="T256" s="363"/>
      <c r="U256" s="363"/>
      <c r="V256" s="363"/>
      <c r="W256" s="363"/>
      <c r="X256" s="363"/>
      <c r="Y256" s="363"/>
      <c r="Z256" s="363"/>
    </row>
    <row r="257" spans="1:26" ht="50">
      <c r="A257" s="344"/>
      <c r="B257" s="69"/>
      <c r="C257" s="146" t="s">
        <v>830</v>
      </c>
      <c r="D257" s="206">
        <v>2</v>
      </c>
      <c r="E257" s="183" t="s">
        <v>599</v>
      </c>
      <c r="F257" s="146" t="s">
        <v>831</v>
      </c>
      <c r="G257" s="597"/>
      <c r="H257" s="281"/>
      <c r="I257" s="300"/>
      <c r="J257" s="300"/>
      <c r="K257" s="77"/>
      <c r="L257" s="363"/>
      <c r="M257" s="363"/>
      <c r="N257" s="363"/>
      <c r="O257" s="363"/>
      <c r="P257" s="363"/>
      <c r="Q257" s="363"/>
      <c r="R257" s="363"/>
      <c r="S257" s="363"/>
      <c r="T257" s="363"/>
      <c r="U257" s="363"/>
      <c r="V257" s="363"/>
      <c r="W257" s="363"/>
      <c r="X257" s="363"/>
      <c r="Y257" s="363"/>
      <c r="Z257" s="363"/>
    </row>
    <row r="258" spans="1:26" ht="25">
      <c r="A258" s="344"/>
      <c r="B258" s="69"/>
      <c r="C258" s="1512" t="s">
        <v>3324</v>
      </c>
      <c r="D258" s="206">
        <v>2</v>
      </c>
      <c r="E258" s="206" t="s">
        <v>599</v>
      </c>
      <c r="F258" s="93"/>
      <c r="G258" s="597"/>
      <c r="H258" s="281"/>
      <c r="I258" s="300"/>
      <c r="J258" s="300"/>
      <c r="K258" s="77"/>
      <c r="L258" s="363"/>
      <c r="M258" s="363"/>
      <c r="N258" s="363"/>
      <c r="O258" s="363"/>
      <c r="P258" s="363"/>
      <c r="Q258" s="363"/>
      <c r="R258" s="363"/>
      <c r="S258" s="363"/>
      <c r="T258" s="363"/>
      <c r="U258" s="363"/>
      <c r="V258" s="363"/>
      <c r="W258" s="363"/>
      <c r="X258" s="363"/>
      <c r="Y258" s="363"/>
      <c r="Z258" s="363"/>
    </row>
    <row r="259" spans="1:26" ht="25">
      <c r="A259" s="344"/>
      <c r="B259" s="1520"/>
      <c r="C259" s="1515" t="s">
        <v>833</v>
      </c>
      <c r="D259" s="1516">
        <v>2</v>
      </c>
      <c r="E259" s="365" t="s">
        <v>599</v>
      </c>
      <c r="F259" s="515"/>
      <c r="G259" s="1521"/>
      <c r="H259" s="281"/>
      <c r="I259" s="300"/>
      <c r="J259" s="300"/>
      <c r="K259" s="77"/>
      <c r="L259" s="363"/>
      <c r="M259" s="363"/>
      <c r="N259" s="363"/>
      <c r="O259" s="363"/>
      <c r="P259" s="363"/>
      <c r="Q259" s="363"/>
      <c r="R259" s="363"/>
      <c r="S259" s="363"/>
      <c r="T259" s="363"/>
      <c r="U259" s="363"/>
      <c r="V259" s="363"/>
      <c r="W259" s="363"/>
      <c r="X259" s="363"/>
      <c r="Y259" s="363"/>
      <c r="Z259" s="363"/>
    </row>
    <row r="260" spans="1:26" ht="25">
      <c r="A260" s="1525"/>
      <c r="B260" s="1514"/>
      <c r="C260" s="1514" t="s">
        <v>832</v>
      </c>
      <c r="D260" s="1518">
        <v>2</v>
      </c>
      <c r="E260" s="1518"/>
      <c r="F260" s="1519"/>
      <c r="G260" s="1526"/>
      <c r="H260" s="281"/>
      <c r="I260" s="300"/>
      <c r="J260" s="300"/>
      <c r="K260" s="77"/>
      <c r="L260" s="363"/>
      <c r="M260" s="363"/>
      <c r="N260" s="363"/>
      <c r="O260" s="363"/>
      <c r="P260" s="363"/>
      <c r="Q260" s="363"/>
      <c r="R260" s="363"/>
      <c r="S260" s="363"/>
      <c r="T260" s="363"/>
      <c r="U260" s="363"/>
      <c r="V260" s="363"/>
      <c r="W260" s="363"/>
      <c r="X260" s="363"/>
      <c r="Y260" s="363"/>
      <c r="Z260" s="363"/>
    </row>
    <row r="261" spans="1:26" ht="150">
      <c r="A261" s="1522" t="s">
        <v>834</v>
      </c>
      <c r="B261" s="1523" t="s">
        <v>835</v>
      </c>
      <c r="C261" s="1513" t="s">
        <v>3325</v>
      </c>
      <c r="D261" s="1517">
        <v>2</v>
      </c>
      <c r="E261" s="1517" t="s">
        <v>599</v>
      </c>
      <c r="F261" s="1513" t="s">
        <v>837</v>
      </c>
      <c r="G261" s="1524"/>
      <c r="H261" s="281"/>
      <c r="I261" s="300"/>
      <c r="J261" s="300"/>
      <c r="K261" s="77"/>
      <c r="L261" s="363"/>
      <c r="M261" s="363"/>
      <c r="N261" s="363"/>
      <c r="O261" s="363"/>
      <c r="P261" s="363"/>
      <c r="Q261" s="363"/>
      <c r="R261" s="363"/>
      <c r="S261" s="363"/>
      <c r="T261" s="363"/>
      <c r="U261" s="363"/>
      <c r="V261" s="363"/>
      <c r="W261" s="363"/>
      <c r="X261" s="363"/>
      <c r="Y261" s="363"/>
      <c r="Z261" s="363"/>
    </row>
    <row r="262" spans="1:26" ht="150">
      <c r="A262" s="158"/>
      <c r="B262" s="69"/>
      <c r="C262" s="93" t="s">
        <v>839</v>
      </c>
      <c r="D262" s="206">
        <v>2</v>
      </c>
      <c r="E262" s="206" t="s">
        <v>599</v>
      </c>
      <c r="F262" s="93" t="s">
        <v>837</v>
      </c>
      <c r="G262" s="597"/>
      <c r="H262" s="281"/>
      <c r="I262" s="300"/>
      <c r="J262" s="300"/>
      <c r="K262" s="77"/>
      <c r="L262" s="363"/>
      <c r="M262" s="363"/>
      <c r="N262" s="363"/>
      <c r="O262" s="363"/>
      <c r="P262" s="363"/>
      <c r="Q262" s="363"/>
      <c r="R262" s="363"/>
      <c r="S262" s="363"/>
      <c r="T262" s="363"/>
      <c r="U262" s="363"/>
      <c r="V262" s="363"/>
      <c r="W262" s="363"/>
      <c r="X262" s="363"/>
      <c r="Y262" s="363"/>
      <c r="Z262" s="363"/>
    </row>
    <row r="263" spans="1:26" ht="150">
      <c r="A263" s="158"/>
      <c r="B263" s="69"/>
      <c r="C263" s="93" t="s">
        <v>3326</v>
      </c>
      <c r="D263" s="206">
        <v>2</v>
      </c>
      <c r="E263" s="206" t="s">
        <v>599</v>
      </c>
      <c r="F263" s="93" t="s">
        <v>837</v>
      </c>
      <c r="G263" s="597"/>
      <c r="H263" s="281"/>
      <c r="I263" s="300"/>
      <c r="J263" s="300"/>
      <c r="K263" s="77"/>
      <c r="L263" s="363"/>
      <c r="M263" s="363"/>
      <c r="N263" s="363"/>
      <c r="O263" s="363"/>
      <c r="P263" s="363"/>
      <c r="Q263" s="363"/>
      <c r="R263" s="363"/>
      <c r="S263" s="363"/>
      <c r="T263" s="363"/>
      <c r="U263" s="363"/>
      <c r="V263" s="363"/>
      <c r="W263" s="363"/>
      <c r="X263" s="363"/>
      <c r="Y263" s="363"/>
      <c r="Z263" s="363"/>
    </row>
    <row r="264" spans="1:26" ht="100.5" hidden="1" customHeight="1">
      <c r="A264" s="189" t="s">
        <v>840</v>
      </c>
      <c r="B264" s="179" t="s">
        <v>841</v>
      </c>
      <c r="C264" s="179" t="s">
        <v>842</v>
      </c>
      <c r="D264" s="180"/>
      <c r="E264" s="141"/>
      <c r="F264" s="179" t="s">
        <v>843</v>
      </c>
      <c r="G264" s="472"/>
      <c r="H264" s="583"/>
      <c r="I264" s="582"/>
      <c r="J264" s="582"/>
      <c r="K264" s="582"/>
      <c r="L264" s="151"/>
      <c r="M264" s="151"/>
      <c r="N264" s="151"/>
      <c r="O264" s="151"/>
      <c r="P264" s="151"/>
      <c r="Q264" s="151"/>
      <c r="R264" s="151"/>
      <c r="S264" s="151"/>
      <c r="T264" s="151"/>
      <c r="U264" s="151"/>
      <c r="V264" s="151"/>
      <c r="W264" s="151"/>
      <c r="X264" s="151"/>
      <c r="Y264" s="151"/>
      <c r="Z264" s="151"/>
    </row>
    <row r="265" spans="1:26" ht="23.25" customHeight="1">
      <c r="A265" s="158"/>
      <c r="B265" s="1713" t="s">
        <v>844</v>
      </c>
      <c r="C265" s="1650"/>
      <c r="D265" s="1650"/>
      <c r="E265" s="1650"/>
      <c r="F265" s="1650"/>
      <c r="G265" s="1650"/>
      <c r="H265" s="579"/>
      <c r="I265" s="77">
        <f t="shared" ref="I265:J265" si="3">I266+I271+I285+I295+I307+I312+I317+I333+I338</f>
        <v>102</v>
      </c>
      <c r="J265" s="77">
        <f t="shared" si="3"/>
        <v>102</v>
      </c>
      <c r="K265" s="77"/>
      <c r="L265" s="363"/>
      <c r="M265" s="363"/>
      <c r="N265" s="363"/>
      <c r="O265" s="363"/>
      <c r="P265" s="363"/>
      <c r="Q265" s="363"/>
      <c r="R265" s="363"/>
      <c r="S265" s="363"/>
      <c r="T265" s="363"/>
      <c r="U265" s="363"/>
      <c r="V265" s="363"/>
      <c r="W265" s="363"/>
      <c r="X265" s="363"/>
      <c r="Y265" s="363"/>
      <c r="Z265" s="363"/>
    </row>
    <row r="266" spans="1:26" ht="23.25" customHeight="1">
      <c r="A266" s="158" t="s">
        <v>231</v>
      </c>
      <c r="B266" s="1629" t="s">
        <v>82</v>
      </c>
      <c r="C266" s="1701"/>
      <c r="D266" s="1701"/>
      <c r="E266" s="1701"/>
      <c r="F266" s="1702"/>
      <c r="G266" s="1703"/>
      <c r="H266" s="580"/>
      <c r="I266" s="300">
        <f>SUM(D267:D269)</f>
        <v>6</v>
      </c>
      <c r="J266" s="300">
        <f>COUNT(D267:D269)*2</f>
        <v>6</v>
      </c>
      <c r="K266" s="77"/>
      <c r="L266" s="363"/>
      <c r="M266" s="363"/>
      <c r="N266" s="363"/>
      <c r="O266" s="363"/>
      <c r="P266" s="363"/>
      <c r="Q266" s="363"/>
      <c r="R266" s="363"/>
      <c r="S266" s="363"/>
      <c r="T266" s="363"/>
      <c r="U266" s="363"/>
      <c r="V266" s="363"/>
      <c r="W266" s="363"/>
      <c r="X266" s="363"/>
      <c r="Y266" s="363"/>
      <c r="Z266" s="363"/>
    </row>
    <row r="267" spans="1:26" ht="100">
      <c r="A267" s="158" t="s">
        <v>2110</v>
      </c>
      <c r="B267" s="146" t="s">
        <v>846</v>
      </c>
      <c r="C267" s="146" t="s">
        <v>3327</v>
      </c>
      <c r="D267" s="206">
        <v>2</v>
      </c>
      <c r="E267" s="147" t="s">
        <v>599</v>
      </c>
      <c r="F267" s="146" t="s">
        <v>848</v>
      </c>
      <c r="G267" s="69"/>
      <c r="H267" s="77"/>
      <c r="I267" s="300"/>
      <c r="J267" s="300"/>
      <c r="K267" s="77"/>
      <c r="L267" s="363"/>
      <c r="M267" s="363"/>
      <c r="N267" s="363"/>
      <c r="O267" s="363"/>
      <c r="P267" s="363"/>
      <c r="Q267" s="363"/>
      <c r="R267" s="363"/>
      <c r="S267" s="363"/>
      <c r="T267" s="363"/>
      <c r="U267" s="363"/>
      <c r="V267" s="363"/>
      <c r="W267" s="363"/>
      <c r="X267" s="363"/>
      <c r="Y267" s="363"/>
      <c r="Z267" s="363"/>
    </row>
    <row r="268" spans="1:26" ht="125">
      <c r="A268" s="158"/>
      <c r="B268" s="146"/>
      <c r="C268" s="148" t="s">
        <v>3328</v>
      </c>
      <c r="D268" s="206">
        <v>2</v>
      </c>
      <c r="E268" s="147" t="s">
        <v>599</v>
      </c>
      <c r="F268" s="146" t="s">
        <v>850</v>
      </c>
      <c r="G268" s="69"/>
      <c r="H268" s="77"/>
      <c r="I268" s="300"/>
      <c r="J268" s="300"/>
      <c r="K268" s="77"/>
      <c r="L268" s="363"/>
      <c r="M268" s="363"/>
      <c r="N268" s="363"/>
      <c r="O268" s="363"/>
      <c r="P268" s="363"/>
      <c r="Q268" s="363"/>
      <c r="R268" s="363"/>
      <c r="S268" s="363"/>
      <c r="T268" s="363"/>
      <c r="U268" s="363"/>
      <c r="V268" s="363"/>
      <c r="W268" s="363"/>
      <c r="X268" s="363"/>
      <c r="Y268" s="363"/>
      <c r="Z268" s="363"/>
    </row>
    <row r="269" spans="1:26" ht="75">
      <c r="A269" s="158" t="s">
        <v>2111</v>
      </c>
      <c r="B269" s="69" t="s">
        <v>855</v>
      </c>
      <c r="C269" s="69" t="s">
        <v>3329</v>
      </c>
      <c r="D269" s="206">
        <v>2</v>
      </c>
      <c r="E269" s="206" t="s">
        <v>857</v>
      </c>
      <c r="F269" s="93" t="s">
        <v>3330</v>
      </c>
      <c r="G269" s="69"/>
      <c r="H269" s="77"/>
      <c r="I269" s="300"/>
      <c r="J269" s="300"/>
      <c r="K269" s="77"/>
      <c r="L269" s="363"/>
      <c r="M269" s="363"/>
      <c r="N269" s="363"/>
      <c r="O269" s="363"/>
      <c r="P269" s="363"/>
      <c r="Q269" s="363"/>
      <c r="R269" s="363"/>
      <c r="S269" s="363"/>
      <c r="T269" s="363"/>
      <c r="U269" s="363"/>
      <c r="V269" s="363"/>
      <c r="W269" s="363"/>
      <c r="X269" s="363"/>
      <c r="Y269" s="363"/>
      <c r="Z269" s="363"/>
    </row>
    <row r="270" spans="1:26" ht="46.5" hidden="1" customHeight="1">
      <c r="A270" s="581" t="s">
        <v>2113</v>
      </c>
      <c r="B270" s="122" t="s">
        <v>859</v>
      </c>
      <c r="C270" s="179"/>
      <c r="D270" s="124"/>
      <c r="E270" s="141"/>
      <c r="F270" s="141"/>
      <c r="G270" s="141"/>
      <c r="H270" s="105"/>
      <c r="I270" s="105"/>
      <c r="J270" s="105"/>
      <c r="K270" s="105"/>
      <c r="L270" s="106"/>
      <c r="M270" s="106"/>
      <c r="N270" s="106"/>
      <c r="O270" s="106"/>
      <c r="P270" s="106"/>
      <c r="Q270" s="106"/>
      <c r="R270" s="106"/>
      <c r="S270" s="106"/>
      <c r="T270" s="106"/>
      <c r="U270" s="106"/>
      <c r="V270" s="106"/>
      <c r="W270" s="106"/>
      <c r="X270" s="106"/>
      <c r="Y270" s="106"/>
      <c r="Z270" s="106"/>
    </row>
    <row r="271" spans="1:26" ht="23.25" customHeight="1">
      <c r="A271" s="158" t="s">
        <v>232</v>
      </c>
      <c r="B271" s="1629" t="s">
        <v>3331</v>
      </c>
      <c r="C271" s="1701"/>
      <c r="D271" s="1701"/>
      <c r="E271" s="1701"/>
      <c r="F271" s="1702"/>
      <c r="G271" s="1703"/>
      <c r="H271" s="580"/>
      <c r="I271" s="300">
        <f>SUM(D272:D284)</f>
        <v>24</v>
      </c>
      <c r="J271" s="300">
        <f>COUNT(D272:D284)*2</f>
        <v>24</v>
      </c>
      <c r="K271" s="77"/>
      <c r="L271" s="363"/>
      <c r="M271" s="363"/>
      <c r="N271" s="363"/>
      <c r="O271" s="363"/>
      <c r="P271" s="363"/>
      <c r="Q271" s="363"/>
      <c r="R271" s="363"/>
      <c r="S271" s="363"/>
      <c r="T271" s="363"/>
      <c r="U271" s="363"/>
      <c r="V271" s="363"/>
      <c r="W271" s="363"/>
      <c r="X271" s="363"/>
      <c r="Y271" s="363"/>
      <c r="Z271" s="363"/>
    </row>
    <row r="272" spans="1:26" ht="75">
      <c r="A272" s="158" t="s">
        <v>861</v>
      </c>
      <c r="B272" s="146" t="s">
        <v>2768</v>
      </c>
      <c r="C272" s="148" t="s">
        <v>3332</v>
      </c>
      <c r="D272" s="206">
        <v>2</v>
      </c>
      <c r="E272" s="183" t="s">
        <v>599</v>
      </c>
      <c r="F272" s="148" t="s">
        <v>3333</v>
      </c>
      <c r="G272" s="69"/>
      <c r="H272" s="77"/>
      <c r="I272" s="300"/>
      <c r="J272" s="300"/>
      <c r="K272" s="77"/>
      <c r="L272" s="363"/>
      <c r="M272" s="363"/>
      <c r="N272" s="363"/>
      <c r="O272" s="363"/>
      <c r="P272" s="363"/>
      <c r="Q272" s="363"/>
      <c r="R272" s="363"/>
      <c r="S272" s="363"/>
      <c r="T272" s="363"/>
      <c r="U272" s="363"/>
      <c r="V272" s="363"/>
      <c r="W272" s="363"/>
      <c r="X272" s="363"/>
      <c r="Y272" s="363"/>
      <c r="Z272" s="363"/>
    </row>
    <row r="273" spans="1:26" ht="30.75" hidden="1" customHeight="1">
      <c r="A273" s="581" t="s">
        <v>865</v>
      </c>
      <c r="B273" s="491" t="s">
        <v>2771</v>
      </c>
      <c r="C273" s="150"/>
      <c r="D273" s="124"/>
      <c r="E273" s="141"/>
      <c r="F273" s="141"/>
      <c r="G273" s="150"/>
      <c r="H273" s="582"/>
      <c r="I273" s="105"/>
      <c r="J273" s="105"/>
      <c r="K273" s="105"/>
      <c r="L273" s="106"/>
      <c r="M273" s="106"/>
      <c r="N273" s="106"/>
      <c r="O273" s="106"/>
      <c r="P273" s="106"/>
      <c r="Q273" s="106"/>
      <c r="R273" s="106"/>
      <c r="S273" s="106"/>
      <c r="T273" s="106"/>
      <c r="U273" s="106"/>
      <c r="V273" s="106"/>
      <c r="W273" s="106"/>
      <c r="X273" s="106"/>
      <c r="Y273" s="106"/>
      <c r="Z273" s="106"/>
    </row>
    <row r="274" spans="1:26" ht="100">
      <c r="A274" s="158" t="s">
        <v>2118</v>
      </c>
      <c r="B274" s="146" t="s">
        <v>2772</v>
      </c>
      <c r="C274" s="148" t="s">
        <v>2773</v>
      </c>
      <c r="D274" s="206">
        <v>2</v>
      </c>
      <c r="E274" s="183" t="s">
        <v>469</v>
      </c>
      <c r="F274" s="146" t="s">
        <v>3334</v>
      </c>
      <c r="G274" s="69"/>
      <c r="H274" s="77"/>
      <c r="I274" s="300"/>
      <c r="J274" s="300"/>
      <c r="K274" s="77"/>
      <c r="L274" s="363"/>
      <c r="M274" s="363"/>
      <c r="N274" s="363"/>
      <c r="O274" s="363"/>
      <c r="P274" s="363"/>
      <c r="Q274" s="363"/>
      <c r="R274" s="363"/>
      <c r="S274" s="363"/>
      <c r="T274" s="363"/>
      <c r="U274" s="363"/>
      <c r="V274" s="363"/>
      <c r="W274" s="363"/>
      <c r="X274" s="363"/>
      <c r="Y274" s="363"/>
      <c r="Z274" s="363"/>
    </row>
    <row r="275" spans="1:26" ht="25">
      <c r="A275" s="158"/>
      <c r="B275" s="69"/>
      <c r="C275" s="93" t="s">
        <v>871</v>
      </c>
      <c r="D275" s="206">
        <v>2</v>
      </c>
      <c r="E275" s="206" t="s">
        <v>469</v>
      </c>
      <c r="F275" s="69"/>
      <c r="G275" s="69"/>
      <c r="H275" s="77"/>
      <c r="I275" s="300"/>
      <c r="J275" s="300"/>
      <c r="K275" s="77"/>
      <c r="L275" s="363"/>
      <c r="M275" s="363"/>
      <c r="N275" s="363"/>
      <c r="O275" s="363"/>
      <c r="P275" s="363"/>
      <c r="Q275" s="363"/>
      <c r="R275" s="363"/>
      <c r="S275" s="363"/>
      <c r="T275" s="363"/>
      <c r="U275" s="363"/>
      <c r="V275" s="363"/>
      <c r="W275" s="363"/>
      <c r="X275" s="363"/>
      <c r="Y275" s="363"/>
      <c r="Z275" s="363"/>
    </row>
    <row r="276" spans="1:26" ht="100">
      <c r="A276" s="158" t="s">
        <v>2122</v>
      </c>
      <c r="B276" s="146" t="s">
        <v>2777</v>
      </c>
      <c r="C276" s="146" t="s">
        <v>3335</v>
      </c>
      <c r="D276" s="206">
        <v>2</v>
      </c>
      <c r="E276" s="183" t="s">
        <v>504</v>
      </c>
      <c r="F276" s="146" t="s">
        <v>3336</v>
      </c>
      <c r="G276" s="69"/>
      <c r="H276" s="77"/>
      <c r="I276" s="300"/>
      <c r="J276" s="300"/>
      <c r="K276" s="77"/>
      <c r="L276" s="363"/>
      <c r="M276" s="363"/>
      <c r="N276" s="363"/>
      <c r="O276" s="363"/>
      <c r="P276" s="363"/>
      <c r="Q276" s="363"/>
      <c r="R276" s="363"/>
      <c r="S276" s="363"/>
      <c r="T276" s="363"/>
      <c r="U276" s="363"/>
      <c r="V276" s="363"/>
      <c r="W276" s="363"/>
      <c r="X276" s="363"/>
      <c r="Y276" s="363"/>
      <c r="Z276" s="363"/>
    </row>
    <row r="277" spans="1:26" ht="25">
      <c r="A277" s="158"/>
      <c r="B277" s="146"/>
      <c r="C277" s="148" t="s">
        <v>875</v>
      </c>
      <c r="D277" s="206">
        <v>2</v>
      </c>
      <c r="E277" s="183" t="s">
        <v>504</v>
      </c>
      <c r="F277" s="146"/>
      <c r="G277" s="69"/>
      <c r="H277" s="77"/>
      <c r="I277" s="300"/>
      <c r="J277" s="300"/>
      <c r="K277" s="77"/>
      <c r="L277" s="363"/>
      <c r="M277" s="363"/>
      <c r="N277" s="363"/>
      <c r="O277" s="363"/>
      <c r="P277" s="363"/>
      <c r="Q277" s="363"/>
      <c r="R277" s="363"/>
      <c r="S277" s="363"/>
      <c r="T277" s="363"/>
      <c r="U277" s="363"/>
      <c r="V277" s="363"/>
      <c r="W277" s="363"/>
      <c r="X277" s="363"/>
      <c r="Y277" s="363"/>
      <c r="Z277" s="363"/>
    </row>
    <row r="278" spans="1:26" ht="75">
      <c r="A278" s="158"/>
      <c r="B278" s="146"/>
      <c r="C278" s="351" t="s">
        <v>3337</v>
      </c>
      <c r="D278" s="206">
        <v>2</v>
      </c>
      <c r="E278" s="183" t="s">
        <v>877</v>
      </c>
      <c r="F278" s="146" t="s">
        <v>3338</v>
      </c>
      <c r="G278" s="69"/>
      <c r="H278" s="77"/>
      <c r="I278" s="300"/>
      <c r="J278" s="300"/>
      <c r="K278" s="77"/>
      <c r="L278" s="363"/>
      <c r="M278" s="363"/>
      <c r="N278" s="363"/>
      <c r="O278" s="363"/>
      <c r="P278" s="363"/>
      <c r="Q278" s="363"/>
      <c r="R278" s="363"/>
      <c r="S278" s="363"/>
      <c r="T278" s="363"/>
      <c r="U278" s="363"/>
      <c r="V278" s="363"/>
      <c r="W278" s="363"/>
      <c r="X278" s="363"/>
      <c r="Y278" s="363"/>
      <c r="Z278" s="363"/>
    </row>
    <row r="279" spans="1:26" ht="75">
      <c r="A279" s="158" t="s">
        <v>2128</v>
      </c>
      <c r="B279" s="146" t="s">
        <v>880</v>
      </c>
      <c r="C279" s="146" t="s">
        <v>2129</v>
      </c>
      <c r="D279" s="206">
        <v>2</v>
      </c>
      <c r="E279" s="598" t="s">
        <v>599</v>
      </c>
      <c r="F279" s="146"/>
      <c r="G279" s="69"/>
      <c r="H279" s="77"/>
      <c r="I279" s="300"/>
      <c r="J279" s="300"/>
      <c r="K279" s="77"/>
      <c r="L279" s="363"/>
      <c r="M279" s="363"/>
      <c r="N279" s="363"/>
      <c r="O279" s="363"/>
      <c r="P279" s="363"/>
      <c r="Q279" s="363"/>
      <c r="R279" s="363"/>
      <c r="S279" s="363"/>
      <c r="T279" s="363"/>
      <c r="U279" s="363"/>
      <c r="V279" s="363"/>
      <c r="W279" s="363"/>
      <c r="X279" s="363"/>
      <c r="Y279" s="363"/>
      <c r="Z279" s="363"/>
    </row>
    <row r="280" spans="1:26" ht="75">
      <c r="A280" s="158"/>
      <c r="B280" s="146"/>
      <c r="C280" s="146" t="s">
        <v>3339</v>
      </c>
      <c r="D280" s="206">
        <v>2</v>
      </c>
      <c r="E280" s="183" t="s">
        <v>611</v>
      </c>
      <c r="F280" s="146" t="s">
        <v>2131</v>
      </c>
      <c r="G280" s="69"/>
      <c r="H280" s="77"/>
      <c r="I280" s="300"/>
      <c r="J280" s="300"/>
      <c r="K280" s="77"/>
      <c r="L280" s="363"/>
      <c r="M280" s="363"/>
      <c r="N280" s="363"/>
      <c r="O280" s="363"/>
      <c r="P280" s="363"/>
      <c r="Q280" s="363"/>
      <c r="R280" s="363"/>
      <c r="S280" s="363"/>
      <c r="T280" s="363"/>
      <c r="U280" s="363"/>
      <c r="V280" s="363"/>
      <c r="W280" s="363"/>
      <c r="X280" s="363"/>
      <c r="Y280" s="363"/>
      <c r="Z280" s="363"/>
    </row>
    <row r="281" spans="1:26" ht="75">
      <c r="A281" s="158" t="s">
        <v>2132</v>
      </c>
      <c r="B281" s="69" t="s">
        <v>2784</v>
      </c>
      <c r="C281" s="69" t="s">
        <v>2785</v>
      </c>
      <c r="D281" s="206">
        <v>2</v>
      </c>
      <c r="E281" s="206" t="s">
        <v>599</v>
      </c>
      <c r="F281" s="69"/>
      <c r="G281" s="69"/>
      <c r="H281" s="77"/>
      <c r="I281" s="300"/>
      <c r="J281" s="300"/>
      <c r="K281" s="77"/>
      <c r="L281" s="363"/>
      <c r="M281" s="363"/>
      <c r="N281" s="363"/>
      <c r="O281" s="363"/>
      <c r="P281" s="363"/>
      <c r="Q281" s="363"/>
      <c r="R281" s="363"/>
      <c r="S281" s="363"/>
      <c r="T281" s="363"/>
      <c r="U281" s="363"/>
      <c r="V281" s="363"/>
      <c r="W281" s="363"/>
      <c r="X281" s="363"/>
      <c r="Y281" s="363"/>
      <c r="Z281" s="363"/>
    </row>
    <row r="282" spans="1:26" ht="25">
      <c r="A282" s="158"/>
      <c r="B282" s="146"/>
      <c r="C282" s="146" t="s">
        <v>2787</v>
      </c>
      <c r="D282" s="206">
        <v>2</v>
      </c>
      <c r="E282" s="183" t="s">
        <v>891</v>
      </c>
      <c r="F282" s="146" t="s">
        <v>3340</v>
      </c>
      <c r="G282" s="69"/>
      <c r="H282" s="77"/>
      <c r="I282" s="300"/>
      <c r="J282" s="300"/>
      <c r="K282" s="77"/>
      <c r="L282" s="363"/>
      <c r="M282" s="363"/>
      <c r="N282" s="363"/>
      <c r="O282" s="363"/>
      <c r="P282" s="363"/>
      <c r="Q282" s="363"/>
      <c r="R282" s="363"/>
      <c r="S282" s="363"/>
      <c r="T282" s="363"/>
      <c r="U282" s="363"/>
      <c r="V282" s="363"/>
      <c r="W282" s="363"/>
      <c r="X282" s="363"/>
      <c r="Y282" s="363"/>
      <c r="Z282" s="363"/>
    </row>
    <row r="283" spans="1:26" ht="150">
      <c r="A283" s="158" t="s">
        <v>2135</v>
      </c>
      <c r="B283" s="146" t="s">
        <v>2788</v>
      </c>
      <c r="C283" s="148" t="s">
        <v>3341</v>
      </c>
      <c r="D283" s="206">
        <v>2</v>
      </c>
      <c r="E283" s="183" t="s">
        <v>504</v>
      </c>
      <c r="F283" s="146" t="s">
        <v>3342</v>
      </c>
      <c r="G283" s="69"/>
      <c r="H283" s="77"/>
      <c r="I283" s="300"/>
      <c r="J283" s="300"/>
      <c r="K283" s="77"/>
      <c r="L283" s="363"/>
      <c r="M283" s="363"/>
      <c r="N283" s="363"/>
      <c r="O283" s="363"/>
      <c r="P283" s="363"/>
      <c r="Q283" s="363"/>
      <c r="R283" s="363"/>
      <c r="S283" s="363"/>
      <c r="T283" s="363"/>
      <c r="U283" s="363"/>
      <c r="V283" s="363"/>
      <c r="W283" s="363"/>
      <c r="X283" s="363"/>
      <c r="Y283" s="363"/>
      <c r="Z283" s="363"/>
    </row>
    <row r="284" spans="1:26" ht="75">
      <c r="A284" s="158" t="s">
        <v>2140</v>
      </c>
      <c r="B284" s="146" t="s">
        <v>2791</v>
      </c>
      <c r="C284" s="146" t="s">
        <v>3343</v>
      </c>
      <c r="D284" s="206">
        <v>2</v>
      </c>
      <c r="E284" s="183" t="s">
        <v>506</v>
      </c>
      <c r="F284" s="148" t="s">
        <v>3344</v>
      </c>
      <c r="G284" s="69"/>
      <c r="H284" s="77"/>
      <c r="I284" s="300"/>
      <c r="J284" s="300"/>
      <c r="K284" s="77"/>
      <c r="L284" s="363"/>
      <c r="M284" s="363"/>
      <c r="N284" s="363"/>
      <c r="O284" s="363"/>
      <c r="P284" s="363"/>
      <c r="Q284" s="363"/>
      <c r="R284" s="363"/>
      <c r="S284" s="363"/>
      <c r="T284" s="363"/>
      <c r="U284" s="363"/>
      <c r="V284" s="363"/>
      <c r="W284" s="363"/>
      <c r="X284" s="363"/>
      <c r="Y284" s="363"/>
      <c r="Z284" s="363"/>
    </row>
    <row r="285" spans="1:26" ht="23.25" customHeight="1">
      <c r="A285" s="158" t="s">
        <v>234</v>
      </c>
      <c r="B285" s="1629" t="s">
        <v>86</v>
      </c>
      <c r="C285" s="1701"/>
      <c r="D285" s="1701"/>
      <c r="E285" s="1701"/>
      <c r="F285" s="1702"/>
      <c r="G285" s="1703"/>
      <c r="H285" s="580"/>
      <c r="I285" s="300">
        <f>SUM(D286:D294)</f>
        <v>18</v>
      </c>
      <c r="J285" s="300">
        <f>COUNT(D286:D294)*2</f>
        <v>18</v>
      </c>
      <c r="K285" s="77"/>
      <c r="L285" s="363"/>
      <c r="M285" s="363"/>
      <c r="N285" s="363"/>
      <c r="O285" s="363"/>
      <c r="P285" s="363"/>
      <c r="Q285" s="363"/>
      <c r="R285" s="363"/>
      <c r="S285" s="363"/>
      <c r="T285" s="363"/>
      <c r="U285" s="363"/>
      <c r="V285" s="363"/>
      <c r="W285" s="363"/>
      <c r="X285" s="363"/>
      <c r="Y285" s="363"/>
      <c r="Z285" s="363"/>
    </row>
    <row r="286" spans="1:26" ht="75">
      <c r="A286" s="158" t="s">
        <v>2142</v>
      </c>
      <c r="B286" s="69" t="s">
        <v>902</v>
      </c>
      <c r="C286" s="462" t="s">
        <v>3345</v>
      </c>
      <c r="D286" s="206">
        <v>2</v>
      </c>
      <c r="E286" s="206" t="s">
        <v>469</v>
      </c>
      <c r="F286" s="69"/>
      <c r="G286" s="69"/>
      <c r="H286" s="77"/>
      <c r="I286" s="300"/>
      <c r="J286" s="300"/>
      <c r="K286" s="77"/>
      <c r="L286" s="363"/>
      <c r="M286" s="363"/>
      <c r="N286" s="363"/>
      <c r="O286" s="363"/>
      <c r="P286" s="363"/>
      <c r="Q286" s="363"/>
      <c r="R286" s="363"/>
      <c r="S286" s="363"/>
      <c r="T286" s="363"/>
      <c r="U286" s="363"/>
      <c r="V286" s="363"/>
      <c r="W286" s="363"/>
      <c r="X286" s="363"/>
      <c r="Y286" s="363"/>
      <c r="Z286" s="363"/>
    </row>
    <row r="287" spans="1:26" ht="25">
      <c r="A287" s="158"/>
      <c r="B287" s="146"/>
      <c r="C287" s="589" t="s">
        <v>3346</v>
      </c>
      <c r="D287" s="206">
        <v>2</v>
      </c>
      <c r="E287" s="183" t="s">
        <v>469</v>
      </c>
      <c r="F287" s="146" t="s">
        <v>3347</v>
      </c>
      <c r="G287" s="69"/>
      <c r="H287" s="77"/>
      <c r="I287" s="300"/>
      <c r="J287" s="300"/>
      <c r="K287" s="77"/>
      <c r="L287" s="363"/>
      <c r="M287" s="363"/>
      <c r="N287" s="363"/>
      <c r="O287" s="363"/>
      <c r="P287" s="363"/>
      <c r="Q287" s="363"/>
      <c r="R287" s="363"/>
      <c r="S287" s="363"/>
      <c r="T287" s="363"/>
      <c r="U287" s="363"/>
      <c r="V287" s="363"/>
      <c r="W287" s="363"/>
      <c r="X287" s="363"/>
      <c r="Y287" s="363"/>
      <c r="Z287" s="363"/>
    </row>
    <row r="288" spans="1:26" ht="50">
      <c r="A288" s="158" t="s">
        <v>2147</v>
      </c>
      <c r="B288" s="69" t="s">
        <v>907</v>
      </c>
      <c r="C288" s="478" t="s">
        <v>3348</v>
      </c>
      <c r="D288" s="206">
        <v>2</v>
      </c>
      <c r="E288" s="206" t="s">
        <v>535</v>
      </c>
      <c r="F288" s="69"/>
      <c r="G288" s="69"/>
      <c r="H288" s="77"/>
      <c r="I288" s="300"/>
      <c r="J288" s="300"/>
      <c r="K288" s="77"/>
      <c r="L288" s="77"/>
      <c r="M288" s="77"/>
      <c r="N288" s="77"/>
      <c r="O288" s="77"/>
      <c r="P288" s="77"/>
      <c r="Q288" s="77"/>
      <c r="R288" s="77"/>
      <c r="S288" s="77"/>
      <c r="T288" s="77"/>
      <c r="U288" s="77"/>
      <c r="V288" s="77"/>
      <c r="W288" s="77"/>
      <c r="X288" s="77"/>
      <c r="Y288" s="77"/>
      <c r="Z288" s="77"/>
    </row>
    <row r="289" spans="1:26" ht="50">
      <c r="A289" s="158"/>
      <c r="B289" s="69"/>
      <c r="C289" s="462" t="s">
        <v>3349</v>
      </c>
      <c r="D289" s="206">
        <v>2</v>
      </c>
      <c r="E289" s="206" t="s">
        <v>469</v>
      </c>
      <c r="F289" s="69"/>
      <c r="G289" s="69"/>
      <c r="H289" s="77"/>
      <c r="I289" s="300"/>
      <c r="J289" s="300"/>
      <c r="K289" s="77"/>
      <c r="L289" s="77"/>
      <c r="M289" s="77"/>
      <c r="N289" s="77"/>
      <c r="O289" s="77"/>
      <c r="P289" s="77"/>
      <c r="Q289" s="77"/>
      <c r="R289" s="77"/>
      <c r="S289" s="77"/>
      <c r="T289" s="77"/>
      <c r="U289" s="77"/>
      <c r="V289" s="77"/>
      <c r="W289" s="77"/>
      <c r="X289" s="77"/>
      <c r="Y289" s="77"/>
      <c r="Z289" s="77"/>
    </row>
    <row r="290" spans="1:26" ht="125">
      <c r="A290" s="158" t="s">
        <v>909</v>
      </c>
      <c r="B290" s="69" t="s">
        <v>910</v>
      </c>
      <c r="C290" s="69" t="s">
        <v>911</v>
      </c>
      <c r="D290" s="206">
        <v>2</v>
      </c>
      <c r="E290" s="206" t="s">
        <v>912</v>
      </c>
      <c r="F290" s="69" t="s">
        <v>3350</v>
      </c>
      <c r="G290" s="69"/>
      <c r="H290" s="77"/>
      <c r="I290" s="300"/>
      <c r="J290" s="300"/>
      <c r="K290" s="77"/>
      <c r="L290" s="77"/>
      <c r="M290" s="77"/>
      <c r="N290" s="77"/>
      <c r="O290" s="77"/>
      <c r="P290" s="77"/>
      <c r="Q290" s="77"/>
      <c r="R290" s="77"/>
      <c r="S290" s="77"/>
      <c r="T290" s="77"/>
      <c r="U290" s="77"/>
      <c r="V290" s="77"/>
      <c r="W290" s="77"/>
      <c r="X290" s="77"/>
      <c r="Y290" s="77"/>
      <c r="Z290" s="77"/>
    </row>
    <row r="291" spans="1:26" ht="100">
      <c r="A291" s="158"/>
      <c r="B291" s="69"/>
      <c r="C291" s="69" t="s">
        <v>914</v>
      </c>
      <c r="D291" s="206">
        <v>2</v>
      </c>
      <c r="E291" s="206" t="s">
        <v>387</v>
      </c>
      <c r="F291" s="69" t="s">
        <v>913</v>
      </c>
      <c r="G291" s="69"/>
      <c r="H291" s="77"/>
      <c r="I291" s="300"/>
      <c r="J291" s="300"/>
      <c r="K291" s="77"/>
      <c r="L291" s="77"/>
      <c r="M291" s="77"/>
      <c r="N291" s="77"/>
      <c r="O291" s="77"/>
      <c r="P291" s="77"/>
      <c r="Q291" s="77"/>
      <c r="R291" s="77"/>
      <c r="S291" s="77"/>
      <c r="T291" s="77"/>
      <c r="U291" s="77"/>
      <c r="V291" s="77"/>
      <c r="W291" s="77"/>
      <c r="X291" s="77"/>
      <c r="Y291" s="77"/>
      <c r="Z291" s="77"/>
    </row>
    <row r="292" spans="1:26" ht="50">
      <c r="A292" s="158" t="s">
        <v>2153</v>
      </c>
      <c r="B292" s="69" t="s">
        <v>916</v>
      </c>
      <c r="C292" s="148" t="s">
        <v>3351</v>
      </c>
      <c r="D292" s="206">
        <v>2</v>
      </c>
      <c r="E292" s="206" t="s">
        <v>504</v>
      </c>
      <c r="F292" s="69"/>
      <c r="G292" s="69"/>
      <c r="H292" s="77"/>
      <c r="I292" s="300"/>
      <c r="J292" s="300"/>
      <c r="K292" s="77"/>
      <c r="L292" s="77"/>
      <c r="M292" s="77"/>
      <c r="N292" s="77"/>
      <c r="O292" s="77"/>
      <c r="P292" s="77"/>
      <c r="Q292" s="77"/>
      <c r="R292" s="77"/>
      <c r="S292" s="77"/>
      <c r="T292" s="77"/>
      <c r="U292" s="77"/>
      <c r="V292" s="77"/>
      <c r="W292" s="77"/>
      <c r="X292" s="77"/>
      <c r="Y292" s="77"/>
      <c r="Z292" s="77"/>
    </row>
    <row r="293" spans="1:26" ht="25">
      <c r="A293" s="158"/>
      <c r="B293" s="69"/>
      <c r="C293" s="93" t="s">
        <v>3352</v>
      </c>
      <c r="D293" s="206">
        <v>2</v>
      </c>
      <c r="E293" s="482" t="s">
        <v>891</v>
      </c>
      <c r="F293" s="69"/>
      <c r="G293" s="69"/>
      <c r="H293" s="77"/>
      <c r="I293" s="300"/>
      <c r="J293" s="300"/>
      <c r="K293" s="77"/>
      <c r="L293" s="77"/>
      <c r="M293" s="77"/>
      <c r="N293" s="77"/>
      <c r="O293" s="77"/>
      <c r="P293" s="77"/>
      <c r="Q293" s="77"/>
      <c r="R293" s="77"/>
      <c r="S293" s="77"/>
      <c r="T293" s="77"/>
      <c r="U293" s="77"/>
      <c r="V293" s="77"/>
      <c r="W293" s="77"/>
      <c r="X293" s="77"/>
      <c r="Y293" s="77"/>
      <c r="Z293" s="77"/>
    </row>
    <row r="294" spans="1:26" ht="75">
      <c r="A294" s="158" t="s">
        <v>920</v>
      </c>
      <c r="B294" s="146" t="s">
        <v>921</v>
      </c>
      <c r="C294" s="69" t="s">
        <v>3353</v>
      </c>
      <c r="D294" s="206">
        <v>2</v>
      </c>
      <c r="E294" s="206" t="s">
        <v>549</v>
      </c>
      <c r="F294" s="69"/>
      <c r="G294" s="69"/>
      <c r="H294" s="77"/>
      <c r="I294" s="300"/>
      <c r="J294" s="300"/>
      <c r="K294" s="77"/>
      <c r="L294" s="77"/>
      <c r="M294" s="77"/>
      <c r="N294" s="77"/>
      <c r="O294" s="77"/>
      <c r="P294" s="77"/>
      <c r="Q294" s="77"/>
      <c r="R294" s="77"/>
      <c r="S294" s="77"/>
      <c r="T294" s="77"/>
      <c r="U294" s="77"/>
      <c r="V294" s="77"/>
      <c r="W294" s="77"/>
      <c r="X294" s="77"/>
      <c r="Y294" s="77"/>
      <c r="Z294" s="77"/>
    </row>
    <row r="295" spans="1:26" ht="23.25" customHeight="1">
      <c r="A295" s="158" t="s">
        <v>235</v>
      </c>
      <c r="B295" s="1629" t="s">
        <v>88</v>
      </c>
      <c r="C295" s="1701"/>
      <c r="D295" s="1701"/>
      <c r="E295" s="1701"/>
      <c r="F295" s="1702"/>
      <c r="G295" s="1703"/>
      <c r="H295" s="580"/>
      <c r="I295" s="300">
        <f>SUM(D296:D306)</f>
        <v>20</v>
      </c>
      <c r="J295" s="300">
        <f>COUNT(D296:D306)*2</f>
        <v>20</v>
      </c>
      <c r="K295" s="77"/>
      <c r="L295" s="77"/>
      <c r="M295" s="77"/>
      <c r="N295" s="77"/>
      <c r="O295" s="77"/>
      <c r="P295" s="77"/>
      <c r="Q295" s="77"/>
      <c r="R295" s="77"/>
      <c r="S295" s="77"/>
      <c r="T295" s="77"/>
      <c r="U295" s="77"/>
      <c r="V295" s="77"/>
      <c r="W295" s="77"/>
      <c r="X295" s="77"/>
      <c r="Y295" s="77"/>
      <c r="Z295" s="77"/>
    </row>
    <row r="296" spans="1:26" ht="50">
      <c r="A296" s="158" t="s">
        <v>923</v>
      </c>
      <c r="B296" s="146" t="s">
        <v>924</v>
      </c>
      <c r="C296" s="93" t="s">
        <v>925</v>
      </c>
      <c r="D296" s="206">
        <v>2</v>
      </c>
      <c r="E296" s="206" t="s">
        <v>469</v>
      </c>
      <c r="F296" s="69"/>
      <c r="G296" s="69"/>
      <c r="H296" s="77"/>
      <c r="I296" s="300"/>
      <c r="J296" s="300"/>
      <c r="K296" s="77"/>
      <c r="L296" s="77"/>
      <c r="M296" s="77"/>
      <c r="N296" s="77"/>
      <c r="O296" s="77"/>
      <c r="P296" s="77"/>
      <c r="Q296" s="77"/>
      <c r="R296" s="77"/>
      <c r="S296" s="77"/>
      <c r="T296" s="77"/>
      <c r="U296" s="77"/>
      <c r="V296" s="77"/>
      <c r="W296" s="77"/>
      <c r="X296" s="77"/>
      <c r="Y296" s="77"/>
      <c r="Z296" s="77"/>
    </row>
    <row r="297" spans="1:26" ht="50">
      <c r="A297" s="158"/>
      <c r="B297" s="146"/>
      <c r="C297" s="93" t="s">
        <v>926</v>
      </c>
      <c r="D297" s="206">
        <v>2</v>
      </c>
      <c r="E297" s="206" t="s">
        <v>469</v>
      </c>
      <c r="F297" s="69"/>
      <c r="G297" s="69"/>
      <c r="H297" s="77"/>
      <c r="I297" s="300"/>
      <c r="J297" s="300"/>
      <c r="K297" s="77"/>
      <c r="L297" s="77"/>
      <c r="M297" s="77"/>
      <c r="N297" s="77"/>
      <c r="O297" s="77"/>
      <c r="P297" s="77"/>
      <c r="Q297" s="77"/>
      <c r="R297" s="77"/>
      <c r="S297" s="77"/>
      <c r="T297" s="77"/>
      <c r="U297" s="77"/>
      <c r="V297" s="77"/>
      <c r="W297" s="77"/>
      <c r="X297" s="77"/>
      <c r="Y297" s="77"/>
      <c r="Z297" s="77"/>
    </row>
    <row r="298" spans="1:26" ht="50">
      <c r="A298" s="158" t="s">
        <v>2155</v>
      </c>
      <c r="B298" s="69" t="s">
        <v>928</v>
      </c>
      <c r="C298" s="93" t="s">
        <v>929</v>
      </c>
      <c r="D298" s="206">
        <v>2</v>
      </c>
      <c r="E298" s="206" t="s">
        <v>469</v>
      </c>
      <c r="F298" s="93" t="s">
        <v>930</v>
      </c>
      <c r="G298" s="69"/>
      <c r="H298" s="77"/>
      <c r="I298" s="300"/>
      <c r="J298" s="300"/>
      <c r="K298" s="77"/>
      <c r="L298" s="77"/>
      <c r="M298" s="77"/>
      <c r="N298" s="77"/>
      <c r="O298" s="77"/>
      <c r="P298" s="77"/>
      <c r="Q298" s="77"/>
      <c r="R298" s="77"/>
      <c r="S298" s="77"/>
      <c r="T298" s="77"/>
      <c r="U298" s="77"/>
      <c r="V298" s="77"/>
      <c r="W298" s="77"/>
      <c r="X298" s="77"/>
      <c r="Y298" s="77"/>
      <c r="Z298" s="77"/>
    </row>
    <row r="299" spans="1:26" ht="25">
      <c r="A299" s="158"/>
      <c r="B299" s="69"/>
      <c r="C299" s="69" t="s">
        <v>931</v>
      </c>
      <c r="D299" s="206">
        <v>2</v>
      </c>
      <c r="E299" s="206" t="s">
        <v>469</v>
      </c>
      <c r="F299" s="69"/>
      <c r="G299" s="69"/>
      <c r="H299" s="77"/>
      <c r="I299" s="300"/>
      <c r="J299" s="300"/>
      <c r="K299" s="77"/>
      <c r="L299" s="77"/>
      <c r="M299" s="77"/>
      <c r="N299" s="77"/>
      <c r="O299" s="77"/>
      <c r="P299" s="77"/>
      <c r="Q299" s="77"/>
      <c r="R299" s="77"/>
      <c r="S299" s="77"/>
      <c r="T299" s="77"/>
      <c r="U299" s="77"/>
      <c r="V299" s="77"/>
      <c r="W299" s="77"/>
      <c r="X299" s="77"/>
      <c r="Y299" s="77"/>
      <c r="Z299" s="77"/>
    </row>
    <row r="300" spans="1:26" ht="50">
      <c r="A300" s="158"/>
      <c r="B300" s="69"/>
      <c r="C300" s="69" t="s">
        <v>932</v>
      </c>
      <c r="D300" s="206">
        <v>2</v>
      </c>
      <c r="E300" s="206" t="s">
        <v>469</v>
      </c>
      <c r="F300" s="69"/>
      <c r="G300" s="69"/>
      <c r="H300" s="77"/>
      <c r="I300" s="300"/>
      <c r="J300" s="300"/>
      <c r="K300" s="77"/>
      <c r="L300" s="77"/>
      <c r="M300" s="77"/>
      <c r="N300" s="77"/>
      <c r="O300" s="77"/>
      <c r="P300" s="77"/>
      <c r="Q300" s="77"/>
      <c r="R300" s="77"/>
      <c r="S300" s="77"/>
      <c r="T300" s="77"/>
      <c r="U300" s="77"/>
      <c r="V300" s="77"/>
      <c r="W300" s="77"/>
      <c r="X300" s="77"/>
      <c r="Y300" s="77"/>
      <c r="Z300" s="77"/>
    </row>
    <row r="301" spans="1:26" ht="50">
      <c r="A301" s="158" t="s">
        <v>2156</v>
      </c>
      <c r="B301" s="69" t="s">
        <v>934</v>
      </c>
      <c r="C301" s="599" t="s">
        <v>935</v>
      </c>
      <c r="D301" s="206">
        <v>2</v>
      </c>
      <c r="E301" s="206" t="s">
        <v>469</v>
      </c>
      <c r="F301" s="69"/>
      <c r="G301" s="69"/>
      <c r="H301" s="77"/>
      <c r="I301" s="300"/>
      <c r="J301" s="300"/>
      <c r="K301" s="77"/>
      <c r="L301" s="77"/>
      <c r="M301" s="77"/>
      <c r="N301" s="77"/>
      <c r="O301" s="77"/>
      <c r="P301" s="77"/>
      <c r="Q301" s="77"/>
      <c r="R301" s="77"/>
      <c r="S301" s="77"/>
      <c r="T301" s="77"/>
      <c r="U301" s="77"/>
      <c r="V301" s="77"/>
      <c r="W301" s="77"/>
      <c r="X301" s="77"/>
      <c r="Y301" s="77"/>
      <c r="Z301" s="77"/>
    </row>
    <row r="302" spans="1:26" ht="50">
      <c r="A302" s="158"/>
      <c r="B302" s="69"/>
      <c r="C302" s="93" t="s">
        <v>936</v>
      </c>
      <c r="D302" s="206">
        <v>2</v>
      </c>
      <c r="E302" s="206" t="s">
        <v>469</v>
      </c>
      <c r="F302" s="69"/>
      <c r="G302" s="69"/>
      <c r="H302" s="77"/>
      <c r="I302" s="300"/>
      <c r="J302" s="300"/>
      <c r="K302" s="77"/>
      <c r="L302" s="77"/>
      <c r="M302" s="77"/>
      <c r="N302" s="77"/>
      <c r="O302" s="77"/>
      <c r="P302" s="77"/>
      <c r="Q302" s="77"/>
      <c r="R302" s="77"/>
      <c r="S302" s="77"/>
      <c r="T302" s="77"/>
      <c r="U302" s="77"/>
      <c r="V302" s="77"/>
      <c r="W302" s="77"/>
      <c r="X302" s="77"/>
      <c r="Y302" s="77"/>
      <c r="Z302" s="77"/>
    </row>
    <row r="303" spans="1:26" ht="25">
      <c r="A303" s="158"/>
      <c r="B303" s="69"/>
      <c r="C303" s="93" t="s">
        <v>937</v>
      </c>
      <c r="D303" s="206">
        <v>2</v>
      </c>
      <c r="E303" s="206" t="s">
        <v>469</v>
      </c>
      <c r="F303" s="148" t="s">
        <v>938</v>
      </c>
      <c r="G303" s="484"/>
      <c r="H303" s="600"/>
      <c r="I303" s="108"/>
      <c r="J303" s="300"/>
      <c r="K303" s="77"/>
      <c r="L303" s="77"/>
      <c r="M303" s="77"/>
      <c r="N303" s="77"/>
      <c r="O303" s="77"/>
      <c r="P303" s="77"/>
      <c r="Q303" s="77"/>
      <c r="R303" s="77"/>
      <c r="S303" s="77"/>
      <c r="T303" s="77"/>
      <c r="U303" s="77"/>
      <c r="V303" s="77"/>
      <c r="W303" s="77"/>
      <c r="X303" s="77"/>
      <c r="Y303" s="77"/>
      <c r="Z303" s="77"/>
    </row>
    <row r="304" spans="1:26" ht="30.75" hidden="1" customHeight="1">
      <c r="A304" s="310" t="s">
        <v>939</v>
      </c>
      <c r="B304" s="122" t="s">
        <v>940</v>
      </c>
      <c r="C304" s="141"/>
      <c r="D304" s="124"/>
      <c r="E304" s="141"/>
      <c r="F304" s="141"/>
      <c r="G304" s="141"/>
      <c r="H304" s="105"/>
      <c r="I304" s="105"/>
      <c r="J304" s="105"/>
      <c r="K304" s="105"/>
      <c r="L304" s="106"/>
      <c r="M304" s="106"/>
      <c r="N304" s="106"/>
      <c r="O304" s="106"/>
      <c r="P304" s="106"/>
      <c r="Q304" s="106"/>
      <c r="R304" s="106"/>
      <c r="S304" s="106"/>
      <c r="T304" s="106"/>
      <c r="U304" s="106"/>
      <c r="V304" s="106"/>
      <c r="W304" s="106"/>
      <c r="X304" s="106"/>
      <c r="Y304" s="106"/>
      <c r="Z304" s="106"/>
    </row>
    <row r="305" spans="1:26" ht="50">
      <c r="A305" s="158" t="s">
        <v>2157</v>
      </c>
      <c r="B305" s="69" t="s">
        <v>942</v>
      </c>
      <c r="C305" s="93" t="s">
        <v>3354</v>
      </c>
      <c r="D305" s="206">
        <v>2</v>
      </c>
      <c r="E305" s="206" t="s">
        <v>469</v>
      </c>
      <c r="F305" s="69"/>
      <c r="G305" s="69"/>
      <c r="H305" s="77"/>
      <c r="I305" s="300"/>
      <c r="J305" s="300"/>
      <c r="K305" s="77"/>
      <c r="L305" s="363"/>
      <c r="M305" s="363"/>
      <c r="N305" s="363"/>
      <c r="O305" s="363"/>
      <c r="P305" s="363"/>
      <c r="Q305" s="363"/>
      <c r="R305" s="363"/>
      <c r="S305" s="363"/>
      <c r="T305" s="363"/>
      <c r="U305" s="363"/>
      <c r="V305" s="363"/>
      <c r="W305" s="363"/>
      <c r="X305" s="363"/>
      <c r="Y305" s="363"/>
      <c r="Z305" s="363"/>
    </row>
    <row r="306" spans="1:26" ht="75">
      <c r="A306" s="158" t="s">
        <v>944</v>
      </c>
      <c r="B306" s="69" t="s">
        <v>945</v>
      </c>
      <c r="C306" s="93" t="s">
        <v>946</v>
      </c>
      <c r="D306" s="206">
        <v>2</v>
      </c>
      <c r="E306" s="206" t="s">
        <v>469</v>
      </c>
      <c r="F306" s="69"/>
      <c r="G306" s="69"/>
      <c r="H306" s="77"/>
      <c r="I306" s="300"/>
      <c r="J306" s="300"/>
      <c r="K306" s="77"/>
      <c r="L306" s="363"/>
      <c r="M306" s="363"/>
      <c r="N306" s="363"/>
      <c r="O306" s="363"/>
      <c r="P306" s="363"/>
      <c r="Q306" s="363"/>
      <c r="R306" s="363"/>
      <c r="S306" s="363"/>
      <c r="T306" s="363"/>
      <c r="U306" s="363"/>
      <c r="V306" s="363"/>
      <c r="W306" s="363"/>
      <c r="X306" s="363"/>
      <c r="Y306" s="363"/>
      <c r="Z306" s="363"/>
    </row>
    <row r="307" spans="1:26" ht="25">
      <c r="A307" s="158" t="s">
        <v>236</v>
      </c>
      <c r="B307" s="1629" t="s">
        <v>90</v>
      </c>
      <c r="C307" s="1701"/>
      <c r="D307" s="1701"/>
      <c r="E307" s="1701"/>
      <c r="F307" s="1702"/>
      <c r="G307" s="1703"/>
      <c r="H307" s="580"/>
      <c r="I307" s="300">
        <f>SUM(D308:D310)</f>
        <v>6</v>
      </c>
      <c r="J307" s="300">
        <f>COUNT(D308:D310)*2</f>
        <v>6</v>
      </c>
      <c r="K307" s="77"/>
      <c r="L307" s="363"/>
      <c r="M307" s="363"/>
      <c r="N307" s="363"/>
      <c r="O307" s="363"/>
      <c r="P307" s="363"/>
      <c r="Q307" s="363"/>
      <c r="R307" s="363"/>
      <c r="S307" s="363"/>
      <c r="T307" s="363"/>
      <c r="U307" s="363"/>
      <c r="V307" s="363"/>
      <c r="W307" s="363"/>
      <c r="X307" s="363"/>
      <c r="Y307" s="363"/>
      <c r="Z307" s="363"/>
    </row>
    <row r="308" spans="1:26" ht="75">
      <c r="A308" s="158" t="s">
        <v>2159</v>
      </c>
      <c r="B308" s="69" t="s">
        <v>948</v>
      </c>
      <c r="C308" s="69" t="s">
        <v>949</v>
      </c>
      <c r="D308" s="206">
        <v>2</v>
      </c>
      <c r="E308" s="206" t="s">
        <v>506</v>
      </c>
      <c r="F308" s="69"/>
      <c r="G308" s="69"/>
      <c r="H308" s="77"/>
      <c r="I308" s="300"/>
      <c r="J308" s="300"/>
      <c r="K308" s="77"/>
      <c r="L308" s="363"/>
      <c r="M308" s="363"/>
      <c r="N308" s="363"/>
      <c r="O308" s="363"/>
      <c r="P308" s="363"/>
      <c r="Q308" s="363"/>
      <c r="R308" s="363"/>
      <c r="S308" s="363"/>
      <c r="T308" s="363"/>
      <c r="U308" s="363"/>
      <c r="V308" s="363"/>
      <c r="W308" s="363"/>
      <c r="X308" s="363"/>
      <c r="Y308" s="363"/>
      <c r="Z308" s="363"/>
    </row>
    <row r="309" spans="1:26" ht="25">
      <c r="A309" s="158"/>
      <c r="B309" s="69"/>
      <c r="C309" s="69" t="s">
        <v>3355</v>
      </c>
      <c r="D309" s="206">
        <v>2</v>
      </c>
      <c r="E309" s="206" t="s">
        <v>506</v>
      </c>
      <c r="F309" s="69"/>
      <c r="G309" s="69"/>
      <c r="H309" s="77"/>
      <c r="I309" s="300"/>
      <c r="J309" s="300"/>
      <c r="K309" s="77"/>
      <c r="L309" s="363"/>
      <c r="M309" s="363"/>
      <c r="N309" s="363"/>
      <c r="O309" s="363"/>
      <c r="P309" s="363"/>
      <c r="Q309" s="363"/>
      <c r="R309" s="363"/>
      <c r="S309" s="363"/>
      <c r="T309" s="363"/>
      <c r="U309" s="363"/>
      <c r="V309" s="363"/>
      <c r="W309" s="363"/>
      <c r="X309" s="363"/>
      <c r="Y309" s="363"/>
      <c r="Z309" s="363"/>
    </row>
    <row r="310" spans="1:26" ht="75">
      <c r="A310" s="158" t="s">
        <v>2160</v>
      </c>
      <c r="B310" s="69" t="s">
        <v>951</v>
      </c>
      <c r="C310" s="93" t="s">
        <v>3356</v>
      </c>
      <c r="D310" s="206">
        <v>2</v>
      </c>
      <c r="E310" s="206" t="s">
        <v>506</v>
      </c>
      <c r="F310" s="69"/>
      <c r="G310" s="69"/>
      <c r="H310" s="77"/>
      <c r="I310" s="300"/>
      <c r="J310" s="300"/>
      <c r="K310" s="77"/>
      <c r="L310" s="363"/>
      <c r="M310" s="363"/>
      <c r="N310" s="363"/>
      <c r="O310" s="363"/>
      <c r="P310" s="363"/>
      <c r="Q310" s="363"/>
      <c r="R310" s="363"/>
      <c r="S310" s="363"/>
      <c r="T310" s="363"/>
      <c r="U310" s="363"/>
      <c r="V310" s="363"/>
      <c r="W310" s="363"/>
      <c r="X310" s="363"/>
      <c r="Y310" s="363"/>
      <c r="Z310" s="363"/>
    </row>
    <row r="311" spans="1:26" ht="42.75" hidden="1" customHeight="1">
      <c r="A311" s="310" t="s">
        <v>2162</v>
      </c>
      <c r="B311" s="492" t="s">
        <v>956</v>
      </c>
      <c r="C311" s="141"/>
      <c r="D311" s="124"/>
      <c r="E311" s="141"/>
      <c r="F311" s="141"/>
      <c r="G311" s="141"/>
      <c r="H311" s="105"/>
      <c r="I311" s="105"/>
      <c r="J311" s="105"/>
      <c r="K311" s="105"/>
      <c r="L311" s="106"/>
      <c r="M311" s="106"/>
      <c r="N311" s="106"/>
      <c r="O311" s="106"/>
      <c r="P311" s="106"/>
      <c r="Q311" s="106"/>
      <c r="R311" s="106"/>
      <c r="S311" s="106"/>
      <c r="T311" s="106"/>
      <c r="U311" s="106"/>
      <c r="V311" s="106"/>
      <c r="W311" s="106"/>
      <c r="X311" s="106"/>
      <c r="Y311" s="106"/>
      <c r="Z311" s="106"/>
    </row>
    <row r="312" spans="1:26" ht="25">
      <c r="A312" s="158" t="s">
        <v>91</v>
      </c>
      <c r="B312" s="1629" t="s">
        <v>92</v>
      </c>
      <c r="C312" s="1701"/>
      <c r="D312" s="1701"/>
      <c r="E312" s="1701"/>
      <c r="F312" s="1702"/>
      <c r="G312" s="1703"/>
      <c r="H312" s="580"/>
      <c r="I312" s="300">
        <f>SUM(D313:D316)</f>
        <v>8</v>
      </c>
      <c r="J312" s="300">
        <f>COUNT(D313:D316)*2</f>
        <v>8</v>
      </c>
      <c r="K312" s="77"/>
      <c r="L312" s="363"/>
      <c r="M312" s="363"/>
      <c r="N312" s="363"/>
      <c r="O312" s="363"/>
      <c r="P312" s="363"/>
      <c r="Q312" s="363"/>
      <c r="R312" s="363"/>
      <c r="S312" s="363"/>
      <c r="T312" s="363"/>
      <c r="U312" s="363"/>
      <c r="V312" s="363"/>
      <c r="W312" s="363"/>
      <c r="X312" s="363"/>
      <c r="Y312" s="363"/>
      <c r="Z312" s="363"/>
    </row>
    <row r="313" spans="1:26" ht="75">
      <c r="A313" s="158" t="s">
        <v>960</v>
      </c>
      <c r="B313" s="69" t="s">
        <v>961</v>
      </c>
      <c r="C313" s="93" t="s">
        <v>3357</v>
      </c>
      <c r="D313" s="206">
        <v>2</v>
      </c>
      <c r="E313" s="206" t="s">
        <v>611</v>
      </c>
      <c r="F313" s="93" t="s">
        <v>3358</v>
      </c>
      <c r="G313" s="69"/>
      <c r="H313" s="77"/>
      <c r="I313" s="300"/>
      <c r="J313" s="300"/>
      <c r="K313" s="77"/>
      <c r="L313" s="363"/>
      <c r="M313" s="363"/>
      <c r="N313" s="363"/>
      <c r="O313" s="363"/>
      <c r="P313" s="363"/>
      <c r="Q313" s="363"/>
      <c r="R313" s="363"/>
      <c r="S313" s="363"/>
      <c r="T313" s="363"/>
      <c r="U313" s="363"/>
      <c r="V313" s="363"/>
      <c r="W313" s="363"/>
      <c r="X313" s="363"/>
      <c r="Y313" s="363"/>
      <c r="Z313" s="363"/>
    </row>
    <row r="314" spans="1:26" ht="75">
      <c r="A314" s="158" t="s">
        <v>962</v>
      </c>
      <c r="B314" s="69" t="s">
        <v>963</v>
      </c>
      <c r="C314" s="93" t="s">
        <v>3359</v>
      </c>
      <c r="D314" s="206">
        <v>2</v>
      </c>
      <c r="E314" s="206" t="s">
        <v>504</v>
      </c>
      <c r="F314" s="93" t="s">
        <v>3360</v>
      </c>
      <c r="G314" s="69"/>
      <c r="H314" s="77"/>
      <c r="I314" s="300"/>
      <c r="J314" s="300"/>
      <c r="K314" s="77"/>
      <c r="L314" s="363"/>
      <c r="M314" s="363"/>
      <c r="N314" s="363"/>
      <c r="O314" s="363"/>
      <c r="P314" s="363"/>
      <c r="Q314" s="363"/>
      <c r="R314" s="363"/>
      <c r="S314" s="363"/>
      <c r="T314" s="363"/>
      <c r="U314" s="363"/>
      <c r="V314" s="363"/>
      <c r="W314" s="363"/>
      <c r="X314" s="363"/>
      <c r="Y314" s="363"/>
      <c r="Z314" s="363"/>
    </row>
    <row r="315" spans="1:26" ht="50">
      <c r="A315" s="158"/>
      <c r="B315" s="69"/>
      <c r="C315" s="93" t="s">
        <v>3361</v>
      </c>
      <c r="D315" s="206">
        <v>2</v>
      </c>
      <c r="E315" s="206" t="s">
        <v>561</v>
      </c>
      <c r="F315" s="93" t="s">
        <v>3362</v>
      </c>
      <c r="G315" s="69"/>
      <c r="H315" s="77"/>
      <c r="I315" s="300"/>
      <c r="J315" s="300"/>
      <c r="K315" s="77"/>
      <c r="L315" s="363"/>
      <c r="M315" s="363"/>
      <c r="N315" s="363"/>
      <c r="O315" s="363"/>
      <c r="P315" s="363"/>
      <c r="Q315" s="363"/>
      <c r="R315" s="363"/>
      <c r="S315" s="363"/>
      <c r="T315" s="363"/>
      <c r="U315" s="363"/>
      <c r="V315" s="363"/>
      <c r="W315" s="363"/>
      <c r="X315" s="363"/>
      <c r="Y315" s="363"/>
      <c r="Z315" s="363"/>
    </row>
    <row r="316" spans="1:26" ht="100">
      <c r="A316" s="158" t="s">
        <v>964</v>
      </c>
      <c r="B316" s="69" t="s">
        <v>965</v>
      </c>
      <c r="C316" s="93" t="s">
        <v>3363</v>
      </c>
      <c r="D316" s="206">
        <v>2</v>
      </c>
      <c r="E316" s="206" t="s">
        <v>611</v>
      </c>
      <c r="F316" s="93" t="s">
        <v>3364</v>
      </c>
      <c r="G316" s="69"/>
      <c r="H316" s="77"/>
      <c r="I316" s="300"/>
      <c r="J316" s="300"/>
      <c r="K316" s="77"/>
      <c r="L316" s="363"/>
      <c r="M316" s="363"/>
      <c r="N316" s="363"/>
      <c r="O316" s="363"/>
      <c r="P316" s="363"/>
      <c r="Q316" s="363"/>
      <c r="R316" s="363"/>
      <c r="S316" s="363"/>
      <c r="T316" s="363"/>
      <c r="U316" s="363"/>
      <c r="V316" s="363"/>
      <c r="W316" s="363"/>
      <c r="X316" s="363"/>
      <c r="Y316" s="363"/>
      <c r="Z316" s="363"/>
    </row>
    <row r="317" spans="1:26" ht="25">
      <c r="A317" s="158" t="s">
        <v>238</v>
      </c>
      <c r="B317" s="1629" t="s">
        <v>94</v>
      </c>
      <c r="C317" s="1701"/>
      <c r="D317" s="1701"/>
      <c r="E317" s="1701"/>
      <c r="F317" s="1702"/>
      <c r="G317" s="1703"/>
      <c r="H317" s="580"/>
      <c r="I317" s="300">
        <f>SUM(D318:D322)</f>
        <v>10</v>
      </c>
      <c r="J317" s="300">
        <f>COUNT(D318:D322)*2</f>
        <v>10</v>
      </c>
      <c r="K317" s="77"/>
      <c r="L317" s="363"/>
      <c r="M317" s="363"/>
      <c r="N317" s="363"/>
      <c r="O317" s="363"/>
      <c r="P317" s="363"/>
      <c r="Q317" s="363"/>
      <c r="R317" s="363"/>
      <c r="S317" s="363"/>
      <c r="T317" s="363"/>
      <c r="U317" s="363"/>
      <c r="V317" s="363"/>
      <c r="W317" s="363"/>
      <c r="X317" s="363"/>
      <c r="Y317" s="363"/>
      <c r="Z317" s="363"/>
    </row>
    <row r="318" spans="1:26" ht="50">
      <c r="A318" s="158" t="s">
        <v>2164</v>
      </c>
      <c r="B318" s="69" t="s">
        <v>2165</v>
      </c>
      <c r="C318" s="93" t="s">
        <v>3365</v>
      </c>
      <c r="D318" s="206">
        <v>2</v>
      </c>
      <c r="E318" s="206" t="s">
        <v>504</v>
      </c>
      <c r="F318" s="69"/>
      <c r="G318" s="69"/>
      <c r="H318" s="77"/>
      <c r="I318" s="300"/>
      <c r="J318" s="300"/>
      <c r="K318" s="77"/>
      <c r="L318" s="363"/>
      <c r="M318" s="363"/>
      <c r="N318" s="363"/>
      <c r="O318" s="363"/>
      <c r="P318" s="363"/>
      <c r="Q318" s="363"/>
      <c r="R318" s="363"/>
      <c r="S318" s="363"/>
      <c r="T318" s="363"/>
      <c r="U318" s="363"/>
      <c r="V318" s="363"/>
      <c r="W318" s="363"/>
      <c r="X318" s="363"/>
      <c r="Y318" s="363"/>
      <c r="Z318" s="363"/>
    </row>
    <row r="319" spans="1:26" ht="50">
      <c r="A319" s="158"/>
      <c r="B319" s="69"/>
      <c r="C319" s="93" t="s">
        <v>3366</v>
      </c>
      <c r="D319" s="206">
        <v>2</v>
      </c>
      <c r="E319" s="206" t="s">
        <v>504</v>
      </c>
      <c r="F319" s="69"/>
      <c r="G319" s="69"/>
      <c r="H319" s="77"/>
      <c r="I319" s="300"/>
      <c r="J319" s="300"/>
      <c r="K319" s="77"/>
      <c r="L319" s="363"/>
      <c r="M319" s="363"/>
      <c r="N319" s="363"/>
      <c r="O319" s="363"/>
      <c r="P319" s="363"/>
      <c r="Q319" s="363"/>
      <c r="R319" s="363"/>
      <c r="S319" s="363"/>
      <c r="T319" s="363"/>
      <c r="U319" s="363"/>
      <c r="V319" s="363"/>
      <c r="W319" s="363"/>
      <c r="X319" s="363"/>
      <c r="Y319" s="363"/>
      <c r="Z319" s="363"/>
    </row>
    <row r="320" spans="1:26" ht="50">
      <c r="A320" s="158"/>
      <c r="B320" s="69"/>
      <c r="C320" s="93" t="s">
        <v>3367</v>
      </c>
      <c r="D320" s="206">
        <v>2</v>
      </c>
      <c r="E320" s="206" t="s">
        <v>504</v>
      </c>
      <c r="F320" s="69"/>
      <c r="G320" s="69"/>
      <c r="H320" s="77"/>
      <c r="I320" s="300"/>
      <c r="J320" s="300"/>
      <c r="K320" s="77"/>
      <c r="L320" s="363"/>
      <c r="M320" s="363"/>
      <c r="N320" s="363"/>
      <c r="O320" s="363"/>
      <c r="P320" s="363"/>
      <c r="Q320" s="363"/>
      <c r="R320" s="363"/>
      <c r="S320" s="363"/>
      <c r="T320" s="363"/>
      <c r="U320" s="363"/>
      <c r="V320" s="363"/>
      <c r="W320" s="363"/>
      <c r="X320" s="363"/>
      <c r="Y320" s="363"/>
      <c r="Z320" s="363"/>
    </row>
    <row r="321" spans="1:26" ht="75">
      <c r="A321" s="158" t="s">
        <v>2167</v>
      </c>
      <c r="B321" s="69" t="s">
        <v>970</v>
      </c>
      <c r="C321" s="93" t="s">
        <v>3368</v>
      </c>
      <c r="D321" s="206">
        <v>2</v>
      </c>
      <c r="E321" s="206" t="s">
        <v>504</v>
      </c>
      <c r="F321" s="69"/>
      <c r="G321" s="69"/>
      <c r="H321" s="77"/>
      <c r="I321" s="300"/>
      <c r="J321" s="300"/>
      <c r="K321" s="77"/>
      <c r="L321" s="363"/>
      <c r="M321" s="363"/>
      <c r="N321" s="363"/>
      <c r="O321" s="363"/>
      <c r="P321" s="363"/>
      <c r="Q321" s="363"/>
      <c r="R321" s="363"/>
      <c r="S321" s="363"/>
      <c r="T321" s="363"/>
      <c r="U321" s="363"/>
      <c r="V321" s="363"/>
      <c r="W321" s="363"/>
      <c r="X321" s="363"/>
      <c r="Y321" s="363"/>
      <c r="Z321" s="363"/>
    </row>
    <row r="322" spans="1:26" ht="75">
      <c r="A322" s="158" t="s">
        <v>972</v>
      </c>
      <c r="B322" s="69" t="s">
        <v>973</v>
      </c>
      <c r="C322" s="93" t="s">
        <v>974</v>
      </c>
      <c r="D322" s="206">
        <v>2</v>
      </c>
      <c r="E322" s="206" t="s">
        <v>599</v>
      </c>
      <c r="F322" s="69"/>
      <c r="G322" s="69"/>
      <c r="H322" s="77"/>
      <c r="I322" s="300"/>
      <c r="J322" s="300"/>
      <c r="K322" s="77"/>
      <c r="L322" s="363"/>
      <c r="M322" s="363"/>
      <c r="N322" s="363"/>
      <c r="O322" s="363"/>
      <c r="P322" s="363"/>
      <c r="Q322" s="363"/>
      <c r="R322" s="363"/>
      <c r="S322" s="363"/>
      <c r="T322" s="363"/>
      <c r="U322" s="363"/>
      <c r="V322" s="363"/>
      <c r="W322" s="363"/>
      <c r="X322" s="363"/>
      <c r="Y322" s="363"/>
      <c r="Z322" s="363"/>
    </row>
    <row r="323" spans="1:26" ht="15" hidden="1" customHeight="1">
      <c r="A323" s="601" t="s">
        <v>95</v>
      </c>
      <c r="B323" s="585" t="s">
        <v>96</v>
      </c>
      <c r="C323" s="586"/>
      <c r="D323" s="586"/>
      <c r="E323" s="586"/>
      <c r="F323" s="586"/>
      <c r="G323" s="587"/>
      <c r="H323" s="588"/>
      <c r="I323" s="105">
        <f>SUM(D324:D325)</f>
        <v>0</v>
      </c>
      <c r="J323" s="105">
        <f>COUNT(D324:D325)*2</f>
        <v>0</v>
      </c>
      <c r="K323" s="105"/>
      <c r="L323" s="106"/>
      <c r="M323" s="106"/>
      <c r="N323" s="106"/>
      <c r="O323" s="106"/>
      <c r="P323" s="106"/>
      <c r="Q323" s="106"/>
      <c r="R323" s="106"/>
      <c r="S323" s="106"/>
      <c r="T323" s="106"/>
      <c r="U323" s="106"/>
      <c r="V323" s="106"/>
      <c r="W323" s="106"/>
      <c r="X323" s="106"/>
      <c r="Y323" s="106"/>
      <c r="Z323" s="106"/>
    </row>
    <row r="324" spans="1:26" ht="46.5" hidden="1" customHeight="1">
      <c r="A324" s="310" t="s">
        <v>975</v>
      </c>
      <c r="B324" s="122" t="s">
        <v>976</v>
      </c>
      <c r="C324" s="141"/>
      <c r="D324" s="124"/>
      <c r="E324" s="141"/>
      <c r="F324" s="141"/>
      <c r="G324" s="141"/>
      <c r="H324" s="105"/>
      <c r="I324" s="105"/>
      <c r="J324" s="105"/>
      <c r="K324" s="105"/>
      <c r="L324" s="106"/>
      <c r="M324" s="106"/>
      <c r="N324" s="106"/>
      <c r="O324" s="106"/>
      <c r="P324" s="106"/>
      <c r="Q324" s="106"/>
      <c r="R324" s="106"/>
      <c r="S324" s="106"/>
      <c r="T324" s="106"/>
      <c r="U324" s="106"/>
      <c r="V324" s="106"/>
      <c r="W324" s="106"/>
      <c r="X324" s="106"/>
      <c r="Y324" s="106"/>
      <c r="Z324" s="106"/>
    </row>
    <row r="325" spans="1:26" ht="46.5" hidden="1" customHeight="1">
      <c r="A325" s="310" t="s">
        <v>977</v>
      </c>
      <c r="B325" s="122" t="s">
        <v>978</v>
      </c>
      <c r="C325" s="141"/>
      <c r="D325" s="124"/>
      <c r="E325" s="141"/>
      <c r="F325" s="141"/>
      <c r="G325" s="141"/>
      <c r="H325" s="105"/>
      <c r="I325" s="105"/>
      <c r="J325" s="105"/>
      <c r="K325" s="105"/>
      <c r="L325" s="106"/>
      <c r="M325" s="106"/>
      <c r="N325" s="106"/>
      <c r="O325" s="106"/>
      <c r="P325" s="106"/>
      <c r="Q325" s="106"/>
      <c r="R325" s="106"/>
      <c r="S325" s="106"/>
      <c r="T325" s="106"/>
      <c r="U325" s="106"/>
      <c r="V325" s="106"/>
      <c r="W325" s="106"/>
      <c r="X325" s="106"/>
      <c r="Y325" s="106"/>
      <c r="Z325" s="106"/>
    </row>
    <row r="326" spans="1:26" ht="15" hidden="1" customHeight="1">
      <c r="A326" s="602" t="s">
        <v>97</v>
      </c>
      <c r="B326" s="585" t="s">
        <v>98</v>
      </c>
      <c r="C326" s="586"/>
      <c r="D326" s="586"/>
      <c r="E326" s="586"/>
      <c r="F326" s="586"/>
      <c r="G326" s="587"/>
      <c r="H326" s="588"/>
      <c r="I326" s="105">
        <f>SUM(D327:D328)</f>
        <v>0</v>
      </c>
      <c r="J326" s="105">
        <f>COUNT(D327:D328)*2</f>
        <v>0</v>
      </c>
      <c r="K326" s="105"/>
      <c r="L326" s="106"/>
      <c r="M326" s="106"/>
      <c r="N326" s="106"/>
      <c r="O326" s="106"/>
      <c r="P326" s="106"/>
      <c r="Q326" s="106"/>
      <c r="R326" s="106"/>
      <c r="S326" s="106"/>
      <c r="T326" s="106"/>
      <c r="U326" s="106"/>
      <c r="V326" s="106"/>
      <c r="W326" s="106"/>
      <c r="X326" s="106"/>
      <c r="Y326" s="106"/>
      <c r="Z326" s="106"/>
    </row>
    <row r="327" spans="1:26" ht="30.75" hidden="1" customHeight="1">
      <c r="A327" s="310" t="s">
        <v>979</v>
      </c>
      <c r="B327" s="122" t="s">
        <v>980</v>
      </c>
      <c r="C327" s="141"/>
      <c r="D327" s="124"/>
      <c r="E327" s="141"/>
      <c r="F327" s="141"/>
      <c r="G327" s="141"/>
      <c r="H327" s="105"/>
      <c r="I327" s="105"/>
      <c r="J327" s="105"/>
      <c r="K327" s="105"/>
      <c r="L327" s="106"/>
      <c r="M327" s="106"/>
      <c r="N327" s="106"/>
      <c r="O327" s="106"/>
      <c r="P327" s="106"/>
      <c r="Q327" s="106"/>
      <c r="R327" s="106"/>
      <c r="S327" s="106"/>
      <c r="T327" s="106"/>
      <c r="U327" s="106"/>
      <c r="V327" s="106"/>
      <c r="W327" s="106"/>
      <c r="X327" s="106"/>
      <c r="Y327" s="106"/>
      <c r="Z327" s="106"/>
    </row>
    <row r="328" spans="1:26" ht="46.5" hidden="1" customHeight="1">
      <c r="A328" s="310" t="s">
        <v>981</v>
      </c>
      <c r="B328" s="122" t="s">
        <v>982</v>
      </c>
      <c r="C328" s="141"/>
      <c r="D328" s="124"/>
      <c r="E328" s="141"/>
      <c r="F328" s="141"/>
      <c r="G328" s="141"/>
      <c r="H328" s="105"/>
      <c r="I328" s="105"/>
      <c r="J328" s="105"/>
      <c r="K328" s="105"/>
      <c r="L328" s="106"/>
      <c r="M328" s="106"/>
      <c r="N328" s="106"/>
      <c r="O328" s="106"/>
      <c r="P328" s="106"/>
      <c r="Q328" s="106"/>
      <c r="R328" s="106"/>
      <c r="S328" s="106"/>
      <c r="T328" s="106"/>
      <c r="U328" s="106"/>
      <c r="V328" s="106"/>
      <c r="W328" s="106"/>
      <c r="X328" s="106"/>
      <c r="Y328" s="106"/>
      <c r="Z328" s="106"/>
    </row>
    <row r="329" spans="1:26" ht="30.75" hidden="1" customHeight="1">
      <c r="A329" s="601" t="s">
        <v>2168</v>
      </c>
      <c r="B329" s="585" t="s">
        <v>2820</v>
      </c>
      <c r="C329" s="586"/>
      <c r="D329" s="586"/>
      <c r="E329" s="586"/>
      <c r="F329" s="586"/>
      <c r="G329" s="587"/>
      <c r="H329" s="588"/>
      <c r="I329" s="105">
        <f>SUM(D330:D332)</f>
        <v>0</v>
      </c>
      <c r="J329" s="105">
        <f>COUNT(D330:D332)*2</f>
        <v>0</v>
      </c>
      <c r="K329" s="105"/>
      <c r="L329" s="106"/>
      <c r="M329" s="106"/>
      <c r="N329" s="106"/>
      <c r="O329" s="106"/>
      <c r="P329" s="106"/>
      <c r="Q329" s="106"/>
      <c r="R329" s="106"/>
      <c r="S329" s="106"/>
      <c r="T329" s="106"/>
      <c r="U329" s="106"/>
      <c r="V329" s="106"/>
      <c r="W329" s="106"/>
      <c r="X329" s="106"/>
      <c r="Y329" s="106"/>
      <c r="Z329" s="106"/>
    </row>
    <row r="330" spans="1:26" ht="46.5" hidden="1" customHeight="1">
      <c r="A330" s="310" t="s">
        <v>2169</v>
      </c>
      <c r="B330" s="122" t="s">
        <v>984</v>
      </c>
      <c r="C330" s="141"/>
      <c r="D330" s="124"/>
      <c r="E330" s="141"/>
      <c r="F330" s="141"/>
      <c r="G330" s="141"/>
      <c r="H330" s="105"/>
      <c r="I330" s="105"/>
      <c r="J330" s="105"/>
      <c r="K330" s="105"/>
      <c r="L330" s="106"/>
      <c r="M330" s="106"/>
      <c r="N330" s="106"/>
      <c r="O330" s="106"/>
      <c r="P330" s="106"/>
      <c r="Q330" s="106"/>
      <c r="R330" s="106"/>
      <c r="S330" s="106"/>
      <c r="T330" s="106"/>
      <c r="U330" s="106"/>
      <c r="V330" s="106"/>
      <c r="W330" s="106"/>
      <c r="X330" s="106"/>
      <c r="Y330" s="106"/>
      <c r="Z330" s="106"/>
    </row>
    <row r="331" spans="1:26" ht="46.5" hidden="1" customHeight="1">
      <c r="A331" s="310" t="s">
        <v>986</v>
      </c>
      <c r="B331" s="122" t="s">
        <v>987</v>
      </c>
      <c r="C331" s="141"/>
      <c r="D331" s="124"/>
      <c r="E331" s="141"/>
      <c r="F331" s="141"/>
      <c r="G331" s="141"/>
      <c r="H331" s="105"/>
      <c r="I331" s="105"/>
      <c r="J331" s="105"/>
      <c r="K331" s="105"/>
      <c r="L331" s="106"/>
      <c r="M331" s="106"/>
      <c r="N331" s="106"/>
      <c r="O331" s="106"/>
      <c r="P331" s="106"/>
      <c r="Q331" s="106"/>
      <c r="R331" s="106"/>
      <c r="S331" s="106"/>
      <c r="T331" s="106"/>
      <c r="U331" s="106"/>
      <c r="V331" s="106"/>
      <c r="W331" s="106"/>
      <c r="X331" s="106"/>
      <c r="Y331" s="106"/>
      <c r="Z331" s="106"/>
    </row>
    <row r="332" spans="1:26" ht="46.5" hidden="1" customHeight="1">
      <c r="A332" s="310" t="s">
        <v>2170</v>
      </c>
      <c r="B332" s="491" t="s">
        <v>989</v>
      </c>
      <c r="C332" s="141"/>
      <c r="D332" s="124"/>
      <c r="E332" s="141"/>
      <c r="F332" s="141"/>
      <c r="G332" s="141"/>
      <c r="H332" s="105"/>
      <c r="I332" s="105"/>
      <c r="J332" s="105"/>
      <c r="K332" s="105"/>
      <c r="L332" s="106"/>
      <c r="M332" s="106"/>
      <c r="N332" s="106"/>
      <c r="O332" s="106"/>
      <c r="P332" s="106"/>
      <c r="Q332" s="106"/>
      <c r="R332" s="106"/>
      <c r="S332" s="106"/>
      <c r="T332" s="106"/>
      <c r="U332" s="106"/>
      <c r="V332" s="106"/>
      <c r="W332" s="106"/>
      <c r="X332" s="106"/>
      <c r="Y332" s="106"/>
      <c r="Z332" s="106"/>
    </row>
    <row r="333" spans="1:26" ht="25">
      <c r="A333" s="158" t="s">
        <v>239</v>
      </c>
      <c r="B333" s="1629" t="s">
        <v>240</v>
      </c>
      <c r="C333" s="1701"/>
      <c r="D333" s="1701"/>
      <c r="E333" s="1701"/>
      <c r="F333" s="1702"/>
      <c r="G333" s="1703"/>
      <c r="H333" s="580"/>
      <c r="I333" s="300">
        <f>SUM(D334:D337)</f>
        <v>8</v>
      </c>
      <c r="J333" s="300">
        <f>COUNT(D334:D337)*2</f>
        <v>8</v>
      </c>
      <c r="K333" s="77"/>
      <c r="L333" s="363"/>
      <c r="M333" s="363"/>
      <c r="N333" s="363"/>
      <c r="O333" s="363"/>
      <c r="P333" s="363"/>
      <c r="Q333" s="363"/>
      <c r="R333" s="363"/>
      <c r="S333" s="363"/>
      <c r="T333" s="363"/>
      <c r="U333" s="363"/>
      <c r="V333" s="363"/>
      <c r="W333" s="363"/>
      <c r="X333" s="363"/>
      <c r="Y333" s="363"/>
      <c r="Z333" s="363"/>
    </row>
    <row r="334" spans="1:26" ht="50">
      <c r="A334" s="158" t="s">
        <v>2171</v>
      </c>
      <c r="B334" s="69" t="s">
        <v>992</v>
      </c>
      <c r="C334" s="69" t="s">
        <v>3369</v>
      </c>
      <c r="D334" s="206">
        <v>2</v>
      </c>
      <c r="E334" s="206" t="s">
        <v>549</v>
      </c>
      <c r="F334" s="69"/>
      <c r="G334" s="69"/>
      <c r="H334" s="77"/>
      <c r="I334" s="300"/>
      <c r="J334" s="300"/>
      <c r="K334" s="77"/>
      <c r="L334" s="363"/>
      <c r="M334" s="363"/>
      <c r="N334" s="363"/>
      <c r="O334" s="363"/>
      <c r="P334" s="363"/>
      <c r="Q334" s="363"/>
      <c r="R334" s="363"/>
      <c r="S334" s="363"/>
      <c r="T334" s="363"/>
      <c r="U334" s="363"/>
      <c r="V334" s="363"/>
      <c r="W334" s="363"/>
      <c r="X334" s="363"/>
      <c r="Y334" s="363"/>
      <c r="Z334" s="363"/>
    </row>
    <row r="335" spans="1:26" ht="75">
      <c r="A335" s="158" t="s">
        <v>2172</v>
      </c>
      <c r="B335" s="69" t="s">
        <v>995</v>
      </c>
      <c r="C335" s="69" t="s">
        <v>996</v>
      </c>
      <c r="D335" s="206">
        <v>2</v>
      </c>
      <c r="E335" s="206" t="s">
        <v>611</v>
      </c>
      <c r="F335" s="69" t="s">
        <v>997</v>
      </c>
      <c r="G335" s="69"/>
      <c r="H335" s="77"/>
      <c r="I335" s="300"/>
      <c r="J335" s="300"/>
      <c r="K335" s="77"/>
      <c r="L335" s="363"/>
      <c r="M335" s="363"/>
      <c r="N335" s="363"/>
      <c r="O335" s="363"/>
      <c r="P335" s="363"/>
      <c r="Q335" s="363"/>
      <c r="R335" s="363"/>
      <c r="S335" s="363"/>
      <c r="T335" s="363"/>
      <c r="U335" s="363"/>
      <c r="V335" s="363"/>
      <c r="W335" s="363"/>
      <c r="X335" s="363"/>
      <c r="Y335" s="363"/>
      <c r="Z335" s="363"/>
    </row>
    <row r="336" spans="1:26" ht="25">
      <c r="A336" s="158"/>
      <c r="B336" s="69"/>
      <c r="C336" s="69" t="s">
        <v>998</v>
      </c>
      <c r="D336" s="206">
        <v>2</v>
      </c>
      <c r="E336" s="206" t="s">
        <v>549</v>
      </c>
      <c r="F336" s="69"/>
      <c r="G336" s="69"/>
      <c r="H336" s="77"/>
      <c r="I336" s="300"/>
      <c r="J336" s="300"/>
      <c r="K336" s="77"/>
      <c r="L336" s="363"/>
      <c r="M336" s="363"/>
      <c r="N336" s="363"/>
      <c r="O336" s="363"/>
      <c r="P336" s="363"/>
      <c r="Q336" s="363"/>
      <c r="R336" s="363"/>
      <c r="S336" s="363"/>
      <c r="T336" s="363"/>
      <c r="U336" s="363"/>
      <c r="V336" s="363"/>
      <c r="W336" s="363"/>
      <c r="X336" s="363"/>
      <c r="Y336" s="363"/>
      <c r="Z336" s="363"/>
    </row>
    <row r="337" spans="1:26" ht="100">
      <c r="A337" s="158" t="s">
        <v>2173</v>
      </c>
      <c r="B337" s="69" t="s">
        <v>1000</v>
      </c>
      <c r="C337" s="146" t="s">
        <v>1001</v>
      </c>
      <c r="D337" s="206">
        <v>2</v>
      </c>
      <c r="E337" s="206" t="s">
        <v>469</v>
      </c>
      <c r="F337" s="93"/>
      <c r="G337" s="69"/>
      <c r="H337" s="77"/>
      <c r="I337" s="300"/>
      <c r="J337" s="300"/>
      <c r="K337" s="77"/>
      <c r="L337" s="363"/>
      <c r="M337" s="363"/>
      <c r="N337" s="363"/>
      <c r="O337" s="363"/>
      <c r="P337" s="363"/>
      <c r="Q337" s="363"/>
      <c r="R337" s="363"/>
      <c r="S337" s="363"/>
      <c r="T337" s="363"/>
      <c r="U337" s="363"/>
      <c r="V337" s="363"/>
      <c r="W337" s="363"/>
      <c r="X337" s="363"/>
      <c r="Y337" s="363"/>
      <c r="Z337" s="363"/>
    </row>
    <row r="338" spans="1:26" ht="25">
      <c r="A338" s="158" t="s">
        <v>103</v>
      </c>
      <c r="B338" s="1629" t="s">
        <v>3370</v>
      </c>
      <c r="C338" s="1701"/>
      <c r="D338" s="1701"/>
      <c r="E338" s="1701"/>
      <c r="F338" s="1702"/>
      <c r="G338" s="1703"/>
      <c r="H338" s="580"/>
      <c r="I338" s="300">
        <f>SUM(D339)</f>
        <v>2</v>
      </c>
      <c r="J338" s="300">
        <f>COUNT(D339)*2</f>
        <v>2</v>
      </c>
      <c r="K338" s="77"/>
      <c r="L338" s="363"/>
      <c r="M338" s="363"/>
      <c r="N338" s="363"/>
      <c r="O338" s="363"/>
      <c r="P338" s="363"/>
      <c r="Q338" s="363"/>
      <c r="R338" s="363"/>
      <c r="S338" s="363"/>
      <c r="T338" s="363"/>
      <c r="U338" s="363"/>
      <c r="V338" s="363"/>
      <c r="W338" s="363"/>
      <c r="X338" s="363"/>
      <c r="Y338" s="363"/>
      <c r="Z338" s="363"/>
    </row>
    <row r="339" spans="1:26" ht="125">
      <c r="A339" s="158" t="s">
        <v>1002</v>
      </c>
      <c r="B339" s="69" t="s">
        <v>1003</v>
      </c>
      <c r="C339" s="93" t="s">
        <v>1004</v>
      </c>
      <c r="D339" s="206">
        <v>2</v>
      </c>
      <c r="E339" s="206" t="s">
        <v>599</v>
      </c>
      <c r="F339" s="69" t="s">
        <v>1005</v>
      </c>
      <c r="G339" s="69"/>
      <c r="H339" s="77"/>
      <c r="I339" s="300"/>
      <c r="J339" s="300"/>
      <c r="K339" s="77"/>
      <c r="L339" s="363"/>
      <c r="M339" s="363"/>
      <c r="N339" s="363"/>
      <c r="O339" s="363"/>
      <c r="P339" s="363"/>
      <c r="Q339" s="363"/>
      <c r="R339" s="363"/>
      <c r="S339" s="363"/>
      <c r="T339" s="363"/>
      <c r="U339" s="363"/>
      <c r="V339" s="363"/>
      <c r="W339" s="363"/>
      <c r="X339" s="363"/>
      <c r="Y339" s="363"/>
      <c r="Z339" s="363"/>
    </row>
    <row r="340" spans="1:26" ht="28.5" hidden="1" customHeight="1">
      <c r="A340" s="310" t="s">
        <v>1006</v>
      </c>
      <c r="B340" s="207" t="s">
        <v>1007</v>
      </c>
      <c r="C340" s="141"/>
      <c r="D340" s="124"/>
      <c r="E340" s="141"/>
      <c r="F340" s="141"/>
      <c r="G340" s="141"/>
      <c r="H340" s="105"/>
      <c r="I340" s="105"/>
      <c r="J340" s="105"/>
      <c r="K340" s="105"/>
      <c r="L340" s="106"/>
      <c r="M340" s="106"/>
      <c r="N340" s="106"/>
      <c r="O340" s="106"/>
      <c r="P340" s="106"/>
      <c r="Q340" s="106"/>
      <c r="R340" s="106"/>
      <c r="S340" s="106"/>
      <c r="T340" s="106"/>
      <c r="U340" s="106"/>
      <c r="V340" s="106"/>
      <c r="W340" s="106"/>
      <c r="X340" s="106"/>
      <c r="Y340" s="106"/>
      <c r="Z340" s="106"/>
    </row>
    <row r="341" spans="1:26" ht="32" hidden="1">
      <c r="A341" s="310" t="s">
        <v>1006</v>
      </c>
      <c r="B341" s="207" t="s">
        <v>1007</v>
      </c>
      <c r="C341" s="141"/>
      <c r="D341" s="124"/>
      <c r="E341" s="141"/>
      <c r="F341" s="141"/>
      <c r="G341" s="141"/>
      <c r="H341" s="579"/>
      <c r="I341" s="77">
        <f t="shared" ref="I341:J341" si="4">I343+I352+I367+I379+I389+I392+I402+I414+I423+I438+I445+I449+I464+I473+I480+I503+I514</f>
        <v>228</v>
      </c>
      <c r="J341" s="77">
        <f t="shared" si="4"/>
        <v>228</v>
      </c>
      <c r="K341" s="77"/>
      <c r="L341" s="363"/>
      <c r="M341" s="363"/>
      <c r="N341" s="363"/>
      <c r="O341" s="363"/>
      <c r="P341" s="363"/>
      <c r="Q341" s="363"/>
      <c r="R341" s="363"/>
      <c r="S341" s="363"/>
      <c r="T341" s="363"/>
      <c r="U341" s="363"/>
      <c r="V341" s="363"/>
      <c r="W341" s="363"/>
      <c r="X341" s="363"/>
      <c r="Y341" s="363"/>
      <c r="Z341" s="363"/>
    </row>
    <row r="342" spans="1:26" ht="23.25" customHeight="1">
      <c r="A342" s="158"/>
      <c r="B342" s="1714" t="s">
        <v>1008</v>
      </c>
      <c r="C342" s="1715"/>
      <c r="D342" s="1715"/>
      <c r="E342" s="1715"/>
      <c r="F342" s="1715"/>
      <c r="G342" s="1715"/>
      <c r="H342" s="1541"/>
      <c r="I342" s="77"/>
      <c r="J342" s="77"/>
      <c r="K342" s="77"/>
      <c r="L342" s="363"/>
      <c r="M342" s="363"/>
      <c r="N342" s="363"/>
      <c r="O342" s="363"/>
      <c r="P342" s="363"/>
      <c r="Q342" s="363"/>
      <c r="R342" s="363"/>
      <c r="S342" s="363"/>
      <c r="T342" s="363"/>
      <c r="U342" s="363"/>
      <c r="V342" s="363"/>
      <c r="W342" s="363"/>
      <c r="X342" s="363"/>
      <c r="Y342" s="363"/>
      <c r="Z342" s="363"/>
    </row>
    <row r="343" spans="1:26" ht="23.25" customHeight="1">
      <c r="A343" s="158" t="s">
        <v>241</v>
      </c>
      <c r="B343" s="1629" t="s">
        <v>107</v>
      </c>
      <c r="C343" s="1701"/>
      <c r="D343" s="1701"/>
      <c r="E343" s="1701"/>
      <c r="F343" s="1702"/>
      <c r="G343" s="1703"/>
      <c r="H343" s="580"/>
      <c r="I343" s="300">
        <f>SUM(D344:D351)</f>
        <v>14</v>
      </c>
      <c r="J343" s="300">
        <f>COUNT(D344:D351)*2</f>
        <v>14</v>
      </c>
      <c r="K343" s="77"/>
      <c r="L343" s="363"/>
      <c r="M343" s="363"/>
      <c r="N343" s="363"/>
      <c r="O343" s="363"/>
      <c r="P343" s="363"/>
      <c r="Q343" s="363"/>
      <c r="R343" s="363"/>
      <c r="S343" s="363"/>
      <c r="T343" s="363"/>
      <c r="U343" s="363"/>
      <c r="V343" s="363"/>
      <c r="W343" s="363"/>
      <c r="X343" s="363"/>
      <c r="Y343" s="363"/>
      <c r="Z343" s="363"/>
    </row>
    <row r="344" spans="1:26" ht="50">
      <c r="A344" s="158" t="s">
        <v>2175</v>
      </c>
      <c r="B344" s="69" t="s">
        <v>1010</v>
      </c>
      <c r="C344" s="69" t="s">
        <v>1011</v>
      </c>
      <c r="D344" s="206">
        <v>2</v>
      </c>
      <c r="E344" s="206" t="s">
        <v>877</v>
      </c>
      <c r="F344" s="363"/>
      <c r="G344" s="69"/>
      <c r="H344" s="77"/>
      <c r="I344" s="300"/>
      <c r="J344" s="300"/>
      <c r="K344" s="77"/>
      <c r="L344" s="363"/>
      <c r="M344" s="363"/>
      <c r="N344" s="363"/>
      <c r="O344" s="363"/>
      <c r="P344" s="363"/>
      <c r="Q344" s="363"/>
      <c r="R344" s="363"/>
      <c r="S344" s="363"/>
      <c r="T344" s="363"/>
      <c r="U344" s="363"/>
      <c r="V344" s="363"/>
      <c r="W344" s="363"/>
      <c r="X344" s="363"/>
      <c r="Y344" s="363"/>
      <c r="Z344" s="363"/>
    </row>
    <row r="345" spans="1:26" ht="75">
      <c r="A345" s="158"/>
      <c r="B345" s="69"/>
      <c r="C345" s="69" t="s">
        <v>1012</v>
      </c>
      <c r="D345" s="206">
        <v>2</v>
      </c>
      <c r="E345" s="206" t="s">
        <v>877</v>
      </c>
      <c r="F345" s="69" t="s">
        <v>3371</v>
      </c>
      <c r="G345" s="69"/>
      <c r="H345" s="77"/>
      <c r="I345" s="300"/>
      <c r="J345" s="300"/>
      <c r="K345" s="77"/>
      <c r="L345" s="363"/>
      <c r="M345" s="363"/>
      <c r="N345" s="363"/>
      <c r="O345" s="363"/>
      <c r="P345" s="363"/>
      <c r="Q345" s="363"/>
      <c r="R345" s="363"/>
      <c r="S345" s="363"/>
      <c r="T345" s="363"/>
      <c r="U345" s="363"/>
      <c r="V345" s="363"/>
      <c r="W345" s="363"/>
      <c r="X345" s="363"/>
      <c r="Y345" s="363"/>
      <c r="Z345" s="363"/>
    </row>
    <row r="346" spans="1:26" ht="30.75" hidden="1" customHeight="1">
      <c r="A346" s="310" t="s">
        <v>1014</v>
      </c>
      <c r="B346" s="122" t="s">
        <v>1015</v>
      </c>
      <c r="C346" s="122"/>
      <c r="D346" s="124"/>
      <c r="E346" s="141"/>
      <c r="F346" s="141"/>
      <c r="G346" s="141"/>
      <c r="H346" s="105"/>
      <c r="I346" s="105"/>
      <c r="J346" s="105"/>
      <c r="K346" s="105"/>
      <c r="L346" s="106"/>
      <c r="M346" s="106"/>
      <c r="N346" s="106"/>
      <c r="O346" s="106"/>
      <c r="P346" s="106"/>
      <c r="Q346" s="106"/>
      <c r="R346" s="106"/>
      <c r="S346" s="106"/>
      <c r="T346" s="106"/>
      <c r="U346" s="106"/>
      <c r="V346" s="106"/>
      <c r="W346" s="106"/>
      <c r="X346" s="106"/>
      <c r="Y346" s="106"/>
      <c r="Z346" s="106"/>
    </row>
    <row r="347" spans="1:26" ht="50">
      <c r="A347" s="158" t="s">
        <v>2192</v>
      </c>
      <c r="B347" s="69" t="s">
        <v>1017</v>
      </c>
      <c r="C347" s="69" t="s">
        <v>1022</v>
      </c>
      <c r="D347" s="206">
        <v>2</v>
      </c>
      <c r="E347" s="206" t="s">
        <v>2786</v>
      </c>
      <c r="F347" s="363"/>
      <c r="G347" s="69"/>
      <c r="H347" s="77"/>
      <c r="I347" s="300"/>
      <c r="J347" s="300"/>
      <c r="K347" s="77"/>
      <c r="L347" s="363"/>
      <c r="M347" s="363"/>
      <c r="N347" s="363"/>
      <c r="O347" s="363"/>
      <c r="P347" s="363"/>
      <c r="Q347" s="363"/>
      <c r="R347" s="363"/>
      <c r="S347" s="363"/>
      <c r="T347" s="363"/>
      <c r="U347" s="363"/>
      <c r="V347" s="363"/>
      <c r="W347" s="363"/>
      <c r="X347" s="363"/>
      <c r="Y347" s="363"/>
      <c r="Z347" s="363"/>
    </row>
    <row r="348" spans="1:26" ht="50">
      <c r="A348" s="158"/>
      <c r="B348" s="69"/>
      <c r="C348" s="69" t="s">
        <v>1021</v>
      </c>
      <c r="D348" s="206">
        <v>2</v>
      </c>
      <c r="E348" s="206" t="s">
        <v>2786</v>
      </c>
      <c r="F348" s="69"/>
      <c r="G348" s="69"/>
      <c r="H348" s="77"/>
      <c r="I348" s="300"/>
      <c r="J348" s="300"/>
      <c r="K348" s="77"/>
      <c r="L348" s="363"/>
      <c r="M348" s="363"/>
      <c r="N348" s="363"/>
      <c r="O348" s="363"/>
      <c r="P348" s="363"/>
      <c r="Q348" s="363"/>
      <c r="R348" s="363"/>
      <c r="S348" s="363"/>
      <c r="T348" s="363"/>
      <c r="U348" s="363"/>
      <c r="V348" s="363"/>
      <c r="W348" s="363"/>
      <c r="X348" s="363"/>
      <c r="Y348" s="363"/>
      <c r="Z348" s="363"/>
    </row>
    <row r="349" spans="1:26" ht="50">
      <c r="A349" s="158"/>
      <c r="B349" s="69"/>
      <c r="C349" s="93" t="s">
        <v>3372</v>
      </c>
      <c r="D349" s="206">
        <v>2</v>
      </c>
      <c r="E349" s="206" t="s">
        <v>504</v>
      </c>
      <c r="F349" s="69"/>
      <c r="G349" s="69"/>
      <c r="H349" s="77"/>
      <c r="I349" s="300"/>
      <c r="J349" s="300"/>
      <c r="K349" s="77"/>
      <c r="L349" s="363"/>
      <c r="M349" s="363"/>
      <c r="N349" s="363"/>
      <c r="O349" s="363"/>
      <c r="P349" s="363"/>
      <c r="Q349" s="363"/>
      <c r="R349" s="363"/>
      <c r="S349" s="363"/>
      <c r="T349" s="363"/>
      <c r="U349" s="363"/>
      <c r="V349" s="363"/>
      <c r="W349" s="363"/>
      <c r="X349" s="363"/>
      <c r="Y349" s="363"/>
      <c r="Z349" s="363"/>
    </row>
    <row r="350" spans="1:26" ht="25">
      <c r="A350" s="158"/>
      <c r="B350" s="69"/>
      <c r="C350" s="69" t="s">
        <v>1023</v>
      </c>
      <c r="D350" s="206">
        <v>2</v>
      </c>
      <c r="E350" s="206" t="s">
        <v>877</v>
      </c>
      <c r="F350" s="69"/>
      <c r="G350" s="69"/>
      <c r="H350" s="77"/>
      <c r="I350" s="300"/>
      <c r="J350" s="300"/>
      <c r="K350" s="77"/>
      <c r="L350" s="363"/>
      <c r="M350" s="363"/>
      <c r="N350" s="363"/>
      <c r="O350" s="363"/>
      <c r="P350" s="363"/>
      <c r="Q350" s="363"/>
      <c r="R350" s="363"/>
      <c r="S350" s="363"/>
      <c r="T350" s="363"/>
      <c r="U350" s="363"/>
      <c r="V350" s="363"/>
      <c r="W350" s="363"/>
      <c r="X350" s="363"/>
      <c r="Y350" s="363"/>
      <c r="Z350" s="363"/>
    </row>
    <row r="351" spans="1:26" ht="75">
      <c r="A351" s="158" t="s">
        <v>2195</v>
      </c>
      <c r="B351" s="69" t="s">
        <v>1029</v>
      </c>
      <c r="C351" s="93" t="s">
        <v>3373</v>
      </c>
      <c r="D351" s="206">
        <v>2</v>
      </c>
      <c r="E351" s="206" t="s">
        <v>506</v>
      </c>
      <c r="F351" s="69"/>
      <c r="G351" s="69"/>
      <c r="H351" s="77"/>
      <c r="I351" s="300"/>
      <c r="J351" s="300"/>
      <c r="K351" s="77"/>
      <c r="L351" s="363"/>
      <c r="M351" s="363"/>
      <c r="N351" s="363"/>
      <c r="O351" s="363"/>
      <c r="P351" s="363"/>
      <c r="Q351" s="363"/>
      <c r="R351" s="363"/>
      <c r="S351" s="363"/>
      <c r="T351" s="363"/>
      <c r="U351" s="363"/>
      <c r="V351" s="363"/>
      <c r="W351" s="363"/>
      <c r="X351" s="363"/>
      <c r="Y351" s="363"/>
      <c r="Z351" s="363"/>
    </row>
    <row r="352" spans="1:26" ht="25">
      <c r="A352" s="158" t="s">
        <v>242</v>
      </c>
      <c r="B352" s="1629" t="s">
        <v>109</v>
      </c>
      <c r="C352" s="1701"/>
      <c r="D352" s="1701"/>
      <c r="E352" s="1701"/>
      <c r="F352" s="1702"/>
      <c r="G352" s="1703"/>
      <c r="H352" s="580"/>
      <c r="I352" s="300">
        <f>SUM(D353:D366)</f>
        <v>28</v>
      </c>
      <c r="J352" s="300">
        <f>COUNT(D353:D366)*2</f>
        <v>28</v>
      </c>
      <c r="K352" s="77"/>
      <c r="L352" s="77"/>
      <c r="M352" s="77"/>
      <c r="N352" s="77"/>
      <c r="O352" s="77"/>
      <c r="P352" s="77"/>
      <c r="Q352" s="77"/>
      <c r="R352" s="77"/>
      <c r="S352" s="77"/>
      <c r="T352" s="77"/>
      <c r="U352" s="77"/>
      <c r="V352" s="77"/>
      <c r="W352" s="77"/>
      <c r="X352" s="77"/>
      <c r="Y352" s="77"/>
      <c r="Z352" s="77"/>
    </row>
    <row r="353" spans="1:26" ht="100">
      <c r="A353" s="158" t="s">
        <v>2196</v>
      </c>
      <c r="B353" s="69" t="s">
        <v>1032</v>
      </c>
      <c r="C353" s="93" t="s">
        <v>3374</v>
      </c>
      <c r="D353" s="206">
        <v>2</v>
      </c>
      <c r="E353" s="183" t="s">
        <v>2835</v>
      </c>
      <c r="F353" s="69" t="s">
        <v>3375</v>
      </c>
      <c r="G353" s="69"/>
      <c r="H353" s="77"/>
      <c r="I353" s="300"/>
      <c r="J353" s="300"/>
      <c r="K353" s="77"/>
      <c r="L353" s="77"/>
      <c r="M353" s="77"/>
      <c r="N353" s="77"/>
      <c r="O353" s="77"/>
      <c r="P353" s="77"/>
      <c r="Q353" s="77"/>
      <c r="R353" s="77"/>
      <c r="S353" s="77"/>
      <c r="T353" s="77"/>
      <c r="U353" s="77"/>
      <c r="V353" s="77"/>
      <c r="W353" s="77"/>
      <c r="X353" s="77"/>
      <c r="Y353" s="77"/>
      <c r="Z353" s="77"/>
    </row>
    <row r="354" spans="1:26" ht="50">
      <c r="A354" s="158"/>
      <c r="B354" s="69"/>
      <c r="C354" s="93" t="s">
        <v>3376</v>
      </c>
      <c r="D354" s="206">
        <v>2</v>
      </c>
      <c r="E354" s="183" t="s">
        <v>611</v>
      </c>
      <c r="F354" s="69"/>
      <c r="G354" s="69"/>
      <c r="H354" s="77"/>
      <c r="I354" s="300"/>
      <c r="J354" s="300"/>
      <c r="K354" s="77"/>
      <c r="L354" s="77"/>
      <c r="M354" s="77"/>
      <c r="N354" s="77"/>
      <c r="O354" s="77"/>
      <c r="P354" s="77"/>
      <c r="Q354" s="77"/>
      <c r="R354" s="77"/>
      <c r="S354" s="77"/>
      <c r="T354" s="77"/>
      <c r="U354" s="77"/>
      <c r="V354" s="77"/>
      <c r="W354" s="77"/>
      <c r="X354" s="77"/>
      <c r="Y354" s="77"/>
      <c r="Z354" s="77"/>
    </row>
    <row r="355" spans="1:26" ht="100">
      <c r="A355" s="158"/>
      <c r="B355" s="69"/>
      <c r="C355" s="148" t="s">
        <v>2184</v>
      </c>
      <c r="D355" s="206">
        <v>2</v>
      </c>
      <c r="E355" s="183" t="s">
        <v>877</v>
      </c>
      <c r="F355" s="146" t="s">
        <v>3377</v>
      </c>
      <c r="G355" s="69"/>
      <c r="H355" s="77"/>
      <c r="I355" s="300"/>
      <c r="J355" s="300"/>
      <c r="K355" s="77"/>
      <c r="L355" s="77"/>
      <c r="M355" s="77"/>
      <c r="N355" s="77"/>
      <c r="O355" s="77"/>
      <c r="P355" s="77"/>
      <c r="Q355" s="77"/>
      <c r="R355" s="77"/>
      <c r="S355" s="77"/>
      <c r="T355" s="77"/>
      <c r="U355" s="77"/>
      <c r="V355" s="77"/>
      <c r="W355" s="77"/>
      <c r="X355" s="77"/>
      <c r="Y355" s="77"/>
      <c r="Z355" s="77"/>
    </row>
    <row r="356" spans="1:26" ht="150">
      <c r="A356" s="158"/>
      <c r="B356" s="69"/>
      <c r="C356" s="351" t="s">
        <v>3378</v>
      </c>
      <c r="D356" s="206">
        <v>2</v>
      </c>
      <c r="E356" s="183" t="s">
        <v>611</v>
      </c>
      <c r="F356" s="146" t="s">
        <v>3379</v>
      </c>
      <c r="G356" s="69"/>
      <c r="H356" s="77"/>
      <c r="I356" s="300"/>
      <c r="J356" s="300"/>
      <c r="K356" s="77"/>
      <c r="L356" s="77"/>
      <c r="M356" s="77"/>
      <c r="N356" s="77"/>
      <c r="O356" s="77"/>
      <c r="P356" s="77"/>
      <c r="Q356" s="77"/>
      <c r="R356" s="77"/>
      <c r="S356" s="77"/>
      <c r="T356" s="77"/>
      <c r="U356" s="77"/>
      <c r="V356" s="77"/>
      <c r="W356" s="77"/>
      <c r="X356" s="77"/>
      <c r="Y356" s="77"/>
      <c r="Z356" s="77"/>
    </row>
    <row r="357" spans="1:26" ht="50">
      <c r="A357" s="158"/>
      <c r="B357" s="69"/>
      <c r="C357" s="93" t="s">
        <v>1035</v>
      </c>
      <c r="D357" s="206">
        <v>2</v>
      </c>
      <c r="E357" s="482" t="s">
        <v>611</v>
      </c>
      <c r="F357" s="69"/>
      <c r="G357" s="69"/>
      <c r="H357" s="77"/>
      <c r="I357" s="300"/>
      <c r="J357" s="300"/>
      <c r="K357" s="77"/>
      <c r="L357" s="77"/>
      <c r="M357" s="77"/>
      <c r="N357" s="77"/>
      <c r="O357" s="77"/>
      <c r="P357" s="77"/>
      <c r="Q357" s="77"/>
      <c r="R357" s="77"/>
      <c r="S357" s="77"/>
      <c r="T357" s="77"/>
      <c r="U357" s="77"/>
      <c r="V357" s="77"/>
      <c r="W357" s="77"/>
      <c r="X357" s="77"/>
      <c r="Y357" s="77"/>
      <c r="Z357" s="77"/>
    </row>
    <row r="358" spans="1:26" ht="50">
      <c r="A358" s="158"/>
      <c r="B358" s="69"/>
      <c r="C358" s="93" t="s">
        <v>1036</v>
      </c>
      <c r="D358" s="206">
        <v>2</v>
      </c>
      <c r="E358" s="206" t="s">
        <v>877</v>
      </c>
      <c r="F358" s="69"/>
      <c r="G358" s="69"/>
      <c r="H358" s="77"/>
      <c r="I358" s="300"/>
      <c r="J358" s="300"/>
      <c r="K358" s="77"/>
      <c r="L358" s="77"/>
      <c r="M358" s="77"/>
      <c r="N358" s="77"/>
      <c r="O358" s="77"/>
      <c r="P358" s="77"/>
      <c r="Q358" s="77"/>
      <c r="R358" s="77"/>
      <c r="S358" s="77"/>
      <c r="T358" s="77"/>
      <c r="U358" s="77"/>
      <c r="V358" s="77"/>
      <c r="W358" s="77"/>
      <c r="X358" s="77"/>
      <c r="Y358" s="77"/>
      <c r="Z358" s="77"/>
    </row>
    <row r="359" spans="1:26" ht="50">
      <c r="A359" s="158" t="s">
        <v>2198</v>
      </c>
      <c r="B359" s="69" t="s">
        <v>1038</v>
      </c>
      <c r="C359" s="93" t="s">
        <v>3380</v>
      </c>
      <c r="D359" s="206">
        <v>2</v>
      </c>
      <c r="E359" s="482" t="s">
        <v>1099</v>
      </c>
      <c r="F359" s="69"/>
      <c r="G359" s="69"/>
      <c r="H359" s="77"/>
      <c r="I359" s="300"/>
      <c r="J359" s="300"/>
      <c r="K359" s="77"/>
      <c r="L359" s="77"/>
      <c r="M359" s="77"/>
      <c r="N359" s="77"/>
      <c r="O359" s="77"/>
      <c r="P359" s="77"/>
      <c r="Q359" s="77"/>
      <c r="R359" s="77"/>
      <c r="S359" s="77"/>
      <c r="T359" s="77"/>
      <c r="U359" s="77"/>
      <c r="V359" s="77"/>
      <c r="W359" s="77"/>
      <c r="X359" s="77"/>
      <c r="Y359" s="77"/>
      <c r="Z359" s="77"/>
    </row>
    <row r="360" spans="1:26" ht="50">
      <c r="A360" s="158"/>
      <c r="B360" s="69"/>
      <c r="C360" s="93" t="s">
        <v>3381</v>
      </c>
      <c r="D360" s="206">
        <v>2</v>
      </c>
      <c r="E360" s="206" t="s">
        <v>1099</v>
      </c>
      <c r="F360" s="69"/>
      <c r="G360" s="69"/>
      <c r="H360" s="77"/>
      <c r="I360" s="300"/>
      <c r="J360" s="300"/>
      <c r="K360" s="77"/>
      <c r="L360" s="77"/>
      <c r="M360" s="77"/>
      <c r="N360" s="77"/>
      <c r="O360" s="77"/>
      <c r="P360" s="77"/>
      <c r="Q360" s="77"/>
      <c r="R360" s="77"/>
      <c r="S360" s="77"/>
      <c r="T360" s="77"/>
      <c r="U360" s="77"/>
      <c r="V360" s="77"/>
      <c r="W360" s="77"/>
      <c r="X360" s="77"/>
      <c r="Y360" s="77"/>
      <c r="Z360" s="77"/>
    </row>
    <row r="361" spans="1:26" ht="100">
      <c r="A361" s="158"/>
      <c r="B361" s="71"/>
      <c r="C361" s="485" t="s">
        <v>1040</v>
      </c>
      <c r="D361" s="206">
        <v>2</v>
      </c>
      <c r="E361" s="453" t="s">
        <v>599</v>
      </c>
      <c r="F361" s="485" t="s">
        <v>1041</v>
      </c>
      <c r="G361" s="527"/>
      <c r="H361" s="77"/>
      <c r="I361" s="300"/>
      <c r="J361" s="300"/>
      <c r="K361" s="77"/>
      <c r="L361" s="77"/>
      <c r="M361" s="77"/>
      <c r="N361" s="77"/>
      <c r="O361" s="77"/>
      <c r="P361" s="77"/>
      <c r="Q361" s="77"/>
      <c r="R361" s="77"/>
      <c r="S361" s="77"/>
      <c r="T361" s="77"/>
      <c r="U361" s="77"/>
      <c r="V361" s="77"/>
      <c r="W361" s="77"/>
      <c r="X361" s="77"/>
      <c r="Y361" s="77"/>
      <c r="Z361" s="77"/>
    </row>
    <row r="362" spans="1:26" ht="75">
      <c r="A362" s="158"/>
      <c r="B362" s="71"/>
      <c r="C362" s="93" t="s">
        <v>1042</v>
      </c>
      <c r="D362" s="206">
        <v>2</v>
      </c>
      <c r="E362" s="94" t="s">
        <v>599</v>
      </c>
      <c r="F362" s="462" t="s">
        <v>1043</v>
      </c>
      <c r="G362" s="527"/>
      <c r="H362" s="77"/>
      <c r="I362" s="300"/>
      <c r="J362" s="300"/>
      <c r="K362" s="77"/>
      <c r="L362" s="77"/>
      <c r="M362" s="77"/>
      <c r="N362" s="77"/>
      <c r="O362" s="77"/>
      <c r="P362" s="77"/>
      <c r="Q362" s="77"/>
      <c r="R362" s="77"/>
      <c r="S362" s="77"/>
      <c r="T362" s="77"/>
      <c r="U362" s="77"/>
      <c r="V362" s="77"/>
      <c r="W362" s="77"/>
      <c r="X362" s="77"/>
      <c r="Y362" s="77"/>
      <c r="Z362" s="77"/>
    </row>
    <row r="363" spans="1:26" ht="150">
      <c r="A363" s="158" t="s">
        <v>1044</v>
      </c>
      <c r="B363" s="603" t="s">
        <v>1045</v>
      </c>
      <c r="C363" s="93" t="s">
        <v>1046</v>
      </c>
      <c r="D363" s="206">
        <v>2</v>
      </c>
      <c r="E363" s="94" t="s">
        <v>599</v>
      </c>
      <c r="F363" s="93" t="s">
        <v>1047</v>
      </c>
      <c r="G363" s="527"/>
      <c r="H363" s="77"/>
      <c r="I363" s="300"/>
      <c r="J363" s="300"/>
      <c r="K363" s="77"/>
      <c r="L363" s="77"/>
      <c r="M363" s="77"/>
      <c r="N363" s="77"/>
      <c r="O363" s="77"/>
      <c r="P363" s="77"/>
      <c r="Q363" s="77"/>
      <c r="R363" s="77"/>
      <c r="S363" s="77"/>
      <c r="T363" s="77"/>
      <c r="U363" s="77"/>
      <c r="V363" s="77"/>
      <c r="W363" s="77"/>
      <c r="X363" s="77"/>
      <c r="Y363" s="77"/>
      <c r="Z363" s="77"/>
    </row>
    <row r="364" spans="1:26" ht="225">
      <c r="A364" s="496"/>
      <c r="B364" s="603"/>
      <c r="C364" s="515" t="s">
        <v>1048</v>
      </c>
      <c r="D364" s="206">
        <v>2</v>
      </c>
      <c r="E364" s="487" t="s">
        <v>877</v>
      </c>
      <c r="F364" s="604" t="s">
        <v>1049</v>
      </c>
      <c r="G364" s="527"/>
      <c r="H364" s="77"/>
      <c r="I364" s="300"/>
      <c r="J364" s="300"/>
      <c r="K364" s="77"/>
      <c r="L364" s="77"/>
      <c r="M364" s="77"/>
      <c r="N364" s="77"/>
      <c r="O364" s="77"/>
      <c r="P364" s="77"/>
      <c r="Q364" s="77"/>
      <c r="R364" s="77"/>
      <c r="S364" s="77"/>
      <c r="T364" s="77"/>
      <c r="U364" s="77"/>
      <c r="V364" s="77"/>
      <c r="W364" s="77"/>
      <c r="X364" s="77"/>
      <c r="Y364" s="77"/>
      <c r="Z364" s="77"/>
    </row>
    <row r="365" spans="1:26" ht="100">
      <c r="A365" s="496"/>
      <c r="B365" s="603"/>
      <c r="C365" s="93" t="s">
        <v>1050</v>
      </c>
      <c r="D365" s="206">
        <v>2</v>
      </c>
      <c r="E365" s="94" t="s">
        <v>877</v>
      </c>
      <c r="F365" s="462" t="s">
        <v>1051</v>
      </c>
      <c r="G365" s="527"/>
      <c r="H365" s="77"/>
      <c r="I365" s="300"/>
      <c r="J365" s="300"/>
      <c r="K365" s="77"/>
      <c r="L365" s="77"/>
      <c r="M365" s="77"/>
      <c r="N365" s="77"/>
      <c r="O365" s="77"/>
      <c r="P365" s="77"/>
      <c r="Q365" s="77"/>
      <c r="R365" s="77"/>
      <c r="S365" s="77"/>
      <c r="T365" s="77"/>
      <c r="U365" s="77"/>
      <c r="V365" s="77"/>
      <c r="W365" s="77"/>
      <c r="X365" s="77"/>
      <c r="Y365" s="77"/>
      <c r="Z365" s="77"/>
    </row>
    <row r="366" spans="1:26" ht="75">
      <c r="A366" s="496"/>
      <c r="B366" s="497"/>
      <c r="C366" s="485" t="s">
        <v>1052</v>
      </c>
      <c r="D366" s="206">
        <v>2</v>
      </c>
      <c r="E366" s="94" t="s">
        <v>599</v>
      </c>
      <c r="F366" s="93" t="s">
        <v>1053</v>
      </c>
      <c r="G366" s="527"/>
      <c r="H366" s="77"/>
      <c r="I366" s="300"/>
      <c r="J366" s="300"/>
      <c r="K366" s="77"/>
      <c r="L366" s="77"/>
      <c r="M366" s="77"/>
      <c r="N366" s="77"/>
      <c r="O366" s="77"/>
      <c r="P366" s="77"/>
      <c r="Q366" s="77"/>
      <c r="R366" s="77"/>
      <c r="S366" s="77"/>
      <c r="T366" s="77"/>
      <c r="U366" s="77"/>
      <c r="V366" s="77"/>
      <c r="W366" s="77"/>
      <c r="X366" s="77"/>
      <c r="Y366" s="77"/>
      <c r="Z366" s="77"/>
    </row>
    <row r="367" spans="1:26" ht="25">
      <c r="A367" s="158" t="s">
        <v>244</v>
      </c>
      <c r="B367" s="1629" t="s">
        <v>245</v>
      </c>
      <c r="C367" s="1701"/>
      <c r="D367" s="1701"/>
      <c r="E367" s="1701"/>
      <c r="F367" s="1702"/>
      <c r="G367" s="1703"/>
      <c r="H367" s="580"/>
      <c r="I367" s="300">
        <f>SUM(D368:D377)</f>
        <v>20</v>
      </c>
      <c r="J367" s="300">
        <f>COUNT(D368:D377)*2</f>
        <v>20</v>
      </c>
      <c r="K367" s="77"/>
      <c r="L367" s="77"/>
      <c r="M367" s="77"/>
      <c r="N367" s="77"/>
      <c r="O367" s="77"/>
      <c r="P367" s="77"/>
      <c r="Q367" s="77"/>
      <c r="R367" s="77"/>
      <c r="S367" s="77"/>
      <c r="T367" s="77"/>
      <c r="U367" s="77"/>
      <c r="V367" s="77"/>
      <c r="W367" s="77"/>
      <c r="X367" s="77"/>
      <c r="Y367" s="77"/>
      <c r="Z367" s="77"/>
    </row>
    <row r="368" spans="1:26" ht="75">
      <c r="A368" s="158" t="s">
        <v>2201</v>
      </c>
      <c r="B368" s="146" t="s">
        <v>2843</v>
      </c>
      <c r="C368" s="146" t="s">
        <v>3382</v>
      </c>
      <c r="D368" s="206">
        <v>2</v>
      </c>
      <c r="E368" s="183" t="s">
        <v>599</v>
      </c>
      <c r="F368" s="146" t="s">
        <v>3383</v>
      </c>
      <c r="G368" s="69"/>
      <c r="H368" s="77"/>
      <c r="I368" s="300"/>
      <c r="J368" s="300"/>
      <c r="K368" s="77"/>
      <c r="L368" s="363"/>
      <c r="M368" s="363"/>
      <c r="N368" s="363"/>
      <c r="O368" s="363"/>
      <c r="P368" s="363"/>
      <c r="Q368" s="363"/>
      <c r="R368" s="363"/>
      <c r="S368" s="363"/>
      <c r="T368" s="363"/>
      <c r="U368" s="363"/>
      <c r="V368" s="363"/>
      <c r="W368" s="363"/>
      <c r="X368" s="363"/>
      <c r="Y368" s="363"/>
      <c r="Z368" s="363"/>
    </row>
    <row r="369" spans="1:26" ht="50">
      <c r="A369" s="158"/>
      <c r="B369" s="69"/>
      <c r="C369" s="69" t="s">
        <v>2846</v>
      </c>
      <c r="D369" s="206">
        <v>2</v>
      </c>
      <c r="E369" s="206" t="s">
        <v>599</v>
      </c>
      <c r="F369" s="69"/>
      <c r="G369" s="69"/>
      <c r="H369" s="77"/>
      <c r="I369" s="300"/>
      <c r="J369" s="300"/>
      <c r="K369" s="77"/>
      <c r="L369" s="363"/>
      <c r="M369" s="363"/>
      <c r="N369" s="363"/>
      <c r="O369" s="363"/>
      <c r="P369" s="363"/>
      <c r="Q369" s="363"/>
      <c r="R369" s="363"/>
      <c r="S369" s="363"/>
      <c r="T369" s="363"/>
      <c r="U369" s="363"/>
      <c r="V369" s="363"/>
      <c r="W369" s="363"/>
      <c r="X369" s="363"/>
      <c r="Y369" s="363"/>
      <c r="Z369" s="363"/>
    </row>
    <row r="370" spans="1:26" ht="125">
      <c r="A370" s="158" t="s">
        <v>2203</v>
      </c>
      <c r="B370" s="69" t="s">
        <v>2848</v>
      </c>
      <c r="C370" s="93" t="s">
        <v>1061</v>
      </c>
      <c r="D370" s="206">
        <v>2</v>
      </c>
      <c r="E370" s="206" t="s">
        <v>611</v>
      </c>
      <c r="F370" s="69"/>
      <c r="G370" s="69"/>
      <c r="H370" s="77"/>
      <c r="I370" s="300"/>
      <c r="J370" s="300"/>
      <c r="K370" s="77"/>
      <c r="L370" s="363"/>
      <c r="M370" s="363"/>
      <c r="N370" s="363"/>
      <c r="O370" s="363"/>
      <c r="P370" s="363"/>
      <c r="Q370" s="363"/>
      <c r="R370" s="363"/>
      <c r="S370" s="363"/>
      <c r="T370" s="363"/>
      <c r="U370" s="363"/>
      <c r="V370" s="363"/>
      <c r="W370" s="363"/>
      <c r="X370" s="363"/>
      <c r="Y370" s="363"/>
      <c r="Z370" s="363"/>
    </row>
    <row r="371" spans="1:26" ht="50">
      <c r="A371" s="605"/>
      <c r="B371" s="69"/>
      <c r="C371" s="93" t="s">
        <v>1064</v>
      </c>
      <c r="D371" s="206">
        <v>2</v>
      </c>
      <c r="E371" s="206" t="s">
        <v>611</v>
      </c>
      <c r="F371" s="69"/>
      <c r="G371" s="69"/>
      <c r="H371" s="77"/>
      <c r="I371" s="300"/>
      <c r="J371" s="300"/>
      <c r="K371" s="77"/>
      <c r="L371" s="363"/>
      <c r="M371" s="363"/>
      <c r="N371" s="363"/>
      <c r="O371" s="363"/>
      <c r="P371" s="363"/>
      <c r="Q371" s="363"/>
      <c r="R371" s="363"/>
      <c r="S371" s="363"/>
      <c r="T371" s="363"/>
      <c r="U371" s="363"/>
      <c r="V371" s="363"/>
      <c r="W371" s="363"/>
      <c r="X371" s="363"/>
      <c r="Y371" s="363"/>
      <c r="Z371" s="363"/>
    </row>
    <row r="372" spans="1:26" ht="25">
      <c r="A372" s="605"/>
      <c r="B372" s="69"/>
      <c r="C372" s="93" t="s">
        <v>1065</v>
      </c>
      <c r="D372" s="206">
        <v>2</v>
      </c>
      <c r="E372" s="206" t="s">
        <v>611</v>
      </c>
      <c r="F372" s="69"/>
      <c r="G372" s="69"/>
      <c r="H372" s="77"/>
      <c r="I372" s="300"/>
      <c r="J372" s="300"/>
      <c r="K372" s="77"/>
      <c r="L372" s="363"/>
      <c r="M372" s="363"/>
      <c r="N372" s="363"/>
      <c r="O372" s="363"/>
      <c r="P372" s="363"/>
      <c r="Q372" s="363"/>
      <c r="R372" s="363"/>
      <c r="S372" s="363"/>
      <c r="T372" s="363"/>
      <c r="U372" s="363"/>
      <c r="V372" s="363"/>
      <c r="W372" s="363"/>
      <c r="X372" s="363"/>
      <c r="Y372" s="363"/>
      <c r="Z372" s="363"/>
    </row>
    <row r="373" spans="1:26" ht="50">
      <c r="A373" s="605"/>
      <c r="B373" s="69"/>
      <c r="C373" s="93" t="s">
        <v>1066</v>
      </c>
      <c r="D373" s="206">
        <v>2</v>
      </c>
      <c r="E373" s="206" t="s">
        <v>599</v>
      </c>
      <c r="F373" s="69"/>
      <c r="G373" s="69"/>
      <c r="H373" s="77"/>
      <c r="I373" s="300"/>
      <c r="J373" s="300"/>
      <c r="K373" s="77"/>
      <c r="L373" s="363"/>
      <c r="M373" s="363"/>
      <c r="N373" s="363"/>
      <c r="O373" s="363"/>
      <c r="P373" s="363"/>
      <c r="Q373" s="363"/>
      <c r="R373" s="363"/>
      <c r="S373" s="363"/>
      <c r="T373" s="363"/>
      <c r="U373" s="363"/>
      <c r="V373" s="363"/>
      <c r="W373" s="363"/>
      <c r="X373" s="363"/>
      <c r="Y373" s="363"/>
      <c r="Z373" s="363"/>
    </row>
    <row r="374" spans="1:26" ht="50">
      <c r="A374" s="605"/>
      <c r="B374" s="69"/>
      <c r="C374" s="69" t="s">
        <v>1067</v>
      </c>
      <c r="D374" s="206">
        <v>2</v>
      </c>
      <c r="E374" s="206" t="s">
        <v>877</v>
      </c>
      <c r="F374" s="69" t="s">
        <v>3384</v>
      </c>
      <c r="G374" s="69"/>
      <c r="H374" s="77"/>
      <c r="I374" s="300"/>
      <c r="J374" s="300"/>
      <c r="K374" s="77"/>
      <c r="L374" s="363"/>
      <c r="M374" s="363"/>
      <c r="N374" s="363"/>
      <c r="O374" s="363"/>
      <c r="P374" s="363"/>
      <c r="Q374" s="363"/>
      <c r="R374" s="363"/>
      <c r="S374" s="363"/>
      <c r="T374" s="363"/>
      <c r="U374" s="363"/>
      <c r="V374" s="363"/>
      <c r="W374" s="363"/>
      <c r="X374" s="363"/>
      <c r="Y374" s="363"/>
      <c r="Z374" s="363"/>
    </row>
    <row r="375" spans="1:26" ht="50">
      <c r="A375" s="605"/>
      <c r="B375" s="69"/>
      <c r="C375" s="69" t="s">
        <v>3385</v>
      </c>
      <c r="D375" s="206">
        <v>2</v>
      </c>
      <c r="E375" s="206"/>
      <c r="F375" s="69"/>
      <c r="G375" s="69"/>
      <c r="H375" s="77"/>
      <c r="I375" s="300"/>
      <c r="J375" s="300"/>
      <c r="K375" s="77"/>
      <c r="L375" s="363"/>
      <c r="M375" s="363"/>
      <c r="N375" s="363"/>
      <c r="O375" s="363"/>
      <c r="P375" s="363"/>
      <c r="Q375" s="363"/>
      <c r="R375" s="363"/>
      <c r="S375" s="363"/>
      <c r="T375" s="363"/>
      <c r="U375" s="363"/>
      <c r="V375" s="363"/>
      <c r="W375" s="363"/>
      <c r="X375" s="363"/>
      <c r="Y375" s="363"/>
      <c r="Z375" s="363"/>
    </row>
    <row r="376" spans="1:26" ht="50">
      <c r="A376" s="605"/>
      <c r="B376" s="69"/>
      <c r="C376" s="69" t="s">
        <v>2207</v>
      </c>
      <c r="D376" s="206">
        <v>2</v>
      </c>
      <c r="E376" s="206" t="s">
        <v>599</v>
      </c>
      <c r="F376" s="69"/>
      <c r="G376" s="69"/>
      <c r="H376" s="77"/>
      <c r="I376" s="300"/>
      <c r="J376" s="300"/>
      <c r="K376" s="77"/>
      <c r="L376" s="363"/>
      <c r="M376" s="363"/>
      <c r="N376" s="363"/>
      <c r="O376" s="363"/>
      <c r="P376" s="363"/>
      <c r="Q376" s="363"/>
      <c r="R376" s="363"/>
      <c r="S376" s="363"/>
      <c r="T376" s="363"/>
      <c r="U376" s="363"/>
      <c r="V376" s="363"/>
      <c r="W376" s="363"/>
      <c r="X376" s="363"/>
      <c r="Y376" s="363"/>
      <c r="Z376" s="363"/>
    </row>
    <row r="377" spans="1:26" ht="50">
      <c r="A377" s="158" t="s">
        <v>2209</v>
      </c>
      <c r="B377" s="69" t="s">
        <v>1071</v>
      </c>
      <c r="C377" s="93" t="s">
        <v>3386</v>
      </c>
      <c r="D377" s="206">
        <v>2</v>
      </c>
      <c r="E377" s="206" t="s">
        <v>611</v>
      </c>
      <c r="F377" s="69"/>
      <c r="G377" s="69"/>
      <c r="H377" s="77"/>
      <c r="I377" s="300"/>
      <c r="J377" s="300"/>
      <c r="K377" s="77"/>
      <c r="L377" s="363"/>
      <c r="M377" s="363"/>
      <c r="N377" s="363"/>
      <c r="O377" s="363"/>
      <c r="P377" s="363"/>
      <c r="Q377" s="363"/>
      <c r="R377" s="363"/>
      <c r="S377" s="363"/>
      <c r="T377" s="363"/>
      <c r="U377" s="363"/>
      <c r="V377" s="363"/>
      <c r="W377" s="363"/>
      <c r="X377" s="363"/>
      <c r="Y377" s="363"/>
      <c r="Z377" s="363"/>
    </row>
    <row r="378" spans="1:26" ht="46.5" hidden="1" customHeight="1">
      <c r="A378" s="310" t="s">
        <v>1073</v>
      </c>
      <c r="B378" s="122" t="s">
        <v>2864</v>
      </c>
      <c r="C378" s="141"/>
      <c r="D378" s="124"/>
      <c r="E378" s="141"/>
      <c r="F378" s="141"/>
      <c r="G378" s="141"/>
      <c r="H378" s="105"/>
      <c r="I378" s="105"/>
      <c r="J378" s="105"/>
      <c r="K378" s="105"/>
      <c r="L378" s="106"/>
      <c r="M378" s="106"/>
      <c r="N378" s="106"/>
      <c r="O378" s="106"/>
      <c r="P378" s="106"/>
      <c r="Q378" s="106"/>
      <c r="R378" s="106"/>
      <c r="S378" s="106"/>
      <c r="T378" s="106"/>
      <c r="U378" s="106"/>
      <c r="V378" s="106"/>
      <c r="W378" s="106"/>
      <c r="X378" s="106"/>
      <c r="Y378" s="106"/>
      <c r="Z378" s="106"/>
    </row>
    <row r="379" spans="1:26" ht="25">
      <c r="A379" s="158" t="s">
        <v>246</v>
      </c>
      <c r="B379" s="1629" t="s">
        <v>113</v>
      </c>
      <c r="C379" s="1701"/>
      <c r="D379" s="1701"/>
      <c r="E379" s="1701"/>
      <c r="F379" s="1702"/>
      <c r="G379" s="1703"/>
      <c r="H379" s="580"/>
      <c r="I379" s="300">
        <f>SUM(D380:D388)</f>
        <v>18</v>
      </c>
      <c r="J379" s="300">
        <f>COUNT(D380:D388)*2</f>
        <v>18</v>
      </c>
      <c r="K379" s="77"/>
      <c r="L379" s="363"/>
      <c r="M379" s="363"/>
      <c r="N379" s="363"/>
      <c r="O379" s="363"/>
      <c r="P379" s="363"/>
      <c r="Q379" s="363"/>
      <c r="R379" s="363"/>
      <c r="S379" s="363"/>
      <c r="T379" s="363"/>
      <c r="U379" s="363"/>
      <c r="V379" s="363"/>
      <c r="W379" s="363"/>
      <c r="X379" s="363"/>
      <c r="Y379" s="363"/>
      <c r="Z379" s="363"/>
    </row>
    <row r="380" spans="1:26" ht="75">
      <c r="A380" s="158" t="s">
        <v>2213</v>
      </c>
      <c r="B380" s="69" t="s">
        <v>1076</v>
      </c>
      <c r="C380" s="69" t="s">
        <v>1077</v>
      </c>
      <c r="D380" s="206">
        <v>2</v>
      </c>
      <c r="E380" s="206" t="s">
        <v>506</v>
      </c>
      <c r="F380" s="93" t="s">
        <v>3387</v>
      </c>
      <c r="G380" s="69"/>
      <c r="H380" s="77"/>
      <c r="I380" s="300"/>
      <c r="J380" s="300"/>
      <c r="K380" s="77"/>
      <c r="L380" s="363"/>
      <c r="M380" s="363"/>
      <c r="N380" s="363"/>
      <c r="O380" s="363"/>
      <c r="P380" s="363"/>
      <c r="Q380" s="363"/>
      <c r="R380" s="363"/>
      <c r="S380" s="363"/>
      <c r="T380" s="363"/>
      <c r="U380" s="363"/>
      <c r="V380" s="363"/>
      <c r="W380" s="363"/>
      <c r="X380" s="363"/>
      <c r="Y380" s="363"/>
      <c r="Z380" s="363"/>
    </row>
    <row r="381" spans="1:26" ht="100">
      <c r="A381" s="158" t="s">
        <v>2214</v>
      </c>
      <c r="B381" s="69" t="s">
        <v>1080</v>
      </c>
      <c r="C381" s="69" t="s">
        <v>1081</v>
      </c>
      <c r="D381" s="206">
        <v>2</v>
      </c>
      <c r="E381" s="206" t="s">
        <v>877</v>
      </c>
      <c r="F381" s="69" t="s">
        <v>1082</v>
      </c>
      <c r="G381" s="69"/>
      <c r="H381" s="77"/>
      <c r="I381" s="300"/>
      <c r="J381" s="300"/>
      <c r="K381" s="77"/>
      <c r="L381" s="363"/>
      <c r="M381" s="363"/>
      <c r="N381" s="363"/>
      <c r="O381" s="363"/>
      <c r="P381" s="363"/>
      <c r="Q381" s="363"/>
      <c r="R381" s="363"/>
      <c r="S381" s="363"/>
      <c r="T381" s="363"/>
      <c r="U381" s="363"/>
      <c r="V381" s="363"/>
      <c r="W381" s="363"/>
      <c r="X381" s="363"/>
      <c r="Y381" s="363"/>
      <c r="Z381" s="363"/>
    </row>
    <row r="382" spans="1:26" ht="150">
      <c r="A382" s="158"/>
      <c r="B382" s="146"/>
      <c r="C382" s="146" t="s">
        <v>3388</v>
      </c>
      <c r="D382" s="206">
        <v>2</v>
      </c>
      <c r="E382" s="183" t="s">
        <v>599</v>
      </c>
      <c r="F382" s="146" t="s">
        <v>1084</v>
      </c>
      <c r="G382" s="146"/>
      <c r="H382" s="548"/>
      <c r="I382" s="300"/>
      <c r="J382" s="300"/>
      <c r="K382" s="77"/>
      <c r="L382" s="363"/>
      <c r="M382" s="363"/>
      <c r="N382" s="363"/>
      <c r="O382" s="363"/>
      <c r="P382" s="363"/>
      <c r="Q382" s="363"/>
      <c r="R382" s="363"/>
      <c r="S382" s="363"/>
      <c r="T382" s="363"/>
      <c r="U382" s="363"/>
      <c r="V382" s="363"/>
      <c r="W382" s="363"/>
      <c r="X382" s="363"/>
      <c r="Y382" s="363"/>
      <c r="Z382" s="363"/>
    </row>
    <row r="383" spans="1:26" ht="75">
      <c r="A383" s="158" t="s">
        <v>2215</v>
      </c>
      <c r="B383" s="69" t="s">
        <v>1086</v>
      </c>
      <c r="C383" s="69" t="s">
        <v>1087</v>
      </c>
      <c r="D383" s="206">
        <v>2</v>
      </c>
      <c r="E383" s="206" t="s">
        <v>599</v>
      </c>
      <c r="F383" s="69"/>
      <c r="G383" s="69"/>
      <c r="H383" s="77"/>
      <c r="I383" s="300"/>
      <c r="J383" s="300"/>
      <c r="K383" s="77"/>
      <c r="L383" s="363"/>
      <c r="M383" s="363"/>
      <c r="N383" s="363"/>
      <c r="O383" s="363"/>
      <c r="P383" s="363"/>
      <c r="Q383" s="363"/>
      <c r="R383" s="363"/>
      <c r="S383" s="363"/>
      <c r="T383" s="363"/>
      <c r="U383" s="363"/>
      <c r="V383" s="363"/>
      <c r="W383" s="363"/>
      <c r="X383" s="363"/>
      <c r="Y383" s="363"/>
      <c r="Z383" s="363"/>
    </row>
    <row r="384" spans="1:26" ht="25">
      <c r="A384" s="158"/>
      <c r="B384" s="69"/>
      <c r="C384" s="69" t="s">
        <v>1088</v>
      </c>
      <c r="D384" s="206">
        <v>2</v>
      </c>
      <c r="E384" s="206" t="s">
        <v>877</v>
      </c>
      <c r="F384" s="69"/>
      <c r="G384" s="69"/>
      <c r="H384" s="77"/>
      <c r="I384" s="300"/>
      <c r="J384" s="300"/>
      <c r="K384" s="77"/>
      <c r="L384" s="77"/>
      <c r="M384" s="77"/>
      <c r="N384" s="77"/>
      <c r="O384" s="77"/>
      <c r="P384" s="77"/>
      <c r="Q384" s="77"/>
      <c r="R384" s="77"/>
      <c r="S384" s="77"/>
      <c r="T384" s="77"/>
      <c r="U384" s="77"/>
      <c r="V384" s="77"/>
      <c r="W384" s="77"/>
      <c r="X384" s="77"/>
      <c r="Y384" s="77"/>
      <c r="Z384" s="77"/>
    </row>
    <row r="385" spans="1:26" ht="25">
      <c r="A385" s="158"/>
      <c r="B385" s="363"/>
      <c r="C385" s="69" t="s">
        <v>1089</v>
      </c>
      <c r="D385" s="206">
        <v>2</v>
      </c>
      <c r="E385" s="206" t="s">
        <v>599</v>
      </c>
      <c r="F385" s="69"/>
      <c r="G385" s="69"/>
      <c r="H385" s="77"/>
      <c r="I385" s="300"/>
      <c r="J385" s="300"/>
      <c r="K385" s="77"/>
      <c r="L385" s="77"/>
      <c r="M385" s="77"/>
      <c r="N385" s="77"/>
      <c r="O385" s="77"/>
      <c r="P385" s="77"/>
      <c r="Q385" s="77"/>
      <c r="R385" s="77"/>
      <c r="S385" s="77"/>
      <c r="T385" s="77"/>
      <c r="U385" s="77"/>
      <c r="V385" s="77"/>
      <c r="W385" s="77"/>
      <c r="X385" s="77"/>
      <c r="Y385" s="77"/>
      <c r="Z385" s="77"/>
    </row>
    <row r="386" spans="1:26" ht="50">
      <c r="A386" s="158" t="s">
        <v>2216</v>
      </c>
      <c r="B386" s="69" t="s">
        <v>1091</v>
      </c>
      <c r="C386" s="69" t="s">
        <v>1092</v>
      </c>
      <c r="D386" s="206">
        <v>2</v>
      </c>
      <c r="E386" s="206" t="s">
        <v>611</v>
      </c>
      <c r="F386" s="69" t="s">
        <v>1093</v>
      </c>
      <c r="G386" s="69"/>
      <c r="H386" s="77"/>
      <c r="I386" s="300"/>
      <c r="J386" s="300"/>
      <c r="K386" s="77"/>
      <c r="L386" s="77"/>
      <c r="M386" s="77"/>
      <c r="N386" s="77"/>
      <c r="O386" s="77"/>
      <c r="P386" s="77"/>
      <c r="Q386" s="77"/>
      <c r="R386" s="77"/>
      <c r="S386" s="77"/>
      <c r="T386" s="77"/>
      <c r="U386" s="77"/>
      <c r="V386" s="77"/>
      <c r="W386" s="77"/>
      <c r="X386" s="77"/>
      <c r="Y386" s="77"/>
      <c r="Z386" s="77"/>
    </row>
    <row r="387" spans="1:26" ht="50">
      <c r="A387" s="158" t="s">
        <v>2217</v>
      </c>
      <c r="B387" s="364" t="s">
        <v>1095</v>
      </c>
      <c r="C387" s="363" t="s">
        <v>1096</v>
      </c>
      <c r="D387" s="206">
        <v>2</v>
      </c>
      <c r="E387" s="206" t="s">
        <v>611</v>
      </c>
      <c r="F387" s="69" t="s">
        <v>1097</v>
      </c>
      <c r="G387" s="364"/>
      <c r="H387" s="77"/>
      <c r="I387" s="300"/>
      <c r="J387" s="300"/>
      <c r="K387" s="77"/>
      <c r="L387" s="77"/>
      <c r="M387" s="77"/>
      <c r="N387" s="77"/>
      <c r="O387" s="77"/>
      <c r="P387" s="77"/>
      <c r="Q387" s="77"/>
      <c r="R387" s="77"/>
      <c r="S387" s="77"/>
      <c r="T387" s="77"/>
      <c r="U387" s="77"/>
      <c r="V387" s="77"/>
      <c r="W387" s="77"/>
      <c r="X387" s="77"/>
      <c r="Y387" s="77"/>
      <c r="Z387" s="77"/>
    </row>
    <row r="388" spans="1:26" ht="25">
      <c r="A388" s="158"/>
      <c r="B388" s="69"/>
      <c r="C388" s="69" t="s">
        <v>1098</v>
      </c>
      <c r="D388" s="206">
        <v>2</v>
      </c>
      <c r="E388" s="206" t="s">
        <v>611</v>
      </c>
      <c r="F388" s="69"/>
      <c r="G388" s="69"/>
      <c r="H388" s="77"/>
      <c r="I388" s="300"/>
      <c r="J388" s="300"/>
      <c r="K388" s="77"/>
      <c r="L388" s="77"/>
      <c r="M388" s="77"/>
      <c r="N388" s="77"/>
      <c r="O388" s="77"/>
      <c r="P388" s="77"/>
      <c r="Q388" s="77"/>
      <c r="R388" s="77"/>
      <c r="S388" s="77"/>
      <c r="T388" s="77"/>
      <c r="U388" s="77"/>
      <c r="V388" s="77"/>
      <c r="W388" s="77"/>
      <c r="X388" s="77"/>
      <c r="Y388" s="77"/>
      <c r="Z388" s="77"/>
    </row>
    <row r="389" spans="1:26" ht="25">
      <c r="A389" s="158" t="s">
        <v>247</v>
      </c>
      <c r="B389" s="1629" t="s">
        <v>248</v>
      </c>
      <c r="C389" s="1701"/>
      <c r="D389" s="1701"/>
      <c r="E389" s="1701"/>
      <c r="F389" s="1702"/>
      <c r="G389" s="1703"/>
      <c r="H389" s="580"/>
      <c r="I389" s="300">
        <f>SUM(D390:D391)</f>
        <v>4</v>
      </c>
      <c r="J389" s="300">
        <f>COUNT(D390:D391)*2</f>
        <v>4</v>
      </c>
      <c r="K389" s="77"/>
      <c r="L389" s="77"/>
      <c r="M389" s="77"/>
      <c r="N389" s="77"/>
      <c r="O389" s="77"/>
      <c r="P389" s="77"/>
      <c r="Q389" s="77"/>
      <c r="R389" s="77"/>
      <c r="S389" s="77"/>
      <c r="T389" s="77"/>
      <c r="U389" s="77"/>
      <c r="V389" s="77"/>
      <c r="W389" s="77"/>
      <c r="X389" s="77"/>
      <c r="Y389" s="77"/>
      <c r="Z389" s="77"/>
    </row>
    <row r="390" spans="1:26" ht="75">
      <c r="A390" s="158" t="s">
        <v>2218</v>
      </c>
      <c r="B390" s="69" t="s">
        <v>1102</v>
      </c>
      <c r="C390" s="363" t="s">
        <v>1103</v>
      </c>
      <c r="D390" s="206">
        <v>2</v>
      </c>
      <c r="E390" s="206" t="s">
        <v>506</v>
      </c>
      <c r="F390" s="69" t="s">
        <v>2869</v>
      </c>
      <c r="G390" s="69"/>
      <c r="H390" s="77"/>
      <c r="I390" s="300"/>
      <c r="J390" s="300"/>
      <c r="K390" s="77"/>
      <c r="L390" s="77"/>
      <c r="M390" s="77"/>
      <c r="N390" s="77"/>
      <c r="O390" s="77"/>
      <c r="P390" s="77"/>
      <c r="Q390" s="77"/>
      <c r="R390" s="77"/>
      <c r="S390" s="77"/>
      <c r="T390" s="77"/>
      <c r="U390" s="77"/>
      <c r="V390" s="77"/>
      <c r="W390" s="77"/>
      <c r="X390" s="77"/>
      <c r="Y390" s="77"/>
      <c r="Z390" s="77"/>
    </row>
    <row r="391" spans="1:26" ht="75">
      <c r="A391" s="158" t="s">
        <v>2219</v>
      </c>
      <c r="B391" s="69" t="s">
        <v>1106</v>
      </c>
      <c r="C391" s="93" t="s">
        <v>2870</v>
      </c>
      <c r="D391" s="206">
        <v>2</v>
      </c>
      <c r="E391" s="206" t="s">
        <v>506</v>
      </c>
      <c r="F391" s="148" t="s">
        <v>3389</v>
      </c>
      <c r="G391" s="69"/>
      <c r="H391" s="77"/>
      <c r="I391" s="300"/>
      <c r="J391" s="300"/>
      <c r="K391" s="77"/>
      <c r="L391" s="77"/>
      <c r="M391" s="77"/>
      <c r="N391" s="77"/>
      <c r="O391" s="77"/>
      <c r="P391" s="77"/>
      <c r="Q391" s="77"/>
      <c r="R391" s="77"/>
      <c r="S391" s="77"/>
      <c r="T391" s="77"/>
      <c r="U391" s="77"/>
      <c r="V391" s="77"/>
      <c r="W391" s="77"/>
      <c r="X391" s="77"/>
      <c r="Y391" s="77"/>
      <c r="Z391" s="77"/>
    </row>
    <row r="392" spans="1:26" ht="25">
      <c r="A392" s="158" t="s">
        <v>249</v>
      </c>
      <c r="B392" s="1629" t="s">
        <v>117</v>
      </c>
      <c r="C392" s="1701"/>
      <c r="D392" s="1701"/>
      <c r="E392" s="1701"/>
      <c r="F392" s="1702"/>
      <c r="G392" s="1703"/>
      <c r="H392" s="580"/>
      <c r="I392" s="300">
        <f>SUM(D393:D401)</f>
        <v>18</v>
      </c>
      <c r="J392" s="300">
        <f>COUNT(D393:D401)*2</f>
        <v>18</v>
      </c>
      <c r="K392" s="77"/>
      <c r="L392" s="77"/>
      <c r="M392" s="77"/>
      <c r="N392" s="77"/>
      <c r="O392" s="77"/>
      <c r="P392" s="77"/>
      <c r="Q392" s="77"/>
      <c r="R392" s="77"/>
      <c r="S392" s="77"/>
      <c r="T392" s="77"/>
      <c r="U392" s="77"/>
      <c r="V392" s="77"/>
      <c r="W392" s="77"/>
      <c r="X392" s="77"/>
      <c r="Y392" s="77"/>
      <c r="Z392" s="77"/>
    </row>
    <row r="393" spans="1:26" ht="50">
      <c r="A393" s="158" t="s">
        <v>2221</v>
      </c>
      <c r="B393" s="69" t="s">
        <v>2872</v>
      </c>
      <c r="C393" s="93" t="s">
        <v>3390</v>
      </c>
      <c r="D393" s="206">
        <v>2</v>
      </c>
      <c r="E393" s="206" t="s">
        <v>877</v>
      </c>
      <c r="F393" s="69"/>
      <c r="G393" s="69"/>
      <c r="H393" s="77"/>
      <c r="I393" s="300"/>
      <c r="J393" s="300"/>
      <c r="K393" s="77"/>
      <c r="L393" s="77"/>
      <c r="M393" s="77"/>
      <c r="N393" s="77"/>
      <c r="O393" s="77"/>
      <c r="P393" s="77"/>
      <c r="Q393" s="77"/>
      <c r="R393" s="77"/>
      <c r="S393" s="77"/>
      <c r="T393" s="77"/>
      <c r="U393" s="77"/>
      <c r="V393" s="77"/>
      <c r="W393" s="77"/>
      <c r="X393" s="77"/>
      <c r="Y393" s="77"/>
      <c r="Z393" s="77"/>
    </row>
    <row r="394" spans="1:26" ht="50">
      <c r="A394" s="158" t="s">
        <v>2226</v>
      </c>
      <c r="B394" s="69" t="s">
        <v>1113</v>
      </c>
      <c r="C394" s="69" t="s">
        <v>1114</v>
      </c>
      <c r="D394" s="206">
        <v>2</v>
      </c>
      <c r="E394" s="206" t="s">
        <v>877</v>
      </c>
      <c r="F394" s="93"/>
      <c r="G394" s="69"/>
      <c r="H394" s="77"/>
      <c r="I394" s="300"/>
      <c r="J394" s="300"/>
      <c r="K394" s="77"/>
      <c r="L394" s="77"/>
      <c r="M394" s="77"/>
      <c r="N394" s="77"/>
      <c r="O394" s="77"/>
      <c r="P394" s="77"/>
      <c r="Q394" s="77"/>
      <c r="R394" s="77"/>
      <c r="S394" s="77"/>
      <c r="T394" s="77"/>
      <c r="U394" s="77"/>
      <c r="V394" s="77"/>
      <c r="W394" s="77"/>
      <c r="X394" s="77"/>
      <c r="Y394" s="77"/>
      <c r="Z394" s="77"/>
    </row>
    <row r="395" spans="1:26" ht="50">
      <c r="A395" s="158"/>
      <c r="B395" s="69"/>
      <c r="C395" s="69" t="s">
        <v>1115</v>
      </c>
      <c r="D395" s="206">
        <v>2</v>
      </c>
      <c r="E395" s="206" t="s">
        <v>599</v>
      </c>
      <c r="F395" s="93" t="s">
        <v>1116</v>
      </c>
      <c r="G395" s="69"/>
      <c r="H395" s="77"/>
      <c r="I395" s="300"/>
      <c r="J395" s="300"/>
      <c r="K395" s="77"/>
      <c r="L395" s="77"/>
      <c r="M395" s="77"/>
      <c r="N395" s="77"/>
      <c r="O395" s="77"/>
      <c r="P395" s="77"/>
      <c r="Q395" s="77"/>
      <c r="R395" s="77"/>
      <c r="S395" s="77"/>
      <c r="T395" s="77"/>
      <c r="U395" s="77"/>
      <c r="V395" s="77"/>
      <c r="W395" s="77"/>
      <c r="X395" s="77"/>
      <c r="Y395" s="77"/>
      <c r="Z395" s="77"/>
    </row>
    <row r="396" spans="1:26" ht="25">
      <c r="A396" s="158"/>
      <c r="B396" s="69"/>
      <c r="C396" s="69" t="s">
        <v>3391</v>
      </c>
      <c r="D396" s="206">
        <v>2</v>
      </c>
      <c r="E396" s="206" t="s">
        <v>387</v>
      </c>
      <c r="F396" s="93"/>
      <c r="G396" s="527"/>
      <c r="H396" s="77"/>
      <c r="I396" s="300"/>
      <c r="J396" s="300"/>
      <c r="K396" s="77"/>
      <c r="L396" s="77"/>
      <c r="M396" s="77"/>
      <c r="N396" s="77"/>
      <c r="O396" s="77"/>
      <c r="P396" s="77"/>
      <c r="Q396" s="77"/>
      <c r="R396" s="77"/>
      <c r="S396" s="77"/>
      <c r="T396" s="77"/>
      <c r="U396" s="77"/>
      <c r="V396" s="77"/>
      <c r="W396" s="77"/>
      <c r="X396" s="77"/>
      <c r="Y396" s="77"/>
      <c r="Z396" s="77"/>
    </row>
    <row r="397" spans="1:26" ht="75">
      <c r="A397" s="158" t="s">
        <v>1118</v>
      </c>
      <c r="B397" s="146" t="s">
        <v>1119</v>
      </c>
      <c r="C397" s="146" t="s">
        <v>1120</v>
      </c>
      <c r="D397" s="206">
        <v>2</v>
      </c>
      <c r="E397" s="147" t="s">
        <v>1099</v>
      </c>
      <c r="F397" s="146" t="s">
        <v>1121</v>
      </c>
      <c r="G397" s="527"/>
      <c r="H397" s="77"/>
      <c r="I397" s="300"/>
      <c r="J397" s="300"/>
      <c r="K397" s="77"/>
      <c r="L397" s="77"/>
      <c r="M397" s="77"/>
      <c r="N397" s="77"/>
      <c r="O397" s="77"/>
      <c r="P397" s="77"/>
      <c r="Q397" s="77"/>
      <c r="R397" s="77"/>
      <c r="S397" s="77"/>
      <c r="T397" s="77"/>
      <c r="U397" s="77"/>
      <c r="V397" s="77"/>
      <c r="W397" s="77"/>
      <c r="X397" s="77"/>
      <c r="Y397" s="77"/>
      <c r="Z397" s="77"/>
    </row>
    <row r="398" spans="1:26" ht="225">
      <c r="A398" s="158"/>
      <c r="B398" s="484"/>
      <c r="C398" s="146" t="s">
        <v>2231</v>
      </c>
      <c r="D398" s="206">
        <v>2</v>
      </c>
      <c r="E398" s="357" t="s">
        <v>599</v>
      </c>
      <c r="F398" s="146" t="s">
        <v>2232</v>
      </c>
      <c r="G398" s="527"/>
      <c r="H398" s="77"/>
      <c r="I398" s="300"/>
      <c r="J398" s="300"/>
      <c r="K398" s="77"/>
      <c r="L398" s="77"/>
      <c r="M398" s="77"/>
      <c r="N398" s="77"/>
      <c r="O398" s="77"/>
      <c r="P398" s="77"/>
      <c r="Q398" s="77"/>
      <c r="R398" s="77"/>
      <c r="S398" s="77"/>
      <c r="T398" s="77"/>
      <c r="U398" s="77"/>
      <c r="V398" s="77"/>
      <c r="W398" s="77"/>
      <c r="X398" s="77"/>
      <c r="Y398" s="77"/>
      <c r="Z398" s="77"/>
    </row>
    <row r="399" spans="1:26" ht="75">
      <c r="A399" s="158"/>
      <c r="B399" s="484"/>
      <c r="C399" s="146" t="s">
        <v>2233</v>
      </c>
      <c r="D399" s="206">
        <v>2</v>
      </c>
      <c r="E399" s="357" t="s">
        <v>599</v>
      </c>
      <c r="F399" s="146" t="s">
        <v>3392</v>
      </c>
      <c r="G399" s="527"/>
      <c r="H399" s="77"/>
      <c r="I399" s="300"/>
      <c r="J399" s="300"/>
      <c r="K399" s="77"/>
      <c r="L399" s="77"/>
      <c r="M399" s="77"/>
      <c r="N399" s="77"/>
      <c r="O399" s="77"/>
      <c r="P399" s="77"/>
      <c r="Q399" s="77"/>
      <c r="R399" s="77"/>
      <c r="S399" s="77"/>
      <c r="T399" s="77"/>
      <c r="U399" s="77"/>
      <c r="V399" s="77"/>
      <c r="W399" s="77"/>
      <c r="X399" s="77"/>
      <c r="Y399" s="77"/>
      <c r="Z399" s="77"/>
    </row>
    <row r="400" spans="1:26" ht="250">
      <c r="A400" s="158"/>
      <c r="B400" s="484"/>
      <c r="C400" s="146" t="s">
        <v>3393</v>
      </c>
      <c r="D400" s="206">
        <v>2</v>
      </c>
      <c r="E400" s="357" t="s">
        <v>599</v>
      </c>
      <c r="F400" s="146" t="s">
        <v>3394</v>
      </c>
      <c r="G400" s="527"/>
      <c r="H400" s="77"/>
      <c r="I400" s="300"/>
      <c r="J400" s="300"/>
      <c r="K400" s="77"/>
      <c r="L400" s="77"/>
      <c r="M400" s="77"/>
      <c r="N400" s="77"/>
      <c r="O400" s="77"/>
      <c r="P400" s="77"/>
      <c r="Q400" s="77"/>
      <c r="R400" s="77"/>
      <c r="S400" s="77"/>
      <c r="T400" s="77"/>
      <c r="U400" s="77"/>
      <c r="V400" s="77"/>
      <c r="W400" s="77"/>
      <c r="X400" s="77"/>
      <c r="Y400" s="77"/>
      <c r="Z400" s="77"/>
    </row>
    <row r="401" spans="1:26" ht="200">
      <c r="A401" s="158"/>
      <c r="B401" s="484"/>
      <c r="C401" s="146" t="s">
        <v>2235</v>
      </c>
      <c r="D401" s="206">
        <v>2</v>
      </c>
      <c r="E401" s="357" t="s">
        <v>561</v>
      </c>
      <c r="F401" s="146" t="s">
        <v>3395</v>
      </c>
      <c r="G401" s="527"/>
      <c r="H401" s="77"/>
      <c r="I401" s="300"/>
      <c r="J401" s="300"/>
      <c r="K401" s="77"/>
      <c r="L401" s="77"/>
      <c r="M401" s="77"/>
      <c r="N401" s="77"/>
      <c r="O401" s="77"/>
      <c r="P401" s="77"/>
      <c r="Q401" s="77"/>
      <c r="R401" s="77"/>
      <c r="S401" s="77"/>
      <c r="T401" s="77"/>
      <c r="U401" s="77"/>
      <c r="V401" s="77"/>
      <c r="W401" s="77"/>
      <c r="X401" s="77"/>
      <c r="Y401" s="77"/>
      <c r="Z401" s="77"/>
    </row>
    <row r="402" spans="1:26" ht="25">
      <c r="A402" s="158" t="s">
        <v>250</v>
      </c>
      <c r="B402" s="1629" t="s">
        <v>251</v>
      </c>
      <c r="C402" s="1701"/>
      <c r="D402" s="1701"/>
      <c r="E402" s="1701"/>
      <c r="F402" s="1702"/>
      <c r="G402" s="1703"/>
      <c r="H402" s="580"/>
      <c r="I402" s="300">
        <f>SUM(D403:D413)</f>
        <v>22</v>
      </c>
      <c r="J402" s="300">
        <f>COUNT(D403:D413)*2</f>
        <v>22</v>
      </c>
      <c r="K402" s="77"/>
      <c r="L402" s="77"/>
      <c r="M402" s="77"/>
      <c r="N402" s="77"/>
      <c r="O402" s="77"/>
      <c r="P402" s="77"/>
      <c r="Q402" s="77"/>
      <c r="R402" s="77"/>
      <c r="S402" s="77"/>
      <c r="T402" s="77"/>
      <c r="U402" s="77"/>
      <c r="V402" s="77"/>
      <c r="W402" s="77"/>
      <c r="X402" s="77"/>
      <c r="Y402" s="77"/>
      <c r="Z402" s="77"/>
    </row>
    <row r="403" spans="1:26" ht="75">
      <c r="A403" s="158" t="s">
        <v>2238</v>
      </c>
      <c r="B403" s="74" t="s">
        <v>2879</v>
      </c>
      <c r="C403" s="69" t="s">
        <v>1124</v>
      </c>
      <c r="D403" s="206">
        <v>2</v>
      </c>
      <c r="E403" s="206" t="s">
        <v>387</v>
      </c>
      <c r="F403" s="93" t="s">
        <v>3396</v>
      </c>
      <c r="G403" s="69"/>
      <c r="H403" s="77"/>
      <c r="I403" s="300"/>
      <c r="J403" s="300"/>
      <c r="K403" s="77"/>
      <c r="L403" s="77"/>
      <c r="M403" s="77"/>
      <c r="N403" s="77"/>
      <c r="O403" s="77"/>
      <c r="P403" s="77"/>
      <c r="Q403" s="77"/>
      <c r="R403" s="77"/>
      <c r="S403" s="77"/>
      <c r="T403" s="77"/>
      <c r="U403" s="77"/>
      <c r="V403" s="77"/>
      <c r="W403" s="77"/>
      <c r="X403" s="77"/>
      <c r="Y403" s="77"/>
      <c r="Z403" s="77"/>
    </row>
    <row r="404" spans="1:26" ht="75">
      <c r="A404" s="158"/>
      <c r="B404" s="74"/>
      <c r="C404" s="69" t="s">
        <v>1126</v>
      </c>
      <c r="D404" s="206">
        <v>2</v>
      </c>
      <c r="E404" s="206" t="s">
        <v>599</v>
      </c>
      <c r="F404" s="69" t="s">
        <v>1127</v>
      </c>
      <c r="G404" s="69"/>
      <c r="H404" s="77"/>
      <c r="I404" s="300"/>
      <c r="J404" s="300"/>
      <c r="K404" s="77"/>
      <c r="L404" s="77"/>
      <c r="M404" s="77"/>
      <c r="N404" s="77"/>
      <c r="O404" s="77"/>
      <c r="P404" s="77"/>
      <c r="Q404" s="77"/>
      <c r="R404" s="77"/>
      <c r="S404" s="77"/>
      <c r="T404" s="77"/>
      <c r="U404" s="77"/>
      <c r="V404" s="77"/>
      <c r="W404" s="77"/>
      <c r="X404" s="77"/>
      <c r="Y404" s="77"/>
      <c r="Z404" s="77"/>
    </row>
    <row r="405" spans="1:26" ht="75">
      <c r="A405" s="158"/>
      <c r="B405" s="74"/>
      <c r="C405" s="69" t="s">
        <v>1128</v>
      </c>
      <c r="D405" s="206">
        <v>2</v>
      </c>
      <c r="E405" s="206" t="s">
        <v>599</v>
      </c>
      <c r="F405" s="69" t="s">
        <v>1129</v>
      </c>
      <c r="G405" s="69"/>
      <c r="H405" s="77"/>
      <c r="I405" s="300"/>
      <c r="J405" s="300"/>
      <c r="K405" s="77"/>
      <c r="L405" s="77"/>
      <c r="M405" s="77"/>
      <c r="N405" s="77"/>
      <c r="O405" s="77"/>
      <c r="P405" s="77"/>
      <c r="Q405" s="77"/>
      <c r="R405" s="77"/>
      <c r="S405" s="77"/>
      <c r="T405" s="77"/>
      <c r="U405" s="77"/>
      <c r="V405" s="77"/>
      <c r="W405" s="77"/>
      <c r="X405" s="77"/>
      <c r="Y405" s="77"/>
      <c r="Z405" s="77"/>
    </row>
    <row r="406" spans="1:26" ht="50">
      <c r="A406" s="158" t="s">
        <v>2240</v>
      </c>
      <c r="B406" s="69" t="s">
        <v>1131</v>
      </c>
      <c r="C406" s="69" t="s">
        <v>1132</v>
      </c>
      <c r="D406" s="206">
        <v>2</v>
      </c>
      <c r="E406" s="206" t="s">
        <v>877</v>
      </c>
      <c r="F406" s="69"/>
      <c r="G406" s="69"/>
      <c r="H406" s="77"/>
      <c r="I406" s="300"/>
      <c r="J406" s="300"/>
      <c r="K406" s="77"/>
      <c r="L406" s="77"/>
      <c r="M406" s="77"/>
      <c r="N406" s="77"/>
      <c r="O406" s="77"/>
      <c r="P406" s="77"/>
      <c r="Q406" s="77"/>
      <c r="R406" s="77"/>
      <c r="S406" s="77"/>
      <c r="T406" s="77"/>
      <c r="U406" s="77"/>
      <c r="V406" s="77"/>
      <c r="W406" s="77"/>
      <c r="X406" s="77"/>
      <c r="Y406" s="77"/>
      <c r="Z406" s="77"/>
    </row>
    <row r="407" spans="1:26" ht="50">
      <c r="A407" s="158"/>
      <c r="B407" s="69"/>
      <c r="C407" s="69" t="s">
        <v>1133</v>
      </c>
      <c r="D407" s="206">
        <v>2</v>
      </c>
      <c r="E407" s="206" t="s">
        <v>611</v>
      </c>
      <c r="F407" s="69"/>
      <c r="G407" s="69"/>
      <c r="H407" s="77"/>
      <c r="I407" s="300"/>
      <c r="J407" s="300"/>
      <c r="K407" s="77"/>
      <c r="L407" s="77"/>
      <c r="M407" s="77"/>
      <c r="N407" s="77"/>
      <c r="O407" s="77"/>
      <c r="P407" s="77"/>
      <c r="Q407" s="77"/>
      <c r="R407" s="77"/>
      <c r="S407" s="77"/>
      <c r="T407" s="77"/>
      <c r="U407" s="77"/>
      <c r="V407" s="77"/>
      <c r="W407" s="77"/>
      <c r="X407" s="77"/>
      <c r="Y407" s="77"/>
      <c r="Z407" s="77"/>
    </row>
    <row r="408" spans="1:26" ht="50">
      <c r="A408" s="158" t="s">
        <v>2241</v>
      </c>
      <c r="B408" s="69" t="s">
        <v>1135</v>
      </c>
      <c r="C408" s="391" t="s">
        <v>1136</v>
      </c>
      <c r="D408" s="206">
        <v>2</v>
      </c>
      <c r="E408" s="206" t="s">
        <v>506</v>
      </c>
      <c r="F408" s="69"/>
      <c r="G408" s="69"/>
      <c r="H408" s="77"/>
      <c r="I408" s="300"/>
      <c r="J408" s="300"/>
      <c r="K408" s="77"/>
      <c r="L408" s="77"/>
      <c r="M408" s="77"/>
      <c r="N408" s="77"/>
      <c r="O408" s="77"/>
      <c r="P408" s="77"/>
      <c r="Q408" s="77"/>
      <c r="R408" s="77"/>
      <c r="S408" s="77"/>
      <c r="T408" s="77"/>
      <c r="U408" s="77"/>
      <c r="V408" s="77"/>
      <c r="W408" s="77"/>
      <c r="X408" s="77"/>
      <c r="Y408" s="77"/>
      <c r="Z408" s="77"/>
    </row>
    <row r="409" spans="1:26" ht="75">
      <c r="A409" s="158"/>
      <c r="B409" s="69"/>
      <c r="C409" s="69" t="s">
        <v>1137</v>
      </c>
      <c r="D409" s="206">
        <v>2</v>
      </c>
      <c r="E409" s="206" t="s">
        <v>469</v>
      </c>
      <c r="F409" s="69" t="s">
        <v>3397</v>
      </c>
      <c r="G409" s="69"/>
      <c r="H409" s="77"/>
      <c r="I409" s="300"/>
      <c r="J409" s="300"/>
      <c r="K409" s="77"/>
      <c r="L409" s="77"/>
      <c r="M409" s="77"/>
      <c r="N409" s="77"/>
      <c r="O409" s="77"/>
      <c r="P409" s="77"/>
      <c r="Q409" s="77"/>
      <c r="R409" s="77"/>
      <c r="S409" s="77"/>
      <c r="T409" s="77"/>
      <c r="U409" s="77"/>
      <c r="V409" s="77"/>
      <c r="W409" s="77"/>
      <c r="X409" s="77"/>
      <c r="Y409" s="77"/>
      <c r="Z409" s="77"/>
    </row>
    <row r="410" spans="1:26" ht="75">
      <c r="A410" s="158"/>
      <c r="B410" s="69"/>
      <c r="C410" s="69" t="s">
        <v>1139</v>
      </c>
      <c r="D410" s="206">
        <v>2</v>
      </c>
      <c r="E410" s="206" t="s">
        <v>469</v>
      </c>
      <c r="F410" s="69" t="s">
        <v>1140</v>
      </c>
      <c r="G410" s="69"/>
      <c r="H410" s="77"/>
      <c r="I410" s="300"/>
      <c r="J410" s="300"/>
      <c r="K410" s="77"/>
      <c r="L410" s="77"/>
      <c r="M410" s="77"/>
      <c r="N410" s="77"/>
      <c r="O410" s="77"/>
      <c r="P410" s="77"/>
      <c r="Q410" s="77"/>
      <c r="R410" s="77"/>
      <c r="S410" s="77"/>
      <c r="T410" s="77"/>
      <c r="U410" s="77"/>
      <c r="V410" s="77"/>
      <c r="W410" s="77"/>
      <c r="X410" s="77"/>
      <c r="Y410" s="77"/>
      <c r="Z410" s="77"/>
    </row>
    <row r="411" spans="1:26" ht="50">
      <c r="A411" s="158"/>
      <c r="B411" s="146"/>
      <c r="C411" s="146" t="s">
        <v>1141</v>
      </c>
      <c r="D411" s="206">
        <v>2</v>
      </c>
      <c r="E411" s="183" t="s">
        <v>611</v>
      </c>
      <c r="F411" s="146" t="s">
        <v>1142</v>
      </c>
      <c r="G411" s="69"/>
      <c r="H411" s="77"/>
      <c r="I411" s="300"/>
      <c r="J411" s="300"/>
      <c r="K411" s="77"/>
      <c r="L411" s="77"/>
      <c r="M411" s="77"/>
      <c r="N411" s="77"/>
      <c r="O411" s="77"/>
      <c r="P411" s="77"/>
      <c r="Q411" s="77"/>
      <c r="R411" s="77"/>
      <c r="S411" s="77"/>
      <c r="T411" s="77"/>
      <c r="U411" s="77"/>
      <c r="V411" s="77"/>
      <c r="W411" s="77"/>
      <c r="X411" s="77"/>
      <c r="Y411" s="77"/>
      <c r="Z411" s="77"/>
    </row>
    <row r="412" spans="1:26" ht="75">
      <c r="A412" s="158" t="s">
        <v>2247</v>
      </c>
      <c r="B412" s="69" t="s">
        <v>1144</v>
      </c>
      <c r="C412" s="93" t="s">
        <v>1145</v>
      </c>
      <c r="D412" s="206">
        <v>2</v>
      </c>
      <c r="E412" s="206" t="s">
        <v>387</v>
      </c>
      <c r="F412" s="69"/>
      <c r="G412" s="69"/>
      <c r="H412" s="77"/>
      <c r="I412" s="300"/>
      <c r="J412" s="300"/>
      <c r="K412" s="77"/>
      <c r="L412" s="77"/>
      <c r="M412" s="77"/>
      <c r="N412" s="77"/>
      <c r="O412" s="77"/>
      <c r="P412" s="77"/>
      <c r="Q412" s="77"/>
      <c r="R412" s="77"/>
      <c r="S412" s="77"/>
      <c r="T412" s="77"/>
      <c r="U412" s="77"/>
      <c r="V412" s="77"/>
      <c r="W412" s="77"/>
      <c r="X412" s="77"/>
      <c r="Y412" s="77"/>
      <c r="Z412" s="77"/>
    </row>
    <row r="413" spans="1:26" ht="50">
      <c r="A413" s="158" t="s">
        <v>2248</v>
      </c>
      <c r="B413" s="69" t="s">
        <v>1147</v>
      </c>
      <c r="C413" s="69" t="s">
        <v>1148</v>
      </c>
      <c r="D413" s="206">
        <v>2</v>
      </c>
      <c r="E413" s="206" t="s">
        <v>611</v>
      </c>
      <c r="F413" s="93"/>
      <c r="G413" s="69"/>
      <c r="H413" s="77"/>
      <c r="I413" s="300"/>
      <c r="J413" s="300"/>
      <c r="K413" s="77"/>
      <c r="L413" s="77"/>
      <c r="M413" s="77"/>
      <c r="N413" s="77"/>
      <c r="O413" s="77"/>
      <c r="P413" s="77"/>
      <c r="Q413" s="77"/>
      <c r="R413" s="77"/>
      <c r="S413" s="77"/>
      <c r="T413" s="77"/>
      <c r="U413" s="77"/>
      <c r="V413" s="77"/>
      <c r="W413" s="77"/>
      <c r="X413" s="77"/>
      <c r="Y413" s="77"/>
      <c r="Z413" s="77"/>
    </row>
    <row r="414" spans="1:26" ht="25">
      <c r="A414" s="158" t="s">
        <v>252</v>
      </c>
      <c r="B414" s="1629" t="s">
        <v>253</v>
      </c>
      <c r="C414" s="1701"/>
      <c r="D414" s="1701"/>
      <c r="E414" s="1701"/>
      <c r="F414" s="1702"/>
      <c r="G414" s="1703"/>
      <c r="H414" s="580"/>
      <c r="I414" s="300">
        <f>SUM(D415:D422)</f>
        <v>16</v>
      </c>
      <c r="J414" s="300">
        <f>COUNT(D415:D422)*2</f>
        <v>16</v>
      </c>
      <c r="K414" s="77"/>
      <c r="L414" s="77"/>
      <c r="M414" s="77"/>
      <c r="N414" s="77"/>
      <c r="O414" s="77"/>
      <c r="P414" s="77"/>
      <c r="Q414" s="77"/>
      <c r="R414" s="77"/>
      <c r="S414" s="77"/>
      <c r="T414" s="77"/>
      <c r="U414" s="77"/>
      <c r="V414" s="77"/>
      <c r="W414" s="77"/>
      <c r="X414" s="77"/>
      <c r="Y414" s="77"/>
      <c r="Z414" s="77"/>
    </row>
    <row r="415" spans="1:26" ht="75">
      <c r="A415" s="158" t="s">
        <v>2250</v>
      </c>
      <c r="B415" s="69" t="s">
        <v>1151</v>
      </c>
      <c r="C415" s="93" t="s">
        <v>3398</v>
      </c>
      <c r="D415" s="206">
        <v>2</v>
      </c>
      <c r="E415" s="206" t="s">
        <v>877</v>
      </c>
      <c r="F415" s="69"/>
      <c r="G415" s="69"/>
      <c r="H415" s="77"/>
      <c r="I415" s="300"/>
      <c r="J415" s="300"/>
      <c r="K415" s="77"/>
      <c r="L415" s="77"/>
      <c r="M415" s="77"/>
      <c r="N415" s="77"/>
      <c r="O415" s="77"/>
      <c r="P415" s="77"/>
      <c r="Q415" s="77"/>
      <c r="R415" s="77"/>
      <c r="S415" s="77"/>
      <c r="T415" s="77"/>
      <c r="U415" s="77"/>
      <c r="V415" s="77"/>
      <c r="W415" s="77"/>
      <c r="X415" s="77"/>
      <c r="Y415" s="77"/>
      <c r="Z415" s="77"/>
    </row>
    <row r="416" spans="1:26" ht="75">
      <c r="A416" s="158" t="s">
        <v>2253</v>
      </c>
      <c r="B416" s="69" t="s">
        <v>1155</v>
      </c>
      <c r="C416" s="69" t="s">
        <v>1156</v>
      </c>
      <c r="D416" s="206">
        <v>2</v>
      </c>
      <c r="E416" s="206" t="s">
        <v>877</v>
      </c>
      <c r="F416" s="69" t="s">
        <v>3399</v>
      </c>
      <c r="G416" s="69"/>
      <c r="H416" s="77"/>
      <c r="I416" s="300"/>
      <c r="J416" s="300"/>
      <c r="K416" s="77"/>
      <c r="L416" s="77"/>
      <c r="M416" s="77"/>
      <c r="N416" s="77"/>
      <c r="O416" s="77"/>
      <c r="P416" s="77"/>
      <c r="Q416" s="77"/>
      <c r="R416" s="77"/>
      <c r="S416" s="77"/>
      <c r="T416" s="77"/>
      <c r="U416" s="77"/>
      <c r="V416" s="77"/>
      <c r="W416" s="77"/>
      <c r="X416" s="77"/>
      <c r="Y416" s="77"/>
      <c r="Z416" s="77"/>
    </row>
    <row r="417" spans="1:26" ht="50">
      <c r="A417" s="158" t="s">
        <v>2255</v>
      </c>
      <c r="B417" s="69" t="s">
        <v>1159</v>
      </c>
      <c r="C417" s="69" t="s">
        <v>3400</v>
      </c>
      <c r="D417" s="206">
        <v>2</v>
      </c>
      <c r="E417" s="206" t="s">
        <v>877</v>
      </c>
      <c r="F417" s="69" t="s">
        <v>1161</v>
      </c>
      <c r="G417" s="69"/>
      <c r="H417" s="77"/>
      <c r="I417" s="300"/>
      <c r="J417" s="300"/>
      <c r="K417" s="77"/>
      <c r="L417" s="77"/>
      <c r="M417" s="77"/>
      <c r="N417" s="77"/>
      <c r="O417" s="77"/>
      <c r="P417" s="77"/>
      <c r="Q417" s="77"/>
      <c r="R417" s="77"/>
      <c r="S417" s="77"/>
      <c r="T417" s="77"/>
      <c r="U417" s="77"/>
      <c r="V417" s="77"/>
      <c r="W417" s="77"/>
      <c r="X417" s="77"/>
      <c r="Y417" s="77"/>
      <c r="Z417" s="77"/>
    </row>
    <row r="418" spans="1:26" ht="50">
      <c r="A418" s="158" t="s">
        <v>2256</v>
      </c>
      <c r="B418" s="146" t="s">
        <v>1163</v>
      </c>
      <c r="C418" s="69" t="s">
        <v>1164</v>
      </c>
      <c r="D418" s="206">
        <v>2</v>
      </c>
      <c r="E418" s="206" t="s">
        <v>877</v>
      </c>
      <c r="F418" s="69" t="s">
        <v>3401</v>
      </c>
      <c r="G418" s="69"/>
      <c r="H418" s="77"/>
      <c r="I418" s="300"/>
      <c r="J418" s="300"/>
      <c r="K418" s="77"/>
      <c r="L418" s="77"/>
      <c r="M418" s="77"/>
      <c r="N418" s="77"/>
      <c r="O418" s="77"/>
      <c r="P418" s="77"/>
      <c r="Q418" s="77"/>
      <c r="R418" s="77"/>
      <c r="S418" s="77"/>
      <c r="T418" s="77"/>
      <c r="U418" s="77"/>
      <c r="V418" s="77"/>
      <c r="W418" s="77"/>
      <c r="X418" s="77"/>
      <c r="Y418" s="77"/>
      <c r="Z418" s="77"/>
    </row>
    <row r="419" spans="1:26" ht="75">
      <c r="A419" s="158" t="s">
        <v>2258</v>
      </c>
      <c r="B419" s="69" t="s">
        <v>1167</v>
      </c>
      <c r="C419" s="93" t="s">
        <v>3402</v>
      </c>
      <c r="D419" s="206">
        <v>2</v>
      </c>
      <c r="E419" s="206" t="s">
        <v>496</v>
      </c>
      <c r="F419" s="93" t="s">
        <v>3403</v>
      </c>
      <c r="G419" s="69"/>
      <c r="H419" s="77"/>
      <c r="I419" s="300"/>
      <c r="J419" s="300"/>
      <c r="K419" s="77"/>
      <c r="L419" s="77"/>
      <c r="M419" s="77"/>
      <c r="N419" s="77"/>
      <c r="O419" s="77"/>
      <c r="P419" s="77"/>
      <c r="Q419" s="77"/>
      <c r="R419" s="77"/>
      <c r="S419" s="77"/>
      <c r="T419" s="77"/>
      <c r="U419" s="77"/>
      <c r="V419" s="77"/>
      <c r="W419" s="77"/>
      <c r="X419" s="77"/>
      <c r="Y419" s="77"/>
      <c r="Z419" s="77"/>
    </row>
    <row r="420" spans="1:26" ht="175">
      <c r="A420" s="158" t="s">
        <v>2260</v>
      </c>
      <c r="B420" s="69" t="s">
        <v>1171</v>
      </c>
      <c r="C420" s="93" t="s">
        <v>2897</v>
      </c>
      <c r="D420" s="206">
        <v>2</v>
      </c>
      <c r="E420" s="206" t="s">
        <v>877</v>
      </c>
      <c r="F420" s="93" t="s">
        <v>3404</v>
      </c>
      <c r="G420" s="69"/>
      <c r="H420" s="77"/>
      <c r="I420" s="300"/>
      <c r="J420" s="300"/>
      <c r="K420" s="77"/>
      <c r="L420" s="363"/>
      <c r="M420" s="363"/>
      <c r="N420" s="363"/>
      <c r="O420" s="363"/>
      <c r="P420" s="363"/>
      <c r="Q420" s="363"/>
      <c r="R420" s="363"/>
      <c r="S420" s="363"/>
      <c r="T420" s="363"/>
      <c r="U420" s="363"/>
      <c r="V420" s="363"/>
      <c r="W420" s="363"/>
      <c r="X420" s="363"/>
      <c r="Y420" s="363"/>
      <c r="Z420" s="363"/>
    </row>
    <row r="421" spans="1:26" ht="50">
      <c r="A421" s="158"/>
      <c r="B421" s="69"/>
      <c r="C421" s="69" t="s">
        <v>1174</v>
      </c>
      <c r="D421" s="206">
        <v>2</v>
      </c>
      <c r="E421" s="206" t="s">
        <v>877</v>
      </c>
      <c r="F421" s="69"/>
      <c r="G421" s="69"/>
      <c r="H421" s="77"/>
      <c r="I421" s="300"/>
      <c r="J421" s="300"/>
      <c r="K421" s="77"/>
      <c r="L421" s="363"/>
      <c r="M421" s="363"/>
      <c r="N421" s="363"/>
      <c r="O421" s="363"/>
      <c r="P421" s="363"/>
      <c r="Q421" s="363"/>
      <c r="R421" s="363"/>
      <c r="S421" s="363"/>
      <c r="T421" s="363"/>
      <c r="U421" s="363"/>
      <c r="V421" s="363"/>
      <c r="W421" s="363"/>
      <c r="X421" s="363"/>
      <c r="Y421" s="363"/>
      <c r="Z421" s="363"/>
    </row>
    <row r="422" spans="1:26" ht="75">
      <c r="A422" s="158" t="s">
        <v>2263</v>
      </c>
      <c r="B422" s="69" t="s">
        <v>1177</v>
      </c>
      <c r="C422" s="364" t="s">
        <v>3405</v>
      </c>
      <c r="D422" s="206">
        <v>2</v>
      </c>
      <c r="E422" s="206" t="s">
        <v>469</v>
      </c>
      <c r="F422" s="69"/>
      <c r="G422" s="69"/>
      <c r="H422" s="77"/>
      <c r="I422" s="300"/>
      <c r="J422" s="300"/>
      <c r="K422" s="77"/>
      <c r="L422" s="363"/>
      <c r="M422" s="363"/>
      <c r="N422" s="363"/>
      <c r="O422" s="363"/>
      <c r="P422" s="363"/>
      <c r="Q422" s="363"/>
      <c r="R422" s="363"/>
      <c r="S422" s="363"/>
      <c r="T422" s="363"/>
      <c r="U422" s="363"/>
      <c r="V422" s="363"/>
      <c r="W422" s="363"/>
      <c r="X422" s="363"/>
      <c r="Y422" s="363"/>
      <c r="Z422" s="363"/>
    </row>
    <row r="423" spans="1:26" ht="25">
      <c r="A423" s="158" t="s">
        <v>2265</v>
      </c>
      <c r="B423" s="1629" t="s">
        <v>123</v>
      </c>
      <c r="C423" s="1701"/>
      <c r="D423" s="1701"/>
      <c r="E423" s="1701"/>
      <c r="F423" s="1702"/>
      <c r="G423" s="1703"/>
      <c r="H423" s="580"/>
      <c r="I423" s="300">
        <f>SUM(D424:D433)</f>
        <v>20</v>
      </c>
      <c r="J423" s="300">
        <f>COUNT(D424:D433)*2</f>
        <v>20</v>
      </c>
      <c r="K423" s="77"/>
      <c r="L423" s="363"/>
      <c r="M423" s="363"/>
      <c r="N423" s="363"/>
      <c r="O423" s="363"/>
      <c r="P423" s="363"/>
      <c r="Q423" s="363"/>
      <c r="R423" s="363"/>
      <c r="S423" s="363"/>
      <c r="T423" s="363"/>
      <c r="U423" s="363"/>
      <c r="V423" s="363"/>
      <c r="W423" s="363"/>
      <c r="X423" s="363"/>
      <c r="Y423" s="363"/>
      <c r="Z423" s="363"/>
    </row>
    <row r="424" spans="1:26" ht="50">
      <c r="A424" s="158" t="s">
        <v>2266</v>
      </c>
      <c r="B424" s="69" t="s">
        <v>1180</v>
      </c>
      <c r="C424" s="69" t="s">
        <v>3406</v>
      </c>
      <c r="D424" s="206">
        <v>2</v>
      </c>
      <c r="E424" s="206" t="s">
        <v>599</v>
      </c>
      <c r="F424" s="69"/>
      <c r="G424" s="69"/>
      <c r="H424" s="77"/>
      <c r="I424" s="300"/>
      <c r="J424" s="300"/>
      <c r="K424" s="77"/>
      <c r="L424" s="363"/>
      <c r="M424" s="363"/>
      <c r="N424" s="363"/>
      <c r="O424" s="363"/>
      <c r="P424" s="363"/>
      <c r="Q424" s="363"/>
      <c r="R424" s="363"/>
      <c r="S424" s="363"/>
      <c r="T424" s="363"/>
      <c r="U424" s="363"/>
      <c r="V424" s="363"/>
      <c r="W424" s="363"/>
      <c r="X424" s="363"/>
      <c r="Y424" s="363"/>
      <c r="Z424" s="363"/>
    </row>
    <row r="425" spans="1:26" ht="100">
      <c r="A425" s="158"/>
      <c r="B425" s="146"/>
      <c r="C425" s="589" t="s">
        <v>3407</v>
      </c>
      <c r="D425" s="206">
        <v>2</v>
      </c>
      <c r="E425" s="147" t="s">
        <v>599</v>
      </c>
      <c r="F425" s="589" t="s">
        <v>3408</v>
      </c>
      <c r="G425" s="69"/>
      <c r="H425" s="77"/>
      <c r="I425" s="300"/>
      <c r="J425" s="300"/>
      <c r="K425" s="77"/>
      <c r="L425" s="363"/>
      <c r="M425" s="363"/>
      <c r="N425" s="363"/>
      <c r="O425" s="363"/>
      <c r="P425" s="363"/>
      <c r="Q425" s="363"/>
      <c r="R425" s="363"/>
      <c r="S425" s="363"/>
      <c r="T425" s="363"/>
      <c r="U425" s="363"/>
      <c r="V425" s="363"/>
      <c r="W425" s="363"/>
      <c r="X425" s="363"/>
      <c r="Y425" s="363"/>
      <c r="Z425" s="363"/>
    </row>
    <row r="426" spans="1:26" ht="75">
      <c r="A426" s="158"/>
      <c r="B426" s="146"/>
      <c r="C426" s="589" t="s">
        <v>3409</v>
      </c>
      <c r="D426" s="206">
        <v>2</v>
      </c>
      <c r="E426" s="183" t="s">
        <v>599</v>
      </c>
      <c r="F426" s="146" t="s">
        <v>3410</v>
      </c>
      <c r="G426" s="69"/>
      <c r="H426" s="77"/>
      <c r="I426" s="300"/>
      <c r="J426" s="300"/>
      <c r="K426" s="77"/>
      <c r="L426" s="363"/>
      <c r="M426" s="363"/>
      <c r="N426" s="363"/>
      <c r="O426" s="363"/>
      <c r="P426" s="363"/>
      <c r="Q426" s="363"/>
      <c r="R426" s="363"/>
      <c r="S426" s="363"/>
      <c r="T426" s="363"/>
      <c r="U426" s="363"/>
      <c r="V426" s="363"/>
      <c r="W426" s="363"/>
      <c r="X426" s="363"/>
      <c r="Y426" s="363"/>
      <c r="Z426" s="363"/>
    </row>
    <row r="427" spans="1:26" ht="50">
      <c r="A427" s="158"/>
      <c r="B427" s="146"/>
      <c r="C427" s="589" t="s">
        <v>1184</v>
      </c>
      <c r="D427" s="206">
        <v>2</v>
      </c>
      <c r="E427" s="183" t="s">
        <v>561</v>
      </c>
      <c r="F427" s="146" t="s">
        <v>3411</v>
      </c>
      <c r="G427" s="69"/>
      <c r="H427" s="77"/>
      <c r="I427" s="300"/>
      <c r="J427" s="300"/>
      <c r="K427" s="77"/>
      <c r="L427" s="363"/>
      <c r="M427" s="363"/>
      <c r="N427" s="363"/>
      <c r="O427" s="363"/>
      <c r="P427" s="363"/>
      <c r="Q427" s="363"/>
      <c r="R427" s="363"/>
      <c r="S427" s="363"/>
      <c r="T427" s="363"/>
      <c r="U427" s="363"/>
      <c r="V427" s="363"/>
      <c r="W427" s="363"/>
      <c r="X427" s="363"/>
      <c r="Y427" s="363"/>
      <c r="Z427" s="363"/>
    </row>
    <row r="428" spans="1:26" ht="75">
      <c r="A428" s="158" t="s">
        <v>2267</v>
      </c>
      <c r="B428" s="69" t="s">
        <v>1187</v>
      </c>
      <c r="C428" s="69" t="s">
        <v>1188</v>
      </c>
      <c r="D428" s="206">
        <v>2</v>
      </c>
      <c r="E428" s="206" t="s">
        <v>1189</v>
      </c>
      <c r="F428" s="69" t="s">
        <v>1190</v>
      </c>
      <c r="G428" s="69"/>
      <c r="H428" s="77"/>
      <c r="I428" s="300"/>
      <c r="J428" s="300"/>
      <c r="K428" s="77"/>
      <c r="L428" s="363"/>
      <c r="M428" s="363"/>
      <c r="N428" s="363"/>
      <c r="O428" s="363"/>
      <c r="P428" s="363"/>
      <c r="Q428" s="363"/>
      <c r="R428" s="363"/>
      <c r="S428" s="363"/>
      <c r="T428" s="363"/>
      <c r="U428" s="363"/>
      <c r="V428" s="363"/>
      <c r="W428" s="363"/>
      <c r="X428" s="363"/>
      <c r="Y428" s="363"/>
      <c r="Z428" s="363"/>
    </row>
    <row r="429" spans="1:26" ht="75">
      <c r="A429" s="158"/>
      <c r="B429" s="69"/>
      <c r="C429" s="93" t="s">
        <v>1191</v>
      </c>
      <c r="D429" s="206">
        <v>2</v>
      </c>
      <c r="E429" s="206" t="s">
        <v>877</v>
      </c>
      <c r="F429" s="93"/>
      <c r="G429" s="69"/>
      <c r="H429" s="77"/>
      <c r="I429" s="300"/>
      <c r="J429" s="300"/>
      <c r="K429" s="77"/>
      <c r="L429" s="363"/>
      <c r="M429" s="363"/>
      <c r="N429" s="363"/>
      <c r="O429" s="363"/>
      <c r="P429" s="363"/>
      <c r="Q429" s="363"/>
      <c r="R429" s="363"/>
      <c r="S429" s="363"/>
      <c r="T429" s="363"/>
      <c r="U429" s="363"/>
      <c r="V429" s="363"/>
      <c r="W429" s="363"/>
      <c r="X429" s="363"/>
      <c r="Y429" s="363"/>
      <c r="Z429" s="363"/>
    </row>
    <row r="430" spans="1:26" ht="50">
      <c r="A430" s="158"/>
      <c r="B430" s="69"/>
      <c r="C430" s="69" t="s">
        <v>1192</v>
      </c>
      <c r="D430" s="206">
        <v>2</v>
      </c>
      <c r="E430" s="206" t="s">
        <v>599</v>
      </c>
      <c r="F430" s="69"/>
      <c r="G430" s="69"/>
      <c r="H430" s="77"/>
      <c r="I430" s="300"/>
      <c r="J430" s="300"/>
      <c r="K430" s="77"/>
      <c r="L430" s="363"/>
      <c r="M430" s="363"/>
      <c r="N430" s="363"/>
      <c r="O430" s="363"/>
      <c r="P430" s="363"/>
      <c r="Q430" s="363"/>
      <c r="R430" s="363"/>
      <c r="S430" s="363"/>
      <c r="T430" s="363"/>
      <c r="U430" s="363"/>
      <c r="V430" s="363"/>
      <c r="W430" s="363"/>
      <c r="X430" s="363"/>
      <c r="Y430" s="363"/>
      <c r="Z430" s="363"/>
    </row>
    <row r="431" spans="1:26" ht="125">
      <c r="A431" s="158" t="s">
        <v>2268</v>
      </c>
      <c r="B431" s="69" t="s">
        <v>1194</v>
      </c>
      <c r="C431" s="478" t="s">
        <v>3412</v>
      </c>
      <c r="D431" s="206">
        <v>2</v>
      </c>
      <c r="E431" s="206" t="s">
        <v>1149</v>
      </c>
      <c r="F431" s="148" t="s">
        <v>3413</v>
      </c>
      <c r="G431" s="69"/>
      <c r="H431" s="77"/>
      <c r="I431" s="300"/>
      <c r="J431" s="300"/>
      <c r="K431" s="77"/>
      <c r="L431" s="363"/>
      <c r="M431" s="363"/>
      <c r="N431" s="363"/>
      <c r="O431" s="363"/>
      <c r="P431" s="363"/>
      <c r="Q431" s="363"/>
      <c r="R431" s="363"/>
      <c r="S431" s="363"/>
      <c r="T431" s="363"/>
      <c r="U431" s="363"/>
      <c r="V431" s="363"/>
      <c r="W431" s="363"/>
      <c r="X431" s="363"/>
      <c r="Y431" s="363"/>
      <c r="Z431" s="363"/>
    </row>
    <row r="432" spans="1:26" ht="50">
      <c r="A432" s="158"/>
      <c r="B432" s="69"/>
      <c r="C432" s="93" t="s">
        <v>3414</v>
      </c>
      <c r="D432" s="206">
        <v>2</v>
      </c>
      <c r="E432" s="206" t="s">
        <v>611</v>
      </c>
      <c r="F432" s="69"/>
      <c r="G432" s="69"/>
      <c r="H432" s="77"/>
      <c r="I432" s="300"/>
      <c r="J432" s="300"/>
      <c r="K432" s="77"/>
      <c r="L432" s="363"/>
      <c r="M432" s="363"/>
      <c r="N432" s="363"/>
      <c r="O432" s="363"/>
      <c r="P432" s="363"/>
      <c r="Q432" s="363"/>
      <c r="R432" s="363"/>
      <c r="S432" s="363"/>
      <c r="T432" s="363"/>
      <c r="U432" s="363"/>
      <c r="V432" s="363"/>
      <c r="W432" s="363"/>
      <c r="X432" s="363"/>
      <c r="Y432" s="363"/>
      <c r="Z432" s="363"/>
    </row>
    <row r="433" spans="1:26" ht="50">
      <c r="A433" s="158"/>
      <c r="B433" s="69"/>
      <c r="C433" s="93" t="s">
        <v>3415</v>
      </c>
      <c r="D433" s="206">
        <v>2</v>
      </c>
      <c r="E433" s="206" t="s">
        <v>561</v>
      </c>
      <c r="F433" s="69"/>
      <c r="G433" s="69"/>
      <c r="H433" s="77"/>
      <c r="I433" s="300"/>
      <c r="J433" s="300"/>
      <c r="K433" s="77"/>
      <c r="L433" s="363"/>
      <c r="M433" s="363"/>
      <c r="N433" s="363"/>
      <c r="O433" s="363"/>
      <c r="P433" s="363"/>
      <c r="Q433" s="363"/>
      <c r="R433" s="363"/>
      <c r="S433" s="363"/>
      <c r="T433" s="363"/>
      <c r="U433" s="363"/>
      <c r="V433" s="363"/>
      <c r="W433" s="363"/>
      <c r="X433" s="363"/>
      <c r="Y433" s="363"/>
      <c r="Z433" s="363"/>
    </row>
    <row r="434" spans="1:26" ht="30.75" hidden="1" customHeight="1">
      <c r="A434" s="601" t="s">
        <v>2269</v>
      </c>
      <c r="B434" s="324" t="s">
        <v>125</v>
      </c>
      <c r="C434" s="456"/>
      <c r="D434" s="456"/>
      <c r="E434" s="456"/>
      <c r="F434" s="456"/>
      <c r="G434" s="457"/>
      <c r="H434" s="606"/>
      <c r="I434" s="105">
        <f>SUM(D435:D437)</f>
        <v>0</v>
      </c>
      <c r="J434" s="105">
        <f>COUNT(D435:D437)*2</f>
        <v>0</v>
      </c>
      <c r="K434" s="105"/>
      <c r="L434" s="106"/>
      <c r="M434" s="106"/>
      <c r="N434" s="106"/>
      <c r="O434" s="106"/>
      <c r="P434" s="106"/>
      <c r="Q434" s="106"/>
      <c r="R434" s="106"/>
      <c r="S434" s="106"/>
      <c r="T434" s="106"/>
      <c r="U434" s="106"/>
      <c r="V434" s="106"/>
      <c r="W434" s="106"/>
      <c r="X434" s="106"/>
      <c r="Y434" s="106"/>
      <c r="Z434" s="106"/>
    </row>
    <row r="435" spans="1:26" ht="42.75" hidden="1" customHeight="1">
      <c r="A435" s="310" t="s">
        <v>2270</v>
      </c>
      <c r="B435" s="150" t="s">
        <v>1197</v>
      </c>
      <c r="C435" s="141"/>
      <c r="D435" s="124"/>
      <c r="E435" s="141"/>
      <c r="F435" s="141"/>
      <c r="G435" s="141"/>
      <c r="H435" s="105"/>
      <c r="I435" s="105"/>
      <c r="J435" s="105"/>
      <c r="K435" s="105"/>
      <c r="L435" s="106"/>
      <c r="M435" s="106"/>
      <c r="N435" s="106"/>
      <c r="O435" s="106"/>
      <c r="P435" s="106"/>
      <c r="Q435" s="106"/>
      <c r="R435" s="106"/>
      <c r="S435" s="106"/>
      <c r="T435" s="106"/>
      <c r="U435" s="106"/>
      <c r="V435" s="106"/>
      <c r="W435" s="106"/>
      <c r="X435" s="106"/>
      <c r="Y435" s="106"/>
      <c r="Z435" s="106"/>
    </row>
    <row r="436" spans="1:26" ht="28.5" hidden="1" customHeight="1">
      <c r="A436" s="310" t="s">
        <v>1198</v>
      </c>
      <c r="B436" s="150" t="s">
        <v>1199</v>
      </c>
      <c r="C436" s="141"/>
      <c r="D436" s="124"/>
      <c r="E436" s="141"/>
      <c r="F436" s="141"/>
      <c r="G436" s="141"/>
      <c r="H436" s="105"/>
      <c r="I436" s="105"/>
      <c r="J436" s="105"/>
      <c r="K436" s="105"/>
      <c r="L436" s="106"/>
      <c r="M436" s="106"/>
      <c r="N436" s="106"/>
      <c r="O436" s="106"/>
      <c r="P436" s="106"/>
      <c r="Q436" s="106"/>
      <c r="R436" s="106"/>
      <c r="S436" s="106"/>
      <c r="T436" s="106"/>
      <c r="U436" s="106"/>
      <c r="V436" s="106"/>
      <c r="W436" s="106"/>
      <c r="X436" s="106"/>
      <c r="Y436" s="106"/>
      <c r="Z436" s="106"/>
    </row>
    <row r="437" spans="1:26" ht="78" hidden="1" customHeight="1">
      <c r="A437" s="310" t="s">
        <v>2271</v>
      </c>
      <c r="B437" s="122" t="s">
        <v>3416</v>
      </c>
      <c r="C437" s="141"/>
      <c r="D437" s="124"/>
      <c r="E437" s="141"/>
      <c r="F437" s="141"/>
      <c r="G437" s="141"/>
      <c r="H437" s="105"/>
      <c r="I437" s="105"/>
      <c r="J437" s="105"/>
      <c r="K437" s="105"/>
      <c r="L437" s="106"/>
      <c r="M437" s="106"/>
      <c r="N437" s="106"/>
      <c r="O437" s="106"/>
      <c r="P437" s="106"/>
      <c r="Q437" s="106"/>
      <c r="R437" s="106"/>
      <c r="S437" s="106"/>
      <c r="T437" s="106"/>
      <c r="U437" s="106"/>
      <c r="V437" s="106"/>
      <c r="W437" s="106"/>
      <c r="X437" s="106"/>
      <c r="Y437" s="106"/>
      <c r="Z437" s="106"/>
    </row>
    <row r="438" spans="1:26" ht="25">
      <c r="A438" s="158" t="s">
        <v>254</v>
      </c>
      <c r="B438" s="1629" t="s">
        <v>127</v>
      </c>
      <c r="C438" s="1701"/>
      <c r="D438" s="1701"/>
      <c r="E438" s="1701"/>
      <c r="F438" s="1702"/>
      <c r="G438" s="1703"/>
      <c r="H438" s="580"/>
      <c r="I438" s="300">
        <f>SUM(D441:D442)</f>
        <v>4</v>
      </c>
      <c r="J438" s="300">
        <f>COUNT(D439:D442)*2</f>
        <v>4</v>
      </c>
      <c r="K438" s="77"/>
      <c r="L438" s="363"/>
      <c r="M438" s="363"/>
      <c r="N438" s="363"/>
      <c r="O438" s="363"/>
      <c r="P438" s="363"/>
      <c r="Q438" s="363"/>
      <c r="R438" s="363"/>
      <c r="S438" s="363"/>
      <c r="T438" s="363"/>
      <c r="U438" s="363"/>
      <c r="V438" s="363"/>
      <c r="W438" s="363"/>
      <c r="X438" s="363"/>
      <c r="Y438" s="363"/>
      <c r="Z438" s="363"/>
    </row>
    <row r="439" spans="1:26" ht="30.75" hidden="1" customHeight="1">
      <c r="A439" s="310" t="s">
        <v>2273</v>
      </c>
      <c r="B439" s="122" t="s">
        <v>1203</v>
      </c>
      <c r="C439" s="141"/>
      <c r="D439" s="124"/>
      <c r="E439" s="141"/>
      <c r="F439" s="141"/>
      <c r="G439" s="141"/>
      <c r="H439" s="105"/>
      <c r="I439" s="105"/>
      <c r="J439" s="105"/>
      <c r="K439" s="105"/>
      <c r="L439" s="106"/>
      <c r="M439" s="106"/>
      <c r="N439" s="106"/>
      <c r="O439" s="106"/>
      <c r="P439" s="106"/>
      <c r="Q439" s="106"/>
      <c r="R439" s="106"/>
      <c r="S439" s="106"/>
      <c r="T439" s="106"/>
      <c r="U439" s="106"/>
      <c r="V439" s="106"/>
      <c r="W439" s="106"/>
      <c r="X439" s="106"/>
      <c r="Y439" s="106"/>
      <c r="Z439" s="106"/>
    </row>
    <row r="440" spans="1:26" ht="30.75" hidden="1" customHeight="1">
      <c r="A440" s="310" t="s">
        <v>2274</v>
      </c>
      <c r="B440" s="122" t="s">
        <v>1210</v>
      </c>
      <c r="C440" s="141"/>
      <c r="D440" s="124"/>
      <c r="E440" s="141"/>
      <c r="F440" s="141"/>
      <c r="G440" s="141"/>
      <c r="H440" s="105"/>
      <c r="I440" s="105"/>
      <c r="J440" s="105"/>
      <c r="K440" s="105"/>
      <c r="L440" s="106"/>
      <c r="M440" s="106"/>
      <c r="N440" s="106"/>
      <c r="O440" s="106"/>
      <c r="P440" s="106"/>
      <c r="Q440" s="106"/>
      <c r="R440" s="106"/>
      <c r="S440" s="106"/>
      <c r="T440" s="106"/>
      <c r="U440" s="106"/>
      <c r="V440" s="106"/>
      <c r="W440" s="106"/>
      <c r="X440" s="106"/>
      <c r="Y440" s="106"/>
      <c r="Z440" s="106"/>
    </row>
    <row r="441" spans="1:26" ht="50">
      <c r="A441" s="158" t="s">
        <v>2275</v>
      </c>
      <c r="B441" s="69" t="s">
        <v>1216</v>
      </c>
      <c r="C441" s="69" t="s">
        <v>1222</v>
      </c>
      <c r="D441" s="206">
        <v>2</v>
      </c>
      <c r="E441" s="482" t="s">
        <v>599</v>
      </c>
      <c r="F441" s="69"/>
      <c r="G441" s="69"/>
      <c r="H441" s="77"/>
      <c r="I441" s="300"/>
      <c r="J441" s="300"/>
      <c r="K441" s="77"/>
      <c r="L441" s="363"/>
      <c r="M441" s="363"/>
      <c r="N441" s="363"/>
      <c r="O441" s="363"/>
      <c r="P441" s="363"/>
      <c r="Q441" s="363"/>
      <c r="R441" s="363"/>
      <c r="S441" s="363"/>
      <c r="T441" s="363"/>
      <c r="U441" s="363"/>
      <c r="V441" s="363"/>
      <c r="W441" s="363"/>
      <c r="X441" s="363"/>
      <c r="Y441" s="363"/>
      <c r="Z441" s="363"/>
    </row>
    <row r="442" spans="1:26" ht="50">
      <c r="A442" s="158"/>
      <c r="B442" s="69"/>
      <c r="C442" s="69" t="s">
        <v>1221</v>
      </c>
      <c r="D442" s="206">
        <v>2</v>
      </c>
      <c r="E442" s="206" t="s">
        <v>599</v>
      </c>
      <c r="F442" s="69"/>
      <c r="G442" s="69"/>
      <c r="H442" s="77"/>
      <c r="I442" s="300"/>
      <c r="J442" s="300"/>
      <c r="K442" s="77"/>
      <c r="L442" s="363"/>
      <c r="M442" s="363"/>
      <c r="N442" s="363"/>
      <c r="O442" s="363"/>
      <c r="P442" s="363"/>
      <c r="Q442" s="363"/>
      <c r="R442" s="363"/>
      <c r="S442" s="363"/>
      <c r="T442" s="363"/>
      <c r="U442" s="363"/>
      <c r="V442" s="363"/>
      <c r="W442" s="363"/>
      <c r="X442" s="363"/>
      <c r="Y442" s="363"/>
      <c r="Z442" s="363"/>
    </row>
    <row r="443" spans="1:26" ht="62.25" hidden="1" customHeight="1">
      <c r="A443" s="310" t="s">
        <v>2276</v>
      </c>
      <c r="B443" s="491" t="s">
        <v>1224</v>
      </c>
      <c r="C443" s="141"/>
      <c r="D443" s="124"/>
      <c r="E443" s="141"/>
      <c r="F443" s="141"/>
      <c r="G443" s="141"/>
      <c r="H443" s="105"/>
      <c r="I443" s="105"/>
      <c r="J443" s="105"/>
      <c r="K443" s="105"/>
      <c r="L443" s="106"/>
      <c r="M443" s="106"/>
      <c r="N443" s="106"/>
      <c r="O443" s="106"/>
      <c r="P443" s="106"/>
      <c r="Q443" s="106"/>
      <c r="R443" s="106"/>
      <c r="S443" s="106"/>
      <c r="T443" s="106"/>
      <c r="U443" s="106"/>
      <c r="V443" s="106"/>
      <c r="W443" s="106"/>
      <c r="X443" s="106"/>
      <c r="Y443" s="106"/>
      <c r="Z443" s="106"/>
    </row>
    <row r="444" spans="1:26" ht="30.75" hidden="1" customHeight="1">
      <c r="A444" s="310" t="s">
        <v>2277</v>
      </c>
      <c r="B444" s="122" t="s">
        <v>1235</v>
      </c>
      <c r="C444" s="141"/>
      <c r="D444" s="124"/>
      <c r="E444" s="141"/>
      <c r="F444" s="141"/>
      <c r="G444" s="141"/>
      <c r="H444" s="105"/>
      <c r="I444" s="105"/>
      <c r="J444" s="105"/>
      <c r="K444" s="105"/>
      <c r="L444" s="106"/>
      <c r="M444" s="106"/>
      <c r="N444" s="106"/>
      <c r="O444" s="106"/>
      <c r="P444" s="106"/>
      <c r="Q444" s="106"/>
      <c r="R444" s="106"/>
      <c r="S444" s="106"/>
      <c r="T444" s="106"/>
      <c r="U444" s="106"/>
      <c r="V444" s="106"/>
      <c r="W444" s="106"/>
      <c r="X444" s="106"/>
      <c r="Y444" s="106"/>
      <c r="Z444" s="106"/>
    </row>
    <row r="445" spans="1:26" ht="25">
      <c r="A445" s="158" t="s">
        <v>255</v>
      </c>
      <c r="B445" s="1629" t="s">
        <v>129</v>
      </c>
      <c r="C445" s="1701"/>
      <c r="D445" s="1701"/>
      <c r="E445" s="1701"/>
      <c r="F445" s="1702"/>
      <c r="G445" s="1703"/>
      <c r="H445" s="580"/>
      <c r="I445" s="300">
        <f>SUM(D446:D448)</f>
        <v>4</v>
      </c>
      <c r="J445" s="300">
        <f>COUNT(D446:D448)*2</f>
        <v>4</v>
      </c>
      <c r="K445" s="77"/>
      <c r="L445" s="363"/>
      <c r="M445" s="363"/>
      <c r="N445" s="363"/>
      <c r="O445" s="363"/>
      <c r="P445" s="363"/>
      <c r="Q445" s="363"/>
      <c r="R445" s="363"/>
      <c r="S445" s="363"/>
      <c r="T445" s="363"/>
      <c r="U445" s="363"/>
      <c r="V445" s="363"/>
      <c r="W445" s="363"/>
      <c r="X445" s="363"/>
      <c r="Y445" s="363"/>
      <c r="Z445" s="363"/>
    </row>
    <row r="446" spans="1:26" ht="50">
      <c r="A446" s="158" t="s">
        <v>2278</v>
      </c>
      <c r="B446" s="69" t="s">
        <v>1244</v>
      </c>
      <c r="C446" s="69" t="s">
        <v>1245</v>
      </c>
      <c r="D446" s="206">
        <v>2</v>
      </c>
      <c r="E446" s="206" t="s">
        <v>469</v>
      </c>
      <c r="F446" s="69"/>
      <c r="G446" s="69"/>
      <c r="H446" s="77"/>
      <c r="I446" s="300"/>
      <c r="J446" s="300"/>
      <c r="K446" s="77"/>
      <c r="L446" s="363"/>
      <c r="M446" s="363"/>
      <c r="N446" s="363"/>
      <c r="O446" s="363"/>
      <c r="P446" s="363"/>
      <c r="Q446" s="363"/>
      <c r="R446" s="363"/>
      <c r="S446" s="363"/>
      <c r="T446" s="363"/>
      <c r="U446" s="363"/>
      <c r="V446" s="363"/>
      <c r="W446" s="363"/>
      <c r="X446" s="363"/>
      <c r="Y446" s="363"/>
      <c r="Z446" s="363"/>
    </row>
    <row r="447" spans="1:26" ht="30.75" hidden="1" customHeight="1">
      <c r="A447" s="310" t="s">
        <v>1246</v>
      </c>
      <c r="B447" s="122" t="s">
        <v>1247</v>
      </c>
      <c r="C447" s="141"/>
      <c r="D447" s="124"/>
      <c r="E447" s="141"/>
      <c r="F447" s="141"/>
      <c r="G447" s="141"/>
      <c r="H447" s="105"/>
      <c r="I447" s="105"/>
      <c r="J447" s="105"/>
      <c r="K447" s="105"/>
      <c r="L447" s="106"/>
      <c r="M447" s="106"/>
      <c r="N447" s="106"/>
      <c r="O447" s="106"/>
      <c r="P447" s="106"/>
      <c r="Q447" s="106"/>
      <c r="R447" s="106"/>
      <c r="S447" s="106"/>
      <c r="T447" s="106"/>
      <c r="U447" s="106"/>
      <c r="V447" s="106"/>
      <c r="W447" s="106"/>
      <c r="X447" s="106"/>
      <c r="Y447" s="106"/>
      <c r="Z447" s="106"/>
    </row>
    <row r="448" spans="1:26" ht="50">
      <c r="A448" s="158" t="s">
        <v>2279</v>
      </c>
      <c r="B448" s="69" t="s">
        <v>1249</v>
      </c>
      <c r="C448" s="93" t="s">
        <v>1250</v>
      </c>
      <c r="D448" s="206">
        <v>2</v>
      </c>
      <c r="E448" s="206" t="s">
        <v>599</v>
      </c>
      <c r="F448" s="69"/>
      <c r="G448" s="69"/>
      <c r="H448" s="77"/>
      <c r="I448" s="300"/>
      <c r="J448" s="300"/>
      <c r="K448" s="77"/>
      <c r="L448" s="363"/>
      <c r="M448" s="363"/>
      <c r="N448" s="363"/>
      <c r="O448" s="363"/>
      <c r="P448" s="363"/>
      <c r="Q448" s="363"/>
      <c r="R448" s="363"/>
      <c r="S448" s="363"/>
      <c r="T448" s="363"/>
      <c r="U448" s="363"/>
      <c r="V448" s="363"/>
      <c r="W448" s="363"/>
      <c r="X448" s="363"/>
      <c r="Y448" s="363"/>
      <c r="Z448" s="363"/>
    </row>
    <row r="449" spans="1:26" ht="25">
      <c r="A449" s="158" t="s">
        <v>256</v>
      </c>
      <c r="B449" s="1629" t="s">
        <v>131</v>
      </c>
      <c r="C449" s="1701"/>
      <c r="D449" s="1701"/>
      <c r="E449" s="1701"/>
      <c r="F449" s="1702"/>
      <c r="G449" s="1703"/>
      <c r="H449" s="580"/>
      <c r="I449" s="300">
        <f>SUM(D458:D463)</f>
        <v>12</v>
      </c>
      <c r="J449" s="300">
        <f>COUNT(D458:D463)*2</f>
        <v>12</v>
      </c>
      <c r="K449" s="77"/>
      <c r="L449" s="363"/>
      <c r="M449" s="363"/>
      <c r="N449" s="363"/>
      <c r="O449" s="363"/>
      <c r="P449" s="363"/>
      <c r="Q449" s="363"/>
      <c r="R449" s="363"/>
      <c r="S449" s="363"/>
      <c r="T449" s="363"/>
      <c r="U449" s="363"/>
      <c r="V449" s="363"/>
      <c r="W449" s="363"/>
      <c r="X449" s="363"/>
      <c r="Y449" s="363"/>
      <c r="Z449" s="363"/>
    </row>
    <row r="450" spans="1:26" ht="46.5" hidden="1" customHeight="1">
      <c r="A450" s="310" t="s">
        <v>1251</v>
      </c>
      <c r="B450" s="122" t="s">
        <v>1252</v>
      </c>
      <c r="C450" s="141"/>
      <c r="D450" s="124"/>
      <c r="E450" s="141"/>
      <c r="F450" s="141"/>
      <c r="G450" s="141"/>
      <c r="H450" s="105"/>
      <c r="I450" s="105"/>
      <c r="J450" s="105"/>
      <c r="K450" s="105"/>
      <c r="L450" s="106"/>
      <c r="M450" s="106"/>
      <c r="N450" s="106"/>
      <c r="O450" s="106"/>
      <c r="P450" s="106"/>
      <c r="Q450" s="106"/>
      <c r="R450" s="106"/>
      <c r="S450" s="106"/>
      <c r="T450" s="106"/>
      <c r="U450" s="106"/>
      <c r="V450" s="106"/>
      <c r="W450" s="106"/>
      <c r="X450" s="106"/>
      <c r="Y450" s="106"/>
      <c r="Z450" s="106"/>
    </row>
    <row r="451" spans="1:26" ht="30.75" hidden="1" customHeight="1">
      <c r="A451" s="310" t="s">
        <v>1253</v>
      </c>
      <c r="B451" s="122" t="s">
        <v>1254</v>
      </c>
      <c r="C451" s="141"/>
      <c r="D451" s="124"/>
      <c r="E451" s="141"/>
      <c r="F451" s="141"/>
      <c r="G451" s="141"/>
      <c r="H451" s="105"/>
      <c r="I451" s="105"/>
      <c r="J451" s="105"/>
      <c r="K451" s="105"/>
      <c r="L451" s="106"/>
      <c r="M451" s="106"/>
      <c r="N451" s="106"/>
      <c r="O451" s="106"/>
      <c r="P451" s="106"/>
      <c r="Q451" s="106"/>
      <c r="R451" s="106"/>
      <c r="S451" s="106"/>
      <c r="T451" s="106"/>
      <c r="U451" s="106"/>
      <c r="V451" s="106"/>
      <c r="W451" s="106"/>
      <c r="X451" s="106"/>
      <c r="Y451" s="106"/>
      <c r="Z451" s="106"/>
    </row>
    <row r="452" spans="1:26" ht="30.75" hidden="1" customHeight="1">
      <c r="A452" s="310" t="s">
        <v>1255</v>
      </c>
      <c r="B452" s="122" t="s">
        <v>1256</v>
      </c>
      <c r="C452" s="141"/>
      <c r="D452" s="124"/>
      <c r="E452" s="141"/>
      <c r="F452" s="141"/>
      <c r="G452" s="141"/>
      <c r="H452" s="105"/>
      <c r="I452" s="105"/>
      <c r="J452" s="105"/>
      <c r="K452" s="105"/>
      <c r="L452" s="106"/>
      <c r="M452" s="106"/>
      <c r="N452" s="106"/>
      <c r="O452" s="106"/>
      <c r="P452" s="106"/>
      <c r="Q452" s="106"/>
      <c r="R452" s="106"/>
      <c r="S452" s="106"/>
      <c r="T452" s="106"/>
      <c r="U452" s="106"/>
      <c r="V452" s="106"/>
      <c r="W452" s="106"/>
      <c r="X452" s="106"/>
      <c r="Y452" s="106"/>
      <c r="Z452" s="106"/>
    </row>
    <row r="453" spans="1:26" ht="30.75" hidden="1" customHeight="1">
      <c r="A453" s="310" t="s">
        <v>1257</v>
      </c>
      <c r="B453" s="122" t="s">
        <v>1258</v>
      </c>
      <c r="C453" s="141"/>
      <c r="D453" s="124"/>
      <c r="E453" s="141"/>
      <c r="F453" s="141"/>
      <c r="G453" s="141"/>
      <c r="H453" s="105"/>
      <c r="I453" s="105"/>
      <c r="J453" s="105"/>
      <c r="K453" s="105"/>
      <c r="L453" s="106"/>
      <c r="M453" s="106"/>
      <c r="N453" s="106"/>
      <c r="O453" s="106"/>
      <c r="P453" s="106"/>
      <c r="Q453" s="106"/>
      <c r="R453" s="106"/>
      <c r="S453" s="106"/>
      <c r="T453" s="106"/>
      <c r="U453" s="106"/>
      <c r="V453" s="106"/>
      <c r="W453" s="106"/>
      <c r="X453" s="106"/>
      <c r="Y453" s="106"/>
      <c r="Z453" s="106"/>
    </row>
    <row r="454" spans="1:26" ht="46.5" hidden="1" customHeight="1">
      <c r="A454" s="310" t="s">
        <v>2281</v>
      </c>
      <c r="B454" s="122" t="s">
        <v>1260</v>
      </c>
      <c r="C454" s="141"/>
      <c r="D454" s="124"/>
      <c r="E454" s="141"/>
      <c r="F454" s="141"/>
      <c r="G454" s="141"/>
      <c r="H454" s="105"/>
      <c r="I454" s="105"/>
      <c r="J454" s="105"/>
      <c r="K454" s="105"/>
      <c r="L454" s="106"/>
      <c r="M454" s="106"/>
      <c r="N454" s="106"/>
      <c r="O454" s="106"/>
      <c r="P454" s="106"/>
      <c r="Q454" s="106"/>
      <c r="R454" s="106"/>
      <c r="S454" s="106"/>
      <c r="T454" s="106"/>
      <c r="U454" s="106"/>
      <c r="V454" s="106"/>
      <c r="W454" s="106"/>
      <c r="X454" s="106"/>
      <c r="Y454" s="106"/>
      <c r="Z454" s="106"/>
    </row>
    <row r="455" spans="1:26" ht="30.75" hidden="1" customHeight="1">
      <c r="A455" s="310" t="s">
        <v>1261</v>
      </c>
      <c r="B455" s="122" t="s">
        <v>1262</v>
      </c>
      <c r="C455" s="141"/>
      <c r="D455" s="124"/>
      <c r="E455" s="141"/>
      <c r="F455" s="141"/>
      <c r="G455" s="141"/>
      <c r="H455" s="105"/>
      <c r="I455" s="105"/>
      <c r="J455" s="105"/>
      <c r="K455" s="105"/>
      <c r="L455" s="106"/>
      <c r="M455" s="106"/>
      <c r="N455" s="106"/>
      <c r="O455" s="106"/>
      <c r="P455" s="106"/>
      <c r="Q455" s="106"/>
      <c r="R455" s="106"/>
      <c r="S455" s="106"/>
      <c r="T455" s="106"/>
      <c r="U455" s="106"/>
      <c r="V455" s="106"/>
      <c r="W455" s="106"/>
      <c r="X455" s="106"/>
      <c r="Y455" s="106"/>
      <c r="Z455" s="106"/>
    </row>
    <row r="456" spans="1:26" ht="30.75" hidden="1" customHeight="1">
      <c r="A456" s="310" t="s">
        <v>1263</v>
      </c>
      <c r="B456" s="122" t="s">
        <v>1264</v>
      </c>
      <c r="C456" s="141"/>
      <c r="D456" s="124"/>
      <c r="E456" s="141"/>
      <c r="F456" s="141"/>
      <c r="G456" s="141"/>
      <c r="H456" s="105"/>
      <c r="I456" s="105"/>
      <c r="J456" s="105"/>
      <c r="K456" s="105"/>
      <c r="L456" s="106"/>
      <c r="M456" s="106"/>
      <c r="N456" s="106"/>
      <c r="O456" s="106"/>
      <c r="P456" s="106"/>
      <c r="Q456" s="106"/>
      <c r="R456" s="106"/>
      <c r="S456" s="106"/>
      <c r="T456" s="106"/>
      <c r="U456" s="106"/>
      <c r="V456" s="106"/>
      <c r="W456" s="106"/>
      <c r="X456" s="106"/>
      <c r="Y456" s="106"/>
      <c r="Z456" s="106"/>
    </row>
    <row r="457" spans="1:26" ht="30.75" hidden="1" customHeight="1">
      <c r="A457" s="310" t="s">
        <v>1265</v>
      </c>
      <c r="B457" s="122" t="s">
        <v>1266</v>
      </c>
      <c r="C457" s="141"/>
      <c r="D457" s="124"/>
      <c r="E457" s="141"/>
      <c r="F457" s="141"/>
      <c r="G457" s="141"/>
      <c r="H457" s="105"/>
      <c r="I457" s="105"/>
      <c r="J457" s="105"/>
      <c r="K457" s="105"/>
      <c r="L457" s="106"/>
      <c r="M457" s="106"/>
      <c r="N457" s="106"/>
      <c r="O457" s="106"/>
      <c r="P457" s="106"/>
      <c r="Q457" s="106"/>
      <c r="R457" s="106"/>
      <c r="S457" s="106"/>
      <c r="T457" s="106"/>
      <c r="U457" s="106"/>
      <c r="V457" s="106"/>
      <c r="W457" s="106"/>
      <c r="X457" s="106"/>
      <c r="Y457" s="106"/>
      <c r="Z457" s="106"/>
    </row>
    <row r="458" spans="1:26" ht="50">
      <c r="A458" s="158" t="s">
        <v>1268</v>
      </c>
      <c r="B458" s="69" t="s">
        <v>1269</v>
      </c>
      <c r="C458" s="93" t="s">
        <v>1270</v>
      </c>
      <c r="D458" s="206">
        <v>2</v>
      </c>
      <c r="E458" s="206" t="s">
        <v>877</v>
      </c>
      <c r="F458" s="69"/>
      <c r="G458" s="69"/>
      <c r="H458" s="77"/>
      <c r="I458" s="300"/>
      <c r="J458" s="300"/>
      <c r="K458" s="77"/>
      <c r="L458" s="363"/>
      <c r="M458" s="363"/>
      <c r="N458" s="363"/>
      <c r="O458" s="363"/>
      <c r="P458" s="363"/>
      <c r="Q458" s="363"/>
      <c r="R458" s="363"/>
      <c r="S458" s="363"/>
      <c r="T458" s="363"/>
      <c r="U458" s="363"/>
      <c r="V458" s="363"/>
      <c r="W458" s="363"/>
      <c r="X458" s="363"/>
      <c r="Y458" s="363"/>
      <c r="Z458" s="363"/>
    </row>
    <row r="459" spans="1:26" ht="50">
      <c r="A459" s="158"/>
      <c r="B459" s="69"/>
      <c r="C459" s="93" t="s">
        <v>1271</v>
      </c>
      <c r="D459" s="206">
        <v>2</v>
      </c>
      <c r="E459" s="206" t="s">
        <v>387</v>
      </c>
      <c r="F459" s="69"/>
      <c r="G459" s="69"/>
      <c r="H459" s="77"/>
      <c r="I459" s="300"/>
      <c r="J459" s="300"/>
      <c r="K459" s="77"/>
      <c r="L459" s="363"/>
      <c r="M459" s="363"/>
      <c r="N459" s="363"/>
      <c r="O459" s="363"/>
      <c r="P459" s="363"/>
      <c r="Q459" s="363"/>
      <c r="R459" s="363"/>
      <c r="S459" s="363"/>
      <c r="T459" s="363"/>
      <c r="U459" s="363"/>
      <c r="V459" s="363"/>
      <c r="W459" s="363"/>
      <c r="X459" s="363"/>
      <c r="Y459" s="363"/>
      <c r="Z459" s="363"/>
    </row>
    <row r="460" spans="1:26" ht="50">
      <c r="A460" s="158"/>
      <c r="B460" s="69"/>
      <c r="C460" s="93" t="s">
        <v>3417</v>
      </c>
      <c r="D460" s="206">
        <v>2</v>
      </c>
      <c r="E460" s="206" t="s">
        <v>877</v>
      </c>
      <c r="F460" s="69"/>
      <c r="G460" s="69"/>
      <c r="H460" s="77"/>
      <c r="I460" s="300"/>
      <c r="J460" s="300"/>
      <c r="K460" s="77"/>
      <c r="L460" s="363"/>
      <c r="M460" s="363"/>
      <c r="N460" s="363"/>
      <c r="O460" s="363"/>
      <c r="P460" s="363"/>
      <c r="Q460" s="363"/>
      <c r="R460" s="363"/>
      <c r="S460" s="363"/>
      <c r="T460" s="363"/>
      <c r="U460" s="363"/>
      <c r="V460" s="363"/>
      <c r="W460" s="363"/>
      <c r="X460" s="363"/>
      <c r="Y460" s="363"/>
      <c r="Z460" s="363"/>
    </row>
    <row r="461" spans="1:26" ht="50">
      <c r="A461" s="158"/>
      <c r="B461" s="69"/>
      <c r="C461" s="93" t="s">
        <v>1273</v>
      </c>
      <c r="D461" s="206">
        <v>2</v>
      </c>
      <c r="E461" s="206" t="s">
        <v>599</v>
      </c>
      <c r="F461" s="69"/>
      <c r="G461" s="69"/>
      <c r="H461" s="77"/>
      <c r="I461" s="300"/>
      <c r="J461" s="300"/>
      <c r="K461" s="77"/>
      <c r="L461" s="363"/>
      <c r="M461" s="363"/>
      <c r="N461" s="363"/>
      <c r="O461" s="363"/>
      <c r="P461" s="363"/>
      <c r="Q461" s="363"/>
      <c r="R461" s="363"/>
      <c r="S461" s="363"/>
      <c r="T461" s="363"/>
      <c r="U461" s="363"/>
      <c r="V461" s="363"/>
      <c r="W461" s="363"/>
      <c r="X461" s="363"/>
      <c r="Y461" s="363"/>
      <c r="Z461" s="363"/>
    </row>
    <row r="462" spans="1:26" ht="50">
      <c r="A462" s="158"/>
      <c r="B462" s="363"/>
      <c r="C462" s="478" t="s">
        <v>3418</v>
      </c>
      <c r="D462" s="206">
        <v>2</v>
      </c>
      <c r="E462" s="206" t="s">
        <v>877</v>
      </c>
      <c r="F462" s="69"/>
      <c r="G462" s="69"/>
      <c r="H462" s="77"/>
      <c r="I462" s="300"/>
      <c r="J462" s="300"/>
      <c r="K462" s="77"/>
      <c r="L462" s="363"/>
      <c r="M462" s="363"/>
      <c r="N462" s="363"/>
      <c r="O462" s="363"/>
      <c r="P462" s="363"/>
      <c r="Q462" s="363"/>
      <c r="R462" s="363"/>
      <c r="S462" s="363"/>
      <c r="T462" s="363"/>
      <c r="U462" s="363"/>
      <c r="V462" s="363"/>
      <c r="W462" s="363"/>
      <c r="X462" s="363"/>
      <c r="Y462" s="363"/>
      <c r="Z462" s="363"/>
    </row>
    <row r="463" spans="1:26" ht="75">
      <c r="A463" s="158" t="s">
        <v>1275</v>
      </c>
      <c r="B463" s="69" t="s">
        <v>1276</v>
      </c>
      <c r="C463" s="93" t="s">
        <v>1277</v>
      </c>
      <c r="D463" s="206">
        <v>2</v>
      </c>
      <c r="E463" s="206" t="s">
        <v>877</v>
      </c>
      <c r="F463" s="69"/>
      <c r="G463" s="69"/>
      <c r="H463" s="77"/>
      <c r="I463" s="300"/>
      <c r="J463" s="300"/>
      <c r="K463" s="77"/>
      <c r="L463" s="363"/>
      <c r="M463" s="363"/>
      <c r="N463" s="363"/>
      <c r="O463" s="363"/>
      <c r="P463" s="363"/>
      <c r="Q463" s="363"/>
      <c r="R463" s="363"/>
      <c r="S463" s="363"/>
      <c r="T463" s="363"/>
      <c r="U463" s="363"/>
      <c r="V463" s="363"/>
      <c r="W463" s="363"/>
      <c r="X463" s="363"/>
      <c r="Y463" s="363"/>
      <c r="Z463" s="363"/>
    </row>
    <row r="464" spans="1:26" ht="25">
      <c r="A464" s="158" t="s">
        <v>132</v>
      </c>
      <c r="B464" s="1629" t="s">
        <v>2907</v>
      </c>
      <c r="C464" s="1701"/>
      <c r="D464" s="1701"/>
      <c r="E464" s="1701"/>
      <c r="F464" s="1702"/>
      <c r="G464" s="1703"/>
      <c r="H464" s="580"/>
      <c r="I464" s="300">
        <f>SUM(D465)</f>
        <v>2</v>
      </c>
      <c r="J464" s="300">
        <f>COUNT(D465)*2</f>
        <v>2</v>
      </c>
      <c r="K464" s="77"/>
      <c r="L464" s="363"/>
      <c r="M464" s="363"/>
      <c r="N464" s="363"/>
      <c r="O464" s="363"/>
      <c r="P464" s="363"/>
      <c r="Q464" s="363"/>
      <c r="R464" s="363"/>
      <c r="S464" s="363"/>
      <c r="T464" s="363"/>
      <c r="U464" s="363"/>
      <c r="V464" s="363"/>
      <c r="W464" s="363"/>
      <c r="X464" s="363"/>
      <c r="Y464" s="363"/>
      <c r="Z464" s="363"/>
    </row>
    <row r="465" spans="1:26" ht="100">
      <c r="A465" s="158" t="s">
        <v>1278</v>
      </c>
      <c r="B465" s="69" t="s">
        <v>2908</v>
      </c>
      <c r="C465" s="93" t="s">
        <v>3419</v>
      </c>
      <c r="D465" s="206">
        <v>2</v>
      </c>
      <c r="E465" s="206" t="s">
        <v>599</v>
      </c>
      <c r="F465" s="69"/>
      <c r="G465" s="69"/>
      <c r="H465" s="77"/>
      <c r="I465" s="300"/>
      <c r="J465" s="300"/>
      <c r="K465" s="77"/>
      <c r="L465" s="363"/>
      <c r="M465" s="363"/>
      <c r="N465" s="363"/>
      <c r="O465" s="363"/>
      <c r="P465" s="363"/>
      <c r="Q465" s="363"/>
      <c r="R465" s="363"/>
      <c r="S465" s="363"/>
      <c r="T465" s="363"/>
      <c r="U465" s="363"/>
      <c r="V465" s="363"/>
      <c r="W465" s="363"/>
      <c r="X465" s="363"/>
      <c r="Y465" s="363"/>
      <c r="Z465" s="363"/>
    </row>
    <row r="466" spans="1:26" ht="62.25" hidden="1" customHeight="1">
      <c r="A466" s="581" t="s">
        <v>1280</v>
      </c>
      <c r="B466" s="122" t="s">
        <v>2909</v>
      </c>
      <c r="C466" s="141"/>
      <c r="D466" s="124"/>
      <c r="E466" s="141"/>
      <c r="F466" s="141"/>
      <c r="G466" s="141"/>
      <c r="H466" s="105"/>
      <c r="I466" s="105"/>
      <c r="J466" s="105"/>
      <c r="K466" s="105"/>
      <c r="L466" s="106"/>
      <c r="M466" s="106"/>
      <c r="N466" s="106"/>
      <c r="O466" s="106"/>
      <c r="P466" s="106"/>
      <c r="Q466" s="106"/>
      <c r="R466" s="106"/>
      <c r="S466" s="106"/>
      <c r="T466" s="106"/>
      <c r="U466" s="106"/>
      <c r="V466" s="106"/>
      <c r="W466" s="106"/>
      <c r="X466" s="106"/>
      <c r="Y466" s="106"/>
      <c r="Z466" s="106"/>
    </row>
    <row r="467" spans="1:26" ht="46.5" hidden="1" customHeight="1">
      <c r="A467" s="581" t="s">
        <v>1282</v>
      </c>
      <c r="B467" s="122" t="s">
        <v>2910</v>
      </c>
      <c r="C467" s="141"/>
      <c r="D467" s="124"/>
      <c r="E467" s="141"/>
      <c r="F467" s="141"/>
      <c r="G467" s="141"/>
      <c r="H467" s="105"/>
      <c r="I467" s="105"/>
      <c r="J467" s="105"/>
      <c r="K467" s="105"/>
      <c r="L467" s="106"/>
      <c r="M467" s="106"/>
      <c r="N467" s="106"/>
      <c r="O467" s="106"/>
      <c r="P467" s="106"/>
      <c r="Q467" s="106"/>
      <c r="R467" s="106"/>
      <c r="S467" s="106"/>
      <c r="T467" s="106"/>
      <c r="U467" s="106"/>
      <c r="V467" s="106"/>
      <c r="W467" s="106"/>
      <c r="X467" s="106"/>
      <c r="Y467" s="106"/>
      <c r="Z467" s="106"/>
    </row>
    <row r="468" spans="1:26" ht="34.5" hidden="1" customHeight="1">
      <c r="A468" s="607" t="s">
        <v>257</v>
      </c>
      <c r="B468" s="585" t="s">
        <v>2911</v>
      </c>
      <c r="C468" s="456"/>
      <c r="D468" s="456"/>
      <c r="E468" s="456"/>
      <c r="F468" s="456"/>
      <c r="G468" s="457"/>
      <c r="H468" s="606"/>
      <c r="I468" s="105">
        <f>SUM(D469:D472)</f>
        <v>0</v>
      </c>
      <c r="J468" s="105">
        <f>COUNT(D469:D472)*2</f>
        <v>0</v>
      </c>
      <c r="K468" s="105"/>
      <c r="L468" s="106"/>
      <c r="M468" s="106"/>
      <c r="N468" s="106"/>
      <c r="O468" s="106"/>
      <c r="P468" s="106"/>
      <c r="Q468" s="106"/>
      <c r="R468" s="106"/>
      <c r="S468" s="106"/>
      <c r="T468" s="106"/>
      <c r="U468" s="106"/>
      <c r="V468" s="106"/>
      <c r="W468" s="106"/>
      <c r="X468" s="106"/>
      <c r="Y468" s="106"/>
      <c r="Z468" s="106"/>
    </row>
    <row r="469" spans="1:26" ht="30.75" hidden="1" customHeight="1">
      <c r="A469" s="581" t="s">
        <v>2282</v>
      </c>
      <c r="B469" s="122" t="s">
        <v>2912</v>
      </c>
      <c r="C469" s="141"/>
      <c r="D469" s="124"/>
      <c r="E469" s="141"/>
      <c r="F469" s="141"/>
      <c r="G469" s="141"/>
      <c r="H469" s="105"/>
      <c r="I469" s="105"/>
      <c r="J469" s="105"/>
      <c r="K469" s="105"/>
      <c r="L469" s="106"/>
      <c r="M469" s="106"/>
      <c r="N469" s="106"/>
      <c r="O469" s="106"/>
      <c r="P469" s="106"/>
      <c r="Q469" s="106"/>
      <c r="R469" s="106"/>
      <c r="S469" s="106"/>
      <c r="T469" s="106"/>
      <c r="U469" s="106"/>
      <c r="V469" s="106"/>
      <c r="W469" s="106"/>
      <c r="X469" s="106"/>
      <c r="Y469" s="106"/>
      <c r="Z469" s="106"/>
    </row>
    <row r="470" spans="1:26" ht="30.75" hidden="1" customHeight="1">
      <c r="A470" s="581" t="s">
        <v>1291</v>
      </c>
      <c r="B470" s="122" t="s">
        <v>2913</v>
      </c>
      <c r="C470" s="141"/>
      <c r="D470" s="124"/>
      <c r="E470" s="141"/>
      <c r="F470" s="141"/>
      <c r="G470" s="141"/>
      <c r="H470" s="105"/>
      <c r="I470" s="105"/>
      <c r="J470" s="105"/>
      <c r="K470" s="105"/>
      <c r="L470" s="106"/>
      <c r="M470" s="106"/>
      <c r="N470" s="106"/>
      <c r="O470" s="106"/>
      <c r="P470" s="106"/>
      <c r="Q470" s="106"/>
      <c r="R470" s="106"/>
      <c r="S470" s="106"/>
      <c r="T470" s="106"/>
      <c r="U470" s="106"/>
      <c r="V470" s="106"/>
      <c r="W470" s="106"/>
      <c r="X470" s="106"/>
      <c r="Y470" s="106"/>
      <c r="Z470" s="106"/>
    </row>
    <row r="471" spans="1:26" ht="30.75" hidden="1" customHeight="1">
      <c r="A471" s="581" t="s">
        <v>1293</v>
      </c>
      <c r="B471" s="122" t="s">
        <v>2914</v>
      </c>
      <c r="C471" s="141"/>
      <c r="D471" s="124"/>
      <c r="E471" s="141"/>
      <c r="F471" s="141"/>
      <c r="G471" s="141"/>
      <c r="H471" s="105"/>
      <c r="I471" s="105"/>
      <c r="J471" s="105"/>
      <c r="K471" s="105"/>
      <c r="L471" s="106"/>
      <c r="M471" s="106"/>
      <c r="N471" s="106"/>
      <c r="O471" s="106"/>
      <c r="P471" s="106"/>
      <c r="Q471" s="106"/>
      <c r="R471" s="106"/>
      <c r="S471" s="106"/>
      <c r="T471" s="106"/>
      <c r="U471" s="106"/>
      <c r="V471" s="106"/>
      <c r="W471" s="106"/>
      <c r="X471" s="106"/>
      <c r="Y471" s="106"/>
      <c r="Z471" s="106"/>
    </row>
    <row r="472" spans="1:26" ht="30.75" hidden="1" customHeight="1">
      <c r="A472" s="581" t="s">
        <v>1295</v>
      </c>
      <c r="B472" s="122" t="s">
        <v>2915</v>
      </c>
      <c r="C472" s="141"/>
      <c r="D472" s="124"/>
      <c r="E472" s="141"/>
      <c r="F472" s="141"/>
      <c r="G472" s="141"/>
      <c r="H472" s="105"/>
      <c r="I472" s="105"/>
      <c r="J472" s="105"/>
      <c r="K472" s="105"/>
      <c r="L472" s="106"/>
      <c r="M472" s="106"/>
      <c r="N472" s="106"/>
      <c r="O472" s="106"/>
      <c r="P472" s="106"/>
      <c r="Q472" s="106"/>
      <c r="R472" s="106"/>
      <c r="S472" s="106"/>
      <c r="T472" s="106"/>
      <c r="U472" s="106"/>
      <c r="V472" s="106"/>
      <c r="W472" s="106"/>
      <c r="X472" s="106"/>
      <c r="Y472" s="106"/>
      <c r="Z472" s="106"/>
    </row>
    <row r="473" spans="1:26" ht="25">
      <c r="A473" s="158" t="s">
        <v>259</v>
      </c>
      <c r="B473" s="1629" t="s">
        <v>137</v>
      </c>
      <c r="C473" s="1701"/>
      <c r="D473" s="1701"/>
      <c r="E473" s="1701"/>
      <c r="F473" s="1702"/>
      <c r="G473" s="1703"/>
      <c r="H473" s="580"/>
      <c r="I473" s="300">
        <f>SUM(D474:D477)</f>
        <v>8</v>
      </c>
      <c r="J473" s="300">
        <f>COUNT(D474:D477)*2</f>
        <v>8</v>
      </c>
      <c r="K473" s="77"/>
      <c r="L473" s="363"/>
      <c r="M473" s="363"/>
      <c r="N473" s="363"/>
      <c r="O473" s="363"/>
      <c r="P473" s="363"/>
      <c r="Q473" s="363"/>
      <c r="R473" s="363"/>
      <c r="S473" s="363"/>
      <c r="T473" s="363"/>
      <c r="U473" s="363"/>
      <c r="V473" s="363"/>
      <c r="W473" s="363"/>
      <c r="X473" s="363"/>
      <c r="Y473" s="363"/>
      <c r="Z473" s="363"/>
    </row>
    <row r="474" spans="1:26" ht="75">
      <c r="A474" s="158" t="s">
        <v>2283</v>
      </c>
      <c r="B474" s="69" t="s">
        <v>1298</v>
      </c>
      <c r="C474" s="69" t="s">
        <v>1299</v>
      </c>
      <c r="D474" s="206">
        <v>2</v>
      </c>
      <c r="E474" s="206" t="s">
        <v>549</v>
      </c>
      <c r="F474" s="69"/>
      <c r="G474" s="69"/>
      <c r="H474" s="77"/>
      <c r="I474" s="300"/>
      <c r="J474" s="300"/>
      <c r="K474" s="77"/>
      <c r="L474" s="363"/>
      <c r="M474" s="363"/>
      <c r="N474" s="363"/>
      <c r="O474" s="363"/>
      <c r="P474" s="363"/>
      <c r="Q474" s="363"/>
      <c r="R474" s="363"/>
      <c r="S474" s="363"/>
      <c r="T474" s="363"/>
      <c r="U474" s="363"/>
      <c r="V474" s="363"/>
      <c r="W474" s="363"/>
      <c r="X474" s="363"/>
      <c r="Y474" s="363"/>
      <c r="Z474" s="363"/>
    </row>
    <row r="475" spans="1:26" ht="25">
      <c r="A475" s="158"/>
      <c r="B475" s="69"/>
      <c r="C475" s="69" t="s">
        <v>1300</v>
      </c>
      <c r="D475" s="206">
        <v>2</v>
      </c>
      <c r="E475" s="608" t="s">
        <v>877</v>
      </c>
      <c r="F475" s="363"/>
      <c r="G475" s="69"/>
      <c r="H475" s="77"/>
      <c r="I475" s="300"/>
      <c r="J475" s="300"/>
      <c r="K475" s="77"/>
      <c r="L475" s="363"/>
      <c r="M475" s="363"/>
      <c r="N475" s="363"/>
      <c r="O475" s="363"/>
      <c r="P475" s="363"/>
      <c r="Q475" s="363"/>
      <c r="R475" s="363"/>
      <c r="S475" s="363"/>
      <c r="T475" s="363"/>
      <c r="U475" s="363"/>
      <c r="V475" s="363"/>
      <c r="W475" s="363"/>
      <c r="X475" s="363"/>
      <c r="Y475" s="363"/>
      <c r="Z475" s="363"/>
    </row>
    <row r="476" spans="1:26" ht="75">
      <c r="A476" s="531" t="s">
        <v>2284</v>
      </c>
      <c r="B476" s="364" t="s">
        <v>1302</v>
      </c>
      <c r="C476" s="515" t="s">
        <v>3420</v>
      </c>
      <c r="D476" s="206">
        <v>2</v>
      </c>
      <c r="E476" s="365" t="s">
        <v>599</v>
      </c>
      <c r="F476" s="604" t="s">
        <v>3421</v>
      </c>
      <c r="G476" s="364"/>
      <c r="H476" s="77"/>
      <c r="I476" s="300"/>
      <c r="J476" s="300"/>
      <c r="K476" s="77"/>
      <c r="L476" s="363"/>
      <c r="M476" s="363"/>
      <c r="N476" s="363"/>
      <c r="O476" s="363"/>
      <c r="P476" s="363"/>
      <c r="Q476" s="363"/>
      <c r="R476" s="363"/>
      <c r="S476" s="363"/>
      <c r="T476" s="363"/>
      <c r="U476" s="363"/>
      <c r="V476" s="363"/>
      <c r="W476" s="363"/>
      <c r="X476" s="363"/>
      <c r="Y476" s="363"/>
      <c r="Z476" s="363"/>
    </row>
    <row r="477" spans="1:26" ht="50">
      <c r="A477" s="158"/>
      <c r="B477" s="69"/>
      <c r="C477" s="93" t="s">
        <v>3422</v>
      </c>
      <c r="D477" s="206">
        <v>2</v>
      </c>
      <c r="E477" s="206" t="s">
        <v>877</v>
      </c>
      <c r="F477" s="93" t="s">
        <v>3423</v>
      </c>
      <c r="G477" s="69"/>
      <c r="H477" s="77"/>
      <c r="I477" s="300"/>
      <c r="J477" s="300"/>
      <c r="K477" s="77"/>
      <c r="L477" s="363"/>
      <c r="M477" s="363"/>
      <c r="N477" s="363"/>
      <c r="O477" s="363"/>
      <c r="P477" s="363"/>
      <c r="Q477" s="363"/>
      <c r="R477" s="363"/>
      <c r="S477" s="363"/>
      <c r="T477" s="363"/>
      <c r="U477" s="363"/>
      <c r="V477" s="363"/>
      <c r="W477" s="363"/>
      <c r="X477" s="363"/>
      <c r="Y477" s="363"/>
      <c r="Z477" s="363"/>
    </row>
    <row r="478" spans="1:26" ht="62.25" hidden="1" customHeight="1">
      <c r="A478" s="334" t="s">
        <v>1309</v>
      </c>
      <c r="B478" s="129" t="s">
        <v>1310</v>
      </c>
      <c r="C478" s="143"/>
      <c r="D478" s="131"/>
      <c r="E478" s="143"/>
      <c r="F478" s="143"/>
      <c r="G478" s="143"/>
      <c r="H478" s="105"/>
      <c r="I478" s="105"/>
      <c r="J478" s="105"/>
      <c r="K478" s="105"/>
      <c r="L478" s="106"/>
      <c r="M478" s="106"/>
      <c r="N478" s="106"/>
      <c r="O478" s="106"/>
      <c r="P478" s="106"/>
      <c r="Q478" s="106"/>
      <c r="R478" s="106"/>
      <c r="S478" s="106"/>
      <c r="T478" s="106"/>
      <c r="U478" s="106"/>
      <c r="V478" s="106"/>
      <c r="W478" s="106"/>
      <c r="X478" s="106"/>
      <c r="Y478" s="106"/>
      <c r="Z478" s="106"/>
    </row>
    <row r="479" spans="1:26" ht="23.25" customHeight="1">
      <c r="A479" s="158"/>
      <c r="B479" s="1713" t="s">
        <v>3424</v>
      </c>
      <c r="C479" s="1650"/>
      <c r="D479" s="1650"/>
      <c r="E479" s="1650"/>
      <c r="F479" s="1650"/>
      <c r="G479" s="1651"/>
      <c r="H479" s="579"/>
      <c r="I479" s="77"/>
      <c r="J479" s="77"/>
      <c r="K479" s="77"/>
      <c r="L479" s="363"/>
      <c r="M479" s="363"/>
      <c r="N479" s="363"/>
      <c r="O479" s="363"/>
      <c r="P479" s="363"/>
      <c r="Q479" s="363"/>
      <c r="R479" s="363"/>
      <c r="S479" s="363"/>
      <c r="T479" s="363"/>
      <c r="U479" s="363"/>
      <c r="V479" s="363"/>
      <c r="W479" s="363"/>
      <c r="X479" s="363"/>
      <c r="Y479" s="363"/>
      <c r="Z479" s="363"/>
    </row>
    <row r="480" spans="1:26" ht="25">
      <c r="A480" s="330" t="s">
        <v>138</v>
      </c>
      <c r="B480" s="1629" t="s">
        <v>2921</v>
      </c>
      <c r="C480" s="1701"/>
      <c r="D480" s="1701"/>
      <c r="E480" s="1701"/>
      <c r="F480" s="1702"/>
      <c r="G480" s="1703"/>
      <c r="H480" s="580"/>
      <c r="I480" s="300">
        <f>SUM(D481:D489)</f>
        <v>14</v>
      </c>
      <c r="J480" s="300">
        <f>COUNT(D481:D489)*2</f>
        <v>14</v>
      </c>
      <c r="K480" s="77"/>
      <c r="L480" s="363"/>
      <c r="M480" s="363"/>
      <c r="N480" s="363"/>
      <c r="O480" s="363"/>
      <c r="P480" s="363"/>
      <c r="Q480" s="363"/>
      <c r="R480" s="363"/>
      <c r="S480" s="363"/>
      <c r="T480" s="363"/>
      <c r="U480" s="363"/>
      <c r="V480" s="363"/>
      <c r="W480" s="363"/>
      <c r="X480" s="363"/>
      <c r="Y480" s="363"/>
      <c r="Z480" s="363"/>
    </row>
    <row r="481" spans="1:26" ht="75">
      <c r="A481" s="158" t="s">
        <v>1312</v>
      </c>
      <c r="B481" s="69" t="s">
        <v>1313</v>
      </c>
      <c r="C481" s="69" t="s">
        <v>2286</v>
      </c>
      <c r="D481" s="206">
        <v>2</v>
      </c>
      <c r="E481" s="206" t="s">
        <v>611</v>
      </c>
      <c r="F481" s="69"/>
      <c r="G481" s="69"/>
      <c r="H481" s="77"/>
      <c r="I481" s="300"/>
      <c r="J481" s="300"/>
      <c r="K481" s="77"/>
      <c r="L481" s="363"/>
      <c r="M481" s="363"/>
      <c r="N481" s="363"/>
      <c r="O481" s="363"/>
      <c r="P481" s="363"/>
      <c r="Q481" s="363"/>
      <c r="R481" s="363"/>
      <c r="S481" s="363"/>
      <c r="T481" s="363"/>
      <c r="U481" s="363"/>
      <c r="V481" s="363"/>
      <c r="W481" s="363"/>
      <c r="X481" s="363"/>
      <c r="Y481" s="363"/>
      <c r="Z481" s="363"/>
    </row>
    <row r="482" spans="1:26" ht="78" hidden="1" customHeight="1">
      <c r="A482" s="310" t="s">
        <v>1314</v>
      </c>
      <c r="B482" s="122" t="s">
        <v>2922</v>
      </c>
      <c r="C482" s="141"/>
      <c r="D482" s="124"/>
      <c r="E482" s="141"/>
      <c r="F482" s="141"/>
      <c r="G482" s="141"/>
      <c r="H482" s="105"/>
      <c r="I482" s="105"/>
      <c r="J482" s="105"/>
      <c r="K482" s="105"/>
      <c r="L482" s="106"/>
      <c r="M482" s="106"/>
      <c r="N482" s="106"/>
      <c r="O482" s="106"/>
      <c r="P482" s="106"/>
      <c r="Q482" s="106"/>
      <c r="R482" s="106"/>
      <c r="S482" s="106"/>
      <c r="T482" s="106"/>
      <c r="U482" s="106"/>
      <c r="V482" s="106"/>
      <c r="W482" s="106"/>
      <c r="X482" s="106"/>
      <c r="Y482" s="106"/>
      <c r="Z482" s="106"/>
    </row>
    <row r="483" spans="1:26" ht="46.5" hidden="1" customHeight="1">
      <c r="A483" s="310" t="s">
        <v>1316</v>
      </c>
      <c r="B483" s="122" t="s">
        <v>2923</v>
      </c>
      <c r="C483" s="141"/>
      <c r="D483" s="124"/>
      <c r="E483" s="141"/>
      <c r="F483" s="141"/>
      <c r="G483" s="141"/>
      <c r="H483" s="105"/>
      <c r="I483" s="105"/>
      <c r="J483" s="105"/>
      <c r="K483" s="105"/>
      <c r="L483" s="106"/>
      <c r="M483" s="106"/>
      <c r="N483" s="106"/>
      <c r="O483" s="106"/>
      <c r="P483" s="106"/>
      <c r="Q483" s="106"/>
      <c r="R483" s="106"/>
      <c r="S483" s="106"/>
      <c r="T483" s="106"/>
      <c r="U483" s="106"/>
      <c r="V483" s="106"/>
      <c r="W483" s="106"/>
      <c r="X483" s="106"/>
      <c r="Y483" s="106"/>
      <c r="Z483" s="106"/>
    </row>
    <row r="484" spans="1:26" ht="125">
      <c r="A484" s="158" t="s">
        <v>1318</v>
      </c>
      <c r="B484" s="69" t="s">
        <v>1319</v>
      </c>
      <c r="C484" s="69" t="s">
        <v>3425</v>
      </c>
      <c r="D484" s="206">
        <v>2</v>
      </c>
      <c r="E484" s="206" t="s">
        <v>611</v>
      </c>
      <c r="F484" s="69"/>
      <c r="G484" s="69"/>
      <c r="H484" s="77"/>
      <c r="I484" s="300"/>
      <c r="J484" s="300"/>
      <c r="K484" s="77"/>
      <c r="L484" s="363"/>
      <c r="M484" s="363"/>
      <c r="N484" s="363"/>
      <c r="O484" s="363"/>
      <c r="P484" s="363"/>
      <c r="Q484" s="363"/>
      <c r="R484" s="363"/>
      <c r="S484" s="363"/>
      <c r="T484" s="363"/>
      <c r="U484" s="363"/>
      <c r="V484" s="363"/>
      <c r="W484" s="363"/>
      <c r="X484" s="363"/>
      <c r="Y484" s="363"/>
      <c r="Z484" s="363"/>
    </row>
    <row r="485" spans="1:26" ht="25">
      <c r="A485" s="158"/>
      <c r="B485" s="69"/>
      <c r="C485" s="69" t="s">
        <v>3426</v>
      </c>
      <c r="D485" s="206">
        <v>2</v>
      </c>
      <c r="E485" s="206" t="s">
        <v>611</v>
      </c>
      <c r="F485" s="69"/>
      <c r="G485" s="69"/>
      <c r="H485" s="77"/>
      <c r="I485" s="300"/>
      <c r="J485" s="300"/>
      <c r="K485" s="77"/>
      <c r="L485" s="363"/>
      <c r="M485" s="363"/>
      <c r="N485" s="363"/>
      <c r="O485" s="363"/>
      <c r="P485" s="363"/>
      <c r="Q485" s="363"/>
      <c r="R485" s="363"/>
      <c r="S485" s="363"/>
      <c r="T485" s="363"/>
      <c r="U485" s="363"/>
      <c r="V485" s="363"/>
      <c r="W485" s="363"/>
      <c r="X485" s="363"/>
      <c r="Y485" s="363"/>
      <c r="Z485" s="363"/>
    </row>
    <row r="486" spans="1:26" ht="25">
      <c r="A486" s="158"/>
      <c r="B486" s="69"/>
      <c r="C486" s="69" t="s">
        <v>3427</v>
      </c>
      <c r="D486" s="206">
        <v>2</v>
      </c>
      <c r="E486" s="206" t="s">
        <v>611</v>
      </c>
      <c r="F486" s="69"/>
      <c r="G486" s="69"/>
      <c r="H486" s="77"/>
      <c r="I486" s="300"/>
      <c r="J486" s="300"/>
      <c r="K486" s="77"/>
      <c r="L486" s="363"/>
      <c r="M486" s="363"/>
      <c r="N486" s="363"/>
      <c r="O486" s="363"/>
      <c r="P486" s="363"/>
      <c r="Q486" s="363"/>
      <c r="R486" s="363"/>
      <c r="S486" s="363"/>
      <c r="T486" s="363"/>
      <c r="U486" s="363"/>
      <c r="V486" s="363"/>
      <c r="W486" s="363"/>
      <c r="X486" s="363"/>
      <c r="Y486" s="363"/>
      <c r="Z486" s="363"/>
    </row>
    <row r="487" spans="1:26" ht="25">
      <c r="A487" s="158"/>
      <c r="B487" s="69"/>
      <c r="C487" s="69" t="s">
        <v>3428</v>
      </c>
      <c r="D487" s="206">
        <v>2</v>
      </c>
      <c r="E487" s="206" t="s">
        <v>611</v>
      </c>
      <c r="F487" s="69"/>
      <c r="G487" s="69"/>
      <c r="H487" s="77"/>
      <c r="I487" s="300"/>
      <c r="J487" s="300"/>
      <c r="K487" s="77"/>
      <c r="L487" s="363"/>
      <c r="M487" s="363"/>
      <c r="N487" s="363"/>
      <c r="O487" s="363"/>
      <c r="P487" s="363"/>
      <c r="Q487" s="363"/>
      <c r="R487" s="363"/>
      <c r="S487" s="363"/>
      <c r="T487" s="363"/>
      <c r="U487" s="363"/>
      <c r="V487" s="363"/>
      <c r="W487" s="363"/>
      <c r="X487" s="363"/>
      <c r="Y487" s="363"/>
      <c r="Z487" s="363"/>
    </row>
    <row r="488" spans="1:26" ht="25">
      <c r="A488" s="158"/>
      <c r="B488" s="69"/>
      <c r="C488" s="69" t="s">
        <v>3429</v>
      </c>
      <c r="D488" s="206">
        <v>2</v>
      </c>
      <c r="E488" s="206" t="s">
        <v>611</v>
      </c>
      <c r="F488" s="69"/>
      <c r="G488" s="69"/>
      <c r="H488" s="77"/>
      <c r="I488" s="300"/>
      <c r="J488" s="300"/>
      <c r="K488" s="77"/>
      <c r="L488" s="363"/>
      <c r="M488" s="363"/>
      <c r="N488" s="363"/>
      <c r="O488" s="363"/>
      <c r="P488" s="363"/>
      <c r="Q488" s="363"/>
      <c r="R488" s="363"/>
      <c r="S488" s="363"/>
      <c r="T488" s="363"/>
      <c r="U488" s="363"/>
      <c r="V488" s="363"/>
      <c r="W488" s="363"/>
      <c r="X488" s="363"/>
      <c r="Y488" s="363"/>
      <c r="Z488" s="363"/>
    </row>
    <row r="489" spans="1:26" ht="75">
      <c r="A489" s="158" t="s">
        <v>1320</v>
      </c>
      <c r="B489" s="69" t="s">
        <v>1321</v>
      </c>
      <c r="C489" s="69" t="s">
        <v>3430</v>
      </c>
      <c r="D489" s="206">
        <v>2</v>
      </c>
      <c r="E489" s="206" t="s">
        <v>611</v>
      </c>
      <c r="F489" s="93" t="s">
        <v>3431</v>
      </c>
      <c r="G489" s="69"/>
      <c r="H489" s="77"/>
      <c r="I489" s="300"/>
      <c r="J489" s="300"/>
      <c r="K489" s="77"/>
      <c r="L489" s="363"/>
      <c r="M489" s="363"/>
      <c r="N489" s="363"/>
      <c r="O489" s="363"/>
      <c r="P489" s="363"/>
      <c r="Q489" s="363"/>
      <c r="R489" s="363"/>
      <c r="S489" s="363"/>
      <c r="T489" s="363"/>
      <c r="U489" s="363"/>
      <c r="V489" s="363"/>
      <c r="W489" s="363"/>
      <c r="X489" s="363"/>
      <c r="Y489" s="363"/>
      <c r="Z489" s="363"/>
    </row>
    <row r="490" spans="1:26" ht="42.75" hidden="1" customHeight="1">
      <c r="A490" s="310" t="s">
        <v>1322</v>
      </c>
      <c r="B490" s="150" t="s">
        <v>1323</v>
      </c>
      <c r="C490" s="141"/>
      <c r="D490" s="124"/>
      <c r="E490" s="141"/>
      <c r="F490" s="141"/>
      <c r="G490" s="141"/>
      <c r="H490" s="105"/>
      <c r="I490" s="105"/>
      <c r="J490" s="105"/>
      <c r="K490" s="105"/>
      <c r="L490" s="106"/>
      <c r="M490" s="106"/>
      <c r="N490" s="106"/>
      <c r="O490" s="106"/>
      <c r="P490" s="106"/>
      <c r="Q490" s="106"/>
      <c r="R490" s="106"/>
      <c r="S490" s="106"/>
      <c r="T490" s="106"/>
      <c r="U490" s="106"/>
      <c r="V490" s="106"/>
      <c r="W490" s="106"/>
      <c r="X490" s="106"/>
      <c r="Y490" s="106"/>
      <c r="Z490" s="106"/>
    </row>
    <row r="491" spans="1:26" ht="46.5" hidden="1" customHeight="1">
      <c r="A491" s="607" t="s">
        <v>140</v>
      </c>
      <c r="B491" s="585" t="s">
        <v>260</v>
      </c>
      <c r="C491" s="456"/>
      <c r="D491" s="456"/>
      <c r="E491" s="456"/>
      <c r="F491" s="456"/>
      <c r="G491" s="457"/>
      <c r="H491" s="606"/>
      <c r="I491" s="105">
        <f>SUM(D492:D502)</f>
        <v>0</v>
      </c>
      <c r="J491" s="105">
        <f>COUNT(D492:D502)*2</f>
        <v>0</v>
      </c>
      <c r="K491" s="105"/>
      <c r="L491" s="106"/>
      <c r="M491" s="106"/>
      <c r="N491" s="106"/>
      <c r="O491" s="106"/>
      <c r="P491" s="106"/>
      <c r="Q491" s="106"/>
      <c r="R491" s="106"/>
      <c r="S491" s="106"/>
      <c r="T491" s="106"/>
      <c r="U491" s="106"/>
      <c r="V491" s="106"/>
      <c r="W491" s="106"/>
      <c r="X491" s="106"/>
      <c r="Y491" s="106"/>
      <c r="Z491" s="106"/>
    </row>
    <row r="492" spans="1:26" ht="72" hidden="1" customHeight="1">
      <c r="A492" s="310" t="s">
        <v>1324</v>
      </c>
      <c r="B492" s="150" t="s">
        <v>1325</v>
      </c>
      <c r="C492" s="141"/>
      <c r="D492" s="124"/>
      <c r="E492" s="141"/>
      <c r="F492" s="141"/>
      <c r="G492" s="460"/>
      <c r="H492" s="583"/>
      <c r="I492" s="105"/>
      <c r="J492" s="105"/>
      <c r="K492" s="105"/>
      <c r="L492" s="106"/>
      <c r="M492" s="106"/>
      <c r="N492" s="106"/>
      <c r="O492" s="106"/>
      <c r="P492" s="106"/>
      <c r="Q492" s="106"/>
      <c r="R492" s="106"/>
      <c r="S492" s="106"/>
      <c r="T492" s="106"/>
      <c r="U492" s="106"/>
      <c r="V492" s="106"/>
      <c r="W492" s="106"/>
      <c r="X492" s="106"/>
      <c r="Y492" s="106"/>
      <c r="Z492" s="106"/>
    </row>
    <row r="493" spans="1:26" ht="42.75" hidden="1" customHeight="1">
      <c r="A493" s="310" t="s">
        <v>1326</v>
      </c>
      <c r="B493" s="150" t="s">
        <v>1327</v>
      </c>
      <c r="C493" s="141"/>
      <c r="D493" s="124"/>
      <c r="E493" s="141"/>
      <c r="F493" s="141"/>
      <c r="G493" s="460"/>
      <c r="H493" s="583"/>
      <c r="I493" s="105"/>
      <c r="J493" s="105"/>
      <c r="K493" s="105"/>
      <c r="L493" s="106"/>
      <c r="M493" s="106"/>
      <c r="N493" s="106"/>
      <c r="O493" s="106"/>
      <c r="P493" s="106"/>
      <c r="Q493" s="106"/>
      <c r="R493" s="106"/>
      <c r="S493" s="106"/>
      <c r="T493" s="106"/>
      <c r="U493" s="106"/>
      <c r="V493" s="106"/>
      <c r="W493" s="106"/>
      <c r="X493" s="106"/>
      <c r="Y493" s="106"/>
      <c r="Z493" s="106"/>
    </row>
    <row r="494" spans="1:26" ht="42.75" hidden="1" customHeight="1">
      <c r="A494" s="310" t="s">
        <v>1328</v>
      </c>
      <c r="B494" s="211" t="s">
        <v>1329</v>
      </c>
      <c r="C494" s="141"/>
      <c r="D494" s="124"/>
      <c r="E494" s="141"/>
      <c r="F494" s="141"/>
      <c r="G494" s="460"/>
      <c r="H494" s="583"/>
      <c r="I494" s="105"/>
      <c r="J494" s="105"/>
      <c r="K494" s="105"/>
      <c r="L494" s="106"/>
      <c r="M494" s="106"/>
      <c r="N494" s="106"/>
      <c r="O494" s="106"/>
      <c r="P494" s="106"/>
      <c r="Q494" s="106"/>
      <c r="R494" s="106"/>
      <c r="S494" s="106"/>
      <c r="T494" s="106"/>
      <c r="U494" s="106"/>
      <c r="V494" s="106"/>
      <c r="W494" s="106"/>
      <c r="X494" s="106"/>
      <c r="Y494" s="106"/>
      <c r="Z494" s="106"/>
    </row>
    <row r="495" spans="1:26" ht="42.75" hidden="1" customHeight="1">
      <c r="A495" s="310" t="s">
        <v>1330</v>
      </c>
      <c r="B495" s="150" t="s">
        <v>1331</v>
      </c>
      <c r="C495" s="141"/>
      <c r="D495" s="124"/>
      <c r="E495" s="141"/>
      <c r="F495" s="141"/>
      <c r="G495" s="460"/>
      <c r="H495" s="583"/>
      <c r="I495" s="105"/>
      <c r="J495" s="105"/>
      <c r="K495" s="105"/>
      <c r="L495" s="106"/>
      <c r="M495" s="106"/>
      <c r="N495" s="106"/>
      <c r="O495" s="106"/>
      <c r="P495" s="106"/>
      <c r="Q495" s="106"/>
      <c r="R495" s="106"/>
      <c r="S495" s="106"/>
      <c r="T495" s="106"/>
      <c r="U495" s="106"/>
      <c r="V495" s="106"/>
      <c r="W495" s="106"/>
      <c r="X495" s="106"/>
      <c r="Y495" s="106"/>
      <c r="Z495" s="106"/>
    </row>
    <row r="496" spans="1:26" ht="57" hidden="1" customHeight="1">
      <c r="A496" s="310" t="s">
        <v>1332</v>
      </c>
      <c r="B496" s="150" t="s">
        <v>1333</v>
      </c>
      <c r="C496" s="141"/>
      <c r="D496" s="124"/>
      <c r="E496" s="141"/>
      <c r="F496" s="141"/>
      <c r="G496" s="460"/>
      <c r="H496" s="583"/>
      <c r="I496" s="105"/>
      <c r="J496" s="105"/>
      <c r="K496" s="105"/>
      <c r="L496" s="106"/>
      <c r="M496" s="106"/>
      <c r="N496" s="106"/>
      <c r="O496" s="106"/>
      <c r="P496" s="106"/>
      <c r="Q496" s="106"/>
      <c r="R496" s="106"/>
      <c r="S496" s="106"/>
      <c r="T496" s="106"/>
      <c r="U496" s="106"/>
      <c r="V496" s="106"/>
      <c r="W496" s="106"/>
      <c r="X496" s="106"/>
      <c r="Y496" s="106"/>
      <c r="Z496" s="106"/>
    </row>
    <row r="497" spans="1:26" ht="42.75" hidden="1" customHeight="1">
      <c r="A497" s="310" t="s">
        <v>1334</v>
      </c>
      <c r="B497" s="150" t="s">
        <v>1335</v>
      </c>
      <c r="C497" s="141"/>
      <c r="D497" s="124"/>
      <c r="E497" s="141"/>
      <c r="F497" s="141"/>
      <c r="G497" s="460"/>
      <c r="H497" s="583"/>
      <c r="I497" s="105"/>
      <c r="J497" s="105"/>
      <c r="K497" s="105"/>
      <c r="L497" s="106"/>
      <c r="M497" s="106"/>
      <c r="N497" s="106"/>
      <c r="O497" s="106"/>
      <c r="P497" s="106"/>
      <c r="Q497" s="106"/>
      <c r="R497" s="106"/>
      <c r="S497" s="106"/>
      <c r="T497" s="106"/>
      <c r="U497" s="106"/>
      <c r="V497" s="106"/>
      <c r="W497" s="106"/>
      <c r="X497" s="106"/>
      <c r="Y497" s="106"/>
      <c r="Z497" s="106"/>
    </row>
    <row r="498" spans="1:26" ht="42.75" hidden="1" customHeight="1">
      <c r="A498" s="310" t="s">
        <v>1336</v>
      </c>
      <c r="B498" s="150" t="s">
        <v>1337</v>
      </c>
      <c r="C498" s="141"/>
      <c r="D498" s="124"/>
      <c r="E498" s="141"/>
      <c r="F498" s="141"/>
      <c r="G498" s="460"/>
      <c r="H498" s="583"/>
      <c r="I498" s="105"/>
      <c r="J498" s="105"/>
      <c r="K498" s="105"/>
      <c r="L498" s="106"/>
      <c r="M498" s="106"/>
      <c r="N498" s="106"/>
      <c r="O498" s="106"/>
      <c r="P498" s="106"/>
      <c r="Q498" s="106"/>
      <c r="R498" s="106"/>
      <c r="S498" s="106"/>
      <c r="T498" s="106"/>
      <c r="U498" s="106"/>
      <c r="V498" s="106"/>
      <c r="W498" s="106"/>
      <c r="X498" s="106"/>
      <c r="Y498" s="106"/>
      <c r="Z498" s="106"/>
    </row>
    <row r="499" spans="1:26" ht="42.75" hidden="1" customHeight="1">
      <c r="A499" s="310" t="s">
        <v>1338</v>
      </c>
      <c r="B499" s="150" t="s">
        <v>1339</v>
      </c>
      <c r="C499" s="141"/>
      <c r="D499" s="124"/>
      <c r="E499" s="141"/>
      <c r="F499" s="141"/>
      <c r="G499" s="460"/>
      <c r="H499" s="583"/>
      <c r="I499" s="105"/>
      <c r="J499" s="105"/>
      <c r="K499" s="105"/>
      <c r="L499" s="106"/>
      <c r="M499" s="106"/>
      <c r="N499" s="106"/>
      <c r="O499" s="106"/>
      <c r="P499" s="106"/>
      <c r="Q499" s="106"/>
      <c r="R499" s="106"/>
      <c r="S499" s="106"/>
      <c r="T499" s="106"/>
      <c r="U499" s="106"/>
      <c r="V499" s="106"/>
      <c r="W499" s="106"/>
      <c r="X499" s="106"/>
      <c r="Y499" s="106"/>
      <c r="Z499" s="106"/>
    </row>
    <row r="500" spans="1:26" ht="28.5" hidden="1" customHeight="1">
      <c r="A500" s="310" t="s">
        <v>1340</v>
      </c>
      <c r="B500" s="150" t="s">
        <v>1341</v>
      </c>
      <c r="C500" s="141"/>
      <c r="D500" s="124"/>
      <c r="E500" s="141"/>
      <c r="F500" s="141"/>
      <c r="G500" s="460"/>
      <c r="H500" s="583"/>
      <c r="I500" s="105"/>
      <c r="J500" s="105"/>
      <c r="K500" s="105"/>
      <c r="L500" s="106"/>
      <c r="M500" s="106"/>
      <c r="N500" s="106"/>
      <c r="O500" s="106"/>
      <c r="P500" s="106"/>
      <c r="Q500" s="106"/>
      <c r="R500" s="106"/>
      <c r="S500" s="106"/>
      <c r="T500" s="106"/>
      <c r="U500" s="106"/>
      <c r="V500" s="106"/>
      <c r="W500" s="106"/>
      <c r="X500" s="106"/>
      <c r="Y500" s="106"/>
      <c r="Z500" s="106"/>
    </row>
    <row r="501" spans="1:26" ht="28.5" hidden="1" customHeight="1">
      <c r="A501" s="310" t="s">
        <v>1342</v>
      </c>
      <c r="B501" s="150" t="s">
        <v>1343</v>
      </c>
      <c r="C501" s="141"/>
      <c r="D501" s="124"/>
      <c r="E501" s="141"/>
      <c r="F501" s="141"/>
      <c r="G501" s="460"/>
      <c r="H501" s="583"/>
      <c r="I501" s="105"/>
      <c r="J501" s="105"/>
      <c r="K501" s="105"/>
      <c r="L501" s="106"/>
      <c r="M501" s="106"/>
      <c r="N501" s="106"/>
      <c r="O501" s="106"/>
      <c r="P501" s="106"/>
      <c r="Q501" s="106"/>
      <c r="R501" s="106"/>
      <c r="S501" s="106"/>
      <c r="T501" s="106"/>
      <c r="U501" s="106"/>
      <c r="V501" s="106"/>
      <c r="W501" s="106"/>
      <c r="X501" s="106"/>
      <c r="Y501" s="106"/>
      <c r="Z501" s="106"/>
    </row>
    <row r="502" spans="1:26" ht="42.75" hidden="1" customHeight="1">
      <c r="A502" s="310" t="s">
        <v>1344</v>
      </c>
      <c r="B502" s="150" t="s">
        <v>1345</v>
      </c>
      <c r="C502" s="141"/>
      <c r="D502" s="124"/>
      <c r="E502" s="141"/>
      <c r="F502" s="141"/>
      <c r="G502" s="460"/>
      <c r="H502" s="583"/>
      <c r="I502" s="105"/>
      <c r="J502" s="105"/>
      <c r="K502" s="105"/>
      <c r="L502" s="106"/>
      <c r="M502" s="106"/>
      <c r="N502" s="106"/>
      <c r="O502" s="106"/>
      <c r="P502" s="106"/>
      <c r="Q502" s="106"/>
      <c r="R502" s="106"/>
      <c r="S502" s="106"/>
      <c r="T502" s="106"/>
      <c r="U502" s="106"/>
      <c r="V502" s="106"/>
      <c r="W502" s="106"/>
      <c r="X502" s="106"/>
      <c r="Y502" s="106"/>
      <c r="Z502" s="106"/>
    </row>
    <row r="503" spans="1:26" ht="25">
      <c r="A503" s="158" t="s">
        <v>142</v>
      </c>
      <c r="B503" s="1629" t="s">
        <v>261</v>
      </c>
      <c r="C503" s="1701"/>
      <c r="D503" s="1701"/>
      <c r="E503" s="1701"/>
      <c r="F503" s="1702"/>
      <c r="G503" s="1703"/>
      <c r="H503" s="580"/>
      <c r="I503" s="300">
        <f>SUM(D504:D513)</f>
        <v>20</v>
      </c>
      <c r="J503" s="300">
        <f>COUNT(D504:D513)*2</f>
        <v>20</v>
      </c>
      <c r="K503" s="77"/>
      <c r="L503" s="363"/>
      <c r="M503" s="363"/>
      <c r="N503" s="363"/>
      <c r="O503" s="363"/>
      <c r="P503" s="363"/>
      <c r="Q503" s="363"/>
      <c r="R503" s="363"/>
      <c r="S503" s="363"/>
      <c r="T503" s="363"/>
      <c r="U503" s="363"/>
      <c r="V503" s="363"/>
      <c r="W503" s="363"/>
      <c r="X503" s="363"/>
      <c r="Y503" s="363"/>
      <c r="Z503" s="363"/>
    </row>
    <row r="504" spans="1:26" ht="125">
      <c r="A504" s="158" t="s">
        <v>1346</v>
      </c>
      <c r="B504" s="69" t="s">
        <v>1347</v>
      </c>
      <c r="C504" s="148" t="s">
        <v>3432</v>
      </c>
      <c r="D504" s="206">
        <v>2</v>
      </c>
      <c r="E504" s="183" t="s">
        <v>599</v>
      </c>
      <c r="F504" s="148" t="s">
        <v>3433</v>
      </c>
      <c r="G504" s="146" t="s">
        <v>1175</v>
      </c>
      <c r="H504" s="548"/>
      <c r="I504" s="300"/>
      <c r="J504" s="300"/>
      <c r="K504" s="77"/>
      <c r="L504" s="363"/>
      <c r="M504" s="363"/>
      <c r="N504" s="363"/>
      <c r="O504" s="363"/>
      <c r="P504" s="363"/>
      <c r="Q504" s="363"/>
      <c r="R504" s="363"/>
      <c r="S504" s="363"/>
      <c r="T504" s="363"/>
      <c r="U504" s="363"/>
      <c r="V504" s="363"/>
      <c r="W504" s="363"/>
      <c r="X504" s="363"/>
      <c r="Y504" s="363"/>
      <c r="Z504" s="363"/>
    </row>
    <row r="505" spans="1:26" ht="125">
      <c r="A505" s="158"/>
      <c r="B505" s="69"/>
      <c r="C505" s="499" t="s">
        <v>3434</v>
      </c>
      <c r="D505" s="206">
        <v>2</v>
      </c>
      <c r="E505" s="183" t="s">
        <v>553</v>
      </c>
      <c r="F505" s="148" t="s">
        <v>3435</v>
      </c>
      <c r="G505" s="146"/>
      <c r="H505" s="548"/>
      <c r="I505" s="300"/>
      <c r="J505" s="300"/>
      <c r="K505" s="77"/>
      <c r="L505" s="363"/>
      <c r="M505" s="363"/>
      <c r="N505" s="363"/>
      <c r="O505" s="363"/>
      <c r="P505" s="363"/>
      <c r="Q505" s="363"/>
      <c r="R505" s="363"/>
      <c r="S505" s="363"/>
      <c r="T505" s="363"/>
      <c r="U505" s="363"/>
      <c r="V505" s="363"/>
      <c r="W505" s="363"/>
      <c r="X505" s="363"/>
      <c r="Y505" s="363"/>
      <c r="Z505" s="363"/>
    </row>
    <row r="506" spans="1:26" ht="100">
      <c r="A506" s="158"/>
      <c r="B506" s="69"/>
      <c r="C506" s="148" t="s">
        <v>3436</v>
      </c>
      <c r="D506" s="206">
        <v>2</v>
      </c>
      <c r="E506" s="183" t="s">
        <v>553</v>
      </c>
      <c r="F506" s="148" t="s">
        <v>3437</v>
      </c>
      <c r="G506" s="146"/>
      <c r="H506" s="548"/>
      <c r="I506" s="300"/>
      <c r="J506" s="300"/>
      <c r="K506" s="77"/>
      <c r="L506" s="363"/>
      <c r="M506" s="363"/>
      <c r="N506" s="363"/>
      <c r="O506" s="363"/>
      <c r="P506" s="363"/>
      <c r="Q506" s="363"/>
      <c r="R506" s="363"/>
      <c r="S506" s="363"/>
      <c r="T506" s="363"/>
      <c r="U506" s="363"/>
      <c r="V506" s="363"/>
      <c r="W506" s="363"/>
      <c r="X506" s="363"/>
      <c r="Y506" s="363"/>
      <c r="Z506" s="363"/>
    </row>
    <row r="507" spans="1:26" ht="125">
      <c r="A507" s="158" t="s">
        <v>1348</v>
      </c>
      <c r="B507" s="69" t="s">
        <v>1349</v>
      </c>
      <c r="C507" s="93" t="s">
        <v>2991</v>
      </c>
      <c r="D507" s="206">
        <v>2</v>
      </c>
      <c r="E507" s="94" t="s">
        <v>561</v>
      </c>
      <c r="F507" s="69" t="s">
        <v>2992</v>
      </c>
      <c r="G507" s="146"/>
      <c r="H507" s="548"/>
      <c r="I507" s="300"/>
      <c r="J507" s="300"/>
      <c r="K507" s="77"/>
      <c r="L507" s="363"/>
      <c r="M507" s="363"/>
      <c r="N507" s="363"/>
      <c r="O507" s="363"/>
      <c r="P507" s="363"/>
      <c r="Q507" s="363"/>
      <c r="R507" s="363"/>
      <c r="S507" s="363"/>
      <c r="T507" s="363"/>
      <c r="U507" s="363"/>
      <c r="V507" s="363"/>
      <c r="W507" s="363"/>
      <c r="X507" s="363"/>
      <c r="Y507" s="363"/>
      <c r="Z507" s="363"/>
    </row>
    <row r="508" spans="1:26" ht="75">
      <c r="A508" s="158" t="s">
        <v>1350</v>
      </c>
      <c r="B508" s="69" t="s">
        <v>1351</v>
      </c>
      <c r="C508" s="93" t="s">
        <v>2993</v>
      </c>
      <c r="D508" s="206">
        <v>2</v>
      </c>
      <c r="E508" s="94" t="s">
        <v>599</v>
      </c>
      <c r="F508" s="69" t="s">
        <v>2994</v>
      </c>
      <c r="G508" s="146"/>
      <c r="H508" s="548"/>
      <c r="I508" s="300"/>
      <c r="J508" s="300"/>
      <c r="K508" s="77"/>
      <c r="L508" s="363"/>
      <c r="M508" s="363"/>
      <c r="N508" s="363"/>
      <c r="O508" s="363"/>
      <c r="P508" s="363"/>
      <c r="Q508" s="363"/>
      <c r="R508" s="363"/>
      <c r="S508" s="363"/>
      <c r="T508" s="363"/>
      <c r="U508" s="363"/>
      <c r="V508" s="363"/>
      <c r="W508" s="363"/>
      <c r="X508" s="363"/>
      <c r="Y508" s="363"/>
      <c r="Z508" s="363"/>
    </row>
    <row r="509" spans="1:26" ht="25">
      <c r="A509" s="158"/>
      <c r="B509" s="69"/>
      <c r="C509" s="93" t="s">
        <v>2995</v>
      </c>
      <c r="D509" s="206">
        <v>2</v>
      </c>
      <c r="E509" s="94" t="s">
        <v>2984</v>
      </c>
      <c r="F509" s="69"/>
      <c r="G509" s="146"/>
      <c r="H509" s="548"/>
      <c r="I509" s="300"/>
      <c r="J509" s="300"/>
      <c r="K509" s="77"/>
      <c r="L509" s="363"/>
      <c r="M509" s="363"/>
      <c r="N509" s="363"/>
      <c r="O509" s="363"/>
      <c r="P509" s="363"/>
      <c r="Q509" s="363"/>
      <c r="R509" s="363"/>
      <c r="S509" s="363"/>
      <c r="T509" s="363"/>
      <c r="U509" s="363"/>
      <c r="V509" s="363"/>
      <c r="W509" s="363"/>
      <c r="X509" s="363"/>
      <c r="Y509" s="363"/>
      <c r="Z509" s="363"/>
    </row>
    <row r="510" spans="1:26" ht="50">
      <c r="A510" s="158"/>
      <c r="B510" s="69"/>
      <c r="C510" s="93" t="s">
        <v>2996</v>
      </c>
      <c r="D510" s="206">
        <v>2</v>
      </c>
      <c r="E510" s="94" t="s">
        <v>2984</v>
      </c>
      <c r="F510" s="69"/>
      <c r="G510" s="146"/>
      <c r="H510" s="548"/>
      <c r="I510" s="300"/>
      <c r="J510" s="300"/>
      <c r="K510" s="77"/>
      <c r="L510" s="363"/>
      <c r="M510" s="363"/>
      <c r="N510" s="363"/>
      <c r="O510" s="363"/>
      <c r="P510" s="363"/>
      <c r="Q510" s="363"/>
      <c r="R510" s="363"/>
      <c r="S510" s="363"/>
      <c r="T510" s="363"/>
      <c r="U510" s="363"/>
      <c r="V510" s="363"/>
      <c r="W510" s="363"/>
      <c r="X510" s="363"/>
      <c r="Y510" s="363"/>
      <c r="Z510" s="363"/>
    </row>
    <row r="511" spans="1:26" ht="100">
      <c r="A511" s="158" t="s">
        <v>3438</v>
      </c>
      <c r="B511" s="69" t="s">
        <v>1353</v>
      </c>
      <c r="C511" s="93" t="s">
        <v>2997</v>
      </c>
      <c r="D511" s="206">
        <v>2</v>
      </c>
      <c r="E511" s="206" t="s">
        <v>599</v>
      </c>
      <c r="F511" s="69"/>
      <c r="G511" s="146"/>
      <c r="H511" s="548"/>
      <c r="I511" s="300"/>
      <c r="J511" s="300"/>
      <c r="K511" s="77"/>
      <c r="L511" s="363"/>
      <c r="M511" s="363"/>
      <c r="N511" s="363"/>
      <c r="O511" s="363"/>
      <c r="P511" s="363"/>
      <c r="Q511" s="363"/>
      <c r="R511" s="363"/>
      <c r="S511" s="363"/>
      <c r="T511" s="363"/>
      <c r="U511" s="363"/>
      <c r="V511" s="363"/>
      <c r="W511" s="363"/>
      <c r="X511" s="363"/>
      <c r="Y511" s="363"/>
      <c r="Z511" s="363"/>
    </row>
    <row r="512" spans="1:26" ht="100">
      <c r="A512" s="158" t="s">
        <v>1354</v>
      </c>
      <c r="B512" s="69" t="s">
        <v>1355</v>
      </c>
      <c r="C512" s="148" t="s">
        <v>3439</v>
      </c>
      <c r="D512" s="206">
        <v>2</v>
      </c>
      <c r="E512" s="206"/>
      <c r="F512" s="69"/>
      <c r="G512" s="146"/>
      <c r="H512" s="548"/>
      <c r="I512" s="300"/>
      <c r="J512" s="300"/>
      <c r="K512" s="77"/>
      <c r="L512" s="363"/>
      <c r="M512" s="363"/>
      <c r="N512" s="363"/>
      <c r="O512" s="363"/>
      <c r="P512" s="363"/>
      <c r="Q512" s="363"/>
      <c r="R512" s="363"/>
      <c r="S512" s="363"/>
      <c r="T512" s="363"/>
      <c r="U512" s="363"/>
      <c r="V512" s="363"/>
      <c r="W512" s="363"/>
      <c r="X512" s="363"/>
      <c r="Y512" s="363"/>
      <c r="Z512" s="363"/>
    </row>
    <row r="513" spans="1:26" ht="75">
      <c r="A513" s="158" t="s">
        <v>1356</v>
      </c>
      <c r="B513" s="466" t="s">
        <v>1357</v>
      </c>
      <c r="C513" s="148" t="s">
        <v>3440</v>
      </c>
      <c r="D513" s="206">
        <v>2</v>
      </c>
      <c r="E513" s="206" t="s">
        <v>1189</v>
      </c>
      <c r="F513" s="69"/>
      <c r="G513" s="146"/>
      <c r="H513" s="548"/>
      <c r="I513" s="300"/>
      <c r="J513" s="300"/>
      <c r="K513" s="77"/>
      <c r="L513" s="363"/>
      <c r="M513" s="363"/>
      <c r="N513" s="363"/>
      <c r="O513" s="363"/>
      <c r="P513" s="363"/>
      <c r="Q513" s="363"/>
      <c r="R513" s="363"/>
      <c r="S513" s="363"/>
      <c r="T513" s="363"/>
      <c r="U513" s="363"/>
      <c r="V513" s="363"/>
      <c r="W513" s="363"/>
      <c r="X513" s="363"/>
      <c r="Y513" s="363"/>
      <c r="Z513" s="363"/>
    </row>
    <row r="514" spans="1:26" ht="25">
      <c r="A514" s="158" t="s">
        <v>144</v>
      </c>
      <c r="B514" s="1629" t="s">
        <v>145</v>
      </c>
      <c r="C514" s="1701"/>
      <c r="D514" s="1701"/>
      <c r="E514" s="1701"/>
      <c r="F514" s="1702"/>
      <c r="G514" s="1703"/>
      <c r="H514" s="580"/>
      <c r="I514" s="300">
        <f>SUM(D515:D517)</f>
        <v>4</v>
      </c>
      <c r="J514" s="300">
        <f>COUNT(D515:D517)*2</f>
        <v>4</v>
      </c>
      <c r="K514" s="77"/>
      <c r="L514" s="363"/>
      <c r="M514" s="363"/>
      <c r="N514" s="363"/>
      <c r="O514" s="363"/>
      <c r="P514" s="363"/>
      <c r="Q514" s="363"/>
      <c r="R514" s="363"/>
      <c r="S514" s="363"/>
      <c r="T514" s="363"/>
      <c r="U514" s="363"/>
      <c r="V514" s="363"/>
      <c r="W514" s="363"/>
      <c r="X514" s="363"/>
      <c r="Y514" s="363"/>
      <c r="Z514" s="363"/>
    </row>
    <row r="515" spans="1:26" ht="50">
      <c r="A515" s="158" t="s">
        <v>1358</v>
      </c>
      <c r="B515" s="69" t="s">
        <v>1359</v>
      </c>
      <c r="C515" s="69" t="s">
        <v>3441</v>
      </c>
      <c r="D515" s="206">
        <v>2</v>
      </c>
      <c r="E515" s="206" t="s">
        <v>877</v>
      </c>
      <c r="F515" s="69" t="s">
        <v>3442</v>
      </c>
      <c r="G515" s="69"/>
      <c r="H515" s="77"/>
      <c r="I515" s="300"/>
      <c r="J515" s="300"/>
      <c r="K515" s="77"/>
      <c r="L515" s="363"/>
      <c r="M515" s="363"/>
      <c r="N515" s="363"/>
      <c r="O515" s="363"/>
      <c r="P515" s="363"/>
      <c r="Q515" s="363"/>
      <c r="R515" s="363"/>
      <c r="S515" s="363"/>
      <c r="T515" s="363"/>
      <c r="U515" s="363"/>
      <c r="V515" s="363"/>
      <c r="W515" s="363"/>
      <c r="X515" s="363"/>
      <c r="Y515" s="363"/>
      <c r="Z515" s="363"/>
    </row>
    <row r="516" spans="1:26" ht="57" hidden="1" customHeight="1">
      <c r="A516" s="310" t="s">
        <v>1360</v>
      </c>
      <c r="B516" s="150" t="s">
        <v>1361</v>
      </c>
      <c r="C516" s="141"/>
      <c r="D516" s="124"/>
      <c r="E516" s="141"/>
      <c r="F516" s="141"/>
      <c r="G516" s="141"/>
      <c r="H516" s="105"/>
      <c r="I516" s="105"/>
      <c r="J516" s="105"/>
      <c r="K516" s="105"/>
      <c r="L516" s="106"/>
      <c r="M516" s="106"/>
      <c r="N516" s="106"/>
      <c r="O516" s="106"/>
      <c r="P516" s="106"/>
      <c r="Q516" s="106"/>
      <c r="R516" s="106"/>
      <c r="S516" s="106"/>
      <c r="T516" s="106"/>
      <c r="U516" s="106"/>
      <c r="V516" s="106"/>
      <c r="W516" s="106"/>
      <c r="X516" s="106"/>
      <c r="Y516" s="106"/>
      <c r="Z516" s="106"/>
    </row>
    <row r="517" spans="1:26" ht="200">
      <c r="A517" s="158" t="s">
        <v>1362</v>
      </c>
      <c r="B517" s="69" t="s">
        <v>1363</v>
      </c>
      <c r="C517" s="146" t="s">
        <v>3443</v>
      </c>
      <c r="D517" s="206">
        <v>2</v>
      </c>
      <c r="E517" s="183" t="s">
        <v>599</v>
      </c>
      <c r="F517" s="146" t="s">
        <v>3444</v>
      </c>
      <c r="G517" s="69"/>
      <c r="H517" s="77"/>
      <c r="I517" s="300"/>
      <c r="J517" s="300"/>
      <c r="K517" s="77"/>
      <c r="L517" s="363"/>
      <c r="M517" s="363"/>
      <c r="N517" s="363"/>
      <c r="O517" s="363"/>
      <c r="P517" s="363"/>
      <c r="Q517" s="363"/>
      <c r="R517" s="363"/>
      <c r="S517" s="363"/>
      <c r="T517" s="363"/>
      <c r="U517" s="363"/>
      <c r="V517" s="363"/>
      <c r="W517" s="363"/>
      <c r="X517" s="363"/>
      <c r="Y517" s="363"/>
      <c r="Z517" s="363"/>
    </row>
    <row r="518" spans="1:26" ht="30.75" hidden="1" customHeight="1">
      <c r="A518" s="310" t="s">
        <v>1364</v>
      </c>
      <c r="B518" s="122" t="s">
        <v>1365</v>
      </c>
      <c r="C518" s="141"/>
      <c r="D518" s="124"/>
      <c r="E518" s="141"/>
      <c r="F518" s="141"/>
      <c r="G518" s="141"/>
      <c r="H518" s="105"/>
      <c r="I518" s="105"/>
      <c r="J518" s="105"/>
      <c r="K518" s="105"/>
      <c r="L518" s="106"/>
      <c r="M518" s="106"/>
      <c r="N518" s="106"/>
      <c r="O518" s="106"/>
      <c r="P518" s="106"/>
      <c r="Q518" s="106"/>
      <c r="R518" s="106"/>
      <c r="S518" s="106"/>
      <c r="T518" s="106"/>
      <c r="U518" s="106"/>
      <c r="V518" s="106"/>
      <c r="W518" s="106"/>
      <c r="X518" s="106"/>
      <c r="Y518" s="106"/>
      <c r="Z518" s="106"/>
    </row>
    <row r="519" spans="1:26" ht="30.75" hidden="1" customHeight="1">
      <c r="A519" s="310" t="s">
        <v>1366</v>
      </c>
      <c r="B519" s="122" t="s">
        <v>1367</v>
      </c>
      <c r="C519" s="141"/>
      <c r="D519" s="124"/>
      <c r="E519" s="141"/>
      <c r="F519" s="141"/>
      <c r="G519" s="141"/>
      <c r="H519" s="105"/>
      <c r="I519" s="105"/>
      <c r="J519" s="105"/>
      <c r="K519" s="105"/>
      <c r="L519" s="106"/>
      <c r="M519" s="106"/>
      <c r="N519" s="106"/>
      <c r="O519" s="106"/>
      <c r="P519" s="106"/>
      <c r="Q519" s="106"/>
      <c r="R519" s="106"/>
      <c r="S519" s="106"/>
      <c r="T519" s="106"/>
      <c r="U519" s="106"/>
      <c r="V519" s="106"/>
      <c r="W519" s="106"/>
      <c r="X519" s="106"/>
      <c r="Y519" s="106"/>
      <c r="Z519" s="106"/>
    </row>
    <row r="520" spans="1:26" ht="30.75" hidden="1" customHeight="1">
      <c r="A520" s="310" t="s">
        <v>1368</v>
      </c>
      <c r="B520" s="122" t="s">
        <v>1369</v>
      </c>
      <c r="C520" s="141"/>
      <c r="D520" s="124"/>
      <c r="E520" s="141"/>
      <c r="F520" s="141"/>
      <c r="G520" s="141"/>
      <c r="H520" s="105"/>
      <c r="I520" s="105"/>
      <c r="J520" s="105"/>
      <c r="K520" s="105"/>
      <c r="L520" s="106"/>
      <c r="M520" s="106"/>
      <c r="N520" s="106"/>
      <c r="O520" s="106"/>
      <c r="P520" s="106"/>
      <c r="Q520" s="106"/>
      <c r="R520" s="106"/>
      <c r="S520" s="106"/>
      <c r="T520" s="106"/>
      <c r="U520" s="106"/>
      <c r="V520" s="106"/>
      <c r="W520" s="106"/>
      <c r="X520" s="106"/>
      <c r="Y520" s="106"/>
      <c r="Z520" s="106"/>
    </row>
    <row r="521" spans="1:26" ht="46.5" hidden="1" customHeight="1">
      <c r="A521" s="310" t="s">
        <v>1370</v>
      </c>
      <c r="B521" s="122" t="s">
        <v>1371</v>
      </c>
      <c r="C521" s="141"/>
      <c r="D521" s="124"/>
      <c r="E521" s="141"/>
      <c r="F521" s="141"/>
      <c r="G521" s="141"/>
      <c r="H521" s="105"/>
      <c r="I521" s="105"/>
      <c r="J521" s="105"/>
      <c r="K521" s="105"/>
      <c r="L521" s="106"/>
      <c r="M521" s="106"/>
      <c r="N521" s="106"/>
      <c r="O521" s="106"/>
      <c r="P521" s="106"/>
      <c r="Q521" s="106"/>
      <c r="R521" s="106"/>
      <c r="S521" s="106"/>
      <c r="T521" s="106"/>
      <c r="U521" s="106"/>
      <c r="V521" s="106"/>
      <c r="W521" s="106"/>
      <c r="X521" s="106"/>
      <c r="Y521" s="106"/>
      <c r="Z521" s="106"/>
    </row>
    <row r="522" spans="1:26" ht="62.25" hidden="1" customHeight="1">
      <c r="A522" s="310" t="s">
        <v>1372</v>
      </c>
      <c r="B522" s="122" t="s">
        <v>2364</v>
      </c>
      <c r="C522" s="141"/>
      <c r="D522" s="124"/>
      <c r="E522" s="141"/>
      <c r="F522" s="141"/>
      <c r="G522" s="141"/>
      <c r="H522" s="105"/>
      <c r="I522" s="105"/>
      <c r="J522" s="105"/>
      <c r="K522" s="105"/>
      <c r="L522" s="106"/>
      <c r="M522" s="106"/>
      <c r="N522" s="106"/>
      <c r="O522" s="106"/>
      <c r="P522" s="106"/>
      <c r="Q522" s="106"/>
      <c r="R522" s="106"/>
      <c r="S522" s="106"/>
      <c r="T522" s="106"/>
      <c r="U522" s="106"/>
      <c r="V522" s="106"/>
      <c r="W522" s="106"/>
      <c r="X522" s="106"/>
      <c r="Y522" s="106"/>
      <c r="Z522" s="106"/>
    </row>
    <row r="523" spans="1:26" ht="30.75" hidden="1" customHeight="1">
      <c r="A523" s="310" t="s">
        <v>1374</v>
      </c>
      <c r="B523" s="122" t="s">
        <v>1375</v>
      </c>
      <c r="C523" s="141"/>
      <c r="D523" s="124"/>
      <c r="E523" s="141"/>
      <c r="F523" s="141"/>
      <c r="G523" s="141"/>
      <c r="H523" s="105"/>
      <c r="I523" s="105"/>
      <c r="J523" s="105"/>
      <c r="K523" s="105"/>
      <c r="L523" s="106"/>
      <c r="M523" s="106"/>
      <c r="N523" s="106"/>
      <c r="O523" s="106"/>
      <c r="P523" s="106"/>
      <c r="Q523" s="106"/>
      <c r="R523" s="106"/>
      <c r="S523" s="106"/>
      <c r="T523" s="106"/>
      <c r="U523" s="106"/>
      <c r="V523" s="106"/>
      <c r="W523" s="106"/>
      <c r="X523" s="106"/>
      <c r="Y523" s="106"/>
      <c r="Z523" s="106"/>
    </row>
    <row r="524" spans="1:26" ht="46.5" hidden="1" customHeight="1">
      <c r="A524" s="310" t="s">
        <v>1376</v>
      </c>
      <c r="B524" s="122" t="s">
        <v>1377</v>
      </c>
      <c r="C524" s="141"/>
      <c r="D524" s="124"/>
      <c r="E524" s="141"/>
      <c r="F524" s="141"/>
      <c r="G524" s="609"/>
      <c r="H524" s="105"/>
      <c r="I524" s="105"/>
      <c r="J524" s="105"/>
      <c r="K524" s="105"/>
      <c r="L524" s="106"/>
      <c r="M524" s="106"/>
      <c r="N524" s="106"/>
      <c r="O524" s="106"/>
      <c r="P524" s="106"/>
      <c r="Q524" s="106"/>
      <c r="R524" s="106"/>
      <c r="S524" s="106"/>
      <c r="T524" s="106"/>
      <c r="U524" s="106"/>
      <c r="V524" s="106"/>
      <c r="W524" s="106"/>
      <c r="X524" s="106"/>
      <c r="Y524" s="106"/>
      <c r="Z524" s="106"/>
    </row>
    <row r="525" spans="1:26" ht="37.5" hidden="1" customHeight="1">
      <c r="A525" s="607" t="s">
        <v>146</v>
      </c>
      <c r="B525" s="585" t="s">
        <v>3000</v>
      </c>
      <c r="C525" s="456"/>
      <c r="D525" s="456"/>
      <c r="E525" s="456"/>
      <c r="F525" s="456"/>
      <c r="G525" s="457"/>
      <c r="H525" s="606"/>
      <c r="I525" s="105">
        <f>SUM(D526:D531)</f>
        <v>0</v>
      </c>
      <c r="J525" s="105">
        <f>COUNT(D526:D531)*2</f>
        <v>0</v>
      </c>
      <c r="K525" s="105"/>
      <c r="L525" s="106"/>
      <c r="M525" s="106"/>
      <c r="N525" s="106"/>
      <c r="O525" s="106"/>
      <c r="P525" s="106"/>
      <c r="Q525" s="106"/>
      <c r="R525" s="106"/>
      <c r="S525" s="106"/>
      <c r="T525" s="106"/>
      <c r="U525" s="106"/>
      <c r="V525" s="106"/>
      <c r="W525" s="106"/>
      <c r="X525" s="106"/>
      <c r="Y525" s="106"/>
      <c r="Z525" s="106"/>
    </row>
    <row r="526" spans="1:26" ht="30.75" hidden="1" customHeight="1">
      <c r="A526" s="310" t="s">
        <v>1378</v>
      </c>
      <c r="B526" s="122" t="s">
        <v>1379</v>
      </c>
      <c r="C526" s="141"/>
      <c r="D526" s="124"/>
      <c r="E526" s="141"/>
      <c r="F526" s="141"/>
      <c r="G526" s="141"/>
      <c r="H526" s="105"/>
      <c r="I526" s="105"/>
      <c r="J526" s="105"/>
      <c r="K526" s="105"/>
      <c r="L526" s="106"/>
      <c r="M526" s="106"/>
      <c r="N526" s="106"/>
      <c r="O526" s="106"/>
      <c r="P526" s="106"/>
      <c r="Q526" s="106"/>
      <c r="R526" s="106"/>
      <c r="S526" s="106"/>
      <c r="T526" s="106"/>
      <c r="U526" s="106"/>
      <c r="V526" s="106"/>
      <c r="W526" s="106"/>
      <c r="X526" s="106"/>
      <c r="Y526" s="106"/>
      <c r="Z526" s="106"/>
    </row>
    <row r="527" spans="1:26" ht="30.75" hidden="1" customHeight="1">
      <c r="A527" s="310" t="s">
        <v>1380</v>
      </c>
      <c r="B527" s="122" t="s">
        <v>3001</v>
      </c>
      <c r="C527" s="141"/>
      <c r="D527" s="124"/>
      <c r="E527" s="141"/>
      <c r="F527" s="141"/>
      <c r="G527" s="141"/>
      <c r="H527" s="105"/>
      <c r="I527" s="105"/>
      <c r="J527" s="105"/>
      <c r="K527" s="105"/>
      <c r="L527" s="106"/>
      <c r="M527" s="106"/>
      <c r="N527" s="106"/>
      <c r="O527" s="106"/>
      <c r="P527" s="106"/>
      <c r="Q527" s="106"/>
      <c r="R527" s="106"/>
      <c r="S527" s="106"/>
      <c r="T527" s="106"/>
      <c r="U527" s="106"/>
      <c r="V527" s="106"/>
      <c r="W527" s="106"/>
      <c r="X527" s="106"/>
      <c r="Y527" s="106"/>
      <c r="Z527" s="106"/>
    </row>
    <row r="528" spans="1:26" ht="46.5" hidden="1" customHeight="1">
      <c r="A528" s="310" t="s">
        <v>1382</v>
      </c>
      <c r="B528" s="122" t="s">
        <v>3002</v>
      </c>
      <c r="C528" s="141"/>
      <c r="D528" s="124"/>
      <c r="E528" s="141"/>
      <c r="F528" s="141"/>
      <c r="G528" s="141"/>
      <c r="H528" s="105"/>
      <c r="I528" s="105"/>
      <c r="J528" s="105"/>
      <c r="K528" s="105"/>
      <c r="L528" s="106"/>
      <c r="M528" s="106"/>
      <c r="N528" s="106"/>
      <c r="O528" s="106"/>
      <c r="P528" s="106"/>
      <c r="Q528" s="106"/>
      <c r="R528" s="106"/>
      <c r="S528" s="106"/>
      <c r="T528" s="106"/>
      <c r="U528" s="106"/>
      <c r="V528" s="106"/>
      <c r="W528" s="106"/>
      <c r="X528" s="106"/>
      <c r="Y528" s="106"/>
      <c r="Z528" s="106"/>
    </row>
    <row r="529" spans="1:26" ht="46.5" hidden="1" customHeight="1">
      <c r="A529" s="310" t="s">
        <v>1384</v>
      </c>
      <c r="B529" s="122" t="s">
        <v>3003</v>
      </c>
      <c r="C529" s="141"/>
      <c r="D529" s="124"/>
      <c r="E529" s="141"/>
      <c r="F529" s="141"/>
      <c r="G529" s="141"/>
      <c r="H529" s="105"/>
      <c r="I529" s="105"/>
      <c r="J529" s="105"/>
      <c r="K529" s="105"/>
      <c r="L529" s="106"/>
      <c r="M529" s="106"/>
      <c r="N529" s="106"/>
      <c r="O529" s="106"/>
      <c r="P529" s="106"/>
      <c r="Q529" s="106"/>
      <c r="R529" s="106"/>
      <c r="S529" s="106"/>
      <c r="T529" s="106"/>
      <c r="U529" s="106"/>
      <c r="V529" s="106"/>
      <c r="W529" s="106"/>
      <c r="X529" s="106"/>
      <c r="Y529" s="106"/>
      <c r="Z529" s="106"/>
    </row>
    <row r="530" spans="1:26" ht="46.5" hidden="1" customHeight="1">
      <c r="A530" s="310" t="s">
        <v>1386</v>
      </c>
      <c r="B530" s="122" t="s">
        <v>3004</v>
      </c>
      <c r="C530" s="141"/>
      <c r="D530" s="124"/>
      <c r="E530" s="141"/>
      <c r="F530" s="141"/>
      <c r="G530" s="141"/>
      <c r="H530" s="105"/>
      <c r="I530" s="105"/>
      <c r="J530" s="105"/>
      <c r="K530" s="105"/>
      <c r="L530" s="106"/>
      <c r="M530" s="106"/>
      <c r="N530" s="106"/>
      <c r="O530" s="106"/>
      <c r="P530" s="106"/>
      <c r="Q530" s="106"/>
      <c r="R530" s="106"/>
      <c r="S530" s="106"/>
      <c r="T530" s="106"/>
      <c r="U530" s="106"/>
      <c r="V530" s="106"/>
      <c r="W530" s="106"/>
      <c r="X530" s="106"/>
      <c r="Y530" s="106"/>
      <c r="Z530" s="106"/>
    </row>
    <row r="531" spans="1:26" ht="46.5" hidden="1" customHeight="1">
      <c r="A531" s="310" t="s">
        <v>1388</v>
      </c>
      <c r="B531" s="122" t="s">
        <v>3005</v>
      </c>
      <c r="C531" s="141"/>
      <c r="D531" s="124"/>
      <c r="E531" s="141"/>
      <c r="F531" s="141"/>
      <c r="G531" s="141"/>
      <c r="H531" s="105"/>
      <c r="I531" s="105"/>
      <c r="J531" s="105"/>
      <c r="K531" s="105"/>
      <c r="L531" s="106"/>
      <c r="M531" s="106"/>
      <c r="N531" s="106"/>
      <c r="O531" s="106"/>
      <c r="P531" s="106"/>
      <c r="Q531" s="106"/>
      <c r="R531" s="106"/>
      <c r="S531" s="106"/>
      <c r="T531" s="106"/>
      <c r="U531" s="106"/>
      <c r="V531" s="106"/>
      <c r="W531" s="106"/>
      <c r="X531" s="106"/>
      <c r="Y531" s="106"/>
      <c r="Z531" s="106"/>
    </row>
    <row r="532" spans="1:26" ht="33" hidden="1" customHeight="1">
      <c r="A532" s="607" t="s">
        <v>148</v>
      </c>
      <c r="B532" s="585" t="s">
        <v>3006</v>
      </c>
      <c r="C532" s="456"/>
      <c r="D532" s="456"/>
      <c r="E532" s="456"/>
      <c r="F532" s="456"/>
      <c r="G532" s="457"/>
      <c r="H532" s="606"/>
      <c r="I532" s="105">
        <f>SUM(D533:D536)</f>
        <v>0</v>
      </c>
      <c r="J532" s="105">
        <f>COUNT(D533:D536)*2</f>
        <v>0</v>
      </c>
      <c r="K532" s="105"/>
      <c r="L532" s="106"/>
      <c r="M532" s="106"/>
      <c r="N532" s="106"/>
      <c r="O532" s="106"/>
      <c r="P532" s="106"/>
      <c r="Q532" s="106"/>
      <c r="R532" s="106"/>
      <c r="S532" s="106"/>
      <c r="T532" s="106"/>
      <c r="U532" s="106"/>
      <c r="V532" s="106"/>
      <c r="W532" s="106"/>
      <c r="X532" s="106"/>
      <c r="Y532" s="106"/>
      <c r="Z532" s="106"/>
    </row>
    <row r="533" spans="1:26" ht="30.75" hidden="1" customHeight="1">
      <c r="A533" s="310" t="s">
        <v>1390</v>
      </c>
      <c r="B533" s="122" t="s">
        <v>3007</v>
      </c>
      <c r="C533" s="141"/>
      <c r="D533" s="124"/>
      <c r="E533" s="141"/>
      <c r="F533" s="141"/>
      <c r="G533" s="141"/>
      <c r="H533" s="105"/>
      <c r="I533" s="105"/>
      <c r="J533" s="105"/>
      <c r="K533" s="105"/>
      <c r="L533" s="106"/>
      <c r="M533" s="106"/>
      <c r="N533" s="106"/>
      <c r="O533" s="106"/>
      <c r="P533" s="106"/>
      <c r="Q533" s="106"/>
      <c r="R533" s="106"/>
      <c r="S533" s="106"/>
      <c r="T533" s="106"/>
      <c r="U533" s="106"/>
      <c r="V533" s="106"/>
      <c r="W533" s="106"/>
      <c r="X533" s="106"/>
      <c r="Y533" s="106"/>
      <c r="Z533" s="106"/>
    </row>
    <row r="534" spans="1:26" ht="30.75" hidden="1" customHeight="1">
      <c r="A534" s="310" t="s">
        <v>1392</v>
      </c>
      <c r="B534" s="122" t="s">
        <v>3008</v>
      </c>
      <c r="C534" s="141"/>
      <c r="D534" s="124"/>
      <c r="E534" s="141"/>
      <c r="F534" s="141"/>
      <c r="G534" s="141"/>
      <c r="H534" s="105"/>
      <c r="I534" s="105"/>
      <c r="J534" s="105"/>
      <c r="K534" s="105"/>
      <c r="L534" s="106"/>
      <c r="M534" s="106"/>
      <c r="N534" s="106"/>
      <c r="O534" s="106"/>
      <c r="P534" s="106"/>
      <c r="Q534" s="106"/>
      <c r="R534" s="106"/>
      <c r="S534" s="106"/>
      <c r="T534" s="106"/>
      <c r="U534" s="106"/>
      <c r="V534" s="106"/>
      <c r="W534" s="106"/>
      <c r="X534" s="106"/>
      <c r="Y534" s="106"/>
      <c r="Z534" s="106"/>
    </row>
    <row r="535" spans="1:26" ht="30.75" hidden="1" customHeight="1">
      <c r="A535" s="310" t="s">
        <v>1394</v>
      </c>
      <c r="B535" s="122" t="s">
        <v>3009</v>
      </c>
      <c r="C535" s="141"/>
      <c r="D535" s="124"/>
      <c r="E535" s="141"/>
      <c r="F535" s="141"/>
      <c r="G535" s="141"/>
      <c r="H535" s="105"/>
      <c r="I535" s="105"/>
      <c r="J535" s="105"/>
      <c r="K535" s="105"/>
      <c r="L535" s="106"/>
      <c r="M535" s="106"/>
      <c r="N535" s="106"/>
      <c r="O535" s="106"/>
      <c r="P535" s="106"/>
      <c r="Q535" s="106"/>
      <c r="R535" s="106"/>
      <c r="S535" s="106"/>
      <c r="T535" s="106"/>
      <c r="U535" s="106"/>
      <c r="V535" s="106"/>
      <c r="W535" s="106"/>
      <c r="X535" s="106"/>
      <c r="Y535" s="106"/>
      <c r="Z535" s="106"/>
    </row>
    <row r="536" spans="1:26" ht="30.75" hidden="1" customHeight="1">
      <c r="A536" s="310" t="s">
        <v>1396</v>
      </c>
      <c r="B536" s="122" t="s">
        <v>3010</v>
      </c>
      <c r="C536" s="141"/>
      <c r="D536" s="124"/>
      <c r="E536" s="141"/>
      <c r="F536" s="141"/>
      <c r="G536" s="141"/>
      <c r="H536" s="105"/>
      <c r="I536" s="105"/>
      <c r="J536" s="105"/>
      <c r="K536" s="105"/>
      <c r="L536" s="106"/>
      <c r="M536" s="106"/>
      <c r="N536" s="106"/>
      <c r="O536" s="106"/>
      <c r="P536" s="106"/>
      <c r="Q536" s="106"/>
      <c r="R536" s="106"/>
      <c r="S536" s="106"/>
      <c r="T536" s="106"/>
      <c r="U536" s="106"/>
      <c r="V536" s="106"/>
      <c r="W536" s="106"/>
      <c r="X536" s="106"/>
      <c r="Y536" s="106"/>
      <c r="Z536" s="106"/>
    </row>
    <row r="537" spans="1:26" ht="21" hidden="1" customHeight="1">
      <c r="A537" s="610"/>
      <c r="B537" s="611" t="s">
        <v>3445</v>
      </c>
      <c r="C537" s="612"/>
      <c r="D537" s="612"/>
      <c r="E537" s="612"/>
      <c r="F537" s="612"/>
      <c r="G537" s="612"/>
      <c r="H537" s="613"/>
      <c r="I537" s="105"/>
      <c r="J537" s="105"/>
      <c r="K537" s="105"/>
      <c r="L537" s="106"/>
      <c r="M537" s="106"/>
      <c r="N537" s="106"/>
      <c r="O537" s="106"/>
      <c r="P537" s="106"/>
      <c r="Q537" s="106"/>
      <c r="R537" s="106"/>
      <c r="S537" s="106"/>
      <c r="T537" s="106"/>
      <c r="U537" s="106"/>
      <c r="V537" s="106"/>
      <c r="W537" s="106"/>
      <c r="X537" s="106"/>
      <c r="Y537" s="106"/>
      <c r="Z537" s="106"/>
    </row>
    <row r="538" spans="1:26" ht="18" hidden="1" customHeight="1">
      <c r="A538" s="607" t="s">
        <v>150</v>
      </c>
      <c r="B538" s="585" t="s">
        <v>3011</v>
      </c>
      <c r="C538" s="456"/>
      <c r="D538" s="456"/>
      <c r="E538" s="456"/>
      <c r="F538" s="456"/>
      <c r="G538" s="457"/>
      <c r="H538" s="606"/>
      <c r="I538" s="105">
        <f>SUM(D539:D548)</f>
        <v>0</v>
      </c>
      <c r="J538" s="105">
        <f>COUNT(D539:D548)*2</f>
        <v>0</v>
      </c>
      <c r="K538" s="105"/>
      <c r="L538" s="106"/>
      <c r="M538" s="106"/>
      <c r="N538" s="106"/>
      <c r="O538" s="106"/>
      <c r="P538" s="106"/>
      <c r="Q538" s="106"/>
      <c r="R538" s="106"/>
      <c r="S538" s="106"/>
      <c r="T538" s="106"/>
      <c r="U538" s="106"/>
      <c r="V538" s="106"/>
      <c r="W538" s="106"/>
      <c r="X538" s="106"/>
      <c r="Y538" s="106"/>
      <c r="Z538" s="106"/>
    </row>
    <row r="539" spans="1:26" ht="62.25" hidden="1" customHeight="1">
      <c r="A539" s="310" t="s">
        <v>1399</v>
      </c>
      <c r="B539" s="122" t="s">
        <v>410</v>
      </c>
      <c r="C539" s="141"/>
      <c r="D539" s="124"/>
      <c r="E539" s="141"/>
      <c r="F539" s="141"/>
      <c r="G539" s="141"/>
      <c r="H539" s="105"/>
      <c r="I539" s="105"/>
      <c r="J539" s="105"/>
      <c r="K539" s="105"/>
      <c r="L539" s="106"/>
      <c r="M539" s="106"/>
      <c r="N539" s="106"/>
      <c r="O539" s="106"/>
      <c r="P539" s="106"/>
      <c r="Q539" s="106"/>
      <c r="R539" s="106"/>
      <c r="S539" s="106"/>
      <c r="T539" s="106"/>
      <c r="U539" s="106"/>
      <c r="V539" s="106"/>
      <c r="W539" s="106"/>
      <c r="X539" s="106"/>
      <c r="Y539" s="106"/>
      <c r="Z539" s="106"/>
    </row>
    <row r="540" spans="1:26" ht="46.5" hidden="1" customHeight="1">
      <c r="A540" s="310" t="s">
        <v>1401</v>
      </c>
      <c r="B540" s="122" t="s">
        <v>1402</v>
      </c>
      <c r="C540" s="141"/>
      <c r="D540" s="124"/>
      <c r="E540" s="141"/>
      <c r="F540" s="141"/>
      <c r="G540" s="141"/>
      <c r="H540" s="105"/>
      <c r="I540" s="105"/>
      <c r="J540" s="105"/>
      <c r="K540" s="105"/>
      <c r="L540" s="106"/>
      <c r="M540" s="106"/>
      <c r="N540" s="106"/>
      <c r="O540" s="106"/>
      <c r="P540" s="106"/>
      <c r="Q540" s="106"/>
      <c r="R540" s="106"/>
      <c r="S540" s="106"/>
      <c r="T540" s="106"/>
      <c r="U540" s="106"/>
      <c r="V540" s="106"/>
      <c r="W540" s="106"/>
      <c r="X540" s="106"/>
      <c r="Y540" s="106"/>
      <c r="Z540" s="106"/>
    </row>
    <row r="541" spans="1:26" ht="46.5" hidden="1" customHeight="1">
      <c r="A541" s="310" t="s">
        <v>1403</v>
      </c>
      <c r="B541" s="122" t="s">
        <v>414</v>
      </c>
      <c r="C541" s="141"/>
      <c r="D541" s="124"/>
      <c r="E541" s="141"/>
      <c r="F541" s="141"/>
      <c r="G541" s="141"/>
      <c r="H541" s="105"/>
      <c r="I541" s="105"/>
      <c r="J541" s="105"/>
      <c r="K541" s="105"/>
      <c r="L541" s="106"/>
      <c r="M541" s="106"/>
      <c r="N541" s="106"/>
      <c r="O541" s="106"/>
      <c r="P541" s="106"/>
      <c r="Q541" s="106"/>
      <c r="R541" s="106"/>
      <c r="S541" s="106"/>
      <c r="T541" s="106"/>
      <c r="U541" s="106"/>
      <c r="V541" s="106"/>
      <c r="W541" s="106"/>
      <c r="X541" s="106"/>
      <c r="Y541" s="106"/>
      <c r="Z541" s="106"/>
    </row>
    <row r="542" spans="1:26" ht="46.5" hidden="1" customHeight="1">
      <c r="A542" s="310" t="s">
        <v>1405</v>
      </c>
      <c r="B542" s="122" t="s">
        <v>416</v>
      </c>
      <c r="C542" s="141"/>
      <c r="D542" s="124"/>
      <c r="E542" s="141"/>
      <c r="F542" s="141"/>
      <c r="G542" s="141"/>
      <c r="H542" s="105"/>
      <c r="I542" s="105"/>
      <c r="J542" s="105"/>
      <c r="K542" s="105"/>
      <c r="L542" s="106"/>
      <c r="M542" s="106"/>
      <c r="N542" s="106"/>
      <c r="O542" s="106"/>
      <c r="P542" s="106"/>
      <c r="Q542" s="106"/>
      <c r="R542" s="106"/>
      <c r="S542" s="106"/>
      <c r="T542" s="106"/>
      <c r="U542" s="106"/>
      <c r="V542" s="106"/>
      <c r="W542" s="106"/>
      <c r="X542" s="106"/>
      <c r="Y542" s="106"/>
      <c r="Z542" s="106"/>
    </row>
    <row r="543" spans="1:26" ht="46.5" hidden="1" customHeight="1">
      <c r="A543" s="310" t="s">
        <v>1407</v>
      </c>
      <c r="B543" s="122" t="s">
        <v>3012</v>
      </c>
      <c r="C543" s="141"/>
      <c r="D543" s="124"/>
      <c r="E543" s="141"/>
      <c r="F543" s="141"/>
      <c r="G543" s="141"/>
      <c r="H543" s="105"/>
      <c r="I543" s="105"/>
      <c r="J543" s="105"/>
      <c r="K543" s="105"/>
      <c r="L543" s="106"/>
      <c r="M543" s="106"/>
      <c r="N543" s="106"/>
      <c r="O543" s="106"/>
      <c r="P543" s="106"/>
      <c r="Q543" s="106"/>
      <c r="R543" s="106"/>
      <c r="S543" s="106"/>
      <c r="T543" s="106"/>
      <c r="U543" s="106"/>
      <c r="V543" s="106"/>
      <c r="W543" s="106"/>
      <c r="X543" s="106"/>
      <c r="Y543" s="106"/>
      <c r="Z543" s="106"/>
    </row>
    <row r="544" spans="1:26" ht="46.5" hidden="1" customHeight="1">
      <c r="A544" s="310" t="s">
        <v>1409</v>
      </c>
      <c r="B544" s="122" t="s">
        <v>420</v>
      </c>
      <c r="C544" s="141"/>
      <c r="D544" s="124"/>
      <c r="E544" s="141"/>
      <c r="F544" s="141"/>
      <c r="G544" s="141"/>
      <c r="H544" s="105"/>
      <c r="I544" s="105"/>
      <c r="J544" s="105"/>
      <c r="K544" s="105"/>
      <c r="L544" s="106"/>
      <c r="M544" s="106"/>
      <c r="N544" s="106"/>
      <c r="O544" s="106"/>
      <c r="P544" s="106"/>
      <c r="Q544" s="106"/>
      <c r="R544" s="106"/>
      <c r="S544" s="106"/>
      <c r="T544" s="106"/>
      <c r="U544" s="106"/>
      <c r="V544" s="106"/>
      <c r="W544" s="106"/>
      <c r="X544" s="106"/>
      <c r="Y544" s="106"/>
      <c r="Z544" s="106"/>
    </row>
    <row r="545" spans="1:26" ht="46.5" hidden="1" customHeight="1">
      <c r="A545" s="310" t="s">
        <v>1411</v>
      </c>
      <c r="B545" s="122" t="s">
        <v>422</v>
      </c>
      <c r="C545" s="141"/>
      <c r="D545" s="124"/>
      <c r="E545" s="141"/>
      <c r="F545" s="141"/>
      <c r="G545" s="141"/>
      <c r="H545" s="105"/>
      <c r="I545" s="105"/>
      <c r="J545" s="105"/>
      <c r="K545" s="105"/>
      <c r="L545" s="106"/>
      <c r="M545" s="106"/>
      <c r="N545" s="106"/>
      <c r="O545" s="106"/>
      <c r="P545" s="106"/>
      <c r="Q545" s="106"/>
      <c r="R545" s="106"/>
      <c r="S545" s="106"/>
      <c r="T545" s="106"/>
      <c r="U545" s="106"/>
      <c r="V545" s="106"/>
      <c r="W545" s="106"/>
      <c r="X545" s="106"/>
      <c r="Y545" s="106"/>
      <c r="Z545" s="106"/>
    </row>
    <row r="546" spans="1:26" ht="78" hidden="1" customHeight="1">
      <c r="A546" s="310" t="s">
        <v>1413</v>
      </c>
      <c r="B546" s="122" t="s">
        <v>3013</v>
      </c>
      <c r="C546" s="141"/>
      <c r="D546" s="124"/>
      <c r="E546" s="141"/>
      <c r="F546" s="141"/>
      <c r="G546" s="141"/>
      <c r="H546" s="105"/>
      <c r="I546" s="105"/>
      <c r="J546" s="105"/>
      <c r="K546" s="105"/>
      <c r="L546" s="106"/>
      <c r="M546" s="106"/>
      <c r="N546" s="106"/>
      <c r="O546" s="106"/>
      <c r="P546" s="106"/>
      <c r="Q546" s="106"/>
      <c r="R546" s="106"/>
      <c r="S546" s="106"/>
      <c r="T546" s="106"/>
      <c r="U546" s="106"/>
      <c r="V546" s="106"/>
      <c r="W546" s="106"/>
      <c r="X546" s="106"/>
      <c r="Y546" s="106"/>
      <c r="Z546" s="106"/>
    </row>
    <row r="547" spans="1:26" ht="46.5" hidden="1" customHeight="1">
      <c r="A547" s="310" t="s">
        <v>1417</v>
      </c>
      <c r="B547" s="122" t="s">
        <v>3014</v>
      </c>
      <c r="C547" s="141"/>
      <c r="D547" s="124"/>
      <c r="E547" s="141"/>
      <c r="F547" s="141"/>
      <c r="G547" s="141"/>
      <c r="H547" s="105"/>
      <c r="I547" s="105"/>
      <c r="J547" s="105"/>
      <c r="K547" s="105"/>
      <c r="L547" s="106"/>
      <c r="M547" s="106"/>
      <c r="N547" s="106"/>
      <c r="O547" s="106"/>
      <c r="P547" s="106"/>
      <c r="Q547" s="106"/>
      <c r="R547" s="106"/>
      <c r="S547" s="106"/>
      <c r="T547" s="106"/>
      <c r="U547" s="106"/>
      <c r="V547" s="106"/>
      <c r="W547" s="106"/>
      <c r="X547" s="106"/>
      <c r="Y547" s="106"/>
      <c r="Z547" s="106"/>
    </row>
    <row r="548" spans="1:26" ht="46.5" hidden="1" customHeight="1">
      <c r="A548" s="310" t="s">
        <v>1419</v>
      </c>
      <c r="B548" s="122" t="s">
        <v>3446</v>
      </c>
      <c r="C548" s="138"/>
      <c r="D548" s="124"/>
      <c r="E548" s="141"/>
      <c r="F548" s="141"/>
      <c r="G548" s="141"/>
      <c r="H548" s="105"/>
      <c r="I548" s="105"/>
      <c r="J548" s="105"/>
      <c r="K548" s="105"/>
      <c r="L548" s="106"/>
      <c r="M548" s="106"/>
      <c r="N548" s="106"/>
      <c r="O548" s="106"/>
      <c r="P548" s="106"/>
      <c r="Q548" s="106"/>
      <c r="R548" s="106"/>
      <c r="S548" s="106"/>
      <c r="T548" s="106"/>
      <c r="U548" s="106"/>
      <c r="V548" s="106"/>
      <c r="W548" s="106"/>
      <c r="X548" s="106"/>
      <c r="Y548" s="106"/>
      <c r="Z548" s="106"/>
    </row>
    <row r="549" spans="1:26" ht="46.5" hidden="1" customHeight="1">
      <c r="A549" s="219" t="s">
        <v>1421</v>
      </c>
      <c r="B549" s="220" t="s">
        <v>1422</v>
      </c>
      <c r="C549" s="143"/>
      <c r="D549" s="131"/>
      <c r="E549" s="143"/>
      <c r="F549" s="149"/>
      <c r="G549" s="144"/>
      <c r="H549" s="614"/>
      <c r="I549" s="105"/>
      <c r="J549" s="105"/>
      <c r="K549" s="105"/>
      <c r="L549" s="106"/>
      <c r="M549" s="106"/>
      <c r="N549" s="106"/>
      <c r="O549" s="106"/>
      <c r="P549" s="106"/>
      <c r="Q549" s="106"/>
      <c r="R549" s="106"/>
      <c r="S549" s="106"/>
      <c r="T549" s="106"/>
      <c r="U549" s="106"/>
      <c r="V549" s="106"/>
      <c r="W549" s="106"/>
      <c r="X549" s="106"/>
      <c r="Y549" s="106"/>
      <c r="Z549" s="106"/>
    </row>
    <row r="550" spans="1:26" ht="30.75" hidden="1" customHeight="1">
      <c r="A550" s="121" t="s">
        <v>1423</v>
      </c>
      <c r="B550" s="122" t="s">
        <v>1424</v>
      </c>
      <c r="C550" s="143"/>
      <c r="D550" s="131"/>
      <c r="E550" s="143"/>
      <c r="F550" s="149"/>
      <c r="G550" s="144"/>
      <c r="H550" s="614"/>
      <c r="I550" s="105"/>
      <c r="J550" s="105"/>
      <c r="K550" s="105"/>
      <c r="L550" s="106"/>
      <c r="M550" s="106"/>
      <c r="N550" s="106"/>
      <c r="O550" s="106"/>
      <c r="P550" s="106"/>
      <c r="Q550" s="106"/>
      <c r="R550" s="106"/>
      <c r="S550" s="106"/>
      <c r="T550" s="106"/>
      <c r="U550" s="106"/>
      <c r="V550" s="106"/>
      <c r="W550" s="106"/>
      <c r="X550" s="106"/>
      <c r="Y550" s="106"/>
      <c r="Z550" s="106"/>
    </row>
    <row r="551" spans="1:26" ht="23.25" hidden="1" customHeight="1">
      <c r="A551" s="121" t="s">
        <v>152</v>
      </c>
      <c r="B551" s="517" t="s">
        <v>1425</v>
      </c>
      <c r="C551" s="518"/>
      <c r="D551" s="518"/>
      <c r="E551" s="518"/>
      <c r="F551" s="518"/>
      <c r="G551" s="519"/>
      <c r="H551" s="615"/>
      <c r="I551" s="105"/>
      <c r="J551" s="105"/>
      <c r="K551" s="105"/>
      <c r="L551" s="106"/>
      <c r="M551" s="106"/>
      <c r="N551" s="106"/>
      <c r="O551" s="106"/>
      <c r="P551" s="106"/>
      <c r="Q551" s="106"/>
      <c r="R551" s="106"/>
      <c r="S551" s="106"/>
      <c r="T551" s="106"/>
      <c r="U551" s="106"/>
      <c r="V551" s="106"/>
      <c r="W551" s="106"/>
      <c r="X551" s="106"/>
      <c r="Y551" s="106"/>
      <c r="Z551" s="106"/>
    </row>
    <row r="552" spans="1:26" ht="14.25" hidden="1" customHeight="1">
      <c r="A552" s="222" t="s">
        <v>1426</v>
      </c>
      <c r="B552" s="223"/>
      <c r="C552" s="223"/>
      <c r="D552" s="223"/>
      <c r="E552" s="223"/>
      <c r="F552" s="223"/>
      <c r="G552" s="224"/>
      <c r="H552" s="616"/>
      <c r="I552" s="105"/>
      <c r="J552" s="105"/>
      <c r="K552" s="105"/>
      <c r="L552" s="106"/>
      <c r="M552" s="106"/>
      <c r="N552" s="106"/>
      <c r="O552" s="106"/>
      <c r="P552" s="106"/>
      <c r="Q552" s="106"/>
      <c r="R552" s="106"/>
      <c r="S552" s="106"/>
      <c r="T552" s="106"/>
      <c r="U552" s="106"/>
      <c r="V552" s="106"/>
      <c r="W552" s="106"/>
      <c r="X552" s="106"/>
      <c r="Y552" s="106"/>
      <c r="Z552" s="106"/>
    </row>
    <row r="553" spans="1:26" ht="14.25" hidden="1" customHeight="1">
      <c r="A553" s="222" t="s">
        <v>1427</v>
      </c>
      <c r="B553" s="223"/>
      <c r="C553" s="223"/>
      <c r="D553" s="223"/>
      <c r="E553" s="223"/>
      <c r="F553" s="223"/>
      <c r="G553" s="224"/>
      <c r="H553" s="616"/>
      <c r="I553" s="105"/>
      <c r="J553" s="105"/>
      <c r="K553" s="105"/>
      <c r="L553" s="106"/>
      <c r="M553" s="106"/>
      <c r="N553" s="106"/>
      <c r="O553" s="106"/>
      <c r="P553" s="106"/>
      <c r="Q553" s="106"/>
      <c r="R553" s="106"/>
      <c r="S553" s="106"/>
      <c r="T553" s="106"/>
      <c r="U553" s="106"/>
      <c r="V553" s="106"/>
      <c r="W553" s="106"/>
      <c r="X553" s="106"/>
      <c r="Y553" s="106"/>
      <c r="Z553" s="106"/>
    </row>
    <row r="554" spans="1:26" ht="14.25" hidden="1" customHeight="1">
      <c r="A554" s="222" t="s">
        <v>1428</v>
      </c>
      <c r="B554" s="223"/>
      <c r="C554" s="223"/>
      <c r="D554" s="223"/>
      <c r="E554" s="223"/>
      <c r="F554" s="223"/>
      <c r="G554" s="224"/>
      <c r="H554" s="616"/>
      <c r="I554" s="105"/>
      <c r="J554" s="105"/>
      <c r="K554" s="105"/>
      <c r="L554" s="106"/>
      <c r="M554" s="106"/>
      <c r="N554" s="106"/>
      <c r="O554" s="106"/>
      <c r="P554" s="106"/>
      <c r="Q554" s="106"/>
      <c r="R554" s="106"/>
      <c r="S554" s="106"/>
      <c r="T554" s="106"/>
      <c r="U554" s="106"/>
      <c r="V554" s="106"/>
      <c r="W554" s="106"/>
      <c r="X554" s="106"/>
      <c r="Y554" s="106"/>
      <c r="Z554" s="106"/>
    </row>
    <row r="555" spans="1:26" ht="23.25" customHeight="1">
      <c r="A555" s="158"/>
      <c r="B555" s="1713" t="s">
        <v>1429</v>
      </c>
      <c r="C555" s="1650"/>
      <c r="D555" s="1650"/>
      <c r="E555" s="1650"/>
      <c r="F555" s="1650"/>
      <c r="G555" s="1650"/>
      <c r="H555" s="579"/>
      <c r="I555" s="77">
        <f t="shared" ref="I555:J555" si="5">I556+I564+I574+I579+I589+I600</f>
        <v>98</v>
      </c>
      <c r="J555" s="77">
        <f t="shared" si="5"/>
        <v>98</v>
      </c>
      <c r="K555" s="77"/>
      <c r="L555" s="363"/>
      <c r="M555" s="363"/>
      <c r="N555" s="363"/>
      <c r="O555" s="363"/>
      <c r="P555" s="363"/>
      <c r="Q555" s="363"/>
      <c r="R555" s="363"/>
      <c r="S555" s="363"/>
      <c r="T555" s="363"/>
      <c r="U555" s="363"/>
      <c r="V555" s="363"/>
      <c r="W555" s="363"/>
      <c r="X555" s="363"/>
      <c r="Y555" s="363"/>
      <c r="Z555" s="363"/>
    </row>
    <row r="556" spans="1:26" ht="25">
      <c r="A556" s="158" t="s">
        <v>262</v>
      </c>
      <c r="B556" s="1629" t="s">
        <v>3015</v>
      </c>
      <c r="C556" s="1701"/>
      <c r="D556" s="1701"/>
      <c r="E556" s="1701"/>
      <c r="F556" s="1702"/>
      <c r="G556" s="1703"/>
      <c r="H556" s="580"/>
      <c r="I556" s="300">
        <f>SUM(D559:D563)</f>
        <v>10</v>
      </c>
      <c r="J556" s="300">
        <f>COUNT(D559:D563)*2</f>
        <v>10</v>
      </c>
      <c r="K556" s="77"/>
      <c r="L556" s="363"/>
      <c r="M556" s="363"/>
      <c r="N556" s="363"/>
      <c r="O556" s="363"/>
      <c r="P556" s="363"/>
      <c r="Q556" s="363"/>
      <c r="R556" s="363"/>
      <c r="S556" s="363"/>
      <c r="T556" s="363"/>
      <c r="U556" s="363"/>
      <c r="V556" s="363"/>
      <c r="W556" s="363"/>
      <c r="X556" s="363"/>
      <c r="Y556" s="363"/>
      <c r="Z556" s="363"/>
    </row>
    <row r="557" spans="1:26" ht="30.75" hidden="1" customHeight="1">
      <c r="A557" s="369" t="s">
        <v>1430</v>
      </c>
      <c r="B557" s="122" t="s">
        <v>3016</v>
      </c>
      <c r="C557" s="125"/>
      <c r="D557" s="370"/>
      <c r="E557" s="125"/>
      <c r="F557" s="125"/>
      <c r="G557" s="125"/>
      <c r="H557" s="617"/>
      <c r="I557" s="105"/>
      <c r="J557" s="105"/>
      <c r="K557" s="105"/>
      <c r="L557" s="106"/>
      <c r="M557" s="106"/>
      <c r="N557" s="106"/>
      <c r="O557" s="106"/>
      <c r="P557" s="106"/>
      <c r="Q557" s="106"/>
      <c r="R557" s="106"/>
      <c r="S557" s="106"/>
      <c r="T557" s="106"/>
      <c r="U557" s="106"/>
      <c r="V557" s="106"/>
      <c r="W557" s="106"/>
      <c r="X557" s="106"/>
      <c r="Y557" s="106"/>
      <c r="Z557" s="106"/>
    </row>
    <row r="558" spans="1:26" ht="62.25" hidden="1" customHeight="1">
      <c r="A558" s="369" t="s">
        <v>2481</v>
      </c>
      <c r="B558" s="122" t="s">
        <v>3017</v>
      </c>
      <c r="C558" s="141"/>
      <c r="D558" s="124"/>
      <c r="E558" s="141"/>
      <c r="F558" s="141"/>
      <c r="G558" s="125"/>
      <c r="H558" s="617"/>
      <c r="I558" s="105"/>
      <c r="J558" s="105"/>
      <c r="K558" s="105"/>
      <c r="L558" s="106"/>
      <c r="M558" s="106"/>
      <c r="N558" s="106"/>
      <c r="O558" s="106"/>
      <c r="P558" s="106"/>
      <c r="Q558" s="106"/>
      <c r="R558" s="106"/>
      <c r="S558" s="106"/>
      <c r="T558" s="106"/>
      <c r="U558" s="106"/>
      <c r="V558" s="106"/>
      <c r="W558" s="106"/>
      <c r="X558" s="106"/>
      <c r="Y558" s="106"/>
      <c r="Z558" s="106"/>
    </row>
    <row r="559" spans="1:26" ht="75">
      <c r="A559" s="158" t="s">
        <v>1436</v>
      </c>
      <c r="B559" s="69" t="s">
        <v>3019</v>
      </c>
      <c r="C559" s="93" t="s">
        <v>3447</v>
      </c>
      <c r="D559" s="206">
        <v>2</v>
      </c>
      <c r="E559" s="206" t="s">
        <v>599</v>
      </c>
      <c r="F559" s="93" t="s">
        <v>3448</v>
      </c>
      <c r="G559" s="93"/>
      <c r="H559" s="575"/>
      <c r="I559" s="300"/>
      <c r="J559" s="300"/>
      <c r="K559" s="77"/>
      <c r="L559" s="363"/>
      <c r="M559" s="363"/>
      <c r="N559" s="363"/>
      <c r="O559" s="363"/>
      <c r="P559" s="363"/>
      <c r="Q559" s="363"/>
      <c r="R559" s="363"/>
      <c r="S559" s="363"/>
      <c r="T559" s="363"/>
      <c r="U559" s="363"/>
      <c r="V559" s="363"/>
      <c r="W559" s="363"/>
      <c r="X559" s="363"/>
      <c r="Y559" s="363"/>
      <c r="Z559" s="363"/>
    </row>
    <row r="560" spans="1:26" ht="75">
      <c r="A560" s="158" t="s">
        <v>2482</v>
      </c>
      <c r="B560" s="69" t="s">
        <v>3020</v>
      </c>
      <c r="C560" s="69" t="s">
        <v>1440</v>
      </c>
      <c r="D560" s="206">
        <v>2</v>
      </c>
      <c r="E560" s="206" t="s">
        <v>599</v>
      </c>
      <c r="F560" s="93" t="s">
        <v>3449</v>
      </c>
      <c r="G560" s="93"/>
      <c r="H560" s="575"/>
      <c r="I560" s="300"/>
      <c r="J560" s="300"/>
      <c r="K560" s="77"/>
      <c r="L560" s="363"/>
      <c r="M560" s="363"/>
      <c r="N560" s="363"/>
      <c r="O560" s="363"/>
      <c r="P560" s="363"/>
      <c r="Q560" s="363"/>
      <c r="R560" s="363"/>
      <c r="S560" s="363"/>
      <c r="T560" s="363"/>
      <c r="U560" s="363"/>
      <c r="V560" s="363"/>
      <c r="W560" s="363"/>
      <c r="X560" s="363"/>
      <c r="Y560" s="363"/>
      <c r="Z560" s="363"/>
    </row>
    <row r="561" spans="1:26" ht="25">
      <c r="A561" s="158"/>
      <c r="B561" s="69"/>
      <c r="C561" s="69" t="s">
        <v>1442</v>
      </c>
      <c r="D561" s="206">
        <v>2</v>
      </c>
      <c r="E561" s="206" t="s">
        <v>599</v>
      </c>
      <c r="F561" s="93"/>
      <c r="G561" s="93"/>
      <c r="H561" s="575"/>
      <c r="I561" s="300"/>
      <c r="J561" s="300"/>
      <c r="K561" s="77"/>
      <c r="L561" s="363"/>
      <c r="M561" s="363"/>
      <c r="N561" s="363"/>
      <c r="O561" s="363"/>
      <c r="P561" s="363"/>
      <c r="Q561" s="363"/>
      <c r="R561" s="363"/>
      <c r="S561" s="363"/>
      <c r="T561" s="363"/>
      <c r="U561" s="363"/>
      <c r="V561" s="363"/>
      <c r="W561" s="363"/>
      <c r="X561" s="363"/>
      <c r="Y561" s="363"/>
      <c r="Z561" s="363"/>
    </row>
    <row r="562" spans="1:26" ht="75">
      <c r="A562" s="158" t="s">
        <v>2483</v>
      </c>
      <c r="B562" s="69" t="s">
        <v>3023</v>
      </c>
      <c r="C562" s="478" t="s">
        <v>1445</v>
      </c>
      <c r="D562" s="206">
        <v>2</v>
      </c>
      <c r="E562" s="206" t="s">
        <v>599</v>
      </c>
      <c r="F562" s="69" t="s">
        <v>1446</v>
      </c>
      <c r="G562" s="93"/>
      <c r="H562" s="575"/>
      <c r="I562" s="300"/>
      <c r="J562" s="300"/>
      <c r="K562" s="77"/>
      <c r="L562" s="363"/>
      <c r="M562" s="363"/>
      <c r="N562" s="363"/>
      <c r="O562" s="363"/>
      <c r="P562" s="363"/>
      <c r="Q562" s="363"/>
      <c r="R562" s="363"/>
      <c r="S562" s="363"/>
      <c r="T562" s="363"/>
      <c r="U562" s="363"/>
      <c r="V562" s="363"/>
      <c r="W562" s="363"/>
      <c r="X562" s="363"/>
      <c r="Y562" s="363"/>
      <c r="Z562" s="363"/>
    </row>
    <row r="563" spans="1:26" ht="50">
      <c r="A563" s="158" t="s">
        <v>1447</v>
      </c>
      <c r="B563" s="599" t="s">
        <v>3024</v>
      </c>
      <c r="C563" s="93" t="s">
        <v>1449</v>
      </c>
      <c r="D563" s="206">
        <v>2</v>
      </c>
      <c r="E563" s="206" t="s">
        <v>599</v>
      </c>
      <c r="F563" s="93"/>
      <c r="G563" s="93"/>
      <c r="H563" s="575"/>
      <c r="I563" s="300"/>
      <c r="J563" s="300"/>
      <c r="K563" s="77"/>
      <c r="L563" s="363"/>
      <c r="M563" s="363"/>
      <c r="N563" s="363"/>
      <c r="O563" s="363"/>
      <c r="P563" s="363"/>
      <c r="Q563" s="363"/>
      <c r="R563" s="363"/>
      <c r="S563" s="363"/>
      <c r="T563" s="363"/>
      <c r="U563" s="363"/>
      <c r="V563" s="363"/>
      <c r="W563" s="363"/>
      <c r="X563" s="363"/>
      <c r="Y563" s="363"/>
      <c r="Z563" s="363"/>
    </row>
    <row r="564" spans="1:26" ht="25">
      <c r="A564" s="158" t="s">
        <v>263</v>
      </c>
      <c r="B564" s="1629" t="s">
        <v>3025</v>
      </c>
      <c r="C564" s="1701"/>
      <c r="D564" s="1701"/>
      <c r="E564" s="1701"/>
      <c r="F564" s="1702"/>
      <c r="G564" s="1703"/>
      <c r="H564" s="580"/>
      <c r="I564" s="300">
        <f>SUM(D565:D573)</f>
        <v>18</v>
      </c>
      <c r="J564" s="300">
        <f>COUNT(D565:D573)*2</f>
        <v>18</v>
      </c>
      <c r="K564" s="77"/>
      <c r="L564" s="363"/>
      <c r="M564" s="363"/>
      <c r="N564" s="363"/>
      <c r="O564" s="363"/>
      <c r="P564" s="363"/>
      <c r="Q564" s="363"/>
      <c r="R564" s="363"/>
      <c r="S564" s="363"/>
      <c r="T564" s="363"/>
      <c r="U564" s="363"/>
      <c r="V564" s="363"/>
      <c r="W564" s="363"/>
      <c r="X564" s="363"/>
      <c r="Y564" s="363"/>
      <c r="Z564" s="363"/>
    </row>
    <row r="565" spans="1:26" ht="50">
      <c r="A565" s="158" t="s">
        <v>2484</v>
      </c>
      <c r="B565" s="69" t="s">
        <v>1451</v>
      </c>
      <c r="C565" s="69" t="s">
        <v>1452</v>
      </c>
      <c r="D565" s="206">
        <v>2</v>
      </c>
      <c r="E565" s="206" t="s">
        <v>469</v>
      </c>
      <c r="F565" s="93" t="s">
        <v>3450</v>
      </c>
      <c r="G565" s="93"/>
      <c r="H565" s="575"/>
      <c r="I565" s="300"/>
      <c r="J565" s="300"/>
      <c r="K565" s="77"/>
      <c r="L565" s="363"/>
      <c r="M565" s="363"/>
      <c r="N565" s="363"/>
      <c r="O565" s="363"/>
      <c r="P565" s="363"/>
      <c r="Q565" s="363"/>
      <c r="R565" s="363"/>
      <c r="S565" s="363"/>
      <c r="T565" s="363"/>
      <c r="U565" s="363"/>
      <c r="V565" s="363"/>
      <c r="W565" s="363"/>
      <c r="X565" s="363"/>
      <c r="Y565" s="363"/>
      <c r="Z565" s="363"/>
    </row>
    <row r="566" spans="1:26" ht="50">
      <c r="A566" s="158"/>
      <c r="B566" s="69"/>
      <c r="C566" s="69" t="s">
        <v>1454</v>
      </c>
      <c r="D566" s="206">
        <v>2</v>
      </c>
      <c r="E566" s="206" t="s">
        <v>506</v>
      </c>
      <c r="F566" s="93" t="s">
        <v>1455</v>
      </c>
      <c r="G566" s="93"/>
      <c r="H566" s="575"/>
      <c r="I566" s="300"/>
      <c r="J566" s="300"/>
      <c r="K566" s="77"/>
      <c r="L566" s="363"/>
      <c r="M566" s="363"/>
      <c r="N566" s="363"/>
      <c r="O566" s="363"/>
      <c r="P566" s="363"/>
      <c r="Q566" s="363"/>
      <c r="R566" s="363"/>
      <c r="S566" s="363"/>
      <c r="T566" s="363"/>
      <c r="U566" s="363"/>
      <c r="V566" s="363"/>
      <c r="W566" s="363"/>
      <c r="X566" s="363"/>
      <c r="Y566" s="363"/>
      <c r="Z566" s="363"/>
    </row>
    <row r="567" spans="1:26" ht="50">
      <c r="A567" s="158"/>
      <c r="B567" s="69"/>
      <c r="C567" s="69" t="s">
        <v>1456</v>
      </c>
      <c r="D567" s="206">
        <v>2</v>
      </c>
      <c r="E567" s="206" t="s">
        <v>506</v>
      </c>
      <c r="F567" s="93" t="s">
        <v>1457</v>
      </c>
      <c r="G567" s="93"/>
      <c r="H567" s="575"/>
      <c r="I567" s="300"/>
      <c r="J567" s="300"/>
      <c r="K567" s="77"/>
      <c r="L567" s="363"/>
      <c r="M567" s="363"/>
      <c r="N567" s="363"/>
      <c r="O567" s="363"/>
      <c r="P567" s="363"/>
      <c r="Q567" s="363"/>
      <c r="R567" s="363"/>
      <c r="S567" s="363"/>
      <c r="T567" s="363"/>
      <c r="U567" s="363"/>
      <c r="V567" s="363"/>
      <c r="W567" s="363"/>
      <c r="X567" s="363"/>
      <c r="Y567" s="363"/>
      <c r="Z567" s="363"/>
    </row>
    <row r="568" spans="1:26" ht="50">
      <c r="A568" s="158"/>
      <c r="B568" s="69"/>
      <c r="C568" s="69" t="s">
        <v>1458</v>
      </c>
      <c r="D568" s="206">
        <v>2</v>
      </c>
      <c r="E568" s="206" t="s">
        <v>506</v>
      </c>
      <c r="F568" s="93" t="s">
        <v>1459</v>
      </c>
      <c r="G568" s="93"/>
      <c r="H568" s="575"/>
      <c r="I568" s="300"/>
      <c r="J568" s="300"/>
      <c r="K568" s="77"/>
      <c r="L568" s="363"/>
      <c r="M568" s="363"/>
      <c r="N568" s="363"/>
      <c r="O568" s="363"/>
      <c r="P568" s="363"/>
      <c r="Q568" s="363"/>
      <c r="R568" s="363"/>
      <c r="S568" s="363"/>
      <c r="T568" s="363"/>
      <c r="U568" s="363"/>
      <c r="V568" s="363"/>
      <c r="W568" s="363"/>
      <c r="X568" s="363"/>
      <c r="Y568" s="363"/>
      <c r="Z568" s="363"/>
    </row>
    <row r="569" spans="1:26" ht="75">
      <c r="A569" s="158"/>
      <c r="B569" s="69"/>
      <c r="C569" s="69" t="s">
        <v>1460</v>
      </c>
      <c r="D569" s="206">
        <v>2</v>
      </c>
      <c r="E569" s="206" t="s">
        <v>469</v>
      </c>
      <c r="F569" s="93" t="s">
        <v>1461</v>
      </c>
      <c r="G569" s="93"/>
      <c r="H569" s="575"/>
      <c r="I569" s="300"/>
      <c r="J569" s="300"/>
      <c r="K569" s="77"/>
      <c r="L569" s="363"/>
      <c r="M569" s="363"/>
      <c r="N569" s="363"/>
      <c r="O569" s="363"/>
      <c r="P569" s="363"/>
      <c r="Q569" s="363"/>
      <c r="R569" s="363"/>
      <c r="S569" s="363"/>
      <c r="T569" s="363"/>
      <c r="U569" s="363"/>
      <c r="V569" s="363"/>
      <c r="W569" s="363"/>
      <c r="X569" s="363"/>
      <c r="Y569" s="363"/>
      <c r="Z569" s="363"/>
    </row>
    <row r="570" spans="1:26" ht="75">
      <c r="A570" s="158" t="s">
        <v>2485</v>
      </c>
      <c r="B570" s="69" t="s">
        <v>3031</v>
      </c>
      <c r="C570" s="69" t="s">
        <v>1464</v>
      </c>
      <c r="D570" s="206">
        <v>2</v>
      </c>
      <c r="E570" s="206" t="s">
        <v>387</v>
      </c>
      <c r="F570" s="93" t="s">
        <v>1465</v>
      </c>
      <c r="G570" s="93"/>
      <c r="H570" s="575"/>
      <c r="I570" s="300"/>
      <c r="J570" s="300"/>
      <c r="K570" s="77"/>
      <c r="L570" s="77"/>
      <c r="M570" s="77"/>
      <c r="N570" s="77"/>
      <c r="O570" s="77"/>
      <c r="P570" s="77"/>
      <c r="Q570" s="77"/>
      <c r="R570" s="77"/>
      <c r="S570" s="77"/>
      <c r="T570" s="77"/>
      <c r="U570" s="77"/>
      <c r="V570" s="77"/>
      <c r="W570" s="77"/>
      <c r="X570" s="77"/>
      <c r="Y570" s="77"/>
      <c r="Z570" s="77"/>
    </row>
    <row r="571" spans="1:26" ht="25">
      <c r="A571" s="158"/>
      <c r="B571" s="69"/>
      <c r="C571" s="69" t="s">
        <v>1466</v>
      </c>
      <c r="D571" s="206">
        <v>2</v>
      </c>
      <c r="E571" s="206" t="s">
        <v>549</v>
      </c>
      <c r="F571" s="93"/>
      <c r="G571" s="93"/>
      <c r="H571" s="575"/>
      <c r="I571" s="300"/>
      <c r="J571" s="300"/>
      <c r="K571" s="77"/>
      <c r="L571" s="77"/>
      <c r="M571" s="77"/>
      <c r="N571" s="77"/>
      <c r="O571" s="77"/>
      <c r="P571" s="77"/>
      <c r="Q571" s="77"/>
      <c r="R571" s="77"/>
      <c r="S571" s="77"/>
      <c r="T571" s="77"/>
      <c r="U571" s="77"/>
      <c r="V571" s="77"/>
      <c r="W571" s="77"/>
      <c r="X571" s="77"/>
      <c r="Y571" s="77"/>
      <c r="Z571" s="77"/>
    </row>
    <row r="572" spans="1:26" ht="75">
      <c r="A572" s="158" t="s">
        <v>2486</v>
      </c>
      <c r="B572" s="69" t="s">
        <v>3034</v>
      </c>
      <c r="C572" s="69"/>
      <c r="D572" s="206">
        <v>2</v>
      </c>
      <c r="E572" s="206" t="s">
        <v>469</v>
      </c>
      <c r="F572" s="93"/>
      <c r="G572" s="93"/>
      <c r="H572" s="575"/>
      <c r="I572" s="300"/>
      <c r="J572" s="300"/>
      <c r="K572" s="77"/>
      <c r="L572" s="77"/>
      <c r="M572" s="77"/>
      <c r="N572" s="77"/>
      <c r="O572" s="77"/>
      <c r="P572" s="77"/>
      <c r="Q572" s="77"/>
      <c r="R572" s="77"/>
      <c r="S572" s="77"/>
      <c r="T572" s="77"/>
      <c r="U572" s="77"/>
      <c r="V572" s="77"/>
      <c r="W572" s="77"/>
      <c r="X572" s="77"/>
      <c r="Y572" s="77"/>
      <c r="Z572" s="77"/>
    </row>
    <row r="573" spans="1:26" ht="75">
      <c r="A573" s="158"/>
      <c r="B573" s="69"/>
      <c r="C573" s="69"/>
      <c r="D573" s="206">
        <v>2</v>
      </c>
      <c r="E573" s="206" t="s">
        <v>506</v>
      </c>
      <c r="F573" s="93" t="s">
        <v>1471</v>
      </c>
      <c r="G573" s="93"/>
      <c r="H573" s="575"/>
      <c r="I573" s="300"/>
      <c r="J573" s="300"/>
      <c r="K573" s="77"/>
      <c r="L573" s="77"/>
      <c r="M573" s="77"/>
      <c r="N573" s="77"/>
      <c r="O573" s="77"/>
      <c r="P573" s="77"/>
      <c r="Q573" s="77"/>
      <c r="R573" s="77"/>
      <c r="S573" s="77"/>
      <c r="T573" s="77"/>
      <c r="U573" s="77"/>
      <c r="V573" s="77"/>
      <c r="W573" s="77"/>
      <c r="X573" s="77"/>
      <c r="Y573" s="77"/>
      <c r="Z573" s="77"/>
    </row>
    <row r="574" spans="1:26" ht="25">
      <c r="A574" s="158" t="s">
        <v>264</v>
      </c>
      <c r="B574" s="1629" t="s">
        <v>3039</v>
      </c>
      <c r="C574" s="1701"/>
      <c r="D574" s="1701"/>
      <c r="E574" s="1701"/>
      <c r="F574" s="1702"/>
      <c r="G574" s="1703"/>
      <c r="H574" s="580"/>
      <c r="I574" s="300">
        <f>SUM(D575:D578)</f>
        <v>8</v>
      </c>
      <c r="J574" s="300">
        <f>COUNT(D575:D578)*2</f>
        <v>8</v>
      </c>
      <c r="K574" s="77"/>
      <c r="L574" s="77"/>
      <c r="M574" s="77"/>
      <c r="N574" s="77"/>
      <c r="O574" s="77"/>
      <c r="P574" s="77"/>
      <c r="Q574" s="77"/>
      <c r="R574" s="77"/>
      <c r="S574" s="77"/>
      <c r="T574" s="77"/>
      <c r="U574" s="77"/>
      <c r="V574" s="77"/>
      <c r="W574" s="77"/>
      <c r="X574" s="77"/>
      <c r="Y574" s="77"/>
      <c r="Z574" s="77"/>
    </row>
    <row r="575" spans="1:26" ht="75">
      <c r="A575" s="158" t="s">
        <v>2487</v>
      </c>
      <c r="B575" s="69" t="s">
        <v>3040</v>
      </c>
      <c r="C575" s="93" t="s">
        <v>1474</v>
      </c>
      <c r="D575" s="206">
        <v>2</v>
      </c>
      <c r="E575" s="206" t="s">
        <v>506</v>
      </c>
      <c r="F575" s="93"/>
      <c r="G575" s="93"/>
      <c r="H575" s="575"/>
      <c r="I575" s="300"/>
      <c r="J575" s="300"/>
      <c r="K575" s="77"/>
      <c r="L575" s="77"/>
      <c r="M575" s="77"/>
      <c r="N575" s="77"/>
      <c r="O575" s="77"/>
      <c r="P575" s="77"/>
      <c r="Q575" s="77"/>
      <c r="R575" s="77"/>
      <c r="S575" s="77"/>
      <c r="T575" s="77"/>
      <c r="U575" s="77"/>
      <c r="V575" s="77"/>
      <c r="W575" s="77"/>
      <c r="X575" s="77"/>
      <c r="Y575" s="77"/>
      <c r="Z575" s="77"/>
    </row>
    <row r="576" spans="1:26" ht="25">
      <c r="A576" s="158"/>
      <c r="B576" s="69"/>
      <c r="C576" s="93" t="s">
        <v>1475</v>
      </c>
      <c r="D576" s="206">
        <v>2</v>
      </c>
      <c r="E576" s="206" t="s">
        <v>506</v>
      </c>
      <c r="F576" s="93"/>
      <c r="G576" s="93"/>
      <c r="H576" s="575"/>
      <c r="I576" s="300"/>
      <c r="J576" s="300"/>
      <c r="K576" s="77"/>
      <c r="L576" s="77"/>
      <c r="M576" s="77"/>
      <c r="N576" s="77"/>
      <c r="O576" s="77"/>
      <c r="P576" s="77"/>
      <c r="Q576" s="77"/>
      <c r="R576" s="77"/>
      <c r="S576" s="77"/>
      <c r="T576" s="77"/>
      <c r="U576" s="77"/>
      <c r="V576" s="77"/>
      <c r="W576" s="77"/>
      <c r="X576" s="77"/>
      <c r="Y576" s="77"/>
      <c r="Z576" s="77"/>
    </row>
    <row r="577" spans="1:26" ht="75">
      <c r="A577" s="158" t="s">
        <v>2488</v>
      </c>
      <c r="B577" s="69" t="s">
        <v>3051</v>
      </c>
      <c r="C577" s="93" t="s">
        <v>1479</v>
      </c>
      <c r="D577" s="206">
        <v>2</v>
      </c>
      <c r="E577" s="206" t="s">
        <v>506</v>
      </c>
      <c r="F577" s="93"/>
      <c r="G577" s="93"/>
      <c r="H577" s="575"/>
      <c r="I577" s="300"/>
      <c r="J577" s="300"/>
      <c r="K577" s="77"/>
      <c r="L577" s="77"/>
      <c r="M577" s="77"/>
      <c r="N577" s="77"/>
      <c r="O577" s="77"/>
      <c r="P577" s="77"/>
      <c r="Q577" s="77"/>
      <c r="R577" s="77"/>
      <c r="S577" s="77"/>
      <c r="T577" s="77"/>
      <c r="U577" s="77"/>
      <c r="V577" s="77"/>
      <c r="W577" s="77"/>
      <c r="X577" s="77"/>
      <c r="Y577" s="77"/>
      <c r="Z577" s="77"/>
    </row>
    <row r="578" spans="1:26" ht="50">
      <c r="A578" s="158"/>
      <c r="B578" s="69"/>
      <c r="C578" s="93" t="s">
        <v>2489</v>
      </c>
      <c r="D578" s="206">
        <v>2</v>
      </c>
      <c r="E578" s="206" t="s">
        <v>549</v>
      </c>
      <c r="F578" s="93"/>
      <c r="G578" s="93"/>
      <c r="H578" s="575"/>
      <c r="I578" s="300"/>
      <c r="J578" s="300"/>
      <c r="K578" s="77"/>
      <c r="L578" s="77"/>
      <c r="M578" s="77"/>
      <c r="N578" s="77"/>
      <c r="O578" s="77"/>
      <c r="P578" s="77"/>
      <c r="Q578" s="77"/>
      <c r="R578" s="77"/>
      <c r="S578" s="77"/>
      <c r="T578" s="77"/>
      <c r="U578" s="77"/>
      <c r="V578" s="77"/>
      <c r="W578" s="77"/>
      <c r="X578" s="77"/>
      <c r="Y578" s="77"/>
      <c r="Z578" s="77"/>
    </row>
    <row r="579" spans="1:26" ht="25">
      <c r="A579" s="158" t="s">
        <v>265</v>
      </c>
      <c r="B579" s="1629" t="s">
        <v>3053</v>
      </c>
      <c r="C579" s="1701"/>
      <c r="D579" s="1701"/>
      <c r="E579" s="1701"/>
      <c r="F579" s="1702"/>
      <c r="G579" s="1703"/>
      <c r="H579" s="580"/>
      <c r="I579" s="300">
        <f>SUM(D580:D588)</f>
        <v>18</v>
      </c>
      <c r="J579" s="300">
        <f>COUNT(D580:D588)*2</f>
        <v>18</v>
      </c>
      <c r="K579" s="77"/>
      <c r="L579" s="77"/>
      <c r="M579" s="77"/>
      <c r="N579" s="77"/>
      <c r="O579" s="77"/>
      <c r="P579" s="77"/>
      <c r="Q579" s="77"/>
      <c r="R579" s="77"/>
      <c r="S579" s="77"/>
      <c r="T579" s="77"/>
      <c r="U579" s="77"/>
      <c r="V579" s="77"/>
      <c r="W579" s="77"/>
      <c r="X579" s="77"/>
      <c r="Y579" s="77"/>
      <c r="Z579" s="77"/>
    </row>
    <row r="580" spans="1:26" ht="125">
      <c r="A580" s="158" t="s">
        <v>2490</v>
      </c>
      <c r="B580" s="69" t="s">
        <v>3054</v>
      </c>
      <c r="C580" s="69" t="s">
        <v>1484</v>
      </c>
      <c r="D580" s="206">
        <v>2</v>
      </c>
      <c r="E580" s="206" t="s">
        <v>387</v>
      </c>
      <c r="F580" s="69" t="s">
        <v>3451</v>
      </c>
      <c r="G580" s="69"/>
      <c r="H580" s="77"/>
      <c r="I580" s="300"/>
      <c r="J580" s="300"/>
      <c r="K580" s="77"/>
      <c r="L580" s="77"/>
      <c r="M580" s="77"/>
      <c r="N580" s="77"/>
      <c r="O580" s="77"/>
      <c r="P580" s="77"/>
      <c r="Q580" s="77"/>
      <c r="R580" s="77"/>
      <c r="S580" s="77"/>
      <c r="T580" s="77"/>
      <c r="U580" s="77"/>
      <c r="V580" s="77"/>
      <c r="W580" s="77"/>
      <c r="X580" s="77"/>
      <c r="Y580" s="77"/>
      <c r="Z580" s="77"/>
    </row>
    <row r="581" spans="1:26" ht="200">
      <c r="A581" s="158"/>
      <c r="B581" s="69"/>
      <c r="C581" s="69" t="s">
        <v>2491</v>
      </c>
      <c r="D581" s="206">
        <v>2</v>
      </c>
      <c r="E581" s="206" t="s">
        <v>387</v>
      </c>
      <c r="F581" s="69" t="s">
        <v>3452</v>
      </c>
      <c r="G581" s="69"/>
      <c r="H581" s="77"/>
      <c r="I581" s="300"/>
      <c r="J581" s="300"/>
      <c r="K581" s="77"/>
      <c r="L581" s="77"/>
      <c r="M581" s="77"/>
      <c r="N581" s="77"/>
      <c r="O581" s="77"/>
      <c r="P581" s="77"/>
      <c r="Q581" s="77"/>
      <c r="R581" s="77"/>
      <c r="S581" s="77"/>
      <c r="T581" s="77"/>
      <c r="U581" s="77"/>
      <c r="V581" s="77"/>
      <c r="W581" s="77"/>
      <c r="X581" s="77"/>
      <c r="Y581" s="77"/>
      <c r="Z581" s="77"/>
    </row>
    <row r="582" spans="1:26" ht="25">
      <c r="A582" s="158"/>
      <c r="B582" s="69"/>
      <c r="C582" s="69" t="s">
        <v>1488</v>
      </c>
      <c r="D582" s="206">
        <v>2</v>
      </c>
      <c r="E582" s="206" t="s">
        <v>387</v>
      </c>
      <c r="F582" s="69" t="s">
        <v>1489</v>
      </c>
      <c r="G582" s="69"/>
      <c r="H582" s="77"/>
      <c r="I582" s="300"/>
      <c r="J582" s="300"/>
      <c r="K582" s="77"/>
      <c r="L582" s="77"/>
      <c r="M582" s="77"/>
      <c r="N582" s="77"/>
      <c r="O582" s="77"/>
      <c r="P582" s="77"/>
      <c r="Q582" s="77"/>
      <c r="R582" s="77"/>
      <c r="S582" s="77"/>
      <c r="T582" s="77"/>
      <c r="U582" s="77"/>
      <c r="V582" s="77"/>
      <c r="W582" s="77"/>
      <c r="X582" s="77"/>
      <c r="Y582" s="77"/>
      <c r="Z582" s="77"/>
    </row>
    <row r="583" spans="1:26" ht="50">
      <c r="A583" s="158"/>
      <c r="B583" s="69"/>
      <c r="C583" s="69" t="s">
        <v>1490</v>
      </c>
      <c r="D583" s="206">
        <v>2</v>
      </c>
      <c r="E583" s="206" t="s">
        <v>387</v>
      </c>
      <c r="F583" s="69" t="s">
        <v>1491</v>
      </c>
      <c r="G583" s="69"/>
      <c r="H583" s="77"/>
      <c r="I583" s="300"/>
      <c r="J583" s="300"/>
      <c r="K583" s="77"/>
      <c r="L583" s="77"/>
      <c r="M583" s="77"/>
      <c r="N583" s="77"/>
      <c r="O583" s="77"/>
      <c r="P583" s="77"/>
      <c r="Q583" s="77"/>
      <c r="R583" s="77"/>
      <c r="S583" s="77"/>
      <c r="T583" s="77"/>
      <c r="U583" s="77"/>
      <c r="V583" s="77"/>
      <c r="W583" s="77"/>
      <c r="X583" s="77"/>
      <c r="Y583" s="77"/>
      <c r="Z583" s="77"/>
    </row>
    <row r="584" spans="1:26" ht="50">
      <c r="A584" s="158"/>
      <c r="B584" s="69"/>
      <c r="C584" s="69" t="s">
        <v>1492</v>
      </c>
      <c r="D584" s="206">
        <v>2</v>
      </c>
      <c r="E584" s="206" t="s">
        <v>387</v>
      </c>
      <c r="F584" s="69" t="s">
        <v>1493</v>
      </c>
      <c r="G584" s="69"/>
      <c r="H584" s="77"/>
      <c r="I584" s="300"/>
      <c r="J584" s="300"/>
      <c r="K584" s="77"/>
      <c r="L584" s="77"/>
      <c r="M584" s="77"/>
      <c r="N584" s="77"/>
      <c r="O584" s="77"/>
      <c r="P584" s="77"/>
      <c r="Q584" s="77"/>
      <c r="R584" s="77"/>
      <c r="S584" s="77"/>
      <c r="T584" s="77"/>
      <c r="U584" s="77"/>
      <c r="V584" s="77"/>
      <c r="W584" s="77"/>
      <c r="X584" s="77"/>
      <c r="Y584" s="77"/>
      <c r="Z584" s="77"/>
    </row>
    <row r="585" spans="1:26" ht="25">
      <c r="A585" s="158"/>
      <c r="B585" s="69"/>
      <c r="C585" s="454" t="s">
        <v>1494</v>
      </c>
      <c r="D585" s="206">
        <v>2</v>
      </c>
      <c r="E585" s="206" t="s">
        <v>387</v>
      </c>
      <c r="F585" s="69"/>
      <c r="G585" s="69"/>
      <c r="H585" s="77"/>
      <c r="I585" s="300"/>
      <c r="J585" s="300"/>
      <c r="K585" s="77"/>
      <c r="L585" s="77"/>
      <c r="M585" s="77"/>
      <c r="N585" s="77"/>
      <c r="O585" s="77"/>
      <c r="P585" s="77"/>
      <c r="Q585" s="77"/>
      <c r="R585" s="77"/>
      <c r="S585" s="77"/>
      <c r="T585" s="77"/>
      <c r="U585" s="77"/>
      <c r="V585" s="77"/>
      <c r="W585" s="77"/>
      <c r="X585" s="77"/>
      <c r="Y585" s="77"/>
      <c r="Z585" s="77"/>
    </row>
    <row r="586" spans="1:26" ht="100">
      <c r="A586" s="158" t="s">
        <v>2493</v>
      </c>
      <c r="B586" s="69" t="s">
        <v>3059</v>
      </c>
      <c r="C586" s="454" t="s">
        <v>1497</v>
      </c>
      <c r="D586" s="206">
        <v>2</v>
      </c>
      <c r="E586" s="608" t="s">
        <v>506</v>
      </c>
      <c r="F586" s="69" t="s">
        <v>1498</v>
      </c>
      <c r="G586" s="69"/>
      <c r="H586" s="77"/>
      <c r="I586" s="300"/>
      <c r="J586" s="300"/>
      <c r="K586" s="77"/>
      <c r="L586" s="363"/>
      <c r="M586" s="363"/>
      <c r="N586" s="363"/>
      <c r="O586" s="363"/>
      <c r="P586" s="363"/>
      <c r="Q586" s="363"/>
      <c r="R586" s="363"/>
      <c r="S586" s="363"/>
      <c r="T586" s="363"/>
      <c r="U586" s="363"/>
      <c r="V586" s="363"/>
      <c r="W586" s="363"/>
      <c r="X586" s="363"/>
      <c r="Y586" s="363"/>
      <c r="Z586" s="363"/>
    </row>
    <row r="587" spans="1:26" ht="75">
      <c r="A587" s="158"/>
      <c r="B587" s="69"/>
      <c r="C587" s="454" t="s">
        <v>1499</v>
      </c>
      <c r="D587" s="206">
        <v>2</v>
      </c>
      <c r="E587" s="608" t="s">
        <v>506</v>
      </c>
      <c r="F587" s="69" t="s">
        <v>1500</v>
      </c>
      <c r="G587" s="69"/>
      <c r="H587" s="77"/>
      <c r="I587" s="300"/>
      <c r="J587" s="300"/>
      <c r="K587" s="77"/>
      <c r="L587" s="363"/>
      <c r="M587" s="363"/>
      <c r="N587" s="363"/>
      <c r="O587" s="363"/>
      <c r="P587" s="363"/>
      <c r="Q587" s="363"/>
      <c r="R587" s="363"/>
      <c r="S587" s="363"/>
      <c r="T587" s="363"/>
      <c r="U587" s="363"/>
      <c r="V587" s="363"/>
      <c r="W587" s="363"/>
      <c r="X587" s="363"/>
      <c r="Y587" s="363"/>
      <c r="Z587" s="363"/>
    </row>
    <row r="588" spans="1:26" ht="25">
      <c r="A588" s="158"/>
      <c r="B588" s="69"/>
      <c r="C588" s="69" t="s">
        <v>1503</v>
      </c>
      <c r="D588" s="206">
        <v>2</v>
      </c>
      <c r="E588" s="608" t="s">
        <v>506</v>
      </c>
      <c r="F588" s="69"/>
      <c r="G588" s="69"/>
      <c r="H588" s="77"/>
      <c r="I588" s="300"/>
      <c r="J588" s="300"/>
      <c r="K588" s="77"/>
      <c r="L588" s="363"/>
      <c r="M588" s="363"/>
      <c r="N588" s="363"/>
      <c r="O588" s="363"/>
      <c r="P588" s="363"/>
      <c r="Q588" s="363"/>
      <c r="R588" s="363"/>
      <c r="S588" s="363"/>
      <c r="T588" s="363"/>
      <c r="U588" s="363"/>
      <c r="V588" s="363"/>
      <c r="W588" s="363"/>
      <c r="X588" s="363"/>
      <c r="Y588" s="363"/>
      <c r="Z588" s="363"/>
    </row>
    <row r="589" spans="1:26" ht="25">
      <c r="A589" s="158" t="s">
        <v>266</v>
      </c>
      <c r="B589" s="1629" t="s">
        <v>164</v>
      </c>
      <c r="C589" s="1701"/>
      <c r="D589" s="1701"/>
      <c r="E589" s="1701"/>
      <c r="F589" s="1702"/>
      <c r="G589" s="1703"/>
      <c r="H589" s="580"/>
      <c r="I589" s="300">
        <f>SUM(D591:D598)</f>
        <v>16</v>
      </c>
      <c r="J589" s="300">
        <f>COUNT(D591:D598)*2</f>
        <v>16</v>
      </c>
      <c r="K589" s="77"/>
      <c r="L589" s="363"/>
      <c r="M589" s="363"/>
      <c r="N589" s="363"/>
      <c r="O589" s="363"/>
      <c r="P589" s="363"/>
      <c r="Q589" s="363"/>
      <c r="R589" s="363"/>
      <c r="S589" s="363"/>
      <c r="T589" s="363"/>
      <c r="U589" s="363"/>
      <c r="V589" s="363"/>
      <c r="W589" s="363"/>
      <c r="X589" s="363"/>
      <c r="Y589" s="363"/>
      <c r="Z589" s="363"/>
    </row>
    <row r="590" spans="1:26" ht="28.5" hidden="1" customHeight="1">
      <c r="A590" s="618" t="s">
        <v>2495</v>
      </c>
      <c r="B590" s="150" t="s">
        <v>1505</v>
      </c>
      <c r="C590" s="179"/>
      <c r="D590" s="370"/>
      <c r="E590" s="125"/>
      <c r="F590" s="125"/>
      <c r="G590" s="125"/>
      <c r="H590" s="617"/>
      <c r="I590" s="105"/>
      <c r="J590" s="105"/>
      <c r="K590" s="105"/>
      <c r="L590" s="106"/>
      <c r="M590" s="106"/>
      <c r="N590" s="106"/>
      <c r="O590" s="106"/>
      <c r="P590" s="106"/>
      <c r="Q590" s="106"/>
      <c r="R590" s="106"/>
      <c r="S590" s="106"/>
      <c r="T590" s="106"/>
      <c r="U590" s="106"/>
      <c r="V590" s="106"/>
      <c r="W590" s="106"/>
      <c r="X590" s="106"/>
      <c r="Y590" s="106"/>
      <c r="Z590" s="106"/>
    </row>
    <row r="591" spans="1:26" ht="75">
      <c r="A591" s="158" t="s">
        <v>2499</v>
      </c>
      <c r="B591" s="69" t="s">
        <v>3066</v>
      </c>
      <c r="C591" s="69" t="s">
        <v>1509</v>
      </c>
      <c r="D591" s="206">
        <v>2</v>
      </c>
      <c r="E591" s="206" t="s">
        <v>506</v>
      </c>
      <c r="F591" s="69" t="s">
        <v>1510</v>
      </c>
      <c r="G591" s="69"/>
      <c r="H591" s="77"/>
      <c r="I591" s="300"/>
      <c r="J591" s="300"/>
      <c r="K591" s="77"/>
      <c r="L591" s="363"/>
      <c r="M591" s="363"/>
      <c r="N591" s="363"/>
      <c r="O591" s="363"/>
      <c r="P591" s="363"/>
      <c r="Q591" s="363"/>
      <c r="R591" s="363"/>
      <c r="S591" s="363"/>
      <c r="T591" s="363"/>
      <c r="U591" s="363"/>
      <c r="V591" s="363"/>
      <c r="W591" s="363"/>
      <c r="X591" s="363"/>
      <c r="Y591" s="363"/>
      <c r="Z591" s="363"/>
    </row>
    <row r="592" spans="1:26" ht="50">
      <c r="A592" s="158"/>
      <c r="B592" s="69"/>
      <c r="C592" s="69" t="s">
        <v>1511</v>
      </c>
      <c r="D592" s="206">
        <v>2</v>
      </c>
      <c r="E592" s="206" t="s">
        <v>506</v>
      </c>
      <c r="F592" s="69" t="s">
        <v>1512</v>
      </c>
      <c r="G592" s="69"/>
      <c r="H592" s="77"/>
      <c r="I592" s="300"/>
      <c r="J592" s="300"/>
      <c r="K592" s="77"/>
      <c r="L592" s="363"/>
      <c r="M592" s="363"/>
      <c r="N592" s="363"/>
      <c r="O592" s="363"/>
      <c r="P592" s="363"/>
      <c r="Q592" s="363"/>
      <c r="R592" s="363"/>
      <c r="S592" s="363"/>
      <c r="T592" s="363"/>
      <c r="U592" s="363"/>
      <c r="V592" s="363"/>
      <c r="W592" s="363"/>
      <c r="X592" s="363"/>
      <c r="Y592" s="363"/>
      <c r="Z592" s="363"/>
    </row>
    <row r="593" spans="1:26" ht="100">
      <c r="A593" s="158" t="s">
        <v>2500</v>
      </c>
      <c r="B593" s="69" t="s">
        <v>3069</v>
      </c>
      <c r="C593" s="69" t="s">
        <v>1515</v>
      </c>
      <c r="D593" s="206">
        <v>2</v>
      </c>
      <c r="E593" s="206" t="s">
        <v>599</v>
      </c>
      <c r="F593" s="69"/>
      <c r="G593" s="69"/>
      <c r="H593" s="77"/>
      <c r="I593" s="300"/>
      <c r="J593" s="300"/>
      <c r="K593" s="77"/>
      <c r="L593" s="363"/>
      <c r="M593" s="363"/>
      <c r="N593" s="363"/>
      <c r="O593" s="363"/>
      <c r="P593" s="363"/>
      <c r="Q593" s="363"/>
      <c r="R593" s="363"/>
      <c r="S593" s="363"/>
      <c r="T593" s="363"/>
      <c r="U593" s="363"/>
      <c r="V593" s="363"/>
      <c r="W593" s="363"/>
      <c r="X593" s="363"/>
      <c r="Y593" s="363"/>
      <c r="Z593" s="363"/>
    </row>
    <row r="594" spans="1:26" ht="50">
      <c r="A594" s="158"/>
      <c r="B594" s="69"/>
      <c r="C594" s="69" t="s">
        <v>2501</v>
      </c>
      <c r="D594" s="206">
        <v>2</v>
      </c>
      <c r="E594" s="206" t="s">
        <v>599</v>
      </c>
      <c r="F594" s="69"/>
      <c r="G594" s="69"/>
      <c r="H594" s="77"/>
      <c r="I594" s="300"/>
      <c r="J594" s="300"/>
      <c r="K594" s="77"/>
      <c r="L594" s="363"/>
      <c r="M594" s="363"/>
      <c r="N594" s="363"/>
      <c r="O594" s="363"/>
      <c r="P594" s="363"/>
      <c r="Q594" s="363"/>
      <c r="R594" s="363"/>
      <c r="S594" s="363"/>
      <c r="T594" s="363"/>
      <c r="U594" s="363"/>
      <c r="V594" s="363"/>
      <c r="W594" s="363"/>
      <c r="X594" s="363"/>
      <c r="Y594" s="363"/>
      <c r="Z594" s="363"/>
    </row>
    <row r="595" spans="1:26" ht="50">
      <c r="A595" s="158"/>
      <c r="B595" s="69"/>
      <c r="C595" s="69" t="s">
        <v>1517</v>
      </c>
      <c r="D595" s="206">
        <v>2</v>
      </c>
      <c r="E595" s="206" t="s">
        <v>599</v>
      </c>
      <c r="F595" s="69"/>
      <c r="G595" s="69"/>
      <c r="H595" s="77"/>
      <c r="I595" s="300"/>
      <c r="J595" s="300"/>
      <c r="K595" s="77"/>
      <c r="L595" s="363"/>
      <c r="M595" s="363"/>
      <c r="N595" s="363"/>
      <c r="O595" s="363"/>
      <c r="P595" s="363"/>
      <c r="Q595" s="363"/>
      <c r="R595" s="363"/>
      <c r="S595" s="363"/>
      <c r="T595" s="363"/>
      <c r="U595" s="363"/>
      <c r="V595" s="363"/>
      <c r="W595" s="363"/>
      <c r="X595" s="363"/>
      <c r="Y595" s="363"/>
      <c r="Z595" s="363"/>
    </row>
    <row r="596" spans="1:26" ht="50">
      <c r="A596" s="158"/>
      <c r="B596" s="363"/>
      <c r="C596" s="69" t="s">
        <v>1518</v>
      </c>
      <c r="D596" s="206">
        <v>2</v>
      </c>
      <c r="E596" s="206" t="s">
        <v>506</v>
      </c>
      <c r="F596" s="69" t="s">
        <v>1519</v>
      </c>
      <c r="G596" s="69"/>
      <c r="H596" s="77"/>
      <c r="I596" s="300"/>
      <c r="J596" s="300"/>
      <c r="K596" s="77"/>
      <c r="L596" s="363"/>
      <c r="M596" s="363"/>
      <c r="N596" s="363"/>
      <c r="O596" s="363"/>
      <c r="P596" s="363"/>
      <c r="Q596" s="363"/>
      <c r="R596" s="363"/>
      <c r="S596" s="363"/>
      <c r="T596" s="363"/>
      <c r="U596" s="363"/>
      <c r="V596" s="363"/>
      <c r="W596" s="363"/>
      <c r="X596" s="363"/>
      <c r="Y596" s="363"/>
      <c r="Z596" s="363"/>
    </row>
    <row r="597" spans="1:26" ht="75">
      <c r="A597" s="158"/>
      <c r="B597" s="69"/>
      <c r="C597" s="69" t="s">
        <v>1520</v>
      </c>
      <c r="D597" s="206">
        <v>2</v>
      </c>
      <c r="E597" s="206" t="s">
        <v>506</v>
      </c>
      <c r="F597" s="69" t="s">
        <v>1521</v>
      </c>
      <c r="G597" s="69"/>
      <c r="H597" s="77"/>
      <c r="I597" s="300"/>
      <c r="J597" s="300"/>
      <c r="K597" s="77"/>
      <c r="L597" s="363"/>
      <c r="M597" s="363"/>
      <c r="N597" s="363"/>
      <c r="O597" s="363"/>
      <c r="P597" s="363"/>
      <c r="Q597" s="363"/>
      <c r="R597" s="363"/>
      <c r="S597" s="363"/>
      <c r="T597" s="363"/>
      <c r="U597" s="363"/>
      <c r="V597" s="363"/>
      <c r="W597" s="363"/>
      <c r="X597" s="363"/>
      <c r="Y597" s="363"/>
      <c r="Z597" s="363"/>
    </row>
    <row r="598" spans="1:26" ht="50">
      <c r="A598" s="158" t="s">
        <v>2502</v>
      </c>
      <c r="B598" s="69" t="s">
        <v>3074</v>
      </c>
      <c r="C598" s="69" t="s">
        <v>3453</v>
      </c>
      <c r="D598" s="206">
        <v>2</v>
      </c>
      <c r="E598" s="206" t="s">
        <v>506</v>
      </c>
      <c r="F598" s="69"/>
      <c r="G598" s="69"/>
      <c r="H598" s="77"/>
      <c r="I598" s="300"/>
      <c r="J598" s="300"/>
      <c r="K598" s="77"/>
      <c r="L598" s="363"/>
      <c r="M598" s="363"/>
      <c r="N598" s="363"/>
      <c r="O598" s="363"/>
      <c r="P598" s="363"/>
      <c r="Q598" s="363"/>
      <c r="R598" s="363"/>
      <c r="S598" s="363"/>
      <c r="T598" s="363"/>
      <c r="U598" s="363"/>
      <c r="V598" s="363"/>
      <c r="W598" s="363"/>
      <c r="X598" s="363"/>
      <c r="Y598" s="363"/>
      <c r="Z598" s="363"/>
    </row>
    <row r="599" spans="1:26" ht="28.5" hidden="1" customHeight="1">
      <c r="A599" s="369" t="s">
        <v>1526</v>
      </c>
      <c r="B599" s="150" t="s">
        <v>3075</v>
      </c>
      <c r="C599" s="125"/>
      <c r="D599" s="370"/>
      <c r="E599" s="125"/>
      <c r="F599" s="125"/>
      <c r="G599" s="125"/>
      <c r="H599" s="617"/>
      <c r="I599" s="105"/>
      <c r="J599" s="105"/>
      <c r="K599" s="105"/>
      <c r="L599" s="106"/>
      <c r="M599" s="106"/>
      <c r="N599" s="106"/>
      <c r="O599" s="106"/>
      <c r="P599" s="106"/>
      <c r="Q599" s="106"/>
      <c r="R599" s="106"/>
      <c r="S599" s="106"/>
      <c r="T599" s="106"/>
      <c r="U599" s="106"/>
      <c r="V599" s="106"/>
      <c r="W599" s="106"/>
      <c r="X599" s="106"/>
      <c r="Y599" s="106"/>
      <c r="Z599" s="106"/>
    </row>
    <row r="600" spans="1:26" ht="25">
      <c r="A600" s="158" t="s">
        <v>267</v>
      </c>
      <c r="B600" s="1629" t="s">
        <v>3076</v>
      </c>
      <c r="C600" s="1701"/>
      <c r="D600" s="1701"/>
      <c r="E600" s="1701"/>
      <c r="F600" s="1702"/>
      <c r="G600" s="1703"/>
      <c r="H600" s="580"/>
      <c r="I600" s="300">
        <f>SUM(D601:D614)</f>
        <v>28</v>
      </c>
      <c r="J600" s="300">
        <f>COUNT(D601:D614)*2</f>
        <v>28</v>
      </c>
      <c r="K600" s="77"/>
      <c r="L600" s="363"/>
      <c r="M600" s="363"/>
      <c r="N600" s="363"/>
      <c r="O600" s="363"/>
      <c r="P600" s="363"/>
      <c r="Q600" s="363"/>
      <c r="R600" s="363"/>
      <c r="S600" s="363"/>
      <c r="T600" s="363"/>
      <c r="U600" s="363"/>
      <c r="V600" s="363"/>
      <c r="W600" s="363"/>
      <c r="X600" s="363"/>
      <c r="Y600" s="363"/>
      <c r="Z600" s="363"/>
    </row>
    <row r="601" spans="1:26" ht="100">
      <c r="A601" s="158" t="s">
        <v>2503</v>
      </c>
      <c r="B601" s="69" t="s">
        <v>3077</v>
      </c>
      <c r="C601" s="93" t="s">
        <v>1530</v>
      </c>
      <c r="D601" s="206">
        <v>2</v>
      </c>
      <c r="E601" s="206" t="s">
        <v>469</v>
      </c>
      <c r="F601" s="93" t="s">
        <v>1531</v>
      </c>
      <c r="G601" s="69"/>
      <c r="H601" s="77"/>
      <c r="I601" s="300"/>
      <c r="J601" s="300"/>
      <c r="K601" s="77"/>
      <c r="L601" s="363"/>
      <c r="M601" s="363"/>
      <c r="N601" s="363"/>
      <c r="O601" s="363"/>
      <c r="P601" s="363"/>
      <c r="Q601" s="363"/>
      <c r="R601" s="363"/>
      <c r="S601" s="363"/>
      <c r="T601" s="363"/>
      <c r="U601" s="363"/>
      <c r="V601" s="363"/>
      <c r="W601" s="363"/>
      <c r="X601" s="363"/>
      <c r="Y601" s="363"/>
      <c r="Z601" s="363"/>
    </row>
    <row r="602" spans="1:26" ht="50">
      <c r="A602" s="158"/>
      <c r="B602" s="69"/>
      <c r="C602" s="93" t="s">
        <v>1532</v>
      </c>
      <c r="D602" s="206">
        <v>2</v>
      </c>
      <c r="E602" s="206" t="s">
        <v>469</v>
      </c>
      <c r="F602" s="69"/>
      <c r="G602" s="69"/>
      <c r="H602" s="77"/>
      <c r="I602" s="300"/>
      <c r="J602" s="300"/>
      <c r="K602" s="77"/>
      <c r="L602" s="77"/>
      <c r="M602" s="77"/>
      <c r="N602" s="77"/>
      <c r="O602" s="77"/>
      <c r="P602" s="77"/>
      <c r="Q602" s="77"/>
      <c r="R602" s="77"/>
      <c r="S602" s="77"/>
      <c r="T602" s="77"/>
      <c r="U602" s="77"/>
      <c r="V602" s="77"/>
      <c r="W602" s="77"/>
      <c r="X602" s="77"/>
      <c r="Y602" s="77"/>
      <c r="Z602" s="77"/>
    </row>
    <row r="603" spans="1:26" ht="150">
      <c r="A603" s="158"/>
      <c r="B603" s="69"/>
      <c r="C603" s="93" t="s">
        <v>1533</v>
      </c>
      <c r="D603" s="206">
        <v>2</v>
      </c>
      <c r="E603" s="206" t="s">
        <v>506</v>
      </c>
      <c r="F603" s="93" t="s">
        <v>1534</v>
      </c>
      <c r="G603" s="69"/>
      <c r="H603" s="77"/>
      <c r="I603" s="300"/>
      <c r="J603" s="300"/>
      <c r="K603" s="77"/>
      <c r="L603" s="77"/>
      <c r="M603" s="77"/>
      <c r="N603" s="77"/>
      <c r="O603" s="77"/>
      <c r="P603" s="77"/>
      <c r="Q603" s="77"/>
      <c r="R603" s="77"/>
      <c r="S603" s="77"/>
      <c r="T603" s="77"/>
      <c r="U603" s="77"/>
      <c r="V603" s="77"/>
      <c r="W603" s="77"/>
      <c r="X603" s="77"/>
      <c r="Y603" s="77"/>
      <c r="Z603" s="77"/>
    </row>
    <row r="604" spans="1:26" ht="150">
      <c r="A604" s="158"/>
      <c r="B604" s="69"/>
      <c r="C604" s="93" t="s">
        <v>1535</v>
      </c>
      <c r="D604" s="206">
        <v>2</v>
      </c>
      <c r="E604" s="206" t="s">
        <v>469</v>
      </c>
      <c r="F604" s="93" t="s">
        <v>2505</v>
      </c>
      <c r="G604" s="69"/>
      <c r="H604" s="77"/>
      <c r="I604" s="300"/>
      <c r="J604" s="300"/>
      <c r="K604" s="77"/>
      <c r="L604" s="77"/>
      <c r="M604" s="77"/>
      <c r="N604" s="77"/>
      <c r="O604" s="77"/>
      <c r="P604" s="77"/>
      <c r="Q604" s="77"/>
      <c r="R604" s="77"/>
      <c r="S604" s="77"/>
      <c r="T604" s="77"/>
      <c r="U604" s="77"/>
      <c r="V604" s="77"/>
      <c r="W604" s="77"/>
      <c r="X604" s="77"/>
      <c r="Y604" s="77"/>
      <c r="Z604" s="77"/>
    </row>
    <row r="605" spans="1:26" ht="50">
      <c r="A605" s="158"/>
      <c r="B605" s="69"/>
      <c r="C605" s="93" t="s">
        <v>1537</v>
      </c>
      <c r="D605" s="206">
        <v>2</v>
      </c>
      <c r="E605" s="206" t="s">
        <v>469</v>
      </c>
      <c r="F605" s="93" t="s">
        <v>1538</v>
      </c>
      <c r="G605" s="69"/>
      <c r="H605" s="77"/>
      <c r="I605" s="300"/>
      <c r="J605" s="300"/>
      <c r="K605" s="77"/>
      <c r="L605" s="77"/>
      <c r="M605" s="77"/>
      <c r="N605" s="77"/>
      <c r="O605" s="77"/>
      <c r="P605" s="77"/>
      <c r="Q605" s="77"/>
      <c r="R605" s="77"/>
      <c r="S605" s="77"/>
      <c r="T605" s="77"/>
      <c r="U605" s="77"/>
      <c r="V605" s="77"/>
      <c r="W605" s="77"/>
      <c r="X605" s="77"/>
      <c r="Y605" s="77"/>
      <c r="Z605" s="77"/>
    </row>
    <row r="606" spans="1:26" ht="50">
      <c r="A606" s="158"/>
      <c r="B606" s="69"/>
      <c r="C606" s="69" t="s">
        <v>1539</v>
      </c>
      <c r="D606" s="206">
        <v>2</v>
      </c>
      <c r="E606" s="206" t="s">
        <v>469</v>
      </c>
      <c r="F606" s="69"/>
      <c r="G606" s="69"/>
      <c r="H606" s="77"/>
      <c r="I606" s="300"/>
      <c r="J606" s="300"/>
      <c r="K606" s="77"/>
      <c r="L606" s="77"/>
      <c r="M606" s="77"/>
      <c r="N606" s="77"/>
      <c r="O606" s="77"/>
      <c r="P606" s="77"/>
      <c r="Q606" s="77"/>
      <c r="R606" s="77"/>
      <c r="S606" s="77"/>
      <c r="T606" s="77"/>
      <c r="U606" s="77"/>
      <c r="V606" s="77"/>
      <c r="W606" s="77"/>
      <c r="X606" s="77"/>
      <c r="Y606" s="77"/>
      <c r="Z606" s="77"/>
    </row>
    <row r="607" spans="1:26" ht="50">
      <c r="A607" s="158" t="s">
        <v>2506</v>
      </c>
      <c r="B607" s="69" t="s">
        <v>3079</v>
      </c>
      <c r="C607" s="69" t="s">
        <v>1542</v>
      </c>
      <c r="D607" s="206">
        <v>2</v>
      </c>
      <c r="E607" s="94" t="s">
        <v>469</v>
      </c>
      <c r="F607" s="93" t="s">
        <v>3454</v>
      </c>
      <c r="G607" s="69"/>
      <c r="H607" s="77"/>
      <c r="I607" s="300"/>
      <c r="J607" s="300"/>
      <c r="K607" s="77"/>
      <c r="L607" s="77"/>
      <c r="M607" s="77"/>
      <c r="N607" s="77"/>
      <c r="O607" s="77"/>
      <c r="P607" s="77"/>
      <c r="Q607" s="77"/>
      <c r="R607" s="77"/>
      <c r="S607" s="77"/>
      <c r="T607" s="77"/>
      <c r="U607" s="77"/>
      <c r="V607" s="77"/>
      <c r="W607" s="77"/>
      <c r="X607" s="77"/>
      <c r="Y607" s="77"/>
      <c r="Z607" s="77"/>
    </row>
    <row r="608" spans="1:26" ht="200">
      <c r="A608" s="158"/>
      <c r="B608" s="69"/>
      <c r="C608" s="69" t="s">
        <v>1544</v>
      </c>
      <c r="D608" s="206">
        <v>2</v>
      </c>
      <c r="E608" s="94" t="s">
        <v>469</v>
      </c>
      <c r="F608" s="93" t="s">
        <v>1545</v>
      </c>
      <c r="G608" s="69"/>
      <c r="H608" s="77"/>
      <c r="I608" s="300"/>
      <c r="J608" s="300"/>
      <c r="K608" s="77"/>
      <c r="L608" s="77"/>
      <c r="M608" s="77"/>
      <c r="N608" s="77"/>
      <c r="O608" s="77"/>
      <c r="P608" s="77"/>
      <c r="Q608" s="77"/>
      <c r="R608" s="77"/>
      <c r="S608" s="77"/>
      <c r="T608" s="77"/>
      <c r="U608" s="77"/>
      <c r="V608" s="77"/>
      <c r="W608" s="77"/>
      <c r="X608" s="77"/>
      <c r="Y608" s="77"/>
      <c r="Z608" s="77"/>
    </row>
    <row r="609" spans="1:26" ht="50">
      <c r="A609" s="158"/>
      <c r="B609" s="69"/>
      <c r="C609" s="69" t="s">
        <v>1546</v>
      </c>
      <c r="D609" s="206">
        <v>2</v>
      </c>
      <c r="E609" s="94" t="s">
        <v>387</v>
      </c>
      <c r="F609" s="93" t="s">
        <v>1547</v>
      </c>
      <c r="G609" s="69"/>
      <c r="H609" s="77"/>
      <c r="I609" s="300"/>
      <c r="J609" s="300"/>
      <c r="K609" s="77"/>
      <c r="L609" s="77"/>
      <c r="M609" s="77"/>
      <c r="N609" s="77"/>
      <c r="O609" s="77"/>
      <c r="P609" s="77"/>
      <c r="Q609" s="77"/>
      <c r="R609" s="77"/>
      <c r="S609" s="77"/>
      <c r="T609" s="77"/>
      <c r="U609" s="77"/>
      <c r="V609" s="77"/>
      <c r="W609" s="77"/>
      <c r="X609" s="77"/>
      <c r="Y609" s="77"/>
      <c r="Z609" s="77"/>
    </row>
    <row r="610" spans="1:26" ht="75">
      <c r="A610" s="158"/>
      <c r="B610" s="69"/>
      <c r="C610" s="69" t="s">
        <v>1548</v>
      </c>
      <c r="D610" s="206">
        <v>2</v>
      </c>
      <c r="E610" s="94" t="s">
        <v>549</v>
      </c>
      <c r="F610" s="93" t="s">
        <v>1549</v>
      </c>
      <c r="G610" s="69"/>
      <c r="H610" s="77"/>
      <c r="I610" s="300"/>
      <c r="J610" s="300"/>
      <c r="K610" s="77"/>
      <c r="L610" s="77"/>
      <c r="M610" s="77"/>
      <c r="N610" s="77"/>
      <c r="O610" s="77"/>
      <c r="P610" s="77"/>
      <c r="Q610" s="77"/>
      <c r="R610" s="77"/>
      <c r="S610" s="77"/>
      <c r="T610" s="77"/>
      <c r="U610" s="77"/>
      <c r="V610" s="77"/>
      <c r="W610" s="77"/>
      <c r="X610" s="77"/>
      <c r="Y610" s="77"/>
      <c r="Z610" s="77"/>
    </row>
    <row r="611" spans="1:26" ht="75">
      <c r="A611" s="158"/>
      <c r="B611" s="69"/>
      <c r="C611" s="69" t="s">
        <v>1550</v>
      </c>
      <c r="D611" s="206">
        <v>2</v>
      </c>
      <c r="E611" s="94" t="s">
        <v>469</v>
      </c>
      <c r="F611" s="69" t="s">
        <v>1551</v>
      </c>
      <c r="G611" s="69"/>
      <c r="H611" s="77"/>
      <c r="I611" s="300"/>
      <c r="J611" s="300"/>
      <c r="K611" s="77"/>
      <c r="L611" s="77"/>
      <c r="M611" s="77"/>
      <c r="N611" s="77"/>
      <c r="O611" s="77"/>
      <c r="P611" s="77"/>
      <c r="Q611" s="77"/>
      <c r="R611" s="77"/>
      <c r="S611" s="77"/>
      <c r="T611" s="77"/>
      <c r="U611" s="77"/>
      <c r="V611" s="77"/>
      <c r="W611" s="77"/>
      <c r="X611" s="77"/>
      <c r="Y611" s="77"/>
      <c r="Z611" s="77"/>
    </row>
    <row r="612" spans="1:26" ht="75">
      <c r="A612" s="158" t="s">
        <v>2507</v>
      </c>
      <c r="B612" s="69" t="s">
        <v>3085</v>
      </c>
      <c r="C612" s="363" t="s">
        <v>1554</v>
      </c>
      <c r="D612" s="206">
        <v>2</v>
      </c>
      <c r="E612" s="365" t="s">
        <v>387</v>
      </c>
      <c r="F612" s="69"/>
      <c r="G612" s="69"/>
      <c r="H612" s="77"/>
      <c r="I612" s="300"/>
      <c r="J612" s="300"/>
      <c r="K612" s="77"/>
      <c r="L612" s="77"/>
      <c r="M612" s="77"/>
      <c r="N612" s="77"/>
      <c r="O612" s="77"/>
      <c r="P612" s="77"/>
      <c r="Q612" s="77"/>
      <c r="R612" s="77"/>
      <c r="S612" s="77"/>
      <c r="T612" s="77"/>
      <c r="U612" s="77"/>
      <c r="V612" s="77"/>
      <c r="W612" s="77"/>
      <c r="X612" s="77"/>
      <c r="Y612" s="77"/>
      <c r="Z612" s="77"/>
    </row>
    <row r="613" spans="1:26" ht="50">
      <c r="A613" s="158"/>
      <c r="B613" s="454"/>
      <c r="C613" s="71" t="s">
        <v>1556</v>
      </c>
      <c r="D613" s="206">
        <v>2</v>
      </c>
      <c r="E613" s="206"/>
      <c r="F613" s="69"/>
      <c r="G613" s="69"/>
      <c r="H613" s="77"/>
      <c r="I613" s="300"/>
      <c r="J613" s="300"/>
      <c r="K613" s="77"/>
      <c r="L613" s="77"/>
      <c r="M613" s="77"/>
      <c r="N613" s="77"/>
      <c r="O613" s="77"/>
      <c r="P613" s="77"/>
      <c r="Q613" s="77"/>
      <c r="R613" s="77"/>
      <c r="S613" s="77"/>
      <c r="T613" s="77"/>
      <c r="U613" s="77"/>
      <c r="V613" s="77"/>
      <c r="W613" s="77"/>
      <c r="X613" s="77"/>
      <c r="Y613" s="77"/>
      <c r="Z613" s="77"/>
    </row>
    <row r="614" spans="1:26" ht="409.6">
      <c r="A614" s="158"/>
      <c r="B614" s="146"/>
      <c r="C614" s="595" t="s">
        <v>1557</v>
      </c>
      <c r="D614" s="206">
        <v>2</v>
      </c>
      <c r="E614" s="183" t="s">
        <v>599</v>
      </c>
      <c r="F614" s="146" t="s">
        <v>3455</v>
      </c>
      <c r="G614" s="69"/>
      <c r="H614" s="77"/>
      <c r="I614" s="300"/>
      <c r="J614" s="300"/>
      <c r="K614" s="77"/>
      <c r="L614" s="77"/>
      <c r="M614" s="77"/>
      <c r="N614" s="77"/>
      <c r="O614" s="77"/>
      <c r="P614" s="77"/>
      <c r="Q614" s="77"/>
      <c r="R614" s="77"/>
      <c r="S614" s="77"/>
      <c r="T614" s="77"/>
      <c r="U614" s="77"/>
      <c r="V614" s="77"/>
      <c r="W614" s="77"/>
      <c r="X614" s="77"/>
      <c r="Y614" s="77"/>
      <c r="Z614" s="77"/>
    </row>
    <row r="615" spans="1:26" ht="23.25" customHeight="1">
      <c r="A615" s="158"/>
      <c r="B615" s="1713" t="s">
        <v>2509</v>
      </c>
      <c r="C615" s="1650"/>
      <c r="D615" s="1650"/>
      <c r="E615" s="1650"/>
      <c r="F615" s="1650"/>
      <c r="G615" s="1650"/>
      <c r="H615" s="579"/>
      <c r="I615" s="77">
        <f t="shared" ref="I615:J615" si="6">I616+I619+I623+I631+I655+I659+I667+I678+I689</f>
        <v>124</v>
      </c>
      <c r="J615" s="77">
        <f t="shared" si="6"/>
        <v>124</v>
      </c>
      <c r="K615" s="77"/>
      <c r="L615" s="77"/>
      <c r="M615" s="77"/>
      <c r="N615" s="77"/>
      <c r="O615" s="77"/>
      <c r="P615" s="77"/>
      <c r="Q615" s="77"/>
      <c r="R615" s="77"/>
      <c r="S615" s="77"/>
      <c r="T615" s="77"/>
      <c r="U615" s="77"/>
      <c r="V615" s="77"/>
      <c r="W615" s="77"/>
      <c r="X615" s="77"/>
      <c r="Y615" s="77"/>
      <c r="Z615" s="77"/>
    </row>
    <row r="616" spans="1:26" ht="25">
      <c r="A616" s="158" t="s">
        <v>168</v>
      </c>
      <c r="B616" s="1629" t="s">
        <v>3456</v>
      </c>
      <c r="C616" s="1701"/>
      <c r="D616" s="1701"/>
      <c r="E616" s="1701"/>
      <c r="F616" s="1702"/>
      <c r="G616" s="1703"/>
      <c r="H616" s="580"/>
      <c r="I616" s="300">
        <f>SUM(D617)</f>
        <v>2</v>
      </c>
      <c r="J616" s="300">
        <f>COUNT(D617)*2</f>
        <v>2</v>
      </c>
      <c r="K616" s="77"/>
      <c r="L616" s="77"/>
      <c r="M616" s="77"/>
      <c r="N616" s="77"/>
      <c r="O616" s="77"/>
      <c r="P616" s="77"/>
      <c r="Q616" s="77"/>
      <c r="R616" s="77"/>
      <c r="S616" s="77"/>
      <c r="T616" s="77"/>
      <c r="U616" s="77"/>
      <c r="V616" s="77"/>
      <c r="W616" s="77"/>
      <c r="X616" s="77"/>
      <c r="Y616" s="77"/>
      <c r="Z616" s="77"/>
    </row>
    <row r="617" spans="1:26" ht="75">
      <c r="A617" s="158" t="s">
        <v>1560</v>
      </c>
      <c r="B617" s="69" t="s">
        <v>3457</v>
      </c>
      <c r="C617" s="69" t="s">
        <v>2510</v>
      </c>
      <c r="D617" s="206">
        <v>2</v>
      </c>
      <c r="E617" s="206" t="s">
        <v>599</v>
      </c>
      <c r="F617" s="69"/>
      <c r="G617" s="69"/>
      <c r="H617" s="77"/>
      <c r="I617" s="300"/>
      <c r="J617" s="300"/>
      <c r="K617" s="77"/>
      <c r="L617" s="77"/>
      <c r="M617" s="77"/>
      <c r="N617" s="77"/>
      <c r="O617" s="77"/>
      <c r="P617" s="77"/>
      <c r="Q617" s="77"/>
      <c r="R617" s="77"/>
      <c r="S617" s="77"/>
      <c r="T617" s="77"/>
      <c r="U617" s="77"/>
      <c r="V617" s="77"/>
      <c r="W617" s="77"/>
      <c r="X617" s="77"/>
      <c r="Y617" s="77"/>
      <c r="Z617" s="77"/>
    </row>
    <row r="618" spans="1:26" ht="38.25" hidden="1" customHeight="1">
      <c r="A618" s="348" t="s">
        <v>1564</v>
      </c>
      <c r="B618" s="150" t="s">
        <v>1565</v>
      </c>
      <c r="C618" s="141"/>
      <c r="D618" s="124"/>
      <c r="E618" s="141"/>
      <c r="F618" s="141"/>
      <c r="G618" s="141"/>
      <c r="H618" s="105"/>
      <c r="I618" s="105"/>
      <c r="J618" s="105"/>
      <c r="K618" s="105"/>
      <c r="L618" s="106"/>
      <c r="M618" s="106"/>
      <c r="N618" s="106"/>
      <c r="O618" s="106"/>
      <c r="P618" s="106"/>
      <c r="Q618" s="106"/>
      <c r="R618" s="106"/>
      <c r="S618" s="106"/>
      <c r="T618" s="106"/>
      <c r="U618" s="106"/>
      <c r="V618" s="106"/>
      <c r="W618" s="106"/>
      <c r="X618" s="106"/>
      <c r="Y618" s="106"/>
      <c r="Z618" s="106"/>
    </row>
    <row r="619" spans="1:26" ht="25">
      <c r="A619" s="158" t="s">
        <v>170</v>
      </c>
      <c r="B619" s="1629" t="s">
        <v>3089</v>
      </c>
      <c r="C619" s="1701"/>
      <c r="D619" s="1701"/>
      <c r="E619" s="1701"/>
      <c r="F619" s="1702"/>
      <c r="G619" s="1703"/>
      <c r="H619" s="580"/>
      <c r="I619" s="300">
        <f>SUM(D620)</f>
        <v>2</v>
      </c>
      <c r="J619" s="300">
        <f>COUNT(D620)*2</f>
        <v>2</v>
      </c>
      <c r="K619" s="77"/>
      <c r="L619" s="363"/>
      <c r="M619" s="363"/>
      <c r="N619" s="363"/>
      <c r="O619" s="363"/>
      <c r="P619" s="363"/>
      <c r="Q619" s="363"/>
      <c r="R619" s="363"/>
      <c r="S619" s="363"/>
      <c r="T619" s="363"/>
      <c r="U619" s="363"/>
      <c r="V619" s="363"/>
      <c r="W619" s="363"/>
      <c r="X619" s="363"/>
      <c r="Y619" s="363"/>
      <c r="Z619" s="363"/>
    </row>
    <row r="620" spans="1:26" ht="50">
      <c r="A620" s="158" t="s">
        <v>1566</v>
      </c>
      <c r="B620" s="69" t="s">
        <v>3090</v>
      </c>
      <c r="C620" s="69" t="s">
        <v>3458</v>
      </c>
      <c r="D620" s="206">
        <v>2</v>
      </c>
      <c r="E620" s="206" t="s">
        <v>877</v>
      </c>
      <c r="F620" s="69"/>
      <c r="G620" s="69"/>
      <c r="H620" s="77"/>
      <c r="I620" s="300"/>
      <c r="J620" s="300"/>
      <c r="K620" s="77"/>
      <c r="L620" s="363"/>
      <c r="M620" s="363"/>
      <c r="N620" s="363"/>
      <c r="O620" s="363"/>
      <c r="P620" s="363"/>
      <c r="Q620" s="363"/>
      <c r="R620" s="363"/>
      <c r="S620" s="363"/>
      <c r="T620" s="363"/>
      <c r="U620" s="363"/>
      <c r="V620" s="363"/>
      <c r="W620" s="363"/>
      <c r="X620" s="363"/>
      <c r="Y620" s="363"/>
      <c r="Z620" s="363"/>
    </row>
    <row r="621" spans="1:26" ht="37.5" hidden="1" customHeight="1">
      <c r="A621" s="348" t="s">
        <v>1568</v>
      </c>
      <c r="B621" s="122" t="s">
        <v>3092</v>
      </c>
      <c r="C621" s="141"/>
      <c r="D621" s="124"/>
      <c r="E621" s="141"/>
      <c r="F621" s="141"/>
      <c r="G621" s="141"/>
      <c r="H621" s="105"/>
      <c r="I621" s="105"/>
      <c r="J621" s="105"/>
      <c r="K621" s="105"/>
      <c r="L621" s="106"/>
      <c r="M621" s="106"/>
      <c r="N621" s="106"/>
      <c r="O621" s="106"/>
      <c r="P621" s="106"/>
      <c r="Q621" s="106"/>
      <c r="R621" s="106"/>
      <c r="S621" s="106"/>
      <c r="T621" s="106"/>
      <c r="U621" s="106"/>
      <c r="V621" s="106"/>
      <c r="W621" s="106"/>
      <c r="X621" s="106"/>
      <c r="Y621" s="106"/>
      <c r="Z621" s="106"/>
    </row>
    <row r="622" spans="1:26" ht="53.25" hidden="1" customHeight="1">
      <c r="A622" s="348" t="s">
        <v>1570</v>
      </c>
      <c r="B622" s="122" t="s">
        <v>3094</v>
      </c>
      <c r="C622" s="141"/>
      <c r="D622" s="124"/>
      <c r="E622" s="141"/>
      <c r="F622" s="141"/>
      <c r="G622" s="141"/>
      <c r="H622" s="105"/>
      <c r="I622" s="105"/>
      <c r="J622" s="105"/>
      <c r="K622" s="105"/>
      <c r="L622" s="106"/>
      <c r="M622" s="106"/>
      <c r="N622" s="106"/>
      <c r="O622" s="106"/>
      <c r="P622" s="106"/>
      <c r="Q622" s="106"/>
      <c r="R622" s="106"/>
      <c r="S622" s="106"/>
      <c r="T622" s="106"/>
      <c r="U622" s="106"/>
      <c r="V622" s="106"/>
      <c r="W622" s="106"/>
      <c r="X622" s="106"/>
      <c r="Y622" s="106"/>
      <c r="Z622" s="106"/>
    </row>
    <row r="623" spans="1:26" ht="25">
      <c r="A623" s="158" t="s">
        <v>268</v>
      </c>
      <c r="B623" s="1629" t="s">
        <v>3096</v>
      </c>
      <c r="C623" s="1701"/>
      <c r="D623" s="1701"/>
      <c r="E623" s="1701"/>
      <c r="F623" s="1702"/>
      <c r="G623" s="1703"/>
      <c r="H623" s="580"/>
      <c r="I623" s="300">
        <f>SUM(D624:D630)</f>
        <v>12</v>
      </c>
      <c r="J623" s="300">
        <f>COUNT(D624:D630)*2</f>
        <v>12</v>
      </c>
      <c r="K623" s="77"/>
      <c r="L623" s="363"/>
      <c r="M623" s="363"/>
      <c r="N623" s="363"/>
      <c r="O623" s="363"/>
      <c r="P623" s="363"/>
      <c r="Q623" s="363"/>
      <c r="R623" s="363"/>
      <c r="S623" s="363"/>
      <c r="T623" s="363"/>
      <c r="U623" s="363"/>
      <c r="V623" s="363"/>
      <c r="W623" s="363"/>
      <c r="X623" s="363"/>
      <c r="Y623" s="363"/>
      <c r="Z623" s="363"/>
    </row>
    <row r="624" spans="1:26" ht="100">
      <c r="A624" s="158" t="s">
        <v>1573</v>
      </c>
      <c r="B624" s="69" t="s">
        <v>3097</v>
      </c>
      <c r="C624" s="69" t="s">
        <v>1575</v>
      </c>
      <c r="D624" s="206">
        <v>2</v>
      </c>
      <c r="E624" s="206" t="s">
        <v>599</v>
      </c>
      <c r="F624" s="69"/>
      <c r="G624" s="69"/>
      <c r="H624" s="77"/>
      <c r="I624" s="300"/>
      <c r="J624" s="300"/>
      <c r="K624" s="77"/>
      <c r="L624" s="363"/>
      <c r="M624" s="363"/>
      <c r="N624" s="363"/>
      <c r="O624" s="363"/>
      <c r="P624" s="363"/>
      <c r="Q624" s="363"/>
      <c r="R624" s="363"/>
      <c r="S624" s="363"/>
      <c r="T624" s="363"/>
      <c r="U624" s="363"/>
      <c r="V624" s="363"/>
      <c r="W624" s="363"/>
      <c r="X624" s="363"/>
      <c r="Y624" s="363"/>
      <c r="Z624" s="363"/>
    </row>
    <row r="625" spans="1:26" ht="55.5" hidden="1" customHeight="1">
      <c r="A625" s="310" t="s">
        <v>1578</v>
      </c>
      <c r="B625" s="122" t="s">
        <v>3100</v>
      </c>
      <c r="C625" s="141"/>
      <c r="D625" s="124"/>
      <c r="E625" s="141"/>
      <c r="F625" s="141"/>
      <c r="G625" s="141"/>
      <c r="H625" s="105"/>
      <c r="I625" s="105"/>
      <c r="J625" s="105"/>
      <c r="K625" s="105"/>
      <c r="L625" s="106"/>
      <c r="M625" s="106"/>
      <c r="N625" s="106"/>
      <c r="O625" s="106"/>
      <c r="P625" s="106"/>
      <c r="Q625" s="106"/>
      <c r="R625" s="106"/>
      <c r="S625" s="106"/>
      <c r="T625" s="106"/>
      <c r="U625" s="106"/>
      <c r="V625" s="106"/>
      <c r="W625" s="106"/>
      <c r="X625" s="106"/>
      <c r="Y625" s="106"/>
      <c r="Z625" s="106"/>
    </row>
    <row r="626" spans="1:26" ht="75">
      <c r="A626" s="304" t="s">
        <v>1581</v>
      </c>
      <c r="B626" s="69" t="s">
        <v>1582</v>
      </c>
      <c r="C626" s="69" t="s">
        <v>1583</v>
      </c>
      <c r="D626" s="206">
        <v>2</v>
      </c>
      <c r="E626" s="94" t="s">
        <v>611</v>
      </c>
      <c r="F626" s="69" t="s">
        <v>3101</v>
      </c>
      <c r="G626" s="69"/>
      <c r="H626" s="77"/>
      <c r="I626" s="300"/>
      <c r="J626" s="300"/>
      <c r="K626" s="77"/>
      <c r="L626" s="363"/>
      <c r="M626" s="363"/>
      <c r="N626" s="363"/>
      <c r="O626" s="363"/>
      <c r="P626" s="363"/>
      <c r="Q626" s="363"/>
      <c r="R626" s="363"/>
      <c r="S626" s="363"/>
      <c r="T626" s="363"/>
      <c r="U626" s="363"/>
      <c r="V626" s="363"/>
      <c r="W626" s="363"/>
      <c r="X626" s="363"/>
      <c r="Y626" s="363"/>
      <c r="Z626" s="363"/>
    </row>
    <row r="627" spans="1:26" ht="50">
      <c r="A627" s="304"/>
      <c r="B627" s="69"/>
      <c r="C627" s="93" t="s">
        <v>1585</v>
      </c>
      <c r="D627" s="206">
        <v>2</v>
      </c>
      <c r="E627" s="94" t="s">
        <v>599</v>
      </c>
      <c r="F627" s="93" t="s">
        <v>1586</v>
      </c>
      <c r="G627" s="527"/>
      <c r="H627" s="77"/>
      <c r="I627" s="300"/>
      <c r="J627" s="300"/>
      <c r="K627" s="77"/>
      <c r="L627" s="363"/>
      <c r="M627" s="363"/>
      <c r="N627" s="363"/>
      <c r="O627" s="363"/>
      <c r="P627" s="363"/>
      <c r="Q627" s="363"/>
      <c r="R627" s="363"/>
      <c r="S627" s="363"/>
      <c r="T627" s="363"/>
      <c r="U627" s="363"/>
      <c r="V627" s="363"/>
      <c r="W627" s="363"/>
      <c r="X627" s="363"/>
      <c r="Y627" s="363"/>
      <c r="Z627" s="363"/>
    </row>
    <row r="628" spans="1:26" ht="100">
      <c r="A628" s="304"/>
      <c r="B628" s="69"/>
      <c r="C628" s="93" t="s">
        <v>1587</v>
      </c>
      <c r="D628" s="206">
        <v>2</v>
      </c>
      <c r="E628" s="94" t="s">
        <v>877</v>
      </c>
      <c r="F628" s="93" t="s">
        <v>1588</v>
      </c>
      <c r="G628" s="527"/>
      <c r="H628" s="77"/>
      <c r="I628" s="300"/>
      <c r="J628" s="300"/>
      <c r="K628" s="77"/>
      <c r="L628" s="363"/>
      <c r="M628" s="363"/>
      <c r="N628" s="363"/>
      <c r="O628" s="363"/>
      <c r="P628" s="363"/>
      <c r="Q628" s="363"/>
      <c r="R628" s="363"/>
      <c r="S628" s="363"/>
      <c r="T628" s="363"/>
      <c r="U628" s="363"/>
      <c r="V628" s="363"/>
      <c r="W628" s="363"/>
      <c r="X628" s="363"/>
      <c r="Y628" s="363"/>
      <c r="Z628" s="363"/>
    </row>
    <row r="629" spans="1:26" ht="75">
      <c r="A629" s="304" t="s">
        <v>1589</v>
      </c>
      <c r="B629" s="69" t="s">
        <v>1590</v>
      </c>
      <c r="C629" s="93" t="s">
        <v>1591</v>
      </c>
      <c r="D629" s="206">
        <v>2</v>
      </c>
      <c r="E629" s="94" t="s">
        <v>877</v>
      </c>
      <c r="F629" s="93" t="s">
        <v>1592</v>
      </c>
      <c r="G629" s="527"/>
      <c r="H629" s="77"/>
      <c r="I629" s="300"/>
      <c r="J629" s="300"/>
      <c r="K629" s="77"/>
      <c r="L629" s="363"/>
      <c r="M629" s="363"/>
      <c r="N629" s="363"/>
      <c r="O629" s="363"/>
      <c r="P629" s="363"/>
      <c r="Q629" s="363"/>
      <c r="R629" s="363"/>
      <c r="S629" s="363"/>
      <c r="T629" s="363"/>
      <c r="U629" s="363"/>
      <c r="V629" s="363"/>
      <c r="W629" s="363"/>
      <c r="X629" s="363"/>
      <c r="Y629" s="363"/>
      <c r="Z629" s="363"/>
    </row>
    <row r="630" spans="1:26" ht="100">
      <c r="A630" s="304" t="s">
        <v>1593</v>
      </c>
      <c r="B630" s="69" t="s">
        <v>1594</v>
      </c>
      <c r="C630" s="93" t="s">
        <v>3102</v>
      </c>
      <c r="D630" s="206">
        <v>2</v>
      </c>
      <c r="E630" s="94" t="s">
        <v>599</v>
      </c>
      <c r="F630" s="93" t="s">
        <v>1596</v>
      </c>
      <c r="G630" s="527"/>
      <c r="H630" s="77"/>
      <c r="I630" s="300"/>
      <c r="J630" s="300"/>
      <c r="K630" s="77"/>
      <c r="L630" s="363"/>
      <c r="M630" s="363"/>
      <c r="N630" s="363"/>
      <c r="O630" s="363"/>
      <c r="P630" s="363"/>
      <c r="Q630" s="363"/>
      <c r="R630" s="363"/>
      <c r="S630" s="363"/>
      <c r="T630" s="363"/>
      <c r="U630" s="363"/>
      <c r="V630" s="363"/>
      <c r="W630" s="363"/>
      <c r="X630" s="363"/>
      <c r="Y630" s="363"/>
      <c r="Z630" s="363"/>
    </row>
    <row r="631" spans="1:26" ht="25">
      <c r="A631" s="158" t="s">
        <v>269</v>
      </c>
      <c r="B631" s="1629" t="s">
        <v>3103</v>
      </c>
      <c r="C631" s="1701"/>
      <c r="D631" s="1701"/>
      <c r="E631" s="1701"/>
      <c r="F631" s="1702"/>
      <c r="G631" s="1703"/>
      <c r="H631" s="580"/>
      <c r="I631" s="300">
        <f>SUM(D632:D653)</f>
        <v>44</v>
      </c>
      <c r="J631" s="300">
        <f>COUNT(D632:D653)*2</f>
        <v>44</v>
      </c>
      <c r="K631" s="77"/>
      <c r="L631" s="363"/>
      <c r="M631" s="363"/>
      <c r="N631" s="363"/>
      <c r="O631" s="363"/>
      <c r="P631" s="363"/>
      <c r="Q631" s="363"/>
      <c r="R631" s="363"/>
      <c r="S631" s="363"/>
      <c r="T631" s="363"/>
      <c r="U631" s="363"/>
      <c r="V631" s="363"/>
      <c r="W631" s="363"/>
      <c r="X631" s="363"/>
      <c r="Y631" s="363"/>
      <c r="Z631" s="363"/>
    </row>
    <row r="632" spans="1:26" ht="50">
      <c r="A632" s="158" t="s">
        <v>2516</v>
      </c>
      <c r="B632" s="69" t="s">
        <v>1598</v>
      </c>
      <c r="C632" s="363" t="s">
        <v>1599</v>
      </c>
      <c r="D632" s="206">
        <v>2</v>
      </c>
      <c r="E632" s="206" t="s">
        <v>877</v>
      </c>
      <c r="F632" s="69"/>
      <c r="G632" s="69"/>
      <c r="H632" s="77"/>
      <c r="I632" s="300"/>
      <c r="J632" s="300"/>
      <c r="K632" s="77"/>
      <c r="L632" s="363"/>
      <c r="M632" s="363"/>
      <c r="N632" s="363"/>
      <c r="O632" s="363"/>
      <c r="P632" s="363"/>
      <c r="Q632" s="363"/>
      <c r="R632" s="363"/>
      <c r="S632" s="363"/>
      <c r="T632" s="363"/>
      <c r="U632" s="363"/>
      <c r="V632" s="363"/>
      <c r="W632" s="363"/>
      <c r="X632" s="363"/>
      <c r="Y632" s="363"/>
      <c r="Z632" s="363"/>
    </row>
    <row r="633" spans="1:26" ht="50">
      <c r="A633" s="158"/>
      <c r="B633" s="69"/>
      <c r="C633" s="69" t="s">
        <v>1600</v>
      </c>
      <c r="D633" s="206">
        <v>2</v>
      </c>
      <c r="E633" s="206" t="s">
        <v>504</v>
      </c>
      <c r="F633" s="69"/>
      <c r="G633" s="69"/>
      <c r="H633" s="77"/>
      <c r="I633" s="300"/>
      <c r="J633" s="300"/>
      <c r="K633" s="77"/>
      <c r="L633" s="363"/>
      <c r="M633" s="363"/>
      <c r="N633" s="363"/>
      <c r="O633" s="363"/>
      <c r="P633" s="363"/>
      <c r="Q633" s="363"/>
      <c r="R633" s="363"/>
      <c r="S633" s="363"/>
      <c r="T633" s="363"/>
      <c r="U633" s="363"/>
      <c r="V633" s="363"/>
      <c r="W633" s="363"/>
      <c r="X633" s="363"/>
      <c r="Y633" s="363"/>
      <c r="Z633" s="363"/>
    </row>
    <row r="634" spans="1:26" ht="75">
      <c r="A634" s="158"/>
      <c r="B634" s="69"/>
      <c r="C634" s="146" t="s">
        <v>1601</v>
      </c>
      <c r="D634" s="206">
        <v>2</v>
      </c>
      <c r="E634" s="206" t="s">
        <v>469</v>
      </c>
      <c r="F634" s="69" t="s">
        <v>3459</v>
      </c>
      <c r="G634" s="69"/>
      <c r="H634" s="77"/>
      <c r="I634" s="300"/>
      <c r="J634" s="300"/>
      <c r="K634" s="77"/>
      <c r="L634" s="300"/>
      <c r="M634" s="300"/>
      <c r="N634" s="300"/>
      <c r="O634" s="300"/>
      <c r="P634" s="300"/>
      <c r="Q634" s="300"/>
      <c r="R634" s="300"/>
      <c r="S634" s="300"/>
      <c r="T634" s="300"/>
      <c r="U634" s="300"/>
      <c r="V634" s="300"/>
      <c r="W634" s="300"/>
      <c r="X634" s="300"/>
      <c r="Y634" s="300"/>
      <c r="Z634" s="300"/>
    </row>
    <row r="635" spans="1:26" ht="75">
      <c r="A635" s="158" t="s">
        <v>2518</v>
      </c>
      <c r="B635" s="69" t="s">
        <v>1604</v>
      </c>
      <c r="C635" s="363" t="s">
        <v>3460</v>
      </c>
      <c r="D635" s="206">
        <v>2</v>
      </c>
      <c r="E635" s="206" t="s">
        <v>877</v>
      </c>
      <c r="F635" s="69"/>
      <c r="G635" s="69"/>
      <c r="H635" s="77"/>
      <c r="I635" s="300"/>
      <c r="J635" s="300"/>
      <c r="K635" s="77"/>
      <c r="L635" s="300"/>
      <c r="M635" s="300"/>
      <c r="N635" s="300"/>
      <c r="O635" s="300"/>
      <c r="P635" s="300"/>
      <c r="Q635" s="300"/>
      <c r="R635" s="300"/>
      <c r="S635" s="300"/>
      <c r="T635" s="300"/>
      <c r="U635" s="300"/>
      <c r="V635" s="300"/>
      <c r="W635" s="300"/>
      <c r="X635" s="300"/>
      <c r="Y635" s="300"/>
      <c r="Z635" s="300"/>
    </row>
    <row r="636" spans="1:26" ht="75">
      <c r="A636" s="158"/>
      <c r="B636" s="69"/>
      <c r="C636" s="69" t="s">
        <v>3461</v>
      </c>
      <c r="D636" s="206">
        <v>2</v>
      </c>
      <c r="E636" s="206" t="s">
        <v>877</v>
      </c>
      <c r="F636" s="69"/>
      <c r="G636" s="69"/>
      <c r="H636" s="77"/>
      <c r="I636" s="300"/>
      <c r="J636" s="300"/>
      <c r="K636" s="77"/>
      <c r="L636" s="300"/>
      <c r="M636" s="300"/>
      <c r="N636" s="300"/>
      <c r="O636" s="300"/>
      <c r="P636" s="300"/>
      <c r="Q636" s="300"/>
      <c r="R636" s="300"/>
      <c r="S636" s="300"/>
      <c r="T636" s="300"/>
      <c r="U636" s="300"/>
      <c r="V636" s="300"/>
      <c r="W636" s="300"/>
      <c r="X636" s="300"/>
      <c r="Y636" s="300"/>
      <c r="Z636" s="300"/>
    </row>
    <row r="637" spans="1:26" ht="50">
      <c r="A637" s="158"/>
      <c r="B637" s="69"/>
      <c r="C637" s="69" t="s">
        <v>3462</v>
      </c>
      <c r="D637" s="206">
        <v>2</v>
      </c>
      <c r="E637" s="206" t="s">
        <v>877</v>
      </c>
      <c r="F637" s="69"/>
      <c r="G637" s="69"/>
      <c r="H637" s="77"/>
      <c r="I637" s="300"/>
      <c r="J637" s="300"/>
      <c r="K637" s="77"/>
      <c r="L637" s="300"/>
      <c r="M637" s="300"/>
      <c r="N637" s="300"/>
      <c r="O637" s="300"/>
      <c r="P637" s="300"/>
      <c r="Q637" s="300"/>
      <c r="R637" s="300"/>
      <c r="S637" s="300"/>
      <c r="T637" s="300"/>
      <c r="U637" s="300"/>
      <c r="V637" s="300"/>
      <c r="W637" s="300"/>
      <c r="X637" s="300"/>
      <c r="Y637" s="300"/>
      <c r="Z637" s="300"/>
    </row>
    <row r="638" spans="1:26" ht="75">
      <c r="A638" s="158"/>
      <c r="B638" s="69"/>
      <c r="C638" s="69" t="s">
        <v>3463</v>
      </c>
      <c r="D638" s="206">
        <v>2</v>
      </c>
      <c r="E638" s="206" t="s">
        <v>877</v>
      </c>
      <c r="F638" s="69"/>
      <c r="G638" s="69"/>
      <c r="H638" s="77"/>
      <c r="I638" s="300"/>
      <c r="J638" s="300"/>
      <c r="K638" s="77"/>
      <c r="L638" s="300"/>
      <c r="M638" s="300"/>
      <c r="N638" s="300"/>
      <c r="O638" s="300"/>
      <c r="P638" s="300"/>
      <c r="Q638" s="300"/>
      <c r="R638" s="300"/>
      <c r="S638" s="300"/>
      <c r="T638" s="300"/>
      <c r="U638" s="300"/>
      <c r="V638" s="300"/>
      <c r="W638" s="300"/>
      <c r="X638" s="300"/>
      <c r="Y638" s="300"/>
      <c r="Z638" s="300"/>
    </row>
    <row r="639" spans="1:26" ht="75">
      <c r="A639" s="158"/>
      <c r="B639" s="69"/>
      <c r="C639" s="69" t="s">
        <v>3464</v>
      </c>
      <c r="D639" s="206">
        <v>2</v>
      </c>
      <c r="E639" s="206" t="s">
        <v>877</v>
      </c>
      <c r="F639" s="69"/>
      <c r="G639" s="69"/>
      <c r="H639" s="77"/>
      <c r="I639" s="300"/>
      <c r="J639" s="300"/>
      <c r="K639" s="77"/>
      <c r="L639" s="300"/>
      <c r="M639" s="300"/>
      <c r="N639" s="300"/>
      <c r="O639" s="300"/>
      <c r="P639" s="300"/>
      <c r="Q639" s="300"/>
      <c r="R639" s="300"/>
      <c r="S639" s="300"/>
      <c r="T639" s="300"/>
      <c r="U639" s="300"/>
      <c r="V639" s="300"/>
      <c r="W639" s="300"/>
      <c r="X639" s="300"/>
      <c r="Y639" s="300"/>
      <c r="Z639" s="300"/>
    </row>
    <row r="640" spans="1:26" ht="50">
      <c r="A640" s="158"/>
      <c r="B640" s="69"/>
      <c r="C640" s="69" t="s">
        <v>3465</v>
      </c>
      <c r="D640" s="206">
        <v>2</v>
      </c>
      <c r="E640" s="206" t="s">
        <v>877</v>
      </c>
      <c r="F640" s="69"/>
      <c r="G640" s="69"/>
      <c r="H640" s="77"/>
      <c r="I640" s="300"/>
      <c r="J640" s="300"/>
      <c r="K640" s="77"/>
      <c r="L640" s="300"/>
      <c r="M640" s="300"/>
      <c r="N640" s="300"/>
      <c r="O640" s="300"/>
      <c r="P640" s="300"/>
      <c r="Q640" s="300"/>
      <c r="R640" s="300"/>
      <c r="S640" s="300"/>
      <c r="T640" s="300"/>
      <c r="U640" s="300"/>
      <c r="V640" s="300"/>
      <c r="W640" s="300"/>
      <c r="X640" s="300"/>
      <c r="Y640" s="300"/>
      <c r="Z640" s="300"/>
    </row>
    <row r="641" spans="1:26" ht="75">
      <c r="A641" s="158"/>
      <c r="B641" s="69"/>
      <c r="C641" s="69" t="s">
        <v>3466</v>
      </c>
      <c r="D641" s="206">
        <v>2</v>
      </c>
      <c r="E641" s="206" t="s">
        <v>877</v>
      </c>
      <c r="F641" s="69"/>
      <c r="G641" s="69"/>
      <c r="H641" s="77"/>
      <c r="I641" s="300"/>
      <c r="J641" s="300"/>
      <c r="K641" s="77"/>
      <c r="L641" s="300"/>
      <c r="M641" s="300"/>
      <c r="N641" s="300"/>
      <c r="O641" s="300"/>
      <c r="P641" s="300"/>
      <c r="Q641" s="300"/>
      <c r="R641" s="300"/>
      <c r="S641" s="300"/>
      <c r="T641" s="300"/>
      <c r="U641" s="300"/>
      <c r="V641" s="300"/>
      <c r="W641" s="300"/>
      <c r="X641" s="300"/>
      <c r="Y641" s="300"/>
      <c r="Z641" s="300"/>
    </row>
    <row r="642" spans="1:26" ht="50">
      <c r="A642" s="158"/>
      <c r="B642" s="69"/>
      <c r="C642" s="69" t="s">
        <v>3467</v>
      </c>
      <c r="D642" s="206">
        <v>2</v>
      </c>
      <c r="E642" s="206" t="s">
        <v>877</v>
      </c>
      <c r="F642" s="69"/>
      <c r="G642" s="69"/>
      <c r="H642" s="77"/>
      <c r="I642" s="300"/>
      <c r="J642" s="300"/>
      <c r="K642" s="77"/>
      <c r="L642" s="300"/>
      <c r="M642" s="300"/>
      <c r="N642" s="300"/>
      <c r="O642" s="300"/>
      <c r="P642" s="300"/>
      <c r="Q642" s="300"/>
      <c r="R642" s="300"/>
      <c r="S642" s="300"/>
      <c r="T642" s="300"/>
      <c r="U642" s="300"/>
      <c r="V642" s="300"/>
      <c r="W642" s="300"/>
      <c r="X642" s="300"/>
      <c r="Y642" s="300"/>
      <c r="Z642" s="300"/>
    </row>
    <row r="643" spans="1:26" ht="50">
      <c r="A643" s="158"/>
      <c r="B643" s="69"/>
      <c r="C643" s="69" t="s">
        <v>3468</v>
      </c>
      <c r="D643" s="206">
        <v>2</v>
      </c>
      <c r="E643" s="206" t="s">
        <v>877</v>
      </c>
      <c r="F643" s="69"/>
      <c r="G643" s="69"/>
      <c r="H643" s="77"/>
      <c r="I643" s="300"/>
      <c r="J643" s="300"/>
      <c r="K643" s="77"/>
      <c r="L643" s="300"/>
      <c r="M643" s="300"/>
      <c r="N643" s="300"/>
      <c r="O643" s="300"/>
      <c r="P643" s="300"/>
      <c r="Q643" s="300"/>
      <c r="R643" s="300"/>
      <c r="S643" s="300"/>
      <c r="T643" s="300"/>
      <c r="U643" s="300"/>
      <c r="V643" s="300"/>
      <c r="W643" s="300"/>
      <c r="X643" s="300"/>
      <c r="Y643" s="300"/>
      <c r="Z643" s="300"/>
    </row>
    <row r="644" spans="1:26" ht="50">
      <c r="A644" s="158"/>
      <c r="B644" s="69"/>
      <c r="C644" s="69" t="s">
        <v>3469</v>
      </c>
      <c r="D644" s="206">
        <v>2</v>
      </c>
      <c r="E644" s="206" t="s">
        <v>877</v>
      </c>
      <c r="F644" s="69"/>
      <c r="G644" s="69"/>
      <c r="H644" s="77"/>
      <c r="I644" s="300"/>
      <c r="J644" s="300"/>
      <c r="K644" s="77"/>
      <c r="L644" s="300"/>
      <c r="M644" s="300"/>
      <c r="N644" s="300"/>
      <c r="O644" s="300"/>
      <c r="P644" s="300"/>
      <c r="Q644" s="300"/>
      <c r="R644" s="300"/>
      <c r="S644" s="300"/>
      <c r="T644" s="300"/>
      <c r="U644" s="300"/>
      <c r="V644" s="300"/>
      <c r="W644" s="300"/>
      <c r="X644" s="300"/>
      <c r="Y644" s="300"/>
      <c r="Z644" s="300"/>
    </row>
    <row r="645" spans="1:26" ht="50">
      <c r="A645" s="158"/>
      <c r="B645" s="69"/>
      <c r="C645" s="69" t="s">
        <v>3470</v>
      </c>
      <c r="D645" s="206">
        <v>2</v>
      </c>
      <c r="E645" s="206" t="s">
        <v>877</v>
      </c>
      <c r="F645" s="69"/>
      <c r="G645" s="69"/>
      <c r="H645" s="77"/>
      <c r="I645" s="300"/>
      <c r="J645" s="300"/>
      <c r="K645" s="77"/>
      <c r="L645" s="300"/>
      <c r="M645" s="300"/>
      <c r="N645" s="300"/>
      <c r="O645" s="300"/>
      <c r="P645" s="300"/>
      <c r="Q645" s="300"/>
      <c r="R645" s="300"/>
      <c r="S645" s="300"/>
      <c r="T645" s="300"/>
      <c r="U645" s="300"/>
      <c r="V645" s="300"/>
      <c r="W645" s="300"/>
      <c r="X645" s="300"/>
      <c r="Y645" s="300"/>
      <c r="Z645" s="300"/>
    </row>
    <row r="646" spans="1:26" ht="50">
      <c r="A646" s="158"/>
      <c r="B646" s="69"/>
      <c r="C646" s="69" t="s">
        <v>3471</v>
      </c>
      <c r="D646" s="206">
        <v>2</v>
      </c>
      <c r="E646" s="206" t="s">
        <v>877</v>
      </c>
      <c r="F646" s="69"/>
      <c r="G646" s="69"/>
      <c r="H646" s="77"/>
      <c r="I646" s="300"/>
      <c r="J646" s="300"/>
      <c r="K646" s="77"/>
      <c r="L646" s="300"/>
      <c r="M646" s="300"/>
      <c r="N646" s="300"/>
      <c r="O646" s="300"/>
      <c r="P646" s="300"/>
      <c r="Q646" s="300"/>
      <c r="R646" s="300"/>
      <c r="S646" s="300"/>
      <c r="T646" s="300"/>
      <c r="U646" s="300"/>
      <c r="V646" s="300"/>
      <c r="W646" s="300"/>
      <c r="X646" s="300"/>
      <c r="Y646" s="300"/>
      <c r="Z646" s="300"/>
    </row>
    <row r="647" spans="1:26" ht="75">
      <c r="A647" s="158"/>
      <c r="B647" s="69"/>
      <c r="C647" s="69" t="s">
        <v>3472</v>
      </c>
      <c r="D647" s="206">
        <v>2</v>
      </c>
      <c r="E647" s="206" t="s">
        <v>877</v>
      </c>
      <c r="F647" s="69"/>
      <c r="G647" s="69"/>
      <c r="H647" s="77"/>
      <c r="I647" s="300"/>
      <c r="J647" s="300"/>
      <c r="K647" s="77"/>
      <c r="L647" s="300"/>
      <c r="M647" s="300"/>
      <c r="N647" s="300"/>
      <c r="O647" s="300"/>
      <c r="P647" s="300"/>
      <c r="Q647" s="300"/>
      <c r="R647" s="300"/>
      <c r="S647" s="300"/>
      <c r="T647" s="300"/>
      <c r="U647" s="300"/>
      <c r="V647" s="300"/>
      <c r="W647" s="300"/>
      <c r="X647" s="300"/>
      <c r="Y647" s="300"/>
      <c r="Z647" s="300"/>
    </row>
    <row r="648" spans="1:26" ht="75">
      <c r="A648" s="158"/>
      <c r="B648" s="69"/>
      <c r="C648" s="69" t="s">
        <v>3473</v>
      </c>
      <c r="D648" s="206">
        <v>2</v>
      </c>
      <c r="E648" s="206" t="s">
        <v>877</v>
      </c>
      <c r="F648" s="69"/>
      <c r="G648" s="69"/>
      <c r="H648" s="77"/>
      <c r="I648" s="300"/>
      <c r="J648" s="300"/>
      <c r="K648" s="77"/>
      <c r="L648" s="300"/>
      <c r="M648" s="300"/>
      <c r="N648" s="300"/>
      <c r="O648" s="300"/>
      <c r="P648" s="300"/>
      <c r="Q648" s="300"/>
      <c r="R648" s="300"/>
      <c r="S648" s="300"/>
      <c r="T648" s="300"/>
      <c r="U648" s="300"/>
      <c r="V648" s="300"/>
      <c r="W648" s="300"/>
      <c r="X648" s="300"/>
      <c r="Y648" s="300"/>
      <c r="Z648" s="300"/>
    </row>
    <row r="649" spans="1:26" ht="75">
      <c r="A649" s="158"/>
      <c r="B649" s="69"/>
      <c r="C649" s="69" t="s">
        <v>3474</v>
      </c>
      <c r="D649" s="206">
        <v>2</v>
      </c>
      <c r="E649" s="206" t="s">
        <v>877</v>
      </c>
      <c r="F649" s="69"/>
      <c r="G649" s="69"/>
      <c r="H649" s="77"/>
      <c r="I649" s="300"/>
      <c r="J649" s="300"/>
      <c r="K649" s="77"/>
      <c r="L649" s="300"/>
      <c r="M649" s="300"/>
      <c r="N649" s="300"/>
      <c r="O649" s="300"/>
      <c r="P649" s="300"/>
      <c r="Q649" s="300"/>
      <c r="R649" s="300"/>
      <c r="S649" s="300"/>
      <c r="T649" s="300"/>
      <c r="U649" s="300"/>
      <c r="V649" s="300"/>
      <c r="W649" s="300"/>
      <c r="X649" s="300"/>
      <c r="Y649" s="300"/>
      <c r="Z649" s="300"/>
    </row>
    <row r="650" spans="1:26" ht="75">
      <c r="A650" s="158"/>
      <c r="B650" s="69"/>
      <c r="C650" s="69" t="s">
        <v>3475</v>
      </c>
      <c r="D650" s="206">
        <v>2</v>
      </c>
      <c r="E650" s="206" t="s">
        <v>877</v>
      </c>
      <c r="F650" s="69"/>
      <c r="G650" s="69"/>
      <c r="H650" s="77"/>
      <c r="I650" s="300"/>
      <c r="J650" s="300"/>
      <c r="K650" s="77"/>
      <c r="L650" s="77"/>
      <c r="M650" s="77"/>
      <c r="N650" s="77"/>
      <c r="O650" s="77"/>
      <c r="P650" s="77"/>
      <c r="Q650" s="77"/>
      <c r="R650" s="77"/>
      <c r="S650" s="77"/>
      <c r="T650" s="77"/>
      <c r="U650" s="77"/>
      <c r="V650" s="77"/>
      <c r="W650" s="77"/>
      <c r="X650" s="77"/>
      <c r="Y650" s="77"/>
      <c r="Z650" s="77"/>
    </row>
    <row r="651" spans="1:26" ht="75">
      <c r="A651" s="158"/>
      <c r="B651" s="69"/>
      <c r="C651" s="69" t="s">
        <v>3476</v>
      </c>
      <c r="D651" s="206">
        <v>2</v>
      </c>
      <c r="E651" s="206" t="s">
        <v>877</v>
      </c>
      <c r="F651" s="69"/>
      <c r="G651" s="69"/>
      <c r="H651" s="77"/>
      <c r="I651" s="300"/>
      <c r="J651" s="300"/>
      <c r="K651" s="77"/>
      <c r="L651" s="77"/>
      <c r="M651" s="77"/>
      <c r="N651" s="77"/>
      <c r="O651" s="77"/>
      <c r="P651" s="77"/>
      <c r="Q651" s="77"/>
      <c r="R651" s="77"/>
      <c r="S651" s="77"/>
      <c r="T651" s="77"/>
      <c r="U651" s="77"/>
      <c r="V651" s="77"/>
      <c r="W651" s="77"/>
      <c r="X651" s="77"/>
      <c r="Y651" s="77"/>
      <c r="Z651" s="77"/>
    </row>
    <row r="652" spans="1:26" ht="50">
      <c r="A652" s="158"/>
      <c r="B652" s="69"/>
      <c r="C652" s="69" t="s">
        <v>3477</v>
      </c>
      <c r="D652" s="206">
        <v>2</v>
      </c>
      <c r="E652" s="206" t="s">
        <v>877</v>
      </c>
      <c r="F652" s="69"/>
      <c r="G652" s="69"/>
      <c r="H652" s="77"/>
      <c r="I652" s="300"/>
      <c r="J652" s="300"/>
      <c r="K652" s="77"/>
      <c r="L652" s="77"/>
      <c r="M652" s="77"/>
      <c r="N652" s="77"/>
      <c r="O652" s="77"/>
      <c r="P652" s="77"/>
      <c r="Q652" s="77"/>
      <c r="R652" s="77"/>
      <c r="S652" s="77"/>
      <c r="T652" s="77"/>
      <c r="U652" s="77"/>
      <c r="V652" s="77"/>
      <c r="W652" s="77"/>
      <c r="X652" s="77"/>
      <c r="Y652" s="77"/>
      <c r="Z652" s="77"/>
    </row>
    <row r="653" spans="1:26" ht="50">
      <c r="A653" s="158" t="s">
        <v>2532</v>
      </c>
      <c r="B653" s="69" t="s">
        <v>3128</v>
      </c>
      <c r="C653" s="69" t="s">
        <v>3478</v>
      </c>
      <c r="D653" s="206">
        <v>2</v>
      </c>
      <c r="E653" s="206" t="s">
        <v>599</v>
      </c>
      <c r="F653" s="69"/>
      <c r="G653" s="146"/>
      <c r="H653" s="548"/>
      <c r="I653" s="300"/>
      <c r="J653" s="300"/>
      <c r="K653" s="77"/>
      <c r="L653" s="77"/>
      <c r="M653" s="77"/>
      <c r="N653" s="77"/>
      <c r="O653" s="77"/>
      <c r="P653" s="77"/>
      <c r="Q653" s="77"/>
      <c r="R653" s="77"/>
      <c r="S653" s="77"/>
      <c r="T653" s="77"/>
      <c r="U653" s="77"/>
      <c r="V653" s="77"/>
      <c r="W653" s="77"/>
      <c r="X653" s="77"/>
      <c r="Y653" s="77"/>
      <c r="Z653" s="77"/>
    </row>
    <row r="654" spans="1:26" ht="60" hidden="1" customHeight="1">
      <c r="A654" s="524" t="s">
        <v>2533</v>
      </c>
      <c r="B654" s="525" t="s">
        <v>1622</v>
      </c>
      <c r="C654" s="150"/>
      <c r="D654" s="150"/>
      <c r="E654" s="150"/>
      <c r="F654" s="150"/>
      <c r="G654" s="492"/>
      <c r="H654" s="619"/>
      <c r="I654" s="582"/>
      <c r="J654" s="582"/>
      <c r="K654" s="582"/>
      <c r="L654" s="582"/>
      <c r="M654" s="582"/>
      <c r="N654" s="582"/>
      <c r="O654" s="582"/>
      <c r="P654" s="582"/>
      <c r="Q654" s="582"/>
      <c r="R654" s="582"/>
      <c r="S654" s="582"/>
      <c r="T654" s="582"/>
      <c r="U654" s="582"/>
      <c r="V654" s="582"/>
      <c r="W654" s="582"/>
      <c r="X654" s="582"/>
      <c r="Y654" s="582"/>
      <c r="Z654" s="582"/>
    </row>
    <row r="655" spans="1:26" ht="25">
      <c r="A655" s="158" t="s">
        <v>2534</v>
      </c>
      <c r="B655" s="1629" t="s">
        <v>3131</v>
      </c>
      <c r="C655" s="1701"/>
      <c r="D655" s="1701"/>
      <c r="E655" s="1701"/>
      <c r="F655" s="1702"/>
      <c r="G655" s="1703"/>
      <c r="H655" s="580"/>
      <c r="I655" s="300">
        <f>SUM(D656:D658)</f>
        <v>6</v>
      </c>
      <c r="J655" s="300">
        <f>COUNT(D656:D658)*2</f>
        <v>6</v>
      </c>
      <c r="K655" s="77"/>
      <c r="L655" s="77"/>
      <c r="M655" s="77"/>
      <c r="N655" s="77"/>
      <c r="O655" s="77"/>
      <c r="P655" s="77"/>
      <c r="Q655" s="77"/>
      <c r="R655" s="77"/>
      <c r="S655" s="77"/>
      <c r="T655" s="77"/>
      <c r="U655" s="77"/>
      <c r="V655" s="77"/>
      <c r="W655" s="77"/>
      <c r="X655" s="77"/>
      <c r="Y655" s="77"/>
      <c r="Z655" s="77"/>
    </row>
    <row r="656" spans="1:26" ht="50">
      <c r="A656" s="158" t="s">
        <v>2535</v>
      </c>
      <c r="B656" s="69" t="s">
        <v>3132</v>
      </c>
      <c r="C656" s="69" t="s">
        <v>1626</v>
      </c>
      <c r="D656" s="206">
        <v>2</v>
      </c>
      <c r="E656" s="206" t="s">
        <v>599</v>
      </c>
      <c r="F656" s="69"/>
      <c r="G656" s="146"/>
      <c r="H656" s="548"/>
      <c r="I656" s="300"/>
      <c r="J656" s="300"/>
      <c r="K656" s="77"/>
      <c r="L656" s="77"/>
      <c r="M656" s="77"/>
      <c r="N656" s="77"/>
      <c r="O656" s="77"/>
      <c r="P656" s="77"/>
      <c r="Q656" s="77"/>
      <c r="R656" s="77"/>
      <c r="S656" s="77"/>
      <c r="T656" s="77"/>
      <c r="U656" s="77"/>
      <c r="V656" s="77"/>
      <c r="W656" s="77"/>
      <c r="X656" s="77"/>
      <c r="Y656" s="77"/>
      <c r="Z656" s="77"/>
    </row>
    <row r="657" spans="1:26" ht="75">
      <c r="A657" s="158" t="s">
        <v>2536</v>
      </c>
      <c r="B657" s="69" t="s">
        <v>3479</v>
      </c>
      <c r="C657" s="69" t="s">
        <v>1629</v>
      </c>
      <c r="D657" s="206">
        <v>2</v>
      </c>
      <c r="E657" s="206" t="s">
        <v>599</v>
      </c>
      <c r="F657" s="69"/>
      <c r="G657" s="146"/>
      <c r="H657" s="548"/>
      <c r="I657" s="300"/>
      <c r="J657" s="300"/>
      <c r="K657" s="77"/>
      <c r="L657" s="77"/>
      <c r="M657" s="77"/>
      <c r="N657" s="77"/>
      <c r="O657" s="77"/>
      <c r="P657" s="77"/>
      <c r="Q657" s="77"/>
      <c r="R657" s="77"/>
      <c r="S657" s="77"/>
      <c r="T657" s="77"/>
      <c r="U657" s="77"/>
      <c r="V657" s="77"/>
      <c r="W657" s="77"/>
      <c r="X657" s="77"/>
      <c r="Y657" s="77"/>
      <c r="Z657" s="77"/>
    </row>
    <row r="658" spans="1:26" ht="50">
      <c r="A658" s="158" t="s">
        <v>1630</v>
      </c>
      <c r="B658" s="69" t="s">
        <v>3480</v>
      </c>
      <c r="C658" s="69" t="s">
        <v>1632</v>
      </c>
      <c r="D658" s="206">
        <v>2</v>
      </c>
      <c r="E658" s="206" t="s">
        <v>599</v>
      </c>
      <c r="F658" s="69"/>
      <c r="G658" s="146"/>
      <c r="H658" s="548"/>
      <c r="I658" s="300"/>
      <c r="J658" s="300"/>
      <c r="K658" s="77"/>
      <c r="L658" s="77"/>
      <c r="M658" s="77"/>
      <c r="N658" s="77"/>
      <c r="O658" s="77"/>
      <c r="P658" s="77"/>
      <c r="Q658" s="77"/>
      <c r="R658" s="77"/>
      <c r="S658" s="77"/>
      <c r="T658" s="77"/>
      <c r="U658" s="77"/>
      <c r="V658" s="77"/>
      <c r="W658" s="77"/>
      <c r="X658" s="77"/>
      <c r="Y658" s="77"/>
      <c r="Z658" s="77"/>
    </row>
    <row r="659" spans="1:26" ht="25">
      <c r="A659" s="158" t="s">
        <v>271</v>
      </c>
      <c r="B659" s="1629" t="s">
        <v>1633</v>
      </c>
      <c r="C659" s="1701"/>
      <c r="D659" s="1701"/>
      <c r="E659" s="1701"/>
      <c r="F659" s="1702"/>
      <c r="G659" s="1703"/>
      <c r="H659" s="580"/>
      <c r="I659" s="300">
        <f>SUM(D663:D666)</f>
        <v>6</v>
      </c>
      <c r="J659" s="300">
        <f>COUNT(D663:D666)*2</f>
        <v>6</v>
      </c>
      <c r="K659" s="77"/>
      <c r="L659" s="77"/>
      <c r="M659" s="77"/>
      <c r="N659" s="77"/>
      <c r="O659" s="77"/>
      <c r="P659" s="77"/>
      <c r="Q659" s="77"/>
      <c r="R659" s="77"/>
      <c r="S659" s="77"/>
      <c r="T659" s="77"/>
      <c r="U659" s="77"/>
      <c r="V659" s="77"/>
      <c r="W659" s="77"/>
      <c r="X659" s="77"/>
      <c r="Y659" s="77"/>
      <c r="Z659" s="77"/>
    </row>
    <row r="660" spans="1:26" ht="158.25" hidden="1" customHeight="1">
      <c r="A660" s="310" t="s">
        <v>1634</v>
      </c>
      <c r="B660" s="179" t="s">
        <v>1635</v>
      </c>
      <c r="C660" s="179" t="s">
        <v>1636</v>
      </c>
      <c r="D660" s="244"/>
      <c r="E660" s="141" t="s">
        <v>599</v>
      </c>
      <c r="F660" s="245" t="s">
        <v>1637</v>
      </c>
      <c r="G660" s="141"/>
      <c r="H660" s="105"/>
      <c r="I660" s="582"/>
      <c r="J660" s="582"/>
      <c r="K660" s="582"/>
      <c r="L660" s="582"/>
      <c r="M660" s="582"/>
      <c r="N660" s="582"/>
      <c r="O660" s="582"/>
      <c r="P660" s="582"/>
      <c r="Q660" s="582"/>
      <c r="R660" s="582"/>
      <c r="S660" s="582"/>
      <c r="T660" s="582"/>
      <c r="U660" s="582"/>
      <c r="V660" s="582"/>
      <c r="W660" s="582"/>
      <c r="X660" s="582"/>
      <c r="Y660" s="582"/>
      <c r="Z660" s="582"/>
    </row>
    <row r="661" spans="1:26" ht="86.25" hidden="1" customHeight="1">
      <c r="A661" s="310" t="s">
        <v>1638</v>
      </c>
      <c r="B661" s="179" t="s">
        <v>1639</v>
      </c>
      <c r="C661" s="179" t="s">
        <v>1640</v>
      </c>
      <c r="D661" s="244"/>
      <c r="E661" s="141" t="s">
        <v>599</v>
      </c>
      <c r="F661" s="245" t="s">
        <v>1641</v>
      </c>
      <c r="G661" s="150"/>
      <c r="H661" s="582"/>
      <c r="I661" s="582"/>
      <c r="J661" s="582"/>
      <c r="K661" s="582"/>
      <c r="L661" s="582"/>
      <c r="M661" s="582"/>
      <c r="N661" s="582"/>
      <c r="O661" s="582"/>
      <c r="P661" s="582"/>
      <c r="Q661" s="582"/>
      <c r="R661" s="582"/>
      <c r="S661" s="582"/>
      <c r="T661" s="582"/>
      <c r="U661" s="582"/>
      <c r="V661" s="582"/>
      <c r="W661" s="582"/>
      <c r="X661" s="582"/>
      <c r="Y661" s="582"/>
      <c r="Z661" s="582"/>
    </row>
    <row r="662" spans="1:26" ht="114.75" hidden="1" customHeight="1">
      <c r="A662" s="310" t="s">
        <v>1642</v>
      </c>
      <c r="B662" s="179" t="s">
        <v>1643</v>
      </c>
      <c r="C662" s="179" t="s">
        <v>1644</v>
      </c>
      <c r="D662" s="244"/>
      <c r="E662" s="141" t="s">
        <v>599</v>
      </c>
      <c r="F662" s="245" t="s">
        <v>1645</v>
      </c>
      <c r="G662" s="150"/>
      <c r="H662" s="582"/>
      <c r="I662" s="582"/>
      <c r="J662" s="582"/>
      <c r="K662" s="582"/>
      <c r="L662" s="582"/>
      <c r="M662" s="582"/>
      <c r="N662" s="582"/>
      <c r="O662" s="582"/>
      <c r="P662" s="582"/>
      <c r="Q662" s="582"/>
      <c r="R662" s="582"/>
      <c r="S662" s="582"/>
      <c r="T662" s="582"/>
      <c r="U662" s="582"/>
      <c r="V662" s="582"/>
      <c r="W662" s="582"/>
      <c r="X662" s="582"/>
      <c r="Y662" s="582"/>
      <c r="Z662" s="582"/>
    </row>
    <row r="663" spans="1:26" ht="175">
      <c r="A663" s="329" t="s">
        <v>1646</v>
      </c>
      <c r="B663" s="146" t="s">
        <v>1647</v>
      </c>
      <c r="C663" s="148" t="s">
        <v>1648</v>
      </c>
      <c r="D663" s="206">
        <v>2</v>
      </c>
      <c r="E663" s="147" t="s">
        <v>599</v>
      </c>
      <c r="F663" s="620" t="s">
        <v>1649</v>
      </c>
      <c r="G663" s="69"/>
      <c r="H663" s="77"/>
      <c r="I663" s="300"/>
      <c r="J663" s="300"/>
      <c r="K663" s="77"/>
      <c r="L663" s="77"/>
      <c r="M663" s="77"/>
      <c r="N663" s="77"/>
      <c r="O663" s="77"/>
      <c r="P663" s="77"/>
      <c r="Q663" s="77"/>
      <c r="R663" s="77"/>
      <c r="S663" s="77"/>
      <c r="T663" s="77"/>
      <c r="U663" s="77"/>
      <c r="V663" s="77"/>
      <c r="W663" s="77"/>
      <c r="X663" s="77"/>
      <c r="Y663" s="77"/>
      <c r="Z663" s="77"/>
    </row>
    <row r="664" spans="1:26" ht="125">
      <c r="A664" s="329" t="s">
        <v>1650</v>
      </c>
      <c r="B664" s="69" t="s">
        <v>1651</v>
      </c>
      <c r="C664" s="93" t="s">
        <v>1652</v>
      </c>
      <c r="D664" s="206">
        <v>2</v>
      </c>
      <c r="E664" s="94" t="s">
        <v>599</v>
      </c>
      <c r="F664" s="486" t="s">
        <v>1653</v>
      </c>
      <c r="G664" s="69"/>
      <c r="H664" s="77"/>
      <c r="I664" s="300"/>
      <c r="J664" s="300"/>
      <c r="K664" s="77"/>
      <c r="L664" s="77"/>
      <c r="M664" s="77"/>
      <c r="N664" s="77"/>
      <c r="O664" s="77"/>
      <c r="P664" s="77"/>
      <c r="Q664" s="77"/>
      <c r="R664" s="77"/>
      <c r="S664" s="77"/>
      <c r="T664" s="77"/>
      <c r="U664" s="77"/>
      <c r="V664" s="77"/>
      <c r="W664" s="77"/>
      <c r="X664" s="77"/>
      <c r="Y664" s="77"/>
      <c r="Z664" s="77"/>
    </row>
    <row r="665" spans="1:26" ht="100.5" hidden="1" customHeight="1">
      <c r="A665" s="310" t="s">
        <v>1654</v>
      </c>
      <c r="B665" s="179" t="s">
        <v>1655</v>
      </c>
      <c r="C665" s="179" t="s">
        <v>2537</v>
      </c>
      <c r="D665" s="244"/>
      <c r="E665" s="141" t="s">
        <v>599</v>
      </c>
      <c r="F665" s="245" t="s">
        <v>2538</v>
      </c>
      <c r="G665" s="150"/>
      <c r="H665" s="582"/>
      <c r="I665" s="582"/>
      <c r="J665" s="582"/>
      <c r="K665" s="582"/>
      <c r="L665" s="582"/>
      <c r="M665" s="582"/>
      <c r="N665" s="582"/>
      <c r="O665" s="582"/>
      <c r="P665" s="582"/>
      <c r="Q665" s="582"/>
      <c r="R665" s="582"/>
      <c r="S665" s="582"/>
      <c r="T665" s="582"/>
      <c r="U665" s="582"/>
      <c r="V665" s="582"/>
      <c r="W665" s="582"/>
      <c r="X665" s="582"/>
      <c r="Y665" s="582"/>
      <c r="Z665" s="582"/>
    </row>
    <row r="666" spans="1:26" ht="175">
      <c r="A666" s="158" t="s">
        <v>1656</v>
      </c>
      <c r="B666" s="69" t="s">
        <v>1657</v>
      </c>
      <c r="C666" s="93" t="s">
        <v>1658</v>
      </c>
      <c r="D666" s="206">
        <v>2</v>
      </c>
      <c r="E666" s="94" t="s">
        <v>599</v>
      </c>
      <c r="F666" s="486" t="s">
        <v>1659</v>
      </c>
      <c r="G666" s="69"/>
      <c r="H666" s="77"/>
      <c r="I666" s="300"/>
      <c r="J666" s="300"/>
      <c r="K666" s="77"/>
      <c r="L666" s="77"/>
      <c r="M666" s="77"/>
      <c r="N666" s="77"/>
      <c r="O666" s="77"/>
      <c r="P666" s="77"/>
      <c r="Q666" s="77"/>
      <c r="R666" s="77"/>
      <c r="S666" s="77"/>
      <c r="T666" s="77"/>
      <c r="U666" s="77"/>
      <c r="V666" s="77"/>
      <c r="W666" s="77"/>
      <c r="X666" s="77"/>
      <c r="Y666" s="77"/>
      <c r="Z666" s="77"/>
    </row>
    <row r="667" spans="1:26" ht="25">
      <c r="A667" s="158" t="s">
        <v>272</v>
      </c>
      <c r="B667" s="1629" t="s">
        <v>3139</v>
      </c>
      <c r="C667" s="1701"/>
      <c r="D667" s="1701"/>
      <c r="E667" s="1701"/>
      <c r="F667" s="1702"/>
      <c r="G667" s="1703"/>
      <c r="H667" s="580"/>
      <c r="I667" s="300">
        <f>SUM(D668:D670)</f>
        <v>6</v>
      </c>
      <c r="J667" s="300">
        <f>COUNT(D668:D670)*2</f>
        <v>6</v>
      </c>
      <c r="K667" s="77"/>
      <c r="L667" s="77"/>
      <c r="M667" s="77"/>
      <c r="N667" s="77"/>
      <c r="O667" s="77"/>
      <c r="P667" s="77"/>
      <c r="Q667" s="77"/>
      <c r="R667" s="77"/>
      <c r="S667" s="77"/>
      <c r="T667" s="77"/>
      <c r="U667" s="77"/>
      <c r="V667" s="77"/>
      <c r="W667" s="77"/>
      <c r="X667" s="77"/>
      <c r="Y667" s="77"/>
      <c r="Z667" s="77"/>
    </row>
    <row r="668" spans="1:26" ht="50">
      <c r="A668" s="158" t="s">
        <v>2539</v>
      </c>
      <c r="B668" s="69" t="s">
        <v>3140</v>
      </c>
      <c r="C668" s="69" t="s">
        <v>1662</v>
      </c>
      <c r="D668" s="206">
        <v>2</v>
      </c>
      <c r="E668" s="94" t="s">
        <v>387</v>
      </c>
      <c r="F668" s="69" t="s">
        <v>1663</v>
      </c>
      <c r="G668" s="69"/>
      <c r="H668" s="77"/>
      <c r="I668" s="300"/>
      <c r="J668" s="300"/>
      <c r="K668" s="77"/>
      <c r="L668" s="77"/>
      <c r="M668" s="77"/>
      <c r="N668" s="77"/>
      <c r="O668" s="77"/>
      <c r="P668" s="77"/>
      <c r="Q668" s="77"/>
      <c r="R668" s="77"/>
      <c r="S668" s="77"/>
      <c r="T668" s="77"/>
      <c r="U668" s="77"/>
      <c r="V668" s="77"/>
      <c r="W668" s="77"/>
      <c r="X668" s="77"/>
      <c r="Y668" s="77"/>
      <c r="Z668" s="77"/>
    </row>
    <row r="669" spans="1:26" ht="25">
      <c r="A669" s="605"/>
      <c r="B669" s="363"/>
      <c r="C669" s="69" t="s">
        <v>1664</v>
      </c>
      <c r="D669" s="206">
        <v>2</v>
      </c>
      <c r="E669" s="94" t="s">
        <v>387</v>
      </c>
      <c r="F669" s="69" t="s">
        <v>1665</v>
      </c>
      <c r="G669" s="69"/>
      <c r="H669" s="77"/>
      <c r="I669" s="300"/>
      <c r="J669" s="300"/>
      <c r="K669" s="77"/>
      <c r="L669" s="77"/>
      <c r="M669" s="77"/>
      <c r="N669" s="77"/>
      <c r="O669" s="77"/>
      <c r="P669" s="77"/>
      <c r="Q669" s="77"/>
      <c r="R669" s="77"/>
      <c r="S669" s="77"/>
      <c r="T669" s="77"/>
      <c r="U669" s="77"/>
      <c r="V669" s="77"/>
      <c r="W669" s="77"/>
      <c r="X669" s="77"/>
      <c r="Y669" s="77"/>
      <c r="Z669" s="77"/>
    </row>
    <row r="670" spans="1:26" ht="50">
      <c r="A670" s="158" t="s">
        <v>2540</v>
      </c>
      <c r="B670" s="69" t="s">
        <v>3141</v>
      </c>
      <c r="C670" s="135" t="s">
        <v>1668</v>
      </c>
      <c r="D670" s="206">
        <v>2</v>
      </c>
      <c r="E670" s="487" t="s">
        <v>599</v>
      </c>
      <c r="F670" s="69" t="s">
        <v>1669</v>
      </c>
      <c r="G670" s="69"/>
      <c r="H670" s="77"/>
      <c r="I670" s="300"/>
      <c r="J670" s="300"/>
      <c r="K670" s="77"/>
      <c r="L670" s="77"/>
      <c r="M670" s="77"/>
      <c r="N670" s="77"/>
      <c r="O670" s="77"/>
      <c r="P670" s="77"/>
      <c r="Q670" s="77"/>
      <c r="R670" s="77"/>
      <c r="S670" s="77"/>
      <c r="T670" s="77"/>
      <c r="U670" s="77"/>
      <c r="V670" s="77"/>
      <c r="W670" s="77"/>
      <c r="X670" s="77"/>
      <c r="Y670" s="77"/>
      <c r="Z670" s="77"/>
    </row>
    <row r="671" spans="1:26" ht="15" hidden="1" customHeight="1">
      <c r="A671" s="379" t="s">
        <v>1670</v>
      </c>
      <c r="B671" s="335" t="s">
        <v>183</v>
      </c>
      <c r="C671" s="336"/>
      <c r="D671" s="336"/>
      <c r="E671" s="336"/>
      <c r="F671" s="336"/>
      <c r="G671" s="469"/>
      <c r="H671" s="621"/>
      <c r="I671" s="582">
        <f>SUM(D672:D677)</f>
        <v>0</v>
      </c>
      <c r="J671" s="582">
        <f>COUNT(D672:D677)*2</f>
        <v>0</v>
      </c>
      <c r="K671" s="582"/>
      <c r="L671" s="582"/>
      <c r="M671" s="582"/>
      <c r="N671" s="582"/>
      <c r="O671" s="582"/>
      <c r="P671" s="582"/>
      <c r="Q671" s="582"/>
      <c r="R671" s="582"/>
      <c r="S671" s="582"/>
      <c r="T671" s="582"/>
      <c r="U671" s="582"/>
      <c r="V671" s="582"/>
      <c r="W671" s="582"/>
      <c r="X671" s="582"/>
      <c r="Y671" s="582"/>
      <c r="Z671" s="582"/>
    </row>
    <row r="672" spans="1:26" ht="42.75" hidden="1" customHeight="1">
      <c r="A672" s="379" t="s">
        <v>1671</v>
      </c>
      <c r="B672" s="179" t="s">
        <v>1672</v>
      </c>
      <c r="C672" s="179"/>
      <c r="D672" s="252"/>
      <c r="E672" s="179"/>
      <c r="F672" s="179"/>
      <c r="G672" s="179"/>
      <c r="H672" s="622"/>
      <c r="I672" s="582"/>
      <c r="J672" s="582"/>
      <c r="K672" s="582"/>
      <c r="L672" s="582"/>
      <c r="M672" s="582"/>
      <c r="N672" s="582"/>
      <c r="O672" s="582"/>
      <c r="P672" s="582"/>
      <c r="Q672" s="582"/>
      <c r="R672" s="582"/>
      <c r="S672" s="582"/>
      <c r="T672" s="582"/>
      <c r="U672" s="582"/>
      <c r="V672" s="582"/>
      <c r="W672" s="582"/>
      <c r="X672" s="582"/>
      <c r="Y672" s="582"/>
      <c r="Z672" s="582"/>
    </row>
    <row r="673" spans="1:26" ht="42.75" hidden="1" customHeight="1">
      <c r="A673" s="379" t="s">
        <v>1673</v>
      </c>
      <c r="B673" s="179" t="s">
        <v>1674</v>
      </c>
      <c r="C673" s="179"/>
      <c r="D673" s="252"/>
      <c r="E673" s="179"/>
      <c r="F673" s="179"/>
      <c r="G673" s="179"/>
      <c r="H673" s="622"/>
      <c r="I673" s="582"/>
      <c r="J673" s="582"/>
      <c r="K673" s="582"/>
      <c r="L673" s="582"/>
      <c r="M673" s="582"/>
      <c r="N673" s="582"/>
      <c r="O673" s="582"/>
      <c r="P673" s="582"/>
      <c r="Q673" s="582"/>
      <c r="R673" s="582"/>
      <c r="S673" s="582"/>
      <c r="T673" s="582"/>
      <c r="U673" s="582"/>
      <c r="V673" s="582"/>
      <c r="W673" s="582"/>
      <c r="X673" s="582"/>
      <c r="Y673" s="582"/>
      <c r="Z673" s="582"/>
    </row>
    <row r="674" spans="1:26" ht="42.75" hidden="1" customHeight="1">
      <c r="A674" s="379" t="s">
        <v>1675</v>
      </c>
      <c r="B674" s="179" t="s">
        <v>1676</v>
      </c>
      <c r="C674" s="179"/>
      <c r="D674" s="252"/>
      <c r="E674" s="179"/>
      <c r="F674" s="179"/>
      <c r="G674" s="179"/>
      <c r="H674" s="622"/>
      <c r="I674" s="582"/>
      <c r="J674" s="582"/>
      <c r="K674" s="582"/>
      <c r="L674" s="582"/>
      <c r="M674" s="582"/>
      <c r="N674" s="582"/>
      <c r="O674" s="582"/>
      <c r="P674" s="582"/>
      <c r="Q674" s="582"/>
      <c r="R674" s="582"/>
      <c r="S674" s="582"/>
      <c r="T674" s="582"/>
      <c r="U674" s="582"/>
      <c r="V674" s="582"/>
      <c r="W674" s="582"/>
      <c r="X674" s="582"/>
      <c r="Y674" s="582"/>
      <c r="Z674" s="582"/>
    </row>
    <row r="675" spans="1:26" ht="57" hidden="1" customHeight="1">
      <c r="A675" s="379" t="s">
        <v>1677</v>
      </c>
      <c r="B675" s="179" t="s">
        <v>1678</v>
      </c>
      <c r="C675" s="179"/>
      <c r="D675" s="252"/>
      <c r="E675" s="179"/>
      <c r="F675" s="179"/>
      <c r="G675" s="179"/>
      <c r="H675" s="622"/>
      <c r="I675" s="582"/>
      <c r="J675" s="582"/>
      <c r="K675" s="582"/>
      <c r="L675" s="582"/>
      <c r="M675" s="582"/>
      <c r="N675" s="582"/>
      <c r="O675" s="582"/>
      <c r="P675" s="582"/>
      <c r="Q675" s="582"/>
      <c r="R675" s="582"/>
      <c r="S675" s="582"/>
      <c r="T675" s="582"/>
      <c r="U675" s="582"/>
      <c r="V675" s="582"/>
      <c r="W675" s="582"/>
      <c r="X675" s="582"/>
      <c r="Y675" s="582"/>
      <c r="Z675" s="582"/>
    </row>
    <row r="676" spans="1:26" ht="28.5" hidden="1" customHeight="1">
      <c r="A676" s="379" t="s">
        <v>1679</v>
      </c>
      <c r="B676" s="179" t="s">
        <v>1680</v>
      </c>
      <c r="C676" s="179"/>
      <c r="D676" s="252"/>
      <c r="E676" s="179"/>
      <c r="F676" s="179"/>
      <c r="G676" s="179"/>
      <c r="H676" s="622"/>
      <c r="I676" s="582"/>
      <c r="J676" s="582"/>
      <c r="K676" s="582"/>
      <c r="L676" s="582"/>
      <c r="M676" s="582"/>
      <c r="N676" s="582"/>
      <c r="O676" s="582"/>
      <c r="P676" s="582"/>
      <c r="Q676" s="582"/>
      <c r="R676" s="582"/>
      <c r="S676" s="582"/>
      <c r="T676" s="582"/>
      <c r="U676" s="582"/>
      <c r="V676" s="582"/>
      <c r="W676" s="582"/>
      <c r="X676" s="582"/>
      <c r="Y676" s="582"/>
      <c r="Z676" s="582"/>
    </row>
    <row r="677" spans="1:26" ht="28.5" hidden="1" customHeight="1">
      <c r="A677" s="379" t="s">
        <v>1681</v>
      </c>
      <c r="B677" s="179" t="s">
        <v>1682</v>
      </c>
      <c r="C677" s="179"/>
      <c r="D677" s="252"/>
      <c r="E677" s="179"/>
      <c r="F677" s="179"/>
      <c r="G677" s="179"/>
      <c r="H677" s="622"/>
      <c r="I677" s="582"/>
      <c r="J677" s="582"/>
      <c r="K677" s="582"/>
      <c r="L677" s="582"/>
      <c r="M677" s="582"/>
      <c r="N677" s="582"/>
      <c r="O677" s="582"/>
      <c r="P677" s="582"/>
      <c r="Q677" s="582"/>
      <c r="R677" s="582"/>
      <c r="S677" s="582"/>
      <c r="T677" s="582"/>
      <c r="U677" s="582"/>
      <c r="V677" s="582"/>
      <c r="W677" s="582"/>
      <c r="X677" s="582"/>
      <c r="Y677" s="582"/>
      <c r="Z677" s="582"/>
    </row>
    <row r="678" spans="1:26" ht="24">
      <c r="A678" s="344" t="s">
        <v>1683</v>
      </c>
      <c r="B678" s="1629" t="s">
        <v>185</v>
      </c>
      <c r="C678" s="1701"/>
      <c r="D678" s="1701"/>
      <c r="E678" s="1701"/>
      <c r="F678" s="1702"/>
      <c r="G678" s="1703"/>
      <c r="H678" s="580"/>
      <c r="I678" s="300">
        <f>SUM(D684:D688)</f>
        <v>6</v>
      </c>
      <c r="J678" s="300">
        <f>COUNT(D684:D688)*2</f>
        <v>6</v>
      </c>
      <c r="K678" s="77"/>
      <c r="L678" s="77"/>
      <c r="M678" s="77"/>
      <c r="N678" s="77"/>
      <c r="O678" s="77"/>
      <c r="P678" s="77"/>
      <c r="Q678" s="77"/>
      <c r="R678" s="77"/>
      <c r="S678" s="77"/>
      <c r="T678" s="77"/>
      <c r="U678" s="77"/>
      <c r="V678" s="77"/>
      <c r="W678" s="77"/>
      <c r="X678" s="77"/>
      <c r="Y678" s="77"/>
      <c r="Z678" s="77"/>
    </row>
    <row r="679" spans="1:26" ht="57" hidden="1" customHeight="1">
      <c r="A679" s="379" t="s">
        <v>1684</v>
      </c>
      <c r="B679" s="179" t="s">
        <v>1685</v>
      </c>
      <c r="C679" s="388"/>
      <c r="D679" s="388"/>
      <c r="E679" s="388"/>
      <c r="F679" s="388"/>
      <c r="G679" s="388"/>
      <c r="H679" s="623"/>
      <c r="I679" s="582"/>
      <c r="J679" s="582"/>
      <c r="K679" s="582"/>
      <c r="L679" s="582"/>
      <c r="M679" s="582"/>
      <c r="N679" s="582"/>
      <c r="O679" s="582"/>
      <c r="P679" s="582"/>
      <c r="Q679" s="582"/>
      <c r="R679" s="582"/>
      <c r="S679" s="582"/>
      <c r="T679" s="582"/>
      <c r="U679" s="582"/>
      <c r="V679" s="582"/>
      <c r="W679" s="582"/>
      <c r="X679" s="582"/>
      <c r="Y679" s="582"/>
      <c r="Z679" s="582"/>
    </row>
    <row r="680" spans="1:26" ht="57" hidden="1" customHeight="1">
      <c r="A680" s="379" t="s">
        <v>1686</v>
      </c>
      <c r="B680" s="179" t="s">
        <v>1687</v>
      </c>
      <c r="C680" s="388"/>
      <c r="D680" s="388"/>
      <c r="E680" s="388"/>
      <c r="F680" s="388"/>
      <c r="G680" s="388"/>
      <c r="H680" s="623"/>
      <c r="I680" s="582"/>
      <c r="J680" s="582"/>
      <c r="K680" s="582"/>
      <c r="L680" s="582"/>
      <c r="M680" s="582"/>
      <c r="N680" s="582"/>
      <c r="O680" s="582"/>
      <c r="P680" s="582"/>
      <c r="Q680" s="582"/>
      <c r="R680" s="582"/>
      <c r="S680" s="582"/>
      <c r="T680" s="582"/>
      <c r="U680" s="582"/>
      <c r="V680" s="582"/>
      <c r="W680" s="582"/>
      <c r="X680" s="582"/>
      <c r="Y680" s="582"/>
      <c r="Z680" s="582"/>
    </row>
    <row r="681" spans="1:26" ht="42.75" hidden="1" customHeight="1">
      <c r="A681" s="379" t="s">
        <v>1688</v>
      </c>
      <c r="B681" s="179" t="s">
        <v>1689</v>
      </c>
      <c r="C681" s="388"/>
      <c r="D681" s="388"/>
      <c r="E681" s="388"/>
      <c r="F681" s="388"/>
      <c r="G681" s="388"/>
      <c r="H681" s="623"/>
      <c r="I681" s="582"/>
      <c r="J681" s="582"/>
      <c r="K681" s="582"/>
      <c r="L681" s="582"/>
      <c r="M681" s="582"/>
      <c r="N681" s="582"/>
      <c r="O681" s="582"/>
      <c r="P681" s="582"/>
      <c r="Q681" s="582"/>
      <c r="R681" s="582"/>
      <c r="S681" s="582"/>
      <c r="T681" s="582"/>
      <c r="U681" s="582"/>
      <c r="V681" s="582"/>
      <c r="W681" s="582"/>
      <c r="X681" s="582"/>
      <c r="Y681" s="582"/>
      <c r="Z681" s="582"/>
    </row>
    <row r="682" spans="1:26" ht="42.75" hidden="1" customHeight="1">
      <c r="A682" s="379" t="s">
        <v>1690</v>
      </c>
      <c r="B682" s="179" t="s">
        <v>1691</v>
      </c>
      <c r="C682" s="388"/>
      <c r="D682" s="388"/>
      <c r="E682" s="388"/>
      <c r="F682" s="388"/>
      <c r="G682" s="388"/>
      <c r="H682" s="623"/>
      <c r="I682" s="582"/>
      <c r="J682" s="582"/>
      <c r="K682" s="582"/>
      <c r="L682" s="151"/>
      <c r="M682" s="151"/>
      <c r="N682" s="151"/>
      <c r="O682" s="151"/>
      <c r="P682" s="151"/>
      <c r="Q682" s="151"/>
      <c r="R682" s="151"/>
      <c r="S682" s="151"/>
      <c r="T682" s="151"/>
      <c r="U682" s="151"/>
      <c r="V682" s="151"/>
      <c r="W682" s="151"/>
      <c r="X682" s="151"/>
      <c r="Y682" s="151"/>
      <c r="Z682" s="151"/>
    </row>
    <row r="683" spans="1:26" ht="42.75" hidden="1" customHeight="1">
      <c r="A683" s="379" t="s">
        <v>1692</v>
      </c>
      <c r="B683" s="179" t="s">
        <v>1693</v>
      </c>
      <c r="C683" s="388"/>
      <c r="D683" s="388"/>
      <c r="E683" s="388"/>
      <c r="F683" s="388"/>
      <c r="G683" s="388"/>
      <c r="H683" s="623"/>
      <c r="I683" s="582"/>
      <c r="J683" s="582"/>
      <c r="K683" s="582"/>
      <c r="L683" s="151"/>
      <c r="M683" s="151"/>
      <c r="N683" s="151"/>
      <c r="O683" s="151"/>
      <c r="P683" s="151"/>
      <c r="Q683" s="151"/>
      <c r="R683" s="151"/>
      <c r="S683" s="151"/>
      <c r="T683" s="151"/>
      <c r="U683" s="151"/>
      <c r="V683" s="151"/>
      <c r="W683" s="151"/>
      <c r="X683" s="151"/>
      <c r="Y683" s="151"/>
      <c r="Z683" s="151"/>
    </row>
    <row r="684" spans="1:26" ht="125">
      <c r="A684" s="344" t="s">
        <v>1694</v>
      </c>
      <c r="B684" s="69" t="s">
        <v>2541</v>
      </c>
      <c r="C684" s="93" t="s">
        <v>1696</v>
      </c>
      <c r="D684" s="206">
        <v>2</v>
      </c>
      <c r="E684" s="487" t="s">
        <v>599</v>
      </c>
      <c r="F684" s="93" t="s">
        <v>1697</v>
      </c>
      <c r="G684" s="135"/>
      <c r="H684" s="62"/>
      <c r="I684" s="300"/>
      <c r="J684" s="300"/>
      <c r="K684" s="77"/>
      <c r="L684" s="363"/>
      <c r="M684" s="363"/>
      <c r="N684" s="363"/>
      <c r="O684" s="363"/>
      <c r="P684" s="363"/>
      <c r="Q684" s="363"/>
      <c r="R684" s="363"/>
      <c r="S684" s="363"/>
      <c r="T684" s="363"/>
      <c r="U684" s="363"/>
      <c r="V684" s="363"/>
      <c r="W684" s="363"/>
      <c r="X684" s="363"/>
      <c r="Y684" s="363"/>
      <c r="Z684" s="363"/>
    </row>
    <row r="685" spans="1:26" ht="125">
      <c r="A685" s="344" t="s">
        <v>1698</v>
      </c>
      <c r="B685" s="69" t="s">
        <v>1699</v>
      </c>
      <c r="C685" s="93" t="s">
        <v>1700</v>
      </c>
      <c r="D685" s="206">
        <v>2</v>
      </c>
      <c r="E685" s="206" t="s">
        <v>599</v>
      </c>
      <c r="F685" s="93" t="s">
        <v>1701</v>
      </c>
      <c r="G685" s="135"/>
      <c r="H685" s="62"/>
      <c r="I685" s="300"/>
      <c r="J685" s="300"/>
      <c r="K685" s="77"/>
      <c r="L685" s="363"/>
      <c r="M685" s="363"/>
      <c r="N685" s="363"/>
      <c r="O685" s="363"/>
      <c r="P685" s="363"/>
      <c r="Q685" s="363"/>
      <c r="R685" s="363"/>
      <c r="S685" s="363"/>
      <c r="T685" s="363"/>
      <c r="U685" s="363"/>
      <c r="V685" s="363"/>
      <c r="W685" s="363"/>
      <c r="X685" s="363"/>
      <c r="Y685" s="363"/>
      <c r="Z685" s="363"/>
    </row>
    <row r="686" spans="1:26" ht="50">
      <c r="A686" s="344" t="s">
        <v>2542</v>
      </c>
      <c r="B686" s="69" t="s">
        <v>1702</v>
      </c>
      <c r="C686" s="93" t="s">
        <v>1703</v>
      </c>
      <c r="D686" s="206">
        <v>2</v>
      </c>
      <c r="E686" s="206" t="s">
        <v>599</v>
      </c>
      <c r="F686" s="93" t="s">
        <v>1704</v>
      </c>
      <c r="G686" s="135"/>
      <c r="H686" s="62"/>
      <c r="I686" s="300"/>
      <c r="J686" s="300"/>
      <c r="K686" s="77"/>
      <c r="L686" s="363"/>
      <c r="M686" s="363"/>
      <c r="N686" s="363"/>
      <c r="O686" s="363"/>
      <c r="P686" s="363"/>
      <c r="Q686" s="363"/>
      <c r="R686" s="363"/>
      <c r="S686" s="363"/>
      <c r="T686" s="363"/>
      <c r="U686" s="363"/>
      <c r="V686" s="363"/>
      <c r="W686" s="363"/>
      <c r="X686" s="363"/>
      <c r="Y686" s="363"/>
      <c r="Z686" s="363"/>
    </row>
    <row r="687" spans="1:26" ht="28.5" hidden="1" customHeight="1">
      <c r="A687" s="310" t="s">
        <v>1705</v>
      </c>
      <c r="B687" s="179" t="s">
        <v>1706</v>
      </c>
      <c r="C687" s="179"/>
      <c r="D687" s="124"/>
      <c r="E687" s="141"/>
      <c r="F687" s="179"/>
      <c r="G687" s="141"/>
      <c r="H687" s="105"/>
      <c r="I687" s="582"/>
      <c r="J687" s="582"/>
      <c r="K687" s="582"/>
      <c r="L687" s="151"/>
      <c r="M687" s="151"/>
      <c r="N687" s="151"/>
      <c r="O687" s="151"/>
      <c r="P687" s="151"/>
      <c r="Q687" s="151"/>
      <c r="R687" s="151"/>
      <c r="S687" s="151"/>
      <c r="T687" s="151"/>
      <c r="U687" s="151"/>
      <c r="V687" s="151"/>
      <c r="W687" s="151"/>
      <c r="X687" s="151"/>
      <c r="Y687" s="151"/>
      <c r="Z687" s="151"/>
    </row>
    <row r="688" spans="1:26" ht="42.75" hidden="1" customHeight="1">
      <c r="A688" s="310" t="s">
        <v>1707</v>
      </c>
      <c r="B688" s="179" t="s">
        <v>1708</v>
      </c>
      <c r="C688" s="179"/>
      <c r="D688" s="124"/>
      <c r="E688" s="141"/>
      <c r="F688" s="179"/>
      <c r="G688" s="141"/>
      <c r="H688" s="105"/>
      <c r="I688" s="582"/>
      <c r="J688" s="582"/>
      <c r="K688" s="582"/>
      <c r="L688" s="151"/>
      <c r="M688" s="151"/>
      <c r="N688" s="151"/>
      <c r="O688" s="151"/>
      <c r="P688" s="151"/>
      <c r="Q688" s="151"/>
      <c r="R688" s="151"/>
      <c r="S688" s="151"/>
      <c r="T688" s="151"/>
      <c r="U688" s="151"/>
      <c r="V688" s="151"/>
      <c r="W688" s="151"/>
      <c r="X688" s="151"/>
      <c r="Y688" s="151"/>
      <c r="Z688" s="151"/>
    </row>
    <row r="689" spans="1:26" ht="25">
      <c r="A689" s="531" t="s">
        <v>273</v>
      </c>
      <c r="B689" s="1629" t="s">
        <v>187</v>
      </c>
      <c r="C689" s="1701"/>
      <c r="D689" s="1701"/>
      <c r="E689" s="1701"/>
      <c r="F689" s="1702"/>
      <c r="G689" s="1701"/>
      <c r="H689" s="624"/>
      <c r="I689" s="625">
        <f>SUM(D690:D712)</f>
        <v>40</v>
      </c>
      <c r="J689" s="299">
        <f>COUNT(D690:D712)*2</f>
        <v>40</v>
      </c>
      <c r="K689" s="77"/>
      <c r="L689" s="363"/>
      <c r="M689" s="363"/>
      <c r="N689" s="363"/>
      <c r="O689" s="363"/>
      <c r="P689" s="363"/>
      <c r="Q689" s="363"/>
      <c r="R689" s="363"/>
      <c r="S689" s="363"/>
      <c r="T689" s="363"/>
      <c r="U689" s="363"/>
      <c r="V689" s="363"/>
      <c r="W689" s="363"/>
      <c r="X689" s="363"/>
      <c r="Y689" s="363"/>
      <c r="Z689" s="363"/>
    </row>
    <row r="690" spans="1:26" ht="30" hidden="1" customHeight="1">
      <c r="A690" s="474" t="s">
        <v>1709</v>
      </c>
      <c r="B690" s="532" t="s">
        <v>1710</v>
      </c>
      <c r="C690" s="475"/>
      <c r="D690" s="125"/>
      <c r="E690" s="125"/>
      <c r="F690" s="475"/>
      <c r="G690" s="533"/>
      <c r="H690" s="626"/>
      <c r="I690" s="477"/>
      <c r="J690" s="582"/>
      <c r="K690" s="582"/>
      <c r="L690" s="151"/>
      <c r="M690" s="151"/>
      <c r="N690" s="151"/>
      <c r="O690" s="151"/>
      <c r="P690" s="151"/>
      <c r="Q690" s="151"/>
      <c r="R690" s="151"/>
      <c r="S690" s="151"/>
      <c r="T690" s="151"/>
      <c r="U690" s="151"/>
      <c r="V690" s="151"/>
      <c r="W690" s="151"/>
      <c r="X690" s="151"/>
      <c r="Y690" s="151"/>
      <c r="Z690" s="151"/>
    </row>
    <row r="691" spans="1:26" ht="45" hidden="1" customHeight="1">
      <c r="A691" s="474" t="s">
        <v>1711</v>
      </c>
      <c r="B691" s="532" t="s">
        <v>1712</v>
      </c>
      <c r="C691" s="267"/>
      <c r="D691" s="118"/>
      <c r="E691" s="118"/>
      <c r="F691" s="534"/>
      <c r="G691" s="125"/>
      <c r="H691" s="627"/>
      <c r="I691" s="477"/>
      <c r="J691" s="582"/>
      <c r="K691" s="582"/>
      <c r="L691" s="151"/>
      <c r="M691" s="151"/>
      <c r="N691" s="151"/>
      <c r="O691" s="151"/>
      <c r="P691" s="151"/>
      <c r="Q691" s="151"/>
      <c r="R691" s="151"/>
      <c r="S691" s="151"/>
      <c r="T691" s="151"/>
      <c r="U691" s="151"/>
      <c r="V691" s="151"/>
      <c r="W691" s="151"/>
      <c r="X691" s="151"/>
      <c r="Y691" s="151"/>
      <c r="Z691" s="151"/>
    </row>
    <row r="692" spans="1:26" ht="175">
      <c r="A692" s="158" t="s">
        <v>1713</v>
      </c>
      <c r="B692" s="69" t="s">
        <v>1714</v>
      </c>
      <c r="C692" s="93" t="s">
        <v>2543</v>
      </c>
      <c r="D692" s="206">
        <v>2</v>
      </c>
      <c r="E692" s="94" t="s">
        <v>599</v>
      </c>
      <c r="F692" s="93" t="s">
        <v>1716</v>
      </c>
      <c r="G692" s="154"/>
      <c r="H692" s="203"/>
      <c r="I692" s="79"/>
      <c r="J692" s="300"/>
      <c r="K692" s="77"/>
      <c r="L692" s="363"/>
      <c r="M692" s="363"/>
      <c r="N692" s="363"/>
      <c r="O692" s="363"/>
      <c r="P692" s="363"/>
      <c r="Q692" s="363"/>
      <c r="R692" s="363"/>
      <c r="S692" s="363"/>
      <c r="T692" s="363"/>
      <c r="U692" s="363"/>
      <c r="V692" s="363"/>
      <c r="W692" s="363"/>
      <c r="X692" s="363"/>
      <c r="Y692" s="363"/>
      <c r="Z692" s="363"/>
    </row>
    <row r="693" spans="1:26" ht="75">
      <c r="A693" s="158"/>
      <c r="B693" s="69"/>
      <c r="C693" s="93" t="s">
        <v>1717</v>
      </c>
      <c r="D693" s="206">
        <v>2</v>
      </c>
      <c r="E693" s="94" t="s">
        <v>599</v>
      </c>
      <c r="F693" s="93" t="s">
        <v>1718</v>
      </c>
      <c r="G693" s="154"/>
      <c r="H693" s="203"/>
      <c r="I693" s="79"/>
      <c r="J693" s="300"/>
      <c r="K693" s="77"/>
      <c r="L693" s="363"/>
      <c r="M693" s="363"/>
      <c r="N693" s="363"/>
      <c r="O693" s="363"/>
      <c r="P693" s="363"/>
      <c r="Q693" s="363"/>
      <c r="R693" s="363"/>
      <c r="S693" s="363"/>
      <c r="T693" s="363"/>
      <c r="U693" s="363"/>
      <c r="V693" s="363"/>
      <c r="W693" s="363"/>
      <c r="X693" s="363"/>
      <c r="Y693" s="363"/>
      <c r="Z693" s="363"/>
    </row>
    <row r="694" spans="1:26" ht="75">
      <c r="A694" s="158"/>
      <c r="B694" s="69"/>
      <c r="C694" s="93" t="s">
        <v>1719</v>
      </c>
      <c r="D694" s="206">
        <v>2</v>
      </c>
      <c r="E694" s="94" t="s">
        <v>599</v>
      </c>
      <c r="F694" s="93" t="s">
        <v>1720</v>
      </c>
      <c r="G694" s="154"/>
      <c r="H694" s="203"/>
      <c r="I694" s="79"/>
      <c r="J694" s="300"/>
      <c r="K694" s="77"/>
      <c r="L694" s="363"/>
      <c r="M694" s="363"/>
      <c r="N694" s="363"/>
      <c r="O694" s="363"/>
      <c r="P694" s="363"/>
      <c r="Q694" s="363"/>
      <c r="R694" s="363"/>
      <c r="S694" s="363"/>
      <c r="T694" s="363"/>
      <c r="U694" s="363"/>
      <c r="V694" s="363"/>
      <c r="W694" s="363"/>
      <c r="X694" s="363"/>
      <c r="Y694" s="363"/>
      <c r="Z694" s="363"/>
    </row>
    <row r="695" spans="1:26" ht="100">
      <c r="A695" s="158"/>
      <c r="B695" s="69"/>
      <c r="C695" s="93" t="s">
        <v>1721</v>
      </c>
      <c r="D695" s="206">
        <v>2</v>
      </c>
      <c r="E695" s="94" t="s">
        <v>599</v>
      </c>
      <c r="F695" s="93" t="s">
        <v>1722</v>
      </c>
      <c r="G695" s="154"/>
      <c r="H695" s="203"/>
      <c r="I695" s="79"/>
      <c r="J695" s="300"/>
      <c r="K695" s="77"/>
      <c r="L695" s="363"/>
      <c r="M695" s="363"/>
      <c r="N695" s="363"/>
      <c r="O695" s="363"/>
      <c r="P695" s="363"/>
      <c r="Q695" s="363"/>
      <c r="R695" s="363"/>
      <c r="S695" s="363"/>
      <c r="T695" s="363"/>
      <c r="U695" s="363"/>
      <c r="V695" s="363"/>
      <c r="W695" s="363"/>
      <c r="X695" s="363"/>
      <c r="Y695" s="363"/>
      <c r="Z695" s="363"/>
    </row>
    <row r="696" spans="1:26" ht="409.6">
      <c r="A696" s="158" t="s">
        <v>1723</v>
      </c>
      <c r="B696" s="69" t="s">
        <v>1724</v>
      </c>
      <c r="C696" s="93" t="s">
        <v>1725</v>
      </c>
      <c r="D696" s="206">
        <v>2</v>
      </c>
      <c r="E696" s="94" t="s">
        <v>599</v>
      </c>
      <c r="F696" s="93" t="s">
        <v>1726</v>
      </c>
      <c r="G696" s="154"/>
      <c r="H696" s="203"/>
      <c r="I696" s="79"/>
      <c r="J696" s="300"/>
      <c r="K696" s="77"/>
      <c r="L696" s="363"/>
      <c r="M696" s="363"/>
      <c r="N696" s="363"/>
      <c r="O696" s="363"/>
      <c r="P696" s="363"/>
      <c r="Q696" s="363"/>
      <c r="R696" s="363"/>
      <c r="S696" s="363"/>
      <c r="T696" s="363"/>
      <c r="U696" s="363"/>
      <c r="V696" s="363"/>
      <c r="W696" s="363"/>
      <c r="X696" s="363"/>
      <c r="Y696" s="363"/>
      <c r="Z696" s="363"/>
    </row>
    <row r="697" spans="1:26" ht="275">
      <c r="A697" s="158"/>
      <c r="B697" s="69"/>
      <c r="C697" s="93" t="s">
        <v>1727</v>
      </c>
      <c r="D697" s="206">
        <v>2</v>
      </c>
      <c r="E697" s="94" t="s">
        <v>599</v>
      </c>
      <c r="F697" s="93" t="s">
        <v>1728</v>
      </c>
      <c r="G697" s="154"/>
      <c r="H697" s="203"/>
      <c r="I697" s="79"/>
      <c r="J697" s="300"/>
      <c r="K697" s="77"/>
      <c r="L697" s="363"/>
      <c r="M697" s="363"/>
      <c r="N697" s="363"/>
      <c r="O697" s="363"/>
      <c r="P697" s="363"/>
      <c r="Q697" s="363"/>
      <c r="R697" s="363"/>
      <c r="S697" s="363"/>
      <c r="T697" s="363"/>
      <c r="U697" s="363"/>
      <c r="V697" s="363"/>
      <c r="W697" s="363"/>
      <c r="X697" s="363"/>
      <c r="Y697" s="363"/>
      <c r="Z697" s="363"/>
    </row>
    <row r="698" spans="1:26" ht="200">
      <c r="A698" s="158"/>
      <c r="B698" s="69"/>
      <c r="C698" s="93" t="s">
        <v>1729</v>
      </c>
      <c r="D698" s="206">
        <v>2</v>
      </c>
      <c r="E698" s="94" t="s">
        <v>599</v>
      </c>
      <c r="F698" s="93" t="s">
        <v>1730</v>
      </c>
      <c r="G698" s="154"/>
      <c r="H698" s="203"/>
      <c r="I698" s="628"/>
      <c r="J698" s="300"/>
      <c r="K698" s="77"/>
      <c r="L698" s="77"/>
      <c r="M698" s="77"/>
      <c r="N698" s="77"/>
      <c r="O698" s="77"/>
      <c r="P698" s="77"/>
      <c r="Q698" s="77"/>
      <c r="R698" s="77"/>
      <c r="S698" s="77"/>
      <c r="T698" s="77"/>
      <c r="U698" s="77"/>
      <c r="V698" s="77"/>
      <c r="W698" s="77"/>
      <c r="X698" s="77"/>
      <c r="Y698" s="77"/>
      <c r="Z698" s="77"/>
    </row>
    <row r="699" spans="1:26" ht="100">
      <c r="A699" s="158"/>
      <c r="B699" s="69"/>
      <c r="C699" s="93" t="s">
        <v>1731</v>
      </c>
      <c r="D699" s="206">
        <v>2</v>
      </c>
      <c r="E699" s="94" t="s">
        <v>599</v>
      </c>
      <c r="F699" s="93" t="s">
        <v>1732</v>
      </c>
      <c r="G699" s="154"/>
      <c r="H699" s="203"/>
      <c r="I699" s="79"/>
      <c r="J699" s="300"/>
      <c r="K699" s="77"/>
      <c r="L699" s="77"/>
      <c r="M699" s="77"/>
      <c r="N699" s="77"/>
      <c r="O699" s="77"/>
      <c r="P699" s="77"/>
      <c r="Q699" s="77"/>
      <c r="R699" s="77"/>
      <c r="S699" s="77"/>
      <c r="T699" s="77"/>
      <c r="U699" s="77"/>
      <c r="V699" s="77"/>
      <c r="W699" s="77"/>
      <c r="X699" s="77"/>
      <c r="Y699" s="77"/>
      <c r="Z699" s="77"/>
    </row>
    <row r="700" spans="1:26" ht="100">
      <c r="A700" s="158"/>
      <c r="B700" s="69"/>
      <c r="C700" s="93" t="s">
        <v>1733</v>
      </c>
      <c r="D700" s="206">
        <v>2</v>
      </c>
      <c r="E700" s="94" t="s">
        <v>599</v>
      </c>
      <c r="F700" s="93" t="s">
        <v>1732</v>
      </c>
      <c r="G700" s="154"/>
      <c r="H700" s="203"/>
      <c r="I700" s="79"/>
      <c r="J700" s="300"/>
      <c r="K700" s="77"/>
      <c r="L700" s="77"/>
      <c r="M700" s="77"/>
      <c r="N700" s="77"/>
      <c r="O700" s="77"/>
      <c r="P700" s="77"/>
      <c r="Q700" s="77"/>
      <c r="R700" s="77"/>
      <c r="S700" s="77"/>
      <c r="T700" s="77"/>
      <c r="U700" s="77"/>
      <c r="V700" s="77"/>
      <c r="W700" s="77"/>
      <c r="X700" s="77"/>
      <c r="Y700" s="77"/>
      <c r="Z700" s="77"/>
    </row>
    <row r="701" spans="1:26" ht="100">
      <c r="A701" s="158"/>
      <c r="B701" s="69"/>
      <c r="C701" s="93" t="s">
        <v>1734</v>
      </c>
      <c r="D701" s="206">
        <v>2</v>
      </c>
      <c r="E701" s="94" t="s">
        <v>599</v>
      </c>
      <c r="F701" s="93" t="s">
        <v>1732</v>
      </c>
      <c r="G701" s="154"/>
      <c r="H701" s="203"/>
      <c r="I701" s="79"/>
      <c r="J701" s="300"/>
      <c r="K701" s="77"/>
      <c r="L701" s="77"/>
      <c r="M701" s="77"/>
      <c r="N701" s="77"/>
      <c r="O701" s="77"/>
      <c r="P701" s="77"/>
      <c r="Q701" s="77"/>
      <c r="R701" s="77"/>
      <c r="S701" s="77"/>
      <c r="T701" s="77"/>
      <c r="U701" s="77"/>
      <c r="V701" s="77"/>
      <c r="W701" s="77"/>
      <c r="X701" s="77"/>
      <c r="Y701" s="77"/>
      <c r="Z701" s="77"/>
    </row>
    <row r="702" spans="1:26" ht="100">
      <c r="A702" s="158" t="s">
        <v>1735</v>
      </c>
      <c r="B702" s="69" t="s">
        <v>1736</v>
      </c>
      <c r="C702" s="93" t="s">
        <v>1737</v>
      </c>
      <c r="D702" s="206">
        <v>2</v>
      </c>
      <c r="E702" s="94" t="s">
        <v>599</v>
      </c>
      <c r="F702" s="93" t="s">
        <v>1738</v>
      </c>
      <c r="G702" s="154"/>
      <c r="H702" s="203"/>
      <c r="I702" s="79"/>
      <c r="J702" s="300"/>
      <c r="K702" s="77"/>
      <c r="L702" s="77"/>
      <c r="M702" s="77"/>
      <c r="N702" s="77"/>
      <c r="O702" s="77"/>
      <c r="P702" s="77"/>
      <c r="Q702" s="77"/>
      <c r="R702" s="77"/>
      <c r="S702" s="77"/>
      <c r="T702" s="77"/>
      <c r="U702" s="77"/>
      <c r="V702" s="77"/>
      <c r="W702" s="77"/>
      <c r="X702" s="77"/>
      <c r="Y702" s="77"/>
      <c r="Z702" s="77"/>
    </row>
    <row r="703" spans="1:26" ht="75">
      <c r="A703" s="158"/>
      <c r="B703" s="69"/>
      <c r="C703" s="93" t="s">
        <v>1739</v>
      </c>
      <c r="D703" s="206">
        <v>2</v>
      </c>
      <c r="E703" s="94" t="s">
        <v>599</v>
      </c>
      <c r="F703" s="93" t="s">
        <v>1738</v>
      </c>
      <c r="G703" s="154"/>
      <c r="H703" s="203"/>
      <c r="I703" s="79"/>
      <c r="J703" s="300"/>
      <c r="K703" s="77"/>
      <c r="L703" s="77"/>
      <c r="M703" s="77"/>
      <c r="N703" s="77"/>
      <c r="O703" s="77"/>
      <c r="P703" s="77"/>
      <c r="Q703" s="77"/>
      <c r="R703" s="77"/>
      <c r="S703" s="77"/>
      <c r="T703" s="77"/>
      <c r="U703" s="77"/>
      <c r="V703" s="77"/>
      <c r="W703" s="77"/>
      <c r="X703" s="77"/>
      <c r="Y703" s="77"/>
      <c r="Z703" s="77"/>
    </row>
    <row r="704" spans="1:26" ht="75">
      <c r="A704" s="158"/>
      <c r="B704" s="69"/>
      <c r="C704" s="93" t="s">
        <v>1740</v>
      </c>
      <c r="D704" s="206">
        <v>2</v>
      </c>
      <c r="E704" s="94" t="s">
        <v>599</v>
      </c>
      <c r="F704" s="93" t="s">
        <v>1738</v>
      </c>
      <c r="G704" s="154"/>
      <c r="H704" s="203"/>
      <c r="I704" s="79"/>
      <c r="J704" s="300"/>
      <c r="K704" s="77"/>
      <c r="L704" s="77"/>
      <c r="M704" s="77"/>
      <c r="N704" s="77"/>
      <c r="O704" s="77"/>
      <c r="P704" s="77"/>
      <c r="Q704" s="77"/>
      <c r="R704" s="77"/>
      <c r="S704" s="77"/>
      <c r="T704" s="77"/>
      <c r="U704" s="77"/>
      <c r="V704" s="77"/>
      <c r="W704" s="77"/>
      <c r="X704" s="77"/>
      <c r="Y704" s="77"/>
      <c r="Z704" s="77"/>
    </row>
    <row r="705" spans="1:26" ht="75">
      <c r="A705" s="158"/>
      <c r="B705" s="69"/>
      <c r="C705" s="93" t="s">
        <v>1741</v>
      </c>
      <c r="D705" s="206">
        <v>2</v>
      </c>
      <c r="E705" s="94" t="s">
        <v>599</v>
      </c>
      <c r="F705" s="93" t="s">
        <v>1742</v>
      </c>
      <c r="G705" s="154"/>
      <c r="H705" s="203"/>
      <c r="I705" s="79"/>
      <c r="J705" s="300"/>
      <c r="K705" s="77"/>
      <c r="L705" s="77"/>
      <c r="M705" s="77"/>
      <c r="N705" s="77"/>
      <c r="O705" s="77"/>
      <c r="P705" s="77"/>
      <c r="Q705" s="77"/>
      <c r="R705" s="77"/>
      <c r="S705" s="77"/>
      <c r="T705" s="77"/>
      <c r="U705" s="77"/>
      <c r="V705" s="77"/>
      <c r="W705" s="77"/>
      <c r="X705" s="77"/>
      <c r="Y705" s="77"/>
      <c r="Z705" s="77"/>
    </row>
    <row r="706" spans="1:26" ht="125">
      <c r="A706" s="158"/>
      <c r="B706" s="69"/>
      <c r="C706" s="93" t="s">
        <v>1743</v>
      </c>
      <c r="D706" s="206">
        <v>2</v>
      </c>
      <c r="E706" s="94" t="s">
        <v>599</v>
      </c>
      <c r="F706" s="93" t="s">
        <v>1744</v>
      </c>
      <c r="G706" s="154"/>
      <c r="H706" s="203"/>
      <c r="I706" s="79"/>
      <c r="J706" s="300"/>
      <c r="K706" s="77"/>
      <c r="L706" s="77"/>
      <c r="M706" s="77"/>
      <c r="N706" s="77"/>
      <c r="O706" s="77"/>
      <c r="P706" s="77"/>
      <c r="Q706" s="77"/>
      <c r="R706" s="77"/>
      <c r="S706" s="77"/>
      <c r="T706" s="77"/>
      <c r="U706" s="77"/>
      <c r="V706" s="77"/>
      <c r="W706" s="77"/>
      <c r="X706" s="77"/>
      <c r="Y706" s="77"/>
      <c r="Z706" s="77"/>
    </row>
    <row r="707" spans="1:26" ht="45" hidden="1" customHeight="1">
      <c r="A707" s="474" t="s">
        <v>1745</v>
      </c>
      <c r="B707" s="532" t="s">
        <v>1746</v>
      </c>
      <c r="C707" s="475"/>
      <c r="D707" s="125"/>
      <c r="E707" s="535" t="s">
        <v>599</v>
      </c>
      <c r="F707" s="475"/>
      <c r="G707" s="125"/>
      <c r="H707" s="627"/>
      <c r="I707" s="477"/>
      <c r="J707" s="582"/>
      <c r="K707" s="582"/>
      <c r="L707" s="582"/>
      <c r="M707" s="582"/>
      <c r="N707" s="582"/>
      <c r="O707" s="582"/>
      <c r="P707" s="582"/>
      <c r="Q707" s="582"/>
      <c r="R707" s="582"/>
      <c r="S707" s="582"/>
      <c r="T707" s="582"/>
      <c r="U707" s="582"/>
      <c r="V707" s="582"/>
      <c r="W707" s="582"/>
      <c r="X707" s="582"/>
      <c r="Y707" s="582"/>
      <c r="Z707" s="582"/>
    </row>
    <row r="708" spans="1:26" ht="100">
      <c r="A708" s="329" t="s">
        <v>1747</v>
      </c>
      <c r="B708" s="69" t="s">
        <v>1748</v>
      </c>
      <c r="C708" s="93" t="s">
        <v>1749</v>
      </c>
      <c r="D708" s="94">
        <v>2</v>
      </c>
      <c r="E708" s="94" t="s">
        <v>599</v>
      </c>
      <c r="F708" s="93" t="s">
        <v>1750</v>
      </c>
      <c r="G708" s="154"/>
      <c r="H708" s="203"/>
      <c r="I708" s="79"/>
      <c r="J708" s="300"/>
      <c r="K708" s="77"/>
      <c r="L708" s="77"/>
      <c r="M708" s="77"/>
      <c r="N708" s="77"/>
      <c r="O708" s="77"/>
      <c r="P708" s="77"/>
      <c r="Q708" s="77"/>
      <c r="R708" s="77"/>
      <c r="S708" s="77"/>
      <c r="T708" s="77"/>
      <c r="U708" s="77"/>
      <c r="V708" s="77"/>
      <c r="W708" s="77"/>
      <c r="X708" s="77"/>
      <c r="Y708" s="77"/>
      <c r="Z708" s="77"/>
    </row>
    <row r="709" spans="1:26" ht="50">
      <c r="A709" s="536"/>
      <c r="B709" s="135"/>
      <c r="C709" s="93" t="s">
        <v>1751</v>
      </c>
      <c r="D709" s="94">
        <v>2</v>
      </c>
      <c r="E709" s="94" t="s">
        <v>599</v>
      </c>
      <c r="F709" s="93" t="s">
        <v>1752</v>
      </c>
      <c r="G709" s="154"/>
      <c r="H709" s="203"/>
      <c r="I709" s="79"/>
      <c r="J709" s="300"/>
      <c r="K709" s="77"/>
      <c r="L709" s="77"/>
      <c r="M709" s="77"/>
      <c r="N709" s="77"/>
      <c r="O709" s="77"/>
      <c r="P709" s="77"/>
      <c r="Q709" s="77"/>
      <c r="R709" s="77"/>
      <c r="S709" s="77"/>
      <c r="T709" s="77"/>
      <c r="U709" s="77"/>
      <c r="V709" s="77"/>
      <c r="W709" s="77"/>
      <c r="X709" s="77"/>
      <c r="Y709" s="77"/>
      <c r="Z709" s="77"/>
    </row>
    <row r="710" spans="1:26" ht="75">
      <c r="A710" s="536"/>
      <c r="B710" s="135"/>
      <c r="C710" s="93" t="s">
        <v>1753</v>
      </c>
      <c r="D710" s="94">
        <v>2</v>
      </c>
      <c r="E710" s="94" t="s">
        <v>599</v>
      </c>
      <c r="F710" s="93" t="s">
        <v>1754</v>
      </c>
      <c r="G710" s="154"/>
      <c r="H710" s="203"/>
      <c r="I710" s="79"/>
      <c r="J710" s="300"/>
      <c r="K710" s="77"/>
      <c r="L710" s="77"/>
      <c r="M710" s="77"/>
      <c r="N710" s="77"/>
      <c r="O710" s="77"/>
      <c r="P710" s="77"/>
      <c r="Q710" s="77"/>
      <c r="R710" s="77"/>
      <c r="S710" s="77"/>
      <c r="T710" s="77"/>
      <c r="U710" s="77"/>
      <c r="V710" s="77"/>
      <c r="W710" s="77"/>
      <c r="X710" s="77"/>
      <c r="Y710" s="77"/>
      <c r="Z710" s="77"/>
    </row>
    <row r="711" spans="1:26" ht="125">
      <c r="A711" s="629"/>
      <c r="B711" s="630"/>
      <c r="C711" s="93" t="s">
        <v>1755</v>
      </c>
      <c r="D711" s="94">
        <v>2</v>
      </c>
      <c r="E711" s="94" t="s">
        <v>599</v>
      </c>
      <c r="F711" s="93" t="s">
        <v>1756</v>
      </c>
      <c r="G711" s="408"/>
      <c r="H711" s="546"/>
      <c r="I711" s="537"/>
      <c r="J711" s="300"/>
      <c r="K711" s="77"/>
      <c r="L711" s="77"/>
      <c r="M711" s="77"/>
      <c r="N711" s="77"/>
      <c r="O711" s="77"/>
      <c r="P711" s="77"/>
      <c r="Q711" s="77"/>
      <c r="R711" s="77"/>
      <c r="S711" s="77"/>
      <c r="T711" s="77"/>
      <c r="U711" s="77"/>
      <c r="V711" s="77"/>
      <c r="W711" s="77"/>
      <c r="X711" s="77"/>
      <c r="Y711" s="77"/>
      <c r="Z711" s="77"/>
    </row>
    <row r="712" spans="1:26" ht="125">
      <c r="A712" s="629"/>
      <c r="B712" s="630"/>
      <c r="C712" s="93" t="s">
        <v>3481</v>
      </c>
      <c r="D712" s="94">
        <v>2</v>
      </c>
      <c r="E712" s="94" t="s">
        <v>599</v>
      </c>
      <c r="F712" s="93" t="s">
        <v>1758</v>
      </c>
      <c r="G712" s="408"/>
      <c r="H712" s="546"/>
      <c r="I712" s="537"/>
      <c r="J712" s="300"/>
      <c r="K712" s="77"/>
      <c r="L712" s="77"/>
      <c r="M712" s="77"/>
      <c r="N712" s="77"/>
      <c r="O712" s="77"/>
      <c r="P712" s="77"/>
      <c r="Q712" s="77"/>
      <c r="R712" s="77"/>
      <c r="S712" s="77"/>
      <c r="T712" s="77"/>
      <c r="U712" s="77"/>
      <c r="V712" s="77"/>
      <c r="W712" s="77"/>
      <c r="X712" s="77"/>
      <c r="Y712" s="77"/>
      <c r="Z712" s="77"/>
    </row>
    <row r="713" spans="1:26" ht="23.25" customHeight="1">
      <c r="A713" s="629"/>
      <c r="B713" s="1650" t="s">
        <v>1759</v>
      </c>
      <c r="C713" s="1650"/>
      <c r="D713" s="1650"/>
      <c r="E713" s="1650"/>
      <c r="F713" s="1650"/>
      <c r="G713" s="1650"/>
      <c r="H713" s="579"/>
      <c r="I713" s="77">
        <f t="shared" ref="I713:J713" si="7">I714+I720+I726+I735</f>
        <v>36</v>
      </c>
      <c r="J713" s="77">
        <f t="shared" si="7"/>
        <v>36</v>
      </c>
      <c r="K713" s="77"/>
      <c r="L713" s="77"/>
      <c r="M713" s="77"/>
      <c r="N713" s="77"/>
      <c r="O713" s="77"/>
      <c r="P713" s="77"/>
      <c r="Q713" s="77"/>
      <c r="R713" s="77"/>
      <c r="S713" s="77"/>
      <c r="T713" s="77"/>
      <c r="U713" s="77"/>
      <c r="V713" s="77"/>
      <c r="W713" s="77"/>
      <c r="X713" s="77"/>
      <c r="Y713" s="77"/>
      <c r="Z713" s="77"/>
    </row>
    <row r="714" spans="1:26" ht="25">
      <c r="A714" s="158" t="s">
        <v>2544</v>
      </c>
      <c r="B714" s="1629" t="s">
        <v>190</v>
      </c>
      <c r="C714" s="1701"/>
      <c r="D714" s="1701"/>
      <c r="E714" s="1701"/>
      <c r="F714" s="1702"/>
      <c r="G714" s="1703"/>
      <c r="H714" s="580"/>
      <c r="I714" s="300">
        <f>SUM(D715:D718)</f>
        <v>8</v>
      </c>
      <c r="J714" s="300">
        <f>COUNT(D715:D718)*2</f>
        <v>8</v>
      </c>
      <c r="K714" s="77"/>
      <c r="L714" s="77"/>
      <c r="M714" s="77"/>
      <c r="N714" s="77"/>
      <c r="O714" s="77"/>
      <c r="P714" s="77"/>
      <c r="Q714" s="77"/>
      <c r="R714" s="77"/>
      <c r="S714" s="77"/>
      <c r="T714" s="77"/>
      <c r="U714" s="77"/>
      <c r="V714" s="77"/>
      <c r="W714" s="77"/>
      <c r="X714" s="77"/>
      <c r="Y714" s="77"/>
      <c r="Z714" s="77"/>
    </row>
    <row r="715" spans="1:26" ht="50">
      <c r="A715" s="158" t="s">
        <v>2545</v>
      </c>
      <c r="B715" s="69" t="s">
        <v>1761</v>
      </c>
      <c r="C715" s="69" t="s">
        <v>3482</v>
      </c>
      <c r="D715" s="206">
        <v>2</v>
      </c>
      <c r="E715" s="206" t="s">
        <v>877</v>
      </c>
      <c r="F715" s="69"/>
      <c r="G715" s="69"/>
      <c r="H715" s="77"/>
      <c r="I715" s="300"/>
      <c r="J715" s="300"/>
      <c r="K715" s="77"/>
      <c r="L715" s="77"/>
      <c r="M715" s="77"/>
      <c r="N715" s="77"/>
      <c r="O715" s="77"/>
      <c r="P715" s="77"/>
      <c r="Q715" s="77"/>
      <c r="R715" s="77"/>
      <c r="S715" s="77"/>
      <c r="T715" s="77"/>
      <c r="U715" s="77"/>
      <c r="V715" s="77"/>
      <c r="W715" s="77"/>
      <c r="X715" s="77"/>
      <c r="Y715" s="77"/>
      <c r="Z715" s="77"/>
    </row>
    <row r="716" spans="1:26" ht="25">
      <c r="A716" s="158"/>
      <c r="B716" s="69"/>
      <c r="C716" s="69" t="s">
        <v>3483</v>
      </c>
      <c r="D716" s="206">
        <v>2</v>
      </c>
      <c r="E716" s="206"/>
      <c r="F716" s="69"/>
      <c r="G716" s="69"/>
      <c r="H716" s="77"/>
      <c r="I716" s="300"/>
      <c r="J716" s="300"/>
      <c r="K716" s="77"/>
      <c r="L716" s="363"/>
      <c r="M716" s="363"/>
      <c r="N716" s="363"/>
      <c r="O716" s="363"/>
      <c r="P716" s="363"/>
      <c r="Q716" s="363"/>
      <c r="R716" s="363"/>
      <c r="S716" s="363"/>
      <c r="T716" s="363"/>
      <c r="U716" s="363"/>
      <c r="V716" s="363"/>
      <c r="W716" s="363"/>
      <c r="X716" s="363"/>
      <c r="Y716" s="363"/>
      <c r="Z716" s="363"/>
    </row>
    <row r="717" spans="1:26" ht="50">
      <c r="A717" s="158"/>
      <c r="B717" s="69"/>
      <c r="C717" s="69" t="s">
        <v>3484</v>
      </c>
      <c r="D717" s="206">
        <v>2</v>
      </c>
      <c r="E717" s="206" t="s">
        <v>877</v>
      </c>
      <c r="F717" s="69"/>
      <c r="G717" s="69"/>
      <c r="H717" s="77"/>
      <c r="I717" s="300"/>
      <c r="J717" s="300"/>
      <c r="K717" s="77"/>
      <c r="L717" s="363"/>
      <c r="M717" s="363"/>
      <c r="N717" s="363"/>
      <c r="O717" s="363"/>
      <c r="P717" s="363"/>
      <c r="Q717" s="363"/>
      <c r="R717" s="363"/>
      <c r="S717" s="363"/>
      <c r="T717" s="363"/>
      <c r="U717" s="363"/>
      <c r="V717" s="363"/>
      <c r="W717" s="363"/>
      <c r="X717" s="363"/>
      <c r="Y717" s="363"/>
      <c r="Z717" s="363"/>
    </row>
    <row r="718" spans="1:26" ht="50">
      <c r="A718" s="158"/>
      <c r="B718" s="69"/>
      <c r="C718" s="69" t="s">
        <v>3485</v>
      </c>
      <c r="D718" s="206">
        <v>2</v>
      </c>
      <c r="E718" s="206" t="s">
        <v>877</v>
      </c>
      <c r="F718" s="69" t="s">
        <v>3486</v>
      </c>
      <c r="G718" s="69"/>
      <c r="H718" s="77"/>
      <c r="I718" s="300"/>
      <c r="J718" s="300"/>
      <c r="K718" s="77"/>
      <c r="L718" s="363"/>
      <c r="M718" s="363"/>
      <c r="N718" s="363"/>
      <c r="O718" s="363"/>
      <c r="P718" s="363"/>
      <c r="Q718" s="363"/>
      <c r="R718" s="363"/>
      <c r="S718" s="363"/>
      <c r="T718" s="363"/>
      <c r="U718" s="363"/>
      <c r="V718" s="363"/>
      <c r="W718" s="363"/>
      <c r="X718" s="363"/>
      <c r="Y718" s="363"/>
      <c r="Z718" s="363"/>
    </row>
    <row r="719" spans="1:26" ht="33.75" hidden="1" customHeight="1">
      <c r="A719" s="310" t="s">
        <v>2553</v>
      </c>
      <c r="B719" s="150" t="s">
        <v>3487</v>
      </c>
      <c r="C719" s="125"/>
      <c r="D719" s="370"/>
      <c r="E719" s="125"/>
      <c r="F719" s="125"/>
      <c r="G719" s="125"/>
      <c r="H719" s="617"/>
      <c r="I719" s="105"/>
      <c r="J719" s="105"/>
      <c r="K719" s="105"/>
      <c r="L719" s="106"/>
      <c r="M719" s="106"/>
      <c r="N719" s="106"/>
      <c r="O719" s="106"/>
      <c r="P719" s="106"/>
      <c r="Q719" s="106"/>
      <c r="R719" s="106"/>
      <c r="S719" s="106"/>
      <c r="T719" s="106"/>
      <c r="U719" s="106"/>
      <c r="V719" s="106"/>
      <c r="W719" s="106"/>
      <c r="X719" s="106"/>
      <c r="Y719" s="106"/>
      <c r="Z719" s="106"/>
    </row>
    <row r="720" spans="1:26" ht="25">
      <c r="A720" s="158" t="s">
        <v>2555</v>
      </c>
      <c r="B720" s="1629" t="s">
        <v>192</v>
      </c>
      <c r="C720" s="1701"/>
      <c r="D720" s="1701"/>
      <c r="E720" s="1701"/>
      <c r="F720" s="1702"/>
      <c r="G720" s="1703"/>
      <c r="H720" s="580"/>
      <c r="I720" s="300">
        <f>SUM(D721:D724)</f>
        <v>8</v>
      </c>
      <c r="J720" s="300">
        <f>COUNT(D721:D724)*2</f>
        <v>8</v>
      </c>
      <c r="K720" s="77"/>
      <c r="L720" s="363"/>
      <c r="M720" s="363"/>
      <c r="N720" s="363"/>
      <c r="O720" s="363"/>
      <c r="P720" s="363"/>
      <c r="Q720" s="363"/>
      <c r="R720" s="363"/>
      <c r="S720" s="363"/>
      <c r="T720" s="363"/>
      <c r="U720" s="363"/>
      <c r="V720" s="363"/>
      <c r="W720" s="363"/>
      <c r="X720" s="363"/>
      <c r="Y720" s="363"/>
      <c r="Z720" s="363"/>
    </row>
    <row r="721" spans="1:26" ht="50">
      <c r="A721" s="158" t="s">
        <v>2556</v>
      </c>
      <c r="B721" s="69" t="s">
        <v>1772</v>
      </c>
      <c r="C721" s="69" t="s">
        <v>3488</v>
      </c>
      <c r="D721" s="206">
        <v>2</v>
      </c>
      <c r="E721" s="206" t="s">
        <v>877</v>
      </c>
      <c r="F721" s="69"/>
      <c r="G721" s="69"/>
      <c r="H721" s="77"/>
      <c r="I721" s="300"/>
      <c r="J721" s="300"/>
      <c r="K721" s="77"/>
      <c r="L721" s="363"/>
      <c r="M721" s="363"/>
      <c r="N721" s="363"/>
      <c r="O721" s="363"/>
      <c r="P721" s="363"/>
      <c r="Q721" s="363"/>
      <c r="R721" s="363"/>
      <c r="S721" s="363"/>
      <c r="T721" s="363"/>
      <c r="U721" s="363"/>
      <c r="V721" s="363"/>
      <c r="W721" s="363"/>
      <c r="X721" s="363"/>
      <c r="Y721" s="363"/>
      <c r="Z721" s="363"/>
    </row>
    <row r="722" spans="1:26" ht="25">
      <c r="A722" s="158"/>
      <c r="B722" s="69"/>
      <c r="C722" s="146" t="s">
        <v>3489</v>
      </c>
      <c r="D722" s="206">
        <v>2</v>
      </c>
      <c r="E722" s="206" t="s">
        <v>877</v>
      </c>
      <c r="F722" s="69"/>
      <c r="G722" s="69"/>
      <c r="H722" s="77"/>
      <c r="I722" s="300"/>
      <c r="J722" s="300"/>
      <c r="K722" s="77"/>
      <c r="L722" s="363"/>
      <c r="M722" s="363"/>
      <c r="N722" s="363"/>
      <c r="O722" s="363"/>
      <c r="P722" s="363"/>
      <c r="Q722" s="363"/>
      <c r="R722" s="363"/>
      <c r="S722" s="363"/>
      <c r="T722" s="363"/>
      <c r="U722" s="363"/>
      <c r="V722" s="363"/>
      <c r="W722" s="363"/>
      <c r="X722" s="363"/>
      <c r="Y722" s="363"/>
      <c r="Z722" s="363"/>
    </row>
    <row r="723" spans="1:26" ht="25">
      <c r="A723" s="158"/>
      <c r="B723" s="69"/>
      <c r="C723" s="592" t="s">
        <v>3490</v>
      </c>
      <c r="D723" s="206">
        <v>2</v>
      </c>
      <c r="E723" s="206" t="s">
        <v>877</v>
      </c>
      <c r="F723" s="69"/>
      <c r="G723" s="69"/>
      <c r="H723" s="77"/>
      <c r="I723" s="300"/>
      <c r="J723" s="300"/>
      <c r="K723" s="77"/>
      <c r="L723" s="363"/>
      <c r="M723" s="363"/>
      <c r="N723" s="363"/>
      <c r="O723" s="363"/>
      <c r="P723" s="363"/>
      <c r="Q723" s="363"/>
      <c r="R723" s="363"/>
      <c r="S723" s="363"/>
      <c r="T723" s="363"/>
      <c r="U723" s="363"/>
      <c r="V723" s="363"/>
      <c r="W723" s="363"/>
      <c r="X723" s="363"/>
      <c r="Y723" s="363"/>
      <c r="Z723" s="363"/>
    </row>
    <row r="724" spans="1:26" ht="25">
      <c r="A724" s="158"/>
      <c r="B724" s="69"/>
      <c r="C724" s="146" t="s">
        <v>3491</v>
      </c>
      <c r="D724" s="206">
        <v>2</v>
      </c>
      <c r="E724" s="206" t="s">
        <v>877</v>
      </c>
      <c r="F724" s="69"/>
      <c r="G724" s="69"/>
      <c r="H724" s="77"/>
      <c r="I724" s="300"/>
      <c r="J724" s="300"/>
      <c r="K724" s="77"/>
      <c r="L724" s="363"/>
      <c r="M724" s="363"/>
      <c r="N724" s="363"/>
      <c r="O724" s="363"/>
      <c r="P724" s="363"/>
      <c r="Q724" s="363"/>
      <c r="R724" s="363"/>
      <c r="S724" s="363"/>
      <c r="T724" s="363"/>
      <c r="U724" s="363"/>
      <c r="V724" s="363"/>
      <c r="W724" s="363"/>
      <c r="X724" s="363"/>
      <c r="Y724" s="363"/>
      <c r="Z724" s="363"/>
    </row>
    <row r="725" spans="1:26" ht="75" hidden="1" customHeight="1">
      <c r="A725" s="310" t="s">
        <v>1781</v>
      </c>
      <c r="B725" s="150" t="s">
        <v>3492</v>
      </c>
      <c r="C725" s="125"/>
      <c r="D725" s="370"/>
      <c r="E725" s="125"/>
      <c r="F725" s="125"/>
      <c r="G725" s="125"/>
      <c r="H725" s="617"/>
      <c r="I725" s="105"/>
      <c r="J725" s="105"/>
      <c r="K725" s="105"/>
      <c r="L725" s="106"/>
      <c r="M725" s="106"/>
      <c r="N725" s="106"/>
      <c r="O725" s="106"/>
      <c r="P725" s="106"/>
      <c r="Q725" s="106"/>
      <c r="R725" s="106"/>
      <c r="S725" s="106"/>
      <c r="T725" s="106"/>
      <c r="U725" s="106"/>
      <c r="V725" s="106"/>
      <c r="W725" s="106"/>
      <c r="X725" s="106"/>
      <c r="Y725" s="106"/>
      <c r="Z725" s="106"/>
    </row>
    <row r="726" spans="1:26" ht="25">
      <c r="A726" s="158" t="s">
        <v>276</v>
      </c>
      <c r="B726" s="1629" t="s">
        <v>194</v>
      </c>
      <c r="C726" s="1701"/>
      <c r="D726" s="1701"/>
      <c r="E726" s="1701"/>
      <c r="F726" s="1702"/>
      <c r="G726" s="1703"/>
      <c r="H726" s="580"/>
      <c r="I726" s="300">
        <f>SUM(D727:D733)</f>
        <v>14</v>
      </c>
      <c r="J726" s="300">
        <f>COUNT(D727:D733)*2</f>
        <v>14</v>
      </c>
      <c r="K726" s="77"/>
      <c r="L726" s="363"/>
      <c r="M726" s="363"/>
      <c r="N726" s="363"/>
      <c r="O726" s="363"/>
      <c r="P726" s="363"/>
      <c r="Q726" s="363"/>
      <c r="R726" s="363"/>
      <c r="S726" s="363"/>
      <c r="T726" s="363"/>
      <c r="U726" s="363"/>
      <c r="V726" s="363"/>
      <c r="W726" s="363"/>
      <c r="X726" s="363"/>
      <c r="Y726" s="363"/>
      <c r="Z726" s="363"/>
    </row>
    <row r="727" spans="1:26" ht="50">
      <c r="A727" s="158" t="s">
        <v>2569</v>
      </c>
      <c r="B727" s="69" t="s">
        <v>1784</v>
      </c>
      <c r="C727" s="69" t="s">
        <v>3493</v>
      </c>
      <c r="D727" s="206">
        <v>2</v>
      </c>
      <c r="E727" s="206" t="s">
        <v>877</v>
      </c>
      <c r="F727" s="69"/>
      <c r="G727" s="69"/>
      <c r="H727" s="77"/>
      <c r="I727" s="300"/>
      <c r="J727" s="300"/>
      <c r="K727" s="77"/>
      <c r="L727" s="363"/>
      <c r="M727" s="363"/>
      <c r="N727" s="363"/>
      <c r="O727" s="363"/>
      <c r="P727" s="363"/>
      <c r="Q727" s="363"/>
      <c r="R727" s="363"/>
      <c r="S727" s="363"/>
      <c r="T727" s="363"/>
      <c r="U727" s="363"/>
      <c r="V727" s="363"/>
      <c r="W727" s="363"/>
      <c r="X727" s="363"/>
      <c r="Y727" s="363"/>
      <c r="Z727" s="363"/>
    </row>
    <row r="728" spans="1:26" ht="50">
      <c r="A728" s="158"/>
      <c r="B728" s="69"/>
      <c r="C728" s="69" t="s">
        <v>3494</v>
      </c>
      <c r="D728" s="206">
        <v>2</v>
      </c>
      <c r="E728" s="206" t="s">
        <v>877</v>
      </c>
      <c r="F728" s="69" t="s">
        <v>3495</v>
      </c>
      <c r="G728" s="69"/>
      <c r="H728" s="77"/>
      <c r="I728" s="300"/>
      <c r="J728" s="300"/>
      <c r="K728" s="77"/>
      <c r="L728" s="363"/>
      <c r="M728" s="363"/>
      <c r="N728" s="363"/>
      <c r="O728" s="363"/>
      <c r="P728" s="363"/>
      <c r="Q728" s="363"/>
      <c r="R728" s="363"/>
      <c r="S728" s="363"/>
      <c r="T728" s="363"/>
      <c r="U728" s="363"/>
      <c r="V728" s="363"/>
      <c r="W728" s="363"/>
      <c r="X728" s="363"/>
      <c r="Y728" s="363"/>
      <c r="Z728" s="363"/>
    </row>
    <row r="729" spans="1:26" ht="25">
      <c r="A729" s="158"/>
      <c r="B729" s="69"/>
      <c r="C729" s="631" t="s">
        <v>3496</v>
      </c>
      <c r="D729" s="206">
        <v>2</v>
      </c>
      <c r="E729" s="206" t="s">
        <v>877</v>
      </c>
      <c r="F729" s="69"/>
      <c r="G729" s="69"/>
      <c r="H729" s="77"/>
      <c r="I729" s="300"/>
      <c r="J729" s="300"/>
      <c r="K729" s="77"/>
      <c r="L729" s="363"/>
      <c r="M729" s="363"/>
      <c r="N729" s="363"/>
      <c r="O729" s="363"/>
      <c r="P729" s="363"/>
      <c r="Q729" s="363"/>
      <c r="R729" s="363"/>
      <c r="S729" s="363"/>
      <c r="T729" s="363"/>
      <c r="U729" s="363"/>
      <c r="V729" s="363"/>
      <c r="W729" s="363"/>
      <c r="X729" s="363"/>
      <c r="Y729" s="363"/>
      <c r="Z729" s="363"/>
    </row>
    <row r="730" spans="1:26" ht="25">
      <c r="A730" s="158"/>
      <c r="B730" s="69"/>
      <c r="C730" s="363" t="s">
        <v>3497</v>
      </c>
      <c r="D730" s="206">
        <v>2</v>
      </c>
      <c r="E730" s="206" t="s">
        <v>877</v>
      </c>
      <c r="F730" s="69"/>
      <c r="G730" s="69"/>
      <c r="H730" s="77"/>
      <c r="I730" s="300"/>
      <c r="J730" s="300"/>
      <c r="K730" s="77"/>
      <c r="L730" s="363"/>
      <c r="M730" s="363"/>
      <c r="N730" s="363"/>
      <c r="O730" s="363"/>
      <c r="P730" s="363"/>
      <c r="Q730" s="363"/>
      <c r="R730" s="363"/>
      <c r="S730" s="363"/>
      <c r="T730" s="363"/>
      <c r="U730" s="363"/>
      <c r="V730" s="363"/>
      <c r="W730" s="363"/>
      <c r="X730" s="363"/>
      <c r="Y730" s="363"/>
      <c r="Z730" s="363"/>
    </row>
    <row r="731" spans="1:26" ht="25">
      <c r="A731" s="158"/>
      <c r="B731" s="69"/>
      <c r="C731" s="69" t="s">
        <v>1785</v>
      </c>
      <c r="D731" s="206">
        <v>2</v>
      </c>
      <c r="E731" s="206" t="s">
        <v>877</v>
      </c>
      <c r="F731" s="69"/>
      <c r="G731" s="69"/>
      <c r="H731" s="77"/>
      <c r="I731" s="300"/>
      <c r="J731" s="300"/>
      <c r="K731" s="77"/>
      <c r="L731" s="363"/>
      <c r="M731" s="363"/>
      <c r="N731" s="363"/>
      <c r="O731" s="363"/>
      <c r="P731" s="363"/>
      <c r="Q731" s="363"/>
      <c r="R731" s="363"/>
      <c r="S731" s="363"/>
      <c r="T731" s="363"/>
      <c r="U731" s="363"/>
      <c r="V731" s="363"/>
      <c r="W731" s="363"/>
      <c r="X731" s="363"/>
      <c r="Y731" s="363"/>
      <c r="Z731" s="363"/>
    </row>
    <row r="732" spans="1:26" ht="50">
      <c r="A732" s="158"/>
      <c r="B732" s="69"/>
      <c r="C732" s="146" t="s">
        <v>3498</v>
      </c>
      <c r="D732" s="206">
        <v>2</v>
      </c>
      <c r="E732" s="206" t="s">
        <v>877</v>
      </c>
      <c r="F732" s="69"/>
      <c r="G732" s="69"/>
      <c r="H732" s="77"/>
      <c r="I732" s="300"/>
      <c r="J732" s="300"/>
      <c r="K732" s="77"/>
      <c r="L732" s="363"/>
      <c r="M732" s="363"/>
      <c r="N732" s="363"/>
      <c r="O732" s="363"/>
      <c r="P732" s="363"/>
      <c r="Q732" s="363"/>
      <c r="R732" s="363"/>
      <c r="S732" s="363"/>
      <c r="T732" s="363"/>
      <c r="U732" s="363"/>
      <c r="V732" s="363"/>
      <c r="W732" s="363"/>
      <c r="X732" s="363"/>
      <c r="Y732" s="363"/>
      <c r="Z732" s="363"/>
    </row>
    <row r="733" spans="1:26" ht="25">
      <c r="A733" s="158"/>
      <c r="B733" s="69"/>
      <c r="C733" s="146" t="s">
        <v>3499</v>
      </c>
      <c r="D733" s="206">
        <v>2</v>
      </c>
      <c r="E733" s="206" t="s">
        <v>877</v>
      </c>
      <c r="F733" s="69"/>
      <c r="G733" s="69"/>
      <c r="H733" s="77"/>
      <c r="I733" s="300"/>
      <c r="J733" s="300"/>
      <c r="K733" s="77"/>
      <c r="L733" s="363"/>
      <c r="M733" s="363"/>
      <c r="N733" s="363"/>
      <c r="O733" s="363"/>
      <c r="P733" s="363"/>
      <c r="Q733" s="363"/>
      <c r="R733" s="363"/>
      <c r="S733" s="363"/>
      <c r="T733" s="363"/>
      <c r="U733" s="363"/>
      <c r="V733" s="363"/>
      <c r="W733" s="363"/>
      <c r="X733" s="363"/>
      <c r="Y733" s="363"/>
      <c r="Z733" s="363"/>
    </row>
    <row r="734" spans="1:26" ht="64.5" hidden="1" customHeight="1">
      <c r="A734" s="310" t="s">
        <v>1788</v>
      </c>
      <c r="B734" s="150" t="s">
        <v>3500</v>
      </c>
      <c r="C734" s="125"/>
      <c r="D734" s="370"/>
      <c r="E734" s="125"/>
      <c r="F734" s="125"/>
      <c r="G734" s="125"/>
      <c r="H734" s="617"/>
      <c r="I734" s="105"/>
      <c r="J734" s="105"/>
      <c r="K734" s="105"/>
      <c r="L734" s="106"/>
      <c r="M734" s="106"/>
      <c r="N734" s="106"/>
      <c r="O734" s="106"/>
      <c r="P734" s="106"/>
      <c r="Q734" s="106"/>
      <c r="R734" s="106"/>
      <c r="S734" s="106"/>
      <c r="T734" s="106"/>
      <c r="U734" s="106"/>
      <c r="V734" s="106"/>
      <c r="W734" s="106"/>
      <c r="X734" s="106"/>
      <c r="Y734" s="106"/>
      <c r="Z734" s="106"/>
    </row>
    <row r="735" spans="1:26" ht="25">
      <c r="A735" s="158" t="s">
        <v>277</v>
      </c>
      <c r="B735" s="1629" t="s">
        <v>196</v>
      </c>
      <c r="C735" s="1701"/>
      <c r="D735" s="1701"/>
      <c r="E735" s="1701"/>
      <c r="F735" s="1702"/>
      <c r="G735" s="1703"/>
      <c r="H735" s="580"/>
      <c r="I735" s="300">
        <f>SUM(D736:D738)</f>
        <v>6</v>
      </c>
      <c r="J735" s="300">
        <f>COUNT(D736:D738)*2</f>
        <v>6</v>
      </c>
      <c r="K735" s="77"/>
      <c r="L735" s="363"/>
      <c r="M735" s="363"/>
      <c r="N735" s="363"/>
      <c r="O735" s="363"/>
      <c r="P735" s="363"/>
      <c r="Q735" s="363"/>
      <c r="R735" s="363"/>
      <c r="S735" s="363"/>
      <c r="T735" s="363"/>
      <c r="U735" s="363"/>
      <c r="V735" s="363"/>
      <c r="W735" s="363"/>
      <c r="X735" s="363"/>
      <c r="Y735" s="363"/>
      <c r="Z735" s="363"/>
    </row>
    <row r="736" spans="1:26" ht="50">
      <c r="A736" s="158" t="s">
        <v>2579</v>
      </c>
      <c r="B736" s="69" t="s">
        <v>1791</v>
      </c>
      <c r="C736" s="69" t="s">
        <v>3501</v>
      </c>
      <c r="D736" s="206">
        <v>2</v>
      </c>
      <c r="E736" s="206" t="s">
        <v>877</v>
      </c>
      <c r="F736" s="69"/>
      <c r="G736" s="69"/>
      <c r="H736" s="77"/>
      <c r="I736" s="300"/>
      <c r="J736" s="300"/>
      <c r="K736" s="77"/>
      <c r="L736" s="363"/>
      <c r="M736" s="363"/>
      <c r="N736" s="363"/>
      <c r="O736" s="363"/>
      <c r="P736" s="363"/>
      <c r="Q736" s="363"/>
      <c r="R736" s="363"/>
      <c r="S736" s="363"/>
      <c r="T736" s="363"/>
      <c r="U736" s="363"/>
      <c r="V736" s="363"/>
      <c r="W736" s="363"/>
      <c r="X736" s="363"/>
      <c r="Y736" s="363"/>
      <c r="Z736" s="363"/>
    </row>
    <row r="737" spans="1:26" ht="25">
      <c r="A737" s="158"/>
      <c r="B737" s="69"/>
      <c r="C737" s="69" t="s">
        <v>2580</v>
      </c>
      <c r="D737" s="206">
        <v>2</v>
      </c>
      <c r="E737" s="206" t="s">
        <v>877</v>
      </c>
      <c r="F737" s="69"/>
      <c r="G737" s="69"/>
      <c r="H737" s="77"/>
      <c r="I737" s="300"/>
      <c r="J737" s="300"/>
      <c r="K737" s="77"/>
      <c r="L737" s="363"/>
      <c r="M737" s="363"/>
      <c r="N737" s="363"/>
      <c r="O737" s="363"/>
      <c r="P737" s="363"/>
      <c r="Q737" s="363"/>
      <c r="R737" s="363"/>
      <c r="S737" s="363"/>
      <c r="T737" s="363"/>
      <c r="U737" s="363"/>
      <c r="V737" s="363"/>
      <c r="W737" s="363"/>
      <c r="X737" s="363"/>
      <c r="Y737" s="363"/>
      <c r="Z737" s="363"/>
    </row>
    <row r="738" spans="1:26" ht="25">
      <c r="A738" s="158"/>
      <c r="B738" s="69"/>
      <c r="C738" s="69" t="s">
        <v>3502</v>
      </c>
      <c r="D738" s="206">
        <v>2</v>
      </c>
      <c r="E738" s="206" t="s">
        <v>877</v>
      </c>
      <c r="F738" s="69"/>
      <c r="G738" s="69"/>
      <c r="H738" s="77"/>
      <c r="I738" s="300"/>
      <c r="J738" s="300"/>
      <c r="K738" s="77"/>
      <c r="L738" s="363"/>
      <c r="M738" s="363"/>
      <c r="N738" s="363"/>
      <c r="O738" s="363"/>
      <c r="P738" s="363"/>
      <c r="Q738" s="363"/>
      <c r="R738" s="363"/>
      <c r="S738" s="363"/>
      <c r="T738" s="363"/>
      <c r="U738" s="363"/>
      <c r="V738" s="363"/>
      <c r="W738" s="363"/>
      <c r="X738" s="363"/>
      <c r="Y738" s="363"/>
      <c r="Z738" s="363"/>
    </row>
    <row r="739" spans="1:26" ht="23.25" hidden="1" customHeight="1">
      <c r="A739" s="310" t="s">
        <v>1800</v>
      </c>
      <c r="B739" s="150" t="s">
        <v>3503</v>
      </c>
      <c r="C739" s="150"/>
      <c r="D739" s="252"/>
      <c r="E739" s="207" t="s">
        <v>877</v>
      </c>
      <c r="F739" s="207"/>
      <c r="G739" s="207"/>
      <c r="H739" s="632"/>
      <c r="I739" s="582"/>
      <c r="J739" s="582"/>
      <c r="K739" s="582"/>
      <c r="L739" s="151"/>
      <c r="M739" s="151"/>
      <c r="N739" s="151"/>
      <c r="O739" s="151"/>
      <c r="P739" s="151"/>
      <c r="Q739" s="151"/>
      <c r="R739" s="151"/>
      <c r="S739" s="151"/>
      <c r="T739" s="151"/>
      <c r="U739" s="151"/>
      <c r="V739" s="151"/>
      <c r="W739" s="151"/>
      <c r="X739" s="151"/>
      <c r="Y739" s="151"/>
      <c r="Z739" s="151"/>
    </row>
    <row r="740" spans="1:26" ht="23.25" customHeight="1">
      <c r="A740" s="298"/>
      <c r="B740" s="300"/>
      <c r="C740" s="300"/>
      <c r="D740" s="299"/>
      <c r="E740" s="299"/>
      <c r="F740" s="300"/>
      <c r="G740" s="77"/>
      <c r="H740" s="77"/>
      <c r="I740" s="300"/>
      <c r="J740" s="300"/>
      <c r="K740" s="77"/>
      <c r="L740" s="363"/>
      <c r="M740" s="363"/>
      <c r="N740" s="363"/>
      <c r="O740" s="363"/>
      <c r="P740" s="363"/>
      <c r="Q740" s="363"/>
      <c r="R740" s="363"/>
      <c r="S740" s="363"/>
      <c r="T740" s="363"/>
      <c r="U740" s="363"/>
      <c r="V740" s="363"/>
      <c r="W740" s="363"/>
      <c r="X740" s="363"/>
      <c r="Y740" s="363"/>
      <c r="Z740" s="363"/>
    </row>
    <row r="741" spans="1:26" ht="23.25" customHeight="1">
      <c r="A741" s="633"/>
      <c r="B741" s="77"/>
      <c r="C741" s="77"/>
      <c r="D741" s="634"/>
      <c r="E741" s="634"/>
      <c r="F741" s="77"/>
      <c r="G741" s="77"/>
      <c r="H741" s="77"/>
      <c r="I741" s="77"/>
      <c r="J741" s="77"/>
      <c r="K741" s="77"/>
      <c r="L741" s="77"/>
      <c r="M741" s="77"/>
      <c r="N741" s="77"/>
      <c r="O741" s="77"/>
      <c r="P741" s="77"/>
      <c r="Q741" s="77"/>
      <c r="R741" s="77"/>
      <c r="S741" s="77"/>
      <c r="T741" s="77"/>
      <c r="U741" s="77"/>
      <c r="V741" s="77"/>
      <c r="W741" s="77"/>
      <c r="X741" s="77"/>
      <c r="Y741" s="77"/>
      <c r="Z741" s="77"/>
    </row>
    <row r="742" spans="1:26" ht="23.25" customHeight="1">
      <c r="A742" s="633"/>
      <c r="B742" s="77"/>
      <c r="C742" s="77"/>
      <c r="D742" s="634"/>
      <c r="E742" s="634"/>
      <c r="F742" s="77"/>
      <c r="G742" s="77"/>
      <c r="H742" s="77"/>
      <c r="I742" s="77"/>
      <c r="J742" s="77"/>
      <c r="K742" s="77"/>
      <c r="L742" s="77"/>
      <c r="M742" s="77"/>
      <c r="N742" s="77"/>
      <c r="O742" s="77"/>
      <c r="P742" s="77"/>
      <c r="Q742" s="77"/>
      <c r="R742" s="77"/>
      <c r="S742" s="77"/>
      <c r="T742" s="77"/>
      <c r="U742" s="77"/>
      <c r="V742" s="77"/>
      <c r="W742" s="77"/>
      <c r="X742" s="77"/>
      <c r="Y742" s="77"/>
      <c r="Z742" s="77"/>
    </row>
    <row r="743" spans="1:26" ht="23.25" customHeight="1">
      <c r="A743" s="633"/>
      <c r="B743" s="77"/>
      <c r="C743" s="77"/>
      <c r="D743" s="634"/>
      <c r="E743" s="634"/>
      <c r="F743" s="77"/>
      <c r="G743" s="77"/>
      <c r="H743" s="77"/>
      <c r="I743" s="77"/>
      <c r="J743" s="77"/>
      <c r="K743" s="77"/>
      <c r="L743" s="77"/>
      <c r="M743" s="77"/>
      <c r="N743" s="77"/>
      <c r="O743" s="77"/>
      <c r="P743" s="77"/>
      <c r="Q743" s="77"/>
      <c r="R743" s="77"/>
      <c r="S743" s="77"/>
      <c r="T743" s="77"/>
      <c r="U743" s="77"/>
      <c r="V743" s="77"/>
      <c r="W743" s="77"/>
      <c r="X743" s="77"/>
      <c r="Y743" s="77"/>
      <c r="Z743" s="77"/>
    </row>
    <row r="744" spans="1:26" ht="23.25" customHeight="1">
      <c r="A744" s="633"/>
      <c r="B744" s="77"/>
      <c r="C744" s="77"/>
      <c r="D744" s="634"/>
      <c r="E744" s="634"/>
      <c r="F744" s="77"/>
      <c r="G744" s="77"/>
      <c r="H744" s="77"/>
      <c r="I744" s="77"/>
      <c r="J744" s="77"/>
      <c r="K744" s="77"/>
      <c r="L744" s="77"/>
      <c r="M744" s="77"/>
      <c r="N744" s="77"/>
      <c r="O744" s="77"/>
      <c r="P744" s="77"/>
      <c r="Q744" s="77"/>
      <c r="R744" s="77"/>
      <c r="S744" s="77"/>
      <c r="T744" s="77"/>
      <c r="U744" s="77"/>
      <c r="V744" s="77"/>
      <c r="W744" s="77"/>
      <c r="X744" s="77"/>
      <c r="Y744" s="77"/>
      <c r="Z744" s="77"/>
    </row>
    <row r="745" spans="1:26" ht="23.25" customHeight="1">
      <c r="A745" s="633"/>
      <c r="B745" s="77"/>
      <c r="C745" s="77"/>
      <c r="D745" s="634"/>
      <c r="E745" s="634"/>
      <c r="F745" s="77"/>
      <c r="G745" s="77"/>
      <c r="H745" s="77"/>
      <c r="I745" s="77"/>
      <c r="J745" s="77"/>
      <c r="K745" s="77"/>
      <c r="L745" s="77"/>
      <c r="M745" s="77"/>
      <c r="N745" s="77"/>
      <c r="O745" s="77"/>
      <c r="P745" s="77"/>
      <c r="Q745" s="77"/>
      <c r="R745" s="77"/>
      <c r="S745" s="77"/>
      <c r="T745" s="77"/>
      <c r="U745" s="77"/>
      <c r="V745" s="77"/>
      <c r="W745" s="77"/>
      <c r="X745" s="77"/>
      <c r="Y745" s="77"/>
      <c r="Z745" s="77"/>
    </row>
    <row r="746" spans="1:26" ht="23.25" customHeight="1">
      <c r="A746" s="633"/>
      <c r="B746" s="77"/>
      <c r="C746" s="77"/>
      <c r="D746" s="634"/>
      <c r="E746" s="634"/>
      <c r="F746" s="77"/>
      <c r="G746" s="77"/>
      <c r="H746" s="77"/>
      <c r="I746" s="77"/>
      <c r="J746" s="77"/>
      <c r="K746" s="77"/>
      <c r="L746" s="77"/>
      <c r="M746" s="77"/>
      <c r="N746" s="77"/>
      <c r="O746" s="77"/>
      <c r="P746" s="77"/>
      <c r="Q746" s="77"/>
      <c r="R746" s="77"/>
      <c r="S746" s="77"/>
      <c r="T746" s="77"/>
      <c r="U746" s="77"/>
      <c r="V746" s="77"/>
      <c r="W746" s="77"/>
      <c r="X746" s="77"/>
      <c r="Y746" s="77"/>
      <c r="Z746" s="77"/>
    </row>
    <row r="747" spans="1:26" ht="23.25" customHeight="1">
      <c r="A747" s="298"/>
      <c r="B747" s="300"/>
      <c r="C747" s="300"/>
      <c r="D747" s="299"/>
      <c r="E747" s="299"/>
      <c r="F747" s="300"/>
      <c r="G747" s="300"/>
      <c r="H747" s="300"/>
      <c r="I747" s="300"/>
      <c r="J747" s="300"/>
      <c r="K747" s="300"/>
      <c r="L747" s="300"/>
      <c r="M747" s="300"/>
      <c r="N747" s="300"/>
      <c r="O747" s="300"/>
      <c r="P747" s="300"/>
      <c r="Q747" s="300"/>
      <c r="R747" s="300"/>
      <c r="S747" s="300"/>
      <c r="T747" s="300"/>
      <c r="U747" s="300"/>
      <c r="V747" s="300"/>
      <c r="W747" s="300"/>
      <c r="X747" s="300"/>
      <c r="Y747" s="300"/>
      <c r="Z747" s="300"/>
    </row>
    <row r="748" spans="1:26" ht="23.25" customHeight="1">
      <c r="A748" s="298"/>
      <c r="B748" s="300"/>
      <c r="C748" s="300"/>
      <c r="D748" s="299"/>
      <c r="E748" s="299"/>
      <c r="F748" s="300"/>
      <c r="G748" s="300"/>
      <c r="H748" s="300"/>
      <c r="I748" s="300"/>
      <c r="J748" s="300"/>
      <c r="K748" s="300"/>
      <c r="L748" s="300"/>
      <c r="M748" s="300"/>
      <c r="N748" s="300"/>
      <c r="O748" s="300"/>
      <c r="P748" s="300"/>
      <c r="Q748" s="300"/>
      <c r="R748" s="300"/>
      <c r="S748" s="300"/>
      <c r="T748" s="300"/>
      <c r="U748" s="300"/>
      <c r="V748" s="300"/>
      <c r="W748" s="300"/>
      <c r="X748" s="300"/>
      <c r="Y748" s="300"/>
      <c r="Z748" s="300"/>
    </row>
    <row r="749" spans="1:26" ht="23.25" customHeight="1">
      <c r="A749" s="298"/>
      <c r="B749" s="300"/>
      <c r="C749" s="300"/>
      <c r="D749" s="299"/>
      <c r="E749" s="299"/>
      <c r="F749" s="300"/>
      <c r="G749" s="300"/>
      <c r="H749" s="300"/>
      <c r="I749" s="300"/>
      <c r="J749" s="300"/>
      <c r="K749" s="300"/>
      <c r="L749" s="300"/>
      <c r="M749" s="300"/>
      <c r="N749" s="300"/>
      <c r="O749" s="300"/>
      <c r="P749" s="300"/>
      <c r="Q749" s="300"/>
      <c r="R749" s="300"/>
      <c r="S749" s="300"/>
      <c r="T749" s="300"/>
      <c r="U749" s="300"/>
      <c r="V749" s="300"/>
      <c r="W749" s="300"/>
      <c r="X749" s="300"/>
      <c r="Y749" s="300"/>
      <c r="Z749" s="300"/>
    </row>
    <row r="750" spans="1:26" ht="23.25" customHeight="1">
      <c r="A750" s="298"/>
      <c r="B750" s="300"/>
      <c r="C750" s="300"/>
      <c r="D750" s="299"/>
      <c r="E750" s="299"/>
      <c r="F750" s="300"/>
      <c r="G750" s="300"/>
      <c r="H750" s="300"/>
      <c r="I750" s="300"/>
      <c r="J750" s="300"/>
      <c r="K750" s="300"/>
      <c r="L750" s="300"/>
      <c r="M750" s="300"/>
      <c r="N750" s="300"/>
      <c r="O750" s="300"/>
      <c r="P750" s="300"/>
      <c r="Q750" s="300"/>
      <c r="R750" s="300"/>
      <c r="S750" s="300"/>
      <c r="T750" s="300"/>
      <c r="U750" s="300"/>
      <c r="V750" s="300"/>
      <c r="W750" s="300"/>
      <c r="X750" s="300"/>
      <c r="Y750" s="300"/>
      <c r="Z750" s="300"/>
    </row>
    <row r="751" spans="1:26" ht="23.25" customHeight="1">
      <c r="A751" s="635"/>
      <c r="B751" s="309" t="s">
        <v>3504</v>
      </c>
      <c r="C751" s="309" t="s">
        <v>1804</v>
      </c>
      <c r="D751" s="636" t="s">
        <v>1805</v>
      </c>
      <c r="E751" s="636">
        <f>G2</f>
        <v>4</v>
      </c>
      <c r="F751" s="309"/>
      <c r="G751" s="300"/>
      <c r="H751" s="300"/>
      <c r="I751" s="300"/>
      <c r="J751" s="300"/>
      <c r="K751" s="300"/>
      <c r="L751" s="300"/>
      <c r="M751" s="300"/>
      <c r="N751" s="300"/>
      <c r="O751" s="300"/>
      <c r="P751" s="300"/>
      <c r="Q751" s="300"/>
      <c r="R751" s="300"/>
      <c r="S751" s="300"/>
      <c r="T751" s="300"/>
      <c r="U751" s="300"/>
      <c r="V751" s="300"/>
      <c r="W751" s="300"/>
      <c r="X751" s="300"/>
      <c r="Y751" s="300"/>
      <c r="Z751" s="300"/>
    </row>
    <row r="752" spans="1:26" ht="23.25" customHeight="1">
      <c r="A752" s="635" t="s">
        <v>291</v>
      </c>
      <c r="B752" s="309">
        <f>IF(E751=0,0,I42)</f>
        <v>30</v>
      </c>
      <c r="C752" s="309">
        <f>IF(E751=0,0,J42)</f>
        <v>30</v>
      </c>
      <c r="D752" s="637">
        <f>IF(D760=0,0,B752/C752)</f>
        <v>1</v>
      </c>
      <c r="E752" s="636"/>
      <c r="F752" s="309"/>
      <c r="G752" s="300"/>
      <c r="H752" s="300"/>
      <c r="I752" s="300"/>
      <c r="J752" s="300"/>
      <c r="K752" s="300"/>
      <c r="L752" s="300"/>
      <c r="M752" s="300"/>
      <c r="N752" s="300"/>
      <c r="O752" s="300"/>
      <c r="P752" s="300"/>
      <c r="Q752" s="300"/>
      <c r="R752" s="300"/>
      <c r="S752" s="300"/>
      <c r="T752" s="300"/>
      <c r="U752" s="300"/>
      <c r="V752" s="300"/>
      <c r="W752" s="300"/>
      <c r="X752" s="300"/>
      <c r="Y752" s="300"/>
      <c r="Z752" s="300"/>
    </row>
    <row r="753" spans="1:26" ht="23.25" customHeight="1">
      <c r="A753" s="635" t="s">
        <v>293</v>
      </c>
      <c r="B753" s="309">
        <f>IF(E751=0,0,I106)</f>
        <v>90</v>
      </c>
      <c r="C753" s="309">
        <f>IF(E751=0,0,J106)</f>
        <v>90</v>
      </c>
      <c r="D753" s="637">
        <f>IF(D760=0,0,B753/C753)</f>
        <v>1</v>
      </c>
      <c r="E753" s="636"/>
      <c r="F753" s="309"/>
      <c r="G753" s="300"/>
      <c r="H753" s="300"/>
      <c r="I753" s="300"/>
      <c r="J753" s="300"/>
      <c r="K753" s="300"/>
      <c r="L753" s="300"/>
      <c r="M753" s="300"/>
      <c r="N753" s="300"/>
      <c r="O753" s="300"/>
      <c r="P753" s="300"/>
      <c r="Q753" s="300"/>
      <c r="R753" s="300"/>
      <c r="S753" s="300"/>
      <c r="T753" s="300"/>
      <c r="U753" s="300"/>
      <c r="V753" s="300"/>
      <c r="W753" s="300"/>
      <c r="X753" s="300"/>
      <c r="Y753" s="300"/>
      <c r="Z753" s="300"/>
    </row>
    <row r="754" spans="1:26" ht="23.25" customHeight="1">
      <c r="A754" s="635" t="s">
        <v>295</v>
      </c>
      <c r="B754" s="309">
        <f>IF(E751=0,0,I178)</f>
        <v>142</v>
      </c>
      <c r="C754" s="309">
        <f>IF(E751=0,0,J178)</f>
        <v>142</v>
      </c>
      <c r="D754" s="637">
        <f>IF(D760=0,0,B754/C754)</f>
        <v>1</v>
      </c>
      <c r="E754" s="636"/>
      <c r="F754" s="309"/>
      <c r="G754" s="300"/>
      <c r="H754" s="300"/>
      <c r="I754" s="300"/>
      <c r="J754" s="300"/>
      <c r="K754" s="300"/>
      <c r="L754" s="300"/>
      <c r="M754" s="300"/>
      <c r="N754" s="300"/>
      <c r="O754" s="300"/>
      <c r="P754" s="300"/>
      <c r="Q754" s="300"/>
      <c r="R754" s="300"/>
      <c r="S754" s="300"/>
      <c r="T754" s="300"/>
      <c r="U754" s="300"/>
      <c r="V754" s="300"/>
      <c r="W754" s="300"/>
      <c r="X754" s="300"/>
      <c r="Y754" s="300"/>
      <c r="Z754" s="300"/>
    </row>
    <row r="755" spans="1:26" ht="23.25" customHeight="1">
      <c r="A755" s="635" t="s">
        <v>297</v>
      </c>
      <c r="B755" s="282">
        <f>IF(E751=0,0,I265)</f>
        <v>102</v>
      </c>
      <c r="C755" s="282">
        <f>IF(E751=0,0,J265)</f>
        <v>102</v>
      </c>
      <c r="D755" s="637">
        <f>IF(D760=0,0,B755/C755)</f>
        <v>1</v>
      </c>
      <c r="E755" s="636"/>
      <c r="F755" s="309"/>
      <c r="G755" s="300"/>
      <c r="H755" s="300"/>
      <c r="I755" s="300"/>
      <c r="J755" s="300"/>
      <c r="K755" s="300"/>
      <c r="L755" s="300"/>
      <c r="M755" s="300"/>
      <c r="N755" s="300"/>
      <c r="O755" s="300"/>
      <c r="P755" s="300"/>
      <c r="Q755" s="300"/>
      <c r="R755" s="300"/>
      <c r="S755" s="300"/>
      <c r="T755" s="300"/>
      <c r="U755" s="300"/>
      <c r="V755" s="300"/>
      <c r="W755" s="300"/>
      <c r="X755" s="300"/>
      <c r="Y755" s="300"/>
      <c r="Z755" s="300"/>
    </row>
    <row r="756" spans="1:26" ht="23.25" customHeight="1">
      <c r="A756" s="635" t="s">
        <v>299</v>
      </c>
      <c r="B756" s="282">
        <f>IF(E751=0,0,I341)</f>
        <v>228</v>
      </c>
      <c r="C756" s="282">
        <f>IF(E751=0,0,J341)</f>
        <v>228</v>
      </c>
      <c r="D756" s="637">
        <f>IF(D760=0,0,B756/C756)</f>
        <v>1</v>
      </c>
      <c r="E756" s="636"/>
      <c r="F756" s="309"/>
      <c r="G756" s="300"/>
      <c r="H756" s="300"/>
      <c r="I756" s="300"/>
      <c r="J756" s="300"/>
      <c r="K756" s="300"/>
      <c r="L756" s="300"/>
      <c r="M756" s="300"/>
      <c r="N756" s="300"/>
      <c r="O756" s="300"/>
      <c r="P756" s="300"/>
      <c r="Q756" s="300"/>
      <c r="R756" s="300"/>
      <c r="S756" s="300"/>
      <c r="T756" s="300"/>
      <c r="U756" s="300"/>
      <c r="V756" s="300"/>
      <c r="W756" s="300"/>
      <c r="X756" s="300"/>
      <c r="Y756" s="300"/>
      <c r="Z756" s="300"/>
    </row>
    <row r="757" spans="1:26" ht="23.25" customHeight="1">
      <c r="A757" s="635" t="s">
        <v>301</v>
      </c>
      <c r="B757" s="282">
        <f>IF(E751=0,0,I555)</f>
        <v>98</v>
      </c>
      <c r="C757" s="282">
        <f>IF(E751=0,0,J555)</f>
        <v>98</v>
      </c>
      <c r="D757" s="637">
        <f>IF(D760=0,0,B757/C757)</f>
        <v>1</v>
      </c>
      <c r="E757" s="636"/>
      <c r="F757" s="309"/>
      <c r="G757" s="300"/>
      <c r="H757" s="300"/>
      <c r="I757" s="300"/>
      <c r="J757" s="300"/>
      <c r="K757" s="300"/>
      <c r="L757" s="300"/>
      <c r="M757" s="300"/>
      <c r="N757" s="300"/>
      <c r="O757" s="300"/>
      <c r="P757" s="300"/>
      <c r="Q757" s="300"/>
      <c r="R757" s="300"/>
      <c r="S757" s="300"/>
      <c r="T757" s="300"/>
      <c r="U757" s="300"/>
      <c r="V757" s="300"/>
      <c r="W757" s="300"/>
      <c r="X757" s="300"/>
      <c r="Y757" s="300"/>
      <c r="Z757" s="300"/>
    </row>
    <row r="758" spans="1:26" ht="23.25" customHeight="1">
      <c r="A758" s="635" t="s">
        <v>302</v>
      </c>
      <c r="B758" s="282">
        <f>IF(E751=0,0,I615)</f>
        <v>124</v>
      </c>
      <c r="C758" s="282">
        <f>IF(E751=0,0,J615)</f>
        <v>124</v>
      </c>
      <c r="D758" s="637">
        <f>IF(D760=0,0,B758/C758)</f>
        <v>1</v>
      </c>
      <c r="E758" s="636"/>
      <c r="F758" s="309"/>
      <c r="G758" s="300"/>
      <c r="H758" s="300"/>
      <c r="I758" s="300"/>
      <c r="J758" s="300"/>
      <c r="K758" s="300"/>
      <c r="L758" s="300"/>
      <c r="M758" s="300"/>
      <c r="N758" s="300"/>
      <c r="O758" s="300"/>
      <c r="P758" s="300"/>
      <c r="Q758" s="300"/>
      <c r="R758" s="300"/>
      <c r="S758" s="300"/>
      <c r="T758" s="300"/>
      <c r="U758" s="300"/>
      <c r="V758" s="300"/>
      <c r="W758" s="300"/>
      <c r="X758" s="300"/>
      <c r="Y758" s="300"/>
      <c r="Z758" s="300"/>
    </row>
    <row r="759" spans="1:26" ht="23.25" customHeight="1">
      <c r="A759" s="635" t="s">
        <v>304</v>
      </c>
      <c r="B759" s="282">
        <f>IF(E751=0,0,I713)</f>
        <v>36</v>
      </c>
      <c r="C759" s="282">
        <f>IF(E751=0,0,J713)</f>
        <v>36</v>
      </c>
      <c r="D759" s="637">
        <f>IF(D760=0,0,B759/C759)</f>
        <v>1</v>
      </c>
      <c r="E759" s="636"/>
      <c r="F759" s="309"/>
      <c r="G759" s="300"/>
      <c r="H759" s="300"/>
      <c r="I759" s="300"/>
      <c r="J759" s="300"/>
      <c r="K759" s="300"/>
      <c r="L759" s="300"/>
      <c r="M759" s="300"/>
      <c r="N759" s="300"/>
      <c r="O759" s="300"/>
      <c r="P759" s="300"/>
      <c r="Q759" s="300"/>
      <c r="R759" s="300"/>
      <c r="S759" s="300"/>
      <c r="T759" s="300"/>
      <c r="U759" s="300"/>
      <c r="V759" s="300"/>
      <c r="W759" s="300"/>
      <c r="X759" s="300"/>
      <c r="Y759" s="300"/>
      <c r="Z759" s="300"/>
    </row>
    <row r="760" spans="1:26" ht="23.25" customHeight="1">
      <c r="A760" s="635" t="s">
        <v>1806</v>
      </c>
      <c r="B760" s="309">
        <f>IF(E751=0,0,SUM(B752:B759))</f>
        <v>850</v>
      </c>
      <c r="C760" s="309">
        <f>IF(E751=0,0,SUM(C752:C759))</f>
        <v>850</v>
      </c>
      <c r="D760" s="637">
        <f>IF(E751=0,0,B760/C760)</f>
        <v>1</v>
      </c>
      <c r="E760" s="636"/>
      <c r="F760" s="309"/>
      <c r="G760" s="300"/>
      <c r="H760" s="300"/>
      <c r="I760" s="300"/>
      <c r="J760" s="300"/>
      <c r="K760" s="300"/>
      <c r="L760" s="300"/>
      <c r="M760" s="300"/>
      <c r="N760" s="300"/>
      <c r="O760" s="300"/>
      <c r="P760" s="300"/>
      <c r="Q760" s="300"/>
      <c r="R760" s="300"/>
      <c r="S760" s="300"/>
      <c r="T760" s="300"/>
      <c r="U760" s="300"/>
      <c r="V760" s="300"/>
      <c r="W760" s="300"/>
      <c r="X760" s="300"/>
      <c r="Y760" s="300"/>
      <c r="Z760" s="300"/>
    </row>
    <row r="761" spans="1:26" ht="23.25" customHeight="1">
      <c r="A761" s="635"/>
      <c r="B761" s="309"/>
      <c r="C761" s="309"/>
      <c r="D761" s="636"/>
      <c r="E761" s="636"/>
      <c r="F761" s="309"/>
      <c r="G761" s="300"/>
      <c r="H761" s="300"/>
      <c r="I761" s="300"/>
      <c r="J761" s="300"/>
      <c r="K761" s="300"/>
      <c r="L761" s="300"/>
      <c r="M761" s="300"/>
      <c r="N761" s="300"/>
      <c r="O761" s="300"/>
      <c r="P761" s="300"/>
      <c r="Q761" s="300"/>
      <c r="R761" s="300"/>
      <c r="S761" s="300"/>
      <c r="T761" s="300"/>
      <c r="U761" s="300"/>
      <c r="V761" s="300"/>
      <c r="W761" s="300"/>
      <c r="X761" s="300"/>
      <c r="Y761" s="300"/>
      <c r="Z761" s="300"/>
    </row>
    <row r="762" spans="1:26" ht="23.25" customHeight="1">
      <c r="A762" s="635"/>
      <c r="B762" s="309"/>
      <c r="C762" s="309"/>
      <c r="D762" s="636"/>
      <c r="E762" s="636"/>
      <c r="F762" s="309"/>
      <c r="G762" s="300"/>
      <c r="H762" s="300"/>
      <c r="I762" s="300"/>
      <c r="J762" s="300"/>
      <c r="K762" s="300"/>
      <c r="L762" s="300"/>
      <c r="M762" s="300"/>
      <c r="N762" s="300"/>
      <c r="O762" s="300"/>
      <c r="P762" s="300"/>
      <c r="Q762" s="300"/>
      <c r="R762" s="300"/>
      <c r="S762" s="300"/>
      <c r="T762" s="300"/>
      <c r="U762" s="300"/>
      <c r="V762" s="300"/>
      <c r="W762" s="300"/>
      <c r="X762" s="300"/>
      <c r="Y762" s="300"/>
      <c r="Z762" s="300"/>
    </row>
    <row r="763" spans="1:26" ht="23.25" customHeight="1">
      <c r="A763" s="635"/>
      <c r="B763" s="309"/>
      <c r="C763" s="309"/>
      <c r="D763" s="636"/>
      <c r="E763" s="636"/>
      <c r="F763" s="309"/>
      <c r="G763" s="300"/>
      <c r="H763" s="300"/>
      <c r="I763" s="300"/>
      <c r="J763" s="300"/>
      <c r="K763" s="300"/>
      <c r="L763" s="300"/>
      <c r="M763" s="300"/>
      <c r="N763" s="300"/>
      <c r="O763" s="300"/>
      <c r="P763" s="300"/>
      <c r="Q763" s="300"/>
      <c r="R763" s="300"/>
      <c r="S763" s="300"/>
      <c r="T763" s="300"/>
      <c r="U763" s="300"/>
      <c r="V763" s="300"/>
      <c r="W763" s="300"/>
      <c r="X763" s="300"/>
      <c r="Y763" s="300"/>
      <c r="Z763" s="300"/>
    </row>
    <row r="764" spans="1:26" ht="23.25" customHeight="1">
      <c r="A764" s="635"/>
      <c r="B764" s="309"/>
      <c r="C764" s="309"/>
      <c r="D764" s="636"/>
      <c r="E764" s="636"/>
      <c r="F764" s="309"/>
      <c r="G764" s="300"/>
      <c r="H764" s="300"/>
      <c r="I764" s="300"/>
      <c r="J764" s="300"/>
      <c r="K764" s="300"/>
      <c r="L764" s="300"/>
      <c r="M764" s="300"/>
      <c r="N764" s="300"/>
      <c r="O764" s="300"/>
      <c r="P764" s="300"/>
      <c r="Q764" s="300"/>
      <c r="R764" s="300"/>
      <c r="S764" s="300"/>
      <c r="T764" s="300"/>
      <c r="U764" s="300"/>
      <c r="V764" s="300"/>
      <c r="W764" s="300"/>
      <c r="X764" s="300"/>
      <c r="Y764" s="300"/>
      <c r="Z764" s="300"/>
    </row>
    <row r="765" spans="1:26" ht="23.25" customHeight="1">
      <c r="A765" s="635"/>
      <c r="B765" s="309"/>
      <c r="C765" s="309"/>
      <c r="D765" s="636"/>
      <c r="E765" s="636"/>
      <c r="F765" s="309"/>
      <c r="G765" s="300"/>
      <c r="H765" s="300"/>
      <c r="I765" s="300"/>
      <c r="J765" s="300"/>
      <c r="K765" s="300"/>
      <c r="L765" s="300"/>
      <c r="M765" s="300"/>
      <c r="N765" s="300"/>
      <c r="O765" s="300"/>
      <c r="P765" s="300"/>
      <c r="Q765" s="300"/>
      <c r="R765" s="300"/>
      <c r="S765" s="300"/>
      <c r="T765" s="300"/>
      <c r="U765" s="300"/>
      <c r="V765" s="300"/>
      <c r="W765" s="300"/>
      <c r="X765" s="300"/>
      <c r="Y765" s="300"/>
      <c r="Z765" s="300"/>
    </row>
    <row r="766" spans="1:26" ht="23.25" customHeight="1">
      <c r="A766" s="635"/>
      <c r="B766" s="309"/>
      <c r="C766" s="309"/>
      <c r="D766" s="636"/>
      <c r="E766" s="636"/>
      <c r="F766" s="309"/>
      <c r="G766" s="300"/>
      <c r="H766" s="300"/>
      <c r="I766" s="300"/>
      <c r="J766" s="300"/>
      <c r="K766" s="300"/>
      <c r="L766" s="300"/>
      <c r="M766" s="300"/>
      <c r="N766" s="300"/>
      <c r="O766" s="300"/>
      <c r="P766" s="300"/>
      <c r="Q766" s="300"/>
      <c r="R766" s="300"/>
      <c r="S766" s="300"/>
      <c r="T766" s="300"/>
      <c r="U766" s="300"/>
      <c r="V766" s="300"/>
      <c r="W766" s="300"/>
      <c r="X766" s="300"/>
      <c r="Y766" s="300"/>
      <c r="Z766" s="300"/>
    </row>
    <row r="767" spans="1:26" ht="23.25" customHeight="1">
      <c r="A767" s="635"/>
      <c r="B767" s="309"/>
      <c r="C767" s="309"/>
      <c r="D767" s="636"/>
      <c r="E767" s="636"/>
      <c r="F767" s="309"/>
      <c r="G767" s="300"/>
      <c r="H767" s="300"/>
      <c r="I767" s="300"/>
      <c r="J767" s="300"/>
      <c r="K767" s="300"/>
      <c r="L767" s="300"/>
      <c r="M767" s="300"/>
      <c r="N767" s="300"/>
      <c r="O767" s="300"/>
      <c r="P767" s="300"/>
      <c r="Q767" s="300"/>
      <c r="R767" s="300"/>
      <c r="S767" s="300"/>
      <c r="T767" s="300"/>
      <c r="U767" s="300"/>
      <c r="V767" s="300"/>
      <c r="W767" s="300"/>
      <c r="X767" s="300"/>
      <c r="Y767" s="300"/>
      <c r="Z767" s="300"/>
    </row>
    <row r="768" spans="1:26" ht="23.25" customHeight="1">
      <c r="A768" s="635"/>
      <c r="B768" s="309"/>
      <c r="C768" s="309"/>
      <c r="D768" s="636"/>
      <c r="E768" s="636"/>
      <c r="F768" s="309"/>
      <c r="G768" s="300"/>
      <c r="H768" s="300"/>
      <c r="I768" s="300"/>
      <c r="J768" s="300"/>
      <c r="K768" s="300"/>
      <c r="L768" s="300"/>
      <c r="M768" s="300"/>
      <c r="N768" s="300"/>
      <c r="O768" s="300"/>
      <c r="P768" s="300"/>
      <c r="Q768" s="300"/>
      <c r="R768" s="300"/>
      <c r="S768" s="300"/>
      <c r="T768" s="300"/>
      <c r="U768" s="300"/>
      <c r="V768" s="300"/>
      <c r="W768" s="300"/>
      <c r="X768" s="300"/>
      <c r="Y768" s="300"/>
      <c r="Z768" s="300"/>
    </row>
    <row r="769" spans="1:26" ht="23.25" customHeight="1">
      <c r="A769" s="298"/>
      <c r="B769" s="300"/>
      <c r="C769" s="300"/>
      <c r="D769" s="299"/>
      <c r="E769" s="299"/>
      <c r="F769" s="300"/>
      <c r="G769" s="300"/>
      <c r="H769" s="300"/>
      <c r="I769" s="300"/>
      <c r="J769" s="300"/>
      <c r="K769" s="300"/>
      <c r="L769" s="300"/>
      <c r="M769" s="300"/>
      <c r="N769" s="300"/>
      <c r="O769" s="300"/>
      <c r="P769" s="300"/>
      <c r="Q769" s="300"/>
      <c r="R769" s="300"/>
      <c r="S769" s="300"/>
      <c r="T769" s="300"/>
      <c r="U769" s="300"/>
      <c r="V769" s="300"/>
      <c r="W769" s="300"/>
      <c r="X769" s="300"/>
      <c r="Y769" s="300"/>
      <c r="Z769" s="300"/>
    </row>
    <row r="770" spans="1:26" ht="23.25" customHeight="1">
      <c r="A770" s="633"/>
      <c r="B770" s="77"/>
      <c r="C770" s="77"/>
      <c r="D770" s="634"/>
      <c r="E770" s="634"/>
      <c r="F770" s="77"/>
      <c r="G770" s="77"/>
      <c r="H770" s="77"/>
      <c r="I770" s="77"/>
      <c r="J770" s="77"/>
      <c r="K770" s="77"/>
      <c r="L770" s="77"/>
      <c r="M770" s="77"/>
      <c r="N770" s="77"/>
      <c r="O770" s="77"/>
      <c r="P770" s="77"/>
      <c r="Q770" s="77"/>
      <c r="R770" s="77"/>
      <c r="S770" s="77"/>
      <c r="T770" s="77"/>
      <c r="U770" s="77"/>
      <c r="V770" s="77"/>
      <c r="W770" s="77"/>
      <c r="X770" s="77"/>
      <c r="Y770" s="77"/>
      <c r="Z770" s="77"/>
    </row>
    <row r="771" spans="1:26" ht="23.25" customHeight="1">
      <c r="A771" s="633"/>
      <c r="B771" s="77"/>
      <c r="C771" s="77"/>
      <c r="D771" s="634"/>
      <c r="E771" s="634"/>
      <c r="F771" s="77"/>
      <c r="G771" s="77"/>
      <c r="H771" s="77"/>
      <c r="I771" s="77"/>
      <c r="J771" s="77"/>
      <c r="K771" s="77"/>
      <c r="L771" s="77"/>
      <c r="M771" s="77"/>
      <c r="N771" s="77"/>
      <c r="O771" s="77"/>
      <c r="P771" s="77"/>
      <c r="Q771" s="77"/>
      <c r="R771" s="77"/>
      <c r="S771" s="77"/>
      <c r="T771" s="77"/>
      <c r="U771" s="77"/>
      <c r="V771" s="77"/>
      <c r="W771" s="77"/>
      <c r="X771" s="77"/>
      <c r="Y771" s="77"/>
      <c r="Z771" s="77"/>
    </row>
    <row r="772" spans="1:26" ht="23.25" customHeight="1">
      <c r="A772" s="633"/>
      <c r="B772" s="77"/>
      <c r="C772" s="77"/>
      <c r="D772" s="634"/>
      <c r="E772" s="634"/>
      <c r="F772" s="77"/>
      <c r="G772" s="77"/>
      <c r="H772" s="77"/>
      <c r="I772" s="77"/>
      <c r="J772" s="77"/>
      <c r="K772" s="77"/>
      <c r="L772" s="77"/>
      <c r="M772" s="77"/>
      <c r="N772" s="77"/>
      <c r="O772" s="77"/>
      <c r="P772" s="77"/>
      <c r="Q772" s="77"/>
      <c r="R772" s="77"/>
      <c r="S772" s="77"/>
      <c r="T772" s="77"/>
      <c r="U772" s="77"/>
      <c r="V772" s="77"/>
      <c r="W772" s="77"/>
      <c r="X772" s="77"/>
      <c r="Y772" s="77"/>
      <c r="Z772" s="77"/>
    </row>
    <row r="773" spans="1:26" ht="23.25" customHeight="1">
      <c r="A773" s="633"/>
      <c r="B773" s="77"/>
      <c r="C773" s="77"/>
      <c r="D773" s="634"/>
      <c r="E773" s="634"/>
      <c r="F773" s="77"/>
      <c r="G773" s="77"/>
      <c r="H773" s="77"/>
      <c r="I773" s="77"/>
      <c r="J773" s="77"/>
      <c r="K773" s="77"/>
      <c r="L773" s="77"/>
      <c r="M773" s="77"/>
      <c r="N773" s="77"/>
      <c r="O773" s="77"/>
      <c r="P773" s="77"/>
      <c r="Q773" s="77"/>
      <c r="R773" s="77"/>
      <c r="S773" s="77"/>
      <c r="T773" s="77"/>
      <c r="U773" s="77"/>
      <c r="V773" s="77"/>
      <c r="W773" s="77"/>
      <c r="X773" s="77"/>
      <c r="Y773" s="77"/>
      <c r="Z773" s="77"/>
    </row>
    <row r="774" spans="1:26" ht="23.25" customHeight="1">
      <c r="A774" s="633"/>
      <c r="B774" s="77"/>
      <c r="C774" s="77"/>
      <c r="D774" s="634"/>
      <c r="E774" s="634"/>
      <c r="F774" s="77"/>
      <c r="G774" s="77"/>
      <c r="H774" s="77"/>
      <c r="I774" s="77"/>
      <c r="J774" s="77"/>
      <c r="K774" s="77"/>
      <c r="L774" s="77"/>
      <c r="M774" s="77"/>
      <c r="N774" s="77"/>
      <c r="O774" s="77"/>
      <c r="P774" s="77"/>
      <c r="Q774" s="77"/>
      <c r="R774" s="77"/>
      <c r="S774" s="77"/>
      <c r="T774" s="77"/>
      <c r="U774" s="77"/>
      <c r="V774" s="77"/>
      <c r="W774" s="77"/>
      <c r="X774" s="77"/>
      <c r="Y774" s="77"/>
      <c r="Z774" s="77"/>
    </row>
    <row r="775" spans="1:26" ht="23.25" customHeight="1">
      <c r="A775" s="633"/>
      <c r="B775" s="77"/>
      <c r="C775" s="77"/>
      <c r="D775" s="634"/>
      <c r="E775" s="634"/>
      <c r="F775" s="77"/>
      <c r="G775" s="77"/>
      <c r="H775" s="77"/>
      <c r="I775" s="77"/>
      <c r="J775" s="77"/>
      <c r="K775" s="77"/>
      <c r="L775" s="77"/>
      <c r="M775" s="77"/>
      <c r="N775" s="77"/>
      <c r="O775" s="77"/>
      <c r="P775" s="77"/>
      <c r="Q775" s="77"/>
      <c r="R775" s="77"/>
      <c r="S775" s="77"/>
      <c r="T775" s="77"/>
      <c r="U775" s="77"/>
      <c r="V775" s="77"/>
      <c r="W775" s="77"/>
      <c r="X775" s="77"/>
      <c r="Y775" s="77"/>
      <c r="Z775" s="77"/>
    </row>
    <row r="776" spans="1:26" ht="23.25" customHeight="1">
      <c r="A776" s="633"/>
      <c r="B776" s="77"/>
      <c r="C776" s="77"/>
      <c r="D776" s="634"/>
      <c r="E776" s="634"/>
      <c r="F776" s="77"/>
      <c r="G776" s="77"/>
      <c r="H776" s="77"/>
      <c r="I776" s="77"/>
      <c r="J776" s="77"/>
      <c r="K776" s="77"/>
      <c r="L776" s="77"/>
      <c r="M776" s="77"/>
      <c r="N776" s="77"/>
      <c r="O776" s="77"/>
      <c r="P776" s="77"/>
      <c r="Q776" s="77"/>
      <c r="R776" s="77"/>
      <c r="S776" s="77"/>
      <c r="T776" s="77"/>
      <c r="U776" s="77"/>
      <c r="V776" s="77"/>
      <c r="W776" s="77"/>
      <c r="X776" s="77"/>
      <c r="Y776" s="77"/>
      <c r="Z776" s="77"/>
    </row>
    <row r="777" spans="1:26" ht="23.25" customHeight="1">
      <c r="A777" s="633"/>
      <c r="B777" s="77"/>
      <c r="C777" s="77"/>
      <c r="D777" s="634"/>
      <c r="E777" s="634"/>
      <c r="F777" s="77"/>
      <c r="G777" s="77"/>
      <c r="H777" s="77"/>
      <c r="I777" s="77"/>
      <c r="J777" s="77"/>
      <c r="K777" s="77"/>
      <c r="L777" s="77"/>
      <c r="M777" s="77"/>
      <c r="N777" s="77"/>
      <c r="O777" s="77"/>
      <c r="P777" s="77"/>
      <c r="Q777" s="77"/>
      <c r="R777" s="77"/>
      <c r="S777" s="77"/>
      <c r="T777" s="77"/>
      <c r="U777" s="77"/>
      <c r="V777" s="77"/>
      <c r="W777" s="77"/>
      <c r="X777" s="77"/>
      <c r="Y777" s="77"/>
      <c r="Z777" s="77"/>
    </row>
    <row r="778" spans="1:26" ht="23.25" customHeight="1">
      <c r="A778" s="633"/>
      <c r="B778" s="77"/>
      <c r="C778" s="77"/>
      <c r="D778" s="634"/>
      <c r="E778" s="634"/>
      <c r="F778" s="77"/>
      <c r="G778" s="77"/>
      <c r="H778" s="77"/>
      <c r="I778" s="77"/>
      <c r="J778" s="77"/>
      <c r="K778" s="77"/>
      <c r="L778" s="77"/>
      <c r="M778" s="77"/>
      <c r="N778" s="77"/>
      <c r="O778" s="77"/>
      <c r="P778" s="77"/>
      <c r="Q778" s="77"/>
      <c r="R778" s="77"/>
      <c r="S778" s="77"/>
      <c r="T778" s="77"/>
      <c r="U778" s="77"/>
      <c r="V778" s="77"/>
      <c r="W778" s="77"/>
      <c r="X778" s="77"/>
      <c r="Y778" s="77"/>
      <c r="Z778" s="77"/>
    </row>
    <row r="779" spans="1:26" ht="23.25" customHeight="1">
      <c r="A779" s="633"/>
      <c r="B779" s="77"/>
      <c r="C779" s="77"/>
      <c r="D779" s="634"/>
      <c r="E779" s="634"/>
      <c r="F779" s="77"/>
      <c r="G779" s="77"/>
      <c r="H779" s="77"/>
      <c r="I779" s="77"/>
      <c r="J779" s="77"/>
      <c r="K779" s="77"/>
      <c r="L779" s="77"/>
      <c r="M779" s="77"/>
      <c r="N779" s="77"/>
      <c r="O779" s="77"/>
      <c r="P779" s="77"/>
      <c r="Q779" s="77"/>
      <c r="R779" s="77"/>
      <c r="S779" s="77"/>
      <c r="T779" s="77"/>
      <c r="U779" s="77"/>
      <c r="V779" s="77"/>
      <c r="W779" s="77"/>
      <c r="X779" s="77"/>
      <c r="Y779" s="77"/>
      <c r="Z779" s="77"/>
    </row>
    <row r="780" spans="1:26" ht="23.25" customHeight="1">
      <c r="A780" s="633"/>
      <c r="B780" s="77"/>
      <c r="C780" s="77"/>
      <c r="D780" s="634"/>
      <c r="E780" s="634"/>
      <c r="F780" s="77"/>
      <c r="G780" s="77"/>
      <c r="H780" s="77"/>
      <c r="I780" s="77"/>
      <c r="J780" s="77"/>
      <c r="K780" s="77"/>
      <c r="L780" s="77"/>
      <c r="M780" s="77"/>
      <c r="N780" s="77"/>
      <c r="O780" s="77"/>
      <c r="P780" s="77"/>
      <c r="Q780" s="77"/>
      <c r="R780" s="77"/>
      <c r="S780" s="77"/>
      <c r="T780" s="77"/>
      <c r="U780" s="77"/>
      <c r="V780" s="77"/>
      <c r="W780" s="77"/>
      <c r="X780" s="77"/>
      <c r="Y780" s="77"/>
      <c r="Z780" s="77"/>
    </row>
    <row r="781" spans="1:26" ht="23.25" customHeight="1">
      <c r="A781" s="633"/>
      <c r="B781" s="77"/>
      <c r="C781" s="77"/>
      <c r="D781" s="634"/>
      <c r="E781" s="634"/>
      <c r="F781" s="77"/>
      <c r="G781" s="77"/>
      <c r="H781" s="77"/>
      <c r="I781" s="77"/>
      <c r="J781" s="77"/>
      <c r="K781" s="77"/>
      <c r="L781" s="77"/>
      <c r="M781" s="77"/>
      <c r="N781" s="77"/>
      <c r="O781" s="77"/>
      <c r="P781" s="77"/>
      <c r="Q781" s="77"/>
      <c r="R781" s="77"/>
      <c r="S781" s="77"/>
      <c r="T781" s="77"/>
      <c r="U781" s="77"/>
      <c r="V781" s="77"/>
      <c r="W781" s="77"/>
      <c r="X781" s="77"/>
      <c r="Y781" s="77"/>
      <c r="Z781" s="77"/>
    </row>
    <row r="782" spans="1:26" ht="23.25" customHeight="1">
      <c r="A782" s="633"/>
      <c r="B782" s="77"/>
      <c r="C782" s="77"/>
      <c r="D782" s="634"/>
      <c r="E782" s="634"/>
      <c r="F782" s="77"/>
      <c r="G782" s="77"/>
      <c r="H782" s="77"/>
      <c r="I782" s="77"/>
      <c r="J782" s="77"/>
      <c r="K782" s="77"/>
      <c r="L782" s="77"/>
      <c r="M782" s="77"/>
      <c r="N782" s="77"/>
      <c r="O782" s="77"/>
      <c r="P782" s="77"/>
      <c r="Q782" s="77"/>
      <c r="R782" s="77"/>
      <c r="S782" s="77"/>
      <c r="T782" s="77"/>
      <c r="U782" s="77"/>
      <c r="V782" s="77"/>
      <c r="W782" s="77"/>
      <c r="X782" s="77"/>
      <c r="Y782" s="77"/>
      <c r="Z782" s="77"/>
    </row>
    <row r="783" spans="1:26" ht="23.25" customHeight="1">
      <c r="A783" s="633"/>
      <c r="B783" s="77"/>
      <c r="C783" s="77"/>
      <c r="D783" s="634"/>
      <c r="E783" s="634"/>
      <c r="F783" s="77"/>
      <c r="G783" s="77"/>
      <c r="H783" s="77"/>
      <c r="I783" s="77"/>
      <c r="J783" s="77"/>
      <c r="K783" s="77"/>
      <c r="L783" s="77"/>
      <c r="M783" s="77"/>
      <c r="N783" s="77"/>
      <c r="O783" s="77"/>
      <c r="P783" s="77"/>
      <c r="Q783" s="77"/>
      <c r="R783" s="77"/>
      <c r="S783" s="77"/>
      <c r="T783" s="77"/>
      <c r="U783" s="77"/>
      <c r="V783" s="77"/>
      <c r="W783" s="77"/>
      <c r="X783" s="77"/>
      <c r="Y783" s="77"/>
      <c r="Z783" s="77"/>
    </row>
    <row r="784" spans="1:26" ht="23.25" customHeight="1">
      <c r="A784" s="633"/>
      <c r="B784" s="77"/>
      <c r="C784" s="77"/>
      <c r="D784" s="634"/>
      <c r="E784" s="634"/>
      <c r="F784" s="77"/>
      <c r="G784" s="77"/>
      <c r="H784" s="77"/>
      <c r="I784" s="77"/>
      <c r="J784" s="77"/>
      <c r="K784" s="77"/>
      <c r="L784" s="77"/>
      <c r="M784" s="77"/>
      <c r="N784" s="77"/>
      <c r="O784" s="77"/>
      <c r="P784" s="77"/>
      <c r="Q784" s="77"/>
      <c r="R784" s="77"/>
      <c r="S784" s="77"/>
      <c r="T784" s="77"/>
      <c r="U784" s="77"/>
      <c r="V784" s="77"/>
      <c r="W784" s="77"/>
      <c r="X784" s="77"/>
      <c r="Y784" s="77"/>
      <c r="Z784" s="77"/>
    </row>
    <row r="785" spans="1:26" ht="23.25" customHeight="1">
      <c r="A785" s="298"/>
      <c r="B785" s="300"/>
      <c r="C785" s="300"/>
      <c r="D785" s="299"/>
      <c r="E785" s="299"/>
      <c r="F785" s="300"/>
      <c r="G785" s="300"/>
      <c r="H785" s="77"/>
      <c r="I785" s="300"/>
      <c r="J785" s="300"/>
      <c r="K785" s="77"/>
      <c r="L785" s="363"/>
      <c r="M785" s="363"/>
      <c r="N785" s="363"/>
      <c r="O785" s="363"/>
      <c r="P785" s="363"/>
      <c r="Q785" s="363"/>
      <c r="R785" s="363"/>
      <c r="S785" s="363"/>
      <c r="T785" s="363"/>
      <c r="U785" s="363"/>
      <c r="V785" s="363"/>
      <c r="W785" s="363"/>
      <c r="X785" s="363"/>
      <c r="Y785" s="363"/>
      <c r="Z785" s="363"/>
    </row>
    <row r="786" spans="1:26" ht="23.25" customHeight="1">
      <c r="A786" s="301"/>
      <c r="B786" s="363"/>
      <c r="C786" s="363"/>
      <c r="D786" s="482"/>
      <c r="E786" s="482"/>
      <c r="F786" s="363"/>
      <c r="G786" s="363"/>
      <c r="H786" s="77"/>
      <c r="I786" s="300"/>
      <c r="J786" s="300"/>
      <c r="K786" s="77"/>
      <c r="L786" s="363"/>
      <c r="M786" s="363"/>
      <c r="N786" s="363"/>
      <c r="O786" s="363"/>
      <c r="P786" s="363"/>
      <c r="Q786" s="363"/>
      <c r="R786" s="363"/>
      <c r="S786" s="363"/>
      <c r="T786" s="363"/>
      <c r="U786" s="363"/>
      <c r="V786" s="363"/>
      <c r="W786" s="363"/>
      <c r="X786" s="363"/>
      <c r="Y786" s="363"/>
      <c r="Z786" s="363"/>
    </row>
    <row r="787" spans="1:26" ht="23.25" customHeight="1">
      <c r="A787" s="301"/>
      <c r="B787" s="363"/>
      <c r="C787" s="363"/>
      <c r="D787" s="482"/>
      <c r="E787" s="482"/>
      <c r="F787" s="363"/>
      <c r="G787" s="363"/>
      <c r="H787" s="77"/>
      <c r="I787" s="300"/>
      <c r="J787" s="300"/>
      <c r="K787" s="77"/>
      <c r="L787" s="363"/>
      <c r="M787" s="363"/>
      <c r="N787" s="363"/>
      <c r="O787" s="363"/>
      <c r="P787" s="363"/>
      <c r="Q787" s="363"/>
      <c r="R787" s="363"/>
      <c r="S787" s="363"/>
      <c r="T787" s="363"/>
      <c r="U787" s="363"/>
      <c r="V787" s="363"/>
      <c r="W787" s="363"/>
      <c r="X787" s="363"/>
      <c r="Y787" s="363"/>
      <c r="Z787" s="363"/>
    </row>
    <row r="788" spans="1:26" ht="23.25" customHeight="1">
      <c r="A788" s="301"/>
      <c r="B788" s="363"/>
      <c r="C788" s="363"/>
      <c r="D788" s="482"/>
      <c r="E788" s="482"/>
      <c r="F788" s="363"/>
      <c r="G788" s="363"/>
      <c r="H788" s="77"/>
      <c r="I788" s="300"/>
      <c r="J788" s="300"/>
      <c r="K788" s="77"/>
      <c r="L788" s="363"/>
      <c r="M788" s="363"/>
      <c r="N788" s="363"/>
      <c r="O788" s="363"/>
      <c r="P788" s="363"/>
      <c r="Q788" s="363"/>
      <c r="R788" s="363"/>
      <c r="S788" s="363"/>
      <c r="T788" s="363"/>
      <c r="U788" s="363"/>
      <c r="V788" s="363"/>
      <c r="W788" s="363"/>
      <c r="X788" s="363"/>
      <c r="Y788" s="363"/>
      <c r="Z788" s="363"/>
    </row>
    <row r="789" spans="1:26" ht="23.25" customHeight="1">
      <c r="A789" s="301"/>
      <c r="B789" s="363"/>
      <c r="C789" s="363"/>
      <c r="D789" s="482"/>
      <c r="E789" s="482"/>
      <c r="F789" s="363"/>
      <c r="G789" s="363"/>
      <c r="H789" s="77"/>
      <c r="I789" s="300"/>
      <c r="J789" s="300"/>
      <c r="K789" s="77"/>
      <c r="L789" s="363"/>
      <c r="M789" s="363"/>
      <c r="N789" s="363"/>
      <c r="O789" s="363"/>
      <c r="P789" s="363"/>
      <c r="Q789" s="363"/>
      <c r="R789" s="363"/>
      <c r="S789" s="363"/>
      <c r="T789" s="363"/>
      <c r="U789" s="363"/>
      <c r="V789" s="363"/>
      <c r="W789" s="363"/>
      <c r="X789" s="363"/>
      <c r="Y789" s="363"/>
      <c r="Z789" s="363"/>
    </row>
    <row r="790" spans="1:26" ht="23.25" customHeight="1">
      <c r="A790" s="301"/>
      <c r="B790" s="363"/>
      <c r="C790" s="363"/>
      <c r="D790" s="482"/>
      <c r="E790" s="482"/>
      <c r="F790" s="363"/>
      <c r="G790" s="363"/>
      <c r="H790" s="77"/>
      <c r="I790" s="300"/>
      <c r="J790" s="300"/>
      <c r="K790" s="77"/>
      <c r="L790" s="363"/>
      <c r="M790" s="363"/>
      <c r="N790" s="363"/>
      <c r="O790" s="363"/>
      <c r="P790" s="363"/>
      <c r="Q790" s="363"/>
      <c r="R790" s="363"/>
      <c r="S790" s="363"/>
      <c r="T790" s="363"/>
      <c r="U790" s="363"/>
      <c r="V790" s="363"/>
      <c r="W790" s="363"/>
      <c r="X790" s="363"/>
      <c r="Y790" s="363"/>
      <c r="Z790" s="363"/>
    </row>
    <row r="791" spans="1:26" ht="23.25" customHeight="1">
      <c r="A791" s="301"/>
      <c r="B791" s="363"/>
      <c r="C791" s="363"/>
      <c r="D791" s="482"/>
      <c r="E791" s="482"/>
      <c r="F791" s="363"/>
      <c r="G791" s="363"/>
      <c r="H791" s="77"/>
      <c r="I791" s="300"/>
      <c r="J791" s="300"/>
      <c r="K791" s="77"/>
      <c r="L791" s="363"/>
      <c r="M791" s="363"/>
      <c r="N791" s="363"/>
      <c r="O791" s="363"/>
      <c r="P791" s="363"/>
      <c r="Q791" s="363"/>
      <c r="R791" s="363"/>
      <c r="S791" s="363"/>
      <c r="T791" s="363"/>
      <c r="U791" s="363"/>
      <c r="V791" s="363"/>
      <c r="W791" s="363"/>
      <c r="X791" s="363"/>
      <c r="Y791" s="363"/>
      <c r="Z791" s="363"/>
    </row>
    <row r="792" spans="1:26" ht="23.25" customHeight="1">
      <c r="A792" s="301"/>
      <c r="B792" s="363"/>
      <c r="C792" s="363"/>
      <c r="D792" s="482"/>
      <c r="E792" s="482"/>
      <c r="F792" s="363"/>
      <c r="G792" s="363"/>
      <c r="H792" s="77"/>
      <c r="I792" s="300"/>
      <c r="J792" s="300"/>
      <c r="K792" s="77"/>
      <c r="L792" s="363"/>
      <c r="M792" s="363"/>
      <c r="N792" s="363"/>
      <c r="O792" s="363"/>
      <c r="P792" s="363"/>
      <c r="Q792" s="363"/>
      <c r="R792" s="363"/>
      <c r="S792" s="363"/>
      <c r="T792" s="363"/>
      <c r="U792" s="363"/>
      <c r="V792" s="363"/>
      <c r="W792" s="363"/>
      <c r="X792" s="363"/>
      <c r="Y792" s="363"/>
      <c r="Z792" s="363"/>
    </row>
    <row r="793" spans="1:26" ht="23.25" customHeight="1">
      <c r="A793" s="301"/>
      <c r="B793" s="363"/>
      <c r="C793" s="363"/>
      <c r="D793" s="482"/>
      <c r="E793" s="482"/>
      <c r="F793" s="363"/>
      <c r="G793" s="363"/>
      <c r="H793" s="77"/>
      <c r="I793" s="300"/>
      <c r="J793" s="300"/>
      <c r="K793" s="77"/>
      <c r="L793" s="363"/>
      <c r="M793" s="363"/>
      <c r="N793" s="363"/>
      <c r="O793" s="363"/>
      <c r="P793" s="363"/>
      <c r="Q793" s="363"/>
      <c r="R793" s="363"/>
      <c r="S793" s="363"/>
      <c r="T793" s="363"/>
      <c r="U793" s="363"/>
      <c r="V793" s="363"/>
      <c r="W793" s="363"/>
      <c r="X793" s="363"/>
      <c r="Y793" s="363"/>
      <c r="Z793" s="363"/>
    </row>
    <row r="794" spans="1:26" ht="23.25" customHeight="1">
      <c r="A794" s="301"/>
      <c r="B794" s="363"/>
      <c r="C794" s="363"/>
      <c r="D794" s="482"/>
      <c r="E794" s="482"/>
      <c r="F794" s="363"/>
      <c r="G794" s="363"/>
      <c r="H794" s="77"/>
      <c r="I794" s="300"/>
      <c r="J794" s="300"/>
      <c r="K794" s="77"/>
      <c r="L794" s="363"/>
      <c r="M794" s="363"/>
      <c r="N794" s="363"/>
      <c r="O794" s="363"/>
      <c r="P794" s="363"/>
      <c r="Q794" s="363"/>
      <c r="R794" s="363"/>
      <c r="S794" s="363"/>
      <c r="T794" s="363"/>
      <c r="U794" s="363"/>
      <c r="V794" s="363"/>
      <c r="W794" s="363"/>
      <c r="X794" s="363"/>
      <c r="Y794" s="363"/>
      <c r="Z794" s="363"/>
    </row>
    <row r="795" spans="1:26" ht="23.25" customHeight="1">
      <c r="A795" s="301"/>
      <c r="B795" s="363"/>
      <c r="C795" s="363"/>
      <c r="D795" s="482"/>
      <c r="E795" s="482"/>
      <c r="F795" s="363"/>
      <c r="G795" s="363"/>
      <c r="H795" s="77"/>
      <c r="I795" s="300"/>
      <c r="J795" s="300"/>
      <c r="K795" s="77"/>
      <c r="L795" s="363"/>
      <c r="M795" s="363"/>
      <c r="N795" s="363"/>
      <c r="O795" s="363"/>
      <c r="P795" s="363"/>
      <c r="Q795" s="363"/>
      <c r="R795" s="363"/>
      <c r="S795" s="363"/>
      <c r="T795" s="363"/>
      <c r="U795" s="363"/>
      <c r="V795" s="363"/>
      <c r="W795" s="363"/>
      <c r="X795" s="363"/>
      <c r="Y795" s="363"/>
      <c r="Z795" s="363"/>
    </row>
    <row r="796" spans="1:26" ht="23.25" customHeight="1">
      <c r="A796" s="301"/>
      <c r="B796" s="363"/>
      <c r="C796" s="363"/>
      <c r="D796" s="482"/>
      <c r="E796" s="482"/>
      <c r="F796" s="363"/>
      <c r="G796" s="363"/>
      <c r="H796" s="77"/>
      <c r="I796" s="300"/>
      <c r="J796" s="300"/>
      <c r="K796" s="77"/>
      <c r="L796" s="363"/>
      <c r="M796" s="363"/>
      <c r="N796" s="363"/>
      <c r="O796" s="363"/>
      <c r="P796" s="363"/>
      <c r="Q796" s="363"/>
      <c r="R796" s="363"/>
      <c r="S796" s="363"/>
      <c r="T796" s="363"/>
      <c r="U796" s="363"/>
      <c r="V796" s="363"/>
      <c r="W796" s="363"/>
      <c r="X796" s="363"/>
      <c r="Y796" s="363"/>
      <c r="Z796" s="363"/>
    </row>
    <row r="797" spans="1:26" ht="23.25" customHeight="1">
      <c r="A797" s="301"/>
      <c r="B797" s="363"/>
      <c r="C797" s="363"/>
      <c r="D797" s="482"/>
      <c r="E797" s="482"/>
      <c r="F797" s="363"/>
      <c r="G797" s="363"/>
      <c r="H797" s="77"/>
      <c r="I797" s="300"/>
      <c r="J797" s="300"/>
      <c r="K797" s="77"/>
      <c r="L797" s="363"/>
      <c r="M797" s="363"/>
      <c r="N797" s="363"/>
      <c r="O797" s="363"/>
      <c r="P797" s="363"/>
      <c r="Q797" s="363"/>
      <c r="R797" s="363"/>
      <c r="S797" s="363"/>
      <c r="T797" s="363"/>
      <c r="U797" s="363"/>
      <c r="V797" s="363"/>
      <c r="W797" s="363"/>
      <c r="X797" s="363"/>
      <c r="Y797" s="363"/>
      <c r="Z797" s="363"/>
    </row>
    <row r="798" spans="1:26" ht="23.25" customHeight="1">
      <c r="A798" s="301"/>
      <c r="B798" s="363"/>
      <c r="C798" s="363"/>
      <c r="D798" s="482"/>
      <c r="E798" s="482"/>
      <c r="F798" s="363"/>
      <c r="G798" s="363"/>
      <c r="H798" s="77"/>
      <c r="I798" s="300"/>
      <c r="J798" s="300"/>
      <c r="K798" s="77"/>
      <c r="L798" s="363"/>
      <c r="M798" s="363"/>
      <c r="N798" s="363"/>
      <c r="O798" s="363"/>
      <c r="P798" s="363"/>
      <c r="Q798" s="363"/>
      <c r="R798" s="363"/>
      <c r="S798" s="363"/>
      <c r="T798" s="363"/>
      <c r="U798" s="363"/>
      <c r="V798" s="363"/>
      <c r="W798" s="363"/>
      <c r="X798" s="363"/>
      <c r="Y798" s="363"/>
      <c r="Z798" s="363"/>
    </row>
    <row r="799" spans="1:26" ht="23.25" customHeight="1">
      <c r="A799" s="301"/>
      <c r="B799" s="363"/>
      <c r="C799" s="363"/>
      <c r="D799" s="482"/>
      <c r="E799" s="482"/>
      <c r="F799" s="363"/>
      <c r="G799" s="363"/>
      <c r="H799" s="77"/>
      <c r="I799" s="300"/>
      <c r="J799" s="300"/>
      <c r="K799" s="77"/>
      <c r="L799" s="363"/>
      <c r="M799" s="363"/>
      <c r="N799" s="363"/>
      <c r="O799" s="363"/>
      <c r="P799" s="363"/>
      <c r="Q799" s="363"/>
      <c r="R799" s="363"/>
      <c r="S799" s="363"/>
      <c r="T799" s="363"/>
      <c r="U799" s="363"/>
      <c r="V799" s="363"/>
      <c r="W799" s="363"/>
      <c r="X799" s="363"/>
      <c r="Y799" s="363"/>
      <c r="Z799" s="363"/>
    </row>
    <row r="800" spans="1:26" ht="23.25" customHeight="1">
      <c r="A800" s="301"/>
      <c r="B800" s="363"/>
      <c r="C800" s="363"/>
      <c r="D800" s="482"/>
      <c r="E800" s="482"/>
      <c r="F800" s="363"/>
      <c r="G800" s="363"/>
      <c r="H800" s="77"/>
      <c r="I800" s="300"/>
      <c r="J800" s="300"/>
      <c r="K800" s="77"/>
      <c r="L800" s="363"/>
      <c r="M800" s="363"/>
      <c r="N800" s="363"/>
      <c r="O800" s="363"/>
      <c r="P800" s="363"/>
      <c r="Q800" s="363"/>
      <c r="R800" s="363"/>
      <c r="S800" s="363"/>
      <c r="T800" s="363"/>
      <c r="U800" s="363"/>
      <c r="V800" s="363"/>
      <c r="W800" s="363"/>
      <c r="X800" s="363"/>
      <c r="Y800" s="363"/>
      <c r="Z800" s="363"/>
    </row>
    <row r="801" spans="1:26" ht="23.25" customHeight="1">
      <c r="A801" s="301"/>
      <c r="B801" s="363"/>
      <c r="C801" s="363"/>
      <c r="D801" s="482"/>
      <c r="E801" s="482"/>
      <c r="F801" s="363"/>
      <c r="G801" s="363"/>
      <c r="H801" s="77"/>
      <c r="I801" s="300"/>
      <c r="J801" s="300"/>
      <c r="K801" s="77"/>
      <c r="L801" s="363"/>
      <c r="M801" s="363"/>
      <c r="N801" s="363"/>
      <c r="O801" s="363"/>
      <c r="P801" s="363"/>
      <c r="Q801" s="363"/>
      <c r="R801" s="363"/>
      <c r="S801" s="363"/>
      <c r="T801" s="363"/>
      <c r="U801" s="363"/>
      <c r="V801" s="363"/>
      <c r="W801" s="363"/>
      <c r="X801" s="363"/>
      <c r="Y801" s="363"/>
      <c r="Z801" s="363"/>
    </row>
    <row r="802" spans="1:26" ht="23.25" customHeight="1">
      <c r="A802" s="301"/>
      <c r="B802" s="363"/>
      <c r="C802" s="363"/>
      <c r="D802" s="482"/>
      <c r="E802" s="482"/>
      <c r="F802" s="363"/>
      <c r="G802" s="363"/>
      <c r="H802" s="77"/>
      <c r="I802" s="300"/>
      <c r="J802" s="300"/>
      <c r="K802" s="77"/>
      <c r="L802" s="363"/>
      <c r="M802" s="363"/>
      <c r="N802" s="363"/>
      <c r="O802" s="363"/>
      <c r="P802" s="363"/>
      <c r="Q802" s="363"/>
      <c r="R802" s="363"/>
      <c r="S802" s="363"/>
      <c r="T802" s="363"/>
      <c r="U802" s="363"/>
      <c r="V802" s="363"/>
      <c r="W802" s="363"/>
      <c r="X802" s="363"/>
      <c r="Y802" s="363"/>
      <c r="Z802" s="363"/>
    </row>
    <row r="803" spans="1:26" ht="23.25" customHeight="1">
      <c r="A803" s="301"/>
      <c r="B803" s="363"/>
      <c r="C803" s="363"/>
      <c r="D803" s="482"/>
      <c r="E803" s="482"/>
      <c r="F803" s="363"/>
      <c r="G803" s="363"/>
      <c r="H803" s="77"/>
      <c r="I803" s="300"/>
      <c r="J803" s="300"/>
      <c r="K803" s="77"/>
      <c r="L803" s="363"/>
      <c r="M803" s="363"/>
      <c r="N803" s="363"/>
      <c r="O803" s="363"/>
      <c r="P803" s="363"/>
      <c r="Q803" s="363"/>
      <c r="R803" s="363"/>
      <c r="S803" s="363"/>
      <c r="T803" s="363"/>
      <c r="U803" s="363"/>
      <c r="V803" s="363"/>
      <c r="W803" s="363"/>
      <c r="X803" s="363"/>
      <c r="Y803" s="363"/>
      <c r="Z803" s="363"/>
    </row>
    <row r="804" spans="1:26" ht="23.25" customHeight="1">
      <c r="A804" s="301"/>
      <c r="B804" s="363"/>
      <c r="C804" s="363"/>
      <c r="D804" s="482"/>
      <c r="E804" s="482"/>
      <c r="F804" s="363"/>
      <c r="G804" s="363"/>
      <c r="H804" s="77"/>
      <c r="I804" s="300"/>
      <c r="J804" s="300"/>
      <c r="K804" s="77"/>
      <c r="L804" s="363"/>
      <c r="M804" s="363"/>
      <c r="N804" s="363"/>
      <c r="O804" s="363"/>
      <c r="P804" s="363"/>
      <c r="Q804" s="363"/>
      <c r="R804" s="363"/>
      <c r="S804" s="363"/>
      <c r="T804" s="363"/>
      <c r="U804" s="363"/>
      <c r="V804" s="363"/>
      <c r="W804" s="363"/>
      <c r="X804" s="363"/>
      <c r="Y804" s="363"/>
      <c r="Z804" s="363"/>
    </row>
    <row r="805" spans="1:26" ht="23.25" customHeight="1">
      <c r="A805" s="301"/>
      <c r="B805" s="363"/>
      <c r="C805" s="363"/>
      <c r="D805" s="482"/>
      <c r="E805" s="482"/>
      <c r="F805" s="363"/>
      <c r="G805" s="363"/>
      <c r="H805" s="77"/>
      <c r="I805" s="300"/>
      <c r="J805" s="300"/>
      <c r="K805" s="77"/>
      <c r="L805" s="363"/>
      <c r="M805" s="363"/>
      <c r="N805" s="363"/>
      <c r="O805" s="363"/>
      <c r="P805" s="363"/>
      <c r="Q805" s="363"/>
      <c r="R805" s="363"/>
      <c r="S805" s="363"/>
      <c r="T805" s="363"/>
      <c r="U805" s="363"/>
      <c r="V805" s="363"/>
      <c r="W805" s="363"/>
      <c r="X805" s="363"/>
      <c r="Y805" s="363"/>
      <c r="Z805" s="363"/>
    </row>
    <row r="806" spans="1:26" ht="23.25" customHeight="1">
      <c r="A806" s="301"/>
      <c r="B806" s="363"/>
      <c r="C806" s="363"/>
      <c r="D806" s="482"/>
      <c r="E806" s="482"/>
      <c r="F806" s="363"/>
      <c r="G806" s="363"/>
      <c r="H806" s="77"/>
      <c r="I806" s="300"/>
      <c r="J806" s="300"/>
      <c r="K806" s="77"/>
      <c r="L806" s="363"/>
      <c r="M806" s="363"/>
      <c r="N806" s="363"/>
      <c r="O806" s="363"/>
      <c r="P806" s="363"/>
      <c r="Q806" s="363"/>
      <c r="R806" s="363"/>
      <c r="S806" s="363"/>
      <c r="T806" s="363"/>
      <c r="U806" s="363"/>
      <c r="V806" s="363"/>
      <c r="W806" s="363"/>
      <c r="X806" s="363"/>
      <c r="Y806" s="363"/>
      <c r="Z806" s="363"/>
    </row>
    <row r="807" spans="1:26" ht="23.25" customHeight="1">
      <c r="A807" s="301"/>
      <c r="B807" s="363"/>
      <c r="C807" s="363"/>
      <c r="D807" s="482"/>
      <c r="E807" s="482"/>
      <c r="F807" s="363"/>
      <c r="G807" s="363"/>
      <c r="H807" s="77"/>
      <c r="I807" s="300"/>
      <c r="J807" s="300"/>
      <c r="K807" s="77"/>
      <c r="L807" s="363"/>
      <c r="M807" s="363"/>
      <c r="N807" s="363"/>
      <c r="O807" s="363"/>
      <c r="P807" s="363"/>
      <c r="Q807" s="363"/>
      <c r="R807" s="363"/>
      <c r="S807" s="363"/>
      <c r="T807" s="363"/>
      <c r="U807" s="363"/>
      <c r="V807" s="363"/>
      <c r="W807" s="363"/>
      <c r="X807" s="363"/>
      <c r="Y807" s="363"/>
      <c r="Z807" s="363"/>
    </row>
    <row r="808" spans="1:26" ht="23.25" customHeight="1">
      <c r="A808" s="301"/>
      <c r="B808" s="363"/>
      <c r="C808" s="363"/>
      <c r="D808" s="482"/>
      <c r="E808" s="482"/>
      <c r="F808" s="363"/>
      <c r="G808" s="363"/>
      <c r="H808" s="77"/>
      <c r="I808" s="300"/>
      <c r="J808" s="300"/>
      <c r="K808" s="77"/>
      <c r="L808" s="363"/>
      <c r="M808" s="363"/>
      <c r="N808" s="363"/>
      <c r="O808" s="363"/>
      <c r="P808" s="363"/>
      <c r="Q808" s="363"/>
      <c r="R808" s="363"/>
      <c r="S808" s="363"/>
      <c r="T808" s="363"/>
      <c r="U808" s="363"/>
      <c r="V808" s="363"/>
      <c r="W808" s="363"/>
      <c r="X808" s="363"/>
      <c r="Y808" s="363"/>
      <c r="Z808" s="363"/>
    </row>
    <row r="809" spans="1:26" ht="23.25" customHeight="1">
      <c r="A809" s="301"/>
      <c r="B809" s="363"/>
      <c r="C809" s="363"/>
      <c r="D809" s="482"/>
      <c r="E809" s="482"/>
      <c r="F809" s="363"/>
      <c r="G809" s="363"/>
      <c r="H809" s="77"/>
      <c r="I809" s="300"/>
      <c r="J809" s="300"/>
      <c r="K809" s="77"/>
      <c r="L809" s="363"/>
      <c r="M809" s="363"/>
      <c r="N809" s="363"/>
      <c r="O809" s="363"/>
      <c r="P809" s="363"/>
      <c r="Q809" s="363"/>
      <c r="R809" s="363"/>
      <c r="S809" s="363"/>
      <c r="T809" s="363"/>
      <c r="U809" s="363"/>
      <c r="V809" s="363"/>
      <c r="W809" s="363"/>
      <c r="X809" s="363"/>
      <c r="Y809" s="363"/>
      <c r="Z809" s="363"/>
    </row>
    <row r="810" spans="1:26" ht="23.25" customHeight="1">
      <c r="A810" s="301"/>
      <c r="B810" s="363"/>
      <c r="C810" s="363"/>
      <c r="D810" s="482"/>
      <c r="E810" s="482"/>
      <c r="F810" s="363"/>
      <c r="G810" s="363"/>
      <c r="H810" s="77"/>
      <c r="I810" s="300"/>
      <c r="J810" s="300"/>
      <c r="K810" s="77"/>
      <c r="L810" s="363"/>
      <c r="M810" s="363"/>
      <c r="N810" s="363"/>
      <c r="O810" s="363"/>
      <c r="P810" s="363"/>
      <c r="Q810" s="363"/>
      <c r="R810" s="363"/>
      <c r="S810" s="363"/>
      <c r="T810" s="363"/>
      <c r="U810" s="363"/>
      <c r="V810" s="363"/>
      <c r="W810" s="363"/>
      <c r="X810" s="363"/>
      <c r="Y810" s="363"/>
      <c r="Z810" s="363"/>
    </row>
    <row r="811" spans="1:26" ht="23.25" customHeight="1">
      <c r="A811" s="301"/>
      <c r="B811" s="363"/>
      <c r="C811" s="363"/>
      <c r="D811" s="482"/>
      <c r="E811" s="482"/>
      <c r="F811" s="363"/>
      <c r="G811" s="363"/>
      <c r="H811" s="77"/>
      <c r="I811" s="300"/>
      <c r="J811" s="300"/>
      <c r="K811" s="77"/>
      <c r="L811" s="363"/>
      <c r="M811" s="363"/>
      <c r="N811" s="363"/>
      <c r="O811" s="363"/>
      <c r="P811" s="363"/>
      <c r="Q811" s="363"/>
      <c r="R811" s="363"/>
      <c r="S811" s="363"/>
      <c r="T811" s="363"/>
      <c r="U811" s="363"/>
      <c r="V811" s="363"/>
      <c r="W811" s="363"/>
      <c r="X811" s="363"/>
      <c r="Y811" s="363"/>
      <c r="Z811" s="363"/>
    </row>
    <row r="812" spans="1:26" ht="23.25" customHeight="1">
      <c r="A812" s="301"/>
      <c r="B812" s="363"/>
      <c r="C812" s="363"/>
      <c r="D812" s="482"/>
      <c r="E812" s="482"/>
      <c r="F812" s="363"/>
      <c r="G812" s="363"/>
      <c r="H812" s="77"/>
      <c r="I812" s="300"/>
      <c r="J812" s="300"/>
      <c r="K812" s="77"/>
      <c r="L812" s="363"/>
      <c r="M812" s="363"/>
      <c r="N812" s="363"/>
      <c r="O812" s="363"/>
      <c r="P812" s="363"/>
      <c r="Q812" s="363"/>
      <c r="R812" s="363"/>
      <c r="S812" s="363"/>
      <c r="T812" s="363"/>
      <c r="U812" s="363"/>
      <c r="V812" s="363"/>
      <c r="W812" s="363"/>
      <c r="X812" s="363"/>
      <c r="Y812" s="363"/>
      <c r="Z812" s="363"/>
    </row>
    <row r="813" spans="1:26" ht="23.25" customHeight="1">
      <c r="A813" s="301"/>
      <c r="B813" s="363"/>
      <c r="C813" s="363"/>
      <c r="D813" s="482"/>
      <c r="E813" s="482"/>
      <c r="F813" s="363"/>
      <c r="G813" s="363"/>
      <c r="H813" s="77"/>
      <c r="I813" s="300"/>
      <c r="J813" s="300"/>
      <c r="K813" s="77"/>
      <c r="L813" s="363"/>
      <c r="M813" s="363"/>
      <c r="N813" s="363"/>
      <c r="O813" s="363"/>
      <c r="P813" s="363"/>
      <c r="Q813" s="363"/>
      <c r="R813" s="363"/>
      <c r="S813" s="363"/>
      <c r="T813" s="363"/>
      <c r="U813" s="363"/>
      <c r="V813" s="363"/>
      <c r="W813" s="363"/>
      <c r="X813" s="363"/>
      <c r="Y813" s="363"/>
      <c r="Z813" s="363"/>
    </row>
    <row r="814" spans="1:26" ht="23.25" customHeight="1">
      <c r="A814" s="301"/>
      <c r="B814" s="363"/>
      <c r="C814" s="363"/>
      <c r="D814" s="482"/>
      <c r="E814" s="482"/>
      <c r="F814" s="363"/>
      <c r="G814" s="363"/>
      <c r="H814" s="77"/>
      <c r="I814" s="300"/>
      <c r="J814" s="300"/>
      <c r="K814" s="77"/>
      <c r="L814" s="363"/>
      <c r="M814" s="363"/>
      <c r="N814" s="363"/>
      <c r="O814" s="363"/>
      <c r="P814" s="363"/>
      <c r="Q814" s="363"/>
      <c r="R814" s="363"/>
      <c r="S814" s="363"/>
      <c r="T814" s="363"/>
      <c r="U814" s="363"/>
      <c r="V814" s="363"/>
      <c r="W814" s="363"/>
      <c r="X814" s="363"/>
      <c r="Y814" s="363"/>
      <c r="Z814" s="363"/>
    </row>
    <row r="815" spans="1:26" ht="23.25" customHeight="1">
      <c r="A815" s="301"/>
      <c r="B815" s="363"/>
      <c r="C815" s="363"/>
      <c r="D815" s="482"/>
      <c r="E815" s="482"/>
      <c r="F815" s="363"/>
      <c r="G815" s="363"/>
      <c r="H815" s="77"/>
      <c r="I815" s="300"/>
      <c r="J815" s="300"/>
      <c r="K815" s="77"/>
      <c r="L815" s="363"/>
      <c r="M815" s="363"/>
      <c r="N815" s="363"/>
      <c r="O815" s="363"/>
      <c r="P815" s="363"/>
      <c r="Q815" s="363"/>
      <c r="R815" s="363"/>
      <c r="S815" s="363"/>
      <c r="T815" s="363"/>
      <c r="U815" s="363"/>
      <c r="V815" s="363"/>
      <c r="W815" s="363"/>
      <c r="X815" s="363"/>
      <c r="Y815" s="363"/>
      <c r="Z815" s="363"/>
    </row>
    <row r="816" spans="1:26" ht="23.25" customHeight="1">
      <c r="A816" s="301"/>
      <c r="B816" s="363"/>
      <c r="C816" s="363"/>
      <c r="D816" s="482"/>
      <c r="E816" s="482"/>
      <c r="F816" s="363"/>
      <c r="G816" s="363"/>
      <c r="H816" s="77"/>
      <c r="I816" s="300"/>
      <c r="J816" s="300"/>
      <c r="K816" s="77"/>
      <c r="L816" s="363"/>
      <c r="M816" s="363"/>
      <c r="N816" s="363"/>
      <c r="O816" s="363"/>
      <c r="P816" s="363"/>
      <c r="Q816" s="363"/>
      <c r="R816" s="363"/>
      <c r="S816" s="363"/>
      <c r="T816" s="363"/>
      <c r="U816" s="363"/>
      <c r="V816" s="363"/>
      <c r="W816" s="363"/>
      <c r="X816" s="363"/>
      <c r="Y816" s="363"/>
      <c r="Z816" s="363"/>
    </row>
    <row r="817" spans="1:26" ht="23.25" customHeight="1">
      <c r="A817" s="301"/>
      <c r="B817" s="363"/>
      <c r="C817" s="363"/>
      <c r="D817" s="482"/>
      <c r="E817" s="482"/>
      <c r="F817" s="363"/>
      <c r="G817" s="363"/>
      <c r="H817" s="77"/>
      <c r="I817" s="300"/>
      <c r="J817" s="300"/>
      <c r="K817" s="77"/>
      <c r="L817" s="363"/>
      <c r="M817" s="363"/>
      <c r="N817" s="363"/>
      <c r="O817" s="363"/>
      <c r="P817" s="363"/>
      <c r="Q817" s="363"/>
      <c r="R817" s="363"/>
      <c r="S817" s="363"/>
      <c r="T817" s="363"/>
      <c r="U817" s="363"/>
      <c r="V817" s="363"/>
      <c r="W817" s="363"/>
      <c r="X817" s="363"/>
      <c r="Y817" s="363"/>
      <c r="Z817" s="363"/>
    </row>
    <row r="818" spans="1:26" ht="23.25" customHeight="1">
      <c r="A818" s="301"/>
      <c r="B818" s="363"/>
      <c r="C818" s="363"/>
      <c r="D818" s="482"/>
      <c r="E818" s="482"/>
      <c r="F818" s="363"/>
      <c r="G818" s="363"/>
      <c r="H818" s="77"/>
      <c r="I818" s="300"/>
      <c r="J818" s="300"/>
      <c r="K818" s="77"/>
      <c r="L818" s="363"/>
      <c r="M818" s="363"/>
      <c r="N818" s="363"/>
      <c r="O818" s="363"/>
      <c r="P818" s="363"/>
      <c r="Q818" s="363"/>
      <c r="R818" s="363"/>
      <c r="S818" s="363"/>
      <c r="T818" s="363"/>
      <c r="U818" s="363"/>
      <c r="V818" s="363"/>
      <c r="W818" s="363"/>
      <c r="X818" s="363"/>
      <c r="Y818" s="363"/>
      <c r="Z818" s="363"/>
    </row>
    <row r="819" spans="1:26" ht="23.25" customHeight="1">
      <c r="A819" s="301"/>
      <c r="B819" s="363"/>
      <c r="C819" s="363"/>
      <c r="D819" s="482"/>
      <c r="E819" s="482"/>
      <c r="F819" s="363"/>
      <c r="G819" s="363"/>
      <c r="H819" s="77"/>
      <c r="I819" s="300"/>
      <c r="J819" s="300"/>
      <c r="K819" s="77"/>
      <c r="L819" s="363"/>
      <c r="M819" s="363"/>
      <c r="N819" s="363"/>
      <c r="O819" s="363"/>
      <c r="P819" s="363"/>
      <c r="Q819" s="363"/>
      <c r="R819" s="363"/>
      <c r="S819" s="363"/>
      <c r="T819" s="363"/>
      <c r="U819" s="363"/>
      <c r="V819" s="363"/>
      <c r="W819" s="363"/>
      <c r="X819" s="363"/>
      <c r="Y819" s="363"/>
      <c r="Z819" s="363"/>
    </row>
    <row r="820" spans="1:26" ht="23.25" customHeight="1">
      <c r="A820" s="301"/>
      <c r="B820" s="363"/>
      <c r="C820" s="363"/>
      <c r="D820" s="482"/>
      <c r="E820" s="482"/>
      <c r="F820" s="363"/>
      <c r="G820" s="363"/>
      <c r="H820" s="77"/>
      <c r="I820" s="300"/>
      <c r="J820" s="300"/>
      <c r="K820" s="77"/>
      <c r="L820" s="363"/>
      <c r="M820" s="363"/>
      <c r="N820" s="363"/>
      <c r="O820" s="363"/>
      <c r="P820" s="363"/>
      <c r="Q820" s="363"/>
      <c r="R820" s="363"/>
      <c r="S820" s="363"/>
      <c r="T820" s="363"/>
      <c r="U820" s="363"/>
      <c r="V820" s="363"/>
      <c r="W820" s="363"/>
      <c r="X820" s="363"/>
      <c r="Y820" s="363"/>
      <c r="Z820" s="363"/>
    </row>
    <row r="821" spans="1:26" ht="23.25" customHeight="1">
      <c r="A821" s="301"/>
      <c r="B821" s="363"/>
      <c r="C821" s="363"/>
      <c r="D821" s="482"/>
      <c r="E821" s="482"/>
      <c r="F821" s="363"/>
      <c r="G821" s="363"/>
      <c r="H821" s="77"/>
      <c r="I821" s="300"/>
      <c r="J821" s="300"/>
      <c r="K821" s="77"/>
      <c r="L821" s="363"/>
      <c r="M821" s="363"/>
      <c r="N821" s="363"/>
      <c r="O821" s="363"/>
      <c r="P821" s="363"/>
      <c r="Q821" s="363"/>
      <c r="R821" s="363"/>
      <c r="S821" s="363"/>
      <c r="T821" s="363"/>
      <c r="U821" s="363"/>
      <c r="V821" s="363"/>
      <c r="W821" s="363"/>
      <c r="X821" s="363"/>
      <c r="Y821" s="363"/>
      <c r="Z821" s="363"/>
    </row>
    <row r="822" spans="1:26" ht="23.25" customHeight="1">
      <c r="A822" s="301"/>
      <c r="B822" s="363"/>
      <c r="C822" s="363"/>
      <c r="D822" s="482"/>
      <c r="E822" s="482"/>
      <c r="F822" s="363"/>
      <c r="G822" s="363"/>
      <c r="H822" s="77"/>
      <c r="I822" s="300"/>
      <c r="J822" s="300"/>
      <c r="K822" s="77"/>
      <c r="L822" s="363"/>
      <c r="M822" s="363"/>
      <c r="N822" s="363"/>
      <c r="O822" s="363"/>
      <c r="P822" s="363"/>
      <c r="Q822" s="363"/>
      <c r="R822" s="363"/>
      <c r="S822" s="363"/>
      <c r="T822" s="363"/>
      <c r="U822" s="363"/>
      <c r="V822" s="363"/>
      <c r="W822" s="363"/>
      <c r="X822" s="363"/>
      <c r="Y822" s="363"/>
      <c r="Z822" s="363"/>
    </row>
    <row r="823" spans="1:26" ht="23.25" customHeight="1">
      <c r="A823" s="301"/>
      <c r="B823" s="363"/>
      <c r="C823" s="363"/>
      <c r="D823" s="482"/>
      <c r="E823" s="482"/>
      <c r="F823" s="363"/>
      <c r="G823" s="363"/>
      <c r="H823" s="77"/>
      <c r="I823" s="300"/>
      <c r="J823" s="300"/>
      <c r="K823" s="77"/>
      <c r="L823" s="363"/>
      <c r="M823" s="363"/>
      <c r="N823" s="363"/>
      <c r="O823" s="363"/>
      <c r="P823" s="363"/>
      <c r="Q823" s="363"/>
      <c r="R823" s="363"/>
      <c r="S823" s="363"/>
      <c r="T823" s="363"/>
      <c r="U823" s="363"/>
      <c r="V823" s="363"/>
      <c r="W823" s="363"/>
      <c r="X823" s="363"/>
      <c r="Y823" s="363"/>
      <c r="Z823" s="363"/>
    </row>
    <row r="824" spans="1:26" ht="23.25" customHeight="1">
      <c r="A824" s="301"/>
      <c r="B824" s="363"/>
      <c r="C824" s="363"/>
      <c r="D824" s="482"/>
      <c r="E824" s="482"/>
      <c r="F824" s="363"/>
      <c r="G824" s="363"/>
      <c r="H824" s="77"/>
      <c r="I824" s="300"/>
      <c r="J824" s="300"/>
      <c r="K824" s="77"/>
      <c r="L824" s="363"/>
      <c r="M824" s="363"/>
      <c r="N824" s="363"/>
      <c r="O824" s="363"/>
      <c r="P824" s="363"/>
      <c r="Q824" s="363"/>
      <c r="R824" s="363"/>
      <c r="S824" s="363"/>
      <c r="T824" s="363"/>
      <c r="U824" s="363"/>
      <c r="V824" s="363"/>
      <c r="W824" s="363"/>
      <c r="X824" s="363"/>
      <c r="Y824" s="363"/>
      <c r="Z824" s="363"/>
    </row>
    <row r="825" spans="1:26" ht="23.25" customHeight="1">
      <c r="A825" s="301"/>
      <c r="B825" s="363"/>
      <c r="C825" s="363"/>
      <c r="D825" s="482"/>
      <c r="E825" s="482"/>
      <c r="F825" s="363"/>
      <c r="G825" s="363"/>
      <c r="H825" s="77"/>
      <c r="I825" s="300"/>
      <c r="J825" s="300"/>
      <c r="K825" s="77"/>
      <c r="L825" s="363"/>
      <c r="M825" s="363"/>
      <c r="N825" s="363"/>
      <c r="O825" s="363"/>
      <c r="P825" s="363"/>
      <c r="Q825" s="363"/>
      <c r="R825" s="363"/>
      <c r="S825" s="363"/>
      <c r="T825" s="363"/>
      <c r="U825" s="363"/>
      <c r="V825" s="363"/>
      <c r="W825" s="363"/>
      <c r="X825" s="363"/>
      <c r="Y825" s="363"/>
      <c r="Z825" s="363"/>
    </row>
    <row r="826" spans="1:26" ht="23.25" customHeight="1">
      <c r="A826" s="301"/>
      <c r="B826" s="363"/>
      <c r="C826" s="363"/>
      <c r="D826" s="482"/>
      <c r="E826" s="482"/>
      <c r="F826" s="363"/>
      <c r="G826" s="363"/>
      <c r="H826" s="77"/>
      <c r="I826" s="300"/>
      <c r="J826" s="300"/>
      <c r="K826" s="77"/>
      <c r="L826" s="363"/>
      <c r="M826" s="363"/>
      <c r="N826" s="363"/>
      <c r="O826" s="363"/>
      <c r="P826" s="363"/>
      <c r="Q826" s="363"/>
      <c r="R826" s="363"/>
      <c r="S826" s="363"/>
      <c r="T826" s="363"/>
      <c r="U826" s="363"/>
      <c r="V826" s="363"/>
      <c r="W826" s="363"/>
      <c r="X826" s="363"/>
      <c r="Y826" s="363"/>
      <c r="Z826" s="363"/>
    </row>
    <row r="827" spans="1:26" ht="23.25" customHeight="1">
      <c r="A827" s="301"/>
      <c r="B827" s="363"/>
      <c r="C827" s="363"/>
      <c r="D827" s="482"/>
      <c r="E827" s="482"/>
      <c r="F827" s="363"/>
      <c r="G827" s="363"/>
      <c r="H827" s="77"/>
      <c r="I827" s="300"/>
      <c r="J827" s="300"/>
      <c r="K827" s="77"/>
      <c r="L827" s="363"/>
      <c r="M827" s="363"/>
      <c r="N827" s="363"/>
      <c r="O827" s="363"/>
      <c r="P827" s="363"/>
      <c r="Q827" s="363"/>
      <c r="R827" s="363"/>
      <c r="S827" s="363"/>
      <c r="T827" s="363"/>
      <c r="U827" s="363"/>
      <c r="V827" s="363"/>
      <c r="W827" s="363"/>
      <c r="X827" s="363"/>
      <c r="Y827" s="363"/>
      <c r="Z827" s="363"/>
    </row>
    <row r="828" spans="1:26" ht="23.25" customHeight="1">
      <c r="A828" s="301"/>
      <c r="B828" s="363"/>
      <c r="C828" s="363"/>
      <c r="D828" s="482"/>
      <c r="E828" s="482"/>
      <c r="F828" s="363"/>
      <c r="G828" s="363"/>
      <c r="H828" s="77"/>
      <c r="I828" s="300"/>
      <c r="J828" s="300"/>
      <c r="K828" s="77"/>
      <c r="L828" s="363"/>
      <c r="M828" s="363"/>
      <c r="N828" s="363"/>
      <c r="O828" s="363"/>
      <c r="P828" s="363"/>
      <c r="Q828" s="363"/>
      <c r="R828" s="363"/>
      <c r="S828" s="363"/>
      <c r="T828" s="363"/>
      <c r="U828" s="363"/>
      <c r="V828" s="363"/>
      <c r="W828" s="363"/>
      <c r="X828" s="363"/>
      <c r="Y828" s="363"/>
      <c r="Z828" s="363"/>
    </row>
    <row r="829" spans="1:26" ht="23.25" customHeight="1">
      <c r="A829" s="301"/>
      <c r="B829" s="363"/>
      <c r="C829" s="363"/>
      <c r="D829" s="482"/>
      <c r="E829" s="482"/>
      <c r="F829" s="363"/>
      <c r="G829" s="363"/>
      <c r="H829" s="77"/>
      <c r="I829" s="300"/>
      <c r="J829" s="300"/>
      <c r="K829" s="77"/>
      <c r="L829" s="363"/>
      <c r="M829" s="363"/>
      <c r="N829" s="363"/>
      <c r="O829" s="363"/>
      <c r="P829" s="363"/>
      <c r="Q829" s="363"/>
      <c r="R829" s="363"/>
      <c r="S829" s="363"/>
      <c r="T829" s="363"/>
      <c r="U829" s="363"/>
      <c r="V829" s="363"/>
      <c r="W829" s="363"/>
      <c r="X829" s="363"/>
      <c r="Y829" s="363"/>
      <c r="Z829" s="363"/>
    </row>
    <row r="830" spans="1:26" ht="23.25" customHeight="1">
      <c r="A830" s="301"/>
      <c r="B830" s="363"/>
      <c r="C830" s="363"/>
      <c r="D830" s="482"/>
      <c r="E830" s="482"/>
      <c r="F830" s="363"/>
      <c r="G830" s="363"/>
      <c r="H830" s="77"/>
      <c r="I830" s="300"/>
      <c r="J830" s="300"/>
      <c r="K830" s="77"/>
      <c r="L830" s="363"/>
      <c r="M830" s="363"/>
      <c r="N830" s="363"/>
      <c r="O830" s="363"/>
      <c r="P830" s="363"/>
      <c r="Q830" s="363"/>
      <c r="R830" s="363"/>
      <c r="S830" s="363"/>
      <c r="T830" s="363"/>
      <c r="U830" s="363"/>
      <c r="V830" s="363"/>
      <c r="W830" s="363"/>
      <c r="X830" s="363"/>
      <c r="Y830" s="363"/>
      <c r="Z830" s="363"/>
    </row>
    <row r="831" spans="1:26" ht="23.25" customHeight="1">
      <c r="A831" s="301"/>
      <c r="B831" s="363"/>
      <c r="C831" s="363"/>
      <c r="D831" s="482"/>
      <c r="E831" s="482"/>
      <c r="F831" s="363"/>
      <c r="G831" s="363"/>
      <c r="H831" s="77"/>
      <c r="I831" s="300"/>
      <c r="J831" s="300"/>
      <c r="K831" s="77"/>
      <c r="L831" s="363"/>
      <c r="M831" s="363"/>
      <c r="N831" s="363"/>
      <c r="O831" s="363"/>
      <c r="P831" s="363"/>
      <c r="Q831" s="363"/>
      <c r="R831" s="363"/>
      <c r="S831" s="363"/>
      <c r="T831" s="363"/>
      <c r="U831" s="363"/>
      <c r="V831" s="363"/>
      <c r="W831" s="363"/>
      <c r="X831" s="363"/>
      <c r="Y831" s="363"/>
      <c r="Z831" s="363"/>
    </row>
    <row r="832" spans="1:26" ht="23.25" customHeight="1">
      <c r="A832" s="301"/>
      <c r="B832" s="363"/>
      <c r="C832" s="363"/>
      <c r="D832" s="482"/>
      <c r="E832" s="482"/>
      <c r="F832" s="363"/>
      <c r="G832" s="363"/>
      <c r="H832" s="77"/>
      <c r="I832" s="300"/>
      <c r="J832" s="300"/>
      <c r="K832" s="77"/>
      <c r="L832" s="363"/>
      <c r="M832" s="363"/>
      <c r="N832" s="363"/>
      <c r="O832" s="363"/>
      <c r="P832" s="363"/>
      <c r="Q832" s="363"/>
      <c r="R832" s="363"/>
      <c r="S832" s="363"/>
      <c r="T832" s="363"/>
      <c r="U832" s="363"/>
      <c r="V832" s="363"/>
      <c r="W832" s="363"/>
      <c r="X832" s="363"/>
      <c r="Y832" s="363"/>
      <c r="Z832" s="363"/>
    </row>
    <row r="833" spans="1:26" ht="23.25" customHeight="1">
      <c r="A833" s="301"/>
      <c r="B833" s="363"/>
      <c r="C833" s="363"/>
      <c r="D833" s="482"/>
      <c r="E833" s="482"/>
      <c r="F833" s="363"/>
      <c r="G833" s="363"/>
      <c r="H833" s="77"/>
      <c r="I833" s="300"/>
      <c r="J833" s="300"/>
      <c r="K833" s="77"/>
      <c r="L833" s="363"/>
      <c r="M833" s="363"/>
      <c r="N833" s="363"/>
      <c r="O833" s="363"/>
      <c r="P833" s="363"/>
      <c r="Q833" s="363"/>
      <c r="R833" s="363"/>
      <c r="S833" s="363"/>
      <c r="T833" s="363"/>
      <c r="U833" s="363"/>
      <c r="V833" s="363"/>
      <c r="W833" s="363"/>
      <c r="X833" s="363"/>
      <c r="Y833" s="363"/>
      <c r="Z833" s="363"/>
    </row>
    <row r="834" spans="1:26" ht="23.25" customHeight="1">
      <c r="A834" s="301"/>
      <c r="B834" s="363"/>
      <c r="C834" s="363"/>
      <c r="D834" s="482"/>
      <c r="E834" s="482"/>
      <c r="F834" s="363"/>
      <c r="G834" s="363"/>
      <c r="H834" s="77"/>
      <c r="I834" s="300"/>
      <c r="J834" s="300"/>
      <c r="K834" s="77"/>
      <c r="L834" s="363"/>
      <c r="M834" s="363"/>
      <c r="N834" s="363"/>
      <c r="O834" s="363"/>
      <c r="P834" s="363"/>
      <c r="Q834" s="363"/>
      <c r="R834" s="363"/>
      <c r="S834" s="363"/>
      <c r="T834" s="363"/>
      <c r="U834" s="363"/>
      <c r="V834" s="363"/>
      <c r="W834" s="363"/>
      <c r="X834" s="363"/>
      <c r="Y834" s="363"/>
      <c r="Z834" s="363"/>
    </row>
    <row r="835" spans="1:26" ht="23.25" customHeight="1">
      <c r="A835" s="301"/>
      <c r="B835" s="363"/>
      <c r="C835" s="363"/>
      <c r="D835" s="482"/>
      <c r="E835" s="482"/>
      <c r="F835" s="363"/>
      <c r="G835" s="363"/>
      <c r="H835" s="77"/>
      <c r="I835" s="300"/>
      <c r="J835" s="300"/>
      <c r="K835" s="77"/>
      <c r="L835" s="363"/>
      <c r="M835" s="363"/>
      <c r="N835" s="363"/>
      <c r="O835" s="363"/>
      <c r="P835" s="363"/>
      <c r="Q835" s="363"/>
      <c r="R835" s="363"/>
      <c r="S835" s="363"/>
      <c r="T835" s="363"/>
      <c r="U835" s="363"/>
      <c r="V835" s="363"/>
      <c r="W835" s="363"/>
      <c r="X835" s="363"/>
      <c r="Y835" s="363"/>
      <c r="Z835" s="363"/>
    </row>
    <row r="836" spans="1:26" ht="23.25" customHeight="1">
      <c r="A836" s="301"/>
      <c r="B836" s="363"/>
      <c r="C836" s="363"/>
      <c r="D836" s="482"/>
      <c r="E836" s="482"/>
      <c r="F836" s="363"/>
      <c r="G836" s="363"/>
      <c r="H836" s="77"/>
      <c r="I836" s="300"/>
      <c r="J836" s="300"/>
      <c r="K836" s="77"/>
      <c r="L836" s="363"/>
      <c r="M836" s="363"/>
      <c r="N836" s="363"/>
      <c r="O836" s="363"/>
      <c r="P836" s="363"/>
      <c r="Q836" s="363"/>
      <c r="R836" s="363"/>
      <c r="S836" s="363"/>
      <c r="T836" s="363"/>
      <c r="U836" s="363"/>
      <c r="V836" s="363"/>
      <c r="W836" s="363"/>
      <c r="X836" s="363"/>
      <c r="Y836" s="363"/>
      <c r="Z836" s="363"/>
    </row>
    <row r="837" spans="1:26" ht="23.25" customHeight="1">
      <c r="A837" s="301"/>
      <c r="B837" s="363"/>
      <c r="C837" s="363"/>
      <c r="D837" s="482"/>
      <c r="E837" s="482"/>
      <c r="F837" s="363"/>
      <c r="G837" s="363"/>
      <c r="H837" s="77"/>
      <c r="I837" s="300"/>
      <c r="J837" s="300"/>
      <c r="K837" s="77"/>
      <c r="L837" s="363"/>
      <c r="M837" s="363"/>
      <c r="N837" s="363"/>
      <c r="O837" s="363"/>
      <c r="P837" s="363"/>
      <c r="Q837" s="363"/>
      <c r="R837" s="363"/>
      <c r="S837" s="363"/>
      <c r="T837" s="363"/>
      <c r="U837" s="363"/>
      <c r="V837" s="363"/>
      <c r="W837" s="363"/>
      <c r="X837" s="363"/>
      <c r="Y837" s="363"/>
      <c r="Z837" s="363"/>
    </row>
    <row r="838" spans="1:26" ht="23.25" customHeight="1">
      <c r="A838" s="301"/>
      <c r="B838" s="363"/>
      <c r="C838" s="363"/>
      <c r="D838" s="482"/>
      <c r="E838" s="482"/>
      <c r="F838" s="363"/>
      <c r="G838" s="363"/>
      <c r="H838" s="77"/>
      <c r="I838" s="300"/>
      <c r="J838" s="300"/>
      <c r="K838" s="77"/>
      <c r="L838" s="363"/>
      <c r="M838" s="363"/>
      <c r="N838" s="363"/>
      <c r="O838" s="363"/>
      <c r="P838" s="363"/>
      <c r="Q838" s="363"/>
      <c r="R838" s="363"/>
      <c r="S838" s="363"/>
      <c r="T838" s="363"/>
      <c r="U838" s="363"/>
      <c r="V838" s="363"/>
      <c r="W838" s="363"/>
      <c r="X838" s="363"/>
      <c r="Y838" s="363"/>
      <c r="Z838" s="363"/>
    </row>
    <row r="839" spans="1:26" ht="23.25" customHeight="1">
      <c r="A839" s="301"/>
      <c r="B839" s="363"/>
      <c r="C839" s="363"/>
      <c r="D839" s="482"/>
      <c r="E839" s="482"/>
      <c r="F839" s="363"/>
      <c r="G839" s="363"/>
      <c r="H839" s="77"/>
      <c r="I839" s="300"/>
      <c r="J839" s="300"/>
      <c r="K839" s="77"/>
      <c r="L839" s="363"/>
      <c r="M839" s="363"/>
      <c r="N839" s="363"/>
      <c r="O839" s="363"/>
      <c r="P839" s="363"/>
      <c r="Q839" s="363"/>
      <c r="R839" s="363"/>
      <c r="S839" s="363"/>
      <c r="T839" s="363"/>
      <c r="U839" s="363"/>
      <c r="V839" s="363"/>
      <c r="W839" s="363"/>
      <c r="X839" s="363"/>
      <c r="Y839" s="363"/>
      <c r="Z839" s="363"/>
    </row>
    <row r="840" spans="1:26" ht="23.25" customHeight="1">
      <c r="A840" s="301"/>
      <c r="B840" s="363"/>
      <c r="C840" s="363"/>
      <c r="D840" s="482"/>
      <c r="E840" s="482"/>
      <c r="F840" s="363"/>
      <c r="G840" s="363"/>
      <c r="H840" s="77"/>
      <c r="I840" s="300"/>
      <c r="J840" s="300"/>
      <c r="K840" s="77"/>
      <c r="L840" s="363"/>
      <c r="M840" s="363"/>
      <c r="N840" s="363"/>
      <c r="O840" s="363"/>
      <c r="P840" s="363"/>
      <c r="Q840" s="363"/>
      <c r="R840" s="363"/>
      <c r="S840" s="363"/>
      <c r="T840" s="363"/>
      <c r="U840" s="363"/>
      <c r="V840" s="363"/>
      <c r="W840" s="363"/>
      <c r="X840" s="363"/>
      <c r="Y840" s="363"/>
      <c r="Z840" s="363"/>
    </row>
    <row r="841" spans="1:26" ht="23.25" customHeight="1">
      <c r="A841" s="301"/>
      <c r="B841" s="363"/>
      <c r="C841" s="363"/>
      <c r="D841" s="482"/>
      <c r="E841" s="482"/>
      <c r="F841" s="363"/>
      <c r="G841" s="363"/>
      <c r="H841" s="77"/>
      <c r="I841" s="300"/>
      <c r="J841" s="300"/>
      <c r="K841" s="77"/>
      <c r="L841" s="363"/>
      <c r="M841" s="363"/>
      <c r="N841" s="363"/>
      <c r="O841" s="363"/>
      <c r="P841" s="363"/>
      <c r="Q841" s="363"/>
      <c r="R841" s="363"/>
      <c r="S841" s="363"/>
      <c r="T841" s="363"/>
      <c r="U841" s="363"/>
      <c r="V841" s="363"/>
      <c r="W841" s="363"/>
      <c r="X841" s="363"/>
      <c r="Y841" s="363"/>
      <c r="Z841" s="363"/>
    </row>
    <row r="842" spans="1:26" ht="23.25" customHeight="1">
      <c r="A842" s="301"/>
      <c r="B842" s="363"/>
      <c r="C842" s="363"/>
      <c r="D842" s="482"/>
      <c r="E842" s="482"/>
      <c r="F842" s="363"/>
      <c r="G842" s="363"/>
      <c r="H842" s="77"/>
      <c r="I842" s="300"/>
      <c r="J842" s="300"/>
      <c r="K842" s="77"/>
      <c r="L842" s="363"/>
      <c r="M842" s="363"/>
      <c r="N842" s="363"/>
      <c r="O842" s="363"/>
      <c r="P842" s="363"/>
      <c r="Q842" s="363"/>
      <c r="R842" s="363"/>
      <c r="S842" s="363"/>
      <c r="T842" s="363"/>
      <c r="U842" s="363"/>
      <c r="V842" s="363"/>
      <c r="W842" s="363"/>
      <c r="X842" s="363"/>
      <c r="Y842" s="363"/>
      <c r="Z842" s="363"/>
    </row>
    <row r="843" spans="1:26" ht="23.25" customHeight="1">
      <c r="A843" s="301"/>
      <c r="B843" s="363"/>
      <c r="C843" s="363"/>
      <c r="D843" s="482"/>
      <c r="E843" s="482"/>
      <c r="F843" s="363"/>
      <c r="G843" s="363"/>
      <c r="H843" s="77"/>
      <c r="I843" s="300"/>
      <c r="J843" s="300"/>
      <c r="K843" s="77"/>
      <c r="L843" s="363"/>
      <c r="M843" s="363"/>
      <c r="N843" s="363"/>
      <c r="O843" s="363"/>
      <c r="P843" s="363"/>
      <c r="Q843" s="363"/>
      <c r="R843" s="363"/>
      <c r="S843" s="363"/>
      <c r="T843" s="363"/>
      <c r="U843" s="363"/>
      <c r="V843" s="363"/>
      <c r="W843" s="363"/>
      <c r="X843" s="363"/>
      <c r="Y843" s="363"/>
      <c r="Z843" s="363"/>
    </row>
    <row r="844" spans="1:26" ht="23.25" customHeight="1">
      <c r="A844" s="301"/>
      <c r="B844" s="363"/>
      <c r="C844" s="363"/>
      <c r="D844" s="482"/>
      <c r="E844" s="482"/>
      <c r="F844" s="363"/>
      <c r="G844" s="363"/>
      <c r="H844" s="77"/>
      <c r="I844" s="300"/>
      <c r="J844" s="300"/>
      <c r="K844" s="77"/>
      <c r="L844" s="363"/>
      <c r="M844" s="363"/>
      <c r="N844" s="363"/>
      <c r="O844" s="363"/>
      <c r="P844" s="363"/>
      <c r="Q844" s="363"/>
      <c r="R844" s="363"/>
      <c r="S844" s="363"/>
      <c r="T844" s="363"/>
      <c r="U844" s="363"/>
      <c r="V844" s="363"/>
      <c r="W844" s="363"/>
      <c r="X844" s="363"/>
      <c r="Y844" s="363"/>
      <c r="Z844" s="363"/>
    </row>
    <row r="845" spans="1:26" ht="23.25" customHeight="1">
      <c r="A845" s="301"/>
      <c r="B845" s="363"/>
      <c r="C845" s="363"/>
      <c r="D845" s="482"/>
      <c r="E845" s="482"/>
      <c r="F845" s="363"/>
      <c r="G845" s="363"/>
      <c r="H845" s="77"/>
      <c r="I845" s="300"/>
      <c r="J845" s="300"/>
      <c r="K845" s="77"/>
      <c r="L845" s="363"/>
      <c r="M845" s="363"/>
      <c r="N845" s="363"/>
      <c r="O845" s="363"/>
      <c r="P845" s="363"/>
      <c r="Q845" s="363"/>
      <c r="R845" s="363"/>
      <c r="S845" s="363"/>
      <c r="T845" s="363"/>
      <c r="U845" s="363"/>
      <c r="V845" s="363"/>
      <c r="W845" s="363"/>
      <c r="X845" s="363"/>
      <c r="Y845" s="363"/>
      <c r="Z845" s="363"/>
    </row>
    <row r="846" spans="1:26" ht="23.25" customHeight="1">
      <c r="A846" s="301"/>
      <c r="B846" s="363"/>
      <c r="C846" s="363"/>
      <c r="D846" s="482"/>
      <c r="E846" s="482"/>
      <c r="F846" s="363"/>
      <c r="G846" s="363"/>
      <c r="H846" s="77"/>
      <c r="I846" s="300"/>
      <c r="J846" s="300"/>
      <c r="K846" s="77"/>
      <c r="L846" s="363"/>
      <c r="M846" s="363"/>
      <c r="N846" s="363"/>
      <c r="O846" s="363"/>
      <c r="P846" s="363"/>
      <c r="Q846" s="363"/>
      <c r="R846" s="363"/>
      <c r="S846" s="363"/>
      <c r="T846" s="363"/>
      <c r="U846" s="363"/>
      <c r="V846" s="363"/>
      <c r="W846" s="363"/>
      <c r="X846" s="363"/>
      <c r="Y846" s="363"/>
      <c r="Z846" s="363"/>
    </row>
    <row r="847" spans="1:26" ht="23.25" customHeight="1">
      <c r="A847" s="301"/>
      <c r="B847" s="363"/>
      <c r="C847" s="363"/>
      <c r="D847" s="482"/>
      <c r="E847" s="482"/>
      <c r="F847" s="363"/>
      <c r="G847" s="363"/>
      <c r="H847" s="77"/>
      <c r="I847" s="300"/>
      <c r="J847" s="300"/>
      <c r="K847" s="77"/>
      <c r="L847" s="363"/>
      <c r="M847" s="363"/>
      <c r="N847" s="363"/>
      <c r="O847" s="363"/>
      <c r="P847" s="363"/>
      <c r="Q847" s="363"/>
      <c r="R847" s="363"/>
      <c r="S847" s="363"/>
      <c r="T847" s="363"/>
      <c r="U847" s="363"/>
      <c r="V847" s="363"/>
      <c r="W847" s="363"/>
      <c r="X847" s="363"/>
      <c r="Y847" s="363"/>
      <c r="Z847" s="363"/>
    </row>
    <row r="848" spans="1:26" ht="23.25" customHeight="1">
      <c r="A848" s="301"/>
      <c r="B848" s="363"/>
      <c r="C848" s="363"/>
      <c r="D848" s="482"/>
      <c r="E848" s="482"/>
      <c r="F848" s="363"/>
      <c r="G848" s="363"/>
      <c r="H848" s="77"/>
      <c r="I848" s="300"/>
      <c r="J848" s="300"/>
      <c r="K848" s="77"/>
      <c r="L848" s="363"/>
      <c r="M848" s="363"/>
      <c r="N848" s="363"/>
      <c r="O848" s="363"/>
      <c r="P848" s="363"/>
      <c r="Q848" s="363"/>
      <c r="R848" s="363"/>
      <c r="S848" s="363"/>
      <c r="T848" s="363"/>
      <c r="U848" s="363"/>
      <c r="V848" s="363"/>
      <c r="W848" s="363"/>
      <c r="X848" s="363"/>
      <c r="Y848" s="363"/>
      <c r="Z848" s="363"/>
    </row>
    <row r="849" spans="1:26" ht="23.25" customHeight="1">
      <c r="A849" s="301"/>
      <c r="B849" s="363"/>
      <c r="C849" s="363"/>
      <c r="D849" s="482"/>
      <c r="E849" s="482"/>
      <c r="F849" s="363"/>
      <c r="G849" s="363"/>
      <c r="H849" s="77"/>
      <c r="I849" s="300"/>
      <c r="J849" s="300"/>
      <c r="K849" s="77"/>
      <c r="L849" s="363"/>
      <c r="M849" s="363"/>
      <c r="N849" s="363"/>
      <c r="O849" s="363"/>
      <c r="P849" s="363"/>
      <c r="Q849" s="363"/>
      <c r="R849" s="363"/>
      <c r="S849" s="363"/>
      <c r="T849" s="363"/>
      <c r="U849" s="363"/>
      <c r="V849" s="363"/>
      <c r="W849" s="363"/>
      <c r="X849" s="363"/>
      <c r="Y849" s="363"/>
      <c r="Z849" s="363"/>
    </row>
    <row r="850" spans="1:26" ht="23.25" customHeight="1">
      <c r="A850" s="301"/>
      <c r="B850" s="363"/>
      <c r="C850" s="363"/>
      <c r="D850" s="482"/>
      <c r="E850" s="482"/>
      <c r="F850" s="363"/>
      <c r="G850" s="363"/>
      <c r="H850" s="77"/>
      <c r="I850" s="300"/>
      <c r="J850" s="300"/>
      <c r="K850" s="77"/>
      <c r="L850" s="363"/>
      <c r="M850" s="363"/>
      <c r="N850" s="363"/>
      <c r="O850" s="363"/>
      <c r="P850" s="363"/>
      <c r="Q850" s="363"/>
      <c r="R850" s="363"/>
      <c r="S850" s="363"/>
      <c r="T850" s="363"/>
      <c r="U850" s="363"/>
      <c r="V850" s="363"/>
      <c r="W850" s="363"/>
      <c r="X850" s="363"/>
      <c r="Y850" s="363"/>
      <c r="Z850" s="363"/>
    </row>
    <row r="851" spans="1:26" ht="23.25" customHeight="1">
      <c r="A851" s="301"/>
      <c r="B851" s="363"/>
      <c r="C851" s="363"/>
      <c r="D851" s="482"/>
      <c r="E851" s="482"/>
      <c r="F851" s="363"/>
      <c r="G851" s="363"/>
      <c r="H851" s="77"/>
      <c r="I851" s="300"/>
      <c r="J851" s="300"/>
      <c r="K851" s="77"/>
      <c r="L851" s="363"/>
      <c r="M851" s="363"/>
      <c r="N851" s="363"/>
      <c r="O851" s="363"/>
      <c r="P851" s="363"/>
      <c r="Q851" s="363"/>
      <c r="R851" s="363"/>
      <c r="S851" s="363"/>
      <c r="T851" s="363"/>
      <c r="U851" s="363"/>
      <c r="V851" s="363"/>
      <c r="W851" s="363"/>
      <c r="X851" s="363"/>
      <c r="Y851" s="363"/>
      <c r="Z851" s="363"/>
    </row>
    <row r="852" spans="1:26" ht="23.25" customHeight="1">
      <c r="A852" s="301"/>
      <c r="B852" s="363"/>
      <c r="C852" s="363"/>
      <c r="D852" s="482"/>
      <c r="E852" s="482"/>
      <c r="F852" s="363"/>
      <c r="G852" s="363"/>
      <c r="H852" s="77"/>
      <c r="I852" s="300"/>
      <c r="J852" s="300"/>
      <c r="K852" s="77"/>
      <c r="L852" s="363"/>
      <c r="M852" s="363"/>
      <c r="N852" s="363"/>
      <c r="O852" s="363"/>
      <c r="P852" s="363"/>
      <c r="Q852" s="363"/>
      <c r="R852" s="363"/>
      <c r="S852" s="363"/>
      <c r="T852" s="363"/>
      <c r="U852" s="363"/>
      <c r="V852" s="363"/>
      <c r="W852" s="363"/>
      <c r="X852" s="363"/>
      <c r="Y852" s="363"/>
      <c r="Z852" s="363"/>
    </row>
    <row r="853" spans="1:26" ht="23.25" customHeight="1">
      <c r="A853" s="301"/>
      <c r="B853" s="363"/>
      <c r="C853" s="363"/>
      <c r="D853" s="482"/>
      <c r="E853" s="482"/>
      <c r="F853" s="363"/>
      <c r="G853" s="363"/>
      <c r="H853" s="77"/>
      <c r="I853" s="300"/>
      <c r="J853" s="300"/>
      <c r="K853" s="77"/>
      <c r="L853" s="363"/>
      <c r="M853" s="363"/>
      <c r="N853" s="363"/>
      <c r="O853" s="363"/>
      <c r="P853" s="363"/>
      <c r="Q853" s="363"/>
      <c r="R853" s="363"/>
      <c r="S853" s="363"/>
      <c r="T853" s="363"/>
      <c r="U853" s="363"/>
      <c r="V853" s="363"/>
      <c r="W853" s="363"/>
      <c r="X853" s="363"/>
      <c r="Y853" s="363"/>
      <c r="Z853" s="363"/>
    </row>
    <row r="854" spans="1:26" ht="23.25" customHeight="1">
      <c r="A854" s="301"/>
      <c r="B854" s="363"/>
      <c r="C854" s="363"/>
      <c r="D854" s="482"/>
      <c r="E854" s="482"/>
      <c r="F854" s="363"/>
      <c r="G854" s="363"/>
      <c r="H854" s="77"/>
      <c r="I854" s="300"/>
      <c r="J854" s="300"/>
      <c r="K854" s="77"/>
      <c r="L854" s="363"/>
      <c r="M854" s="363"/>
      <c r="N854" s="363"/>
      <c r="O854" s="363"/>
      <c r="P854" s="363"/>
      <c r="Q854" s="363"/>
      <c r="R854" s="363"/>
      <c r="S854" s="363"/>
      <c r="T854" s="363"/>
      <c r="U854" s="363"/>
      <c r="V854" s="363"/>
      <c r="W854" s="363"/>
      <c r="X854" s="363"/>
      <c r="Y854" s="363"/>
      <c r="Z854" s="363"/>
    </row>
    <row r="855" spans="1:26" ht="23.25" customHeight="1">
      <c r="A855" s="301"/>
      <c r="B855" s="363"/>
      <c r="C855" s="363"/>
      <c r="D855" s="482"/>
      <c r="E855" s="482"/>
      <c r="F855" s="363"/>
      <c r="G855" s="363"/>
      <c r="H855" s="77"/>
      <c r="I855" s="300"/>
      <c r="J855" s="300"/>
      <c r="K855" s="77"/>
      <c r="L855" s="363"/>
      <c r="M855" s="363"/>
      <c r="N855" s="363"/>
      <c r="O855" s="363"/>
      <c r="P855" s="363"/>
      <c r="Q855" s="363"/>
      <c r="R855" s="363"/>
      <c r="S855" s="363"/>
      <c r="T855" s="363"/>
      <c r="U855" s="363"/>
      <c r="V855" s="363"/>
      <c r="W855" s="363"/>
      <c r="X855" s="363"/>
      <c r="Y855" s="363"/>
      <c r="Z855" s="363"/>
    </row>
    <row r="856" spans="1:26" ht="23.25" customHeight="1">
      <c r="A856" s="301"/>
      <c r="B856" s="363"/>
      <c r="C856" s="363"/>
      <c r="D856" s="482"/>
      <c r="E856" s="482"/>
      <c r="F856" s="363"/>
      <c r="G856" s="363"/>
      <c r="H856" s="77"/>
      <c r="I856" s="300"/>
      <c r="J856" s="300"/>
      <c r="K856" s="77"/>
      <c r="L856" s="363"/>
      <c r="M856" s="363"/>
      <c r="N856" s="363"/>
      <c r="O856" s="363"/>
      <c r="P856" s="363"/>
      <c r="Q856" s="363"/>
      <c r="R856" s="363"/>
      <c r="S856" s="363"/>
      <c r="T856" s="363"/>
      <c r="U856" s="363"/>
      <c r="V856" s="363"/>
      <c r="W856" s="363"/>
      <c r="X856" s="363"/>
      <c r="Y856" s="363"/>
      <c r="Z856" s="363"/>
    </row>
    <row r="857" spans="1:26" ht="23.25" customHeight="1">
      <c r="A857" s="301"/>
      <c r="B857" s="363"/>
      <c r="C857" s="363"/>
      <c r="D857" s="482"/>
      <c r="E857" s="482"/>
      <c r="F857" s="363"/>
      <c r="G857" s="363"/>
      <c r="H857" s="77"/>
      <c r="I857" s="300"/>
      <c r="J857" s="300"/>
      <c r="K857" s="77"/>
      <c r="L857" s="363"/>
      <c r="M857" s="363"/>
      <c r="N857" s="363"/>
      <c r="O857" s="363"/>
      <c r="P857" s="363"/>
      <c r="Q857" s="363"/>
      <c r="R857" s="363"/>
      <c r="S857" s="363"/>
      <c r="T857" s="363"/>
      <c r="U857" s="363"/>
      <c r="V857" s="363"/>
      <c r="W857" s="363"/>
      <c r="X857" s="363"/>
      <c r="Y857" s="363"/>
      <c r="Z857" s="363"/>
    </row>
    <row r="858" spans="1:26" ht="23.25" customHeight="1">
      <c r="A858" s="301"/>
      <c r="B858" s="363"/>
      <c r="C858" s="363"/>
      <c r="D858" s="482"/>
      <c r="E858" s="482"/>
      <c r="F858" s="363"/>
      <c r="G858" s="363"/>
      <c r="H858" s="77"/>
      <c r="I858" s="300"/>
      <c r="J858" s="300"/>
      <c r="K858" s="77"/>
      <c r="L858" s="363"/>
      <c r="M858" s="363"/>
      <c r="N858" s="363"/>
      <c r="O858" s="363"/>
      <c r="P858" s="363"/>
      <c r="Q858" s="363"/>
      <c r="R858" s="363"/>
      <c r="S858" s="363"/>
      <c r="T858" s="363"/>
      <c r="U858" s="363"/>
      <c r="V858" s="363"/>
      <c r="W858" s="363"/>
      <c r="X858" s="363"/>
      <c r="Y858" s="363"/>
      <c r="Z858" s="363"/>
    </row>
    <row r="859" spans="1:26" ht="23.25" customHeight="1">
      <c r="A859" s="301"/>
      <c r="B859" s="363"/>
      <c r="C859" s="363"/>
      <c r="D859" s="482"/>
      <c r="E859" s="482"/>
      <c r="F859" s="363"/>
      <c r="G859" s="363"/>
      <c r="H859" s="77"/>
      <c r="I859" s="300"/>
      <c r="J859" s="300"/>
      <c r="K859" s="77"/>
      <c r="L859" s="363"/>
      <c r="M859" s="363"/>
      <c r="N859" s="363"/>
      <c r="O859" s="363"/>
      <c r="P859" s="363"/>
      <c r="Q859" s="363"/>
      <c r="R859" s="363"/>
      <c r="S859" s="363"/>
      <c r="T859" s="363"/>
      <c r="U859" s="363"/>
      <c r="V859" s="363"/>
      <c r="W859" s="363"/>
      <c r="X859" s="363"/>
      <c r="Y859" s="363"/>
      <c r="Z859" s="363"/>
    </row>
    <row r="860" spans="1:26" ht="23.25" customHeight="1">
      <c r="A860" s="301"/>
      <c r="B860" s="363"/>
      <c r="C860" s="363"/>
      <c r="D860" s="482"/>
      <c r="E860" s="482"/>
      <c r="F860" s="363"/>
      <c r="G860" s="363"/>
      <c r="H860" s="77"/>
      <c r="I860" s="300"/>
      <c r="J860" s="300"/>
      <c r="K860" s="77"/>
      <c r="L860" s="363"/>
      <c r="M860" s="363"/>
      <c r="N860" s="363"/>
      <c r="O860" s="363"/>
      <c r="P860" s="363"/>
      <c r="Q860" s="363"/>
      <c r="R860" s="363"/>
      <c r="S860" s="363"/>
      <c r="T860" s="363"/>
      <c r="U860" s="363"/>
      <c r="V860" s="363"/>
      <c r="W860" s="363"/>
      <c r="X860" s="363"/>
      <c r="Y860" s="363"/>
      <c r="Z860" s="363"/>
    </row>
    <row r="861" spans="1:26" ht="23.25" customHeight="1">
      <c r="A861" s="301"/>
      <c r="B861" s="363"/>
      <c r="C861" s="363"/>
      <c r="D861" s="482"/>
      <c r="E861" s="482"/>
      <c r="F861" s="363"/>
      <c r="G861" s="363"/>
      <c r="H861" s="77"/>
      <c r="I861" s="300"/>
      <c r="J861" s="300"/>
      <c r="K861" s="77"/>
      <c r="L861" s="363"/>
      <c r="M861" s="363"/>
      <c r="N861" s="363"/>
      <c r="O861" s="363"/>
      <c r="P861" s="363"/>
      <c r="Q861" s="363"/>
      <c r="R861" s="363"/>
      <c r="S861" s="363"/>
      <c r="T861" s="363"/>
      <c r="U861" s="363"/>
      <c r="V861" s="363"/>
      <c r="W861" s="363"/>
      <c r="X861" s="363"/>
      <c r="Y861" s="363"/>
      <c r="Z861" s="363"/>
    </row>
    <row r="862" spans="1:26" ht="23.25" customHeight="1">
      <c r="A862" s="301"/>
      <c r="B862" s="363"/>
      <c r="C862" s="363"/>
      <c r="D862" s="482"/>
      <c r="E862" s="482"/>
      <c r="F862" s="363"/>
      <c r="G862" s="363"/>
      <c r="H862" s="77"/>
      <c r="I862" s="300"/>
      <c r="J862" s="300"/>
      <c r="K862" s="77"/>
      <c r="L862" s="363"/>
      <c r="M862" s="363"/>
      <c r="N862" s="363"/>
      <c r="O862" s="363"/>
      <c r="P862" s="363"/>
      <c r="Q862" s="363"/>
      <c r="R862" s="363"/>
      <c r="S862" s="363"/>
      <c r="T862" s="363"/>
      <c r="U862" s="363"/>
      <c r="V862" s="363"/>
      <c r="W862" s="363"/>
      <c r="X862" s="363"/>
      <c r="Y862" s="363"/>
      <c r="Z862" s="363"/>
    </row>
    <row r="863" spans="1:26" ht="23.25" customHeight="1">
      <c r="A863" s="301"/>
      <c r="B863" s="363"/>
      <c r="C863" s="363"/>
      <c r="D863" s="482"/>
      <c r="E863" s="482"/>
      <c r="F863" s="363"/>
      <c r="G863" s="363"/>
      <c r="H863" s="77"/>
      <c r="I863" s="300"/>
      <c r="J863" s="300"/>
      <c r="K863" s="77"/>
      <c r="L863" s="363"/>
      <c r="M863" s="363"/>
      <c r="N863" s="363"/>
      <c r="O863" s="363"/>
      <c r="P863" s="363"/>
      <c r="Q863" s="363"/>
      <c r="R863" s="363"/>
      <c r="S863" s="363"/>
      <c r="T863" s="363"/>
      <c r="U863" s="363"/>
      <c r="V863" s="363"/>
      <c r="W863" s="363"/>
      <c r="X863" s="363"/>
      <c r="Y863" s="363"/>
      <c r="Z863" s="363"/>
    </row>
    <row r="864" spans="1:26" ht="23.25" customHeight="1">
      <c r="A864" s="301"/>
      <c r="B864" s="363"/>
      <c r="C864" s="363"/>
      <c r="D864" s="482"/>
      <c r="E864" s="482"/>
      <c r="F864" s="363"/>
      <c r="G864" s="363"/>
      <c r="H864" s="77"/>
      <c r="I864" s="300"/>
      <c r="J864" s="300"/>
      <c r="K864" s="77"/>
      <c r="L864" s="363"/>
      <c r="M864" s="363"/>
      <c r="N864" s="363"/>
      <c r="O864" s="363"/>
      <c r="P864" s="363"/>
      <c r="Q864" s="363"/>
      <c r="R864" s="363"/>
      <c r="S864" s="363"/>
      <c r="T864" s="363"/>
      <c r="U864" s="363"/>
      <c r="V864" s="363"/>
      <c r="W864" s="363"/>
      <c r="X864" s="363"/>
      <c r="Y864" s="363"/>
      <c r="Z864" s="363"/>
    </row>
    <row r="865" spans="1:26" ht="23.25" customHeight="1">
      <c r="A865" s="301"/>
      <c r="B865" s="363"/>
      <c r="C865" s="363"/>
      <c r="D865" s="482"/>
      <c r="E865" s="482"/>
      <c r="F865" s="363"/>
      <c r="G865" s="363"/>
      <c r="H865" s="77"/>
      <c r="I865" s="300"/>
      <c r="J865" s="300"/>
      <c r="K865" s="77"/>
      <c r="L865" s="363"/>
      <c r="M865" s="363"/>
      <c r="N865" s="363"/>
      <c r="O865" s="363"/>
      <c r="P865" s="363"/>
      <c r="Q865" s="363"/>
      <c r="R865" s="363"/>
      <c r="S865" s="363"/>
      <c r="T865" s="363"/>
      <c r="U865" s="363"/>
      <c r="V865" s="363"/>
      <c r="W865" s="363"/>
      <c r="X865" s="363"/>
      <c r="Y865" s="363"/>
      <c r="Z865" s="363"/>
    </row>
    <row r="866" spans="1:26" ht="23.25" customHeight="1">
      <c r="A866" s="301"/>
      <c r="B866" s="363"/>
      <c r="C866" s="363"/>
      <c r="D866" s="482"/>
      <c r="E866" s="482"/>
      <c r="F866" s="363"/>
      <c r="G866" s="363"/>
      <c r="H866" s="77"/>
      <c r="I866" s="300"/>
      <c r="J866" s="300"/>
      <c r="K866" s="77"/>
      <c r="L866" s="363"/>
      <c r="M866" s="363"/>
      <c r="N866" s="363"/>
      <c r="O866" s="363"/>
      <c r="P866" s="363"/>
      <c r="Q866" s="363"/>
      <c r="R866" s="363"/>
      <c r="S866" s="363"/>
      <c r="T866" s="363"/>
      <c r="U866" s="363"/>
      <c r="V866" s="363"/>
      <c r="W866" s="363"/>
      <c r="X866" s="363"/>
      <c r="Y866" s="363"/>
      <c r="Z866" s="363"/>
    </row>
    <row r="867" spans="1:26" ht="23.25" customHeight="1">
      <c r="A867" s="301"/>
      <c r="B867" s="363"/>
      <c r="C867" s="363"/>
      <c r="D867" s="482"/>
      <c r="E867" s="482"/>
      <c r="F867" s="363"/>
      <c r="G867" s="363"/>
      <c r="H867" s="77"/>
      <c r="I867" s="300"/>
      <c r="J867" s="300"/>
      <c r="K867" s="77"/>
      <c r="L867" s="363"/>
      <c r="M867" s="363"/>
      <c r="N867" s="363"/>
      <c r="O867" s="363"/>
      <c r="P867" s="363"/>
      <c r="Q867" s="363"/>
      <c r="R867" s="363"/>
      <c r="S867" s="363"/>
      <c r="T867" s="363"/>
      <c r="U867" s="363"/>
      <c r="V867" s="363"/>
      <c r="W867" s="363"/>
      <c r="X867" s="363"/>
      <c r="Y867" s="363"/>
      <c r="Z867" s="363"/>
    </row>
    <row r="868" spans="1:26" ht="23.25" customHeight="1">
      <c r="A868" s="301"/>
      <c r="B868" s="363"/>
      <c r="C868" s="363"/>
      <c r="D868" s="482"/>
      <c r="E868" s="482"/>
      <c r="F868" s="363"/>
      <c r="G868" s="363"/>
      <c r="H868" s="77"/>
      <c r="I868" s="300"/>
      <c r="J868" s="300"/>
      <c r="K868" s="77"/>
      <c r="L868" s="363"/>
      <c r="M868" s="363"/>
      <c r="N868" s="363"/>
      <c r="O868" s="363"/>
      <c r="P868" s="363"/>
      <c r="Q868" s="363"/>
      <c r="R868" s="363"/>
      <c r="S868" s="363"/>
      <c r="T868" s="363"/>
      <c r="U868" s="363"/>
      <c r="V868" s="363"/>
      <c r="W868" s="363"/>
      <c r="X868" s="363"/>
      <c r="Y868" s="363"/>
      <c r="Z868" s="363"/>
    </row>
    <row r="869" spans="1:26" ht="23.25" customHeight="1">
      <c r="A869" s="301"/>
      <c r="B869" s="363"/>
      <c r="C869" s="363"/>
      <c r="D869" s="482"/>
      <c r="E869" s="482"/>
      <c r="F869" s="363"/>
      <c r="G869" s="363"/>
      <c r="H869" s="77"/>
      <c r="I869" s="300"/>
      <c r="J869" s="300"/>
      <c r="K869" s="77"/>
      <c r="L869" s="363"/>
      <c r="M869" s="363"/>
      <c r="N869" s="363"/>
      <c r="O869" s="363"/>
      <c r="P869" s="363"/>
      <c r="Q869" s="363"/>
      <c r="R869" s="363"/>
      <c r="S869" s="363"/>
      <c r="T869" s="363"/>
      <c r="U869" s="363"/>
      <c r="V869" s="363"/>
      <c r="W869" s="363"/>
      <c r="X869" s="363"/>
      <c r="Y869" s="363"/>
      <c r="Z869" s="363"/>
    </row>
    <row r="870" spans="1:26" ht="23.25" customHeight="1">
      <c r="A870" s="301"/>
      <c r="B870" s="363"/>
      <c r="C870" s="363"/>
      <c r="D870" s="482"/>
      <c r="E870" s="482"/>
      <c r="F870" s="363"/>
      <c r="G870" s="363"/>
      <c r="H870" s="77"/>
      <c r="I870" s="300"/>
      <c r="J870" s="300"/>
      <c r="K870" s="77"/>
      <c r="L870" s="363"/>
      <c r="M870" s="363"/>
      <c r="N870" s="363"/>
      <c r="O870" s="363"/>
      <c r="P870" s="363"/>
      <c r="Q870" s="363"/>
      <c r="R870" s="363"/>
      <c r="S870" s="363"/>
      <c r="T870" s="363"/>
      <c r="U870" s="363"/>
      <c r="V870" s="363"/>
      <c r="W870" s="363"/>
      <c r="X870" s="363"/>
      <c r="Y870" s="363"/>
      <c r="Z870" s="363"/>
    </row>
    <row r="871" spans="1:26" ht="23.25" customHeight="1">
      <c r="A871" s="301"/>
      <c r="B871" s="363"/>
      <c r="C871" s="363"/>
      <c r="D871" s="482"/>
      <c r="E871" s="482"/>
      <c r="F871" s="363"/>
      <c r="G871" s="363"/>
      <c r="H871" s="77"/>
      <c r="I871" s="300"/>
      <c r="J871" s="300"/>
      <c r="K871" s="77"/>
      <c r="L871" s="363"/>
      <c r="M871" s="363"/>
      <c r="N871" s="363"/>
      <c r="O871" s="363"/>
      <c r="P871" s="363"/>
      <c r="Q871" s="363"/>
      <c r="R871" s="363"/>
      <c r="S871" s="363"/>
      <c r="T871" s="363"/>
      <c r="U871" s="363"/>
      <c r="V871" s="363"/>
      <c r="W871" s="363"/>
      <c r="X871" s="363"/>
      <c r="Y871" s="363"/>
      <c r="Z871" s="363"/>
    </row>
    <row r="872" spans="1:26" ht="23.25" customHeight="1">
      <c r="A872" s="301"/>
      <c r="B872" s="363"/>
      <c r="C872" s="363"/>
      <c r="D872" s="482"/>
      <c r="E872" s="482"/>
      <c r="F872" s="363"/>
      <c r="G872" s="363"/>
      <c r="H872" s="77"/>
      <c r="I872" s="300"/>
      <c r="J872" s="300"/>
      <c r="K872" s="77"/>
      <c r="L872" s="363"/>
      <c r="M872" s="363"/>
      <c r="N872" s="363"/>
      <c r="O872" s="363"/>
      <c r="P872" s="363"/>
      <c r="Q872" s="363"/>
      <c r="R872" s="363"/>
      <c r="S872" s="363"/>
      <c r="T872" s="363"/>
      <c r="U872" s="363"/>
      <c r="V872" s="363"/>
      <c r="W872" s="363"/>
      <c r="X872" s="363"/>
      <c r="Y872" s="363"/>
      <c r="Z872" s="363"/>
    </row>
    <row r="873" spans="1:26" ht="23.25" customHeight="1">
      <c r="A873" s="301"/>
      <c r="B873" s="363"/>
      <c r="C873" s="363"/>
      <c r="D873" s="482"/>
      <c r="E873" s="482"/>
      <c r="F873" s="363"/>
      <c r="G873" s="363"/>
      <c r="H873" s="77"/>
      <c r="I873" s="300"/>
      <c r="J873" s="300"/>
      <c r="K873" s="77"/>
      <c r="L873" s="363"/>
      <c r="M873" s="363"/>
      <c r="N873" s="363"/>
      <c r="O873" s="363"/>
      <c r="P873" s="363"/>
      <c r="Q873" s="363"/>
      <c r="R873" s="363"/>
      <c r="S873" s="363"/>
      <c r="T873" s="363"/>
      <c r="U873" s="363"/>
      <c r="V873" s="363"/>
      <c r="W873" s="363"/>
      <c r="X873" s="363"/>
      <c r="Y873" s="363"/>
      <c r="Z873" s="363"/>
    </row>
    <row r="874" spans="1:26" ht="23.25" customHeight="1">
      <c r="A874" s="301"/>
      <c r="B874" s="363"/>
      <c r="C874" s="363"/>
      <c r="D874" s="482"/>
      <c r="E874" s="482"/>
      <c r="F874" s="363"/>
      <c r="G874" s="363"/>
      <c r="H874" s="77"/>
      <c r="I874" s="300"/>
      <c r="J874" s="300"/>
      <c r="K874" s="77"/>
      <c r="L874" s="363"/>
      <c r="M874" s="363"/>
      <c r="N874" s="363"/>
      <c r="O874" s="363"/>
      <c r="P874" s="363"/>
      <c r="Q874" s="363"/>
      <c r="R874" s="363"/>
      <c r="S874" s="363"/>
      <c r="T874" s="363"/>
      <c r="U874" s="363"/>
      <c r="V874" s="363"/>
      <c r="W874" s="363"/>
      <c r="X874" s="363"/>
      <c r="Y874" s="363"/>
      <c r="Z874" s="363"/>
    </row>
    <row r="875" spans="1:26" ht="23.25" customHeight="1">
      <c r="A875" s="301"/>
      <c r="B875" s="363"/>
      <c r="C875" s="363"/>
      <c r="D875" s="482"/>
      <c r="E875" s="482"/>
      <c r="F875" s="363"/>
      <c r="G875" s="363"/>
      <c r="H875" s="77"/>
      <c r="I875" s="300"/>
      <c r="J875" s="300"/>
      <c r="K875" s="77"/>
      <c r="L875" s="363"/>
      <c r="M875" s="363"/>
      <c r="N875" s="363"/>
      <c r="O875" s="363"/>
      <c r="P875" s="363"/>
      <c r="Q875" s="363"/>
      <c r="R875" s="363"/>
      <c r="S875" s="363"/>
      <c r="T875" s="363"/>
      <c r="U875" s="363"/>
      <c r="V875" s="363"/>
      <c r="W875" s="363"/>
      <c r="X875" s="363"/>
      <c r="Y875" s="363"/>
      <c r="Z875" s="363"/>
    </row>
    <row r="876" spans="1:26" ht="23.25" customHeight="1">
      <c r="A876" s="301"/>
      <c r="B876" s="363"/>
      <c r="C876" s="363"/>
      <c r="D876" s="482"/>
      <c r="E876" s="482"/>
      <c r="F876" s="363"/>
      <c r="G876" s="363"/>
      <c r="H876" s="77"/>
      <c r="I876" s="300"/>
      <c r="J876" s="300"/>
      <c r="K876" s="77"/>
      <c r="L876" s="363"/>
      <c r="M876" s="363"/>
      <c r="N876" s="363"/>
      <c r="O876" s="363"/>
      <c r="P876" s="363"/>
      <c r="Q876" s="363"/>
      <c r="R876" s="363"/>
      <c r="S876" s="363"/>
      <c r="T876" s="363"/>
      <c r="U876" s="363"/>
      <c r="V876" s="363"/>
      <c r="W876" s="363"/>
      <c r="X876" s="363"/>
      <c r="Y876" s="363"/>
      <c r="Z876" s="363"/>
    </row>
    <row r="877" spans="1:26" ht="23.25" customHeight="1">
      <c r="A877" s="301"/>
      <c r="B877" s="363"/>
      <c r="C877" s="363"/>
      <c r="D877" s="482"/>
      <c r="E877" s="482"/>
      <c r="F877" s="363"/>
      <c r="G877" s="363"/>
      <c r="H877" s="77"/>
      <c r="I877" s="300"/>
      <c r="J877" s="300"/>
      <c r="K877" s="77"/>
      <c r="L877" s="363"/>
      <c r="M877" s="363"/>
      <c r="N877" s="363"/>
      <c r="O877" s="363"/>
      <c r="P877" s="363"/>
      <c r="Q877" s="363"/>
      <c r="R877" s="363"/>
      <c r="S877" s="363"/>
      <c r="T877" s="363"/>
      <c r="U877" s="363"/>
      <c r="V877" s="363"/>
      <c r="W877" s="363"/>
      <c r="X877" s="363"/>
      <c r="Y877" s="363"/>
      <c r="Z877" s="363"/>
    </row>
    <row r="878" spans="1:26" ht="23.25" customHeight="1">
      <c r="A878" s="301"/>
      <c r="B878" s="363"/>
      <c r="C878" s="363"/>
      <c r="D878" s="482"/>
      <c r="E878" s="482"/>
      <c r="F878" s="363"/>
      <c r="G878" s="363"/>
      <c r="H878" s="77"/>
      <c r="I878" s="300"/>
      <c r="J878" s="300"/>
      <c r="K878" s="77"/>
      <c r="L878" s="363"/>
      <c r="M878" s="363"/>
      <c r="N878" s="363"/>
      <c r="O878" s="363"/>
      <c r="P878" s="363"/>
      <c r="Q878" s="363"/>
      <c r="R878" s="363"/>
      <c r="S878" s="363"/>
      <c r="T878" s="363"/>
      <c r="U878" s="363"/>
      <c r="V878" s="363"/>
      <c r="W878" s="363"/>
      <c r="X878" s="363"/>
      <c r="Y878" s="363"/>
      <c r="Z878" s="363"/>
    </row>
    <row r="879" spans="1:26" ht="23.25" customHeight="1">
      <c r="A879" s="301"/>
      <c r="B879" s="363"/>
      <c r="C879" s="363"/>
      <c r="D879" s="482"/>
      <c r="E879" s="482"/>
      <c r="F879" s="363"/>
      <c r="G879" s="363"/>
      <c r="H879" s="77"/>
      <c r="I879" s="300"/>
      <c r="J879" s="300"/>
      <c r="K879" s="77"/>
      <c r="L879" s="363"/>
      <c r="M879" s="363"/>
      <c r="N879" s="363"/>
      <c r="O879" s="363"/>
      <c r="P879" s="363"/>
      <c r="Q879" s="363"/>
      <c r="R879" s="363"/>
      <c r="S879" s="363"/>
      <c r="T879" s="363"/>
      <c r="U879" s="363"/>
      <c r="V879" s="363"/>
      <c r="W879" s="363"/>
      <c r="X879" s="363"/>
      <c r="Y879" s="363"/>
      <c r="Z879" s="363"/>
    </row>
    <row r="880" spans="1:26" ht="23.25" customHeight="1">
      <c r="A880" s="301"/>
      <c r="B880" s="363"/>
      <c r="C880" s="363"/>
      <c r="D880" s="482"/>
      <c r="E880" s="482"/>
      <c r="F880" s="363"/>
      <c r="G880" s="363"/>
      <c r="H880" s="77"/>
      <c r="I880" s="300"/>
      <c r="J880" s="300"/>
      <c r="K880" s="77"/>
      <c r="L880" s="363"/>
      <c r="M880" s="363"/>
      <c r="N880" s="363"/>
      <c r="O880" s="363"/>
      <c r="P880" s="363"/>
      <c r="Q880" s="363"/>
      <c r="R880" s="363"/>
      <c r="S880" s="363"/>
      <c r="T880" s="363"/>
      <c r="U880" s="363"/>
      <c r="V880" s="363"/>
      <c r="W880" s="363"/>
      <c r="X880" s="363"/>
      <c r="Y880" s="363"/>
      <c r="Z880" s="363"/>
    </row>
    <row r="881" spans="1:26" ht="23.25" customHeight="1">
      <c r="A881" s="301"/>
      <c r="B881" s="363"/>
      <c r="C881" s="363"/>
      <c r="D881" s="482"/>
      <c r="E881" s="482"/>
      <c r="F881" s="363"/>
      <c r="G881" s="363"/>
      <c r="H881" s="77"/>
      <c r="I881" s="300"/>
      <c r="J881" s="300"/>
      <c r="K881" s="77"/>
      <c r="L881" s="363"/>
      <c r="M881" s="363"/>
      <c r="N881" s="363"/>
      <c r="O881" s="363"/>
      <c r="P881" s="363"/>
      <c r="Q881" s="363"/>
      <c r="R881" s="363"/>
      <c r="S881" s="363"/>
      <c r="T881" s="363"/>
      <c r="U881" s="363"/>
      <c r="V881" s="363"/>
      <c r="W881" s="363"/>
      <c r="X881" s="363"/>
      <c r="Y881" s="363"/>
      <c r="Z881" s="363"/>
    </row>
    <row r="882" spans="1:26" ht="23.25" customHeight="1">
      <c r="A882" s="301"/>
      <c r="B882" s="363"/>
      <c r="C882" s="363"/>
      <c r="D882" s="482"/>
      <c r="E882" s="482"/>
      <c r="F882" s="363"/>
      <c r="G882" s="363"/>
      <c r="H882" s="77"/>
      <c r="I882" s="300"/>
      <c r="J882" s="300"/>
      <c r="K882" s="77"/>
      <c r="L882" s="363"/>
      <c r="M882" s="363"/>
      <c r="N882" s="363"/>
      <c r="O882" s="363"/>
      <c r="P882" s="363"/>
      <c r="Q882" s="363"/>
      <c r="R882" s="363"/>
      <c r="S882" s="363"/>
      <c r="T882" s="363"/>
      <c r="U882" s="363"/>
      <c r="V882" s="363"/>
      <c r="W882" s="363"/>
      <c r="X882" s="363"/>
      <c r="Y882" s="363"/>
      <c r="Z882" s="363"/>
    </row>
    <row r="883" spans="1:26" ht="23.25" customHeight="1">
      <c r="A883" s="301"/>
      <c r="B883" s="363"/>
      <c r="C883" s="363"/>
      <c r="D883" s="482"/>
      <c r="E883" s="482"/>
      <c r="F883" s="363"/>
      <c r="G883" s="363"/>
      <c r="H883" s="77"/>
      <c r="I883" s="300"/>
      <c r="J883" s="300"/>
      <c r="K883" s="77"/>
      <c r="L883" s="363"/>
      <c r="M883" s="363"/>
      <c r="N883" s="363"/>
      <c r="O883" s="363"/>
      <c r="P883" s="363"/>
      <c r="Q883" s="363"/>
      <c r="R883" s="363"/>
      <c r="S883" s="363"/>
      <c r="T883" s="363"/>
      <c r="U883" s="363"/>
      <c r="V883" s="363"/>
      <c r="W883" s="363"/>
      <c r="X883" s="363"/>
      <c r="Y883" s="363"/>
      <c r="Z883" s="363"/>
    </row>
    <row r="884" spans="1:26" ht="23.25" customHeight="1">
      <c r="A884" s="301"/>
      <c r="B884" s="363"/>
      <c r="C884" s="363"/>
      <c r="D884" s="482"/>
      <c r="E884" s="482"/>
      <c r="F884" s="363"/>
      <c r="G884" s="363"/>
      <c r="H884" s="77"/>
      <c r="I884" s="300"/>
      <c r="J884" s="300"/>
      <c r="K884" s="77"/>
      <c r="L884" s="363"/>
      <c r="M884" s="363"/>
      <c r="N884" s="363"/>
      <c r="O884" s="363"/>
      <c r="P884" s="363"/>
      <c r="Q884" s="363"/>
      <c r="R884" s="363"/>
      <c r="S884" s="363"/>
      <c r="T884" s="363"/>
      <c r="U884" s="363"/>
      <c r="V884" s="363"/>
      <c r="W884" s="363"/>
      <c r="X884" s="363"/>
      <c r="Y884" s="363"/>
      <c r="Z884" s="363"/>
    </row>
    <row r="885" spans="1:26" ht="23.25" customHeight="1">
      <c r="A885" s="301"/>
      <c r="B885" s="363"/>
      <c r="C885" s="363"/>
      <c r="D885" s="482"/>
      <c r="E885" s="482"/>
      <c r="F885" s="363"/>
      <c r="G885" s="363"/>
      <c r="H885" s="77"/>
      <c r="I885" s="300"/>
      <c r="J885" s="300"/>
      <c r="K885" s="77"/>
      <c r="L885" s="363"/>
      <c r="M885" s="363"/>
      <c r="N885" s="363"/>
      <c r="O885" s="363"/>
      <c r="P885" s="363"/>
      <c r="Q885" s="363"/>
      <c r="R885" s="363"/>
      <c r="S885" s="363"/>
      <c r="T885" s="363"/>
      <c r="U885" s="363"/>
      <c r="V885" s="363"/>
      <c r="W885" s="363"/>
      <c r="X885" s="363"/>
      <c r="Y885" s="363"/>
      <c r="Z885" s="363"/>
    </row>
    <row r="886" spans="1:26" ht="23.25" customHeight="1">
      <c r="A886" s="301"/>
      <c r="B886" s="363"/>
      <c r="C886" s="363"/>
      <c r="D886" s="482"/>
      <c r="E886" s="482"/>
      <c r="F886" s="363"/>
      <c r="G886" s="363"/>
      <c r="H886" s="77"/>
      <c r="I886" s="300"/>
      <c r="J886" s="300"/>
      <c r="K886" s="77"/>
      <c r="L886" s="363"/>
      <c r="M886" s="363"/>
      <c r="N886" s="363"/>
      <c r="O886" s="363"/>
      <c r="P886" s="363"/>
      <c r="Q886" s="363"/>
      <c r="R886" s="363"/>
      <c r="S886" s="363"/>
      <c r="T886" s="363"/>
      <c r="U886" s="363"/>
      <c r="V886" s="363"/>
      <c r="W886" s="363"/>
      <c r="X886" s="363"/>
      <c r="Y886" s="363"/>
      <c r="Z886" s="363"/>
    </row>
    <row r="887" spans="1:26" ht="23.25" customHeight="1">
      <c r="A887" s="301"/>
      <c r="B887" s="363"/>
      <c r="C887" s="363"/>
      <c r="D887" s="482"/>
      <c r="E887" s="482"/>
      <c r="F887" s="363"/>
      <c r="G887" s="363"/>
      <c r="H887" s="77"/>
      <c r="I887" s="300"/>
      <c r="J887" s="300"/>
      <c r="K887" s="77"/>
      <c r="L887" s="363"/>
      <c r="M887" s="363"/>
      <c r="N887" s="363"/>
      <c r="O887" s="363"/>
      <c r="P887" s="363"/>
      <c r="Q887" s="363"/>
      <c r="R887" s="363"/>
      <c r="S887" s="363"/>
      <c r="T887" s="363"/>
      <c r="U887" s="363"/>
      <c r="V887" s="363"/>
      <c r="W887" s="363"/>
      <c r="X887" s="363"/>
      <c r="Y887" s="363"/>
      <c r="Z887" s="363"/>
    </row>
    <row r="888" spans="1:26" ht="23.25" customHeight="1">
      <c r="A888" s="301"/>
      <c r="B888" s="363"/>
      <c r="C888" s="363"/>
      <c r="D888" s="482"/>
      <c r="E888" s="482"/>
      <c r="F888" s="363"/>
      <c r="G888" s="363"/>
      <c r="H888" s="77"/>
      <c r="I888" s="300"/>
      <c r="J888" s="300"/>
      <c r="K888" s="77"/>
      <c r="L888" s="363"/>
      <c r="M888" s="363"/>
      <c r="N888" s="363"/>
      <c r="O888" s="363"/>
      <c r="P888" s="363"/>
      <c r="Q888" s="363"/>
      <c r="R888" s="363"/>
      <c r="S888" s="363"/>
      <c r="T888" s="363"/>
      <c r="U888" s="363"/>
      <c r="V888" s="363"/>
      <c r="W888" s="363"/>
      <c r="X888" s="363"/>
      <c r="Y888" s="363"/>
      <c r="Z888" s="363"/>
    </row>
    <row r="889" spans="1:26" ht="23.25" customHeight="1">
      <c r="A889" s="301"/>
      <c r="B889" s="363"/>
      <c r="C889" s="363"/>
      <c r="D889" s="482"/>
      <c r="E889" s="482"/>
      <c r="F889" s="363"/>
      <c r="G889" s="363"/>
      <c r="H889" s="77"/>
      <c r="I889" s="300"/>
      <c r="J889" s="300"/>
      <c r="K889" s="77"/>
      <c r="L889" s="363"/>
      <c r="M889" s="363"/>
      <c r="N889" s="363"/>
      <c r="O889" s="363"/>
      <c r="P889" s="363"/>
      <c r="Q889" s="363"/>
      <c r="R889" s="363"/>
      <c r="S889" s="363"/>
      <c r="T889" s="363"/>
      <c r="U889" s="363"/>
      <c r="V889" s="363"/>
      <c r="W889" s="363"/>
      <c r="X889" s="363"/>
      <c r="Y889" s="363"/>
      <c r="Z889" s="363"/>
    </row>
    <row r="890" spans="1:26" ht="23.25" customHeight="1">
      <c r="A890" s="301"/>
      <c r="B890" s="363"/>
      <c r="C890" s="363"/>
      <c r="D890" s="482"/>
      <c r="E890" s="482"/>
      <c r="F890" s="363"/>
      <c r="G890" s="363"/>
      <c r="H890" s="77"/>
      <c r="I890" s="300"/>
      <c r="J890" s="300"/>
      <c r="K890" s="77"/>
      <c r="L890" s="363"/>
      <c r="M890" s="363"/>
      <c r="N890" s="363"/>
      <c r="O890" s="363"/>
      <c r="P890" s="363"/>
      <c r="Q890" s="363"/>
      <c r="R890" s="363"/>
      <c r="S890" s="363"/>
      <c r="T890" s="363"/>
      <c r="U890" s="363"/>
      <c r="V890" s="363"/>
      <c r="W890" s="363"/>
      <c r="X890" s="363"/>
      <c r="Y890" s="363"/>
      <c r="Z890" s="363"/>
    </row>
    <row r="891" spans="1:26" ht="23.25" customHeight="1">
      <c r="A891" s="301"/>
      <c r="B891" s="363"/>
      <c r="C891" s="363"/>
      <c r="D891" s="482"/>
      <c r="E891" s="482"/>
      <c r="F891" s="363"/>
      <c r="G891" s="363"/>
      <c r="H891" s="77"/>
      <c r="I891" s="300"/>
      <c r="J891" s="300"/>
      <c r="K891" s="77"/>
      <c r="L891" s="363"/>
      <c r="M891" s="363"/>
      <c r="N891" s="363"/>
      <c r="O891" s="363"/>
      <c r="P891" s="363"/>
      <c r="Q891" s="363"/>
      <c r="R891" s="363"/>
      <c r="S891" s="363"/>
      <c r="T891" s="363"/>
      <c r="U891" s="363"/>
      <c r="V891" s="363"/>
      <c r="W891" s="363"/>
      <c r="X891" s="363"/>
      <c r="Y891" s="363"/>
      <c r="Z891" s="363"/>
    </row>
    <row r="892" spans="1:26" ht="23.25" customHeight="1">
      <c r="A892" s="301"/>
      <c r="B892" s="363"/>
      <c r="C892" s="363"/>
      <c r="D892" s="482"/>
      <c r="E892" s="482"/>
      <c r="F892" s="363"/>
      <c r="G892" s="363"/>
      <c r="H892" s="77"/>
      <c r="I892" s="300"/>
      <c r="J892" s="300"/>
      <c r="K892" s="77"/>
      <c r="L892" s="363"/>
      <c r="M892" s="363"/>
      <c r="N892" s="363"/>
      <c r="O892" s="363"/>
      <c r="P892" s="363"/>
      <c r="Q892" s="363"/>
      <c r="R892" s="363"/>
      <c r="S892" s="363"/>
      <c r="T892" s="363"/>
      <c r="U892" s="363"/>
      <c r="V892" s="363"/>
      <c r="W892" s="363"/>
      <c r="X892" s="363"/>
      <c r="Y892" s="363"/>
      <c r="Z892" s="363"/>
    </row>
    <row r="893" spans="1:26" ht="23.25" customHeight="1">
      <c r="A893" s="301"/>
      <c r="B893" s="363"/>
      <c r="C893" s="363"/>
      <c r="D893" s="482"/>
      <c r="E893" s="482"/>
      <c r="F893" s="363"/>
      <c r="G893" s="363"/>
      <c r="H893" s="77"/>
      <c r="I893" s="300"/>
      <c r="J893" s="300"/>
      <c r="K893" s="77"/>
      <c r="L893" s="363"/>
      <c r="M893" s="363"/>
      <c r="N893" s="363"/>
      <c r="O893" s="363"/>
      <c r="P893" s="363"/>
      <c r="Q893" s="363"/>
      <c r="R893" s="363"/>
      <c r="S893" s="363"/>
      <c r="T893" s="363"/>
      <c r="U893" s="363"/>
      <c r="V893" s="363"/>
      <c r="W893" s="363"/>
      <c r="X893" s="363"/>
      <c r="Y893" s="363"/>
      <c r="Z893" s="363"/>
    </row>
    <row r="894" spans="1:26" ht="23.25" customHeight="1">
      <c r="A894" s="301"/>
      <c r="B894" s="363"/>
      <c r="C894" s="363"/>
      <c r="D894" s="482"/>
      <c r="E894" s="482"/>
      <c r="F894" s="363"/>
      <c r="G894" s="363"/>
      <c r="H894" s="77"/>
      <c r="I894" s="300"/>
      <c r="J894" s="300"/>
      <c r="K894" s="77"/>
      <c r="L894" s="363"/>
      <c r="M894" s="363"/>
      <c r="N894" s="363"/>
      <c r="O894" s="363"/>
      <c r="P894" s="363"/>
      <c r="Q894" s="363"/>
      <c r="R894" s="363"/>
      <c r="S894" s="363"/>
      <c r="T894" s="363"/>
      <c r="U894" s="363"/>
      <c r="V894" s="363"/>
      <c r="W894" s="363"/>
      <c r="X894" s="363"/>
      <c r="Y894" s="363"/>
      <c r="Z894" s="363"/>
    </row>
    <row r="895" spans="1:26" ht="23.25" customHeight="1">
      <c r="A895" s="301"/>
      <c r="B895" s="363"/>
      <c r="C895" s="363"/>
      <c r="D895" s="482"/>
      <c r="E895" s="482"/>
      <c r="F895" s="363"/>
      <c r="G895" s="363"/>
      <c r="H895" s="77"/>
      <c r="I895" s="300"/>
      <c r="J895" s="300"/>
      <c r="K895" s="77"/>
      <c r="L895" s="363"/>
      <c r="M895" s="363"/>
      <c r="N895" s="363"/>
      <c r="O895" s="363"/>
      <c r="P895" s="363"/>
      <c r="Q895" s="363"/>
      <c r="R895" s="363"/>
      <c r="S895" s="363"/>
      <c r="T895" s="363"/>
      <c r="U895" s="363"/>
      <c r="V895" s="363"/>
      <c r="W895" s="363"/>
      <c r="X895" s="363"/>
      <c r="Y895" s="363"/>
      <c r="Z895" s="363"/>
    </row>
    <row r="896" spans="1:26" ht="23.25" customHeight="1">
      <c r="A896" s="301"/>
      <c r="B896" s="363"/>
      <c r="C896" s="363"/>
      <c r="D896" s="482"/>
      <c r="E896" s="482"/>
      <c r="F896" s="363"/>
      <c r="G896" s="363"/>
      <c r="H896" s="77"/>
      <c r="I896" s="300"/>
      <c r="J896" s="300"/>
      <c r="K896" s="77"/>
      <c r="L896" s="363"/>
      <c r="M896" s="363"/>
      <c r="N896" s="363"/>
      <c r="O896" s="363"/>
      <c r="P896" s="363"/>
      <c r="Q896" s="363"/>
      <c r="R896" s="363"/>
      <c r="S896" s="363"/>
      <c r="T896" s="363"/>
      <c r="U896" s="363"/>
      <c r="V896" s="363"/>
      <c r="W896" s="363"/>
      <c r="X896" s="363"/>
      <c r="Y896" s="363"/>
      <c r="Z896" s="363"/>
    </row>
    <row r="897" spans="1:26" ht="23.25" customHeight="1">
      <c r="A897" s="301"/>
      <c r="B897" s="363"/>
      <c r="C897" s="363"/>
      <c r="D897" s="482"/>
      <c r="E897" s="482"/>
      <c r="F897" s="363"/>
      <c r="G897" s="363"/>
      <c r="H897" s="77"/>
      <c r="I897" s="300"/>
      <c r="J897" s="300"/>
      <c r="K897" s="77"/>
      <c r="L897" s="363"/>
      <c r="M897" s="363"/>
      <c r="N897" s="363"/>
      <c r="O897" s="363"/>
      <c r="P897" s="363"/>
      <c r="Q897" s="363"/>
      <c r="R897" s="363"/>
      <c r="S897" s="363"/>
      <c r="T897" s="363"/>
      <c r="U897" s="363"/>
      <c r="V897" s="363"/>
      <c r="W897" s="363"/>
      <c r="X897" s="363"/>
      <c r="Y897" s="363"/>
      <c r="Z897" s="363"/>
    </row>
    <row r="898" spans="1:26" ht="23.25" customHeight="1">
      <c r="A898" s="301"/>
      <c r="B898" s="363"/>
      <c r="C898" s="363"/>
      <c r="D898" s="482"/>
      <c r="E898" s="482"/>
      <c r="F898" s="363"/>
      <c r="G898" s="363"/>
      <c r="H898" s="77"/>
      <c r="I898" s="300"/>
      <c r="J898" s="300"/>
      <c r="K898" s="77"/>
      <c r="L898" s="363"/>
      <c r="M898" s="363"/>
      <c r="N898" s="363"/>
      <c r="O898" s="363"/>
      <c r="P898" s="363"/>
      <c r="Q898" s="363"/>
      <c r="R898" s="363"/>
      <c r="S898" s="363"/>
      <c r="T898" s="363"/>
      <c r="U898" s="363"/>
      <c r="V898" s="363"/>
      <c r="W898" s="363"/>
      <c r="X898" s="363"/>
      <c r="Y898" s="363"/>
      <c r="Z898" s="363"/>
    </row>
    <row r="899" spans="1:26" ht="23.25" customHeight="1">
      <c r="A899" s="301"/>
      <c r="B899" s="363"/>
      <c r="C899" s="363"/>
      <c r="D899" s="482"/>
      <c r="E899" s="482"/>
      <c r="F899" s="363"/>
      <c r="G899" s="363"/>
      <c r="H899" s="77"/>
      <c r="I899" s="300"/>
      <c r="J899" s="300"/>
      <c r="K899" s="77"/>
      <c r="L899" s="363"/>
      <c r="M899" s="363"/>
      <c r="N899" s="363"/>
      <c r="O899" s="363"/>
      <c r="P899" s="363"/>
      <c r="Q899" s="363"/>
      <c r="R899" s="363"/>
      <c r="S899" s="363"/>
      <c r="T899" s="363"/>
      <c r="U899" s="363"/>
      <c r="V899" s="363"/>
      <c r="W899" s="363"/>
      <c r="X899" s="363"/>
      <c r="Y899" s="363"/>
      <c r="Z899" s="363"/>
    </row>
    <row r="900" spans="1:26" ht="23.25" customHeight="1">
      <c r="A900" s="301"/>
      <c r="B900" s="363"/>
      <c r="C900" s="363"/>
      <c r="D900" s="482"/>
      <c r="E900" s="482"/>
      <c r="F900" s="363"/>
      <c r="G900" s="363"/>
      <c r="H900" s="77"/>
      <c r="I900" s="300"/>
      <c r="J900" s="300"/>
      <c r="K900" s="77"/>
      <c r="L900" s="363"/>
      <c r="M900" s="363"/>
      <c r="N900" s="363"/>
      <c r="O900" s="363"/>
      <c r="P900" s="363"/>
      <c r="Q900" s="363"/>
      <c r="R900" s="363"/>
      <c r="S900" s="363"/>
      <c r="T900" s="363"/>
      <c r="U900" s="363"/>
      <c r="V900" s="363"/>
      <c r="W900" s="363"/>
      <c r="X900" s="363"/>
      <c r="Y900" s="363"/>
      <c r="Z900" s="363"/>
    </row>
    <row r="901" spans="1:26" ht="23.25" customHeight="1">
      <c r="A901" s="301"/>
      <c r="B901" s="363"/>
      <c r="C901" s="363"/>
      <c r="D901" s="482"/>
      <c r="E901" s="482"/>
      <c r="F901" s="363"/>
      <c r="G901" s="363"/>
      <c r="H901" s="77"/>
      <c r="I901" s="300"/>
      <c r="J901" s="300"/>
      <c r="K901" s="77"/>
      <c r="L901" s="363"/>
      <c r="M901" s="363"/>
      <c r="N901" s="363"/>
      <c r="O901" s="363"/>
      <c r="P901" s="363"/>
      <c r="Q901" s="363"/>
      <c r="R901" s="363"/>
      <c r="S901" s="363"/>
      <c r="T901" s="363"/>
      <c r="U901" s="363"/>
      <c r="V901" s="363"/>
      <c r="W901" s="363"/>
      <c r="X901" s="363"/>
      <c r="Y901" s="363"/>
      <c r="Z901" s="363"/>
    </row>
    <row r="902" spans="1:26" ht="23.25" customHeight="1">
      <c r="A902" s="301"/>
      <c r="B902" s="363"/>
      <c r="C902" s="363"/>
      <c r="D902" s="482"/>
      <c r="E902" s="482"/>
      <c r="F902" s="363"/>
      <c r="G902" s="363"/>
      <c r="H902" s="77"/>
      <c r="I902" s="300"/>
      <c r="J902" s="300"/>
      <c r="K902" s="77"/>
      <c r="L902" s="363"/>
      <c r="M902" s="363"/>
      <c r="N902" s="363"/>
      <c r="O902" s="363"/>
      <c r="P902" s="363"/>
      <c r="Q902" s="363"/>
      <c r="R902" s="363"/>
      <c r="S902" s="363"/>
      <c r="T902" s="363"/>
      <c r="U902" s="363"/>
      <c r="V902" s="363"/>
      <c r="W902" s="363"/>
      <c r="X902" s="363"/>
      <c r="Y902" s="363"/>
      <c r="Z902" s="363"/>
    </row>
    <row r="903" spans="1:26" ht="23.25" customHeight="1">
      <c r="A903" s="301"/>
      <c r="B903" s="363"/>
      <c r="C903" s="363"/>
      <c r="D903" s="482"/>
      <c r="E903" s="482"/>
      <c r="F903" s="363"/>
      <c r="G903" s="363"/>
      <c r="H903" s="77"/>
      <c r="I903" s="300"/>
      <c r="J903" s="300"/>
      <c r="K903" s="77"/>
      <c r="L903" s="363"/>
      <c r="M903" s="363"/>
      <c r="N903" s="363"/>
      <c r="O903" s="363"/>
      <c r="P903" s="363"/>
      <c r="Q903" s="363"/>
      <c r="R903" s="363"/>
      <c r="S903" s="363"/>
      <c r="T903" s="363"/>
      <c r="U903" s="363"/>
      <c r="V903" s="363"/>
      <c r="W903" s="363"/>
      <c r="X903" s="363"/>
      <c r="Y903" s="363"/>
      <c r="Z903" s="363"/>
    </row>
    <row r="904" spans="1:26" ht="23.25" customHeight="1">
      <c r="A904" s="301"/>
      <c r="B904" s="363"/>
      <c r="C904" s="363"/>
      <c r="D904" s="482"/>
      <c r="E904" s="482"/>
      <c r="F904" s="363"/>
      <c r="G904" s="363"/>
      <c r="H904" s="77"/>
      <c r="I904" s="300"/>
      <c r="J904" s="300"/>
      <c r="K904" s="77"/>
      <c r="L904" s="363"/>
      <c r="M904" s="363"/>
      <c r="N904" s="363"/>
      <c r="O904" s="363"/>
      <c r="P904" s="363"/>
      <c r="Q904" s="363"/>
      <c r="R904" s="363"/>
      <c r="S904" s="363"/>
      <c r="T904" s="363"/>
      <c r="U904" s="363"/>
      <c r="V904" s="363"/>
      <c r="W904" s="363"/>
      <c r="X904" s="363"/>
      <c r="Y904" s="363"/>
      <c r="Z904" s="363"/>
    </row>
    <row r="905" spans="1:26" ht="23.25" customHeight="1">
      <c r="A905" s="301"/>
      <c r="B905" s="363"/>
      <c r="C905" s="363"/>
      <c r="D905" s="482"/>
      <c r="E905" s="482"/>
      <c r="F905" s="363"/>
      <c r="G905" s="363"/>
      <c r="H905" s="77"/>
      <c r="I905" s="300"/>
      <c r="J905" s="300"/>
      <c r="K905" s="77"/>
      <c r="L905" s="363"/>
      <c r="M905" s="363"/>
      <c r="N905" s="363"/>
      <c r="O905" s="363"/>
      <c r="P905" s="363"/>
      <c r="Q905" s="363"/>
      <c r="R905" s="363"/>
      <c r="S905" s="363"/>
      <c r="T905" s="363"/>
      <c r="U905" s="363"/>
      <c r="V905" s="363"/>
      <c r="W905" s="363"/>
      <c r="X905" s="363"/>
      <c r="Y905" s="363"/>
      <c r="Z905" s="363"/>
    </row>
    <row r="906" spans="1:26" ht="23.25" customHeight="1">
      <c r="A906" s="301"/>
      <c r="B906" s="363"/>
      <c r="C906" s="363"/>
      <c r="D906" s="482"/>
      <c r="E906" s="482"/>
      <c r="F906" s="363"/>
      <c r="G906" s="363"/>
      <c r="H906" s="77"/>
      <c r="I906" s="300"/>
      <c r="J906" s="300"/>
      <c r="K906" s="77"/>
      <c r="L906" s="363"/>
      <c r="M906" s="363"/>
      <c r="N906" s="363"/>
      <c r="O906" s="363"/>
      <c r="P906" s="363"/>
      <c r="Q906" s="363"/>
      <c r="R906" s="363"/>
      <c r="S906" s="363"/>
      <c r="T906" s="363"/>
      <c r="U906" s="363"/>
      <c r="V906" s="363"/>
      <c r="W906" s="363"/>
      <c r="X906" s="363"/>
      <c r="Y906" s="363"/>
      <c r="Z906" s="363"/>
    </row>
    <row r="907" spans="1:26" ht="23.25" customHeight="1">
      <c r="A907" s="301"/>
      <c r="B907" s="363"/>
      <c r="C907" s="363"/>
      <c r="D907" s="482"/>
      <c r="E907" s="482"/>
      <c r="F907" s="363"/>
      <c r="G907" s="363"/>
      <c r="H907" s="77"/>
      <c r="I907" s="300"/>
      <c r="J907" s="300"/>
      <c r="K907" s="77"/>
      <c r="L907" s="363"/>
      <c r="M907" s="363"/>
      <c r="N907" s="363"/>
      <c r="O907" s="363"/>
      <c r="P907" s="363"/>
      <c r="Q907" s="363"/>
      <c r="R907" s="363"/>
      <c r="S907" s="363"/>
      <c r="T907" s="363"/>
      <c r="U907" s="363"/>
      <c r="V907" s="363"/>
      <c r="W907" s="363"/>
      <c r="X907" s="363"/>
      <c r="Y907" s="363"/>
      <c r="Z907" s="363"/>
    </row>
    <row r="908" spans="1:26" ht="23.25" customHeight="1">
      <c r="A908" s="301"/>
      <c r="B908" s="363"/>
      <c r="C908" s="363"/>
      <c r="D908" s="482"/>
      <c r="E908" s="482"/>
      <c r="F908" s="363"/>
      <c r="G908" s="363"/>
      <c r="H908" s="77"/>
      <c r="I908" s="300"/>
      <c r="J908" s="300"/>
      <c r="K908" s="77"/>
      <c r="L908" s="363"/>
      <c r="M908" s="363"/>
      <c r="N908" s="363"/>
      <c r="O908" s="363"/>
      <c r="P908" s="363"/>
      <c r="Q908" s="363"/>
      <c r="R908" s="363"/>
      <c r="S908" s="363"/>
      <c r="T908" s="363"/>
      <c r="U908" s="363"/>
      <c r="V908" s="363"/>
      <c r="W908" s="363"/>
      <c r="X908" s="363"/>
      <c r="Y908" s="363"/>
      <c r="Z908" s="363"/>
    </row>
    <row r="909" spans="1:26" ht="23.25" customHeight="1">
      <c r="A909" s="301"/>
      <c r="B909" s="363"/>
      <c r="C909" s="363"/>
      <c r="D909" s="482"/>
      <c r="E909" s="482"/>
      <c r="F909" s="363"/>
      <c r="G909" s="363"/>
      <c r="H909" s="77"/>
      <c r="I909" s="300"/>
      <c r="J909" s="300"/>
      <c r="K909" s="77"/>
      <c r="L909" s="363"/>
      <c r="M909" s="363"/>
      <c r="N909" s="363"/>
      <c r="O909" s="363"/>
      <c r="P909" s="363"/>
      <c r="Q909" s="363"/>
      <c r="R909" s="363"/>
      <c r="S909" s="363"/>
      <c r="T909" s="363"/>
      <c r="U909" s="363"/>
      <c r="V909" s="363"/>
      <c r="W909" s="363"/>
      <c r="X909" s="363"/>
      <c r="Y909" s="363"/>
      <c r="Z909" s="363"/>
    </row>
    <row r="910" spans="1:26" ht="23.25" customHeight="1">
      <c r="A910" s="301"/>
      <c r="B910" s="363"/>
      <c r="C910" s="363"/>
      <c r="D910" s="482"/>
      <c r="E910" s="482"/>
      <c r="F910" s="363"/>
      <c r="G910" s="363"/>
      <c r="H910" s="77"/>
      <c r="I910" s="300"/>
      <c r="J910" s="300"/>
      <c r="K910" s="77"/>
      <c r="L910" s="363"/>
      <c r="M910" s="363"/>
      <c r="N910" s="363"/>
      <c r="O910" s="363"/>
      <c r="P910" s="363"/>
      <c r="Q910" s="363"/>
      <c r="R910" s="363"/>
      <c r="S910" s="363"/>
      <c r="T910" s="363"/>
      <c r="U910" s="363"/>
      <c r="V910" s="363"/>
      <c r="W910" s="363"/>
      <c r="X910" s="363"/>
      <c r="Y910" s="363"/>
      <c r="Z910" s="363"/>
    </row>
    <row r="911" spans="1:26" ht="23.25" customHeight="1">
      <c r="A911" s="301"/>
      <c r="B911" s="363"/>
      <c r="C911" s="363"/>
      <c r="D911" s="482"/>
      <c r="E911" s="482"/>
      <c r="F911" s="363"/>
      <c r="G911" s="363"/>
      <c r="H911" s="77"/>
      <c r="I911" s="300"/>
      <c r="J911" s="300"/>
      <c r="K911" s="77"/>
      <c r="L911" s="363"/>
      <c r="M911" s="363"/>
      <c r="N911" s="363"/>
      <c r="O911" s="363"/>
      <c r="P911" s="363"/>
      <c r="Q911" s="363"/>
      <c r="R911" s="363"/>
      <c r="S911" s="363"/>
      <c r="T911" s="363"/>
      <c r="U911" s="363"/>
      <c r="V911" s="363"/>
      <c r="W911" s="363"/>
      <c r="X911" s="363"/>
      <c r="Y911" s="363"/>
      <c r="Z911" s="363"/>
    </row>
    <row r="912" spans="1:26" ht="23.25" customHeight="1">
      <c r="A912" s="301"/>
      <c r="B912" s="363"/>
      <c r="C912" s="363"/>
      <c r="D912" s="482"/>
      <c r="E912" s="482"/>
      <c r="F912" s="363"/>
      <c r="G912" s="363"/>
      <c r="H912" s="77"/>
      <c r="I912" s="300"/>
      <c r="J912" s="300"/>
      <c r="K912" s="77"/>
      <c r="L912" s="363"/>
      <c r="M912" s="363"/>
      <c r="N912" s="363"/>
      <c r="O912" s="363"/>
      <c r="P912" s="363"/>
      <c r="Q912" s="363"/>
      <c r="R912" s="363"/>
      <c r="S912" s="363"/>
      <c r="T912" s="363"/>
      <c r="U912" s="363"/>
      <c r="V912" s="363"/>
      <c r="W912" s="363"/>
      <c r="X912" s="363"/>
      <c r="Y912" s="363"/>
      <c r="Z912" s="363"/>
    </row>
    <row r="913" spans="1:26" ht="23.25" customHeight="1">
      <c r="A913" s="301"/>
      <c r="B913" s="363"/>
      <c r="C913" s="363"/>
      <c r="D913" s="482"/>
      <c r="E913" s="482"/>
      <c r="F913" s="363"/>
      <c r="G913" s="363"/>
      <c r="H913" s="77"/>
      <c r="I913" s="300"/>
      <c r="J913" s="300"/>
      <c r="K913" s="77"/>
      <c r="L913" s="363"/>
      <c r="M913" s="363"/>
      <c r="N913" s="363"/>
      <c r="O913" s="363"/>
      <c r="P913" s="363"/>
      <c r="Q913" s="363"/>
      <c r="R913" s="363"/>
      <c r="S913" s="363"/>
      <c r="T913" s="363"/>
      <c r="U913" s="363"/>
      <c r="V913" s="363"/>
      <c r="W913" s="363"/>
      <c r="X913" s="363"/>
      <c r="Y913" s="363"/>
      <c r="Z913" s="363"/>
    </row>
    <row r="914" spans="1:26" ht="23.25" customHeight="1">
      <c r="A914" s="301"/>
      <c r="B914" s="363"/>
      <c r="C914" s="363"/>
      <c r="D914" s="482"/>
      <c r="E914" s="482"/>
      <c r="F914" s="363"/>
      <c r="G914" s="363"/>
      <c r="H914" s="77"/>
      <c r="I914" s="300"/>
      <c r="J914" s="300"/>
      <c r="K914" s="77"/>
      <c r="L914" s="363"/>
      <c r="M914" s="363"/>
      <c r="N914" s="363"/>
      <c r="O914" s="363"/>
      <c r="P914" s="363"/>
      <c r="Q914" s="363"/>
      <c r="R914" s="363"/>
      <c r="S914" s="363"/>
      <c r="T914" s="363"/>
      <c r="U914" s="363"/>
      <c r="V914" s="363"/>
      <c r="W914" s="363"/>
      <c r="X914" s="363"/>
      <c r="Y914" s="363"/>
      <c r="Z914" s="363"/>
    </row>
    <row r="915" spans="1:26" ht="23.25" customHeight="1">
      <c r="A915" s="301"/>
      <c r="B915" s="363"/>
      <c r="C915" s="363"/>
      <c r="D915" s="482"/>
      <c r="E915" s="482"/>
      <c r="F915" s="363"/>
      <c r="G915" s="363"/>
      <c r="H915" s="77"/>
      <c r="I915" s="300"/>
      <c r="J915" s="300"/>
      <c r="K915" s="77"/>
      <c r="L915" s="363"/>
      <c r="M915" s="363"/>
      <c r="N915" s="363"/>
      <c r="O915" s="363"/>
      <c r="P915" s="363"/>
      <c r="Q915" s="363"/>
      <c r="R915" s="363"/>
      <c r="S915" s="363"/>
      <c r="T915" s="363"/>
      <c r="U915" s="363"/>
      <c r="V915" s="363"/>
      <c r="W915" s="363"/>
      <c r="X915" s="363"/>
      <c r="Y915" s="363"/>
      <c r="Z915" s="363"/>
    </row>
    <row r="916" spans="1:26" ht="23.25" customHeight="1">
      <c r="A916" s="301"/>
      <c r="B916" s="363"/>
      <c r="C916" s="363"/>
      <c r="D916" s="482"/>
      <c r="E916" s="482"/>
      <c r="F916" s="363"/>
      <c r="G916" s="363"/>
      <c r="H916" s="77"/>
      <c r="I916" s="300"/>
      <c r="J916" s="300"/>
      <c r="K916" s="77"/>
      <c r="L916" s="363"/>
      <c r="M916" s="363"/>
      <c r="N916" s="363"/>
      <c r="O916" s="363"/>
      <c r="P916" s="363"/>
      <c r="Q916" s="363"/>
      <c r="R916" s="363"/>
      <c r="S916" s="363"/>
      <c r="T916" s="363"/>
      <c r="U916" s="363"/>
      <c r="V916" s="363"/>
      <c r="W916" s="363"/>
      <c r="X916" s="363"/>
      <c r="Y916" s="363"/>
      <c r="Z916" s="363"/>
    </row>
    <row r="917" spans="1:26" ht="23.25" customHeight="1">
      <c r="A917" s="301"/>
      <c r="B917" s="363"/>
      <c r="C917" s="363"/>
      <c r="D917" s="482"/>
      <c r="E917" s="482"/>
      <c r="F917" s="363"/>
      <c r="G917" s="363"/>
      <c r="H917" s="77"/>
      <c r="I917" s="300"/>
      <c r="J917" s="300"/>
      <c r="K917" s="77"/>
      <c r="L917" s="363"/>
      <c r="M917" s="363"/>
      <c r="N917" s="363"/>
      <c r="O917" s="363"/>
      <c r="P917" s="363"/>
      <c r="Q917" s="363"/>
      <c r="R917" s="363"/>
      <c r="S917" s="363"/>
      <c r="T917" s="363"/>
      <c r="U917" s="363"/>
      <c r="V917" s="363"/>
      <c r="W917" s="363"/>
      <c r="X917" s="363"/>
      <c r="Y917" s="363"/>
      <c r="Z917" s="363"/>
    </row>
    <row r="918" spans="1:26" ht="23.25" customHeight="1">
      <c r="A918" s="301"/>
      <c r="B918" s="363"/>
      <c r="C918" s="363"/>
      <c r="D918" s="482"/>
      <c r="E918" s="482"/>
      <c r="F918" s="363"/>
      <c r="G918" s="363"/>
      <c r="H918" s="77"/>
      <c r="I918" s="300"/>
      <c r="J918" s="300"/>
      <c r="K918" s="77"/>
      <c r="L918" s="363"/>
      <c r="M918" s="363"/>
      <c r="N918" s="363"/>
      <c r="O918" s="363"/>
      <c r="P918" s="363"/>
      <c r="Q918" s="363"/>
      <c r="R918" s="363"/>
      <c r="S918" s="363"/>
      <c r="T918" s="363"/>
      <c r="U918" s="363"/>
      <c r="V918" s="363"/>
      <c r="W918" s="363"/>
      <c r="X918" s="363"/>
      <c r="Y918" s="363"/>
      <c r="Z918" s="363"/>
    </row>
    <row r="919" spans="1:26" ht="23.25" customHeight="1">
      <c r="A919" s="301"/>
      <c r="B919" s="363"/>
      <c r="C919" s="363"/>
      <c r="D919" s="482"/>
      <c r="E919" s="482"/>
      <c r="F919" s="363"/>
      <c r="G919" s="363"/>
      <c r="H919" s="77"/>
      <c r="I919" s="300"/>
      <c r="J919" s="300"/>
      <c r="K919" s="77"/>
      <c r="L919" s="363"/>
      <c r="M919" s="363"/>
      <c r="N919" s="363"/>
      <c r="O919" s="363"/>
      <c r="P919" s="363"/>
      <c r="Q919" s="363"/>
      <c r="R919" s="363"/>
      <c r="S919" s="363"/>
      <c r="T919" s="363"/>
      <c r="U919" s="363"/>
      <c r="V919" s="363"/>
      <c r="W919" s="363"/>
      <c r="X919" s="363"/>
      <c r="Y919" s="363"/>
      <c r="Z919" s="363"/>
    </row>
    <row r="920" spans="1:26" ht="23.25" customHeight="1">
      <c r="A920" s="301"/>
      <c r="B920" s="363"/>
      <c r="C920" s="363"/>
      <c r="D920" s="482"/>
      <c r="E920" s="482"/>
      <c r="F920" s="363"/>
      <c r="G920" s="363"/>
      <c r="H920" s="77"/>
      <c r="I920" s="300"/>
      <c r="J920" s="300"/>
      <c r="K920" s="77"/>
      <c r="L920" s="363"/>
      <c r="M920" s="363"/>
      <c r="N920" s="363"/>
      <c r="O920" s="363"/>
      <c r="P920" s="363"/>
      <c r="Q920" s="363"/>
      <c r="R920" s="363"/>
      <c r="S920" s="363"/>
      <c r="T920" s="363"/>
      <c r="U920" s="363"/>
      <c r="V920" s="363"/>
      <c r="W920" s="363"/>
      <c r="X920" s="363"/>
      <c r="Y920" s="363"/>
      <c r="Z920" s="363"/>
    </row>
    <row r="921" spans="1:26" ht="23.25" customHeight="1">
      <c r="A921" s="301"/>
      <c r="B921" s="363"/>
      <c r="C921" s="363"/>
      <c r="D921" s="482"/>
      <c r="E921" s="482"/>
      <c r="F921" s="363"/>
      <c r="G921" s="363"/>
      <c r="H921" s="77"/>
      <c r="I921" s="300"/>
      <c r="J921" s="300"/>
      <c r="K921" s="77"/>
      <c r="L921" s="363"/>
      <c r="M921" s="363"/>
      <c r="N921" s="363"/>
      <c r="O921" s="363"/>
      <c r="P921" s="363"/>
      <c r="Q921" s="363"/>
      <c r="R921" s="363"/>
      <c r="S921" s="363"/>
      <c r="T921" s="363"/>
      <c r="U921" s="363"/>
      <c r="V921" s="363"/>
      <c r="W921" s="363"/>
      <c r="X921" s="363"/>
      <c r="Y921" s="363"/>
      <c r="Z921" s="363"/>
    </row>
    <row r="922" spans="1:26" ht="23.25" customHeight="1">
      <c r="A922" s="301"/>
      <c r="B922" s="363"/>
      <c r="C922" s="363"/>
      <c r="D922" s="482"/>
      <c r="E922" s="482"/>
      <c r="F922" s="363"/>
      <c r="G922" s="363"/>
      <c r="H922" s="77"/>
      <c r="I922" s="300"/>
      <c r="J922" s="300"/>
      <c r="K922" s="77"/>
      <c r="L922" s="363"/>
      <c r="M922" s="363"/>
      <c r="N922" s="363"/>
      <c r="O922" s="363"/>
      <c r="P922" s="363"/>
      <c r="Q922" s="363"/>
      <c r="R922" s="363"/>
      <c r="S922" s="363"/>
      <c r="T922" s="363"/>
      <c r="U922" s="363"/>
      <c r="V922" s="363"/>
      <c r="W922" s="363"/>
      <c r="X922" s="363"/>
      <c r="Y922" s="363"/>
      <c r="Z922" s="363"/>
    </row>
    <row r="923" spans="1:26" ht="23.25" customHeight="1">
      <c r="A923" s="301"/>
      <c r="B923" s="363"/>
      <c r="C923" s="363"/>
      <c r="D923" s="482"/>
      <c r="E923" s="482"/>
      <c r="F923" s="363"/>
      <c r="G923" s="363"/>
      <c r="H923" s="77"/>
      <c r="I923" s="300"/>
      <c r="J923" s="300"/>
      <c r="K923" s="77"/>
      <c r="L923" s="363"/>
      <c r="M923" s="363"/>
      <c r="N923" s="363"/>
      <c r="O923" s="363"/>
      <c r="P923" s="363"/>
      <c r="Q923" s="363"/>
      <c r="R923" s="363"/>
      <c r="S923" s="363"/>
      <c r="T923" s="363"/>
      <c r="U923" s="363"/>
      <c r="V923" s="363"/>
      <c r="W923" s="363"/>
      <c r="X923" s="363"/>
      <c r="Y923" s="363"/>
      <c r="Z923" s="363"/>
    </row>
    <row r="924" spans="1:26" ht="23.25" customHeight="1">
      <c r="A924" s="301"/>
      <c r="B924" s="363"/>
      <c r="C924" s="363"/>
      <c r="D924" s="482"/>
      <c r="E924" s="482"/>
      <c r="F924" s="363"/>
      <c r="G924" s="363"/>
      <c r="H924" s="77"/>
      <c r="I924" s="300"/>
      <c r="J924" s="300"/>
      <c r="K924" s="77"/>
      <c r="L924" s="363"/>
      <c r="M924" s="363"/>
      <c r="N924" s="363"/>
      <c r="O924" s="363"/>
      <c r="P924" s="363"/>
      <c r="Q924" s="363"/>
      <c r="R924" s="363"/>
      <c r="S924" s="363"/>
      <c r="T924" s="363"/>
      <c r="U924" s="363"/>
      <c r="V924" s="363"/>
      <c r="W924" s="363"/>
      <c r="X924" s="363"/>
      <c r="Y924" s="363"/>
      <c r="Z924" s="363"/>
    </row>
    <row r="925" spans="1:26" ht="23.25" customHeight="1">
      <c r="A925" s="301"/>
      <c r="B925" s="363"/>
      <c r="C925" s="363"/>
      <c r="D925" s="482"/>
      <c r="E925" s="482"/>
      <c r="F925" s="363"/>
      <c r="G925" s="363"/>
      <c r="H925" s="77"/>
      <c r="I925" s="300"/>
      <c r="J925" s="300"/>
      <c r="K925" s="77"/>
      <c r="L925" s="363"/>
      <c r="M925" s="363"/>
      <c r="N925" s="363"/>
      <c r="O925" s="363"/>
      <c r="P925" s="363"/>
      <c r="Q925" s="363"/>
      <c r="R925" s="363"/>
      <c r="S925" s="363"/>
      <c r="T925" s="363"/>
      <c r="U925" s="363"/>
      <c r="V925" s="363"/>
      <c r="W925" s="363"/>
      <c r="X925" s="363"/>
      <c r="Y925" s="363"/>
      <c r="Z925" s="363"/>
    </row>
    <row r="926" spans="1:26" ht="23.25" customHeight="1">
      <c r="A926" s="301"/>
      <c r="B926" s="363"/>
      <c r="C926" s="363"/>
      <c r="D926" s="482"/>
      <c r="E926" s="482"/>
      <c r="F926" s="363"/>
      <c r="G926" s="363"/>
      <c r="H926" s="77"/>
      <c r="I926" s="300"/>
      <c r="J926" s="300"/>
      <c r="K926" s="77"/>
      <c r="L926" s="363"/>
      <c r="M926" s="363"/>
      <c r="N926" s="363"/>
      <c r="O926" s="363"/>
      <c r="P926" s="363"/>
      <c r="Q926" s="363"/>
      <c r="R926" s="363"/>
      <c r="S926" s="363"/>
      <c r="T926" s="363"/>
      <c r="U926" s="363"/>
      <c r="V926" s="363"/>
      <c r="W926" s="363"/>
      <c r="X926" s="363"/>
      <c r="Y926" s="363"/>
      <c r="Z926" s="363"/>
    </row>
    <row r="927" spans="1:26" ht="23.25" customHeight="1">
      <c r="A927" s="301"/>
      <c r="B927" s="363"/>
      <c r="C927" s="363"/>
      <c r="D927" s="482"/>
      <c r="E927" s="482"/>
      <c r="F927" s="363"/>
      <c r="G927" s="363"/>
      <c r="H927" s="77"/>
      <c r="I927" s="300"/>
      <c r="J927" s="300"/>
      <c r="K927" s="77"/>
      <c r="L927" s="363"/>
      <c r="M927" s="363"/>
      <c r="N927" s="363"/>
      <c r="O927" s="363"/>
      <c r="P927" s="363"/>
      <c r="Q927" s="363"/>
      <c r="R927" s="363"/>
      <c r="S927" s="363"/>
      <c r="T927" s="363"/>
      <c r="U927" s="363"/>
      <c r="V927" s="363"/>
      <c r="W927" s="363"/>
      <c r="X927" s="363"/>
      <c r="Y927" s="363"/>
      <c r="Z927" s="363"/>
    </row>
    <row r="928" spans="1:26" ht="23.25" customHeight="1">
      <c r="A928" s="301"/>
      <c r="B928" s="363"/>
      <c r="C928" s="363"/>
      <c r="D928" s="482"/>
      <c r="E928" s="482"/>
      <c r="F928" s="363"/>
      <c r="G928" s="363"/>
      <c r="H928" s="77"/>
      <c r="I928" s="300"/>
      <c r="J928" s="300"/>
      <c r="K928" s="77"/>
      <c r="L928" s="363"/>
      <c r="M928" s="363"/>
      <c r="N928" s="363"/>
      <c r="O928" s="363"/>
      <c r="P928" s="363"/>
      <c r="Q928" s="363"/>
      <c r="R928" s="363"/>
      <c r="S928" s="363"/>
      <c r="T928" s="363"/>
      <c r="U928" s="363"/>
      <c r="V928" s="363"/>
      <c r="W928" s="363"/>
      <c r="X928" s="363"/>
      <c r="Y928" s="363"/>
      <c r="Z928" s="363"/>
    </row>
    <row r="929" spans="1:26" ht="23.25" customHeight="1">
      <c r="A929" s="301"/>
      <c r="B929" s="363"/>
      <c r="C929" s="363"/>
      <c r="D929" s="482"/>
      <c r="E929" s="482"/>
      <c r="F929" s="363"/>
      <c r="G929" s="363"/>
      <c r="H929" s="77"/>
      <c r="I929" s="300"/>
      <c r="J929" s="300"/>
      <c r="K929" s="77"/>
      <c r="L929" s="363"/>
      <c r="M929" s="363"/>
      <c r="N929" s="363"/>
      <c r="O929" s="363"/>
      <c r="P929" s="363"/>
      <c r="Q929" s="363"/>
      <c r="R929" s="363"/>
      <c r="S929" s="363"/>
      <c r="T929" s="363"/>
      <c r="U929" s="363"/>
      <c r="V929" s="363"/>
      <c r="W929" s="363"/>
      <c r="X929" s="363"/>
      <c r="Y929" s="363"/>
      <c r="Z929" s="363"/>
    </row>
    <row r="930" spans="1:26" ht="23.25" customHeight="1">
      <c r="A930" s="301"/>
      <c r="B930" s="363"/>
      <c r="C930" s="363"/>
      <c r="D930" s="482"/>
      <c r="E930" s="482"/>
      <c r="F930" s="363"/>
      <c r="G930" s="363"/>
      <c r="H930" s="77"/>
      <c r="I930" s="300"/>
      <c r="J930" s="300"/>
      <c r="K930" s="77"/>
      <c r="L930" s="363"/>
      <c r="M930" s="363"/>
      <c r="N930" s="363"/>
      <c r="O930" s="363"/>
      <c r="P930" s="363"/>
      <c r="Q930" s="363"/>
      <c r="R930" s="363"/>
      <c r="S930" s="363"/>
      <c r="T930" s="363"/>
      <c r="U930" s="363"/>
      <c r="V930" s="363"/>
      <c r="W930" s="363"/>
      <c r="X930" s="363"/>
      <c r="Y930" s="363"/>
      <c r="Z930" s="363"/>
    </row>
    <row r="931" spans="1:26" ht="23.25" customHeight="1">
      <c r="A931" s="301"/>
      <c r="B931" s="363"/>
      <c r="C931" s="363"/>
      <c r="D931" s="482"/>
      <c r="E931" s="482"/>
      <c r="F931" s="363"/>
      <c r="G931" s="363"/>
      <c r="H931" s="77"/>
      <c r="I931" s="300"/>
      <c r="J931" s="300"/>
      <c r="K931" s="77"/>
      <c r="L931" s="363"/>
      <c r="M931" s="363"/>
      <c r="N931" s="363"/>
      <c r="O931" s="363"/>
      <c r="P931" s="363"/>
      <c r="Q931" s="363"/>
      <c r="R931" s="363"/>
      <c r="S931" s="363"/>
      <c r="T931" s="363"/>
      <c r="U931" s="363"/>
      <c r="V931" s="363"/>
      <c r="W931" s="363"/>
      <c r="X931" s="363"/>
      <c r="Y931" s="363"/>
      <c r="Z931" s="363"/>
    </row>
    <row r="932" spans="1:26" ht="23.25" customHeight="1">
      <c r="A932" s="301"/>
      <c r="B932" s="363"/>
      <c r="C932" s="363"/>
      <c r="D932" s="482"/>
      <c r="E932" s="482"/>
      <c r="F932" s="363"/>
      <c r="G932" s="363"/>
      <c r="H932" s="77"/>
      <c r="I932" s="300"/>
      <c r="J932" s="300"/>
      <c r="K932" s="77"/>
      <c r="L932" s="363"/>
      <c r="M932" s="363"/>
      <c r="N932" s="363"/>
      <c r="O932" s="363"/>
      <c r="P932" s="363"/>
      <c r="Q932" s="363"/>
      <c r="R932" s="363"/>
      <c r="S932" s="363"/>
      <c r="T932" s="363"/>
      <c r="U932" s="363"/>
      <c r="V932" s="363"/>
      <c r="W932" s="363"/>
      <c r="X932" s="363"/>
      <c r="Y932" s="363"/>
      <c r="Z932" s="363"/>
    </row>
    <row r="933" spans="1:26" ht="23.25" customHeight="1">
      <c r="A933" s="301"/>
      <c r="B933" s="363"/>
      <c r="C933" s="363"/>
      <c r="D933" s="482"/>
      <c r="E933" s="482"/>
      <c r="F933" s="363"/>
      <c r="G933" s="363"/>
      <c r="H933" s="77"/>
      <c r="I933" s="300"/>
      <c r="J933" s="300"/>
      <c r="K933" s="77"/>
      <c r="L933" s="363"/>
      <c r="M933" s="363"/>
      <c r="N933" s="363"/>
      <c r="O933" s="363"/>
      <c r="P933" s="363"/>
      <c r="Q933" s="363"/>
      <c r="R933" s="363"/>
      <c r="S933" s="363"/>
      <c r="T933" s="363"/>
      <c r="U933" s="363"/>
      <c r="V933" s="363"/>
      <c r="W933" s="363"/>
      <c r="X933" s="363"/>
      <c r="Y933" s="363"/>
      <c r="Z933" s="363"/>
    </row>
    <row r="934" spans="1:26" ht="23.25" customHeight="1">
      <c r="A934" s="301"/>
      <c r="B934" s="363"/>
      <c r="C934" s="363"/>
      <c r="D934" s="482"/>
      <c r="E934" s="482"/>
      <c r="F934" s="363"/>
      <c r="G934" s="363"/>
      <c r="H934" s="77"/>
      <c r="I934" s="300"/>
      <c r="J934" s="300"/>
      <c r="K934" s="77"/>
      <c r="L934" s="363"/>
      <c r="M934" s="363"/>
      <c r="N934" s="363"/>
      <c r="O934" s="363"/>
      <c r="P934" s="363"/>
      <c r="Q934" s="363"/>
      <c r="R934" s="363"/>
      <c r="S934" s="363"/>
      <c r="T934" s="363"/>
      <c r="U934" s="363"/>
      <c r="V934" s="363"/>
      <c r="W934" s="363"/>
      <c r="X934" s="363"/>
      <c r="Y934" s="363"/>
      <c r="Z934" s="363"/>
    </row>
    <row r="935" spans="1:26" ht="23.25" customHeight="1">
      <c r="A935" s="301"/>
      <c r="B935" s="363"/>
      <c r="C935" s="363"/>
      <c r="D935" s="482"/>
      <c r="E935" s="482"/>
      <c r="F935" s="363"/>
      <c r="G935" s="363"/>
      <c r="H935" s="77"/>
      <c r="I935" s="300"/>
      <c r="J935" s="300"/>
      <c r="K935" s="77"/>
      <c r="L935" s="363"/>
      <c r="M935" s="363"/>
      <c r="N935" s="363"/>
      <c r="O935" s="363"/>
      <c r="P935" s="363"/>
      <c r="Q935" s="363"/>
      <c r="R935" s="363"/>
      <c r="S935" s="363"/>
      <c r="T935" s="363"/>
      <c r="U935" s="363"/>
      <c r="V935" s="363"/>
      <c r="W935" s="363"/>
      <c r="X935" s="363"/>
      <c r="Y935" s="363"/>
      <c r="Z935" s="363"/>
    </row>
    <row r="936" spans="1:26" ht="23.25" customHeight="1">
      <c r="A936" s="301"/>
      <c r="B936" s="363"/>
      <c r="C936" s="363"/>
      <c r="D936" s="482"/>
      <c r="E936" s="482"/>
      <c r="F936" s="363"/>
      <c r="G936" s="363"/>
      <c r="H936" s="77"/>
      <c r="I936" s="300"/>
      <c r="J936" s="300"/>
      <c r="K936" s="77"/>
      <c r="L936" s="363"/>
      <c r="M936" s="363"/>
      <c r="N936" s="363"/>
      <c r="O936" s="363"/>
      <c r="P936" s="363"/>
      <c r="Q936" s="363"/>
      <c r="R936" s="363"/>
      <c r="S936" s="363"/>
      <c r="T936" s="363"/>
      <c r="U936" s="363"/>
      <c r="V936" s="363"/>
      <c r="W936" s="363"/>
      <c r="X936" s="363"/>
      <c r="Y936" s="363"/>
      <c r="Z936" s="363"/>
    </row>
    <row r="937" spans="1:26" ht="23.25" customHeight="1">
      <c r="A937" s="301"/>
      <c r="B937" s="363"/>
      <c r="C937" s="363"/>
      <c r="D937" s="482"/>
      <c r="E937" s="482"/>
      <c r="F937" s="363"/>
      <c r="G937" s="363"/>
      <c r="H937" s="77"/>
      <c r="I937" s="300"/>
      <c r="J937" s="300"/>
      <c r="K937" s="77"/>
      <c r="L937" s="363"/>
      <c r="M937" s="363"/>
      <c r="N937" s="363"/>
      <c r="O937" s="363"/>
      <c r="P937" s="363"/>
      <c r="Q937" s="363"/>
      <c r="R937" s="363"/>
      <c r="S937" s="363"/>
      <c r="T937" s="363"/>
      <c r="U937" s="363"/>
      <c r="V937" s="363"/>
      <c r="W937" s="363"/>
      <c r="X937" s="363"/>
      <c r="Y937" s="363"/>
      <c r="Z937" s="363"/>
    </row>
    <row r="938" spans="1:26" ht="23.25" customHeight="1">
      <c r="A938" s="301"/>
      <c r="B938" s="363"/>
      <c r="C938" s="363"/>
      <c r="D938" s="482"/>
      <c r="E938" s="482"/>
      <c r="F938" s="363"/>
      <c r="G938" s="363"/>
      <c r="H938" s="77"/>
      <c r="I938" s="300"/>
      <c r="J938" s="300"/>
      <c r="K938" s="77"/>
      <c r="L938" s="363"/>
      <c r="M938" s="363"/>
      <c r="N938" s="363"/>
      <c r="O938" s="363"/>
      <c r="P938" s="363"/>
      <c r="Q938" s="363"/>
      <c r="R938" s="363"/>
      <c r="S938" s="363"/>
      <c r="T938" s="363"/>
      <c r="U938" s="363"/>
      <c r="V938" s="363"/>
      <c r="W938" s="363"/>
      <c r="X938" s="363"/>
      <c r="Y938" s="363"/>
      <c r="Z938" s="363"/>
    </row>
    <row r="939" spans="1:26" ht="23.25" customHeight="1">
      <c r="A939" s="301"/>
      <c r="B939" s="363"/>
      <c r="C939" s="363"/>
      <c r="D939" s="482"/>
      <c r="E939" s="482"/>
      <c r="F939" s="363"/>
      <c r="G939" s="363"/>
      <c r="H939" s="77"/>
      <c r="I939" s="300"/>
      <c r="J939" s="300"/>
      <c r="K939" s="77"/>
      <c r="L939" s="363"/>
      <c r="M939" s="363"/>
      <c r="N939" s="363"/>
      <c r="O939" s="363"/>
      <c r="P939" s="363"/>
      <c r="Q939" s="363"/>
      <c r="R939" s="363"/>
      <c r="S939" s="363"/>
      <c r="T939" s="363"/>
      <c r="U939" s="363"/>
      <c r="V939" s="363"/>
      <c r="W939" s="363"/>
      <c r="X939" s="363"/>
      <c r="Y939" s="363"/>
      <c r="Z939" s="363"/>
    </row>
    <row r="940" spans="1:26" ht="23.25" customHeight="1">
      <c r="A940" s="301"/>
      <c r="B940" s="363"/>
      <c r="C940" s="363"/>
      <c r="D940" s="482"/>
      <c r="E940" s="482"/>
      <c r="F940" s="363"/>
      <c r="G940" s="363"/>
      <c r="H940" s="77"/>
      <c r="I940" s="300"/>
      <c r="J940" s="300"/>
      <c r="K940" s="77"/>
      <c r="L940" s="363"/>
      <c r="M940" s="363"/>
      <c r="N940" s="363"/>
      <c r="O940" s="363"/>
      <c r="P940" s="363"/>
      <c r="Q940" s="363"/>
      <c r="R940" s="363"/>
      <c r="S940" s="363"/>
      <c r="T940" s="363"/>
      <c r="U940" s="363"/>
      <c r="V940" s="363"/>
      <c r="W940" s="363"/>
      <c r="X940" s="363"/>
      <c r="Y940" s="363"/>
      <c r="Z940" s="363"/>
    </row>
    <row r="941" spans="1:26" ht="23.25" customHeight="1">
      <c r="A941" s="301"/>
      <c r="B941" s="363"/>
      <c r="C941" s="363"/>
      <c r="D941" s="482"/>
      <c r="E941" s="482"/>
      <c r="F941" s="363"/>
      <c r="G941" s="363"/>
      <c r="H941" s="77"/>
      <c r="I941" s="300"/>
      <c r="J941" s="300"/>
      <c r="K941" s="77"/>
      <c r="L941" s="363"/>
      <c r="M941" s="363"/>
      <c r="N941" s="363"/>
      <c r="O941" s="363"/>
      <c r="P941" s="363"/>
      <c r="Q941" s="363"/>
      <c r="R941" s="363"/>
      <c r="S941" s="363"/>
      <c r="T941" s="363"/>
      <c r="U941" s="363"/>
      <c r="V941" s="363"/>
      <c r="W941" s="363"/>
      <c r="X941" s="363"/>
      <c r="Y941" s="363"/>
      <c r="Z941" s="363"/>
    </row>
    <row r="942" spans="1:26" ht="23.25" customHeight="1">
      <c r="A942" s="301"/>
      <c r="B942" s="363"/>
      <c r="C942" s="363"/>
      <c r="D942" s="482"/>
      <c r="E942" s="482"/>
      <c r="F942" s="363"/>
      <c r="G942" s="363"/>
      <c r="H942" s="77"/>
      <c r="I942" s="300"/>
      <c r="J942" s="300"/>
      <c r="K942" s="77"/>
      <c r="L942" s="363"/>
      <c r="M942" s="363"/>
      <c r="N942" s="363"/>
      <c r="O942" s="363"/>
      <c r="P942" s="363"/>
      <c r="Q942" s="363"/>
      <c r="R942" s="363"/>
      <c r="S942" s="363"/>
      <c r="T942" s="363"/>
      <c r="U942" s="363"/>
      <c r="V942" s="363"/>
      <c r="W942" s="363"/>
      <c r="X942" s="363"/>
      <c r="Y942" s="363"/>
      <c r="Z942" s="363"/>
    </row>
    <row r="943" spans="1:26" ht="23.25" customHeight="1">
      <c r="A943" s="301"/>
      <c r="B943" s="363"/>
      <c r="C943" s="363"/>
      <c r="D943" s="482"/>
      <c r="E943" s="482"/>
      <c r="F943" s="363"/>
      <c r="G943" s="363"/>
      <c r="H943" s="77"/>
      <c r="I943" s="300"/>
      <c r="J943" s="300"/>
      <c r="K943" s="77"/>
      <c r="L943" s="363"/>
      <c r="M943" s="363"/>
      <c r="N943" s="363"/>
      <c r="O943" s="363"/>
      <c r="P943" s="363"/>
      <c r="Q943" s="363"/>
      <c r="R943" s="363"/>
      <c r="S943" s="363"/>
      <c r="T943" s="363"/>
      <c r="U943" s="363"/>
      <c r="V943" s="363"/>
      <c r="W943" s="363"/>
      <c r="X943" s="363"/>
      <c r="Y943" s="363"/>
      <c r="Z943" s="363"/>
    </row>
    <row r="944" spans="1:26" ht="23.25" customHeight="1">
      <c r="A944" s="301"/>
      <c r="B944" s="363"/>
      <c r="C944" s="363"/>
      <c r="D944" s="482"/>
      <c r="E944" s="482"/>
      <c r="F944" s="363"/>
      <c r="G944" s="363"/>
      <c r="H944" s="77"/>
      <c r="I944" s="300"/>
      <c r="J944" s="300"/>
      <c r="K944" s="77"/>
      <c r="L944" s="363"/>
      <c r="M944" s="363"/>
      <c r="N944" s="363"/>
      <c r="O944" s="363"/>
      <c r="P944" s="363"/>
      <c r="Q944" s="363"/>
      <c r="R944" s="363"/>
      <c r="S944" s="363"/>
      <c r="T944" s="363"/>
      <c r="U944" s="363"/>
      <c r="V944" s="363"/>
      <c r="W944" s="363"/>
      <c r="X944" s="363"/>
      <c r="Y944" s="363"/>
      <c r="Z944" s="363"/>
    </row>
    <row r="945" spans="1:26" ht="23.25" customHeight="1">
      <c r="A945" s="301"/>
      <c r="B945" s="363"/>
      <c r="C945" s="363"/>
      <c r="D945" s="482"/>
      <c r="E945" s="482"/>
      <c r="F945" s="363"/>
      <c r="G945" s="363"/>
      <c r="H945" s="77"/>
      <c r="I945" s="300"/>
      <c r="J945" s="300"/>
      <c r="K945" s="77"/>
      <c r="L945" s="363"/>
      <c r="M945" s="363"/>
      <c r="N945" s="363"/>
      <c r="O945" s="363"/>
      <c r="P945" s="363"/>
      <c r="Q945" s="363"/>
      <c r="R945" s="363"/>
      <c r="S945" s="363"/>
      <c r="T945" s="363"/>
      <c r="U945" s="363"/>
      <c r="V945" s="363"/>
      <c r="W945" s="363"/>
      <c r="X945" s="363"/>
      <c r="Y945" s="363"/>
      <c r="Z945" s="363"/>
    </row>
    <row r="946" spans="1:26" ht="23.25" customHeight="1">
      <c r="A946" s="301"/>
      <c r="B946" s="363"/>
      <c r="C946" s="363"/>
      <c r="D946" s="482"/>
      <c r="E946" s="482"/>
      <c r="F946" s="363"/>
      <c r="G946" s="363"/>
      <c r="H946" s="77"/>
      <c r="I946" s="300"/>
      <c r="J946" s="300"/>
      <c r="K946" s="77"/>
      <c r="L946" s="363"/>
      <c r="M946" s="363"/>
      <c r="N946" s="363"/>
      <c r="O946" s="363"/>
      <c r="P946" s="363"/>
      <c r="Q946" s="363"/>
      <c r="R946" s="363"/>
      <c r="S946" s="363"/>
      <c r="T946" s="363"/>
      <c r="U946" s="363"/>
      <c r="V946" s="363"/>
      <c r="W946" s="363"/>
      <c r="X946" s="363"/>
      <c r="Y946" s="363"/>
      <c r="Z946" s="363"/>
    </row>
    <row r="947" spans="1:26" ht="23.25" customHeight="1">
      <c r="A947" s="301"/>
      <c r="B947" s="363"/>
      <c r="C947" s="363"/>
      <c r="D947" s="482"/>
      <c r="E947" s="482"/>
      <c r="F947" s="363"/>
      <c r="G947" s="363"/>
      <c r="H947" s="77"/>
      <c r="I947" s="300"/>
      <c r="J947" s="300"/>
      <c r="K947" s="77"/>
      <c r="L947" s="363"/>
      <c r="M947" s="363"/>
      <c r="N947" s="363"/>
      <c r="O947" s="363"/>
      <c r="P947" s="363"/>
      <c r="Q947" s="363"/>
      <c r="R947" s="363"/>
      <c r="S947" s="363"/>
      <c r="T947" s="363"/>
      <c r="U947" s="363"/>
      <c r="V947" s="363"/>
      <c r="W947" s="363"/>
      <c r="X947" s="363"/>
      <c r="Y947" s="363"/>
      <c r="Z947" s="363"/>
    </row>
    <row r="948" spans="1:26" ht="23.25" customHeight="1">
      <c r="A948" s="301"/>
      <c r="B948" s="363"/>
      <c r="C948" s="363"/>
      <c r="D948" s="482"/>
      <c r="E948" s="482"/>
      <c r="F948" s="363"/>
      <c r="G948" s="363"/>
      <c r="H948" s="77"/>
      <c r="I948" s="300"/>
      <c r="J948" s="300"/>
      <c r="K948" s="77"/>
      <c r="L948" s="363"/>
      <c r="M948" s="363"/>
      <c r="N948" s="363"/>
      <c r="O948" s="363"/>
      <c r="P948" s="363"/>
      <c r="Q948" s="363"/>
      <c r="R948" s="363"/>
      <c r="S948" s="363"/>
      <c r="T948" s="363"/>
      <c r="U948" s="363"/>
      <c r="V948" s="363"/>
      <c r="W948" s="363"/>
      <c r="X948" s="363"/>
      <c r="Y948" s="363"/>
      <c r="Z948" s="363"/>
    </row>
    <row r="949" spans="1:26" ht="23.25" customHeight="1">
      <c r="A949" s="301"/>
      <c r="B949" s="363"/>
      <c r="C949" s="363"/>
      <c r="D949" s="482"/>
      <c r="E949" s="482"/>
      <c r="F949" s="363"/>
      <c r="G949" s="363"/>
      <c r="H949" s="77"/>
      <c r="I949" s="300"/>
      <c r="J949" s="300"/>
      <c r="K949" s="77"/>
      <c r="L949" s="363"/>
      <c r="M949" s="363"/>
      <c r="N949" s="363"/>
      <c r="O949" s="363"/>
      <c r="P949" s="363"/>
      <c r="Q949" s="363"/>
      <c r="R949" s="363"/>
      <c r="S949" s="363"/>
      <c r="T949" s="363"/>
      <c r="U949" s="363"/>
      <c r="V949" s="363"/>
      <c r="W949" s="363"/>
      <c r="X949" s="363"/>
      <c r="Y949" s="363"/>
      <c r="Z949" s="363"/>
    </row>
    <row r="950" spans="1:26" ht="23.25" customHeight="1">
      <c r="A950" s="301"/>
      <c r="B950" s="363"/>
      <c r="C950" s="363"/>
      <c r="D950" s="482"/>
      <c r="E950" s="482"/>
      <c r="F950" s="363"/>
      <c r="G950" s="363"/>
      <c r="H950" s="77"/>
      <c r="I950" s="300"/>
      <c r="J950" s="300"/>
      <c r="K950" s="77"/>
      <c r="L950" s="363"/>
      <c r="M950" s="363"/>
      <c r="N950" s="363"/>
      <c r="O950" s="363"/>
      <c r="P950" s="363"/>
      <c r="Q950" s="363"/>
      <c r="R950" s="363"/>
      <c r="S950" s="363"/>
      <c r="T950" s="363"/>
      <c r="U950" s="363"/>
      <c r="V950" s="363"/>
      <c r="W950" s="363"/>
      <c r="X950" s="363"/>
      <c r="Y950" s="363"/>
      <c r="Z950" s="363"/>
    </row>
    <row r="951" spans="1:26" ht="23.25" customHeight="1">
      <c r="A951" s="301"/>
      <c r="B951" s="363"/>
      <c r="C951" s="363"/>
      <c r="D951" s="482"/>
      <c r="E951" s="482"/>
      <c r="F951" s="363"/>
      <c r="G951" s="363"/>
      <c r="H951" s="77"/>
      <c r="I951" s="300"/>
      <c r="J951" s="300"/>
      <c r="K951" s="77"/>
      <c r="L951" s="363"/>
      <c r="M951" s="363"/>
      <c r="N951" s="363"/>
      <c r="O951" s="363"/>
      <c r="P951" s="363"/>
      <c r="Q951" s="363"/>
      <c r="R951" s="363"/>
      <c r="S951" s="363"/>
      <c r="T951" s="363"/>
      <c r="U951" s="363"/>
      <c r="V951" s="363"/>
      <c r="W951" s="363"/>
      <c r="X951" s="363"/>
      <c r="Y951" s="363"/>
      <c r="Z951" s="363"/>
    </row>
    <row r="952" spans="1:26" ht="23.25" customHeight="1">
      <c r="A952" s="301"/>
      <c r="B952" s="363"/>
      <c r="C952" s="363"/>
      <c r="D952" s="482"/>
      <c r="E952" s="482"/>
      <c r="F952" s="363"/>
      <c r="G952" s="363"/>
      <c r="H952" s="77"/>
      <c r="I952" s="300"/>
      <c r="J952" s="300"/>
      <c r="K952" s="77"/>
      <c r="L952" s="363"/>
      <c r="M952" s="363"/>
      <c r="N952" s="363"/>
      <c r="O952" s="363"/>
      <c r="P952" s="363"/>
      <c r="Q952" s="363"/>
      <c r="R952" s="363"/>
      <c r="S952" s="363"/>
      <c r="T952" s="363"/>
      <c r="U952" s="363"/>
      <c r="V952" s="363"/>
      <c r="W952" s="363"/>
      <c r="X952" s="363"/>
      <c r="Y952" s="363"/>
      <c r="Z952" s="363"/>
    </row>
    <row r="953" spans="1:26" ht="23.25" customHeight="1">
      <c r="A953" s="301"/>
      <c r="B953" s="363"/>
      <c r="C953" s="363"/>
      <c r="D953" s="482"/>
      <c r="E953" s="482"/>
      <c r="F953" s="363"/>
      <c r="G953" s="363"/>
      <c r="H953" s="77"/>
      <c r="I953" s="300"/>
      <c r="J953" s="300"/>
      <c r="K953" s="77"/>
      <c r="L953" s="363"/>
      <c r="M953" s="363"/>
      <c r="N953" s="363"/>
      <c r="O953" s="363"/>
      <c r="P953" s="363"/>
      <c r="Q953" s="363"/>
      <c r="R953" s="363"/>
      <c r="S953" s="363"/>
      <c r="T953" s="363"/>
      <c r="U953" s="363"/>
      <c r="V953" s="363"/>
      <c r="W953" s="363"/>
      <c r="X953" s="363"/>
      <c r="Y953" s="363"/>
      <c r="Z953" s="363"/>
    </row>
    <row r="954" spans="1:26" ht="23.25" customHeight="1">
      <c r="A954" s="301"/>
      <c r="B954" s="363"/>
      <c r="C954" s="363"/>
      <c r="D954" s="482"/>
      <c r="E954" s="482"/>
      <c r="F954" s="363"/>
      <c r="G954" s="363"/>
      <c r="H954" s="77"/>
      <c r="I954" s="300"/>
      <c r="J954" s="300"/>
      <c r="K954" s="77"/>
      <c r="L954" s="363"/>
      <c r="M954" s="363"/>
      <c r="N954" s="363"/>
      <c r="O954" s="363"/>
      <c r="P954" s="363"/>
      <c r="Q954" s="363"/>
      <c r="R954" s="363"/>
      <c r="S954" s="363"/>
      <c r="T954" s="363"/>
      <c r="U954" s="363"/>
      <c r="V954" s="363"/>
      <c r="W954" s="363"/>
      <c r="X954" s="363"/>
      <c r="Y954" s="363"/>
      <c r="Z954" s="363"/>
    </row>
    <row r="955" spans="1:26" ht="23.25" customHeight="1">
      <c r="A955" s="301"/>
      <c r="B955" s="363"/>
      <c r="C955" s="363"/>
      <c r="D955" s="482"/>
      <c r="E955" s="482"/>
      <c r="F955" s="363"/>
      <c r="G955" s="363"/>
      <c r="H955" s="77"/>
      <c r="I955" s="300"/>
      <c r="J955" s="300"/>
      <c r="K955" s="77"/>
      <c r="L955" s="363"/>
      <c r="M955" s="363"/>
      <c r="N955" s="363"/>
      <c r="O955" s="363"/>
      <c r="P955" s="363"/>
      <c r="Q955" s="363"/>
      <c r="R955" s="363"/>
      <c r="S955" s="363"/>
      <c r="T955" s="363"/>
      <c r="U955" s="363"/>
      <c r="V955" s="363"/>
      <c r="W955" s="363"/>
      <c r="X955" s="363"/>
      <c r="Y955" s="363"/>
      <c r="Z955" s="363"/>
    </row>
    <row r="956" spans="1:26" ht="23.25" customHeight="1">
      <c r="A956" s="301"/>
      <c r="B956" s="363"/>
      <c r="C956" s="363"/>
      <c r="D956" s="482"/>
      <c r="E956" s="482"/>
      <c r="F956" s="363"/>
      <c r="G956" s="363"/>
      <c r="H956" s="77"/>
      <c r="I956" s="300"/>
      <c r="J956" s="300"/>
      <c r="K956" s="77"/>
      <c r="L956" s="363"/>
      <c r="M956" s="363"/>
      <c r="N956" s="363"/>
      <c r="O956" s="363"/>
      <c r="P956" s="363"/>
      <c r="Q956" s="363"/>
      <c r="R956" s="363"/>
      <c r="S956" s="363"/>
      <c r="T956" s="363"/>
      <c r="U956" s="363"/>
      <c r="V956" s="363"/>
      <c r="W956" s="363"/>
      <c r="X956" s="363"/>
      <c r="Y956" s="363"/>
      <c r="Z956" s="363"/>
    </row>
    <row r="957" spans="1:26" ht="23.25" customHeight="1">
      <c r="A957" s="301"/>
      <c r="B957" s="363"/>
      <c r="C957" s="363"/>
      <c r="D957" s="482"/>
      <c r="E957" s="482"/>
      <c r="F957" s="363"/>
      <c r="G957" s="363"/>
      <c r="H957" s="77"/>
      <c r="I957" s="300"/>
      <c r="J957" s="300"/>
      <c r="K957" s="77"/>
      <c r="L957" s="363"/>
      <c r="M957" s="363"/>
      <c r="N957" s="363"/>
      <c r="O957" s="363"/>
      <c r="P957" s="363"/>
      <c r="Q957" s="363"/>
      <c r="R957" s="363"/>
      <c r="S957" s="363"/>
      <c r="T957" s="363"/>
      <c r="U957" s="363"/>
      <c r="V957" s="363"/>
      <c r="W957" s="363"/>
      <c r="X957" s="363"/>
      <c r="Y957" s="363"/>
      <c r="Z957" s="363"/>
    </row>
    <row r="958" spans="1:26" ht="23.25" customHeight="1">
      <c r="A958" s="301"/>
      <c r="B958" s="363"/>
      <c r="C958" s="363"/>
      <c r="D958" s="482"/>
      <c r="E958" s="482"/>
      <c r="F958" s="363"/>
      <c r="G958" s="363"/>
      <c r="H958" s="77"/>
      <c r="I958" s="300"/>
      <c r="J958" s="300"/>
      <c r="K958" s="77"/>
      <c r="L958" s="363"/>
      <c r="M958" s="363"/>
      <c r="N958" s="363"/>
      <c r="O958" s="363"/>
      <c r="P958" s="363"/>
      <c r="Q958" s="363"/>
      <c r="R958" s="363"/>
      <c r="S958" s="363"/>
      <c r="T958" s="363"/>
      <c r="U958" s="363"/>
      <c r="V958" s="363"/>
      <c r="W958" s="363"/>
      <c r="X958" s="363"/>
      <c r="Y958" s="363"/>
      <c r="Z958" s="363"/>
    </row>
    <row r="959" spans="1:26" ht="23.25" customHeight="1">
      <c r="A959" s="301"/>
      <c r="B959" s="363"/>
      <c r="C959" s="363"/>
      <c r="D959" s="482"/>
      <c r="E959" s="482"/>
      <c r="F959" s="363"/>
      <c r="G959" s="363"/>
      <c r="H959" s="77"/>
      <c r="I959" s="300"/>
      <c r="J959" s="300"/>
      <c r="K959" s="77"/>
      <c r="L959" s="363"/>
      <c r="M959" s="363"/>
      <c r="N959" s="363"/>
      <c r="O959" s="363"/>
      <c r="P959" s="363"/>
      <c r="Q959" s="363"/>
      <c r="R959" s="363"/>
      <c r="S959" s="363"/>
      <c r="T959" s="363"/>
      <c r="U959" s="363"/>
      <c r="V959" s="363"/>
      <c r="W959" s="363"/>
      <c r="X959" s="363"/>
      <c r="Y959" s="363"/>
      <c r="Z959" s="363"/>
    </row>
    <row r="960" spans="1:26" ht="23.25" customHeight="1">
      <c r="A960" s="301"/>
      <c r="B960" s="363"/>
      <c r="C960" s="363"/>
      <c r="D960" s="482"/>
      <c r="E960" s="482"/>
      <c r="F960" s="363"/>
      <c r="G960" s="363"/>
      <c r="H960" s="77"/>
      <c r="I960" s="300"/>
      <c r="J960" s="300"/>
      <c r="K960" s="77"/>
      <c r="L960" s="363"/>
      <c r="M960" s="363"/>
      <c r="N960" s="363"/>
      <c r="O960" s="363"/>
      <c r="P960" s="363"/>
      <c r="Q960" s="363"/>
      <c r="R960" s="363"/>
      <c r="S960" s="363"/>
      <c r="T960" s="363"/>
      <c r="U960" s="363"/>
      <c r="V960" s="363"/>
      <c r="W960" s="363"/>
      <c r="X960" s="363"/>
      <c r="Y960" s="363"/>
      <c r="Z960" s="363"/>
    </row>
    <row r="961" spans="1:26" ht="23.25" customHeight="1">
      <c r="A961" s="301"/>
      <c r="B961" s="363"/>
      <c r="C961" s="363"/>
      <c r="D961" s="482"/>
      <c r="E961" s="482"/>
      <c r="F961" s="363"/>
      <c r="G961" s="363"/>
      <c r="H961" s="77"/>
      <c r="I961" s="300"/>
      <c r="J961" s="300"/>
      <c r="K961" s="77"/>
      <c r="L961" s="363"/>
      <c r="M961" s="363"/>
      <c r="N961" s="363"/>
      <c r="O961" s="363"/>
      <c r="P961" s="363"/>
      <c r="Q961" s="363"/>
      <c r="R961" s="363"/>
      <c r="S961" s="363"/>
      <c r="T961" s="363"/>
      <c r="U961" s="363"/>
      <c r="V961" s="363"/>
      <c r="W961" s="363"/>
      <c r="X961" s="363"/>
      <c r="Y961" s="363"/>
      <c r="Z961" s="363"/>
    </row>
    <row r="962" spans="1:26" ht="23.25" customHeight="1">
      <c r="A962" s="301"/>
      <c r="B962" s="363"/>
      <c r="C962" s="363"/>
      <c r="D962" s="482"/>
      <c r="E962" s="482"/>
      <c r="F962" s="363"/>
      <c r="G962" s="363"/>
      <c r="H962" s="77"/>
      <c r="I962" s="300"/>
      <c r="J962" s="300"/>
      <c r="K962" s="77"/>
      <c r="L962" s="363"/>
      <c r="M962" s="363"/>
      <c r="N962" s="363"/>
      <c r="O962" s="363"/>
      <c r="P962" s="363"/>
      <c r="Q962" s="363"/>
      <c r="R962" s="363"/>
      <c r="S962" s="363"/>
      <c r="T962" s="363"/>
      <c r="U962" s="363"/>
      <c r="V962" s="363"/>
      <c r="W962" s="363"/>
      <c r="X962" s="363"/>
      <c r="Y962" s="363"/>
      <c r="Z962" s="363"/>
    </row>
    <row r="963" spans="1:26" ht="23.25" customHeight="1">
      <c r="A963" s="301"/>
      <c r="B963" s="363"/>
      <c r="C963" s="363"/>
      <c r="D963" s="482"/>
      <c r="E963" s="482"/>
      <c r="F963" s="363"/>
      <c r="G963" s="363"/>
      <c r="H963" s="77"/>
      <c r="I963" s="300"/>
      <c r="J963" s="300"/>
      <c r="K963" s="77"/>
      <c r="L963" s="363"/>
      <c r="M963" s="363"/>
      <c r="N963" s="363"/>
      <c r="O963" s="363"/>
      <c r="P963" s="363"/>
      <c r="Q963" s="363"/>
      <c r="R963" s="363"/>
      <c r="S963" s="363"/>
      <c r="T963" s="363"/>
      <c r="U963" s="363"/>
      <c r="V963" s="363"/>
      <c r="W963" s="363"/>
      <c r="X963" s="363"/>
      <c r="Y963" s="363"/>
      <c r="Z963" s="363"/>
    </row>
    <row r="964" spans="1:26" ht="23.25" customHeight="1">
      <c r="A964" s="301"/>
      <c r="B964" s="363"/>
      <c r="C964" s="363"/>
      <c r="D964" s="482"/>
      <c r="E964" s="482"/>
      <c r="F964" s="363"/>
      <c r="G964" s="363"/>
      <c r="H964" s="77"/>
      <c r="I964" s="300"/>
      <c r="J964" s="300"/>
      <c r="K964" s="77"/>
      <c r="L964" s="363"/>
      <c r="M964" s="363"/>
      <c r="N964" s="363"/>
      <c r="O964" s="363"/>
      <c r="P964" s="363"/>
      <c r="Q964" s="363"/>
      <c r="R964" s="363"/>
      <c r="S964" s="363"/>
      <c r="T964" s="363"/>
      <c r="U964" s="363"/>
      <c r="V964" s="363"/>
      <c r="W964" s="363"/>
      <c r="X964" s="363"/>
      <c r="Y964" s="363"/>
      <c r="Z964" s="363"/>
    </row>
    <row r="965" spans="1:26" ht="23.25" customHeight="1">
      <c r="A965" s="301"/>
      <c r="B965" s="363"/>
      <c r="C965" s="363"/>
      <c r="D965" s="482"/>
      <c r="E965" s="482"/>
      <c r="F965" s="363"/>
      <c r="G965" s="363"/>
      <c r="H965" s="77"/>
      <c r="I965" s="300"/>
      <c r="J965" s="300"/>
      <c r="K965" s="77"/>
      <c r="L965" s="363"/>
      <c r="M965" s="363"/>
      <c r="N965" s="363"/>
      <c r="O965" s="363"/>
      <c r="P965" s="363"/>
      <c r="Q965" s="363"/>
      <c r="R965" s="363"/>
      <c r="S965" s="363"/>
      <c r="T965" s="363"/>
      <c r="U965" s="363"/>
      <c r="V965" s="363"/>
      <c r="W965" s="363"/>
      <c r="X965" s="363"/>
      <c r="Y965" s="363"/>
      <c r="Z965" s="363"/>
    </row>
    <row r="966" spans="1:26" ht="23.25" customHeight="1">
      <c r="A966" s="301"/>
      <c r="B966" s="363"/>
      <c r="C966" s="363"/>
      <c r="D966" s="482"/>
      <c r="E966" s="482"/>
      <c r="F966" s="363"/>
      <c r="G966" s="363"/>
      <c r="H966" s="77"/>
      <c r="I966" s="300"/>
      <c r="J966" s="300"/>
      <c r="K966" s="77"/>
      <c r="L966" s="363"/>
      <c r="M966" s="363"/>
      <c r="N966" s="363"/>
      <c r="O966" s="363"/>
      <c r="P966" s="363"/>
      <c r="Q966" s="363"/>
      <c r="R966" s="363"/>
      <c r="S966" s="363"/>
      <c r="T966" s="363"/>
      <c r="U966" s="363"/>
      <c r="V966" s="363"/>
      <c r="W966" s="363"/>
      <c r="X966" s="363"/>
      <c r="Y966" s="363"/>
      <c r="Z966" s="363"/>
    </row>
    <row r="967" spans="1:26" ht="23.25" customHeight="1">
      <c r="A967" s="301"/>
      <c r="B967" s="363"/>
      <c r="C967" s="363"/>
      <c r="D967" s="482"/>
      <c r="E967" s="482"/>
      <c r="F967" s="363"/>
      <c r="G967" s="363"/>
      <c r="H967" s="77"/>
      <c r="I967" s="300"/>
      <c r="J967" s="300"/>
      <c r="K967" s="77"/>
      <c r="L967" s="363"/>
      <c r="M967" s="363"/>
      <c r="N967" s="363"/>
      <c r="O967" s="363"/>
      <c r="P967" s="363"/>
      <c r="Q967" s="363"/>
      <c r="R967" s="363"/>
      <c r="S967" s="363"/>
      <c r="T967" s="363"/>
      <c r="U967" s="363"/>
      <c r="V967" s="363"/>
      <c r="W967" s="363"/>
      <c r="X967" s="363"/>
      <c r="Y967" s="363"/>
      <c r="Z967" s="363"/>
    </row>
    <row r="968" spans="1:26" ht="23.25" customHeight="1">
      <c r="A968" s="301"/>
      <c r="B968" s="363"/>
      <c r="C968" s="363"/>
      <c r="D968" s="482"/>
      <c r="E968" s="482"/>
      <c r="F968" s="363"/>
      <c r="G968" s="363"/>
      <c r="H968" s="77"/>
      <c r="I968" s="300"/>
      <c r="J968" s="300"/>
      <c r="K968" s="77"/>
      <c r="L968" s="363"/>
      <c r="M968" s="363"/>
      <c r="N968" s="363"/>
      <c r="O968" s="363"/>
      <c r="P968" s="363"/>
      <c r="Q968" s="363"/>
      <c r="R968" s="363"/>
      <c r="S968" s="363"/>
      <c r="T968" s="363"/>
      <c r="U968" s="363"/>
      <c r="V968" s="363"/>
      <c r="W968" s="363"/>
      <c r="X968" s="363"/>
      <c r="Y968" s="363"/>
      <c r="Z968" s="363"/>
    </row>
    <row r="969" spans="1:26" ht="23.25" customHeight="1">
      <c r="A969" s="301"/>
      <c r="B969" s="363"/>
      <c r="C969" s="363"/>
      <c r="D969" s="482"/>
      <c r="E969" s="482"/>
      <c r="F969" s="363"/>
      <c r="G969" s="363"/>
      <c r="H969" s="77"/>
      <c r="I969" s="300"/>
      <c r="J969" s="300"/>
      <c r="K969" s="77"/>
      <c r="L969" s="363"/>
      <c r="M969" s="363"/>
      <c r="N969" s="363"/>
      <c r="O969" s="363"/>
      <c r="P969" s="363"/>
      <c r="Q969" s="363"/>
      <c r="R969" s="363"/>
      <c r="S969" s="363"/>
      <c r="T969" s="363"/>
      <c r="U969" s="363"/>
      <c r="V969" s="363"/>
      <c r="W969" s="363"/>
      <c r="X969" s="363"/>
      <c r="Y969" s="363"/>
      <c r="Z969" s="363"/>
    </row>
    <row r="970" spans="1:26" ht="23.25" customHeight="1">
      <c r="A970" s="301"/>
      <c r="B970" s="363"/>
      <c r="C970" s="363"/>
      <c r="D970" s="482"/>
      <c r="E970" s="482"/>
      <c r="F970" s="363"/>
      <c r="G970" s="363"/>
      <c r="H970" s="77"/>
      <c r="I970" s="300"/>
      <c r="J970" s="300"/>
      <c r="K970" s="77"/>
      <c r="L970" s="363"/>
      <c r="M970" s="363"/>
      <c r="N970" s="363"/>
      <c r="O970" s="363"/>
      <c r="P970" s="363"/>
      <c r="Q970" s="363"/>
      <c r="R970" s="363"/>
      <c r="S970" s="363"/>
      <c r="T970" s="363"/>
      <c r="U970" s="363"/>
      <c r="V970" s="363"/>
      <c r="W970" s="363"/>
      <c r="X970" s="363"/>
      <c r="Y970" s="363"/>
      <c r="Z970" s="363"/>
    </row>
    <row r="971" spans="1:26" ht="23.25" customHeight="1">
      <c r="A971" s="301"/>
      <c r="B971" s="363"/>
      <c r="C971" s="363"/>
      <c r="D971" s="482"/>
      <c r="E971" s="482"/>
      <c r="F971" s="363"/>
      <c r="G971" s="363"/>
      <c r="H971" s="77"/>
      <c r="I971" s="300"/>
      <c r="J971" s="300"/>
      <c r="K971" s="77"/>
      <c r="L971" s="363"/>
      <c r="M971" s="363"/>
      <c r="N971" s="363"/>
      <c r="O971" s="363"/>
      <c r="P971" s="363"/>
      <c r="Q971" s="363"/>
      <c r="R971" s="363"/>
      <c r="S971" s="363"/>
      <c r="T971" s="363"/>
      <c r="U971" s="363"/>
      <c r="V971" s="363"/>
      <c r="W971" s="363"/>
      <c r="X971" s="363"/>
      <c r="Y971" s="363"/>
      <c r="Z971" s="363"/>
    </row>
    <row r="972" spans="1:26" ht="23.25" customHeight="1">
      <c r="A972" s="301"/>
      <c r="B972" s="363"/>
      <c r="C972" s="363"/>
      <c r="D972" s="482"/>
      <c r="E972" s="482"/>
      <c r="F972" s="363"/>
      <c r="G972" s="363"/>
      <c r="H972" s="77"/>
      <c r="I972" s="300"/>
      <c r="J972" s="300"/>
      <c r="K972" s="77"/>
      <c r="L972" s="363"/>
      <c r="M972" s="363"/>
      <c r="N972" s="363"/>
      <c r="O972" s="363"/>
      <c r="P972" s="363"/>
      <c r="Q972" s="363"/>
      <c r="R972" s="363"/>
      <c r="S972" s="363"/>
      <c r="T972" s="363"/>
      <c r="U972" s="363"/>
      <c r="V972" s="363"/>
      <c r="W972" s="363"/>
      <c r="X972" s="363"/>
      <c r="Y972" s="363"/>
      <c r="Z972" s="363"/>
    </row>
    <row r="973" spans="1:26" ht="23.25" customHeight="1">
      <c r="A973" s="301"/>
      <c r="B973" s="363"/>
      <c r="C973" s="363"/>
      <c r="D973" s="482"/>
      <c r="E973" s="482"/>
      <c r="F973" s="363"/>
      <c r="G973" s="363"/>
      <c r="H973" s="77"/>
      <c r="I973" s="300"/>
      <c r="J973" s="300"/>
      <c r="K973" s="77"/>
      <c r="L973" s="363"/>
      <c r="M973" s="363"/>
      <c r="N973" s="363"/>
      <c r="O973" s="363"/>
      <c r="P973" s="363"/>
      <c r="Q973" s="363"/>
      <c r="R973" s="363"/>
      <c r="S973" s="363"/>
      <c r="T973" s="363"/>
      <c r="U973" s="363"/>
      <c r="V973" s="363"/>
      <c r="W973" s="363"/>
      <c r="X973" s="363"/>
      <c r="Y973" s="363"/>
      <c r="Z973" s="363"/>
    </row>
    <row r="974" spans="1:26" ht="23.25" customHeight="1">
      <c r="A974" s="301"/>
      <c r="B974" s="363"/>
      <c r="C974" s="363"/>
      <c r="D974" s="482"/>
      <c r="E974" s="482"/>
      <c r="F974" s="363"/>
      <c r="G974" s="363"/>
      <c r="H974" s="77"/>
      <c r="I974" s="300"/>
      <c r="J974" s="300"/>
      <c r="K974" s="77"/>
      <c r="L974" s="363"/>
      <c r="M974" s="363"/>
      <c r="N974" s="363"/>
      <c r="O974" s="363"/>
      <c r="P974" s="363"/>
      <c r="Q974" s="363"/>
      <c r="R974" s="363"/>
      <c r="S974" s="363"/>
      <c r="T974" s="363"/>
      <c r="U974" s="363"/>
      <c r="V974" s="363"/>
      <c r="W974" s="363"/>
      <c r="X974" s="363"/>
      <c r="Y974" s="363"/>
      <c r="Z974" s="363"/>
    </row>
    <row r="975" spans="1:26" ht="23.25" customHeight="1">
      <c r="A975" s="301"/>
      <c r="B975" s="363"/>
      <c r="C975" s="363"/>
      <c r="D975" s="482"/>
      <c r="E975" s="482"/>
      <c r="F975" s="363"/>
      <c r="G975" s="363"/>
      <c r="H975" s="77"/>
      <c r="I975" s="300"/>
      <c r="J975" s="300"/>
      <c r="K975" s="77"/>
      <c r="L975" s="363"/>
      <c r="M975" s="363"/>
      <c r="N975" s="363"/>
      <c r="O975" s="363"/>
      <c r="P975" s="363"/>
      <c r="Q975" s="363"/>
      <c r="R975" s="363"/>
      <c r="S975" s="363"/>
      <c r="T975" s="363"/>
      <c r="U975" s="363"/>
      <c r="V975" s="363"/>
      <c r="W975" s="363"/>
      <c r="X975" s="363"/>
      <c r="Y975" s="363"/>
      <c r="Z975" s="363"/>
    </row>
    <row r="976" spans="1:26" ht="23.25" customHeight="1">
      <c r="A976" s="301"/>
      <c r="B976" s="363"/>
      <c r="C976" s="363"/>
      <c r="D976" s="482"/>
      <c r="E976" s="482"/>
      <c r="F976" s="363"/>
      <c r="G976" s="363"/>
      <c r="H976" s="77"/>
      <c r="I976" s="300"/>
      <c r="J976" s="300"/>
      <c r="K976" s="77"/>
      <c r="L976" s="363"/>
      <c r="M976" s="363"/>
      <c r="N976" s="363"/>
      <c r="O976" s="363"/>
      <c r="P976" s="363"/>
      <c r="Q976" s="363"/>
      <c r="R976" s="363"/>
      <c r="S976" s="363"/>
      <c r="T976" s="363"/>
      <c r="U976" s="363"/>
      <c r="V976" s="363"/>
      <c r="W976" s="363"/>
      <c r="X976" s="363"/>
      <c r="Y976" s="363"/>
      <c r="Z976" s="363"/>
    </row>
    <row r="977" spans="1:26" ht="23.25" customHeight="1">
      <c r="A977" s="301"/>
      <c r="B977" s="363"/>
      <c r="C977" s="363"/>
      <c r="D977" s="482"/>
      <c r="E977" s="482"/>
      <c r="F977" s="363"/>
      <c r="G977" s="363"/>
      <c r="H977" s="77"/>
      <c r="I977" s="300"/>
      <c r="J977" s="300"/>
      <c r="K977" s="77"/>
      <c r="L977" s="363"/>
      <c r="M977" s="363"/>
      <c r="N977" s="363"/>
      <c r="O977" s="363"/>
      <c r="P977" s="363"/>
      <c r="Q977" s="363"/>
      <c r="R977" s="363"/>
      <c r="S977" s="363"/>
      <c r="T977" s="363"/>
      <c r="U977" s="363"/>
      <c r="V977" s="363"/>
      <c r="W977" s="363"/>
      <c r="X977" s="363"/>
      <c r="Y977" s="363"/>
      <c r="Z977" s="363"/>
    </row>
    <row r="978" spans="1:26" ht="23.25" customHeight="1">
      <c r="A978" s="301"/>
      <c r="B978" s="363"/>
      <c r="C978" s="363"/>
      <c r="D978" s="482"/>
      <c r="E978" s="482"/>
      <c r="F978" s="363"/>
      <c r="G978" s="363"/>
      <c r="H978" s="77"/>
      <c r="I978" s="300"/>
      <c r="J978" s="300"/>
      <c r="K978" s="77"/>
      <c r="L978" s="363"/>
      <c r="M978" s="363"/>
      <c r="N978" s="363"/>
      <c r="O978" s="363"/>
      <c r="P978" s="363"/>
      <c r="Q978" s="363"/>
      <c r="R978" s="363"/>
      <c r="S978" s="363"/>
      <c r="T978" s="363"/>
      <c r="U978" s="363"/>
      <c r="V978" s="363"/>
      <c r="W978" s="363"/>
      <c r="X978" s="363"/>
      <c r="Y978" s="363"/>
      <c r="Z978" s="363"/>
    </row>
    <row r="979" spans="1:26" ht="23.25" customHeight="1">
      <c r="A979" s="301"/>
      <c r="B979" s="363"/>
      <c r="C979" s="363"/>
      <c r="D979" s="482"/>
      <c r="E979" s="482"/>
      <c r="F979" s="363"/>
      <c r="G979" s="363"/>
      <c r="H979" s="77"/>
      <c r="I979" s="300"/>
      <c r="J979" s="300"/>
      <c r="K979" s="77"/>
      <c r="L979" s="363"/>
      <c r="M979" s="363"/>
      <c r="N979" s="363"/>
      <c r="O979" s="363"/>
      <c r="P979" s="363"/>
      <c r="Q979" s="363"/>
      <c r="R979" s="363"/>
      <c r="S979" s="363"/>
      <c r="T979" s="363"/>
      <c r="U979" s="363"/>
      <c r="V979" s="363"/>
      <c r="W979" s="363"/>
      <c r="X979" s="363"/>
      <c r="Y979" s="363"/>
      <c r="Z979" s="363"/>
    </row>
    <row r="980" spans="1:26" ht="23.25" customHeight="1">
      <c r="A980" s="301"/>
      <c r="B980" s="363"/>
      <c r="C980" s="363"/>
      <c r="D980" s="482"/>
      <c r="E980" s="482"/>
      <c r="F980" s="363"/>
      <c r="G980" s="363"/>
      <c r="H980" s="77"/>
      <c r="I980" s="300"/>
      <c r="J980" s="300"/>
      <c r="K980" s="77"/>
      <c r="L980" s="363"/>
      <c r="M980" s="363"/>
      <c r="N980" s="363"/>
      <c r="O980" s="363"/>
      <c r="P980" s="363"/>
      <c r="Q980" s="363"/>
      <c r="R980" s="363"/>
      <c r="S980" s="363"/>
      <c r="T980" s="363"/>
      <c r="U980" s="363"/>
      <c r="V980" s="363"/>
      <c r="W980" s="363"/>
      <c r="X980" s="363"/>
      <c r="Y980" s="363"/>
      <c r="Z980" s="363"/>
    </row>
    <row r="981" spans="1:26" ht="23.25" customHeight="1">
      <c r="A981" s="301"/>
      <c r="B981" s="363"/>
      <c r="C981" s="363"/>
      <c r="D981" s="482"/>
      <c r="E981" s="482"/>
      <c r="F981" s="363"/>
      <c r="G981" s="363"/>
      <c r="H981" s="77"/>
      <c r="I981" s="300"/>
      <c r="J981" s="300"/>
      <c r="K981" s="77"/>
      <c r="L981" s="363"/>
      <c r="M981" s="363"/>
      <c r="N981" s="363"/>
      <c r="O981" s="363"/>
      <c r="P981" s="363"/>
      <c r="Q981" s="363"/>
      <c r="R981" s="363"/>
      <c r="S981" s="363"/>
      <c r="T981" s="363"/>
      <c r="U981" s="363"/>
      <c r="V981" s="363"/>
      <c r="W981" s="363"/>
      <c r="X981" s="363"/>
      <c r="Y981" s="363"/>
      <c r="Z981" s="363"/>
    </row>
    <row r="982" spans="1:26" ht="23.25" customHeight="1">
      <c r="A982" s="301"/>
      <c r="B982" s="363"/>
      <c r="C982" s="363"/>
      <c r="D982" s="482"/>
      <c r="E982" s="482"/>
      <c r="F982" s="363"/>
      <c r="G982" s="363"/>
      <c r="H982" s="77"/>
      <c r="I982" s="300"/>
      <c r="J982" s="300"/>
      <c r="K982" s="77"/>
      <c r="L982" s="363"/>
      <c r="M982" s="363"/>
      <c r="N982" s="363"/>
      <c r="O982" s="363"/>
      <c r="P982" s="363"/>
      <c r="Q982" s="363"/>
      <c r="R982" s="363"/>
      <c r="S982" s="363"/>
      <c r="T982" s="363"/>
      <c r="U982" s="363"/>
      <c r="V982" s="363"/>
      <c r="W982" s="363"/>
      <c r="X982" s="363"/>
      <c r="Y982" s="363"/>
      <c r="Z982" s="363"/>
    </row>
    <row r="983" spans="1:26" ht="23.25" customHeight="1">
      <c r="A983" s="301"/>
      <c r="B983" s="363"/>
      <c r="C983" s="363"/>
      <c r="D983" s="482"/>
      <c r="E983" s="482"/>
      <c r="F983" s="363"/>
      <c r="G983" s="363"/>
      <c r="H983" s="77"/>
      <c r="I983" s="300"/>
      <c r="J983" s="300"/>
      <c r="K983" s="77"/>
      <c r="L983" s="363"/>
      <c r="M983" s="363"/>
      <c r="N983" s="363"/>
      <c r="O983" s="363"/>
      <c r="P983" s="363"/>
      <c r="Q983" s="363"/>
      <c r="R983" s="363"/>
      <c r="S983" s="363"/>
      <c r="T983" s="363"/>
      <c r="U983" s="363"/>
      <c r="V983" s="363"/>
      <c r="W983" s="363"/>
      <c r="X983" s="363"/>
      <c r="Y983" s="363"/>
      <c r="Z983" s="363"/>
    </row>
    <row r="984" spans="1:26" ht="23.25" customHeight="1">
      <c r="A984" s="301"/>
      <c r="B984" s="363"/>
      <c r="C984" s="363"/>
      <c r="D984" s="482"/>
      <c r="E984" s="482"/>
      <c r="F984" s="363"/>
      <c r="G984" s="363"/>
      <c r="H984" s="77"/>
      <c r="I984" s="300"/>
      <c r="J984" s="300"/>
      <c r="K984" s="77"/>
      <c r="L984" s="363"/>
      <c r="M984" s="363"/>
      <c r="N984" s="363"/>
      <c r="O984" s="363"/>
      <c r="P984" s="363"/>
      <c r="Q984" s="363"/>
      <c r="R984" s="363"/>
      <c r="S984" s="363"/>
      <c r="T984" s="363"/>
      <c r="U984" s="363"/>
      <c r="V984" s="363"/>
      <c r="W984" s="363"/>
      <c r="X984" s="363"/>
      <c r="Y984" s="363"/>
      <c r="Z984" s="363"/>
    </row>
    <row r="985" spans="1:26" ht="23.25" customHeight="1">
      <c r="A985" s="301"/>
      <c r="B985" s="363"/>
      <c r="C985" s="363"/>
      <c r="D985" s="482"/>
      <c r="E985" s="482"/>
      <c r="F985" s="363"/>
      <c r="G985" s="363"/>
      <c r="H985" s="77"/>
      <c r="I985" s="300"/>
      <c r="J985" s="300"/>
      <c r="K985" s="77"/>
      <c r="L985" s="363"/>
      <c r="M985" s="363"/>
      <c r="N985" s="363"/>
      <c r="O985" s="363"/>
      <c r="P985" s="363"/>
      <c r="Q985" s="363"/>
      <c r="R985" s="363"/>
      <c r="S985" s="363"/>
      <c r="T985" s="363"/>
      <c r="U985" s="363"/>
      <c r="V985" s="363"/>
      <c r="W985" s="363"/>
      <c r="X985" s="363"/>
      <c r="Y985" s="363"/>
      <c r="Z985" s="363"/>
    </row>
    <row r="986" spans="1:26" ht="23.25" customHeight="1">
      <c r="A986" s="301"/>
      <c r="B986" s="363"/>
      <c r="C986" s="363"/>
      <c r="D986" s="482"/>
      <c r="E986" s="482"/>
      <c r="F986" s="363"/>
      <c r="G986" s="363"/>
      <c r="H986" s="77"/>
      <c r="I986" s="300"/>
      <c r="J986" s="300"/>
      <c r="K986" s="77"/>
      <c r="L986" s="363"/>
      <c r="M986" s="363"/>
      <c r="N986" s="363"/>
      <c r="O986" s="363"/>
      <c r="P986" s="363"/>
      <c r="Q986" s="363"/>
      <c r="R986" s="363"/>
      <c r="S986" s="363"/>
      <c r="T986" s="363"/>
      <c r="U986" s="363"/>
      <c r="V986" s="363"/>
      <c r="W986" s="363"/>
      <c r="X986" s="363"/>
      <c r="Y986" s="363"/>
      <c r="Z986" s="363"/>
    </row>
    <row r="987" spans="1:26" ht="23.25" customHeight="1">
      <c r="A987" s="301"/>
      <c r="B987" s="363"/>
      <c r="C987" s="363"/>
      <c r="D987" s="482"/>
      <c r="E987" s="482"/>
      <c r="F987" s="363"/>
      <c r="G987" s="363"/>
      <c r="H987" s="77"/>
      <c r="I987" s="300"/>
      <c r="J987" s="300"/>
      <c r="K987" s="77"/>
      <c r="L987" s="363"/>
      <c r="M987" s="363"/>
      <c r="N987" s="363"/>
      <c r="O987" s="363"/>
      <c r="P987" s="363"/>
      <c r="Q987" s="363"/>
      <c r="R987" s="363"/>
      <c r="S987" s="363"/>
      <c r="T987" s="363"/>
      <c r="U987" s="363"/>
      <c r="V987" s="363"/>
      <c r="W987" s="363"/>
      <c r="X987" s="363"/>
      <c r="Y987" s="363"/>
      <c r="Z987" s="363"/>
    </row>
    <row r="988" spans="1:26" ht="23.25" customHeight="1">
      <c r="A988" s="301"/>
      <c r="B988" s="363"/>
      <c r="C988" s="363"/>
      <c r="D988" s="482"/>
      <c r="E988" s="482"/>
      <c r="F988" s="363"/>
      <c r="G988" s="363"/>
      <c r="H988" s="77"/>
      <c r="I988" s="300"/>
      <c r="J988" s="300"/>
      <c r="K988" s="77"/>
      <c r="L988" s="363"/>
      <c r="M988" s="363"/>
      <c r="N988" s="363"/>
      <c r="O988" s="363"/>
      <c r="P988" s="363"/>
      <c r="Q988" s="363"/>
      <c r="R988" s="363"/>
      <c r="S988" s="363"/>
      <c r="T988" s="363"/>
      <c r="U988" s="363"/>
      <c r="V988" s="363"/>
      <c r="W988" s="363"/>
      <c r="X988" s="363"/>
      <c r="Y988" s="363"/>
      <c r="Z988" s="363"/>
    </row>
    <row r="989" spans="1:26" ht="23.25" customHeight="1">
      <c r="A989" s="301"/>
      <c r="B989" s="363"/>
      <c r="C989" s="363"/>
      <c r="D989" s="482"/>
      <c r="E989" s="482"/>
      <c r="F989" s="363"/>
      <c r="G989" s="363"/>
      <c r="H989" s="77"/>
      <c r="I989" s="300"/>
      <c r="J989" s="300"/>
      <c r="K989" s="77"/>
      <c r="L989" s="363"/>
      <c r="M989" s="363"/>
      <c r="N989" s="363"/>
      <c r="O989" s="363"/>
      <c r="P989" s="363"/>
      <c r="Q989" s="363"/>
      <c r="R989" s="363"/>
      <c r="S989" s="363"/>
      <c r="T989" s="363"/>
      <c r="U989" s="363"/>
      <c r="V989" s="363"/>
      <c r="W989" s="363"/>
      <c r="X989" s="363"/>
      <c r="Y989" s="363"/>
      <c r="Z989" s="363"/>
    </row>
    <row r="990" spans="1:26" ht="23.25" customHeight="1">
      <c r="A990" s="301"/>
      <c r="B990" s="363"/>
      <c r="C990" s="363"/>
      <c r="D990" s="482"/>
      <c r="E990" s="482"/>
      <c r="F990" s="363"/>
      <c r="G990" s="363"/>
      <c r="H990" s="77"/>
      <c r="I990" s="300"/>
      <c r="J990" s="300"/>
      <c r="K990" s="77"/>
      <c r="L990" s="363"/>
      <c r="M990" s="363"/>
      <c r="N990" s="363"/>
      <c r="O990" s="363"/>
      <c r="P990" s="363"/>
      <c r="Q990" s="363"/>
      <c r="R990" s="363"/>
      <c r="S990" s="363"/>
      <c r="T990" s="363"/>
      <c r="U990" s="363"/>
      <c r="V990" s="363"/>
      <c r="W990" s="363"/>
      <c r="X990" s="363"/>
      <c r="Y990" s="363"/>
      <c r="Z990" s="363"/>
    </row>
    <row r="991" spans="1:26" ht="23.25" customHeight="1">
      <c r="A991" s="301"/>
      <c r="B991" s="363"/>
      <c r="C991" s="363"/>
      <c r="D991" s="482"/>
      <c r="E991" s="482"/>
      <c r="F991" s="363"/>
      <c r="G991" s="363"/>
      <c r="H991" s="77"/>
      <c r="I991" s="300"/>
      <c r="J991" s="300"/>
      <c r="K991" s="77"/>
      <c r="L991" s="363"/>
      <c r="M991" s="363"/>
      <c r="N991" s="363"/>
      <c r="O991" s="363"/>
      <c r="P991" s="363"/>
      <c r="Q991" s="363"/>
      <c r="R991" s="363"/>
      <c r="S991" s="363"/>
      <c r="T991" s="363"/>
      <c r="U991" s="363"/>
      <c r="V991" s="363"/>
      <c r="W991" s="363"/>
      <c r="X991" s="363"/>
      <c r="Y991" s="363"/>
      <c r="Z991" s="363"/>
    </row>
    <row r="992" spans="1:26" ht="23.25" customHeight="1">
      <c r="A992" s="301"/>
      <c r="B992" s="363"/>
      <c r="C992" s="363"/>
      <c r="D992" s="482"/>
      <c r="E992" s="482"/>
      <c r="F992" s="363"/>
      <c r="G992" s="363"/>
      <c r="H992" s="77"/>
      <c r="I992" s="300"/>
      <c r="J992" s="300"/>
      <c r="K992" s="77"/>
      <c r="L992" s="363"/>
      <c r="M992" s="363"/>
      <c r="N992" s="363"/>
      <c r="O992" s="363"/>
      <c r="P992" s="363"/>
      <c r="Q992" s="363"/>
      <c r="R992" s="363"/>
      <c r="S992" s="363"/>
      <c r="T992" s="363"/>
      <c r="U992" s="363"/>
      <c r="V992" s="363"/>
      <c r="W992" s="363"/>
      <c r="X992" s="363"/>
      <c r="Y992" s="363"/>
      <c r="Z992" s="363"/>
    </row>
    <row r="993" spans="1:26" ht="23.25" customHeight="1">
      <c r="A993" s="301"/>
      <c r="B993" s="363"/>
      <c r="C993" s="363"/>
      <c r="D993" s="482"/>
      <c r="E993" s="482"/>
      <c r="F993" s="363"/>
      <c r="G993" s="363"/>
      <c r="H993" s="77"/>
      <c r="I993" s="300"/>
      <c r="J993" s="300"/>
      <c r="K993" s="77"/>
      <c r="L993" s="363"/>
      <c r="M993" s="363"/>
      <c r="N993" s="363"/>
      <c r="O993" s="363"/>
      <c r="P993" s="363"/>
      <c r="Q993" s="363"/>
      <c r="R993" s="363"/>
      <c r="S993" s="363"/>
      <c r="T993" s="363"/>
      <c r="U993" s="363"/>
      <c r="V993" s="363"/>
      <c r="W993" s="363"/>
      <c r="X993" s="363"/>
      <c r="Y993" s="363"/>
      <c r="Z993" s="363"/>
    </row>
    <row r="994" spans="1:26" ht="23.25" customHeight="1">
      <c r="A994" s="301"/>
      <c r="B994" s="363"/>
      <c r="C994" s="363"/>
      <c r="D994" s="482"/>
      <c r="E994" s="482"/>
      <c r="F994" s="363"/>
      <c r="G994" s="363"/>
      <c r="H994" s="77"/>
      <c r="I994" s="300"/>
      <c r="J994" s="300"/>
      <c r="K994" s="77"/>
      <c r="L994" s="363"/>
      <c r="M994" s="363"/>
      <c r="N994" s="363"/>
      <c r="O994" s="363"/>
      <c r="P994" s="363"/>
      <c r="Q994" s="363"/>
      <c r="R994" s="363"/>
      <c r="S994" s="363"/>
      <c r="T994" s="363"/>
      <c r="U994" s="363"/>
      <c r="V994" s="363"/>
      <c r="W994" s="363"/>
      <c r="X994" s="363"/>
      <c r="Y994" s="363"/>
      <c r="Z994" s="363"/>
    </row>
    <row r="995" spans="1:26" ht="23.25" customHeight="1">
      <c r="A995" s="301"/>
      <c r="B995" s="363"/>
      <c r="C995" s="363"/>
      <c r="D995" s="482"/>
      <c r="E995" s="482"/>
      <c r="F995" s="363"/>
      <c r="G995" s="363"/>
      <c r="H995" s="77"/>
      <c r="I995" s="300"/>
      <c r="J995" s="300"/>
      <c r="K995" s="77"/>
      <c r="L995" s="363"/>
      <c r="M995" s="363"/>
      <c r="N995" s="363"/>
      <c r="O995" s="363"/>
      <c r="P995" s="363"/>
      <c r="Q995" s="363"/>
      <c r="R995" s="363"/>
      <c r="S995" s="363"/>
      <c r="T995" s="363"/>
      <c r="U995" s="363"/>
      <c r="V995" s="363"/>
      <c r="W995" s="363"/>
      <c r="X995" s="363"/>
      <c r="Y995" s="363"/>
      <c r="Z995" s="363"/>
    </row>
    <row r="996" spans="1:26" ht="23.25" customHeight="1">
      <c r="A996" s="301"/>
      <c r="B996" s="363"/>
      <c r="C996" s="363"/>
      <c r="D996" s="482"/>
      <c r="E996" s="482"/>
      <c r="F996" s="363"/>
      <c r="G996" s="363"/>
      <c r="H996" s="77"/>
      <c r="I996" s="300"/>
      <c r="J996" s="300"/>
      <c r="K996" s="77"/>
      <c r="L996" s="363"/>
      <c r="M996" s="363"/>
      <c r="N996" s="363"/>
      <c r="O996" s="363"/>
      <c r="P996" s="363"/>
      <c r="Q996" s="363"/>
      <c r="R996" s="363"/>
      <c r="S996" s="363"/>
      <c r="T996" s="363"/>
      <c r="U996" s="363"/>
      <c r="V996" s="363"/>
      <c r="W996" s="363"/>
      <c r="X996" s="363"/>
      <c r="Y996" s="363"/>
      <c r="Z996" s="363"/>
    </row>
    <row r="997" spans="1:26" ht="23.25" customHeight="1">
      <c r="A997" s="301"/>
      <c r="B997" s="363"/>
      <c r="C997" s="363"/>
      <c r="D997" s="482"/>
      <c r="E997" s="482"/>
      <c r="F997" s="363"/>
      <c r="G997" s="363"/>
      <c r="H997" s="77"/>
      <c r="I997" s="300"/>
      <c r="J997" s="300"/>
      <c r="K997" s="77"/>
      <c r="L997" s="363"/>
      <c r="M997" s="363"/>
      <c r="N997" s="363"/>
      <c r="O997" s="363"/>
      <c r="P997" s="363"/>
      <c r="Q997" s="363"/>
      <c r="R997" s="363"/>
      <c r="S997" s="363"/>
      <c r="T997" s="363"/>
      <c r="U997" s="363"/>
      <c r="V997" s="363"/>
      <c r="W997" s="363"/>
      <c r="X997" s="363"/>
      <c r="Y997" s="363"/>
      <c r="Z997" s="363"/>
    </row>
    <row r="998" spans="1:26" ht="23.25" customHeight="1">
      <c r="A998" s="301"/>
      <c r="B998" s="363"/>
      <c r="C998" s="363"/>
      <c r="D998" s="482"/>
      <c r="E998" s="482"/>
      <c r="F998" s="363"/>
      <c r="G998" s="363"/>
      <c r="H998" s="77"/>
      <c r="I998" s="300"/>
      <c r="J998" s="300"/>
      <c r="K998" s="77"/>
      <c r="L998" s="363"/>
      <c r="M998" s="363"/>
      <c r="N998" s="363"/>
      <c r="O998" s="363"/>
      <c r="P998" s="363"/>
      <c r="Q998" s="363"/>
      <c r="R998" s="363"/>
      <c r="S998" s="363"/>
      <c r="T998" s="363"/>
      <c r="U998" s="363"/>
      <c r="V998" s="363"/>
      <c r="W998" s="363"/>
      <c r="X998" s="363"/>
      <c r="Y998" s="363"/>
      <c r="Z998" s="363"/>
    </row>
    <row r="999" spans="1:26" ht="23.25" customHeight="1">
      <c r="A999" s="301"/>
      <c r="B999" s="363"/>
      <c r="C999" s="363"/>
      <c r="D999" s="482"/>
      <c r="E999" s="482"/>
      <c r="F999" s="363"/>
      <c r="G999" s="363"/>
      <c r="H999" s="77"/>
      <c r="I999" s="300"/>
      <c r="J999" s="300"/>
      <c r="K999" s="77"/>
      <c r="L999" s="363"/>
      <c r="M999" s="363"/>
      <c r="N999" s="363"/>
      <c r="O999" s="363"/>
      <c r="P999" s="363"/>
      <c r="Q999" s="363"/>
      <c r="R999" s="363"/>
      <c r="S999" s="363"/>
      <c r="T999" s="363"/>
      <c r="U999" s="363"/>
      <c r="V999" s="363"/>
      <c r="W999" s="363"/>
      <c r="X999" s="363"/>
      <c r="Y999" s="363"/>
      <c r="Z999" s="363"/>
    </row>
    <row r="1000" spans="1:26" ht="23.25" customHeight="1">
      <c r="A1000" s="301"/>
      <c r="B1000" s="363"/>
      <c r="C1000" s="363"/>
      <c r="D1000" s="482"/>
      <c r="E1000" s="482"/>
      <c r="F1000" s="363"/>
      <c r="G1000" s="363"/>
      <c r="H1000" s="77"/>
      <c r="I1000" s="300"/>
      <c r="J1000" s="300"/>
      <c r="K1000" s="77"/>
      <c r="L1000" s="363"/>
      <c r="M1000" s="363"/>
      <c r="N1000" s="363"/>
      <c r="O1000" s="363"/>
      <c r="P1000" s="363"/>
      <c r="Q1000" s="363"/>
      <c r="R1000" s="363"/>
      <c r="S1000" s="363"/>
      <c r="T1000" s="363"/>
      <c r="U1000" s="363"/>
      <c r="V1000" s="363"/>
      <c r="W1000" s="363"/>
      <c r="X1000" s="363"/>
      <c r="Y1000" s="363"/>
      <c r="Z1000" s="363"/>
    </row>
    <row r="1001" spans="1:26" ht="23.25" customHeight="1">
      <c r="A1001" s="301"/>
      <c r="B1001" s="363"/>
      <c r="C1001" s="363"/>
      <c r="D1001" s="482"/>
      <c r="E1001" s="482"/>
      <c r="F1001" s="363"/>
      <c r="G1001" s="363"/>
      <c r="H1001" s="77"/>
      <c r="I1001" s="300"/>
      <c r="J1001" s="300"/>
      <c r="K1001" s="77"/>
      <c r="L1001" s="363"/>
      <c r="M1001" s="363"/>
      <c r="N1001" s="363"/>
      <c r="O1001" s="363"/>
      <c r="P1001" s="363"/>
      <c r="Q1001" s="363"/>
      <c r="R1001" s="363"/>
      <c r="S1001" s="363"/>
      <c r="T1001" s="363"/>
      <c r="U1001" s="363"/>
      <c r="V1001" s="363"/>
      <c r="W1001" s="363"/>
      <c r="X1001" s="363"/>
      <c r="Y1001" s="363"/>
      <c r="Z1001" s="363"/>
    </row>
  </sheetData>
  <sheetProtection algorithmName="SHA-512" hashValue="oRvJNbXFEpnx0qvALrhA3BLu4e2eXvrMPIw39R6tJ3KqMLCNEWBilp92xnGITO2HJSHGP86bxUWhjfw7UTfP8w==" saltValue="r3U5S+jS3UBg4xg8uZ5pzg==" spinCount="100000" sheet="1" objects="1" scenarios="1"/>
  <protectedRanges>
    <protectedRange sqref="G1:G614 G616:G1048576" name="Range2"/>
    <protectedRange sqref="D1:D614 D616:D1048576" name="Range1"/>
  </protectedRanges>
  <autoFilter ref="A41:G739" xr:uid="{00000000-0009-0000-0000-000005000000}">
    <filterColumn colId="0">
      <colorFilter dxfId="16"/>
    </filterColumn>
  </autoFilter>
  <mergeCells count="105">
    <mergeCell ref="B338:G338"/>
    <mergeCell ref="B343:G343"/>
    <mergeCell ref="B352:G352"/>
    <mergeCell ref="B307:G307"/>
    <mergeCell ref="B312:G312"/>
    <mergeCell ref="B317:G317"/>
    <mergeCell ref="B333:G333"/>
    <mergeCell ref="B130:G130"/>
    <mergeCell ref="B138:G138"/>
    <mergeCell ref="B144:G144"/>
    <mergeCell ref="B157:G157"/>
    <mergeCell ref="B179:G179"/>
    <mergeCell ref="B202:G202"/>
    <mergeCell ref="B208:G208"/>
    <mergeCell ref="B214:G214"/>
    <mergeCell ref="B178:G178"/>
    <mergeCell ref="B265:G265"/>
    <mergeCell ref="B342:G342"/>
    <mergeCell ref="B367:G367"/>
    <mergeCell ref="B379:G379"/>
    <mergeCell ref="B389:G389"/>
    <mergeCell ref="B392:G392"/>
    <mergeCell ref="B402:G402"/>
    <mergeCell ref="B414:G414"/>
    <mergeCell ref="B423:G423"/>
    <mergeCell ref="B438:G438"/>
    <mergeCell ref="B445:G445"/>
    <mergeCell ref="B449:G449"/>
    <mergeCell ref="B464:G464"/>
    <mergeCell ref="B473:G473"/>
    <mergeCell ref="B480:G480"/>
    <mergeCell ref="B503:G503"/>
    <mergeCell ref="B514:G514"/>
    <mergeCell ref="B556:G556"/>
    <mergeCell ref="B479:G479"/>
    <mergeCell ref="B555:G555"/>
    <mergeCell ref="B564:G564"/>
    <mergeCell ref="B574:G574"/>
    <mergeCell ref="B579:G579"/>
    <mergeCell ref="B589:G589"/>
    <mergeCell ref="B600:G600"/>
    <mergeCell ref="B678:G678"/>
    <mergeCell ref="B689:G689"/>
    <mergeCell ref="B615:G615"/>
    <mergeCell ref="B714:G714"/>
    <mergeCell ref="B720:G720"/>
    <mergeCell ref="B726:G726"/>
    <mergeCell ref="B735:G735"/>
    <mergeCell ref="B616:G616"/>
    <mergeCell ref="B619:G619"/>
    <mergeCell ref="B623:G623"/>
    <mergeCell ref="B631:G631"/>
    <mergeCell ref="B655:G655"/>
    <mergeCell ref="B659:G659"/>
    <mergeCell ref="B667:G667"/>
    <mergeCell ref="B713:G713"/>
    <mergeCell ref="A1:F1"/>
    <mergeCell ref="A2:F2"/>
    <mergeCell ref="A3:F3"/>
    <mergeCell ref="A4:B4"/>
    <mergeCell ref="C4:E4"/>
    <mergeCell ref="A5:B5"/>
    <mergeCell ref="C5:E5"/>
    <mergeCell ref="A6:B6"/>
    <mergeCell ref="C6:E6"/>
    <mergeCell ref="A7:F7"/>
    <mergeCell ref="B8:C8"/>
    <mergeCell ref="D8:G8"/>
    <mergeCell ref="D9:G16"/>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C36:G36"/>
    <mergeCell ref="C37:G37"/>
    <mergeCell ref="A38:G40"/>
    <mergeCell ref="B43:G43"/>
    <mergeCell ref="B42:G42"/>
    <mergeCell ref="B63:G63"/>
    <mergeCell ref="B74:G74"/>
    <mergeCell ref="B78:G78"/>
    <mergeCell ref="B107:G107"/>
    <mergeCell ref="B120:G120"/>
    <mergeCell ref="B271:G271"/>
    <mergeCell ref="B285:G285"/>
    <mergeCell ref="B295:G295"/>
    <mergeCell ref="B222:G222"/>
    <mergeCell ref="B235:G235"/>
    <mergeCell ref="B247:G247"/>
    <mergeCell ref="B266:G266"/>
    <mergeCell ref="B106:G106"/>
  </mergeCells>
  <dataValidations count="2">
    <dataValidation type="list" allowBlank="1" showErrorMessage="1" sqref="D46:D62 D64:D73 D75:D77 D79:D105 D108:D119 D121:D129 D131:D137 D139:D143 D145:D156 D158:D177 D180:D201 D203:D207 D209:D213 D215:D221 D223:D234 D236:D246 D248:D264 D267:D270 D272:D284 D286:D294 D296:D306 D308:D311 D313:D316 D318:D332 D334:D337 D736:D738 D344:D351 D353:D366 D368:D378 D380:D388 D390:D391 D393:D401 D403:D413 D415:D422 D424:D437 D439:D444 D446:D448 D450:D463 D465:D472 D474:D478 D481:D502 D504:D513 D515:D554 D557:D563 D565:D573 D575:D578 D580:D588 D590:D599 D601:D614 D617:D618 D620:D622 D624:D630 D632:D654 D656:D658 D660:D666 D668:D677 D679:D688 D690:D712 D715:D719 D721:D725 D727:D734 D339:D341" xr:uid="{00000000-0002-0000-0500-000000000000}">
      <formula1>"0,1,2"</formula1>
    </dataValidation>
    <dataValidation type="list" allowBlank="1" showErrorMessage="1" sqref="D41 D761:D1001 D739:D751 D44:D45" xr:uid="{00000000-0002-0000-0500-000001000000}">
      <formula1>$A$762:$A$764</formula1>
    </dataValidation>
  </dataValidations>
  <pageMargins left="0.70866141732283472" right="0.96250000000000002" top="0.74803149606299213" bottom="0.74803149606299213" header="0" footer="0"/>
  <pageSetup paperSize="9" scale="31" orientation="portrait" r:id="rId1"/>
  <headerFooter>
    <oddHeader>&amp;LChecklist No.  4 &amp;CMaternity Ward &amp;RVersion - NHSRC 3.0</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rgb="FFFFC000"/>
  </sheetPr>
  <dimension ref="A1:Z1000"/>
  <sheetViews>
    <sheetView view="pageBreakPreview" zoomScale="65" zoomScaleNormal="82" workbookViewId="0">
      <selection activeCell="B81" sqref="B81:G81"/>
    </sheetView>
  </sheetViews>
  <sheetFormatPr baseColWidth="10" defaultColWidth="14.5" defaultRowHeight="15" customHeight="1"/>
  <cols>
    <col min="1" max="1" width="18.33203125" style="1552" customWidth="1"/>
    <col min="2" max="2" width="43.33203125" customWidth="1"/>
    <col min="3" max="3" width="46.33203125" customWidth="1"/>
    <col min="4" max="4" width="20.1640625" customWidth="1"/>
    <col min="5" max="5" width="17.33203125" customWidth="1"/>
    <col min="6" max="6" width="52.1640625" customWidth="1"/>
    <col min="7" max="7" width="41" customWidth="1"/>
    <col min="8" max="8" width="15.6640625" hidden="1" customWidth="1"/>
    <col min="9" max="9" width="19" hidden="1" customWidth="1"/>
    <col min="10" max="10" width="11" hidden="1" customWidth="1"/>
    <col min="11" max="15" width="9.1640625" hidden="1" customWidth="1"/>
    <col min="16" max="26" width="9.1640625" customWidth="1"/>
  </cols>
  <sheetData>
    <row r="1" spans="1:26" ht="40.5" customHeight="1">
      <c r="A1" s="1722" t="s">
        <v>278</v>
      </c>
      <c r="B1" s="1698"/>
      <c r="C1" s="1698"/>
      <c r="D1" s="1698"/>
      <c r="E1" s="1698"/>
      <c r="F1" s="1699"/>
      <c r="G1" s="1553" t="s">
        <v>279</v>
      </c>
      <c r="H1" s="638"/>
      <c r="I1" s="639"/>
      <c r="J1" s="640"/>
      <c r="K1" s="641"/>
      <c r="L1" s="105"/>
      <c r="M1" s="319"/>
      <c r="N1" s="319"/>
      <c r="O1" s="319"/>
      <c r="P1" s="319"/>
      <c r="Q1" s="319"/>
      <c r="R1" s="106"/>
      <c r="S1" s="106"/>
      <c r="T1" s="106"/>
      <c r="U1" s="106"/>
      <c r="V1" s="106"/>
      <c r="W1" s="106"/>
      <c r="X1" s="106"/>
      <c r="Y1" s="106"/>
      <c r="Z1" s="106"/>
    </row>
    <row r="2" spans="1:26" ht="33.75" customHeight="1">
      <c r="A2" s="1722" t="s">
        <v>3505</v>
      </c>
      <c r="B2" s="1698"/>
      <c r="C2" s="1698"/>
      <c r="D2" s="1698"/>
      <c r="E2" s="1698"/>
      <c r="F2" s="1699"/>
      <c r="G2" s="642">
        <v>5</v>
      </c>
      <c r="H2" s="643"/>
      <c r="I2" s="644"/>
      <c r="J2" s="645"/>
      <c r="K2" s="105"/>
      <c r="L2" s="105"/>
      <c r="M2" s="319"/>
      <c r="N2" s="319"/>
      <c r="O2" s="319"/>
      <c r="P2" s="319"/>
      <c r="Q2" s="319"/>
      <c r="R2" s="106"/>
      <c r="S2" s="106"/>
      <c r="T2" s="106"/>
      <c r="U2" s="106"/>
      <c r="V2" s="106"/>
      <c r="W2" s="106"/>
      <c r="X2" s="106"/>
      <c r="Y2" s="106"/>
      <c r="Z2" s="106"/>
    </row>
    <row r="3" spans="1:26" ht="28.5" customHeight="1">
      <c r="A3" s="1722" t="s">
        <v>281</v>
      </c>
      <c r="B3" s="1698"/>
      <c r="C3" s="1698"/>
      <c r="D3" s="1698"/>
      <c r="E3" s="1698"/>
      <c r="F3" s="1699"/>
      <c r="G3" s="646"/>
      <c r="H3" s="646"/>
      <c r="I3" s="646"/>
      <c r="J3" s="646"/>
      <c r="K3" s="105"/>
      <c r="L3" s="105"/>
      <c r="M3" s="319"/>
      <c r="N3" s="319"/>
      <c r="O3" s="319"/>
      <c r="P3" s="319"/>
      <c r="Q3" s="319"/>
      <c r="R3" s="106"/>
      <c r="S3" s="106"/>
      <c r="T3" s="106"/>
      <c r="U3" s="106"/>
      <c r="V3" s="106"/>
      <c r="W3" s="106"/>
      <c r="X3" s="106"/>
      <c r="Y3" s="106"/>
      <c r="Z3" s="106"/>
    </row>
    <row r="4" spans="1:26" ht="29">
      <c r="A4" s="107" t="s">
        <v>282</v>
      </c>
      <c r="B4" s="95"/>
      <c r="C4" s="1723"/>
      <c r="D4" s="1724"/>
      <c r="E4" s="1725" t="s">
        <v>283</v>
      </c>
      <c r="F4" s="1726"/>
      <c r="G4" s="648"/>
      <c r="H4" s="648"/>
      <c r="I4" s="648"/>
      <c r="J4" s="648"/>
      <c r="K4" s="105"/>
      <c r="L4" s="105"/>
      <c r="M4" s="319"/>
      <c r="N4" s="319"/>
      <c r="O4" s="319"/>
      <c r="P4" s="319"/>
      <c r="Q4" s="319"/>
      <c r="R4" s="106"/>
      <c r="S4" s="106"/>
      <c r="T4" s="106"/>
      <c r="U4" s="106"/>
      <c r="V4" s="106"/>
      <c r="W4" s="106"/>
      <c r="X4" s="106"/>
      <c r="Y4" s="106"/>
      <c r="Z4" s="106"/>
    </row>
    <row r="5" spans="1:26" ht="28.5" customHeight="1">
      <c r="A5" s="1626" t="s">
        <v>284</v>
      </c>
      <c r="B5" s="1573"/>
      <c r="C5" s="1723"/>
      <c r="D5" s="1724"/>
      <c r="E5" s="1677" t="s">
        <v>3506</v>
      </c>
      <c r="F5" s="1678"/>
      <c r="G5" s="648"/>
      <c r="H5" s="648"/>
      <c r="I5" s="648"/>
      <c r="J5" s="648"/>
      <c r="K5" s="105"/>
      <c r="L5" s="105"/>
      <c r="M5" s="319"/>
      <c r="N5" s="319"/>
      <c r="O5" s="319"/>
      <c r="P5" s="319"/>
      <c r="Q5" s="319"/>
      <c r="R5" s="106"/>
      <c r="S5" s="106"/>
      <c r="T5" s="106"/>
      <c r="U5" s="106"/>
      <c r="V5" s="106"/>
      <c r="W5" s="106"/>
      <c r="X5" s="106"/>
      <c r="Y5" s="106"/>
      <c r="Z5" s="106"/>
    </row>
    <row r="6" spans="1:26" ht="42" customHeight="1">
      <c r="A6" s="1626" t="s">
        <v>286</v>
      </c>
      <c r="B6" s="1573"/>
      <c r="C6" s="1674"/>
      <c r="D6" s="1676"/>
      <c r="E6" s="1677" t="s">
        <v>287</v>
      </c>
      <c r="F6" s="1678"/>
      <c r="G6" s="648"/>
      <c r="H6" s="648"/>
      <c r="I6" s="648"/>
      <c r="J6" s="648"/>
      <c r="K6" s="105"/>
      <c r="L6" s="105"/>
      <c r="M6" s="319"/>
      <c r="N6" s="319"/>
      <c r="O6" s="319"/>
      <c r="P6" s="319"/>
      <c r="Q6" s="319"/>
      <c r="R6" s="106"/>
      <c r="S6" s="106"/>
      <c r="T6" s="106"/>
      <c r="U6" s="106"/>
      <c r="V6" s="106"/>
      <c r="W6" s="106"/>
      <c r="X6" s="106"/>
      <c r="Y6" s="106"/>
      <c r="Z6" s="106"/>
    </row>
    <row r="7" spans="1:26" ht="26.25" customHeight="1">
      <c r="A7" s="1679" t="s">
        <v>3507</v>
      </c>
      <c r="B7" s="1680"/>
      <c r="C7" s="1680"/>
      <c r="D7" s="1680"/>
      <c r="E7" s="1680"/>
      <c r="F7" s="1680"/>
      <c r="G7" s="1680"/>
      <c r="H7" s="649"/>
      <c r="I7" s="649"/>
      <c r="J7" s="650"/>
      <c r="K7" s="105"/>
      <c r="L7" s="105"/>
      <c r="M7" s="319"/>
      <c r="N7" s="319"/>
      <c r="O7" s="319"/>
      <c r="P7" s="319"/>
      <c r="Q7" s="319"/>
      <c r="R7" s="106"/>
      <c r="S7" s="106"/>
      <c r="T7" s="106"/>
      <c r="U7" s="106"/>
      <c r="V7" s="106"/>
      <c r="W7" s="106"/>
      <c r="X7" s="106"/>
      <c r="Y7" s="106"/>
      <c r="Z7" s="106"/>
    </row>
    <row r="8" spans="1:26" ht="31" customHeight="1">
      <c r="A8" s="1160"/>
      <c r="B8" s="1722" t="s">
        <v>289</v>
      </c>
      <c r="C8" s="1570"/>
      <c r="D8" s="1570"/>
      <c r="E8" s="1573"/>
      <c r="F8" s="1727" t="s">
        <v>3508</v>
      </c>
      <c r="G8" s="1573"/>
      <c r="H8" s="652"/>
      <c r="I8" s="652"/>
      <c r="J8" s="652"/>
      <c r="K8" s="105"/>
      <c r="L8" s="105"/>
      <c r="M8" s="319"/>
      <c r="N8" s="319"/>
      <c r="O8" s="319"/>
      <c r="P8" s="319"/>
      <c r="Q8" s="319"/>
      <c r="R8" s="106"/>
      <c r="S8" s="106"/>
      <c r="T8" s="106"/>
      <c r="U8" s="106"/>
      <c r="V8" s="106"/>
      <c r="W8" s="106"/>
      <c r="X8" s="106"/>
      <c r="Y8" s="106"/>
      <c r="Z8" s="106"/>
    </row>
    <row r="9" spans="1:26" ht="23.25" customHeight="1">
      <c r="A9" s="59" t="s">
        <v>291</v>
      </c>
      <c r="B9" s="653" t="s">
        <v>292</v>
      </c>
      <c r="C9" s="1661">
        <f t="shared" ref="C9:C16" si="0">D767</f>
        <v>1</v>
      </c>
      <c r="D9" s="1662"/>
      <c r="E9" s="1663"/>
      <c r="F9" s="1628">
        <f>D775</f>
        <v>1</v>
      </c>
      <c r="G9" s="1598"/>
      <c r="H9" s="654"/>
      <c r="I9" s="654"/>
      <c r="J9" s="655"/>
      <c r="K9" s="105"/>
      <c r="L9" s="105"/>
      <c r="M9" s="319"/>
      <c r="N9" s="319"/>
      <c r="O9" s="319"/>
      <c r="P9" s="319"/>
      <c r="Q9" s="319"/>
      <c r="R9" s="106"/>
      <c r="S9" s="106"/>
      <c r="T9" s="106"/>
      <c r="U9" s="106"/>
      <c r="V9" s="106"/>
      <c r="W9" s="106"/>
      <c r="X9" s="106"/>
      <c r="Y9" s="106"/>
      <c r="Z9" s="106"/>
    </row>
    <row r="10" spans="1:26" ht="23.25" customHeight="1">
      <c r="A10" s="59" t="s">
        <v>293</v>
      </c>
      <c r="B10" s="653" t="s">
        <v>294</v>
      </c>
      <c r="C10" s="1661">
        <f t="shared" si="0"/>
        <v>1</v>
      </c>
      <c r="D10" s="1662"/>
      <c r="E10" s="1663"/>
      <c r="F10" s="1613"/>
      <c r="G10" s="1615"/>
      <c r="H10" s="656"/>
      <c r="I10" s="656"/>
      <c r="J10" s="657"/>
      <c r="K10" s="105"/>
      <c r="L10" s="105"/>
      <c r="M10" s="319"/>
      <c r="N10" s="319"/>
      <c r="O10" s="319"/>
      <c r="P10" s="319"/>
      <c r="Q10" s="319"/>
      <c r="R10" s="106"/>
      <c r="S10" s="106"/>
      <c r="T10" s="106"/>
      <c r="U10" s="106"/>
      <c r="V10" s="106"/>
      <c r="W10" s="106"/>
      <c r="X10" s="106"/>
      <c r="Y10" s="106"/>
      <c r="Z10" s="106"/>
    </row>
    <row r="11" spans="1:26" ht="23.25" customHeight="1">
      <c r="A11" s="59" t="s">
        <v>295</v>
      </c>
      <c r="B11" s="653" t="s">
        <v>296</v>
      </c>
      <c r="C11" s="1661">
        <f t="shared" si="0"/>
        <v>1</v>
      </c>
      <c r="D11" s="1662"/>
      <c r="E11" s="1663"/>
      <c r="F11" s="1613"/>
      <c r="G11" s="1615"/>
      <c r="H11" s="656"/>
      <c r="I11" s="656"/>
      <c r="J11" s="657"/>
      <c r="K11" s="105"/>
      <c r="L11" s="105"/>
      <c r="M11" s="319"/>
      <c r="N11" s="319"/>
      <c r="O11" s="319"/>
      <c r="P11" s="319"/>
      <c r="Q11" s="319"/>
      <c r="R11" s="106"/>
      <c r="S11" s="106"/>
      <c r="T11" s="106"/>
      <c r="U11" s="106"/>
      <c r="V11" s="106"/>
      <c r="W11" s="106"/>
      <c r="X11" s="106"/>
      <c r="Y11" s="106"/>
      <c r="Z11" s="106"/>
    </row>
    <row r="12" spans="1:26" ht="23.25" customHeight="1">
      <c r="A12" s="59" t="s">
        <v>297</v>
      </c>
      <c r="B12" s="653" t="s">
        <v>298</v>
      </c>
      <c r="C12" s="1661">
        <f t="shared" si="0"/>
        <v>1</v>
      </c>
      <c r="D12" s="1662"/>
      <c r="E12" s="1663"/>
      <c r="F12" s="1613"/>
      <c r="G12" s="1615"/>
      <c r="H12" s="656"/>
      <c r="I12" s="656"/>
      <c r="J12" s="657"/>
      <c r="K12" s="105"/>
      <c r="L12" s="105"/>
      <c r="M12" s="319"/>
      <c r="N12" s="319"/>
      <c r="O12" s="319"/>
      <c r="P12" s="319"/>
      <c r="Q12" s="319"/>
      <c r="R12" s="106"/>
      <c r="S12" s="106"/>
      <c r="T12" s="106"/>
      <c r="U12" s="106"/>
      <c r="V12" s="106"/>
      <c r="W12" s="106"/>
      <c r="X12" s="106"/>
      <c r="Y12" s="106"/>
      <c r="Z12" s="106"/>
    </row>
    <row r="13" spans="1:26" ht="23.25" customHeight="1">
      <c r="A13" s="59" t="s">
        <v>299</v>
      </c>
      <c r="B13" s="653" t="s">
        <v>300</v>
      </c>
      <c r="C13" s="1661">
        <f t="shared" si="0"/>
        <v>1</v>
      </c>
      <c r="D13" s="1662"/>
      <c r="E13" s="1663"/>
      <c r="F13" s="1613"/>
      <c r="G13" s="1615"/>
      <c r="H13" s="656"/>
      <c r="I13" s="656"/>
      <c r="J13" s="657"/>
      <c r="K13" s="105"/>
      <c r="L13" s="105"/>
      <c r="M13" s="319"/>
      <c r="N13" s="319"/>
      <c r="O13" s="319"/>
      <c r="P13" s="319"/>
      <c r="Q13" s="319"/>
      <c r="R13" s="106"/>
      <c r="S13" s="106"/>
      <c r="T13" s="106"/>
      <c r="U13" s="106"/>
      <c r="V13" s="106"/>
      <c r="W13" s="106"/>
      <c r="X13" s="106"/>
      <c r="Y13" s="106"/>
      <c r="Z13" s="106"/>
    </row>
    <row r="14" spans="1:26" ht="23.25" customHeight="1">
      <c r="A14" s="59" t="s">
        <v>301</v>
      </c>
      <c r="B14" s="653" t="s">
        <v>32</v>
      </c>
      <c r="C14" s="1661">
        <f t="shared" si="0"/>
        <v>1</v>
      </c>
      <c r="D14" s="1662"/>
      <c r="E14" s="1663"/>
      <c r="F14" s="1613"/>
      <c r="G14" s="1615"/>
      <c r="H14" s="656"/>
      <c r="I14" s="656"/>
      <c r="J14" s="657"/>
      <c r="K14" s="105"/>
      <c r="L14" s="105"/>
      <c r="M14" s="319"/>
      <c r="N14" s="319"/>
      <c r="O14" s="319"/>
      <c r="P14" s="319"/>
      <c r="Q14" s="319"/>
      <c r="R14" s="106"/>
      <c r="S14" s="106"/>
      <c r="T14" s="106"/>
      <c r="U14" s="106"/>
      <c r="V14" s="106"/>
      <c r="W14" s="106"/>
      <c r="X14" s="106"/>
      <c r="Y14" s="106"/>
      <c r="Z14" s="106"/>
    </row>
    <row r="15" spans="1:26" ht="28.5" customHeight="1">
      <c r="A15" s="59" t="s">
        <v>302</v>
      </c>
      <c r="B15" s="653" t="s">
        <v>303</v>
      </c>
      <c r="C15" s="1661">
        <f t="shared" si="0"/>
        <v>1</v>
      </c>
      <c r="D15" s="1662"/>
      <c r="E15" s="1663"/>
      <c r="F15" s="1613"/>
      <c r="G15" s="1615"/>
      <c r="H15" s="656"/>
      <c r="I15" s="656"/>
      <c r="J15" s="657"/>
      <c r="K15" s="105"/>
      <c r="L15" s="105"/>
      <c r="M15" s="319"/>
      <c r="N15" s="319"/>
      <c r="O15" s="319"/>
      <c r="P15" s="319"/>
      <c r="Q15" s="319"/>
      <c r="R15" s="106"/>
      <c r="S15" s="106"/>
      <c r="T15" s="106"/>
      <c r="U15" s="106"/>
      <c r="V15" s="106"/>
      <c r="W15" s="106"/>
      <c r="X15" s="106"/>
      <c r="Y15" s="106"/>
      <c r="Z15" s="106"/>
    </row>
    <row r="16" spans="1:26" ht="42" customHeight="1">
      <c r="A16" s="59" t="s">
        <v>304</v>
      </c>
      <c r="B16" s="653" t="s">
        <v>305</v>
      </c>
      <c r="C16" s="1661">
        <f t="shared" si="0"/>
        <v>1</v>
      </c>
      <c r="D16" s="1662"/>
      <c r="E16" s="1663"/>
      <c r="F16" s="1599"/>
      <c r="G16" s="1600"/>
      <c r="H16" s="658"/>
      <c r="I16" s="658"/>
      <c r="J16" s="659"/>
      <c r="K16" s="105"/>
      <c r="L16" s="105"/>
      <c r="M16" s="319"/>
      <c r="N16" s="319"/>
      <c r="O16" s="319"/>
      <c r="P16" s="319"/>
      <c r="Q16" s="319"/>
      <c r="R16" s="106"/>
      <c r="S16" s="106"/>
      <c r="T16" s="106"/>
      <c r="U16" s="106"/>
      <c r="V16" s="106"/>
      <c r="W16" s="106"/>
      <c r="X16" s="106"/>
      <c r="Y16" s="106"/>
      <c r="Z16" s="106"/>
    </row>
    <row r="17" spans="1:26" ht="33" customHeight="1">
      <c r="A17" s="1543"/>
      <c r="B17" s="660"/>
      <c r="C17" s="660"/>
      <c r="D17" s="660"/>
      <c r="E17" s="661"/>
      <c r="F17" s="660"/>
      <c r="G17" s="660"/>
      <c r="H17" s="662"/>
      <c r="I17" s="662"/>
      <c r="J17" s="663"/>
      <c r="K17" s="105"/>
      <c r="L17" s="105"/>
      <c r="M17" s="319"/>
      <c r="N17" s="319"/>
      <c r="O17" s="319"/>
      <c r="P17" s="319"/>
      <c r="Q17" s="319"/>
      <c r="R17" s="106"/>
      <c r="S17" s="106"/>
      <c r="T17" s="106"/>
      <c r="U17" s="106"/>
      <c r="V17" s="106"/>
      <c r="W17" s="106"/>
      <c r="X17" s="106"/>
      <c r="Y17" s="106"/>
      <c r="Z17" s="106"/>
    </row>
    <row r="18" spans="1:26" ht="33" customHeight="1">
      <c r="A18" s="664"/>
      <c r="B18" s="665" t="s">
        <v>306</v>
      </c>
      <c r="C18" s="1719"/>
      <c r="D18" s="1720"/>
      <c r="E18" s="1720"/>
      <c r="F18" s="1720"/>
      <c r="G18" s="1721"/>
      <c r="H18" s="638"/>
      <c r="I18" s="638"/>
      <c r="J18" s="667"/>
      <c r="K18" s="105"/>
      <c r="L18" s="105"/>
      <c r="M18" s="319"/>
      <c r="N18" s="319"/>
      <c r="O18" s="319"/>
      <c r="P18" s="319"/>
      <c r="Q18" s="319"/>
      <c r="R18" s="106"/>
      <c r="S18" s="106"/>
      <c r="T18" s="106"/>
      <c r="U18" s="106"/>
      <c r="V18" s="106"/>
      <c r="W18" s="106"/>
      <c r="X18" s="106"/>
      <c r="Y18" s="106"/>
      <c r="Z18" s="106"/>
    </row>
    <row r="19" spans="1:26" ht="25.5" customHeight="1">
      <c r="A19" s="1118">
        <v>1</v>
      </c>
      <c r="B19" s="669"/>
      <c r="C19" s="1719"/>
      <c r="D19" s="1720"/>
      <c r="E19" s="1720"/>
      <c r="F19" s="1720"/>
      <c r="G19" s="1721"/>
      <c r="H19" s="671"/>
      <c r="I19" s="671"/>
      <c r="J19" s="672"/>
      <c r="K19" s="105"/>
      <c r="L19" s="105"/>
      <c r="M19" s="319"/>
      <c r="N19" s="319"/>
      <c r="O19" s="319"/>
      <c r="P19" s="319"/>
      <c r="Q19" s="319"/>
      <c r="R19" s="106"/>
      <c r="S19" s="106"/>
      <c r="T19" s="106"/>
      <c r="U19" s="106"/>
      <c r="V19" s="106"/>
      <c r="W19" s="106"/>
      <c r="X19" s="106"/>
      <c r="Y19" s="106"/>
      <c r="Z19" s="106"/>
    </row>
    <row r="20" spans="1:26" ht="25.5" customHeight="1">
      <c r="A20" s="1118">
        <v>2</v>
      </c>
      <c r="B20" s="669"/>
      <c r="C20" s="1719"/>
      <c r="D20" s="1720"/>
      <c r="E20" s="1720"/>
      <c r="F20" s="1720"/>
      <c r="G20" s="1721"/>
      <c r="H20" s="671"/>
      <c r="I20" s="671"/>
      <c r="J20" s="672"/>
      <c r="K20" s="105"/>
      <c r="L20" s="105"/>
      <c r="M20" s="319"/>
      <c r="N20" s="319"/>
      <c r="O20" s="319"/>
      <c r="P20" s="319"/>
      <c r="Q20" s="319"/>
      <c r="R20" s="106"/>
      <c r="S20" s="106"/>
      <c r="T20" s="106"/>
      <c r="U20" s="106"/>
      <c r="V20" s="106"/>
      <c r="W20" s="106"/>
      <c r="X20" s="106"/>
      <c r="Y20" s="106"/>
      <c r="Z20" s="106"/>
    </row>
    <row r="21" spans="1:26" ht="25.5" customHeight="1">
      <c r="A21" s="1118">
        <v>3</v>
      </c>
      <c r="B21" s="669"/>
      <c r="C21" s="1719"/>
      <c r="D21" s="1720"/>
      <c r="E21" s="1720"/>
      <c r="F21" s="1720"/>
      <c r="G21" s="1721"/>
      <c r="H21" s="671"/>
      <c r="I21" s="671"/>
      <c r="J21" s="672"/>
      <c r="K21" s="105"/>
      <c r="L21" s="105"/>
      <c r="M21" s="319"/>
      <c r="N21" s="319"/>
      <c r="O21" s="319"/>
      <c r="P21" s="319"/>
      <c r="Q21" s="319"/>
      <c r="R21" s="106"/>
      <c r="S21" s="106"/>
      <c r="T21" s="106"/>
      <c r="U21" s="106"/>
      <c r="V21" s="106"/>
      <c r="W21" s="106"/>
      <c r="X21" s="106"/>
      <c r="Y21" s="106"/>
      <c r="Z21" s="106"/>
    </row>
    <row r="22" spans="1:26" ht="25.5" customHeight="1">
      <c r="A22" s="1118">
        <v>4</v>
      </c>
      <c r="B22" s="669"/>
      <c r="C22" s="1719"/>
      <c r="D22" s="1720"/>
      <c r="E22" s="1720"/>
      <c r="F22" s="1720"/>
      <c r="G22" s="1721"/>
      <c r="H22" s="671"/>
      <c r="I22" s="671"/>
      <c r="J22" s="672"/>
      <c r="K22" s="105"/>
      <c r="L22" s="105"/>
      <c r="M22" s="319"/>
      <c r="N22" s="319"/>
      <c r="O22" s="319"/>
      <c r="P22" s="319"/>
      <c r="Q22" s="319"/>
      <c r="R22" s="106"/>
      <c r="S22" s="106"/>
      <c r="T22" s="106"/>
      <c r="U22" s="106"/>
      <c r="V22" s="106"/>
      <c r="W22" s="106"/>
      <c r="X22" s="106"/>
      <c r="Y22" s="106"/>
      <c r="Z22" s="106"/>
    </row>
    <row r="23" spans="1:26" ht="25.5" customHeight="1">
      <c r="A23" s="1118">
        <v>5</v>
      </c>
      <c r="B23" s="669"/>
      <c r="C23" s="1719"/>
      <c r="D23" s="1720"/>
      <c r="E23" s="1720"/>
      <c r="F23" s="1720"/>
      <c r="G23" s="1721"/>
      <c r="H23" s="671"/>
      <c r="I23" s="671"/>
      <c r="J23" s="672"/>
      <c r="K23" s="105"/>
      <c r="L23" s="105"/>
      <c r="M23" s="319"/>
      <c r="N23" s="319"/>
      <c r="O23" s="319"/>
      <c r="P23" s="319"/>
      <c r="Q23" s="319"/>
      <c r="R23" s="106"/>
      <c r="S23" s="106"/>
      <c r="T23" s="106"/>
      <c r="U23" s="106"/>
      <c r="V23" s="106"/>
      <c r="W23" s="106"/>
      <c r="X23" s="106"/>
      <c r="Y23" s="106"/>
      <c r="Z23" s="106"/>
    </row>
    <row r="24" spans="1:26" ht="25.5" customHeight="1">
      <c r="A24" s="804"/>
      <c r="B24" s="665" t="s">
        <v>307</v>
      </c>
      <c r="C24" s="1719"/>
      <c r="D24" s="1720"/>
      <c r="E24" s="1720"/>
      <c r="F24" s="1720"/>
      <c r="G24" s="1721"/>
      <c r="H24" s="638"/>
      <c r="I24" s="638"/>
      <c r="J24" s="667"/>
      <c r="K24" s="105"/>
      <c r="L24" s="105"/>
      <c r="M24" s="319"/>
      <c r="N24" s="319"/>
      <c r="O24" s="319"/>
      <c r="P24" s="319"/>
      <c r="Q24" s="319"/>
      <c r="R24" s="106"/>
      <c r="S24" s="106"/>
      <c r="T24" s="106"/>
      <c r="U24" s="106"/>
      <c r="V24" s="106"/>
      <c r="W24" s="106"/>
      <c r="X24" s="106"/>
      <c r="Y24" s="106"/>
      <c r="Z24" s="106"/>
    </row>
    <row r="25" spans="1:26" ht="51" customHeight="1">
      <c r="A25" s="1118">
        <v>1</v>
      </c>
      <c r="B25" s="669"/>
      <c r="C25" s="1719"/>
      <c r="D25" s="1720"/>
      <c r="E25" s="1720"/>
      <c r="F25" s="1720"/>
      <c r="G25" s="1721"/>
      <c r="H25" s="671"/>
      <c r="I25" s="671"/>
      <c r="J25" s="672"/>
      <c r="K25" s="105"/>
      <c r="L25" s="105"/>
      <c r="M25" s="319"/>
      <c r="N25" s="319"/>
      <c r="O25" s="319"/>
      <c r="P25" s="319"/>
      <c r="Q25" s="319"/>
      <c r="R25" s="106"/>
      <c r="S25" s="106"/>
      <c r="T25" s="106"/>
      <c r="U25" s="106"/>
      <c r="V25" s="106"/>
      <c r="W25" s="106"/>
      <c r="X25" s="106"/>
      <c r="Y25" s="106"/>
      <c r="Z25" s="106"/>
    </row>
    <row r="26" spans="1:26" ht="25.5" customHeight="1">
      <c r="A26" s="1118">
        <v>2</v>
      </c>
      <c r="B26" s="669"/>
      <c r="C26" s="1719"/>
      <c r="D26" s="1720"/>
      <c r="E26" s="1720"/>
      <c r="F26" s="1720"/>
      <c r="G26" s="1721"/>
      <c r="H26" s="671"/>
      <c r="I26" s="671"/>
      <c r="J26" s="672"/>
      <c r="K26" s="105"/>
      <c r="L26" s="105"/>
      <c r="M26" s="319"/>
      <c r="N26" s="319"/>
      <c r="O26" s="319"/>
      <c r="P26" s="319"/>
      <c r="Q26" s="319"/>
      <c r="R26" s="106"/>
      <c r="S26" s="106"/>
      <c r="T26" s="106"/>
      <c r="U26" s="106"/>
      <c r="V26" s="106"/>
      <c r="W26" s="106"/>
      <c r="X26" s="106"/>
      <c r="Y26" s="106"/>
      <c r="Z26" s="106"/>
    </row>
    <row r="27" spans="1:26" ht="14.25" customHeight="1">
      <c r="A27" s="1118">
        <v>3</v>
      </c>
      <c r="B27" s="669"/>
      <c r="C27" s="1719"/>
      <c r="D27" s="1720"/>
      <c r="E27" s="1720"/>
      <c r="F27" s="1720"/>
      <c r="G27" s="1721"/>
      <c r="H27" s="671"/>
      <c r="I27" s="671"/>
      <c r="J27" s="672"/>
      <c r="K27" s="105"/>
      <c r="L27" s="105"/>
      <c r="M27" s="319"/>
      <c r="N27" s="319"/>
      <c r="O27" s="319"/>
      <c r="P27" s="319"/>
      <c r="Q27" s="319"/>
      <c r="R27" s="106"/>
      <c r="S27" s="106"/>
      <c r="T27" s="106"/>
      <c r="U27" s="106"/>
      <c r="V27" s="106"/>
      <c r="W27" s="106"/>
      <c r="X27" s="106"/>
      <c r="Y27" s="106"/>
      <c r="Z27" s="106"/>
    </row>
    <row r="28" spans="1:26" ht="14.25" customHeight="1">
      <c r="A28" s="1118">
        <v>4</v>
      </c>
      <c r="B28" s="669"/>
      <c r="C28" s="1719"/>
      <c r="D28" s="1720"/>
      <c r="E28" s="1720"/>
      <c r="F28" s="1720"/>
      <c r="G28" s="1721"/>
      <c r="H28" s="671"/>
      <c r="I28" s="671"/>
      <c r="J28" s="672"/>
      <c r="K28" s="105"/>
      <c r="L28" s="105"/>
      <c r="M28" s="319"/>
      <c r="N28" s="319"/>
      <c r="O28" s="319"/>
      <c r="P28" s="319"/>
      <c r="Q28" s="319"/>
      <c r="R28" s="106"/>
      <c r="S28" s="106"/>
      <c r="T28" s="106"/>
      <c r="U28" s="106"/>
      <c r="V28" s="106"/>
      <c r="W28" s="106"/>
      <c r="X28" s="106"/>
      <c r="Y28" s="106"/>
      <c r="Z28" s="106"/>
    </row>
    <row r="29" spans="1:26" ht="14.25" customHeight="1">
      <c r="A29" s="1118">
        <v>5</v>
      </c>
      <c r="B29" s="669"/>
      <c r="C29" s="1719"/>
      <c r="D29" s="1720"/>
      <c r="E29" s="1720"/>
      <c r="F29" s="1720"/>
      <c r="G29" s="1721"/>
      <c r="H29" s="671"/>
      <c r="I29" s="671"/>
      <c r="J29" s="672"/>
      <c r="K29" s="105"/>
      <c r="L29" s="105"/>
      <c r="M29" s="319"/>
      <c r="N29" s="319"/>
      <c r="O29" s="319"/>
      <c r="P29" s="319"/>
      <c r="Q29" s="319"/>
      <c r="R29" s="106"/>
      <c r="S29" s="106"/>
      <c r="T29" s="106"/>
      <c r="U29" s="106"/>
      <c r="V29" s="106"/>
      <c r="W29" s="106"/>
      <c r="X29" s="106"/>
      <c r="Y29" s="106"/>
      <c r="Z29" s="106"/>
    </row>
    <row r="30" spans="1:26" ht="21" customHeight="1">
      <c r="A30" s="804"/>
      <c r="B30" s="665" t="s">
        <v>308</v>
      </c>
      <c r="C30" s="1719"/>
      <c r="D30" s="1720"/>
      <c r="E30" s="1720"/>
      <c r="F30" s="1720"/>
      <c r="G30" s="1721"/>
      <c r="H30" s="638"/>
      <c r="I30" s="638"/>
      <c r="J30" s="667"/>
      <c r="K30" s="105"/>
      <c r="L30" s="105"/>
      <c r="M30" s="319"/>
      <c r="N30" s="319"/>
      <c r="O30" s="319"/>
      <c r="P30" s="319"/>
      <c r="Q30" s="319"/>
      <c r="R30" s="106"/>
      <c r="S30" s="106"/>
      <c r="T30" s="106"/>
      <c r="U30" s="106"/>
      <c r="V30" s="106"/>
      <c r="W30" s="106"/>
      <c r="X30" s="106"/>
      <c r="Y30" s="106"/>
      <c r="Z30" s="106"/>
    </row>
    <row r="31" spans="1:26" ht="14.25" customHeight="1">
      <c r="A31" s="1118">
        <v>1</v>
      </c>
      <c r="B31" s="669"/>
      <c r="C31" s="1719"/>
      <c r="D31" s="1720"/>
      <c r="E31" s="1720"/>
      <c r="F31" s="1720"/>
      <c r="G31" s="1721"/>
      <c r="H31" s="671"/>
      <c r="I31" s="671"/>
      <c r="J31" s="672"/>
      <c r="K31" s="105"/>
      <c r="L31" s="105"/>
      <c r="M31" s="319"/>
      <c r="N31" s="319"/>
      <c r="O31" s="319"/>
      <c r="P31" s="319"/>
      <c r="Q31" s="319"/>
      <c r="R31" s="106"/>
      <c r="S31" s="106"/>
      <c r="T31" s="106"/>
      <c r="U31" s="106"/>
      <c r="V31" s="106"/>
      <c r="W31" s="106"/>
      <c r="X31" s="106"/>
      <c r="Y31" s="106"/>
      <c r="Z31" s="106"/>
    </row>
    <row r="32" spans="1:26" ht="14.25" customHeight="1">
      <c r="A32" s="1118">
        <v>2</v>
      </c>
      <c r="B32" s="669"/>
      <c r="C32" s="1719"/>
      <c r="D32" s="1720"/>
      <c r="E32" s="1720"/>
      <c r="F32" s="1720"/>
      <c r="G32" s="1721"/>
      <c r="H32" s="671"/>
      <c r="I32" s="671"/>
      <c r="J32" s="672"/>
      <c r="K32" s="105"/>
      <c r="L32" s="105"/>
      <c r="M32" s="319"/>
      <c r="N32" s="319"/>
      <c r="O32" s="319"/>
      <c r="P32" s="319"/>
      <c r="Q32" s="319"/>
      <c r="R32" s="106"/>
      <c r="S32" s="106"/>
      <c r="T32" s="106"/>
      <c r="U32" s="106"/>
      <c r="V32" s="106"/>
      <c r="W32" s="106"/>
      <c r="X32" s="106"/>
      <c r="Y32" s="106"/>
      <c r="Z32" s="106"/>
    </row>
    <row r="33" spans="1:26" ht="14.25" customHeight="1">
      <c r="A33" s="1118">
        <v>3</v>
      </c>
      <c r="B33" s="669"/>
      <c r="C33" s="1719"/>
      <c r="D33" s="1720"/>
      <c r="E33" s="1720"/>
      <c r="F33" s="1720"/>
      <c r="G33" s="1721"/>
      <c r="H33" s="671"/>
      <c r="I33" s="671"/>
      <c r="J33" s="672"/>
      <c r="K33" s="105"/>
      <c r="L33" s="105"/>
      <c r="M33" s="319"/>
      <c r="N33" s="319"/>
      <c r="O33" s="319"/>
      <c r="P33" s="319"/>
      <c r="Q33" s="319"/>
      <c r="R33" s="106"/>
      <c r="S33" s="106"/>
      <c r="T33" s="106"/>
      <c r="U33" s="106"/>
      <c r="V33" s="106"/>
      <c r="W33" s="106"/>
      <c r="X33" s="106"/>
      <c r="Y33" s="106"/>
      <c r="Z33" s="106"/>
    </row>
    <row r="34" spans="1:26" ht="21" customHeight="1">
      <c r="A34" s="1118">
        <v>4</v>
      </c>
      <c r="B34" s="669"/>
      <c r="C34" s="1719"/>
      <c r="D34" s="1720"/>
      <c r="E34" s="1720"/>
      <c r="F34" s="1720"/>
      <c r="G34" s="1721"/>
      <c r="H34" s="671"/>
      <c r="I34" s="671"/>
      <c r="J34" s="672"/>
      <c r="K34" s="105"/>
      <c r="L34" s="105"/>
      <c r="M34" s="319"/>
      <c r="N34" s="319"/>
      <c r="O34" s="319"/>
      <c r="P34" s="319"/>
      <c r="Q34" s="319"/>
      <c r="R34" s="106"/>
      <c r="S34" s="106"/>
      <c r="T34" s="106"/>
      <c r="U34" s="106"/>
      <c r="V34" s="106"/>
      <c r="W34" s="106"/>
      <c r="X34" s="106"/>
      <c r="Y34" s="106"/>
      <c r="Z34" s="106"/>
    </row>
    <row r="35" spans="1:26" ht="14.25" customHeight="1">
      <c r="A35" s="1118">
        <v>5</v>
      </c>
      <c r="B35" s="669"/>
      <c r="C35" s="1719"/>
      <c r="D35" s="1720"/>
      <c r="E35" s="1720"/>
      <c r="F35" s="1720"/>
      <c r="G35" s="1721"/>
      <c r="H35" s="671"/>
      <c r="I35" s="671"/>
      <c r="J35" s="672"/>
      <c r="K35" s="105"/>
      <c r="L35" s="105"/>
      <c r="M35" s="319"/>
      <c r="N35" s="319"/>
      <c r="O35" s="319"/>
      <c r="P35" s="319"/>
      <c r="Q35" s="319"/>
      <c r="R35" s="106"/>
      <c r="S35" s="106"/>
      <c r="T35" s="106"/>
      <c r="U35" s="106"/>
      <c r="V35" s="106"/>
      <c r="W35" s="106"/>
      <c r="X35" s="106"/>
      <c r="Y35" s="106"/>
      <c r="Z35" s="106"/>
    </row>
    <row r="36" spans="1:26" ht="22">
      <c r="A36" s="664"/>
      <c r="B36" s="669" t="s">
        <v>309</v>
      </c>
      <c r="C36" s="1719"/>
      <c r="D36" s="1720"/>
      <c r="E36" s="1720"/>
      <c r="F36" s="1720"/>
      <c r="G36" s="1721"/>
      <c r="H36" s="671"/>
      <c r="I36" s="671"/>
      <c r="J36" s="672"/>
      <c r="K36" s="105"/>
      <c r="L36" s="105"/>
      <c r="M36" s="319"/>
      <c r="N36" s="319"/>
      <c r="O36" s="319"/>
      <c r="P36" s="319"/>
      <c r="Q36" s="319"/>
      <c r="R36" s="106"/>
      <c r="S36" s="106"/>
      <c r="T36" s="106"/>
      <c r="U36" s="106"/>
      <c r="V36" s="106"/>
      <c r="W36" s="106"/>
      <c r="X36" s="106"/>
      <c r="Y36" s="106"/>
      <c r="Z36" s="106"/>
    </row>
    <row r="37" spans="1:26" ht="22">
      <c r="A37" s="664"/>
      <c r="B37" s="669" t="s">
        <v>310</v>
      </c>
      <c r="C37" s="1719"/>
      <c r="D37" s="1720"/>
      <c r="E37" s="1720"/>
      <c r="F37" s="1720"/>
      <c r="G37" s="1721"/>
      <c r="H37" s="671"/>
      <c r="I37" s="671"/>
      <c r="J37" s="672"/>
      <c r="K37" s="105"/>
      <c r="L37" s="105"/>
      <c r="M37" s="319"/>
      <c r="N37" s="319"/>
      <c r="O37" s="319"/>
      <c r="P37" s="319"/>
      <c r="Q37" s="319"/>
      <c r="R37" s="106"/>
      <c r="S37" s="106"/>
      <c r="T37" s="106"/>
      <c r="U37" s="106"/>
      <c r="V37" s="106"/>
      <c r="W37" s="106"/>
      <c r="X37" s="106"/>
      <c r="Y37" s="106"/>
      <c r="Z37" s="106"/>
    </row>
    <row r="38" spans="1:26" ht="21">
      <c r="A38" s="1544"/>
      <c r="B38" s="673"/>
      <c r="C38" s="673"/>
      <c r="D38" s="673"/>
      <c r="E38" s="673"/>
      <c r="F38" s="673"/>
      <c r="G38" s="673"/>
      <c r="H38" s="674"/>
      <c r="I38" s="674"/>
      <c r="J38" s="675"/>
      <c r="K38" s="105"/>
      <c r="L38" s="105"/>
      <c r="M38" s="319"/>
      <c r="N38" s="319"/>
      <c r="O38" s="319"/>
      <c r="P38" s="319"/>
      <c r="Q38" s="319"/>
      <c r="R38" s="106"/>
      <c r="S38" s="106"/>
      <c r="T38" s="106"/>
      <c r="U38" s="106"/>
      <c r="V38" s="106"/>
      <c r="W38" s="106"/>
      <c r="X38" s="106"/>
      <c r="Y38" s="106"/>
      <c r="Z38" s="106"/>
    </row>
    <row r="39" spans="1:26" ht="15" customHeight="1">
      <c r="A39" s="1545"/>
      <c r="B39" s="676"/>
      <c r="C39" s="676"/>
      <c r="D39" s="676"/>
      <c r="E39" s="676"/>
      <c r="F39" s="676"/>
      <c r="G39" s="676"/>
      <c r="H39" s="677"/>
      <c r="I39" s="677"/>
      <c r="J39" s="678"/>
      <c r="K39" s="105"/>
      <c r="L39" s="105"/>
      <c r="M39" s="319"/>
      <c r="N39" s="319"/>
      <c r="O39" s="319"/>
      <c r="P39" s="319"/>
      <c r="Q39" s="319"/>
      <c r="R39" s="106"/>
      <c r="S39" s="106"/>
      <c r="T39" s="106"/>
      <c r="U39" s="106"/>
      <c r="V39" s="106"/>
      <c r="W39" s="106"/>
      <c r="X39" s="106"/>
      <c r="Y39" s="106"/>
      <c r="Z39" s="106"/>
    </row>
    <row r="40" spans="1:26" ht="15" customHeight="1">
      <c r="A40" s="1546"/>
      <c r="B40" s="679"/>
      <c r="C40" s="679"/>
      <c r="D40" s="679"/>
      <c r="E40" s="679"/>
      <c r="F40" s="679"/>
      <c r="G40" s="679"/>
      <c r="H40" s="680"/>
      <c r="I40" s="680"/>
      <c r="J40" s="681"/>
      <c r="K40" s="105"/>
      <c r="L40" s="105"/>
      <c r="M40" s="319"/>
      <c r="N40" s="319"/>
      <c r="O40" s="319"/>
      <c r="P40" s="319"/>
      <c r="Q40" s="319"/>
      <c r="R40" s="106"/>
      <c r="S40" s="106"/>
      <c r="T40" s="106"/>
      <c r="U40" s="106"/>
      <c r="V40" s="106"/>
      <c r="W40" s="106"/>
      <c r="X40" s="106"/>
      <c r="Y40" s="106"/>
      <c r="Z40" s="106"/>
    </row>
    <row r="41" spans="1:26" ht="39" customHeight="1">
      <c r="A41" s="682" t="s">
        <v>311</v>
      </c>
      <c r="B41" s="683" t="s">
        <v>312</v>
      </c>
      <c r="C41" s="684" t="s">
        <v>1811</v>
      </c>
      <c r="D41" s="685" t="s">
        <v>314</v>
      </c>
      <c r="E41" s="684" t="s">
        <v>315</v>
      </c>
      <c r="F41" s="684" t="s">
        <v>1812</v>
      </c>
      <c r="G41" s="686" t="s">
        <v>317</v>
      </c>
      <c r="H41" s="687"/>
      <c r="I41" s="688" t="s">
        <v>1803</v>
      </c>
      <c r="J41" s="689" t="s">
        <v>1804</v>
      </c>
      <c r="K41" s="690"/>
      <c r="L41" s="105"/>
      <c r="M41" s="319"/>
      <c r="N41" s="319"/>
      <c r="O41" s="319"/>
      <c r="P41" s="319"/>
      <c r="Q41" s="319"/>
      <c r="R41" s="106"/>
      <c r="S41" s="106"/>
      <c r="T41" s="106"/>
      <c r="U41" s="106"/>
      <c r="V41" s="106"/>
      <c r="W41" s="106"/>
      <c r="X41" s="106"/>
      <c r="Y41" s="106"/>
      <c r="Z41" s="106"/>
    </row>
    <row r="42" spans="1:26" ht="26.25" customHeight="1">
      <c r="A42" s="691"/>
      <c r="B42" s="1716" t="s">
        <v>320</v>
      </c>
      <c r="C42" s="1570"/>
      <c r="D42" s="1570"/>
      <c r="E42" s="1570"/>
      <c r="F42" s="1570"/>
      <c r="G42" s="1573"/>
      <c r="H42" s="692"/>
      <c r="I42" s="688">
        <f t="shared" ref="I42:J42" si="1">I43+I70+I77+I81+I98+I107</f>
        <v>58</v>
      </c>
      <c r="J42" s="105">
        <f t="shared" si="1"/>
        <v>58</v>
      </c>
      <c r="K42" s="105"/>
      <c r="L42" s="105"/>
      <c r="M42" s="319"/>
      <c r="N42" s="319"/>
      <c r="O42" s="319"/>
      <c r="P42" s="319"/>
      <c r="Q42" s="319"/>
      <c r="R42" s="106"/>
      <c r="S42" s="106"/>
      <c r="T42" s="106"/>
      <c r="U42" s="106"/>
      <c r="V42" s="106"/>
      <c r="W42" s="106"/>
      <c r="X42" s="106"/>
      <c r="Y42" s="106"/>
      <c r="Z42" s="106"/>
    </row>
    <row r="43" spans="1:26" ht="19">
      <c r="A43" s="693" t="s">
        <v>209</v>
      </c>
      <c r="B43" s="1606" t="s">
        <v>40</v>
      </c>
      <c r="C43" s="1570"/>
      <c r="D43" s="1570"/>
      <c r="E43" s="1570"/>
      <c r="F43" s="1570"/>
      <c r="G43" s="1573"/>
      <c r="H43" s="694"/>
      <c r="I43" s="688">
        <f>SUM(D47:D66)</f>
        <v>36</v>
      </c>
      <c r="J43" s="105">
        <f>COUNT(D47:D66)*2</f>
        <v>36</v>
      </c>
      <c r="K43" s="105"/>
      <c r="L43" s="105"/>
      <c r="M43" s="319"/>
      <c r="N43" s="319"/>
      <c r="O43" s="319"/>
      <c r="P43" s="319"/>
      <c r="Q43" s="319"/>
      <c r="R43" s="106"/>
      <c r="S43" s="106"/>
      <c r="T43" s="106"/>
      <c r="U43" s="106"/>
      <c r="V43" s="106"/>
      <c r="W43" s="106"/>
      <c r="X43" s="106"/>
      <c r="Y43" s="106"/>
      <c r="Z43" s="106"/>
    </row>
    <row r="44" spans="1:26" ht="15.75" hidden="1" customHeight="1">
      <c r="A44" s="310" t="s">
        <v>1813</v>
      </c>
      <c r="B44" s="122" t="s">
        <v>322</v>
      </c>
      <c r="C44" s="196"/>
      <c r="D44" s="141"/>
      <c r="E44" s="125"/>
      <c r="F44" s="150"/>
      <c r="G44" s="218"/>
      <c r="H44" s="688"/>
      <c r="I44" s="688"/>
      <c r="J44" s="105"/>
      <c r="K44" s="105"/>
      <c r="L44" s="105"/>
      <c r="M44" s="106"/>
      <c r="N44" s="106"/>
      <c r="O44" s="106"/>
      <c r="P44" s="106"/>
      <c r="Q44" s="106"/>
      <c r="R44" s="106"/>
      <c r="S44" s="106"/>
      <c r="T44" s="106"/>
      <c r="U44" s="106"/>
      <c r="V44" s="106"/>
      <c r="W44" s="106"/>
      <c r="X44" s="106"/>
      <c r="Y44" s="106"/>
      <c r="Z44" s="106"/>
    </row>
    <row r="45" spans="1:26" ht="33" hidden="1" customHeight="1">
      <c r="A45" s="310" t="s">
        <v>1816</v>
      </c>
      <c r="B45" s="122" t="s">
        <v>327</v>
      </c>
      <c r="C45" s="150"/>
      <c r="D45" s="141"/>
      <c r="E45" s="125"/>
      <c r="F45" s="150"/>
      <c r="G45" s="218"/>
      <c r="H45" s="688"/>
      <c r="I45" s="688"/>
      <c r="J45" s="105"/>
      <c r="K45" s="105"/>
      <c r="L45" s="105"/>
      <c r="M45" s="106"/>
      <c r="N45" s="106"/>
      <c r="O45" s="106"/>
      <c r="P45" s="106"/>
      <c r="Q45" s="106"/>
      <c r="R45" s="106"/>
      <c r="S45" s="106"/>
      <c r="T45" s="106"/>
      <c r="U45" s="106"/>
      <c r="V45" s="106"/>
      <c r="W45" s="106"/>
      <c r="X45" s="106"/>
      <c r="Y45" s="106"/>
      <c r="Z45" s="106"/>
    </row>
    <row r="46" spans="1:26" ht="79.5" hidden="1" customHeight="1">
      <c r="A46" s="310" t="s">
        <v>1819</v>
      </c>
      <c r="B46" s="122" t="s">
        <v>331</v>
      </c>
      <c r="C46" s="150"/>
      <c r="D46" s="141"/>
      <c r="E46" s="125"/>
      <c r="F46" s="150"/>
      <c r="G46" s="218"/>
      <c r="H46" s="688"/>
      <c r="I46" s="688"/>
      <c r="J46" s="105"/>
      <c r="K46" s="105"/>
      <c r="L46" s="105"/>
      <c r="M46" s="106"/>
      <c r="N46" s="106"/>
      <c r="O46" s="106"/>
      <c r="P46" s="106"/>
      <c r="Q46" s="106"/>
      <c r="R46" s="106"/>
      <c r="S46" s="106"/>
      <c r="T46" s="106"/>
      <c r="U46" s="106"/>
      <c r="V46" s="106"/>
      <c r="W46" s="106"/>
      <c r="X46" s="106"/>
      <c r="Y46" s="106"/>
      <c r="Z46" s="106"/>
    </row>
    <row r="47" spans="1:26" ht="64">
      <c r="A47" s="695" t="s">
        <v>1827</v>
      </c>
      <c r="B47" s="122" t="s">
        <v>1828</v>
      </c>
      <c r="C47" s="150" t="s">
        <v>1829</v>
      </c>
      <c r="D47" s="696">
        <v>2</v>
      </c>
      <c r="E47" s="124" t="s">
        <v>324</v>
      </c>
      <c r="F47" s="150" t="s">
        <v>1830</v>
      </c>
      <c r="G47" s="127"/>
      <c r="H47" s="105"/>
      <c r="I47" s="105"/>
      <c r="J47" s="105"/>
      <c r="K47" s="105"/>
      <c r="L47" s="105"/>
      <c r="M47" s="319"/>
      <c r="N47" s="319"/>
      <c r="O47" s="319"/>
      <c r="P47" s="319"/>
      <c r="Q47" s="319"/>
      <c r="R47" s="106"/>
      <c r="S47" s="106"/>
      <c r="T47" s="106"/>
      <c r="U47" s="106"/>
      <c r="V47" s="106"/>
      <c r="W47" s="106"/>
      <c r="X47" s="106"/>
      <c r="Y47" s="106"/>
      <c r="Z47" s="106"/>
    </row>
    <row r="48" spans="1:26" ht="32">
      <c r="A48" s="695"/>
      <c r="B48" s="122"/>
      <c r="C48" s="150" t="s">
        <v>1831</v>
      </c>
      <c r="D48" s="696">
        <v>2</v>
      </c>
      <c r="E48" s="124" t="s">
        <v>324</v>
      </c>
      <c r="F48" s="150" t="s">
        <v>1832</v>
      </c>
      <c r="G48" s="127"/>
      <c r="H48" s="105"/>
      <c r="I48" s="105"/>
      <c r="J48" s="105"/>
      <c r="K48" s="105"/>
      <c r="L48" s="105"/>
      <c r="M48" s="319"/>
      <c r="N48" s="319"/>
      <c r="O48" s="319"/>
      <c r="P48" s="319"/>
      <c r="Q48" s="319"/>
      <c r="R48" s="106"/>
      <c r="S48" s="106"/>
      <c r="T48" s="106"/>
      <c r="U48" s="106"/>
      <c r="V48" s="106"/>
      <c r="W48" s="106"/>
      <c r="X48" s="106"/>
      <c r="Y48" s="106"/>
      <c r="Z48" s="106"/>
    </row>
    <row r="49" spans="1:26" ht="64">
      <c r="A49" s="695" t="s">
        <v>1833</v>
      </c>
      <c r="B49" s="122" t="s">
        <v>337</v>
      </c>
      <c r="C49" s="150" t="s">
        <v>1834</v>
      </c>
      <c r="D49" s="696">
        <v>2</v>
      </c>
      <c r="E49" s="124" t="s">
        <v>324</v>
      </c>
      <c r="F49" s="150" t="s">
        <v>3509</v>
      </c>
      <c r="G49" s="127"/>
      <c r="H49" s="105"/>
      <c r="I49" s="688"/>
      <c r="J49" s="105"/>
      <c r="K49" s="105"/>
      <c r="L49" s="105"/>
      <c r="M49" s="319"/>
      <c r="N49" s="319"/>
      <c r="O49" s="319"/>
      <c r="P49" s="319"/>
      <c r="Q49" s="319"/>
      <c r="R49" s="106"/>
      <c r="S49" s="106"/>
      <c r="T49" s="106"/>
      <c r="U49" s="106"/>
      <c r="V49" s="106"/>
      <c r="W49" s="106"/>
      <c r="X49" s="106"/>
      <c r="Y49" s="106"/>
      <c r="Z49" s="106"/>
    </row>
    <row r="50" spans="1:26" ht="64">
      <c r="A50" s="695" t="s">
        <v>1836</v>
      </c>
      <c r="B50" s="122" t="s">
        <v>341</v>
      </c>
      <c r="C50" s="150" t="s">
        <v>3510</v>
      </c>
      <c r="D50" s="696">
        <v>2</v>
      </c>
      <c r="E50" s="124" t="s">
        <v>324</v>
      </c>
      <c r="F50" s="150" t="s">
        <v>3511</v>
      </c>
      <c r="G50" s="127"/>
      <c r="H50" s="105"/>
      <c r="I50" s="688"/>
      <c r="J50" s="105"/>
      <c r="K50" s="105"/>
      <c r="L50" s="105"/>
      <c r="M50" s="319"/>
      <c r="N50" s="319"/>
      <c r="O50" s="319"/>
      <c r="P50" s="319"/>
      <c r="Q50" s="319"/>
      <c r="R50" s="106"/>
      <c r="S50" s="106"/>
      <c r="T50" s="106"/>
      <c r="U50" s="106"/>
      <c r="V50" s="106"/>
      <c r="W50" s="106"/>
      <c r="X50" s="106"/>
      <c r="Y50" s="106"/>
      <c r="Z50" s="106"/>
    </row>
    <row r="51" spans="1:26" ht="80">
      <c r="A51" s="695"/>
      <c r="B51" s="122"/>
      <c r="C51" s="150" t="s">
        <v>3512</v>
      </c>
      <c r="D51" s="696">
        <v>2</v>
      </c>
      <c r="E51" s="124" t="s">
        <v>324</v>
      </c>
      <c r="F51" s="150" t="s">
        <v>3513</v>
      </c>
      <c r="G51" s="127"/>
      <c r="H51" s="105"/>
      <c r="I51" s="688"/>
      <c r="J51" s="105"/>
      <c r="K51" s="105"/>
      <c r="L51" s="105"/>
      <c r="M51" s="319"/>
      <c r="N51" s="319"/>
      <c r="O51" s="319"/>
      <c r="P51" s="319"/>
      <c r="Q51" s="319"/>
      <c r="R51" s="106"/>
      <c r="S51" s="106"/>
      <c r="T51" s="106"/>
      <c r="U51" s="106"/>
      <c r="V51" s="106"/>
      <c r="W51" s="106"/>
      <c r="X51" s="106"/>
      <c r="Y51" s="106"/>
      <c r="Z51" s="106"/>
    </row>
    <row r="52" spans="1:26" ht="48">
      <c r="A52" s="695" t="s">
        <v>1839</v>
      </c>
      <c r="B52" s="122" t="s">
        <v>345</v>
      </c>
      <c r="C52" s="150" t="s">
        <v>1840</v>
      </c>
      <c r="D52" s="696">
        <v>2</v>
      </c>
      <c r="E52" s="124" t="s">
        <v>324</v>
      </c>
      <c r="F52" s="150" t="s">
        <v>3514</v>
      </c>
      <c r="G52" s="127"/>
      <c r="H52" s="105"/>
      <c r="I52" s="688"/>
      <c r="J52" s="105"/>
      <c r="K52" s="105"/>
      <c r="L52" s="105"/>
      <c r="M52" s="319"/>
      <c r="N52" s="319"/>
      <c r="O52" s="319"/>
      <c r="P52" s="319"/>
      <c r="Q52" s="319"/>
      <c r="R52" s="106"/>
      <c r="S52" s="106"/>
      <c r="T52" s="106"/>
      <c r="U52" s="106"/>
      <c r="V52" s="106"/>
      <c r="W52" s="106"/>
      <c r="X52" s="106"/>
      <c r="Y52" s="106"/>
      <c r="Z52" s="106"/>
    </row>
    <row r="53" spans="1:26" ht="48">
      <c r="A53" s="695"/>
      <c r="B53" s="122"/>
      <c r="C53" s="150" t="s">
        <v>3515</v>
      </c>
      <c r="D53" s="696">
        <v>2</v>
      </c>
      <c r="E53" s="124" t="s">
        <v>324</v>
      </c>
      <c r="F53" s="150" t="s">
        <v>3516</v>
      </c>
      <c r="G53" s="127"/>
      <c r="H53" s="105"/>
      <c r="I53" s="688"/>
      <c r="J53" s="105"/>
      <c r="K53" s="105"/>
      <c r="L53" s="105"/>
      <c r="M53" s="319"/>
      <c r="N53" s="319"/>
      <c r="O53" s="319"/>
      <c r="P53" s="319"/>
      <c r="Q53" s="319"/>
      <c r="R53" s="106"/>
      <c r="S53" s="106"/>
      <c r="T53" s="106"/>
      <c r="U53" s="106"/>
      <c r="V53" s="106"/>
      <c r="W53" s="106"/>
      <c r="X53" s="106"/>
      <c r="Y53" s="106"/>
      <c r="Z53" s="106"/>
    </row>
    <row r="54" spans="1:26" ht="64">
      <c r="A54" s="695" t="s">
        <v>348</v>
      </c>
      <c r="B54" s="122" t="s">
        <v>349</v>
      </c>
      <c r="C54" s="150" t="s">
        <v>1842</v>
      </c>
      <c r="D54" s="696">
        <v>2</v>
      </c>
      <c r="E54" s="124" t="s">
        <v>324</v>
      </c>
      <c r="F54" s="150" t="s">
        <v>3517</v>
      </c>
      <c r="G54" s="127"/>
      <c r="H54" s="105"/>
      <c r="I54" s="688"/>
      <c r="J54" s="105"/>
      <c r="K54" s="105"/>
      <c r="L54" s="105"/>
      <c r="M54" s="319"/>
      <c r="N54" s="319"/>
      <c r="O54" s="319"/>
      <c r="P54" s="319"/>
      <c r="Q54" s="319"/>
      <c r="R54" s="106"/>
      <c r="S54" s="106"/>
      <c r="T54" s="106"/>
      <c r="U54" s="106"/>
      <c r="V54" s="106"/>
      <c r="W54" s="106"/>
      <c r="X54" s="106"/>
      <c r="Y54" s="106"/>
      <c r="Z54" s="106"/>
    </row>
    <row r="55" spans="1:26" ht="15.75" hidden="1" customHeight="1">
      <c r="A55" s="310" t="s">
        <v>1844</v>
      </c>
      <c r="B55" s="122" t="s">
        <v>351</v>
      </c>
      <c r="C55" s="150"/>
      <c r="D55" s="141"/>
      <c r="E55" s="125"/>
      <c r="F55" s="150"/>
      <c r="G55" s="218"/>
      <c r="H55" s="688"/>
      <c r="I55" s="688"/>
      <c r="J55" s="105"/>
      <c r="K55" s="105"/>
      <c r="L55" s="105"/>
      <c r="M55" s="106"/>
      <c r="N55" s="106"/>
      <c r="O55" s="106"/>
      <c r="P55" s="106"/>
      <c r="Q55" s="106"/>
      <c r="R55" s="106"/>
      <c r="S55" s="106"/>
      <c r="T55" s="106"/>
      <c r="U55" s="106"/>
      <c r="V55" s="106"/>
      <c r="W55" s="106"/>
      <c r="X55" s="106"/>
      <c r="Y55" s="106"/>
      <c r="Z55" s="106"/>
    </row>
    <row r="56" spans="1:26" ht="48">
      <c r="A56" s="695" t="s">
        <v>354</v>
      </c>
      <c r="B56" s="122" t="s">
        <v>355</v>
      </c>
      <c r="C56" s="150" t="s">
        <v>1847</v>
      </c>
      <c r="D56" s="696">
        <v>2</v>
      </c>
      <c r="E56" s="124" t="s">
        <v>324</v>
      </c>
      <c r="F56" s="150" t="s">
        <v>3518</v>
      </c>
      <c r="G56" s="127"/>
      <c r="H56" s="105"/>
      <c r="I56" s="688"/>
      <c r="J56" s="105"/>
      <c r="K56" s="105"/>
      <c r="L56" s="105"/>
      <c r="M56" s="319"/>
      <c r="N56" s="319"/>
      <c r="O56" s="319"/>
      <c r="P56" s="319"/>
      <c r="Q56" s="319"/>
      <c r="R56" s="106"/>
      <c r="S56" s="106"/>
      <c r="T56" s="106"/>
      <c r="U56" s="106"/>
      <c r="V56" s="106"/>
      <c r="W56" s="106"/>
      <c r="X56" s="106"/>
      <c r="Y56" s="106"/>
      <c r="Z56" s="106"/>
    </row>
    <row r="57" spans="1:26" ht="64">
      <c r="A57" s="695"/>
      <c r="B57" s="122"/>
      <c r="C57" s="150" t="s">
        <v>1848</v>
      </c>
      <c r="D57" s="696">
        <v>2</v>
      </c>
      <c r="E57" s="124" t="s">
        <v>324</v>
      </c>
      <c r="F57" s="150" t="s">
        <v>3519</v>
      </c>
      <c r="G57" s="127"/>
      <c r="H57" s="105"/>
      <c r="I57" s="688"/>
      <c r="J57" s="105"/>
      <c r="K57" s="105"/>
      <c r="L57" s="105"/>
      <c r="M57" s="319"/>
      <c r="N57" s="319"/>
      <c r="O57" s="319"/>
      <c r="P57" s="319"/>
      <c r="Q57" s="319"/>
      <c r="R57" s="106"/>
      <c r="S57" s="106"/>
      <c r="T57" s="106"/>
      <c r="U57" s="106"/>
      <c r="V57" s="106"/>
      <c r="W57" s="106"/>
      <c r="X57" s="106"/>
      <c r="Y57" s="106"/>
      <c r="Z57" s="106"/>
    </row>
    <row r="58" spans="1:26" ht="64">
      <c r="A58" s="695" t="s">
        <v>356</v>
      </c>
      <c r="B58" s="122" t="s">
        <v>357</v>
      </c>
      <c r="C58" s="150" t="s">
        <v>3520</v>
      </c>
      <c r="D58" s="696">
        <v>2</v>
      </c>
      <c r="E58" s="124" t="s">
        <v>324</v>
      </c>
      <c r="F58" s="150" t="s">
        <v>3521</v>
      </c>
      <c r="G58" s="127"/>
      <c r="H58" s="105"/>
      <c r="I58" s="688"/>
      <c r="J58" s="105"/>
      <c r="K58" s="105"/>
      <c r="L58" s="105"/>
      <c r="M58" s="319"/>
      <c r="N58" s="319"/>
      <c r="O58" s="319"/>
      <c r="P58" s="319"/>
      <c r="Q58" s="319"/>
      <c r="R58" s="106"/>
      <c r="S58" s="106"/>
      <c r="T58" s="106"/>
      <c r="U58" s="106"/>
      <c r="V58" s="106"/>
      <c r="W58" s="106"/>
      <c r="X58" s="106"/>
      <c r="Y58" s="106"/>
      <c r="Z58" s="106"/>
    </row>
    <row r="59" spans="1:26" ht="64">
      <c r="A59" s="695" t="s">
        <v>358</v>
      </c>
      <c r="B59" s="122" t="s">
        <v>359</v>
      </c>
      <c r="C59" s="150" t="s">
        <v>1852</v>
      </c>
      <c r="D59" s="696">
        <v>2</v>
      </c>
      <c r="E59" s="124" t="s">
        <v>324</v>
      </c>
      <c r="F59" s="150" t="s">
        <v>3522</v>
      </c>
      <c r="G59" s="540"/>
      <c r="H59" s="582"/>
      <c r="I59" s="697"/>
      <c r="J59" s="582"/>
      <c r="K59" s="582"/>
      <c r="L59" s="582"/>
      <c r="M59" s="698"/>
      <c r="N59" s="698"/>
      <c r="O59" s="698"/>
      <c r="P59" s="319"/>
      <c r="Q59" s="319"/>
      <c r="R59" s="106"/>
      <c r="S59" s="106"/>
      <c r="T59" s="106"/>
      <c r="U59" s="106"/>
      <c r="V59" s="106"/>
      <c r="W59" s="106"/>
      <c r="X59" s="106"/>
      <c r="Y59" s="106"/>
      <c r="Z59" s="106"/>
    </row>
    <row r="60" spans="1:26" ht="17">
      <c r="A60" s="695" t="s">
        <v>1854</v>
      </c>
      <c r="B60" s="122" t="s">
        <v>361</v>
      </c>
      <c r="C60" s="150" t="s">
        <v>1855</v>
      </c>
      <c r="D60" s="696">
        <v>2</v>
      </c>
      <c r="E60" s="124" t="s">
        <v>324</v>
      </c>
      <c r="F60" s="150"/>
      <c r="G60" s="127"/>
      <c r="H60" s="105"/>
      <c r="I60" s="688"/>
      <c r="J60" s="105"/>
      <c r="K60" s="105"/>
      <c r="L60" s="105"/>
      <c r="M60" s="319"/>
      <c r="N60" s="319"/>
      <c r="O60" s="319"/>
      <c r="P60" s="319"/>
      <c r="Q60" s="319"/>
      <c r="R60" s="106"/>
      <c r="S60" s="106"/>
      <c r="T60" s="106"/>
      <c r="U60" s="106"/>
      <c r="V60" s="106"/>
      <c r="W60" s="106"/>
      <c r="X60" s="106"/>
      <c r="Y60" s="106"/>
      <c r="Z60" s="106"/>
    </row>
    <row r="61" spans="1:26" ht="16">
      <c r="A61" s="695"/>
      <c r="B61" s="122"/>
      <c r="C61" s="150" t="s">
        <v>1857</v>
      </c>
      <c r="D61" s="696">
        <v>2</v>
      </c>
      <c r="E61" s="124" t="s">
        <v>324</v>
      </c>
      <c r="F61" s="150"/>
      <c r="G61" s="127"/>
      <c r="H61" s="105"/>
      <c r="I61" s="688"/>
      <c r="J61" s="105"/>
      <c r="K61" s="105"/>
      <c r="L61" s="105"/>
      <c r="M61" s="319"/>
      <c r="N61" s="319"/>
      <c r="O61" s="319"/>
      <c r="P61" s="319"/>
      <c r="Q61" s="319"/>
      <c r="R61" s="106"/>
      <c r="S61" s="106"/>
      <c r="T61" s="106"/>
      <c r="U61" s="106"/>
      <c r="V61" s="106"/>
      <c r="W61" s="106"/>
      <c r="X61" s="106"/>
      <c r="Y61" s="106"/>
      <c r="Z61" s="106"/>
    </row>
    <row r="62" spans="1:26" ht="34">
      <c r="A62" s="695" t="s">
        <v>1858</v>
      </c>
      <c r="B62" s="122" t="s">
        <v>367</v>
      </c>
      <c r="C62" s="150" t="s">
        <v>3523</v>
      </c>
      <c r="D62" s="696">
        <v>2</v>
      </c>
      <c r="E62" s="124" t="s">
        <v>369</v>
      </c>
      <c r="F62" s="150"/>
      <c r="G62" s="127"/>
      <c r="H62" s="105"/>
      <c r="I62" s="688"/>
      <c r="J62" s="105"/>
      <c r="K62" s="105"/>
      <c r="L62" s="105"/>
      <c r="M62" s="319"/>
      <c r="N62" s="319"/>
      <c r="O62" s="319"/>
      <c r="P62" s="319"/>
      <c r="Q62" s="319"/>
      <c r="R62" s="106"/>
      <c r="S62" s="106"/>
      <c r="T62" s="106"/>
      <c r="U62" s="106"/>
      <c r="V62" s="106"/>
      <c r="W62" s="106"/>
      <c r="X62" s="106"/>
      <c r="Y62" s="106"/>
      <c r="Z62" s="106"/>
    </row>
    <row r="63" spans="1:26" ht="48">
      <c r="A63" s="695"/>
      <c r="B63" s="122"/>
      <c r="C63" s="150" t="s">
        <v>3524</v>
      </c>
      <c r="D63" s="696">
        <v>2</v>
      </c>
      <c r="E63" s="124" t="s">
        <v>369</v>
      </c>
      <c r="F63" s="150" t="s">
        <v>3525</v>
      </c>
      <c r="G63" s="190"/>
      <c r="H63" s="312"/>
      <c r="I63" s="688"/>
      <c r="J63" s="105"/>
      <c r="K63" s="105"/>
      <c r="L63" s="105"/>
      <c r="M63" s="319"/>
      <c r="N63" s="319"/>
      <c r="O63" s="319"/>
      <c r="P63" s="319"/>
      <c r="Q63" s="319"/>
      <c r="R63" s="106"/>
      <c r="S63" s="106"/>
      <c r="T63" s="106"/>
      <c r="U63" s="106"/>
      <c r="V63" s="106"/>
      <c r="W63" s="106"/>
      <c r="X63" s="106"/>
      <c r="Y63" s="106"/>
      <c r="Z63" s="106"/>
    </row>
    <row r="64" spans="1:26" ht="48" hidden="1" customHeight="1">
      <c r="A64" s="310" t="s">
        <v>370</v>
      </c>
      <c r="B64" s="122" t="s">
        <v>371</v>
      </c>
      <c r="C64" s="150"/>
      <c r="D64" s="141"/>
      <c r="E64" s="125"/>
      <c r="F64" s="150"/>
      <c r="G64" s="218"/>
      <c r="H64" s="688"/>
      <c r="I64" s="688" t="s">
        <v>614</v>
      </c>
      <c r="J64" s="105"/>
      <c r="K64" s="105"/>
      <c r="L64" s="105"/>
      <c r="M64" s="106"/>
      <c r="N64" s="106"/>
      <c r="O64" s="106"/>
      <c r="P64" s="106"/>
      <c r="Q64" s="106"/>
      <c r="R64" s="106"/>
      <c r="S64" s="106"/>
      <c r="T64" s="106"/>
      <c r="U64" s="106"/>
      <c r="V64" s="106"/>
      <c r="W64" s="106"/>
      <c r="X64" s="106"/>
      <c r="Y64" s="106"/>
      <c r="Z64" s="106"/>
    </row>
    <row r="65" spans="1:26" ht="34">
      <c r="A65" s="695" t="s">
        <v>1867</v>
      </c>
      <c r="B65" s="122" t="s">
        <v>373</v>
      </c>
      <c r="C65" s="150" t="s">
        <v>3526</v>
      </c>
      <c r="D65" s="696">
        <v>2</v>
      </c>
      <c r="E65" s="124" t="s">
        <v>324</v>
      </c>
      <c r="F65" s="150" t="s">
        <v>3527</v>
      </c>
      <c r="G65" s="127"/>
      <c r="H65" s="105"/>
      <c r="I65" s="105"/>
      <c r="J65" s="105"/>
      <c r="K65" s="105"/>
      <c r="L65" s="105"/>
      <c r="M65" s="319"/>
      <c r="N65" s="319"/>
      <c r="O65" s="319"/>
      <c r="P65" s="319"/>
      <c r="Q65" s="319"/>
      <c r="R65" s="106"/>
      <c r="S65" s="106"/>
      <c r="T65" s="106"/>
      <c r="U65" s="106"/>
      <c r="V65" s="106"/>
      <c r="W65" s="106"/>
      <c r="X65" s="106"/>
      <c r="Y65" s="106"/>
      <c r="Z65" s="106"/>
    </row>
    <row r="66" spans="1:26" ht="16">
      <c r="A66" s="695"/>
      <c r="B66" s="122"/>
      <c r="C66" s="150" t="s">
        <v>3528</v>
      </c>
      <c r="D66" s="696">
        <v>2</v>
      </c>
      <c r="E66" s="124" t="s">
        <v>324</v>
      </c>
      <c r="F66" s="150" t="s">
        <v>3529</v>
      </c>
      <c r="G66" s="127"/>
      <c r="H66" s="105"/>
      <c r="I66" s="105"/>
      <c r="J66" s="105"/>
      <c r="K66" s="105"/>
      <c r="L66" s="105"/>
      <c r="M66" s="319"/>
      <c r="N66" s="319"/>
      <c r="O66" s="319"/>
      <c r="P66" s="319"/>
      <c r="Q66" s="319"/>
      <c r="R66" s="106"/>
      <c r="S66" s="106"/>
      <c r="T66" s="106"/>
      <c r="U66" s="106"/>
      <c r="V66" s="106"/>
      <c r="W66" s="106"/>
      <c r="X66" s="106"/>
      <c r="Y66" s="106"/>
      <c r="Z66" s="106"/>
    </row>
    <row r="67" spans="1:26" ht="15.75" hidden="1" customHeight="1">
      <c r="A67" s="310" t="s">
        <v>376</v>
      </c>
      <c r="B67" s="122" t="s">
        <v>377</v>
      </c>
      <c r="C67" s="141"/>
      <c r="D67" s="141"/>
      <c r="E67" s="141"/>
      <c r="F67" s="150"/>
      <c r="G67" s="127"/>
      <c r="H67" s="105"/>
      <c r="I67" s="105"/>
      <c r="J67" s="105"/>
      <c r="K67" s="105"/>
      <c r="L67" s="105"/>
      <c r="M67" s="106"/>
      <c r="N67" s="106"/>
      <c r="O67" s="106"/>
      <c r="P67" s="106"/>
      <c r="Q67" s="106"/>
      <c r="R67" s="106"/>
      <c r="S67" s="106"/>
      <c r="T67" s="106"/>
      <c r="U67" s="106"/>
      <c r="V67" s="106"/>
      <c r="W67" s="106"/>
      <c r="X67" s="106"/>
      <c r="Y67" s="106"/>
      <c r="Z67" s="106"/>
    </row>
    <row r="68" spans="1:26" ht="31.5" hidden="1" customHeight="1">
      <c r="A68" s="310" t="s">
        <v>378</v>
      </c>
      <c r="B68" s="122" t="s">
        <v>1868</v>
      </c>
      <c r="C68" s="141"/>
      <c r="D68" s="141"/>
      <c r="E68" s="141"/>
      <c r="F68" s="150"/>
      <c r="G68" s="127"/>
      <c r="H68" s="105"/>
      <c r="I68" s="105"/>
      <c r="J68" s="105"/>
      <c r="K68" s="105"/>
      <c r="L68" s="105"/>
      <c r="M68" s="106"/>
      <c r="N68" s="106"/>
      <c r="O68" s="106"/>
      <c r="P68" s="106"/>
      <c r="Q68" s="106"/>
      <c r="R68" s="106"/>
      <c r="S68" s="106"/>
      <c r="T68" s="106"/>
      <c r="U68" s="106"/>
      <c r="V68" s="106"/>
      <c r="W68" s="106"/>
      <c r="X68" s="106"/>
      <c r="Y68" s="106"/>
      <c r="Z68" s="106"/>
    </row>
    <row r="69" spans="1:26" ht="15.75" hidden="1" customHeight="1">
      <c r="A69" s="121" t="s">
        <v>380</v>
      </c>
      <c r="B69" s="129" t="s">
        <v>381</v>
      </c>
      <c r="C69" s="141"/>
      <c r="D69" s="141"/>
      <c r="E69" s="141"/>
      <c r="F69" s="150"/>
      <c r="G69" s="127"/>
      <c r="H69" s="105"/>
      <c r="I69" s="105"/>
      <c r="J69" s="105"/>
      <c r="K69" s="105"/>
      <c r="L69" s="105"/>
      <c r="M69" s="106"/>
      <c r="N69" s="106"/>
      <c r="O69" s="106"/>
      <c r="P69" s="106"/>
      <c r="Q69" s="106"/>
      <c r="R69" s="106"/>
      <c r="S69" s="106"/>
      <c r="T69" s="106"/>
      <c r="U69" s="106"/>
      <c r="V69" s="106"/>
      <c r="W69" s="106"/>
      <c r="X69" s="106"/>
      <c r="Y69" s="106"/>
      <c r="Z69" s="106"/>
    </row>
    <row r="70" spans="1:26">
      <c r="A70" s="695" t="s">
        <v>41</v>
      </c>
      <c r="B70" s="1606" t="s">
        <v>42</v>
      </c>
      <c r="C70" s="1570"/>
      <c r="D70" s="1570"/>
      <c r="E70" s="1570"/>
      <c r="F70" s="1570"/>
      <c r="G70" s="1573"/>
      <c r="H70" s="617"/>
      <c r="I70" s="688">
        <f>SUM(D73:D75)</f>
        <v>6</v>
      </c>
      <c r="J70" s="105">
        <f>COUNT(D73:D75)*2</f>
        <v>6</v>
      </c>
      <c r="K70" s="105"/>
      <c r="L70" s="105"/>
      <c r="M70" s="319"/>
      <c r="N70" s="319"/>
      <c r="O70" s="319"/>
      <c r="P70" s="319"/>
      <c r="Q70" s="319"/>
      <c r="R70" s="106"/>
      <c r="S70" s="106"/>
      <c r="T70" s="106"/>
      <c r="U70" s="106"/>
      <c r="V70" s="106"/>
      <c r="W70" s="106"/>
      <c r="X70" s="106"/>
      <c r="Y70" s="106"/>
      <c r="Z70" s="106"/>
    </row>
    <row r="71" spans="1:26" ht="15.75" hidden="1" customHeight="1">
      <c r="A71" s="310" t="s">
        <v>382</v>
      </c>
      <c r="B71" s="122" t="s">
        <v>383</v>
      </c>
      <c r="C71" s="150"/>
      <c r="D71" s="150"/>
      <c r="E71" s="150"/>
      <c r="F71" s="150"/>
      <c r="G71" s="127"/>
      <c r="H71" s="105"/>
      <c r="I71" s="105"/>
      <c r="J71" s="105"/>
      <c r="K71" s="105"/>
      <c r="L71" s="105"/>
      <c r="M71" s="106"/>
      <c r="N71" s="106"/>
      <c r="O71" s="106"/>
      <c r="P71" s="106"/>
      <c r="Q71" s="106"/>
      <c r="R71" s="106"/>
      <c r="S71" s="106"/>
      <c r="T71" s="106"/>
      <c r="U71" s="106"/>
      <c r="V71" s="106"/>
      <c r="W71" s="106"/>
      <c r="X71" s="106"/>
      <c r="Y71" s="106"/>
      <c r="Z71" s="106"/>
    </row>
    <row r="72" spans="1:26" ht="15.75" hidden="1" customHeight="1">
      <c r="A72" s="310" t="s">
        <v>384</v>
      </c>
      <c r="B72" s="122" t="s">
        <v>385</v>
      </c>
      <c r="C72" s="150"/>
      <c r="D72" s="141"/>
      <c r="E72" s="125"/>
      <c r="F72" s="150"/>
      <c r="G72" s="218"/>
      <c r="H72" s="688"/>
      <c r="I72" s="688"/>
      <c r="J72" s="105"/>
      <c r="K72" s="105"/>
      <c r="L72" s="105"/>
      <c r="M72" s="106"/>
      <c r="N72" s="106"/>
      <c r="O72" s="106"/>
      <c r="P72" s="106"/>
      <c r="Q72" s="106"/>
      <c r="R72" s="106"/>
      <c r="S72" s="106"/>
      <c r="T72" s="106"/>
      <c r="U72" s="106"/>
      <c r="V72" s="106"/>
      <c r="W72" s="106"/>
      <c r="X72" s="106"/>
      <c r="Y72" s="106"/>
      <c r="Z72" s="106"/>
    </row>
    <row r="73" spans="1:26" ht="17">
      <c r="A73" s="695" t="s">
        <v>389</v>
      </c>
      <c r="B73" s="122" t="s">
        <v>390</v>
      </c>
      <c r="C73" s="150" t="s">
        <v>3530</v>
      </c>
      <c r="D73" s="696">
        <v>2</v>
      </c>
      <c r="E73" s="124" t="s">
        <v>324</v>
      </c>
      <c r="F73" s="150" t="s">
        <v>1870</v>
      </c>
      <c r="G73" s="127"/>
      <c r="H73" s="105"/>
      <c r="I73" s="688"/>
      <c r="J73" s="105"/>
      <c r="K73" s="105"/>
      <c r="L73" s="105"/>
      <c r="M73" s="319"/>
      <c r="N73" s="319"/>
      <c r="O73" s="319"/>
      <c r="P73" s="319"/>
      <c r="Q73" s="319"/>
      <c r="R73" s="106"/>
      <c r="S73" s="106"/>
      <c r="T73" s="106"/>
      <c r="U73" s="106"/>
      <c r="V73" s="106"/>
      <c r="W73" s="106"/>
      <c r="X73" s="106"/>
      <c r="Y73" s="106"/>
      <c r="Z73" s="106"/>
    </row>
    <row r="74" spans="1:26" ht="32">
      <c r="A74" s="695" t="s">
        <v>391</v>
      </c>
      <c r="B74" s="122" t="s">
        <v>392</v>
      </c>
      <c r="C74" s="150" t="s">
        <v>3531</v>
      </c>
      <c r="D74" s="696">
        <v>2</v>
      </c>
      <c r="E74" s="124" t="s">
        <v>324</v>
      </c>
      <c r="F74" s="150" t="s">
        <v>3532</v>
      </c>
      <c r="G74" s="127"/>
      <c r="H74" s="105"/>
      <c r="I74" s="688"/>
      <c r="J74" s="105"/>
      <c r="K74" s="105"/>
      <c r="L74" s="105"/>
      <c r="M74" s="319"/>
      <c r="N74" s="319"/>
      <c r="O74" s="319"/>
      <c r="P74" s="319"/>
      <c r="Q74" s="319"/>
      <c r="R74" s="106"/>
      <c r="S74" s="106"/>
      <c r="T74" s="106"/>
      <c r="U74" s="106"/>
      <c r="V74" s="106"/>
      <c r="W74" s="106"/>
      <c r="X74" s="106"/>
      <c r="Y74" s="106"/>
      <c r="Z74" s="106"/>
    </row>
    <row r="75" spans="1:26" ht="32">
      <c r="A75" s="695"/>
      <c r="B75" s="141"/>
      <c r="C75" s="150" t="s">
        <v>3533</v>
      </c>
      <c r="D75" s="696">
        <v>2</v>
      </c>
      <c r="E75" s="124" t="s">
        <v>324</v>
      </c>
      <c r="F75" s="150" t="s">
        <v>3534</v>
      </c>
      <c r="G75" s="127"/>
      <c r="H75" s="105"/>
      <c r="I75" s="688"/>
      <c r="J75" s="105"/>
      <c r="K75" s="105"/>
      <c r="L75" s="105"/>
      <c r="M75" s="319"/>
      <c r="N75" s="319"/>
      <c r="O75" s="319"/>
      <c r="P75" s="319"/>
      <c r="Q75" s="319"/>
      <c r="R75" s="106"/>
      <c r="S75" s="106"/>
      <c r="T75" s="106"/>
      <c r="U75" s="106"/>
      <c r="V75" s="106"/>
      <c r="W75" s="106"/>
      <c r="X75" s="106"/>
      <c r="Y75" s="106"/>
      <c r="Z75" s="106"/>
    </row>
    <row r="76" spans="1:26" ht="15.75" hidden="1" customHeight="1">
      <c r="A76" s="310" t="s">
        <v>394</v>
      </c>
      <c r="B76" s="122" t="s">
        <v>395</v>
      </c>
      <c r="C76" s="150"/>
      <c r="D76" s="106"/>
      <c r="E76" s="125"/>
      <c r="F76" s="150"/>
      <c r="G76" s="218"/>
      <c r="H76" s="688"/>
      <c r="I76" s="688"/>
      <c r="J76" s="105"/>
      <c r="K76" s="105"/>
      <c r="L76" s="105"/>
      <c r="M76" s="106"/>
      <c r="N76" s="106"/>
      <c r="O76" s="106"/>
      <c r="P76" s="106"/>
      <c r="Q76" s="106"/>
      <c r="R76" s="106"/>
      <c r="S76" s="106"/>
      <c r="T76" s="106"/>
      <c r="U76" s="106"/>
      <c r="V76" s="106"/>
      <c r="W76" s="106"/>
      <c r="X76" s="106"/>
      <c r="Y76" s="106"/>
      <c r="Z76" s="106"/>
    </row>
    <row r="77" spans="1:26">
      <c r="A77" s="695" t="s">
        <v>212</v>
      </c>
      <c r="B77" s="1606" t="s">
        <v>44</v>
      </c>
      <c r="C77" s="1570"/>
      <c r="D77" s="1570"/>
      <c r="E77" s="1570"/>
      <c r="F77" s="1570"/>
      <c r="G77" s="1573"/>
      <c r="H77" s="617"/>
      <c r="I77" s="688">
        <f>SUM(D78:D79)</f>
        <v>4</v>
      </c>
      <c r="J77" s="105">
        <f>COUNT(D78:D79)*2</f>
        <v>4</v>
      </c>
      <c r="K77" s="105"/>
      <c r="L77" s="105"/>
      <c r="M77" s="319"/>
      <c r="N77" s="319"/>
      <c r="O77" s="319"/>
      <c r="P77" s="319"/>
      <c r="Q77" s="319"/>
      <c r="R77" s="106"/>
      <c r="S77" s="106"/>
      <c r="T77" s="106"/>
      <c r="U77" s="106"/>
      <c r="V77" s="106"/>
      <c r="W77" s="106"/>
      <c r="X77" s="106"/>
      <c r="Y77" s="106"/>
      <c r="Z77" s="106"/>
    </row>
    <row r="78" spans="1:26" ht="17">
      <c r="A78" s="695" t="s">
        <v>1875</v>
      </c>
      <c r="B78" s="122" t="s">
        <v>397</v>
      </c>
      <c r="C78" s="150" t="s">
        <v>3535</v>
      </c>
      <c r="D78" s="696">
        <v>2</v>
      </c>
      <c r="E78" s="124" t="s">
        <v>324</v>
      </c>
      <c r="F78" s="150" t="s">
        <v>3536</v>
      </c>
      <c r="G78" s="127"/>
      <c r="H78" s="105"/>
      <c r="I78" s="105"/>
      <c r="J78" s="105"/>
      <c r="K78" s="105"/>
      <c r="L78" s="105"/>
      <c r="M78" s="319"/>
      <c r="N78" s="319"/>
      <c r="O78" s="319"/>
      <c r="P78" s="319"/>
      <c r="Q78" s="319"/>
      <c r="R78" s="106"/>
      <c r="S78" s="106"/>
      <c r="T78" s="106"/>
      <c r="U78" s="106"/>
      <c r="V78" s="106"/>
      <c r="W78" s="106"/>
      <c r="X78" s="106"/>
      <c r="Y78" s="106"/>
      <c r="Z78" s="106"/>
    </row>
    <row r="79" spans="1:26" ht="32">
      <c r="A79" s="695" t="s">
        <v>1876</v>
      </c>
      <c r="B79" s="122" t="s">
        <v>402</v>
      </c>
      <c r="C79" s="150" t="s">
        <v>3537</v>
      </c>
      <c r="D79" s="696">
        <v>2</v>
      </c>
      <c r="E79" s="124" t="s">
        <v>324</v>
      </c>
      <c r="F79" s="150" t="s">
        <v>3538</v>
      </c>
      <c r="G79" s="127"/>
      <c r="H79" s="105"/>
      <c r="I79" s="688"/>
      <c r="J79" s="105"/>
      <c r="K79" s="105"/>
      <c r="L79" s="105"/>
      <c r="M79" s="319"/>
      <c r="N79" s="319"/>
      <c r="O79" s="319"/>
      <c r="P79" s="319"/>
      <c r="Q79" s="319"/>
      <c r="R79" s="106"/>
      <c r="S79" s="106"/>
      <c r="T79" s="106"/>
      <c r="U79" s="106"/>
      <c r="V79" s="106"/>
      <c r="W79" s="106"/>
      <c r="X79" s="106"/>
      <c r="Y79" s="106"/>
      <c r="Z79" s="106"/>
    </row>
    <row r="80" spans="1:26" ht="31.5" hidden="1" customHeight="1">
      <c r="A80" s="310" t="s">
        <v>1878</v>
      </c>
      <c r="B80" s="122" t="s">
        <v>406</v>
      </c>
      <c r="C80" s="150"/>
      <c r="D80" s="141"/>
      <c r="E80" s="141"/>
      <c r="F80" s="151"/>
      <c r="G80" s="218"/>
      <c r="H80" s="688"/>
      <c r="I80" s="688"/>
      <c r="J80" s="105"/>
      <c r="K80" s="105"/>
      <c r="L80" s="105"/>
      <c r="M80" s="106"/>
      <c r="N80" s="106"/>
      <c r="O80" s="106"/>
      <c r="P80" s="106"/>
      <c r="Q80" s="106"/>
      <c r="R80" s="106"/>
      <c r="S80" s="106"/>
      <c r="T80" s="106"/>
      <c r="U80" s="106"/>
      <c r="V80" s="106"/>
      <c r="W80" s="106"/>
      <c r="X80" s="106"/>
      <c r="Y80" s="106"/>
      <c r="Z80" s="106"/>
    </row>
    <row r="81" spans="1:26">
      <c r="A81" s="695" t="s">
        <v>45</v>
      </c>
      <c r="B81" s="1606" t="s">
        <v>408</v>
      </c>
      <c r="C81" s="1570"/>
      <c r="D81" s="1570"/>
      <c r="E81" s="1570"/>
      <c r="F81" s="1570"/>
      <c r="G81" s="1573"/>
      <c r="H81" s="617"/>
      <c r="I81" s="688">
        <f>SUM(D93:D94)</f>
        <v>4</v>
      </c>
      <c r="J81" s="105">
        <f>COUNT(D93:D94)*2</f>
        <v>4</v>
      </c>
      <c r="K81" s="105"/>
      <c r="L81" s="105"/>
      <c r="M81" s="319"/>
      <c r="N81" s="319"/>
      <c r="O81" s="319"/>
      <c r="P81" s="319"/>
      <c r="Q81" s="319"/>
      <c r="R81" s="106"/>
      <c r="S81" s="106"/>
      <c r="T81" s="106"/>
      <c r="U81" s="106"/>
      <c r="V81" s="106"/>
      <c r="W81" s="106"/>
      <c r="X81" s="106"/>
      <c r="Y81" s="106"/>
      <c r="Z81" s="106"/>
    </row>
    <row r="82" spans="1:26" ht="71.25" hidden="1" customHeight="1">
      <c r="A82" s="310" t="s">
        <v>409</v>
      </c>
      <c r="B82" s="122" t="s">
        <v>410</v>
      </c>
      <c r="C82" s="123"/>
      <c r="D82" s="150"/>
      <c r="E82" s="150"/>
      <c r="F82" s="150"/>
      <c r="G82" s="218"/>
      <c r="H82" s="688"/>
      <c r="I82" s="688"/>
      <c r="J82" s="105"/>
      <c r="K82" s="105"/>
      <c r="L82" s="105"/>
      <c r="M82" s="106"/>
      <c r="N82" s="106"/>
      <c r="O82" s="106"/>
      <c r="P82" s="106"/>
      <c r="Q82" s="106"/>
      <c r="R82" s="106"/>
      <c r="S82" s="106"/>
      <c r="T82" s="106"/>
      <c r="U82" s="106"/>
      <c r="V82" s="106"/>
      <c r="W82" s="106"/>
      <c r="X82" s="106"/>
      <c r="Y82" s="106"/>
      <c r="Z82" s="106"/>
    </row>
    <row r="83" spans="1:26" ht="47.25" hidden="1" customHeight="1">
      <c r="A83" s="310" t="s">
        <v>411</v>
      </c>
      <c r="B83" s="122" t="s">
        <v>412</v>
      </c>
      <c r="C83" s="150"/>
      <c r="D83" s="150"/>
      <c r="E83" s="150"/>
      <c r="F83" s="150"/>
      <c r="G83" s="218"/>
      <c r="H83" s="688"/>
      <c r="I83" s="688"/>
      <c r="J83" s="105"/>
      <c r="K83" s="105"/>
      <c r="L83" s="105"/>
      <c r="M83" s="106"/>
      <c r="N83" s="106"/>
      <c r="O83" s="106"/>
      <c r="P83" s="106"/>
      <c r="Q83" s="106"/>
      <c r="R83" s="106"/>
      <c r="S83" s="106"/>
      <c r="T83" s="106"/>
      <c r="U83" s="106"/>
      <c r="V83" s="106"/>
      <c r="W83" s="106"/>
      <c r="X83" s="106"/>
      <c r="Y83" s="106"/>
      <c r="Z83" s="106"/>
    </row>
    <row r="84" spans="1:26" ht="31.5" hidden="1" customHeight="1">
      <c r="A84" s="310" t="s">
        <v>413</v>
      </c>
      <c r="B84" s="122" t="s">
        <v>414</v>
      </c>
      <c r="C84" s="150"/>
      <c r="D84" s="141"/>
      <c r="E84" s="150"/>
      <c r="F84" s="150"/>
      <c r="G84" s="218"/>
      <c r="H84" s="688"/>
      <c r="I84" s="688"/>
      <c r="J84" s="105"/>
      <c r="K84" s="105"/>
      <c r="L84" s="105"/>
      <c r="M84" s="106"/>
      <c r="N84" s="106"/>
      <c r="O84" s="106"/>
      <c r="P84" s="106"/>
      <c r="Q84" s="106"/>
      <c r="R84" s="106"/>
      <c r="S84" s="106"/>
      <c r="T84" s="106"/>
      <c r="U84" s="106"/>
      <c r="V84" s="106"/>
      <c r="W84" s="106"/>
      <c r="X84" s="106"/>
      <c r="Y84" s="106"/>
      <c r="Z84" s="106"/>
    </row>
    <row r="85" spans="1:26" ht="31.5" hidden="1" customHeight="1">
      <c r="A85" s="310" t="s">
        <v>415</v>
      </c>
      <c r="B85" s="122" t="s">
        <v>416</v>
      </c>
      <c r="C85" s="150"/>
      <c r="D85" s="141"/>
      <c r="E85" s="141"/>
      <c r="F85" s="150"/>
      <c r="G85" s="218"/>
      <c r="H85" s="688"/>
      <c r="I85" s="688"/>
      <c r="J85" s="105"/>
      <c r="K85" s="105"/>
      <c r="L85" s="105"/>
      <c r="M85" s="106"/>
      <c r="N85" s="106"/>
      <c r="O85" s="106"/>
      <c r="P85" s="106"/>
      <c r="Q85" s="106"/>
      <c r="R85" s="106"/>
      <c r="S85" s="106"/>
      <c r="T85" s="106"/>
      <c r="U85" s="106"/>
      <c r="V85" s="106"/>
      <c r="W85" s="106"/>
      <c r="X85" s="106"/>
      <c r="Y85" s="106"/>
      <c r="Z85" s="106"/>
    </row>
    <row r="86" spans="1:26" ht="47.25" hidden="1" customHeight="1">
      <c r="A86" s="310" t="s">
        <v>417</v>
      </c>
      <c r="B86" s="122" t="s">
        <v>1892</v>
      </c>
      <c r="C86" s="150"/>
      <c r="D86" s="141"/>
      <c r="E86" s="141"/>
      <c r="F86" s="150"/>
      <c r="G86" s="218"/>
      <c r="H86" s="688"/>
      <c r="I86" s="688"/>
      <c r="J86" s="105"/>
      <c r="K86" s="105"/>
      <c r="L86" s="105"/>
      <c r="M86" s="106"/>
      <c r="N86" s="106"/>
      <c r="O86" s="106"/>
      <c r="P86" s="106"/>
      <c r="Q86" s="106"/>
      <c r="R86" s="106"/>
      <c r="S86" s="106"/>
      <c r="T86" s="106"/>
      <c r="U86" s="106"/>
      <c r="V86" s="106"/>
      <c r="W86" s="106"/>
      <c r="X86" s="106"/>
      <c r="Y86" s="106"/>
      <c r="Z86" s="106"/>
    </row>
    <row r="87" spans="1:26" ht="31.5" hidden="1" customHeight="1">
      <c r="A87" s="310" t="s">
        <v>419</v>
      </c>
      <c r="B87" s="122" t="s">
        <v>420</v>
      </c>
      <c r="C87" s="150"/>
      <c r="D87" s="141"/>
      <c r="E87" s="141"/>
      <c r="F87" s="150"/>
      <c r="G87" s="218"/>
      <c r="H87" s="688"/>
      <c r="I87" s="688"/>
      <c r="J87" s="105"/>
      <c r="K87" s="105"/>
      <c r="L87" s="105"/>
      <c r="M87" s="106"/>
      <c r="N87" s="106"/>
      <c r="O87" s="106"/>
      <c r="P87" s="106"/>
      <c r="Q87" s="106"/>
      <c r="R87" s="106"/>
      <c r="S87" s="106"/>
      <c r="T87" s="106"/>
      <c r="U87" s="106"/>
      <c r="V87" s="106"/>
      <c r="W87" s="106"/>
      <c r="X87" s="106"/>
      <c r="Y87" s="106"/>
      <c r="Z87" s="106"/>
    </row>
    <row r="88" spans="1:26" ht="47.25" hidden="1" customHeight="1">
      <c r="A88" s="310" t="s">
        <v>421</v>
      </c>
      <c r="B88" s="122" t="s">
        <v>422</v>
      </c>
      <c r="C88" s="123"/>
      <c r="D88" s="141"/>
      <c r="E88" s="141"/>
      <c r="F88" s="150"/>
      <c r="G88" s="218"/>
      <c r="H88" s="688"/>
      <c r="I88" s="688"/>
      <c r="J88" s="105"/>
      <c r="K88" s="105"/>
      <c r="L88" s="105"/>
      <c r="M88" s="106"/>
      <c r="N88" s="106"/>
      <c r="O88" s="106"/>
      <c r="P88" s="106"/>
      <c r="Q88" s="106"/>
      <c r="R88" s="106"/>
      <c r="S88" s="106"/>
      <c r="T88" s="106"/>
      <c r="U88" s="106"/>
      <c r="V88" s="106"/>
      <c r="W88" s="106"/>
      <c r="X88" s="106"/>
      <c r="Y88" s="106"/>
      <c r="Z88" s="106"/>
    </row>
    <row r="89" spans="1:26" ht="63" hidden="1" customHeight="1">
      <c r="A89" s="310" t="s">
        <v>423</v>
      </c>
      <c r="B89" s="122" t="s">
        <v>424</v>
      </c>
      <c r="C89" s="150"/>
      <c r="D89" s="141"/>
      <c r="E89" s="141"/>
      <c r="F89" s="150"/>
      <c r="G89" s="218"/>
      <c r="H89" s="688"/>
      <c r="I89" s="688"/>
      <c r="J89" s="105"/>
      <c r="K89" s="105"/>
      <c r="L89" s="105"/>
      <c r="M89" s="106"/>
      <c r="N89" s="106"/>
      <c r="O89" s="106"/>
      <c r="P89" s="106"/>
      <c r="Q89" s="106"/>
      <c r="R89" s="106"/>
      <c r="S89" s="106"/>
      <c r="T89" s="106"/>
      <c r="U89" s="106"/>
      <c r="V89" s="106"/>
      <c r="W89" s="106"/>
      <c r="X89" s="106"/>
      <c r="Y89" s="106"/>
      <c r="Z89" s="106"/>
    </row>
    <row r="90" spans="1:26" ht="31.5" hidden="1" customHeight="1">
      <c r="A90" s="310" t="s">
        <v>427</v>
      </c>
      <c r="B90" s="122" t="s">
        <v>428</v>
      </c>
      <c r="C90" s="123"/>
      <c r="D90" s="141"/>
      <c r="E90" s="141"/>
      <c r="F90" s="150"/>
      <c r="G90" s="127"/>
      <c r="H90" s="105"/>
      <c r="I90" s="105"/>
      <c r="J90" s="105"/>
      <c r="K90" s="105"/>
      <c r="L90" s="105"/>
      <c r="M90" s="106"/>
      <c r="N90" s="106"/>
      <c r="O90" s="106"/>
      <c r="P90" s="106"/>
      <c r="Q90" s="106"/>
      <c r="R90" s="106"/>
      <c r="S90" s="106"/>
      <c r="T90" s="106"/>
      <c r="U90" s="106"/>
      <c r="V90" s="106"/>
      <c r="W90" s="106"/>
      <c r="X90" s="106"/>
      <c r="Y90" s="106"/>
      <c r="Z90" s="106"/>
    </row>
    <row r="91" spans="1:26" ht="31.5" hidden="1" customHeight="1">
      <c r="A91" s="310" t="s">
        <v>429</v>
      </c>
      <c r="B91" s="122" t="s">
        <v>430</v>
      </c>
      <c r="C91" s="150"/>
      <c r="D91" s="141"/>
      <c r="E91" s="141"/>
      <c r="F91" s="150"/>
      <c r="G91" s="218"/>
      <c r="H91" s="688"/>
      <c r="I91" s="688"/>
      <c r="J91" s="105"/>
      <c r="K91" s="105"/>
      <c r="L91" s="105"/>
      <c r="M91" s="106"/>
      <c r="N91" s="106"/>
      <c r="O91" s="106"/>
      <c r="P91" s="106"/>
      <c r="Q91" s="106"/>
      <c r="R91" s="106"/>
      <c r="S91" s="106"/>
      <c r="T91" s="106"/>
      <c r="U91" s="106"/>
      <c r="V91" s="106"/>
      <c r="W91" s="106"/>
      <c r="X91" s="106"/>
      <c r="Y91" s="106"/>
      <c r="Z91" s="106"/>
    </row>
    <row r="92" spans="1:26" ht="30" hidden="1" customHeight="1">
      <c r="A92" s="310" t="s">
        <v>431</v>
      </c>
      <c r="B92" s="150" t="s">
        <v>432</v>
      </c>
      <c r="C92" s="150"/>
      <c r="D92" s="141"/>
      <c r="E92" s="141"/>
      <c r="F92" s="150"/>
      <c r="G92" s="218"/>
      <c r="H92" s="688"/>
      <c r="I92" s="688"/>
      <c r="J92" s="105"/>
      <c r="K92" s="105"/>
      <c r="L92" s="105"/>
      <c r="M92" s="106"/>
      <c r="N92" s="106"/>
      <c r="O92" s="106"/>
      <c r="P92" s="106"/>
      <c r="Q92" s="106"/>
      <c r="R92" s="106"/>
      <c r="S92" s="106"/>
      <c r="T92" s="106"/>
      <c r="U92" s="106"/>
      <c r="V92" s="106"/>
      <c r="W92" s="106"/>
      <c r="X92" s="106"/>
      <c r="Y92" s="106"/>
      <c r="Z92" s="106"/>
    </row>
    <row r="93" spans="1:26" ht="32">
      <c r="A93" s="695" t="s">
        <v>3539</v>
      </c>
      <c r="B93" s="123" t="s">
        <v>3540</v>
      </c>
      <c r="C93" s="150" t="s">
        <v>1906</v>
      </c>
      <c r="D93" s="696">
        <v>2</v>
      </c>
      <c r="E93" s="124" t="s">
        <v>599</v>
      </c>
      <c r="F93" s="150" t="s">
        <v>1907</v>
      </c>
      <c r="G93" s="127"/>
      <c r="H93" s="105"/>
      <c r="I93" s="105"/>
      <c r="J93" s="105"/>
      <c r="K93" s="105"/>
      <c r="L93" s="105"/>
      <c r="M93" s="319"/>
      <c r="N93" s="319"/>
      <c r="O93" s="319"/>
      <c r="P93" s="319"/>
      <c r="Q93" s="319"/>
      <c r="R93" s="106"/>
      <c r="S93" s="106"/>
      <c r="T93" s="106"/>
      <c r="U93" s="106"/>
      <c r="V93" s="106"/>
      <c r="W93" s="106"/>
      <c r="X93" s="106"/>
      <c r="Y93" s="106"/>
      <c r="Z93" s="106"/>
    </row>
    <row r="94" spans="1:26" ht="48">
      <c r="A94" s="695"/>
      <c r="B94" s="123"/>
      <c r="C94" s="150" t="s">
        <v>1908</v>
      </c>
      <c r="D94" s="696">
        <v>2</v>
      </c>
      <c r="E94" s="124" t="s">
        <v>599</v>
      </c>
      <c r="F94" s="150" t="s">
        <v>1909</v>
      </c>
      <c r="G94" s="127"/>
      <c r="H94" s="105"/>
      <c r="I94" s="105"/>
      <c r="J94" s="105"/>
      <c r="K94" s="105"/>
      <c r="L94" s="105"/>
      <c r="M94" s="319"/>
      <c r="N94" s="319"/>
      <c r="O94" s="319"/>
      <c r="P94" s="319"/>
      <c r="Q94" s="319"/>
      <c r="R94" s="106"/>
      <c r="S94" s="106"/>
      <c r="T94" s="106"/>
      <c r="U94" s="106"/>
      <c r="V94" s="106"/>
      <c r="W94" s="106"/>
      <c r="X94" s="106"/>
      <c r="Y94" s="106"/>
      <c r="Z94" s="106"/>
    </row>
    <row r="95" spans="1:26" ht="15" hidden="1" customHeight="1">
      <c r="A95" s="121" t="s">
        <v>435</v>
      </c>
      <c r="B95" s="151" t="s">
        <v>436</v>
      </c>
      <c r="C95" s="150"/>
      <c r="D95" s="696"/>
      <c r="E95" s="124"/>
      <c r="F95" s="150"/>
      <c r="G95" s="699"/>
      <c r="H95" s="105"/>
      <c r="I95" s="105"/>
      <c r="J95" s="105"/>
      <c r="K95" s="105"/>
      <c r="L95" s="105"/>
      <c r="M95" s="319"/>
      <c r="N95" s="319"/>
      <c r="O95" s="319"/>
      <c r="P95" s="319"/>
      <c r="Q95" s="319"/>
      <c r="R95" s="106"/>
      <c r="S95" s="106"/>
      <c r="T95" s="106"/>
      <c r="U95" s="106"/>
      <c r="V95" s="106"/>
      <c r="W95" s="106"/>
      <c r="X95" s="106"/>
      <c r="Y95" s="106"/>
      <c r="Z95" s="106"/>
    </row>
    <row r="96" spans="1:26" ht="30" hidden="1" customHeight="1">
      <c r="A96" s="121" t="s">
        <v>437</v>
      </c>
      <c r="B96" s="162" t="s">
        <v>438</v>
      </c>
      <c r="C96" s="150"/>
      <c r="D96" s="696"/>
      <c r="E96" s="124"/>
      <c r="F96" s="150"/>
      <c r="G96" s="699"/>
      <c r="H96" s="105"/>
      <c r="I96" s="105"/>
      <c r="J96" s="105"/>
      <c r="K96" s="105"/>
      <c r="L96" s="105"/>
      <c r="M96" s="319"/>
      <c r="N96" s="319"/>
      <c r="O96" s="319"/>
      <c r="P96" s="319"/>
      <c r="Q96" s="319"/>
      <c r="R96" s="106"/>
      <c r="S96" s="106"/>
      <c r="T96" s="106"/>
      <c r="U96" s="106"/>
      <c r="V96" s="106"/>
      <c r="W96" s="106"/>
      <c r="X96" s="106"/>
      <c r="Y96" s="106"/>
      <c r="Z96" s="106"/>
    </row>
    <row r="97" spans="1:26" ht="31.5" hidden="1" customHeight="1">
      <c r="A97" s="121" t="s">
        <v>439</v>
      </c>
      <c r="B97" s="700" t="s">
        <v>440</v>
      </c>
      <c r="C97" s="141"/>
      <c r="D97" s="141"/>
      <c r="E97" s="141"/>
      <c r="F97" s="141"/>
      <c r="G97" s="699"/>
      <c r="H97" s="105"/>
      <c r="I97" s="105"/>
      <c r="J97" s="105"/>
      <c r="K97" s="105"/>
      <c r="L97" s="105"/>
      <c r="M97" s="319"/>
      <c r="N97" s="319"/>
      <c r="O97" s="319"/>
      <c r="P97" s="319"/>
      <c r="Q97" s="319"/>
      <c r="R97" s="106"/>
      <c r="S97" s="106"/>
      <c r="T97" s="106"/>
      <c r="U97" s="106"/>
      <c r="V97" s="106"/>
      <c r="W97" s="106"/>
      <c r="X97" s="106"/>
      <c r="Y97" s="106"/>
      <c r="Z97" s="106"/>
    </row>
    <row r="98" spans="1:26">
      <c r="A98" s="695" t="s">
        <v>1914</v>
      </c>
      <c r="B98" s="1606" t="s">
        <v>49</v>
      </c>
      <c r="C98" s="1570"/>
      <c r="D98" s="1570"/>
      <c r="E98" s="1570"/>
      <c r="F98" s="1570"/>
      <c r="G98" s="1573"/>
      <c r="H98" s="617"/>
      <c r="I98" s="105">
        <f>SUM(D101:D104)</f>
        <v>6</v>
      </c>
      <c r="J98" s="105">
        <f>COUNT(D101:D104)*2</f>
        <v>6</v>
      </c>
      <c r="K98" s="105"/>
      <c r="L98" s="105"/>
      <c r="M98" s="319"/>
      <c r="N98" s="319"/>
      <c r="O98" s="319"/>
      <c r="P98" s="319"/>
      <c r="Q98" s="319"/>
      <c r="R98" s="106"/>
      <c r="S98" s="106"/>
      <c r="T98" s="106"/>
      <c r="U98" s="106"/>
      <c r="V98" s="106"/>
      <c r="W98" s="106"/>
      <c r="X98" s="106"/>
      <c r="Y98" s="106"/>
      <c r="Z98" s="106"/>
    </row>
    <row r="99" spans="1:26" ht="26.25" hidden="1" customHeight="1">
      <c r="A99" s="310" t="s">
        <v>441</v>
      </c>
      <c r="B99" s="122" t="s">
        <v>442</v>
      </c>
      <c r="C99" s="141"/>
      <c r="D99" s="141"/>
      <c r="E99" s="141"/>
      <c r="F99" s="150"/>
      <c r="G99" s="127"/>
      <c r="H99" s="105"/>
      <c r="I99" s="105"/>
      <c r="J99" s="105"/>
      <c r="K99" s="105"/>
      <c r="L99" s="105"/>
      <c r="M99" s="106"/>
      <c r="N99" s="106"/>
      <c r="O99" s="106"/>
      <c r="P99" s="106"/>
      <c r="Q99" s="106"/>
      <c r="R99" s="106"/>
      <c r="S99" s="106"/>
      <c r="T99" s="106"/>
      <c r="U99" s="106"/>
      <c r="V99" s="106"/>
      <c r="W99" s="106"/>
      <c r="X99" s="106"/>
      <c r="Y99" s="106"/>
      <c r="Z99" s="106"/>
    </row>
    <row r="100" spans="1:26" ht="34.5" hidden="1" customHeight="1">
      <c r="A100" s="310" t="s">
        <v>443</v>
      </c>
      <c r="B100" s="122" t="s">
        <v>444</v>
      </c>
      <c r="C100" s="141"/>
      <c r="D100" s="141"/>
      <c r="E100" s="141"/>
      <c r="F100" s="150"/>
      <c r="G100" s="127"/>
      <c r="H100" s="105"/>
      <c r="I100" s="105"/>
      <c r="J100" s="105"/>
      <c r="K100" s="105"/>
      <c r="L100" s="105"/>
      <c r="M100" s="106"/>
      <c r="N100" s="106"/>
      <c r="O100" s="106"/>
      <c r="P100" s="106"/>
      <c r="Q100" s="106"/>
      <c r="R100" s="106"/>
      <c r="S100" s="106"/>
      <c r="T100" s="106"/>
      <c r="U100" s="106"/>
      <c r="V100" s="106"/>
      <c r="W100" s="106"/>
      <c r="X100" s="106"/>
      <c r="Y100" s="106"/>
      <c r="Z100" s="106"/>
    </row>
    <row r="101" spans="1:26" ht="17">
      <c r="A101" s="695" t="s">
        <v>1915</v>
      </c>
      <c r="B101" s="122" t="s">
        <v>446</v>
      </c>
      <c r="C101" s="179" t="s">
        <v>3541</v>
      </c>
      <c r="D101" s="696">
        <v>2</v>
      </c>
      <c r="E101" s="124" t="s">
        <v>387</v>
      </c>
      <c r="F101" s="150" t="s">
        <v>3542</v>
      </c>
      <c r="G101" s="127"/>
      <c r="H101" s="105"/>
      <c r="I101" s="105"/>
      <c r="J101" s="105"/>
      <c r="K101" s="105"/>
      <c r="L101" s="105"/>
      <c r="M101" s="319"/>
      <c r="N101" s="319"/>
      <c r="O101" s="319"/>
      <c r="P101" s="319"/>
      <c r="Q101" s="319"/>
      <c r="R101" s="106"/>
      <c r="S101" s="106"/>
      <c r="T101" s="106"/>
      <c r="U101" s="106"/>
      <c r="V101" s="106"/>
      <c r="W101" s="106"/>
      <c r="X101" s="106"/>
      <c r="Y101" s="106"/>
      <c r="Z101" s="106"/>
    </row>
    <row r="102" spans="1:26" ht="17">
      <c r="A102" s="695" t="s">
        <v>448</v>
      </c>
      <c r="B102" s="122" t="s">
        <v>449</v>
      </c>
      <c r="C102" s="179" t="s">
        <v>3543</v>
      </c>
      <c r="D102" s="696">
        <v>2</v>
      </c>
      <c r="E102" s="124" t="s">
        <v>387</v>
      </c>
      <c r="F102" s="150" t="s">
        <v>3542</v>
      </c>
      <c r="G102" s="127"/>
      <c r="H102" s="105"/>
      <c r="I102" s="105"/>
      <c r="J102" s="105"/>
      <c r="K102" s="105"/>
      <c r="L102" s="105"/>
      <c r="M102" s="319"/>
      <c r="N102" s="319"/>
      <c r="O102" s="319"/>
      <c r="P102" s="319"/>
      <c r="Q102" s="319"/>
      <c r="R102" s="106"/>
      <c r="S102" s="106"/>
      <c r="T102" s="106"/>
      <c r="U102" s="106"/>
      <c r="V102" s="106"/>
      <c r="W102" s="106"/>
      <c r="X102" s="106"/>
      <c r="Y102" s="106"/>
      <c r="Z102" s="106"/>
    </row>
    <row r="103" spans="1:26" ht="15.75" hidden="1" customHeight="1">
      <c r="A103" s="310" t="s">
        <v>450</v>
      </c>
      <c r="B103" s="122" t="s">
        <v>451</v>
      </c>
      <c r="C103" s="141"/>
      <c r="D103" s="141"/>
      <c r="E103" s="141"/>
      <c r="F103" s="150"/>
      <c r="G103" s="127"/>
      <c r="H103" s="105"/>
      <c r="I103" s="105"/>
      <c r="J103" s="105"/>
      <c r="K103" s="105"/>
      <c r="L103" s="105"/>
      <c r="M103" s="106"/>
      <c r="N103" s="106"/>
      <c r="O103" s="106"/>
      <c r="P103" s="106"/>
      <c r="Q103" s="106"/>
      <c r="R103" s="106"/>
      <c r="S103" s="106"/>
      <c r="T103" s="106"/>
      <c r="U103" s="106"/>
      <c r="V103" s="106"/>
      <c r="W103" s="106"/>
      <c r="X103" s="106"/>
      <c r="Y103" s="106"/>
      <c r="Z103" s="106"/>
    </row>
    <row r="104" spans="1:26" ht="17">
      <c r="A104" s="695" t="s">
        <v>452</v>
      </c>
      <c r="B104" s="122" t="s">
        <v>453</v>
      </c>
      <c r="C104" s="150" t="s">
        <v>3544</v>
      </c>
      <c r="D104" s="696">
        <v>2</v>
      </c>
      <c r="E104" s="124" t="s">
        <v>387</v>
      </c>
      <c r="F104" s="150" t="s">
        <v>3545</v>
      </c>
      <c r="G104" s="127"/>
      <c r="H104" s="105"/>
      <c r="I104" s="105"/>
      <c r="J104" s="105"/>
      <c r="K104" s="105"/>
      <c r="L104" s="105"/>
      <c r="M104" s="319"/>
      <c r="N104" s="319"/>
      <c r="O104" s="319"/>
      <c r="P104" s="319"/>
      <c r="Q104" s="319"/>
      <c r="R104" s="106"/>
      <c r="S104" s="106"/>
      <c r="T104" s="106"/>
      <c r="U104" s="106"/>
      <c r="V104" s="106"/>
      <c r="W104" s="106"/>
      <c r="X104" s="106"/>
      <c r="Y104" s="106"/>
      <c r="Z104" s="106"/>
    </row>
    <row r="105" spans="1:26" ht="33" hidden="1" customHeight="1">
      <c r="A105" s="310" t="s">
        <v>1916</v>
      </c>
      <c r="B105" s="122" t="s">
        <v>455</v>
      </c>
      <c r="C105" s="141"/>
      <c r="D105" s="141"/>
      <c r="E105" s="141"/>
      <c r="F105" s="150"/>
      <c r="G105" s="127"/>
      <c r="H105" s="105"/>
      <c r="I105" s="105"/>
      <c r="J105" s="105"/>
      <c r="K105" s="105"/>
      <c r="L105" s="105"/>
      <c r="M105" s="106"/>
      <c r="N105" s="106"/>
      <c r="O105" s="106"/>
      <c r="P105" s="106"/>
      <c r="Q105" s="106"/>
      <c r="R105" s="106"/>
      <c r="S105" s="106"/>
      <c r="T105" s="106"/>
      <c r="U105" s="106"/>
      <c r="V105" s="106"/>
      <c r="W105" s="106"/>
      <c r="X105" s="106"/>
      <c r="Y105" s="106"/>
      <c r="Z105" s="106"/>
    </row>
    <row r="106" spans="1:26" ht="56.25" hidden="1" customHeight="1">
      <c r="A106" s="310" t="s">
        <v>457</v>
      </c>
      <c r="B106" s="122" t="s">
        <v>458</v>
      </c>
      <c r="C106" s="141"/>
      <c r="D106" s="141"/>
      <c r="E106" s="141"/>
      <c r="F106" s="150"/>
      <c r="G106" s="127"/>
      <c r="H106" s="105"/>
      <c r="I106" s="105"/>
      <c r="J106" s="105"/>
      <c r="K106" s="105"/>
      <c r="L106" s="105"/>
      <c r="M106" s="106"/>
      <c r="N106" s="106"/>
      <c r="O106" s="106"/>
      <c r="P106" s="106"/>
      <c r="Q106" s="106"/>
      <c r="R106" s="106"/>
      <c r="S106" s="106"/>
      <c r="T106" s="106"/>
      <c r="U106" s="106"/>
      <c r="V106" s="106"/>
      <c r="W106" s="106"/>
      <c r="X106" s="106"/>
      <c r="Y106" s="106"/>
      <c r="Z106" s="106"/>
    </row>
    <row r="107" spans="1:26">
      <c r="A107" s="695" t="s">
        <v>1917</v>
      </c>
      <c r="B107" s="1606" t="s">
        <v>51</v>
      </c>
      <c r="C107" s="1570"/>
      <c r="D107" s="1570"/>
      <c r="E107" s="1570"/>
      <c r="F107" s="1570"/>
      <c r="G107" s="1573"/>
      <c r="H107" s="617"/>
      <c r="I107" s="688">
        <f>SUM(D108)</f>
        <v>2</v>
      </c>
      <c r="J107" s="105">
        <f>COUNT(D108)*2</f>
        <v>2</v>
      </c>
      <c r="K107" s="105"/>
      <c r="L107" s="105"/>
      <c r="M107" s="319"/>
      <c r="N107" s="319"/>
      <c r="O107" s="319"/>
      <c r="P107" s="319"/>
      <c r="Q107" s="319"/>
      <c r="R107" s="106"/>
      <c r="S107" s="106"/>
      <c r="T107" s="106"/>
      <c r="U107" s="106"/>
      <c r="V107" s="106"/>
      <c r="W107" s="106"/>
      <c r="X107" s="106"/>
      <c r="Y107" s="106"/>
      <c r="Z107" s="106"/>
    </row>
    <row r="108" spans="1:26" ht="51">
      <c r="A108" s="695" t="s">
        <v>1918</v>
      </c>
      <c r="B108" s="122" t="s">
        <v>460</v>
      </c>
      <c r="C108" s="123" t="s">
        <v>3546</v>
      </c>
      <c r="D108" s="696">
        <v>2</v>
      </c>
      <c r="E108" s="124" t="s">
        <v>387</v>
      </c>
      <c r="F108" s="179" t="s">
        <v>3547</v>
      </c>
      <c r="G108" s="127"/>
      <c r="H108" s="105"/>
      <c r="I108" s="688"/>
      <c r="J108" s="105"/>
      <c r="K108" s="105"/>
      <c r="L108" s="105"/>
      <c r="M108" s="319"/>
      <c r="N108" s="319"/>
      <c r="O108" s="319"/>
      <c r="P108" s="319"/>
      <c r="Q108" s="319"/>
      <c r="R108" s="106"/>
      <c r="S108" s="106"/>
      <c r="T108" s="106"/>
      <c r="U108" s="106"/>
      <c r="V108" s="106"/>
      <c r="W108" s="106"/>
      <c r="X108" s="106"/>
      <c r="Y108" s="106"/>
      <c r="Z108" s="106"/>
    </row>
    <row r="109" spans="1:26" ht="47.25" hidden="1" customHeight="1">
      <c r="A109" s="310" t="s">
        <v>463</v>
      </c>
      <c r="B109" s="122" t="s">
        <v>464</v>
      </c>
      <c r="C109" s="141"/>
      <c r="D109" s="141"/>
      <c r="E109" s="141"/>
      <c r="F109" s="150"/>
      <c r="G109" s="127"/>
      <c r="H109" s="127"/>
      <c r="I109" s="701"/>
      <c r="J109" s="105"/>
      <c r="K109" s="105"/>
      <c r="L109" s="105"/>
      <c r="M109" s="106"/>
      <c r="N109" s="106"/>
      <c r="O109" s="106"/>
      <c r="P109" s="106"/>
      <c r="Q109" s="106"/>
      <c r="R109" s="106"/>
      <c r="S109" s="106"/>
      <c r="T109" s="106"/>
      <c r="U109" s="106"/>
      <c r="V109" s="106"/>
      <c r="W109" s="106"/>
      <c r="X109" s="106"/>
      <c r="Y109" s="106"/>
      <c r="Z109" s="106"/>
    </row>
    <row r="110" spans="1:26" ht="19">
      <c r="A110" s="695"/>
      <c r="B110" s="1716" t="s">
        <v>465</v>
      </c>
      <c r="C110" s="1570"/>
      <c r="D110" s="1570"/>
      <c r="E110" s="1570"/>
      <c r="F110" s="1570"/>
      <c r="G110" s="1573"/>
      <c r="H110" s="617"/>
      <c r="I110" s="688">
        <f t="shared" ref="I110:J110" si="2">I111+I127+I141+I149+I156+I163</f>
        <v>88</v>
      </c>
      <c r="J110" s="105">
        <f t="shared" si="2"/>
        <v>88</v>
      </c>
      <c r="K110" s="105"/>
      <c r="L110" s="105"/>
      <c r="M110" s="319"/>
      <c r="N110" s="319"/>
      <c r="O110" s="319"/>
      <c r="P110" s="319"/>
      <c r="Q110" s="319"/>
      <c r="R110" s="106"/>
      <c r="S110" s="106"/>
      <c r="T110" s="106"/>
      <c r="U110" s="106"/>
      <c r="V110" s="106"/>
      <c r="W110" s="106"/>
      <c r="X110" s="106"/>
      <c r="Y110" s="106"/>
      <c r="Z110" s="106"/>
    </row>
    <row r="111" spans="1:26">
      <c r="A111" s="695" t="s">
        <v>214</v>
      </c>
      <c r="B111" s="1606" t="s">
        <v>54</v>
      </c>
      <c r="C111" s="1570"/>
      <c r="D111" s="1570"/>
      <c r="E111" s="1570"/>
      <c r="F111" s="1570"/>
      <c r="G111" s="1573"/>
      <c r="H111" s="617"/>
      <c r="I111" s="688">
        <f>SUM(D112:D126)</f>
        <v>30</v>
      </c>
      <c r="J111" s="105">
        <f>COUNT(D112:D126)*2</f>
        <v>30</v>
      </c>
      <c r="K111" s="105"/>
      <c r="L111" s="105"/>
      <c r="M111" s="319"/>
      <c r="N111" s="319"/>
      <c r="O111" s="319"/>
      <c r="P111" s="319"/>
      <c r="Q111" s="319"/>
      <c r="R111" s="106"/>
      <c r="S111" s="106"/>
      <c r="T111" s="106"/>
      <c r="U111" s="106"/>
      <c r="V111" s="106"/>
      <c r="W111" s="106"/>
      <c r="X111" s="106"/>
      <c r="Y111" s="106"/>
      <c r="Z111" s="106"/>
    </row>
    <row r="112" spans="1:26" ht="80">
      <c r="A112" s="695" t="s">
        <v>1921</v>
      </c>
      <c r="B112" s="702" t="s">
        <v>467</v>
      </c>
      <c r="C112" s="179" t="s">
        <v>3548</v>
      </c>
      <c r="D112" s="696">
        <v>2</v>
      </c>
      <c r="E112" s="124" t="s">
        <v>469</v>
      </c>
      <c r="F112" s="179" t="s">
        <v>3549</v>
      </c>
      <c r="G112" s="703"/>
      <c r="H112" s="704"/>
      <c r="I112" s="705"/>
      <c r="J112" s="704"/>
      <c r="K112" s="704"/>
      <c r="L112" s="704"/>
      <c r="M112" s="706"/>
      <c r="N112" s="706"/>
      <c r="O112" s="706"/>
      <c r="P112" s="706"/>
      <c r="Q112" s="706"/>
      <c r="R112" s="171"/>
      <c r="S112" s="171"/>
      <c r="T112" s="171"/>
      <c r="U112" s="171"/>
      <c r="V112" s="171"/>
      <c r="W112" s="171"/>
      <c r="X112" s="171"/>
      <c r="Y112" s="171"/>
      <c r="Z112" s="171"/>
    </row>
    <row r="113" spans="1:26" ht="64">
      <c r="A113" s="695"/>
      <c r="B113" s="702"/>
      <c r="C113" s="207" t="s">
        <v>1924</v>
      </c>
      <c r="D113" s="696">
        <v>2</v>
      </c>
      <c r="E113" s="124" t="s">
        <v>469</v>
      </c>
      <c r="F113" s="179" t="s">
        <v>3550</v>
      </c>
      <c r="G113" s="703"/>
      <c r="H113" s="704"/>
      <c r="I113" s="705"/>
      <c r="J113" s="704"/>
      <c r="K113" s="704"/>
      <c r="L113" s="704"/>
      <c r="M113" s="706"/>
      <c r="N113" s="706"/>
      <c r="O113" s="706"/>
      <c r="P113" s="706"/>
      <c r="Q113" s="706"/>
      <c r="R113" s="171"/>
      <c r="S113" s="171"/>
      <c r="T113" s="171"/>
      <c r="U113" s="171"/>
      <c r="V113" s="171"/>
      <c r="W113" s="171"/>
      <c r="X113" s="171"/>
      <c r="Y113" s="171"/>
      <c r="Z113" s="171"/>
    </row>
    <row r="114" spans="1:26" ht="96">
      <c r="A114" s="695" t="s">
        <v>1925</v>
      </c>
      <c r="B114" s="702" t="s">
        <v>475</v>
      </c>
      <c r="C114" s="207" t="s">
        <v>3551</v>
      </c>
      <c r="D114" s="696">
        <v>2</v>
      </c>
      <c r="E114" s="124" t="s">
        <v>469</v>
      </c>
      <c r="F114" s="179" t="s">
        <v>3552</v>
      </c>
      <c r="G114" s="703"/>
      <c r="H114" s="704"/>
      <c r="I114" s="705"/>
      <c r="J114" s="704"/>
      <c r="K114" s="704"/>
      <c r="L114" s="704"/>
      <c r="M114" s="706"/>
      <c r="N114" s="706"/>
      <c r="O114" s="706"/>
      <c r="P114" s="706"/>
      <c r="Q114" s="706"/>
      <c r="R114" s="171"/>
      <c r="S114" s="171"/>
      <c r="T114" s="171"/>
      <c r="U114" s="171"/>
      <c r="V114" s="171"/>
      <c r="W114" s="171"/>
      <c r="X114" s="171"/>
      <c r="Y114" s="171"/>
      <c r="Z114" s="171"/>
    </row>
    <row r="115" spans="1:26" ht="32">
      <c r="A115" s="695"/>
      <c r="B115" s="702"/>
      <c r="C115" s="207" t="s">
        <v>1927</v>
      </c>
      <c r="D115" s="696">
        <v>2</v>
      </c>
      <c r="E115" s="124" t="s">
        <v>469</v>
      </c>
      <c r="F115" s="207" t="s">
        <v>3553</v>
      </c>
      <c r="G115" s="703"/>
      <c r="H115" s="704"/>
      <c r="I115" s="705"/>
      <c r="J115" s="704"/>
      <c r="K115" s="704"/>
      <c r="L115" s="704"/>
      <c r="M115" s="706"/>
      <c r="N115" s="706"/>
      <c r="O115" s="706"/>
      <c r="P115" s="706"/>
      <c r="Q115" s="706"/>
      <c r="R115" s="171"/>
      <c r="S115" s="171"/>
      <c r="T115" s="171"/>
      <c r="U115" s="171"/>
      <c r="V115" s="171"/>
      <c r="W115" s="171"/>
      <c r="X115" s="171"/>
      <c r="Y115" s="171"/>
      <c r="Z115" s="171"/>
    </row>
    <row r="116" spans="1:26" ht="32">
      <c r="A116" s="695"/>
      <c r="B116" s="702"/>
      <c r="C116" s="179" t="s">
        <v>3554</v>
      </c>
      <c r="D116" s="696">
        <v>2</v>
      </c>
      <c r="E116" s="124" t="s">
        <v>469</v>
      </c>
      <c r="F116" s="207" t="s">
        <v>3555</v>
      </c>
      <c r="G116" s="703"/>
      <c r="H116" s="704"/>
      <c r="I116" s="705"/>
      <c r="J116" s="704"/>
      <c r="K116" s="704"/>
      <c r="L116" s="704"/>
      <c r="M116" s="706"/>
      <c r="N116" s="706"/>
      <c r="O116" s="706"/>
      <c r="P116" s="706"/>
      <c r="Q116" s="706"/>
      <c r="R116" s="171"/>
      <c r="S116" s="171"/>
      <c r="T116" s="171"/>
      <c r="U116" s="171"/>
      <c r="V116" s="171"/>
      <c r="W116" s="171"/>
      <c r="X116" s="171"/>
      <c r="Y116" s="171"/>
      <c r="Z116" s="171"/>
    </row>
    <row r="117" spans="1:26" ht="176">
      <c r="A117" s="695" t="s">
        <v>480</v>
      </c>
      <c r="B117" s="702" t="s">
        <v>481</v>
      </c>
      <c r="C117" s="179" t="s">
        <v>3556</v>
      </c>
      <c r="D117" s="696">
        <v>2</v>
      </c>
      <c r="E117" s="124" t="s">
        <v>469</v>
      </c>
      <c r="F117" s="207" t="s">
        <v>3557</v>
      </c>
      <c r="G117" s="703"/>
      <c r="H117" s="704"/>
      <c r="I117" s="705"/>
      <c r="J117" s="704"/>
      <c r="K117" s="704"/>
      <c r="L117" s="704"/>
      <c r="M117" s="706"/>
      <c r="N117" s="706"/>
      <c r="O117" s="706"/>
      <c r="P117" s="706"/>
      <c r="Q117" s="706"/>
      <c r="R117" s="171"/>
      <c r="S117" s="171"/>
      <c r="T117" s="171"/>
      <c r="U117" s="171"/>
      <c r="V117" s="171"/>
      <c r="W117" s="171"/>
      <c r="X117" s="171"/>
      <c r="Y117" s="171"/>
      <c r="Z117" s="171"/>
    </row>
    <row r="118" spans="1:26" ht="34">
      <c r="A118" s="695" t="s">
        <v>1933</v>
      </c>
      <c r="B118" s="707" t="s">
        <v>483</v>
      </c>
      <c r="C118" s="179" t="s">
        <v>1934</v>
      </c>
      <c r="D118" s="696">
        <v>2</v>
      </c>
      <c r="E118" s="124" t="s">
        <v>469</v>
      </c>
      <c r="F118" s="207" t="s">
        <v>3558</v>
      </c>
      <c r="G118" s="703"/>
      <c r="H118" s="704"/>
      <c r="I118" s="705"/>
      <c r="J118" s="704"/>
      <c r="K118" s="704"/>
      <c r="L118" s="704"/>
      <c r="M118" s="706"/>
      <c r="N118" s="706"/>
      <c r="O118" s="706"/>
      <c r="P118" s="706"/>
      <c r="Q118" s="706"/>
      <c r="R118" s="171"/>
      <c r="S118" s="171"/>
      <c r="T118" s="171"/>
      <c r="U118" s="171"/>
      <c r="V118" s="171"/>
      <c r="W118" s="171"/>
      <c r="X118" s="171"/>
      <c r="Y118" s="171"/>
      <c r="Z118" s="171"/>
    </row>
    <row r="119" spans="1:26" ht="48">
      <c r="A119" s="695" t="s">
        <v>484</v>
      </c>
      <c r="B119" s="702" t="s">
        <v>485</v>
      </c>
      <c r="C119" s="179" t="s">
        <v>1935</v>
      </c>
      <c r="D119" s="696">
        <v>2</v>
      </c>
      <c r="E119" s="124" t="s">
        <v>469</v>
      </c>
      <c r="F119" s="207" t="s">
        <v>3559</v>
      </c>
      <c r="G119" s="703"/>
      <c r="H119" s="704"/>
      <c r="I119" s="705"/>
      <c r="J119" s="704"/>
      <c r="K119" s="704"/>
      <c r="L119" s="704"/>
      <c r="M119" s="706"/>
      <c r="N119" s="706"/>
      <c r="O119" s="706"/>
      <c r="P119" s="706"/>
      <c r="Q119" s="706"/>
      <c r="R119" s="171"/>
      <c r="S119" s="171"/>
      <c r="T119" s="171"/>
      <c r="U119" s="171"/>
      <c r="V119" s="171"/>
      <c r="W119" s="171"/>
      <c r="X119" s="171"/>
      <c r="Y119" s="171"/>
      <c r="Z119" s="171"/>
    </row>
    <row r="120" spans="1:26" ht="32">
      <c r="A120" s="695"/>
      <c r="B120" s="702"/>
      <c r="C120" s="207" t="s">
        <v>1937</v>
      </c>
      <c r="D120" s="696">
        <v>2</v>
      </c>
      <c r="E120" s="124" t="s">
        <v>469</v>
      </c>
      <c r="F120" s="207" t="s">
        <v>3560</v>
      </c>
      <c r="G120" s="703"/>
      <c r="H120" s="704"/>
      <c r="I120" s="705"/>
      <c r="J120" s="704"/>
      <c r="K120" s="704"/>
      <c r="L120" s="704"/>
      <c r="M120" s="706"/>
      <c r="N120" s="706"/>
      <c r="O120" s="706"/>
      <c r="P120" s="706"/>
      <c r="Q120" s="706"/>
      <c r="R120" s="171"/>
      <c r="S120" s="171"/>
      <c r="T120" s="171"/>
      <c r="U120" s="171"/>
      <c r="V120" s="171"/>
      <c r="W120" s="171"/>
      <c r="X120" s="171"/>
      <c r="Y120" s="171"/>
      <c r="Z120" s="171"/>
    </row>
    <row r="121" spans="1:26" ht="64">
      <c r="A121" s="695"/>
      <c r="B121" s="702"/>
      <c r="C121" s="708" t="s">
        <v>3561</v>
      </c>
      <c r="D121" s="696">
        <v>2</v>
      </c>
      <c r="E121" s="124" t="s">
        <v>469</v>
      </c>
      <c r="F121" s="708" t="s">
        <v>3562</v>
      </c>
      <c r="G121" s="703"/>
      <c r="H121" s="704"/>
      <c r="I121" s="705"/>
      <c r="J121" s="704"/>
      <c r="K121" s="704"/>
      <c r="L121" s="704"/>
      <c r="M121" s="706"/>
      <c r="N121" s="706"/>
      <c r="O121" s="706"/>
      <c r="P121" s="706"/>
      <c r="Q121" s="706"/>
      <c r="R121" s="171"/>
      <c r="S121" s="171"/>
      <c r="T121" s="171"/>
      <c r="U121" s="171"/>
      <c r="V121" s="171"/>
      <c r="W121" s="171"/>
      <c r="X121" s="171"/>
      <c r="Y121" s="171"/>
      <c r="Z121" s="171"/>
    </row>
    <row r="122" spans="1:26" ht="48">
      <c r="A122" s="695"/>
      <c r="B122" s="702"/>
      <c r="C122" s="708" t="s">
        <v>3563</v>
      </c>
      <c r="D122" s="696">
        <v>2</v>
      </c>
      <c r="E122" s="124" t="s">
        <v>469</v>
      </c>
      <c r="F122" s="708" t="s">
        <v>3564</v>
      </c>
      <c r="G122" s="703"/>
      <c r="H122" s="704"/>
      <c r="I122" s="705"/>
      <c r="J122" s="704"/>
      <c r="K122" s="704"/>
      <c r="L122" s="704"/>
      <c r="M122" s="706"/>
      <c r="N122" s="706"/>
      <c r="O122" s="706"/>
      <c r="P122" s="706"/>
      <c r="Q122" s="706"/>
      <c r="R122" s="171"/>
      <c r="S122" s="171"/>
      <c r="T122" s="171"/>
      <c r="U122" s="171"/>
      <c r="V122" s="171"/>
      <c r="W122" s="171"/>
      <c r="X122" s="171"/>
      <c r="Y122" s="171"/>
      <c r="Z122" s="171"/>
    </row>
    <row r="123" spans="1:26" ht="32">
      <c r="A123" s="695"/>
      <c r="B123" s="702"/>
      <c r="C123" s="708" t="s">
        <v>3565</v>
      </c>
      <c r="D123" s="696">
        <v>2</v>
      </c>
      <c r="E123" s="124" t="s">
        <v>469</v>
      </c>
      <c r="F123" s="708" t="s">
        <v>3566</v>
      </c>
      <c r="G123" s="703"/>
      <c r="H123" s="704"/>
      <c r="I123" s="705"/>
      <c r="J123" s="704"/>
      <c r="K123" s="704"/>
      <c r="L123" s="704"/>
      <c r="M123" s="706"/>
      <c r="N123" s="706"/>
      <c r="O123" s="706"/>
      <c r="P123" s="706"/>
      <c r="Q123" s="706"/>
      <c r="R123" s="171"/>
      <c r="S123" s="171"/>
      <c r="T123" s="171"/>
      <c r="U123" s="171"/>
      <c r="V123" s="171"/>
      <c r="W123" s="171"/>
      <c r="X123" s="171"/>
      <c r="Y123" s="171"/>
      <c r="Z123" s="171"/>
    </row>
    <row r="124" spans="1:26" ht="34">
      <c r="A124" s="695" t="s">
        <v>1938</v>
      </c>
      <c r="B124" s="702" t="s">
        <v>487</v>
      </c>
      <c r="C124" s="207" t="s">
        <v>3567</v>
      </c>
      <c r="D124" s="696">
        <v>2</v>
      </c>
      <c r="E124" s="124" t="s">
        <v>469</v>
      </c>
      <c r="F124" s="207" t="s">
        <v>3568</v>
      </c>
      <c r="G124" s="703"/>
      <c r="H124" s="704"/>
      <c r="I124" s="705"/>
      <c r="J124" s="704"/>
      <c r="K124" s="704"/>
      <c r="L124" s="704"/>
      <c r="M124" s="706"/>
      <c r="N124" s="706"/>
      <c r="O124" s="706"/>
      <c r="P124" s="706"/>
      <c r="Q124" s="706"/>
      <c r="R124" s="171"/>
      <c r="S124" s="171"/>
      <c r="T124" s="171"/>
      <c r="U124" s="171"/>
      <c r="V124" s="171"/>
      <c r="W124" s="171"/>
      <c r="X124" s="171"/>
      <c r="Y124" s="171"/>
      <c r="Z124" s="171"/>
    </row>
    <row r="125" spans="1:26" ht="34">
      <c r="A125" s="695" t="s">
        <v>1939</v>
      </c>
      <c r="B125" s="702" t="s">
        <v>490</v>
      </c>
      <c r="C125" s="179" t="s">
        <v>1940</v>
      </c>
      <c r="D125" s="696">
        <v>2</v>
      </c>
      <c r="E125" s="124" t="s">
        <v>506</v>
      </c>
      <c r="F125" s="207" t="s">
        <v>3569</v>
      </c>
      <c r="G125" s="703"/>
      <c r="H125" s="704"/>
      <c r="I125" s="705"/>
      <c r="J125" s="704"/>
      <c r="K125" s="704"/>
      <c r="L125" s="704"/>
      <c r="M125" s="706"/>
      <c r="N125" s="706"/>
      <c r="O125" s="706"/>
      <c r="P125" s="706"/>
      <c r="Q125" s="706"/>
      <c r="R125" s="171"/>
      <c r="S125" s="171"/>
      <c r="T125" s="171"/>
      <c r="U125" s="171"/>
      <c r="V125" s="171"/>
      <c r="W125" s="171"/>
      <c r="X125" s="171"/>
      <c r="Y125" s="171"/>
      <c r="Z125" s="171"/>
    </row>
    <row r="126" spans="1:26" ht="34">
      <c r="A126" s="695" t="s">
        <v>493</v>
      </c>
      <c r="B126" s="702" t="s">
        <v>494</v>
      </c>
      <c r="C126" s="179" t="s">
        <v>1941</v>
      </c>
      <c r="D126" s="696">
        <v>2</v>
      </c>
      <c r="E126" s="124" t="s">
        <v>496</v>
      </c>
      <c r="F126" s="207"/>
      <c r="G126" s="703"/>
      <c r="H126" s="704"/>
      <c r="I126" s="705"/>
      <c r="J126" s="704"/>
      <c r="K126" s="704"/>
      <c r="L126" s="704"/>
      <c r="M126" s="706"/>
      <c r="N126" s="706"/>
      <c r="O126" s="706"/>
      <c r="P126" s="706"/>
      <c r="Q126" s="706"/>
      <c r="R126" s="171"/>
      <c r="S126" s="171"/>
      <c r="T126" s="171"/>
      <c r="U126" s="171"/>
      <c r="V126" s="171"/>
      <c r="W126" s="171"/>
      <c r="X126" s="171"/>
      <c r="Y126" s="171"/>
      <c r="Z126" s="171"/>
    </row>
    <row r="127" spans="1:26">
      <c r="A127" s="695" t="s">
        <v>216</v>
      </c>
      <c r="B127" s="1606" t="s">
        <v>1942</v>
      </c>
      <c r="C127" s="1570"/>
      <c r="D127" s="1570"/>
      <c r="E127" s="1570"/>
      <c r="F127" s="1570"/>
      <c r="G127" s="1573"/>
      <c r="H127" s="617"/>
      <c r="I127" s="705">
        <f>SUM(D128:D138)</f>
        <v>20</v>
      </c>
      <c r="J127" s="704">
        <f>COUNT(D128:D138)*2</f>
        <v>20</v>
      </c>
      <c r="K127" s="704"/>
      <c r="L127" s="704"/>
      <c r="M127" s="706"/>
      <c r="N127" s="706"/>
      <c r="O127" s="706"/>
      <c r="P127" s="706"/>
      <c r="Q127" s="706"/>
      <c r="R127" s="171"/>
      <c r="S127" s="171"/>
      <c r="T127" s="171"/>
      <c r="U127" s="171"/>
      <c r="V127" s="171"/>
      <c r="W127" s="171"/>
      <c r="X127" s="171"/>
      <c r="Y127" s="171"/>
      <c r="Z127" s="171"/>
    </row>
    <row r="128" spans="1:26" ht="34">
      <c r="A128" s="695" t="s">
        <v>1943</v>
      </c>
      <c r="B128" s="707" t="s">
        <v>498</v>
      </c>
      <c r="C128" s="179" t="s">
        <v>1948</v>
      </c>
      <c r="D128" s="696">
        <v>2</v>
      </c>
      <c r="E128" s="124" t="s">
        <v>469</v>
      </c>
      <c r="F128" s="207" t="s">
        <v>3570</v>
      </c>
      <c r="G128" s="703"/>
      <c r="H128" s="704"/>
      <c r="I128" s="705"/>
      <c r="J128" s="704"/>
      <c r="K128" s="704"/>
      <c r="L128" s="704"/>
      <c r="M128" s="706"/>
      <c r="N128" s="706"/>
      <c r="O128" s="706"/>
      <c r="P128" s="706"/>
      <c r="Q128" s="706"/>
      <c r="R128" s="171"/>
      <c r="S128" s="171"/>
      <c r="T128" s="171"/>
      <c r="U128" s="171"/>
      <c r="V128" s="171"/>
      <c r="W128" s="171"/>
      <c r="X128" s="171"/>
      <c r="Y128" s="171"/>
      <c r="Z128" s="171"/>
    </row>
    <row r="129" spans="1:26" ht="64">
      <c r="A129" s="695"/>
      <c r="B129" s="707"/>
      <c r="C129" s="123" t="s">
        <v>3571</v>
      </c>
      <c r="D129" s="696">
        <v>2</v>
      </c>
      <c r="E129" s="124" t="s">
        <v>469</v>
      </c>
      <c r="F129" s="179" t="s">
        <v>3572</v>
      </c>
      <c r="G129" s="703"/>
      <c r="H129" s="704"/>
      <c r="I129" s="705"/>
      <c r="J129" s="704"/>
      <c r="K129" s="704"/>
      <c r="L129" s="704"/>
      <c r="M129" s="706"/>
      <c r="N129" s="706"/>
      <c r="O129" s="706"/>
      <c r="P129" s="706"/>
      <c r="Q129" s="706"/>
      <c r="R129" s="171"/>
      <c r="S129" s="171"/>
      <c r="T129" s="171"/>
      <c r="U129" s="171"/>
      <c r="V129" s="171"/>
      <c r="W129" s="171"/>
      <c r="X129" s="171"/>
      <c r="Y129" s="171"/>
      <c r="Z129" s="171"/>
    </row>
    <row r="130" spans="1:26" ht="16">
      <c r="A130" s="695"/>
      <c r="B130" s="707"/>
      <c r="C130" s="179" t="s">
        <v>1946</v>
      </c>
      <c r="D130" s="696">
        <v>2</v>
      </c>
      <c r="E130" s="124" t="s">
        <v>469</v>
      </c>
      <c r="F130" s="207" t="s">
        <v>3573</v>
      </c>
      <c r="G130" s="703"/>
      <c r="H130" s="704"/>
      <c r="I130" s="705"/>
      <c r="J130" s="704"/>
      <c r="K130" s="704"/>
      <c r="L130" s="704"/>
      <c r="M130" s="706"/>
      <c r="N130" s="706"/>
      <c r="O130" s="706"/>
      <c r="P130" s="706"/>
      <c r="Q130" s="706"/>
      <c r="R130" s="171"/>
      <c r="S130" s="171"/>
      <c r="T130" s="171"/>
      <c r="U130" s="171"/>
      <c r="V130" s="171"/>
      <c r="W130" s="171"/>
      <c r="X130" s="171"/>
      <c r="Y130" s="171"/>
      <c r="Z130" s="171"/>
    </row>
    <row r="131" spans="1:26" ht="99.75" hidden="1" customHeight="1">
      <c r="A131" s="709" t="s">
        <v>509</v>
      </c>
      <c r="B131" s="707" t="s">
        <v>510</v>
      </c>
      <c r="C131" s="142"/>
      <c r="D131" s="142"/>
      <c r="E131" s="142"/>
      <c r="F131" s="207"/>
      <c r="G131" s="703"/>
      <c r="H131" s="704"/>
      <c r="I131" s="704"/>
      <c r="J131" s="704"/>
      <c r="K131" s="704"/>
      <c r="L131" s="704"/>
      <c r="M131" s="171"/>
      <c r="N131" s="171"/>
      <c r="O131" s="171"/>
      <c r="P131" s="171"/>
      <c r="Q131" s="171"/>
      <c r="R131" s="171"/>
      <c r="S131" s="171"/>
      <c r="T131" s="171"/>
      <c r="U131" s="171"/>
      <c r="V131" s="171"/>
      <c r="W131" s="171"/>
      <c r="X131" s="171"/>
      <c r="Y131" s="171"/>
      <c r="Z131" s="171"/>
    </row>
    <row r="132" spans="1:26" ht="64">
      <c r="A132" s="695" t="s">
        <v>1949</v>
      </c>
      <c r="B132" s="710" t="s">
        <v>3574</v>
      </c>
      <c r="C132" s="179" t="s">
        <v>3575</v>
      </c>
      <c r="D132" s="696">
        <v>2</v>
      </c>
      <c r="E132" s="124" t="s">
        <v>469</v>
      </c>
      <c r="F132" s="207" t="s">
        <v>3576</v>
      </c>
      <c r="G132" s="703"/>
      <c r="H132" s="704"/>
      <c r="I132" s="705"/>
      <c r="J132" s="704"/>
      <c r="K132" s="704"/>
      <c r="L132" s="704"/>
      <c r="M132" s="706"/>
      <c r="N132" s="706"/>
      <c r="O132" s="706"/>
      <c r="P132" s="706"/>
      <c r="Q132" s="706"/>
      <c r="R132" s="171"/>
      <c r="S132" s="171"/>
      <c r="T132" s="171"/>
      <c r="U132" s="171"/>
      <c r="V132" s="171"/>
      <c r="W132" s="171"/>
      <c r="X132" s="171"/>
      <c r="Y132" s="171"/>
      <c r="Z132" s="171"/>
    </row>
    <row r="133" spans="1:26" ht="64">
      <c r="A133" s="695"/>
      <c r="B133" s="710"/>
      <c r="C133" s="179" t="s">
        <v>3577</v>
      </c>
      <c r="D133" s="696">
        <v>2</v>
      </c>
      <c r="E133" s="124" t="s">
        <v>469</v>
      </c>
      <c r="F133" s="207" t="s">
        <v>3578</v>
      </c>
      <c r="G133" s="703"/>
      <c r="H133" s="704"/>
      <c r="I133" s="705"/>
      <c r="J133" s="704"/>
      <c r="K133" s="704"/>
      <c r="L133" s="704"/>
      <c r="M133" s="706"/>
      <c r="N133" s="706"/>
      <c r="O133" s="706"/>
      <c r="P133" s="706"/>
      <c r="Q133" s="706"/>
      <c r="R133" s="171"/>
      <c r="S133" s="171"/>
      <c r="T133" s="171"/>
      <c r="U133" s="171"/>
      <c r="V133" s="171"/>
      <c r="W133" s="171"/>
      <c r="X133" s="171"/>
      <c r="Y133" s="171"/>
      <c r="Z133" s="171"/>
    </row>
    <row r="134" spans="1:26" ht="32">
      <c r="A134" s="695"/>
      <c r="B134" s="710"/>
      <c r="C134" s="179" t="s">
        <v>3579</v>
      </c>
      <c r="D134" s="696">
        <v>2</v>
      </c>
      <c r="E134" s="124" t="s">
        <v>469</v>
      </c>
      <c r="F134" s="207" t="s">
        <v>3580</v>
      </c>
      <c r="G134" s="703"/>
      <c r="H134" s="704"/>
      <c r="I134" s="705"/>
      <c r="J134" s="704"/>
      <c r="K134" s="704"/>
      <c r="L134" s="704"/>
      <c r="M134" s="706"/>
      <c r="N134" s="706"/>
      <c r="O134" s="706"/>
      <c r="P134" s="706"/>
      <c r="Q134" s="706"/>
      <c r="R134" s="171"/>
      <c r="S134" s="171"/>
      <c r="T134" s="171"/>
      <c r="U134" s="171"/>
      <c r="V134" s="171"/>
      <c r="W134" s="171"/>
      <c r="X134" s="171"/>
      <c r="Y134" s="171"/>
      <c r="Z134" s="171"/>
    </row>
    <row r="135" spans="1:26" ht="16">
      <c r="A135" s="695"/>
      <c r="B135" s="707"/>
      <c r="C135" s="179" t="s">
        <v>3581</v>
      </c>
      <c r="D135" s="696">
        <v>2</v>
      </c>
      <c r="E135" s="124" t="s">
        <v>469</v>
      </c>
      <c r="F135" s="207" t="s">
        <v>515</v>
      </c>
      <c r="G135" s="703"/>
      <c r="H135" s="704"/>
      <c r="I135" s="705"/>
      <c r="J135" s="704"/>
      <c r="K135" s="704"/>
      <c r="L135" s="704"/>
      <c r="M135" s="706"/>
      <c r="N135" s="706"/>
      <c r="O135" s="706"/>
      <c r="P135" s="706"/>
      <c r="Q135" s="706"/>
      <c r="R135" s="171"/>
      <c r="S135" s="171"/>
      <c r="T135" s="171"/>
      <c r="U135" s="171"/>
      <c r="V135" s="171"/>
      <c r="W135" s="171"/>
      <c r="X135" s="171"/>
      <c r="Y135" s="171"/>
      <c r="Z135" s="171"/>
    </row>
    <row r="136" spans="1:26" ht="16">
      <c r="A136" s="695"/>
      <c r="B136" s="707"/>
      <c r="C136" s="179" t="s">
        <v>1951</v>
      </c>
      <c r="D136" s="696">
        <v>2</v>
      </c>
      <c r="E136" s="124" t="s">
        <v>469</v>
      </c>
      <c r="F136" s="207" t="s">
        <v>3582</v>
      </c>
      <c r="G136" s="703"/>
      <c r="H136" s="704"/>
      <c r="I136" s="705"/>
      <c r="J136" s="704"/>
      <c r="K136" s="704"/>
      <c r="L136" s="704"/>
      <c r="M136" s="706"/>
      <c r="N136" s="706"/>
      <c r="O136" s="706"/>
      <c r="P136" s="706"/>
      <c r="Q136" s="706"/>
      <c r="R136" s="171"/>
      <c r="S136" s="171"/>
      <c r="T136" s="171"/>
      <c r="U136" s="171"/>
      <c r="V136" s="171"/>
      <c r="W136" s="171"/>
      <c r="X136" s="171"/>
      <c r="Y136" s="171"/>
      <c r="Z136" s="171"/>
    </row>
    <row r="137" spans="1:26" ht="32">
      <c r="A137" s="695"/>
      <c r="B137" s="707"/>
      <c r="C137" s="179" t="s">
        <v>3583</v>
      </c>
      <c r="D137" s="696">
        <v>2</v>
      </c>
      <c r="E137" s="124" t="s">
        <v>469</v>
      </c>
      <c r="F137" s="207" t="s">
        <v>3584</v>
      </c>
      <c r="G137" s="703"/>
      <c r="H137" s="704"/>
      <c r="I137" s="705"/>
      <c r="J137" s="704"/>
      <c r="K137" s="704"/>
      <c r="L137" s="704"/>
      <c r="M137" s="706"/>
      <c r="N137" s="706"/>
      <c r="O137" s="706"/>
      <c r="P137" s="706"/>
      <c r="Q137" s="706"/>
      <c r="R137" s="171"/>
      <c r="S137" s="171"/>
      <c r="T137" s="171"/>
      <c r="U137" s="171"/>
      <c r="V137" s="171"/>
      <c r="W137" s="171"/>
      <c r="X137" s="171"/>
      <c r="Y137" s="171"/>
      <c r="Z137" s="171"/>
    </row>
    <row r="138" spans="1:26" ht="48">
      <c r="A138" s="695"/>
      <c r="B138" s="707"/>
      <c r="C138" s="150" t="s">
        <v>3585</v>
      </c>
      <c r="D138" s="696">
        <v>2</v>
      </c>
      <c r="E138" s="124" t="s">
        <v>469</v>
      </c>
      <c r="F138" s="150" t="s">
        <v>3586</v>
      </c>
      <c r="G138" s="703"/>
      <c r="H138" s="704"/>
      <c r="I138" s="705"/>
      <c r="J138" s="704"/>
      <c r="K138" s="704"/>
      <c r="L138" s="704"/>
      <c r="M138" s="706"/>
      <c r="N138" s="706"/>
      <c r="O138" s="706"/>
      <c r="P138" s="706"/>
      <c r="Q138" s="706"/>
      <c r="R138" s="171"/>
      <c r="S138" s="171"/>
      <c r="T138" s="171"/>
      <c r="U138" s="171"/>
      <c r="V138" s="171"/>
      <c r="W138" s="171"/>
      <c r="X138" s="171"/>
      <c r="Y138" s="171"/>
      <c r="Z138" s="171"/>
    </row>
    <row r="139" spans="1:26" ht="75" hidden="1" customHeight="1">
      <c r="A139" s="709" t="s">
        <v>1953</v>
      </c>
      <c r="B139" s="707" t="s">
        <v>520</v>
      </c>
      <c r="C139" s="171"/>
      <c r="D139" s="142"/>
      <c r="E139" s="142"/>
      <c r="F139" s="207"/>
      <c r="G139" s="703"/>
      <c r="H139" s="704"/>
      <c r="I139" s="704"/>
      <c r="J139" s="704"/>
      <c r="K139" s="704"/>
      <c r="L139" s="704"/>
      <c r="M139" s="171"/>
      <c r="N139" s="171"/>
      <c r="O139" s="171"/>
      <c r="P139" s="171"/>
      <c r="Q139" s="171"/>
      <c r="R139" s="171"/>
      <c r="S139" s="171"/>
      <c r="T139" s="171"/>
      <c r="U139" s="171"/>
      <c r="V139" s="171"/>
      <c r="W139" s="171"/>
      <c r="X139" s="171"/>
      <c r="Y139" s="171"/>
      <c r="Z139" s="171"/>
    </row>
    <row r="140" spans="1:26" ht="72" hidden="1" customHeight="1">
      <c r="A140" s="709" t="s">
        <v>521</v>
      </c>
      <c r="B140" s="711" t="s">
        <v>522</v>
      </c>
      <c r="C140" s="142"/>
      <c r="D140" s="142"/>
      <c r="E140" s="142"/>
      <c r="F140" s="207"/>
      <c r="G140" s="703"/>
      <c r="H140" s="704"/>
      <c r="I140" s="704"/>
      <c r="J140" s="704"/>
      <c r="K140" s="704"/>
      <c r="L140" s="704"/>
      <c r="M140" s="171"/>
      <c r="N140" s="171"/>
      <c r="O140" s="171"/>
      <c r="P140" s="171"/>
      <c r="Q140" s="171"/>
      <c r="R140" s="171"/>
      <c r="S140" s="171"/>
      <c r="T140" s="171"/>
      <c r="U140" s="171"/>
      <c r="V140" s="171"/>
      <c r="W140" s="171"/>
      <c r="X140" s="171"/>
      <c r="Y140" s="171"/>
      <c r="Z140" s="171"/>
    </row>
    <row r="141" spans="1:26">
      <c r="A141" s="695" t="s">
        <v>218</v>
      </c>
      <c r="B141" s="1606" t="s">
        <v>58</v>
      </c>
      <c r="C141" s="1717"/>
      <c r="D141" s="1717"/>
      <c r="E141" s="1717"/>
      <c r="F141" s="1717"/>
      <c r="G141" s="1718"/>
      <c r="H141" s="617"/>
      <c r="I141" s="705">
        <f>SUM(D142:D148)</f>
        <v>14</v>
      </c>
      <c r="J141" s="704">
        <f>COUNT(D142:D148)*2</f>
        <v>14</v>
      </c>
      <c r="K141" s="704"/>
      <c r="L141" s="704"/>
      <c r="M141" s="706"/>
      <c r="N141" s="706"/>
      <c r="O141" s="706"/>
      <c r="P141" s="706"/>
      <c r="Q141" s="706"/>
      <c r="R141" s="171"/>
      <c r="S141" s="171"/>
      <c r="T141" s="171"/>
      <c r="U141" s="171"/>
      <c r="V141" s="171"/>
      <c r="W141" s="171"/>
      <c r="X141" s="171"/>
      <c r="Y141" s="171"/>
      <c r="Z141" s="171"/>
    </row>
    <row r="142" spans="1:26" ht="34">
      <c r="A142" s="695" t="s">
        <v>1954</v>
      </c>
      <c r="B142" s="707" t="s">
        <v>524</v>
      </c>
      <c r="C142" s="179" t="s">
        <v>3587</v>
      </c>
      <c r="D142" s="696">
        <v>2</v>
      </c>
      <c r="E142" s="124" t="s">
        <v>469</v>
      </c>
      <c r="F142" s="207" t="s">
        <v>3588</v>
      </c>
      <c r="G142" s="703"/>
      <c r="H142" s="704"/>
      <c r="I142" s="705"/>
      <c r="J142" s="704"/>
      <c r="K142" s="704"/>
      <c r="L142" s="704"/>
      <c r="M142" s="706"/>
      <c r="N142" s="706"/>
      <c r="O142" s="706"/>
      <c r="P142" s="706"/>
      <c r="Q142" s="706"/>
      <c r="R142" s="171"/>
      <c r="S142" s="171"/>
      <c r="T142" s="171"/>
      <c r="U142" s="171"/>
      <c r="V142" s="171"/>
      <c r="W142" s="171"/>
      <c r="X142" s="171"/>
      <c r="Y142" s="171"/>
      <c r="Z142" s="171"/>
    </row>
    <row r="143" spans="1:26" ht="48">
      <c r="A143" s="695"/>
      <c r="B143" s="707"/>
      <c r="C143" s="123" t="s">
        <v>3589</v>
      </c>
      <c r="D143" s="696">
        <v>2</v>
      </c>
      <c r="E143" s="124" t="s">
        <v>469</v>
      </c>
      <c r="F143" s="150" t="s">
        <v>3590</v>
      </c>
      <c r="G143" s="703"/>
      <c r="H143" s="704"/>
      <c r="I143" s="705"/>
      <c r="J143" s="704"/>
      <c r="K143" s="704"/>
      <c r="L143" s="704"/>
      <c r="M143" s="706"/>
      <c r="N143" s="706"/>
      <c r="O143" s="706"/>
      <c r="P143" s="706"/>
      <c r="Q143" s="706"/>
      <c r="R143" s="171"/>
      <c r="S143" s="171"/>
      <c r="T143" s="171"/>
      <c r="U143" s="171"/>
      <c r="V143" s="171"/>
      <c r="W143" s="171"/>
      <c r="X143" s="171"/>
      <c r="Y143" s="171"/>
      <c r="Z143" s="171"/>
    </row>
    <row r="144" spans="1:26" ht="32">
      <c r="A144" s="695"/>
      <c r="B144" s="707"/>
      <c r="C144" s="179" t="s">
        <v>1956</v>
      </c>
      <c r="D144" s="696">
        <v>2</v>
      </c>
      <c r="E144" s="124" t="s">
        <v>469</v>
      </c>
      <c r="F144" s="207" t="s">
        <v>3591</v>
      </c>
      <c r="G144" s="703"/>
      <c r="H144" s="704"/>
      <c r="I144" s="705"/>
      <c r="J144" s="704"/>
      <c r="K144" s="704"/>
      <c r="L144" s="704"/>
      <c r="M144" s="706"/>
      <c r="N144" s="706"/>
      <c r="O144" s="706"/>
      <c r="P144" s="706"/>
      <c r="Q144" s="706"/>
      <c r="R144" s="171"/>
      <c r="S144" s="171"/>
      <c r="T144" s="171"/>
      <c r="U144" s="171"/>
      <c r="V144" s="171"/>
      <c r="W144" s="171"/>
      <c r="X144" s="171"/>
      <c r="Y144" s="171"/>
      <c r="Z144" s="171"/>
    </row>
    <row r="145" spans="1:26" ht="32">
      <c r="A145" s="695"/>
      <c r="B145" s="707"/>
      <c r="C145" s="179" t="s">
        <v>1957</v>
      </c>
      <c r="D145" s="696">
        <v>2</v>
      </c>
      <c r="E145" s="124" t="s">
        <v>469</v>
      </c>
      <c r="F145" s="207" t="s">
        <v>3592</v>
      </c>
      <c r="G145" s="703"/>
      <c r="H145" s="704"/>
      <c r="I145" s="705"/>
      <c r="J145" s="704"/>
      <c r="K145" s="704"/>
      <c r="L145" s="704"/>
      <c r="M145" s="706"/>
      <c r="N145" s="706"/>
      <c r="O145" s="706"/>
      <c r="P145" s="706"/>
      <c r="Q145" s="706"/>
      <c r="R145" s="171"/>
      <c r="S145" s="171"/>
      <c r="T145" s="171"/>
      <c r="U145" s="171"/>
      <c r="V145" s="171"/>
      <c r="W145" s="171"/>
      <c r="X145" s="171"/>
      <c r="Y145" s="171"/>
      <c r="Z145" s="171"/>
    </row>
    <row r="146" spans="1:26" ht="48">
      <c r="A146" s="695" t="s">
        <v>1958</v>
      </c>
      <c r="B146" s="122" t="s">
        <v>528</v>
      </c>
      <c r="C146" s="123" t="s">
        <v>3593</v>
      </c>
      <c r="D146" s="696">
        <v>2</v>
      </c>
      <c r="E146" s="124" t="s">
        <v>324</v>
      </c>
      <c r="F146" s="150" t="s">
        <v>530</v>
      </c>
      <c r="G146" s="703"/>
      <c r="H146" s="704"/>
      <c r="I146" s="705"/>
      <c r="J146" s="704"/>
      <c r="K146" s="704"/>
      <c r="L146" s="704"/>
      <c r="M146" s="706"/>
      <c r="N146" s="706"/>
      <c r="O146" s="706"/>
      <c r="P146" s="706"/>
      <c r="Q146" s="706"/>
      <c r="R146" s="171"/>
      <c r="S146" s="171"/>
      <c r="T146" s="171"/>
      <c r="U146" s="171"/>
      <c r="V146" s="171"/>
      <c r="W146" s="171"/>
      <c r="X146" s="171"/>
      <c r="Y146" s="171"/>
      <c r="Z146" s="171"/>
    </row>
    <row r="147" spans="1:26" ht="51">
      <c r="A147" s="695" t="s">
        <v>1960</v>
      </c>
      <c r="B147" s="122" t="s">
        <v>533</v>
      </c>
      <c r="C147" s="150" t="s">
        <v>534</v>
      </c>
      <c r="D147" s="696">
        <v>2</v>
      </c>
      <c r="E147" s="124" t="s">
        <v>1961</v>
      </c>
      <c r="F147" s="123" t="s">
        <v>3594</v>
      </c>
      <c r="G147" s="703"/>
      <c r="H147" s="704"/>
      <c r="I147" s="705"/>
      <c r="J147" s="704"/>
      <c r="K147" s="704"/>
      <c r="L147" s="704"/>
      <c r="M147" s="706"/>
      <c r="N147" s="706"/>
      <c r="O147" s="706"/>
      <c r="P147" s="706"/>
      <c r="Q147" s="706"/>
      <c r="R147" s="171"/>
      <c r="S147" s="171"/>
      <c r="T147" s="171"/>
      <c r="U147" s="171"/>
      <c r="V147" s="171"/>
      <c r="W147" s="171"/>
      <c r="X147" s="171"/>
      <c r="Y147" s="171"/>
      <c r="Z147" s="171"/>
    </row>
    <row r="148" spans="1:26" ht="68">
      <c r="A148" s="695" t="s">
        <v>1962</v>
      </c>
      <c r="B148" s="122" t="s">
        <v>537</v>
      </c>
      <c r="C148" s="123" t="s">
        <v>3595</v>
      </c>
      <c r="D148" s="696">
        <v>2</v>
      </c>
      <c r="E148" s="124" t="s">
        <v>1961</v>
      </c>
      <c r="F148" s="150" t="s">
        <v>3596</v>
      </c>
      <c r="G148" s="703"/>
      <c r="H148" s="704"/>
      <c r="I148" s="705"/>
      <c r="J148" s="704"/>
      <c r="K148" s="704"/>
      <c r="L148" s="704"/>
      <c r="M148" s="706"/>
      <c r="N148" s="706"/>
      <c r="O148" s="706"/>
      <c r="P148" s="706"/>
      <c r="Q148" s="706"/>
      <c r="R148" s="171"/>
      <c r="S148" s="171"/>
      <c r="T148" s="171"/>
      <c r="U148" s="171"/>
      <c r="V148" s="171"/>
      <c r="W148" s="171"/>
      <c r="X148" s="171"/>
      <c r="Y148" s="171"/>
      <c r="Z148" s="171"/>
    </row>
    <row r="149" spans="1:26">
      <c r="A149" s="695" t="s">
        <v>220</v>
      </c>
      <c r="B149" s="1606" t="s">
        <v>539</v>
      </c>
      <c r="C149" s="1717"/>
      <c r="D149" s="1717"/>
      <c r="E149" s="1717"/>
      <c r="F149" s="1717"/>
      <c r="G149" s="1718"/>
      <c r="H149" s="617"/>
      <c r="I149" s="705">
        <f>SUM(D150:D155)</f>
        <v>10</v>
      </c>
      <c r="J149" s="704">
        <f>COUNT(D150:D155)*2</f>
        <v>10</v>
      </c>
      <c r="K149" s="704"/>
      <c r="L149" s="704"/>
      <c r="M149" s="706"/>
      <c r="N149" s="706"/>
      <c r="O149" s="706"/>
      <c r="P149" s="706"/>
      <c r="Q149" s="706"/>
      <c r="R149" s="171"/>
      <c r="S149" s="171"/>
      <c r="T149" s="171"/>
      <c r="U149" s="171"/>
      <c r="V149" s="171"/>
      <c r="W149" s="171"/>
      <c r="X149" s="171"/>
      <c r="Y149" s="171"/>
      <c r="Z149" s="171"/>
    </row>
    <row r="150" spans="1:26" ht="51">
      <c r="A150" s="695" t="s">
        <v>1966</v>
      </c>
      <c r="B150" s="707" t="s">
        <v>541</v>
      </c>
      <c r="C150" s="179" t="s">
        <v>3597</v>
      </c>
      <c r="D150" s="696">
        <v>2</v>
      </c>
      <c r="E150" s="124" t="s">
        <v>3598</v>
      </c>
      <c r="F150" s="207" t="s">
        <v>3599</v>
      </c>
      <c r="G150" s="703"/>
      <c r="H150" s="704"/>
      <c r="I150" s="705"/>
      <c r="J150" s="704"/>
      <c r="K150" s="704"/>
      <c r="L150" s="704"/>
      <c r="M150" s="706"/>
      <c r="N150" s="706"/>
      <c r="O150" s="706"/>
      <c r="P150" s="706"/>
      <c r="Q150" s="706"/>
      <c r="R150" s="171"/>
      <c r="S150" s="171"/>
      <c r="T150" s="171"/>
      <c r="U150" s="171"/>
      <c r="V150" s="171"/>
      <c r="W150" s="171"/>
      <c r="X150" s="171"/>
      <c r="Y150" s="171"/>
      <c r="Z150" s="171"/>
    </row>
    <row r="151" spans="1:26" ht="34">
      <c r="A151" s="695" t="s">
        <v>1968</v>
      </c>
      <c r="B151" s="707" t="s">
        <v>544</v>
      </c>
      <c r="C151" s="179" t="s">
        <v>545</v>
      </c>
      <c r="D151" s="696">
        <v>2</v>
      </c>
      <c r="E151" s="124" t="s">
        <v>469</v>
      </c>
      <c r="F151" s="207" t="s">
        <v>3600</v>
      </c>
      <c r="G151" s="703"/>
      <c r="H151" s="704"/>
      <c r="I151" s="705"/>
      <c r="J151" s="704"/>
      <c r="K151" s="704"/>
      <c r="L151" s="704"/>
      <c r="M151" s="706"/>
      <c r="N151" s="706"/>
      <c r="O151" s="706"/>
      <c r="P151" s="706"/>
      <c r="Q151" s="706"/>
      <c r="R151" s="171"/>
      <c r="S151" s="171"/>
      <c r="T151" s="171"/>
      <c r="U151" s="171"/>
      <c r="V151" s="171"/>
      <c r="W151" s="171"/>
      <c r="X151" s="171"/>
      <c r="Y151" s="171"/>
      <c r="Z151" s="171"/>
    </row>
    <row r="152" spans="1:26" ht="15.75" hidden="1" customHeight="1">
      <c r="A152" s="709" t="s">
        <v>1969</v>
      </c>
      <c r="B152" s="707" t="s">
        <v>547</v>
      </c>
      <c r="C152" s="712"/>
      <c r="D152" s="142"/>
      <c r="E152" s="142"/>
      <c r="F152" s="207"/>
      <c r="G152" s="703"/>
      <c r="H152" s="704"/>
      <c r="I152" s="704" t="s">
        <v>3601</v>
      </c>
      <c r="J152" s="704"/>
      <c r="K152" s="704"/>
      <c r="L152" s="704"/>
      <c r="M152" s="171"/>
      <c r="N152" s="171"/>
      <c r="O152" s="171"/>
      <c r="P152" s="171"/>
      <c r="Q152" s="171"/>
      <c r="R152" s="171"/>
      <c r="S152" s="171"/>
      <c r="T152" s="171"/>
      <c r="U152" s="171"/>
      <c r="V152" s="171"/>
      <c r="W152" s="171"/>
      <c r="X152" s="171"/>
      <c r="Y152" s="171"/>
      <c r="Z152" s="171"/>
    </row>
    <row r="153" spans="1:26" ht="34">
      <c r="A153" s="695" t="s">
        <v>1970</v>
      </c>
      <c r="B153" s="707" t="s">
        <v>551</v>
      </c>
      <c r="C153" s="123" t="s">
        <v>3602</v>
      </c>
      <c r="D153" s="696">
        <v>2</v>
      </c>
      <c r="E153" s="124" t="s">
        <v>553</v>
      </c>
      <c r="F153" s="123" t="s">
        <v>3603</v>
      </c>
      <c r="G153" s="703"/>
      <c r="H153" s="704"/>
      <c r="I153" s="705"/>
      <c r="J153" s="704"/>
      <c r="K153" s="704"/>
      <c r="L153" s="704"/>
      <c r="M153" s="706"/>
      <c r="N153" s="706"/>
      <c r="O153" s="706"/>
      <c r="P153" s="706"/>
      <c r="Q153" s="706"/>
      <c r="R153" s="171"/>
      <c r="S153" s="171"/>
      <c r="T153" s="171"/>
      <c r="U153" s="171"/>
      <c r="V153" s="171"/>
      <c r="W153" s="171"/>
      <c r="X153" s="171"/>
      <c r="Y153" s="171"/>
      <c r="Z153" s="171"/>
    </row>
    <row r="154" spans="1:26" ht="48">
      <c r="A154" s="695"/>
      <c r="B154" s="707"/>
      <c r="C154" s="123" t="s">
        <v>3604</v>
      </c>
      <c r="D154" s="696">
        <v>2</v>
      </c>
      <c r="E154" s="124" t="s">
        <v>2427</v>
      </c>
      <c r="F154" s="150" t="s">
        <v>3605</v>
      </c>
      <c r="G154" s="703"/>
      <c r="H154" s="704"/>
      <c r="I154" s="705"/>
      <c r="J154" s="704"/>
      <c r="K154" s="704"/>
      <c r="L154" s="704"/>
      <c r="M154" s="706"/>
      <c r="N154" s="706"/>
      <c r="O154" s="706"/>
      <c r="P154" s="706"/>
      <c r="Q154" s="706"/>
      <c r="R154" s="171"/>
      <c r="S154" s="171"/>
      <c r="T154" s="171"/>
      <c r="U154" s="171"/>
      <c r="V154" s="171"/>
      <c r="W154" s="171"/>
      <c r="X154" s="171"/>
      <c r="Y154" s="171"/>
      <c r="Z154" s="171"/>
    </row>
    <row r="155" spans="1:26" ht="34">
      <c r="A155" s="695" t="s">
        <v>1973</v>
      </c>
      <c r="B155" s="707" t="s">
        <v>556</v>
      </c>
      <c r="C155" s="179" t="s">
        <v>557</v>
      </c>
      <c r="D155" s="696">
        <v>2</v>
      </c>
      <c r="E155" s="124" t="s">
        <v>469</v>
      </c>
      <c r="F155" s="150" t="s">
        <v>3606</v>
      </c>
      <c r="G155" s="703"/>
      <c r="H155" s="704"/>
      <c r="I155" s="705"/>
      <c r="J155" s="704"/>
      <c r="K155" s="704"/>
      <c r="L155" s="704"/>
      <c r="M155" s="706"/>
      <c r="N155" s="706"/>
      <c r="O155" s="706"/>
      <c r="P155" s="706"/>
      <c r="Q155" s="706"/>
      <c r="R155" s="171"/>
      <c r="S155" s="171"/>
      <c r="T155" s="171"/>
      <c r="U155" s="171"/>
      <c r="V155" s="171"/>
      <c r="W155" s="171"/>
      <c r="X155" s="171"/>
      <c r="Y155" s="171"/>
      <c r="Z155" s="171"/>
    </row>
    <row r="156" spans="1:26">
      <c r="A156" s="695" t="s">
        <v>222</v>
      </c>
      <c r="B156" s="1606" t="s">
        <v>62</v>
      </c>
      <c r="C156" s="1570"/>
      <c r="D156" s="1570"/>
      <c r="E156" s="1570"/>
      <c r="F156" s="1570"/>
      <c r="G156" s="1573"/>
      <c r="H156" s="713"/>
      <c r="I156" s="705">
        <f>SUM(D157:D161)</f>
        <v>10</v>
      </c>
      <c r="J156" s="704">
        <f>COUNT(D157:D161)*2</f>
        <v>10</v>
      </c>
      <c r="K156" s="704"/>
      <c r="L156" s="704"/>
      <c r="M156" s="706"/>
      <c r="N156" s="706"/>
      <c r="O156" s="706"/>
      <c r="P156" s="706"/>
      <c r="Q156" s="706"/>
      <c r="R156" s="171"/>
      <c r="S156" s="171"/>
      <c r="T156" s="171"/>
      <c r="U156" s="171"/>
      <c r="V156" s="171"/>
      <c r="W156" s="171"/>
      <c r="X156" s="171"/>
      <c r="Y156" s="171"/>
      <c r="Z156" s="171"/>
    </row>
    <row r="157" spans="1:26" ht="51">
      <c r="A157" s="695" t="s">
        <v>558</v>
      </c>
      <c r="B157" s="707" t="s">
        <v>559</v>
      </c>
      <c r="C157" s="123" t="s">
        <v>3607</v>
      </c>
      <c r="D157" s="696">
        <v>2</v>
      </c>
      <c r="E157" s="124" t="s">
        <v>561</v>
      </c>
      <c r="F157" s="123" t="s">
        <v>3608</v>
      </c>
      <c r="G157" s="703"/>
      <c r="H157" s="704"/>
      <c r="I157" s="705"/>
      <c r="J157" s="704"/>
      <c r="K157" s="704"/>
      <c r="L157" s="704"/>
      <c r="M157" s="706"/>
      <c r="N157" s="706"/>
      <c r="O157" s="706"/>
      <c r="P157" s="706"/>
      <c r="Q157" s="706"/>
      <c r="R157" s="171"/>
      <c r="S157" s="171"/>
      <c r="T157" s="171"/>
      <c r="U157" s="171"/>
      <c r="V157" s="171"/>
      <c r="W157" s="171"/>
      <c r="X157" s="171"/>
      <c r="Y157" s="171"/>
      <c r="Z157" s="171"/>
    </row>
    <row r="158" spans="1:26" ht="34">
      <c r="A158" s="695" t="s">
        <v>1977</v>
      </c>
      <c r="B158" s="707" t="s">
        <v>563</v>
      </c>
      <c r="C158" s="150" t="s">
        <v>564</v>
      </c>
      <c r="D158" s="696">
        <v>2</v>
      </c>
      <c r="E158" s="124" t="s">
        <v>561</v>
      </c>
      <c r="F158" s="150" t="s">
        <v>3609</v>
      </c>
      <c r="G158" s="703"/>
      <c r="H158" s="704"/>
      <c r="I158" s="705"/>
      <c r="J158" s="704"/>
      <c r="K158" s="704"/>
      <c r="L158" s="704"/>
      <c r="M158" s="706"/>
      <c r="N158" s="706"/>
      <c r="O158" s="706"/>
      <c r="P158" s="706"/>
      <c r="Q158" s="706"/>
      <c r="R158" s="171"/>
      <c r="S158" s="171"/>
      <c r="T158" s="171"/>
      <c r="U158" s="171"/>
      <c r="V158" s="171"/>
      <c r="W158" s="171"/>
      <c r="X158" s="171"/>
      <c r="Y158" s="171"/>
      <c r="Z158" s="171"/>
    </row>
    <row r="159" spans="1:26" ht="34">
      <c r="A159" s="695" t="s">
        <v>1980</v>
      </c>
      <c r="B159" s="467" t="s">
        <v>566</v>
      </c>
      <c r="C159" s="150" t="s">
        <v>567</v>
      </c>
      <c r="D159" s="696">
        <v>2</v>
      </c>
      <c r="E159" s="124" t="s">
        <v>561</v>
      </c>
      <c r="F159" s="150" t="s">
        <v>3610</v>
      </c>
      <c r="G159" s="127"/>
      <c r="H159" s="105"/>
      <c r="I159" s="688"/>
      <c r="J159" s="105"/>
      <c r="K159" s="105"/>
      <c r="L159" s="105"/>
      <c r="M159" s="319"/>
      <c r="N159" s="319"/>
      <c r="O159" s="319"/>
      <c r="P159" s="319"/>
      <c r="Q159" s="319"/>
      <c r="R159" s="106"/>
      <c r="S159" s="106"/>
      <c r="T159" s="106"/>
      <c r="U159" s="106"/>
      <c r="V159" s="106"/>
      <c r="W159" s="106"/>
      <c r="X159" s="106"/>
      <c r="Y159" s="106"/>
      <c r="Z159" s="106"/>
    </row>
    <row r="160" spans="1:26" ht="51">
      <c r="A160" s="695" t="s">
        <v>1981</v>
      </c>
      <c r="B160" s="467" t="s">
        <v>569</v>
      </c>
      <c r="C160" s="123" t="s">
        <v>1982</v>
      </c>
      <c r="D160" s="696">
        <v>2</v>
      </c>
      <c r="E160" s="124" t="s">
        <v>2427</v>
      </c>
      <c r="F160" s="150"/>
      <c r="G160" s="127"/>
      <c r="H160" s="105"/>
      <c r="I160" s="688"/>
      <c r="J160" s="105"/>
      <c r="K160" s="105"/>
      <c r="L160" s="105"/>
      <c r="M160" s="319"/>
      <c r="N160" s="319"/>
      <c r="O160" s="319"/>
      <c r="P160" s="319"/>
      <c r="Q160" s="319"/>
      <c r="R160" s="106"/>
      <c r="S160" s="106"/>
      <c r="T160" s="106"/>
      <c r="U160" s="106"/>
      <c r="V160" s="106"/>
      <c r="W160" s="106"/>
      <c r="X160" s="106"/>
      <c r="Y160" s="106"/>
      <c r="Z160" s="106"/>
    </row>
    <row r="161" spans="1:26" ht="51">
      <c r="A161" s="695" t="s">
        <v>1983</v>
      </c>
      <c r="B161" s="467" t="s">
        <v>573</v>
      </c>
      <c r="C161" s="123" t="s">
        <v>1984</v>
      </c>
      <c r="D161" s="696">
        <v>2</v>
      </c>
      <c r="E161" s="124" t="s">
        <v>2427</v>
      </c>
      <c r="F161" s="150"/>
      <c r="G161" s="127"/>
      <c r="H161" s="105"/>
      <c r="I161" s="688"/>
      <c r="J161" s="105"/>
      <c r="K161" s="105"/>
      <c r="L161" s="105"/>
      <c r="M161" s="319"/>
      <c r="N161" s="319"/>
      <c r="O161" s="319"/>
      <c r="P161" s="319"/>
      <c r="Q161" s="319"/>
      <c r="R161" s="106"/>
      <c r="S161" s="106"/>
      <c r="T161" s="106"/>
      <c r="U161" s="106"/>
      <c r="V161" s="106"/>
      <c r="W161" s="106"/>
      <c r="X161" s="106"/>
      <c r="Y161" s="106"/>
      <c r="Z161" s="106"/>
    </row>
    <row r="162" spans="1:26" ht="31.5" hidden="1" customHeight="1">
      <c r="A162" s="310" t="s">
        <v>574</v>
      </c>
      <c r="B162" s="491" t="s">
        <v>575</v>
      </c>
      <c r="C162" s="141"/>
      <c r="D162" s="141"/>
      <c r="E162" s="141"/>
      <c r="F162" s="150"/>
      <c r="G162" s="127"/>
      <c r="H162" s="105"/>
      <c r="I162" s="105"/>
      <c r="J162" s="105"/>
      <c r="K162" s="105"/>
      <c r="L162" s="105"/>
      <c r="M162" s="106"/>
      <c r="N162" s="106"/>
      <c r="O162" s="106"/>
      <c r="P162" s="106"/>
      <c r="Q162" s="106"/>
      <c r="R162" s="106"/>
      <c r="S162" s="106"/>
      <c r="T162" s="106"/>
      <c r="U162" s="106"/>
      <c r="V162" s="106"/>
      <c r="W162" s="106"/>
      <c r="X162" s="106"/>
      <c r="Y162" s="106"/>
      <c r="Z162" s="106"/>
    </row>
    <row r="163" spans="1:26" ht="19">
      <c r="A163" s="695" t="s">
        <v>3611</v>
      </c>
      <c r="B163" s="1606" t="s">
        <v>64</v>
      </c>
      <c r="C163" s="1570"/>
      <c r="D163" s="1570"/>
      <c r="E163" s="1570"/>
      <c r="F163" s="1570"/>
      <c r="G163" s="1573"/>
      <c r="H163" s="694"/>
      <c r="I163" s="105">
        <f>SUM(D172:D173)</f>
        <v>4</v>
      </c>
      <c r="J163" s="105">
        <f>COUNT(D172:D173)*2</f>
        <v>4</v>
      </c>
      <c r="K163" s="105"/>
      <c r="L163" s="105"/>
      <c r="M163" s="319"/>
      <c r="N163" s="319"/>
      <c r="O163" s="319"/>
      <c r="P163" s="319"/>
      <c r="Q163" s="319"/>
      <c r="R163" s="106"/>
      <c r="S163" s="106"/>
      <c r="T163" s="106"/>
      <c r="U163" s="106"/>
      <c r="V163" s="106"/>
      <c r="W163" s="106"/>
      <c r="X163" s="106"/>
      <c r="Y163" s="106"/>
      <c r="Z163" s="106"/>
    </row>
    <row r="164" spans="1:26" ht="66.75" hidden="1" customHeight="1">
      <c r="A164" s="310" t="s">
        <v>576</v>
      </c>
      <c r="B164" s="179" t="s">
        <v>577</v>
      </c>
      <c r="C164" s="714"/>
      <c r="D164" s="125"/>
      <c r="E164" s="125"/>
      <c r="F164" s="179"/>
      <c r="G164" s="627"/>
      <c r="H164" s="617"/>
      <c r="I164" s="715"/>
      <c r="J164" s="105"/>
      <c r="K164" s="105"/>
      <c r="L164" s="105"/>
      <c r="M164" s="106"/>
      <c r="N164" s="106"/>
      <c r="O164" s="106"/>
      <c r="P164" s="106"/>
      <c r="Q164" s="106"/>
      <c r="R164" s="106"/>
      <c r="S164" s="106"/>
      <c r="T164" s="106"/>
      <c r="U164" s="106"/>
      <c r="V164" s="106"/>
      <c r="W164" s="106"/>
      <c r="X164" s="106"/>
      <c r="Y164" s="106"/>
      <c r="Z164" s="106"/>
    </row>
    <row r="165" spans="1:26" ht="60" hidden="1" customHeight="1">
      <c r="A165" s="310" t="s">
        <v>580</v>
      </c>
      <c r="B165" s="179" t="s">
        <v>581</v>
      </c>
      <c r="C165" s="714"/>
      <c r="D165" s="125"/>
      <c r="E165" s="125"/>
      <c r="F165" s="179"/>
      <c r="G165" s="627"/>
      <c r="H165" s="617"/>
      <c r="I165" s="105"/>
      <c r="J165" s="105"/>
      <c r="K165" s="105"/>
      <c r="L165" s="105"/>
      <c r="M165" s="106"/>
      <c r="N165" s="106"/>
      <c r="O165" s="106"/>
      <c r="P165" s="106"/>
      <c r="Q165" s="106"/>
      <c r="R165" s="106"/>
      <c r="S165" s="106"/>
      <c r="T165" s="106"/>
      <c r="U165" s="106"/>
      <c r="V165" s="106"/>
      <c r="W165" s="106"/>
      <c r="X165" s="106"/>
      <c r="Y165" s="106"/>
      <c r="Z165" s="106"/>
    </row>
    <row r="166" spans="1:26" ht="45.75" hidden="1" customHeight="1">
      <c r="A166" s="310" t="s">
        <v>584</v>
      </c>
      <c r="B166" s="179" t="s">
        <v>585</v>
      </c>
      <c r="C166" s="714"/>
      <c r="D166" s="125"/>
      <c r="E166" s="125"/>
      <c r="F166" s="179"/>
      <c r="G166" s="627"/>
      <c r="H166" s="617"/>
      <c r="I166" s="105"/>
      <c r="J166" s="105"/>
      <c r="K166" s="105"/>
      <c r="L166" s="105"/>
      <c r="M166" s="106"/>
      <c r="N166" s="106"/>
      <c r="O166" s="106"/>
      <c r="P166" s="106"/>
      <c r="Q166" s="106"/>
      <c r="R166" s="106"/>
      <c r="S166" s="106"/>
      <c r="T166" s="106"/>
      <c r="U166" s="106"/>
      <c r="V166" s="106"/>
      <c r="W166" s="106"/>
      <c r="X166" s="106"/>
      <c r="Y166" s="106"/>
      <c r="Z166" s="106"/>
    </row>
    <row r="167" spans="1:26" ht="48.75" hidden="1" customHeight="1">
      <c r="A167" s="310" t="s">
        <v>588</v>
      </c>
      <c r="B167" s="179" t="s">
        <v>589</v>
      </c>
      <c r="C167" s="714"/>
      <c r="D167" s="179"/>
      <c r="E167" s="125"/>
      <c r="F167" s="179"/>
      <c r="G167" s="627"/>
      <c r="H167" s="617"/>
      <c r="I167" s="105"/>
      <c r="J167" s="105"/>
      <c r="K167" s="105"/>
      <c r="L167" s="105"/>
      <c r="M167" s="106"/>
      <c r="N167" s="106"/>
      <c r="O167" s="106"/>
      <c r="P167" s="106"/>
      <c r="Q167" s="106"/>
      <c r="R167" s="106"/>
      <c r="S167" s="106"/>
      <c r="T167" s="106"/>
      <c r="U167" s="106"/>
      <c r="V167" s="106"/>
      <c r="W167" s="106"/>
      <c r="X167" s="106"/>
      <c r="Y167" s="106"/>
      <c r="Z167" s="106"/>
    </row>
    <row r="168" spans="1:26" ht="44.25" hidden="1" customHeight="1">
      <c r="A168" s="310" t="s">
        <v>592</v>
      </c>
      <c r="B168" s="179" t="s">
        <v>593</v>
      </c>
      <c r="C168" s="714"/>
      <c r="D168" s="125"/>
      <c r="E168" s="125"/>
      <c r="F168" s="179"/>
      <c r="G168" s="627"/>
      <c r="H168" s="617"/>
      <c r="I168" s="105"/>
      <c r="J168" s="105"/>
      <c r="K168" s="105"/>
      <c r="L168" s="105"/>
      <c r="M168" s="106"/>
      <c r="N168" s="106"/>
      <c r="O168" s="106"/>
      <c r="P168" s="106"/>
      <c r="Q168" s="106"/>
      <c r="R168" s="106"/>
      <c r="S168" s="106"/>
      <c r="T168" s="106"/>
      <c r="U168" s="106"/>
      <c r="V168" s="106"/>
      <c r="W168" s="106"/>
      <c r="X168" s="106"/>
      <c r="Y168" s="106"/>
      <c r="Z168" s="106"/>
    </row>
    <row r="169" spans="1:26" ht="36.75" hidden="1" customHeight="1">
      <c r="A169" s="310" t="s">
        <v>596</v>
      </c>
      <c r="B169" s="179" t="s">
        <v>597</v>
      </c>
      <c r="C169" s="714"/>
      <c r="D169" s="125"/>
      <c r="E169" s="125"/>
      <c r="F169" s="179"/>
      <c r="G169" s="627"/>
      <c r="H169" s="617"/>
      <c r="I169" s="105"/>
      <c r="J169" s="105"/>
      <c r="K169" s="105"/>
      <c r="L169" s="105"/>
      <c r="M169" s="106"/>
      <c r="N169" s="106"/>
      <c r="O169" s="106"/>
      <c r="P169" s="106"/>
      <c r="Q169" s="106"/>
      <c r="R169" s="106"/>
      <c r="S169" s="106"/>
      <c r="T169" s="106"/>
      <c r="U169" s="106"/>
      <c r="V169" s="106"/>
      <c r="W169" s="106"/>
      <c r="X169" s="106"/>
      <c r="Y169" s="106"/>
      <c r="Z169" s="106"/>
    </row>
    <row r="170" spans="1:26" ht="29.25" hidden="1" customHeight="1">
      <c r="A170" s="310" t="s">
        <v>3612</v>
      </c>
      <c r="B170" s="179" t="s">
        <v>609</v>
      </c>
      <c r="C170" s="714"/>
      <c r="D170" s="125"/>
      <c r="E170" s="125"/>
      <c r="F170" s="179"/>
      <c r="G170" s="627"/>
      <c r="H170" s="617"/>
      <c r="I170" s="105"/>
      <c r="J170" s="105"/>
      <c r="K170" s="105"/>
      <c r="L170" s="105"/>
      <c r="M170" s="106"/>
      <c r="N170" s="106"/>
      <c r="O170" s="106"/>
      <c r="P170" s="106"/>
      <c r="Q170" s="106"/>
      <c r="R170" s="106"/>
      <c r="S170" s="106"/>
      <c r="T170" s="106"/>
      <c r="U170" s="106"/>
      <c r="V170" s="106"/>
      <c r="W170" s="106"/>
      <c r="X170" s="106"/>
      <c r="Y170" s="106"/>
      <c r="Z170" s="106"/>
    </row>
    <row r="171" spans="1:26" ht="69" hidden="1" customHeight="1">
      <c r="A171" s="310" t="s">
        <v>613</v>
      </c>
      <c r="B171" s="179" t="s">
        <v>1988</v>
      </c>
      <c r="C171" s="714"/>
      <c r="D171" s="125">
        <v>2</v>
      </c>
      <c r="E171" s="125"/>
      <c r="F171" s="179"/>
      <c r="G171" s="627"/>
      <c r="H171" s="617"/>
      <c r="I171" s="105"/>
      <c r="J171" s="105"/>
      <c r="K171" s="105"/>
      <c r="L171" s="105"/>
      <c r="M171" s="106"/>
      <c r="N171" s="106"/>
      <c r="O171" s="106"/>
      <c r="P171" s="106"/>
      <c r="Q171" s="106"/>
      <c r="R171" s="106"/>
      <c r="S171" s="106"/>
      <c r="T171" s="106"/>
      <c r="U171" s="106"/>
      <c r="V171" s="106"/>
      <c r="W171" s="106"/>
      <c r="X171" s="106"/>
      <c r="Y171" s="106"/>
      <c r="Z171" s="106"/>
    </row>
    <row r="172" spans="1:26" ht="96">
      <c r="A172" s="695" t="s">
        <v>617</v>
      </c>
      <c r="B172" s="123" t="s">
        <v>618</v>
      </c>
      <c r="C172" s="123" t="s">
        <v>619</v>
      </c>
      <c r="D172" s="696">
        <v>2</v>
      </c>
      <c r="E172" s="594" t="s">
        <v>1189</v>
      </c>
      <c r="F172" s="123" t="s">
        <v>3613</v>
      </c>
      <c r="G172" s="701"/>
      <c r="H172" s="689"/>
      <c r="I172" s="582"/>
      <c r="J172" s="582"/>
      <c r="K172" s="582"/>
      <c r="L172" s="582"/>
      <c r="M172" s="698"/>
      <c r="N172" s="698"/>
      <c r="O172" s="698"/>
      <c r="P172" s="698"/>
      <c r="Q172" s="698"/>
      <c r="R172" s="151"/>
      <c r="S172" s="151"/>
      <c r="T172" s="151"/>
      <c r="U172" s="151"/>
      <c r="V172" s="151"/>
      <c r="W172" s="151"/>
      <c r="X172" s="151"/>
      <c r="Y172" s="151"/>
      <c r="Z172" s="151"/>
    </row>
    <row r="173" spans="1:26" ht="96">
      <c r="A173" s="695"/>
      <c r="B173" s="123"/>
      <c r="C173" s="123" t="s">
        <v>3614</v>
      </c>
      <c r="D173" s="696">
        <v>2</v>
      </c>
      <c r="E173" s="594" t="s">
        <v>1189</v>
      </c>
      <c r="F173" s="123" t="s">
        <v>3613</v>
      </c>
      <c r="G173" s="477"/>
      <c r="H173" s="690"/>
      <c r="I173" s="105"/>
      <c r="J173" s="105"/>
      <c r="K173" s="622"/>
      <c r="L173" s="716"/>
      <c r="M173" s="319"/>
      <c r="N173" s="717"/>
      <c r="O173" s="319"/>
      <c r="P173" s="319"/>
      <c r="Q173" s="319"/>
      <c r="R173" s="106"/>
      <c r="S173" s="106"/>
      <c r="T173" s="106"/>
      <c r="U173" s="106"/>
      <c r="V173" s="106"/>
      <c r="W173" s="106"/>
      <c r="X173" s="106"/>
      <c r="Y173" s="106"/>
      <c r="Z173" s="106"/>
    </row>
    <row r="174" spans="1:26" ht="45" hidden="1" customHeight="1">
      <c r="A174" s="310" t="s">
        <v>621</v>
      </c>
      <c r="B174" s="179" t="s">
        <v>622</v>
      </c>
      <c r="C174" s="714"/>
      <c r="D174" s="125"/>
      <c r="E174" s="125"/>
      <c r="F174" s="179"/>
      <c r="G174" s="627"/>
      <c r="H174" s="617"/>
      <c r="I174" s="105"/>
      <c r="J174" s="105"/>
      <c r="K174" s="105"/>
      <c r="L174" s="105"/>
      <c r="M174" s="106"/>
      <c r="N174" s="106"/>
      <c r="O174" s="106"/>
      <c r="P174" s="106"/>
      <c r="Q174" s="106"/>
      <c r="R174" s="106"/>
      <c r="S174" s="106"/>
      <c r="T174" s="106"/>
      <c r="U174" s="106"/>
      <c r="V174" s="106"/>
      <c r="W174" s="106"/>
      <c r="X174" s="106"/>
      <c r="Y174" s="106"/>
      <c r="Z174" s="106"/>
    </row>
    <row r="175" spans="1:26" ht="30" hidden="1" customHeight="1">
      <c r="A175" s="310" t="s">
        <v>625</v>
      </c>
      <c r="B175" s="179" t="s">
        <v>626</v>
      </c>
      <c r="C175" s="714"/>
      <c r="D175" s="125"/>
      <c r="E175" s="125"/>
      <c r="F175" s="179"/>
      <c r="G175" s="627"/>
      <c r="H175" s="617"/>
      <c r="I175" s="105"/>
      <c r="J175" s="105"/>
      <c r="K175" s="105"/>
      <c r="L175" s="105"/>
      <c r="M175" s="106"/>
      <c r="N175" s="106"/>
      <c r="O175" s="106"/>
      <c r="P175" s="106"/>
      <c r="Q175" s="106"/>
      <c r="R175" s="106"/>
      <c r="S175" s="106"/>
      <c r="T175" s="106"/>
      <c r="U175" s="106"/>
      <c r="V175" s="106"/>
      <c r="W175" s="106"/>
      <c r="X175" s="106"/>
      <c r="Y175" s="106"/>
      <c r="Z175" s="106"/>
    </row>
    <row r="176" spans="1:26" ht="63" hidden="1" customHeight="1">
      <c r="A176" s="474" t="s">
        <v>629</v>
      </c>
      <c r="B176" s="185" t="s">
        <v>630</v>
      </c>
      <c r="C176" s="714"/>
      <c r="D176" s="125"/>
      <c r="E176" s="125"/>
      <c r="F176" s="179"/>
      <c r="G176" s="627"/>
      <c r="H176" s="617"/>
      <c r="I176" s="105"/>
      <c r="J176" s="105"/>
      <c r="K176" s="105"/>
      <c r="L176" s="105"/>
      <c r="M176" s="106"/>
      <c r="N176" s="106"/>
      <c r="O176" s="106"/>
      <c r="P176" s="106"/>
      <c r="Q176" s="106"/>
      <c r="R176" s="106"/>
      <c r="S176" s="106"/>
      <c r="T176" s="106"/>
      <c r="U176" s="106"/>
      <c r="V176" s="106"/>
      <c r="W176" s="106"/>
      <c r="X176" s="106"/>
      <c r="Y176" s="106"/>
      <c r="Z176" s="106"/>
    </row>
    <row r="177" spans="1:26" ht="19">
      <c r="A177" s="695"/>
      <c r="B177" s="1716" t="s">
        <v>631</v>
      </c>
      <c r="C177" s="1570"/>
      <c r="D177" s="1570"/>
      <c r="E177" s="1570"/>
      <c r="F177" s="1570"/>
      <c r="G177" s="1573"/>
      <c r="H177" s="617"/>
      <c r="I177" s="688">
        <f t="shared" ref="I177:J177" si="3">I178+I200+I207+I211+I224+I243+I261</f>
        <v>162</v>
      </c>
      <c r="J177" s="105">
        <f t="shared" si="3"/>
        <v>162</v>
      </c>
      <c r="K177" s="105"/>
      <c r="L177" s="105"/>
      <c r="M177" s="319"/>
      <c r="N177" s="319"/>
      <c r="O177" s="319"/>
      <c r="P177" s="319"/>
      <c r="Q177" s="319"/>
      <c r="R177" s="106"/>
      <c r="S177" s="106"/>
      <c r="T177" s="106"/>
      <c r="U177" s="106"/>
      <c r="V177" s="106"/>
      <c r="W177" s="106"/>
      <c r="X177" s="106"/>
      <c r="Y177" s="106"/>
      <c r="Z177" s="106"/>
    </row>
    <row r="178" spans="1:26">
      <c r="A178" s="695" t="s">
        <v>224</v>
      </c>
      <c r="B178" s="1606" t="s">
        <v>67</v>
      </c>
      <c r="C178" s="1570"/>
      <c r="D178" s="1570"/>
      <c r="E178" s="1570"/>
      <c r="F178" s="1570"/>
      <c r="G178" s="1573"/>
      <c r="H178" s="617"/>
      <c r="I178" s="688">
        <f>SUM(D179:D199)</f>
        <v>40</v>
      </c>
      <c r="J178" s="105">
        <f>COUNT(D179:D199)*2</f>
        <v>40</v>
      </c>
      <c r="K178" s="105"/>
      <c r="L178" s="105"/>
      <c r="M178" s="319"/>
      <c r="N178" s="319"/>
      <c r="O178" s="319"/>
      <c r="P178" s="319"/>
      <c r="Q178" s="319"/>
      <c r="R178" s="106"/>
      <c r="S178" s="106"/>
      <c r="T178" s="106"/>
      <c r="U178" s="106"/>
      <c r="V178" s="106"/>
      <c r="W178" s="106"/>
      <c r="X178" s="106"/>
      <c r="Y178" s="106"/>
      <c r="Z178" s="106"/>
    </row>
    <row r="179" spans="1:26" ht="34">
      <c r="A179" s="695" t="s">
        <v>1989</v>
      </c>
      <c r="B179" s="122" t="s">
        <v>633</v>
      </c>
      <c r="C179" s="123" t="s">
        <v>3615</v>
      </c>
      <c r="D179" s="696">
        <v>2</v>
      </c>
      <c r="E179" s="124" t="s">
        <v>469</v>
      </c>
      <c r="F179" s="150" t="s">
        <v>3616</v>
      </c>
      <c r="G179" s="127"/>
      <c r="H179" s="105"/>
      <c r="I179" s="688"/>
      <c r="J179" s="105"/>
      <c r="K179" s="105"/>
      <c r="L179" s="105"/>
      <c r="M179" s="319"/>
      <c r="N179" s="319"/>
      <c r="O179" s="319"/>
      <c r="P179" s="319"/>
      <c r="Q179" s="319"/>
      <c r="R179" s="106"/>
      <c r="S179" s="106"/>
      <c r="T179" s="106"/>
      <c r="U179" s="106"/>
      <c r="V179" s="106"/>
      <c r="W179" s="106"/>
      <c r="X179" s="106"/>
      <c r="Y179" s="106"/>
      <c r="Z179" s="106"/>
    </row>
    <row r="180" spans="1:26" ht="80">
      <c r="A180" s="695"/>
      <c r="B180" s="122"/>
      <c r="C180" s="123" t="s">
        <v>1992</v>
      </c>
      <c r="D180" s="696">
        <v>2</v>
      </c>
      <c r="E180" s="124" t="s">
        <v>469</v>
      </c>
      <c r="F180" s="123" t="s">
        <v>3617</v>
      </c>
      <c r="G180" s="127"/>
      <c r="H180" s="105"/>
      <c r="I180" s="697"/>
      <c r="J180" s="105"/>
      <c r="K180" s="105"/>
      <c r="L180" s="105"/>
      <c r="M180" s="319"/>
      <c r="N180" s="319"/>
      <c r="O180" s="319"/>
      <c r="P180" s="319"/>
      <c r="Q180" s="319"/>
      <c r="R180" s="106"/>
      <c r="S180" s="106"/>
      <c r="T180" s="106"/>
      <c r="U180" s="106"/>
      <c r="V180" s="106"/>
      <c r="W180" s="106"/>
      <c r="X180" s="106"/>
      <c r="Y180" s="106"/>
      <c r="Z180" s="106"/>
    </row>
    <row r="181" spans="1:26" ht="48">
      <c r="A181" s="695" t="s">
        <v>1994</v>
      </c>
      <c r="B181" s="491" t="s">
        <v>638</v>
      </c>
      <c r="C181" s="123" t="s">
        <v>1995</v>
      </c>
      <c r="D181" s="696">
        <v>2</v>
      </c>
      <c r="E181" s="124" t="s">
        <v>469</v>
      </c>
      <c r="F181" s="179" t="s">
        <v>3618</v>
      </c>
      <c r="G181" s="127"/>
      <c r="H181" s="105"/>
      <c r="I181" s="688"/>
      <c r="J181" s="105"/>
      <c r="K181" s="105"/>
      <c r="L181" s="105"/>
      <c r="M181" s="319"/>
      <c r="N181" s="319"/>
      <c r="O181" s="319"/>
      <c r="P181" s="319"/>
      <c r="Q181" s="319"/>
      <c r="R181" s="106"/>
      <c r="S181" s="106"/>
      <c r="T181" s="106"/>
      <c r="U181" s="106"/>
      <c r="V181" s="106"/>
      <c r="W181" s="106"/>
      <c r="X181" s="106"/>
      <c r="Y181" s="106"/>
      <c r="Z181" s="106"/>
    </row>
    <row r="182" spans="1:26" ht="32">
      <c r="A182" s="695"/>
      <c r="B182" s="491"/>
      <c r="C182" s="123" t="s">
        <v>3619</v>
      </c>
      <c r="D182" s="696">
        <v>2</v>
      </c>
      <c r="E182" s="124" t="s">
        <v>469</v>
      </c>
      <c r="F182" s="179" t="s">
        <v>3620</v>
      </c>
      <c r="G182" s="127"/>
      <c r="H182" s="105"/>
      <c r="I182" s="697"/>
      <c r="J182" s="105"/>
      <c r="K182" s="105"/>
      <c r="L182" s="105"/>
      <c r="M182" s="319"/>
      <c r="N182" s="319"/>
      <c r="O182" s="319"/>
      <c r="P182" s="319"/>
      <c r="Q182" s="319"/>
      <c r="R182" s="106"/>
      <c r="S182" s="106"/>
      <c r="T182" s="106"/>
      <c r="U182" s="106"/>
      <c r="V182" s="106"/>
      <c r="W182" s="106"/>
      <c r="X182" s="106"/>
      <c r="Y182" s="106"/>
      <c r="Z182" s="106"/>
    </row>
    <row r="183" spans="1:26" ht="16">
      <c r="A183" s="695"/>
      <c r="B183" s="491"/>
      <c r="C183" s="123" t="s">
        <v>3621</v>
      </c>
      <c r="D183" s="696">
        <v>2</v>
      </c>
      <c r="E183" s="124" t="s">
        <v>469</v>
      </c>
      <c r="F183" s="179" t="s">
        <v>3622</v>
      </c>
      <c r="G183" s="127"/>
      <c r="H183" s="105"/>
      <c r="I183" s="688"/>
      <c r="J183" s="105"/>
      <c r="K183" s="105"/>
      <c r="L183" s="105"/>
      <c r="M183" s="319"/>
      <c r="N183" s="319"/>
      <c r="O183" s="319"/>
      <c r="P183" s="319"/>
      <c r="Q183" s="319"/>
      <c r="R183" s="106"/>
      <c r="S183" s="106"/>
      <c r="T183" s="106"/>
      <c r="U183" s="106"/>
      <c r="V183" s="106"/>
      <c r="W183" s="106"/>
      <c r="X183" s="106"/>
      <c r="Y183" s="106"/>
      <c r="Z183" s="106"/>
    </row>
    <row r="184" spans="1:26" ht="64">
      <c r="A184" s="695"/>
      <c r="B184" s="491"/>
      <c r="C184" s="123" t="s">
        <v>3623</v>
      </c>
      <c r="D184" s="696">
        <v>2</v>
      </c>
      <c r="E184" s="124" t="s">
        <v>469</v>
      </c>
      <c r="F184" s="179" t="s">
        <v>3624</v>
      </c>
      <c r="G184" s="127"/>
      <c r="H184" s="105"/>
      <c r="I184" s="688"/>
      <c r="J184" s="105"/>
      <c r="K184" s="105"/>
      <c r="L184" s="105"/>
      <c r="M184" s="319"/>
      <c r="N184" s="319"/>
      <c r="O184" s="319"/>
      <c r="P184" s="319"/>
      <c r="Q184" s="319"/>
      <c r="R184" s="106"/>
      <c r="S184" s="106"/>
      <c r="T184" s="106"/>
      <c r="U184" s="106"/>
      <c r="V184" s="106"/>
      <c r="W184" s="106"/>
      <c r="X184" s="106"/>
      <c r="Y184" s="106"/>
      <c r="Z184" s="106"/>
    </row>
    <row r="185" spans="1:26" ht="34">
      <c r="A185" s="695" t="s">
        <v>2002</v>
      </c>
      <c r="B185" s="122" t="s">
        <v>643</v>
      </c>
      <c r="C185" s="123" t="s">
        <v>3625</v>
      </c>
      <c r="D185" s="696">
        <v>2</v>
      </c>
      <c r="E185" s="124" t="s">
        <v>469</v>
      </c>
      <c r="F185" s="123" t="s">
        <v>3626</v>
      </c>
      <c r="G185" s="127"/>
      <c r="H185" s="105"/>
      <c r="I185" s="688"/>
      <c r="J185" s="105"/>
      <c r="K185" s="105"/>
      <c r="L185" s="105"/>
      <c r="M185" s="319"/>
      <c r="N185" s="319"/>
      <c r="O185" s="319"/>
      <c r="P185" s="319"/>
      <c r="Q185" s="319"/>
      <c r="R185" s="106"/>
      <c r="S185" s="106"/>
      <c r="T185" s="106"/>
      <c r="U185" s="106"/>
      <c r="V185" s="106"/>
      <c r="W185" s="106"/>
      <c r="X185" s="106"/>
      <c r="Y185" s="106"/>
      <c r="Z185" s="106"/>
    </row>
    <row r="186" spans="1:26" ht="32">
      <c r="A186" s="695"/>
      <c r="B186" s="122"/>
      <c r="C186" s="123" t="s">
        <v>3627</v>
      </c>
      <c r="D186" s="696">
        <v>2</v>
      </c>
      <c r="E186" s="124" t="s">
        <v>469</v>
      </c>
      <c r="F186" s="179" t="s">
        <v>3628</v>
      </c>
      <c r="G186" s="127"/>
      <c r="H186" s="105"/>
      <c r="I186" s="688"/>
      <c r="J186" s="105"/>
      <c r="K186" s="105"/>
      <c r="L186" s="105"/>
      <c r="M186" s="319"/>
      <c r="N186" s="319"/>
      <c r="O186" s="319"/>
      <c r="P186" s="319"/>
      <c r="Q186" s="319"/>
      <c r="R186" s="106"/>
      <c r="S186" s="106"/>
      <c r="T186" s="106"/>
      <c r="U186" s="106"/>
      <c r="V186" s="106"/>
      <c r="W186" s="106"/>
      <c r="X186" s="106"/>
      <c r="Y186" s="106"/>
      <c r="Z186" s="106"/>
    </row>
    <row r="187" spans="1:26" ht="16">
      <c r="A187" s="695"/>
      <c r="B187" s="122"/>
      <c r="C187" s="475" t="s">
        <v>3629</v>
      </c>
      <c r="D187" s="696">
        <v>2</v>
      </c>
      <c r="E187" s="124" t="s">
        <v>469</v>
      </c>
      <c r="F187" s="475" t="s">
        <v>3630</v>
      </c>
      <c r="G187" s="127"/>
      <c r="H187" s="105"/>
      <c r="I187" s="688"/>
      <c r="J187" s="105"/>
      <c r="K187" s="105"/>
      <c r="L187" s="105"/>
      <c r="M187" s="319"/>
      <c r="N187" s="319"/>
      <c r="O187" s="319"/>
      <c r="P187" s="319"/>
      <c r="Q187" s="319"/>
      <c r="R187" s="106"/>
      <c r="S187" s="106"/>
      <c r="T187" s="106"/>
      <c r="U187" s="106"/>
      <c r="V187" s="106"/>
      <c r="W187" s="106"/>
      <c r="X187" s="106"/>
      <c r="Y187" s="106"/>
      <c r="Z187" s="106"/>
    </row>
    <row r="188" spans="1:26" ht="16">
      <c r="A188" s="695"/>
      <c r="B188" s="122"/>
      <c r="C188" s="475" t="s">
        <v>3631</v>
      </c>
      <c r="D188" s="696">
        <v>2</v>
      </c>
      <c r="E188" s="124" t="s">
        <v>469</v>
      </c>
      <c r="F188" s="475" t="s">
        <v>3632</v>
      </c>
      <c r="G188" s="127"/>
      <c r="H188" s="105"/>
      <c r="I188" s="688"/>
      <c r="J188" s="105"/>
      <c r="K188" s="105"/>
      <c r="L188" s="105"/>
      <c r="M188" s="319"/>
      <c r="N188" s="319"/>
      <c r="O188" s="319"/>
      <c r="P188" s="319"/>
      <c r="Q188" s="319"/>
      <c r="R188" s="106"/>
      <c r="S188" s="106"/>
      <c r="T188" s="106"/>
      <c r="U188" s="106"/>
      <c r="V188" s="106"/>
      <c r="W188" s="106"/>
      <c r="X188" s="106"/>
      <c r="Y188" s="106"/>
      <c r="Z188" s="106"/>
    </row>
    <row r="189" spans="1:26" ht="16">
      <c r="A189" s="695"/>
      <c r="B189" s="122"/>
      <c r="C189" s="123" t="s">
        <v>3633</v>
      </c>
      <c r="D189" s="696">
        <v>2</v>
      </c>
      <c r="E189" s="124" t="s">
        <v>469</v>
      </c>
      <c r="F189" s="123"/>
      <c r="G189" s="127"/>
      <c r="H189" s="105"/>
      <c r="I189" s="688"/>
      <c r="J189" s="105"/>
      <c r="K189" s="105"/>
      <c r="L189" s="105"/>
      <c r="M189" s="319"/>
      <c r="N189" s="319"/>
      <c r="O189" s="319"/>
      <c r="P189" s="319"/>
      <c r="Q189" s="319"/>
      <c r="R189" s="106"/>
      <c r="S189" s="106"/>
      <c r="T189" s="106"/>
      <c r="U189" s="106"/>
      <c r="V189" s="106"/>
      <c r="W189" s="106"/>
      <c r="X189" s="106"/>
      <c r="Y189" s="106"/>
      <c r="Z189" s="106"/>
    </row>
    <row r="190" spans="1:26" ht="16">
      <c r="A190" s="695"/>
      <c r="B190" s="122"/>
      <c r="C190" s="123" t="s">
        <v>2008</v>
      </c>
      <c r="D190" s="696">
        <v>2</v>
      </c>
      <c r="E190" s="124" t="s">
        <v>469</v>
      </c>
      <c r="F190" s="179"/>
      <c r="G190" s="127"/>
      <c r="H190" s="105"/>
      <c r="I190" s="688"/>
      <c r="J190" s="105"/>
      <c r="K190" s="105"/>
      <c r="L190" s="105"/>
      <c r="M190" s="319"/>
      <c r="N190" s="319"/>
      <c r="O190" s="319"/>
      <c r="P190" s="319"/>
      <c r="Q190" s="319"/>
      <c r="R190" s="106"/>
      <c r="S190" s="106"/>
      <c r="T190" s="106"/>
      <c r="U190" s="106"/>
      <c r="V190" s="106"/>
      <c r="W190" s="106"/>
      <c r="X190" s="106"/>
      <c r="Y190" s="106"/>
      <c r="Z190" s="106"/>
    </row>
    <row r="191" spans="1:26" ht="16">
      <c r="A191" s="695"/>
      <c r="B191" s="122"/>
      <c r="C191" s="492" t="s">
        <v>3634</v>
      </c>
      <c r="D191" s="696">
        <v>2</v>
      </c>
      <c r="E191" s="124" t="s">
        <v>469</v>
      </c>
      <c r="F191" s="492"/>
      <c r="G191" s="127"/>
      <c r="H191" s="105"/>
      <c r="I191" s="688"/>
      <c r="J191" s="105"/>
      <c r="K191" s="105"/>
      <c r="L191" s="105"/>
      <c r="M191" s="319"/>
      <c r="N191" s="319"/>
      <c r="O191" s="319"/>
      <c r="P191" s="319"/>
      <c r="Q191" s="319"/>
      <c r="R191" s="106"/>
      <c r="S191" s="106"/>
      <c r="T191" s="106"/>
      <c r="U191" s="106"/>
      <c r="V191" s="106"/>
      <c r="W191" s="106"/>
      <c r="X191" s="106"/>
      <c r="Y191" s="106"/>
      <c r="Z191" s="106"/>
    </row>
    <row r="192" spans="1:26" ht="32">
      <c r="A192" s="695"/>
      <c r="B192" s="122"/>
      <c r="C192" s="150" t="s">
        <v>3635</v>
      </c>
      <c r="D192" s="696">
        <v>2</v>
      </c>
      <c r="E192" s="124" t="s">
        <v>469</v>
      </c>
      <c r="F192" s="150" t="s">
        <v>3636</v>
      </c>
      <c r="G192" s="127"/>
      <c r="H192" s="105"/>
      <c r="I192" s="688"/>
      <c r="J192" s="105"/>
      <c r="K192" s="105"/>
      <c r="L192" s="105"/>
      <c r="M192" s="319"/>
      <c r="N192" s="319"/>
      <c r="O192" s="319"/>
      <c r="P192" s="319"/>
      <c r="Q192" s="319"/>
      <c r="R192" s="106"/>
      <c r="S192" s="106"/>
      <c r="T192" s="106"/>
      <c r="U192" s="106"/>
      <c r="V192" s="106"/>
      <c r="W192" s="106"/>
      <c r="X192" s="106"/>
      <c r="Y192" s="106"/>
      <c r="Z192" s="106"/>
    </row>
    <row r="193" spans="1:26" ht="32">
      <c r="A193" s="695"/>
      <c r="B193" s="122"/>
      <c r="C193" s="150" t="s">
        <v>3637</v>
      </c>
      <c r="D193" s="696">
        <v>2</v>
      </c>
      <c r="E193" s="124" t="s">
        <v>469</v>
      </c>
      <c r="F193" s="150" t="s">
        <v>3638</v>
      </c>
      <c r="G193" s="127"/>
      <c r="H193" s="105"/>
      <c r="I193" s="688"/>
      <c r="J193" s="105"/>
      <c r="K193" s="105"/>
      <c r="L193" s="105"/>
      <c r="M193" s="319"/>
      <c r="N193" s="319"/>
      <c r="O193" s="319"/>
      <c r="P193" s="319"/>
      <c r="Q193" s="319"/>
      <c r="R193" s="106"/>
      <c r="S193" s="106"/>
      <c r="T193" s="106"/>
      <c r="U193" s="106"/>
      <c r="V193" s="106"/>
      <c r="W193" s="106"/>
      <c r="X193" s="106"/>
      <c r="Y193" s="106"/>
      <c r="Z193" s="106"/>
    </row>
    <row r="194" spans="1:26" ht="16">
      <c r="A194" s="695"/>
      <c r="B194" s="122"/>
      <c r="C194" s="123" t="s">
        <v>2009</v>
      </c>
      <c r="D194" s="696">
        <v>2</v>
      </c>
      <c r="E194" s="124" t="s">
        <v>469</v>
      </c>
      <c r="F194" s="150" t="s">
        <v>3639</v>
      </c>
      <c r="G194" s="127"/>
      <c r="H194" s="105"/>
      <c r="I194" s="688"/>
      <c r="J194" s="105"/>
      <c r="K194" s="105"/>
      <c r="L194" s="105"/>
      <c r="M194" s="319"/>
      <c r="N194" s="319"/>
      <c r="O194" s="319"/>
      <c r="P194" s="319"/>
      <c r="Q194" s="319"/>
      <c r="R194" s="106"/>
      <c r="S194" s="106"/>
      <c r="T194" s="106"/>
      <c r="U194" s="106"/>
      <c r="V194" s="106"/>
      <c r="W194" s="106"/>
      <c r="X194" s="106"/>
      <c r="Y194" s="106"/>
      <c r="Z194" s="106"/>
    </row>
    <row r="195" spans="1:26" ht="34">
      <c r="A195" s="695" t="s">
        <v>2010</v>
      </c>
      <c r="B195" s="122" t="s">
        <v>661</v>
      </c>
      <c r="C195" s="123" t="s">
        <v>2011</v>
      </c>
      <c r="D195" s="696">
        <v>2</v>
      </c>
      <c r="E195" s="124" t="s">
        <v>469</v>
      </c>
      <c r="F195" s="150" t="s">
        <v>3640</v>
      </c>
      <c r="G195" s="127"/>
      <c r="H195" s="105"/>
      <c r="I195" s="688"/>
      <c r="J195" s="105"/>
      <c r="K195" s="105"/>
      <c r="L195" s="105"/>
      <c r="M195" s="319"/>
      <c r="N195" s="319"/>
      <c r="O195" s="319"/>
      <c r="P195" s="319"/>
      <c r="Q195" s="319"/>
      <c r="R195" s="106"/>
      <c r="S195" s="106"/>
      <c r="T195" s="106"/>
      <c r="U195" s="106"/>
      <c r="V195" s="106"/>
      <c r="W195" s="106"/>
      <c r="X195" s="106"/>
      <c r="Y195" s="106"/>
      <c r="Z195" s="106"/>
    </row>
    <row r="196" spans="1:26" ht="34">
      <c r="A196" s="695" t="s">
        <v>2012</v>
      </c>
      <c r="B196" s="122" t="s">
        <v>665</v>
      </c>
      <c r="C196" s="123" t="s">
        <v>3641</v>
      </c>
      <c r="D196" s="696">
        <v>2</v>
      </c>
      <c r="E196" s="124" t="s">
        <v>469</v>
      </c>
      <c r="F196" s="150" t="s">
        <v>2682</v>
      </c>
      <c r="G196" s="127"/>
      <c r="H196" s="105"/>
      <c r="I196" s="688"/>
      <c r="J196" s="105"/>
      <c r="K196" s="105"/>
      <c r="L196" s="105"/>
      <c r="M196" s="319"/>
      <c r="N196" s="319"/>
      <c r="O196" s="319"/>
      <c r="P196" s="319"/>
      <c r="Q196" s="319"/>
      <c r="R196" s="106"/>
      <c r="S196" s="106"/>
      <c r="T196" s="106"/>
      <c r="U196" s="106"/>
      <c r="V196" s="106"/>
      <c r="W196" s="106"/>
      <c r="X196" s="106"/>
      <c r="Y196" s="106"/>
      <c r="Z196" s="106"/>
    </row>
    <row r="197" spans="1:26" ht="79.5" hidden="1" customHeight="1">
      <c r="A197" s="310" t="s">
        <v>2014</v>
      </c>
      <c r="B197" s="122" t="s">
        <v>669</v>
      </c>
      <c r="C197" s="123"/>
      <c r="D197" s="142"/>
      <c r="E197" s="141"/>
      <c r="F197" s="123"/>
      <c r="G197" s="218"/>
      <c r="H197" s="688"/>
      <c r="I197" s="688"/>
      <c r="J197" s="105"/>
      <c r="K197" s="105"/>
      <c r="L197" s="105"/>
      <c r="M197" s="106"/>
      <c r="N197" s="106"/>
      <c r="O197" s="106"/>
      <c r="P197" s="106"/>
      <c r="Q197" s="106"/>
      <c r="R197" s="106"/>
      <c r="S197" s="106"/>
      <c r="T197" s="106"/>
      <c r="U197" s="106"/>
      <c r="V197" s="106"/>
      <c r="W197" s="106"/>
      <c r="X197" s="106"/>
      <c r="Y197" s="106"/>
      <c r="Z197" s="106"/>
    </row>
    <row r="198" spans="1:26" ht="80">
      <c r="A198" s="695" t="s">
        <v>2017</v>
      </c>
      <c r="B198" s="122" t="s">
        <v>674</v>
      </c>
      <c r="C198" s="123" t="s">
        <v>2018</v>
      </c>
      <c r="D198" s="696">
        <v>2</v>
      </c>
      <c r="E198" s="124" t="s">
        <v>469</v>
      </c>
      <c r="F198" s="123" t="s">
        <v>3642</v>
      </c>
      <c r="G198" s="127"/>
      <c r="H198" s="105"/>
      <c r="I198" s="688"/>
      <c r="J198" s="105"/>
      <c r="K198" s="105"/>
      <c r="L198" s="105"/>
      <c r="M198" s="319"/>
      <c r="N198" s="319"/>
      <c r="O198" s="319"/>
      <c r="P198" s="319"/>
      <c r="Q198" s="319"/>
      <c r="R198" s="106"/>
      <c r="S198" s="106"/>
      <c r="T198" s="106"/>
      <c r="U198" s="106"/>
      <c r="V198" s="106"/>
      <c r="W198" s="106"/>
      <c r="X198" s="106"/>
      <c r="Y198" s="106"/>
      <c r="Z198" s="106"/>
    </row>
    <row r="199" spans="1:26" ht="48">
      <c r="A199" s="695"/>
      <c r="B199" s="122"/>
      <c r="C199" s="123" t="s">
        <v>3643</v>
      </c>
      <c r="D199" s="696">
        <v>2</v>
      </c>
      <c r="E199" s="124" t="s">
        <v>469</v>
      </c>
      <c r="F199" s="123" t="s">
        <v>3644</v>
      </c>
      <c r="G199" s="540"/>
      <c r="H199" s="582"/>
      <c r="I199" s="688"/>
      <c r="J199" s="105"/>
      <c r="K199" s="105"/>
      <c r="L199" s="105"/>
      <c r="M199" s="319"/>
      <c r="N199" s="319"/>
      <c r="O199" s="319"/>
      <c r="P199" s="319"/>
      <c r="Q199" s="319"/>
      <c r="R199" s="106"/>
      <c r="S199" s="106"/>
      <c r="T199" s="106"/>
      <c r="U199" s="106"/>
      <c r="V199" s="106"/>
      <c r="W199" s="106"/>
      <c r="X199" s="106"/>
      <c r="Y199" s="106"/>
      <c r="Z199" s="106"/>
    </row>
    <row r="200" spans="1:26">
      <c r="A200" s="695" t="s">
        <v>225</v>
      </c>
      <c r="B200" s="1606" t="s">
        <v>69</v>
      </c>
      <c r="C200" s="1570"/>
      <c r="D200" s="1570"/>
      <c r="E200" s="1570"/>
      <c r="F200" s="1570"/>
      <c r="G200" s="1573"/>
      <c r="H200" s="617"/>
      <c r="I200" s="688">
        <f>SUM(D201:D206)</f>
        <v>10</v>
      </c>
      <c r="J200" s="105">
        <f>COUNT(D201:D206)*2</f>
        <v>10</v>
      </c>
      <c r="K200" s="105"/>
      <c r="L200" s="105"/>
      <c r="M200" s="319"/>
      <c r="N200" s="319"/>
      <c r="O200" s="319"/>
      <c r="P200" s="319"/>
      <c r="Q200" s="319"/>
      <c r="R200" s="106"/>
      <c r="S200" s="106"/>
      <c r="T200" s="106"/>
      <c r="U200" s="106"/>
      <c r="V200" s="106"/>
      <c r="W200" s="106"/>
      <c r="X200" s="106"/>
      <c r="Y200" s="106"/>
      <c r="Z200" s="106"/>
    </row>
    <row r="201" spans="1:26" ht="48">
      <c r="A201" s="695" t="s">
        <v>681</v>
      </c>
      <c r="B201" s="491" t="s">
        <v>682</v>
      </c>
      <c r="C201" s="150" t="s">
        <v>683</v>
      </c>
      <c r="D201" s="696">
        <v>2</v>
      </c>
      <c r="E201" s="124" t="s">
        <v>469</v>
      </c>
      <c r="F201" s="150" t="s">
        <v>684</v>
      </c>
      <c r="G201" s="127"/>
      <c r="H201" s="105"/>
      <c r="I201" s="688"/>
      <c r="J201" s="105"/>
      <c r="K201" s="105"/>
      <c r="L201" s="105"/>
      <c r="M201" s="319"/>
      <c r="N201" s="319"/>
      <c r="O201" s="319"/>
      <c r="P201" s="319"/>
      <c r="Q201" s="319"/>
      <c r="R201" s="106"/>
      <c r="S201" s="106"/>
      <c r="T201" s="106"/>
      <c r="U201" s="106"/>
      <c r="V201" s="106"/>
      <c r="W201" s="106"/>
      <c r="X201" s="106"/>
      <c r="Y201" s="106"/>
      <c r="Z201" s="106"/>
    </row>
    <row r="202" spans="1:26" ht="47.25" hidden="1" customHeight="1">
      <c r="A202" s="310" t="s">
        <v>685</v>
      </c>
      <c r="B202" s="718" t="s">
        <v>686</v>
      </c>
      <c r="C202" s="141"/>
      <c r="D202" s="141"/>
      <c r="E202" s="141"/>
      <c r="F202" s="150"/>
      <c r="G202" s="127"/>
      <c r="H202" s="105"/>
      <c r="I202" s="105"/>
      <c r="J202" s="105"/>
      <c r="K202" s="105"/>
      <c r="L202" s="105"/>
      <c r="M202" s="106"/>
      <c r="N202" s="106"/>
      <c r="O202" s="106"/>
      <c r="P202" s="106"/>
      <c r="Q202" s="106"/>
      <c r="R202" s="106"/>
      <c r="S202" s="106"/>
      <c r="T202" s="106"/>
      <c r="U202" s="106"/>
      <c r="V202" s="106"/>
      <c r="W202" s="106"/>
      <c r="X202" s="106"/>
      <c r="Y202" s="106"/>
      <c r="Z202" s="106"/>
    </row>
    <row r="203" spans="1:26" ht="64">
      <c r="A203" s="695" t="s">
        <v>2022</v>
      </c>
      <c r="B203" s="122" t="s">
        <v>688</v>
      </c>
      <c r="C203" s="123" t="s">
        <v>2023</v>
      </c>
      <c r="D203" s="696">
        <v>2</v>
      </c>
      <c r="E203" s="124" t="s">
        <v>469</v>
      </c>
      <c r="F203" s="150" t="s">
        <v>3645</v>
      </c>
      <c r="G203" s="127"/>
      <c r="H203" s="105"/>
      <c r="I203" s="688"/>
      <c r="J203" s="105"/>
      <c r="K203" s="105"/>
      <c r="L203" s="105"/>
      <c r="M203" s="319"/>
      <c r="N203" s="319"/>
      <c r="O203" s="319"/>
      <c r="P203" s="319"/>
      <c r="Q203" s="319"/>
      <c r="R203" s="106"/>
      <c r="S203" s="106"/>
      <c r="T203" s="106"/>
      <c r="U203" s="106"/>
      <c r="V203" s="106"/>
      <c r="W203" s="106"/>
      <c r="X203" s="106"/>
      <c r="Y203" s="106"/>
      <c r="Z203" s="106"/>
    </row>
    <row r="204" spans="1:26" ht="34">
      <c r="A204" s="695" t="s">
        <v>2024</v>
      </c>
      <c r="B204" s="122" t="s">
        <v>691</v>
      </c>
      <c r="C204" s="123" t="s">
        <v>3646</v>
      </c>
      <c r="D204" s="696">
        <v>2</v>
      </c>
      <c r="E204" s="124" t="s">
        <v>469</v>
      </c>
      <c r="F204" s="141"/>
      <c r="G204" s="127"/>
      <c r="H204" s="105"/>
      <c r="I204" s="688"/>
      <c r="J204" s="105"/>
      <c r="K204" s="105"/>
      <c r="L204" s="105"/>
      <c r="M204" s="319"/>
      <c r="N204" s="319"/>
      <c r="O204" s="319"/>
      <c r="P204" s="319"/>
      <c r="Q204" s="319"/>
      <c r="R204" s="319"/>
      <c r="S204" s="319"/>
      <c r="T204" s="319"/>
      <c r="U204" s="319"/>
      <c r="V204" s="319"/>
      <c r="W204" s="319"/>
      <c r="X204" s="319"/>
      <c r="Y204" s="319"/>
      <c r="Z204" s="319"/>
    </row>
    <row r="205" spans="1:26" ht="16">
      <c r="A205" s="695"/>
      <c r="B205" s="122"/>
      <c r="C205" s="123" t="s">
        <v>3647</v>
      </c>
      <c r="D205" s="696">
        <v>2</v>
      </c>
      <c r="E205" s="124" t="s">
        <v>469</v>
      </c>
      <c r="F205" s="150" t="s">
        <v>3648</v>
      </c>
      <c r="G205" s="127"/>
      <c r="H205" s="105"/>
      <c r="I205" s="688"/>
      <c r="J205" s="105"/>
      <c r="K205" s="105"/>
      <c r="L205" s="105"/>
      <c r="M205" s="319"/>
      <c r="N205" s="319"/>
      <c r="O205" s="319"/>
      <c r="P205" s="319"/>
      <c r="Q205" s="319"/>
      <c r="R205" s="319"/>
      <c r="S205" s="319"/>
      <c r="T205" s="319"/>
      <c r="U205" s="319"/>
      <c r="V205" s="319"/>
      <c r="W205" s="319"/>
      <c r="X205" s="319"/>
      <c r="Y205" s="319"/>
      <c r="Z205" s="319"/>
    </row>
    <row r="206" spans="1:26" ht="16">
      <c r="A206" s="695"/>
      <c r="B206" s="141"/>
      <c r="C206" s="150" t="s">
        <v>693</v>
      </c>
      <c r="D206" s="696">
        <v>2</v>
      </c>
      <c r="E206" s="124" t="s">
        <v>469</v>
      </c>
      <c r="F206" s="141"/>
      <c r="G206" s="127"/>
      <c r="H206" s="105"/>
      <c r="I206" s="688"/>
      <c r="J206" s="105"/>
      <c r="K206" s="105"/>
      <c r="L206" s="105"/>
      <c r="M206" s="319"/>
      <c r="N206" s="319"/>
      <c r="O206" s="319"/>
      <c r="P206" s="319"/>
      <c r="Q206" s="319"/>
      <c r="R206" s="319"/>
      <c r="S206" s="319"/>
      <c r="T206" s="319"/>
      <c r="U206" s="319"/>
      <c r="V206" s="319"/>
      <c r="W206" s="319"/>
      <c r="X206" s="319"/>
      <c r="Y206" s="319"/>
      <c r="Z206" s="319"/>
    </row>
    <row r="207" spans="1:26">
      <c r="A207" s="695" t="s">
        <v>226</v>
      </c>
      <c r="B207" s="1606" t="s">
        <v>71</v>
      </c>
      <c r="C207" s="1570"/>
      <c r="D207" s="1570"/>
      <c r="E207" s="1570"/>
      <c r="F207" s="1570"/>
      <c r="G207" s="1573"/>
      <c r="H207" s="617"/>
      <c r="I207" s="688">
        <f>SUM(D208:D210)</f>
        <v>6</v>
      </c>
      <c r="J207" s="105">
        <f>COUNT(D208:D210)*2</f>
        <v>6</v>
      </c>
      <c r="K207" s="105"/>
      <c r="L207" s="105"/>
      <c r="M207" s="319"/>
      <c r="N207" s="319"/>
      <c r="O207" s="319"/>
      <c r="P207" s="319"/>
      <c r="Q207" s="319"/>
      <c r="R207" s="319"/>
      <c r="S207" s="319"/>
      <c r="T207" s="319"/>
      <c r="U207" s="319"/>
      <c r="V207" s="319"/>
      <c r="W207" s="319"/>
      <c r="X207" s="319"/>
      <c r="Y207" s="319"/>
      <c r="Z207" s="319"/>
    </row>
    <row r="208" spans="1:26" ht="48">
      <c r="A208" s="695" t="s">
        <v>2026</v>
      </c>
      <c r="B208" s="491" t="s">
        <v>695</v>
      </c>
      <c r="C208" s="150" t="s">
        <v>3649</v>
      </c>
      <c r="D208" s="696">
        <v>2</v>
      </c>
      <c r="E208" s="124" t="s">
        <v>469</v>
      </c>
      <c r="F208" s="150" t="s">
        <v>3650</v>
      </c>
      <c r="G208" s="127"/>
      <c r="H208" s="105"/>
      <c r="I208" s="688"/>
      <c r="J208" s="105"/>
      <c r="K208" s="105"/>
      <c r="L208" s="105"/>
      <c r="M208" s="319"/>
      <c r="N208" s="319"/>
      <c r="O208" s="319"/>
      <c r="P208" s="319"/>
      <c r="Q208" s="319"/>
      <c r="R208" s="319"/>
      <c r="S208" s="319"/>
      <c r="T208" s="319"/>
      <c r="U208" s="319"/>
      <c r="V208" s="319"/>
      <c r="W208" s="319"/>
      <c r="X208" s="319"/>
      <c r="Y208" s="319"/>
      <c r="Z208" s="319"/>
    </row>
    <row r="209" spans="1:26" ht="32">
      <c r="A209" s="695" t="s">
        <v>2028</v>
      </c>
      <c r="B209" s="491" t="s">
        <v>699</v>
      </c>
      <c r="C209" s="150" t="s">
        <v>3651</v>
      </c>
      <c r="D209" s="696">
        <v>2</v>
      </c>
      <c r="E209" s="124" t="s">
        <v>469</v>
      </c>
      <c r="F209" s="150" t="s">
        <v>3652</v>
      </c>
      <c r="G209" s="127"/>
      <c r="H209" s="105"/>
      <c r="I209" s="688"/>
      <c r="J209" s="105"/>
      <c r="K209" s="105"/>
      <c r="L209" s="105"/>
      <c r="M209" s="319"/>
      <c r="N209" s="319"/>
      <c r="O209" s="319"/>
      <c r="P209" s="319"/>
      <c r="Q209" s="319"/>
      <c r="R209" s="319"/>
      <c r="S209" s="319"/>
      <c r="T209" s="319"/>
      <c r="U209" s="319"/>
      <c r="V209" s="319"/>
      <c r="W209" s="319"/>
      <c r="X209" s="319"/>
      <c r="Y209" s="319"/>
      <c r="Z209" s="319"/>
    </row>
    <row r="210" spans="1:26" ht="51">
      <c r="A210" s="695" t="s">
        <v>2030</v>
      </c>
      <c r="B210" s="491" t="s">
        <v>703</v>
      </c>
      <c r="C210" s="150" t="s">
        <v>704</v>
      </c>
      <c r="D210" s="696">
        <v>2</v>
      </c>
      <c r="E210" s="124" t="s">
        <v>369</v>
      </c>
      <c r="F210" s="150" t="s">
        <v>3653</v>
      </c>
      <c r="G210" s="127"/>
      <c r="H210" s="105"/>
      <c r="I210" s="688"/>
      <c r="J210" s="105"/>
      <c r="K210" s="105"/>
      <c r="L210" s="105"/>
      <c r="M210" s="319"/>
      <c r="N210" s="319"/>
      <c r="O210" s="319"/>
      <c r="P210" s="319"/>
      <c r="Q210" s="319"/>
      <c r="R210" s="319"/>
      <c r="S210" s="319"/>
      <c r="T210" s="319"/>
      <c r="U210" s="319"/>
      <c r="V210" s="319"/>
      <c r="W210" s="319"/>
      <c r="X210" s="319"/>
      <c r="Y210" s="319"/>
      <c r="Z210" s="319"/>
    </row>
    <row r="211" spans="1:26">
      <c r="A211" s="695" t="s">
        <v>227</v>
      </c>
      <c r="B211" s="1606" t="s">
        <v>73</v>
      </c>
      <c r="C211" s="1570"/>
      <c r="D211" s="1570"/>
      <c r="E211" s="1570"/>
      <c r="F211" s="1570"/>
      <c r="G211" s="1573"/>
      <c r="H211" s="617"/>
      <c r="I211" s="688">
        <f>SUM(D212:D223)</f>
        <v>24</v>
      </c>
      <c r="J211" s="105">
        <f>COUNT(D212:D223)*2</f>
        <v>24</v>
      </c>
      <c r="K211" s="105"/>
      <c r="L211" s="105"/>
      <c r="M211" s="319"/>
      <c r="N211" s="319"/>
      <c r="O211" s="319"/>
      <c r="P211" s="319"/>
      <c r="Q211" s="319"/>
      <c r="R211" s="319"/>
      <c r="S211" s="319"/>
      <c r="T211" s="319"/>
      <c r="U211" s="319"/>
      <c r="V211" s="319"/>
      <c r="W211" s="319"/>
      <c r="X211" s="319"/>
      <c r="Y211" s="319"/>
      <c r="Z211" s="319"/>
    </row>
    <row r="212" spans="1:26" ht="48">
      <c r="A212" s="695" t="s">
        <v>2031</v>
      </c>
      <c r="B212" s="122" t="s">
        <v>706</v>
      </c>
      <c r="C212" s="123" t="s">
        <v>3654</v>
      </c>
      <c r="D212" s="696">
        <v>2</v>
      </c>
      <c r="E212" s="124" t="s">
        <v>504</v>
      </c>
      <c r="F212" s="123" t="s">
        <v>3655</v>
      </c>
      <c r="G212" s="127"/>
      <c r="H212" s="105"/>
      <c r="I212" s="688"/>
      <c r="J212" s="105"/>
      <c r="K212" s="719"/>
      <c r="L212" s="105"/>
      <c r="M212" s="319"/>
      <c r="N212" s="319"/>
      <c r="O212" s="319"/>
      <c r="P212" s="319"/>
      <c r="Q212" s="319"/>
      <c r="R212" s="319"/>
      <c r="S212" s="319"/>
      <c r="T212" s="319"/>
      <c r="U212" s="319"/>
      <c r="V212" s="319"/>
      <c r="W212" s="319"/>
      <c r="X212" s="319"/>
      <c r="Y212" s="319"/>
      <c r="Z212" s="319"/>
    </row>
    <row r="213" spans="1:26" ht="48">
      <c r="A213" s="695" t="s">
        <v>2034</v>
      </c>
      <c r="B213" s="122" t="s">
        <v>710</v>
      </c>
      <c r="C213" s="123" t="s">
        <v>3656</v>
      </c>
      <c r="D213" s="696">
        <v>2</v>
      </c>
      <c r="E213" s="124" t="s">
        <v>504</v>
      </c>
      <c r="F213" s="123" t="s">
        <v>3657</v>
      </c>
      <c r="G213" s="127"/>
      <c r="H213" s="105"/>
      <c r="I213" s="688"/>
      <c r="J213" s="105"/>
      <c r="K213" s="105"/>
      <c r="L213" s="105"/>
      <c r="M213" s="319"/>
      <c r="N213" s="319"/>
      <c r="O213" s="319"/>
      <c r="P213" s="319"/>
      <c r="Q213" s="319"/>
      <c r="R213" s="319"/>
      <c r="S213" s="319"/>
      <c r="T213" s="319"/>
      <c r="U213" s="319"/>
      <c r="V213" s="319"/>
      <c r="W213" s="319"/>
      <c r="X213" s="319"/>
      <c r="Y213" s="319"/>
      <c r="Z213" s="319"/>
    </row>
    <row r="214" spans="1:26" ht="16">
      <c r="A214" s="695"/>
      <c r="B214" s="122"/>
      <c r="C214" s="123" t="s">
        <v>3658</v>
      </c>
      <c r="D214" s="696">
        <v>2</v>
      </c>
      <c r="E214" s="124" t="s">
        <v>504</v>
      </c>
      <c r="F214" s="123" t="s">
        <v>3659</v>
      </c>
      <c r="G214" s="127"/>
      <c r="H214" s="105"/>
      <c r="I214" s="688"/>
      <c r="J214" s="105"/>
      <c r="K214" s="105"/>
      <c r="L214" s="105"/>
      <c r="M214" s="319"/>
      <c r="N214" s="319"/>
      <c r="O214" s="319"/>
      <c r="P214" s="319"/>
      <c r="Q214" s="319"/>
      <c r="R214" s="319"/>
      <c r="S214" s="319"/>
      <c r="T214" s="319"/>
      <c r="U214" s="319"/>
      <c r="V214" s="319"/>
      <c r="W214" s="319"/>
      <c r="X214" s="319"/>
      <c r="Y214" s="319"/>
      <c r="Z214" s="319"/>
    </row>
    <row r="215" spans="1:26" ht="48">
      <c r="A215" s="695" t="s">
        <v>2037</v>
      </c>
      <c r="B215" s="122" t="s">
        <v>713</v>
      </c>
      <c r="C215" s="123" t="s">
        <v>2038</v>
      </c>
      <c r="D215" s="696">
        <v>2</v>
      </c>
      <c r="E215" s="124" t="s">
        <v>715</v>
      </c>
      <c r="F215" s="123" t="s">
        <v>3660</v>
      </c>
      <c r="G215" s="127"/>
      <c r="H215" s="105"/>
      <c r="I215" s="688"/>
      <c r="J215" s="105"/>
      <c r="K215" s="105"/>
      <c r="L215" s="105"/>
      <c r="M215" s="319"/>
      <c r="N215" s="319"/>
      <c r="O215" s="319"/>
      <c r="P215" s="319"/>
      <c r="Q215" s="319"/>
      <c r="R215" s="319"/>
      <c r="S215" s="319"/>
      <c r="T215" s="319"/>
      <c r="U215" s="319"/>
      <c r="V215" s="319"/>
      <c r="W215" s="319"/>
      <c r="X215" s="319"/>
      <c r="Y215" s="319"/>
      <c r="Z215" s="319"/>
    </row>
    <row r="216" spans="1:26" ht="96">
      <c r="A216" s="695" t="s">
        <v>2040</v>
      </c>
      <c r="B216" s="122" t="s">
        <v>718</v>
      </c>
      <c r="C216" s="123" t="s">
        <v>3661</v>
      </c>
      <c r="D216" s="696">
        <v>2</v>
      </c>
      <c r="E216" s="124" t="s">
        <v>506</v>
      </c>
      <c r="F216" s="150" t="s">
        <v>3662</v>
      </c>
      <c r="G216" s="127"/>
      <c r="H216" s="105"/>
      <c r="I216" s="688"/>
      <c r="J216" s="105"/>
      <c r="K216" s="105"/>
      <c r="L216" s="105"/>
      <c r="M216" s="319"/>
      <c r="N216" s="319"/>
      <c r="O216" s="319"/>
      <c r="P216" s="319"/>
      <c r="Q216" s="319"/>
      <c r="R216" s="319"/>
      <c r="S216" s="319"/>
      <c r="T216" s="319"/>
      <c r="U216" s="319"/>
      <c r="V216" s="319"/>
      <c r="W216" s="319"/>
      <c r="X216" s="319"/>
      <c r="Y216" s="319"/>
      <c r="Z216" s="319"/>
    </row>
    <row r="217" spans="1:26" ht="32">
      <c r="A217" s="695"/>
      <c r="B217" s="122"/>
      <c r="C217" s="123" t="s">
        <v>3663</v>
      </c>
      <c r="D217" s="696">
        <v>2</v>
      </c>
      <c r="E217" s="124" t="s">
        <v>599</v>
      </c>
      <c r="F217" s="150" t="s">
        <v>3664</v>
      </c>
      <c r="G217" s="127"/>
      <c r="H217" s="105"/>
      <c r="I217" s="688"/>
      <c r="J217" s="105"/>
      <c r="K217" s="105"/>
      <c r="L217" s="105"/>
      <c r="M217" s="319"/>
      <c r="N217" s="319"/>
      <c r="O217" s="319"/>
      <c r="P217" s="319"/>
      <c r="Q217" s="319"/>
      <c r="R217" s="319"/>
      <c r="S217" s="319"/>
      <c r="T217" s="319"/>
      <c r="U217" s="319"/>
      <c r="V217" s="319"/>
      <c r="W217" s="319"/>
      <c r="X217" s="319"/>
      <c r="Y217" s="319"/>
      <c r="Z217" s="319"/>
    </row>
    <row r="218" spans="1:26" ht="64">
      <c r="A218" s="695"/>
      <c r="B218" s="122"/>
      <c r="C218" s="123" t="s">
        <v>3665</v>
      </c>
      <c r="D218" s="696">
        <v>2</v>
      </c>
      <c r="E218" s="124" t="s">
        <v>599</v>
      </c>
      <c r="F218" s="150" t="s">
        <v>3666</v>
      </c>
      <c r="G218" s="127"/>
      <c r="H218" s="105"/>
      <c r="I218" s="688"/>
      <c r="J218" s="105"/>
      <c r="K218" s="105"/>
      <c r="L218" s="105"/>
      <c r="M218" s="319"/>
      <c r="N218" s="319"/>
      <c r="O218" s="319"/>
      <c r="P218" s="319"/>
      <c r="Q218" s="319"/>
      <c r="R218" s="319"/>
      <c r="S218" s="319"/>
      <c r="T218" s="319"/>
      <c r="U218" s="319"/>
      <c r="V218" s="319"/>
      <c r="W218" s="319"/>
      <c r="X218" s="319"/>
      <c r="Y218" s="319"/>
      <c r="Z218" s="319"/>
    </row>
    <row r="219" spans="1:26" ht="80">
      <c r="A219" s="695"/>
      <c r="B219" s="122"/>
      <c r="C219" s="123" t="s">
        <v>3667</v>
      </c>
      <c r="D219" s="696">
        <v>2</v>
      </c>
      <c r="E219" s="124" t="s">
        <v>599</v>
      </c>
      <c r="F219" s="150" t="s">
        <v>3668</v>
      </c>
      <c r="G219" s="127"/>
      <c r="H219" s="105"/>
      <c r="I219" s="688"/>
      <c r="J219" s="105"/>
      <c r="K219" s="105"/>
      <c r="L219" s="105"/>
      <c r="M219" s="319"/>
      <c r="N219" s="319"/>
      <c r="O219" s="319"/>
      <c r="P219" s="319"/>
      <c r="Q219" s="319"/>
      <c r="R219" s="319"/>
      <c r="S219" s="319"/>
      <c r="T219" s="319"/>
      <c r="U219" s="319"/>
      <c r="V219" s="319"/>
      <c r="W219" s="319"/>
      <c r="X219" s="319"/>
      <c r="Y219" s="319"/>
      <c r="Z219" s="319"/>
    </row>
    <row r="220" spans="1:26" ht="64">
      <c r="A220" s="695"/>
      <c r="B220" s="122"/>
      <c r="C220" s="123" t="s">
        <v>3669</v>
      </c>
      <c r="D220" s="696">
        <v>2</v>
      </c>
      <c r="E220" s="124" t="s">
        <v>599</v>
      </c>
      <c r="F220" s="150" t="s">
        <v>3670</v>
      </c>
      <c r="G220" s="127"/>
      <c r="H220" s="105"/>
      <c r="I220" s="688"/>
      <c r="J220" s="105"/>
      <c r="K220" s="105"/>
      <c r="L220" s="105"/>
      <c r="M220" s="319"/>
      <c r="N220" s="319"/>
      <c r="O220" s="319"/>
      <c r="P220" s="319"/>
      <c r="Q220" s="319"/>
      <c r="R220" s="319"/>
      <c r="S220" s="319"/>
      <c r="T220" s="319"/>
      <c r="U220" s="319"/>
      <c r="V220" s="319"/>
      <c r="W220" s="319"/>
      <c r="X220" s="319"/>
      <c r="Y220" s="319"/>
      <c r="Z220" s="319"/>
    </row>
    <row r="221" spans="1:26" ht="272">
      <c r="A221" s="695"/>
      <c r="B221" s="122"/>
      <c r="C221" s="123" t="s">
        <v>3671</v>
      </c>
      <c r="D221" s="696">
        <v>2</v>
      </c>
      <c r="E221" s="124" t="s">
        <v>599</v>
      </c>
      <c r="F221" s="150" t="s">
        <v>3672</v>
      </c>
      <c r="G221" s="127"/>
      <c r="H221" s="105"/>
      <c r="I221" s="688"/>
      <c r="J221" s="105"/>
      <c r="K221" s="105"/>
      <c r="L221" s="105"/>
      <c r="M221" s="319"/>
      <c r="N221" s="319"/>
      <c r="O221" s="319"/>
      <c r="P221" s="319"/>
      <c r="Q221" s="319"/>
      <c r="R221" s="319"/>
      <c r="S221" s="319"/>
      <c r="T221" s="319"/>
      <c r="U221" s="319"/>
      <c r="V221" s="319"/>
      <c r="W221" s="319"/>
      <c r="X221" s="319"/>
      <c r="Y221" s="319"/>
      <c r="Z221" s="319"/>
    </row>
    <row r="222" spans="1:26" ht="17">
      <c r="A222" s="695" t="s">
        <v>2053</v>
      </c>
      <c r="B222" s="122" t="s">
        <v>721</v>
      </c>
      <c r="C222" s="123" t="s">
        <v>3673</v>
      </c>
      <c r="D222" s="696">
        <v>2</v>
      </c>
      <c r="E222" s="124" t="s">
        <v>599</v>
      </c>
      <c r="F222" s="150" t="s">
        <v>3674</v>
      </c>
      <c r="G222" s="127"/>
      <c r="H222" s="105"/>
      <c r="I222" s="688"/>
      <c r="J222" s="105"/>
      <c r="K222" s="105"/>
      <c r="L222" s="105"/>
      <c r="M222" s="319"/>
      <c r="N222" s="319"/>
      <c r="O222" s="319"/>
      <c r="P222" s="319"/>
      <c r="Q222" s="319"/>
      <c r="R222" s="319"/>
      <c r="S222" s="319"/>
      <c r="T222" s="319"/>
      <c r="U222" s="319"/>
      <c r="V222" s="319"/>
      <c r="W222" s="319"/>
      <c r="X222" s="319"/>
      <c r="Y222" s="319"/>
      <c r="Z222" s="319"/>
    </row>
    <row r="223" spans="1:26" ht="16">
      <c r="A223" s="695"/>
      <c r="B223" s="122"/>
      <c r="C223" s="123" t="s">
        <v>2055</v>
      </c>
      <c r="D223" s="696">
        <v>2</v>
      </c>
      <c r="E223" s="124" t="s">
        <v>599</v>
      </c>
      <c r="F223" s="150" t="s">
        <v>3674</v>
      </c>
      <c r="G223" s="127"/>
      <c r="H223" s="105"/>
      <c r="I223" s="688"/>
      <c r="J223" s="105"/>
      <c r="K223" s="105"/>
      <c r="L223" s="105"/>
      <c r="M223" s="319"/>
      <c r="N223" s="319"/>
      <c r="O223" s="319"/>
      <c r="P223" s="319"/>
      <c r="Q223" s="319"/>
      <c r="R223" s="319"/>
      <c r="S223" s="319"/>
      <c r="T223" s="319"/>
      <c r="U223" s="319"/>
      <c r="V223" s="319"/>
      <c r="W223" s="319"/>
      <c r="X223" s="319"/>
      <c r="Y223" s="319"/>
      <c r="Z223" s="319"/>
    </row>
    <row r="224" spans="1:26">
      <c r="A224" s="695" t="s">
        <v>228</v>
      </c>
      <c r="B224" s="1606" t="s">
        <v>75</v>
      </c>
      <c r="C224" s="1570"/>
      <c r="D224" s="1570"/>
      <c r="E224" s="1570"/>
      <c r="F224" s="1570"/>
      <c r="G224" s="1573"/>
      <c r="H224" s="617"/>
      <c r="I224" s="688">
        <f>SUM(D225:D242)</f>
        <v>36</v>
      </c>
      <c r="J224" s="105">
        <f>COUNT(D225:D242)*2</f>
        <v>36</v>
      </c>
      <c r="K224" s="105"/>
      <c r="L224" s="105"/>
      <c r="M224" s="319"/>
      <c r="N224" s="319"/>
      <c r="O224" s="319"/>
      <c r="P224" s="319"/>
      <c r="Q224" s="319"/>
      <c r="R224" s="319"/>
      <c r="S224" s="319"/>
      <c r="T224" s="319"/>
      <c r="U224" s="319"/>
      <c r="V224" s="319"/>
      <c r="W224" s="319"/>
      <c r="X224" s="319"/>
      <c r="Y224" s="319"/>
      <c r="Z224" s="319"/>
    </row>
    <row r="225" spans="1:26" ht="34">
      <c r="A225" s="695" t="s">
        <v>2058</v>
      </c>
      <c r="B225" s="122" t="s">
        <v>2707</v>
      </c>
      <c r="C225" s="475" t="s">
        <v>2060</v>
      </c>
      <c r="D225" s="696">
        <v>2</v>
      </c>
      <c r="E225" s="124" t="s">
        <v>730</v>
      </c>
      <c r="F225" s="475" t="s">
        <v>3675</v>
      </c>
      <c r="G225" s="127"/>
      <c r="H225" s="105"/>
      <c r="I225" s="688"/>
      <c r="J225" s="105"/>
      <c r="K225" s="105"/>
      <c r="L225" s="105"/>
      <c r="M225" s="319"/>
      <c r="N225" s="319"/>
      <c r="O225" s="319"/>
      <c r="P225" s="319"/>
      <c r="Q225" s="319"/>
      <c r="R225" s="319"/>
      <c r="S225" s="319"/>
      <c r="T225" s="319"/>
      <c r="U225" s="319"/>
      <c r="V225" s="319"/>
      <c r="W225" s="319"/>
      <c r="X225" s="319"/>
      <c r="Y225" s="319"/>
      <c r="Z225" s="319"/>
    </row>
    <row r="226" spans="1:26" ht="16">
      <c r="A226" s="695"/>
      <c r="B226" s="122"/>
      <c r="C226" s="475" t="s">
        <v>3676</v>
      </c>
      <c r="D226" s="696">
        <v>2</v>
      </c>
      <c r="E226" s="124" t="s">
        <v>504</v>
      </c>
      <c r="F226" s="720" t="s">
        <v>3677</v>
      </c>
      <c r="G226" s="127"/>
      <c r="H226" s="105"/>
      <c r="I226" s="688"/>
      <c r="J226" s="105"/>
      <c r="K226" s="105"/>
      <c r="L226" s="105"/>
      <c r="M226" s="319"/>
      <c r="N226" s="319"/>
      <c r="O226" s="319"/>
      <c r="P226" s="319"/>
      <c r="Q226" s="319"/>
      <c r="R226" s="319"/>
      <c r="S226" s="319"/>
      <c r="T226" s="319"/>
      <c r="U226" s="319"/>
      <c r="V226" s="319"/>
      <c r="W226" s="319"/>
      <c r="X226" s="319"/>
      <c r="Y226" s="319"/>
      <c r="Z226" s="319"/>
    </row>
    <row r="227" spans="1:26" ht="16">
      <c r="A227" s="695"/>
      <c r="B227" s="122"/>
      <c r="C227" s="125" t="s">
        <v>3678</v>
      </c>
      <c r="D227" s="696">
        <v>2</v>
      </c>
      <c r="E227" s="124" t="s">
        <v>504</v>
      </c>
      <c r="F227" s="125" t="s">
        <v>3677</v>
      </c>
      <c r="G227" s="127"/>
      <c r="H227" s="105"/>
      <c r="I227" s="688"/>
      <c r="J227" s="105"/>
      <c r="K227" s="105"/>
      <c r="L227" s="105"/>
      <c r="M227" s="319"/>
      <c r="N227" s="319"/>
      <c r="O227" s="319"/>
      <c r="P227" s="319"/>
      <c r="Q227" s="319"/>
      <c r="R227" s="319"/>
      <c r="S227" s="319"/>
      <c r="T227" s="319"/>
      <c r="U227" s="319"/>
      <c r="V227" s="319"/>
      <c r="W227" s="319"/>
      <c r="X227" s="319"/>
      <c r="Y227" s="319"/>
      <c r="Z227" s="319"/>
    </row>
    <row r="228" spans="1:26" ht="16">
      <c r="A228" s="695"/>
      <c r="B228" s="122"/>
      <c r="C228" s="125" t="s">
        <v>3679</v>
      </c>
      <c r="D228" s="696">
        <v>2</v>
      </c>
      <c r="E228" s="124" t="s">
        <v>504</v>
      </c>
      <c r="F228" s="125" t="s">
        <v>3677</v>
      </c>
      <c r="G228" s="127"/>
      <c r="H228" s="105"/>
      <c r="I228" s="688"/>
      <c r="J228" s="105"/>
      <c r="K228" s="105"/>
      <c r="L228" s="105"/>
      <c r="M228" s="319"/>
      <c r="N228" s="319"/>
      <c r="O228" s="319"/>
      <c r="P228" s="319"/>
      <c r="Q228" s="319"/>
      <c r="R228" s="319"/>
      <c r="S228" s="319"/>
      <c r="T228" s="319"/>
      <c r="U228" s="319"/>
      <c r="V228" s="319"/>
      <c r="W228" s="319"/>
      <c r="X228" s="319"/>
      <c r="Y228" s="319"/>
      <c r="Z228" s="319"/>
    </row>
    <row r="229" spans="1:26" ht="16">
      <c r="A229" s="695"/>
      <c r="B229" s="122"/>
      <c r="C229" s="125" t="s">
        <v>3680</v>
      </c>
      <c r="D229" s="696">
        <v>2</v>
      </c>
      <c r="E229" s="124" t="s">
        <v>504</v>
      </c>
      <c r="F229" s="125" t="s">
        <v>3677</v>
      </c>
      <c r="G229" s="127"/>
      <c r="H229" s="105"/>
      <c r="I229" s="688"/>
      <c r="J229" s="105"/>
      <c r="K229" s="105"/>
      <c r="L229" s="105"/>
      <c r="M229" s="319"/>
      <c r="N229" s="319"/>
      <c r="O229" s="319"/>
      <c r="P229" s="319"/>
      <c r="Q229" s="319"/>
      <c r="R229" s="319"/>
      <c r="S229" s="319"/>
      <c r="T229" s="319"/>
      <c r="U229" s="319"/>
      <c r="V229" s="319"/>
      <c r="W229" s="319"/>
      <c r="X229" s="319"/>
      <c r="Y229" s="319"/>
      <c r="Z229" s="319"/>
    </row>
    <row r="230" spans="1:26" ht="16">
      <c r="A230" s="695"/>
      <c r="B230" s="122"/>
      <c r="C230" s="125" t="s">
        <v>3681</v>
      </c>
      <c r="D230" s="696">
        <v>2</v>
      </c>
      <c r="E230" s="124" t="s">
        <v>504</v>
      </c>
      <c r="F230" s="125" t="s">
        <v>3677</v>
      </c>
      <c r="G230" s="127"/>
      <c r="H230" s="105"/>
      <c r="I230" s="688"/>
      <c r="J230" s="105"/>
      <c r="K230" s="105"/>
      <c r="L230" s="105"/>
      <c r="M230" s="319"/>
      <c r="N230" s="319"/>
      <c r="O230" s="319"/>
      <c r="P230" s="319"/>
      <c r="Q230" s="319"/>
      <c r="R230" s="319"/>
      <c r="S230" s="319"/>
      <c r="T230" s="319"/>
      <c r="U230" s="319"/>
      <c r="V230" s="319"/>
      <c r="W230" s="319"/>
      <c r="X230" s="319"/>
      <c r="Y230" s="319"/>
      <c r="Z230" s="319"/>
    </row>
    <row r="231" spans="1:26" ht="16">
      <c r="A231" s="695"/>
      <c r="B231" s="122"/>
      <c r="C231" s="179" t="s">
        <v>3682</v>
      </c>
      <c r="D231" s="696">
        <v>2</v>
      </c>
      <c r="E231" s="124" t="s">
        <v>504</v>
      </c>
      <c r="F231" s="125" t="s">
        <v>3677</v>
      </c>
      <c r="G231" s="127"/>
      <c r="H231" s="105"/>
      <c r="I231" s="688"/>
      <c r="J231" s="105"/>
      <c r="K231" s="105"/>
      <c r="L231" s="105"/>
      <c r="M231" s="319"/>
      <c r="N231" s="319"/>
      <c r="O231" s="319"/>
      <c r="P231" s="319"/>
      <c r="Q231" s="319"/>
      <c r="R231" s="319"/>
      <c r="S231" s="319"/>
      <c r="T231" s="319"/>
      <c r="U231" s="319"/>
      <c r="V231" s="319"/>
      <c r="W231" s="319"/>
      <c r="X231" s="319"/>
      <c r="Y231" s="319"/>
      <c r="Z231" s="319"/>
    </row>
    <row r="232" spans="1:26" ht="16">
      <c r="A232" s="695"/>
      <c r="B232" s="122"/>
      <c r="C232" s="125" t="s">
        <v>3683</v>
      </c>
      <c r="D232" s="696">
        <v>2</v>
      </c>
      <c r="E232" s="124" t="s">
        <v>504</v>
      </c>
      <c r="F232" s="125" t="s">
        <v>3677</v>
      </c>
      <c r="G232" s="127"/>
      <c r="H232" s="105"/>
      <c r="I232" s="688"/>
      <c r="J232" s="105"/>
      <c r="K232" s="105"/>
      <c r="L232" s="105"/>
      <c r="M232" s="319"/>
      <c r="N232" s="319"/>
      <c r="O232" s="319"/>
      <c r="P232" s="319"/>
      <c r="Q232" s="319"/>
      <c r="R232" s="319"/>
      <c r="S232" s="319"/>
      <c r="T232" s="319"/>
      <c r="U232" s="319"/>
      <c r="V232" s="319"/>
      <c r="W232" s="319"/>
      <c r="X232" s="319"/>
      <c r="Y232" s="319"/>
      <c r="Z232" s="319"/>
    </row>
    <row r="233" spans="1:26" ht="16">
      <c r="A233" s="695"/>
      <c r="B233" s="122"/>
      <c r="C233" s="125" t="s">
        <v>3684</v>
      </c>
      <c r="D233" s="696">
        <v>2</v>
      </c>
      <c r="E233" s="124" t="s">
        <v>504</v>
      </c>
      <c r="F233" s="125" t="s">
        <v>3677</v>
      </c>
      <c r="G233" s="127"/>
      <c r="H233" s="105"/>
      <c r="I233" s="688"/>
      <c r="J233" s="105"/>
      <c r="K233" s="105"/>
      <c r="L233" s="105"/>
      <c r="M233" s="319"/>
      <c r="N233" s="319"/>
      <c r="O233" s="319"/>
      <c r="P233" s="319"/>
      <c r="Q233" s="319"/>
      <c r="R233" s="319"/>
      <c r="S233" s="319"/>
      <c r="T233" s="319"/>
      <c r="U233" s="319"/>
      <c r="V233" s="319"/>
      <c r="W233" s="319"/>
      <c r="X233" s="319"/>
      <c r="Y233" s="319"/>
      <c r="Z233" s="319"/>
    </row>
    <row r="234" spans="1:26" ht="16">
      <c r="A234" s="695"/>
      <c r="B234" s="122"/>
      <c r="C234" s="179" t="s">
        <v>3685</v>
      </c>
      <c r="D234" s="696">
        <v>2</v>
      </c>
      <c r="E234" s="124" t="s">
        <v>504</v>
      </c>
      <c r="F234" s="125" t="s">
        <v>3677</v>
      </c>
      <c r="G234" s="127"/>
      <c r="H234" s="105"/>
      <c r="I234" s="688"/>
      <c r="J234" s="105"/>
      <c r="K234" s="105"/>
      <c r="L234" s="105"/>
      <c r="M234" s="319"/>
      <c r="N234" s="319"/>
      <c r="O234" s="319"/>
      <c r="P234" s="319"/>
      <c r="Q234" s="319"/>
      <c r="R234" s="319"/>
      <c r="S234" s="319"/>
      <c r="T234" s="319"/>
      <c r="U234" s="319"/>
      <c r="V234" s="319"/>
      <c r="W234" s="319"/>
      <c r="X234" s="319"/>
      <c r="Y234" s="319"/>
      <c r="Z234" s="319"/>
    </row>
    <row r="235" spans="1:26" ht="16">
      <c r="A235" s="695"/>
      <c r="B235" s="122"/>
      <c r="C235" s="179" t="s">
        <v>3686</v>
      </c>
      <c r="D235" s="696">
        <v>2</v>
      </c>
      <c r="E235" s="124" t="s">
        <v>504</v>
      </c>
      <c r="F235" s="125" t="s">
        <v>3677</v>
      </c>
      <c r="G235" s="127"/>
      <c r="H235" s="105"/>
      <c r="I235" s="688"/>
      <c r="J235" s="105"/>
      <c r="K235" s="105"/>
      <c r="L235" s="105"/>
      <c r="M235" s="319"/>
      <c r="N235" s="319"/>
      <c r="O235" s="319"/>
      <c r="P235" s="319"/>
      <c r="Q235" s="319"/>
      <c r="R235" s="319"/>
      <c r="S235" s="319"/>
      <c r="T235" s="319"/>
      <c r="U235" s="319"/>
      <c r="V235" s="319"/>
      <c r="W235" s="319"/>
      <c r="X235" s="319"/>
      <c r="Y235" s="319"/>
      <c r="Z235" s="319"/>
    </row>
    <row r="236" spans="1:26" ht="16">
      <c r="A236" s="695"/>
      <c r="B236" s="122"/>
      <c r="C236" s="179" t="s">
        <v>3687</v>
      </c>
      <c r="D236" s="696">
        <v>2</v>
      </c>
      <c r="E236" s="124" t="s">
        <v>504</v>
      </c>
      <c r="F236" s="125" t="s">
        <v>3677</v>
      </c>
      <c r="G236" s="127"/>
      <c r="H236" s="105"/>
      <c r="I236" s="688"/>
      <c r="J236" s="105"/>
      <c r="K236" s="105"/>
      <c r="L236" s="105"/>
      <c r="M236" s="319"/>
      <c r="N236" s="319"/>
      <c r="O236" s="319"/>
      <c r="P236" s="319"/>
      <c r="Q236" s="319"/>
      <c r="R236" s="319"/>
      <c r="S236" s="319"/>
      <c r="T236" s="319"/>
      <c r="U236" s="319"/>
      <c r="V236" s="319"/>
      <c r="W236" s="319"/>
      <c r="X236" s="319"/>
      <c r="Y236" s="319"/>
      <c r="Z236" s="319"/>
    </row>
    <row r="237" spans="1:26" ht="16">
      <c r="A237" s="695"/>
      <c r="B237" s="122"/>
      <c r="C237" s="179" t="s">
        <v>3688</v>
      </c>
      <c r="D237" s="696">
        <v>2</v>
      </c>
      <c r="E237" s="124" t="s">
        <v>504</v>
      </c>
      <c r="F237" s="125" t="s">
        <v>3677</v>
      </c>
      <c r="G237" s="127"/>
      <c r="H237" s="105"/>
      <c r="I237" s="688"/>
      <c r="J237" s="105"/>
      <c r="K237" s="105"/>
      <c r="L237" s="105"/>
      <c r="M237" s="319"/>
      <c r="N237" s="319"/>
      <c r="O237" s="319"/>
      <c r="P237" s="319"/>
      <c r="Q237" s="319"/>
      <c r="R237" s="319"/>
      <c r="S237" s="319"/>
      <c r="T237" s="319"/>
      <c r="U237" s="319"/>
      <c r="V237" s="319"/>
      <c r="W237" s="319"/>
      <c r="X237" s="319"/>
      <c r="Y237" s="319"/>
      <c r="Z237" s="319"/>
    </row>
    <row r="238" spans="1:26" ht="16">
      <c r="A238" s="695"/>
      <c r="B238" s="122"/>
      <c r="C238" s="179" t="s">
        <v>3689</v>
      </c>
      <c r="D238" s="696">
        <v>2</v>
      </c>
      <c r="E238" s="124" t="s">
        <v>504</v>
      </c>
      <c r="F238" s="125" t="s">
        <v>3677</v>
      </c>
      <c r="G238" s="127"/>
      <c r="H238" s="105"/>
      <c r="I238" s="688"/>
      <c r="J238" s="105"/>
      <c r="K238" s="105"/>
      <c r="L238" s="105"/>
      <c r="M238" s="319"/>
      <c r="N238" s="319"/>
      <c r="O238" s="319"/>
      <c r="P238" s="319"/>
      <c r="Q238" s="319"/>
      <c r="R238" s="319"/>
      <c r="S238" s="319"/>
      <c r="T238" s="319"/>
      <c r="U238" s="319"/>
      <c r="V238" s="319"/>
      <c r="W238" s="319"/>
      <c r="X238" s="319"/>
      <c r="Y238" s="319"/>
      <c r="Z238" s="319"/>
    </row>
    <row r="239" spans="1:26" ht="32">
      <c r="A239" s="695"/>
      <c r="B239" s="122"/>
      <c r="C239" s="123" t="s">
        <v>3690</v>
      </c>
      <c r="D239" s="696">
        <v>2</v>
      </c>
      <c r="E239" s="124" t="s">
        <v>730</v>
      </c>
      <c r="F239" s="179" t="s">
        <v>3691</v>
      </c>
      <c r="G239" s="127"/>
      <c r="H239" s="105"/>
      <c r="I239" s="105"/>
      <c r="J239" s="105"/>
      <c r="K239" s="105"/>
      <c r="L239" s="105"/>
      <c r="M239" s="319"/>
      <c r="N239" s="319"/>
      <c r="O239" s="319"/>
      <c r="P239" s="319"/>
      <c r="Q239" s="319"/>
      <c r="R239" s="319"/>
      <c r="S239" s="319"/>
      <c r="T239" s="319"/>
      <c r="U239" s="319"/>
      <c r="V239" s="319"/>
      <c r="W239" s="319"/>
      <c r="X239" s="319"/>
      <c r="Y239" s="319"/>
      <c r="Z239" s="319"/>
    </row>
    <row r="240" spans="1:26" ht="34">
      <c r="A240" s="695" t="s">
        <v>2064</v>
      </c>
      <c r="B240" s="122" t="s">
        <v>749</v>
      </c>
      <c r="C240" s="122" t="s">
        <v>2065</v>
      </c>
      <c r="D240" s="696">
        <v>2</v>
      </c>
      <c r="E240" s="124" t="s">
        <v>730</v>
      </c>
      <c r="F240" s="179" t="s">
        <v>3692</v>
      </c>
      <c r="G240" s="127"/>
      <c r="H240" s="105"/>
      <c r="I240" s="688"/>
      <c r="J240" s="105"/>
      <c r="K240" s="105"/>
      <c r="L240" s="105"/>
      <c r="M240" s="319"/>
      <c r="N240" s="319"/>
      <c r="O240" s="319"/>
      <c r="P240" s="319"/>
      <c r="Q240" s="319"/>
      <c r="R240" s="319"/>
      <c r="S240" s="319"/>
      <c r="T240" s="319"/>
      <c r="U240" s="319"/>
      <c r="V240" s="319"/>
      <c r="W240" s="319"/>
      <c r="X240" s="319"/>
      <c r="Y240" s="319"/>
      <c r="Z240" s="319"/>
    </row>
    <row r="241" spans="1:26" ht="96">
      <c r="A241" s="695" t="s">
        <v>2070</v>
      </c>
      <c r="B241" s="122" t="s">
        <v>756</v>
      </c>
      <c r="C241" s="150" t="s">
        <v>3693</v>
      </c>
      <c r="D241" s="696">
        <v>2</v>
      </c>
      <c r="E241" s="124" t="s">
        <v>730</v>
      </c>
      <c r="F241" s="150" t="s">
        <v>3694</v>
      </c>
      <c r="G241" s="127"/>
      <c r="H241" s="105"/>
      <c r="I241" s="688"/>
      <c r="J241" s="105"/>
      <c r="K241" s="105"/>
      <c r="L241" s="105"/>
      <c r="M241" s="319"/>
      <c r="N241" s="319"/>
      <c r="O241" s="319"/>
      <c r="P241" s="319"/>
      <c r="Q241" s="319"/>
      <c r="R241" s="319"/>
      <c r="S241" s="319"/>
      <c r="T241" s="319"/>
      <c r="U241" s="319"/>
      <c r="V241" s="319"/>
      <c r="W241" s="319"/>
      <c r="X241" s="319"/>
      <c r="Y241" s="319"/>
      <c r="Z241" s="319"/>
    </row>
    <row r="242" spans="1:26" ht="144">
      <c r="A242" s="695"/>
      <c r="B242" s="141"/>
      <c r="C242" s="150" t="s">
        <v>3695</v>
      </c>
      <c r="D242" s="696">
        <v>2</v>
      </c>
      <c r="E242" s="141" t="s">
        <v>506</v>
      </c>
      <c r="F242" s="150" t="s">
        <v>3696</v>
      </c>
      <c r="G242" s="540"/>
      <c r="H242" s="582"/>
      <c r="I242" s="688"/>
      <c r="J242" s="105"/>
      <c r="K242" s="105"/>
      <c r="L242" s="105"/>
      <c r="M242" s="319"/>
      <c r="N242" s="319"/>
      <c r="O242" s="319"/>
      <c r="P242" s="319"/>
      <c r="Q242" s="319"/>
      <c r="R242" s="319"/>
      <c r="S242" s="319"/>
      <c r="T242" s="319"/>
      <c r="U242" s="319"/>
      <c r="V242" s="319"/>
      <c r="W242" s="319"/>
      <c r="X242" s="319"/>
      <c r="Y242" s="319"/>
      <c r="Z242" s="319"/>
    </row>
    <row r="243" spans="1:26">
      <c r="A243" s="695" t="s">
        <v>230</v>
      </c>
      <c r="B243" s="1606" t="s">
        <v>77</v>
      </c>
      <c r="C243" s="1570"/>
      <c r="D243" s="1570"/>
      <c r="E243" s="1570"/>
      <c r="F243" s="1570"/>
      <c r="G243" s="1573"/>
      <c r="H243" s="617"/>
      <c r="I243" s="688">
        <f>SUM(D244:D260)</f>
        <v>30</v>
      </c>
      <c r="J243" s="105">
        <f>COUNT(D244:D260)*2</f>
        <v>30</v>
      </c>
      <c r="K243" s="105"/>
      <c r="L243" s="105"/>
      <c r="M243" s="319"/>
      <c r="N243" s="319"/>
      <c r="O243" s="319"/>
      <c r="P243" s="319"/>
      <c r="Q243" s="319"/>
      <c r="R243" s="319"/>
      <c r="S243" s="319"/>
      <c r="T243" s="319"/>
      <c r="U243" s="319"/>
      <c r="V243" s="319"/>
      <c r="W243" s="319"/>
      <c r="X243" s="319"/>
      <c r="Y243" s="319"/>
      <c r="Z243" s="319"/>
    </row>
    <row r="244" spans="1:26" ht="64">
      <c r="A244" s="695" t="s">
        <v>2073</v>
      </c>
      <c r="B244" s="122" t="s">
        <v>759</v>
      </c>
      <c r="C244" s="122" t="s">
        <v>760</v>
      </c>
      <c r="D244" s="696">
        <v>2</v>
      </c>
      <c r="E244" s="124" t="s">
        <v>730</v>
      </c>
      <c r="F244" s="123" t="s">
        <v>3697</v>
      </c>
      <c r="G244" s="127"/>
      <c r="H244" s="105"/>
      <c r="I244" s="688"/>
      <c r="J244" s="105"/>
      <c r="K244" s="105"/>
      <c r="L244" s="105"/>
      <c r="M244" s="319"/>
      <c r="N244" s="319"/>
      <c r="O244" s="319"/>
      <c r="P244" s="319"/>
      <c r="Q244" s="319"/>
      <c r="R244" s="319"/>
      <c r="S244" s="319"/>
      <c r="T244" s="319"/>
      <c r="U244" s="319"/>
      <c r="V244" s="319"/>
      <c r="W244" s="319"/>
      <c r="X244" s="319"/>
      <c r="Y244" s="319"/>
      <c r="Z244" s="319"/>
    </row>
    <row r="245" spans="1:26" ht="208">
      <c r="A245" s="695" t="s">
        <v>2075</v>
      </c>
      <c r="B245" s="122" t="s">
        <v>764</v>
      </c>
      <c r="C245" s="150" t="s">
        <v>3698</v>
      </c>
      <c r="D245" s="696">
        <v>2</v>
      </c>
      <c r="E245" s="124" t="s">
        <v>730</v>
      </c>
      <c r="F245" s="150" t="s">
        <v>3699</v>
      </c>
      <c r="G245" s="540"/>
      <c r="H245" s="582"/>
      <c r="I245" s="105"/>
      <c r="J245" s="105"/>
      <c r="K245" s="105"/>
      <c r="L245" s="105"/>
      <c r="M245" s="319"/>
      <c r="N245" s="319"/>
      <c r="O245" s="319"/>
      <c r="P245" s="319"/>
      <c r="Q245" s="319"/>
      <c r="R245" s="319"/>
      <c r="S245" s="319"/>
      <c r="T245" s="319"/>
      <c r="U245" s="319"/>
      <c r="V245" s="319"/>
      <c r="W245" s="319"/>
      <c r="X245" s="319"/>
      <c r="Y245" s="319"/>
      <c r="Z245" s="319"/>
    </row>
    <row r="246" spans="1:26" ht="80">
      <c r="A246" s="695"/>
      <c r="B246" s="122"/>
      <c r="C246" s="150" t="s">
        <v>3700</v>
      </c>
      <c r="D246" s="696">
        <v>2</v>
      </c>
      <c r="E246" s="124" t="s">
        <v>730</v>
      </c>
      <c r="F246" s="150" t="s">
        <v>3701</v>
      </c>
      <c r="G246" s="127"/>
      <c r="H246" s="105"/>
      <c r="I246" s="105"/>
      <c r="J246" s="105"/>
      <c r="K246" s="105"/>
      <c r="L246" s="105"/>
      <c r="M246" s="319"/>
      <c r="N246" s="319"/>
      <c r="O246" s="319"/>
      <c r="P246" s="319"/>
      <c r="Q246" s="319"/>
      <c r="R246" s="319"/>
      <c r="S246" s="319"/>
      <c r="T246" s="319"/>
      <c r="U246" s="319"/>
      <c r="V246" s="319"/>
      <c r="W246" s="319"/>
      <c r="X246" s="319"/>
      <c r="Y246" s="319"/>
      <c r="Z246" s="319"/>
    </row>
    <row r="247" spans="1:26" ht="176">
      <c r="A247" s="695"/>
      <c r="B247" s="122"/>
      <c r="C247" s="122" t="s">
        <v>3702</v>
      </c>
      <c r="D247" s="696">
        <v>2</v>
      </c>
      <c r="E247" s="124" t="s">
        <v>730</v>
      </c>
      <c r="F247" s="179" t="s">
        <v>3703</v>
      </c>
      <c r="G247" s="127"/>
      <c r="H247" s="105"/>
      <c r="I247" s="688"/>
      <c r="J247" s="105"/>
      <c r="K247" s="105"/>
      <c r="L247" s="105"/>
      <c r="M247" s="319"/>
      <c r="N247" s="319"/>
      <c r="O247" s="319"/>
      <c r="P247" s="319"/>
      <c r="Q247" s="319"/>
      <c r="R247" s="319"/>
      <c r="S247" s="319"/>
      <c r="T247" s="319"/>
      <c r="U247" s="319"/>
      <c r="V247" s="319"/>
      <c r="W247" s="319"/>
      <c r="X247" s="319"/>
      <c r="Y247" s="319"/>
      <c r="Z247" s="319"/>
    </row>
    <row r="248" spans="1:26" ht="34">
      <c r="A248" s="695"/>
      <c r="B248" s="122"/>
      <c r="C248" s="122" t="s">
        <v>2078</v>
      </c>
      <c r="D248" s="696">
        <v>2</v>
      </c>
      <c r="E248" s="124" t="s">
        <v>469</v>
      </c>
      <c r="F248" s="179" t="s">
        <v>3704</v>
      </c>
      <c r="G248" s="127"/>
      <c r="H248" s="105"/>
      <c r="I248" s="688"/>
      <c r="J248" s="105"/>
      <c r="K248" s="105"/>
      <c r="L248" s="105"/>
      <c r="M248" s="319"/>
      <c r="N248" s="319"/>
      <c r="O248" s="319"/>
      <c r="P248" s="319"/>
      <c r="Q248" s="319"/>
      <c r="R248" s="319"/>
      <c r="S248" s="319"/>
      <c r="T248" s="319"/>
      <c r="U248" s="319"/>
      <c r="V248" s="319"/>
      <c r="W248" s="319"/>
      <c r="X248" s="319"/>
      <c r="Y248" s="319"/>
      <c r="Z248" s="319"/>
    </row>
    <row r="249" spans="1:26" ht="34">
      <c r="A249" s="695"/>
      <c r="B249" s="122"/>
      <c r="C249" s="122" t="s">
        <v>2080</v>
      </c>
      <c r="D249" s="696">
        <v>2</v>
      </c>
      <c r="E249" s="124" t="s">
        <v>469</v>
      </c>
      <c r="F249" s="179" t="s">
        <v>2081</v>
      </c>
      <c r="G249" s="127"/>
      <c r="H249" s="105"/>
      <c r="I249" s="688"/>
      <c r="J249" s="105"/>
      <c r="K249" s="105"/>
      <c r="L249" s="105"/>
      <c r="M249" s="319"/>
      <c r="N249" s="319"/>
      <c r="O249" s="319"/>
      <c r="P249" s="319"/>
      <c r="Q249" s="319"/>
      <c r="R249" s="319"/>
      <c r="S249" s="319"/>
      <c r="T249" s="319"/>
      <c r="U249" s="319"/>
      <c r="V249" s="319"/>
      <c r="W249" s="319"/>
      <c r="X249" s="319"/>
      <c r="Y249" s="319"/>
      <c r="Z249" s="319"/>
    </row>
    <row r="250" spans="1:26" ht="34">
      <c r="A250" s="695"/>
      <c r="B250" s="122"/>
      <c r="C250" s="122" t="s">
        <v>2082</v>
      </c>
      <c r="D250" s="696">
        <v>2</v>
      </c>
      <c r="E250" s="124" t="s">
        <v>469</v>
      </c>
      <c r="F250" s="179" t="s">
        <v>2083</v>
      </c>
      <c r="G250" s="127"/>
      <c r="H250" s="105"/>
      <c r="I250" s="688"/>
      <c r="J250" s="105"/>
      <c r="K250" s="105"/>
      <c r="L250" s="105"/>
      <c r="M250" s="319"/>
      <c r="N250" s="319"/>
      <c r="O250" s="319"/>
      <c r="P250" s="319"/>
      <c r="Q250" s="319"/>
      <c r="R250" s="319"/>
      <c r="S250" s="319"/>
      <c r="T250" s="319"/>
      <c r="U250" s="319"/>
      <c r="V250" s="319"/>
      <c r="W250" s="319"/>
      <c r="X250" s="319"/>
      <c r="Y250" s="319"/>
      <c r="Z250" s="319"/>
    </row>
    <row r="251" spans="1:26" ht="34">
      <c r="A251" s="695"/>
      <c r="B251" s="122"/>
      <c r="C251" s="122" t="s">
        <v>2084</v>
      </c>
      <c r="D251" s="696">
        <v>2</v>
      </c>
      <c r="E251" s="124" t="s">
        <v>469</v>
      </c>
      <c r="F251" s="179" t="s">
        <v>2085</v>
      </c>
      <c r="G251" s="127"/>
      <c r="H251" s="105"/>
      <c r="I251" s="688"/>
      <c r="J251" s="105"/>
      <c r="K251" s="105"/>
      <c r="L251" s="105"/>
      <c r="M251" s="319"/>
      <c r="N251" s="319"/>
      <c r="O251" s="319"/>
      <c r="P251" s="319"/>
      <c r="Q251" s="319"/>
      <c r="R251" s="319"/>
      <c r="S251" s="319"/>
      <c r="T251" s="319"/>
      <c r="U251" s="319"/>
      <c r="V251" s="319"/>
      <c r="W251" s="319"/>
      <c r="X251" s="319"/>
      <c r="Y251" s="319"/>
      <c r="Z251" s="319"/>
    </row>
    <row r="252" spans="1:26" ht="34">
      <c r="A252" s="695"/>
      <c r="B252" s="122"/>
      <c r="C252" s="122" t="s">
        <v>3705</v>
      </c>
      <c r="D252" s="696">
        <v>2</v>
      </c>
      <c r="E252" s="124" t="s">
        <v>469</v>
      </c>
      <c r="F252" s="179" t="s">
        <v>3706</v>
      </c>
      <c r="G252" s="127"/>
      <c r="H252" s="105"/>
      <c r="I252" s="688"/>
      <c r="J252" s="105"/>
      <c r="K252" s="105"/>
      <c r="L252" s="105"/>
      <c r="M252" s="319"/>
      <c r="N252" s="319"/>
      <c r="O252" s="319"/>
      <c r="P252" s="319"/>
      <c r="Q252" s="319"/>
      <c r="R252" s="106"/>
      <c r="S252" s="106"/>
      <c r="T252" s="106"/>
      <c r="U252" s="106"/>
      <c r="V252" s="106"/>
      <c r="W252" s="106"/>
      <c r="X252" s="106"/>
      <c r="Y252" s="106"/>
      <c r="Z252" s="106"/>
    </row>
    <row r="253" spans="1:26" ht="47.25" hidden="1" customHeight="1">
      <c r="A253" s="310" t="s">
        <v>2088</v>
      </c>
      <c r="B253" s="700" t="s">
        <v>769</v>
      </c>
      <c r="C253" s="150"/>
      <c r="D253" s="141"/>
      <c r="E253" s="125"/>
      <c r="F253" s="150"/>
      <c r="G253" s="218"/>
      <c r="H253" s="688"/>
      <c r="I253" s="688"/>
      <c r="J253" s="105"/>
      <c r="K253" s="105"/>
      <c r="L253" s="105"/>
      <c r="M253" s="106"/>
      <c r="N253" s="106"/>
      <c r="O253" s="106"/>
      <c r="P253" s="106"/>
      <c r="Q253" s="106"/>
      <c r="R253" s="106"/>
      <c r="S253" s="106"/>
      <c r="T253" s="106"/>
      <c r="U253" s="106"/>
      <c r="V253" s="106"/>
      <c r="W253" s="106"/>
      <c r="X253" s="106"/>
      <c r="Y253" s="106"/>
      <c r="Z253" s="106"/>
    </row>
    <row r="254" spans="1:26" ht="47.25" hidden="1" customHeight="1">
      <c r="A254" s="310" t="s">
        <v>2091</v>
      </c>
      <c r="B254" s="700" t="s">
        <v>773</v>
      </c>
      <c r="C254" s="141"/>
      <c r="D254" s="141"/>
      <c r="E254" s="141"/>
      <c r="F254" s="150"/>
      <c r="G254" s="127"/>
      <c r="H254" s="105"/>
      <c r="I254" s="105"/>
      <c r="J254" s="105"/>
      <c r="K254" s="105"/>
      <c r="L254" s="105"/>
      <c r="M254" s="106"/>
      <c r="N254" s="106"/>
      <c r="O254" s="106"/>
      <c r="P254" s="106"/>
      <c r="Q254" s="106"/>
      <c r="R254" s="106"/>
      <c r="S254" s="106"/>
      <c r="T254" s="106"/>
      <c r="U254" s="106"/>
      <c r="V254" s="106"/>
      <c r="W254" s="106"/>
      <c r="X254" s="106"/>
      <c r="Y254" s="106"/>
      <c r="Z254" s="106"/>
    </row>
    <row r="255" spans="1:26" ht="32">
      <c r="A255" s="695" t="s">
        <v>2092</v>
      </c>
      <c r="B255" s="122" t="s">
        <v>778</v>
      </c>
      <c r="C255" s="122" t="s">
        <v>779</v>
      </c>
      <c r="D255" s="696">
        <v>2</v>
      </c>
      <c r="E255" s="124" t="s">
        <v>472</v>
      </c>
      <c r="F255" s="150" t="s">
        <v>780</v>
      </c>
      <c r="G255" s="127"/>
      <c r="H255" s="105"/>
      <c r="I255" s="688"/>
      <c r="J255" s="105"/>
      <c r="K255" s="105"/>
      <c r="L255" s="105"/>
      <c r="M255" s="319"/>
      <c r="N255" s="319"/>
      <c r="O255" s="319"/>
      <c r="P255" s="319"/>
      <c r="Q255" s="319"/>
      <c r="R255" s="106"/>
      <c r="S255" s="106"/>
      <c r="T255" s="106"/>
      <c r="U255" s="106"/>
      <c r="V255" s="106"/>
      <c r="W255" s="106"/>
      <c r="X255" s="106"/>
      <c r="Y255" s="106"/>
      <c r="Z255" s="106"/>
    </row>
    <row r="256" spans="1:26" ht="34">
      <c r="A256" s="695"/>
      <c r="B256" s="122"/>
      <c r="C256" s="122" t="s">
        <v>3707</v>
      </c>
      <c r="D256" s="696">
        <v>2</v>
      </c>
      <c r="E256" s="124" t="s">
        <v>472</v>
      </c>
      <c r="F256" s="150" t="s">
        <v>3708</v>
      </c>
      <c r="G256" s="127"/>
      <c r="H256" s="105"/>
      <c r="I256" s="688"/>
      <c r="J256" s="105"/>
      <c r="K256" s="105"/>
      <c r="L256" s="105"/>
      <c r="M256" s="319"/>
      <c r="N256" s="319"/>
      <c r="O256" s="319"/>
      <c r="P256" s="319"/>
      <c r="Q256" s="319"/>
      <c r="R256" s="106"/>
      <c r="S256" s="106"/>
      <c r="T256" s="106"/>
      <c r="U256" s="106"/>
      <c r="V256" s="106"/>
      <c r="W256" s="106"/>
      <c r="X256" s="106"/>
      <c r="Y256" s="106"/>
      <c r="Z256" s="106"/>
    </row>
    <row r="257" spans="1:26" ht="34">
      <c r="A257" s="695" t="s">
        <v>781</v>
      </c>
      <c r="B257" s="122" t="s">
        <v>782</v>
      </c>
      <c r="C257" s="122" t="s">
        <v>3709</v>
      </c>
      <c r="D257" s="696">
        <v>2</v>
      </c>
      <c r="E257" s="594" t="s">
        <v>469</v>
      </c>
      <c r="F257" s="150" t="s">
        <v>3710</v>
      </c>
      <c r="G257" s="127"/>
      <c r="H257" s="105"/>
      <c r="I257" s="688"/>
      <c r="J257" s="105"/>
      <c r="K257" s="105"/>
      <c r="L257" s="105"/>
      <c r="M257" s="319"/>
      <c r="N257" s="319"/>
      <c r="O257" s="319"/>
      <c r="P257" s="319"/>
      <c r="Q257" s="319"/>
      <c r="R257" s="106"/>
      <c r="S257" s="106"/>
      <c r="T257" s="106"/>
      <c r="U257" s="106"/>
      <c r="V257" s="106"/>
      <c r="W257" s="106"/>
      <c r="X257" s="106"/>
      <c r="Y257" s="106"/>
      <c r="Z257" s="106"/>
    </row>
    <row r="258" spans="1:26" ht="17">
      <c r="A258" s="695"/>
      <c r="B258" s="122"/>
      <c r="C258" s="122" t="s">
        <v>3711</v>
      </c>
      <c r="D258" s="696">
        <v>2</v>
      </c>
      <c r="E258" s="124" t="s">
        <v>472</v>
      </c>
      <c r="F258" s="150" t="s">
        <v>3712</v>
      </c>
      <c r="G258" s="127"/>
      <c r="H258" s="105"/>
      <c r="I258" s="688"/>
      <c r="J258" s="105"/>
      <c r="K258" s="105"/>
      <c r="L258" s="105"/>
      <c r="M258" s="319"/>
      <c r="N258" s="319"/>
      <c r="O258" s="319"/>
      <c r="P258" s="319"/>
      <c r="Q258" s="319"/>
      <c r="R258" s="106"/>
      <c r="S258" s="106"/>
      <c r="T258" s="106"/>
      <c r="U258" s="106"/>
      <c r="V258" s="106"/>
      <c r="W258" s="106"/>
      <c r="X258" s="106"/>
      <c r="Y258" s="106"/>
      <c r="Z258" s="106"/>
    </row>
    <row r="259" spans="1:26" ht="34">
      <c r="A259" s="695" t="s">
        <v>2099</v>
      </c>
      <c r="B259" s="122" t="s">
        <v>786</v>
      </c>
      <c r="C259" s="141" t="s">
        <v>2100</v>
      </c>
      <c r="D259" s="696">
        <v>2</v>
      </c>
      <c r="E259" s="124" t="s">
        <v>472</v>
      </c>
      <c r="F259" s="150" t="s">
        <v>2101</v>
      </c>
      <c r="G259" s="127"/>
      <c r="H259" s="105"/>
      <c r="I259" s="688"/>
      <c r="J259" s="105"/>
      <c r="K259" s="105"/>
      <c r="L259" s="105"/>
      <c r="M259" s="319"/>
      <c r="N259" s="319"/>
      <c r="O259" s="319"/>
      <c r="P259" s="319"/>
      <c r="Q259" s="319"/>
      <c r="R259" s="106"/>
      <c r="S259" s="106"/>
      <c r="T259" s="106"/>
      <c r="U259" s="106"/>
      <c r="V259" s="106"/>
      <c r="W259" s="106"/>
      <c r="X259" s="106"/>
      <c r="Y259" s="106"/>
      <c r="Z259" s="106"/>
    </row>
    <row r="260" spans="1:26" ht="48">
      <c r="A260" s="695"/>
      <c r="B260" s="122"/>
      <c r="C260" s="123" t="s">
        <v>2102</v>
      </c>
      <c r="D260" s="696">
        <v>2</v>
      </c>
      <c r="E260" s="124" t="s">
        <v>472</v>
      </c>
      <c r="F260" s="179" t="s">
        <v>3713</v>
      </c>
      <c r="G260" s="127"/>
      <c r="H260" s="105"/>
      <c r="I260" s="688"/>
      <c r="J260" s="105"/>
      <c r="K260" s="105"/>
      <c r="L260" s="105"/>
      <c r="M260" s="319"/>
      <c r="N260" s="319"/>
      <c r="O260" s="319"/>
      <c r="P260" s="319"/>
      <c r="Q260" s="319"/>
      <c r="R260" s="106"/>
      <c r="S260" s="106"/>
      <c r="T260" s="106"/>
      <c r="U260" s="106"/>
      <c r="V260" s="106"/>
      <c r="W260" s="106"/>
      <c r="X260" s="106"/>
      <c r="Y260" s="106"/>
      <c r="Z260" s="106"/>
    </row>
    <row r="261" spans="1:26" ht="19">
      <c r="A261" s="695" t="s">
        <v>78</v>
      </c>
      <c r="B261" s="1606" t="s">
        <v>79</v>
      </c>
      <c r="C261" s="1570"/>
      <c r="D261" s="1570"/>
      <c r="E261" s="1570"/>
      <c r="F261" s="1570"/>
      <c r="G261" s="1573"/>
      <c r="H261" s="694"/>
      <c r="I261" s="688">
        <f>SUM(D262:D275)</f>
        <v>16</v>
      </c>
      <c r="J261" s="105">
        <f>COUNT(D262:D275)*2</f>
        <v>16</v>
      </c>
      <c r="K261" s="105"/>
      <c r="L261" s="105"/>
      <c r="M261" s="319"/>
      <c r="N261" s="319"/>
      <c r="O261" s="319"/>
      <c r="P261" s="319"/>
      <c r="Q261" s="319"/>
      <c r="R261" s="106"/>
      <c r="S261" s="106"/>
      <c r="T261" s="106"/>
      <c r="U261" s="106"/>
      <c r="V261" s="106"/>
      <c r="W261" s="106"/>
      <c r="X261" s="106"/>
      <c r="Y261" s="106"/>
      <c r="Z261" s="106"/>
    </row>
    <row r="262" spans="1:26" ht="48">
      <c r="A262" s="695" t="s">
        <v>794</v>
      </c>
      <c r="B262" s="123" t="s">
        <v>795</v>
      </c>
      <c r="C262" s="123" t="s">
        <v>796</v>
      </c>
      <c r="D262" s="696">
        <v>2</v>
      </c>
      <c r="E262" s="124" t="s">
        <v>599</v>
      </c>
      <c r="F262" s="179" t="s">
        <v>3714</v>
      </c>
      <c r="G262" s="721"/>
      <c r="H262" s="722"/>
      <c r="I262" s="688"/>
      <c r="J262" s="105"/>
      <c r="K262" s="105"/>
      <c r="L262" s="105"/>
      <c r="M262" s="319"/>
      <c r="N262" s="319"/>
      <c r="O262" s="319"/>
      <c r="P262" s="319"/>
      <c r="Q262" s="319"/>
      <c r="R262" s="106"/>
      <c r="S262" s="106"/>
      <c r="T262" s="106"/>
      <c r="U262" s="106"/>
      <c r="V262" s="106"/>
      <c r="W262" s="106"/>
      <c r="X262" s="106"/>
      <c r="Y262" s="106"/>
      <c r="Z262" s="106"/>
    </row>
    <row r="263" spans="1:26" ht="48">
      <c r="A263" s="695" t="s">
        <v>798</v>
      </c>
      <c r="B263" s="179" t="s">
        <v>799</v>
      </c>
      <c r="C263" s="123" t="s">
        <v>800</v>
      </c>
      <c r="D263" s="696">
        <v>2</v>
      </c>
      <c r="E263" s="723" t="s">
        <v>599</v>
      </c>
      <c r="F263" s="179" t="s">
        <v>801</v>
      </c>
      <c r="G263" s="724"/>
      <c r="H263" s="725"/>
      <c r="I263" s="688"/>
      <c r="J263" s="105"/>
      <c r="K263" s="105"/>
      <c r="L263" s="105"/>
      <c r="M263" s="319"/>
      <c r="N263" s="319"/>
      <c r="O263" s="319"/>
      <c r="P263" s="319"/>
      <c r="Q263" s="319"/>
      <c r="R263" s="106"/>
      <c r="S263" s="106"/>
      <c r="T263" s="106"/>
      <c r="U263" s="106"/>
      <c r="V263" s="106"/>
      <c r="W263" s="106"/>
      <c r="X263" s="106"/>
      <c r="Y263" s="106"/>
      <c r="Z263" s="106"/>
    </row>
    <row r="264" spans="1:26" ht="30" hidden="1" customHeight="1">
      <c r="A264" s="310" t="s">
        <v>802</v>
      </c>
      <c r="B264" s="123" t="s">
        <v>803</v>
      </c>
      <c r="C264" s="123"/>
      <c r="D264" s="150"/>
      <c r="E264" s="155"/>
      <c r="F264" s="179"/>
      <c r="G264" s="724"/>
      <c r="H264" s="726"/>
      <c r="I264" s="688"/>
      <c r="J264" s="105"/>
      <c r="K264" s="105"/>
      <c r="L264" s="105"/>
      <c r="M264" s="106"/>
      <c r="N264" s="106"/>
      <c r="O264" s="106"/>
      <c r="P264" s="106"/>
      <c r="Q264" s="106"/>
      <c r="R264" s="106"/>
      <c r="S264" s="106"/>
      <c r="T264" s="106"/>
      <c r="U264" s="106"/>
      <c r="V264" s="106"/>
      <c r="W264" s="106"/>
      <c r="X264" s="106"/>
      <c r="Y264" s="106"/>
      <c r="Z264" s="106"/>
    </row>
    <row r="265" spans="1:26" ht="45" hidden="1" customHeight="1">
      <c r="A265" s="310" t="s">
        <v>806</v>
      </c>
      <c r="B265" s="123" t="s">
        <v>807</v>
      </c>
      <c r="C265" s="123"/>
      <c r="D265" s="150"/>
      <c r="E265" s="155"/>
      <c r="F265" s="179"/>
      <c r="G265" s="724"/>
      <c r="H265" s="726"/>
      <c r="I265" s="688"/>
      <c r="J265" s="105"/>
      <c r="K265" s="105"/>
      <c r="L265" s="105"/>
      <c r="M265" s="106"/>
      <c r="N265" s="106"/>
      <c r="O265" s="106"/>
      <c r="P265" s="106"/>
      <c r="Q265" s="106"/>
      <c r="R265" s="106"/>
      <c r="S265" s="106"/>
      <c r="T265" s="106"/>
      <c r="U265" s="106"/>
      <c r="V265" s="106"/>
      <c r="W265" s="106"/>
      <c r="X265" s="106"/>
      <c r="Y265" s="106"/>
      <c r="Z265" s="106"/>
    </row>
    <row r="266" spans="1:26" ht="30" hidden="1" customHeight="1">
      <c r="A266" s="310" t="s">
        <v>810</v>
      </c>
      <c r="B266" s="123" t="s">
        <v>811</v>
      </c>
      <c r="C266" s="123"/>
      <c r="D266" s="150"/>
      <c r="E266" s="155"/>
      <c r="F266" s="179"/>
      <c r="G266" s="724"/>
      <c r="H266" s="726"/>
      <c r="I266" s="688"/>
      <c r="J266" s="105"/>
      <c r="K266" s="105"/>
      <c r="L266" s="105"/>
      <c r="M266" s="106"/>
      <c r="N266" s="106"/>
      <c r="O266" s="106"/>
      <c r="P266" s="106"/>
      <c r="Q266" s="106"/>
      <c r="R266" s="106"/>
      <c r="S266" s="106"/>
      <c r="T266" s="106"/>
      <c r="U266" s="106"/>
      <c r="V266" s="106"/>
      <c r="W266" s="106"/>
      <c r="X266" s="106"/>
      <c r="Y266" s="106"/>
      <c r="Z266" s="106"/>
    </row>
    <row r="267" spans="1:26" ht="45" hidden="1" customHeight="1">
      <c r="A267" s="310" t="s">
        <v>814</v>
      </c>
      <c r="B267" s="123" t="s">
        <v>815</v>
      </c>
      <c r="C267" s="123"/>
      <c r="D267" s="150"/>
      <c r="E267" s="155"/>
      <c r="F267" s="179"/>
      <c r="G267" s="724"/>
      <c r="H267" s="726"/>
      <c r="I267" s="688"/>
      <c r="J267" s="105"/>
      <c r="K267" s="105"/>
      <c r="L267" s="105"/>
      <c r="M267" s="106"/>
      <c r="N267" s="106"/>
      <c r="O267" s="106"/>
      <c r="P267" s="106"/>
      <c r="Q267" s="106"/>
      <c r="R267" s="106"/>
      <c r="S267" s="106"/>
      <c r="T267" s="106"/>
      <c r="U267" s="106"/>
      <c r="V267" s="106"/>
      <c r="W267" s="106"/>
      <c r="X267" s="106"/>
      <c r="Y267" s="106"/>
      <c r="Z267" s="106"/>
    </row>
    <row r="268" spans="1:26" ht="45" hidden="1" customHeight="1">
      <c r="A268" s="310" t="s">
        <v>818</v>
      </c>
      <c r="B268" s="123" t="s">
        <v>819</v>
      </c>
      <c r="C268" s="123"/>
      <c r="D268" s="150"/>
      <c r="E268" s="155"/>
      <c r="F268" s="179"/>
      <c r="G268" s="724"/>
      <c r="H268" s="726"/>
      <c r="I268" s="688"/>
      <c r="J268" s="105"/>
      <c r="K268" s="105"/>
      <c r="L268" s="105"/>
      <c r="M268" s="106"/>
      <c r="N268" s="106"/>
      <c r="O268" s="106"/>
      <c r="P268" s="106"/>
      <c r="Q268" s="106"/>
      <c r="R268" s="106"/>
      <c r="S268" s="106"/>
      <c r="T268" s="106"/>
      <c r="U268" s="106"/>
      <c r="V268" s="106"/>
      <c r="W268" s="106"/>
      <c r="X268" s="106"/>
      <c r="Y268" s="106"/>
      <c r="Z268" s="106"/>
    </row>
    <row r="269" spans="1:26" ht="45" hidden="1" customHeight="1">
      <c r="A269" s="310" t="s">
        <v>822</v>
      </c>
      <c r="B269" s="123" t="s">
        <v>823</v>
      </c>
      <c r="C269" s="123"/>
      <c r="D269" s="150"/>
      <c r="E269" s="155"/>
      <c r="F269" s="179"/>
      <c r="G269" s="724"/>
      <c r="H269" s="726"/>
      <c r="I269" s="688"/>
      <c r="J269" s="105"/>
      <c r="K269" s="105"/>
      <c r="L269" s="105"/>
      <c r="M269" s="106"/>
      <c r="N269" s="106"/>
      <c r="O269" s="106"/>
      <c r="P269" s="106"/>
      <c r="Q269" s="106"/>
      <c r="R269" s="106"/>
      <c r="S269" s="106"/>
      <c r="T269" s="106"/>
      <c r="U269" s="106"/>
      <c r="V269" s="106"/>
      <c r="W269" s="106"/>
      <c r="X269" s="106"/>
      <c r="Y269" s="106"/>
      <c r="Z269" s="106"/>
    </row>
    <row r="270" spans="1:26" ht="32">
      <c r="A270" s="695" t="s">
        <v>826</v>
      </c>
      <c r="B270" s="179" t="s">
        <v>827</v>
      </c>
      <c r="C270" s="150" t="s">
        <v>3715</v>
      </c>
      <c r="D270" s="696">
        <v>2</v>
      </c>
      <c r="E270" s="594" t="s">
        <v>599</v>
      </c>
      <c r="F270" s="123" t="s">
        <v>3716</v>
      </c>
      <c r="G270" s="127"/>
      <c r="H270" s="105"/>
      <c r="I270" s="688"/>
      <c r="J270" s="105"/>
      <c r="K270" s="105"/>
      <c r="L270" s="105"/>
      <c r="M270" s="319"/>
      <c r="N270" s="319"/>
      <c r="O270" s="319"/>
      <c r="P270" s="319"/>
      <c r="Q270" s="319"/>
      <c r="R270" s="106"/>
      <c r="S270" s="106"/>
      <c r="T270" s="106"/>
      <c r="U270" s="106"/>
      <c r="V270" s="106"/>
      <c r="W270" s="106"/>
      <c r="X270" s="106"/>
      <c r="Y270" s="106"/>
      <c r="Z270" s="106"/>
    </row>
    <row r="271" spans="1:26" ht="144">
      <c r="A271" s="695"/>
      <c r="B271" s="123"/>
      <c r="C271" s="150" t="s">
        <v>3717</v>
      </c>
      <c r="D271" s="696">
        <v>2</v>
      </c>
      <c r="E271" s="594" t="s">
        <v>599</v>
      </c>
      <c r="F271" s="123" t="s">
        <v>3718</v>
      </c>
      <c r="G271" s="127"/>
      <c r="H271" s="105"/>
      <c r="I271" s="688"/>
      <c r="J271" s="105"/>
      <c r="K271" s="105"/>
      <c r="L271" s="105"/>
      <c r="M271" s="319"/>
      <c r="N271" s="319"/>
      <c r="O271" s="319"/>
      <c r="P271" s="319"/>
      <c r="Q271" s="319"/>
      <c r="R271" s="106"/>
      <c r="S271" s="106"/>
      <c r="T271" s="106"/>
      <c r="U271" s="106"/>
      <c r="V271" s="106"/>
      <c r="W271" s="106"/>
      <c r="X271" s="106"/>
      <c r="Y271" s="106"/>
      <c r="Z271" s="106"/>
    </row>
    <row r="272" spans="1:26" ht="16">
      <c r="A272" s="695"/>
      <c r="B272" s="123"/>
      <c r="C272" s="150" t="s">
        <v>3719</v>
      </c>
      <c r="D272" s="696">
        <v>2</v>
      </c>
      <c r="E272" s="594" t="s">
        <v>599</v>
      </c>
      <c r="F272" s="123" t="s">
        <v>3720</v>
      </c>
      <c r="G272" s="127"/>
      <c r="H272" s="105"/>
      <c r="I272" s="688"/>
      <c r="J272" s="105"/>
      <c r="K272" s="105"/>
      <c r="L272" s="105"/>
      <c r="M272" s="319"/>
      <c r="N272" s="319"/>
      <c r="O272" s="319"/>
      <c r="P272" s="319"/>
      <c r="Q272" s="319"/>
      <c r="R272" s="106"/>
      <c r="S272" s="106"/>
      <c r="T272" s="106"/>
      <c r="U272" s="106"/>
      <c r="V272" s="106"/>
      <c r="W272" s="106"/>
      <c r="X272" s="106"/>
      <c r="Y272" s="106"/>
      <c r="Z272" s="106"/>
    </row>
    <row r="273" spans="1:26" ht="16">
      <c r="A273" s="695"/>
      <c r="B273" s="179"/>
      <c r="C273" s="150" t="s">
        <v>3721</v>
      </c>
      <c r="D273" s="696">
        <v>2</v>
      </c>
      <c r="E273" s="594" t="s">
        <v>599</v>
      </c>
      <c r="F273" s="179" t="s">
        <v>3722</v>
      </c>
      <c r="G273" s="127"/>
      <c r="H273" s="105"/>
      <c r="I273" s="688"/>
      <c r="J273" s="105"/>
      <c r="K273" s="105"/>
      <c r="L273" s="105"/>
      <c r="M273" s="319"/>
      <c r="N273" s="319"/>
      <c r="O273" s="319"/>
      <c r="P273" s="319"/>
      <c r="Q273" s="319"/>
      <c r="R273" s="106"/>
      <c r="S273" s="106"/>
      <c r="T273" s="106"/>
      <c r="U273" s="106"/>
      <c r="V273" s="106"/>
      <c r="W273" s="106"/>
      <c r="X273" s="106"/>
      <c r="Y273" s="106"/>
      <c r="Z273" s="106"/>
    </row>
    <row r="274" spans="1:26" ht="32">
      <c r="A274" s="695"/>
      <c r="B274" s="122"/>
      <c r="C274" s="123" t="s">
        <v>2757</v>
      </c>
      <c r="D274" s="696">
        <v>2</v>
      </c>
      <c r="E274" s="594" t="s">
        <v>599</v>
      </c>
      <c r="F274" s="179" t="s">
        <v>3723</v>
      </c>
      <c r="G274" s="127"/>
      <c r="H274" s="105"/>
      <c r="I274" s="688"/>
      <c r="J274" s="105"/>
      <c r="K274" s="105"/>
      <c r="L274" s="105"/>
      <c r="M274" s="319"/>
      <c r="N274" s="319"/>
      <c r="O274" s="319"/>
      <c r="P274" s="319"/>
      <c r="Q274" s="319"/>
      <c r="R274" s="106"/>
      <c r="S274" s="106"/>
      <c r="T274" s="106"/>
      <c r="U274" s="106"/>
      <c r="V274" s="106"/>
      <c r="W274" s="106"/>
      <c r="X274" s="106"/>
      <c r="Y274" s="106"/>
      <c r="Z274" s="106"/>
    </row>
    <row r="275" spans="1:26" ht="48">
      <c r="A275" s="695" t="s">
        <v>834</v>
      </c>
      <c r="B275" s="123" t="s">
        <v>835</v>
      </c>
      <c r="C275" s="123" t="s">
        <v>3724</v>
      </c>
      <c r="D275" s="696">
        <v>2</v>
      </c>
      <c r="E275" s="124" t="s">
        <v>599</v>
      </c>
      <c r="F275" s="179" t="s">
        <v>837</v>
      </c>
      <c r="G275" s="127"/>
      <c r="H275" s="105"/>
      <c r="I275" s="688"/>
      <c r="J275" s="105"/>
      <c r="K275" s="105"/>
      <c r="L275" s="105"/>
      <c r="M275" s="319"/>
      <c r="N275" s="319"/>
      <c r="O275" s="319"/>
      <c r="P275" s="319"/>
      <c r="Q275" s="319"/>
      <c r="R275" s="106"/>
      <c r="S275" s="106"/>
      <c r="T275" s="106"/>
      <c r="U275" s="106"/>
      <c r="V275" s="106"/>
      <c r="W275" s="106"/>
      <c r="X275" s="106"/>
      <c r="Y275" s="106"/>
      <c r="Z275" s="106"/>
    </row>
    <row r="276" spans="1:26" ht="30" hidden="1" customHeight="1">
      <c r="A276" s="323" t="s">
        <v>840</v>
      </c>
      <c r="B276" s="123" t="s">
        <v>841</v>
      </c>
      <c r="C276" s="123"/>
      <c r="D276" s="141"/>
      <c r="E276" s="141"/>
      <c r="F276" s="179"/>
      <c r="G276" s="727"/>
      <c r="H276" s="105"/>
      <c r="I276" s="688"/>
      <c r="J276" s="105"/>
      <c r="K276" s="105"/>
      <c r="L276" s="105"/>
      <c r="M276" s="106"/>
      <c r="N276" s="106"/>
      <c r="O276" s="106"/>
      <c r="P276" s="106"/>
      <c r="Q276" s="106"/>
      <c r="R276" s="106"/>
      <c r="S276" s="106"/>
      <c r="T276" s="106"/>
      <c r="U276" s="106"/>
      <c r="V276" s="106"/>
      <c r="W276" s="106"/>
      <c r="X276" s="106"/>
      <c r="Y276" s="106"/>
      <c r="Z276" s="106"/>
    </row>
    <row r="277" spans="1:26" ht="19">
      <c r="A277" s="695"/>
      <c r="B277" s="1716" t="s">
        <v>844</v>
      </c>
      <c r="C277" s="1570"/>
      <c r="D277" s="1570"/>
      <c r="E277" s="1570"/>
      <c r="F277" s="1570"/>
      <c r="G277" s="1573"/>
      <c r="H277" s="617"/>
      <c r="I277" s="688">
        <f t="shared" ref="I277:J277" si="4">I278+I283+I299+I307+I317+I321+I325+I335+I341+I346</f>
        <v>88</v>
      </c>
      <c r="J277" s="105">
        <f t="shared" si="4"/>
        <v>88</v>
      </c>
      <c r="K277" s="105"/>
      <c r="L277" s="105"/>
      <c r="M277" s="319"/>
      <c r="N277" s="319"/>
      <c r="O277" s="319"/>
      <c r="P277" s="319"/>
      <c r="Q277" s="319"/>
      <c r="R277" s="106"/>
      <c r="S277" s="106"/>
      <c r="T277" s="106"/>
      <c r="U277" s="106"/>
      <c r="V277" s="106"/>
      <c r="W277" s="106"/>
      <c r="X277" s="106"/>
      <c r="Y277" s="106"/>
      <c r="Z277" s="106"/>
    </row>
    <row r="278" spans="1:26">
      <c r="A278" s="695" t="s">
        <v>231</v>
      </c>
      <c r="B278" s="1606" t="s">
        <v>82</v>
      </c>
      <c r="C278" s="1570"/>
      <c r="D278" s="1570"/>
      <c r="E278" s="1570"/>
      <c r="F278" s="1570"/>
      <c r="G278" s="1573"/>
      <c r="H278" s="617"/>
      <c r="I278" s="688">
        <f>SUM(D279:D281)</f>
        <v>6</v>
      </c>
      <c r="J278" s="105">
        <f>COUNT(D279:D281)*2</f>
        <v>6</v>
      </c>
      <c r="K278" s="105"/>
      <c r="L278" s="105"/>
      <c r="M278" s="319"/>
      <c r="N278" s="319"/>
      <c r="O278" s="319"/>
      <c r="P278" s="319"/>
      <c r="Q278" s="319"/>
      <c r="R278" s="106"/>
      <c r="S278" s="106"/>
      <c r="T278" s="106"/>
      <c r="U278" s="106"/>
      <c r="V278" s="106"/>
      <c r="W278" s="106"/>
      <c r="X278" s="106"/>
      <c r="Y278" s="106"/>
      <c r="Z278" s="106"/>
    </row>
    <row r="279" spans="1:26" ht="48">
      <c r="A279" s="695" t="s">
        <v>2110</v>
      </c>
      <c r="B279" s="491" t="s">
        <v>846</v>
      </c>
      <c r="C279" s="150" t="s">
        <v>847</v>
      </c>
      <c r="D279" s="696">
        <v>2</v>
      </c>
      <c r="E279" s="124" t="s">
        <v>599</v>
      </c>
      <c r="F279" s="150" t="s">
        <v>848</v>
      </c>
      <c r="G279" s="127"/>
      <c r="H279" s="105"/>
      <c r="I279" s="688"/>
      <c r="J279" s="105"/>
      <c r="K279" s="105"/>
      <c r="L279" s="105"/>
      <c r="M279" s="319"/>
      <c r="N279" s="319"/>
      <c r="O279" s="319"/>
      <c r="P279" s="319"/>
      <c r="Q279" s="319"/>
      <c r="R279" s="106"/>
      <c r="S279" s="106"/>
      <c r="T279" s="106"/>
      <c r="U279" s="106"/>
      <c r="V279" s="106"/>
      <c r="W279" s="106"/>
      <c r="X279" s="106"/>
      <c r="Y279" s="106"/>
      <c r="Z279" s="106"/>
    </row>
    <row r="280" spans="1:26" ht="48">
      <c r="A280" s="695"/>
      <c r="B280" s="491"/>
      <c r="C280" s="150" t="s">
        <v>3725</v>
      </c>
      <c r="D280" s="696">
        <v>2</v>
      </c>
      <c r="E280" s="124" t="s">
        <v>599</v>
      </c>
      <c r="F280" s="150" t="s">
        <v>850</v>
      </c>
      <c r="G280" s="127"/>
      <c r="H280" s="105"/>
      <c r="I280" s="688"/>
      <c r="J280" s="105"/>
      <c r="K280" s="105"/>
      <c r="L280" s="105"/>
      <c r="M280" s="319"/>
      <c r="N280" s="319"/>
      <c r="O280" s="319"/>
      <c r="P280" s="319"/>
      <c r="Q280" s="319"/>
      <c r="R280" s="106"/>
      <c r="S280" s="106"/>
      <c r="T280" s="106"/>
      <c r="U280" s="106"/>
      <c r="V280" s="106"/>
      <c r="W280" s="106"/>
      <c r="X280" s="106"/>
      <c r="Y280" s="106"/>
      <c r="Z280" s="106"/>
    </row>
    <row r="281" spans="1:26" ht="51">
      <c r="A281" s="695" t="s">
        <v>2111</v>
      </c>
      <c r="B281" s="122" t="s">
        <v>855</v>
      </c>
      <c r="C281" s="150" t="s">
        <v>856</v>
      </c>
      <c r="D281" s="696">
        <v>2</v>
      </c>
      <c r="E281" s="124" t="s">
        <v>857</v>
      </c>
      <c r="F281" s="123" t="s">
        <v>3726</v>
      </c>
      <c r="G281" s="127"/>
      <c r="H281" s="105"/>
      <c r="I281" s="688"/>
      <c r="J281" s="105"/>
      <c r="K281" s="105"/>
      <c r="L281" s="105"/>
      <c r="M281" s="319"/>
      <c r="N281" s="319"/>
      <c r="O281" s="319"/>
      <c r="P281" s="319"/>
      <c r="Q281" s="319"/>
      <c r="R281" s="106"/>
      <c r="S281" s="106"/>
      <c r="T281" s="106"/>
      <c r="U281" s="106"/>
      <c r="V281" s="106"/>
      <c r="W281" s="106"/>
      <c r="X281" s="106"/>
      <c r="Y281" s="106"/>
      <c r="Z281" s="106"/>
    </row>
    <row r="282" spans="1:26" ht="31.5" hidden="1" customHeight="1">
      <c r="A282" s="310" t="s">
        <v>2113</v>
      </c>
      <c r="B282" s="122" t="s">
        <v>859</v>
      </c>
      <c r="C282" s="141"/>
      <c r="D282" s="141"/>
      <c r="E282" s="141"/>
      <c r="F282" s="150"/>
      <c r="G282" s="127"/>
      <c r="H282" s="105"/>
      <c r="I282" s="105"/>
      <c r="J282" s="105"/>
      <c r="K282" s="105"/>
      <c r="L282" s="105"/>
      <c r="M282" s="106"/>
      <c r="N282" s="106"/>
      <c r="O282" s="106"/>
      <c r="P282" s="106"/>
      <c r="Q282" s="106"/>
      <c r="R282" s="106"/>
      <c r="S282" s="106"/>
      <c r="T282" s="106"/>
      <c r="U282" s="106"/>
      <c r="V282" s="106"/>
      <c r="W282" s="106"/>
      <c r="X282" s="106"/>
      <c r="Y282" s="106"/>
      <c r="Z282" s="106"/>
    </row>
    <row r="283" spans="1:26">
      <c r="A283" s="695" t="s">
        <v>232</v>
      </c>
      <c r="B283" s="1606" t="s">
        <v>2114</v>
      </c>
      <c r="C283" s="1570"/>
      <c r="D283" s="1570"/>
      <c r="E283" s="1570"/>
      <c r="F283" s="1570"/>
      <c r="G283" s="1573"/>
      <c r="H283" s="617"/>
      <c r="I283" s="688">
        <f>SUM(D284:D297)</f>
        <v>26</v>
      </c>
      <c r="J283" s="105">
        <f>COUNT(D284:D297)*2</f>
        <v>26</v>
      </c>
      <c r="K283" s="105"/>
      <c r="L283" s="105"/>
      <c r="M283" s="319"/>
      <c r="N283" s="319"/>
      <c r="O283" s="319"/>
      <c r="P283" s="319"/>
      <c r="Q283" s="319"/>
      <c r="R283" s="106"/>
      <c r="S283" s="106"/>
      <c r="T283" s="106"/>
      <c r="U283" s="106"/>
      <c r="V283" s="106"/>
      <c r="W283" s="106"/>
      <c r="X283" s="106"/>
      <c r="Y283" s="106"/>
      <c r="Z283" s="106"/>
    </row>
    <row r="284" spans="1:26" ht="80">
      <c r="A284" s="695" t="s">
        <v>861</v>
      </c>
      <c r="B284" s="122" t="s">
        <v>862</v>
      </c>
      <c r="C284" s="123" t="s">
        <v>3727</v>
      </c>
      <c r="D284" s="696">
        <v>2</v>
      </c>
      <c r="E284" s="124" t="s">
        <v>599</v>
      </c>
      <c r="F284" s="123" t="s">
        <v>3728</v>
      </c>
      <c r="G284" s="127"/>
      <c r="H284" s="105"/>
      <c r="I284" s="688"/>
      <c r="J284" s="105"/>
      <c r="K284" s="105"/>
      <c r="L284" s="105"/>
      <c r="M284" s="319"/>
      <c r="N284" s="319"/>
      <c r="O284" s="319"/>
      <c r="P284" s="319"/>
      <c r="Q284" s="319"/>
      <c r="R284" s="106"/>
      <c r="S284" s="106"/>
      <c r="T284" s="106"/>
      <c r="U284" s="106"/>
      <c r="V284" s="106"/>
      <c r="W284" s="106"/>
      <c r="X284" s="106"/>
      <c r="Y284" s="106"/>
      <c r="Z284" s="106"/>
    </row>
    <row r="285" spans="1:26" ht="16">
      <c r="A285" s="695"/>
      <c r="B285" s="122"/>
      <c r="C285" s="150" t="s">
        <v>3729</v>
      </c>
      <c r="D285" s="696">
        <v>2</v>
      </c>
      <c r="E285" s="124" t="s">
        <v>504</v>
      </c>
      <c r="F285" s="179"/>
      <c r="G285" s="127"/>
      <c r="H285" s="105"/>
      <c r="I285" s="105"/>
      <c r="J285" s="105"/>
      <c r="K285" s="105"/>
      <c r="L285" s="105"/>
      <c r="M285" s="319"/>
      <c r="N285" s="319"/>
      <c r="O285" s="319"/>
      <c r="P285" s="319"/>
      <c r="Q285" s="319"/>
      <c r="R285" s="106"/>
      <c r="S285" s="106"/>
      <c r="T285" s="106"/>
      <c r="U285" s="106"/>
      <c r="V285" s="106"/>
      <c r="W285" s="106"/>
      <c r="X285" s="106"/>
      <c r="Y285" s="106"/>
      <c r="Z285" s="106"/>
    </row>
    <row r="286" spans="1:26" ht="32">
      <c r="A286" s="695"/>
      <c r="B286" s="122"/>
      <c r="C286" s="179" t="s">
        <v>3730</v>
      </c>
      <c r="D286" s="696">
        <v>2</v>
      </c>
      <c r="E286" s="124" t="s">
        <v>611</v>
      </c>
      <c r="F286" s="179" t="s">
        <v>3731</v>
      </c>
      <c r="G286" s="127"/>
      <c r="H286" s="105"/>
      <c r="I286" s="105"/>
      <c r="J286" s="105"/>
      <c r="K286" s="105"/>
      <c r="L286" s="105"/>
      <c r="M286" s="319"/>
      <c r="N286" s="319"/>
      <c r="O286" s="319"/>
      <c r="P286" s="319"/>
      <c r="Q286" s="319"/>
      <c r="R286" s="106"/>
      <c r="S286" s="106"/>
      <c r="T286" s="106"/>
      <c r="U286" s="106"/>
      <c r="V286" s="106"/>
      <c r="W286" s="106"/>
      <c r="X286" s="106"/>
      <c r="Y286" s="106"/>
      <c r="Z286" s="106"/>
    </row>
    <row r="287" spans="1:26" ht="31.5" hidden="1" customHeight="1">
      <c r="A287" s="310" t="s">
        <v>865</v>
      </c>
      <c r="B287" s="491" t="s">
        <v>866</v>
      </c>
      <c r="C287" s="141"/>
      <c r="D287" s="141"/>
      <c r="E287" s="141"/>
      <c r="F287" s="150"/>
      <c r="G287" s="127"/>
      <c r="H287" s="105"/>
      <c r="I287" s="105"/>
      <c r="J287" s="105"/>
      <c r="K287" s="105"/>
      <c r="L287" s="105"/>
      <c r="M287" s="106"/>
      <c r="N287" s="106"/>
      <c r="O287" s="106"/>
      <c r="P287" s="106"/>
      <c r="Q287" s="106"/>
      <c r="R287" s="106"/>
      <c r="S287" s="106"/>
      <c r="T287" s="106"/>
      <c r="U287" s="106"/>
      <c r="V287" s="106"/>
      <c r="W287" s="106"/>
      <c r="X287" s="106"/>
      <c r="Y287" s="106"/>
      <c r="Z287" s="106"/>
    </row>
    <row r="288" spans="1:26" ht="80">
      <c r="A288" s="695" t="s">
        <v>2118</v>
      </c>
      <c r="B288" s="122" t="s">
        <v>868</v>
      </c>
      <c r="C288" s="123" t="s">
        <v>3732</v>
      </c>
      <c r="D288" s="696">
        <v>2</v>
      </c>
      <c r="E288" s="124" t="s">
        <v>469</v>
      </c>
      <c r="F288" s="150" t="s">
        <v>3733</v>
      </c>
      <c r="G288" s="127"/>
      <c r="H288" s="105"/>
      <c r="I288" s="688"/>
      <c r="J288" s="105"/>
      <c r="K288" s="105"/>
      <c r="L288" s="105"/>
      <c r="M288" s="319"/>
      <c r="N288" s="319"/>
      <c r="O288" s="319"/>
      <c r="P288" s="319"/>
      <c r="Q288" s="319"/>
      <c r="R288" s="106"/>
      <c r="S288" s="106"/>
      <c r="T288" s="106"/>
      <c r="U288" s="106"/>
      <c r="V288" s="106"/>
      <c r="W288" s="106"/>
      <c r="X288" s="106"/>
      <c r="Y288" s="106"/>
      <c r="Z288" s="106"/>
    </row>
    <row r="289" spans="1:26" ht="32">
      <c r="A289" s="695"/>
      <c r="B289" s="122"/>
      <c r="C289" s="123" t="s">
        <v>3734</v>
      </c>
      <c r="D289" s="696">
        <v>2</v>
      </c>
      <c r="E289" s="124" t="s">
        <v>469</v>
      </c>
      <c r="F289" s="150" t="s">
        <v>3735</v>
      </c>
      <c r="G289" s="127"/>
      <c r="H289" s="105"/>
      <c r="I289" s="688"/>
      <c r="J289" s="105"/>
      <c r="K289" s="105"/>
      <c r="L289" s="105"/>
      <c r="M289" s="319"/>
      <c r="N289" s="319"/>
      <c r="O289" s="319"/>
      <c r="P289" s="319"/>
      <c r="Q289" s="319"/>
      <c r="R289" s="106"/>
      <c r="S289" s="106"/>
      <c r="T289" s="106"/>
      <c r="U289" s="106"/>
      <c r="V289" s="106"/>
      <c r="W289" s="106"/>
      <c r="X289" s="106"/>
      <c r="Y289" s="106"/>
      <c r="Z289" s="106"/>
    </row>
    <row r="290" spans="1:26" ht="34">
      <c r="A290" s="695" t="s">
        <v>2122</v>
      </c>
      <c r="B290" s="122" t="s">
        <v>873</v>
      </c>
      <c r="C290" s="150" t="s">
        <v>3736</v>
      </c>
      <c r="D290" s="696">
        <v>2</v>
      </c>
      <c r="E290" s="124" t="s">
        <v>504</v>
      </c>
      <c r="F290" s="123" t="s">
        <v>3737</v>
      </c>
      <c r="G290" s="127"/>
      <c r="H290" s="105"/>
      <c r="I290" s="688"/>
      <c r="J290" s="105"/>
      <c r="K290" s="105"/>
      <c r="L290" s="105"/>
      <c r="M290" s="319"/>
      <c r="N290" s="319"/>
      <c r="O290" s="319"/>
      <c r="P290" s="319"/>
      <c r="Q290" s="319"/>
      <c r="R290" s="106"/>
      <c r="S290" s="106"/>
      <c r="T290" s="106"/>
      <c r="U290" s="106"/>
      <c r="V290" s="106"/>
      <c r="W290" s="106"/>
      <c r="X290" s="106"/>
      <c r="Y290" s="106"/>
      <c r="Z290" s="106"/>
    </row>
    <row r="291" spans="1:26" ht="48">
      <c r="A291" s="695"/>
      <c r="B291" s="122"/>
      <c r="C291" s="123" t="s">
        <v>3738</v>
      </c>
      <c r="D291" s="696">
        <v>2</v>
      </c>
      <c r="E291" s="124" t="s">
        <v>504</v>
      </c>
      <c r="F291" s="150" t="s">
        <v>3739</v>
      </c>
      <c r="G291" s="127"/>
      <c r="H291" s="105"/>
      <c r="I291" s="688"/>
      <c r="J291" s="105"/>
      <c r="K291" s="105"/>
      <c r="L291" s="105"/>
      <c r="M291" s="319"/>
      <c r="N291" s="319"/>
      <c r="O291" s="319"/>
      <c r="P291" s="319"/>
      <c r="Q291" s="319"/>
      <c r="R291" s="106"/>
      <c r="S291" s="106"/>
      <c r="T291" s="106"/>
      <c r="U291" s="106"/>
      <c r="V291" s="106"/>
      <c r="W291" s="106"/>
      <c r="X291" s="106"/>
      <c r="Y291" s="106"/>
      <c r="Z291" s="106"/>
    </row>
    <row r="292" spans="1:26" ht="16">
      <c r="A292" s="695"/>
      <c r="B292" s="122"/>
      <c r="C292" s="123" t="s">
        <v>875</v>
      </c>
      <c r="D292" s="696">
        <v>2</v>
      </c>
      <c r="E292" s="124" t="s">
        <v>504</v>
      </c>
      <c r="F292" s="150" t="s">
        <v>3740</v>
      </c>
      <c r="G292" s="127"/>
      <c r="H292" s="105"/>
      <c r="I292" s="688"/>
      <c r="J292" s="105"/>
      <c r="K292" s="105"/>
      <c r="L292" s="105"/>
      <c r="M292" s="319"/>
      <c r="N292" s="319"/>
      <c r="O292" s="319"/>
      <c r="P292" s="319"/>
      <c r="Q292" s="319"/>
      <c r="R292" s="106"/>
      <c r="S292" s="106"/>
      <c r="T292" s="106"/>
      <c r="U292" s="106"/>
      <c r="V292" s="106"/>
      <c r="W292" s="106"/>
      <c r="X292" s="106"/>
      <c r="Y292" s="106"/>
      <c r="Z292" s="106"/>
    </row>
    <row r="293" spans="1:26" ht="34">
      <c r="A293" s="695" t="s">
        <v>2128</v>
      </c>
      <c r="B293" s="491" t="s">
        <v>880</v>
      </c>
      <c r="C293" s="150" t="s">
        <v>2780</v>
      </c>
      <c r="D293" s="696">
        <v>2</v>
      </c>
      <c r="E293" s="124" t="s">
        <v>599</v>
      </c>
      <c r="F293" s="150" t="s">
        <v>3741</v>
      </c>
      <c r="G293" s="127"/>
      <c r="H293" s="105"/>
      <c r="I293" s="688"/>
      <c r="J293" s="105"/>
      <c r="K293" s="105"/>
      <c r="L293" s="105"/>
      <c r="M293" s="319"/>
      <c r="N293" s="319"/>
      <c r="O293" s="319"/>
      <c r="P293" s="319"/>
      <c r="Q293" s="319"/>
      <c r="R293" s="106"/>
      <c r="S293" s="106"/>
      <c r="T293" s="106"/>
      <c r="U293" s="106"/>
      <c r="V293" s="106"/>
      <c r="W293" s="106"/>
      <c r="X293" s="106"/>
      <c r="Y293" s="106"/>
      <c r="Z293" s="106"/>
    </row>
    <row r="294" spans="1:26" ht="32">
      <c r="A294" s="695"/>
      <c r="B294" s="491"/>
      <c r="C294" s="150" t="s">
        <v>3742</v>
      </c>
      <c r="D294" s="696">
        <v>2</v>
      </c>
      <c r="E294" s="124" t="s">
        <v>599</v>
      </c>
      <c r="F294" s="150" t="s">
        <v>3743</v>
      </c>
      <c r="G294" s="127"/>
      <c r="H294" s="105"/>
      <c r="I294" s="688"/>
      <c r="J294" s="105"/>
      <c r="K294" s="105"/>
      <c r="L294" s="105"/>
      <c r="M294" s="319"/>
      <c r="N294" s="319"/>
      <c r="O294" s="319"/>
      <c r="P294" s="319"/>
      <c r="Q294" s="319"/>
      <c r="R294" s="106"/>
      <c r="S294" s="106"/>
      <c r="T294" s="106"/>
      <c r="U294" s="106"/>
      <c r="V294" s="106"/>
      <c r="W294" s="106"/>
      <c r="X294" s="106"/>
      <c r="Y294" s="106"/>
      <c r="Z294" s="106"/>
    </row>
    <row r="295" spans="1:26" ht="32">
      <c r="A295" s="695" t="s">
        <v>2132</v>
      </c>
      <c r="B295" s="150" t="s">
        <v>888</v>
      </c>
      <c r="C295" s="150" t="s">
        <v>3744</v>
      </c>
      <c r="D295" s="696">
        <v>2</v>
      </c>
      <c r="E295" s="124" t="s">
        <v>599</v>
      </c>
      <c r="F295" s="150" t="s">
        <v>3745</v>
      </c>
      <c r="G295" s="127"/>
      <c r="H295" s="105"/>
      <c r="I295" s="688"/>
      <c r="J295" s="105"/>
      <c r="K295" s="105"/>
      <c r="L295" s="105"/>
      <c r="M295" s="319"/>
      <c r="N295" s="319"/>
      <c r="O295" s="319"/>
      <c r="P295" s="319"/>
      <c r="Q295" s="319"/>
      <c r="R295" s="106"/>
      <c r="S295" s="106"/>
      <c r="T295" s="106"/>
      <c r="U295" s="106"/>
      <c r="V295" s="106"/>
      <c r="W295" s="106"/>
      <c r="X295" s="106"/>
      <c r="Y295" s="106"/>
      <c r="Z295" s="106"/>
    </row>
    <row r="296" spans="1:26" ht="64">
      <c r="A296" s="695" t="s">
        <v>2135</v>
      </c>
      <c r="B296" s="122" t="s">
        <v>895</v>
      </c>
      <c r="C296" s="123" t="s">
        <v>3746</v>
      </c>
      <c r="D296" s="696">
        <v>2</v>
      </c>
      <c r="E296" s="124" t="s">
        <v>504</v>
      </c>
      <c r="F296" s="150" t="s">
        <v>3747</v>
      </c>
      <c r="G296" s="127"/>
      <c r="H296" s="105"/>
      <c r="I296" s="688"/>
      <c r="J296" s="105"/>
      <c r="K296" s="105"/>
      <c r="L296" s="105"/>
      <c r="M296" s="319"/>
      <c r="N296" s="319"/>
      <c r="O296" s="319"/>
      <c r="P296" s="319"/>
      <c r="Q296" s="319"/>
      <c r="R296" s="106"/>
      <c r="S296" s="106"/>
      <c r="T296" s="106"/>
      <c r="U296" s="106"/>
      <c r="V296" s="106"/>
      <c r="W296" s="106"/>
      <c r="X296" s="106"/>
      <c r="Y296" s="106"/>
      <c r="Z296" s="106"/>
    </row>
    <row r="297" spans="1:26" ht="48">
      <c r="A297" s="695"/>
      <c r="B297" s="122"/>
      <c r="C297" s="123" t="s">
        <v>2138</v>
      </c>
      <c r="D297" s="696">
        <v>2</v>
      </c>
      <c r="E297" s="124" t="s">
        <v>504</v>
      </c>
      <c r="F297" s="150" t="s">
        <v>3748</v>
      </c>
      <c r="G297" s="127"/>
      <c r="H297" s="105"/>
      <c r="I297" s="688"/>
      <c r="J297" s="105"/>
      <c r="K297" s="105"/>
      <c r="L297" s="105"/>
      <c r="M297" s="319"/>
      <c r="N297" s="319"/>
      <c r="O297" s="319"/>
      <c r="P297" s="319"/>
      <c r="Q297" s="319"/>
      <c r="R297" s="106"/>
      <c r="S297" s="106"/>
      <c r="T297" s="106"/>
      <c r="U297" s="106"/>
      <c r="V297" s="106"/>
      <c r="W297" s="106"/>
      <c r="X297" s="106"/>
      <c r="Y297" s="106"/>
      <c r="Z297" s="106"/>
    </row>
    <row r="298" spans="1:26" ht="31.5" hidden="1" customHeight="1">
      <c r="A298" s="310" t="s">
        <v>2140</v>
      </c>
      <c r="B298" s="122" t="s">
        <v>899</v>
      </c>
      <c r="C298" s="141"/>
      <c r="D298" s="141"/>
      <c r="E298" s="141"/>
      <c r="F298" s="150"/>
      <c r="G298" s="127"/>
      <c r="H298" s="105"/>
      <c r="I298" s="105"/>
      <c r="J298" s="105"/>
      <c r="K298" s="105"/>
      <c r="L298" s="105"/>
      <c r="M298" s="106"/>
      <c r="N298" s="106"/>
      <c r="O298" s="106"/>
      <c r="P298" s="106"/>
      <c r="Q298" s="106"/>
      <c r="R298" s="106"/>
      <c r="S298" s="106"/>
      <c r="T298" s="106"/>
      <c r="U298" s="106"/>
      <c r="V298" s="106"/>
      <c r="W298" s="106"/>
      <c r="X298" s="106"/>
      <c r="Y298" s="106"/>
      <c r="Z298" s="106"/>
    </row>
    <row r="299" spans="1:26">
      <c r="A299" s="695" t="s">
        <v>234</v>
      </c>
      <c r="B299" s="1606" t="s">
        <v>86</v>
      </c>
      <c r="C299" s="1570"/>
      <c r="D299" s="1570"/>
      <c r="E299" s="1570"/>
      <c r="F299" s="1570"/>
      <c r="G299" s="1573"/>
      <c r="H299" s="617"/>
      <c r="I299" s="688">
        <f>SUM(D300:D306)</f>
        <v>12</v>
      </c>
      <c r="J299" s="105">
        <f>COUNT(D300:D306)*2</f>
        <v>12</v>
      </c>
      <c r="K299" s="105"/>
      <c r="L299" s="105"/>
      <c r="M299" s="319"/>
      <c r="N299" s="319"/>
      <c r="O299" s="319"/>
      <c r="P299" s="319"/>
      <c r="Q299" s="319"/>
      <c r="R299" s="106"/>
      <c r="S299" s="106"/>
      <c r="T299" s="106"/>
      <c r="U299" s="106"/>
      <c r="V299" s="106"/>
      <c r="W299" s="106"/>
      <c r="X299" s="106"/>
      <c r="Y299" s="106"/>
      <c r="Z299" s="106"/>
    </row>
    <row r="300" spans="1:26" ht="48">
      <c r="A300" s="695" t="s">
        <v>2142</v>
      </c>
      <c r="B300" s="122" t="s">
        <v>902</v>
      </c>
      <c r="C300" s="123" t="s">
        <v>3749</v>
      </c>
      <c r="D300" s="696">
        <v>2</v>
      </c>
      <c r="E300" s="124" t="s">
        <v>469</v>
      </c>
      <c r="F300" s="150" t="s">
        <v>3750</v>
      </c>
      <c r="G300" s="127"/>
      <c r="H300" s="105"/>
      <c r="I300" s="688"/>
      <c r="J300" s="105"/>
      <c r="K300" s="105"/>
      <c r="L300" s="105"/>
      <c r="M300" s="319"/>
      <c r="N300" s="319"/>
      <c r="O300" s="319"/>
      <c r="P300" s="319"/>
      <c r="Q300" s="319"/>
      <c r="R300" s="106"/>
      <c r="S300" s="106"/>
      <c r="T300" s="106"/>
      <c r="U300" s="106"/>
      <c r="V300" s="106"/>
      <c r="W300" s="106"/>
      <c r="X300" s="106"/>
      <c r="Y300" s="106"/>
      <c r="Z300" s="106"/>
    </row>
    <row r="301" spans="1:26" ht="34">
      <c r="A301" s="695" t="s">
        <v>2147</v>
      </c>
      <c r="B301" s="122" t="s">
        <v>907</v>
      </c>
      <c r="C301" s="150" t="s">
        <v>3751</v>
      </c>
      <c r="D301" s="696">
        <v>2</v>
      </c>
      <c r="E301" s="124" t="s">
        <v>506</v>
      </c>
      <c r="F301" s="150" t="s">
        <v>3752</v>
      </c>
      <c r="G301" s="127"/>
      <c r="H301" s="105"/>
      <c r="I301" s="688"/>
      <c r="J301" s="105"/>
      <c r="K301" s="105"/>
      <c r="L301" s="105"/>
      <c r="M301" s="319"/>
      <c r="N301" s="319"/>
      <c r="O301" s="319"/>
      <c r="P301" s="319"/>
      <c r="Q301" s="319"/>
      <c r="R301" s="106"/>
      <c r="S301" s="106"/>
      <c r="T301" s="106"/>
      <c r="U301" s="106"/>
      <c r="V301" s="106"/>
      <c r="W301" s="106"/>
      <c r="X301" s="106"/>
      <c r="Y301" s="106"/>
      <c r="Z301" s="106"/>
    </row>
    <row r="302" spans="1:26" ht="32">
      <c r="A302" s="695"/>
      <c r="B302" s="122"/>
      <c r="C302" s="123" t="s">
        <v>2149</v>
      </c>
      <c r="D302" s="696">
        <v>2</v>
      </c>
      <c r="E302" s="124" t="s">
        <v>506</v>
      </c>
      <c r="F302" s="150" t="s">
        <v>3753</v>
      </c>
      <c r="G302" s="127"/>
      <c r="H302" s="105"/>
      <c r="I302" s="688"/>
      <c r="J302" s="105"/>
      <c r="K302" s="105"/>
      <c r="L302" s="105"/>
      <c r="M302" s="319"/>
      <c r="N302" s="319"/>
      <c r="O302" s="319"/>
      <c r="P302" s="319"/>
      <c r="Q302" s="319"/>
      <c r="R302" s="106"/>
      <c r="S302" s="106"/>
      <c r="T302" s="106"/>
      <c r="U302" s="106"/>
      <c r="V302" s="106"/>
      <c r="W302" s="106"/>
      <c r="X302" s="106"/>
      <c r="Y302" s="106"/>
      <c r="Z302" s="106"/>
    </row>
    <row r="303" spans="1:26" ht="48.75" hidden="1" customHeight="1">
      <c r="A303" s="310"/>
      <c r="B303" s="122"/>
      <c r="C303" s="123"/>
      <c r="D303" s="141"/>
      <c r="E303" s="141"/>
      <c r="F303" s="151"/>
      <c r="G303" s="218"/>
      <c r="H303" s="688"/>
      <c r="I303" s="688"/>
      <c r="J303" s="105"/>
      <c r="K303" s="105"/>
      <c r="L303" s="105"/>
      <c r="M303" s="106"/>
      <c r="N303" s="106"/>
      <c r="O303" s="106"/>
      <c r="P303" s="106"/>
      <c r="Q303" s="106"/>
      <c r="R303" s="106"/>
      <c r="S303" s="106"/>
      <c r="T303" s="106"/>
      <c r="U303" s="106"/>
      <c r="V303" s="106"/>
      <c r="W303" s="106"/>
      <c r="X303" s="106"/>
      <c r="Y303" s="106"/>
      <c r="Z303" s="106"/>
    </row>
    <row r="304" spans="1:26" ht="34">
      <c r="A304" s="695" t="s">
        <v>909</v>
      </c>
      <c r="B304" s="122" t="s">
        <v>910</v>
      </c>
      <c r="C304" s="150" t="s">
        <v>3754</v>
      </c>
      <c r="D304" s="696">
        <v>2</v>
      </c>
      <c r="E304" s="124" t="s">
        <v>912</v>
      </c>
      <c r="F304" s="150" t="s">
        <v>913</v>
      </c>
      <c r="G304" s="127"/>
      <c r="H304" s="105"/>
      <c r="I304" s="688"/>
      <c r="J304" s="105"/>
      <c r="K304" s="105"/>
      <c r="L304" s="105"/>
      <c r="M304" s="319"/>
      <c r="N304" s="319"/>
      <c r="O304" s="319"/>
      <c r="P304" s="319"/>
      <c r="Q304" s="319"/>
      <c r="R304" s="106"/>
      <c r="S304" s="106"/>
      <c r="T304" s="106"/>
      <c r="U304" s="106"/>
      <c r="V304" s="106"/>
      <c r="W304" s="106"/>
      <c r="X304" s="106"/>
      <c r="Y304" s="106"/>
      <c r="Z304" s="106"/>
    </row>
    <row r="305" spans="1:26" ht="48">
      <c r="A305" s="695" t="s">
        <v>2153</v>
      </c>
      <c r="B305" s="122" t="s">
        <v>916</v>
      </c>
      <c r="C305" s="123" t="s">
        <v>2154</v>
      </c>
      <c r="D305" s="696">
        <v>2</v>
      </c>
      <c r="E305" s="124" t="s">
        <v>506</v>
      </c>
      <c r="F305" s="150" t="s">
        <v>3755</v>
      </c>
      <c r="G305" s="127"/>
      <c r="H305" s="105"/>
      <c r="I305" s="688"/>
      <c r="J305" s="105"/>
      <c r="K305" s="105"/>
      <c r="L305" s="105"/>
      <c r="M305" s="319"/>
      <c r="N305" s="319"/>
      <c r="O305" s="319"/>
      <c r="P305" s="319"/>
      <c r="Q305" s="319"/>
      <c r="R305" s="106"/>
      <c r="S305" s="106"/>
      <c r="T305" s="106"/>
      <c r="U305" s="106"/>
      <c r="V305" s="106"/>
      <c r="W305" s="106"/>
      <c r="X305" s="106"/>
      <c r="Y305" s="106"/>
      <c r="Z305" s="106"/>
    </row>
    <row r="306" spans="1:26" ht="32">
      <c r="A306" s="695" t="s">
        <v>920</v>
      </c>
      <c r="B306" s="492" t="s">
        <v>921</v>
      </c>
      <c r="C306" s="150" t="s">
        <v>922</v>
      </c>
      <c r="D306" s="696">
        <v>2</v>
      </c>
      <c r="E306" s="124" t="s">
        <v>549</v>
      </c>
      <c r="F306" s="150"/>
      <c r="G306" s="127"/>
      <c r="H306" s="105"/>
      <c r="I306" s="688"/>
      <c r="J306" s="105"/>
      <c r="K306" s="105"/>
      <c r="L306" s="105"/>
      <c r="M306" s="319"/>
      <c r="N306" s="319"/>
      <c r="O306" s="319"/>
      <c r="P306" s="319"/>
      <c r="Q306" s="319"/>
      <c r="R306" s="106"/>
      <c r="S306" s="106"/>
      <c r="T306" s="106"/>
      <c r="U306" s="106"/>
      <c r="V306" s="106"/>
      <c r="W306" s="106"/>
      <c r="X306" s="106"/>
      <c r="Y306" s="106"/>
      <c r="Z306" s="106"/>
    </row>
    <row r="307" spans="1:26">
      <c r="A307" s="695" t="s">
        <v>235</v>
      </c>
      <c r="B307" s="1606" t="s">
        <v>88</v>
      </c>
      <c r="C307" s="1570"/>
      <c r="D307" s="1570"/>
      <c r="E307" s="1570"/>
      <c r="F307" s="1570"/>
      <c r="G307" s="1573"/>
      <c r="H307" s="617"/>
      <c r="I307" s="688">
        <f>SUM(D308:D316)</f>
        <v>18</v>
      </c>
      <c r="J307" s="105">
        <f>COUNT(D308:D316)*2</f>
        <v>18</v>
      </c>
      <c r="K307" s="105"/>
      <c r="L307" s="105"/>
      <c r="M307" s="319"/>
      <c r="N307" s="319"/>
      <c r="O307" s="319"/>
      <c r="P307" s="319"/>
      <c r="Q307" s="319"/>
      <c r="R307" s="106"/>
      <c r="S307" s="106"/>
      <c r="T307" s="106"/>
      <c r="U307" s="106"/>
      <c r="V307" s="106"/>
      <c r="W307" s="106"/>
      <c r="X307" s="106"/>
      <c r="Y307" s="106"/>
      <c r="Z307" s="106"/>
    </row>
    <row r="308" spans="1:26" ht="34">
      <c r="A308" s="695" t="s">
        <v>923</v>
      </c>
      <c r="B308" s="122" t="s">
        <v>3756</v>
      </c>
      <c r="C308" s="123" t="s">
        <v>3757</v>
      </c>
      <c r="D308" s="696">
        <v>2</v>
      </c>
      <c r="E308" s="124" t="s">
        <v>469</v>
      </c>
      <c r="F308" s="150" t="s">
        <v>3758</v>
      </c>
      <c r="G308" s="127"/>
      <c r="H308" s="105"/>
      <c r="I308" s="688"/>
      <c r="J308" s="105"/>
      <c r="K308" s="105"/>
      <c r="L308" s="105"/>
      <c r="M308" s="319"/>
      <c r="N308" s="319"/>
      <c r="O308" s="319"/>
      <c r="P308" s="319"/>
      <c r="Q308" s="319"/>
      <c r="R308" s="106"/>
      <c r="S308" s="106"/>
      <c r="T308" s="106"/>
      <c r="U308" s="106"/>
      <c r="V308" s="106"/>
      <c r="W308" s="106"/>
      <c r="X308" s="106"/>
      <c r="Y308" s="106"/>
      <c r="Z308" s="106"/>
    </row>
    <row r="309" spans="1:26" ht="32">
      <c r="A309" s="695"/>
      <c r="B309" s="122"/>
      <c r="C309" s="150" t="s">
        <v>3759</v>
      </c>
      <c r="D309" s="696">
        <v>2</v>
      </c>
      <c r="E309" s="124" t="s">
        <v>469</v>
      </c>
      <c r="F309" s="179" t="s">
        <v>3760</v>
      </c>
      <c r="G309" s="127"/>
      <c r="H309" s="105"/>
      <c r="I309" s="688"/>
      <c r="J309" s="105"/>
      <c r="K309" s="105"/>
      <c r="L309" s="105"/>
      <c r="M309" s="319"/>
      <c r="N309" s="319"/>
      <c r="O309" s="319"/>
      <c r="P309" s="319"/>
      <c r="Q309" s="319"/>
      <c r="R309" s="106"/>
      <c r="S309" s="106"/>
      <c r="T309" s="106"/>
      <c r="U309" s="106"/>
      <c r="V309" s="106"/>
      <c r="W309" s="106"/>
      <c r="X309" s="106"/>
      <c r="Y309" s="106"/>
      <c r="Z309" s="106"/>
    </row>
    <row r="310" spans="1:26" ht="64">
      <c r="A310" s="695" t="s">
        <v>2155</v>
      </c>
      <c r="B310" s="122" t="s">
        <v>928</v>
      </c>
      <c r="C310" s="123" t="s">
        <v>3761</v>
      </c>
      <c r="D310" s="696">
        <v>2</v>
      </c>
      <c r="E310" s="124" t="s">
        <v>469</v>
      </c>
      <c r="F310" s="123" t="s">
        <v>3762</v>
      </c>
      <c r="G310" s="127"/>
      <c r="H310" s="105"/>
      <c r="I310" s="688"/>
      <c r="J310" s="105"/>
      <c r="K310" s="105"/>
      <c r="L310" s="105"/>
      <c r="M310" s="319"/>
      <c r="N310" s="319"/>
      <c r="O310" s="319"/>
      <c r="P310" s="319"/>
      <c r="Q310" s="319"/>
      <c r="R310" s="106"/>
      <c r="S310" s="106"/>
      <c r="T310" s="106"/>
      <c r="U310" s="106"/>
      <c r="V310" s="106"/>
      <c r="W310" s="106"/>
      <c r="X310" s="106"/>
      <c r="Y310" s="106"/>
      <c r="Z310" s="106"/>
    </row>
    <row r="311" spans="1:26" ht="32">
      <c r="A311" s="695"/>
      <c r="B311" s="122"/>
      <c r="C311" s="150" t="s">
        <v>932</v>
      </c>
      <c r="D311" s="696">
        <v>2</v>
      </c>
      <c r="E311" s="124" t="s">
        <v>469</v>
      </c>
      <c r="F311" s="150" t="s">
        <v>3763</v>
      </c>
      <c r="G311" s="127"/>
      <c r="H311" s="105"/>
      <c r="I311" s="688"/>
      <c r="J311" s="105"/>
      <c r="K311" s="105"/>
      <c r="L311" s="105"/>
      <c r="M311" s="319"/>
      <c r="N311" s="319"/>
      <c r="O311" s="319"/>
      <c r="P311" s="319"/>
      <c r="Q311" s="319"/>
      <c r="R311" s="106"/>
      <c r="S311" s="106"/>
      <c r="T311" s="106"/>
      <c r="U311" s="106"/>
      <c r="V311" s="106"/>
      <c r="W311" s="106"/>
      <c r="X311" s="106"/>
      <c r="Y311" s="106"/>
      <c r="Z311" s="106"/>
    </row>
    <row r="312" spans="1:26" ht="17">
      <c r="A312" s="695" t="s">
        <v>2156</v>
      </c>
      <c r="B312" s="122" t="s">
        <v>934</v>
      </c>
      <c r="C312" s="150" t="s">
        <v>935</v>
      </c>
      <c r="D312" s="696">
        <v>2</v>
      </c>
      <c r="E312" s="594" t="s">
        <v>469</v>
      </c>
      <c r="F312" s="123" t="s">
        <v>936</v>
      </c>
      <c r="G312" s="127"/>
      <c r="H312" s="105"/>
      <c r="I312" s="688"/>
      <c r="J312" s="105"/>
      <c r="K312" s="105"/>
      <c r="L312" s="105"/>
      <c r="M312" s="319"/>
      <c r="N312" s="319"/>
      <c r="O312" s="319"/>
      <c r="P312" s="319"/>
      <c r="Q312" s="319"/>
      <c r="R312" s="106"/>
      <c r="S312" s="106"/>
      <c r="T312" s="106"/>
      <c r="U312" s="106"/>
      <c r="V312" s="106"/>
      <c r="W312" s="106"/>
      <c r="X312" s="106"/>
      <c r="Y312" s="106"/>
      <c r="Z312" s="106"/>
    </row>
    <row r="313" spans="1:26" ht="16">
      <c r="A313" s="695"/>
      <c r="B313" s="122"/>
      <c r="C313" s="123" t="s">
        <v>3764</v>
      </c>
      <c r="D313" s="696">
        <v>2</v>
      </c>
      <c r="E313" s="124" t="s">
        <v>469</v>
      </c>
      <c r="F313" s="123" t="s">
        <v>938</v>
      </c>
      <c r="G313" s="127"/>
      <c r="H313" s="105"/>
      <c r="I313" s="688"/>
      <c r="J313" s="105"/>
      <c r="K313" s="105"/>
      <c r="L313" s="105"/>
      <c r="M313" s="319"/>
      <c r="N313" s="319"/>
      <c r="O313" s="319"/>
      <c r="P313" s="319"/>
      <c r="Q313" s="319"/>
      <c r="R313" s="106"/>
      <c r="S313" s="106"/>
      <c r="T313" s="106"/>
      <c r="U313" s="106"/>
      <c r="V313" s="106"/>
      <c r="W313" s="106"/>
      <c r="X313" s="106"/>
      <c r="Y313" s="106"/>
      <c r="Z313" s="106"/>
    </row>
    <row r="314" spans="1:26" ht="64">
      <c r="A314" s="695" t="s">
        <v>939</v>
      </c>
      <c r="B314" s="122" t="s">
        <v>940</v>
      </c>
      <c r="C314" s="150" t="s">
        <v>3765</v>
      </c>
      <c r="D314" s="696">
        <v>2</v>
      </c>
      <c r="E314" s="124" t="s">
        <v>469</v>
      </c>
      <c r="F314" s="150" t="s">
        <v>3766</v>
      </c>
      <c r="G314" s="127"/>
      <c r="H314" s="105"/>
      <c r="I314" s="105"/>
      <c r="J314" s="105"/>
      <c r="K314" s="105"/>
      <c r="L314" s="105"/>
      <c r="M314" s="319"/>
      <c r="N314" s="319"/>
      <c r="O314" s="319"/>
      <c r="P314" s="319"/>
      <c r="Q314" s="319"/>
      <c r="R314" s="106"/>
      <c r="S314" s="106"/>
      <c r="T314" s="106"/>
      <c r="U314" s="106"/>
      <c r="V314" s="106"/>
      <c r="W314" s="106"/>
      <c r="X314" s="106"/>
      <c r="Y314" s="106"/>
      <c r="Z314" s="106"/>
    </row>
    <row r="315" spans="1:26" ht="48">
      <c r="A315" s="695" t="s">
        <v>2157</v>
      </c>
      <c r="B315" s="122" t="s">
        <v>942</v>
      </c>
      <c r="C315" s="123" t="s">
        <v>2158</v>
      </c>
      <c r="D315" s="696">
        <v>2</v>
      </c>
      <c r="E315" s="124" t="s">
        <v>469</v>
      </c>
      <c r="F315" s="150" t="s">
        <v>3767</v>
      </c>
      <c r="G315" s="127"/>
      <c r="H315" s="105"/>
      <c r="I315" s="688"/>
      <c r="J315" s="105"/>
      <c r="K315" s="105"/>
      <c r="L315" s="105"/>
      <c r="M315" s="319"/>
      <c r="N315" s="319"/>
      <c r="O315" s="319"/>
      <c r="P315" s="319"/>
      <c r="Q315" s="319"/>
      <c r="R315" s="106"/>
      <c r="S315" s="106"/>
      <c r="T315" s="106"/>
      <c r="U315" s="106"/>
      <c r="V315" s="106"/>
      <c r="W315" s="106"/>
      <c r="X315" s="106"/>
      <c r="Y315" s="106"/>
      <c r="Z315" s="106"/>
    </row>
    <row r="316" spans="1:26" ht="34">
      <c r="A316" s="695" t="s">
        <v>944</v>
      </c>
      <c r="B316" s="122" t="s">
        <v>945</v>
      </c>
      <c r="C316" s="123" t="s">
        <v>946</v>
      </c>
      <c r="D316" s="696">
        <v>2</v>
      </c>
      <c r="E316" s="124" t="s">
        <v>469</v>
      </c>
      <c r="F316" s="150" t="s">
        <v>3768</v>
      </c>
      <c r="G316" s="127"/>
      <c r="H316" s="105"/>
      <c r="I316" s="688"/>
      <c r="J316" s="105"/>
      <c r="K316" s="105"/>
      <c r="L316" s="105"/>
      <c r="M316" s="319"/>
      <c r="N316" s="319"/>
      <c r="O316" s="319"/>
      <c r="P316" s="319"/>
      <c r="Q316" s="319"/>
      <c r="R316" s="106"/>
      <c r="S316" s="106"/>
      <c r="T316" s="106"/>
      <c r="U316" s="106"/>
      <c r="V316" s="106"/>
      <c r="W316" s="106"/>
      <c r="X316" s="106"/>
      <c r="Y316" s="106"/>
      <c r="Z316" s="106"/>
    </row>
    <row r="317" spans="1:26">
      <c r="A317" s="695" t="s">
        <v>236</v>
      </c>
      <c r="B317" s="1606" t="s">
        <v>90</v>
      </c>
      <c r="C317" s="1570"/>
      <c r="D317" s="1570"/>
      <c r="E317" s="1570"/>
      <c r="F317" s="1570"/>
      <c r="G317" s="1573"/>
      <c r="H317" s="617"/>
      <c r="I317" s="688">
        <f>SUM(D318:D319)</f>
        <v>4</v>
      </c>
      <c r="J317" s="105">
        <f>COUNT(D318:D319)*2</f>
        <v>4</v>
      </c>
      <c r="K317" s="105"/>
      <c r="L317" s="105"/>
      <c r="M317" s="319"/>
      <c r="N317" s="319"/>
      <c r="O317" s="319"/>
      <c r="P317" s="319"/>
      <c r="Q317" s="319"/>
      <c r="R317" s="106"/>
      <c r="S317" s="106"/>
      <c r="T317" s="106"/>
      <c r="U317" s="106"/>
      <c r="V317" s="106"/>
      <c r="W317" s="106"/>
      <c r="X317" s="106"/>
      <c r="Y317" s="106"/>
      <c r="Z317" s="106"/>
    </row>
    <row r="318" spans="1:26" ht="51">
      <c r="A318" s="695" t="s">
        <v>2159</v>
      </c>
      <c r="B318" s="122" t="s">
        <v>948</v>
      </c>
      <c r="C318" s="150" t="s">
        <v>949</v>
      </c>
      <c r="D318" s="696">
        <v>2</v>
      </c>
      <c r="E318" s="124" t="s">
        <v>506</v>
      </c>
      <c r="F318" s="123"/>
      <c r="G318" s="127"/>
      <c r="H318" s="105"/>
      <c r="I318" s="688"/>
      <c r="J318" s="105"/>
      <c r="K318" s="105"/>
      <c r="L318" s="105"/>
      <c r="M318" s="319"/>
      <c r="N318" s="319"/>
      <c r="O318" s="319"/>
      <c r="P318" s="319"/>
      <c r="Q318" s="319"/>
      <c r="R318" s="106"/>
      <c r="S318" s="106"/>
      <c r="T318" s="106"/>
      <c r="U318" s="106"/>
      <c r="V318" s="106"/>
      <c r="W318" s="106"/>
      <c r="X318" s="106"/>
      <c r="Y318" s="106"/>
      <c r="Z318" s="106"/>
    </row>
    <row r="319" spans="1:26" ht="34">
      <c r="A319" s="695" t="s">
        <v>2160</v>
      </c>
      <c r="B319" s="122" t="s">
        <v>951</v>
      </c>
      <c r="C319" s="123" t="s">
        <v>2161</v>
      </c>
      <c r="D319" s="696">
        <v>2</v>
      </c>
      <c r="E319" s="124" t="s">
        <v>506</v>
      </c>
      <c r="F319" s="123" t="s">
        <v>3769</v>
      </c>
      <c r="G319" s="127"/>
      <c r="H319" s="105"/>
      <c r="I319" s="688"/>
      <c r="J319" s="105"/>
      <c r="K319" s="105"/>
      <c r="L319" s="105"/>
      <c r="M319" s="319"/>
      <c r="N319" s="319"/>
      <c r="O319" s="319"/>
      <c r="P319" s="319"/>
      <c r="Q319" s="319"/>
      <c r="R319" s="106"/>
      <c r="S319" s="106"/>
      <c r="T319" s="106"/>
      <c r="U319" s="106"/>
      <c r="V319" s="106"/>
      <c r="W319" s="106"/>
      <c r="X319" s="106"/>
      <c r="Y319" s="106"/>
      <c r="Z319" s="106"/>
    </row>
    <row r="320" spans="1:26" ht="30" hidden="1" customHeight="1">
      <c r="A320" s="310" t="s">
        <v>2162</v>
      </c>
      <c r="B320" s="492" t="s">
        <v>956</v>
      </c>
      <c r="C320" s="141"/>
      <c r="D320" s="141"/>
      <c r="E320" s="141"/>
      <c r="F320" s="150"/>
      <c r="G320" s="127"/>
      <c r="H320" s="105"/>
      <c r="I320" s="105"/>
      <c r="J320" s="105"/>
      <c r="K320" s="105"/>
      <c r="L320" s="105"/>
      <c r="M320" s="106"/>
      <c r="N320" s="106"/>
      <c r="O320" s="106"/>
      <c r="P320" s="106"/>
      <c r="Q320" s="106"/>
      <c r="R320" s="106"/>
      <c r="S320" s="106"/>
      <c r="T320" s="106"/>
      <c r="U320" s="106"/>
      <c r="V320" s="106"/>
      <c r="W320" s="106"/>
      <c r="X320" s="106"/>
      <c r="Y320" s="106"/>
      <c r="Z320" s="106"/>
    </row>
    <row r="321" spans="1:26">
      <c r="A321" s="695" t="s">
        <v>91</v>
      </c>
      <c r="B321" s="1606" t="s">
        <v>92</v>
      </c>
      <c r="C321" s="1570"/>
      <c r="D321" s="1570"/>
      <c r="E321" s="1570"/>
      <c r="F321" s="1570"/>
      <c r="G321" s="1573"/>
      <c r="H321" s="617"/>
      <c r="I321" s="688">
        <f>SUM(D322)</f>
        <v>2</v>
      </c>
      <c r="J321" s="105">
        <f>COUNT(D322)*2</f>
        <v>2</v>
      </c>
      <c r="K321" s="105"/>
      <c r="L321" s="105"/>
      <c r="M321" s="319"/>
      <c r="N321" s="319"/>
      <c r="O321" s="319"/>
      <c r="P321" s="319"/>
      <c r="Q321" s="319"/>
      <c r="R321" s="106"/>
      <c r="S321" s="106"/>
      <c r="T321" s="106"/>
      <c r="U321" s="106"/>
      <c r="V321" s="106"/>
      <c r="W321" s="106"/>
      <c r="X321" s="106"/>
      <c r="Y321" s="106"/>
      <c r="Z321" s="106"/>
    </row>
    <row r="322" spans="1:26" ht="64">
      <c r="A322" s="695" t="s">
        <v>960</v>
      </c>
      <c r="B322" s="122" t="s">
        <v>961</v>
      </c>
      <c r="C322" s="150" t="s">
        <v>2163</v>
      </c>
      <c r="D322" s="696">
        <v>2</v>
      </c>
      <c r="E322" s="124" t="s">
        <v>611</v>
      </c>
      <c r="F322" s="150" t="s">
        <v>3770</v>
      </c>
      <c r="G322" s="127"/>
      <c r="H322" s="105"/>
      <c r="I322" s="688"/>
      <c r="J322" s="105"/>
      <c r="K322" s="105"/>
      <c r="L322" s="105"/>
      <c r="M322" s="319"/>
      <c r="N322" s="319"/>
      <c r="O322" s="319"/>
      <c r="P322" s="319"/>
      <c r="Q322" s="319"/>
      <c r="R322" s="106"/>
      <c r="S322" s="106"/>
      <c r="T322" s="106"/>
      <c r="U322" s="106"/>
      <c r="V322" s="106"/>
      <c r="W322" s="106"/>
      <c r="X322" s="106"/>
      <c r="Y322" s="106"/>
      <c r="Z322" s="106"/>
    </row>
    <row r="323" spans="1:26" ht="31.5" hidden="1" customHeight="1">
      <c r="A323" s="348" t="s">
        <v>962</v>
      </c>
      <c r="B323" s="122" t="s">
        <v>963</v>
      </c>
      <c r="C323" s="141"/>
      <c r="D323" s="141"/>
      <c r="E323" s="141"/>
      <c r="F323" s="150"/>
      <c r="G323" s="127"/>
      <c r="H323" s="105"/>
      <c r="I323" s="105"/>
      <c r="J323" s="105"/>
      <c r="K323" s="105"/>
      <c r="L323" s="105"/>
      <c r="M323" s="106"/>
      <c r="N323" s="106"/>
      <c r="O323" s="106"/>
      <c r="P323" s="106"/>
      <c r="Q323" s="106"/>
      <c r="R323" s="106"/>
      <c r="S323" s="106"/>
      <c r="T323" s="106"/>
      <c r="U323" s="106"/>
      <c r="V323" s="106"/>
      <c r="W323" s="106"/>
      <c r="X323" s="106"/>
      <c r="Y323" s="106"/>
      <c r="Z323" s="106"/>
    </row>
    <row r="324" spans="1:26" ht="45" hidden="1" customHeight="1">
      <c r="A324" s="348" t="s">
        <v>964</v>
      </c>
      <c r="B324" s="150" t="s">
        <v>965</v>
      </c>
      <c r="C324" s="141"/>
      <c r="D324" s="141"/>
      <c r="E324" s="141"/>
      <c r="F324" s="150"/>
      <c r="G324" s="127"/>
      <c r="H324" s="105"/>
      <c r="I324" s="105"/>
      <c r="J324" s="105"/>
      <c r="K324" s="105"/>
      <c r="L324" s="105"/>
      <c r="M324" s="106"/>
      <c r="N324" s="106"/>
      <c r="O324" s="106"/>
      <c r="P324" s="106"/>
      <c r="Q324" s="106"/>
      <c r="R324" s="106"/>
      <c r="S324" s="106"/>
      <c r="T324" s="106"/>
      <c r="U324" s="106"/>
      <c r="V324" s="106"/>
      <c r="W324" s="106"/>
      <c r="X324" s="106"/>
      <c r="Y324" s="106"/>
      <c r="Z324" s="106"/>
    </row>
    <row r="325" spans="1:26">
      <c r="A325" s="695" t="s">
        <v>238</v>
      </c>
      <c r="B325" s="1606" t="s">
        <v>94</v>
      </c>
      <c r="C325" s="1570"/>
      <c r="D325" s="1570"/>
      <c r="E325" s="1570"/>
      <c r="F325" s="1570"/>
      <c r="G325" s="1573"/>
      <c r="H325" s="617"/>
      <c r="I325" s="688">
        <f>SUM(D326:D327)</f>
        <v>4</v>
      </c>
      <c r="J325" s="105">
        <f>COUNT(D326:D327)*2</f>
        <v>4</v>
      </c>
      <c r="K325" s="105"/>
      <c r="L325" s="105"/>
      <c r="M325" s="319"/>
      <c r="N325" s="319"/>
      <c r="O325" s="319"/>
      <c r="P325" s="319"/>
      <c r="Q325" s="319"/>
      <c r="R325" s="106"/>
      <c r="S325" s="106"/>
      <c r="T325" s="106"/>
      <c r="U325" s="106"/>
      <c r="V325" s="106"/>
      <c r="W325" s="106"/>
      <c r="X325" s="106"/>
      <c r="Y325" s="106"/>
      <c r="Z325" s="106"/>
    </row>
    <row r="326" spans="1:26" ht="32">
      <c r="A326" s="695" t="s">
        <v>2164</v>
      </c>
      <c r="B326" s="122" t="s">
        <v>2165</v>
      </c>
      <c r="C326" s="123" t="s">
        <v>2166</v>
      </c>
      <c r="D326" s="696">
        <v>2</v>
      </c>
      <c r="E326" s="124" t="s">
        <v>730</v>
      </c>
      <c r="F326" s="150" t="s">
        <v>3771</v>
      </c>
      <c r="G326" s="127"/>
      <c r="H326" s="105"/>
      <c r="I326" s="688"/>
      <c r="J326" s="105"/>
      <c r="K326" s="105"/>
      <c r="L326" s="105"/>
      <c r="M326" s="319"/>
      <c r="N326" s="319"/>
      <c r="O326" s="319"/>
      <c r="P326" s="319"/>
      <c r="Q326" s="319"/>
      <c r="R326" s="106"/>
      <c r="S326" s="106"/>
      <c r="T326" s="106"/>
      <c r="U326" s="106"/>
      <c r="V326" s="106"/>
      <c r="W326" s="106"/>
      <c r="X326" s="106"/>
      <c r="Y326" s="106"/>
      <c r="Z326" s="106"/>
    </row>
    <row r="327" spans="1:26" ht="34">
      <c r="A327" s="695" t="s">
        <v>2167</v>
      </c>
      <c r="B327" s="122" t="s">
        <v>970</v>
      </c>
      <c r="C327" s="150" t="s">
        <v>3772</v>
      </c>
      <c r="D327" s="696">
        <v>2</v>
      </c>
      <c r="E327" s="124" t="s">
        <v>730</v>
      </c>
      <c r="F327" s="150" t="s">
        <v>3773</v>
      </c>
      <c r="G327" s="127"/>
      <c r="H327" s="105"/>
      <c r="I327" s="105"/>
      <c r="J327" s="105"/>
      <c r="K327" s="105"/>
      <c r="L327" s="105"/>
      <c r="M327" s="319"/>
      <c r="N327" s="319"/>
      <c r="O327" s="319"/>
      <c r="P327" s="319"/>
      <c r="Q327" s="319"/>
      <c r="R327" s="106"/>
      <c r="S327" s="106"/>
      <c r="T327" s="106"/>
      <c r="U327" s="106"/>
      <c r="V327" s="106"/>
      <c r="W327" s="106"/>
      <c r="X327" s="106"/>
      <c r="Y327" s="106"/>
      <c r="Z327" s="106"/>
    </row>
    <row r="328" spans="1:26" ht="30" hidden="1" customHeight="1">
      <c r="A328" s="310" t="s">
        <v>972</v>
      </c>
      <c r="B328" s="150" t="s">
        <v>973</v>
      </c>
      <c r="C328" s="141"/>
      <c r="D328" s="141"/>
      <c r="E328" s="141"/>
      <c r="F328" s="150"/>
      <c r="G328" s="127"/>
      <c r="H328" s="105"/>
      <c r="I328" s="105"/>
      <c r="J328" s="105"/>
      <c r="K328" s="105"/>
      <c r="L328" s="105"/>
      <c r="M328" s="106"/>
      <c r="N328" s="106"/>
      <c r="O328" s="106"/>
      <c r="P328" s="106"/>
      <c r="Q328" s="106"/>
      <c r="R328" s="106"/>
      <c r="S328" s="106"/>
      <c r="T328" s="106"/>
      <c r="U328" s="106"/>
      <c r="V328" s="106"/>
      <c r="W328" s="106"/>
      <c r="X328" s="106"/>
      <c r="Y328" s="106"/>
      <c r="Z328" s="106"/>
    </row>
    <row r="329" spans="1:26" ht="39.75" hidden="1" customHeight="1">
      <c r="A329" s="349" t="s">
        <v>95</v>
      </c>
      <c r="B329" s="324" t="s">
        <v>96</v>
      </c>
      <c r="C329" s="325"/>
      <c r="D329" s="325"/>
      <c r="E329" s="325"/>
      <c r="F329" s="325"/>
      <c r="G329" s="728"/>
      <c r="H329" s="617"/>
      <c r="I329" s="105"/>
      <c r="J329" s="105"/>
      <c r="K329" s="105"/>
      <c r="L329" s="105"/>
      <c r="M329" s="106"/>
      <c r="N329" s="106"/>
      <c r="O329" s="106"/>
      <c r="P329" s="106"/>
      <c r="Q329" s="106"/>
      <c r="R329" s="106"/>
      <c r="S329" s="106"/>
      <c r="T329" s="106"/>
      <c r="U329" s="106"/>
      <c r="V329" s="106"/>
      <c r="W329" s="106"/>
      <c r="X329" s="106"/>
      <c r="Y329" s="106"/>
      <c r="Z329" s="106"/>
    </row>
    <row r="330" spans="1:26" ht="63" hidden="1" customHeight="1">
      <c r="A330" s="310" t="s">
        <v>975</v>
      </c>
      <c r="B330" s="122" t="s">
        <v>976</v>
      </c>
      <c r="C330" s="141"/>
      <c r="D330" s="141"/>
      <c r="E330" s="141"/>
      <c r="F330" s="150"/>
      <c r="G330" s="127"/>
      <c r="H330" s="105"/>
      <c r="I330" s="105"/>
      <c r="J330" s="105"/>
      <c r="K330" s="105"/>
      <c r="L330" s="105"/>
      <c r="M330" s="106"/>
      <c r="N330" s="106"/>
      <c r="O330" s="106"/>
      <c r="P330" s="106"/>
      <c r="Q330" s="106"/>
      <c r="R330" s="106"/>
      <c r="S330" s="106"/>
      <c r="T330" s="106"/>
      <c r="U330" s="106"/>
      <c r="V330" s="106"/>
      <c r="W330" s="106"/>
      <c r="X330" s="106"/>
      <c r="Y330" s="106"/>
      <c r="Z330" s="106"/>
    </row>
    <row r="331" spans="1:26" ht="52.5" hidden="1" customHeight="1">
      <c r="A331" s="310" t="s">
        <v>977</v>
      </c>
      <c r="B331" s="122" t="s">
        <v>978</v>
      </c>
      <c r="C331" s="141"/>
      <c r="D331" s="141"/>
      <c r="E331" s="141"/>
      <c r="F331" s="150"/>
      <c r="G331" s="127"/>
      <c r="H331" s="105"/>
      <c r="I331" s="105"/>
      <c r="J331" s="105"/>
      <c r="K331" s="105"/>
      <c r="L331" s="105"/>
      <c r="M331" s="106"/>
      <c r="N331" s="106"/>
      <c r="O331" s="106"/>
      <c r="P331" s="106"/>
      <c r="Q331" s="106"/>
      <c r="R331" s="106"/>
      <c r="S331" s="106"/>
      <c r="T331" s="106"/>
      <c r="U331" s="106"/>
      <c r="V331" s="106"/>
      <c r="W331" s="106"/>
      <c r="X331" s="106"/>
      <c r="Y331" s="106"/>
      <c r="Z331" s="106"/>
    </row>
    <row r="332" spans="1:26" ht="28.5" hidden="1" customHeight="1">
      <c r="A332" s="350" t="s">
        <v>97</v>
      </c>
      <c r="B332" s="324" t="s">
        <v>98</v>
      </c>
      <c r="C332" s="325"/>
      <c r="D332" s="325"/>
      <c r="E332" s="325"/>
      <c r="F332" s="325"/>
      <c r="G332" s="728"/>
      <c r="H332" s="617"/>
      <c r="I332" s="105"/>
      <c r="J332" s="105"/>
      <c r="K332" s="105"/>
      <c r="L332" s="105"/>
      <c r="M332" s="106"/>
      <c r="N332" s="106"/>
      <c r="O332" s="106"/>
      <c r="P332" s="106"/>
      <c r="Q332" s="106"/>
      <c r="R332" s="106"/>
      <c r="S332" s="106"/>
      <c r="T332" s="106"/>
      <c r="U332" s="106"/>
      <c r="V332" s="106"/>
      <c r="W332" s="106"/>
      <c r="X332" s="106"/>
      <c r="Y332" s="106"/>
      <c r="Z332" s="106"/>
    </row>
    <row r="333" spans="1:26" ht="42" hidden="1" customHeight="1">
      <c r="A333" s="310" t="s">
        <v>979</v>
      </c>
      <c r="B333" s="122" t="s">
        <v>980</v>
      </c>
      <c r="C333" s="141"/>
      <c r="D333" s="141"/>
      <c r="E333" s="141"/>
      <c r="F333" s="150"/>
      <c r="G333" s="127"/>
      <c r="H333" s="105"/>
      <c r="I333" s="105"/>
      <c r="J333" s="105"/>
      <c r="K333" s="105"/>
      <c r="L333" s="105"/>
      <c r="M333" s="106"/>
      <c r="N333" s="106"/>
      <c r="O333" s="106"/>
      <c r="P333" s="106"/>
      <c r="Q333" s="106"/>
      <c r="R333" s="106"/>
      <c r="S333" s="106"/>
      <c r="T333" s="106"/>
      <c r="U333" s="106"/>
      <c r="V333" s="106"/>
      <c r="W333" s="106"/>
      <c r="X333" s="106"/>
      <c r="Y333" s="106"/>
      <c r="Z333" s="106"/>
    </row>
    <row r="334" spans="1:26" ht="87.75" hidden="1" customHeight="1">
      <c r="A334" s="310" t="s">
        <v>981</v>
      </c>
      <c r="B334" s="122" t="s">
        <v>982</v>
      </c>
      <c r="C334" s="141"/>
      <c r="D334" s="141"/>
      <c r="E334" s="141"/>
      <c r="F334" s="150"/>
      <c r="G334" s="127"/>
      <c r="H334" s="105"/>
      <c r="I334" s="105"/>
      <c r="J334" s="105"/>
      <c r="K334" s="105"/>
      <c r="L334" s="105"/>
      <c r="M334" s="106"/>
      <c r="N334" s="106"/>
      <c r="O334" s="106"/>
      <c r="P334" s="106"/>
      <c r="Q334" s="106"/>
      <c r="R334" s="106"/>
      <c r="S334" s="106"/>
      <c r="T334" s="106"/>
      <c r="U334" s="106"/>
      <c r="V334" s="106"/>
      <c r="W334" s="106"/>
      <c r="X334" s="106"/>
      <c r="Y334" s="106"/>
      <c r="Z334" s="106"/>
    </row>
    <row r="335" spans="1:26">
      <c r="A335" s="695" t="s">
        <v>2168</v>
      </c>
      <c r="B335" s="1606" t="s">
        <v>100</v>
      </c>
      <c r="C335" s="1570"/>
      <c r="D335" s="1570"/>
      <c r="E335" s="1570"/>
      <c r="F335" s="1570"/>
      <c r="G335" s="1573"/>
      <c r="H335" s="617"/>
      <c r="I335" s="105">
        <f>SUM(D337:D340)</f>
        <v>8</v>
      </c>
      <c r="J335" s="105">
        <f>COUNT(D337:D340)*2</f>
        <v>8</v>
      </c>
      <c r="K335" s="105"/>
      <c r="L335" s="105"/>
      <c r="M335" s="319"/>
      <c r="N335" s="319"/>
      <c r="O335" s="319"/>
      <c r="P335" s="319"/>
      <c r="Q335" s="319"/>
      <c r="R335" s="106"/>
      <c r="S335" s="106"/>
      <c r="T335" s="106"/>
      <c r="U335" s="106"/>
      <c r="V335" s="106"/>
      <c r="W335" s="106"/>
      <c r="X335" s="106"/>
      <c r="Y335" s="106"/>
      <c r="Z335" s="106"/>
    </row>
    <row r="336" spans="1:26" ht="31.5" hidden="1" customHeight="1">
      <c r="A336" s="310" t="s">
        <v>2169</v>
      </c>
      <c r="B336" s="122" t="s">
        <v>984</v>
      </c>
      <c r="C336" s="141"/>
      <c r="D336" s="141"/>
      <c r="E336" s="141"/>
      <c r="F336" s="150"/>
      <c r="G336" s="127"/>
      <c r="H336" s="105"/>
      <c r="I336" s="582"/>
      <c r="J336" s="105"/>
      <c r="K336" s="105"/>
      <c r="L336" s="105"/>
      <c r="M336" s="106"/>
      <c r="N336" s="106"/>
      <c r="O336" s="106"/>
      <c r="P336" s="106"/>
      <c r="Q336" s="106"/>
      <c r="R336" s="106"/>
      <c r="S336" s="106"/>
      <c r="T336" s="106"/>
      <c r="U336" s="106"/>
      <c r="V336" s="106"/>
      <c r="W336" s="106"/>
      <c r="X336" s="106"/>
      <c r="Y336" s="106"/>
      <c r="Z336" s="106"/>
    </row>
    <row r="337" spans="1:26" ht="160">
      <c r="A337" s="695" t="s">
        <v>986</v>
      </c>
      <c r="B337" s="122" t="s">
        <v>987</v>
      </c>
      <c r="C337" s="729" t="s">
        <v>3774</v>
      </c>
      <c r="D337" s="696">
        <v>2</v>
      </c>
      <c r="E337" s="124" t="s">
        <v>857</v>
      </c>
      <c r="F337" s="150" t="s">
        <v>3775</v>
      </c>
      <c r="G337" s="127"/>
      <c r="H337" s="105"/>
      <c r="I337" s="105"/>
      <c r="J337" s="105"/>
      <c r="K337" s="105"/>
      <c r="L337" s="105"/>
      <c r="M337" s="319"/>
      <c r="N337" s="319"/>
      <c r="O337" s="319"/>
      <c r="P337" s="319"/>
      <c r="Q337" s="319"/>
      <c r="R337" s="106"/>
      <c r="S337" s="106"/>
      <c r="T337" s="106"/>
      <c r="U337" s="106"/>
      <c r="V337" s="106"/>
      <c r="W337" s="106"/>
      <c r="X337" s="106"/>
      <c r="Y337" s="106"/>
      <c r="Z337" s="106"/>
    </row>
    <row r="338" spans="1:26" ht="176">
      <c r="A338" s="695"/>
      <c r="B338" s="122"/>
      <c r="C338" s="123" t="s">
        <v>3776</v>
      </c>
      <c r="D338" s="696">
        <v>2</v>
      </c>
      <c r="E338" s="124" t="s">
        <v>857</v>
      </c>
      <c r="F338" s="150" t="s">
        <v>3777</v>
      </c>
      <c r="G338" s="127"/>
      <c r="H338" s="105"/>
      <c r="I338" s="105"/>
      <c r="J338" s="105"/>
      <c r="K338" s="105"/>
      <c r="L338" s="105"/>
      <c r="M338" s="319"/>
      <c r="N338" s="319"/>
      <c r="O338" s="319"/>
      <c r="P338" s="319"/>
      <c r="Q338" s="319"/>
      <c r="R338" s="106"/>
      <c r="S338" s="106"/>
      <c r="T338" s="106"/>
      <c r="U338" s="106"/>
      <c r="V338" s="106"/>
      <c r="W338" s="106"/>
      <c r="X338" s="106"/>
      <c r="Y338" s="106"/>
      <c r="Z338" s="106"/>
    </row>
    <row r="339" spans="1:26" ht="16">
      <c r="A339" s="695"/>
      <c r="B339" s="122"/>
      <c r="C339" s="730" t="s">
        <v>3778</v>
      </c>
      <c r="D339" s="696">
        <v>2</v>
      </c>
      <c r="E339" s="124" t="s">
        <v>857</v>
      </c>
      <c r="F339" s="150"/>
      <c r="G339" s="127"/>
      <c r="H339" s="105"/>
      <c r="I339" s="105"/>
      <c r="J339" s="105"/>
      <c r="K339" s="105"/>
      <c r="L339" s="105"/>
      <c r="M339" s="319"/>
      <c r="N339" s="319"/>
      <c r="O339" s="319"/>
      <c r="P339" s="319"/>
      <c r="Q339" s="319"/>
      <c r="R339" s="106"/>
      <c r="S339" s="106"/>
      <c r="T339" s="106"/>
      <c r="U339" s="106"/>
      <c r="V339" s="106"/>
      <c r="W339" s="106"/>
      <c r="X339" s="106"/>
      <c r="Y339" s="106"/>
      <c r="Z339" s="106"/>
    </row>
    <row r="340" spans="1:26" ht="51">
      <c r="A340" s="695" t="s">
        <v>2170</v>
      </c>
      <c r="B340" s="491" t="s">
        <v>989</v>
      </c>
      <c r="C340" s="491" t="s">
        <v>3779</v>
      </c>
      <c r="D340" s="696">
        <v>2</v>
      </c>
      <c r="E340" s="731" t="s">
        <v>553</v>
      </c>
      <c r="F340" s="491"/>
      <c r="G340" s="127"/>
      <c r="H340" s="105"/>
      <c r="I340" s="105"/>
      <c r="J340" s="105"/>
      <c r="K340" s="105"/>
      <c r="L340" s="105"/>
      <c r="M340" s="319"/>
      <c r="N340" s="319"/>
      <c r="O340" s="319"/>
      <c r="P340" s="319"/>
      <c r="Q340" s="319"/>
      <c r="R340" s="106"/>
      <c r="S340" s="106"/>
      <c r="T340" s="106"/>
      <c r="U340" s="106"/>
      <c r="V340" s="106"/>
      <c r="W340" s="106"/>
      <c r="X340" s="106"/>
      <c r="Y340" s="106"/>
      <c r="Z340" s="106"/>
    </row>
    <row r="341" spans="1:26">
      <c r="A341" s="695" t="s">
        <v>239</v>
      </c>
      <c r="B341" s="1606" t="s">
        <v>102</v>
      </c>
      <c r="C341" s="1570"/>
      <c r="D341" s="1570"/>
      <c r="E341" s="1570"/>
      <c r="F341" s="1570"/>
      <c r="G341" s="1573"/>
      <c r="H341" s="617"/>
      <c r="I341" s="688">
        <f>SUM(D343:D345)</f>
        <v>6</v>
      </c>
      <c r="J341" s="105">
        <f>COUNT(D343:D345)*2</f>
        <v>6</v>
      </c>
      <c r="K341" s="105"/>
      <c r="L341" s="105"/>
      <c r="M341" s="319"/>
      <c r="N341" s="319"/>
      <c r="O341" s="319"/>
      <c r="P341" s="319"/>
      <c r="Q341" s="319"/>
      <c r="R341" s="106"/>
      <c r="S341" s="106"/>
      <c r="T341" s="106"/>
      <c r="U341" s="106"/>
      <c r="V341" s="106"/>
      <c r="W341" s="106"/>
      <c r="X341" s="106"/>
      <c r="Y341" s="106"/>
      <c r="Z341" s="106"/>
    </row>
    <row r="342" spans="1:26" ht="31.5" hidden="1" customHeight="1">
      <c r="A342" s="310" t="s">
        <v>2171</v>
      </c>
      <c r="B342" s="122" t="s">
        <v>992</v>
      </c>
      <c r="C342" s="122"/>
      <c r="D342" s="141"/>
      <c r="E342" s="141"/>
      <c r="F342" s="150"/>
      <c r="G342" s="218"/>
      <c r="H342" s="688"/>
      <c r="I342" s="688"/>
      <c r="J342" s="105"/>
      <c r="K342" s="105"/>
      <c r="L342" s="105"/>
      <c r="M342" s="106"/>
      <c r="N342" s="106"/>
      <c r="O342" s="106"/>
      <c r="P342" s="106"/>
      <c r="Q342" s="106"/>
      <c r="R342" s="106"/>
      <c r="S342" s="106"/>
      <c r="T342" s="106"/>
      <c r="U342" s="106"/>
      <c r="V342" s="106"/>
      <c r="W342" s="106"/>
      <c r="X342" s="106"/>
      <c r="Y342" s="106"/>
      <c r="Z342" s="106"/>
    </row>
    <row r="343" spans="1:26" ht="34">
      <c r="A343" s="695" t="s">
        <v>2172</v>
      </c>
      <c r="B343" s="122" t="s">
        <v>995</v>
      </c>
      <c r="C343" s="150" t="s">
        <v>996</v>
      </c>
      <c r="D343" s="696">
        <v>2</v>
      </c>
      <c r="E343" s="124" t="s">
        <v>611</v>
      </c>
      <c r="F343" s="150" t="s">
        <v>3780</v>
      </c>
      <c r="G343" s="127"/>
      <c r="H343" s="105"/>
      <c r="I343" s="688"/>
      <c r="J343" s="105"/>
      <c r="K343" s="105"/>
      <c r="L343" s="105"/>
      <c r="M343" s="319"/>
      <c r="N343" s="319"/>
      <c r="O343" s="319"/>
      <c r="P343" s="319"/>
      <c r="Q343" s="319"/>
      <c r="R343" s="106"/>
      <c r="S343" s="106"/>
      <c r="T343" s="106"/>
      <c r="U343" s="106"/>
      <c r="V343" s="106"/>
      <c r="W343" s="106"/>
      <c r="X343" s="106"/>
      <c r="Y343" s="106"/>
      <c r="Z343" s="106"/>
    </row>
    <row r="344" spans="1:26" ht="16">
      <c r="A344" s="695"/>
      <c r="B344" s="122"/>
      <c r="C344" s="150" t="s">
        <v>998</v>
      </c>
      <c r="D344" s="696">
        <v>2</v>
      </c>
      <c r="E344" s="124" t="s">
        <v>549</v>
      </c>
      <c r="F344" s="150"/>
      <c r="G344" s="127"/>
      <c r="H344" s="105"/>
      <c r="I344" s="688"/>
      <c r="J344" s="105"/>
      <c r="K344" s="105"/>
      <c r="L344" s="105"/>
      <c r="M344" s="319"/>
      <c r="N344" s="319"/>
      <c r="O344" s="319"/>
      <c r="P344" s="319"/>
      <c r="Q344" s="319"/>
      <c r="R344" s="106"/>
      <c r="S344" s="106"/>
      <c r="T344" s="106"/>
      <c r="U344" s="106"/>
      <c r="V344" s="106"/>
      <c r="W344" s="106"/>
      <c r="X344" s="106"/>
      <c r="Y344" s="106"/>
      <c r="Z344" s="106"/>
    </row>
    <row r="345" spans="1:26" ht="51">
      <c r="A345" s="695" t="s">
        <v>2173</v>
      </c>
      <c r="B345" s="122" t="s">
        <v>1000</v>
      </c>
      <c r="C345" s="150" t="s">
        <v>1001</v>
      </c>
      <c r="D345" s="696">
        <v>2</v>
      </c>
      <c r="E345" s="124" t="s">
        <v>469</v>
      </c>
      <c r="F345" s="123" t="s">
        <v>3781</v>
      </c>
      <c r="G345" s="127"/>
      <c r="H345" s="105"/>
      <c r="I345" s="688"/>
      <c r="J345" s="105"/>
      <c r="K345" s="105"/>
      <c r="L345" s="105"/>
      <c r="M345" s="319"/>
      <c r="N345" s="319"/>
      <c r="O345" s="319"/>
      <c r="P345" s="319"/>
      <c r="Q345" s="319"/>
      <c r="R345" s="106"/>
      <c r="S345" s="106"/>
      <c r="T345" s="106"/>
      <c r="U345" s="106"/>
      <c r="V345" s="106"/>
      <c r="W345" s="106"/>
      <c r="X345" s="106"/>
      <c r="Y345" s="106"/>
      <c r="Z345" s="106"/>
    </row>
    <row r="346" spans="1:26">
      <c r="A346" s="695" t="s">
        <v>103</v>
      </c>
      <c r="B346" s="1606" t="s">
        <v>104</v>
      </c>
      <c r="C346" s="1570"/>
      <c r="D346" s="1570"/>
      <c r="E346" s="1570"/>
      <c r="F346" s="1570"/>
      <c r="G346" s="1573"/>
      <c r="H346" s="617"/>
      <c r="I346" s="688">
        <f>SUM(D347)</f>
        <v>2</v>
      </c>
      <c r="J346" s="105">
        <f>COUNT(D347)*2</f>
        <v>2</v>
      </c>
      <c r="K346" s="105"/>
      <c r="L346" s="105"/>
      <c r="M346" s="319"/>
      <c r="N346" s="319"/>
      <c r="O346" s="319"/>
      <c r="P346" s="319"/>
      <c r="Q346" s="319"/>
      <c r="R346" s="106"/>
      <c r="S346" s="106"/>
      <c r="T346" s="106"/>
      <c r="U346" s="106"/>
      <c r="V346" s="106"/>
      <c r="W346" s="106"/>
      <c r="X346" s="106"/>
      <c r="Y346" s="106"/>
      <c r="Z346" s="106"/>
    </row>
    <row r="347" spans="1:26" ht="48">
      <c r="A347" s="695" t="s">
        <v>1002</v>
      </c>
      <c r="B347" s="207" t="s">
        <v>1003</v>
      </c>
      <c r="C347" s="123" t="s">
        <v>1004</v>
      </c>
      <c r="D347" s="696">
        <v>2</v>
      </c>
      <c r="E347" s="124" t="s">
        <v>599</v>
      </c>
      <c r="F347" s="150" t="s">
        <v>2174</v>
      </c>
      <c r="G347" s="127"/>
      <c r="H347" s="105"/>
      <c r="I347" s="688"/>
      <c r="J347" s="105"/>
      <c r="K347" s="105"/>
      <c r="L347" s="105"/>
      <c r="M347" s="319"/>
      <c r="N347" s="319"/>
      <c r="O347" s="319"/>
      <c r="P347" s="319"/>
      <c r="Q347" s="319"/>
      <c r="R347" s="106"/>
      <c r="S347" s="106"/>
      <c r="T347" s="106"/>
      <c r="U347" s="106"/>
      <c r="V347" s="106"/>
      <c r="W347" s="106"/>
      <c r="X347" s="106"/>
      <c r="Y347" s="106"/>
      <c r="Z347" s="106"/>
    </row>
    <row r="348" spans="1:26" ht="30" hidden="1" customHeight="1">
      <c r="A348" s="310" t="s">
        <v>1006</v>
      </c>
      <c r="B348" s="207" t="s">
        <v>1007</v>
      </c>
      <c r="C348" s="141"/>
      <c r="D348" s="141"/>
      <c r="E348" s="141"/>
      <c r="F348" s="150"/>
      <c r="G348" s="127"/>
      <c r="H348" s="105"/>
      <c r="I348" s="105"/>
      <c r="J348" s="105"/>
      <c r="K348" s="105"/>
      <c r="L348" s="105"/>
      <c r="M348" s="106"/>
      <c r="N348" s="106"/>
      <c r="O348" s="106"/>
      <c r="P348" s="106"/>
      <c r="Q348" s="106"/>
      <c r="R348" s="106"/>
      <c r="S348" s="106"/>
      <c r="T348" s="106"/>
      <c r="U348" s="106"/>
      <c r="V348" s="106"/>
      <c r="W348" s="106"/>
      <c r="X348" s="106"/>
      <c r="Y348" s="106"/>
      <c r="Z348" s="106"/>
    </row>
    <row r="349" spans="1:26" ht="19">
      <c r="A349" s="695"/>
      <c r="B349" s="1716" t="s">
        <v>1008</v>
      </c>
      <c r="C349" s="1570"/>
      <c r="D349" s="1570"/>
      <c r="E349" s="1570"/>
      <c r="F349" s="1570"/>
      <c r="G349" s="1573"/>
      <c r="H349" s="692"/>
      <c r="I349" s="688">
        <f t="shared" ref="I349:J349" si="5">I350+I363+I372+I388+I391+I401+I411+I429+I443+I501</f>
        <v>232</v>
      </c>
      <c r="J349" s="688">
        <f t="shared" si="5"/>
        <v>232</v>
      </c>
      <c r="K349" s="105"/>
      <c r="L349" s="105"/>
      <c r="M349" s="319"/>
      <c r="N349" s="319"/>
      <c r="O349" s="319"/>
      <c r="P349" s="319"/>
      <c r="Q349" s="319"/>
      <c r="R349" s="106"/>
      <c r="S349" s="106"/>
      <c r="T349" s="106"/>
      <c r="U349" s="106"/>
      <c r="V349" s="106"/>
      <c r="W349" s="106"/>
      <c r="X349" s="106"/>
      <c r="Y349" s="106"/>
      <c r="Z349" s="106"/>
    </row>
    <row r="350" spans="1:26">
      <c r="A350" s="695" t="s">
        <v>241</v>
      </c>
      <c r="B350" s="1606" t="s">
        <v>107</v>
      </c>
      <c r="C350" s="1570"/>
      <c r="D350" s="1570"/>
      <c r="E350" s="1570"/>
      <c r="F350" s="1570"/>
      <c r="G350" s="1573"/>
      <c r="H350" s="617"/>
      <c r="I350" s="688">
        <f>SUM(D351:D361)</f>
        <v>22</v>
      </c>
      <c r="J350" s="105">
        <f>COUNT(D351:D361)*2</f>
        <v>22</v>
      </c>
      <c r="K350" s="105"/>
      <c r="L350" s="105"/>
      <c r="M350" s="319"/>
      <c r="N350" s="319"/>
      <c r="O350" s="319"/>
      <c r="P350" s="319"/>
      <c r="Q350" s="319"/>
      <c r="R350" s="106"/>
      <c r="S350" s="106"/>
      <c r="T350" s="106"/>
      <c r="U350" s="106"/>
      <c r="V350" s="106"/>
      <c r="W350" s="106"/>
      <c r="X350" s="106"/>
      <c r="Y350" s="106"/>
      <c r="Z350" s="106"/>
    </row>
    <row r="351" spans="1:26" ht="48">
      <c r="A351" s="695" t="s">
        <v>2175</v>
      </c>
      <c r="B351" s="122" t="s">
        <v>1010</v>
      </c>
      <c r="C351" s="150" t="s">
        <v>2826</v>
      </c>
      <c r="D351" s="696">
        <v>2</v>
      </c>
      <c r="E351" s="124" t="s">
        <v>877</v>
      </c>
      <c r="F351" s="150" t="s">
        <v>3782</v>
      </c>
      <c r="G351" s="127"/>
      <c r="H351" s="105"/>
      <c r="I351" s="688"/>
      <c r="J351" s="105"/>
      <c r="K351" s="105"/>
      <c r="L351" s="105"/>
      <c r="M351" s="319"/>
      <c r="N351" s="319"/>
      <c r="O351" s="319"/>
      <c r="P351" s="319"/>
      <c r="Q351" s="319"/>
      <c r="R351" s="106"/>
      <c r="S351" s="106"/>
      <c r="T351" s="106"/>
      <c r="U351" s="106"/>
      <c r="V351" s="106"/>
      <c r="W351" s="106"/>
      <c r="X351" s="106"/>
      <c r="Y351" s="106"/>
      <c r="Z351" s="106"/>
    </row>
    <row r="352" spans="1:26" ht="32">
      <c r="A352" s="695"/>
      <c r="B352" s="122"/>
      <c r="C352" s="123" t="s">
        <v>3783</v>
      </c>
      <c r="D352" s="696">
        <v>2</v>
      </c>
      <c r="E352" s="594" t="s">
        <v>561</v>
      </c>
      <c r="F352" s="150" t="s">
        <v>3784</v>
      </c>
      <c r="G352" s="127"/>
      <c r="H352" s="105"/>
      <c r="I352" s="688"/>
      <c r="J352" s="105"/>
      <c r="K352" s="105"/>
      <c r="L352" s="105"/>
      <c r="M352" s="319"/>
      <c r="N352" s="319"/>
      <c r="O352" s="319"/>
      <c r="P352" s="319"/>
      <c r="Q352" s="319"/>
      <c r="R352" s="106"/>
      <c r="S352" s="106"/>
      <c r="T352" s="106"/>
      <c r="U352" s="106"/>
      <c r="V352" s="106"/>
      <c r="W352" s="106"/>
      <c r="X352" s="106"/>
      <c r="Y352" s="106"/>
      <c r="Z352" s="106"/>
    </row>
    <row r="353" spans="1:26" ht="32">
      <c r="A353" s="695"/>
      <c r="B353" s="122"/>
      <c r="C353" s="123" t="s">
        <v>2179</v>
      </c>
      <c r="D353" s="696">
        <v>2</v>
      </c>
      <c r="E353" s="594" t="s">
        <v>599</v>
      </c>
      <c r="F353" s="150" t="s">
        <v>3785</v>
      </c>
      <c r="G353" s="127"/>
      <c r="H353" s="105"/>
      <c r="I353" s="688"/>
      <c r="J353" s="105"/>
      <c r="K353" s="105"/>
      <c r="L353" s="105"/>
      <c r="M353" s="319"/>
      <c r="N353" s="319"/>
      <c r="O353" s="319"/>
      <c r="P353" s="319"/>
      <c r="Q353" s="319"/>
      <c r="R353" s="106"/>
      <c r="S353" s="106"/>
      <c r="T353" s="106"/>
      <c r="U353" s="106"/>
      <c r="V353" s="106"/>
      <c r="W353" s="106"/>
      <c r="X353" s="106"/>
      <c r="Y353" s="106"/>
      <c r="Z353" s="106"/>
    </row>
    <row r="354" spans="1:26" ht="48">
      <c r="A354" s="695" t="s">
        <v>1014</v>
      </c>
      <c r="B354" s="122" t="s">
        <v>1015</v>
      </c>
      <c r="C354" s="150" t="s">
        <v>2180</v>
      </c>
      <c r="D354" s="696">
        <v>2</v>
      </c>
      <c r="E354" s="594" t="s">
        <v>469</v>
      </c>
      <c r="F354" s="123" t="s">
        <v>3786</v>
      </c>
      <c r="G354" s="127"/>
      <c r="H354" s="105"/>
      <c r="I354" s="688"/>
      <c r="J354" s="105"/>
      <c r="K354" s="105"/>
      <c r="L354" s="105"/>
      <c r="M354" s="319"/>
      <c r="N354" s="319"/>
      <c r="O354" s="319"/>
      <c r="P354" s="319"/>
      <c r="Q354" s="319"/>
      <c r="R354" s="106"/>
      <c r="S354" s="106"/>
      <c r="T354" s="106"/>
      <c r="U354" s="106"/>
      <c r="V354" s="106"/>
      <c r="W354" s="106"/>
      <c r="X354" s="106"/>
      <c r="Y354" s="106"/>
      <c r="Z354" s="106"/>
    </row>
    <row r="355" spans="1:26" ht="16">
      <c r="A355" s="695"/>
      <c r="B355" s="122"/>
      <c r="C355" s="123" t="s">
        <v>2182</v>
      </c>
      <c r="D355" s="696">
        <v>2</v>
      </c>
      <c r="E355" s="594" t="s">
        <v>877</v>
      </c>
      <c r="F355" s="150" t="s">
        <v>2183</v>
      </c>
      <c r="G355" s="127"/>
      <c r="H355" s="105"/>
      <c r="I355" s="688"/>
      <c r="J355" s="105"/>
      <c r="K355" s="105"/>
      <c r="L355" s="105"/>
      <c r="M355" s="319"/>
      <c r="N355" s="319"/>
      <c r="O355" s="319"/>
      <c r="P355" s="319"/>
      <c r="Q355" s="319"/>
      <c r="R355" s="106"/>
      <c r="S355" s="106"/>
      <c r="T355" s="106"/>
      <c r="U355" s="106"/>
      <c r="V355" s="106"/>
      <c r="W355" s="106"/>
      <c r="X355" s="106"/>
      <c r="Y355" s="106"/>
      <c r="Z355" s="106"/>
    </row>
    <row r="356" spans="1:26" ht="32">
      <c r="A356" s="695"/>
      <c r="B356" s="122"/>
      <c r="C356" s="123" t="s">
        <v>2184</v>
      </c>
      <c r="D356" s="696">
        <v>2</v>
      </c>
      <c r="E356" s="594" t="s">
        <v>504</v>
      </c>
      <c r="F356" s="150" t="s">
        <v>2185</v>
      </c>
      <c r="G356" s="127"/>
      <c r="H356" s="105"/>
      <c r="I356" s="688"/>
      <c r="J356" s="105"/>
      <c r="K356" s="105"/>
      <c r="L356" s="105"/>
      <c r="M356" s="319"/>
      <c r="N356" s="319"/>
      <c r="O356" s="319"/>
      <c r="P356" s="319"/>
      <c r="Q356" s="319"/>
      <c r="R356" s="106"/>
      <c r="S356" s="106"/>
      <c r="T356" s="106"/>
      <c r="U356" s="106"/>
      <c r="V356" s="106"/>
      <c r="W356" s="106"/>
      <c r="X356" s="106"/>
      <c r="Y356" s="106"/>
      <c r="Z356" s="106"/>
    </row>
    <row r="357" spans="1:26" ht="16">
      <c r="A357" s="695"/>
      <c r="B357" s="141"/>
      <c r="C357" s="150" t="s">
        <v>3787</v>
      </c>
      <c r="D357" s="696">
        <v>2</v>
      </c>
      <c r="E357" s="594" t="s">
        <v>504</v>
      </c>
      <c r="F357" s="123" t="s">
        <v>2187</v>
      </c>
      <c r="G357" s="127"/>
      <c r="H357" s="105"/>
      <c r="I357" s="688"/>
      <c r="J357" s="105"/>
      <c r="K357" s="105"/>
      <c r="L357" s="105"/>
      <c r="M357" s="319"/>
      <c r="N357" s="319"/>
      <c r="O357" s="319"/>
      <c r="P357" s="319"/>
      <c r="Q357" s="319"/>
      <c r="R357" s="106"/>
      <c r="S357" s="106"/>
      <c r="T357" s="106"/>
      <c r="U357" s="106"/>
      <c r="V357" s="106"/>
      <c r="W357" s="106"/>
      <c r="X357" s="106"/>
      <c r="Y357" s="106"/>
      <c r="Z357" s="106"/>
    </row>
    <row r="358" spans="1:26" ht="32">
      <c r="A358" s="695"/>
      <c r="B358" s="122"/>
      <c r="C358" s="123" t="s">
        <v>2188</v>
      </c>
      <c r="D358" s="696">
        <v>2</v>
      </c>
      <c r="E358" s="594" t="s">
        <v>469</v>
      </c>
      <c r="F358" s="150" t="s">
        <v>2189</v>
      </c>
      <c r="G358" s="127"/>
      <c r="H358" s="105"/>
      <c r="I358" s="688"/>
      <c r="J358" s="105"/>
      <c r="K358" s="105"/>
      <c r="L358" s="105"/>
      <c r="M358" s="319"/>
      <c r="N358" s="319"/>
      <c r="O358" s="319"/>
      <c r="P358" s="319"/>
      <c r="Q358" s="319"/>
      <c r="R358" s="106"/>
      <c r="S358" s="106"/>
      <c r="T358" s="106"/>
      <c r="U358" s="106"/>
      <c r="V358" s="106"/>
      <c r="W358" s="106"/>
      <c r="X358" s="106"/>
      <c r="Y358" s="106"/>
      <c r="Z358" s="106"/>
    </row>
    <row r="359" spans="1:26" ht="32">
      <c r="A359" s="695"/>
      <c r="B359" s="122"/>
      <c r="C359" s="123" t="s">
        <v>2190</v>
      </c>
      <c r="D359" s="696">
        <v>2</v>
      </c>
      <c r="E359" s="594" t="s">
        <v>891</v>
      </c>
      <c r="F359" s="150" t="s">
        <v>2191</v>
      </c>
      <c r="G359" s="127"/>
      <c r="H359" s="105"/>
      <c r="I359" s="688"/>
      <c r="J359" s="105"/>
      <c r="K359" s="105"/>
      <c r="L359" s="105"/>
      <c r="M359" s="319"/>
      <c r="N359" s="319"/>
      <c r="O359" s="319"/>
      <c r="P359" s="319"/>
      <c r="Q359" s="319"/>
      <c r="R359" s="106"/>
      <c r="S359" s="106"/>
      <c r="T359" s="106"/>
      <c r="U359" s="106"/>
      <c r="V359" s="106"/>
      <c r="W359" s="106"/>
      <c r="X359" s="106"/>
      <c r="Y359" s="106"/>
      <c r="Z359" s="106"/>
    </row>
    <row r="360" spans="1:26" ht="48">
      <c r="A360" s="695" t="s">
        <v>2192</v>
      </c>
      <c r="B360" s="122" t="s">
        <v>1017</v>
      </c>
      <c r="C360" s="150" t="s">
        <v>2193</v>
      </c>
      <c r="D360" s="696">
        <v>2</v>
      </c>
      <c r="E360" s="124" t="s">
        <v>599</v>
      </c>
      <c r="F360" s="150" t="s">
        <v>3788</v>
      </c>
      <c r="G360" s="127"/>
      <c r="H360" s="105"/>
      <c r="I360" s="688"/>
      <c r="J360" s="105"/>
      <c r="K360" s="105"/>
      <c r="L360" s="105"/>
      <c r="M360" s="319"/>
      <c r="N360" s="319"/>
      <c r="O360" s="319"/>
      <c r="P360" s="319"/>
      <c r="Q360" s="319"/>
      <c r="R360" s="106"/>
      <c r="S360" s="106"/>
      <c r="T360" s="106"/>
      <c r="U360" s="106"/>
      <c r="V360" s="106"/>
      <c r="W360" s="106"/>
      <c r="X360" s="106"/>
      <c r="Y360" s="106"/>
      <c r="Z360" s="106"/>
    </row>
    <row r="361" spans="1:26" ht="16">
      <c r="A361" s="695"/>
      <c r="B361" s="122"/>
      <c r="C361" s="150" t="s">
        <v>2194</v>
      </c>
      <c r="D361" s="696">
        <v>2</v>
      </c>
      <c r="E361" s="124" t="s">
        <v>599</v>
      </c>
      <c r="F361" s="150" t="s">
        <v>3789</v>
      </c>
      <c r="G361" s="127"/>
      <c r="H361" s="105"/>
      <c r="I361" s="688"/>
      <c r="J361" s="105"/>
      <c r="K361" s="105"/>
      <c r="L361" s="105"/>
      <c r="M361" s="319"/>
      <c r="N361" s="319"/>
      <c r="O361" s="319"/>
      <c r="P361" s="319"/>
      <c r="Q361" s="319"/>
      <c r="R361" s="106"/>
      <c r="S361" s="106"/>
      <c r="T361" s="106"/>
      <c r="U361" s="106"/>
      <c r="V361" s="106"/>
      <c r="W361" s="106"/>
      <c r="X361" s="106"/>
      <c r="Y361" s="106"/>
      <c r="Z361" s="106"/>
    </row>
    <row r="362" spans="1:26" ht="47.25" hidden="1" customHeight="1">
      <c r="A362" s="310" t="s">
        <v>2195</v>
      </c>
      <c r="B362" s="122" t="s">
        <v>1029</v>
      </c>
      <c r="C362" s="141"/>
      <c r="D362" s="141"/>
      <c r="E362" s="141"/>
      <c r="F362" s="150"/>
      <c r="G362" s="127"/>
      <c r="H362" s="105"/>
      <c r="I362" s="105"/>
      <c r="J362" s="105"/>
      <c r="K362" s="105"/>
      <c r="L362" s="105"/>
      <c r="M362" s="106"/>
      <c r="N362" s="106"/>
      <c r="O362" s="106"/>
      <c r="P362" s="106"/>
      <c r="Q362" s="106"/>
      <c r="R362" s="106"/>
      <c r="S362" s="106"/>
      <c r="T362" s="106"/>
      <c r="U362" s="106"/>
      <c r="V362" s="106"/>
      <c r="W362" s="106"/>
      <c r="X362" s="106"/>
      <c r="Y362" s="106"/>
      <c r="Z362" s="106"/>
    </row>
    <row r="363" spans="1:26">
      <c r="A363" s="695" t="s">
        <v>242</v>
      </c>
      <c r="B363" s="1606" t="s">
        <v>109</v>
      </c>
      <c r="C363" s="1570"/>
      <c r="D363" s="1570"/>
      <c r="E363" s="1570"/>
      <c r="F363" s="1570"/>
      <c r="G363" s="1573"/>
      <c r="H363" s="617"/>
      <c r="I363" s="688">
        <f>SUM(D364:D371)</f>
        <v>16</v>
      </c>
      <c r="J363" s="105">
        <f>COUNT(D364:D371)*2</f>
        <v>16</v>
      </c>
      <c r="K363" s="105"/>
      <c r="L363" s="105"/>
      <c r="M363" s="319"/>
      <c r="N363" s="319"/>
      <c r="O363" s="319"/>
      <c r="P363" s="319"/>
      <c r="Q363" s="319"/>
      <c r="R363" s="106"/>
      <c r="S363" s="106"/>
      <c r="T363" s="106"/>
      <c r="U363" s="106"/>
      <c r="V363" s="106"/>
      <c r="W363" s="106"/>
      <c r="X363" s="106"/>
      <c r="Y363" s="106"/>
      <c r="Z363" s="106"/>
    </row>
    <row r="364" spans="1:26" ht="64">
      <c r="A364" s="695" t="s">
        <v>2196</v>
      </c>
      <c r="B364" s="122" t="s">
        <v>1032</v>
      </c>
      <c r="C364" s="123" t="s">
        <v>2197</v>
      </c>
      <c r="D364" s="696">
        <v>2</v>
      </c>
      <c r="E364" s="124" t="s">
        <v>469</v>
      </c>
      <c r="F364" s="150" t="s">
        <v>3790</v>
      </c>
      <c r="G364" s="127"/>
      <c r="H364" s="105"/>
      <c r="I364" s="688"/>
      <c r="J364" s="105"/>
      <c r="K364" s="105"/>
      <c r="L364" s="105"/>
      <c r="M364" s="319"/>
      <c r="N364" s="319"/>
      <c r="O364" s="319"/>
      <c r="P364" s="319"/>
      <c r="Q364" s="319"/>
      <c r="R364" s="106"/>
      <c r="S364" s="106"/>
      <c r="T364" s="106"/>
      <c r="U364" s="106"/>
      <c r="V364" s="106"/>
      <c r="W364" s="106"/>
      <c r="X364" s="106"/>
      <c r="Y364" s="106"/>
      <c r="Z364" s="106"/>
    </row>
    <row r="365" spans="1:26" ht="96">
      <c r="A365" s="695" t="s">
        <v>2198</v>
      </c>
      <c r="B365" s="122" t="s">
        <v>1038</v>
      </c>
      <c r="C365" s="123" t="s">
        <v>3791</v>
      </c>
      <c r="D365" s="696">
        <v>2</v>
      </c>
      <c r="E365" s="124" t="s">
        <v>504</v>
      </c>
      <c r="F365" s="150" t="s">
        <v>3792</v>
      </c>
      <c r="G365" s="127"/>
      <c r="H365" s="105"/>
      <c r="I365" s="688"/>
      <c r="J365" s="105"/>
      <c r="K365" s="105"/>
      <c r="L365" s="105"/>
      <c r="M365" s="319"/>
      <c r="N365" s="319"/>
      <c r="O365" s="319"/>
      <c r="P365" s="319"/>
      <c r="Q365" s="319"/>
      <c r="R365" s="106"/>
      <c r="S365" s="106"/>
      <c r="T365" s="106"/>
      <c r="U365" s="106"/>
      <c r="V365" s="106"/>
      <c r="W365" s="106"/>
      <c r="X365" s="106"/>
      <c r="Y365" s="106"/>
      <c r="Z365" s="106"/>
    </row>
    <row r="366" spans="1:26" ht="32">
      <c r="A366" s="695"/>
      <c r="B366" s="122"/>
      <c r="C366" s="475" t="s">
        <v>1039</v>
      </c>
      <c r="D366" s="696">
        <v>2</v>
      </c>
      <c r="E366" s="370" t="s">
        <v>599</v>
      </c>
      <c r="F366" s="720"/>
      <c r="G366" s="127"/>
      <c r="H366" s="105"/>
      <c r="I366" s="688"/>
      <c r="J366" s="105"/>
      <c r="K366" s="105"/>
      <c r="L366" s="105"/>
      <c r="M366" s="319"/>
      <c r="N366" s="319"/>
      <c r="O366" s="319"/>
      <c r="P366" s="319"/>
      <c r="Q366" s="319"/>
      <c r="R366" s="106"/>
      <c r="S366" s="106"/>
      <c r="T366" s="106"/>
      <c r="U366" s="106"/>
      <c r="V366" s="106"/>
      <c r="W366" s="106"/>
      <c r="X366" s="106"/>
      <c r="Y366" s="106"/>
      <c r="Z366" s="106"/>
    </row>
    <row r="367" spans="1:26" ht="32">
      <c r="A367" s="695"/>
      <c r="B367" s="122"/>
      <c r="C367" s="475" t="s">
        <v>1040</v>
      </c>
      <c r="D367" s="696">
        <v>2</v>
      </c>
      <c r="E367" s="370" t="s">
        <v>599</v>
      </c>
      <c r="F367" s="475" t="s">
        <v>1041</v>
      </c>
      <c r="G367" s="127"/>
      <c r="H367" s="105"/>
      <c r="I367" s="688"/>
      <c r="J367" s="105"/>
      <c r="K367" s="105"/>
      <c r="L367" s="105"/>
      <c r="M367" s="319"/>
      <c r="N367" s="319"/>
      <c r="O367" s="319"/>
      <c r="P367" s="319"/>
      <c r="Q367" s="319"/>
      <c r="R367" s="106"/>
      <c r="S367" s="106"/>
      <c r="T367" s="106"/>
      <c r="U367" s="106"/>
      <c r="V367" s="106"/>
      <c r="W367" s="106"/>
      <c r="X367" s="106"/>
      <c r="Y367" s="106"/>
      <c r="Z367" s="106"/>
    </row>
    <row r="368" spans="1:26" ht="32">
      <c r="A368" s="695"/>
      <c r="B368" s="122"/>
      <c r="C368" s="475" t="s">
        <v>1042</v>
      </c>
      <c r="D368" s="696">
        <v>2</v>
      </c>
      <c r="E368" s="370" t="s">
        <v>599</v>
      </c>
      <c r="F368" s="475" t="s">
        <v>1043</v>
      </c>
      <c r="G368" s="127"/>
      <c r="H368" s="105"/>
      <c r="I368" s="688"/>
      <c r="J368" s="105"/>
      <c r="K368" s="105"/>
      <c r="L368" s="105"/>
      <c r="M368" s="319"/>
      <c r="N368" s="319"/>
      <c r="O368" s="319"/>
      <c r="P368" s="319"/>
      <c r="Q368" s="319"/>
      <c r="R368" s="106"/>
      <c r="S368" s="106"/>
      <c r="T368" s="106"/>
      <c r="U368" s="106"/>
      <c r="V368" s="106"/>
      <c r="W368" s="106"/>
      <c r="X368" s="106"/>
      <c r="Y368" s="106"/>
      <c r="Z368" s="106"/>
    </row>
    <row r="369" spans="1:26" ht="112">
      <c r="A369" s="1547" t="s">
        <v>1044</v>
      </c>
      <c r="B369" s="733" t="s">
        <v>1045</v>
      </c>
      <c r="C369" s="475" t="s">
        <v>1048</v>
      </c>
      <c r="D369" s="696">
        <v>2</v>
      </c>
      <c r="E369" s="370" t="s">
        <v>877</v>
      </c>
      <c r="F369" s="475" t="s">
        <v>3793</v>
      </c>
      <c r="G369" s="127"/>
      <c r="H369" s="105"/>
      <c r="I369" s="688"/>
      <c r="J369" s="105"/>
      <c r="K369" s="105"/>
      <c r="L369" s="105"/>
      <c r="M369" s="319"/>
      <c r="N369" s="319"/>
      <c r="O369" s="319"/>
      <c r="P369" s="319"/>
      <c r="Q369" s="319"/>
      <c r="R369" s="106"/>
      <c r="S369" s="106"/>
      <c r="T369" s="106"/>
      <c r="U369" s="106"/>
      <c r="V369" s="106"/>
      <c r="W369" s="106"/>
      <c r="X369" s="106"/>
      <c r="Y369" s="106"/>
      <c r="Z369" s="106"/>
    </row>
    <row r="370" spans="1:26" ht="48">
      <c r="A370" s="1548"/>
      <c r="B370" s="733"/>
      <c r="C370" s="475" t="s">
        <v>1050</v>
      </c>
      <c r="D370" s="696">
        <v>2</v>
      </c>
      <c r="E370" s="370" t="s">
        <v>877</v>
      </c>
      <c r="F370" s="475" t="s">
        <v>1051</v>
      </c>
      <c r="G370" s="127"/>
      <c r="H370" s="105"/>
      <c r="I370" s="688"/>
      <c r="J370" s="105"/>
      <c r="K370" s="105"/>
      <c r="L370" s="105"/>
      <c r="M370" s="319"/>
      <c r="N370" s="319"/>
      <c r="O370" s="319"/>
      <c r="P370" s="319"/>
      <c r="Q370" s="319"/>
      <c r="R370" s="106"/>
      <c r="S370" s="106"/>
      <c r="T370" s="106"/>
      <c r="U370" s="106"/>
      <c r="V370" s="106"/>
      <c r="W370" s="106"/>
      <c r="X370" s="106"/>
      <c r="Y370" s="106"/>
      <c r="Z370" s="106"/>
    </row>
    <row r="371" spans="1:26" ht="32">
      <c r="A371" s="1548"/>
      <c r="B371" s="733"/>
      <c r="C371" s="475" t="s">
        <v>1052</v>
      </c>
      <c r="D371" s="696">
        <v>2</v>
      </c>
      <c r="E371" s="370" t="s">
        <v>599</v>
      </c>
      <c r="F371" s="475" t="s">
        <v>1053</v>
      </c>
      <c r="G371" s="127"/>
      <c r="H371" s="105"/>
      <c r="I371" s="688"/>
      <c r="J371" s="105"/>
      <c r="K371" s="105"/>
      <c r="L371" s="105"/>
      <c r="M371" s="319"/>
      <c r="N371" s="319"/>
      <c r="O371" s="319"/>
      <c r="P371" s="319"/>
      <c r="Q371" s="319"/>
      <c r="R371" s="106"/>
      <c r="S371" s="106"/>
      <c r="T371" s="106"/>
      <c r="U371" s="106"/>
      <c r="V371" s="106"/>
      <c r="W371" s="106"/>
      <c r="X371" s="106"/>
      <c r="Y371" s="106"/>
      <c r="Z371" s="106"/>
    </row>
    <row r="372" spans="1:26">
      <c r="A372" s="695" t="s">
        <v>244</v>
      </c>
      <c r="B372" s="1606" t="s">
        <v>111</v>
      </c>
      <c r="C372" s="1570"/>
      <c r="D372" s="1570"/>
      <c r="E372" s="1570"/>
      <c r="F372" s="1570"/>
      <c r="G372" s="1573"/>
      <c r="H372" s="617"/>
      <c r="I372" s="688">
        <f>SUM(D373:D381)</f>
        <v>16</v>
      </c>
      <c r="J372" s="105">
        <f>COUNT(D373:D381)*2</f>
        <v>16</v>
      </c>
      <c r="K372" s="105"/>
      <c r="L372" s="105"/>
      <c r="M372" s="319"/>
      <c r="N372" s="319"/>
      <c r="O372" s="319"/>
      <c r="P372" s="319"/>
      <c r="Q372" s="319"/>
      <c r="R372" s="106"/>
      <c r="S372" s="106"/>
      <c r="T372" s="106"/>
      <c r="U372" s="106"/>
      <c r="V372" s="106"/>
      <c r="W372" s="106"/>
      <c r="X372" s="106"/>
      <c r="Y372" s="106"/>
      <c r="Z372" s="106"/>
    </row>
    <row r="373" spans="1:26" ht="34">
      <c r="A373" s="695" t="s">
        <v>2201</v>
      </c>
      <c r="B373" s="122" t="s">
        <v>1055</v>
      </c>
      <c r="C373" s="122" t="s">
        <v>2846</v>
      </c>
      <c r="D373" s="696">
        <v>2</v>
      </c>
      <c r="E373" s="594" t="s">
        <v>599</v>
      </c>
      <c r="F373" s="150" t="s">
        <v>3794</v>
      </c>
      <c r="G373" s="127"/>
      <c r="H373" s="105"/>
      <c r="I373" s="688"/>
      <c r="J373" s="105"/>
      <c r="K373" s="105"/>
      <c r="L373" s="105"/>
      <c r="M373" s="319"/>
      <c r="N373" s="319"/>
      <c r="O373" s="319"/>
      <c r="P373" s="319"/>
      <c r="Q373" s="319"/>
      <c r="R373" s="106"/>
      <c r="S373" s="106"/>
      <c r="T373" s="106"/>
      <c r="U373" s="106"/>
      <c r="V373" s="106"/>
      <c r="W373" s="106"/>
      <c r="X373" s="106"/>
      <c r="Y373" s="106"/>
      <c r="Z373" s="106"/>
    </row>
    <row r="374" spans="1:26" ht="64">
      <c r="A374" s="695" t="s">
        <v>2203</v>
      </c>
      <c r="B374" s="150" t="s">
        <v>1060</v>
      </c>
      <c r="C374" s="122" t="s">
        <v>3795</v>
      </c>
      <c r="D374" s="696">
        <v>2</v>
      </c>
      <c r="E374" s="594" t="s">
        <v>599</v>
      </c>
      <c r="F374" s="150" t="s">
        <v>3796</v>
      </c>
      <c r="G374" s="127"/>
      <c r="H374" s="105"/>
      <c r="I374" s="688"/>
      <c r="J374" s="105"/>
      <c r="K374" s="105"/>
      <c r="L374" s="105"/>
      <c r="M374" s="319"/>
      <c r="N374" s="319"/>
      <c r="O374" s="319"/>
      <c r="P374" s="319"/>
      <c r="Q374" s="319"/>
      <c r="R374" s="106"/>
      <c r="S374" s="106"/>
      <c r="T374" s="106"/>
      <c r="U374" s="106"/>
      <c r="V374" s="106"/>
      <c r="W374" s="106"/>
      <c r="X374" s="106"/>
      <c r="Y374" s="106"/>
      <c r="Z374" s="106"/>
    </row>
    <row r="375" spans="1:26" ht="96">
      <c r="A375" s="695"/>
      <c r="B375" s="141"/>
      <c r="C375" s="122" t="s">
        <v>2206</v>
      </c>
      <c r="D375" s="696">
        <v>2</v>
      </c>
      <c r="E375" s="594" t="s">
        <v>599</v>
      </c>
      <c r="F375" s="150" t="s">
        <v>3797</v>
      </c>
      <c r="G375" s="127"/>
      <c r="H375" s="105"/>
      <c r="I375" s="688"/>
      <c r="J375" s="105"/>
      <c r="K375" s="105"/>
      <c r="L375" s="105"/>
      <c r="M375" s="319"/>
      <c r="N375" s="319"/>
      <c r="O375" s="319"/>
      <c r="P375" s="319"/>
      <c r="Q375" s="319"/>
      <c r="R375" s="106"/>
      <c r="S375" s="106"/>
      <c r="T375" s="106"/>
      <c r="U375" s="106"/>
      <c r="V375" s="106"/>
      <c r="W375" s="106"/>
      <c r="X375" s="106"/>
      <c r="Y375" s="106"/>
      <c r="Z375" s="106"/>
    </row>
    <row r="376" spans="1:26" ht="34">
      <c r="A376" s="695"/>
      <c r="B376" s="122"/>
      <c r="C376" s="122" t="s">
        <v>1067</v>
      </c>
      <c r="D376" s="696">
        <v>2</v>
      </c>
      <c r="E376" s="594" t="s">
        <v>599</v>
      </c>
      <c r="F376" s="150" t="s">
        <v>3798</v>
      </c>
      <c r="G376" s="127"/>
      <c r="H376" s="105"/>
      <c r="I376" s="688"/>
      <c r="J376" s="105"/>
      <c r="K376" s="105"/>
      <c r="L376" s="105"/>
      <c r="M376" s="319"/>
      <c r="N376" s="319"/>
      <c r="O376" s="319"/>
      <c r="P376" s="319"/>
      <c r="Q376" s="319"/>
      <c r="R376" s="106"/>
      <c r="S376" s="106"/>
      <c r="T376" s="106"/>
      <c r="U376" s="106"/>
      <c r="V376" s="106"/>
      <c r="W376" s="106"/>
      <c r="X376" s="106"/>
      <c r="Y376" s="106"/>
      <c r="Z376" s="106"/>
    </row>
    <row r="377" spans="1:26" ht="48">
      <c r="A377" s="695"/>
      <c r="B377" s="122"/>
      <c r="C377" s="122" t="s">
        <v>2207</v>
      </c>
      <c r="D377" s="696">
        <v>2</v>
      </c>
      <c r="E377" s="124" t="s">
        <v>1189</v>
      </c>
      <c r="F377" s="150" t="s">
        <v>1069</v>
      </c>
      <c r="G377" s="127"/>
      <c r="H377" s="105"/>
      <c r="I377" s="688"/>
      <c r="J377" s="105"/>
      <c r="K377" s="105"/>
      <c r="L377" s="105"/>
      <c r="M377" s="319"/>
      <c r="N377" s="319"/>
      <c r="O377" s="319"/>
      <c r="P377" s="319"/>
      <c r="Q377" s="319"/>
      <c r="R377" s="106"/>
      <c r="S377" s="106"/>
      <c r="T377" s="106"/>
      <c r="U377" s="106"/>
      <c r="V377" s="106"/>
      <c r="W377" s="106"/>
      <c r="X377" s="106"/>
      <c r="Y377" s="106"/>
      <c r="Z377" s="106"/>
    </row>
    <row r="378" spans="1:26" ht="34">
      <c r="A378" s="695"/>
      <c r="B378" s="141"/>
      <c r="C378" s="122" t="s">
        <v>2208</v>
      </c>
      <c r="D378" s="696">
        <v>2</v>
      </c>
      <c r="E378" s="124" t="s">
        <v>611</v>
      </c>
      <c r="F378" s="150"/>
      <c r="G378" s="127"/>
      <c r="H378" s="105"/>
      <c r="I378" s="688"/>
      <c r="J378" s="105"/>
      <c r="K378" s="105"/>
      <c r="L378" s="105"/>
      <c r="M378" s="319"/>
      <c r="N378" s="319"/>
      <c r="O378" s="319"/>
      <c r="P378" s="319"/>
      <c r="Q378" s="319"/>
      <c r="R378" s="106"/>
      <c r="S378" s="106"/>
      <c r="T378" s="106"/>
      <c r="U378" s="106"/>
      <c r="V378" s="106"/>
      <c r="W378" s="106"/>
      <c r="X378" s="106"/>
      <c r="Y378" s="106"/>
      <c r="Z378" s="106"/>
    </row>
    <row r="379" spans="1:26" ht="31.5" hidden="1" customHeight="1">
      <c r="A379" s="310" t="s">
        <v>2209</v>
      </c>
      <c r="B379" s="122" t="s">
        <v>1071</v>
      </c>
      <c r="C379" s="141"/>
      <c r="D379" s="141"/>
      <c r="E379" s="141"/>
      <c r="F379" s="150"/>
      <c r="G379" s="127"/>
      <c r="H379" s="105"/>
      <c r="I379" s="105"/>
      <c r="J379" s="105"/>
      <c r="K379" s="105"/>
      <c r="L379" s="105"/>
      <c r="M379" s="106"/>
      <c r="N379" s="106"/>
      <c r="O379" s="106"/>
      <c r="P379" s="106"/>
      <c r="Q379" s="106"/>
      <c r="R379" s="106"/>
      <c r="S379" s="106"/>
      <c r="T379" s="106"/>
      <c r="U379" s="106"/>
      <c r="V379" s="106"/>
      <c r="W379" s="106"/>
      <c r="X379" s="106"/>
      <c r="Y379" s="106"/>
      <c r="Z379" s="106"/>
    </row>
    <row r="380" spans="1:26" ht="64">
      <c r="A380" s="695" t="s">
        <v>1073</v>
      </c>
      <c r="B380" s="122" t="s">
        <v>1074</v>
      </c>
      <c r="C380" s="123" t="s">
        <v>2210</v>
      </c>
      <c r="D380" s="696">
        <v>2</v>
      </c>
      <c r="E380" s="124" t="s">
        <v>611</v>
      </c>
      <c r="F380" s="150" t="s">
        <v>3799</v>
      </c>
      <c r="G380" s="127"/>
      <c r="H380" s="105"/>
      <c r="I380" s="688"/>
      <c r="J380" s="105"/>
      <c r="K380" s="105"/>
      <c r="L380" s="105"/>
      <c r="M380" s="319"/>
      <c r="N380" s="319"/>
      <c r="O380" s="319"/>
      <c r="P380" s="319"/>
      <c r="Q380" s="319"/>
      <c r="R380" s="106"/>
      <c r="S380" s="106"/>
      <c r="T380" s="106"/>
      <c r="U380" s="106"/>
      <c r="V380" s="106"/>
      <c r="W380" s="106"/>
      <c r="X380" s="106"/>
      <c r="Y380" s="106"/>
      <c r="Z380" s="106"/>
    </row>
    <row r="381" spans="1:26" ht="32">
      <c r="A381" s="695"/>
      <c r="B381" s="122"/>
      <c r="C381" s="123" t="s">
        <v>2211</v>
      </c>
      <c r="D381" s="696">
        <v>2</v>
      </c>
      <c r="E381" s="124" t="s">
        <v>1189</v>
      </c>
      <c r="F381" s="150" t="s">
        <v>2212</v>
      </c>
      <c r="G381" s="127"/>
      <c r="H381" s="105"/>
      <c r="I381" s="105"/>
      <c r="J381" s="105"/>
      <c r="K381" s="105"/>
      <c r="L381" s="105"/>
      <c r="M381" s="319"/>
      <c r="N381" s="319"/>
      <c r="O381" s="319"/>
      <c r="P381" s="319"/>
      <c r="Q381" s="319"/>
      <c r="R381" s="106"/>
      <c r="S381" s="106"/>
      <c r="T381" s="106"/>
      <c r="U381" s="106"/>
      <c r="V381" s="106"/>
      <c r="W381" s="106"/>
      <c r="X381" s="106"/>
      <c r="Y381" s="106"/>
      <c r="Z381" s="106"/>
    </row>
    <row r="382" spans="1:26" ht="39.75" hidden="1" customHeight="1">
      <c r="A382" s="349" t="s">
        <v>246</v>
      </c>
      <c r="B382" s="324" t="s">
        <v>113</v>
      </c>
      <c r="C382" s="325"/>
      <c r="D382" s="325"/>
      <c r="E382" s="325"/>
      <c r="F382" s="325"/>
      <c r="G382" s="728"/>
      <c r="H382" s="617"/>
      <c r="I382" s="105"/>
      <c r="J382" s="105"/>
      <c r="K382" s="105"/>
      <c r="L382" s="105"/>
      <c r="M382" s="106"/>
      <c r="N382" s="106"/>
      <c r="O382" s="106"/>
      <c r="P382" s="106"/>
      <c r="Q382" s="106"/>
      <c r="R382" s="106"/>
      <c r="S382" s="106"/>
      <c r="T382" s="106"/>
      <c r="U382" s="106"/>
      <c r="V382" s="106"/>
      <c r="W382" s="106"/>
      <c r="X382" s="106"/>
      <c r="Y382" s="106"/>
      <c r="Z382" s="106"/>
    </row>
    <row r="383" spans="1:26" ht="31.5" hidden="1" customHeight="1">
      <c r="A383" s="310" t="s">
        <v>2213</v>
      </c>
      <c r="B383" s="122" t="s">
        <v>1076</v>
      </c>
      <c r="C383" s="141"/>
      <c r="D383" s="141"/>
      <c r="E383" s="141"/>
      <c r="F383" s="150"/>
      <c r="G383" s="127"/>
      <c r="H383" s="105"/>
      <c r="I383" s="105"/>
      <c r="J383" s="105"/>
      <c r="K383" s="105"/>
      <c r="L383" s="105"/>
      <c r="M383" s="106"/>
      <c r="N383" s="106"/>
      <c r="O383" s="106"/>
      <c r="P383" s="106"/>
      <c r="Q383" s="106"/>
      <c r="R383" s="106"/>
      <c r="S383" s="106"/>
      <c r="T383" s="106"/>
      <c r="U383" s="106"/>
      <c r="V383" s="106"/>
      <c r="W383" s="106"/>
      <c r="X383" s="106"/>
      <c r="Y383" s="106"/>
      <c r="Z383" s="106"/>
    </row>
    <row r="384" spans="1:26" ht="45" hidden="1" customHeight="1">
      <c r="A384" s="310" t="s">
        <v>2214</v>
      </c>
      <c r="B384" s="150" t="s">
        <v>1080</v>
      </c>
      <c r="C384" s="122"/>
      <c r="D384" s="141"/>
      <c r="E384" s="141"/>
      <c r="F384" s="150"/>
      <c r="G384" s="127"/>
      <c r="H384" s="105"/>
      <c r="I384" s="105"/>
      <c r="J384" s="105"/>
      <c r="K384" s="105"/>
      <c r="L384" s="105"/>
      <c r="M384" s="106"/>
      <c r="N384" s="106"/>
      <c r="O384" s="106"/>
      <c r="P384" s="106"/>
      <c r="Q384" s="106"/>
      <c r="R384" s="106"/>
      <c r="S384" s="106"/>
      <c r="T384" s="106"/>
      <c r="U384" s="106"/>
      <c r="V384" s="106"/>
      <c r="W384" s="106"/>
      <c r="X384" s="106"/>
      <c r="Y384" s="106"/>
      <c r="Z384" s="106"/>
    </row>
    <row r="385" spans="1:26" ht="31.5" hidden="1" customHeight="1">
      <c r="A385" s="310" t="s">
        <v>2215</v>
      </c>
      <c r="B385" s="122" t="s">
        <v>1086</v>
      </c>
      <c r="C385" s="141"/>
      <c r="D385" s="141"/>
      <c r="E385" s="141"/>
      <c r="F385" s="150"/>
      <c r="G385" s="127"/>
      <c r="H385" s="105"/>
      <c r="I385" s="105"/>
      <c r="J385" s="105"/>
      <c r="K385" s="105"/>
      <c r="L385" s="105"/>
      <c r="M385" s="106"/>
      <c r="N385" s="106"/>
      <c r="O385" s="106"/>
      <c r="P385" s="106"/>
      <c r="Q385" s="106"/>
      <c r="R385" s="106"/>
      <c r="S385" s="106"/>
      <c r="T385" s="106"/>
      <c r="U385" s="106"/>
      <c r="V385" s="106"/>
      <c r="W385" s="106"/>
      <c r="X385" s="106"/>
      <c r="Y385" s="106"/>
      <c r="Z385" s="106"/>
    </row>
    <row r="386" spans="1:26" ht="15.75" hidden="1" customHeight="1">
      <c r="A386" s="310" t="s">
        <v>2216</v>
      </c>
      <c r="B386" s="122" t="s">
        <v>1091</v>
      </c>
      <c r="C386" s="141"/>
      <c r="D386" s="141"/>
      <c r="E386" s="141"/>
      <c r="F386" s="150"/>
      <c r="G386" s="127"/>
      <c r="H386" s="105"/>
      <c r="I386" s="105"/>
      <c r="J386" s="105"/>
      <c r="K386" s="105"/>
      <c r="L386" s="105"/>
      <c r="M386" s="106"/>
      <c r="N386" s="106"/>
      <c r="O386" s="106"/>
      <c r="P386" s="106"/>
      <c r="Q386" s="106"/>
      <c r="R386" s="106"/>
      <c r="S386" s="106"/>
      <c r="T386" s="106"/>
      <c r="U386" s="106"/>
      <c r="V386" s="106"/>
      <c r="W386" s="106"/>
      <c r="X386" s="106"/>
      <c r="Y386" s="106"/>
      <c r="Z386" s="106"/>
    </row>
    <row r="387" spans="1:26" ht="31.5" hidden="1" customHeight="1">
      <c r="A387" s="310" t="s">
        <v>2217</v>
      </c>
      <c r="B387" s="122" t="s">
        <v>1095</v>
      </c>
      <c r="C387" s="141"/>
      <c r="D387" s="141"/>
      <c r="E387" s="141"/>
      <c r="F387" s="150"/>
      <c r="G387" s="127"/>
      <c r="H387" s="105"/>
      <c r="I387" s="105"/>
      <c r="J387" s="105"/>
      <c r="K387" s="105"/>
      <c r="L387" s="105"/>
      <c r="M387" s="106"/>
      <c r="N387" s="106"/>
      <c r="O387" s="106"/>
      <c r="P387" s="106"/>
      <c r="Q387" s="106"/>
      <c r="R387" s="106"/>
      <c r="S387" s="106"/>
      <c r="T387" s="106"/>
      <c r="U387" s="106"/>
      <c r="V387" s="106"/>
      <c r="W387" s="106"/>
      <c r="X387" s="106"/>
      <c r="Y387" s="106"/>
      <c r="Z387" s="106"/>
    </row>
    <row r="388" spans="1:26">
      <c r="A388" s="695" t="s">
        <v>247</v>
      </c>
      <c r="B388" s="1606" t="s">
        <v>115</v>
      </c>
      <c r="C388" s="1570"/>
      <c r="D388" s="1570"/>
      <c r="E388" s="1570"/>
      <c r="F388" s="1570"/>
      <c r="G388" s="1573"/>
      <c r="H388" s="617"/>
      <c r="I388" s="688">
        <f>SUM(D389:D390)</f>
        <v>4</v>
      </c>
      <c r="J388" s="105">
        <f>COUNT(D389:D390)*2</f>
        <v>4</v>
      </c>
      <c r="K388" s="105"/>
      <c r="L388" s="105"/>
      <c r="M388" s="319"/>
      <c r="N388" s="319"/>
      <c r="O388" s="319"/>
      <c r="P388" s="319"/>
      <c r="Q388" s="319"/>
      <c r="R388" s="106"/>
      <c r="S388" s="106"/>
      <c r="T388" s="106"/>
      <c r="U388" s="106"/>
      <c r="V388" s="106"/>
      <c r="W388" s="106"/>
      <c r="X388" s="106"/>
      <c r="Y388" s="106"/>
      <c r="Z388" s="106"/>
    </row>
    <row r="389" spans="1:26" ht="64">
      <c r="A389" s="695" t="s">
        <v>2218</v>
      </c>
      <c r="B389" s="150" t="s">
        <v>1102</v>
      </c>
      <c r="C389" s="150" t="s">
        <v>3800</v>
      </c>
      <c r="D389" s="696">
        <v>2</v>
      </c>
      <c r="E389" s="124" t="s">
        <v>2786</v>
      </c>
      <c r="F389" s="150" t="s">
        <v>3801</v>
      </c>
      <c r="G389" s="127"/>
      <c r="H389" s="105"/>
      <c r="I389" s="105"/>
      <c r="J389" s="105"/>
      <c r="K389" s="105"/>
      <c r="L389" s="105"/>
      <c r="M389" s="319"/>
      <c r="N389" s="319"/>
      <c r="O389" s="319"/>
      <c r="P389" s="319"/>
      <c r="Q389" s="319"/>
      <c r="R389" s="106"/>
      <c r="S389" s="106"/>
      <c r="T389" s="106"/>
      <c r="U389" s="106"/>
      <c r="V389" s="106"/>
      <c r="W389" s="106"/>
      <c r="X389" s="106"/>
      <c r="Y389" s="106"/>
      <c r="Z389" s="106"/>
    </row>
    <row r="390" spans="1:26" ht="32">
      <c r="A390" s="695" t="s">
        <v>2219</v>
      </c>
      <c r="B390" s="150" t="s">
        <v>1106</v>
      </c>
      <c r="C390" s="123" t="s">
        <v>2220</v>
      </c>
      <c r="D390" s="696">
        <v>2</v>
      </c>
      <c r="E390" s="124" t="s">
        <v>506</v>
      </c>
      <c r="F390" s="150" t="s">
        <v>3802</v>
      </c>
      <c r="G390" s="127"/>
      <c r="H390" s="105"/>
      <c r="I390" s="688"/>
      <c r="J390" s="105"/>
      <c r="K390" s="105"/>
      <c r="L390" s="105"/>
      <c r="M390" s="319"/>
      <c r="N390" s="319"/>
      <c r="O390" s="319"/>
      <c r="P390" s="319"/>
      <c r="Q390" s="319"/>
      <c r="R390" s="106"/>
      <c r="S390" s="106"/>
      <c r="T390" s="106"/>
      <c r="U390" s="106"/>
      <c r="V390" s="106"/>
      <c r="W390" s="106"/>
      <c r="X390" s="106"/>
      <c r="Y390" s="106"/>
      <c r="Z390" s="106"/>
    </row>
    <row r="391" spans="1:26">
      <c r="A391" s="695" t="s">
        <v>249</v>
      </c>
      <c r="B391" s="1606" t="s">
        <v>117</v>
      </c>
      <c r="C391" s="1570"/>
      <c r="D391" s="1570"/>
      <c r="E391" s="1570"/>
      <c r="F391" s="1570"/>
      <c r="G391" s="1573"/>
      <c r="H391" s="617"/>
      <c r="I391" s="688">
        <f>SUM(D392:D400)</f>
        <v>18</v>
      </c>
      <c r="J391" s="105">
        <f>COUNT(D392:D400)*2</f>
        <v>18</v>
      </c>
      <c r="K391" s="105"/>
      <c r="L391" s="105"/>
      <c r="M391" s="319"/>
      <c r="N391" s="319"/>
      <c r="O391" s="319"/>
      <c r="P391" s="319"/>
      <c r="Q391" s="319"/>
      <c r="R391" s="106"/>
      <c r="S391" s="106"/>
      <c r="T391" s="106"/>
      <c r="U391" s="106"/>
      <c r="V391" s="106"/>
      <c r="W391" s="106"/>
      <c r="X391" s="106"/>
      <c r="Y391" s="106"/>
      <c r="Z391" s="106"/>
    </row>
    <row r="392" spans="1:26" ht="32">
      <c r="A392" s="695" t="s">
        <v>2221</v>
      </c>
      <c r="B392" s="150" t="s">
        <v>1109</v>
      </c>
      <c r="C392" s="123" t="s">
        <v>3803</v>
      </c>
      <c r="D392" s="696">
        <v>2</v>
      </c>
      <c r="E392" s="124" t="s">
        <v>877</v>
      </c>
      <c r="F392" s="150" t="s">
        <v>3804</v>
      </c>
      <c r="G392" s="127"/>
      <c r="H392" s="105"/>
      <c r="I392" s="688"/>
      <c r="J392" s="105"/>
      <c r="K392" s="105"/>
      <c r="L392" s="105"/>
      <c r="M392" s="319"/>
      <c r="N392" s="319"/>
      <c r="O392" s="319"/>
      <c r="P392" s="319"/>
      <c r="Q392" s="319"/>
      <c r="R392" s="106"/>
      <c r="S392" s="106"/>
      <c r="T392" s="106"/>
      <c r="U392" s="106"/>
      <c r="V392" s="106"/>
      <c r="W392" s="106"/>
      <c r="X392" s="106"/>
      <c r="Y392" s="106"/>
      <c r="Z392" s="106"/>
    </row>
    <row r="393" spans="1:26" ht="16">
      <c r="A393" s="695"/>
      <c r="B393" s="150"/>
      <c r="C393" s="123" t="s">
        <v>2225</v>
      </c>
      <c r="D393" s="696">
        <v>2</v>
      </c>
      <c r="E393" s="124" t="s">
        <v>877</v>
      </c>
      <c r="F393" s="150" t="s">
        <v>3805</v>
      </c>
      <c r="G393" s="127"/>
      <c r="H393" s="105"/>
      <c r="I393" s="688"/>
      <c r="J393" s="105"/>
      <c r="K393" s="105"/>
      <c r="L393" s="105"/>
      <c r="M393" s="319"/>
      <c r="N393" s="319"/>
      <c r="O393" s="319"/>
      <c r="P393" s="319"/>
      <c r="Q393" s="319"/>
      <c r="R393" s="106"/>
      <c r="S393" s="106"/>
      <c r="T393" s="106"/>
      <c r="U393" s="106"/>
      <c r="V393" s="106"/>
      <c r="W393" s="106"/>
      <c r="X393" s="106"/>
      <c r="Y393" s="106"/>
      <c r="Z393" s="106"/>
    </row>
    <row r="394" spans="1:26" ht="48">
      <c r="A394" s="695" t="s">
        <v>2226</v>
      </c>
      <c r="B394" s="150" t="s">
        <v>1113</v>
      </c>
      <c r="C394" s="150" t="s">
        <v>1114</v>
      </c>
      <c r="D394" s="696">
        <v>2</v>
      </c>
      <c r="E394" s="124" t="s">
        <v>877</v>
      </c>
      <c r="F394" s="179" t="s">
        <v>3806</v>
      </c>
      <c r="G394" s="127"/>
      <c r="H394" s="105"/>
      <c r="I394" s="688"/>
      <c r="J394" s="105"/>
      <c r="K394" s="105"/>
      <c r="L394" s="105"/>
      <c r="M394" s="319"/>
      <c r="N394" s="319"/>
      <c r="O394" s="319"/>
      <c r="P394" s="319"/>
      <c r="Q394" s="319"/>
      <c r="R394" s="106"/>
      <c r="S394" s="106"/>
      <c r="T394" s="106"/>
      <c r="U394" s="106"/>
      <c r="V394" s="106"/>
      <c r="W394" s="106"/>
      <c r="X394" s="106"/>
      <c r="Y394" s="106"/>
      <c r="Z394" s="106"/>
    </row>
    <row r="395" spans="1:26" ht="32">
      <c r="A395" s="695"/>
      <c r="B395" s="150"/>
      <c r="C395" s="150" t="s">
        <v>1115</v>
      </c>
      <c r="D395" s="696">
        <v>2</v>
      </c>
      <c r="E395" s="124" t="s">
        <v>599</v>
      </c>
      <c r="F395" s="150" t="s">
        <v>3807</v>
      </c>
      <c r="G395" s="127"/>
      <c r="H395" s="105"/>
      <c r="I395" s="688"/>
      <c r="J395" s="105"/>
      <c r="K395" s="105"/>
      <c r="L395" s="105"/>
      <c r="M395" s="319"/>
      <c r="N395" s="319"/>
      <c r="O395" s="319"/>
      <c r="P395" s="319"/>
      <c r="Q395" s="319"/>
      <c r="R395" s="106"/>
      <c r="S395" s="106"/>
      <c r="T395" s="106"/>
      <c r="U395" s="106"/>
      <c r="V395" s="106"/>
      <c r="W395" s="106"/>
      <c r="X395" s="106"/>
      <c r="Y395" s="106"/>
      <c r="Z395" s="106"/>
    </row>
    <row r="396" spans="1:26" ht="48">
      <c r="A396" s="695"/>
      <c r="B396" s="150"/>
      <c r="C396" s="150" t="s">
        <v>3808</v>
      </c>
      <c r="D396" s="696">
        <v>2</v>
      </c>
      <c r="E396" s="124" t="s">
        <v>387</v>
      </c>
      <c r="F396" s="150" t="s">
        <v>3809</v>
      </c>
      <c r="G396" s="127"/>
      <c r="H396" s="105"/>
      <c r="I396" s="688"/>
      <c r="J396" s="105"/>
      <c r="K396" s="105"/>
      <c r="L396" s="105"/>
      <c r="M396" s="319"/>
      <c r="N396" s="319"/>
      <c r="O396" s="319"/>
      <c r="P396" s="319"/>
      <c r="Q396" s="319"/>
      <c r="R396" s="106"/>
      <c r="S396" s="106"/>
      <c r="T396" s="106"/>
      <c r="U396" s="106"/>
      <c r="V396" s="106"/>
      <c r="W396" s="106"/>
      <c r="X396" s="106"/>
      <c r="Y396" s="106"/>
      <c r="Z396" s="106"/>
    </row>
    <row r="397" spans="1:26" ht="32">
      <c r="A397" s="695" t="s">
        <v>1118</v>
      </c>
      <c r="B397" s="735" t="s">
        <v>1119</v>
      </c>
      <c r="C397" s="735" t="s">
        <v>1120</v>
      </c>
      <c r="D397" s="736">
        <v>2</v>
      </c>
      <c r="E397" s="736" t="s">
        <v>1099</v>
      </c>
      <c r="F397" s="492" t="s">
        <v>1121</v>
      </c>
      <c r="G397" s="127"/>
      <c r="H397" s="105"/>
      <c r="I397" s="688"/>
      <c r="J397" s="105"/>
      <c r="K397" s="105"/>
      <c r="L397" s="105"/>
      <c r="M397" s="319"/>
      <c r="N397" s="319"/>
      <c r="O397" s="319"/>
      <c r="P397" s="319"/>
      <c r="Q397" s="319"/>
      <c r="R397" s="106"/>
      <c r="S397" s="106"/>
      <c r="T397" s="106"/>
      <c r="U397" s="106"/>
      <c r="V397" s="106"/>
      <c r="W397" s="106"/>
      <c r="X397" s="106"/>
      <c r="Y397" s="106"/>
      <c r="Z397" s="106"/>
    </row>
    <row r="398" spans="1:26" ht="96">
      <c r="A398" s="695"/>
      <c r="B398" s="735"/>
      <c r="C398" s="735" t="s">
        <v>2231</v>
      </c>
      <c r="D398" s="737">
        <v>2</v>
      </c>
      <c r="E398" s="735" t="s">
        <v>599</v>
      </c>
      <c r="F398" s="735" t="s">
        <v>2232</v>
      </c>
      <c r="G398" s="127"/>
      <c r="H398" s="105"/>
      <c r="I398" s="688"/>
      <c r="J398" s="105"/>
      <c r="K398" s="105"/>
      <c r="L398" s="105"/>
      <c r="M398" s="319"/>
      <c r="N398" s="319"/>
      <c r="O398" s="319"/>
      <c r="P398" s="319"/>
      <c r="Q398" s="319"/>
      <c r="R398" s="106"/>
      <c r="S398" s="106"/>
      <c r="T398" s="106"/>
      <c r="U398" s="106"/>
      <c r="V398" s="106"/>
      <c r="W398" s="106"/>
      <c r="X398" s="106"/>
      <c r="Y398" s="106"/>
      <c r="Z398" s="106"/>
    </row>
    <row r="399" spans="1:26" ht="48">
      <c r="A399" s="695"/>
      <c r="B399" s="735"/>
      <c r="C399" s="735" t="s">
        <v>2233</v>
      </c>
      <c r="D399" s="737">
        <v>2</v>
      </c>
      <c r="E399" s="735" t="s">
        <v>599</v>
      </c>
      <c r="F399" s="735" t="s">
        <v>2234</v>
      </c>
      <c r="G399" s="127"/>
      <c r="H399" s="105"/>
      <c r="I399" s="688"/>
      <c r="J399" s="105"/>
      <c r="K399" s="105"/>
      <c r="L399" s="105"/>
      <c r="M399" s="319"/>
      <c r="N399" s="319"/>
      <c r="O399" s="319"/>
      <c r="P399" s="319"/>
      <c r="Q399" s="319"/>
      <c r="R399" s="106"/>
      <c r="S399" s="106"/>
      <c r="T399" s="106"/>
      <c r="U399" s="106"/>
      <c r="V399" s="106"/>
      <c r="W399" s="106"/>
      <c r="X399" s="106"/>
      <c r="Y399" s="106"/>
      <c r="Z399" s="106"/>
    </row>
    <row r="400" spans="1:26" ht="32">
      <c r="A400" s="695"/>
      <c r="B400" s="735"/>
      <c r="C400" s="735" t="s">
        <v>2235</v>
      </c>
      <c r="D400" s="736">
        <v>2</v>
      </c>
      <c r="E400" s="736" t="s">
        <v>561</v>
      </c>
      <c r="F400" s="735" t="s">
        <v>3810</v>
      </c>
      <c r="G400" s="127"/>
      <c r="H400" s="105"/>
      <c r="I400" s="688"/>
      <c r="J400" s="105"/>
      <c r="K400" s="105"/>
      <c r="L400" s="105"/>
      <c r="M400" s="319"/>
      <c r="N400" s="319"/>
      <c r="O400" s="319"/>
      <c r="P400" s="319"/>
      <c r="Q400" s="319"/>
      <c r="R400" s="106"/>
      <c r="S400" s="106"/>
      <c r="T400" s="106"/>
      <c r="U400" s="106"/>
      <c r="V400" s="106"/>
      <c r="W400" s="106"/>
      <c r="X400" s="106"/>
      <c r="Y400" s="106"/>
      <c r="Z400" s="106"/>
    </row>
    <row r="401" spans="1:26">
      <c r="A401" s="695" t="s">
        <v>250</v>
      </c>
      <c r="B401" s="1606" t="s">
        <v>119</v>
      </c>
      <c r="C401" s="1570"/>
      <c r="D401" s="1570"/>
      <c r="E401" s="1570"/>
      <c r="F401" s="1570"/>
      <c r="G401" s="1573"/>
      <c r="H401" s="617"/>
      <c r="I401" s="688">
        <f>SUM(D403:D410)</f>
        <v>14</v>
      </c>
      <c r="J401" s="105">
        <f>COUNT(D403:D410)*2</f>
        <v>14</v>
      </c>
      <c r="K401" s="105"/>
      <c r="L401" s="105"/>
      <c r="M401" s="319"/>
      <c r="N401" s="319"/>
      <c r="O401" s="319"/>
      <c r="P401" s="319"/>
      <c r="Q401" s="319"/>
      <c r="R401" s="106"/>
      <c r="S401" s="106"/>
      <c r="T401" s="106"/>
      <c r="U401" s="106"/>
      <c r="V401" s="106"/>
      <c r="W401" s="106"/>
      <c r="X401" s="106"/>
      <c r="Y401" s="106"/>
      <c r="Z401" s="106"/>
    </row>
    <row r="402" spans="1:26" ht="31.5" hidden="1" customHeight="1">
      <c r="A402" s="310" t="s">
        <v>2238</v>
      </c>
      <c r="B402" s="122" t="s">
        <v>3811</v>
      </c>
      <c r="C402" s="141"/>
      <c r="D402" s="141"/>
      <c r="E402" s="141"/>
      <c r="F402" s="150"/>
      <c r="G402" s="127"/>
      <c r="H402" s="105"/>
      <c r="I402" s="105"/>
      <c r="J402" s="105"/>
      <c r="K402" s="105"/>
      <c r="L402" s="105"/>
      <c r="M402" s="106"/>
      <c r="N402" s="106"/>
      <c r="O402" s="106"/>
      <c r="P402" s="106"/>
      <c r="Q402" s="106"/>
      <c r="R402" s="106"/>
      <c r="S402" s="106"/>
      <c r="T402" s="106"/>
      <c r="U402" s="106"/>
      <c r="V402" s="106"/>
      <c r="W402" s="106"/>
      <c r="X402" s="106"/>
      <c r="Y402" s="106"/>
      <c r="Z402" s="106"/>
    </row>
    <row r="403" spans="1:26" ht="34">
      <c r="A403" s="695" t="s">
        <v>2240</v>
      </c>
      <c r="B403" s="122" t="s">
        <v>1131</v>
      </c>
      <c r="C403" s="122" t="s">
        <v>1132</v>
      </c>
      <c r="D403" s="696">
        <v>2</v>
      </c>
      <c r="E403" s="124" t="s">
        <v>877</v>
      </c>
      <c r="F403" s="150" t="s">
        <v>3812</v>
      </c>
      <c r="G403" s="127"/>
      <c r="H403" s="105"/>
      <c r="I403" s="688"/>
      <c r="J403" s="105"/>
      <c r="K403" s="105"/>
      <c r="L403" s="105"/>
      <c r="M403" s="319"/>
      <c r="N403" s="319"/>
      <c r="O403" s="319"/>
      <c r="P403" s="319"/>
      <c r="Q403" s="319"/>
      <c r="R403" s="106"/>
      <c r="S403" s="106"/>
      <c r="T403" s="106"/>
      <c r="U403" s="106"/>
      <c r="V403" s="106"/>
      <c r="W403" s="106"/>
      <c r="X403" s="106"/>
      <c r="Y403" s="106"/>
      <c r="Z403" s="106"/>
    </row>
    <row r="404" spans="1:26" ht="32">
      <c r="A404" s="695"/>
      <c r="B404" s="122"/>
      <c r="C404" s="150" t="s">
        <v>3813</v>
      </c>
      <c r="D404" s="696">
        <v>2</v>
      </c>
      <c r="E404" s="124" t="s">
        <v>611</v>
      </c>
      <c r="F404" s="150" t="s">
        <v>3812</v>
      </c>
      <c r="G404" s="127"/>
      <c r="H404" s="105"/>
      <c r="I404" s="688"/>
      <c r="J404" s="105"/>
      <c r="K404" s="105"/>
      <c r="L404" s="105"/>
      <c r="M404" s="319"/>
      <c r="N404" s="319"/>
      <c r="O404" s="319"/>
      <c r="P404" s="319"/>
      <c r="Q404" s="319"/>
      <c r="R404" s="106"/>
      <c r="S404" s="106"/>
      <c r="T404" s="106"/>
      <c r="U404" s="106"/>
      <c r="V404" s="106"/>
      <c r="W404" s="106"/>
      <c r="X404" s="106"/>
      <c r="Y404" s="106"/>
      <c r="Z404" s="106"/>
    </row>
    <row r="405" spans="1:26" ht="48">
      <c r="A405" s="695" t="s">
        <v>2241</v>
      </c>
      <c r="B405" s="122" t="s">
        <v>1135</v>
      </c>
      <c r="C405" s="123" t="s">
        <v>1136</v>
      </c>
      <c r="D405" s="696">
        <v>2</v>
      </c>
      <c r="E405" s="124" t="s">
        <v>506</v>
      </c>
      <c r="F405" s="150" t="s">
        <v>2884</v>
      </c>
      <c r="G405" s="540"/>
      <c r="H405" s="582"/>
      <c r="I405" s="688"/>
      <c r="J405" s="105"/>
      <c r="K405" s="105"/>
      <c r="L405" s="105"/>
      <c r="M405" s="319"/>
      <c r="N405" s="319"/>
      <c r="O405" s="319"/>
      <c r="P405" s="319"/>
      <c r="Q405" s="319"/>
      <c r="R405" s="106"/>
      <c r="S405" s="106"/>
      <c r="T405" s="106"/>
      <c r="U405" s="106"/>
      <c r="V405" s="106"/>
      <c r="W405" s="106"/>
      <c r="X405" s="106"/>
      <c r="Y405" s="106"/>
      <c r="Z405" s="106"/>
    </row>
    <row r="406" spans="1:26" ht="48">
      <c r="A406" s="695"/>
      <c r="B406" s="122"/>
      <c r="C406" s="150" t="s">
        <v>1141</v>
      </c>
      <c r="D406" s="696">
        <v>2</v>
      </c>
      <c r="E406" s="594" t="s">
        <v>611</v>
      </c>
      <c r="F406" s="150" t="s">
        <v>3814</v>
      </c>
      <c r="G406" s="127"/>
      <c r="H406" s="105"/>
      <c r="I406" s="688"/>
      <c r="J406" s="105"/>
      <c r="K406" s="105"/>
      <c r="L406" s="105"/>
      <c r="M406" s="319"/>
      <c r="N406" s="319"/>
      <c r="O406" s="319"/>
      <c r="P406" s="319"/>
      <c r="Q406" s="319"/>
      <c r="R406" s="106"/>
      <c r="S406" s="106"/>
      <c r="T406" s="106"/>
      <c r="U406" s="106"/>
      <c r="V406" s="106"/>
      <c r="W406" s="106"/>
      <c r="X406" s="106"/>
      <c r="Y406" s="106"/>
      <c r="Z406" s="106"/>
    </row>
    <row r="407" spans="1:26" ht="48">
      <c r="A407" s="695"/>
      <c r="B407" s="122"/>
      <c r="C407" s="150" t="s">
        <v>3815</v>
      </c>
      <c r="D407" s="696">
        <v>2</v>
      </c>
      <c r="E407" s="594" t="s">
        <v>611</v>
      </c>
      <c r="F407" s="150" t="s">
        <v>3814</v>
      </c>
      <c r="G407" s="127"/>
      <c r="H407" s="105"/>
      <c r="I407" s="105"/>
      <c r="J407" s="105"/>
      <c r="K407" s="105"/>
      <c r="L407" s="105"/>
      <c r="M407" s="319"/>
      <c r="N407" s="319"/>
      <c r="O407" s="319"/>
      <c r="P407" s="319"/>
      <c r="Q407" s="319"/>
      <c r="R407" s="106"/>
      <c r="S407" s="106"/>
      <c r="T407" s="106"/>
      <c r="U407" s="106"/>
      <c r="V407" s="106"/>
      <c r="W407" s="106"/>
      <c r="X407" s="106"/>
      <c r="Y407" s="106"/>
      <c r="Z407" s="106"/>
    </row>
    <row r="408" spans="1:26" ht="31.5" hidden="1" customHeight="1">
      <c r="A408" s="310" t="s">
        <v>2247</v>
      </c>
      <c r="B408" s="122" t="s">
        <v>1144</v>
      </c>
      <c r="C408" s="141"/>
      <c r="D408" s="141"/>
      <c r="E408" s="141"/>
      <c r="F408" s="150"/>
      <c r="G408" s="127"/>
      <c r="H408" s="105"/>
      <c r="I408" s="105"/>
      <c r="J408" s="105"/>
      <c r="K408" s="105"/>
      <c r="L408" s="105"/>
      <c r="M408" s="106"/>
      <c r="N408" s="106"/>
      <c r="O408" s="106"/>
      <c r="P408" s="106"/>
      <c r="Q408" s="106"/>
      <c r="R408" s="106"/>
      <c r="S408" s="106"/>
      <c r="T408" s="106"/>
      <c r="U408" s="106"/>
      <c r="V408" s="106"/>
      <c r="W408" s="106"/>
      <c r="X408" s="106"/>
      <c r="Y408" s="106"/>
      <c r="Z408" s="106"/>
    </row>
    <row r="409" spans="1:26" ht="32">
      <c r="A409" s="695" t="s">
        <v>2248</v>
      </c>
      <c r="B409" s="122" t="s">
        <v>1147</v>
      </c>
      <c r="C409" s="150" t="s">
        <v>1148</v>
      </c>
      <c r="D409" s="696">
        <v>2</v>
      </c>
      <c r="E409" s="124" t="s">
        <v>1149</v>
      </c>
      <c r="F409" s="150" t="s">
        <v>3816</v>
      </c>
      <c r="G409" s="127"/>
      <c r="H409" s="105"/>
      <c r="I409" s="688"/>
      <c r="J409" s="105"/>
      <c r="K409" s="105"/>
      <c r="L409" s="105"/>
      <c r="M409" s="319"/>
      <c r="N409" s="319"/>
      <c r="O409" s="319"/>
      <c r="P409" s="319"/>
      <c r="Q409" s="319"/>
      <c r="R409" s="106"/>
      <c r="S409" s="106"/>
      <c r="T409" s="106"/>
      <c r="U409" s="106"/>
      <c r="V409" s="106"/>
      <c r="W409" s="106"/>
      <c r="X409" s="106"/>
      <c r="Y409" s="106"/>
      <c r="Z409" s="106"/>
    </row>
    <row r="410" spans="1:26" ht="80">
      <c r="A410" s="695"/>
      <c r="B410" s="122"/>
      <c r="C410" s="150" t="s">
        <v>3817</v>
      </c>
      <c r="D410" s="696">
        <v>2</v>
      </c>
      <c r="E410" s="124" t="s">
        <v>2427</v>
      </c>
      <c r="F410" s="150" t="s">
        <v>3818</v>
      </c>
      <c r="G410" s="127"/>
      <c r="H410" s="105"/>
      <c r="I410" s="688"/>
      <c r="J410" s="105"/>
      <c r="K410" s="105"/>
      <c r="L410" s="105"/>
      <c r="M410" s="319"/>
      <c r="N410" s="319"/>
      <c r="O410" s="319"/>
      <c r="P410" s="319"/>
      <c r="Q410" s="319"/>
      <c r="R410" s="106"/>
      <c r="S410" s="106"/>
      <c r="T410" s="106"/>
      <c r="U410" s="106"/>
      <c r="V410" s="106"/>
      <c r="W410" s="106"/>
      <c r="X410" s="106"/>
      <c r="Y410" s="106"/>
      <c r="Z410" s="106"/>
    </row>
    <row r="411" spans="1:26">
      <c r="A411" s="695" t="s">
        <v>252</v>
      </c>
      <c r="B411" s="1606" t="s">
        <v>121</v>
      </c>
      <c r="C411" s="1570"/>
      <c r="D411" s="1570"/>
      <c r="E411" s="1570"/>
      <c r="F411" s="1570"/>
      <c r="G411" s="1573"/>
      <c r="H411" s="617"/>
      <c r="I411" s="688">
        <f>SUM(D412:D419)</f>
        <v>14</v>
      </c>
      <c r="J411" s="105">
        <f>COUNT(D412:D419)*2</f>
        <v>14</v>
      </c>
      <c r="K411" s="105"/>
      <c r="L411" s="105"/>
      <c r="M411" s="319"/>
      <c r="N411" s="319"/>
      <c r="O411" s="319"/>
      <c r="P411" s="319"/>
      <c r="Q411" s="319"/>
      <c r="R411" s="106"/>
      <c r="S411" s="106"/>
      <c r="T411" s="106"/>
      <c r="U411" s="106"/>
      <c r="V411" s="106"/>
      <c r="W411" s="106"/>
      <c r="X411" s="106"/>
      <c r="Y411" s="106"/>
      <c r="Z411" s="106"/>
    </row>
    <row r="412" spans="1:26" ht="34">
      <c r="A412" s="695" t="s">
        <v>2250</v>
      </c>
      <c r="B412" s="122" t="s">
        <v>1151</v>
      </c>
      <c r="C412" s="123" t="s">
        <v>2251</v>
      </c>
      <c r="D412" s="696">
        <v>2</v>
      </c>
      <c r="E412" s="124" t="s">
        <v>877</v>
      </c>
      <c r="F412" s="150" t="s">
        <v>3819</v>
      </c>
      <c r="G412" s="127"/>
      <c r="H412" s="105"/>
      <c r="I412" s="688"/>
      <c r="J412" s="105"/>
      <c r="K412" s="105"/>
      <c r="L412" s="105"/>
      <c r="M412" s="319"/>
      <c r="N412" s="319"/>
      <c r="O412" s="319"/>
      <c r="P412" s="319"/>
      <c r="Q412" s="319"/>
      <c r="R412" s="106"/>
      <c r="S412" s="106"/>
      <c r="T412" s="106"/>
      <c r="U412" s="106"/>
      <c r="V412" s="106"/>
      <c r="W412" s="106"/>
      <c r="X412" s="106"/>
      <c r="Y412" s="106"/>
      <c r="Z412" s="106"/>
    </row>
    <row r="413" spans="1:26" ht="64">
      <c r="A413" s="695" t="s">
        <v>2253</v>
      </c>
      <c r="B413" s="122" t="s">
        <v>1155</v>
      </c>
      <c r="C413" s="123" t="s">
        <v>3820</v>
      </c>
      <c r="D413" s="696">
        <v>2</v>
      </c>
      <c r="E413" s="124" t="s">
        <v>1189</v>
      </c>
      <c r="F413" s="150" t="s">
        <v>3821</v>
      </c>
      <c r="G413" s="127"/>
      <c r="H413" s="105"/>
      <c r="I413" s="688"/>
      <c r="J413" s="105"/>
      <c r="K413" s="105"/>
      <c r="L413" s="105"/>
      <c r="M413" s="319"/>
      <c r="N413" s="319"/>
      <c r="O413" s="319"/>
      <c r="P413" s="319"/>
      <c r="Q413" s="319"/>
      <c r="R413" s="106"/>
      <c r="S413" s="106"/>
      <c r="T413" s="106"/>
      <c r="U413" s="106"/>
      <c r="V413" s="106"/>
      <c r="W413" s="106"/>
      <c r="X413" s="106"/>
      <c r="Y413" s="106"/>
      <c r="Z413" s="106"/>
    </row>
    <row r="414" spans="1:26" ht="31.5" hidden="1" customHeight="1">
      <c r="A414" s="310" t="s">
        <v>2255</v>
      </c>
      <c r="B414" s="122" t="s">
        <v>1159</v>
      </c>
      <c r="C414" s="141"/>
      <c r="D414" s="141"/>
      <c r="E414" s="141"/>
      <c r="F414" s="150"/>
      <c r="G414" s="127"/>
      <c r="H414" s="105"/>
      <c r="I414" s="105"/>
      <c r="J414" s="105"/>
      <c r="K414" s="105"/>
      <c r="L414" s="105"/>
      <c r="M414" s="106"/>
      <c r="N414" s="106"/>
      <c r="O414" s="106"/>
      <c r="P414" s="106"/>
      <c r="Q414" s="106"/>
      <c r="R414" s="106"/>
      <c r="S414" s="106"/>
      <c r="T414" s="106"/>
      <c r="U414" s="106"/>
      <c r="V414" s="106"/>
      <c r="W414" s="106"/>
      <c r="X414" s="106"/>
      <c r="Y414" s="106"/>
      <c r="Z414" s="106"/>
    </row>
    <row r="415" spans="1:26" ht="34">
      <c r="A415" s="695" t="s">
        <v>2256</v>
      </c>
      <c r="B415" s="491" t="s">
        <v>1163</v>
      </c>
      <c r="C415" s="123" t="s">
        <v>2257</v>
      </c>
      <c r="D415" s="696">
        <v>2</v>
      </c>
      <c r="E415" s="124" t="s">
        <v>877</v>
      </c>
      <c r="F415" s="150" t="s">
        <v>3822</v>
      </c>
      <c r="G415" s="127"/>
      <c r="H415" s="105"/>
      <c r="I415" s="688"/>
      <c r="J415" s="105"/>
      <c r="K415" s="105"/>
      <c r="L415" s="105"/>
      <c r="M415" s="319"/>
      <c r="N415" s="319"/>
      <c r="O415" s="319"/>
      <c r="P415" s="319"/>
      <c r="Q415" s="319"/>
      <c r="R415" s="106"/>
      <c r="S415" s="106"/>
      <c r="T415" s="106"/>
      <c r="U415" s="106"/>
      <c r="V415" s="106"/>
      <c r="W415" s="106"/>
      <c r="X415" s="106"/>
      <c r="Y415" s="106"/>
      <c r="Z415" s="106"/>
    </row>
    <row r="416" spans="1:26" ht="34">
      <c r="A416" s="695" t="s">
        <v>2258</v>
      </c>
      <c r="B416" s="122" t="s">
        <v>1167</v>
      </c>
      <c r="C416" s="123" t="s">
        <v>2259</v>
      </c>
      <c r="D416" s="696">
        <v>2</v>
      </c>
      <c r="E416" s="124" t="s">
        <v>506</v>
      </c>
      <c r="F416" s="150" t="s">
        <v>3823</v>
      </c>
      <c r="G416" s="127"/>
      <c r="H416" s="105"/>
      <c r="I416" s="688"/>
      <c r="J416" s="105"/>
      <c r="K416" s="105"/>
      <c r="L416" s="105"/>
      <c r="M416" s="319"/>
      <c r="N416" s="319"/>
      <c r="O416" s="319"/>
      <c r="P416" s="319"/>
      <c r="Q416" s="319"/>
      <c r="R416" s="106"/>
      <c r="S416" s="106"/>
      <c r="T416" s="106"/>
      <c r="U416" s="106"/>
      <c r="V416" s="106"/>
      <c r="W416" s="106"/>
      <c r="X416" s="106"/>
      <c r="Y416" s="106"/>
      <c r="Z416" s="106"/>
    </row>
    <row r="417" spans="1:26" ht="34">
      <c r="A417" s="695" t="s">
        <v>2260</v>
      </c>
      <c r="B417" s="122" t="s">
        <v>1171</v>
      </c>
      <c r="C417" s="150" t="s">
        <v>2261</v>
      </c>
      <c r="D417" s="696">
        <v>2</v>
      </c>
      <c r="E417" s="124" t="s">
        <v>504</v>
      </c>
      <c r="F417" s="150" t="s">
        <v>3824</v>
      </c>
      <c r="G417" s="127"/>
      <c r="H417" s="105"/>
      <c r="I417" s="688"/>
      <c r="J417" s="105"/>
      <c r="K417" s="105"/>
      <c r="L417" s="105"/>
      <c r="M417" s="319"/>
      <c r="N417" s="319"/>
      <c r="O417" s="319"/>
      <c r="P417" s="319"/>
      <c r="Q417" s="319"/>
      <c r="R417" s="106"/>
      <c r="S417" s="106"/>
      <c r="T417" s="106"/>
      <c r="U417" s="106"/>
      <c r="V417" s="106"/>
      <c r="W417" s="106"/>
      <c r="X417" s="106"/>
      <c r="Y417" s="106"/>
      <c r="Z417" s="106"/>
    </row>
    <row r="418" spans="1:26" ht="16">
      <c r="A418" s="695"/>
      <c r="B418" s="122"/>
      <c r="C418" s="150" t="s">
        <v>1174</v>
      </c>
      <c r="D418" s="696">
        <v>2</v>
      </c>
      <c r="E418" s="124" t="s">
        <v>504</v>
      </c>
      <c r="F418" s="150" t="s">
        <v>3825</v>
      </c>
      <c r="G418" s="127"/>
      <c r="H418" s="105"/>
      <c r="I418" s="688"/>
      <c r="J418" s="105"/>
      <c r="K418" s="105"/>
      <c r="L418" s="105"/>
      <c r="M418" s="319"/>
      <c r="N418" s="319"/>
      <c r="O418" s="319"/>
      <c r="P418" s="319"/>
      <c r="Q418" s="319"/>
      <c r="R418" s="106"/>
      <c r="S418" s="106"/>
      <c r="T418" s="106"/>
      <c r="U418" s="106"/>
      <c r="V418" s="106"/>
      <c r="W418" s="106"/>
      <c r="X418" s="106"/>
      <c r="Y418" s="106"/>
      <c r="Z418" s="106"/>
    </row>
    <row r="419" spans="1:26" ht="48">
      <c r="A419" s="695" t="s">
        <v>2263</v>
      </c>
      <c r="B419" s="122" t="s">
        <v>1177</v>
      </c>
      <c r="C419" s="150" t="s">
        <v>2264</v>
      </c>
      <c r="D419" s="696">
        <v>2</v>
      </c>
      <c r="E419" s="124" t="s">
        <v>506</v>
      </c>
      <c r="F419" s="150" t="s">
        <v>3826</v>
      </c>
      <c r="G419" s="127"/>
      <c r="H419" s="105"/>
      <c r="I419" s="688"/>
      <c r="J419" s="105"/>
      <c r="K419" s="105"/>
      <c r="L419" s="105"/>
      <c r="M419" s="319"/>
      <c r="N419" s="319"/>
      <c r="O419" s="319"/>
      <c r="P419" s="319"/>
      <c r="Q419" s="319"/>
      <c r="R419" s="106"/>
      <c r="S419" s="106"/>
      <c r="T419" s="106"/>
      <c r="U419" s="106"/>
      <c r="V419" s="106"/>
      <c r="W419" s="106"/>
      <c r="X419" s="106"/>
      <c r="Y419" s="106"/>
      <c r="Z419" s="106"/>
    </row>
    <row r="420" spans="1:26" ht="39.75" hidden="1" customHeight="1">
      <c r="A420" s="349" t="s">
        <v>2265</v>
      </c>
      <c r="B420" s="324" t="s">
        <v>123</v>
      </c>
      <c r="C420" s="325"/>
      <c r="D420" s="325"/>
      <c r="E420" s="325"/>
      <c r="F420" s="325"/>
      <c r="G420" s="728"/>
      <c r="H420" s="617"/>
      <c r="I420" s="105"/>
      <c r="J420" s="105"/>
      <c r="K420" s="105"/>
      <c r="L420" s="105"/>
      <c r="M420" s="106"/>
      <c r="N420" s="106"/>
      <c r="O420" s="106"/>
      <c r="P420" s="106"/>
      <c r="Q420" s="106"/>
      <c r="R420" s="106"/>
      <c r="S420" s="106"/>
      <c r="T420" s="106"/>
      <c r="U420" s="106"/>
      <c r="V420" s="106"/>
      <c r="W420" s="106"/>
      <c r="X420" s="106"/>
      <c r="Y420" s="106"/>
      <c r="Z420" s="106"/>
    </row>
    <row r="421" spans="1:26" ht="31.5" hidden="1" customHeight="1">
      <c r="A421" s="310" t="s">
        <v>2266</v>
      </c>
      <c r="B421" s="122" t="s">
        <v>1180</v>
      </c>
      <c r="C421" s="141"/>
      <c r="D421" s="141"/>
      <c r="E421" s="141"/>
      <c r="F421" s="150"/>
      <c r="G421" s="127"/>
      <c r="H421" s="105"/>
      <c r="I421" s="105"/>
      <c r="J421" s="105"/>
      <c r="K421" s="105"/>
      <c r="L421" s="105"/>
      <c r="M421" s="106"/>
      <c r="N421" s="106"/>
      <c r="O421" s="106"/>
      <c r="P421" s="106"/>
      <c r="Q421" s="106"/>
      <c r="R421" s="106"/>
      <c r="S421" s="106"/>
      <c r="T421" s="106"/>
      <c r="U421" s="106"/>
      <c r="V421" s="106"/>
      <c r="W421" s="106"/>
      <c r="X421" s="106"/>
      <c r="Y421" s="106"/>
      <c r="Z421" s="106"/>
    </row>
    <row r="422" spans="1:26" ht="31.5" hidden="1" customHeight="1">
      <c r="A422" s="310" t="s">
        <v>2267</v>
      </c>
      <c r="B422" s="122" t="s">
        <v>1187</v>
      </c>
      <c r="C422" s="141"/>
      <c r="D422" s="141"/>
      <c r="E422" s="141"/>
      <c r="F422" s="150"/>
      <c r="G422" s="127"/>
      <c r="H422" s="105"/>
      <c r="I422" s="105"/>
      <c r="J422" s="105"/>
      <c r="K422" s="105"/>
      <c r="L422" s="105"/>
      <c r="M422" s="106"/>
      <c r="N422" s="106"/>
      <c r="O422" s="106"/>
      <c r="P422" s="106"/>
      <c r="Q422" s="106"/>
      <c r="R422" s="106"/>
      <c r="S422" s="106"/>
      <c r="T422" s="106"/>
      <c r="U422" s="106"/>
      <c r="V422" s="106"/>
      <c r="W422" s="106"/>
      <c r="X422" s="106"/>
      <c r="Y422" s="106"/>
      <c r="Z422" s="106"/>
    </row>
    <row r="423" spans="1:26" ht="31.5" hidden="1" customHeight="1">
      <c r="A423" s="310" t="s">
        <v>2268</v>
      </c>
      <c r="B423" s="122" t="s">
        <v>1194</v>
      </c>
      <c r="C423" s="141"/>
      <c r="D423" s="141"/>
      <c r="E423" s="141"/>
      <c r="F423" s="150"/>
      <c r="G423" s="127"/>
      <c r="H423" s="105"/>
      <c r="I423" s="105"/>
      <c r="J423" s="105"/>
      <c r="K423" s="105"/>
      <c r="L423" s="105"/>
      <c r="M423" s="106"/>
      <c r="N423" s="106"/>
      <c r="O423" s="106"/>
      <c r="P423" s="106"/>
      <c r="Q423" s="106"/>
      <c r="R423" s="106"/>
      <c r="S423" s="106"/>
      <c r="T423" s="106"/>
      <c r="U423" s="106"/>
      <c r="V423" s="106"/>
      <c r="W423" s="106"/>
      <c r="X423" s="106"/>
      <c r="Y423" s="106"/>
      <c r="Z423" s="106"/>
    </row>
    <row r="424" spans="1:26" ht="47.25" hidden="1" customHeight="1">
      <c r="A424" s="310" t="s">
        <v>3827</v>
      </c>
      <c r="B424" s="122" t="s">
        <v>3828</v>
      </c>
      <c r="C424" s="141"/>
      <c r="D424" s="141"/>
      <c r="E424" s="141"/>
      <c r="F424" s="150"/>
      <c r="G424" s="127"/>
      <c r="H424" s="105"/>
      <c r="I424" s="105"/>
      <c r="J424" s="105"/>
      <c r="K424" s="105"/>
      <c r="L424" s="105"/>
      <c r="M424" s="106"/>
      <c r="N424" s="106"/>
      <c r="O424" s="106"/>
      <c r="P424" s="106"/>
      <c r="Q424" s="106"/>
      <c r="R424" s="106"/>
      <c r="S424" s="106"/>
      <c r="T424" s="106"/>
      <c r="U424" s="106"/>
      <c r="V424" s="106"/>
      <c r="W424" s="106"/>
      <c r="X424" s="106"/>
      <c r="Y424" s="106"/>
      <c r="Z424" s="106"/>
    </row>
    <row r="425" spans="1:26" ht="39.75" hidden="1" customHeight="1">
      <c r="A425" s="349" t="s">
        <v>2269</v>
      </c>
      <c r="B425" s="324" t="s">
        <v>125</v>
      </c>
      <c r="C425" s="325"/>
      <c r="D425" s="325"/>
      <c r="E425" s="325"/>
      <c r="F425" s="325"/>
      <c r="G425" s="728"/>
      <c r="H425" s="617"/>
      <c r="I425" s="105"/>
      <c r="J425" s="105"/>
      <c r="K425" s="105"/>
      <c r="L425" s="105"/>
      <c r="M425" s="106"/>
      <c r="N425" s="106"/>
      <c r="O425" s="106"/>
      <c r="P425" s="106"/>
      <c r="Q425" s="106"/>
      <c r="R425" s="106"/>
      <c r="S425" s="106"/>
      <c r="T425" s="106"/>
      <c r="U425" s="106"/>
      <c r="V425" s="106"/>
      <c r="W425" s="106"/>
      <c r="X425" s="106"/>
      <c r="Y425" s="106"/>
      <c r="Z425" s="106"/>
    </row>
    <row r="426" spans="1:26" ht="45" hidden="1" customHeight="1">
      <c r="A426" s="310" t="s">
        <v>2270</v>
      </c>
      <c r="B426" s="150" t="s">
        <v>1197</v>
      </c>
      <c r="C426" s="141"/>
      <c r="D426" s="141"/>
      <c r="E426" s="141"/>
      <c r="F426" s="150"/>
      <c r="G426" s="127"/>
      <c r="H426" s="105"/>
      <c r="I426" s="105"/>
      <c r="J426" s="105"/>
      <c r="K426" s="105"/>
      <c r="L426" s="105"/>
      <c r="M426" s="106"/>
      <c r="N426" s="106"/>
      <c r="O426" s="106"/>
      <c r="P426" s="106"/>
      <c r="Q426" s="106"/>
      <c r="R426" s="106"/>
      <c r="S426" s="106"/>
      <c r="T426" s="106"/>
      <c r="U426" s="106"/>
      <c r="V426" s="106"/>
      <c r="W426" s="106"/>
      <c r="X426" s="106"/>
      <c r="Y426" s="106"/>
      <c r="Z426" s="106"/>
    </row>
    <row r="427" spans="1:26" ht="30" hidden="1" customHeight="1">
      <c r="A427" s="310" t="s">
        <v>1198</v>
      </c>
      <c r="B427" s="150" t="s">
        <v>1199</v>
      </c>
      <c r="C427" s="141"/>
      <c r="D427" s="141"/>
      <c r="E427" s="141"/>
      <c r="F427" s="150"/>
      <c r="G427" s="127"/>
      <c r="H427" s="105"/>
      <c r="I427" s="105"/>
      <c r="J427" s="105"/>
      <c r="K427" s="105"/>
      <c r="L427" s="105"/>
      <c r="M427" s="106"/>
      <c r="N427" s="106"/>
      <c r="O427" s="106"/>
      <c r="P427" s="106"/>
      <c r="Q427" s="106"/>
      <c r="R427" s="106"/>
      <c r="S427" s="106"/>
      <c r="T427" s="106"/>
      <c r="U427" s="106"/>
      <c r="V427" s="106"/>
      <c r="W427" s="106"/>
      <c r="X427" s="106"/>
      <c r="Y427" s="106"/>
      <c r="Z427" s="106"/>
    </row>
    <row r="428" spans="1:26" ht="63" hidden="1" customHeight="1">
      <c r="A428" s="310" t="s">
        <v>2271</v>
      </c>
      <c r="B428" s="122" t="s">
        <v>3829</v>
      </c>
      <c r="C428" s="141"/>
      <c r="D428" s="141"/>
      <c r="E428" s="141"/>
      <c r="F428" s="150"/>
      <c r="G428" s="127"/>
      <c r="H428" s="105"/>
      <c r="I428" s="105"/>
      <c r="J428" s="105"/>
      <c r="K428" s="105"/>
      <c r="L428" s="105"/>
      <c r="M428" s="106"/>
      <c r="N428" s="106"/>
      <c r="O428" s="106"/>
      <c r="P428" s="106"/>
      <c r="Q428" s="106"/>
      <c r="R428" s="106"/>
      <c r="S428" s="106"/>
      <c r="T428" s="106"/>
      <c r="U428" s="106"/>
      <c r="V428" s="106"/>
      <c r="W428" s="106"/>
      <c r="X428" s="106"/>
      <c r="Y428" s="106"/>
      <c r="Z428" s="106"/>
    </row>
    <row r="429" spans="1:26">
      <c r="A429" s="695" t="s">
        <v>254</v>
      </c>
      <c r="B429" s="1606" t="s">
        <v>127</v>
      </c>
      <c r="C429" s="1570"/>
      <c r="D429" s="1570"/>
      <c r="E429" s="1570"/>
      <c r="F429" s="1570"/>
      <c r="G429" s="1573"/>
      <c r="H429" s="617"/>
      <c r="I429" s="688">
        <f>SUM(D430:D440)</f>
        <v>22</v>
      </c>
      <c r="J429" s="105">
        <f>COUNT(D430:D440)*2</f>
        <v>22</v>
      </c>
      <c r="K429" s="105"/>
      <c r="L429" s="105"/>
      <c r="M429" s="319"/>
      <c r="N429" s="319"/>
      <c r="O429" s="319"/>
      <c r="P429" s="319"/>
      <c r="Q429" s="319"/>
      <c r="R429" s="106"/>
      <c r="S429" s="106"/>
      <c r="T429" s="106"/>
      <c r="U429" s="106"/>
      <c r="V429" s="106"/>
      <c r="W429" s="106"/>
      <c r="X429" s="106"/>
      <c r="Y429" s="106"/>
      <c r="Z429" s="106"/>
    </row>
    <row r="430" spans="1:26" ht="112">
      <c r="A430" s="695" t="s">
        <v>2273</v>
      </c>
      <c r="B430" s="122" t="s">
        <v>1203</v>
      </c>
      <c r="C430" s="150" t="s">
        <v>3830</v>
      </c>
      <c r="D430" s="696">
        <v>2</v>
      </c>
      <c r="E430" s="124" t="s">
        <v>387</v>
      </c>
      <c r="F430" s="150" t="s">
        <v>3831</v>
      </c>
      <c r="G430" s="127"/>
      <c r="H430" s="105"/>
      <c r="I430" s="105"/>
      <c r="J430" s="105"/>
      <c r="K430" s="105"/>
      <c r="L430" s="105"/>
      <c r="M430" s="319"/>
      <c r="N430" s="319"/>
      <c r="O430" s="319"/>
      <c r="P430" s="319"/>
      <c r="Q430" s="319"/>
      <c r="R430" s="106"/>
      <c r="S430" s="106"/>
      <c r="T430" s="106"/>
      <c r="U430" s="106"/>
      <c r="V430" s="106"/>
      <c r="W430" s="106"/>
      <c r="X430" s="106"/>
      <c r="Y430" s="106"/>
      <c r="Z430" s="106"/>
    </row>
    <row r="431" spans="1:26" ht="128">
      <c r="A431" s="695"/>
      <c r="B431" s="122"/>
      <c r="C431" s="150" t="s">
        <v>3832</v>
      </c>
      <c r="D431" s="696">
        <v>2</v>
      </c>
      <c r="E431" s="124" t="s">
        <v>469</v>
      </c>
      <c r="F431" s="150" t="s">
        <v>3833</v>
      </c>
      <c r="G431" s="127"/>
      <c r="H431" s="105"/>
      <c r="I431" s="105"/>
      <c r="J431" s="105"/>
      <c r="K431" s="105"/>
      <c r="L431" s="105"/>
      <c r="M431" s="319"/>
      <c r="N431" s="319"/>
      <c r="O431" s="319"/>
      <c r="P431" s="319"/>
      <c r="Q431" s="319"/>
      <c r="R431" s="106"/>
      <c r="S431" s="106"/>
      <c r="T431" s="106"/>
      <c r="U431" s="106"/>
      <c r="V431" s="106"/>
      <c r="W431" s="106"/>
      <c r="X431" s="106"/>
      <c r="Y431" s="106"/>
      <c r="Z431" s="106"/>
    </row>
    <row r="432" spans="1:26" ht="48">
      <c r="A432" s="695"/>
      <c r="B432" s="122"/>
      <c r="C432" s="150" t="s">
        <v>3834</v>
      </c>
      <c r="D432" s="696">
        <v>2</v>
      </c>
      <c r="E432" s="124" t="s">
        <v>387</v>
      </c>
      <c r="F432" s="150" t="s">
        <v>3835</v>
      </c>
      <c r="G432" s="127"/>
      <c r="H432" s="105"/>
      <c r="I432" s="105"/>
      <c r="J432" s="105"/>
      <c r="K432" s="105"/>
      <c r="L432" s="105"/>
      <c r="M432" s="319"/>
      <c r="N432" s="319"/>
      <c r="O432" s="319"/>
      <c r="P432" s="319"/>
      <c r="Q432" s="319"/>
      <c r="R432" s="106"/>
      <c r="S432" s="106"/>
      <c r="T432" s="106"/>
      <c r="U432" s="106"/>
      <c r="V432" s="106"/>
      <c r="W432" s="106"/>
      <c r="X432" s="106"/>
      <c r="Y432" s="106"/>
      <c r="Z432" s="106"/>
    </row>
    <row r="433" spans="1:26" ht="64">
      <c r="A433" s="695"/>
      <c r="B433" s="122"/>
      <c r="C433" s="150" t="s">
        <v>3836</v>
      </c>
      <c r="D433" s="696">
        <v>2</v>
      </c>
      <c r="E433" s="124" t="s">
        <v>387</v>
      </c>
      <c r="F433" s="150" t="s">
        <v>3837</v>
      </c>
      <c r="G433" s="127"/>
      <c r="H433" s="105"/>
      <c r="I433" s="105"/>
      <c r="J433" s="105"/>
      <c r="K433" s="105"/>
      <c r="L433" s="105"/>
      <c r="M433" s="319"/>
      <c r="N433" s="319"/>
      <c r="O433" s="319"/>
      <c r="P433" s="319"/>
      <c r="Q433" s="319"/>
      <c r="R433" s="106"/>
      <c r="S433" s="106"/>
      <c r="T433" s="106"/>
      <c r="U433" s="106"/>
      <c r="V433" s="106"/>
      <c r="W433" s="106"/>
      <c r="X433" s="106"/>
      <c r="Y433" s="106"/>
      <c r="Z433" s="106"/>
    </row>
    <row r="434" spans="1:26" ht="48">
      <c r="A434" s="695" t="s">
        <v>2274</v>
      </c>
      <c r="B434" s="122" t="s">
        <v>1210</v>
      </c>
      <c r="C434" s="150" t="s">
        <v>3838</v>
      </c>
      <c r="D434" s="696">
        <v>2</v>
      </c>
      <c r="E434" s="124" t="s">
        <v>599</v>
      </c>
      <c r="F434" s="150" t="s">
        <v>3839</v>
      </c>
      <c r="G434" s="127"/>
      <c r="H434" s="105"/>
      <c r="I434" s="105"/>
      <c r="J434" s="105"/>
      <c r="K434" s="105"/>
      <c r="L434" s="105"/>
      <c r="M434" s="319"/>
      <c r="N434" s="319"/>
      <c r="O434" s="319"/>
      <c r="P434" s="319"/>
      <c r="Q434" s="319"/>
      <c r="R434" s="106"/>
      <c r="S434" s="106"/>
      <c r="T434" s="106"/>
      <c r="U434" s="106"/>
      <c r="V434" s="106"/>
      <c r="W434" s="106"/>
      <c r="X434" s="106"/>
      <c r="Y434" s="106"/>
      <c r="Z434" s="106"/>
    </row>
    <row r="435" spans="1:26" ht="16">
      <c r="A435" s="695"/>
      <c r="B435" s="122"/>
      <c r="C435" s="150" t="s">
        <v>3840</v>
      </c>
      <c r="D435" s="696">
        <v>2</v>
      </c>
      <c r="E435" s="124" t="s">
        <v>599</v>
      </c>
      <c r="F435" s="150" t="s">
        <v>3841</v>
      </c>
      <c r="G435" s="738"/>
      <c r="H435" s="619"/>
      <c r="I435" s="105"/>
      <c r="J435" s="105"/>
      <c r="K435" s="105"/>
      <c r="L435" s="105"/>
      <c r="M435" s="319"/>
      <c r="N435" s="319"/>
      <c r="O435" s="319"/>
      <c r="P435" s="319"/>
      <c r="Q435" s="319"/>
      <c r="R435" s="106"/>
      <c r="S435" s="106"/>
      <c r="T435" s="106"/>
      <c r="U435" s="106"/>
      <c r="V435" s="106"/>
      <c r="W435" s="106"/>
      <c r="X435" s="106"/>
      <c r="Y435" s="106"/>
      <c r="Z435" s="106"/>
    </row>
    <row r="436" spans="1:26" ht="96">
      <c r="A436" s="695"/>
      <c r="B436" s="122"/>
      <c r="C436" s="150" t="s">
        <v>3842</v>
      </c>
      <c r="D436" s="696">
        <v>2</v>
      </c>
      <c r="E436" s="124" t="s">
        <v>599</v>
      </c>
      <c r="F436" s="150" t="s">
        <v>3843</v>
      </c>
      <c r="G436" s="738"/>
      <c r="H436" s="619"/>
      <c r="I436" s="105"/>
      <c r="J436" s="105"/>
      <c r="K436" s="105"/>
      <c r="L436" s="105"/>
      <c r="M436" s="319"/>
      <c r="N436" s="319"/>
      <c r="O436" s="319"/>
      <c r="P436" s="319"/>
      <c r="Q436" s="319"/>
      <c r="R436" s="106"/>
      <c r="S436" s="106"/>
      <c r="T436" s="106"/>
      <c r="U436" s="106"/>
      <c r="V436" s="106"/>
      <c r="W436" s="106"/>
      <c r="X436" s="106"/>
      <c r="Y436" s="106"/>
      <c r="Z436" s="106"/>
    </row>
    <row r="437" spans="1:26" ht="48">
      <c r="A437" s="695"/>
      <c r="B437" s="122"/>
      <c r="C437" s="150" t="s">
        <v>3844</v>
      </c>
      <c r="D437" s="696">
        <v>2</v>
      </c>
      <c r="E437" s="124" t="s">
        <v>2427</v>
      </c>
      <c r="F437" s="150" t="s">
        <v>3845</v>
      </c>
      <c r="G437" s="738"/>
      <c r="H437" s="619"/>
      <c r="I437" s="105"/>
      <c r="J437" s="105"/>
      <c r="K437" s="105"/>
      <c r="L437" s="105"/>
      <c r="M437" s="319"/>
      <c r="N437" s="319"/>
      <c r="O437" s="319"/>
      <c r="P437" s="319"/>
      <c r="Q437" s="319"/>
      <c r="R437" s="106"/>
      <c r="S437" s="106"/>
      <c r="T437" s="106"/>
      <c r="U437" s="106"/>
      <c r="V437" s="106"/>
      <c r="W437" s="106"/>
      <c r="X437" s="106"/>
      <c r="Y437" s="106"/>
      <c r="Z437" s="106"/>
    </row>
    <row r="438" spans="1:26" ht="256">
      <c r="A438" s="695"/>
      <c r="B438" s="122"/>
      <c r="C438" s="150" t="s">
        <v>3846</v>
      </c>
      <c r="D438" s="696">
        <v>2</v>
      </c>
      <c r="E438" s="124" t="s">
        <v>599</v>
      </c>
      <c r="F438" s="150" t="s">
        <v>3847</v>
      </c>
      <c r="G438" s="738"/>
      <c r="H438" s="619"/>
      <c r="I438" s="105"/>
      <c r="J438" s="105"/>
      <c r="K438" s="105"/>
      <c r="L438" s="105"/>
      <c r="M438" s="319"/>
      <c r="N438" s="319"/>
      <c r="O438" s="319"/>
      <c r="P438" s="319"/>
      <c r="Q438" s="319"/>
      <c r="R438" s="106"/>
      <c r="S438" s="106"/>
      <c r="T438" s="106"/>
      <c r="U438" s="106"/>
      <c r="V438" s="106"/>
      <c r="W438" s="106"/>
      <c r="X438" s="106"/>
      <c r="Y438" s="106"/>
      <c r="Z438" s="106"/>
    </row>
    <row r="439" spans="1:26" ht="80">
      <c r="A439" s="695"/>
      <c r="B439" s="122"/>
      <c r="C439" s="150" t="s">
        <v>3848</v>
      </c>
      <c r="D439" s="696">
        <v>2</v>
      </c>
      <c r="E439" s="124" t="s">
        <v>599</v>
      </c>
      <c r="F439" s="150" t="s">
        <v>3849</v>
      </c>
      <c r="G439" s="540"/>
      <c r="H439" s="582"/>
      <c r="I439" s="105"/>
      <c r="J439" s="105"/>
      <c r="K439" s="105"/>
      <c r="L439" s="105"/>
      <c r="M439" s="319"/>
      <c r="N439" s="319"/>
      <c r="O439" s="319"/>
      <c r="P439" s="319"/>
      <c r="Q439" s="319"/>
      <c r="R439" s="106"/>
      <c r="S439" s="106"/>
      <c r="T439" s="106"/>
      <c r="U439" s="106"/>
      <c r="V439" s="106"/>
      <c r="W439" s="106"/>
      <c r="X439" s="106"/>
      <c r="Y439" s="106"/>
      <c r="Z439" s="106"/>
    </row>
    <row r="440" spans="1:26" ht="48">
      <c r="A440" s="695" t="s">
        <v>2275</v>
      </c>
      <c r="B440" s="122" t="s">
        <v>1216</v>
      </c>
      <c r="C440" s="150" t="s">
        <v>1222</v>
      </c>
      <c r="D440" s="696">
        <v>2</v>
      </c>
      <c r="E440" s="124" t="s">
        <v>599</v>
      </c>
      <c r="F440" s="150" t="s">
        <v>3850</v>
      </c>
      <c r="G440" s="127"/>
      <c r="H440" s="105"/>
      <c r="I440" s="688"/>
      <c r="J440" s="105"/>
      <c r="K440" s="105"/>
      <c r="L440" s="105"/>
      <c r="M440" s="319"/>
      <c r="N440" s="319"/>
      <c r="O440" s="319"/>
      <c r="P440" s="319"/>
      <c r="Q440" s="319"/>
      <c r="R440" s="106"/>
      <c r="S440" s="106"/>
      <c r="T440" s="106"/>
      <c r="U440" s="106"/>
      <c r="V440" s="106"/>
      <c r="W440" s="106"/>
      <c r="X440" s="106"/>
      <c r="Y440" s="106"/>
      <c r="Z440" s="106"/>
    </row>
    <row r="441" spans="1:26" ht="47.25" hidden="1" customHeight="1">
      <c r="A441" s="310" t="s">
        <v>2276</v>
      </c>
      <c r="B441" s="491" t="s">
        <v>1224</v>
      </c>
      <c r="C441" s="106"/>
      <c r="D441" s="141"/>
      <c r="E441" s="141"/>
      <c r="F441" s="150"/>
      <c r="G441" s="127"/>
      <c r="H441" s="105"/>
      <c r="I441" s="105"/>
      <c r="J441" s="105"/>
      <c r="K441" s="105"/>
      <c r="L441" s="105"/>
      <c r="M441" s="106"/>
      <c r="N441" s="106"/>
      <c r="O441" s="106"/>
      <c r="P441" s="106"/>
      <c r="Q441" s="106"/>
      <c r="R441" s="106"/>
      <c r="S441" s="106"/>
      <c r="T441" s="106"/>
      <c r="U441" s="106"/>
      <c r="V441" s="106"/>
      <c r="W441" s="106"/>
      <c r="X441" s="106"/>
      <c r="Y441" s="106"/>
      <c r="Z441" s="106"/>
    </row>
    <row r="442" spans="1:26" ht="15.75" hidden="1" customHeight="1">
      <c r="A442" s="310" t="s">
        <v>2277</v>
      </c>
      <c r="B442" s="122" t="s">
        <v>1235</v>
      </c>
      <c r="C442" s="141"/>
      <c r="D442" s="141"/>
      <c r="E442" s="141"/>
      <c r="F442" s="150"/>
      <c r="G442" s="127"/>
      <c r="H442" s="105"/>
      <c r="I442" s="105"/>
      <c r="J442" s="105"/>
      <c r="K442" s="105"/>
      <c r="L442" s="105"/>
      <c r="M442" s="106"/>
      <c r="N442" s="106"/>
      <c r="O442" s="106"/>
      <c r="P442" s="106"/>
      <c r="Q442" s="106"/>
      <c r="R442" s="106"/>
      <c r="S442" s="106"/>
      <c r="T442" s="106"/>
      <c r="U442" s="106"/>
      <c r="V442" s="106"/>
      <c r="W442" s="106"/>
      <c r="X442" s="106"/>
      <c r="Y442" s="106"/>
      <c r="Z442" s="106"/>
    </row>
    <row r="443" spans="1:26">
      <c r="A443" s="695" t="s">
        <v>255</v>
      </c>
      <c r="B443" s="1606" t="s">
        <v>129</v>
      </c>
      <c r="C443" s="1570"/>
      <c r="D443" s="1570"/>
      <c r="E443" s="1570"/>
      <c r="F443" s="1570"/>
      <c r="G443" s="1573"/>
      <c r="H443" s="617"/>
      <c r="I443" s="688">
        <f>SUM(D444:D446)</f>
        <v>4</v>
      </c>
      <c r="J443" s="105">
        <f>COUNT(D444:D446)*2</f>
        <v>4</v>
      </c>
      <c r="K443" s="105"/>
      <c r="L443" s="105"/>
      <c r="M443" s="319"/>
      <c r="N443" s="319"/>
      <c r="O443" s="319"/>
      <c r="P443" s="319"/>
      <c r="Q443" s="319"/>
      <c r="R443" s="106"/>
      <c r="S443" s="106"/>
      <c r="T443" s="106"/>
      <c r="U443" s="106"/>
      <c r="V443" s="106"/>
      <c r="W443" s="106"/>
      <c r="X443" s="106"/>
      <c r="Y443" s="106"/>
      <c r="Z443" s="106"/>
    </row>
    <row r="444" spans="1:26" ht="80">
      <c r="A444" s="695" t="s">
        <v>2278</v>
      </c>
      <c r="B444" s="122" t="s">
        <v>1244</v>
      </c>
      <c r="C444" s="150" t="s">
        <v>1245</v>
      </c>
      <c r="D444" s="696">
        <v>2</v>
      </c>
      <c r="E444" s="124" t="s">
        <v>469</v>
      </c>
      <c r="F444" s="150" t="s">
        <v>3851</v>
      </c>
      <c r="G444" s="127"/>
      <c r="H444" s="105"/>
      <c r="I444" s="688"/>
      <c r="J444" s="105"/>
      <c r="K444" s="105"/>
      <c r="L444" s="105"/>
      <c r="M444" s="319"/>
      <c r="N444" s="319"/>
      <c r="O444" s="319"/>
      <c r="P444" s="319"/>
      <c r="Q444" s="319"/>
      <c r="R444" s="106"/>
      <c r="S444" s="106"/>
      <c r="T444" s="106"/>
      <c r="U444" s="106"/>
      <c r="V444" s="106"/>
      <c r="W444" s="106"/>
      <c r="X444" s="106"/>
      <c r="Y444" s="106"/>
      <c r="Z444" s="106"/>
    </row>
    <row r="445" spans="1:26" ht="31.5" hidden="1" customHeight="1">
      <c r="A445" s="310" t="s">
        <v>1246</v>
      </c>
      <c r="B445" s="122" t="s">
        <v>1247</v>
      </c>
      <c r="C445" s="141"/>
      <c r="D445" s="141"/>
      <c r="E445" s="141"/>
      <c r="F445" s="150"/>
      <c r="G445" s="127"/>
      <c r="H445" s="105"/>
      <c r="I445" s="105"/>
      <c r="J445" s="105"/>
      <c r="K445" s="105"/>
      <c r="L445" s="105"/>
      <c r="M445" s="106"/>
      <c r="N445" s="106"/>
      <c r="O445" s="106"/>
      <c r="P445" s="106"/>
      <c r="Q445" s="106"/>
      <c r="R445" s="106"/>
      <c r="S445" s="106"/>
      <c r="T445" s="106"/>
      <c r="U445" s="106"/>
      <c r="V445" s="106"/>
      <c r="W445" s="106"/>
      <c r="X445" s="106"/>
      <c r="Y445" s="106"/>
      <c r="Z445" s="106"/>
    </row>
    <row r="446" spans="1:26" ht="80">
      <c r="A446" s="695" t="s">
        <v>2279</v>
      </c>
      <c r="B446" s="122" t="s">
        <v>1249</v>
      </c>
      <c r="C446" s="150" t="s">
        <v>3852</v>
      </c>
      <c r="D446" s="696">
        <v>2</v>
      </c>
      <c r="E446" s="124" t="s">
        <v>599</v>
      </c>
      <c r="F446" s="150" t="s">
        <v>3853</v>
      </c>
      <c r="G446" s="127"/>
      <c r="H446" s="105"/>
      <c r="I446" s="688"/>
      <c r="J446" s="105"/>
      <c r="K446" s="105"/>
      <c r="L446" s="105"/>
      <c r="M446" s="319"/>
      <c r="N446" s="319"/>
      <c r="O446" s="319"/>
      <c r="P446" s="319"/>
      <c r="Q446" s="319"/>
      <c r="R446" s="106"/>
      <c r="S446" s="106"/>
      <c r="T446" s="106"/>
      <c r="U446" s="106"/>
      <c r="V446" s="106"/>
      <c r="W446" s="106"/>
      <c r="X446" s="106"/>
      <c r="Y446" s="106"/>
      <c r="Z446" s="106"/>
    </row>
    <row r="447" spans="1:26" ht="39.75" hidden="1" customHeight="1">
      <c r="A447" s="349" t="s">
        <v>256</v>
      </c>
      <c r="B447" s="324" t="s">
        <v>131</v>
      </c>
      <c r="C447" s="325"/>
      <c r="D447" s="325"/>
      <c r="E447" s="325"/>
      <c r="F447" s="325"/>
      <c r="G447" s="728"/>
      <c r="H447" s="617"/>
      <c r="I447" s="105"/>
      <c r="J447" s="105"/>
      <c r="K447" s="105"/>
      <c r="L447" s="105"/>
      <c r="M447" s="106"/>
      <c r="N447" s="106"/>
      <c r="O447" s="106"/>
      <c r="P447" s="106"/>
      <c r="Q447" s="106"/>
      <c r="R447" s="106"/>
      <c r="S447" s="106"/>
      <c r="T447" s="106"/>
      <c r="U447" s="106"/>
      <c r="V447" s="106"/>
      <c r="W447" s="106"/>
      <c r="X447" s="106"/>
      <c r="Y447" s="106"/>
      <c r="Z447" s="106"/>
    </row>
    <row r="448" spans="1:26" ht="31.5" hidden="1" customHeight="1">
      <c r="A448" s="310" t="s">
        <v>1251</v>
      </c>
      <c r="B448" s="122" t="s">
        <v>1252</v>
      </c>
      <c r="C448" s="141"/>
      <c r="D448" s="141"/>
      <c r="E448" s="141"/>
      <c r="F448" s="150"/>
      <c r="G448" s="127"/>
      <c r="H448" s="105"/>
      <c r="I448" s="105"/>
      <c r="J448" s="105"/>
      <c r="K448" s="105"/>
      <c r="L448" s="105"/>
      <c r="M448" s="106"/>
      <c r="N448" s="106"/>
      <c r="O448" s="106"/>
      <c r="P448" s="106"/>
      <c r="Q448" s="106"/>
      <c r="R448" s="106"/>
      <c r="S448" s="106"/>
      <c r="T448" s="106"/>
      <c r="U448" s="106"/>
      <c r="V448" s="106"/>
      <c r="W448" s="106"/>
      <c r="X448" s="106"/>
      <c r="Y448" s="106"/>
      <c r="Z448" s="106"/>
    </row>
    <row r="449" spans="1:26" ht="31.5" hidden="1" customHeight="1">
      <c r="A449" s="310" t="s">
        <v>1253</v>
      </c>
      <c r="B449" s="122" t="s">
        <v>1254</v>
      </c>
      <c r="C449" s="141"/>
      <c r="D449" s="141"/>
      <c r="E449" s="141"/>
      <c r="F449" s="150"/>
      <c r="G449" s="127"/>
      <c r="H449" s="105"/>
      <c r="I449" s="105"/>
      <c r="J449" s="105"/>
      <c r="K449" s="105"/>
      <c r="L449" s="105"/>
      <c r="M449" s="106"/>
      <c r="N449" s="106"/>
      <c r="O449" s="106"/>
      <c r="P449" s="106"/>
      <c r="Q449" s="106"/>
      <c r="R449" s="106"/>
      <c r="S449" s="106"/>
      <c r="T449" s="106"/>
      <c r="U449" s="106"/>
      <c r="V449" s="106"/>
      <c r="W449" s="106"/>
      <c r="X449" s="106"/>
      <c r="Y449" s="106"/>
      <c r="Z449" s="106"/>
    </row>
    <row r="450" spans="1:26" ht="31.5" hidden="1" customHeight="1">
      <c r="A450" s="310" t="s">
        <v>1255</v>
      </c>
      <c r="B450" s="122" t="s">
        <v>1256</v>
      </c>
      <c r="C450" s="141"/>
      <c r="D450" s="141"/>
      <c r="E450" s="141"/>
      <c r="F450" s="150"/>
      <c r="G450" s="127"/>
      <c r="H450" s="105"/>
      <c r="I450" s="105"/>
      <c r="J450" s="105"/>
      <c r="K450" s="105"/>
      <c r="L450" s="105"/>
      <c r="M450" s="106"/>
      <c r="N450" s="106"/>
      <c r="O450" s="106"/>
      <c r="P450" s="106"/>
      <c r="Q450" s="106"/>
      <c r="R450" s="106"/>
      <c r="S450" s="106"/>
      <c r="T450" s="106"/>
      <c r="U450" s="106"/>
      <c r="V450" s="106"/>
      <c r="W450" s="106"/>
      <c r="X450" s="106"/>
      <c r="Y450" s="106"/>
      <c r="Z450" s="106"/>
    </row>
    <row r="451" spans="1:26" ht="31.5" hidden="1" customHeight="1">
      <c r="A451" s="310" t="s">
        <v>1257</v>
      </c>
      <c r="B451" s="122" t="s">
        <v>1258</v>
      </c>
      <c r="C451" s="141"/>
      <c r="D451" s="141"/>
      <c r="E451" s="141"/>
      <c r="F451" s="150"/>
      <c r="G451" s="127"/>
      <c r="H451" s="105"/>
      <c r="I451" s="105"/>
      <c r="J451" s="105"/>
      <c r="K451" s="105"/>
      <c r="L451" s="105"/>
      <c r="M451" s="106"/>
      <c r="N451" s="106"/>
      <c r="O451" s="106"/>
      <c r="P451" s="106"/>
      <c r="Q451" s="106"/>
      <c r="R451" s="106"/>
      <c r="S451" s="106"/>
      <c r="T451" s="106"/>
      <c r="U451" s="106"/>
      <c r="V451" s="106"/>
      <c r="W451" s="106"/>
      <c r="X451" s="106"/>
      <c r="Y451" s="106"/>
      <c r="Z451" s="106"/>
    </row>
    <row r="452" spans="1:26" ht="31.5" hidden="1" customHeight="1">
      <c r="A452" s="310" t="s">
        <v>2281</v>
      </c>
      <c r="B452" s="122" t="s">
        <v>1260</v>
      </c>
      <c r="C452" s="141"/>
      <c r="D452" s="141"/>
      <c r="E452" s="141"/>
      <c r="F452" s="150"/>
      <c r="G452" s="127"/>
      <c r="H452" s="105"/>
      <c r="I452" s="105"/>
      <c r="J452" s="105"/>
      <c r="K452" s="105"/>
      <c r="L452" s="105"/>
      <c r="M452" s="106"/>
      <c r="N452" s="106"/>
      <c r="O452" s="106"/>
      <c r="P452" s="106"/>
      <c r="Q452" s="106"/>
      <c r="R452" s="106"/>
      <c r="S452" s="106"/>
      <c r="T452" s="106"/>
      <c r="U452" s="106"/>
      <c r="V452" s="106"/>
      <c r="W452" s="106"/>
      <c r="X452" s="106"/>
      <c r="Y452" s="106"/>
      <c r="Z452" s="106"/>
    </row>
    <row r="453" spans="1:26" ht="15.75" hidden="1" customHeight="1">
      <c r="A453" s="310" t="s">
        <v>1261</v>
      </c>
      <c r="B453" s="122" t="s">
        <v>1262</v>
      </c>
      <c r="C453" s="141"/>
      <c r="D453" s="141"/>
      <c r="E453" s="141"/>
      <c r="F453" s="150"/>
      <c r="G453" s="127"/>
      <c r="H453" s="105"/>
      <c r="I453" s="105"/>
      <c r="J453" s="105"/>
      <c r="K453" s="105"/>
      <c r="L453" s="105"/>
      <c r="M453" s="106"/>
      <c r="N453" s="106"/>
      <c r="O453" s="106"/>
      <c r="P453" s="106"/>
      <c r="Q453" s="106"/>
      <c r="R453" s="106"/>
      <c r="S453" s="106"/>
      <c r="T453" s="106"/>
      <c r="U453" s="106"/>
      <c r="V453" s="106"/>
      <c r="W453" s="106"/>
      <c r="X453" s="106"/>
      <c r="Y453" s="106"/>
      <c r="Z453" s="106"/>
    </row>
    <row r="454" spans="1:26" ht="15.75" hidden="1" customHeight="1">
      <c r="A454" s="310" t="s">
        <v>1263</v>
      </c>
      <c r="B454" s="122" t="s">
        <v>1264</v>
      </c>
      <c r="C454" s="141"/>
      <c r="D454" s="141"/>
      <c r="E454" s="141"/>
      <c r="F454" s="150"/>
      <c r="G454" s="127"/>
      <c r="H454" s="105"/>
      <c r="I454" s="105"/>
      <c r="J454" s="105"/>
      <c r="K454" s="105"/>
      <c r="L454" s="105"/>
      <c r="M454" s="106"/>
      <c r="N454" s="106"/>
      <c r="O454" s="106"/>
      <c r="P454" s="106"/>
      <c r="Q454" s="106"/>
      <c r="R454" s="106"/>
      <c r="S454" s="106"/>
      <c r="T454" s="106"/>
      <c r="U454" s="106"/>
      <c r="V454" s="106"/>
      <c r="W454" s="106"/>
      <c r="X454" s="106"/>
      <c r="Y454" s="106"/>
      <c r="Z454" s="106"/>
    </row>
    <row r="455" spans="1:26" ht="15.75" hidden="1" customHeight="1">
      <c r="A455" s="310" t="s">
        <v>1265</v>
      </c>
      <c r="B455" s="122" t="s">
        <v>1266</v>
      </c>
      <c r="C455" s="141"/>
      <c r="D455" s="141"/>
      <c r="E455" s="141"/>
      <c r="F455" s="150"/>
      <c r="G455" s="127"/>
      <c r="H455" s="105"/>
      <c r="I455" s="105"/>
      <c r="J455" s="105"/>
      <c r="K455" s="105"/>
      <c r="L455" s="105"/>
      <c r="M455" s="106"/>
      <c r="N455" s="106"/>
      <c r="O455" s="106"/>
      <c r="P455" s="106"/>
      <c r="Q455" s="106"/>
      <c r="R455" s="106"/>
      <c r="S455" s="106"/>
      <c r="T455" s="106"/>
      <c r="U455" s="106"/>
      <c r="V455" s="106"/>
      <c r="W455" s="106"/>
      <c r="X455" s="106"/>
      <c r="Y455" s="106"/>
      <c r="Z455" s="106"/>
    </row>
    <row r="456" spans="1:26" ht="31.5" hidden="1" customHeight="1">
      <c r="A456" s="310" t="s">
        <v>1268</v>
      </c>
      <c r="B456" s="122" t="s">
        <v>1269</v>
      </c>
      <c r="C456" s="141"/>
      <c r="D456" s="141"/>
      <c r="E456" s="141"/>
      <c r="F456" s="150"/>
      <c r="G456" s="127"/>
      <c r="H456" s="105"/>
      <c r="I456" s="105"/>
      <c r="J456" s="105"/>
      <c r="K456" s="105"/>
      <c r="L456" s="105"/>
      <c r="M456" s="106"/>
      <c r="N456" s="106"/>
      <c r="O456" s="106"/>
      <c r="P456" s="106"/>
      <c r="Q456" s="106"/>
      <c r="R456" s="106"/>
      <c r="S456" s="106"/>
      <c r="T456" s="106"/>
      <c r="U456" s="106"/>
      <c r="V456" s="106"/>
      <c r="W456" s="106"/>
      <c r="X456" s="106"/>
      <c r="Y456" s="106"/>
      <c r="Z456" s="106"/>
    </row>
    <row r="457" spans="1:26" ht="31.5" hidden="1" customHeight="1">
      <c r="A457" s="310" t="s">
        <v>1275</v>
      </c>
      <c r="B457" s="122" t="s">
        <v>1276</v>
      </c>
      <c r="C457" s="141"/>
      <c r="D457" s="141"/>
      <c r="E457" s="141"/>
      <c r="F457" s="150"/>
      <c r="G457" s="127"/>
      <c r="H457" s="105"/>
      <c r="I457" s="105"/>
      <c r="J457" s="105"/>
      <c r="K457" s="105"/>
      <c r="L457" s="105"/>
      <c r="M457" s="106"/>
      <c r="N457" s="106"/>
      <c r="O457" s="106"/>
      <c r="P457" s="106"/>
      <c r="Q457" s="106"/>
      <c r="R457" s="106"/>
      <c r="S457" s="106"/>
      <c r="T457" s="106"/>
      <c r="U457" s="106"/>
      <c r="V457" s="106"/>
      <c r="W457" s="106"/>
      <c r="X457" s="106"/>
      <c r="Y457" s="106"/>
      <c r="Z457" s="106"/>
    </row>
    <row r="458" spans="1:26" ht="39.75" hidden="1" customHeight="1">
      <c r="A458" s="349" t="s">
        <v>132</v>
      </c>
      <c r="B458" s="324" t="s">
        <v>133</v>
      </c>
      <c r="C458" s="325"/>
      <c r="D458" s="325"/>
      <c r="E458" s="325"/>
      <c r="F458" s="325"/>
      <c r="G458" s="728"/>
      <c r="H458" s="617"/>
      <c r="I458" s="105"/>
      <c r="J458" s="105"/>
      <c r="K458" s="105"/>
      <c r="L458" s="105"/>
      <c r="M458" s="106"/>
      <c r="N458" s="106"/>
      <c r="O458" s="106"/>
      <c r="P458" s="106"/>
      <c r="Q458" s="106"/>
      <c r="R458" s="106"/>
      <c r="S458" s="106"/>
      <c r="T458" s="106"/>
      <c r="U458" s="106"/>
      <c r="V458" s="106"/>
      <c r="W458" s="106"/>
      <c r="X458" s="106"/>
      <c r="Y458" s="106"/>
      <c r="Z458" s="106"/>
    </row>
    <row r="459" spans="1:26" ht="31.5" hidden="1" customHeight="1">
      <c r="A459" s="310" t="s">
        <v>1278</v>
      </c>
      <c r="B459" s="122" t="s">
        <v>3854</v>
      </c>
      <c r="C459" s="141"/>
      <c r="D459" s="141"/>
      <c r="E459" s="141"/>
      <c r="F459" s="150"/>
      <c r="G459" s="127"/>
      <c r="H459" s="105"/>
      <c r="I459" s="105"/>
      <c r="J459" s="105"/>
      <c r="K459" s="105"/>
      <c r="L459" s="105"/>
      <c r="M459" s="106"/>
      <c r="N459" s="106"/>
      <c r="O459" s="106"/>
      <c r="P459" s="106"/>
      <c r="Q459" s="106"/>
      <c r="R459" s="106"/>
      <c r="S459" s="106"/>
      <c r="T459" s="106"/>
      <c r="U459" s="106"/>
      <c r="V459" s="106"/>
      <c r="W459" s="106"/>
      <c r="X459" s="106"/>
      <c r="Y459" s="106"/>
      <c r="Z459" s="106"/>
    </row>
    <row r="460" spans="1:26" ht="31.5" hidden="1" customHeight="1">
      <c r="A460" s="310" t="s">
        <v>1280</v>
      </c>
      <c r="B460" s="122" t="s">
        <v>3855</v>
      </c>
      <c r="C460" s="141"/>
      <c r="D460" s="141"/>
      <c r="E460" s="141"/>
      <c r="F460" s="150"/>
      <c r="G460" s="127"/>
      <c r="H460" s="105"/>
      <c r="I460" s="105"/>
      <c r="J460" s="105"/>
      <c r="K460" s="105"/>
      <c r="L460" s="105"/>
      <c r="M460" s="106"/>
      <c r="N460" s="106"/>
      <c r="O460" s="106"/>
      <c r="P460" s="106"/>
      <c r="Q460" s="106"/>
      <c r="R460" s="106"/>
      <c r="S460" s="106"/>
      <c r="T460" s="106"/>
      <c r="U460" s="106"/>
      <c r="V460" s="106"/>
      <c r="W460" s="106"/>
      <c r="X460" s="106"/>
      <c r="Y460" s="106"/>
      <c r="Z460" s="106"/>
    </row>
    <row r="461" spans="1:26" ht="31.5" hidden="1" customHeight="1">
      <c r="A461" s="310" t="s">
        <v>1282</v>
      </c>
      <c r="B461" s="122" t="s">
        <v>1283</v>
      </c>
      <c r="C461" s="141"/>
      <c r="D461" s="141"/>
      <c r="E461" s="141"/>
      <c r="F461" s="150"/>
      <c r="G461" s="127"/>
      <c r="H461" s="105"/>
      <c r="I461" s="105"/>
      <c r="J461" s="105"/>
      <c r="K461" s="105"/>
      <c r="L461" s="105"/>
      <c r="M461" s="106"/>
      <c r="N461" s="106"/>
      <c r="O461" s="106"/>
      <c r="P461" s="106"/>
      <c r="Q461" s="106"/>
      <c r="R461" s="106"/>
      <c r="S461" s="106"/>
      <c r="T461" s="106"/>
      <c r="U461" s="106"/>
      <c r="V461" s="106"/>
      <c r="W461" s="106"/>
      <c r="X461" s="106"/>
      <c r="Y461" s="106"/>
      <c r="Z461" s="106"/>
    </row>
    <row r="462" spans="1:26" ht="39.75" hidden="1" customHeight="1">
      <c r="A462" s="349" t="s">
        <v>257</v>
      </c>
      <c r="B462" s="324" t="s">
        <v>258</v>
      </c>
      <c r="C462" s="325"/>
      <c r="D462" s="325"/>
      <c r="E462" s="325"/>
      <c r="F462" s="325"/>
      <c r="G462" s="728"/>
      <c r="H462" s="617"/>
      <c r="I462" s="105"/>
      <c r="J462" s="105"/>
      <c r="K462" s="105"/>
      <c r="L462" s="105"/>
      <c r="M462" s="106"/>
      <c r="N462" s="106"/>
      <c r="O462" s="106"/>
      <c r="P462" s="106"/>
      <c r="Q462" s="106"/>
      <c r="R462" s="106"/>
      <c r="S462" s="106"/>
      <c r="T462" s="106"/>
      <c r="U462" s="106"/>
      <c r="V462" s="106"/>
      <c r="W462" s="106"/>
      <c r="X462" s="106"/>
      <c r="Y462" s="106"/>
      <c r="Z462" s="106"/>
    </row>
    <row r="463" spans="1:26" ht="15.75" hidden="1" customHeight="1">
      <c r="A463" s="310" t="s">
        <v>2282</v>
      </c>
      <c r="B463" s="122" t="s">
        <v>1286</v>
      </c>
      <c r="C463" s="141"/>
      <c r="D463" s="141"/>
      <c r="E463" s="141"/>
      <c r="F463" s="150"/>
      <c r="G463" s="127"/>
      <c r="H463" s="105"/>
      <c r="I463" s="105"/>
      <c r="J463" s="105"/>
      <c r="K463" s="105"/>
      <c r="L463" s="105"/>
      <c r="M463" s="106"/>
      <c r="N463" s="106"/>
      <c r="O463" s="106"/>
      <c r="P463" s="106"/>
      <c r="Q463" s="106"/>
      <c r="R463" s="106"/>
      <c r="S463" s="106"/>
      <c r="T463" s="106"/>
      <c r="U463" s="106"/>
      <c r="V463" s="106"/>
      <c r="W463" s="106"/>
      <c r="X463" s="106"/>
      <c r="Y463" s="106"/>
      <c r="Z463" s="106"/>
    </row>
    <row r="464" spans="1:26" ht="31.5" hidden="1" customHeight="1">
      <c r="A464" s="310" t="s">
        <v>1291</v>
      </c>
      <c r="B464" s="122" t="s">
        <v>1292</v>
      </c>
      <c r="C464" s="141"/>
      <c r="D464" s="141"/>
      <c r="E464" s="141"/>
      <c r="F464" s="150"/>
      <c r="G464" s="127"/>
      <c r="H464" s="105"/>
      <c r="I464" s="105"/>
      <c r="J464" s="105"/>
      <c r="K464" s="105"/>
      <c r="L464" s="105"/>
      <c r="M464" s="106"/>
      <c r="N464" s="106"/>
      <c r="O464" s="106"/>
      <c r="P464" s="106"/>
      <c r="Q464" s="106"/>
      <c r="R464" s="106"/>
      <c r="S464" s="106"/>
      <c r="T464" s="106"/>
      <c r="U464" s="106"/>
      <c r="V464" s="106"/>
      <c r="W464" s="106"/>
      <c r="X464" s="106"/>
      <c r="Y464" s="106"/>
      <c r="Z464" s="106"/>
    </row>
    <row r="465" spans="1:26" ht="31.5" hidden="1" customHeight="1">
      <c r="A465" s="310" t="s">
        <v>1293</v>
      </c>
      <c r="B465" s="122" t="s">
        <v>1294</v>
      </c>
      <c r="C465" s="141"/>
      <c r="D465" s="141"/>
      <c r="E465" s="141"/>
      <c r="F465" s="150"/>
      <c r="G465" s="127"/>
      <c r="H465" s="105"/>
      <c r="I465" s="105"/>
      <c r="J465" s="105"/>
      <c r="K465" s="105"/>
      <c r="L465" s="105"/>
      <c r="M465" s="106"/>
      <c r="N465" s="106"/>
      <c r="O465" s="106"/>
      <c r="P465" s="106"/>
      <c r="Q465" s="106"/>
      <c r="R465" s="106"/>
      <c r="S465" s="106"/>
      <c r="T465" s="106"/>
      <c r="U465" s="106"/>
      <c r="V465" s="106"/>
      <c r="W465" s="106"/>
      <c r="X465" s="106"/>
      <c r="Y465" s="106"/>
      <c r="Z465" s="106"/>
    </row>
    <row r="466" spans="1:26" ht="31.5" hidden="1" customHeight="1">
      <c r="A466" s="310" t="s">
        <v>1295</v>
      </c>
      <c r="B466" s="122" t="s">
        <v>1296</v>
      </c>
      <c r="C466" s="141"/>
      <c r="D466" s="141"/>
      <c r="E466" s="141"/>
      <c r="F466" s="150"/>
      <c r="G466" s="127"/>
      <c r="H466" s="105"/>
      <c r="I466" s="105"/>
      <c r="J466" s="105"/>
      <c r="K466" s="105"/>
      <c r="L466" s="105"/>
      <c r="M466" s="106"/>
      <c r="N466" s="106"/>
      <c r="O466" s="106"/>
      <c r="P466" s="106"/>
      <c r="Q466" s="106"/>
      <c r="R466" s="106"/>
      <c r="S466" s="106"/>
      <c r="T466" s="106"/>
      <c r="U466" s="106"/>
      <c r="V466" s="106"/>
      <c r="W466" s="106"/>
      <c r="X466" s="106"/>
      <c r="Y466" s="106"/>
      <c r="Z466" s="106"/>
    </row>
    <row r="467" spans="1:26" ht="39.75" hidden="1" customHeight="1">
      <c r="A467" s="349" t="s">
        <v>259</v>
      </c>
      <c r="B467" s="739" t="s">
        <v>137</v>
      </c>
      <c r="C467" s="740"/>
      <c r="D467" s="740"/>
      <c r="E467" s="740"/>
      <c r="F467" s="740"/>
      <c r="G467" s="741"/>
      <c r="H467" s="617"/>
      <c r="I467" s="105"/>
      <c r="J467" s="105"/>
      <c r="K467" s="105"/>
      <c r="L467" s="105"/>
      <c r="M467" s="106"/>
      <c r="N467" s="106"/>
      <c r="O467" s="106"/>
      <c r="P467" s="106"/>
      <c r="Q467" s="106"/>
      <c r="R467" s="106"/>
      <c r="S467" s="106"/>
      <c r="T467" s="106"/>
      <c r="U467" s="106"/>
      <c r="V467" s="106"/>
      <c r="W467" s="106"/>
      <c r="X467" s="106"/>
      <c r="Y467" s="106"/>
      <c r="Z467" s="106"/>
    </row>
    <row r="468" spans="1:26" ht="31.5" hidden="1" customHeight="1">
      <c r="A468" s="310" t="s">
        <v>2283</v>
      </c>
      <c r="B468" s="122" t="s">
        <v>1298</v>
      </c>
      <c r="C468" s="122"/>
      <c r="D468" s="141"/>
      <c r="E468" s="141"/>
      <c r="F468" s="150"/>
      <c r="G468" s="127"/>
      <c r="H468" s="105"/>
      <c r="I468" s="105"/>
      <c r="J468" s="105"/>
      <c r="K468" s="105"/>
      <c r="L468" s="105"/>
      <c r="M468" s="106"/>
      <c r="N468" s="106"/>
      <c r="O468" s="106"/>
      <c r="P468" s="106"/>
      <c r="Q468" s="106"/>
      <c r="R468" s="106"/>
      <c r="S468" s="106"/>
      <c r="T468" s="106"/>
      <c r="U468" s="106"/>
      <c r="V468" s="106"/>
      <c r="W468" s="106"/>
      <c r="X468" s="106"/>
      <c r="Y468" s="106"/>
      <c r="Z468" s="106"/>
    </row>
    <row r="469" spans="1:26" ht="31.5" hidden="1" customHeight="1">
      <c r="A469" s="310" t="s">
        <v>2284</v>
      </c>
      <c r="B469" s="122" t="s">
        <v>1302</v>
      </c>
      <c r="C469" s="141"/>
      <c r="D469" s="141"/>
      <c r="E469" s="141"/>
      <c r="F469" s="150"/>
      <c r="G469" s="127"/>
      <c r="H469" s="105"/>
      <c r="I469" s="105"/>
      <c r="J469" s="105"/>
      <c r="K469" s="105"/>
      <c r="L469" s="105"/>
      <c r="M469" s="106"/>
      <c r="N469" s="106"/>
      <c r="O469" s="106"/>
      <c r="P469" s="106"/>
      <c r="Q469" s="106"/>
      <c r="R469" s="106"/>
      <c r="S469" s="106"/>
      <c r="T469" s="106"/>
      <c r="U469" s="106"/>
      <c r="V469" s="106"/>
      <c r="W469" s="106"/>
      <c r="X469" s="106"/>
      <c r="Y469" s="106"/>
      <c r="Z469" s="106"/>
    </row>
    <row r="470" spans="1:26" ht="30" hidden="1" customHeight="1">
      <c r="A470" s="310" t="s">
        <v>1309</v>
      </c>
      <c r="B470" s="150" t="s">
        <v>3856</v>
      </c>
      <c r="C470" s="141"/>
      <c r="D470" s="141"/>
      <c r="E470" s="141"/>
      <c r="F470" s="150"/>
      <c r="G470" s="127"/>
      <c r="H470" s="105"/>
      <c r="I470" s="105"/>
      <c r="J470" s="105"/>
      <c r="K470" s="105"/>
      <c r="L470" s="105"/>
      <c r="M470" s="106"/>
      <c r="N470" s="106"/>
      <c r="O470" s="106"/>
      <c r="P470" s="106"/>
      <c r="Q470" s="106"/>
      <c r="R470" s="106"/>
      <c r="S470" s="106"/>
      <c r="T470" s="106"/>
      <c r="U470" s="106"/>
      <c r="V470" s="106"/>
      <c r="W470" s="106"/>
      <c r="X470" s="106"/>
      <c r="Y470" s="106"/>
      <c r="Z470" s="106"/>
    </row>
    <row r="471" spans="1:26" ht="47.25" hidden="1" customHeight="1">
      <c r="A471" s="310" t="s">
        <v>3857</v>
      </c>
      <c r="B471" s="122" t="s">
        <v>1310</v>
      </c>
      <c r="C471" s="141"/>
      <c r="D471" s="141"/>
      <c r="E471" s="141"/>
      <c r="F471" s="150"/>
      <c r="G471" s="127"/>
      <c r="H471" s="105"/>
      <c r="I471" s="105"/>
      <c r="J471" s="105"/>
      <c r="K471" s="105"/>
      <c r="L471" s="105"/>
      <c r="M471" s="106"/>
      <c r="N471" s="106"/>
      <c r="O471" s="106"/>
      <c r="P471" s="106"/>
      <c r="Q471" s="106"/>
      <c r="R471" s="106"/>
      <c r="S471" s="106"/>
      <c r="T471" s="106"/>
      <c r="U471" s="106"/>
      <c r="V471" s="106"/>
      <c r="W471" s="106"/>
      <c r="X471" s="106"/>
      <c r="Y471" s="106"/>
      <c r="Z471" s="106"/>
    </row>
    <row r="472" spans="1:26" ht="15.75" hidden="1" customHeight="1">
      <c r="A472" s="310"/>
      <c r="B472" s="742" t="s">
        <v>2285</v>
      </c>
      <c r="C472" s="325"/>
      <c r="D472" s="325"/>
      <c r="E472" s="325"/>
      <c r="F472" s="325"/>
      <c r="G472" s="325"/>
      <c r="H472" s="617"/>
      <c r="I472" s="688"/>
      <c r="J472" s="105"/>
      <c r="K472" s="105"/>
      <c r="L472" s="105"/>
      <c r="M472" s="106"/>
      <c r="N472" s="106"/>
      <c r="O472" s="106"/>
      <c r="P472" s="106"/>
      <c r="Q472" s="106"/>
      <c r="R472" s="106"/>
      <c r="S472" s="106"/>
      <c r="T472" s="106"/>
      <c r="U472" s="106"/>
      <c r="V472" s="106"/>
      <c r="W472" s="106"/>
      <c r="X472" s="106"/>
      <c r="Y472" s="106"/>
      <c r="Z472" s="106"/>
    </row>
    <row r="473" spans="1:26" ht="39.75" hidden="1" customHeight="1">
      <c r="A473" s="349" t="s">
        <v>138</v>
      </c>
      <c r="B473" s="324" t="s">
        <v>139</v>
      </c>
      <c r="C473" s="325"/>
      <c r="D473" s="325"/>
      <c r="E473" s="325"/>
      <c r="F473" s="325"/>
      <c r="G473" s="325"/>
      <c r="H473" s="617"/>
      <c r="I473" s="688">
        <f>SUM(D474:D481)</f>
        <v>0</v>
      </c>
      <c r="J473" s="105">
        <f>COUNT(D474:D481)*2</f>
        <v>0</v>
      </c>
      <c r="K473" s="105"/>
      <c r="L473" s="105"/>
      <c r="M473" s="106"/>
      <c r="N473" s="106"/>
      <c r="O473" s="106"/>
      <c r="P473" s="106"/>
      <c r="Q473" s="106"/>
      <c r="R473" s="106"/>
      <c r="S473" s="106"/>
      <c r="T473" s="106"/>
      <c r="U473" s="106"/>
      <c r="V473" s="106"/>
      <c r="W473" s="106"/>
      <c r="X473" s="106"/>
      <c r="Y473" s="106"/>
      <c r="Z473" s="106"/>
    </row>
    <row r="474" spans="1:26" ht="31.5" hidden="1" customHeight="1">
      <c r="A474" s="310" t="s">
        <v>1312</v>
      </c>
      <c r="B474" s="122" t="s">
        <v>1313</v>
      </c>
      <c r="C474" s="122"/>
      <c r="D474" s="207"/>
      <c r="E474" s="141"/>
      <c r="F474" s="179"/>
      <c r="G474" s="218"/>
      <c r="H474" s="688"/>
      <c r="I474" s="688"/>
      <c r="J474" s="105"/>
      <c r="K474" s="105"/>
      <c r="L474" s="105"/>
      <c r="M474" s="106"/>
      <c r="N474" s="106"/>
      <c r="O474" s="106"/>
      <c r="P474" s="106"/>
      <c r="Q474" s="106"/>
      <c r="R474" s="106"/>
      <c r="S474" s="106"/>
      <c r="T474" s="106"/>
      <c r="U474" s="106"/>
      <c r="V474" s="106"/>
      <c r="W474" s="106"/>
      <c r="X474" s="106"/>
      <c r="Y474" s="106"/>
      <c r="Z474" s="106"/>
    </row>
    <row r="475" spans="1:26" ht="15.75" hidden="1" customHeight="1">
      <c r="A475" s="310"/>
      <c r="B475" s="122"/>
      <c r="C475" s="123"/>
      <c r="D475" s="207"/>
      <c r="E475" s="141"/>
      <c r="F475" s="179"/>
      <c r="G475" s="218"/>
      <c r="H475" s="688"/>
      <c r="I475" s="688"/>
      <c r="J475" s="105"/>
      <c r="K475" s="105"/>
      <c r="L475" s="105"/>
      <c r="M475" s="106"/>
      <c r="N475" s="106"/>
      <c r="O475" s="106"/>
      <c r="P475" s="106"/>
      <c r="Q475" s="106"/>
      <c r="R475" s="106"/>
      <c r="S475" s="106"/>
      <c r="T475" s="106"/>
      <c r="U475" s="106"/>
      <c r="V475" s="106"/>
      <c r="W475" s="106"/>
      <c r="X475" s="106"/>
      <c r="Y475" s="106"/>
      <c r="Z475" s="106"/>
    </row>
    <row r="476" spans="1:26" ht="47.25" hidden="1" customHeight="1">
      <c r="A476" s="310" t="s">
        <v>1314</v>
      </c>
      <c r="B476" s="122" t="s">
        <v>1315</v>
      </c>
      <c r="C476" s="123"/>
      <c r="D476" s="141"/>
      <c r="E476" s="141"/>
      <c r="F476" s="150"/>
      <c r="G476" s="218"/>
      <c r="H476" s="688"/>
      <c r="I476" s="688"/>
      <c r="J476" s="105"/>
      <c r="K476" s="105"/>
      <c r="L476" s="105"/>
      <c r="M476" s="106"/>
      <c r="N476" s="106"/>
      <c r="O476" s="106"/>
      <c r="P476" s="106"/>
      <c r="Q476" s="106"/>
      <c r="R476" s="106"/>
      <c r="S476" s="106"/>
      <c r="T476" s="106"/>
      <c r="U476" s="106"/>
      <c r="V476" s="106"/>
      <c r="W476" s="106"/>
      <c r="X476" s="106"/>
      <c r="Y476" s="106"/>
      <c r="Z476" s="106"/>
    </row>
    <row r="477" spans="1:26" ht="31.5" hidden="1" customHeight="1">
      <c r="A477" s="310" t="s">
        <v>1316</v>
      </c>
      <c r="B477" s="122" t="s">
        <v>1317</v>
      </c>
      <c r="C477" s="123"/>
      <c r="D477" s="142"/>
      <c r="E477" s="141"/>
      <c r="F477" s="179"/>
      <c r="G477" s="218"/>
      <c r="H477" s="688"/>
      <c r="I477" s="688"/>
      <c r="J477" s="105"/>
      <c r="K477" s="105"/>
      <c r="L477" s="105"/>
      <c r="M477" s="106"/>
      <c r="N477" s="106"/>
      <c r="O477" s="106"/>
      <c r="P477" s="106"/>
      <c r="Q477" s="106"/>
      <c r="R477" s="106"/>
      <c r="S477" s="106"/>
      <c r="T477" s="106"/>
      <c r="U477" s="106"/>
      <c r="V477" s="106"/>
      <c r="W477" s="106"/>
      <c r="X477" s="106"/>
      <c r="Y477" s="106"/>
      <c r="Z477" s="106"/>
    </row>
    <row r="478" spans="1:26" ht="84.75" hidden="1" customHeight="1">
      <c r="A478" s="310" t="s">
        <v>1318</v>
      </c>
      <c r="B478" s="122" t="s">
        <v>1319</v>
      </c>
      <c r="C478" s="123"/>
      <c r="D478" s="141"/>
      <c r="E478" s="141"/>
      <c r="F478" s="150"/>
      <c r="G478" s="218"/>
      <c r="H478" s="688"/>
      <c r="I478" s="688"/>
      <c r="J478" s="105"/>
      <c r="K478" s="105"/>
      <c r="L478" s="105"/>
      <c r="M478" s="106"/>
      <c r="N478" s="106"/>
      <c r="O478" s="106"/>
      <c r="P478" s="106"/>
      <c r="Q478" s="106"/>
      <c r="R478" s="106"/>
      <c r="S478" s="106"/>
      <c r="T478" s="106"/>
      <c r="U478" s="106"/>
      <c r="V478" s="106"/>
      <c r="W478" s="106"/>
      <c r="X478" s="106"/>
      <c r="Y478" s="106"/>
      <c r="Z478" s="106"/>
    </row>
    <row r="479" spans="1:26" ht="31.5" hidden="1" customHeight="1">
      <c r="A479" s="310" t="s">
        <v>1320</v>
      </c>
      <c r="B479" s="122" t="s">
        <v>1321</v>
      </c>
      <c r="C479" s="123"/>
      <c r="D479" s="141"/>
      <c r="E479" s="141"/>
      <c r="F479" s="150"/>
      <c r="G479" s="218"/>
      <c r="H479" s="688"/>
      <c r="I479" s="688"/>
      <c r="J479" s="105"/>
      <c r="K479" s="105"/>
      <c r="L479" s="105"/>
      <c r="M479" s="106"/>
      <c r="N479" s="106"/>
      <c r="O479" s="106"/>
      <c r="P479" s="106"/>
      <c r="Q479" s="106"/>
      <c r="R479" s="106"/>
      <c r="S479" s="106"/>
      <c r="T479" s="106"/>
      <c r="U479" s="106"/>
      <c r="V479" s="106"/>
      <c r="W479" s="106"/>
      <c r="X479" s="106"/>
      <c r="Y479" s="106"/>
      <c r="Z479" s="106"/>
    </row>
    <row r="480" spans="1:26" ht="15.75" hidden="1" customHeight="1">
      <c r="A480" s="310"/>
      <c r="B480" s="122"/>
      <c r="C480" s="123"/>
      <c r="D480" s="141"/>
      <c r="E480" s="141"/>
      <c r="F480" s="150"/>
      <c r="G480" s="218"/>
      <c r="H480" s="688"/>
      <c r="I480" s="688"/>
      <c r="J480" s="105"/>
      <c r="K480" s="105"/>
      <c r="L480" s="105"/>
      <c r="M480" s="106"/>
      <c r="N480" s="106"/>
      <c r="O480" s="106"/>
      <c r="P480" s="106"/>
      <c r="Q480" s="106"/>
      <c r="R480" s="106"/>
      <c r="S480" s="106"/>
      <c r="T480" s="106"/>
      <c r="U480" s="106"/>
      <c r="V480" s="106"/>
      <c r="W480" s="106"/>
      <c r="X480" s="106"/>
      <c r="Y480" s="106"/>
      <c r="Z480" s="106"/>
    </row>
    <row r="481" spans="1:26" ht="62.25" hidden="1" customHeight="1">
      <c r="A481" s="310" t="s">
        <v>1322</v>
      </c>
      <c r="B481" s="150" t="s">
        <v>1323</v>
      </c>
      <c r="C481" s="123"/>
      <c r="D481" s="141"/>
      <c r="E481" s="141"/>
      <c r="F481" s="150"/>
      <c r="G481" s="218"/>
      <c r="H481" s="688"/>
      <c r="I481" s="688"/>
      <c r="J481" s="105"/>
      <c r="K481" s="105"/>
      <c r="L481" s="105"/>
      <c r="M481" s="106"/>
      <c r="N481" s="106"/>
      <c r="O481" s="106"/>
      <c r="P481" s="106"/>
      <c r="Q481" s="106"/>
      <c r="R481" s="106"/>
      <c r="S481" s="106"/>
      <c r="T481" s="106"/>
      <c r="U481" s="106"/>
      <c r="V481" s="106"/>
      <c r="W481" s="106"/>
      <c r="X481" s="106"/>
      <c r="Y481" s="106"/>
      <c r="Z481" s="106"/>
    </row>
    <row r="482" spans="1:26" ht="39.75" hidden="1" customHeight="1">
      <c r="A482" s="349" t="s">
        <v>140</v>
      </c>
      <c r="B482" s="324" t="s">
        <v>141</v>
      </c>
      <c r="C482" s="325"/>
      <c r="D482" s="325"/>
      <c r="E482" s="325"/>
      <c r="F482" s="325"/>
      <c r="G482" s="728"/>
      <c r="H482" s="617"/>
      <c r="I482" s="105"/>
      <c r="J482" s="105"/>
      <c r="K482" s="105"/>
      <c r="L482" s="105"/>
      <c r="M482" s="106"/>
      <c r="N482" s="106"/>
      <c r="O482" s="106"/>
      <c r="P482" s="106"/>
      <c r="Q482" s="106"/>
      <c r="R482" s="106"/>
      <c r="S482" s="106"/>
      <c r="T482" s="106"/>
      <c r="U482" s="106"/>
      <c r="V482" s="106"/>
      <c r="W482" s="106"/>
      <c r="X482" s="106"/>
      <c r="Y482" s="106"/>
      <c r="Z482" s="106"/>
    </row>
    <row r="483" spans="1:26" ht="63" hidden="1" customHeight="1">
      <c r="A483" s="310" t="s">
        <v>3858</v>
      </c>
      <c r="B483" s="743" t="s">
        <v>1325</v>
      </c>
      <c r="C483" s="141"/>
      <c r="D483" s="141"/>
      <c r="E483" s="141"/>
      <c r="F483" s="150"/>
      <c r="G483" s="127"/>
      <c r="H483" s="105"/>
      <c r="I483" s="105"/>
      <c r="J483" s="105"/>
      <c r="K483" s="105"/>
      <c r="L483" s="105"/>
      <c r="M483" s="106"/>
      <c r="N483" s="106"/>
      <c r="O483" s="106"/>
      <c r="P483" s="106"/>
      <c r="Q483" s="106"/>
      <c r="R483" s="106"/>
      <c r="S483" s="106"/>
      <c r="T483" s="106"/>
      <c r="U483" s="106"/>
      <c r="V483" s="106"/>
      <c r="W483" s="106"/>
      <c r="X483" s="106"/>
      <c r="Y483" s="106"/>
      <c r="Z483" s="106"/>
    </row>
    <row r="484" spans="1:26" ht="31.5" hidden="1" customHeight="1">
      <c r="A484" s="310" t="s">
        <v>3859</v>
      </c>
      <c r="B484" s="743" t="s">
        <v>1327</v>
      </c>
      <c r="C484" s="141"/>
      <c r="D484" s="141"/>
      <c r="E484" s="141"/>
      <c r="F484" s="150"/>
      <c r="G484" s="127"/>
      <c r="H484" s="105"/>
      <c r="I484" s="105"/>
      <c r="J484" s="105"/>
      <c r="K484" s="105"/>
      <c r="L484" s="105"/>
      <c r="M484" s="106"/>
      <c r="N484" s="106"/>
      <c r="O484" s="106"/>
      <c r="P484" s="106"/>
      <c r="Q484" s="106"/>
      <c r="R484" s="106"/>
      <c r="S484" s="106"/>
      <c r="T484" s="106"/>
      <c r="U484" s="106"/>
      <c r="V484" s="106"/>
      <c r="W484" s="106"/>
      <c r="X484" s="106"/>
      <c r="Y484" s="106"/>
      <c r="Z484" s="106"/>
    </row>
    <row r="485" spans="1:26" ht="30" hidden="1" customHeight="1">
      <c r="A485" s="310" t="s">
        <v>3860</v>
      </c>
      <c r="B485" s="744" t="s">
        <v>1329</v>
      </c>
      <c r="C485" s="141"/>
      <c r="D485" s="141"/>
      <c r="E485" s="141"/>
      <c r="F485" s="150"/>
      <c r="G485" s="127"/>
      <c r="H485" s="105"/>
      <c r="I485" s="105"/>
      <c r="J485" s="105"/>
      <c r="K485" s="105"/>
      <c r="L485" s="105"/>
      <c r="M485" s="106"/>
      <c r="N485" s="106"/>
      <c r="O485" s="106"/>
      <c r="P485" s="106"/>
      <c r="Q485" s="106"/>
      <c r="R485" s="106"/>
      <c r="S485" s="106"/>
      <c r="T485" s="106"/>
      <c r="U485" s="106"/>
      <c r="V485" s="106"/>
      <c r="W485" s="106"/>
      <c r="X485" s="106"/>
      <c r="Y485" s="106"/>
      <c r="Z485" s="106"/>
    </row>
    <row r="486" spans="1:26" ht="31.5" hidden="1" customHeight="1">
      <c r="A486" s="310" t="s">
        <v>3861</v>
      </c>
      <c r="B486" s="235" t="s">
        <v>1331</v>
      </c>
      <c r="C486" s="141"/>
      <c r="D486" s="141"/>
      <c r="E486" s="141"/>
      <c r="F486" s="150"/>
      <c r="G486" s="127"/>
      <c r="H486" s="105"/>
      <c r="I486" s="105"/>
      <c r="J486" s="105"/>
      <c r="K486" s="105"/>
      <c r="L486" s="105"/>
      <c r="M486" s="106"/>
      <c r="N486" s="106"/>
      <c r="O486" s="106"/>
      <c r="P486" s="106"/>
      <c r="Q486" s="106"/>
      <c r="R486" s="106"/>
      <c r="S486" s="106"/>
      <c r="T486" s="106"/>
      <c r="U486" s="106"/>
      <c r="V486" s="106"/>
      <c r="W486" s="106"/>
      <c r="X486" s="106"/>
      <c r="Y486" s="106"/>
      <c r="Z486" s="106"/>
    </row>
    <row r="487" spans="1:26" ht="47.25" hidden="1" customHeight="1">
      <c r="A487" s="310" t="s">
        <v>3862</v>
      </c>
      <c r="B487" s="743" t="s">
        <v>1333</v>
      </c>
      <c r="C487" s="141"/>
      <c r="D487" s="141"/>
      <c r="E487" s="141"/>
      <c r="F487" s="150"/>
      <c r="G487" s="127"/>
      <c r="H487" s="105"/>
      <c r="I487" s="105"/>
      <c r="J487" s="105"/>
      <c r="K487" s="105"/>
      <c r="L487" s="105"/>
      <c r="M487" s="106"/>
      <c r="N487" s="106"/>
      <c r="O487" s="106"/>
      <c r="P487" s="106"/>
      <c r="Q487" s="106"/>
      <c r="R487" s="106"/>
      <c r="S487" s="106"/>
      <c r="T487" s="106"/>
      <c r="U487" s="106"/>
      <c r="V487" s="106"/>
      <c r="W487" s="106"/>
      <c r="X487" s="106"/>
      <c r="Y487" s="106"/>
      <c r="Z487" s="106"/>
    </row>
    <row r="488" spans="1:26" ht="31.5" hidden="1" customHeight="1">
      <c r="A488" s="310" t="s">
        <v>3863</v>
      </c>
      <c r="B488" s="743" t="s">
        <v>1335</v>
      </c>
      <c r="C488" s="141"/>
      <c r="D488" s="141"/>
      <c r="E488" s="141"/>
      <c r="F488" s="150"/>
      <c r="G488" s="127"/>
      <c r="H488" s="105"/>
      <c r="I488" s="105"/>
      <c r="J488" s="105"/>
      <c r="K488" s="105"/>
      <c r="L488" s="105"/>
      <c r="M488" s="106"/>
      <c r="N488" s="106"/>
      <c r="O488" s="106"/>
      <c r="P488" s="106"/>
      <c r="Q488" s="106"/>
      <c r="R488" s="106"/>
      <c r="S488" s="106"/>
      <c r="T488" s="106"/>
      <c r="U488" s="106"/>
      <c r="V488" s="106"/>
      <c r="W488" s="106"/>
      <c r="X488" s="106"/>
      <c r="Y488" s="106"/>
      <c r="Z488" s="106"/>
    </row>
    <row r="489" spans="1:26" ht="47.25" hidden="1" customHeight="1">
      <c r="A489" s="310" t="s">
        <v>3864</v>
      </c>
      <c r="B489" s="743" t="s">
        <v>3865</v>
      </c>
      <c r="C489" s="141"/>
      <c r="D489" s="141"/>
      <c r="E489" s="141"/>
      <c r="F489" s="150"/>
      <c r="G489" s="127"/>
      <c r="H489" s="105"/>
      <c r="I489" s="105"/>
      <c r="J489" s="105"/>
      <c r="K489" s="105"/>
      <c r="L489" s="105"/>
      <c r="M489" s="106"/>
      <c r="N489" s="106"/>
      <c r="O489" s="106"/>
      <c r="P489" s="106"/>
      <c r="Q489" s="106"/>
      <c r="R489" s="106"/>
      <c r="S489" s="106"/>
      <c r="T489" s="106"/>
      <c r="U489" s="106"/>
      <c r="V489" s="106"/>
      <c r="W489" s="106"/>
      <c r="X489" s="106"/>
      <c r="Y489" s="106"/>
      <c r="Z489" s="106"/>
    </row>
    <row r="490" spans="1:26" ht="47.25" hidden="1" customHeight="1">
      <c r="A490" s="310" t="s">
        <v>3866</v>
      </c>
      <c r="B490" s="743" t="s">
        <v>1339</v>
      </c>
      <c r="C490" s="141"/>
      <c r="D490" s="141"/>
      <c r="E490" s="141"/>
      <c r="F490" s="150"/>
      <c r="G490" s="127"/>
      <c r="H490" s="105"/>
      <c r="I490" s="105"/>
      <c r="J490" s="105"/>
      <c r="K490" s="105"/>
      <c r="L490" s="105"/>
      <c r="M490" s="106"/>
      <c r="N490" s="106"/>
      <c r="O490" s="106"/>
      <c r="P490" s="106"/>
      <c r="Q490" s="106"/>
      <c r="R490" s="106"/>
      <c r="S490" s="106"/>
      <c r="T490" s="106"/>
      <c r="U490" s="106"/>
      <c r="V490" s="106"/>
      <c r="W490" s="106"/>
      <c r="X490" s="106"/>
      <c r="Y490" s="106"/>
      <c r="Z490" s="106"/>
    </row>
    <row r="491" spans="1:26" ht="31.5" hidden="1" customHeight="1">
      <c r="A491" s="310" t="s">
        <v>3867</v>
      </c>
      <c r="B491" s="743" t="s">
        <v>1341</v>
      </c>
      <c r="C491" s="141"/>
      <c r="D491" s="141"/>
      <c r="E491" s="141"/>
      <c r="F491" s="150"/>
      <c r="G491" s="127"/>
      <c r="H491" s="105"/>
      <c r="I491" s="105"/>
      <c r="J491" s="105"/>
      <c r="K491" s="105"/>
      <c r="L491" s="105"/>
      <c r="M491" s="106"/>
      <c r="N491" s="106"/>
      <c r="O491" s="106"/>
      <c r="P491" s="106"/>
      <c r="Q491" s="106"/>
      <c r="R491" s="106"/>
      <c r="S491" s="106"/>
      <c r="T491" s="106"/>
      <c r="U491" s="106"/>
      <c r="V491" s="106"/>
      <c r="W491" s="106"/>
      <c r="X491" s="106"/>
      <c r="Y491" s="106"/>
      <c r="Z491" s="106"/>
    </row>
    <row r="492" spans="1:26" ht="31.5" hidden="1" customHeight="1">
      <c r="A492" s="310" t="s">
        <v>1342</v>
      </c>
      <c r="B492" s="743" t="s">
        <v>3868</v>
      </c>
      <c r="C492" s="141"/>
      <c r="D492" s="141"/>
      <c r="E492" s="141"/>
      <c r="F492" s="150"/>
      <c r="G492" s="127"/>
      <c r="H492" s="105"/>
      <c r="I492" s="105"/>
      <c r="J492" s="105"/>
      <c r="K492" s="105"/>
      <c r="L492" s="105"/>
      <c r="M492" s="106"/>
      <c r="N492" s="106"/>
      <c r="O492" s="106"/>
      <c r="P492" s="106"/>
      <c r="Q492" s="106"/>
      <c r="R492" s="106"/>
      <c r="S492" s="106"/>
      <c r="T492" s="106"/>
      <c r="U492" s="106"/>
      <c r="V492" s="106"/>
      <c r="W492" s="106"/>
      <c r="X492" s="106"/>
      <c r="Y492" s="106"/>
      <c r="Z492" s="106"/>
    </row>
    <row r="493" spans="1:26" ht="47.25" hidden="1" customHeight="1">
      <c r="A493" s="310" t="s">
        <v>3869</v>
      </c>
      <c r="B493" s="743" t="s">
        <v>1345</v>
      </c>
      <c r="C493" s="141"/>
      <c r="D493" s="141"/>
      <c r="E493" s="141"/>
      <c r="F493" s="150"/>
      <c r="G493" s="127"/>
      <c r="H493" s="105"/>
      <c r="I493" s="105"/>
      <c r="J493" s="105"/>
      <c r="K493" s="105"/>
      <c r="L493" s="105"/>
      <c r="M493" s="106"/>
      <c r="N493" s="106"/>
      <c r="O493" s="106"/>
      <c r="P493" s="106"/>
      <c r="Q493" s="106"/>
      <c r="R493" s="106"/>
      <c r="S493" s="106"/>
      <c r="T493" s="106"/>
      <c r="U493" s="106"/>
      <c r="V493" s="106"/>
      <c r="W493" s="106"/>
      <c r="X493" s="106"/>
      <c r="Y493" s="106"/>
      <c r="Z493" s="106"/>
    </row>
    <row r="494" spans="1:26" ht="39.75" hidden="1" customHeight="1">
      <c r="A494" s="349" t="s">
        <v>142</v>
      </c>
      <c r="B494" s="324" t="s">
        <v>143</v>
      </c>
      <c r="C494" s="325"/>
      <c r="D494" s="325"/>
      <c r="E494" s="325"/>
      <c r="F494" s="325"/>
      <c r="G494" s="728"/>
      <c r="H494" s="617"/>
      <c r="I494" s="105"/>
      <c r="J494" s="105"/>
      <c r="K494" s="105"/>
      <c r="L494" s="105"/>
      <c r="M494" s="106"/>
      <c r="N494" s="106"/>
      <c r="O494" s="106"/>
      <c r="P494" s="106"/>
      <c r="Q494" s="106"/>
      <c r="R494" s="106"/>
      <c r="S494" s="106"/>
      <c r="T494" s="106"/>
      <c r="U494" s="106"/>
      <c r="V494" s="106"/>
      <c r="W494" s="106"/>
      <c r="X494" s="106"/>
      <c r="Y494" s="106"/>
      <c r="Z494" s="106"/>
    </row>
    <row r="495" spans="1:26" ht="47.25" hidden="1" customHeight="1">
      <c r="A495" s="348" t="s">
        <v>1346</v>
      </c>
      <c r="B495" s="743" t="s">
        <v>1347</v>
      </c>
      <c r="C495" s="141"/>
      <c r="D495" s="141"/>
      <c r="E495" s="141"/>
      <c r="F495" s="150"/>
      <c r="G495" s="127"/>
      <c r="H495" s="105"/>
      <c r="I495" s="105"/>
      <c r="J495" s="105"/>
      <c r="K495" s="105"/>
      <c r="L495" s="105"/>
      <c r="M495" s="106"/>
      <c r="N495" s="106"/>
      <c r="O495" s="106"/>
      <c r="P495" s="106"/>
      <c r="Q495" s="106"/>
      <c r="R495" s="106"/>
      <c r="S495" s="106"/>
      <c r="T495" s="106"/>
      <c r="U495" s="106"/>
      <c r="V495" s="106"/>
      <c r="W495" s="106"/>
      <c r="X495" s="106"/>
      <c r="Y495" s="106"/>
      <c r="Z495" s="106"/>
    </row>
    <row r="496" spans="1:26" ht="47.25" hidden="1" customHeight="1">
      <c r="A496" s="348" t="s">
        <v>1348</v>
      </c>
      <c r="B496" s="743" t="s">
        <v>1349</v>
      </c>
      <c r="C496" s="141"/>
      <c r="D496" s="141"/>
      <c r="E496" s="141"/>
      <c r="F496" s="150"/>
      <c r="G496" s="127"/>
      <c r="H496" s="105"/>
      <c r="I496" s="105"/>
      <c r="J496" s="105"/>
      <c r="K496" s="105"/>
      <c r="L496" s="105"/>
      <c r="M496" s="106"/>
      <c r="N496" s="106"/>
      <c r="O496" s="106"/>
      <c r="P496" s="106"/>
      <c r="Q496" s="106"/>
      <c r="R496" s="106"/>
      <c r="S496" s="106"/>
      <c r="T496" s="106"/>
      <c r="U496" s="106"/>
      <c r="V496" s="106"/>
      <c r="W496" s="106"/>
      <c r="X496" s="106"/>
      <c r="Y496" s="106"/>
      <c r="Z496" s="106"/>
    </row>
    <row r="497" spans="1:26" ht="31.5" hidden="1" customHeight="1">
      <c r="A497" s="348" t="s">
        <v>1350</v>
      </c>
      <c r="B497" s="743" t="s">
        <v>3870</v>
      </c>
      <c r="C497" s="141"/>
      <c r="D497" s="141"/>
      <c r="E497" s="141"/>
      <c r="F497" s="150"/>
      <c r="G497" s="127"/>
      <c r="H497" s="105"/>
      <c r="I497" s="105"/>
      <c r="J497" s="105"/>
      <c r="K497" s="105"/>
      <c r="L497" s="105"/>
      <c r="M497" s="106"/>
      <c r="N497" s="106"/>
      <c r="O497" s="106"/>
      <c r="P497" s="106"/>
      <c r="Q497" s="106"/>
      <c r="R497" s="106"/>
      <c r="S497" s="106"/>
      <c r="T497" s="106"/>
      <c r="U497" s="106"/>
      <c r="V497" s="106"/>
      <c r="W497" s="106"/>
      <c r="X497" s="106"/>
      <c r="Y497" s="106"/>
      <c r="Z497" s="106"/>
    </row>
    <row r="498" spans="1:26" ht="47.25" hidden="1" customHeight="1">
      <c r="A498" s="348" t="s">
        <v>3438</v>
      </c>
      <c r="B498" s="235" t="s">
        <v>1353</v>
      </c>
      <c r="C498" s="141"/>
      <c r="D498" s="141"/>
      <c r="E498" s="141"/>
      <c r="F498" s="150"/>
      <c r="G498" s="127"/>
      <c r="H498" s="105"/>
      <c r="I498" s="105"/>
      <c r="J498" s="105"/>
      <c r="K498" s="105"/>
      <c r="L498" s="105"/>
      <c r="M498" s="106"/>
      <c r="N498" s="106"/>
      <c r="O498" s="106"/>
      <c r="P498" s="106"/>
      <c r="Q498" s="106"/>
      <c r="R498" s="106"/>
      <c r="S498" s="106"/>
      <c r="T498" s="106"/>
      <c r="U498" s="106"/>
      <c r="V498" s="106"/>
      <c r="W498" s="106"/>
      <c r="X498" s="106"/>
      <c r="Y498" s="106"/>
      <c r="Z498" s="106"/>
    </row>
    <row r="499" spans="1:26" ht="47.25" hidden="1" customHeight="1">
      <c r="A499" s="348" t="s">
        <v>1354</v>
      </c>
      <c r="B499" s="235" t="s">
        <v>3871</v>
      </c>
      <c r="C499" s="141"/>
      <c r="D499" s="141"/>
      <c r="E499" s="141"/>
      <c r="F499" s="150"/>
      <c r="G499" s="127"/>
      <c r="H499" s="105"/>
      <c r="I499" s="105"/>
      <c r="J499" s="105"/>
      <c r="K499" s="105"/>
      <c r="L499" s="105"/>
      <c r="M499" s="106"/>
      <c r="N499" s="106"/>
      <c r="O499" s="106"/>
      <c r="P499" s="106"/>
      <c r="Q499" s="106"/>
      <c r="R499" s="106"/>
      <c r="S499" s="106"/>
      <c r="T499" s="106"/>
      <c r="U499" s="106"/>
      <c r="V499" s="106"/>
      <c r="W499" s="106"/>
      <c r="X499" s="106"/>
      <c r="Y499" s="106"/>
      <c r="Z499" s="106"/>
    </row>
    <row r="500" spans="1:26" ht="31.5" hidden="1" customHeight="1">
      <c r="A500" s="348" t="s">
        <v>1356</v>
      </c>
      <c r="B500" s="743" t="s">
        <v>3872</v>
      </c>
      <c r="C500" s="141"/>
      <c r="D500" s="141"/>
      <c r="E500" s="141"/>
      <c r="F500" s="150"/>
      <c r="G500" s="127"/>
      <c r="H500" s="105"/>
      <c r="I500" s="105"/>
      <c r="J500" s="105"/>
      <c r="K500" s="105"/>
      <c r="L500" s="105"/>
      <c r="M500" s="106"/>
      <c r="N500" s="106"/>
      <c r="O500" s="106"/>
      <c r="P500" s="106"/>
      <c r="Q500" s="106"/>
      <c r="R500" s="106"/>
      <c r="S500" s="106"/>
      <c r="T500" s="106"/>
      <c r="U500" s="106"/>
      <c r="V500" s="106"/>
      <c r="W500" s="106"/>
      <c r="X500" s="106"/>
      <c r="Y500" s="106"/>
      <c r="Z500" s="106"/>
    </row>
    <row r="501" spans="1:26">
      <c r="A501" s="695" t="s">
        <v>144</v>
      </c>
      <c r="B501" s="1606" t="s">
        <v>145</v>
      </c>
      <c r="C501" s="1570"/>
      <c r="D501" s="1570"/>
      <c r="E501" s="1570"/>
      <c r="F501" s="1570"/>
      <c r="G501" s="1573"/>
      <c r="H501" s="617"/>
      <c r="I501" s="688">
        <f>SUM(D502:D558)</f>
        <v>102</v>
      </c>
      <c r="J501" s="105">
        <f>COUNT(D502:D558)*2</f>
        <v>102</v>
      </c>
      <c r="K501" s="105"/>
      <c r="L501" s="105"/>
      <c r="M501" s="319"/>
      <c r="N501" s="319"/>
      <c r="O501" s="319"/>
      <c r="P501" s="319"/>
      <c r="Q501" s="319"/>
      <c r="R501" s="106"/>
      <c r="S501" s="106"/>
      <c r="T501" s="106"/>
      <c r="U501" s="106"/>
      <c r="V501" s="106"/>
      <c r="W501" s="106"/>
      <c r="X501" s="106"/>
      <c r="Y501" s="106"/>
      <c r="Z501" s="106"/>
    </row>
    <row r="502" spans="1:26" ht="34">
      <c r="A502" s="695" t="s">
        <v>1358</v>
      </c>
      <c r="B502" s="122" t="s">
        <v>1359</v>
      </c>
      <c r="C502" s="150" t="s">
        <v>2331</v>
      </c>
      <c r="D502" s="696">
        <v>2</v>
      </c>
      <c r="E502" s="124" t="s">
        <v>611</v>
      </c>
      <c r="F502" s="150" t="s">
        <v>3873</v>
      </c>
      <c r="G502" s="127"/>
      <c r="H502" s="105"/>
      <c r="I502" s="688"/>
      <c r="J502" s="105"/>
      <c r="K502" s="105"/>
      <c r="L502" s="105"/>
      <c r="M502" s="319"/>
      <c r="N502" s="319"/>
      <c r="O502" s="319"/>
      <c r="P502" s="319"/>
      <c r="Q502" s="319"/>
      <c r="R502" s="319"/>
      <c r="S502" s="319"/>
      <c r="T502" s="319"/>
      <c r="U502" s="319"/>
      <c r="V502" s="319"/>
      <c r="W502" s="319"/>
      <c r="X502" s="319"/>
      <c r="Y502" s="319"/>
      <c r="Z502" s="319"/>
    </row>
    <row r="503" spans="1:26" ht="64">
      <c r="A503" s="695"/>
      <c r="B503" s="122"/>
      <c r="C503" s="150" t="s">
        <v>2332</v>
      </c>
      <c r="D503" s="696">
        <v>2</v>
      </c>
      <c r="E503" s="124" t="s">
        <v>611</v>
      </c>
      <c r="F503" s="150" t="s">
        <v>3874</v>
      </c>
      <c r="G503" s="127"/>
      <c r="H503" s="105"/>
      <c r="I503" s="688"/>
      <c r="J503" s="105"/>
      <c r="K503" s="105"/>
      <c r="L503" s="105"/>
      <c r="M503" s="319"/>
      <c r="N503" s="319"/>
      <c r="O503" s="319"/>
      <c r="P503" s="319"/>
      <c r="Q503" s="319"/>
      <c r="R503" s="319"/>
      <c r="S503" s="319"/>
      <c r="T503" s="319"/>
      <c r="U503" s="319"/>
      <c r="V503" s="319"/>
      <c r="W503" s="319"/>
      <c r="X503" s="319"/>
      <c r="Y503" s="319"/>
      <c r="Z503" s="319"/>
    </row>
    <row r="504" spans="1:26" ht="48">
      <c r="A504" s="695"/>
      <c r="B504" s="122"/>
      <c r="C504" s="150" t="s">
        <v>2334</v>
      </c>
      <c r="D504" s="696">
        <v>2</v>
      </c>
      <c r="E504" s="124" t="s">
        <v>611</v>
      </c>
      <c r="F504" s="150" t="s">
        <v>3875</v>
      </c>
      <c r="G504" s="127"/>
      <c r="H504" s="105"/>
      <c r="I504" s="688"/>
      <c r="J504" s="105"/>
      <c r="K504" s="105"/>
      <c r="L504" s="105"/>
      <c r="M504" s="319"/>
      <c r="N504" s="319"/>
      <c r="O504" s="319"/>
      <c r="P504" s="319"/>
      <c r="Q504" s="319"/>
      <c r="R504" s="319"/>
      <c r="S504" s="319"/>
      <c r="T504" s="319"/>
      <c r="U504" s="319"/>
      <c r="V504" s="319"/>
      <c r="W504" s="319"/>
      <c r="X504" s="319"/>
      <c r="Y504" s="319"/>
      <c r="Z504" s="319"/>
    </row>
    <row r="505" spans="1:26" ht="16">
      <c r="A505" s="695"/>
      <c r="B505" s="122"/>
      <c r="C505" s="150" t="s">
        <v>2336</v>
      </c>
      <c r="D505" s="696">
        <v>2</v>
      </c>
      <c r="E505" s="124" t="s">
        <v>877</v>
      </c>
      <c r="F505" s="150" t="s">
        <v>2337</v>
      </c>
      <c r="G505" s="127"/>
      <c r="H505" s="105"/>
      <c r="I505" s="688"/>
      <c r="J505" s="105"/>
      <c r="K505" s="105"/>
      <c r="L505" s="105"/>
      <c r="M505" s="319"/>
      <c r="N505" s="319"/>
      <c r="O505" s="319"/>
      <c r="P505" s="319"/>
      <c r="Q505" s="319"/>
      <c r="R505" s="319"/>
      <c r="S505" s="319"/>
      <c r="T505" s="319"/>
      <c r="U505" s="319"/>
      <c r="V505" s="319"/>
      <c r="W505" s="319"/>
      <c r="X505" s="319"/>
      <c r="Y505" s="319"/>
      <c r="Z505" s="319"/>
    </row>
    <row r="506" spans="1:26" ht="32">
      <c r="A506" s="695"/>
      <c r="B506" s="122"/>
      <c r="C506" s="150" t="s">
        <v>2338</v>
      </c>
      <c r="D506" s="696">
        <v>2</v>
      </c>
      <c r="E506" s="124" t="s">
        <v>549</v>
      </c>
      <c r="F506" s="150" t="s">
        <v>2339</v>
      </c>
      <c r="G506" s="127"/>
      <c r="H506" s="105"/>
      <c r="I506" s="688"/>
      <c r="J506" s="105"/>
      <c r="K506" s="105"/>
      <c r="L506" s="105"/>
      <c r="M506" s="319"/>
      <c r="N506" s="319"/>
      <c r="O506" s="319"/>
      <c r="P506" s="319"/>
      <c r="Q506" s="319"/>
      <c r="R506" s="319"/>
      <c r="S506" s="319"/>
      <c r="T506" s="319"/>
      <c r="U506" s="319"/>
      <c r="V506" s="319"/>
      <c r="W506" s="319"/>
      <c r="X506" s="319"/>
      <c r="Y506" s="319"/>
      <c r="Z506" s="319"/>
    </row>
    <row r="507" spans="1:26" ht="48">
      <c r="A507" s="695"/>
      <c r="B507" s="122"/>
      <c r="C507" s="150" t="s">
        <v>2340</v>
      </c>
      <c r="D507" s="696">
        <v>2</v>
      </c>
      <c r="E507" s="124" t="s">
        <v>549</v>
      </c>
      <c r="F507" s="150" t="s">
        <v>3876</v>
      </c>
      <c r="G507" s="127"/>
      <c r="H507" s="105"/>
      <c r="I507" s="688"/>
      <c r="J507" s="105"/>
      <c r="K507" s="105"/>
      <c r="L507" s="105"/>
      <c r="M507" s="319"/>
      <c r="N507" s="319"/>
      <c r="O507" s="319"/>
      <c r="P507" s="319"/>
      <c r="Q507" s="319"/>
      <c r="R507" s="319"/>
      <c r="S507" s="319"/>
      <c r="T507" s="319"/>
      <c r="U507" s="319"/>
      <c r="V507" s="319"/>
      <c r="W507" s="319"/>
      <c r="X507" s="319"/>
      <c r="Y507" s="319"/>
      <c r="Z507" s="319"/>
    </row>
    <row r="508" spans="1:26" ht="32">
      <c r="A508" s="695"/>
      <c r="B508" s="122"/>
      <c r="C508" s="150" t="s">
        <v>3877</v>
      </c>
      <c r="D508" s="696">
        <v>2</v>
      </c>
      <c r="E508" s="124" t="s">
        <v>549</v>
      </c>
      <c r="F508" s="150" t="s">
        <v>3878</v>
      </c>
      <c r="G508" s="127"/>
      <c r="H508" s="105"/>
      <c r="I508" s="688"/>
      <c r="J508" s="105"/>
      <c r="K508" s="105"/>
      <c r="L508" s="105"/>
      <c r="M508" s="319"/>
      <c r="N508" s="319"/>
      <c r="O508" s="319"/>
      <c r="P508" s="319"/>
      <c r="Q508" s="319"/>
      <c r="R508" s="319"/>
      <c r="S508" s="319"/>
      <c r="T508" s="319"/>
      <c r="U508" s="319"/>
      <c r="V508" s="319"/>
      <c r="W508" s="319"/>
      <c r="X508" s="319"/>
      <c r="Y508" s="319"/>
      <c r="Z508" s="319"/>
    </row>
    <row r="509" spans="1:26" ht="32">
      <c r="A509" s="695"/>
      <c r="B509" s="122"/>
      <c r="C509" s="150" t="s">
        <v>2342</v>
      </c>
      <c r="D509" s="696">
        <v>2</v>
      </c>
      <c r="E509" s="124" t="s">
        <v>387</v>
      </c>
      <c r="F509" s="150" t="s">
        <v>3879</v>
      </c>
      <c r="G509" s="127"/>
      <c r="H509" s="105"/>
      <c r="I509" s="688"/>
      <c r="J509" s="105"/>
      <c r="K509" s="105"/>
      <c r="L509" s="105"/>
      <c r="M509" s="319"/>
      <c r="N509" s="319"/>
      <c r="O509" s="319"/>
      <c r="P509" s="319"/>
      <c r="Q509" s="319"/>
      <c r="R509" s="319"/>
      <c r="S509" s="319"/>
      <c r="T509" s="319"/>
      <c r="U509" s="319"/>
      <c r="V509" s="319"/>
      <c r="W509" s="319"/>
      <c r="X509" s="319"/>
      <c r="Y509" s="319"/>
      <c r="Z509" s="319"/>
    </row>
    <row r="510" spans="1:26" ht="32">
      <c r="A510" s="695"/>
      <c r="B510" s="122"/>
      <c r="C510" s="150" t="s">
        <v>3880</v>
      </c>
      <c r="D510" s="696">
        <v>2</v>
      </c>
      <c r="E510" s="124" t="s">
        <v>387</v>
      </c>
      <c r="F510" s="150"/>
      <c r="G510" s="127"/>
      <c r="H510" s="105"/>
      <c r="I510" s="688"/>
      <c r="J510" s="105"/>
      <c r="K510" s="105"/>
      <c r="L510" s="105"/>
      <c r="M510" s="319"/>
      <c r="N510" s="319"/>
      <c r="O510" s="319"/>
      <c r="P510" s="319"/>
      <c r="Q510" s="319"/>
      <c r="R510" s="319"/>
      <c r="S510" s="319"/>
      <c r="T510" s="319"/>
      <c r="U510" s="319"/>
      <c r="V510" s="319"/>
      <c r="W510" s="319"/>
      <c r="X510" s="319"/>
      <c r="Y510" s="319"/>
      <c r="Z510" s="319"/>
    </row>
    <row r="511" spans="1:26" ht="32">
      <c r="A511" s="695"/>
      <c r="B511" s="122"/>
      <c r="C511" s="150" t="s">
        <v>2345</v>
      </c>
      <c r="D511" s="696">
        <v>2</v>
      </c>
      <c r="E511" s="124" t="s">
        <v>387</v>
      </c>
      <c r="F511" s="150" t="s">
        <v>2346</v>
      </c>
      <c r="G511" s="127"/>
      <c r="H511" s="105"/>
      <c r="I511" s="688"/>
      <c r="J511" s="105"/>
      <c r="K511" s="105"/>
      <c r="L511" s="105"/>
      <c r="M511" s="319"/>
      <c r="N511" s="319"/>
      <c r="O511" s="319"/>
      <c r="P511" s="319"/>
      <c r="Q511" s="319"/>
      <c r="R511" s="319"/>
      <c r="S511" s="319"/>
      <c r="T511" s="319"/>
      <c r="U511" s="319"/>
      <c r="V511" s="319"/>
      <c r="W511" s="319"/>
      <c r="X511" s="319"/>
      <c r="Y511" s="319"/>
      <c r="Z511" s="319"/>
    </row>
    <row r="512" spans="1:26" ht="32">
      <c r="A512" s="695"/>
      <c r="B512" s="122"/>
      <c r="C512" s="150" t="s">
        <v>2347</v>
      </c>
      <c r="D512" s="696">
        <v>2</v>
      </c>
      <c r="E512" s="124" t="s">
        <v>549</v>
      </c>
      <c r="F512" s="150" t="s">
        <v>2348</v>
      </c>
      <c r="G512" s="127"/>
      <c r="H512" s="105"/>
      <c r="I512" s="688"/>
      <c r="J512" s="105"/>
      <c r="K512" s="105"/>
      <c r="L512" s="105"/>
      <c r="M512" s="319"/>
      <c r="N512" s="319"/>
      <c r="O512" s="319"/>
      <c r="P512" s="319"/>
      <c r="Q512" s="319"/>
      <c r="R512" s="319"/>
      <c r="S512" s="319"/>
      <c r="T512" s="319"/>
      <c r="U512" s="319"/>
      <c r="V512" s="319"/>
      <c r="W512" s="319"/>
      <c r="X512" s="319"/>
      <c r="Y512" s="319"/>
      <c r="Z512" s="319"/>
    </row>
    <row r="513" spans="1:26" ht="16">
      <c r="A513" s="695"/>
      <c r="B513" s="122"/>
      <c r="C513" s="150" t="s">
        <v>2349</v>
      </c>
      <c r="D513" s="696">
        <v>2</v>
      </c>
      <c r="E513" s="124" t="s">
        <v>469</v>
      </c>
      <c r="F513" s="150"/>
      <c r="G513" s="127"/>
      <c r="H513" s="105"/>
      <c r="I513" s="688"/>
      <c r="J513" s="105"/>
      <c r="K513" s="105"/>
      <c r="L513" s="105"/>
      <c r="M513" s="319"/>
      <c r="N513" s="319"/>
      <c r="O513" s="319"/>
      <c r="P513" s="319"/>
      <c r="Q513" s="319"/>
      <c r="R513" s="319"/>
      <c r="S513" s="319"/>
      <c r="T513" s="319"/>
      <c r="U513" s="319"/>
      <c r="V513" s="319"/>
      <c r="W513" s="319"/>
      <c r="X513" s="319"/>
      <c r="Y513" s="319"/>
      <c r="Z513" s="319"/>
    </row>
    <row r="514" spans="1:26" ht="32">
      <c r="A514" s="695"/>
      <c r="B514" s="122"/>
      <c r="C514" s="150" t="s">
        <v>3881</v>
      </c>
      <c r="D514" s="696">
        <v>2</v>
      </c>
      <c r="E514" s="124" t="s">
        <v>891</v>
      </c>
      <c r="F514" s="745" t="s">
        <v>3882</v>
      </c>
      <c r="G514" s="127"/>
      <c r="H514" s="105"/>
      <c r="I514" s="688"/>
      <c r="J514" s="105"/>
      <c r="K514" s="105"/>
      <c r="L514" s="105"/>
      <c r="M514" s="319"/>
      <c r="N514" s="319"/>
      <c r="O514" s="319"/>
      <c r="P514" s="319"/>
      <c r="Q514" s="319"/>
      <c r="R514" s="319"/>
      <c r="S514" s="319"/>
      <c r="T514" s="319"/>
      <c r="U514" s="319"/>
      <c r="V514" s="319"/>
      <c r="W514" s="319"/>
      <c r="X514" s="319"/>
      <c r="Y514" s="319"/>
      <c r="Z514" s="319"/>
    </row>
    <row r="515" spans="1:26" ht="32">
      <c r="A515" s="695"/>
      <c r="B515" s="122"/>
      <c r="C515" s="150" t="s">
        <v>3883</v>
      </c>
      <c r="D515" s="696">
        <v>2</v>
      </c>
      <c r="E515" s="594" t="s">
        <v>535</v>
      </c>
      <c r="F515" s="150" t="s">
        <v>3884</v>
      </c>
      <c r="G515" s="127"/>
      <c r="H515" s="105"/>
      <c r="I515" s="688"/>
      <c r="J515" s="105"/>
      <c r="K515" s="105"/>
      <c r="L515" s="105"/>
      <c r="M515" s="319"/>
      <c r="N515" s="319"/>
      <c r="O515" s="319"/>
      <c r="P515" s="319"/>
      <c r="Q515" s="319"/>
      <c r="R515" s="319"/>
      <c r="S515" s="319"/>
      <c r="T515" s="319"/>
      <c r="U515" s="319"/>
      <c r="V515" s="319"/>
      <c r="W515" s="319"/>
      <c r="X515" s="319"/>
      <c r="Y515" s="319"/>
      <c r="Z515" s="319"/>
    </row>
    <row r="516" spans="1:26" ht="80">
      <c r="A516" s="695"/>
      <c r="B516" s="122"/>
      <c r="C516" s="150" t="s">
        <v>3885</v>
      </c>
      <c r="D516" s="696">
        <v>2</v>
      </c>
      <c r="E516" s="594" t="s">
        <v>469</v>
      </c>
      <c r="F516" s="150" t="s">
        <v>3886</v>
      </c>
      <c r="G516" s="127"/>
      <c r="H516" s="105"/>
      <c r="I516" s="688"/>
      <c r="J516" s="105"/>
      <c r="K516" s="105"/>
      <c r="L516" s="105"/>
      <c r="M516" s="319"/>
      <c r="N516" s="319"/>
      <c r="O516" s="319"/>
      <c r="P516" s="319"/>
      <c r="Q516" s="319"/>
      <c r="R516" s="319"/>
      <c r="S516" s="319"/>
      <c r="T516" s="319"/>
      <c r="U516" s="319"/>
      <c r="V516" s="319"/>
      <c r="W516" s="319"/>
      <c r="X516" s="319"/>
      <c r="Y516" s="319"/>
      <c r="Z516" s="319"/>
    </row>
    <row r="517" spans="1:26" ht="16">
      <c r="A517" s="695"/>
      <c r="B517" s="122"/>
      <c r="C517" s="150" t="s">
        <v>3887</v>
      </c>
      <c r="D517" s="696">
        <v>2</v>
      </c>
      <c r="E517" s="594" t="s">
        <v>469</v>
      </c>
      <c r="F517" s="150" t="s">
        <v>3888</v>
      </c>
      <c r="G517" s="127"/>
      <c r="H517" s="105"/>
      <c r="I517" s="688"/>
      <c r="J517" s="105"/>
      <c r="K517" s="105"/>
      <c r="L517" s="105"/>
      <c r="M517" s="319"/>
      <c r="N517" s="319"/>
      <c r="O517" s="319"/>
      <c r="P517" s="319"/>
      <c r="Q517" s="319"/>
      <c r="R517" s="319"/>
      <c r="S517" s="319"/>
      <c r="T517" s="319"/>
      <c r="U517" s="319"/>
      <c r="V517" s="319"/>
      <c r="W517" s="319"/>
      <c r="X517" s="319"/>
      <c r="Y517" s="319"/>
      <c r="Z517" s="319"/>
    </row>
    <row r="518" spans="1:26" ht="32">
      <c r="A518" s="695"/>
      <c r="B518" s="122"/>
      <c r="C518" s="150" t="s">
        <v>3889</v>
      </c>
      <c r="D518" s="696">
        <v>2</v>
      </c>
      <c r="E518" s="594" t="s">
        <v>469</v>
      </c>
      <c r="F518" s="150" t="s">
        <v>3890</v>
      </c>
      <c r="G518" s="127"/>
      <c r="H518" s="105"/>
      <c r="I518" s="688"/>
      <c r="J518" s="105"/>
      <c r="K518" s="105"/>
      <c r="L518" s="105"/>
      <c r="M518" s="319"/>
      <c r="N518" s="319"/>
      <c r="O518" s="319"/>
      <c r="P518" s="319"/>
      <c r="Q518" s="319"/>
      <c r="R518" s="106"/>
      <c r="S518" s="106"/>
      <c r="T518" s="106"/>
      <c r="U518" s="106"/>
      <c r="V518" s="106"/>
      <c r="W518" s="106"/>
      <c r="X518" s="106"/>
      <c r="Y518" s="106"/>
      <c r="Z518" s="106"/>
    </row>
    <row r="519" spans="1:26" ht="32">
      <c r="A519" s="695"/>
      <c r="B519" s="122"/>
      <c r="C519" s="150" t="s">
        <v>2361</v>
      </c>
      <c r="D519" s="696">
        <v>2</v>
      </c>
      <c r="E519" s="594" t="s">
        <v>469</v>
      </c>
      <c r="F519" s="150" t="s">
        <v>3891</v>
      </c>
      <c r="G519" s="127"/>
      <c r="H519" s="105"/>
      <c r="I519" s="688"/>
      <c r="J519" s="105"/>
      <c r="K519" s="105"/>
      <c r="L519" s="105"/>
      <c r="M519" s="319"/>
      <c r="N519" s="319"/>
      <c r="O519" s="319"/>
      <c r="P519" s="319"/>
      <c r="Q519" s="319"/>
      <c r="R519" s="106"/>
      <c r="S519" s="106"/>
      <c r="T519" s="106"/>
      <c r="U519" s="106"/>
      <c r="V519" s="106"/>
      <c r="W519" s="106"/>
      <c r="X519" s="106"/>
      <c r="Y519" s="106"/>
      <c r="Z519" s="106"/>
    </row>
    <row r="520" spans="1:26" ht="48">
      <c r="A520" s="695"/>
      <c r="B520" s="122"/>
      <c r="C520" s="150" t="s">
        <v>3892</v>
      </c>
      <c r="D520" s="696">
        <v>2</v>
      </c>
      <c r="E520" s="594" t="s">
        <v>599</v>
      </c>
      <c r="F520" s="150" t="s">
        <v>3893</v>
      </c>
      <c r="G520" s="127"/>
      <c r="H520" s="105"/>
      <c r="I520" s="688"/>
      <c r="J520" s="105"/>
      <c r="K520" s="105"/>
      <c r="L520" s="746"/>
      <c r="M520" s="747"/>
      <c r="N520" s="319"/>
      <c r="O520" s="319"/>
      <c r="P520" s="319"/>
      <c r="Q520" s="319"/>
      <c r="R520" s="106"/>
      <c r="S520" s="106"/>
      <c r="T520" s="106"/>
      <c r="U520" s="106"/>
      <c r="V520" s="106"/>
      <c r="W520" s="106"/>
      <c r="X520" s="106"/>
      <c r="Y520" s="106"/>
      <c r="Z520" s="106"/>
    </row>
    <row r="521" spans="1:26" ht="16">
      <c r="A521" s="695"/>
      <c r="B521" s="122"/>
      <c r="C521" s="150" t="s">
        <v>2352</v>
      </c>
      <c r="D521" s="696">
        <v>2</v>
      </c>
      <c r="E521" s="124" t="s">
        <v>599</v>
      </c>
      <c r="F521" s="150" t="s">
        <v>3894</v>
      </c>
      <c r="G521" s="127"/>
      <c r="H521" s="105"/>
      <c r="I521" s="688"/>
      <c r="J521" s="105"/>
      <c r="K521" s="105"/>
      <c r="L521" s="746"/>
      <c r="M521" s="747"/>
      <c r="N521" s="319"/>
      <c r="O521" s="319"/>
      <c r="P521" s="319"/>
      <c r="Q521" s="319"/>
      <c r="R521" s="106"/>
      <c r="S521" s="106"/>
      <c r="T521" s="106"/>
      <c r="U521" s="106"/>
      <c r="V521" s="106"/>
      <c r="W521" s="106"/>
      <c r="X521" s="106"/>
      <c r="Y521" s="106"/>
      <c r="Z521" s="106"/>
    </row>
    <row r="522" spans="1:26" ht="16">
      <c r="A522" s="695"/>
      <c r="B522" s="122"/>
      <c r="C522" s="150" t="s">
        <v>2353</v>
      </c>
      <c r="D522" s="696">
        <v>2</v>
      </c>
      <c r="E522" s="124" t="s">
        <v>599</v>
      </c>
      <c r="F522" s="150" t="s">
        <v>3895</v>
      </c>
      <c r="G522" s="127"/>
      <c r="H522" s="105"/>
      <c r="I522" s="688"/>
      <c r="J522" s="105"/>
      <c r="K522" s="105"/>
      <c r="L522" s="746"/>
      <c r="M522" s="747"/>
      <c r="N522" s="319"/>
      <c r="O522" s="319"/>
      <c r="P522" s="319"/>
      <c r="Q522" s="319"/>
      <c r="R522" s="106"/>
      <c r="S522" s="106"/>
      <c r="T522" s="106"/>
      <c r="U522" s="106"/>
      <c r="V522" s="106"/>
      <c r="W522" s="106"/>
      <c r="X522" s="106"/>
      <c r="Y522" s="106"/>
      <c r="Z522" s="106"/>
    </row>
    <row r="523" spans="1:26" ht="16">
      <c r="A523" s="695"/>
      <c r="B523" s="122"/>
      <c r="C523" s="150" t="s">
        <v>3896</v>
      </c>
      <c r="D523" s="696">
        <v>2</v>
      </c>
      <c r="E523" s="124" t="s">
        <v>599</v>
      </c>
      <c r="F523" s="150"/>
      <c r="G523" s="127"/>
      <c r="H523" s="105"/>
      <c r="I523" s="688"/>
      <c r="J523" s="105"/>
      <c r="K523" s="105"/>
      <c r="L523" s="105"/>
      <c r="M523" s="319"/>
      <c r="N523" s="319"/>
      <c r="O523" s="319"/>
      <c r="P523" s="319"/>
      <c r="Q523" s="319"/>
      <c r="R523" s="106"/>
      <c r="S523" s="106"/>
      <c r="T523" s="106"/>
      <c r="U523" s="106"/>
      <c r="V523" s="106"/>
      <c r="W523" s="106"/>
      <c r="X523" s="106"/>
      <c r="Y523" s="106"/>
      <c r="Z523" s="106"/>
    </row>
    <row r="524" spans="1:26" ht="16">
      <c r="A524" s="695"/>
      <c r="B524" s="122"/>
      <c r="C524" s="150" t="s">
        <v>3897</v>
      </c>
      <c r="D524" s="696">
        <v>2</v>
      </c>
      <c r="E524" s="124" t="s">
        <v>549</v>
      </c>
      <c r="F524" s="150"/>
      <c r="G524" s="127"/>
      <c r="H524" s="105"/>
      <c r="I524" s="688"/>
      <c r="J524" s="105"/>
      <c r="K524" s="105"/>
      <c r="L524" s="105"/>
      <c r="M524" s="319"/>
      <c r="N524" s="319"/>
      <c r="O524" s="319"/>
      <c r="P524" s="319"/>
      <c r="Q524" s="319"/>
      <c r="R524" s="106"/>
      <c r="S524" s="106"/>
      <c r="T524" s="106"/>
      <c r="U524" s="106"/>
      <c r="V524" s="106"/>
      <c r="W524" s="106"/>
      <c r="X524" s="106"/>
      <c r="Y524" s="106"/>
      <c r="Z524" s="106"/>
    </row>
    <row r="525" spans="1:26" ht="16">
      <c r="A525" s="695"/>
      <c r="B525" s="122"/>
      <c r="C525" s="150" t="s">
        <v>3898</v>
      </c>
      <c r="D525" s="696">
        <v>2</v>
      </c>
      <c r="E525" s="124" t="s">
        <v>549</v>
      </c>
      <c r="F525" s="150"/>
      <c r="G525" s="127"/>
      <c r="H525" s="105"/>
      <c r="I525" s="688"/>
      <c r="J525" s="105"/>
      <c r="K525" s="105"/>
      <c r="L525" s="105"/>
      <c r="M525" s="319"/>
      <c r="N525" s="319"/>
      <c r="O525" s="319"/>
      <c r="P525" s="319"/>
      <c r="Q525" s="319"/>
      <c r="R525" s="106"/>
      <c r="S525" s="106"/>
      <c r="T525" s="106"/>
      <c r="U525" s="106"/>
      <c r="V525" s="106"/>
      <c r="W525" s="106"/>
      <c r="X525" s="106"/>
      <c r="Y525" s="106"/>
      <c r="Z525" s="106"/>
    </row>
    <row r="526" spans="1:26" ht="96.75" hidden="1" customHeight="1">
      <c r="A526" s="310" t="s">
        <v>1360</v>
      </c>
      <c r="B526" s="150" t="s">
        <v>3899</v>
      </c>
      <c r="C526" s="150" t="s">
        <v>3900</v>
      </c>
      <c r="D526" s="124"/>
      <c r="E526" s="124" t="s">
        <v>599</v>
      </c>
      <c r="F526" s="123"/>
      <c r="G526" s="105"/>
      <c r="H526" s="105"/>
      <c r="I526" s="688"/>
      <c r="J526" s="105"/>
      <c r="K526" s="105"/>
      <c r="L526" s="105"/>
      <c r="M526" s="106"/>
      <c r="N526" s="106"/>
      <c r="O526" s="106"/>
      <c r="P526" s="106"/>
      <c r="Q526" s="106"/>
      <c r="R526" s="106"/>
      <c r="S526" s="106"/>
      <c r="T526" s="106"/>
      <c r="U526" s="106"/>
      <c r="V526" s="106"/>
      <c r="W526" s="106"/>
      <c r="X526" s="106"/>
      <c r="Y526" s="106"/>
      <c r="Z526" s="106"/>
    </row>
    <row r="527" spans="1:26" ht="47.25" hidden="1" customHeight="1">
      <c r="A527" s="310" t="s">
        <v>1362</v>
      </c>
      <c r="B527" s="122" t="s">
        <v>3901</v>
      </c>
      <c r="C527" s="141"/>
      <c r="D527" s="141"/>
      <c r="E527" s="141"/>
      <c r="F527" s="150"/>
      <c r="G527" s="127"/>
      <c r="H527" s="105"/>
      <c r="I527" s="105"/>
      <c r="J527" s="105"/>
      <c r="K527" s="105"/>
      <c r="L527" s="105"/>
      <c r="M527" s="106"/>
      <c r="N527" s="106"/>
      <c r="O527" s="106"/>
      <c r="P527" s="106"/>
      <c r="Q527" s="106"/>
      <c r="R527" s="106"/>
      <c r="S527" s="106"/>
      <c r="T527" s="106"/>
      <c r="U527" s="106"/>
      <c r="V527" s="106"/>
      <c r="W527" s="106"/>
      <c r="X527" s="106"/>
      <c r="Y527" s="106"/>
      <c r="Z527" s="106"/>
    </row>
    <row r="528" spans="1:26" ht="31.5" hidden="1" customHeight="1">
      <c r="A528" s="310" t="s">
        <v>1364</v>
      </c>
      <c r="B528" s="743" t="s">
        <v>3902</v>
      </c>
      <c r="C528" s="141"/>
      <c r="D528" s="141"/>
      <c r="E528" s="141"/>
      <c r="F528" s="150"/>
      <c r="G528" s="127"/>
      <c r="H528" s="105"/>
      <c r="I528" s="105"/>
      <c r="J528" s="105"/>
      <c r="K528" s="105"/>
      <c r="L528" s="105"/>
      <c r="M528" s="106"/>
      <c r="N528" s="106"/>
      <c r="O528" s="106"/>
      <c r="P528" s="106"/>
      <c r="Q528" s="106"/>
      <c r="R528" s="106"/>
      <c r="S528" s="106"/>
      <c r="T528" s="106"/>
      <c r="U528" s="106"/>
      <c r="V528" s="106"/>
      <c r="W528" s="106"/>
      <c r="X528" s="106"/>
      <c r="Y528" s="106"/>
      <c r="Z528" s="106"/>
    </row>
    <row r="529" spans="1:26" ht="31.5" hidden="1" customHeight="1">
      <c r="A529" s="348" t="s">
        <v>1366</v>
      </c>
      <c r="B529" s="743" t="s">
        <v>3903</v>
      </c>
      <c r="C529" s="141"/>
      <c r="D529" s="141"/>
      <c r="E529" s="141"/>
      <c r="F529" s="150"/>
      <c r="G529" s="127"/>
      <c r="H529" s="105"/>
      <c r="I529" s="105"/>
      <c r="J529" s="105"/>
      <c r="K529" s="105"/>
      <c r="L529" s="105"/>
      <c r="M529" s="106"/>
      <c r="N529" s="106"/>
      <c r="O529" s="106"/>
      <c r="P529" s="106"/>
      <c r="Q529" s="106"/>
      <c r="R529" s="106"/>
      <c r="S529" s="106"/>
      <c r="T529" s="106"/>
      <c r="U529" s="106"/>
      <c r="V529" s="106"/>
      <c r="W529" s="106"/>
      <c r="X529" s="106"/>
      <c r="Y529" s="106"/>
      <c r="Z529" s="106"/>
    </row>
    <row r="530" spans="1:26" ht="31.5" hidden="1" customHeight="1">
      <c r="A530" s="348" t="s">
        <v>1368</v>
      </c>
      <c r="B530" s="743" t="s">
        <v>3904</v>
      </c>
      <c r="C530" s="106"/>
      <c r="D530" s="141"/>
      <c r="E530" s="141"/>
      <c r="F530" s="150"/>
      <c r="G530" s="127"/>
      <c r="H530" s="105"/>
      <c r="I530" s="105"/>
      <c r="J530" s="105"/>
      <c r="K530" s="105"/>
      <c r="L530" s="105"/>
      <c r="M530" s="106"/>
      <c r="N530" s="106"/>
      <c r="O530" s="106"/>
      <c r="P530" s="106"/>
      <c r="Q530" s="106"/>
      <c r="R530" s="106"/>
      <c r="S530" s="106"/>
      <c r="T530" s="106"/>
      <c r="U530" s="106"/>
      <c r="V530" s="106"/>
      <c r="W530" s="106"/>
      <c r="X530" s="106"/>
      <c r="Y530" s="106"/>
      <c r="Z530" s="106"/>
    </row>
    <row r="531" spans="1:26" ht="64">
      <c r="A531" s="695" t="s">
        <v>1370</v>
      </c>
      <c r="B531" s="491" t="s">
        <v>3905</v>
      </c>
      <c r="C531" s="123" t="s">
        <v>3906</v>
      </c>
      <c r="D531" s="696">
        <v>2</v>
      </c>
      <c r="E531" s="124" t="s">
        <v>599</v>
      </c>
      <c r="F531" s="150" t="s">
        <v>3907</v>
      </c>
      <c r="G531" s="540"/>
      <c r="H531" s="582"/>
      <c r="I531" s="688"/>
      <c r="J531" s="105"/>
      <c r="K531" s="105"/>
      <c r="L531" s="105"/>
      <c r="M531" s="319"/>
      <c r="N531" s="319"/>
      <c r="O531" s="319"/>
      <c r="P531" s="319"/>
      <c r="Q531" s="319"/>
      <c r="R531" s="106"/>
      <c r="S531" s="106"/>
      <c r="T531" s="106"/>
      <c r="U531" s="106"/>
      <c r="V531" s="106"/>
      <c r="W531" s="106"/>
      <c r="X531" s="106"/>
      <c r="Y531" s="106"/>
      <c r="Z531" s="106"/>
    </row>
    <row r="532" spans="1:26" ht="128">
      <c r="A532" s="695"/>
      <c r="B532" s="235"/>
      <c r="C532" s="123" t="s">
        <v>3908</v>
      </c>
      <c r="D532" s="696">
        <v>2</v>
      </c>
      <c r="E532" s="124" t="s">
        <v>599</v>
      </c>
      <c r="F532" s="150" t="s">
        <v>3909</v>
      </c>
      <c r="G532" s="540"/>
      <c r="H532" s="582"/>
      <c r="I532" s="688"/>
      <c r="J532" s="105"/>
      <c r="K532" s="105"/>
      <c r="L532" s="105"/>
      <c r="M532" s="319"/>
      <c r="N532" s="319"/>
      <c r="O532" s="319"/>
      <c r="P532" s="319"/>
      <c r="Q532" s="319"/>
      <c r="R532" s="106"/>
      <c r="S532" s="106"/>
      <c r="T532" s="106"/>
      <c r="U532" s="106"/>
      <c r="V532" s="106"/>
      <c r="W532" s="106"/>
      <c r="X532" s="106"/>
      <c r="Y532" s="106"/>
      <c r="Z532" s="106"/>
    </row>
    <row r="533" spans="1:26" ht="144">
      <c r="A533" s="695"/>
      <c r="B533" s="235"/>
      <c r="C533" s="123" t="s">
        <v>3910</v>
      </c>
      <c r="D533" s="696">
        <v>2</v>
      </c>
      <c r="E533" s="124" t="s">
        <v>599</v>
      </c>
      <c r="F533" s="123" t="s">
        <v>3911</v>
      </c>
      <c r="G533" s="540"/>
      <c r="H533" s="582"/>
      <c r="I533" s="688"/>
      <c r="J533" s="105"/>
      <c r="K533" s="105"/>
      <c r="L533" s="105"/>
      <c r="M533" s="319"/>
      <c r="N533" s="319"/>
      <c r="O533" s="319"/>
      <c r="P533" s="319"/>
      <c r="Q533" s="319"/>
      <c r="R533" s="106"/>
      <c r="S533" s="106"/>
      <c r="T533" s="106"/>
      <c r="U533" s="106"/>
      <c r="V533" s="106"/>
      <c r="W533" s="106"/>
      <c r="X533" s="106"/>
      <c r="Y533" s="106"/>
      <c r="Z533" s="106"/>
    </row>
    <row r="534" spans="1:26" ht="104">
      <c r="A534" s="695"/>
      <c r="B534" s="235"/>
      <c r="C534" s="123" t="s">
        <v>3912</v>
      </c>
      <c r="D534" s="696">
        <v>2</v>
      </c>
      <c r="E534" s="124" t="s">
        <v>599</v>
      </c>
      <c r="F534" s="123" t="s">
        <v>3913</v>
      </c>
      <c r="G534" s="540"/>
      <c r="H534" s="582"/>
      <c r="I534" s="688"/>
      <c r="J534" s="105"/>
      <c r="K534" s="105"/>
      <c r="L534" s="105"/>
      <c r="M534" s="319"/>
      <c r="N534" s="319"/>
      <c r="O534" s="319"/>
      <c r="P534" s="319"/>
      <c r="Q534" s="319"/>
      <c r="R534" s="319"/>
      <c r="S534" s="319"/>
      <c r="T534" s="319"/>
      <c r="U534" s="319"/>
      <c r="V534" s="319"/>
      <c r="W534" s="319"/>
      <c r="X534" s="319"/>
      <c r="Y534" s="319"/>
      <c r="Z534" s="319"/>
    </row>
    <row r="535" spans="1:26" ht="64">
      <c r="A535" s="695"/>
      <c r="B535" s="235"/>
      <c r="C535" s="123" t="s">
        <v>3914</v>
      </c>
      <c r="D535" s="696">
        <v>2</v>
      </c>
      <c r="E535" s="124" t="s">
        <v>599</v>
      </c>
      <c r="F535" s="123" t="s">
        <v>3915</v>
      </c>
      <c r="G535" s="540"/>
      <c r="H535" s="582"/>
      <c r="I535" s="688"/>
      <c r="J535" s="105"/>
      <c r="K535" s="105"/>
      <c r="L535" s="105"/>
      <c r="M535" s="319"/>
      <c r="N535" s="319"/>
      <c r="O535" s="319"/>
      <c r="P535" s="319"/>
      <c r="Q535" s="319"/>
      <c r="R535" s="319"/>
      <c r="S535" s="319"/>
      <c r="T535" s="319"/>
      <c r="U535" s="319"/>
      <c r="V535" s="319"/>
      <c r="W535" s="319"/>
      <c r="X535" s="319"/>
      <c r="Y535" s="319"/>
      <c r="Z535" s="319"/>
    </row>
    <row r="536" spans="1:26" ht="128">
      <c r="A536" s="695"/>
      <c r="B536" s="235"/>
      <c r="C536" s="123" t="s">
        <v>3916</v>
      </c>
      <c r="D536" s="696">
        <v>2</v>
      </c>
      <c r="E536" s="124" t="s">
        <v>549</v>
      </c>
      <c r="F536" s="123" t="s">
        <v>3917</v>
      </c>
      <c r="G536" s="540"/>
      <c r="H536" s="582"/>
      <c r="I536" s="688"/>
      <c r="J536" s="105"/>
      <c r="K536" s="105"/>
      <c r="L536" s="105"/>
      <c r="M536" s="319"/>
      <c r="N536" s="319"/>
      <c r="O536" s="319"/>
      <c r="P536" s="319"/>
      <c r="Q536" s="319"/>
      <c r="R536" s="319"/>
      <c r="S536" s="319"/>
      <c r="T536" s="319"/>
      <c r="U536" s="319"/>
      <c r="V536" s="319"/>
      <c r="W536" s="319"/>
      <c r="X536" s="319"/>
      <c r="Y536" s="319"/>
      <c r="Z536" s="319"/>
    </row>
    <row r="537" spans="1:26" ht="214">
      <c r="A537" s="695"/>
      <c r="B537" s="235"/>
      <c r="C537" s="123" t="s">
        <v>3918</v>
      </c>
      <c r="D537" s="696">
        <v>2</v>
      </c>
      <c r="E537" s="124" t="s">
        <v>599</v>
      </c>
      <c r="F537" s="123" t="s">
        <v>3919</v>
      </c>
      <c r="G537" s="540"/>
      <c r="H537" s="582"/>
      <c r="I537" s="688"/>
      <c r="J537" s="105"/>
      <c r="K537" s="105"/>
      <c r="L537" s="105"/>
      <c r="M537" s="319"/>
      <c r="N537" s="319"/>
      <c r="O537" s="319"/>
      <c r="P537" s="319"/>
      <c r="Q537" s="319"/>
      <c r="R537" s="319"/>
      <c r="S537" s="319"/>
      <c r="T537" s="319"/>
      <c r="U537" s="319"/>
      <c r="V537" s="319"/>
      <c r="W537" s="319"/>
      <c r="X537" s="319"/>
      <c r="Y537" s="319"/>
      <c r="Z537" s="319"/>
    </row>
    <row r="538" spans="1:26" ht="144">
      <c r="A538" s="695"/>
      <c r="B538" s="235"/>
      <c r="C538" s="492" t="s">
        <v>3920</v>
      </c>
      <c r="D538" s="696">
        <v>2</v>
      </c>
      <c r="E538" s="124" t="s">
        <v>599</v>
      </c>
      <c r="F538" s="748" t="s">
        <v>3921</v>
      </c>
      <c r="G538" s="540"/>
      <c r="H538" s="582"/>
      <c r="I538" s="688"/>
      <c r="J538" s="105"/>
      <c r="K538" s="105"/>
      <c r="L538" s="105"/>
      <c r="M538" s="319"/>
      <c r="N538" s="319"/>
      <c r="O538" s="319"/>
      <c r="P538" s="319"/>
      <c r="Q538" s="319"/>
      <c r="R538" s="319"/>
      <c r="S538" s="319"/>
      <c r="T538" s="319"/>
      <c r="U538" s="319"/>
      <c r="V538" s="319"/>
      <c r="W538" s="319"/>
      <c r="X538" s="319"/>
      <c r="Y538" s="319"/>
      <c r="Z538" s="319"/>
    </row>
    <row r="539" spans="1:26" ht="34">
      <c r="A539" s="695" t="s">
        <v>1372</v>
      </c>
      <c r="B539" s="122" t="s">
        <v>2364</v>
      </c>
      <c r="C539" s="122" t="s">
        <v>2365</v>
      </c>
      <c r="D539" s="696">
        <v>2</v>
      </c>
      <c r="E539" s="124" t="s">
        <v>599</v>
      </c>
      <c r="F539" s="150" t="s">
        <v>3922</v>
      </c>
      <c r="G539" s="127"/>
      <c r="H539" s="105"/>
      <c r="I539" s="688"/>
      <c r="J539" s="105"/>
      <c r="K539" s="105"/>
      <c r="L539" s="105"/>
      <c r="M539" s="319"/>
      <c r="N539" s="319"/>
      <c r="O539" s="319"/>
      <c r="P539" s="319"/>
      <c r="Q539" s="319"/>
      <c r="R539" s="319"/>
      <c r="S539" s="319"/>
      <c r="T539" s="319"/>
      <c r="U539" s="319"/>
      <c r="V539" s="319"/>
      <c r="W539" s="319"/>
      <c r="X539" s="319"/>
      <c r="Y539" s="319"/>
      <c r="Z539" s="319"/>
    </row>
    <row r="540" spans="1:26" ht="64">
      <c r="A540" s="695"/>
      <c r="B540" s="122"/>
      <c r="C540" s="123" t="s">
        <v>3923</v>
      </c>
      <c r="D540" s="696">
        <v>2</v>
      </c>
      <c r="E540" s="124" t="s">
        <v>599</v>
      </c>
      <c r="F540" s="123" t="s">
        <v>3924</v>
      </c>
      <c r="G540" s="127"/>
      <c r="H540" s="105"/>
      <c r="I540" s="688"/>
      <c r="J540" s="105"/>
      <c r="K540" s="105"/>
      <c r="L540" s="105"/>
      <c r="M540" s="319"/>
      <c r="N540" s="319"/>
      <c r="O540" s="319"/>
      <c r="P540" s="319"/>
      <c r="Q540" s="319"/>
      <c r="R540" s="319"/>
      <c r="S540" s="319"/>
      <c r="T540" s="319"/>
      <c r="U540" s="319"/>
      <c r="V540" s="319"/>
      <c r="W540" s="319"/>
      <c r="X540" s="319"/>
      <c r="Y540" s="319"/>
      <c r="Z540" s="319"/>
    </row>
    <row r="541" spans="1:26" ht="144">
      <c r="A541" s="695"/>
      <c r="B541" s="122"/>
      <c r="C541" s="123" t="s">
        <v>3925</v>
      </c>
      <c r="D541" s="696">
        <v>2</v>
      </c>
      <c r="E541" s="124" t="s">
        <v>599</v>
      </c>
      <c r="F541" s="123" t="s">
        <v>3926</v>
      </c>
      <c r="G541" s="127"/>
      <c r="H541" s="105"/>
      <c r="I541" s="688"/>
      <c r="J541" s="105"/>
      <c r="K541" s="105"/>
      <c r="L541" s="105"/>
      <c r="M541" s="319"/>
      <c r="N541" s="319"/>
      <c r="O541" s="319"/>
      <c r="P541" s="319"/>
      <c r="Q541" s="319"/>
      <c r="R541" s="319"/>
      <c r="S541" s="319"/>
      <c r="T541" s="319"/>
      <c r="U541" s="319"/>
      <c r="V541" s="319"/>
      <c r="W541" s="319"/>
      <c r="X541" s="319"/>
      <c r="Y541" s="319"/>
      <c r="Z541" s="319"/>
    </row>
    <row r="542" spans="1:26" ht="112">
      <c r="A542" s="695"/>
      <c r="B542" s="141"/>
      <c r="C542" s="123" t="s">
        <v>3927</v>
      </c>
      <c r="D542" s="696">
        <v>2</v>
      </c>
      <c r="E542" s="124" t="s">
        <v>599</v>
      </c>
      <c r="F542" s="123" t="s">
        <v>3928</v>
      </c>
      <c r="G542" s="127"/>
      <c r="H542" s="105"/>
      <c r="I542" s="688"/>
      <c r="J542" s="105"/>
      <c r="K542" s="105"/>
      <c r="L542" s="105"/>
      <c r="M542" s="319"/>
      <c r="N542" s="319"/>
      <c r="O542" s="319"/>
      <c r="P542" s="319"/>
      <c r="Q542" s="319"/>
      <c r="R542" s="319"/>
      <c r="S542" s="319"/>
      <c r="T542" s="319"/>
      <c r="U542" s="319"/>
      <c r="V542" s="319"/>
      <c r="W542" s="319"/>
      <c r="X542" s="319"/>
      <c r="Y542" s="319"/>
      <c r="Z542" s="319"/>
    </row>
    <row r="543" spans="1:26" ht="48">
      <c r="A543" s="695"/>
      <c r="B543" s="141"/>
      <c r="C543" s="123" t="s">
        <v>3929</v>
      </c>
      <c r="D543" s="696">
        <v>2</v>
      </c>
      <c r="E543" s="124" t="s">
        <v>599</v>
      </c>
      <c r="F543" s="123" t="s">
        <v>3930</v>
      </c>
      <c r="G543" s="127"/>
      <c r="H543" s="105"/>
      <c r="I543" s="688"/>
      <c r="J543" s="105"/>
      <c r="K543" s="105"/>
      <c r="L543" s="105"/>
      <c r="M543" s="319"/>
      <c r="N543" s="319"/>
      <c r="O543" s="319"/>
      <c r="P543" s="319"/>
      <c r="Q543" s="319"/>
      <c r="R543" s="319"/>
      <c r="S543" s="319"/>
      <c r="T543" s="319"/>
      <c r="U543" s="319"/>
      <c r="V543" s="319"/>
      <c r="W543" s="319"/>
      <c r="X543" s="319"/>
      <c r="Y543" s="319"/>
      <c r="Z543" s="319"/>
    </row>
    <row r="544" spans="1:26" ht="240">
      <c r="A544" s="695"/>
      <c r="B544" s="141"/>
      <c r="C544" s="123" t="s">
        <v>3931</v>
      </c>
      <c r="D544" s="696">
        <v>2</v>
      </c>
      <c r="E544" s="124" t="s">
        <v>599</v>
      </c>
      <c r="F544" s="123" t="s">
        <v>3932</v>
      </c>
      <c r="G544" s="127"/>
      <c r="H544" s="105"/>
      <c r="I544" s="688"/>
      <c r="J544" s="105"/>
      <c r="K544" s="105"/>
      <c r="L544" s="105"/>
      <c r="M544" s="319"/>
      <c r="N544" s="319"/>
      <c r="O544" s="319"/>
      <c r="P544" s="319"/>
      <c r="Q544" s="319"/>
      <c r="R544" s="319"/>
      <c r="S544" s="319"/>
      <c r="T544" s="319"/>
      <c r="U544" s="319"/>
      <c r="V544" s="319"/>
      <c r="W544" s="319"/>
      <c r="X544" s="319"/>
      <c r="Y544" s="319"/>
      <c r="Z544" s="319"/>
    </row>
    <row r="545" spans="1:26" ht="160">
      <c r="A545" s="695"/>
      <c r="B545" s="141"/>
      <c r="C545" s="123" t="s">
        <v>3933</v>
      </c>
      <c r="D545" s="696">
        <v>2</v>
      </c>
      <c r="E545" s="124" t="s">
        <v>599</v>
      </c>
      <c r="F545" s="123" t="s">
        <v>3934</v>
      </c>
      <c r="G545" s="127"/>
      <c r="H545" s="105"/>
      <c r="I545" s="688"/>
      <c r="J545" s="105"/>
      <c r="K545" s="105"/>
      <c r="L545" s="105"/>
      <c r="M545" s="319"/>
      <c r="N545" s="319"/>
      <c r="O545" s="319"/>
      <c r="P545" s="319"/>
      <c r="Q545" s="319"/>
      <c r="R545" s="319"/>
      <c r="S545" s="319"/>
      <c r="T545" s="319"/>
      <c r="U545" s="319"/>
      <c r="V545" s="319"/>
      <c r="W545" s="319"/>
      <c r="X545" s="319"/>
      <c r="Y545" s="319"/>
      <c r="Z545" s="319"/>
    </row>
    <row r="546" spans="1:26" ht="64">
      <c r="A546" s="695" t="s">
        <v>1374</v>
      </c>
      <c r="B546" s="122" t="s">
        <v>1375</v>
      </c>
      <c r="C546" s="150" t="s">
        <v>2363</v>
      </c>
      <c r="D546" s="696">
        <v>2</v>
      </c>
      <c r="E546" s="124" t="s">
        <v>599</v>
      </c>
      <c r="F546" s="150" t="s">
        <v>3935</v>
      </c>
      <c r="G546" s="540"/>
      <c r="H546" s="582"/>
      <c r="I546" s="688"/>
      <c r="J546" s="105"/>
      <c r="K546" s="105"/>
      <c r="L546" s="105"/>
      <c r="M546" s="319"/>
      <c r="N546" s="319"/>
      <c r="O546" s="319"/>
      <c r="P546" s="319"/>
      <c r="Q546" s="319"/>
      <c r="R546" s="319"/>
      <c r="S546" s="319"/>
      <c r="T546" s="319"/>
      <c r="U546" s="319"/>
      <c r="V546" s="319"/>
      <c r="W546" s="319"/>
      <c r="X546" s="319"/>
      <c r="Y546" s="319"/>
      <c r="Z546" s="319"/>
    </row>
    <row r="547" spans="1:26" ht="64">
      <c r="A547" s="695"/>
      <c r="B547" s="122"/>
      <c r="C547" s="150" t="s">
        <v>3936</v>
      </c>
      <c r="D547" s="696">
        <v>2</v>
      </c>
      <c r="E547" s="124" t="s">
        <v>599</v>
      </c>
      <c r="F547" s="150" t="s">
        <v>3937</v>
      </c>
      <c r="G547" s="127"/>
      <c r="H547" s="105"/>
      <c r="I547" s="688"/>
      <c r="J547" s="105"/>
      <c r="K547" s="105"/>
      <c r="L547" s="105"/>
      <c r="M547" s="319"/>
      <c r="N547" s="319"/>
      <c r="O547" s="319"/>
      <c r="P547" s="319"/>
      <c r="Q547" s="319"/>
      <c r="R547" s="319"/>
      <c r="S547" s="319"/>
      <c r="T547" s="319"/>
      <c r="U547" s="319"/>
      <c r="V547" s="319"/>
      <c r="W547" s="319"/>
      <c r="X547" s="319"/>
      <c r="Y547" s="319"/>
      <c r="Z547" s="319"/>
    </row>
    <row r="548" spans="1:26" ht="32">
      <c r="A548" s="695"/>
      <c r="B548" s="122"/>
      <c r="C548" s="150" t="s">
        <v>2366</v>
      </c>
      <c r="D548" s="696">
        <v>2</v>
      </c>
      <c r="E548" s="124" t="s">
        <v>599</v>
      </c>
      <c r="F548" s="150" t="s">
        <v>3938</v>
      </c>
      <c r="G548" s="127"/>
      <c r="H548" s="105"/>
      <c r="I548" s="688"/>
      <c r="J548" s="105"/>
      <c r="K548" s="105"/>
      <c r="L548" s="105"/>
      <c r="M548" s="319"/>
      <c r="N548" s="319"/>
      <c r="O548" s="319"/>
      <c r="P548" s="319"/>
      <c r="Q548" s="319"/>
      <c r="R548" s="319"/>
      <c r="S548" s="319"/>
      <c r="T548" s="319"/>
      <c r="U548" s="319"/>
      <c r="V548" s="319"/>
      <c r="W548" s="319"/>
      <c r="X548" s="319"/>
      <c r="Y548" s="319"/>
      <c r="Z548" s="319"/>
    </row>
    <row r="549" spans="1:26" ht="51">
      <c r="A549" s="695" t="s">
        <v>3939</v>
      </c>
      <c r="B549" s="235" t="s">
        <v>3940</v>
      </c>
      <c r="C549" s="150" t="s">
        <v>3941</v>
      </c>
      <c r="D549" s="696">
        <v>2</v>
      </c>
      <c r="E549" s="124" t="s">
        <v>599</v>
      </c>
      <c r="F549" s="150" t="s">
        <v>3942</v>
      </c>
      <c r="G549" s="127"/>
      <c r="H549" s="105"/>
      <c r="I549" s="105"/>
      <c r="J549" s="105"/>
      <c r="K549" s="105"/>
      <c r="L549" s="105"/>
      <c r="M549" s="319"/>
      <c r="N549" s="319"/>
      <c r="O549" s="319"/>
      <c r="P549" s="319"/>
      <c r="Q549" s="319"/>
      <c r="R549" s="319"/>
      <c r="S549" s="319"/>
      <c r="T549" s="319"/>
      <c r="U549" s="319"/>
      <c r="V549" s="319"/>
      <c r="W549" s="319"/>
      <c r="X549" s="319"/>
      <c r="Y549" s="319"/>
      <c r="Z549" s="319"/>
    </row>
    <row r="550" spans="1:26" ht="96">
      <c r="A550" s="695"/>
      <c r="B550" s="235"/>
      <c r="C550" s="150" t="s">
        <v>3943</v>
      </c>
      <c r="D550" s="696">
        <v>2</v>
      </c>
      <c r="E550" s="124" t="s">
        <v>599</v>
      </c>
      <c r="F550" s="150" t="s">
        <v>3944</v>
      </c>
      <c r="G550" s="127"/>
      <c r="H550" s="105"/>
      <c r="I550" s="105"/>
      <c r="J550" s="105"/>
      <c r="K550" s="105"/>
      <c r="L550" s="105"/>
      <c r="M550" s="319"/>
      <c r="N550" s="319"/>
      <c r="O550" s="319"/>
      <c r="P550" s="319"/>
      <c r="Q550" s="319"/>
      <c r="R550" s="106"/>
      <c r="S550" s="106"/>
      <c r="T550" s="106"/>
      <c r="U550" s="106"/>
      <c r="V550" s="106"/>
      <c r="W550" s="106"/>
      <c r="X550" s="106"/>
      <c r="Y550" s="106"/>
      <c r="Z550" s="106"/>
    </row>
    <row r="551" spans="1:26" ht="112">
      <c r="A551" s="695"/>
      <c r="B551" s="235"/>
      <c r="C551" s="150" t="s">
        <v>3945</v>
      </c>
      <c r="D551" s="696">
        <v>2</v>
      </c>
      <c r="E551" s="124" t="s">
        <v>599</v>
      </c>
      <c r="F551" s="150" t="s">
        <v>3946</v>
      </c>
      <c r="G551" s="127"/>
      <c r="H551" s="105"/>
      <c r="I551" s="105"/>
      <c r="J551" s="105"/>
      <c r="K551" s="105"/>
      <c r="L551" s="105"/>
      <c r="M551" s="319"/>
      <c r="N551" s="319"/>
      <c r="O551" s="319"/>
      <c r="P551" s="319"/>
      <c r="Q551" s="319"/>
      <c r="R551" s="106"/>
      <c r="S551" s="106"/>
      <c r="T551" s="106"/>
      <c r="U551" s="106"/>
      <c r="V551" s="106"/>
      <c r="W551" s="106"/>
      <c r="X551" s="106"/>
      <c r="Y551" s="106"/>
      <c r="Z551" s="106"/>
    </row>
    <row r="552" spans="1:26" ht="64">
      <c r="A552" s="695"/>
      <c r="B552" s="235"/>
      <c r="C552" s="150" t="s">
        <v>3947</v>
      </c>
      <c r="D552" s="696">
        <v>2</v>
      </c>
      <c r="E552" s="124" t="s">
        <v>599</v>
      </c>
      <c r="F552" s="150" t="s">
        <v>3948</v>
      </c>
      <c r="G552" s="127"/>
      <c r="H552" s="105"/>
      <c r="I552" s="105"/>
      <c r="J552" s="105"/>
      <c r="K552" s="105"/>
      <c r="L552" s="105"/>
      <c r="M552" s="319"/>
      <c r="N552" s="319"/>
      <c r="O552" s="319"/>
      <c r="P552" s="319"/>
      <c r="Q552" s="319"/>
      <c r="R552" s="106"/>
      <c r="S552" s="106"/>
      <c r="T552" s="106"/>
      <c r="U552" s="106"/>
      <c r="V552" s="106"/>
      <c r="W552" s="106"/>
      <c r="X552" s="106"/>
      <c r="Y552" s="106"/>
      <c r="Z552" s="106"/>
    </row>
    <row r="553" spans="1:26" ht="48">
      <c r="A553" s="695"/>
      <c r="B553" s="235"/>
      <c r="C553" s="150" t="s">
        <v>3949</v>
      </c>
      <c r="D553" s="696">
        <v>2</v>
      </c>
      <c r="E553" s="124" t="s">
        <v>599</v>
      </c>
      <c r="F553" s="150" t="s">
        <v>3950</v>
      </c>
      <c r="G553" s="127"/>
      <c r="H553" s="105"/>
      <c r="I553" s="105"/>
      <c r="J553" s="105"/>
      <c r="K553" s="105"/>
      <c r="L553" s="105"/>
      <c r="M553" s="319"/>
      <c r="N553" s="319"/>
      <c r="O553" s="319"/>
      <c r="P553" s="319"/>
      <c r="Q553" s="319"/>
      <c r="R553" s="106"/>
      <c r="S553" s="106"/>
      <c r="T553" s="106"/>
      <c r="U553" s="106"/>
      <c r="V553" s="106"/>
      <c r="W553" s="106"/>
      <c r="X553" s="106"/>
      <c r="Y553" s="106"/>
      <c r="Z553" s="106"/>
    </row>
    <row r="554" spans="1:26" ht="32">
      <c r="A554" s="695"/>
      <c r="B554" s="235"/>
      <c r="C554" s="150" t="s">
        <v>3951</v>
      </c>
      <c r="D554" s="696">
        <v>2</v>
      </c>
      <c r="E554" s="124" t="s">
        <v>599</v>
      </c>
      <c r="F554" s="150" t="s">
        <v>3952</v>
      </c>
      <c r="G554" s="127"/>
      <c r="H554" s="105"/>
      <c r="I554" s="105"/>
      <c r="J554" s="105"/>
      <c r="K554" s="105"/>
      <c r="L554" s="105"/>
      <c r="M554" s="319"/>
      <c r="N554" s="319"/>
      <c r="O554" s="319"/>
      <c r="P554" s="319"/>
      <c r="Q554" s="319"/>
      <c r="R554" s="106"/>
      <c r="S554" s="106"/>
      <c r="T554" s="106"/>
      <c r="U554" s="106"/>
      <c r="V554" s="106"/>
      <c r="W554" s="106"/>
      <c r="X554" s="106"/>
      <c r="Y554" s="106"/>
      <c r="Z554" s="106"/>
    </row>
    <row r="555" spans="1:26" ht="31">
      <c r="A555" s="695"/>
      <c r="B555" s="235"/>
      <c r="C555" s="749" t="s">
        <v>3953</v>
      </c>
      <c r="D555" s="696">
        <v>2</v>
      </c>
      <c r="E555" s="124" t="s">
        <v>599</v>
      </c>
      <c r="F555" s="150"/>
      <c r="G555" s="127"/>
      <c r="H555" s="105"/>
      <c r="I555" s="105"/>
      <c r="J555" s="105"/>
      <c r="K555" s="105"/>
      <c r="L555" s="105"/>
      <c r="M555" s="319"/>
      <c r="N555" s="319"/>
      <c r="O555" s="319"/>
      <c r="P555" s="319"/>
      <c r="Q555" s="319"/>
      <c r="R555" s="106"/>
      <c r="S555" s="106"/>
      <c r="T555" s="106"/>
      <c r="U555" s="106"/>
      <c r="V555" s="106"/>
      <c r="W555" s="106"/>
      <c r="X555" s="106"/>
      <c r="Y555" s="106"/>
      <c r="Z555" s="106"/>
    </row>
    <row r="556" spans="1:26" ht="96">
      <c r="A556" s="695" t="s">
        <v>3954</v>
      </c>
      <c r="B556" s="150" t="s">
        <v>3955</v>
      </c>
      <c r="C556" s="150" t="s">
        <v>3956</v>
      </c>
      <c r="D556" s="696">
        <v>2</v>
      </c>
      <c r="E556" s="124" t="s">
        <v>599</v>
      </c>
      <c r="F556" s="150" t="s">
        <v>3957</v>
      </c>
      <c r="G556" s="127"/>
      <c r="H556" s="105"/>
      <c r="I556" s="105"/>
      <c r="J556" s="105"/>
      <c r="K556" s="105"/>
      <c r="L556" s="105"/>
      <c r="M556" s="319"/>
      <c r="N556" s="319"/>
      <c r="O556" s="319"/>
      <c r="P556" s="319"/>
      <c r="Q556" s="319"/>
      <c r="R556" s="106"/>
      <c r="S556" s="106"/>
      <c r="T556" s="106"/>
      <c r="U556" s="106"/>
      <c r="V556" s="106"/>
      <c r="W556" s="106"/>
      <c r="X556" s="106"/>
      <c r="Y556" s="106"/>
      <c r="Z556" s="106"/>
    </row>
    <row r="557" spans="1:26" ht="15" hidden="1" customHeight="1">
      <c r="A557" s="310"/>
      <c r="B557" s="150"/>
      <c r="C557" s="150" t="s">
        <v>3958</v>
      </c>
      <c r="D557" s="124"/>
      <c r="E557" s="124" t="s">
        <v>599</v>
      </c>
      <c r="F557" s="150" t="s">
        <v>3959</v>
      </c>
      <c r="G557" s="699"/>
      <c r="H557" s="105"/>
      <c r="I557" s="105"/>
      <c r="J557" s="105"/>
      <c r="K557" s="105"/>
      <c r="L557" s="105"/>
      <c r="M557" s="106"/>
      <c r="N557" s="106"/>
      <c r="O557" s="106"/>
      <c r="P557" s="106"/>
      <c r="Q557" s="106"/>
      <c r="R557" s="106"/>
      <c r="S557" s="106"/>
      <c r="T557" s="106"/>
      <c r="U557" s="106"/>
      <c r="V557" s="106"/>
      <c r="W557" s="106"/>
      <c r="X557" s="106"/>
      <c r="Y557" s="106"/>
      <c r="Z557" s="106"/>
    </row>
    <row r="558" spans="1:26" ht="32">
      <c r="A558" s="695"/>
      <c r="B558" s="150"/>
      <c r="C558" s="150" t="s">
        <v>3960</v>
      </c>
      <c r="D558" s="696">
        <v>2</v>
      </c>
      <c r="E558" s="124" t="s">
        <v>599</v>
      </c>
      <c r="F558" s="150" t="s">
        <v>3961</v>
      </c>
      <c r="G558" s="127"/>
      <c r="H558" s="105"/>
      <c r="I558" s="105"/>
      <c r="J558" s="105"/>
      <c r="K558" s="105"/>
      <c r="L558" s="105"/>
      <c r="M558" s="319"/>
      <c r="N558" s="319"/>
      <c r="O558" s="319"/>
      <c r="P558" s="319"/>
      <c r="Q558" s="319"/>
      <c r="R558" s="106"/>
      <c r="S558" s="106"/>
      <c r="T558" s="106"/>
      <c r="U558" s="106"/>
      <c r="V558" s="106"/>
      <c r="W558" s="106"/>
      <c r="X558" s="106"/>
      <c r="Y558" s="106"/>
      <c r="Z558" s="106"/>
    </row>
    <row r="559" spans="1:26" ht="39.75" hidden="1" customHeight="1">
      <c r="A559" s="349" t="s">
        <v>146</v>
      </c>
      <c r="B559" s="324" t="s">
        <v>147</v>
      </c>
      <c r="C559" s="325"/>
      <c r="D559" s="325"/>
      <c r="E559" s="325"/>
      <c r="F559" s="325"/>
      <c r="G559" s="728"/>
      <c r="H559" s="617"/>
      <c r="I559" s="105"/>
      <c r="J559" s="105"/>
      <c r="K559" s="105"/>
      <c r="L559" s="105"/>
      <c r="M559" s="106"/>
      <c r="N559" s="106"/>
      <c r="O559" s="106"/>
      <c r="P559" s="106"/>
      <c r="Q559" s="106"/>
      <c r="R559" s="106"/>
      <c r="S559" s="106"/>
      <c r="T559" s="106"/>
      <c r="U559" s="106"/>
      <c r="V559" s="106"/>
      <c r="W559" s="106"/>
      <c r="X559" s="106"/>
      <c r="Y559" s="106"/>
      <c r="Z559" s="106"/>
    </row>
    <row r="560" spans="1:26" ht="31.5" hidden="1" customHeight="1">
      <c r="A560" s="310" t="s">
        <v>1378</v>
      </c>
      <c r="B560" s="122" t="s">
        <v>1379</v>
      </c>
      <c r="C560" s="141"/>
      <c r="D560" s="141"/>
      <c r="E560" s="141"/>
      <c r="F560" s="150"/>
      <c r="G560" s="127"/>
      <c r="H560" s="105"/>
      <c r="I560" s="105"/>
      <c r="J560" s="105"/>
      <c r="K560" s="105"/>
      <c r="L560" s="105"/>
      <c r="M560" s="106"/>
      <c r="N560" s="106"/>
      <c r="O560" s="106"/>
      <c r="P560" s="106"/>
      <c r="Q560" s="106"/>
      <c r="R560" s="106"/>
      <c r="S560" s="106"/>
      <c r="T560" s="106"/>
      <c r="U560" s="106"/>
      <c r="V560" s="106"/>
      <c r="W560" s="106"/>
      <c r="X560" s="106"/>
      <c r="Y560" s="106"/>
      <c r="Z560" s="106"/>
    </row>
    <row r="561" spans="1:26" ht="31.5" hidden="1" customHeight="1">
      <c r="A561" s="310" t="s">
        <v>1380</v>
      </c>
      <c r="B561" s="122" t="s">
        <v>1381</v>
      </c>
      <c r="C561" s="141"/>
      <c r="D561" s="141"/>
      <c r="E561" s="141"/>
      <c r="F561" s="150"/>
      <c r="G561" s="127"/>
      <c r="H561" s="105"/>
      <c r="I561" s="105"/>
      <c r="J561" s="105"/>
      <c r="K561" s="105"/>
      <c r="L561" s="105"/>
      <c r="M561" s="106"/>
      <c r="N561" s="106"/>
      <c r="O561" s="106"/>
      <c r="P561" s="106"/>
      <c r="Q561" s="106"/>
      <c r="R561" s="106"/>
      <c r="S561" s="106"/>
      <c r="T561" s="106"/>
      <c r="U561" s="106"/>
      <c r="V561" s="106"/>
      <c r="W561" s="106"/>
      <c r="X561" s="106"/>
      <c r="Y561" s="106"/>
      <c r="Z561" s="106"/>
    </row>
    <row r="562" spans="1:26" ht="31.5" hidden="1" customHeight="1">
      <c r="A562" s="310" t="s">
        <v>1382</v>
      </c>
      <c r="B562" s="122" t="s">
        <v>1383</v>
      </c>
      <c r="C562" s="141"/>
      <c r="D562" s="141"/>
      <c r="E562" s="141"/>
      <c r="F562" s="150"/>
      <c r="G562" s="127"/>
      <c r="H562" s="105"/>
      <c r="I562" s="105"/>
      <c r="J562" s="105"/>
      <c r="K562" s="105"/>
      <c r="L562" s="105"/>
      <c r="M562" s="106"/>
      <c r="N562" s="106"/>
      <c r="O562" s="106"/>
      <c r="P562" s="106"/>
      <c r="Q562" s="106"/>
      <c r="R562" s="106"/>
      <c r="S562" s="106"/>
      <c r="T562" s="106"/>
      <c r="U562" s="106"/>
      <c r="V562" s="106"/>
      <c r="W562" s="106"/>
      <c r="X562" s="106"/>
      <c r="Y562" s="106"/>
      <c r="Z562" s="106"/>
    </row>
    <row r="563" spans="1:26" ht="31.5" hidden="1" customHeight="1">
      <c r="A563" s="310" t="s">
        <v>1384</v>
      </c>
      <c r="B563" s="122" t="s">
        <v>1385</v>
      </c>
      <c r="C563" s="141"/>
      <c r="D563" s="141"/>
      <c r="E563" s="141"/>
      <c r="F563" s="150"/>
      <c r="G563" s="127"/>
      <c r="H563" s="105"/>
      <c r="I563" s="105"/>
      <c r="J563" s="105"/>
      <c r="K563" s="105"/>
      <c r="L563" s="105"/>
      <c r="M563" s="106"/>
      <c r="N563" s="106"/>
      <c r="O563" s="106"/>
      <c r="P563" s="106"/>
      <c r="Q563" s="106"/>
      <c r="R563" s="106"/>
      <c r="S563" s="106"/>
      <c r="T563" s="106"/>
      <c r="U563" s="106"/>
      <c r="V563" s="106"/>
      <c r="W563" s="106"/>
      <c r="X563" s="106"/>
      <c r="Y563" s="106"/>
      <c r="Z563" s="106"/>
    </row>
    <row r="564" spans="1:26" ht="31.5" hidden="1" customHeight="1">
      <c r="A564" s="310" t="s">
        <v>1386</v>
      </c>
      <c r="B564" s="122" t="s">
        <v>1387</v>
      </c>
      <c r="C564" s="141"/>
      <c r="D564" s="141"/>
      <c r="E564" s="141"/>
      <c r="F564" s="150"/>
      <c r="G564" s="127"/>
      <c r="H564" s="105"/>
      <c r="I564" s="105"/>
      <c r="J564" s="105"/>
      <c r="K564" s="105"/>
      <c r="L564" s="105"/>
      <c r="M564" s="106"/>
      <c r="N564" s="106"/>
      <c r="O564" s="106"/>
      <c r="P564" s="106"/>
      <c r="Q564" s="106"/>
      <c r="R564" s="106"/>
      <c r="S564" s="106"/>
      <c r="T564" s="106"/>
      <c r="U564" s="106"/>
      <c r="V564" s="106"/>
      <c r="W564" s="106"/>
      <c r="X564" s="106"/>
      <c r="Y564" s="106"/>
      <c r="Z564" s="106"/>
    </row>
    <row r="565" spans="1:26" ht="31.5" hidden="1" customHeight="1">
      <c r="A565" s="310" t="s">
        <v>1388</v>
      </c>
      <c r="B565" s="122" t="s">
        <v>1389</v>
      </c>
      <c r="C565" s="141"/>
      <c r="D565" s="141"/>
      <c r="E565" s="141"/>
      <c r="F565" s="150"/>
      <c r="G565" s="127"/>
      <c r="H565" s="105"/>
      <c r="I565" s="105"/>
      <c r="J565" s="105"/>
      <c r="K565" s="105"/>
      <c r="L565" s="105"/>
      <c r="M565" s="106"/>
      <c r="N565" s="106"/>
      <c r="O565" s="106"/>
      <c r="P565" s="106"/>
      <c r="Q565" s="106"/>
      <c r="R565" s="106"/>
      <c r="S565" s="106"/>
      <c r="T565" s="106"/>
      <c r="U565" s="106"/>
      <c r="V565" s="106"/>
      <c r="W565" s="106"/>
      <c r="X565" s="106"/>
      <c r="Y565" s="106"/>
      <c r="Z565" s="106"/>
    </row>
    <row r="566" spans="1:26" ht="39.75" hidden="1" customHeight="1">
      <c r="A566" s="349" t="s">
        <v>148</v>
      </c>
      <c r="B566" s="324" t="s">
        <v>149</v>
      </c>
      <c r="C566" s="325"/>
      <c r="D566" s="325"/>
      <c r="E566" s="325"/>
      <c r="F566" s="325"/>
      <c r="G566" s="325"/>
      <c r="H566" s="617"/>
      <c r="I566" s="688">
        <f>SUM(D567:D570)</f>
        <v>0</v>
      </c>
      <c r="J566" s="105">
        <f>COUNT(D567:D570)*2</f>
        <v>0</v>
      </c>
      <c r="K566" s="105"/>
      <c r="L566" s="105"/>
      <c r="M566" s="106"/>
      <c r="N566" s="106"/>
      <c r="O566" s="106"/>
      <c r="P566" s="106"/>
      <c r="Q566" s="106"/>
      <c r="R566" s="106"/>
      <c r="S566" s="106"/>
      <c r="T566" s="106"/>
      <c r="U566" s="106"/>
      <c r="V566" s="106"/>
      <c r="W566" s="106"/>
      <c r="X566" s="106"/>
      <c r="Y566" s="106"/>
      <c r="Z566" s="106"/>
    </row>
    <row r="567" spans="1:26" ht="68.25" hidden="1" customHeight="1">
      <c r="A567" s="310" t="s">
        <v>1390</v>
      </c>
      <c r="B567" s="122" t="s">
        <v>1391</v>
      </c>
      <c r="C567" s="150"/>
      <c r="D567" s="142"/>
      <c r="E567" s="125"/>
      <c r="F567" s="179"/>
      <c r="G567" s="218"/>
      <c r="H567" s="688"/>
      <c r="I567" s="688"/>
      <c r="J567" s="105"/>
      <c r="K567" s="105"/>
      <c r="L567" s="105"/>
      <c r="M567" s="106"/>
      <c r="N567" s="106"/>
      <c r="O567" s="106"/>
      <c r="P567" s="106"/>
      <c r="Q567" s="106"/>
      <c r="R567" s="106"/>
      <c r="S567" s="106"/>
      <c r="T567" s="106"/>
      <c r="U567" s="106"/>
      <c r="V567" s="106"/>
      <c r="W567" s="106"/>
      <c r="X567" s="106"/>
      <c r="Y567" s="106"/>
      <c r="Z567" s="106"/>
    </row>
    <row r="568" spans="1:26" ht="15.75" hidden="1" customHeight="1">
      <c r="A568" s="310" t="s">
        <v>1392</v>
      </c>
      <c r="B568" s="122" t="s">
        <v>1393</v>
      </c>
      <c r="C568" s="150"/>
      <c r="D568" s="142"/>
      <c r="E568" s="125"/>
      <c r="F568" s="179"/>
      <c r="G568" s="218"/>
      <c r="H568" s="688"/>
      <c r="I568" s="688"/>
      <c r="J568" s="105"/>
      <c r="K568" s="105"/>
      <c r="L568" s="105"/>
      <c r="M568" s="106"/>
      <c r="N568" s="106"/>
      <c r="O568" s="106"/>
      <c r="P568" s="106"/>
      <c r="Q568" s="106"/>
      <c r="R568" s="106"/>
      <c r="S568" s="106"/>
      <c r="T568" s="106"/>
      <c r="U568" s="106"/>
      <c r="V568" s="106"/>
      <c r="W568" s="106"/>
      <c r="X568" s="106"/>
      <c r="Y568" s="106"/>
      <c r="Z568" s="106"/>
    </row>
    <row r="569" spans="1:26" ht="15.75" hidden="1" customHeight="1">
      <c r="A569" s="310" t="s">
        <v>1394</v>
      </c>
      <c r="B569" s="122" t="s">
        <v>1395</v>
      </c>
      <c r="C569" s="150"/>
      <c r="D569" s="142"/>
      <c r="E569" s="125"/>
      <c r="F569" s="179"/>
      <c r="G569" s="218"/>
      <c r="H569" s="688"/>
      <c r="I569" s="688"/>
      <c r="J569" s="105"/>
      <c r="K569" s="105"/>
      <c r="L569" s="105"/>
      <c r="M569" s="106"/>
      <c r="N569" s="106"/>
      <c r="O569" s="106"/>
      <c r="P569" s="106"/>
      <c r="Q569" s="106"/>
      <c r="R569" s="106"/>
      <c r="S569" s="106"/>
      <c r="T569" s="106"/>
      <c r="U569" s="106"/>
      <c r="V569" s="106"/>
      <c r="W569" s="106"/>
      <c r="X569" s="106"/>
      <c r="Y569" s="106"/>
      <c r="Z569" s="106"/>
    </row>
    <row r="570" spans="1:26" ht="15.75" hidden="1" customHeight="1">
      <c r="A570" s="310" t="s">
        <v>1396</v>
      </c>
      <c r="B570" s="122" t="s">
        <v>1397</v>
      </c>
      <c r="C570" s="150"/>
      <c r="D570" s="142"/>
      <c r="E570" s="125"/>
      <c r="F570" s="179"/>
      <c r="G570" s="218"/>
      <c r="H570" s="688"/>
      <c r="I570" s="688"/>
      <c r="J570" s="105"/>
      <c r="K570" s="105"/>
      <c r="L570" s="105"/>
      <c r="M570" s="106"/>
      <c r="N570" s="106"/>
      <c r="O570" s="106"/>
      <c r="P570" s="106"/>
      <c r="Q570" s="106"/>
      <c r="R570" s="106"/>
      <c r="S570" s="106"/>
      <c r="T570" s="106"/>
      <c r="U570" s="106"/>
      <c r="V570" s="106"/>
      <c r="W570" s="106"/>
      <c r="X570" s="106"/>
      <c r="Y570" s="106"/>
      <c r="Z570" s="106"/>
    </row>
    <row r="571" spans="1:26" ht="18.75" hidden="1" customHeight="1">
      <c r="A571" s="310"/>
      <c r="B571" s="214" t="s">
        <v>1398</v>
      </c>
      <c r="C571" s="325"/>
      <c r="D571" s="325"/>
      <c r="E571" s="325"/>
      <c r="F571" s="325"/>
      <c r="G571" s="325"/>
      <c r="H571" s="617"/>
      <c r="I571" s="688"/>
      <c r="J571" s="105"/>
      <c r="K571" s="105"/>
      <c r="L571" s="105"/>
      <c r="M571" s="106"/>
      <c r="N571" s="106"/>
      <c r="O571" s="106"/>
      <c r="P571" s="106"/>
      <c r="Q571" s="106"/>
      <c r="R571" s="106"/>
      <c r="S571" s="106"/>
      <c r="T571" s="106"/>
      <c r="U571" s="106"/>
      <c r="V571" s="106"/>
      <c r="W571" s="106"/>
      <c r="X571" s="106"/>
      <c r="Y571" s="106"/>
      <c r="Z571" s="106"/>
    </row>
    <row r="572" spans="1:26" ht="15" hidden="1" customHeight="1">
      <c r="A572" s="349" t="s">
        <v>150</v>
      </c>
      <c r="B572" s="324" t="s">
        <v>151</v>
      </c>
      <c r="C572" s="325"/>
      <c r="D572" s="325"/>
      <c r="E572" s="325"/>
      <c r="F572" s="325"/>
      <c r="G572" s="325"/>
      <c r="H572" s="617"/>
      <c r="I572" s="688">
        <f>SUM(D573:D588)</f>
        <v>0</v>
      </c>
      <c r="J572" s="105">
        <f>SUM(D573:D588)*2</f>
        <v>0</v>
      </c>
      <c r="K572" s="105"/>
      <c r="L572" s="105"/>
      <c r="M572" s="106"/>
      <c r="N572" s="106"/>
      <c r="O572" s="106"/>
      <c r="P572" s="106"/>
      <c r="Q572" s="106"/>
      <c r="R572" s="106"/>
      <c r="S572" s="106"/>
      <c r="T572" s="106"/>
      <c r="U572" s="106"/>
      <c r="V572" s="106"/>
      <c r="W572" s="106"/>
      <c r="X572" s="106"/>
      <c r="Y572" s="106"/>
      <c r="Z572" s="106"/>
    </row>
    <row r="573" spans="1:26" ht="31.5" hidden="1" customHeight="1">
      <c r="A573" s="310" t="s">
        <v>1399</v>
      </c>
      <c r="B573" s="122" t="s">
        <v>1400</v>
      </c>
      <c r="C573" s="123"/>
      <c r="D573" s="150"/>
      <c r="E573" s="150"/>
      <c r="F573" s="150"/>
      <c r="G573" s="218"/>
      <c r="H573" s="688"/>
      <c r="I573" s="688"/>
      <c r="J573" s="105"/>
      <c r="K573" s="105"/>
      <c r="L573" s="105"/>
      <c r="M573" s="106"/>
      <c r="N573" s="106"/>
      <c r="O573" s="106"/>
      <c r="P573" s="106"/>
      <c r="Q573" s="106"/>
      <c r="R573" s="106"/>
      <c r="S573" s="106"/>
      <c r="T573" s="106"/>
      <c r="U573" s="106"/>
      <c r="V573" s="106"/>
      <c r="W573" s="106"/>
      <c r="X573" s="106"/>
      <c r="Y573" s="106"/>
      <c r="Z573" s="106"/>
    </row>
    <row r="574" spans="1:26" ht="31.5" hidden="1" customHeight="1">
      <c r="A574" s="310" t="s">
        <v>1401</v>
      </c>
      <c r="B574" s="122" t="s">
        <v>1402</v>
      </c>
      <c r="C574" s="123"/>
      <c r="D574" s="207"/>
      <c r="E574" s="179"/>
      <c r="F574" s="179"/>
      <c r="G574" s="218"/>
      <c r="H574" s="688"/>
      <c r="I574" s="688"/>
      <c r="J574" s="105"/>
      <c r="K574" s="105"/>
      <c r="L574" s="105"/>
      <c r="M574" s="106"/>
      <c r="N574" s="106"/>
      <c r="O574" s="106"/>
      <c r="P574" s="106"/>
      <c r="Q574" s="106"/>
      <c r="R574" s="106"/>
      <c r="S574" s="106"/>
      <c r="T574" s="106"/>
      <c r="U574" s="106"/>
      <c r="V574" s="106"/>
      <c r="W574" s="106"/>
      <c r="X574" s="106"/>
      <c r="Y574" s="106"/>
      <c r="Z574" s="106"/>
    </row>
    <row r="575" spans="1:26" ht="31.5" hidden="1" customHeight="1">
      <c r="A575" s="310" t="s">
        <v>1403</v>
      </c>
      <c r="B575" s="122" t="s">
        <v>1404</v>
      </c>
      <c r="C575" s="150"/>
      <c r="D575" s="141"/>
      <c r="E575" s="179"/>
      <c r="F575" s="150"/>
      <c r="G575" s="218"/>
      <c r="H575" s="688"/>
      <c r="I575" s="688"/>
      <c r="J575" s="105"/>
      <c r="K575" s="105"/>
      <c r="L575" s="105"/>
      <c r="M575" s="106"/>
      <c r="N575" s="106"/>
      <c r="O575" s="106"/>
      <c r="P575" s="106"/>
      <c r="Q575" s="106"/>
      <c r="R575" s="106"/>
      <c r="S575" s="106"/>
      <c r="T575" s="106"/>
      <c r="U575" s="106"/>
      <c r="V575" s="106"/>
      <c r="W575" s="106"/>
      <c r="X575" s="106"/>
      <c r="Y575" s="106"/>
      <c r="Z575" s="106"/>
    </row>
    <row r="576" spans="1:26" ht="31.5" hidden="1" customHeight="1">
      <c r="A576" s="310" t="s">
        <v>1405</v>
      </c>
      <c r="B576" s="122" t="s">
        <v>1406</v>
      </c>
      <c r="C576" s="150"/>
      <c r="D576" s="141"/>
      <c r="E576" s="179"/>
      <c r="F576" s="150"/>
      <c r="G576" s="218"/>
      <c r="H576" s="688"/>
      <c r="I576" s="688"/>
      <c r="J576" s="105"/>
      <c r="K576" s="105"/>
      <c r="L576" s="105"/>
      <c r="M576" s="106"/>
      <c r="N576" s="106"/>
      <c r="O576" s="106"/>
      <c r="P576" s="106"/>
      <c r="Q576" s="106"/>
      <c r="R576" s="106"/>
      <c r="S576" s="106"/>
      <c r="T576" s="106"/>
      <c r="U576" s="106"/>
      <c r="V576" s="106"/>
      <c r="W576" s="106"/>
      <c r="X576" s="106"/>
      <c r="Y576" s="106"/>
      <c r="Z576" s="106"/>
    </row>
    <row r="577" spans="1:26" ht="31.5" hidden="1" customHeight="1">
      <c r="A577" s="310" t="s">
        <v>1407</v>
      </c>
      <c r="B577" s="122" t="s">
        <v>1408</v>
      </c>
      <c r="C577" s="141"/>
      <c r="D577" s="141"/>
      <c r="E577" s="179"/>
      <c r="F577" s="150"/>
      <c r="G577" s="127"/>
      <c r="H577" s="105"/>
      <c r="I577" s="105"/>
      <c r="J577" s="105"/>
      <c r="K577" s="105"/>
      <c r="L577" s="105"/>
      <c r="M577" s="106"/>
      <c r="N577" s="106"/>
      <c r="O577" s="106"/>
      <c r="P577" s="106"/>
      <c r="Q577" s="106"/>
      <c r="R577" s="106"/>
      <c r="S577" s="106"/>
      <c r="T577" s="106"/>
      <c r="U577" s="106"/>
      <c r="V577" s="106"/>
      <c r="W577" s="106"/>
      <c r="X577" s="106"/>
      <c r="Y577" s="106"/>
      <c r="Z577" s="106"/>
    </row>
    <row r="578" spans="1:26" ht="31.5" hidden="1" customHeight="1">
      <c r="A578" s="310" t="s">
        <v>1409</v>
      </c>
      <c r="B578" s="122" t="s">
        <v>1410</v>
      </c>
      <c r="C578" s="150"/>
      <c r="D578" s="141"/>
      <c r="E578" s="179"/>
      <c r="F578" s="150"/>
      <c r="G578" s="218"/>
      <c r="H578" s="688"/>
      <c r="I578" s="688"/>
      <c r="J578" s="105"/>
      <c r="K578" s="105"/>
      <c r="L578" s="105"/>
      <c r="M578" s="106"/>
      <c r="N578" s="106"/>
      <c r="O578" s="106"/>
      <c r="P578" s="106"/>
      <c r="Q578" s="106"/>
      <c r="R578" s="106"/>
      <c r="S578" s="106"/>
      <c r="T578" s="106"/>
      <c r="U578" s="106"/>
      <c r="V578" s="106"/>
      <c r="W578" s="106"/>
      <c r="X578" s="106"/>
      <c r="Y578" s="106"/>
      <c r="Z578" s="106"/>
    </row>
    <row r="579" spans="1:26" ht="31.5" hidden="1" customHeight="1">
      <c r="A579" s="310" t="s">
        <v>1411</v>
      </c>
      <c r="B579" s="122" t="s">
        <v>1412</v>
      </c>
      <c r="C579" s="150"/>
      <c r="D579" s="141"/>
      <c r="E579" s="179"/>
      <c r="F579" s="150"/>
      <c r="G579" s="218"/>
      <c r="H579" s="688"/>
      <c r="I579" s="688"/>
      <c r="J579" s="105"/>
      <c r="K579" s="105"/>
      <c r="L579" s="105"/>
      <c r="M579" s="106"/>
      <c r="N579" s="106"/>
      <c r="O579" s="106"/>
      <c r="P579" s="106"/>
      <c r="Q579" s="106"/>
      <c r="R579" s="106"/>
      <c r="S579" s="106"/>
      <c r="T579" s="106"/>
      <c r="U579" s="106"/>
      <c r="V579" s="106"/>
      <c r="W579" s="106"/>
      <c r="X579" s="106"/>
      <c r="Y579" s="106"/>
      <c r="Z579" s="106"/>
    </row>
    <row r="580" spans="1:26" ht="63" hidden="1" customHeight="1">
      <c r="A580" s="310" t="s">
        <v>1413</v>
      </c>
      <c r="B580" s="122" t="s">
        <v>1414</v>
      </c>
      <c r="C580" s="123"/>
      <c r="D580" s="179"/>
      <c r="E580" s="179"/>
      <c r="F580" s="179"/>
      <c r="G580" s="218"/>
      <c r="H580" s="688"/>
      <c r="I580" s="688"/>
      <c r="J580" s="105"/>
      <c r="K580" s="105"/>
      <c r="L580" s="105"/>
      <c r="M580" s="106"/>
      <c r="N580" s="106"/>
      <c r="O580" s="106"/>
      <c r="P580" s="106"/>
      <c r="Q580" s="106"/>
      <c r="R580" s="106"/>
      <c r="S580" s="106"/>
      <c r="T580" s="106"/>
      <c r="U580" s="106"/>
      <c r="V580" s="106"/>
      <c r="W580" s="106"/>
      <c r="X580" s="106"/>
      <c r="Y580" s="106"/>
      <c r="Z580" s="106"/>
    </row>
    <row r="581" spans="1:26" ht="31.5" hidden="1" customHeight="1">
      <c r="A581" s="310" t="s">
        <v>1417</v>
      </c>
      <c r="B581" s="122" t="s">
        <v>1418</v>
      </c>
      <c r="C581" s="123"/>
      <c r="D581" s="141"/>
      <c r="E581" s="179"/>
      <c r="F581" s="150"/>
      <c r="G581" s="218"/>
      <c r="H581" s="688"/>
      <c r="I581" s="688"/>
      <c r="J581" s="105"/>
      <c r="K581" s="105"/>
      <c r="L581" s="105"/>
      <c r="M581" s="106"/>
      <c r="N581" s="106"/>
      <c r="O581" s="106"/>
      <c r="P581" s="106"/>
      <c r="Q581" s="106"/>
      <c r="R581" s="106"/>
      <c r="S581" s="106"/>
      <c r="T581" s="106"/>
      <c r="U581" s="106"/>
      <c r="V581" s="106"/>
      <c r="W581" s="106"/>
      <c r="X581" s="106"/>
      <c r="Y581" s="106"/>
      <c r="Z581" s="106"/>
    </row>
    <row r="582" spans="1:26" ht="31.5" hidden="1" customHeight="1">
      <c r="A582" s="310" t="s">
        <v>1419</v>
      </c>
      <c r="B582" s="122" t="s">
        <v>1420</v>
      </c>
      <c r="C582" s="123"/>
      <c r="D582" s="141"/>
      <c r="E582" s="179"/>
      <c r="F582" s="150"/>
      <c r="G582" s="218"/>
      <c r="H582" s="688"/>
      <c r="I582" s="688"/>
      <c r="J582" s="105"/>
      <c r="K582" s="105"/>
      <c r="L582" s="105"/>
      <c r="M582" s="106"/>
      <c r="N582" s="106"/>
      <c r="O582" s="106"/>
      <c r="P582" s="106"/>
      <c r="Q582" s="106"/>
      <c r="R582" s="106"/>
      <c r="S582" s="106"/>
      <c r="T582" s="106"/>
      <c r="U582" s="106"/>
      <c r="V582" s="106"/>
      <c r="W582" s="106"/>
      <c r="X582" s="106"/>
      <c r="Y582" s="106"/>
      <c r="Z582" s="106"/>
    </row>
    <row r="583" spans="1:26" ht="31.5" hidden="1" customHeight="1">
      <c r="A583" s="219" t="s">
        <v>1421</v>
      </c>
      <c r="B583" s="220" t="s">
        <v>1422</v>
      </c>
      <c r="C583" s="143"/>
      <c r="D583" s="131"/>
      <c r="E583" s="143"/>
      <c r="F583" s="149"/>
      <c r="G583" s="750"/>
      <c r="H583" s="751"/>
      <c r="I583" s="688"/>
      <c r="J583" s="105"/>
      <c r="K583" s="105"/>
      <c r="L583" s="105"/>
      <c r="M583" s="106"/>
      <c r="N583" s="106"/>
      <c r="O583" s="106"/>
      <c r="P583" s="106"/>
      <c r="Q583" s="106"/>
      <c r="R583" s="106"/>
      <c r="S583" s="106"/>
      <c r="T583" s="106"/>
      <c r="U583" s="106"/>
      <c r="V583" s="106"/>
      <c r="W583" s="106"/>
      <c r="X583" s="106"/>
      <c r="Y583" s="106"/>
      <c r="Z583" s="106"/>
    </row>
    <row r="584" spans="1:26" ht="31.5" hidden="1" customHeight="1">
      <c r="A584" s="121" t="s">
        <v>1423</v>
      </c>
      <c r="B584" s="122" t="s">
        <v>1424</v>
      </c>
      <c r="C584" s="143"/>
      <c r="D584" s="131"/>
      <c r="E584" s="143"/>
      <c r="F584" s="149"/>
      <c r="G584" s="750"/>
      <c r="H584" s="751"/>
      <c r="I584" s="688"/>
      <c r="J584" s="105"/>
      <c r="K584" s="105"/>
      <c r="L584" s="105"/>
      <c r="M584" s="106"/>
      <c r="N584" s="106"/>
      <c r="O584" s="106"/>
      <c r="P584" s="106"/>
      <c r="Q584" s="106"/>
      <c r="R584" s="106"/>
      <c r="S584" s="106"/>
      <c r="T584" s="106"/>
      <c r="U584" s="106"/>
      <c r="V584" s="106"/>
      <c r="W584" s="106"/>
      <c r="X584" s="106"/>
      <c r="Y584" s="106"/>
      <c r="Z584" s="106"/>
    </row>
    <row r="585" spans="1:26" ht="15" hidden="1" customHeight="1">
      <c r="A585" s="121" t="s">
        <v>152</v>
      </c>
      <c r="B585" s="517" t="s">
        <v>1425</v>
      </c>
      <c r="C585" s="518"/>
      <c r="D585" s="518"/>
      <c r="E585" s="518"/>
      <c r="F585" s="518"/>
      <c r="G585" s="519"/>
      <c r="H585" s="752"/>
      <c r="I585" s="688"/>
      <c r="J585" s="105"/>
      <c r="K585" s="105"/>
      <c r="L585" s="105"/>
      <c r="M585" s="106"/>
      <c r="N585" s="106"/>
      <c r="O585" s="106"/>
      <c r="P585" s="106"/>
      <c r="Q585" s="106"/>
      <c r="R585" s="106"/>
      <c r="S585" s="106"/>
      <c r="T585" s="106"/>
      <c r="U585" s="106"/>
      <c r="V585" s="106"/>
      <c r="W585" s="106"/>
      <c r="X585" s="106"/>
      <c r="Y585" s="106"/>
      <c r="Z585" s="106"/>
    </row>
    <row r="586" spans="1:26" ht="15" hidden="1" customHeight="1">
      <c r="A586" s="222" t="s">
        <v>1426</v>
      </c>
      <c r="B586" s="223"/>
      <c r="C586" s="223"/>
      <c r="D586" s="223"/>
      <c r="E586" s="223"/>
      <c r="F586" s="223"/>
      <c r="G586" s="753"/>
      <c r="H586" s="616"/>
      <c r="I586" s="688"/>
      <c r="J586" s="105"/>
      <c r="K586" s="105"/>
      <c r="L586" s="105"/>
      <c r="M586" s="106"/>
      <c r="N586" s="106"/>
      <c r="O586" s="106"/>
      <c r="P586" s="106"/>
      <c r="Q586" s="106"/>
      <c r="R586" s="106"/>
      <c r="S586" s="106"/>
      <c r="T586" s="106"/>
      <c r="U586" s="106"/>
      <c r="V586" s="106"/>
      <c r="W586" s="106"/>
      <c r="X586" s="106"/>
      <c r="Y586" s="106"/>
      <c r="Z586" s="106"/>
    </row>
    <row r="587" spans="1:26" ht="15" hidden="1" customHeight="1">
      <c r="A587" s="222" t="s">
        <v>1427</v>
      </c>
      <c r="B587" s="223"/>
      <c r="C587" s="223"/>
      <c r="D587" s="223"/>
      <c r="E587" s="223"/>
      <c r="F587" s="223"/>
      <c r="G587" s="753"/>
      <c r="H587" s="616"/>
      <c r="I587" s="688"/>
      <c r="J587" s="105"/>
      <c r="K587" s="105"/>
      <c r="L587" s="105"/>
      <c r="M587" s="106"/>
      <c r="N587" s="106"/>
      <c r="O587" s="106"/>
      <c r="P587" s="106"/>
      <c r="Q587" s="106"/>
      <c r="R587" s="106"/>
      <c r="S587" s="106"/>
      <c r="T587" s="106"/>
      <c r="U587" s="106"/>
      <c r="V587" s="106"/>
      <c r="W587" s="106"/>
      <c r="X587" s="106"/>
      <c r="Y587" s="106"/>
      <c r="Z587" s="106"/>
    </row>
    <row r="588" spans="1:26" ht="15" hidden="1" customHeight="1">
      <c r="A588" s="222" t="s">
        <v>1428</v>
      </c>
      <c r="B588" s="223"/>
      <c r="C588" s="223"/>
      <c r="D588" s="223"/>
      <c r="E588" s="223"/>
      <c r="F588" s="223"/>
      <c r="G588" s="753"/>
      <c r="H588" s="616"/>
      <c r="I588" s="688"/>
      <c r="J588" s="105"/>
      <c r="K588" s="105"/>
      <c r="L588" s="105"/>
      <c r="M588" s="106"/>
      <c r="N588" s="106"/>
      <c r="O588" s="106"/>
      <c r="P588" s="106"/>
      <c r="Q588" s="106"/>
      <c r="R588" s="106"/>
      <c r="S588" s="106"/>
      <c r="T588" s="106"/>
      <c r="U588" s="106"/>
      <c r="V588" s="106"/>
      <c r="W588" s="106"/>
      <c r="X588" s="106"/>
      <c r="Y588" s="106"/>
      <c r="Z588" s="106"/>
    </row>
    <row r="589" spans="1:26" ht="19">
      <c r="A589" s="695"/>
      <c r="B589" s="1716" t="s">
        <v>1429</v>
      </c>
      <c r="C589" s="1570"/>
      <c r="D589" s="1570"/>
      <c r="E589" s="1570"/>
      <c r="F589" s="1570"/>
      <c r="G589" s="1573"/>
      <c r="H589" s="692"/>
      <c r="I589" s="688">
        <f t="shared" ref="I589:J589" si="6">I590+I597+I604+I608+I616+I626</f>
        <v>76</v>
      </c>
      <c r="J589" s="105">
        <f t="shared" si="6"/>
        <v>76</v>
      </c>
      <c r="K589" s="105"/>
      <c r="L589" s="105"/>
      <c r="M589" s="319"/>
      <c r="N589" s="319"/>
      <c r="O589" s="319"/>
      <c r="P589" s="319"/>
      <c r="Q589" s="319"/>
      <c r="R589" s="106"/>
      <c r="S589" s="106"/>
      <c r="T589" s="106"/>
      <c r="U589" s="106"/>
      <c r="V589" s="106"/>
      <c r="W589" s="106"/>
      <c r="X589" s="106"/>
      <c r="Y589" s="106"/>
      <c r="Z589" s="106"/>
    </row>
    <row r="590" spans="1:26">
      <c r="A590" s="695" t="s">
        <v>262</v>
      </c>
      <c r="B590" s="1606" t="s">
        <v>156</v>
      </c>
      <c r="C590" s="1570"/>
      <c r="D590" s="1570"/>
      <c r="E590" s="1570"/>
      <c r="F590" s="1570"/>
      <c r="G590" s="1573"/>
      <c r="H590" s="617"/>
      <c r="I590" s="688">
        <f>SUM(D594:D596)</f>
        <v>6</v>
      </c>
      <c r="J590" s="105">
        <f>COUNT(D594:D596)*2</f>
        <v>6</v>
      </c>
      <c r="K590" s="105"/>
      <c r="L590" s="105"/>
      <c r="M590" s="319"/>
      <c r="N590" s="319"/>
      <c r="O590" s="319"/>
      <c r="P590" s="319"/>
      <c r="Q590" s="319"/>
      <c r="R590" s="106"/>
      <c r="S590" s="106"/>
      <c r="T590" s="106"/>
      <c r="U590" s="106"/>
      <c r="V590" s="106"/>
      <c r="W590" s="106"/>
      <c r="X590" s="106"/>
      <c r="Y590" s="106"/>
      <c r="Z590" s="106"/>
    </row>
    <row r="591" spans="1:26" ht="15.75" hidden="1" customHeight="1">
      <c r="A591" s="369" t="s">
        <v>1430</v>
      </c>
      <c r="B591" s="122" t="s">
        <v>1431</v>
      </c>
      <c r="C591" s="714"/>
      <c r="D591" s="125"/>
      <c r="E591" s="125"/>
      <c r="F591" s="179"/>
      <c r="G591" s="627"/>
      <c r="H591" s="617"/>
      <c r="I591" s="105"/>
      <c r="J591" s="105"/>
      <c r="K591" s="105"/>
      <c r="L591" s="105"/>
      <c r="M591" s="106"/>
      <c r="N591" s="106"/>
      <c r="O591" s="106"/>
      <c r="P591" s="106"/>
      <c r="Q591" s="106"/>
      <c r="R591" s="106"/>
      <c r="S591" s="106"/>
      <c r="T591" s="106"/>
      <c r="U591" s="106"/>
      <c r="V591" s="106"/>
      <c r="W591" s="106"/>
      <c r="X591" s="106"/>
      <c r="Y591" s="106"/>
      <c r="Z591" s="106"/>
    </row>
    <row r="592" spans="1:26" ht="31.5" hidden="1" customHeight="1">
      <c r="A592" s="369" t="s">
        <v>2481</v>
      </c>
      <c r="B592" s="122" t="s">
        <v>1433</v>
      </c>
      <c r="C592" s="123"/>
      <c r="D592" s="125"/>
      <c r="E592" s="125"/>
      <c r="F592" s="179"/>
      <c r="G592" s="627"/>
      <c r="H592" s="617"/>
      <c r="I592" s="105"/>
      <c r="J592" s="105"/>
      <c r="K592" s="105"/>
      <c r="L592" s="105"/>
      <c r="M592" s="106"/>
      <c r="N592" s="106"/>
      <c r="O592" s="106"/>
      <c r="P592" s="106"/>
      <c r="Q592" s="106"/>
      <c r="R592" s="106"/>
      <c r="S592" s="106"/>
      <c r="T592" s="106"/>
      <c r="U592" s="106"/>
      <c r="V592" s="106"/>
      <c r="W592" s="106"/>
      <c r="X592" s="106"/>
      <c r="Y592" s="106"/>
      <c r="Z592" s="106"/>
    </row>
    <row r="593" spans="1:26" ht="31.5" hidden="1" customHeight="1">
      <c r="A593" s="369" t="s">
        <v>1436</v>
      </c>
      <c r="B593" s="122" t="s">
        <v>1437</v>
      </c>
      <c r="C593" s="714"/>
      <c r="D593" s="125"/>
      <c r="E593" s="125"/>
      <c r="F593" s="179"/>
      <c r="G593" s="627"/>
      <c r="H593" s="617"/>
      <c r="I593" s="105"/>
      <c r="J593" s="105"/>
      <c r="K593" s="105"/>
      <c r="L593" s="105"/>
      <c r="M593" s="106"/>
      <c r="N593" s="106"/>
      <c r="O593" s="106"/>
      <c r="P593" s="106"/>
      <c r="Q593" s="106"/>
      <c r="R593" s="106"/>
      <c r="S593" s="106"/>
      <c r="T593" s="106"/>
      <c r="U593" s="106"/>
      <c r="V593" s="106"/>
      <c r="W593" s="106"/>
      <c r="X593" s="106"/>
      <c r="Y593" s="106"/>
      <c r="Z593" s="106"/>
    </row>
    <row r="594" spans="1:26" ht="34">
      <c r="A594" s="695" t="s">
        <v>2482</v>
      </c>
      <c r="B594" s="122" t="s">
        <v>1439</v>
      </c>
      <c r="C594" s="150" t="s">
        <v>3962</v>
      </c>
      <c r="D594" s="696">
        <v>2</v>
      </c>
      <c r="E594" s="594" t="s">
        <v>599</v>
      </c>
      <c r="F594" s="123" t="s">
        <v>3449</v>
      </c>
      <c r="G594" s="477"/>
      <c r="H594" s="690"/>
      <c r="I594" s="688"/>
      <c r="J594" s="105"/>
      <c r="K594" s="105"/>
      <c r="L594" s="105"/>
      <c r="M594" s="319"/>
      <c r="N594" s="319"/>
      <c r="O594" s="319"/>
      <c r="P594" s="319"/>
      <c r="Q594" s="319"/>
      <c r="R594" s="106"/>
      <c r="S594" s="106"/>
      <c r="T594" s="106"/>
      <c r="U594" s="106"/>
      <c r="V594" s="106"/>
      <c r="W594" s="106"/>
      <c r="X594" s="106"/>
      <c r="Y594" s="106"/>
      <c r="Z594" s="106"/>
    </row>
    <row r="595" spans="1:26" ht="34">
      <c r="A595" s="695" t="s">
        <v>2483</v>
      </c>
      <c r="B595" s="122" t="s">
        <v>1444</v>
      </c>
      <c r="C595" s="123" t="s">
        <v>1445</v>
      </c>
      <c r="D595" s="696">
        <v>2</v>
      </c>
      <c r="E595" s="124" t="s">
        <v>599</v>
      </c>
      <c r="F595" s="150" t="s">
        <v>3963</v>
      </c>
      <c r="G595" s="477"/>
      <c r="H595" s="690"/>
      <c r="I595" s="688"/>
      <c r="J595" s="105"/>
      <c r="K595" s="105"/>
      <c r="L595" s="105"/>
      <c r="M595" s="319"/>
      <c r="N595" s="319"/>
      <c r="O595" s="319"/>
      <c r="P595" s="319"/>
      <c r="Q595" s="319"/>
      <c r="R595" s="106"/>
      <c r="S595" s="106"/>
      <c r="T595" s="106"/>
      <c r="U595" s="106"/>
      <c r="V595" s="106"/>
      <c r="W595" s="106"/>
      <c r="X595" s="106"/>
      <c r="Y595" s="106"/>
      <c r="Z595" s="106"/>
    </row>
    <row r="596" spans="1:26" ht="34">
      <c r="A596" s="695" t="s">
        <v>1447</v>
      </c>
      <c r="B596" s="122" t="s">
        <v>1448</v>
      </c>
      <c r="C596" s="123" t="s">
        <v>1449</v>
      </c>
      <c r="D596" s="696">
        <v>2</v>
      </c>
      <c r="E596" s="124" t="s">
        <v>599</v>
      </c>
      <c r="F596" s="150" t="s">
        <v>3964</v>
      </c>
      <c r="G596" s="477"/>
      <c r="H596" s="690"/>
      <c r="I596" s="697"/>
      <c r="J596" s="105"/>
      <c r="K596" s="105"/>
      <c r="L596" s="105"/>
      <c r="M596" s="319"/>
      <c r="N596" s="319"/>
      <c r="O596" s="319"/>
      <c r="P596" s="319"/>
      <c r="Q596" s="319"/>
      <c r="R596" s="106"/>
      <c r="S596" s="106"/>
      <c r="T596" s="106"/>
      <c r="U596" s="106"/>
      <c r="V596" s="106"/>
      <c r="W596" s="106"/>
      <c r="X596" s="106"/>
      <c r="Y596" s="106"/>
      <c r="Z596" s="106"/>
    </row>
    <row r="597" spans="1:26">
      <c r="A597" s="695" t="s">
        <v>263</v>
      </c>
      <c r="B597" s="1606" t="s">
        <v>158</v>
      </c>
      <c r="C597" s="1570"/>
      <c r="D597" s="1570"/>
      <c r="E597" s="1570"/>
      <c r="F597" s="1570"/>
      <c r="G597" s="1573"/>
      <c r="H597" s="617"/>
      <c r="I597" s="688">
        <f>SUM(D598:D603)</f>
        <v>12</v>
      </c>
      <c r="J597" s="105">
        <f>COUNT(D598:D603)*2</f>
        <v>12</v>
      </c>
      <c r="K597" s="105"/>
      <c r="L597" s="105"/>
      <c r="M597" s="319"/>
      <c r="N597" s="319"/>
      <c r="O597" s="319"/>
      <c r="P597" s="319"/>
      <c r="Q597" s="319"/>
      <c r="R597" s="106"/>
      <c r="S597" s="106"/>
      <c r="T597" s="106"/>
      <c r="U597" s="106"/>
      <c r="V597" s="106"/>
      <c r="W597" s="106"/>
      <c r="X597" s="106"/>
      <c r="Y597" s="106"/>
      <c r="Z597" s="106"/>
    </row>
    <row r="598" spans="1:26" ht="48">
      <c r="A598" s="695" t="s">
        <v>2484</v>
      </c>
      <c r="B598" s="122" t="s">
        <v>1451</v>
      </c>
      <c r="C598" s="150" t="s">
        <v>3965</v>
      </c>
      <c r="D598" s="696">
        <v>2</v>
      </c>
      <c r="E598" s="124" t="s">
        <v>891</v>
      </c>
      <c r="F598" s="123" t="s">
        <v>3966</v>
      </c>
      <c r="G598" s="477"/>
      <c r="H598" s="690"/>
      <c r="I598" s="688"/>
      <c r="J598" s="105"/>
      <c r="K598" s="105"/>
      <c r="L598" s="105"/>
      <c r="M598" s="319"/>
      <c r="N598" s="319"/>
      <c r="O598" s="319"/>
      <c r="P598" s="319"/>
      <c r="Q598" s="319"/>
      <c r="R598" s="106"/>
      <c r="S598" s="106"/>
      <c r="T598" s="106"/>
      <c r="U598" s="106"/>
      <c r="V598" s="106"/>
      <c r="W598" s="106"/>
      <c r="X598" s="106"/>
      <c r="Y598" s="106"/>
      <c r="Z598" s="106"/>
    </row>
    <row r="599" spans="1:26" ht="32">
      <c r="A599" s="695"/>
      <c r="B599" s="122"/>
      <c r="C599" s="150" t="s">
        <v>1456</v>
      </c>
      <c r="D599" s="696">
        <v>2</v>
      </c>
      <c r="E599" s="124" t="s">
        <v>506</v>
      </c>
      <c r="F599" s="123" t="s">
        <v>3028</v>
      </c>
      <c r="G599" s="477"/>
      <c r="H599" s="690"/>
      <c r="I599" s="688"/>
      <c r="J599" s="105"/>
      <c r="K599" s="105"/>
      <c r="L599" s="105"/>
      <c r="M599" s="319"/>
      <c r="N599" s="319"/>
      <c r="O599" s="319"/>
      <c r="P599" s="319"/>
      <c r="Q599" s="319"/>
      <c r="R599" s="106"/>
      <c r="S599" s="106"/>
      <c r="T599" s="106"/>
      <c r="U599" s="106"/>
      <c r="V599" s="106"/>
      <c r="W599" s="106"/>
      <c r="X599" s="106"/>
      <c r="Y599" s="106"/>
      <c r="Z599" s="106"/>
    </row>
    <row r="600" spans="1:26" ht="32">
      <c r="A600" s="695"/>
      <c r="B600" s="122"/>
      <c r="C600" s="150" t="s">
        <v>1460</v>
      </c>
      <c r="D600" s="696">
        <v>2</v>
      </c>
      <c r="E600" s="124" t="s">
        <v>469</v>
      </c>
      <c r="F600" s="123" t="s">
        <v>1461</v>
      </c>
      <c r="G600" s="477"/>
      <c r="H600" s="690"/>
      <c r="I600" s="688"/>
      <c r="J600" s="105"/>
      <c r="K600" s="105"/>
      <c r="L600" s="105"/>
      <c r="M600" s="319"/>
      <c r="N600" s="319"/>
      <c r="O600" s="319"/>
      <c r="P600" s="319"/>
      <c r="Q600" s="319"/>
      <c r="R600" s="106"/>
      <c r="S600" s="106"/>
      <c r="T600" s="106"/>
      <c r="U600" s="106"/>
      <c r="V600" s="106"/>
      <c r="W600" s="106"/>
      <c r="X600" s="106"/>
      <c r="Y600" s="106"/>
      <c r="Z600" s="106"/>
    </row>
    <row r="601" spans="1:26" ht="32">
      <c r="A601" s="695"/>
      <c r="B601" s="122"/>
      <c r="C601" s="150" t="s">
        <v>3967</v>
      </c>
      <c r="D601" s="696">
        <v>2</v>
      </c>
      <c r="E601" s="124" t="s">
        <v>469</v>
      </c>
      <c r="F601" s="150" t="s">
        <v>3968</v>
      </c>
      <c r="G601" s="627"/>
      <c r="H601" s="617"/>
      <c r="I601" s="688"/>
      <c r="J601" s="105"/>
      <c r="K601" s="105"/>
      <c r="L601" s="105"/>
      <c r="M601" s="319"/>
      <c r="N601" s="319"/>
      <c r="O601" s="319"/>
      <c r="P601" s="319"/>
      <c r="Q601" s="319"/>
      <c r="R601" s="106"/>
      <c r="S601" s="106"/>
      <c r="T601" s="106"/>
      <c r="U601" s="106"/>
      <c r="V601" s="106"/>
      <c r="W601" s="106"/>
      <c r="X601" s="106"/>
      <c r="Y601" s="106"/>
      <c r="Z601" s="106"/>
    </row>
    <row r="602" spans="1:26" ht="34">
      <c r="A602" s="695" t="s">
        <v>2485</v>
      </c>
      <c r="B602" s="122" t="s">
        <v>1463</v>
      </c>
      <c r="C602" s="150" t="s">
        <v>3969</v>
      </c>
      <c r="D602" s="696">
        <v>2</v>
      </c>
      <c r="E602" s="124" t="s">
        <v>387</v>
      </c>
      <c r="F602" s="150" t="s">
        <v>3970</v>
      </c>
      <c r="G602" s="627"/>
      <c r="H602" s="617"/>
      <c r="I602" s="688"/>
      <c r="J602" s="105"/>
      <c r="K602" s="105"/>
      <c r="L602" s="105"/>
      <c r="M602" s="319"/>
      <c r="N602" s="319"/>
      <c r="O602" s="319"/>
      <c r="P602" s="319"/>
      <c r="Q602" s="319"/>
      <c r="R602" s="106"/>
      <c r="S602" s="106"/>
      <c r="T602" s="106"/>
      <c r="U602" s="106"/>
      <c r="V602" s="106"/>
      <c r="W602" s="106"/>
      <c r="X602" s="106"/>
      <c r="Y602" s="106"/>
      <c r="Z602" s="106"/>
    </row>
    <row r="603" spans="1:26" ht="34">
      <c r="A603" s="695" t="s">
        <v>2486</v>
      </c>
      <c r="B603" s="122" t="s">
        <v>1468</v>
      </c>
      <c r="C603" s="150" t="s">
        <v>3971</v>
      </c>
      <c r="D603" s="696">
        <v>2</v>
      </c>
      <c r="E603" s="124" t="s">
        <v>469</v>
      </c>
      <c r="F603" s="179"/>
      <c r="G603" s="627"/>
      <c r="H603" s="617"/>
      <c r="I603" s="688"/>
      <c r="J603" s="105"/>
      <c r="K603" s="105"/>
      <c r="L603" s="105"/>
      <c r="M603" s="319"/>
      <c r="N603" s="319"/>
      <c r="O603" s="319"/>
      <c r="P603" s="319"/>
      <c r="Q603" s="319"/>
      <c r="R603" s="106"/>
      <c r="S603" s="106"/>
      <c r="T603" s="106"/>
      <c r="U603" s="106"/>
      <c r="V603" s="106"/>
      <c r="W603" s="106"/>
      <c r="X603" s="106"/>
      <c r="Y603" s="106"/>
      <c r="Z603" s="106"/>
    </row>
    <row r="604" spans="1:26">
      <c r="A604" s="695" t="s">
        <v>264</v>
      </c>
      <c r="B604" s="1606" t="s">
        <v>160</v>
      </c>
      <c r="C604" s="1570"/>
      <c r="D604" s="1570"/>
      <c r="E604" s="1570"/>
      <c r="F604" s="1570"/>
      <c r="G604" s="1573"/>
      <c r="H604" s="617"/>
      <c r="I604" s="688">
        <f>SUM(D605:D607)</f>
        <v>6</v>
      </c>
      <c r="J604" s="105">
        <f>COUNT(D605:D607)*2</f>
        <v>6</v>
      </c>
      <c r="K604" s="105"/>
      <c r="L604" s="105"/>
      <c r="M604" s="319"/>
      <c r="N604" s="319"/>
      <c r="O604" s="319"/>
      <c r="P604" s="319"/>
      <c r="Q604" s="319"/>
      <c r="R604" s="319"/>
      <c r="S604" s="319"/>
      <c r="T604" s="319"/>
      <c r="U604" s="319"/>
      <c r="V604" s="319"/>
      <c r="W604" s="319"/>
      <c r="X604" s="319"/>
      <c r="Y604" s="319"/>
      <c r="Z604" s="319"/>
    </row>
    <row r="605" spans="1:26" ht="48">
      <c r="A605" s="695" t="s">
        <v>2487</v>
      </c>
      <c r="B605" s="235" t="s">
        <v>1473</v>
      </c>
      <c r="C605" s="150" t="s">
        <v>3972</v>
      </c>
      <c r="D605" s="696">
        <v>2</v>
      </c>
      <c r="E605" s="594" t="s">
        <v>3973</v>
      </c>
      <c r="F605" s="150" t="s">
        <v>3974</v>
      </c>
      <c r="G605" s="477"/>
      <c r="H605" s="690"/>
      <c r="I605" s="688"/>
      <c r="J605" s="105"/>
      <c r="K605" s="105"/>
      <c r="L605" s="105"/>
      <c r="M605" s="319"/>
      <c r="N605" s="319"/>
      <c r="O605" s="319"/>
      <c r="P605" s="319"/>
      <c r="Q605" s="319"/>
      <c r="R605" s="319"/>
      <c r="S605" s="319"/>
      <c r="T605" s="319"/>
      <c r="U605" s="319"/>
      <c r="V605" s="319"/>
      <c r="W605" s="319"/>
      <c r="X605" s="319"/>
      <c r="Y605" s="319"/>
      <c r="Z605" s="319"/>
    </row>
    <row r="606" spans="1:26" ht="34">
      <c r="A606" s="695" t="s">
        <v>2488</v>
      </c>
      <c r="B606" s="122" t="s">
        <v>1478</v>
      </c>
      <c r="C606" s="123" t="s">
        <v>1479</v>
      </c>
      <c r="D606" s="696">
        <v>2</v>
      </c>
      <c r="E606" s="594" t="s">
        <v>506</v>
      </c>
      <c r="F606" s="179"/>
      <c r="G606" s="627"/>
      <c r="H606" s="617"/>
      <c r="I606" s="688"/>
      <c r="J606" s="105"/>
      <c r="K606" s="105"/>
      <c r="L606" s="105"/>
      <c r="M606" s="319"/>
      <c r="N606" s="319"/>
      <c r="O606" s="319"/>
      <c r="P606" s="319"/>
      <c r="Q606" s="319"/>
      <c r="R606" s="319"/>
      <c r="S606" s="319"/>
      <c r="T606" s="319"/>
      <c r="U606" s="319"/>
      <c r="V606" s="319"/>
      <c r="W606" s="319"/>
      <c r="X606" s="319"/>
      <c r="Y606" s="319"/>
      <c r="Z606" s="319"/>
    </row>
    <row r="607" spans="1:26" ht="32">
      <c r="A607" s="695"/>
      <c r="B607" s="122"/>
      <c r="C607" s="123" t="s">
        <v>3975</v>
      </c>
      <c r="D607" s="696">
        <v>2</v>
      </c>
      <c r="E607" s="594" t="s">
        <v>387</v>
      </c>
      <c r="F607" s="179"/>
      <c r="G607" s="627"/>
      <c r="H607" s="617"/>
      <c r="I607" s="688"/>
      <c r="J607" s="105"/>
      <c r="K607" s="105"/>
      <c r="L607" s="105"/>
      <c r="M607" s="319"/>
      <c r="N607" s="319"/>
      <c r="O607" s="319"/>
      <c r="P607" s="319"/>
      <c r="Q607" s="319"/>
      <c r="R607" s="319"/>
      <c r="S607" s="319"/>
      <c r="T607" s="319"/>
      <c r="U607" s="319"/>
      <c r="V607" s="319"/>
      <c r="W607" s="319"/>
      <c r="X607" s="319"/>
      <c r="Y607" s="319"/>
      <c r="Z607" s="319"/>
    </row>
    <row r="608" spans="1:26">
      <c r="A608" s="695" t="s">
        <v>265</v>
      </c>
      <c r="B608" s="1606" t="s">
        <v>162</v>
      </c>
      <c r="C608" s="1570"/>
      <c r="D608" s="1570"/>
      <c r="E608" s="1570"/>
      <c r="F608" s="1570"/>
      <c r="G608" s="1573"/>
      <c r="H608" s="617"/>
      <c r="I608" s="688">
        <f>SUM(D609:D615)</f>
        <v>14</v>
      </c>
      <c r="J608" s="105">
        <f>COUNT(D609:D615)*2</f>
        <v>14</v>
      </c>
      <c r="K608" s="105"/>
      <c r="L608" s="105"/>
      <c r="M608" s="319"/>
      <c r="N608" s="319"/>
      <c r="O608" s="319"/>
      <c r="P608" s="319"/>
      <c r="Q608" s="319"/>
      <c r="R608" s="319"/>
      <c r="S608" s="319"/>
      <c r="T608" s="319"/>
      <c r="U608" s="319"/>
      <c r="V608" s="319"/>
      <c r="W608" s="319"/>
      <c r="X608" s="319"/>
      <c r="Y608" s="319"/>
      <c r="Z608" s="319"/>
    </row>
    <row r="609" spans="1:26" ht="48">
      <c r="A609" s="695" t="s">
        <v>2490</v>
      </c>
      <c r="B609" s="123" t="s">
        <v>1483</v>
      </c>
      <c r="C609" s="150" t="s">
        <v>3976</v>
      </c>
      <c r="D609" s="696">
        <v>2</v>
      </c>
      <c r="E609" s="594" t="s">
        <v>387</v>
      </c>
      <c r="F609" s="207" t="s">
        <v>3977</v>
      </c>
      <c r="G609" s="627"/>
      <c r="H609" s="617"/>
      <c r="I609" s="688"/>
      <c r="J609" s="105"/>
      <c r="K609" s="105"/>
      <c r="L609" s="105"/>
      <c r="M609" s="319"/>
      <c r="N609" s="319"/>
      <c r="O609" s="319"/>
      <c r="P609" s="319"/>
      <c r="Q609" s="319"/>
      <c r="R609" s="319"/>
      <c r="S609" s="319"/>
      <c r="T609" s="319"/>
      <c r="U609" s="319"/>
      <c r="V609" s="319"/>
      <c r="W609" s="319"/>
      <c r="X609" s="319"/>
      <c r="Y609" s="319"/>
      <c r="Z609" s="319"/>
    </row>
    <row r="610" spans="1:26" ht="32">
      <c r="A610" s="695"/>
      <c r="B610" s="123"/>
      <c r="C610" s="150" t="s">
        <v>3057</v>
      </c>
      <c r="D610" s="696">
        <v>2</v>
      </c>
      <c r="E610" s="594" t="s">
        <v>387</v>
      </c>
      <c r="F610" s="150" t="s">
        <v>1491</v>
      </c>
      <c r="G610" s="477"/>
      <c r="H610" s="690"/>
      <c r="I610" s="688"/>
      <c r="J610" s="105"/>
      <c r="K610" s="105"/>
      <c r="L610" s="105"/>
      <c r="M610" s="319"/>
      <c r="N610" s="319"/>
      <c r="O610" s="319"/>
      <c r="P610" s="319"/>
      <c r="Q610" s="319"/>
      <c r="R610" s="319"/>
      <c r="S610" s="319"/>
      <c r="T610" s="319"/>
      <c r="U610" s="319"/>
      <c r="V610" s="319"/>
      <c r="W610" s="319"/>
      <c r="X610" s="319"/>
      <c r="Y610" s="319"/>
      <c r="Z610" s="319"/>
    </row>
    <row r="611" spans="1:26" ht="16">
      <c r="A611" s="695"/>
      <c r="B611" s="123"/>
      <c r="C611" s="123" t="s">
        <v>1492</v>
      </c>
      <c r="D611" s="696">
        <v>2</v>
      </c>
      <c r="E611" s="124" t="s">
        <v>387</v>
      </c>
      <c r="F611" s="179" t="s">
        <v>1493</v>
      </c>
      <c r="G611" s="627"/>
      <c r="H611" s="617"/>
      <c r="I611" s="688"/>
      <c r="J611" s="105"/>
      <c r="K611" s="105"/>
      <c r="L611" s="105"/>
      <c r="M611" s="319"/>
      <c r="N611" s="319"/>
      <c r="O611" s="319"/>
      <c r="P611" s="319"/>
      <c r="Q611" s="319"/>
      <c r="R611" s="319"/>
      <c r="S611" s="319"/>
      <c r="T611" s="319"/>
      <c r="U611" s="319"/>
      <c r="V611" s="319"/>
      <c r="W611" s="319"/>
      <c r="X611" s="319"/>
      <c r="Y611" s="319"/>
      <c r="Z611" s="319"/>
    </row>
    <row r="612" spans="1:26" ht="16">
      <c r="A612" s="695"/>
      <c r="B612" s="123"/>
      <c r="C612" s="150" t="s">
        <v>3978</v>
      </c>
      <c r="D612" s="696">
        <v>2</v>
      </c>
      <c r="E612" s="594" t="s">
        <v>387</v>
      </c>
      <c r="F612" s="207"/>
      <c r="G612" s="627"/>
      <c r="H612" s="617"/>
      <c r="I612" s="688"/>
      <c r="J612" s="105"/>
      <c r="K612" s="105"/>
      <c r="L612" s="105"/>
      <c r="M612" s="319"/>
      <c r="N612" s="319"/>
      <c r="O612" s="319"/>
      <c r="P612" s="319"/>
      <c r="Q612" s="319"/>
      <c r="R612" s="319"/>
      <c r="S612" s="319"/>
      <c r="T612" s="319"/>
      <c r="U612" s="319"/>
      <c r="V612" s="319"/>
      <c r="W612" s="319"/>
      <c r="X612" s="319"/>
      <c r="Y612" s="319"/>
      <c r="Z612" s="319"/>
    </row>
    <row r="613" spans="1:26" ht="80">
      <c r="A613" s="695" t="s">
        <v>2493</v>
      </c>
      <c r="B613" s="123" t="s">
        <v>2494</v>
      </c>
      <c r="C613" s="150" t="s">
        <v>1497</v>
      </c>
      <c r="D613" s="696">
        <v>2</v>
      </c>
      <c r="E613" s="594" t="s">
        <v>3979</v>
      </c>
      <c r="F613" s="150" t="s">
        <v>3980</v>
      </c>
      <c r="G613" s="477"/>
      <c r="H613" s="690"/>
      <c r="I613" s="688"/>
      <c r="J613" s="105"/>
      <c r="K613" s="105"/>
      <c r="L613" s="105"/>
      <c r="M613" s="319"/>
      <c r="N613" s="319"/>
      <c r="O613" s="319"/>
      <c r="P613" s="319"/>
      <c r="Q613" s="319"/>
      <c r="R613" s="319"/>
      <c r="S613" s="319"/>
      <c r="T613" s="319"/>
      <c r="U613" s="319"/>
      <c r="V613" s="319"/>
      <c r="W613" s="319"/>
      <c r="X613" s="319"/>
      <c r="Y613" s="319"/>
      <c r="Z613" s="319"/>
    </row>
    <row r="614" spans="1:26" ht="80">
      <c r="A614" s="695"/>
      <c r="B614" s="123"/>
      <c r="C614" s="150" t="s">
        <v>3981</v>
      </c>
      <c r="D614" s="696">
        <v>2</v>
      </c>
      <c r="E614" s="594" t="s">
        <v>506</v>
      </c>
      <c r="F614" s="150" t="s">
        <v>3982</v>
      </c>
      <c r="G614" s="477"/>
      <c r="H614" s="690"/>
      <c r="I614" s="688"/>
      <c r="J614" s="105"/>
      <c r="K614" s="105"/>
      <c r="L614" s="105"/>
      <c r="M614" s="319"/>
      <c r="N614" s="319"/>
      <c r="O614" s="319"/>
      <c r="P614" s="319"/>
      <c r="Q614" s="319"/>
      <c r="R614" s="319"/>
      <c r="S614" s="319"/>
      <c r="T614" s="319"/>
      <c r="U614" s="319"/>
      <c r="V614" s="319"/>
      <c r="W614" s="319"/>
      <c r="X614" s="319"/>
      <c r="Y614" s="319"/>
      <c r="Z614" s="319"/>
    </row>
    <row r="615" spans="1:26" ht="16">
      <c r="A615" s="695"/>
      <c r="B615" s="123"/>
      <c r="C615" s="150" t="s">
        <v>1503</v>
      </c>
      <c r="D615" s="696">
        <v>2</v>
      </c>
      <c r="E615" s="594" t="s">
        <v>506</v>
      </c>
      <c r="F615" s="150"/>
      <c r="G615" s="477"/>
      <c r="H615" s="690"/>
      <c r="I615" s="688"/>
      <c r="J615" s="105"/>
      <c r="K615" s="105"/>
      <c r="L615" s="105"/>
      <c r="M615" s="319"/>
      <c r="N615" s="319"/>
      <c r="O615" s="319"/>
      <c r="P615" s="319"/>
      <c r="Q615" s="319"/>
      <c r="R615" s="319"/>
      <c r="S615" s="319"/>
      <c r="T615" s="319"/>
      <c r="U615" s="319"/>
      <c r="V615" s="319"/>
      <c r="W615" s="319"/>
      <c r="X615" s="319"/>
      <c r="Y615" s="319"/>
      <c r="Z615" s="319"/>
    </row>
    <row r="616" spans="1:26">
      <c r="A616" s="695" t="s">
        <v>266</v>
      </c>
      <c r="B616" s="1606" t="s">
        <v>164</v>
      </c>
      <c r="C616" s="1570"/>
      <c r="D616" s="1570"/>
      <c r="E616" s="1570"/>
      <c r="F616" s="1570"/>
      <c r="G616" s="1573"/>
      <c r="H616" s="617"/>
      <c r="I616" s="688">
        <f>SUM(D617:D623)</f>
        <v>14</v>
      </c>
      <c r="J616" s="105">
        <f>COUNT(D617:D623)*2</f>
        <v>14</v>
      </c>
      <c r="K616" s="105"/>
      <c r="L616" s="105"/>
      <c r="M616" s="319"/>
      <c r="N616" s="319"/>
      <c r="O616" s="319"/>
      <c r="P616" s="319"/>
      <c r="Q616" s="319"/>
      <c r="R616" s="319"/>
      <c r="S616" s="319"/>
      <c r="T616" s="319"/>
      <c r="U616" s="319"/>
      <c r="V616" s="319"/>
      <c r="W616" s="319"/>
      <c r="X616" s="319"/>
      <c r="Y616" s="319"/>
      <c r="Z616" s="319"/>
    </row>
    <row r="617" spans="1:26" ht="32">
      <c r="A617" s="695" t="s">
        <v>2495</v>
      </c>
      <c r="B617" s="150" t="s">
        <v>3983</v>
      </c>
      <c r="C617" s="123" t="s">
        <v>1506</v>
      </c>
      <c r="D617" s="696">
        <v>2</v>
      </c>
      <c r="E617" s="124" t="s">
        <v>469</v>
      </c>
      <c r="F617" s="150" t="s">
        <v>3984</v>
      </c>
      <c r="G617" s="127"/>
      <c r="H617" s="105"/>
      <c r="I617" s="688"/>
      <c r="J617" s="105"/>
      <c r="K617" s="105"/>
      <c r="L617" s="105"/>
      <c r="M617" s="319"/>
      <c r="N617" s="319"/>
      <c r="O617" s="319"/>
      <c r="P617" s="319"/>
      <c r="Q617" s="319"/>
      <c r="R617" s="319"/>
      <c r="S617" s="319"/>
      <c r="T617" s="319"/>
      <c r="U617" s="319"/>
      <c r="V617" s="319"/>
      <c r="W617" s="319"/>
      <c r="X617" s="319"/>
      <c r="Y617" s="319"/>
      <c r="Z617" s="319"/>
    </row>
    <row r="618" spans="1:26" ht="32">
      <c r="A618" s="695"/>
      <c r="B618" s="150"/>
      <c r="C618" s="150" t="s">
        <v>2496</v>
      </c>
      <c r="D618" s="696">
        <v>2</v>
      </c>
      <c r="E618" s="124" t="s">
        <v>469</v>
      </c>
      <c r="F618" s="150" t="s">
        <v>3985</v>
      </c>
      <c r="G618" s="627"/>
      <c r="H618" s="617"/>
      <c r="I618" s="754"/>
      <c r="J618" s="582"/>
      <c r="K618" s="105"/>
      <c r="L618" s="105"/>
      <c r="M618" s="319"/>
      <c r="N618" s="319"/>
      <c r="O618" s="319"/>
      <c r="P618" s="319"/>
      <c r="Q618" s="319"/>
      <c r="R618" s="319"/>
      <c r="S618" s="319"/>
      <c r="T618" s="319"/>
      <c r="U618" s="319"/>
      <c r="V618" s="319"/>
      <c r="W618" s="319"/>
      <c r="X618" s="319"/>
      <c r="Y618" s="319"/>
      <c r="Z618" s="319"/>
    </row>
    <row r="619" spans="1:26" ht="32">
      <c r="A619" s="695" t="s">
        <v>2499</v>
      </c>
      <c r="B619" s="123" t="s">
        <v>1508</v>
      </c>
      <c r="C619" s="150" t="s">
        <v>1509</v>
      </c>
      <c r="D619" s="696">
        <v>2</v>
      </c>
      <c r="E619" s="124" t="s">
        <v>506</v>
      </c>
      <c r="F619" s="179" t="s">
        <v>1510</v>
      </c>
      <c r="G619" s="627"/>
      <c r="H619" s="617"/>
      <c r="I619" s="688"/>
      <c r="J619" s="105"/>
      <c r="K619" s="105"/>
      <c r="L619" s="105"/>
      <c r="M619" s="319"/>
      <c r="N619" s="319"/>
      <c r="O619" s="319"/>
      <c r="P619" s="319"/>
      <c r="Q619" s="319"/>
      <c r="R619" s="319"/>
      <c r="S619" s="319"/>
      <c r="T619" s="319"/>
      <c r="U619" s="319"/>
      <c r="V619" s="319"/>
      <c r="W619" s="319"/>
      <c r="X619" s="319"/>
      <c r="Y619" s="319"/>
      <c r="Z619" s="319"/>
    </row>
    <row r="620" spans="1:26" ht="16">
      <c r="A620" s="695"/>
      <c r="B620" s="123"/>
      <c r="C620" s="150" t="s">
        <v>1511</v>
      </c>
      <c r="D620" s="696">
        <v>2</v>
      </c>
      <c r="E620" s="124" t="s">
        <v>506</v>
      </c>
      <c r="F620" s="179" t="s">
        <v>3986</v>
      </c>
      <c r="G620" s="627"/>
      <c r="H620" s="617"/>
      <c r="I620" s="688"/>
      <c r="J620" s="105"/>
      <c r="K620" s="105"/>
      <c r="L620" s="105"/>
      <c r="M620" s="319"/>
      <c r="N620" s="319"/>
      <c r="O620" s="319"/>
      <c r="P620" s="319"/>
      <c r="Q620" s="319"/>
      <c r="R620" s="106"/>
      <c r="S620" s="106"/>
      <c r="T620" s="106"/>
      <c r="U620" s="106"/>
      <c r="V620" s="106"/>
      <c r="W620" s="106"/>
      <c r="X620" s="106"/>
      <c r="Y620" s="106"/>
      <c r="Z620" s="106"/>
    </row>
    <row r="621" spans="1:26" ht="32">
      <c r="A621" s="695" t="s">
        <v>2500</v>
      </c>
      <c r="B621" s="123" t="s">
        <v>1514</v>
      </c>
      <c r="C621" s="150" t="s">
        <v>3070</v>
      </c>
      <c r="D621" s="696">
        <v>2</v>
      </c>
      <c r="E621" s="594" t="s">
        <v>599</v>
      </c>
      <c r="F621" s="150" t="s">
        <v>3987</v>
      </c>
      <c r="G621" s="627"/>
      <c r="H621" s="617"/>
      <c r="I621" s="688"/>
      <c r="J621" s="105"/>
      <c r="K621" s="105"/>
      <c r="L621" s="105"/>
      <c r="M621" s="319"/>
      <c r="N621" s="319"/>
      <c r="O621" s="319"/>
      <c r="P621" s="319"/>
      <c r="Q621" s="319"/>
      <c r="R621" s="106"/>
      <c r="S621" s="106"/>
      <c r="T621" s="106"/>
      <c r="U621" s="106"/>
      <c r="V621" s="106"/>
      <c r="W621" s="106"/>
      <c r="X621" s="106"/>
      <c r="Y621" s="106"/>
      <c r="Z621" s="106"/>
    </row>
    <row r="622" spans="1:26" ht="16">
      <c r="A622" s="695"/>
      <c r="B622" s="123"/>
      <c r="C622" s="150" t="s">
        <v>2501</v>
      </c>
      <c r="D622" s="696">
        <v>2</v>
      </c>
      <c r="E622" s="594" t="s">
        <v>599</v>
      </c>
      <c r="F622" s="150" t="s">
        <v>3988</v>
      </c>
      <c r="G622" s="627"/>
      <c r="H622" s="617"/>
      <c r="I622" s="688"/>
      <c r="J622" s="105"/>
      <c r="K622" s="105"/>
      <c r="L622" s="105"/>
      <c r="M622" s="319"/>
      <c r="N622" s="319"/>
      <c r="O622" s="319"/>
      <c r="P622" s="319"/>
      <c r="Q622" s="319"/>
      <c r="R622" s="106"/>
      <c r="S622" s="106"/>
      <c r="T622" s="106"/>
      <c r="U622" s="106"/>
      <c r="V622" s="106"/>
      <c r="W622" s="106"/>
      <c r="X622" s="106"/>
      <c r="Y622" s="106"/>
      <c r="Z622" s="106"/>
    </row>
    <row r="623" spans="1:26" ht="48">
      <c r="A623" s="695"/>
      <c r="B623" s="123"/>
      <c r="C623" s="150" t="s">
        <v>1518</v>
      </c>
      <c r="D623" s="696">
        <v>2</v>
      </c>
      <c r="E623" s="594" t="s">
        <v>506</v>
      </c>
      <c r="F623" s="207" t="s">
        <v>3989</v>
      </c>
      <c r="G623" s="627"/>
      <c r="H623" s="617"/>
      <c r="I623" s="688"/>
      <c r="J623" s="105"/>
      <c r="K623" s="105"/>
      <c r="L623" s="105"/>
      <c r="M623" s="319"/>
      <c r="N623" s="319"/>
      <c r="O623" s="319"/>
      <c r="P623" s="319"/>
      <c r="Q623" s="319"/>
      <c r="R623" s="106"/>
      <c r="S623" s="106"/>
      <c r="T623" s="106"/>
      <c r="U623" s="106"/>
      <c r="V623" s="106"/>
      <c r="W623" s="106"/>
      <c r="X623" s="106"/>
      <c r="Y623" s="106"/>
      <c r="Z623" s="106"/>
    </row>
    <row r="624" spans="1:26" ht="15" hidden="1" customHeight="1">
      <c r="A624" s="369" t="s">
        <v>2502</v>
      </c>
      <c r="B624" s="150" t="s">
        <v>1523</v>
      </c>
      <c r="C624" s="755"/>
      <c r="D624" s="142"/>
      <c r="E624" s="125"/>
      <c r="F624" s="179"/>
      <c r="G624" s="627"/>
      <c r="H624" s="617"/>
      <c r="I624" s="105"/>
      <c r="J624" s="105"/>
      <c r="K624" s="105"/>
      <c r="L624" s="105"/>
      <c r="M624" s="106"/>
      <c r="N624" s="106"/>
      <c r="O624" s="106"/>
      <c r="P624" s="106"/>
      <c r="Q624" s="106"/>
      <c r="R624" s="106"/>
      <c r="S624" s="106"/>
      <c r="T624" s="106"/>
      <c r="U624" s="106"/>
      <c r="V624" s="106"/>
      <c r="W624" s="106"/>
      <c r="X624" s="106"/>
      <c r="Y624" s="106"/>
      <c r="Z624" s="106"/>
    </row>
    <row r="625" spans="1:26" ht="15" hidden="1" customHeight="1">
      <c r="A625" s="369" t="s">
        <v>1526</v>
      </c>
      <c r="B625" s="150" t="s">
        <v>1527</v>
      </c>
      <c r="C625" s="714"/>
      <c r="D625" s="142"/>
      <c r="E625" s="125"/>
      <c r="F625" s="179"/>
      <c r="G625" s="627"/>
      <c r="H625" s="617"/>
      <c r="I625" s="105"/>
      <c r="J625" s="105"/>
      <c r="K625" s="105"/>
      <c r="L625" s="105"/>
      <c r="M625" s="106"/>
      <c r="N625" s="106"/>
      <c r="O625" s="106"/>
      <c r="P625" s="106"/>
      <c r="Q625" s="106"/>
      <c r="R625" s="106"/>
      <c r="S625" s="106"/>
      <c r="T625" s="106"/>
      <c r="U625" s="106"/>
      <c r="V625" s="106"/>
      <c r="W625" s="106"/>
      <c r="X625" s="106"/>
      <c r="Y625" s="106"/>
      <c r="Z625" s="106"/>
    </row>
    <row r="626" spans="1:26">
      <c r="A626" s="695" t="s">
        <v>267</v>
      </c>
      <c r="B626" s="1606" t="s">
        <v>166</v>
      </c>
      <c r="C626" s="1570"/>
      <c r="D626" s="1570"/>
      <c r="E626" s="1570"/>
      <c r="F626" s="1570"/>
      <c r="G626" s="1573"/>
      <c r="H626" s="617"/>
      <c r="I626" s="688">
        <f>SUM(D627:D638)</f>
        <v>24</v>
      </c>
      <c r="J626" s="105">
        <f>COUNT(D627:D638)*2</f>
        <v>24</v>
      </c>
      <c r="K626" s="105"/>
      <c r="L626" s="105"/>
      <c r="M626" s="319"/>
      <c r="N626" s="319"/>
      <c r="O626" s="319"/>
      <c r="P626" s="319"/>
      <c r="Q626" s="319"/>
      <c r="R626" s="106"/>
      <c r="S626" s="106"/>
      <c r="T626" s="106"/>
      <c r="U626" s="106"/>
      <c r="V626" s="106"/>
      <c r="W626" s="106"/>
      <c r="X626" s="106"/>
      <c r="Y626" s="106"/>
      <c r="Z626" s="106"/>
    </row>
    <row r="627" spans="1:26" ht="34">
      <c r="A627" s="695" t="s">
        <v>2503</v>
      </c>
      <c r="B627" s="235" t="s">
        <v>2504</v>
      </c>
      <c r="C627" s="123" t="s">
        <v>1530</v>
      </c>
      <c r="D627" s="696">
        <v>2</v>
      </c>
      <c r="E627" s="124" t="s">
        <v>469</v>
      </c>
      <c r="F627" s="179"/>
      <c r="G627" s="627"/>
      <c r="H627" s="617"/>
      <c r="I627" s="688"/>
      <c r="J627" s="105"/>
      <c r="K627" s="105"/>
      <c r="L627" s="105"/>
      <c r="M627" s="319"/>
      <c r="N627" s="319"/>
      <c r="O627" s="319"/>
      <c r="P627" s="319"/>
      <c r="Q627" s="319"/>
      <c r="R627" s="106"/>
      <c r="S627" s="106"/>
      <c r="T627" s="106"/>
      <c r="U627" s="106"/>
      <c r="V627" s="106"/>
      <c r="W627" s="106"/>
      <c r="X627" s="106"/>
      <c r="Y627" s="106"/>
      <c r="Z627" s="106"/>
    </row>
    <row r="628" spans="1:26" ht="32">
      <c r="A628" s="695"/>
      <c r="B628" s="235"/>
      <c r="C628" s="123" t="s">
        <v>3990</v>
      </c>
      <c r="D628" s="696">
        <v>2</v>
      </c>
      <c r="E628" s="124" t="s">
        <v>469</v>
      </c>
      <c r="F628" s="179"/>
      <c r="G628" s="627"/>
      <c r="H628" s="617"/>
      <c r="I628" s="688"/>
      <c r="J628" s="105"/>
      <c r="K628" s="105"/>
      <c r="L628" s="105"/>
      <c r="M628" s="319"/>
      <c r="N628" s="319"/>
      <c r="O628" s="319"/>
      <c r="P628" s="319"/>
      <c r="Q628" s="319"/>
      <c r="R628" s="106"/>
      <c r="S628" s="106"/>
      <c r="T628" s="106"/>
      <c r="U628" s="106"/>
      <c r="V628" s="106"/>
      <c r="W628" s="106"/>
      <c r="X628" s="106"/>
      <c r="Y628" s="106"/>
      <c r="Z628" s="106"/>
    </row>
    <row r="629" spans="1:26" ht="16">
      <c r="A629" s="695"/>
      <c r="B629" s="235"/>
      <c r="C629" s="123" t="s">
        <v>1533</v>
      </c>
      <c r="D629" s="696">
        <v>2</v>
      </c>
      <c r="E629" s="124" t="s">
        <v>506</v>
      </c>
      <c r="F629" s="179"/>
      <c r="G629" s="627"/>
      <c r="H629" s="617"/>
      <c r="I629" s="688"/>
      <c r="J629" s="105"/>
      <c r="K629" s="105"/>
      <c r="L629" s="105"/>
      <c r="M629" s="319"/>
      <c r="N629" s="319"/>
      <c r="O629" s="319"/>
      <c r="P629" s="319"/>
      <c r="Q629" s="319"/>
      <c r="R629" s="106"/>
      <c r="S629" s="106"/>
      <c r="T629" s="106"/>
      <c r="U629" s="106"/>
      <c r="V629" s="106"/>
      <c r="W629" s="106"/>
      <c r="X629" s="106"/>
      <c r="Y629" s="106"/>
      <c r="Z629" s="106"/>
    </row>
    <row r="630" spans="1:26" ht="16">
      <c r="A630" s="695"/>
      <c r="B630" s="235"/>
      <c r="C630" s="123" t="s">
        <v>1535</v>
      </c>
      <c r="D630" s="696">
        <v>2</v>
      </c>
      <c r="E630" s="124" t="s">
        <v>506</v>
      </c>
      <c r="F630" s="179"/>
      <c r="G630" s="627"/>
      <c r="H630" s="617"/>
      <c r="I630" s="688"/>
      <c r="J630" s="105"/>
      <c r="K630" s="105"/>
      <c r="L630" s="105"/>
      <c r="M630" s="319"/>
      <c r="N630" s="319"/>
      <c r="O630" s="319"/>
      <c r="P630" s="319"/>
      <c r="Q630" s="319"/>
      <c r="R630" s="106"/>
      <c r="S630" s="106"/>
      <c r="T630" s="106"/>
      <c r="U630" s="106"/>
      <c r="V630" s="106"/>
      <c r="W630" s="106"/>
      <c r="X630" s="106"/>
      <c r="Y630" s="106"/>
      <c r="Z630" s="106"/>
    </row>
    <row r="631" spans="1:26" ht="32">
      <c r="A631" s="695"/>
      <c r="B631" s="235"/>
      <c r="C631" s="123" t="s">
        <v>1537</v>
      </c>
      <c r="D631" s="696">
        <v>2</v>
      </c>
      <c r="E631" s="124" t="s">
        <v>469</v>
      </c>
      <c r="F631" s="179"/>
      <c r="G631" s="627"/>
      <c r="H631" s="617"/>
      <c r="I631" s="688"/>
      <c r="J631" s="105"/>
      <c r="K631" s="105"/>
      <c r="L631" s="105"/>
      <c r="M631" s="319"/>
      <c r="N631" s="319"/>
      <c r="O631" s="319"/>
      <c r="P631" s="319"/>
      <c r="Q631" s="319"/>
      <c r="R631" s="106"/>
      <c r="S631" s="106"/>
      <c r="T631" s="106"/>
      <c r="U631" s="106"/>
      <c r="V631" s="106"/>
      <c r="W631" s="106"/>
      <c r="X631" s="106"/>
      <c r="Y631" s="106"/>
      <c r="Z631" s="106"/>
    </row>
    <row r="632" spans="1:26" ht="16">
      <c r="A632" s="695"/>
      <c r="B632" s="235"/>
      <c r="C632" s="150" t="s">
        <v>1539</v>
      </c>
      <c r="D632" s="696">
        <v>2</v>
      </c>
      <c r="E632" s="124" t="s">
        <v>469</v>
      </c>
      <c r="F632" s="179"/>
      <c r="G632" s="627"/>
      <c r="H632" s="617"/>
      <c r="I632" s="688"/>
      <c r="J632" s="105"/>
      <c r="K632" s="105"/>
      <c r="L632" s="105"/>
      <c r="M632" s="319"/>
      <c r="N632" s="319"/>
      <c r="O632" s="319"/>
      <c r="P632" s="319"/>
      <c r="Q632" s="319"/>
      <c r="R632" s="106"/>
      <c r="S632" s="106"/>
      <c r="T632" s="106"/>
      <c r="U632" s="106"/>
      <c r="V632" s="106"/>
      <c r="W632" s="106"/>
      <c r="X632" s="106"/>
      <c r="Y632" s="106"/>
      <c r="Z632" s="106"/>
    </row>
    <row r="633" spans="1:26" ht="34">
      <c r="A633" s="695" t="s">
        <v>2506</v>
      </c>
      <c r="B633" s="235" t="s">
        <v>1541</v>
      </c>
      <c r="C633" s="150" t="s">
        <v>3991</v>
      </c>
      <c r="D633" s="696">
        <v>2</v>
      </c>
      <c r="E633" s="124" t="s">
        <v>469</v>
      </c>
      <c r="F633" s="123" t="s">
        <v>3992</v>
      </c>
      <c r="G633" s="627"/>
      <c r="H633" s="617"/>
      <c r="I633" s="688"/>
      <c r="J633" s="105"/>
      <c r="K633" s="105"/>
      <c r="L633" s="105"/>
      <c r="M633" s="319"/>
      <c r="N633" s="319"/>
      <c r="O633" s="319"/>
      <c r="P633" s="319"/>
      <c r="Q633" s="319"/>
      <c r="R633" s="106"/>
      <c r="S633" s="106"/>
      <c r="T633" s="106"/>
      <c r="U633" s="106"/>
      <c r="V633" s="106"/>
      <c r="W633" s="106"/>
      <c r="X633" s="106"/>
      <c r="Y633" s="106"/>
      <c r="Z633" s="106"/>
    </row>
    <row r="634" spans="1:26" ht="96">
      <c r="A634" s="695"/>
      <c r="B634" s="235"/>
      <c r="C634" s="150" t="s">
        <v>1546</v>
      </c>
      <c r="D634" s="696">
        <v>2</v>
      </c>
      <c r="E634" s="124" t="s">
        <v>506</v>
      </c>
      <c r="F634" s="179" t="s">
        <v>3993</v>
      </c>
      <c r="G634" s="627"/>
      <c r="H634" s="617"/>
      <c r="I634" s="688"/>
      <c r="J634" s="105"/>
      <c r="K634" s="105"/>
      <c r="L634" s="105"/>
      <c r="M634" s="319"/>
      <c r="N634" s="319"/>
      <c r="O634" s="319"/>
      <c r="P634" s="319"/>
      <c r="Q634" s="319"/>
      <c r="R634" s="106"/>
      <c r="S634" s="106"/>
      <c r="T634" s="106"/>
      <c r="U634" s="106"/>
      <c r="V634" s="106"/>
      <c r="W634" s="106"/>
      <c r="X634" s="106"/>
      <c r="Y634" s="106"/>
      <c r="Z634" s="106"/>
    </row>
    <row r="635" spans="1:26" ht="32">
      <c r="A635" s="695"/>
      <c r="B635" s="235"/>
      <c r="C635" s="150" t="s">
        <v>3994</v>
      </c>
      <c r="D635" s="696">
        <v>2</v>
      </c>
      <c r="E635" s="124" t="s">
        <v>469</v>
      </c>
      <c r="F635" s="123" t="s">
        <v>3084</v>
      </c>
      <c r="G635" s="627"/>
      <c r="H635" s="617"/>
      <c r="I635" s="688"/>
      <c r="J635" s="105"/>
      <c r="K635" s="105"/>
      <c r="L635" s="105"/>
      <c r="M635" s="319"/>
      <c r="N635" s="319"/>
      <c r="O635" s="319"/>
      <c r="P635" s="319"/>
      <c r="Q635" s="319"/>
      <c r="R635" s="106"/>
      <c r="S635" s="106"/>
      <c r="T635" s="106"/>
      <c r="U635" s="106"/>
      <c r="V635" s="106"/>
      <c r="W635" s="106"/>
      <c r="X635" s="106"/>
      <c r="Y635" s="106"/>
      <c r="Z635" s="106"/>
    </row>
    <row r="636" spans="1:26" ht="34">
      <c r="A636" s="695" t="s">
        <v>2507</v>
      </c>
      <c r="B636" s="235" t="s">
        <v>1553</v>
      </c>
      <c r="C636" s="150" t="s">
        <v>3995</v>
      </c>
      <c r="D636" s="696">
        <v>2</v>
      </c>
      <c r="E636" s="594" t="s">
        <v>387</v>
      </c>
      <c r="F636" s="492" t="s">
        <v>3086</v>
      </c>
      <c r="G636" s="627"/>
      <c r="H636" s="617"/>
      <c r="I636" s="688"/>
      <c r="J636" s="105"/>
      <c r="K636" s="105"/>
      <c r="L636" s="105"/>
      <c r="M636" s="319"/>
      <c r="N636" s="319"/>
      <c r="O636" s="319"/>
      <c r="P636" s="319"/>
      <c r="Q636" s="319"/>
      <c r="R636" s="106"/>
      <c r="S636" s="106"/>
      <c r="T636" s="106"/>
      <c r="U636" s="106"/>
      <c r="V636" s="106"/>
      <c r="W636" s="106"/>
      <c r="X636" s="106"/>
      <c r="Y636" s="106"/>
      <c r="Z636" s="106"/>
    </row>
    <row r="637" spans="1:26" ht="32">
      <c r="A637" s="695"/>
      <c r="B637" s="141"/>
      <c r="C637" s="150" t="s">
        <v>1556</v>
      </c>
      <c r="D637" s="696">
        <v>2</v>
      </c>
      <c r="E637" s="594" t="s">
        <v>387</v>
      </c>
      <c r="F637" s="207"/>
      <c r="G637" s="627"/>
      <c r="H637" s="617"/>
      <c r="I637" s="688"/>
      <c r="J637" s="105"/>
      <c r="K637" s="105"/>
      <c r="L637" s="105"/>
      <c r="M637" s="319"/>
      <c r="N637" s="319"/>
      <c r="O637" s="319"/>
      <c r="P637" s="319"/>
      <c r="Q637" s="319"/>
      <c r="R637" s="106"/>
      <c r="S637" s="106"/>
      <c r="T637" s="106"/>
      <c r="U637" s="106"/>
      <c r="V637" s="106"/>
      <c r="W637" s="106"/>
      <c r="X637" s="106"/>
      <c r="Y637" s="106"/>
      <c r="Z637" s="106"/>
    </row>
    <row r="638" spans="1:26" ht="32">
      <c r="A638" s="695"/>
      <c r="B638" s="125"/>
      <c r="C638" s="150" t="s">
        <v>3996</v>
      </c>
      <c r="D638" s="696">
        <v>2</v>
      </c>
      <c r="E638" s="594" t="s">
        <v>599</v>
      </c>
      <c r="F638" s="748" t="s">
        <v>3997</v>
      </c>
      <c r="G638" s="627"/>
      <c r="H638" s="617"/>
      <c r="I638" s="754"/>
      <c r="J638" s="105"/>
      <c r="K638" s="105"/>
      <c r="L638" s="105"/>
      <c r="M638" s="319"/>
      <c r="N638" s="319"/>
      <c r="O638" s="319"/>
      <c r="P638" s="319"/>
      <c r="Q638" s="319"/>
      <c r="R638" s="106"/>
      <c r="S638" s="106"/>
      <c r="T638" s="106"/>
      <c r="U638" s="106"/>
      <c r="V638" s="106"/>
      <c r="W638" s="106"/>
      <c r="X638" s="106"/>
      <c r="Y638" s="106"/>
      <c r="Z638" s="106"/>
    </row>
    <row r="639" spans="1:26" ht="19">
      <c r="A639" s="695"/>
      <c r="B639" s="1716" t="s">
        <v>2509</v>
      </c>
      <c r="C639" s="1570"/>
      <c r="D639" s="1570"/>
      <c r="E639" s="1570"/>
      <c r="F639" s="1570"/>
      <c r="G639" s="1573"/>
      <c r="H639" s="692"/>
      <c r="I639" s="688">
        <f t="shared" ref="I639:J639" si="7">I640+I643+I647+I655+I673+I677+I685+I696+I707</f>
        <v>98</v>
      </c>
      <c r="J639" s="688">
        <f t="shared" si="7"/>
        <v>98</v>
      </c>
      <c r="K639" s="105"/>
      <c r="L639" s="105"/>
      <c r="M639" s="319"/>
      <c r="N639" s="319"/>
      <c r="O639" s="319"/>
      <c r="P639" s="319"/>
      <c r="Q639" s="319"/>
      <c r="R639" s="106"/>
      <c r="S639" s="106"/>
      <c r="T639" s="106"/>
      <c r="U639" s="106"/>
      <c r="V639" s="106"/>
      <c r="W639" s="106"/>
      <c r="X639" s="106"/>
      <c r="Y639" s="106"/>
      <c r="Z639" s="106"/>
    </row>
    <row r="640" spans="1:26">
      <c r="A640" s="695" t="s">
        <v>168</v>
      </c>
      <c r="B640" s="1606" t="s">
        <v>169</v>
      </c>
      <c r="C640" s="1570"/>
      <c r="D640" s="1570"/>
      <c r="E640" s="1570"/>
      <c r="F640" s="1570"/>
      <c r="G640" s="1573"/>
      <c r="H640" s="617"/>
      <c r="I640" s="688">
        <f>SUM(D641:D642)</f>
        <v>4</v>
      </c>
      <c r="J640" s="105">
        <f>COUNT(D641:D642)*2</f>
        <v>4</v>
      </c>
      <c r="K640" s="105"/>
      <c r="L640" s="105"/>
      <c r="M640" s="319"/>
      <c r="N640" s="319"/>
      <c r="O640" s="319"/>
      <c r="P640" s="319"/>
      <c r="Q640" s="319"/>
      <c r="R640" s="106"/>
      <c r="S640" s="106"/>
      <c r="T640" s="106"/>
      <c r="U640" s="106"/>
      <c r="V640" s="106"/>
      <c r="W640" s="106"/>
      <c r="X640" s="106"/>
      <c r="Y640" s="106"/>
      <c r="Z640" s="106"/>
    </row>
    <row r="641" spans="1:26" ht="48">
      <c r="A641" s="695" t="s">
        <v>1560</v>
      </c>
      <c r="B641" s="122" t="s">
        <v>1561</v>
      </c>
      <c r="C641" s="235" t="s">
        <v>3998</v>
      </c>
      <c r="D641" s="696">
        <v>2</v>
      </c>
      <c r="E641" s="124" t="s">
        <v>599</v>
      </c>
      <c r="F641" s="150" t="s">
        <v>3999</v>
      </c>
      <c r="G641" s="127"/>
      <c r="H641" s="105"/>
      <c r="I641" s="688"/>
      <c r="J641" s="105"/>
      <c r="K641" s="105"/>
      <c r="L641" s="105"/>
      <c r="M641" s="319"/>
      <c r="N641" s="319"/>
      <c r="O641" s="319"/>
      <c r="P641" s="319"/>
      <c r="Q641" s="319"/>
      <c r="R641" s="106"/>
      <c r="S641" s="106"/>
      <c r="T641" s="106"/>
      <c r="U641" s="106"/>
      <c r="V641" s="106"/>
      <c r="W641" s="106"/>
      <c r="X641" s="106"/>
      <c r="Y641" s="106"/>
      <c r="Z641" s="106"/>
    </row>
    <row r="642" spans="1:26" ht="32">
      <c r="A642" s="695" t="s">
        <v>1564</v>
      </c>
      <c r="B642" s="150" t="s">
        <v>1565</v>
      </c>
      <c r="C642" s="150" t="s">
        <v>4000</v>
      </c>
      <c r="D642" s="696">
        <v>2</v>
      </c>
      <c r="E642" s="124" t="s">
        <v>599</v>
      </c>
      <c r="F642" s="150" t="s">
        <v>4001</v>
      </c>
      <c r="G642" s="127"/>
      <c r="H642" s="105"/>
      <c r="I642" s="105"/>
      <c r="J642" s="105"/>
      <c r="K642" s="105"/>
      <c r="L642" s="105"/>
      <c r="M642" s="319"/>
      <c r="N642" s="319"/>
      <c r="O642" s="319"/>
      <c r="P642" s="319"/>
      <c r="Q642" s="319"/>
      <c r="R642" s="106"/>
      <c r="S642" s="106"/>
      <c r="T642" s="106"/>
      <c r="U642" s="106"/>
      <c r="V642" s="106"/>
      <c r="W642" s="106"/>
      <c r="X642" s="106"/>
      <c r="Y642" s="106"/>
      <c r="Z642" s="106"/>
    </row>
    <row r="643" spans="1:26">
      <c r="A643" s="695" t="s">
        <v>170</v>
      </c>
      <c r="B643" s="1606" t="s">
        <v>171</v>
      </c>
      <c r="C643" s="1570"/>
      <c r="D643" s="1570"/>
      <c r="E643" s="1570"/>
      <c r="F643" s="1570"/>
      <c r="G643" s="1573"/>
      <c r="H643" s="617"/>
      <c r="I643" s="688">
        <f>SUM(D644:D646)</f>
        <v>6</v>
      </c>
      <c r="J643" s="105">
        <f>COUNT(D644:D646)*2</f>
        <v>6</v>
      </c>
      <c r="K643" s="105"/>
      <c r="L643" s="105"/>
      <c r="M643" s="319"/>
      <c r="N643" s="319"/>
      <c r="O643" s="319"/>
      <c r="P643" s="319"/>
      <c r="Q643" s="319"/>
      <c r="R643" s="106"/>
      <c r="S643" s="106"/>
      <c r="T643" s="106"/>
      <c r="U643" s="106"/>
      <c r="V643" s="106"/>
      <c r="W643" s="106"/>
      <c r="X643" s="106"/>
      <c r="Y643" s="106"/>
      <c r="Z643" s="106"/>
    </row>
    <row r="644" spans="1:26" ht="34">
      <c r="A644" s="695" t="s">
        <v>1566</v>
      </c>
      <c r="B644" s="235" t="s">
        <v>1567</v>
      </c>
      <c r="C644" s="150" t="s">
        <v>4002</v>
      </c>
      <c r="D644" s="696">
        <v>2</v>
      </c>
      <c r="E644" s="124" t="s">
        <v>599</v>
      </c>
      <c r="F644" s="150" t="s">
        <v>4003</v>
      </c>
      <c r="G644" s="127"/>
      <c r="H644" s="105"/>
      <c r="I644" s="688"/>
      <c r="J644" s="105"/>
      <c r="K644" s="105"/>
      <c r="L644" s="105"/>
      <c r="M644" s="319"/>
      <c r="N644" s="319"/>
      <c r="O644" s="319"/>
      <c r="P644" s="319"/>
      <c r="Q644" s="319"/>
      <c r="R644" s="106"/>
      <c r="S644" s="106"/>
      <c r="T644" s="106"/>
      <c r="U644" s="106"/>
      <c r="V644" s="106"/>
      <c r="W644" s="106"/>
      <c r="X644" s="106"/>
      <c r="Y644" s="106"/>
      <c r="Z644" s="106"/>
    </row>
    <row r="645" spans="1:26" ht="34">
      <c r="A645" s="695" t="s">
        <v>1568</v>
      </c>
      <c r="B645" s="235" t="s">
        <v>1569</v>
      </c>
      <c r="C645" s="150" t="s">
        <v>4004</v>
      </c>
      <c r="D645" s="696">
        <v>2</v>
      </c>
      <c r="E645" s="124" t="s">
        <v>599</v>
      </c>
      <c r="F645" s="150"/>
      <c r="G645" s="127"/>
      <c r="H645" s="105"/>
      <c r="I645" s="105"/>
      <c r="J645" s="105"/>
      <c r="K645" s="105"/>
      <c r="L645" s="105"/>
      <c r="M645" s="319"/>
      <c r="N645" s="319"/>
      <c r="O645" s="319"/>
      <c r="P645" s="319"/>
      <c r="Q645" s="319"/>
      <c r="R645" s="106"/>
      <c r="S645" s="106"/>
      <c r="T645" s="106"/>
      <c r="U645" s="106"/>
      <c r="V645" s="106"/>
      <c r="W645" s="106"/>
      <c r="X645" s="106"/>
      <c r="Y645" s="106"/>
      <c r="Z645" s="106"/>
    </row>
    <row r="646" spans="1:26" ht="34">
      <c r="A646" s="695" t="s">
        <v>1570</v>
      </c>
      <c r="B646" s="235" t="s">
        <v>2512</v>
      </c>
      <c r="C646" s="150" t="s">
        <v>4005</v>
      </c>
      <c r="D646" s="696">
        <v>2</v>
      </c>
      <c r="E646" s="124" t="s">
        <v>599</v>
      </c>
      <c r="F646" s="150"/>
      <c r="G646" s="127"/>
      <c r="H646" s="105"/>
      <c r="I646" s="105"/>
      <c r="J646" s="105"/>
      <c r="K646" s="105"/>
      <c r="L646" s="105"/>
      <c r="M646" s="319"/>
      <c r="N646" s="319"/>
      <c r="O646" s="319"/>
      <c r="P646" s="319"/>
      <c r="Q646" s="319"/>
      <c r="R646" s="106"/>
      <c r="S646" s="106"/>
      <c r="T646" s="106"/>
      <c r="U646" s="106"/>
      <c r="V646" s="106"/>
      <c r="W646" s="106"/>
      <c r="X646" s="106"/>
      <c r="Y646" s="106"/>
      <c r="Z646" s="106"/>
    </row>
    <row r="647" spans="1:26">
      <c r="A647" s="695" t="s">
        <v>268</v>
      </c>
      <c r="B647" s="1606" t="s">
        <v>173</v>
      </c>
      <c r="C647" s="1570"/>
      <c r="D647" s="1570"/>
      <c r="E647" s="1570"/>
      <c r="F647" s="1570"/>
      <c r="G647" s="1573"/>
      <c r="H647" s="617"/>
      <c r="I647" s="688">
        <f>SUM(D648:D654)</f>
        <v>12</v>
      </c>
      <c r="J647" s="105">
        <f>COUNT(D648:D654)*2</f>
        <v>12</v>
      </c>
      <c r="K647" s="105"/>
      <c r="L647" s="105"/>
      <c r="M647" s="319"/>
      <c r="N647" s="319"/>
      <c r="O647" s="319"/>
      <c r="P647" s="319"/>
      <c r="Q647" s="319"/>
      <c r="R647" s="106"/>
      <c r="S647" s="106"/>
      <c r="T647" s="106"/>
      <c r="U647" s="106"/>
      <c r="V647" s="106"/>
      <c r="W647" s="106"/>
      <c r="X647" s="106"/>
      <c r="Y647" s="106"/>
      <c r="Z647" s="106"/>
    </row>
    <row r="648" spans="1:26" ht="48">
      <c r="A648" s="695" t="s">
        <v>1573</v>
      </c>
      <c r="B648" s="235" t="s">
        <v>1574</v>
      </c>
      <c r="C648" s="123" t="s">
        <v>4006</v>
      </c>
      <c r="D648" s="696">
        <v>2</v>
      </c>
      <c r="E648" s="124" t="s">
        <v>599</v>
      </c>
      <c r="F648" s="150" t="s">
        <v>4007</v>
      </c>
      <c r="G648" s="127"/>
      <c r="H648" s="105"/>
      <c r="I648" s="688"/>
      <c r="J648" s="105"/>
      <c r="K648" s="105"/>
      <c r="L648" s="105"/>
      <c r="M648" s="319"/>
      <c r="N648" s="319"/>
      <c r="O648" s="319"/>
      <c r="P648" s="319"/>
      <c r="Q648" s="319"/>
      <c r="R648" s="106"/>
      <c r="S648" s="106"/>
      <c r="T648" s="106"/>
      <c r="U648" s="106"/>
      <c r="V648" s="106"/>
      <c r="W648" s="106"/>
      <c r="X648" s="106"/>
      <c r="Y648" s="106"/>
      <c r="Z648" s="106"/>
    </row>
    <row r="649" spans="1:26" ht="60" hidden="1" customHeight="1">
      <c r="A649" s="310" t="s">
        <v>1578</v>
      </c>
      <c r="B649" s="235" t="s">
        <v>1579</v>
      </c>
      <c r="C649" s="150"/>
      <c r="D649" s="141"/>
      <c r="E649" s="141"/>
      <c r="F649" s="150"/>
      <c r="G649" s="218"/>
      <c r="H649" s="688"/>
      <c r="I649" s="688"/>
      <c r="J649" s="105"/>
      <c r="K649" s="105"/>
      <c r="L649" s="105"/>
      <c r="M649" s="106"/>
      <c r="N649" s="106"/>
      <c r="O649" s="106"/>
      <c r="P649" s="106"/>
      <c r="Q649" s="106"/>
      <c r="R649" s="106"/>
      <c r="S649" s="106"/>
      <c r="T649" s="106"/>
      <c r="U649" s="106"/>
      <c r="V649" s="106"/>
      <c r="W649" s="106"/>
      <c r="X649" s="106"/>
      <c r="Y649" s="106"/>
      <c r="Z649" s="106"/>
    </row>
    <row r="650" spans="1:26" ht="34">
      <c r="A650" s="756" t="s">
        <v>1581</v>
      </c>
      <c r="B650" s="122" t="s">
        <v>1582</v>
      </c>
      <c r="C650" s="150" t="s">
        <v>1583</v>
      </c>
      <c r="D650" s="696">
        <v>2</v>
      </c>
      <c r="E650" s="141" t="s">
        <v>611</v>
      </c>
      <c r="F650" s="150" t="s">
        <v>3101</v>
      </c>
      <c r="G650" s="127"/>
      <c r="H650" s="105"/>
      <c r="I650" s="688"/>
      <c r="J650" s="105"/>
      <c r="K650" s="105"/>
      <c r="L650" s="105"/>
      <c r="M650" s="319"/>
      <c r="N650" s="319"/>
      <c r="O650" s="319"/>
      <c r="P650" s="319"/>
      <c r="Q650" s="319"/>
      <c r="R650" s="106"/>
      <c r="S650" s="106"/>
      <c r="T650" s="106"/>
      <c r="U650" s="106"/>
      <c r="V650" s="106"/>
      <c r="W650" s="106"/>
      <c r="X650" s="106"/>
      <c r="Y650" s="106"/>
      <c r="Z650" s="106"/>
    </row>
    <row r="651" spans="1:26" ht="34">
      <c r="A651" s="756"/>
      <c r="B651" s="122"/>
      <c r="C651" s="235" t="s">
        <v>1585</v>
      </c>
      <c r="D651" s="696">
        <v>2</v>
      </c>
      <c r="E651" s="141" t="s">
        <v>599</v>
      </c>
      <c r="F651" s="235" t="s">
        <v>1586</v>
      </c>
      <c r="G651" s="127"/>
      <c r="H651" s="105"/>
      <c r="I651" s="688"/>
      <c r="J651" s="105"/>
      <c r="K651" s="105"/>
      <c r="L651" s="105"/>
      <c r="M651" s="319"/>
      <c r="N651" s="319"/>
      <c r="O651" s="319"/>
      <c r="P651" s="319"/>
      <c r="Q651" s="319"/>
      <c r="R651" s="106"/>
      <c r="S651" s="106"/>
      <c r="T651" s="106"/>
      <c r="U651" s="106"/>
      <c r="V651" s="106"/>
      <c r="W651" s="106"/>
      <c r="X651" s="106"/>
      <c r="Y651" s="106"/>
      <c r="Z651" s="106"/>
    </row>
    <row r="652" spans="1:26" ht="48">
      <c r="A652" s="756"/>
      <c r="B652" s="122"/>
      <c r="C652" s="235" t="s">
        <v>1587</v>
      </c>
      <c r="D652" s="696">
        <v>2</v>
      </c>
      <c r="E652" s="124" t="s">
        <v>877</v>
      </c>
      <c r="F652" s="475" t="s">
        <v>1588</v>
      </c>
      <c r="G652" s="127"/>
      <c r="H652" s="105"/>
      <c r="I652" s="688"/>
      <c r="J652" s="105"/>
      <c r="K652" s="105"/>
      <c r="L652" s="105"/>
      <c r="M652" s="319"/>
      <c r="N652" s="319"/>
      <c r="O652" s="319"/>
      <c r="P652" s="319"/>
      <c r="Q652" s="319"/>
      <c r="R652" s="106"/>
      <c r="S652" s="106"/>
      <c r="T652" s="106"/>
      <c r="U652" s="106"/>
      <c r="V652" s="106"/>
      <c r="W652" s="106"/>
      <c r="X652" s="106"/>
      <c r="Y652" s="106"/>
      <c r="Z652" s="106"/>
    </row>
    <row r="653" spans="1:26" ht="34">
      <c r="A653" s="756" t="s">
        <v>1589</v>
      </c>
      <c r="B653" s="122" t="s">
        <v>1590</v>
      </c>
      <c r="C653" s="475" t="s">
        <v>1591</v>
      </c>
      <c r="D653" s="696">
        <v>2</v>
      </c>
      <c r="E653" s="370" t="s">
        <v>877</v>
      </c>
      <c r="F653" s="475" t="s">
        <v>1592</v>
      </c>
      <c r="G653" s="127"/>
      <c r="H653" s="105"/>
      <c r="I653" s="688"/>
      <c r="J653" s="105"/>
      <c r="K653" s="105"/>
      <c r="L653" s="105"/>
      <c r="M653" s="319"/>
      <c r="N653" s="319"/>
      <c r="O653" s="319"/>
      <c r="P653" s="319"/>
      <c r="Q653" s="319"/>
      <c r="R653" s="106"/>
      <c r="S653" s="106"/>
      <c r="T653" s="106"/>
      <c r="U653" s="106"/>
      <c r="V653" s="106"/>
      <c r="W653" s="106"/>
      <c r="X653" s="106"/>
      <c r="Y653" s="106"/>
      <c r="Z653" s="106"/>
    </row>
    <row r="654" spans="1:26" ht="48">
      <c r="A654" s="756" t="s">
        <v>1593</v>
      </c>
      <c r="B654" s="122" t="s">
        <v>1594</v>
      </c>
      <c r="C654" s="475" t="s">
        <v>1595</v>
      </c>
      <c r="D654" s="696">
        <v>2</v>
      </c>
      <c r="E654" s="370" t="s">
        <v>599</v>
      </c>
      <c r="F654" s="475" t="s">
        <v>1596</v>
      </c>
      <c r="G654" s="127"/>
      <c r="H654" s="105"/>
      <c r="I654" s="688"/>
      <c r="J654" s="105"/>
      <c r="K654" s="105"/>
      <c r="L654" s="105"/>
      <c r="M654" s="319"/>
      <c r="N654" s="319"/>
      <c r="O654" s="319"/>
      <c r="P654" s="319"/>
      <c r="Q654" s="319"/>
      <c r="R654" s="106"/>
      <c r="S654" s="106"/>
      <c r="T654" s="106"/>
      <c r="U654" s="106"/>
      <c r="V654" s="106"/>
      <c r="W654" s="106"/>
      <c r="X654" s="106"/>
      <c r="Y654" s="106"/>
      <c r="Z654" s="106"/>
    </row>
    <row r="655" spans="1:26">
      <c r="A655" s="695" t="s">
        <v>269</v>
      </c>
      <c r="B655" s="1606" t="s">
        <v>175</v>
      </c>
      <c r="C655" s="1570"/>
      <c r="D655" s="1570"/>
      <c r="E655" s="1570"/>
      <c r="F655" s="1570"/>
      <c r="G655" s="1573"/>
      <c r="H655" s="617"/>
      <c r="I655" s="688">
        <f>SUM(D656:D671)</f>
        <v>32</v>
      </c>
      <c r="J655" s="105">
        <f>COUNT(D656:D671)*2</f>
        <v>32</v>
      </c>
      <c r="K655" s="105"/>
      <c r="L655" s="105"/>
      <c r="M655" s="319"/>
      <c r="N655" s="319"/>
      <c r="O655" s="319"/>
      <c r="P655" s="319"/>
      <c r="Q655" s="319"/>
      <c r="R655" s="106"/>
      <c r="S655" s="106"/>
      <c r="T655" s="106"/>
      <c r="U655" s="106"/>
      <c r="V655" s="106"/>
      <c r="W655" s="106"/>
      <c r="X655" s="106"/>
      <c r="Y655" s="106"/>
      <c r="Z655" s="106"/>
    </row>
    <row r="656" spans="1:26" ht="34">
      <c r="A656" s="695" t="s">
        <v>2516</v>
      </c>
      <c r="B656" s="235" t="s">
        <v>1598</v>
      </c>
      <c r="C656" s="150" t="s">
        <v>1599</v>
      </c>
      <c r="D656" s="696">
        <v>2</v>
      </c>
      <c r="E656" s="124" t="s">
        <v>877</v>
      </c>
      <c r="F656" s="150" t="s">
        <v>4008</v>
      </c>
      <c r="G656" s="127"/>
      <c r="H656" s="105"/>
      <c r="I656" s="688"/>
      <c r="J656" s="105"/>
      <c r="K656" s="105"/>
      <c r="L656" s="105"/>
      <c r="M656" s="319"/>
      <c r="N656" s="319"/>
      <c r="O656" s="319"/>
      <c r="P656" s="319"/>
      <c r="Q656" s="319"/>
      <c r="R656" s="319"/>
      <c r="S656" s="319"/>
      <c r="T656" s="319"/>
      <c r="U656" s="319"/>
      <c r="V656" s="319"/>
      <c r="W656" s="319"/>
      <c r="X656" s="319"/>
      <c r="Y656" s="319"/>
      <c r="Z656" s="319"/>
    </row>
    <row r="657" spans="1:26" ht="16">
      <c r="A657" s="695"/>
      <c r="B657" s="235"/>
      <c r="C657" s="150" t="s">
        <v>1600</v>
      </c>
      <c r="D657" s="696">
        <v>2</v>
      </c>
      <c r="E657" s="124" t="s">
        <v>504</v>
      </c>
      <c r="F657" s="150" t="s">
        <v>4009</v>
      </c>
      <c r="G657" s="127"/>
      <c r="H657" s="105"/>
      <c r="I657" s="688"/>
      <c r="J657" s="105"/>
      <c r="K657" s="105"/>
      <c r="L657" s="105"/>
      <c r="M657" s="319"/>
      <c r="N657" s="319"/>
      <c r="O657" s="319"/>
      <c r="P657" s="319"/>
      <c r="Q657" s="319"/>
      <c r="R657" s="319"/>
      <c r="S657" s="319"/>
      <c r="T657" s="319"/>
      <c r="U657" s="319"/>
      <c r="V657" s="319"/>
      <c r="W657" s="319"/>
      <c r="X657" s="319"/>
      <c r="Y657" s="319"/>
      <c r="Z657" s="319"/>
    </row>
    <row r="658" spans="1:26" ht="64">
      <c r="A658" s="695"/>
      <c r="B658" s="235"/>
      <c r="C658" s="123" t="s">
        <v>1601</v>
      </c>
      <c r="D658" s="696">
        <v>2</v>
      </c>
      <c r="E658" s="124" t="s">
        <v>469</v>
      </c>
      <c r="F658" s="150" t="s">
        <v>4010</v>
      </c>
      <c r="G658" s="127"/>
      <c r="H658" s="105"/>
      <c r="I658" s="688"/>
      <c r="J658" s="105"/>
      <c r="K658" s="105"/>
      <c r="L658" s="105"/>
      <c r="M658" s="319"/>
      <c r="N658" s="319"/>
      <c r="O658" s="319"/>
      <c r="P658" s="319"/>
      <c r="Q658" s="319"/>
      <c r="R658" s="319"/>
      <c r="S658" s="319"/>
      <c r="T658" s="319"/>
      <c r="U658" s="319"/>
      <c r="V658" s="319"/>
      <c r="W658" s="319"/>
      <c r="X658" s="319"/>
      <c r="Y658" s="319"/>
      <c r="Z658" s="319"/>
    </row>
    <row r="659" spans="1:26" ht="48">
      <c r="A659" s="695" t="s">
        <v>2518</v>
      </c>
      <c r="B659" s="235" t="s">
        <v>1604</v>
      </c>
      <c r="C659" s="150" t="s">
        <v>4011</v>
      </c>
      <c r="D659" s="696">
        <v>2</v>
      </c>
      <c r="E659" s="124" t="s">
        <v>877</v>
      </c>
      <c r="F659" s="150" t="s">
        <v>4012</v>
      </c>
      <c r="G659" s="127"/>
      <c r="H659" s="105"/>
      <c r="I659" s="688"/>
      <c r="J659" s="105"/>
      <c r="K659" s="105"/>
      <c r="L659" s="105"/>
      <c r="M659" s="319"/>
      <c r="N659" s="319"/>
      <c r="O659" s="319"/>
      <c r="P659" s="319"/>
      <c r="Q659" s="319"/>
      <c r="R659" s="319"/>
      <c r="S659" s="319"/>
      <c r="T659" s="319"/>
      <c r="U659" s="319"/>
      <c r="V659" s="319"/>
      <c r="W659" s="319"/>
      <c r="X659" s="319"/>
      <c r="Y659" s="319"/>
      <c r="Z659" s="319"/>
    </row>
    <row r="660" spans="1:26" ht="64">
      <c r="A660" s="695"/>
      <c r="B660" s="235"/>
      <c r="C660" s="150" t="s">
        <v>4013</v>
      </c>
      <c r="D660" s="696">
        <v>2</v>
      </c>
      <c r="E660" s="124" t="s">
        <v>877</v>
      </c>
      <c r="F660" s="150" t="s">
        <v>4014</v>
      </c>
      <c r="G660" s="127"/>
      <c r="H660" s="105"/>
      <c r="I660" s="688"/>
      <c r="J660" s="105"/>
      <c r="K660" s="105"/>
      <c r="L660" s="105"/>
      <c r="M660" s="319"/>
      <c r="N660" s="319"/>
      <c r="O660" s="319"/>
      <c r="P660" s="319"/>
      <c r="Q660" s="319"/>
      <c r="R660" s="319"/>
      <c r="S660" s="319"/>
      <c r="T660" s="319"/>
      <c r="U660" s="319"/>
      <c r="V660" s="319"/>
      <c r="W660" s="319"/>
      <c r="X660" s="319"/>
      <c r="Y660" s="319"/>
      <c r="Z660" s="319"/>
    </row>
    <row r="661" spans="1:26" ht="32">
      <c r="A661" s="695"/>
      <c r="B661" s="235"/>
      <c r="C661" s="150" t="s">
        <v>4015</v>
      </c>
      <c r="D661" s="696">
        <v>2</v>
      </c>
      <c r="E661" s="124" t="s">
        <v>877</v>
      </c>
      <c r="F661" s="150" t="s">
        <v>4016</v>
      </c>
      <c r="G661" s="127"/>
      <c r="H661" s="105"/>
      <c r="I661" s="688"/>
      <c r="J661" s="105"/>
      <c r="K661" s="105"/>
      <c r="L661" s="105"/>
      <c r="M661" s="319"/>
      <c r="N661" s="319"/>
      <c r="O661" s="319"/>
      <c r="P661" s="319"/>
      <c r="Q661" s="319"/>
      <c r="R661" s="319"/>
      <c r="S661" s="319"/>
      <c r="T661" s="319"/>
      <c r="U661" s="319"/>
      <c r="V661" s="319"/>
      <c r="W661" s="319"/>
      <c r="X661" s="319"/>
      <c r="Y661" s="319"/>
      <c r="Z661" s="319"/>
    </row>
    <row r="662" spans="1:26" ht="64">
      <c r="A662" s="695"/>
      <c r="B662" s="235"/>
      <c r="C662" s="150" t="s">
        <v>4017</v>
      </c>
      <c r="D662" s="696">
        <v>2</v>
      </c>
      <c r="E662" s="124" t="s">
        <v>1189</v>
      </c>
      <c r="F662" s="150" t="s">
        <v>4018</v>
      </c>
      <c r="G662" s="127"/>
      <c r="H662" s="105"/>
      <c r="I662" s="688"/>
      <c r="J662" s="105"/>
      <c r="K662" s="105"/>
      <c r="L662" s="105"/>
      <c r="M662" s="319"/>
      <c r="N662" s="319"/>
      <c r="O662" s="319"/>
      <c r="P662" s="319"/>
      <c r="Q662" s="319"/>
      <c r="R662" s="319"/>
      <c r="S662" s="319"/>
      <c r="T662" s="319"/>
      <c r="U662" s="319"/>
      <c r="V662" s="319"/>
      <c r="W662" s="319"/>
      <c r="X662" s="319"/>
      <c r="Y662" s="319"/>
      <c r="Z662" s="319"/>
    </row>
    <row r="663" spans="1:26" ht="96">
      <c r="A663" s="695"/>
      <c r="B663" s="235"/>
      <c r="C663" s="150" t="s">
        <v>4019</v>
      </c>
      <c r="D663" s="696">
        <v>2</v>
      </c>
      <c r="E663" s="124" t="s">
        <v>4020</v>
      </c>
      <c r="F663" s="150" t="s">
        <v>4021</v>
      </c>
      <c r="G663" s="127"/>
      <c r="H663" s="105"/>
      <c r="I663" s="688"/>
      <c r="J663" s="105"/>
      <c r="K663" s="105"/>
      <c r="L663" s="105"/>
      <c r="M663" s="319"/>
      <c r="N663" s="319"/>
      <c r="O663" s="319"/>
      <c r="P663" s="319"/>
      <c r="Q663" s="319"/>
      <c r="R663" s="319"/>
      <c r="S663" s="319"/>
      <c r="T663" s="319"/>
      <c r="U663" s="319"/>
      <c r="V663" s="319"/>
      <c r="W663" s="319"/>
      <c r="X663" s="319"/>
      <c r="Y663" s="319"/>
      <c r="Z663" s="319"/>
    </row>
    <row r="664" spans="1:26" ht="80">
      <c r="A664" s="695"/>
      <c r="B664" s="235"/>
      <c r="C664" s="150" t="s">
        <v>4022</v>
      </c>
      <c r="D664" s="696">
        <v>2</v>
      </c>
      <c r="E664" s="124" t="s">
        <v>877</v>
      </c>
      <c r="F664" s="150" t="s">
        <v>4023</v>
      </c>
      <c r="G664" s="127"/>
      <c r="H664" s="105"/>
      <c r="I664" s="688"/>
      <c r="J664" s="105"/>
      <c r="K664" s="105"/>
      <c r="L664" s="105"/>
      <c r="M664" s="319"/>
      <c r="N664" s="319"/>
      <c r="O664" s="319"/>
      <c r="P664" s="319"/>
      <c r="Q664" s="319"/>
      <c r="R664" s="319"/>
      <c r="S664" s="319"/>
      <c r="T664" s="319"/>
      <c r="U664" s="319"/>
      <c r="V664" s="319"/>
      <c r="W664" s="319"/>
      <c r="X664" s="319"/>
      <c r="Y664" s="319"/>
      <c r="Z664" s="319"/>
    </row>
    <row r="665" spans="1:26" ht="32">
      <c r="A665" s="695"/>
      <c r="B665" s="235"/>
      <c r="C665" s="150" t="s">
        <v>4024</v>
      </c>
      <c r="D665" s="696">
        <v>2</v>
      </c>
      <c r="E665" s="124" t="s">
        <v>877</v>
      </c>
      <c r="F665" s="150" t="s">
        <v>4025</v>
      </c>
      <c r="G665" s="127"/>
      <c r="H665" s="105"/>
      <c r="I665" s="688"/>
      <c r="J665" s="105"/>
      <c r="K665" s="105"/>
      <c r="L665" s="105"/>
      <c r="M665" s="319"/>
      <c r="N665" s="319"/>
      <c r="O665" s="319"/>
      <c r="P665" s="319"/>
      <c r="Q665" s="319"/>
      <c r="R665" s="319"/>
      <c r="S665" s="319"/>
      <c r="T665" s="319"/>
      <c r="U665" s="319"/>
      <c r="V665" s="319"/>
      <c r="W665" s="319"/>
      <c r="X665" s="319"/>
      <c r="Y665" s="319"/>
      <c r="Z665" s="319"/>
    </row>
    <row r="666" spans="1:26" ht="80">
      <c r="A666" s="695"/>
      <c r="B666" s="235"/>
      <c r="C666" s="150" t="s">
        <v>4026</v>
      </c>
      <c r="D666" s="696">
        <v>2</v>
      </c>
      <c r="E666" s="124" t="s">
        <v>877</v>
      </c>
      <c r="F666" s="150" t="s">
        <v>4027</v>
      </c>
      <c r="G666" s="127"/>
      <c r="H666" s="105"/>
      <c r="I666" s="688"/>
      <c r="J666" s="105"/>
      <c r="K666" s="105"/>
      <c r="L666" s="105"/>
      <c r="M666" s="319"/>
      <c r="N666" s="319"/>
      <c r="O666" s="319"/>
      <c r="P666" s="319"/>
      <c r="Q666" s="319"/>
      <c r="R666" s="319"/>
      <c r="S666" s="319"/>
      <c r="T666" s="319"/>
      <c r="U666" s="319"/>
      <c r="V666" s="319"/>
      <c r="W666" s="319"/>
      <c r="X666" s="319"/>
      <c r="Y666" s="319"/>
      <c r="Z666" s="319"/>
    </row>
    <row r="667" spans="1:26" ht="64">
      <c r="A667" s="695"/>
      <c r="B667" s="235"/>
      <c r="C667" s="150" t="s">
        <v>4028</v>
      </c>
      <c r="D667" s="696">
        <v>2</v>
      </c>
      <c r="E667" s="124" t="s">
        <v>877</v>
      </c>
      <c r="F667" s="150" t="s">
        <v>4029</v>
      </c>
      <c r="G667" s="127"/>
      <c r="H667" s="105"/>
      <c r="I667" s="688"/>
      <c r="J667" s="105"/>
      <c r="K667" s="105"/>
      <c r="L667" s="105"/>
      <c r="M667" s="319"/>
      <c r="N667" s="319"/>
      <c r="O667" s="319"/>
      <c r="P667" s="319"/>
      <c r="Q667" s="319"/>
      <c r="R667" s="319"/>
      <c r="S667" s="319"/>
      <c r="T667" s="319"/>
      <c r="U667" s="319"/>
      <c r="V667" s="319"/>
      <c r="W667" s="319"/>
      <c r="X667" s="319"/>
      <c r="Y667" s="319"/>
      <c r="Z667" s="319"/>
    </row>
    <row r="668" spans="1:26" ht="96">
      <c r="A668" s="695"/>
      <c r="B668" s="235"/>
      <c r="C668" s="150" t="s">
        <v>4030</v>
      </c>
      <c r="D668" s="696">
        <v>2</v>
      </c>
      <c r="E668" s="124" t="s">
        <v>877</v>
      </c>
      <c r="F668" s="150" t="s">
        <v>4031</v>
      </c>
      <c r="G668" s="127"/>
      <c r="H668" s="105"/>
      <c r="I668" s="688"/>
      <c r="J668" s="105"/>
      <c r="K668" s="105"/>
      <c r="L668" s="105"/>
      <c r="M668" s="319"/>
      <c r="N668" s="319"/>
      <c r="O668" s="319"/>
      <c r="P668" s="319"/>
      <c r="Q668" s="319"/>
      <c r="R668" s="319"/>
      <c r="S668" s="319"/>
      <c r="T668" s="319"/>
      <c r="U668" s="319"/>
      <c r="V668" s="319"/>
      <c r="W668" s="319"/>
      <c r="X668" s="319"/>
      <c r="Y668" s="319"/>
      <c r="Z668" s="319"/>
    </row>
    <row r="669" spans="1:26" ht="32">
      <c r="A669" s="695"/>
      <c r="B669" s="235"/>
      <c r="C669" s="150" t="s">
        <v>4032</v>
      </c>
      <c r="D669" s="696">
        <v>2</v>
      </c>
      <c r="E669" s="124" t="s">
        <v>877</v>
      </c>
      <c r="F669" s="150" t="s">
        <v>4033</v>
      </c>
      <c r="G669" s="127"/>
      <c r="H669" s="105"/>
      <c r="I669" s="688"/>
      <c r="J669" s="105"/>
      <c r="K669" s="105"/>
      <c r="L669" s="105"/>
      <c r="M669" s="319"/>
      <c r="N669" s="319"/>
      <c r="O669" s="319"/>
      <c r="P669" s="319"/>
      <c r="Q669" s="319"/>
      <c r="R669" s="319"/>
      <c r="S669" s="319"/>
      <c r="T669" s="319"/>
      <c r="U669" s="319"/>
      <c r="V669" s="319"/>
      <c r="W669" s="319"/>
      <c r="X669" s="319"/>
      <c r="Y669" s="319"/>
      <c r="Z669" s="319"/>
    </row>
    <row r="670" spans="1:26" ht="64">
      <c r="A670" s="695"/>
      <c r="B670" s="235"/>
      <c r="C670" s="150" t="s">
        <v>4034</v>
      </c>
      <c r="D670" s="696">
        <v>2</v>
      </c>
      <c r="E670" s="124" t="s">
        <v>877</v>
      </c>
      <c r="F670" s="150" t="s">
        <v>4035</v>
      </c>
      <c r="G670" s="127"/>
      <c r="H670" s="105"/>
      <c r="I670" s="688"/>
      <c r="J670" s="105"/>
      <c r="K670" s="105"/>
      <c r="L670" s="105"/>
      <c r="M670" s="319"/>
      <c r="N670" s="319"/>
      <c r="O670" s="319"/>
      <c r="P670" s="319"/>
      <c r="Q670" s="319"/>
      <c r="R670" s="319"/>
      <c r="S670" s="319"/>
      <c r="T670" s="319"/>
      <c r="U670" s="319"/>
      <c r="V670" s="319"/>
      <c r="W670" s="319"/>
      <c r="X670" s="319"/>
      <c r="Y670" s="319"/>
      <c r="Z670" s="319"/>
    </row>
    <row r="671" spans="1:26" ht="34">
      <c r="A671" s="695" t="s">
        <v>2532</v>
      </c>
      <c r="B671" s="235" t="s">
        <v>1619</v>
      </c>
      <c r="C671" s="123" t="s">
        <v>3129</v>
      </c>
      <c r="D671" s="696">
        <v>2</v>
      </c>
      <c r="E671" s="124" t="s">
        <v>599</v>
      </c>
      <c r="F671" s="150"/>
      <c r="G671" s="127"/>
      <c r="H671" s="105"/>
      <c r="I671" s="688"/>
      <c r="J671" s="105"/>
      <c r="K671" s="105"/>
      <c r="L671" s="105"/>
      <c r="M671" s="319"/>
      <c r="N671" s="319"/>
      <c r="O671" s="319"/>
      <c r="P671" s="319"/>
      <c r="Q671" s="319"/>
      <c r="R671" s="319"/>
      <c r="S671" s="319"/>
      <c r="T671" s="319"/>
      <c r="U671" s="319"/>
      <c r="V671" s="319"/>
      <c r="W671" s="319"/>
      <c r="X671" s="319"/>
      <c r="Y671" s="319"/>
      <c r="Z671" s="319"/>
    </row>
    <row r="672" spans="1:26" ht="47.25" hidden="1" customHeight="1">
      <c r="A672" s="310" t="s">
        <v>2533</v>
      </c>
      <c r="B672" s="525" t="s">
        <v>1622</v>
      </c>
      <c r="C672" s="757"/>
      <c r="D672" s="757"/>
      <c r="E672" s="757"/>
      <c r="F672" s="757"/>
      <c r="G672" s="218"/>
      <c r="H672" s="688"/>
      <c r="I672" s="688"/>
      <c r="J672" s="105"/>
      <c r="K672" s="105"/>
      <c r="L672" s="105"/>
      <c r="M672" s="319"/>
      <c r="N672" s="319"/>
      <c r="O672" s="319"/>
      <c r="P672" s="319"/>
      <c r="Q672" s="319"/>
      <c r="R672" s="319"/>
      <c r="S672" s="319"/>
      <c r="T672" s="319"/>
      <c r="U672" s="319"/>
      <c r="V672" s="319"/>
      <c r="W672" s="319"/>
      <c r="X672" s="319"/>
      <c r="Y672" s="319"/>
      <c r="Z672" s="319"/>
    </row>
    <row r="673" spans="1:26">
      <c r="A673" s="695" t="s">
        <v>2534</v>
      </c>
      <c r="B673" s="1606" t="s">
        <v>177</v>
      </c>
      <c r="C673" s="1570"/>
      <c r="D673" s="1570"/>
      <c r="E673" s="1570"/>
      <c r="F673" s="1570"/>
      <c r="G673" s="1573"/>
      <c r="H673" s="617"/>
      <c r="I673" s="688">
        <f>SUM(D674:D676)</f>
        <v>6</v>
      </c>
      <c r="J673" s="105">
        <f>COUNT(D674:D676)*2</f>
        <v>6</v>
      </c>
      <c r="K673" s="105"/>
      <c r="L673" s="105"/>
      <c r="M673" s="319"/>
      <c r="N673" s="319"/>
      <c r="O673" s="319"/>
      <c r="P673" s="319"/>
      <c r="Q673" s="319"/>
      <c r="R673" s="106"/>
      <c r="S673" s="106"/>
      <c r="T673" s="106"/>
      <c r="U673" s="106"/>
      <c r="V673" s="106"/>
      <c r="W673" s="106"/>
      <c r="X673" s="106"/>
      <c r="Y673" s="106"/>
      <c r="Z673" s="106"/>
    </row>
    <row r="674" spans="1:26" ht="32">
      <c r="A674" s="695" t="s">
        <v>2535</v>
      </c>
      <c r="B674" s="235" t="s">
        <v>1625</v>
      </c>
      <c r="C674" s="123" t="s">
        <v>1626</v>
      </c>
      <c r="D674" s="696">
        <v>2</v>
      </c>
      <c r="E674" s="124" t="s">
        <v>599</v>
      </c>
      <c r="F674" s="150" t="s">
        <v>4036</v>
      </c>
      <c r="G674" s="127"/>
      <c r="H674" s="105"/>
      <c r="I674" s="688"/>
      <c r="J674" s="105"/>
      <c r="K674" s="105"/>
      <c r="L674" s="105"/>
      <c r="M674" s="319"/>
      <c r="N674" s="319"/>
      <c r="O674" s="319"/>
      <c r="P674" s="319"/>
      <c r="Q674" s="319"/>
      <c r="R674" s="106"/>
      <c r="S674" s="106"/>
      <c r="T674" s="106"/>
      <c r="U674" s="106"/>
      <c r="V674" s="106"/>
      <c r="W674" s="106"/>
      <c r="X674" s="106"/>
      <c r="Y674" s="106"/>
      <c r="Z674" s="106"/>
    </row>
    <row r="675" spans="1:26" ht="48">
      <c r="A675" s="695" t="s">
        <v>2536</v>
      </c>
      <c r="B675" s="235" t="s">
        <v>1628</v>
      </c>
      <c r="C675" s="123" t="s">
        <v>1629</v>
      </c>
      <c r="D675" s="696">
        <v>2</v>
      </c>
      <c r="E675" s="124" t="s">
        <v>599</v>
      </c>
      <c r="F675" s="150" t="s">
        <v>4037</v>
      </c>
      <c r="G675" s="127"/>
      <c r="H675" s="105"/>
      <c r="I675" s="688"/>
      <c r="J675" s="105"/>
      <c r="K675" s="105"/>
      <c r="L675" s="105"/>
      <c r="M675" s="319"/>
      <c r="N675" s="319"/>
      <c r="O675" s="319"/>
      <c r="P675" s="319"/>
      <c r="Q675" s="319"/>
      <c r="R675" s="106"/>
      <c r="S675" s="106"/>
      <c r="T675" s="106"/>
      <c r="U675" s="106"/>
      <c r="V675" s="106"/>
      <c r="W675" s="106"/>
      <c r="X675" s="106"/>
      <c r="Y675" s="106"/>
      <c r="Z675" s="106"/>
    </row>
    <row r="676" spans="1:26" ht="34">
      <c r="A676" s="695" t="s">
        <v>1630</v>
      </c>
      <c r="B676" s="235" t="s">
        <v>1631</v>
      </c>
      <c r="C676" s="150" t="s">
        <v>4038</v>
      </c>
      <c r="D676" s="696">
        <v>2</v>
      </c>
      <c r="E676" s="124" t="s">
        <v>599</v>
      </c>
      <c r="F676" s="150" t="s">
        <v>4039</v>
      </c>
      <c r="G676" s="127"/>
      <c r="H676" s="105"/>
      <c r="I676" s="688"/>
      <c r="J676" s="105"/>
      <c r="K676" s="105"/>
      <c r="L676" s="105"/>
      <c r="M676" s="319"/>
      <c r="N676" s="319"/>
      <c r="O676" s="319"/>
      <c r="P676" s="319"/>
      <c r="Q676" s="319"/>
      <c r="R676" s="106"/>
      <c r="S676" s="106"/>
      <c r="T676" s="106"/>
      <c r="U676" s="106"/>
      <c r="V676" s="106"/>
      <c r="W676" s="106"/>
      <c r="X676" s="106"/>
      <c r="Y676" s="106"/>
      <c r="Z676" s="106"/>
    </row>
    <row r="677" spans="1:26" ht="19">
      <c r="A677" s="695" t="s">
        <v>271</v>
      </c>
      <c r="B677" s="1606" t="s">
        <v>1633</v>
      </c>
      <c r="C677" s="1570"/>
      <c r="D677" s="1570"/>
      <c r="E677" s="1570"/>
      <c r="F677" s="1570"/>
      <c r="G677" s="1573"/>
      <c r="H677" s="758"/>
      <c r="I677" s="688">
        <f>SUM(D681:D682)</f>
        <v>4</v>
      </c>
      <c r="J677" s="105">
        <f>COUNT(D681:D682)*2</f>
        <v>4</v>
      </c>
      <c r="K677" s="105"/>
      <c r="L677" s="105"/>
      <c r="M677" s="319"/>
      <c r="N677" s="319"/>
      <c r="O677" s="319"/>
      <c r="P677" s="319"/>
      <c r="Q677" s="319"/>
      <c r="R677" s="106"/>
      <c r="S677" s="106"/>
      <c r="T677" s="106"/>
      <c r="U677" s="106"/>
      <c r="V677" s="106"/>
      <c r="W677" s="106"/>
      <c r="X677" s="106"/>
      <c r="Y677" s="106"/>
      <c r="Z677" s="106"/>
    </row>
    <row r="678" spans="1:26" ht="15" hidden="1" customHeight="1">
      <c r="A678" s="349" t="s">
        <v>1634</v>
      </c>
      <c r="B678" s="179" t="s">
        <v>1635</v>
      </c>
      <c r="C678" s="123"/>
      <c r="D678" s="162"/>
      <c r="E678" s="141"/>
      <c r="F678" s="245"/>
      <c r="G678" s="113"/>
      <c r="H678" s="105"/>
      <c r="I678" s="105"/>
      <c r="J678" s="105"/>
      <c r="K678" s="105"/>
      <c r="L678" s="105"/>
      <c r="M678" s="106"/>
      <c r="N678" s="106"/>
      <c r="O678" s="106"/>
      <c r="P678" s="106"/>
      <c r="Q678" s="106"/>
      <c r="R678" s="106"/>
      <c r="S678" s="106"/>
      <c r="T678" s="106"/>
      <c r="U678" s="106"/>
      <c r="V678" s="106"/>
      <c r="W678" s="106"/>
      <c r="X678" s="106"/>
      <c r="Y678" s="106"/>
      <c r="Z678" s="106"/>
    </row>
    <row r="679" spans="1:26" ht="15" hidden="1" customHeight="1">
      <c r="A679" s="349" t="s">
        <v>1638</v>
      </c>
      <c r="B679" s="179" t="s">
        <v>1639</v>
      </c>
      <c r="C679" s="123"/>
      <c r="D679" s="162"/>
      <c r="E679" s="141"/>
      <c r="F679" s="245"/>
      <c r="G679" s="127"/>
      <c r="H679" s="688"/>
      <c r="I679" s="688"/>
      <c r="J679" s="105"/>
      <c r="K679" s="105"/>
      <c r="L679" s="105"/>
      <c r="M679" s="106"/>
      <c r="N679" s="106"/>
      <c r="O679" s="106"/>
      <c r="P679" s="106"/>
      <c r="Q679" s="106"/>
      <c r="R679" s="106"/>
      <c r="S679" s="106"/>
      <c r="T679" s="106"/>
      <c r="U679" s="106"/>
      <c r="V679" s="106"/>
      <c r="W679" s="106"/>
      <c r="X679" s="106"/>
      <c r="Y679" s="106"/>
      <c r="Z679" s="106"/>
    </row>
    <row r="680" spans="1:26" ht="30" hidden="1" customHeight="1">
      <c r="A680" s="349" t="s">
        <v>1642</v>
      </c>
      <c r="B680" s="179" t="s">
        <v>1643</v>
      </c>
      <c r="C680" s="123"/>
      <c r="D680" s="162"/>
      <c r="E680" s="141"/>
      <c r="F680" s="245"/>
      <c r="G680" s="127"/>
      <c r="H680" s="688"/>
      <c r="I680" s="688"/>
      <c r="J680" s="105"/>
      <c r="K680" s="105"/>
      <c r="L680" s="105"/>
      <c r="M680" s="106"/>
      <c r="N680" s="106"/>
      <c r="O680" s="106"/>
      <c r="P680" s="106"/>
      <c r="Q680" s="106"/>
      <c r="R680" s="106"/>
      <c r="S680" s="106"/>
      <c r="T680" s="106"/>
      <c r="U680" s="106"/>
      <c r="V680" s="106"/>
      <c r="W680" s="106"/>
      <c r="X680" s="106"/>
      <c r="Y680" s="106"/>
      <c r="Z680" s="106"/>
    </row>
    <row r="681" spans="1:26" ht="48">
      <c r="A681" s="695" t="s">
        <v>1646</v>
      </c>
      <c r="B681" s="123" t="s">
        <v>1647</v>
      </c>
      <c r="C681" s="123" t="s">
        <v>4040</v>
      </c>
      <c r="D681" s="696">
        <v>2</v>
      </c>
      <c r="E681" s="124" t="s">
        <v>599</v>
      </c>
      <c r="F681" s="123" t="s">
        <v>4041</v>
      </c>
      <c r="G681" s="127"/>
      <c r="H681" s="105"/>
      <c r="I681" s="688"/>
      <c r="J681" s="105"/>
      <c r="K681" s="105"/>
      <c r="L681" s="105"/>
      <c r="M681" s="319"/>
      <c r="N681" s="319"/>
      <c r="O681" s="319"/>
      <c r="P681" s="319"/>
      <c r="Q681" s="319"/>
      <c r="R681" s="106"/>
      <c r="S681" s="106"/>
      <c r="T681" s="106"/>
      <c r="U681" s="106"/>
      <c r="V681" s="106"/>
      <c r="W681" s="106"/>
      <c r="X681" s="106"/>
      <c r="Y681" s="106"/>
      <c r="Z681" s="106"/>
    </row>
    <row r="682" spans="1:26" ht="48">
      <c r="A682" s="695" t="s">
        <v>1650</v>
      </c>
      <c r="B682" s="123" t="s">
        <v>1651</v>
      </c>
      <c r="C682" s="123" t="s">
        <v>1652</v>
      </c>
      <c r="D682" s="696">
        <v>2</v>
      </c>
      <c r="E682" s="124" t="s">
        <v>599</v>
      </c>
      <c r="F682" s="123" t="s">
        <v>1653</v>
      </c>
      <c r="G682" s="127"/>
      <c r="H682" s="105"/>
      <c r="I682" s="688"/>
      <c r="J682" s="105"/>
      <c r="K682" s="105"/>
      <c r="L682" s="105"/>
      <c r="M682" s="319"/>
      <c r="N682" s="319"/>
      <c r="O682" s="319"/>
      <c r="P682" s="319"/>
      <c r="Q682" s="319"/>
      <c r="R682" s="106"/>
      <c r="S682" s="106"/>
      <c r="T682" s="106"/>
      <c r="U682" s="106"/>
      <c r="V682" s="106"/>
      <c r="W682" s="106"/>
      <c r="X682" s="106"/>
      <c r="Y682" s="106"/>
      <c r="Z682" s="106"/>
    </row>
    <row r="683" spans="1:26" ht="30" hidden="1" customHeight="1">
      <c r="A683" s="378" t="s">
        <v>1654</v>
      </c>
      <c r="B683" s="179" t="s">
        <v>1655</v>
      </c>
      <c r="C683" s="123"/>
      <c r="D683" s="162"/>
      <c r="E683" s="141"/>
      <c r="F683" s="245"/>
      <c r="G683" s="127"/>
      <c r="H683" s="688"/>
      <c r="I683" s="688"/>
      <c r="J683" s="105"/>
      <c r="K683" s="105"/>
      <c r="L683" s="105"/>
      <c r="M683" s="106"/>
      <c r="N683" s="106"/>
      <c r="O683" s="106"/>
      <c r="P683" s="106"/>
      <c r="Q683" s="106"/>
      <c r="R683" s="106"/>
      <c r="S683" s="106"/>
      <c r="T683" s="106"/>
      <c r="U683" s="106"/>
      <c r="V683" s="106"/>
      <c r="W683" s="106"/>
      <c r="X683" s="106"/>
      <c r="Y683" s="106"/>
      <c r="Z683" s="106"/>
    </row>
    <row r="684" spans="1:26" ht="30" hidden="1" customHeight="1">
      <c r="A684" s="378" t="s">
        <v>1656</v>
      </c>
      <c r="B684" s="179" t="s">
        <v>1657</v>
      </c>
      <c r="C684" s="123"/>
      <c r="D684" s="162"/>
      <c r="E684" s="141"/>
      <c r="F684" s="245"/>
      <c r="G684" s="127"/>
      <c r="H684" s="688"/>
      <c r="I684" s="688"/>
      <c r="J684" s="105"/>
      <c r="K684" s="105"/>
      <c r="L684" s="105"/>
      <c r="M684" s="106"/>
      <c r="N684" s="106"/>
      <c r="O684" s="106"/>
      <c r="P684" s="106"/>
      <c r="Q684" s="106"/>
      <c r="R684" s="106"/>
      <c r="S684" s="106"/>
      <c r="T684" s="106"/>
      <c r="U684" s="106"/>
      <c r="V684" s="106"/>
      <c r="W684" s="106"/>
      <c r="X684" s="106"/>
      <c r="Y684" s="106"/>
      <c r="Z684" s="106"/>
    </row>
    <row r="685" spans="1:26">
      <c r="A685" s="695" t="s">
        <v>272</v>
      </c>
      <c r="B685" s="1606" t="s">
        <v>181</v>
      </c>
      <c r="C685" s="1570"/>
      <c r="D685" s="1570"/>
      <c r="E685" s="1570"/>
      <c r="F685" s="1570"/>
      <c r="G685" s="1573"/>
      <c r="H685" s="617"/>
      <c r="I685" s="688">
        <f>SUM(D686:D688)</f>
        <v>4</v>
      </c>
      <c r="J685" s="105">
        <f>COUNT(D686:D688)*2</f>
        <v>4</v>
      </c>
      <c r="K685" s="105"/>
      <c r="L685" s="105"/>
      <c r="M685" s="319"/>
      <c r="N685" s="319"/>
      <c r="O685" s="319"/>
      <c r="P685" s="319"/>
      <c r="Q685" s="319"/>
      <c r="R685" s="106"/>
      <c r="S685" s="106"/>
      <c r="T685" s="106"/>
      <c r="U685" s="106"/>
      <c r="V685" s="106"/>
      <c r="W685" s="106"/>
      <c r="X685" s="106"/>
      <c r="Y685" s="106"/>
      <c r="Z685" s="106"/>
    </row>
    <row r="686" spans="1:26" ht="34">
      <c r="A686" s="695" t="s">
        <v>2539</v>
      </c>
      <c r="B686" s="235" t="s">
        <v>1661</v>
      </c>
      <c r="C686" s="150" t="s">
        <v>4042</v>
      </c>
      <c r="D686" s="696">
        <v>2</v>
      </c>
      <c r="E686" s="124" t="s">
        <v>387</v>
      </c>
      <c r="F686" s="150" t="s">
        <v>1663</v>
      </c>
      <c r="G686" s="127"/>
      <c r="H686" s="105"/>
      <c r="I686" s="688"/>
      <c r="J686" s="105"/>
      <c r="K686" s="105"/>
      <c r="L686" s="105"/>
      <c r="M686" s="319"/>
      <c r="N686" s="319"/>
      <c r="O686" s="319"/>
      <c r="P686" s="319"/>
      <c r="Q686" s="319"/>
      <c r="R686" s="106"/>
      <c r="S686" s="106"/>
      <c r="T686" s="106"/>
      <c r="U686" s="106"/>
      <c r="V686" s="106"/>
      <c r="W686" s="106"/>
      <c r="X686" s="106"/>
      <c r="Y686" s="106"/>
      <c r="Z686" s="106"/>
    </row>
    <row r="687" spans="1:26" ht="31.5" hidden="1" customHeight="1">
      <c r="A687" s="310"/>
      <c r="B687" s="235"/>
      <c r="C687" s="150" t="s">
        <v>1664</v>
      </c>
      <c r="D687" s="141"/>
      <c r="E687" s="141" t="s">
        <v>387</v>
      </c>
      <c r="F687" s="150" t="s">
        <v>1665</v>
      </c>
      <c r="G687" s="218"/>
      <c r="H687" s="688"/>
      <c r="I687" s="688"/>
      <c r="J687" s="105"/>
      <c r="K687" s="105"/>
      <c r="L687" s="105"/>
      <c r="M687" s="106"/>
      <c r="N687" s="106"/>
      <c r="O687" s="106"/>
      <c r="P687" s="106"/>
      <c r="Q687" s="106"/>
      <c r="R687" s="106"/>
      <c r="S687" s="106"/>
      <c r="T687" s="106"/>
      <c r="U687" s="106"/>
      <c r="V687" s="106"/>
      <c r="W687" s="106"/>
      <c r="X687" s="106"/>
      <c r="Y687" s="106"/>
      <c r="Z687" s="106"/>
    </row>
    <row r="688" spans="1:26" ht="34">
      <c r="A688" s="695" t="s">
        <v>2540</v>
      </c>
      <c r="B688" s="235" t="s">
        <v>1667</v>
      </c>
      <c r="C688" s="150" t="s">
        <v>4043</v>
      </c>
      <c r="D688" s="696">
        <v>2</v>
      </c>
      <c r="E688" s="124" t="s">
        <v>599</v>
      </c>
      <c r="F688" s="150" t="s">
        <v>4044</v>
      </c>
      <c r="G688" s="127"/>
      <c r="H688" s="105"/>
      <c r="I688" s="688"/>
      <c r="J688" s="105"/>
      <c r="K688" s="105"/>
      <c r="L688" s="105"/>
      <c r="M688" s="319"/>
      <c r="N688" s="319"/>
      <c r="O688" s="319"/>
      <c r="P688" s="319"/>
      <c r="Q688" s="319"/>
      <c r="R688" s="106"/>
      <c r="S688" s="106"/>
      <c r="T688" s="106"/>
      <c r="U688" s="106"/>
      <c r="V688" s="106"/>
      <c r="W688" s="106"/>
      <c r="X688" s="106"/>
      <c r="Y688" s="106"/>
      <c r="Z688" s="106"/>
    </row>
    <row r="689" spans="1:26" ht="15" hidden="1" customHeight="1">
      <c r="A689" s="379" t="s">
        <v>1670</v>
      </c>
      <c r="B689" s="324" t="s">
        <v>183</v>
      </c>
      <c r="C689" s="325"/>
      <c r="D689" s="759"/>
      <c r="E689" s="759"/>
      <c r="F689" s="325"/>
      <c r="G689" s="325"/>
      <c r="H689" s="617"/>
      <c r="I689" s="688"/>
      <c r="J689" s="105"/>
      <c r="K689" s="105"/>
      <c r="L689" s="105"/>
      <c r="M689" s="106"/>
      <c r="N689" s="106"/>
      <c r="O689" s="106"/>
      <c r="P689" s="106"/>
      <c r="Q689" s="106"/>
      <c r="R689" s="106"/>
      <c r="S689" s="106"/>
      <c r="T689" s="106"/>
      <c r="U689" s="106"/>
      <c r="V689" s="106"/>
      <c r="W689" s="106"/>
      <c r="X689" s="106"/>
      <c r="Y689" s="106"/>
      <c r="Z689" s="106"/>
    </row>
    <row r="690" spans="1:26" ht="30" hidden="1" customHeight="1">
      <c r="A690" s="379" t="s">
        <v>1671</v>
      </c>
      <c r="B690" s="179" t="s">
        <v>1672</v>
      </c>
      <c r="C690" s="123"/>
      <c r="D690" s="179"/>
      <c r="E690" s="179"/>
      <c r="F690" s="179"/>
      <c r="G690" s="760"/>
      <c r="H690" s="761"/>
      <c r="I690" s="688"/>
      <c r="J690" s="105"/>
      <c r="K690" s="105"/>
      <c r="L690" s="105"/>
      <c r="M690" s="106"/>
      <c r="N690" s="106"/>
      <c r="O690" s="106"/>
      <c r="P690" s="106"/>
      <c r="Q690" s="106"/>
      <c r="R690" s="106"/>
      <c r="S690" s="106"/>
      <c r="T690" s="106"/>
      <c r="U690" s="106"/>
      <c r="V690" s="106"/>
      <c r="W690" s="106"/>
      <c r="X690" s="106"/>
      <c r="Y690" s="106"/>
      <c r="Z690" s="106"/>
    </row>
    <row r="691" spans="1:26" ht="45" hidden="1" customHeight="1">
      <c r="A691" s="379" t="s">
        <v>1673</v>
      </c>
      <c r="B691" s="179" t="s">
        <v>1674</v>
      </c>
      <c r="C691" s="123"/>
      <c r="D691" s="179"/>
      <c r="E691" s="179"/>
      <c r="F691" s="179"/>
      <c r="G691" s="760"/>
      <c r="H691" s="761"/>
      <c r="I691" s="688"/>
      <c r="J691" s="105"/>
      <c r="K691" s="105"/>
      <c r="L691" s="105"/>
      <c r="M691" s="106"/>
      <c r="N691" s="106"/>
      <c r="O691" s="106"/>
      <c r="P691" s="106"/>
      <c r="Q691" s="106"/>
      <c r="R691" s="106"/>
      <c r="S691" s="106"/>
      <c r="T691" s="106"/>
      <c r="U691" s="106"/>
      <c r="V691" s="106"/>
      <c r="W691" s="106"/>
      <c r="X691" s="106"/>
      <c r="Y691" s="106"/>
      <c r="Z691" s="106"/>
    </row>
    <row r="692" spans="1:26" ht="45" hidden="1" customHeight="1">
      <c r="A692" s="379" t="s">
        <v>1675</v>
      </c>
      <c r="B692" s="179" t="s">
        <v>1676</v>
      </c>
      <c r="C692" s="123"/>
      <c r="D692" s="179"/>
      <c r="E692" s="179"/>
      <c r="F692" s="179"/>
      <c r="G692" s="760"/>
      <c r="H692" s="761"/>
      <c r="I692" s="688"/>
      <c r="J692" s="105"/>
      <c r="K692" s="105"/>
      <c r="L692" s="105"/>
      <c r="M692" s="106"/>
      <c r="N692" s="106"/>
      <c r="O692" s="106"/>
      <c r="P692" s="106"/>
      <c r="Q692" s="106"/>
      <c r="R692" s="106"/>
      <c r="S692" s="106"/>
      <c r="T692" s="106"/>
      <c r="U692" s="106"/>
      <c r="V692" s="106"/>
      <c r="W692" s="106"/>
      <c r="X692" s="106"/>
      <c r="Y692" s="106"/>
      <c r="Z692" s="106"/>
    </row>
    <row r="693" spans="1:26" ht="45" hidden="1" customHeight="1">
      <c r="A693" s="379" t="s">
        <v>1677</v>
      </c>
      <c r="B693" s="179" t="s">
        <v>1678</v>
      </c>
      <c r="C693" s="123"/>
      <c r="D693" s="179"/>
      <c r="E693" s="179"/>
      <c r="F693" s="179"/>
      <c r="G693" s="760"/>
      <c r="H693" s="761"/>
      <c r="I693" s="688"/>
      <c r="J693" s="105"/>
      <c r="K693" s="105"/>
      <c r="L693" s="105"/>
      <c r="M693" s="106"/>
      <c r="N693" s="106"/>
      <c r="O693" s="106"/>
      <c r="P693" s="106"/>
      <c r="Q693" s="106"/>
      <c r="R693" s="106"/>
      <c r="S693" s="106"/>
      <c r="T693" s="106"/>
      <c r="U693" s="106"/>
      <c r="V693" s="106"/>
      <c r="W693" s="106"/>
      <c r="X693" s="106"/>
      <c r="Y693" s="106"/>
      <c r="Z693" s="106"/>
    </row>
    <row r="694" spans="1:26" ht="30" hidden="1" customHeight="1">
      <c r="A694" s="379" t="s">
        <v>1679</v>
      </c>
      <c r="B694" s="179" t="s">
        <v>1680</v>
      </c>
      <c r="C694" s="123"/>
      <c r="D694" s="179"/>
      <c r="E694" s="179"/>
      <c r="F694" s="179"/>
      <c r="G694" s="760"/>
      <c r="H694" s="761"/>
      <c r="I694" s="688"/>
      <c r="J694" s="105"/>
      <c r="K694" s="105"/>
      <c r="L694" s="105"/>
      <c r="M694" s="106"/>
      <c r="N694" s="106"/>
      <c r="O694" s="106"/>
      <c r="P694" s="106"/>
      <c r="Q694" s="106"/>
      <c r="R694" s="106"/>
      <c r="S694" s="106"/>
      <c r="T694" s="106"/>
      <c r="U694" s="106"/>
      <c r="V694" s="106"/>
      <c r="W694" s="106"/>
      <c r="X694" s="106"/>
      <c r="Y694" s="106"/>
      <c r="Z694" s="106"/>
    </row>
    <row r="695" spans="1:26" ht="30" hidden="1" customHeight="1">
      <c r="A695" s="379" t="s">
        <v>1681</v>
      </c>
      <c r="B695" s="179" t="s">
        <v>1682</v>
      </c>
      <c r="C695" s="123"/>
      <c r="D695" s="179"/>
      <c r="E695" s="179"/>
      <c r="F695" s="179"/>
      <c r="G695" s="760"/>
      <c r="H695" s="761"/>
      <c r="I695" s="688"/>
      <c r="J695" s="105"/>
      <c r="K695" s="105"/>
      <c r="L695" s="105"/>
      <c r="M695" s="106"/>
      <c r="N695" s="106"/>
      <c r="O695" s="106"/>
      <c r="P695" s="106"/>
      <c r="Q695" s="106"/>
      <c r="R695" s="106"/>
      <c r="S695" s="106"/>
      <c r="T695" s="106"/>
      <c r="U695" s="106"/>
      <c r="V695" s="106"/>
      <c r="W695" s="106"/>
      <c r="X695" s="106"/>
      <c r="Y695" s="106"/>
      <c r="Z695" s="106"/>
    </row>
    <row r="696" spans="1:26">
      <c r="A696" s="695" t="s">
        <v>1683</v>
      </c>
      <c r="B696" s="1606" t="s">
        <v>185</v>
      </c>
      <c r="C696" s="1570"/>
      <c r="D696" s="1570"/>
      <c r="E696" s="1570"/>
      <c r="F696" s="1570"/>
      <c r="G696" s="1573"/>
      <c r="H696" s="617"/>
      <c r="I696" s="688">
        <f>SUM(D702)</f>
        <v>2</v>
      </c>
      <c r="J696" s="105">
        <f>COUNT(D702)*2</f>
        <v>2</v>
      </c>
      <c r="K696" s="105"/>
      <c r="L696" s="105"/>
      <c r="M696" s="319"/>
      <c r="N696" s="319"/>
      <c r="O696" s="319"/>
      <c r="P696" s="319"/>
      <c r="Q696" s="319"/>
      <c r="R696" s="106"/>
      <c r="S696" s="106"/>
      <c r="T696" s="106"/>
      <c r="U696" s="106"/>
      <c r="V696" s="106"/>
      <c r="W696" s="106"/>
      <c r="X696" s="106"/>
      <c r="Y696" s="106"/>
      <c r="Z696" s="106"/>
    </row>
    <row r="697" spans="1:26" ht="45" hidden="1" customHeight="1">
      <c r="A697" s="379" t="s">
        <v>1684</v>
      </c>
      <c r="B697" s="179" t="s">
        <v>1685</v>
      </c>
      <c r="C697" s="762"/>
      <c r="D697" s="387"/>
      <c r="E697" s="387"/>
      <c r="F697" s="387"/>
      <c r="G697" s="763"/>
      <c r="H697" s="764"/>
      <c r="I697" s="688"/>
      <c r="J697" s="105"/>
      <c r="K697" s="105"/>
      <c r="L697" s="105"/>
      <c r="M697" s="106"/>
      <c r="N697" s="106"/>
      <c r="O697" s="106"/>
      <c r="P697" s="106"/>
      <c r="Q697" s="106"/>
      <c r="R697" s="106"/>
      <c r="S697" s="106"/>
      <c r="T697" s="106"/>
      <c r="U697" s="106"/>
      <c r="V697" s="106"/>
      <c r="W697" s="106"/>
      <c r="X697" s="106"/>
      <c r="Y697" s="106"/>
      <c r="Z697" s="106"/>
    </row>
    <row r="698" spans="1:26" ht="45" hidden="1" customHeight="1">
      <c r="A698" s="379" t="s">
        <v>1686</v>
      </c>
      <c r="B698" s="179" t="s">
        <v>1687</v>
      </c>
      <c r="C698" s="762"/>
      <c r="D698" s="387"/>
      <c r="E698" s="387"/>
      <c r="F698" s="387"/>
      <c r="G698" s="763"/>
      <c r="H698" s="764"/>
      <c r="I698" s="688"/>
      <c r="J698" s="105"/>
      <c r="K698" s="105"/>
      <c r="L698" s="105"/>
      <c r="M698" s="106"/>
      <c r="N698" s="106"/>
      <c r="O698" s="106"/>
      <c r="P698" s="106"/>
      <c r="Q698" s="106"/>
      <c r="R698" s="106"/>
      <c r="S698" s="106"/>
      <c r="T698" s="106"/>
      <c r="U698" s="106"/>
      <c r="V698" s="106"/>
      <c r="W698" s="106"/>
      <c r="X698" s="106"/>
      <c r="Y698" s="106"/>
      <c r="Z698" s="106"/>
    </row>
    <row r="699" spans="1:26" ht="45" hidden="1" customHeight="1">
      <c r="A699" s="379" t="s">
        <v>1688</v>
      </c>
      <c r="B699" s="179" t="s">
        <v>1689</v>
      </c>
      <c r="C699" s="762"/>
      <c r="D699" s="387"/>
      <c r="E699" s="387"/>
      <c r="F699" s="387"/>
      <c r="G699" s="763"/>
      <c r="H699" s="764"/>
      <c r="I699" s="688"/>
      <c r="J699" s="105"/>
      <c r="K699" s="105"/>
      <c r="L699" s="105"/>
      <c r="M699" s="106"/>
      <c r="N699" s="106"/>
      <c r="O699" s="106"/>
      <c r="P699" s="106"/>
      <c r="Q699" s="106"/>
      <c r="R699" s="106"/>
      <c r="S699" s="106"/>
      <c r="T699" s="106"/>
      <c r="U699" s="106"/>
      <c r="V699" s="106"/>
      <c r="W699" s="106"/>
      <c r="X699" s="106"/>
      <c r="Y699" s="106"/>
      <c r="Z699" s="106"/>
    </row>
    <row r="700" spans="1:26" ht="30" hidden="1" customHeight="1">
      <c r="A700" s="379" t="s">
        <v>1690</v>
      </c>
      <c r="B700" s="179" t="s">
        <v>1691</v>
      </c>
      <c r="C700" s="762"/>
      <c r="D700" s="387"/>
      <c r="E700" s="387"/>
      <c r="F700" s="387"/>
      <c r="G700" s="763"/>
      <c r="H700" s="764"/>
      <c r="I700" s="688"/>
      <c r="J700" s="105"/>
      <c r="K700" s="105"/>
      <c r="L700" s="105"/>
      <c r="M700" s="106"/>
      <c r="N700" s="106"/>
      <c r="O700" s="106"/>
      <c r="P700" s="106"/>
      <c r="Q700" s="106"/>
      <c r="R700" s="106"/>
      <c r="S700" s="106"/>
      <c r="T700" s="106"/>
      <c r="U700" s="106"/>
      <c r="V700" s="106"/>
      <c r="W700" s="106"/>
      <c r="X700" s="106"/>
      <c r="Y700" s="106"/>
      <c r="Z700" s="106"/>
    </row>
    <row r="701" spans="1:26" ht="30" hidden="1" customHeight="1">
      <c r="A701" s="379" t="s">
        <v>1692</v>
      </c>
      <c r="B701" s="179" t="s">
        <v>1693</v>
      </c>
      <c r="C701" s="762"/>
      <c r="D701" s="387"/>
      <c r="E701" s="387"/>
      <c r="F701" s="387"/>
      <c r="G701" s="763"/>
      <c r="H701" s="764"/>
      <c r="I701" s="688"/>
      <c r="J701" s="105"/>
      <c r="K701" s="105"/>
      <c r="L701" s="105"/>
      <c r="M701" s="106"/>
      <c r="N701" s="106"/>
      <c r="O701" s="106"/>
      <c r="P701" s="106"/>
      <c r="Q701" s="106"/>
      <c r="R701" s="106"/>
      <c r="S701" s="106"/>
      <c r="T701" s="106"/>
      <c r="U701" s="106"/>
      <c r="V701" s="106"/>
      <c r="W701" s="106"/>
      <c r="X701" s="106"/>
      <c r="Y701" s="106"/>
      <c r="Z701" s="106"/>
    </row>
    <row r="702" spans="1:26" ht="48">
      <c r="A702" s="695" t="s">
        <v>1694</v>
      </c>
      <c r="B702" s="123" t="s">
        <v>2541</v>
      </c>
      <c r="C702" s="123" t="s">
        <v>1696</v>
      </c>
      <c r="D702" s="696">
        <v>2</v>
      </c>
      <c r="E702" s="124" t="s">
        <v>599</v>
      </c>
      <c r="F702" s="123" t="s">
        <v>4045</v>
      </c>
      <c r="G702" s="127"/>
      <c r="H702" s="105"/>
      <c r="I702" s="688"/>
      <c r="J702" s="105"/>
      <c r="K702" s="105"/>
      <c r="L702" s="105"/>
      <c r="M702" s="319"/>
      <c r="N702" s="319"/>
      <c r="O702" s="319"/>
      <c r="P702" s="319"/>
      <c r="Q702" s="319"/>
      <c r="R702" s="106"/>
      <c r="S702" s="106"/>
      <c r="T702" s="106"/>
      <c r="U702" s="106"/>
      <c r="V702" s="106"/>
      <c r="W702" s="106"/>
      <c r="X702" s="106"/>
      <c r="Y702" s="106"/>
      <c r="Z702" s="106"/>
    </row>
    <row r="703" spans="1:26" ht="45" hidden="1" customHeight="1">
      <c r="A703" s="310" t="s">
        <v>1698</v>
      </c>
      <c r="B703" s="179" t="s">
        <v>1699</v>
      </c>
      <c r="C703" s="123"/>
      <c r="D703" s="141"/>
      <c r="E703" s="141"/>
      <c r="F703" s="179"/>
      <c r="G703" s="127"/>
      <c r="H703" s="688"/>
      <c r="I703" s="688"/>
      <c r="J703" s="105"/>
      <c r="K703" s="105"/>
      <c r="L703" s="105"/>
      <c r="M703" s="106"/>
      <c r="N703" s="106"/>
      <c r="O703" s="106"/>
      <c r="P703" s="106"/>
      <c r="Q703" s="106"/>
      <c r="R703" s="106"/>
      <c r="S703" s="106"/>
      <c r="T703" s="106"/>
      <c r="U703" s="106"/>
      <c r="V703" s="106"/>
      <c r="W703" s="106"/>
      <c r="X703" s="106"/>
      <c r="Y703" s="106"/>
      <c r="Z703" s="106"/>
    </row>
    <row r="704" spans="1:26" ht="30" hidden="1" customHeight="1">
      <c r="A704" s="310" t="s">
        <v>2542</v>
      </c>
      <c r="B704" s="179" t="s">
        <v>1702</v>
      </c>
      <c r="C704" s="123"/>
      <c r="D704" s="141"/>
      <c r="E704" s="141"/>
      <c r="F704" s="179"/>
      <c r="G704" s="127"/>
      <c r="H704" s="688"/>
      <c r="I704" s="688"/>
      <c r="J704" s="105"/>
      <c r="K704" s="105"/>
      <c r="L704" s="105"/>
      <c r="M704" s="106"/>
      <c r="N704" s="106"/>
      <c r="O704" s="106"/>
      <c r="P704" s="106"/>
      <c r="Q704" s="106"/>
      <c r="R704" s="106"/>
      <c r="S704" s="106"/>
      <c r="T704" s="106"/>
      <c r="U704" s="106"/>
      <c r="V704" s="106"/>
      <c r="W704" s="106"/>
      <c r="X704" s="106"/>
      <c r="Y704" s="106"/>
      <c r="Z704" s="106"/>
    </row>
    <row r="705" spans="1:26" ht="30" hidden="1" customHeight="1">
      <c r="A705" s="310" t="s">
        <v>1705</v>
      </c>
      <c r="B705" s="179" t="s">
        <v>1706</v>
      </c>
      <c r="C705" s="123"/>
      <c r="D705" s="141"/>
      <c r="E705" s="141"/>
      <c r="F705" s="179"/>
      <c r="G705" s="127"/>
      <c r="H705" s="688"/>
      <c r="I705" s="688"/>
      <c r="J705" s="105"/>
      <c r="K705" s="105"/>
      <c r="L705" s="105"/>
      <c r="M705" s="106"/>
      <c r="N705" s="106"/>
      <c r="O705" s="106"/>
      <c r="P705" s="106"/>
      <c r="Q705" s="106"/>
      <c r="R705" s="106"/>
      <c r="S705" s="106"/>
      <c r="T705" s="106"/>
      <c r="U705" s="106"/>
      <c r="V705" s="106"/>
      <c r="W705" s="106"/>
      <c r="X705" s="106"/>
      <c r="Y705" s="106"/>
      <c r="Z705" s="106"/>
    </row>
    <row r="706" spans="1:26" ht="45" hidden="1" customHeight="1">
      <c r="A706" s="310" t="s">
        <v>1707</v>
      </c>
      <c r="B706" s="179" t="s">
        <v>1708</v>
      </c>
      <c r="C706" s="123"/>
      <c r="D706" s="141"/>
      <c r="E706" s="141"/>
      <c r="F706" s="179"/>
      <c r="G706" s="127"/>
      <c r="H706" s="688"/>
      <c r="I706" s="688"/>
      <c r="J706" s="105"/>
      <c r="K706" s="105"/>
      <c r="L706" s="105"/>
      <c r="M706" s="106"/>
      <c r="N706" s="106"/>
      <c r="O706" s="106"/>
      <c r="P706" s="106"/>
      <c r="Q706" s="106"/>
      <c r="R706" s="106"/>
      <c r="S706" s="106"/>
      <c r="T706" s="106"/>
      <c r="U706" s="106"/>
      <c r="V706" s="106"/>
      <c r="W706" s="106"/>
      <c r="X706" s="106"/>
      <c r="Y706" s="106"/>
      <c r="Z706" s="106"/>
    </row>
    <row r="707" spans="1:26" ht="17">
      <c r="A707" s="1549" t="s">
        <v>273</v>
      </c>
      <c r="B707" s="1606" t="s">
        <v>187</v>
      </c>
      <c r="C707" s="1570"/>
      <c r="D707" s="1570"/>
      <c r="E707" s="1570"/>
      <c r="F707" s="1570"/>
      <c r="G707" s="1573"/>
      <c r="H707" s="765"/>
      <c r="I707" s="105">
        <f>SUM(D708:D724)</f>
        <v>28</v>
      </c>
      <c r="J707" s="105">
        <f>COUNT(D708:D724)*2</f>
        <v>28</v>
      </c>
      <c r="K707" s="105"/>
      <c r="L707" s="105"/>
      <c r="M707" s="106"/>
      <c r="N707" s="106"/>
      <c r="O707" s="106"/>
      <c r="P707" s="106"/>
      <c r="Q707" s="106"/>
      <c r="R707" s="106"/>
      <c r="S707" s="106"/>
      <c r="T707" s="106"/>
      <c r="U707" s="106"/>
      <c r="V707" s="106"/>
      <c r="W707" s="106"/>
      <c r="X707" s="106"/>
      <c r="Y707" s="106"/>
      <c r="Z707" s="106"/>
    </row>
    <row r="708" spans="1:26" ht="28.5" hidden="1" customHeight="1">
      <c r="A708" s="474" t="s">
        <v>1709</v>
      </c>
      <c r="B708" s="708" t="s">
        <v>1710</v>
      </c>
      <c r="C708" s="475"/>
      <c r="D708" s="125"/>
      <c r="E708" s="125"/>
      <c r="F708" s="475"/>
      <c r="G708" s="626"/>
      <c r="H708" s="626"/>
      <c r="I708" s="477"/>
      <c r="J708" s="105"/>
      <c r="K708" s="105"/>
      <c r="L708" s="105"/>
      <c r="M708" s="106"/>
      <c r="N708" s="106"/>
      <c r="O708" s="106"/>
      <c r="P708" s="106"/>
      <c r="Q708" s="106"/>
      <c r="R708" s="106"/>
      <c r="S708" s="106"/>
      <c r="T708" s="106"/>
      <c r="U708" s="106"/>
      <c r="V708" s="106"/>
      <c r="W708" s="106"/>
      <c r="X708" s="106"/>
      <c r="Y708" s="106"/>
      <c r="Z708" s="106"/>
    </row>
    <row r="709" spans="1:26" ht="28.5" hidden="1" customHeight="1">
      <c r="A709" s="474" t="s">
        <v>1711</v>
      </c>
      <c r="B709" s="708" t="s">
        <v>1712</v>
      </c>
      <c r="C709" s="267"/>
      <c r="D709" s="118"/>
      <c r="E709" s="118"/>
      <c r="F709" s="534"/>
      <c r="G709" s="627"/>
      <c r="H709" s="627"/>
      <c r="I709" s="477"/>
      <c r="J709" s="105"/>
      <c r="K709" s="105"/>
      <c r="L709" s="105"/>
      <c r="M709" s="106"/>
      <c r="N709" s="106"/>
      <c r="O709" s="106"/>
      <c r="P709" s="106"/>
      <c r="Q709" s="106"/>
      <c r="R709" s="106"/>
      <c r="S709" s="106"/>
      <c r="T709" s="106"/>
      <c r="U709" s="106"/>
      <c r="V709" s="106"/>
      <c r="W709" s="106"/>
      <c r="X709" s="106"/>
      <c r="Y709" s="106"/>
      <c r="Z709" s="106"/>
    </row>
    <row r="710" spans="1:26" ht="80">
      <c r="A710" s="1547" t="s">
        <v>1713</v>
      </c>
      <c r="B710" s="475" t="s">
        <v>1714</v>
      </c>
      <c r="C710" s="475" t="s">
        <v>2543</v>
      </c>
      <c r="D710" s="696">
        <v>2</v>
      </c>
      <c r="E710" s="370" t="s">
        <v>599</v>
      </c>
      <c r="F710" s="475" t="s">
        <v>1716</v>
      </c>
      <c r="G710" s="627"/>
      <c r="H710" s="766"/>
      <c r="I710" s="701"/>
      <c r="J710" s="105"/>
      <c r="K710" s="105"/>
      <c r="L710" s="105"/>
      <c r="M710" s="106"/>
      <c r="N710" s="106"/>
      <c r="O710" s="106"/>
      <c r="P710" s="106"/>
      <c r="Q710" s="106"/>
      <c r="R710" s="106"/>
      <c r="S710" s="106"/>
      <c r="T710" s="106"/>
      <c r="U710" s="106"/>
      <c r="V710" s="106"/>
      <c r="W710" s="106"/>
      <c r="X710" s="106"/>
      <c r="Y710" s="106"/>
      <c r="Z710" s="106"/>
    </row>
    <row r="711" spans="1:26" ht="32">
      <c r="A711" s="1547"/>
      <c r="B711" s="475"/>
      <c r="C711" s="475" t="s">
        <v>1717</v>
      </c>
      <c r="D711" s="696">
        <v>2</v>
      </c>
      <c r="E711" s="370" t="s">
        <v>599</v>
      </c>
      <c r="F711" s="475" t="s">
        <v>1718</v>
      </c>
      <c r="G711" s="627"/>
      <c r="H711" s="766"/>
      <c r="I711" s="701"/>
      <c r="J711" s="105"/>
      <c r="K711" s="105"/>
      <c r="L711" s="105"/>
      <c r="M711" s="106"/>
      <c r="N711" s="106"/>
      <c r="O711" s="106"/>
      <c r="P711" s="106"/>
      <c r="Q711" s="106"/>
      <c r="R711" s="106"/>
      <c r="S711" s="106"/>
      <c r="T711" s="106"/>
      <c r="U711" s="106"/>
      <c r="V711" s="106"/>
      <c r="W711" s="106"/>
      <c r="X711" s="106"/>
      <c r="Y711" s="106"/>
      <c r="Z711" s="106"/>
    </row>
    <row r="712" spans="1:26" ht="32">
      <c r="A712" s="1547"/>
      <c r="B712" s="475"/>
      <c r="C712" s="475" t="s">
        <v>1719</v>
      </c>
      <c r="D712" s="696">
        <v>2</v>
      </c>
      <c r="E712" s="370" t="s">
        <v>599</v>
      </c>
      <c r="F712" s="475" t="s">
        <v>1720</v>
      </c>
      <c r="G712" s="627"/>
      <c r="H712" s="766"/>
      <c r="I712" s="701"/>
      <c r="J712" s="105"/>
      <c r="K712" s="105"/>
      <c r="L712" s="105"/>
      <c r="M712" s="106"/>
      <c r="N712" s="106"/>
      <c r="O712" s="106"/>
      <c r="P712" s="106"/>
      <c r="Q712" s="106"/>
      <c r="R712" s="106"/>
      <c r="S712" s="106"/>
      <c r="T712" s="106"/>
      <c r="U712" s="106"/>
      <c r="V712" s="106"/>
      <c r="W712" s="106"/>
      <c r="X712" s="106"/>
      <c r="Y712" s="106"/>
      <c r="Z712" s="106"/>
    </row>
    <row r="713" spans="1:26" ht="48">
      <c r="A713" s="1547"/>
      <c r="B713" s="475"/>
      <c r="C713" s="475" t="s">
        <v>1721</v>
      </c>
      <c r="D713" s="696">
        <v>2</v>
      </c>
      <c r="E713" s="370" t="s">
        <v>599</v>
      </c>
      <c r="F713" s="475" t="s">
        <v>1722</v>
      </c>
      <c r="G713" s="627"/>
      <c r="H713" s="766"/>
      <c r="I713" s="701"/>
      <c r="J713" s="105"/>
      <c r="K713" s="105"/>
      <c r="L713" s="105"/>
      <c r="M713" s="106"/>
      <c r="N713" s="106"/>
      <c r="O713" s="106"/>
      <c r="P713" s="106"/>
      <c r="Q713" s="106"/>
      <c r="R713" s="106"/>
      <c r="S713" s="106"/>
      <c r="T713" s="106"/>
      <c r="U713" s="106"/>
      <c r="V713" s="106"/>
      <c r="W713" s="106"/>
      <c r="X713" s="106"/>
      <c r="Y713" s="106"/>
      <c r="Z713" s="106"/>
    </row>
    <row r="714" spans="1:26" ht="96">
      <c r="A714" s="1547" t="s">
        <v>1723</v>
      </c>
      <c r="B714" s="475" t="s">
        <v>1724</v>
      </c>
      <c r="C714" s="475" t="s">
        <v>1729</v>
      </c>
      <c r="D714" s="696">
        <v>2</v>
      </c>
      <c r="E714" s="125" t="s">
        <v>599</v>
      </c>
      <c r="F714" s="475" t="s">
        <v>1730</v>
      </c>
      <c r="G714" s="627"/>
      <c r="H714" s="766"/>
      <c r="I714" s="701"/>
      <c r="J714" s="105"/>
      <c r="K714" s="105"/>
      <c r="L714" s="105"/>
      <c r="M714" s="106"/>
      <c r="N714" s="106"/>
      <c r="O714" s="106"/>
      <c r="P714" s="106"/>
      <c r="Q714" s="106"/>
      <c r="R714" s="106"/>
      <c r="S714" s="106"/>
      <c r="T714" s="106"/>
      <c r="U714" s="106"/>
      <c r="V714" s="106"/>
      <c r="W714" s="106"/>
      <c r="X714" s="106"/>
      <c r="Y714" s="106"/>
      <c r="Z714" s="106"/>
    </row>
    <row r="715" spans="1:26" ht="48">
      <c r="A715" s="1547"/>
      <c r="B715" s="475"/>
      <c r="C715" s="475" t="s">
        <v>1734</v>
      </c>
      <c r="D715" s="696">
        <v>2</v>
      </c>
      <c r="E715" s="125" t="s">
        <v>599</v>
      </c>
      <c r="F715" s="475" t="s">
        <v>1732</v>
      </c>
      <c r="G715" s="627"/>
      <c r="H715" s="766"/>
      <c r="I715" s="701"/>
      <c r="J715" s="105"/>
      <c r="K715" s="105"/>
      <c r="L715" s="105"/>
      <c r="M715" s="106"/>
      <c r="N715" s="106"/>
      <c r="O715" s="106"/>
      <c r="P715" s="106"/>
      <c r="Q715" s="106"/>
      <c r="R715" s="106"/>
      <c r="S715" s="106"/>
      <c r="T715" s="106"/>
      <c r="U715" s="106"/>
      <c r="V715" s="106"/>
      <c r="W715" s="106"/>
      <c r="X715" s="106"/>
      <c r="Y715" s="106"/>
      <c r="Z715" s="106"/>
    </row>
    <row r="716" spans="1:26" ht="48">
      <c r="A716" s="1547" t="s">
        <v>1735</v>
      </c>
      <c r="B716" s="475" t="s">
        <v>1736</v>
      </c>
      <c r="C716" s="475" t="s">
        <v>1740</v>
      </c>
      <c r="D716" s="696">
        <v>2</v>
      </c>
      <c r="E716" s="370" t="s">
        <v>599</v>
      </c>
      <c r="F716" s="475" t="s">
        <v>1738</v>
      </c>
      <c r="G716" s="627"/>
      <c r="H716" s="766"/>
      <c r="I716" s="701"/>
      <c r="J716" s="105"/>
      <c r="K716" s="105"/>
      <c r="L716" s="105"/>
      <c r="M716" s="106"/>
      <c r="N716" s="106"/>
      <c r="O716" s="106"/>
      <c r="P716" s="106"/>
      <c r="Q716" s="106"/>
      <c r="R716" s="106"/>
      <c r="S716" s="106"/>
      <c r="T716" s="106"/>
      <c r="U716" s="106"/>
      <c r="V716" s="106"/>
      <c r="W716" s="106"/>
      <c r="X716" s="106"/>
      <c r="Y716" s="106"/>
      <c r="Z716" s="106"/>
    </row>
    <row r="717" spans="1:26" ht="32">
      <c r="A717" s="1547"/>
      <c r="B717" s="475"/>
      <c r="C717" s="475" t="s">
        <v>1741</v>
      </c>
      <c r="D717" s="696">
        <v>2</v>
      </c>
      <c r="E717" s="370" t="s">
        <v>599</v>
      </c>
      <c r="F717" s="475" t="s">
        <v>1742</v>
      </c>
      <c r="G717" s="627"/>
      <c r="H717" s="766"/>
      <c r="I717" s="701"/>
      <c r="J717" s="105"/>
      <c r="K717" s="105"/>
      <c r="L717" s="105"/>
      <c r="M717" s="106"/>
      <c r="N717" s="106"/>
      <c r="O717" s="106"/>
      <c r="P717" s="106"/>
      <c r="Q717" s="106"/>
      <c r="R717" s="106"/>
      <c r="S717" s="106"/>
      <c r="T717" s="106"/>
      <c r="U717" s="106"/>
      <c r="V717" s="106"/>
      <c r="W717" s="106"/>
      <c r="X717" s="106"/>
      <c r="Y717" s="106"/>
      <c r="Z717" s="106"/>
    </row>
    <row r="718" spans="1:26" ht="48">
      <c r="A718" s="1547"/>
      <c r="B718" s="475"/>
      <c r="C718" s="475" t="s">
        <v>1743</v>
      </c>
      <c r="D718" s="696">
        <v>2</v>
      </c>
      <c r="E718" s="370" t="s">
        <v>599</v>
      </c>
      <c r="F718" s="475" t="s">
        <v>1744</v>
      </c>
      <c r="G718" s="627"/>
      <c r="H718" s="766"/>
      <c r="I718" s="701"/>
      <c r="J718" s="105"/>
      <c r="K718" s="105"/>
      <c r="L718" s="105"/>
      <c r="M718" s="106"/>
      <c r="N718" s="106"/>
      <c r="O718" s="106"/>
      <c r="P718" s="106"/>
      <c r="Q718" s="106"/>
      <c r="R718" s="106"/>
      <c r="S718" s="106"/>
      <c r="T718" s="106"/>
      <c r="U718" s="106"/>
      <c r="V718" s="106"/>
      <c r="W718" s="106"/>
      <c r="X718" s="106"/>
      <c r="Y718" s="106"/>
      <c r="Z718" s="106"/>
    </row>
    <row r="719" spans="1:26" ht="28.5" hidden="1" customHeight="1">
      <c r="A719" s="474" t="s">
        <v>1745</v>
      </c>
      <c r="B719" s="708" t="s">
        <v>1746</v>
      </c>
      <c r="C719" s="475"/>
      <c r="D719" s="125"/>
      <c r="E719" s="125"/>
      <c r="F719" s="475"/>
      <c r="G719" s="627"/>
      <c r="H719" s="627"/>
      <c r="I719" s="477"/>
      <c r="J719" s="105"/>
      <c r="K719" s="105"/>
      <c r="L719" s="105"/>
      <c r="M719" s="106"/>
      <c r="N719" s="106"/>
      <c r="O719" s="106"/>
      <c r="P719" s="106"/>
      <c r="Q719" s="106"/>
      <c r="R719" s="106"/>
      <c r="S719" s="106"/>
      <c r="T719" s="106"/>
      <c r="U719" s="106"/>
      <c r="V719" s="106"/>
      <c r="W719" s="106"/>
      <c r="X719" s="106"/>
      <c r="Y719" s="106"/>
      <c r="Z719" s="106"/>
    </row>
    <row r="720" spans="1:26" ht="48">
      <c r="A720" s="1550" t="s">
        <v>1747</v>
      </c>
      <c r="B720" s="475" t="s">
        <v>1748</v>
      </c>
      <c r="C720" s="475" t="s">
        <v>1749</v>
      </c>
      <c r="D720" s="696">
        <v>2</v>
      </c>
      <c r="E720" s="696" t="s">
        <v>599</v>
      </c>
      <c r="F720" s="475" t="s">
        <v>1750</v>
      </c>
      <c r="G720" s="627"/>
      <c r="H720" s="766"/>
      <c r="I720" s="701"/>
      <c r="J720" s="105"/>
      <c r="K720" s="105"/>
      <c r="L720" s="105"/>
      <c r="M720" s="106"/>
      <c r="N720" s="106"/>
      <c r="O720" s="106"/>
      <c r="P720" s="106"/>
      <c r="Q720" s="106"/>
      <c r="R720" s="106"/>
      <c r="S720" s="106"/>
      <c r="T720" s="106"/>
      <c r="U720" s="106"/>
      <c r="V720" s="106"/>
      <c r="W720" s="106"/>
      <c r="X720" s="106"/>
      <c r="Y720" s="106"/>
      <c r="Z720" s="106"/>
    </row>
    <row r="721" spans="1:26" ht="32">
      <c r="A721" s="1551"/>
      <c r="B721" s="720"/>
      <c r="C721" s="475" t="s">
        <v>1751</v>
      </c>
      <c r="D721" s="696">
        <v>2</v>
      </c>
      <c r="E721" s="696" t="s">
        <v>599</v>
      </c>
      <c r="F721" s="475" t="s">
        <v>1752</v>
      </c>
      <c r="G721" s="627"/>
      <c r="H721" s="766"/>
      <c r="I721" s="701"/>
      <c r="J721" s="105"/>
      <c r="K721" s="105"/>
      <c r="L721" s="105"/>
      <c r="M721" s="106"/>
      <c r="N721" s="106"/>
      <c r="O721" s="106"/>
      <c r="P721" s="106"/>
      <c r="Q721" s="106"/>
      <c r="R721" s="106"/>
      <c r="S721" s="106"/>
      <c r="T721" s="106"/>
      <c r="U721" s="106"/>
      <c r="V721" s="106"/>
      <c r="W721" s="106"/>
      <c r="X721" s="106"/>
      <c r="Y721" s="106"/>
      <c r="Z721" s="106"/>
    </row>
    <row r="722" spans="1:26" ht="32">
      <c r="A722" s="1551"/>
      <c r="B722" s="720"/>
      <c r="C722" s="475" t="s">
        <v>1753</v>
      </c>
      <c r="D722" s="696">
        <v>2</v>
      </c>
      <c r="E722" s="696" t="s">
        <v>599</v>
      </c>
      <c r="F722" s="475" t="s">
        <v>1754</v>
      </c>
      <c r="G722" s="627"/>
      <c r="H722" s="766"/>
      <c r="I722" s="701"/>
      <c r="J722" s="105"/>
      <c r="K722" s="105"/>
      <c r="L722" s="105"/>
      <c r="M722" s="106"/>
      <c r="N722" s="106"/>
      <c r="O722" s="106"/>
      <c r="P722" s="106"/>
      <c r="Q722" s="106"/>
      <c r="R722" s="106"/>
      <c r="S722" s="106"/>
      <c r="T722" s="106"/>
      <c r="U722" s="106"/>
      <c r="V722" s="106"/>
      <c r="W722" s="106"/>
      <c r="X722" s="106"/>
      <c r="Y722" s="106"/>
      <c r="Z722" s="106"/>
    </row>
    <row r="723" spans="1:26" ht="48">
      <c r="A723" s="1551"/>
      <c r="B723" s="720"/>
      <c r="C723" s="769" t="s">
        <v>1755</v>
      </c>
      <c r="D723" s="736">
        <v>2</v>
      </c>
      <c r="E723" s="736" t="s">
        <v>599</v>
      </c>
      <c r="F723" s="769" t="s">
        <v>1756</v>
      </c>
      <c r="G723" s="627"/>
      <c r="H723" s="617"/>
      <c r="I723" s="770"/>
      <c r="J723" s="105"/>
      <c r="K723" s="105"/>
      <c r="L723" s="105"/>
      <c r="M723" s="106"/>
      <c r="N723" s="106"/>
      <c r="O723" s="106"/>
      <c r="P723" s="106"/>
      <c r="Q723" s="106"/>
      <c r="R723" s="106"/>
      <c r="S723" s="106"/>
      <c r="T723" s="106"/>
      <c r="U723" s="106"/>
      <c r="V723" s="106"/>
      <c r="W723" s="106"/>
      <c r="X723" s="106"/>
      <c r="Y723" s="106"/>
      <c r="Z723" s="106"/>
    </row>
    <row r="724" spans="1:26" ht="48">
      <c r="A724" s="1551"/>
      <c r="B724" s="720"/>
      <c r="C724" s="769" t="s">
        <v>1757</v>
      </c>
      <c r="D724" s="736">
        <v>2</v>
      </c>
      <c r="E724" s="736" t="s">
        <v>599</v>
      </c>
      <c r="F724" s="769" t="s">
        <v>1758</v>
      </c>
      <c r="G724" s="627"/>
      <c r="H724" s="617"/>
      <c r="I724" s="770"/>
      <c r="J724" s="105"/>
      <c r="K724" s="105"/>
      <c r="L724" s="105"/>
      <c r="M724" s="106"/>
      <c r="N724" s="106"/>
      <c r="O724" s="106"/>
      <c r="P724" s="106"/>
      <c r="Q724" s="106"/>
      <c r="R724" s="106"/>
      <c r="S724" s="106"/>
      <c r="T724" s="106"/>
      <c r="U724" s="106"/>
      <c r="V724" s="106"/>
      <c r="W724" s="106"/>
      <c r="X724" s="106"/>
      <c r="Y724" s="106"/>
      <c r="Z724" s="106"/>
    </row>
    <row r="725" spans="1:26" ht="19">
      <c r="A725" s="695"/>
      <c r="B725" s="1716" t="s">
        <v>1759</v>
      </c>
      <c r="C725" s="1570"/>
      <c r="D725" s="1570"/>
      <c r="E725" s="1570"/>
      <c r="F725" s="1570"/>
      <c r="G725" s="1573"/>
      <c r="H725" s="692"/>
      <c r="I725" s="688">
        <f t="shared" ref="I725:J725" si="8">I726+I737+I744+I755</f>
        <v>58</v>
      </c>
      <c r="J725" s="105">
        <f t="shared" si="8"/>
        <v>58</v>
      </c>
      <c r="K725" s="105"/>
      <c r="L725" s="105"/>
      <c r="M725" s="319"/>
      <c r="N725" s="319"/>
      <c r="O725" s="319"/>
      <c r="P725" s="319"/>
      <c r="Q725" s="319"/>
      <c r="R725" s="106"/>
      <c r="S725" s="106"/>
      <c r="T725" s="106"/>
      <c r="U725" s="106"/>
      <c r="V725" s="106"/>
      <c r="W725" s="106"/>
      <c r="X725" s="106"/>
      <c r="Y725" s="106"/>
      <c r="Z725" s="106"/>
    </row>
    <row r="726" spans="1:26">
      <c r="A726" s="695" t="s">
        <v>2544</v>
      </c>
      <c r="B726" s="1606" t="s">
        <v>190</v>
      </c>
      <c r="C726" s="1570"/>
      <c r="D726" s="1570"/>
      <c r="E726" s="1570"/>
      <c r="F726" s="1570"/>
      <c r="G726" s="1573"/>
      <c r="H726" s="617"/>
      <c r="I726" s="688">
        <f>SUM(D727:D735)</f>
        <v>18</v>
      </c>
      <c r="J726" s="105">
        <f>COUNT(D727:D735)*2</f>
        <v>18</v>
      </c>
      <c r="K726" s="105"/>
      <c r="L726" s="105"/>
      <c r="M726" s="319"/>
      <c r="N726" s="319"/>
      <c r="O726" s="319"/>
      <c r="P726" s="319"/>
      <c r="Q726" s="319"/>
      <c r="R726" s="106"/>
      <c r="S726" s="106"/>
      <c r="T726" s="106"/>
      <c r="U726" s="106"/>
      <c r="V726" s="106"/>
      <c r="W726" s="106"/>
      <c r="X726" s="106"/>
      <c r="Y726" s="106"/>
      <c r="Z726" s="106"/>
    </row>
    <row r="727" spans="1:26" ht="32">
      <c r="A727" s="695" t="s">
        <v>2545</v>
      </c>
      <c r="B727" s="150" t="s">
        <v>1761</v>
      </c>
      <c r="C727" s="150" t="s">
        <v>4046</v>
      </c>
      <c r="D727" s="696">
        <v>2</v>
      </c>
      <c r="E727" s="124" t="s">
        <v>877</v>
      </c>
      <c r="F727" s="179" t="s">
        <v>4047</v>
      </c>
      <c r="G727" s="627"/>
      <c r="H727" s="617"/>
      <c r="I727" s="688"/>
      <c r="J727" s="105"/>
      <c r="K727" s="105"/>
      <c r="L727" s="105"/>
      <c r="M727" s="319"/>
      <c r="N727" s="319"/>
      <c r="O727" s="319"/>
      <c r="P727" s="319"/>
      <c r="Q727" s="319"/>
      <c r="R727" s="106"/>
      <c r="S727" s="106"/>
      <c r="T727" s="106"/>
      <c r="U727" s="106"/>
      <c r="V727" s="106"/>
      <c r="W727" s="106"/>
      <c r="X727" s="106"/>
      <c r="Y727" s="106"/>
      <c r="Z727" s="106"/>
    </row>
    <row r="728" spans="1:26" ht="32">
      <c r="A728" s="695"/>
      <c r="B728" s="150"/>
      <c r="C728" s="150" t="s">
        <v>4048</v>
      </c>
      <c r="D728" s="696">
        <v>2</v>
      </c>
      <c r="E728" s="124" t="s">
        <v>877</v>
      </c>
      <c r="F728" s="179" t="s">
        <v>4049</v>
      </c>
      <c r="G728" s="627"/>
      <c r="H728" s="617"/>
      <c r="I728" s="688"/>
      <c r="J728" s="105"/>
      <c r="K728" s="105"/>
      <c r="L728" s="105"/>
      <c r="M728" s="319"/>
      <c r="N728" s="319"/>
      <c r="O728" s="319"/>
      <c r="P728" s="319"/>
      <c r="Q728" s="319"/>
      <c r="R728" s="106"/>
      <c r="S728" s="106"/>
      <c r="T728" s="106"/>
      <c r="U728" s="106"/>
      <c r="V728" s="106"/>
      <c r="W728" s="106"/>
      <c r="X728" s="106"/>
      <c r="Y728" s="106"/>
      <c r="Z728" s="106"/>
    </row>
    <row r="729" spans="1:26" ht="16">
      <c r="A729" s="695"/>
      <c r="B729" s="150"/>
      <c r="C729" s="150" t="s">
        <v>4050</v>
      </c>
      <c r="D729" s="696">
        <v>2</v>
      </c>
      <c r="E729" s="124" t="s">
        <v>877</v>
      </c>
      <c r="F729" s="179"/>
      <c r="G729" s="627"/>
      <c r="H729" s="617"/>
      <c r="I729" s="688"/>
      <c r="J729" s="105"/>
      <c r="K729" s="105"/>
      <c r="L729" s="105"/>
      <c r="M729" s="319"/>
      <c r="N729" s="319"/>
      <c r="O729" s="319"/>
      <c r="P729" s="319"/>
      <c r="Q729" s="319"/>
      <c r="R729" s="106"/>
      <c r="S729" s="106"/>
      <c r="T729" s="106"/>
      <c r="U729" s="106"/>
      <c r="V729" s="106"/>
      <c r="W729" s="106"/>
      <c r="X729" s="106"/>
      <c r="Y729" s="106"/>
      <c r="Z729" s="106"/>
    </row>
    <row r="730" spans="1:26" ht="32">
      <c r="A730" s="695"/>
      <c r="B730" s="150"/>
      <c r="C730" s="150" t="s">
        <v>4051</v>
      </c>
      <c r="D730" s="696">
        <v>2</v>
      </c>
      <c r="E730" s="124" t="s">
        <v>877</v>
      </c>
      <c r="F730" s="179" t="s">
        <v>4049</v>
      </c>
      <c r="G730" s="627"/>
      <c r="H730" s="617"/>
      <c r="I730" s="688"/>
      <c r="J730" s="105"/>
      <c r="K730" s="105"/>
      <c r="L730" s="105"/>
      <c r="M730" s="319"/>
      <c r="N730" s="319"/>
      <c r="O730" s="319"/>
      <c r="P730" s="319"/>
      <c r="Q730" s="319"/>
      <c r="R730" s="106"/>
      <c r="S730" s="106"/>
      <c r="T730" s="106"/>
      <c r="U730" s="106"/>
      <c r="V730" s="106"/>
      <c r="W730" s="106"/>
      <c r="X730" s="106"/>
      <c r="Y730" s="106"/>
      <c r="Z730" s="106"/>
    </row>
    <row r="731" spans="1:26" ht="32">
      <c r="A731" s="695"/>
      <c r="B731" s="150"/>
      <c r="C731" s="150" t="s">
        <v>4052</v>
      </c>
      <c r="D731" s="696">
        <v>2</v>
      </c>
      <c r="E731" s="124" t="s">
        <v>877</v>
      </c>
      <c r="F731" s="179" t="s">
        <v>4049</v>
      </c>
      <c r="G731" s="627"/>
      <c r="H731" s="617"/>
      <c r="I731" s="688"/>
      <c r="J731" s="105"/>
      <c r="K731" s="105"/>
      <c r="L731" s="105"/>
      <c r="M731" s="319"/>
      <c r="N731" s="319"/>
      <c r="O731" s="319"/>
      <c r="P731" s="319"/>
      <c r="Q731" s="319"/>
      <c r="R731" s="106"/>
      <c r="S731" s="106"/>
      <c r="T731" s="106"/>
      <c r="U731" s="106"/>
      <c r="V731" s="106"/>
      <c r="W731" s="106"/>
      <c r="X731" s="106"/>
      <c r="Y731" s="106"/>
      <c r="Z731" s="106"/>
    </row>
    <row r="732" spans="1:26" ht="32">
      <c r="A732" s="695"/>
      <c r="B732" s="150"/>
      <c r="C732" s="150" t="s">
        <v>4053</v>
      </c>
      <c r="D732" s="696">
        <v>2</v>
      </c>
      <c r="E732" s="124" t="s">
        <v>877</v>
      </c>
      <c r="F732" s="179" t="s">
        <v>4049</v>
      </c>
      <c r="G732" s="627"/>
      <c r="H732" s="617"/>
      <c r="I732" s="688"/>
      <c r="J732" s="105"/>
      <c r="K732" s="105"/>
      <c r="L732" s="105"/>
      <c r="M732" s="319"/>
      <c r="N732" s="319"/>
      <c r="O732" s="319"/>
      <c r="P732" s="319"/>
      <c r="Q732" s="319"/>
      <c r="R732" s="106"/>
      <c r="S732" s="106"/>
      <c r="T732" s="106"/>
      <c r="U732" s="106"/>
      <c r="V732" s="106"/>
      <c r="W732" s="106"/>
      <c r="X732" s="106"/>
      <c r="Y732" s="106"/>
      <c r="Z732" s="106"/>
    </row>
    <row r="733" spans="1:26" ht="16">
      <c r="A733" s="695"/>
      <c r="B733" s="150"/>
      <c r="C733" s="150" t="s">
        <v>4054</v>
      </c>
      <c r="D733" s="696">
        <v>2</v>
      </c>
      <c r="E733" s="124" t="s">
        <v>877</v>
      </c>
      <c r="F733" s="179" t="s">
        <v>4055</v>
      </c>
      <c r="G733" s="627"/>
      <c r="H733" s="617"/>
      <c r="I733" s="688"/>
      <c r="J733" s="105"/>
      <c r="K733" s="105"/>
      <c r="L733" s="105"/>
      <c r="M733" s="319"/>
      <c r="N733" s="319"/>
      <c r="O733" s="319"/>
      <c r="P733" s="319"/>
      <c r="Q733" s="319"/>
      <c r="R733" s="106"/>
      <c r="S733" s="106"/>
      <c r="T733" s="106"/>
      <c r="U733" s="106"/>
      <c r="V733" s="106"/>
      <c r="W733" s="106"/>
      <c r="X733" s="106"/>
      <c r="Y733" s="106"/>
      <c r="Z733" s="106"/>
    </row>
    <row r="734" spans="1:26" ht="16">
      <c r="A734" s="695"/>
      <c r="B734" s="150"/>
      <c r="C734" s="150" t="s">
        <v>4056</v>
      </c>
      <c r="D734" s="696">
        <v>2</v>
      </c>
      <c r="E734" s="124" t="s">
        <v>877</v>
      </c>
      <c r="F734" s="179" t="s">
        <v>4055</v>
      </c>
      <c r="G734" s="627"/>
      <c r="H734" s="617"/>
      <c r="I734" s="688"/>
      <c r="J734" s="105"/>
      <c r="K734" s="105"/>
      <c r="L734" s="105"/>
      <c r="M734" s="319"/>
      <c r="N734" s="319"/>
      <c r="O734" s="319"/>
      <c r="P734" s="319"/>
      <c r="Q734" s="319"/>
      <c r="R734" s="106"/>
      <c r="S734" s="106"/>
      <c r="T734" s="106"/>
      <c r="U734" s="106"/>
      <c r="V734" s="106"/>
      <c r="W734" s="106"/>
      <c r="X734" s="106"/>
      <c r="Y734" s="106"/>
      <c r="Z734" s="106"/>
    </row>
    <row r="735" spans="1:26">
      <c r="A735" s="695"/>
      <c r="B735" s="150"/>
      <c r="C735" s="714" t="s">
        <v>4057</v>
      </c>
      <c r="D735" s="696">
        <v>2</v>
      </c>
      <c r="E735" s="124" t="s">
        <v>877</v>
      </c>
      <c r="F735" s="179"/>
      <c r="G735" s="627"/>
      <c r="H735" s="617"/>
      <c r="I735" s="688"/>
      <c r="J735" s="105"/>
      <c r="K735" s="105"/>
      <c r="L735" s="105"/>
      <c r="M735" s="319"/>
      <c r="N735" s="319"/>
      <c r="O735" s="319"/>
      <c r="P735" s="319"/>
      <c r="Q735" s="319"/>
      <c r="R735" s="106"/>
      <c r="S735" s="106"/>
      <c r="T735" s="106"/>
      <c r="U735" s="106"/>
      <c r="V735" s="106"/>
      <c r="W735" s="106"/>
      <c r="X735" s="106"/>
      <c r="Y735" s="106"/>
      <c r="Z735" s="106"/>
    </row>
    <row r="736" spans="1:26" ht="30" hidden="1" customHeight="1">
      <c r="A736" s="310" t="s">
        <v>2553</v>
      </c>
      <c r="B736" s="771" t="s">
        <v>1770</v>
      </c>
      <c r="C736" s="714"/>
      <c r="D736" s="142"/>
      <c r="E736" s="125"/>
      <c r="F736" s="179"/>
      <c r="G736" s="627"/>
      <c r="H736" s="617"/>
      <c r="I736" s="105"/>
      <c r="J736" s="105"/>
      <c r="K736" s="105"/>
      <c r="L736" s="105"/>
      <c r="M736" s="106"/>
      <c r="N736" s="106"/>
      <c r="O736" s="106"/>
      <c r="P736" s="106"/>
      <c r="Q736" s="106"/>
      <c r="R736" s="106"/>
      <c r="S736" s="106"/>
      <c r="T736" s="106"/>
      <c r="U736" s="106"/>
      <c r="V736" s="106"/>
      <c r="W736" s="106"/>
      <c r="X736" s="106"/>
      <c r="Y736" s="106"/>
      <c r="Z736" s="106"/>
    </row>
    <row r="737" spans="1:26">
      <c r="A737" s="695" t="s">
        <v>2555</v>
      </c>
      <c r="B737" s="1606" t="s">
        <v>192</v>
      </c>
      <c r="C737" s="1570"/>
      <c r="D737" s="1570"/>
      <c r="E737" s="1570"/>
      <c r="F737" s="1570"/>
      <c r="G737" s="1573"/>
      <c r="H737" s="617"/>
      <c r="I737" s="688">
        <f>SUM(D738:D742)</f>
        <v>10</v>
      </c>
      <c r="J737" s="105">
        <f>COUNT(D738:D742)*2</f>
        <v>10</v>
      </c>
      <c r="K737" s="105"/>
      <c r="L737" s="105"/>
      <c r="M737" s="319"/>
      <c r="N737" s="319"/>
      <c r="O737" s="319"/>
      <c r="P737" s="319"/>
      <c r="Q737" s="319"/>
      <c r="R737" s="106"/>
      <c r="S737" s="106"/>
      <c r="T737" s="106"/>
      <c r="U737" s="106"/>
      <c r="V737" s="106"/>
      <c r="W737" s="106"/>
      <c r="X737" s="106"/>
      <c r="Y737" s="106"/>
      <c r="Z737" s="106"/>
    </row>
    <row r="738" spans="1:26" ht="32">
      <c r="A738" s="695" t="s">
        <v>2556</v>
      </c>
      <c r="B738" s="150" t="s">
        <v>1772</v>
      </c>
      <c r="C738" s="150" t="s">
        <v>2559</v>
      </c>
      <c r="D738" s="696">
        <v>2</v>
      </c>
      <c r="E738" s="124" t="s">
        <v>877</v>
      </c>
      <c r="F738" s="179"/>
      <c r="G738" s="627"/>
      <c r="H738" s="617"/>
      <c r="I738" s="688"/>
      <c r="J738" s="105"/>
      <c r="K738" s="105"/>
      <c r="L738" s="105"/>
      <c r="M738" s="319"/>
      <c r="N738" s="319"/>
      <c r="O738" s="319"/>
      <c r="P738" s="319"/>
      <c r="Q738" s="319"/>
      <c r="R738" s="106"/>
      <c r="S738" s="106"/>
      <c r="T738" s="106"/>
      <c r="U738" s="106"/>
      <c r="V738" s="106"/>
      <c r="W738" s="106"/>
      <c r="X738" s="106"/>
      <c r="Y738" s="106"/>
      <c r="Z738" s="106"/>
    </row>
    <row r="739" spans="1:26" ht="32">
      <c r="A739" s="695"/>
      <c r="B739" s="150"/>
      <c r="C739" s="150" t="s">
        <v>4058</v>
      </c>
      <c r="D739" s="696">
        <v>2</v>
      </c>
      <c r="E739" s="124" t="s">
        <v>877</v>
      </c>
      <c r="F739" s="179" t="s">
        <v>4059</v>
      </c>
      <c r="G739" s="627"/>
      <c r="H739" s="617"/>
      <c r="I739" s="688"/>
      <c r="J739" s="105"/>
      <c r="K739" s="105"/>
      <c r="L739" s="105"/>
      <c r="M739" s="319"/>
      <c r="N739" s="319"/>
      <c r="O739" s="319"/>
      <c r="P739" s="319"/>
      <c r="Q739" s="319"/>
      <c r="R739" s="106"/>
      <c r="S739" s="106"/>
      <c r="T739" s="106"/>
      <c r="U739" s="106"/>
      <c r="V739" s="106"/>
      <c r="W739" s="106"/>
      <c r="X739" s="106"/>
      <c r="Y739" s="106"/>
      <c r="Z739" s="106"/>
    </row>
    <row r="740" spans="1:26" ht="16">
      <c r="A740" s="695"/>
      <c r="B740" s="150"/>
      <c r="C740" s="179" t="s">
        <v>4060</v>
      </c>
      <c r="D740" s="696">
        <v>2</v>
      </c>
      <c r="E740" s="124" t="s">
        <v>877</v>
      </c>
      <c r="F740" s="179"/>
      <c r="G740" s="627"/>
      <c r="H740" s="617"/>
      <c r="I740" s="688"/>
      <c r="J740" s="105"/>
      <c r="K740" s="105"/>
      <c r="L740" s="105"/>
      <c r="M740" s="319"/>
      <c r="N740" s="319"/>
      <c r="O740" s="319"/>
      <c r="P740" s="319"/>
      <c r="Q740" s="319"/>
      <c r="R740" s="106"/>
      <c r="S740" s="106"/>
      <c r="T740" s="106"/>
      <c r="U740" s="106"/>
      <c r="V740" s="106"/>
      <c r="W740" s="106"/>
      <c r="X740" s="106"/>
      <c r="Y740" s="106"/>
      <c r="Z740" s="106"/>
    </row>
    <row r="741" spans="1:26" ht="16">
      <c r="A741" s="695"/>
      <c r="B741" s="150"/>
      <c r="C741" s="150" t="s">
        <v>4061</v>
      </c>
      <c r="D741" s="696">
        <v>2</v>
      </c>
      <c r="E741" s="124" t="s">
        <v>877</v>
      </c>
      <c r="F741" s="179"/>
      <c r="G741" s="627"/>
      <c r="H741" s="772"/>
      <c r="I741" s="760"/>
      <c r="J741" s="105"/>
      <c r="K741" s="105"/>
      <c r="L741" s="105"/>
      <c r="M741" s="319"/>
      <c r="N741" s="319"/>
      <c r="O741" s="319"/>
      <c r="P741" s="319"/>
      <c r="Q741" s="319"/>
      <c r="R741" s="106"/>
      <c r="S741" s="106"/>
      <c r="T741" s="106"/>
      <c r="U741" s="106"/>
      <c r="V741" s="106"/>
      <c r="W741" s="106"/>
      <c r="X741" s="106"/>
      <c r="Y741" s="106"/>
      <c r="Z741" s="106"/>
    </row>
    <row r="742" spans="1:26" ht="16">
      <c r="A742" s="695"/>
      <c r="B742" s="150"/>
      <c r="C742" s="150" t="s">
        <v>4062</v>
      </c>
      <c r="D742" s="696">
        <v>2</v>
      </c>
      <c r="E742" s="124" t="s">
        <v>877</v>
      </c>
      <c r="F742" s="179"/>
      <c r="G742" s="627"/>
      <c r="H742" s="617"/>
      <c r="I742" s="105"/>
      <c r="J742" s="105"/>
      <c r="K742" s="105"/>
      <c r="L742" s="105"/>
      <c r="M742" s="319"/>
      <c r="N742" s="319"/>
      <c r="O742" s="319"/>
      <c r="P742" s="319"/>
      <c r="Q742" s="319"/>
      <c r="R742" s="106"/>
      <c r="S742" s="106"/>
      <c r="T742" s="106"/>
      <c r="U742" s="106"/>
      <c r="V742" s="106"/>
      <c r="W742" s="106"/>
      <c r="X742" s="106"/>
      <c r="Y742" s="106"/>
      <c r="Z742" s="106"/>
    </row>
    <row r="743" spans="1:26" ht="30" hidden="1" customHeight="1">
      <c r="A743" s="310" t="s">
        <v>1781</v>
      </c>
      <c r="B743" s="232" t="s">
        <v>1782</v>
      </c>
      <c r="C743" s="714"/>
      <c r="D743" s="142"/>
      <c r="E743" s="125"/>
      <c r="F743" s="179"/>
      <c r="G743" s="627"/>
      <c r="H743" s="617"/>
      <c r="I743" s="105"/>
      <c r="J743" s="105"/>
      <c r="K743" s="105"/>
      <c r="L743" s="105"/>
      <c r="M743" s="106"/>
      <c r="N743" s="106"/>
      <c r="O743" s="106"/>
      <c r="P743" s="106"/>
      <c r="Q743" s="106"/>
      <c r="R743" s="106"/>
      <c r="S743" s="106"/>
      <c r="T743" s="106"/>
      <c r="U743" s="106"/>
      <c r="V743" s="106"/>
      <c r="W743" s="106"/>
      <c r="X743" s="106"/>
      <c r="Y743" s="106"/>
      <c r="Z743" s="106"/>
    </row>
    <row r="744" spans="1:26">
      <c r="A744" s="695" t="s">
        <v>276</v>
      </c>
      <c r="B744" s="1606" t="s">
        <v>194</v>
      </c>
      <c r="C744" s="1570"/>
      <c r="D744" s="1570"/>
      <c r="E744" s="1570"/>
      <c r="F744" s="1570"/>
      <c r="G744" s="1573"/>
      <c r="H744" s="617"/>
      <c r="I744" s="688">
        <f>SUM(D745:D753)</f>
        <v>18</v>
      </c>
      <c r="J744" s="105">
        <f>COUNT(D745:D753)*2</f>
        <v>18</v>
      </c>
      <c r="K744" s="105"/>
      <c r="L744" s="105"/>
      <c r="M744" s="319"/>
      <c r="N744" s="319"/>
      <c r="O744" s="319"/>
      <c r="P744" s="319"/>
      <c r="Q744" s="319"/>
      <c r="R744" s="106"/>
      <c r="S744" s="106"/>
      <c r="T744" s="106"/>
      <c r="U744" s="106"/>
      <c r="V744" s="106"/>
      <c r="W744" s="106"/>
      <c r="X744" s="106"/>
      <c r="Y744" s="106"/>
      <c r="Z744" s="106"/>
    </row>
    <row r="745" spans="1:26" ht="32">
      <c r="A745" s="695" t="s">
        <v>2569</v>
      </c>
      <c r="B745" s="150" t="s">
        <v>1784</v>
      </c>
      <c r="C745" s="179" t="s">
        <v>4063</v>
      </c>
      <c r="D745" s="696">
        <v>2</v>
      </c>
      <c r="E745" s="124" t="s">
        <v>877</v>
      </c>
      <c r="F745" s="179"/>
      <c r="G745" s="627"/>
      <c r="H745" s="617"/>
      <c r="I745" s="688"/>
      <c r="J745" s="105"/>
      <c r="K745" s="105"/>
      <c r="L745" s="105"/>
      <c r="M745" s="319"/>
      <c r="N745" s="319"/>
      <c r="O745" s="319"/>
      <c r="P745" s="319"/>
      <c r="Q745" s="319"/>
      <c r="R745" s="106"/>
      <c r="S745" s="106"/>
      <c r="T745" s="106"/>
      <c r="U745" s="106"/>
      <c r="V745" s="106"/>
      <c r="W745" s="106"/>
      <c r="X745" s="106"/>
      <c r="Y745" s="106"/>
      <c r="Z745" s="106"/>
    </row>
    <row r="746" spans="1:26">
      <c r="A746" s="695"/>
      <c r="B746" s="150"/>
      <c r="C746" s="125" t="s">
        <v>4064</v>
      </c>
      <c r="D746" s="696">
        <v>2</v>
      </c>
      <c r="E746" s="124" t="s">
        <v>877</v>
      </c>
      <c r="F746" s="179"/>
      <c r="G746" s="627"/>
      <c r="H746" s="617"/>
      <c r="I746" s="688"/>
      <c r="J746" s="105"/>
      <c r="K746" s="105"/>
      <c r="L746" s="105"/>
      <c r="M746" s="319"/>
      <c r="N746" s="319"/>
      <c r="O746" s="319"/>
      <c r="P746" s="319"/>
      <c r="Q746" s="319"/>
      <c r="R746" s="106"/>
      <c r="S746" s="106"/>
      <c r="T746" s="106"/>
      <c r="U746" s="106"/>
      <c r="V746" s="106"/>
      <c r="W746" s="106"/>
      <c r="X746" s="106"/>
      <c r="Y746" s="106"/>
      <c r="Z746" s="106"/>
    </row>
    <row r="747" spans="1:26" ht="16">
      <c r="A747" s="695"/>
      <c r="B747" s="150"/>
      <c r="C747" s="150" t="s">
        <v>4065</v>
      </c>
      <c r="D747" s="696">
        <v>2</v>
      </c>
      <c r="E747" s="124" t="s">
        <v>877</v>
      </c>
      <c r="F747" s="179" t="s">
        <v>2571</v>
      </c>
      <c r="G747" s="627"/>
      <c r="H747" s="617"/>
      <c r="I747" s="688"/>
      <c r="J747" s="105"/>
      <c r="K747" s="105"/>
      <c r="L747" s="105"/>
      <c r="M747" s="319"/>
      <c r="N747" s="319"/>
      <c r="O747" s="319"/>
      <c r="P747" s="319"/>
      <c r="Q747" s="319"/>
      <c r="R747" s="106"/>
      <c r="S747" s="106"/>
      <c r="T747" s="106"/>
      <c r="U747" s="106"/>
      <c r="V747" s="106"/>
      <c r="W747" s="106"/>
      <c r="X747" s="106"/>
      <c r="Y747" s="106"/>
      <c r="Z747" s="106"/>
    </row>
    <row r="748" spans="1:26" ht="32">
      <c r="A748" s="695"/>
      <c r="B748" s="150"/>
      <c r="C748" s="150" t="s">
        <v>4066</v>
      </c>
      <c r="D748" s="696">
        <v>2</v>
      </c>
      <c r="E748" s="124" t="s">
        <v>877</v>
      </c>
      <c r="F748" s="179"/>
      <c r="G748" s="627"/>
      <c r="H748" s="617"/>
      <c r="I748" s="688"/>
      <c r="J748" s="105"/>
      <c r="K748" s="105"/>
      <c r="L748" s="105"/>
      <c r="M748" s="319"/>
      <c r="N748" s="319"/>
      <c r="O748" s="319"/>
      <c r="P748" s="319"/>
      <c r="Q748" s="319"/>
      <c r="R748" s="106"/>
      <c r="S748" s="106"/>
      <c r="T748" s="106"/>
      <c r="U748" s="106"/>
      <c r="V748" s="106"/>
      <c r="W748" s="106"/>
      <c r="X748" s="106"/>
      <c r="Y748" s="106"/>
      <c r="Z748" s="106"/>
    </row>
    <row r="749" spans="1:26" ht="16">
      <c r="A749" s="695"/>
      <c r="B749" s="150"/>
      <c r="C749" s="150" t="s">
        <v>4067</v>
      </c>
      <c r="D749" s="696">
        <v>2</v>
      </c>
      <c r="E749" s="124" t="s">
        <v>877</v>
      </c>
      <c r="F749" s="179"/>
      <c r="G749" s="627"/>
      <c r="H749" s="617"/>
      <c r="I749" s="688"/>
      <c r="J749" s="105"/>
      <c r="K749" s="105"/>
      <c r="L749" s="105"/>
      <c r="M749" s="319"/>
      <c r="N749" s="319"/>
      <c r="O749" s="319"/>
      <c r="P749" s="319"/>
      <c r="Q749" s="319"/>
      <c r="R749" s="106"/>
      <c r="S749" s="106"/>
      <c r="T749" s="106"/>
      <c r="U749" s="106"/>
      <c r="V749" s="106"/>
      <c r="W749" s="106"/>
      <c r="X749" s="106"/>
      <c r="Y749" s="106"/>
      <c r="Z749" s="106"/>
    </row>
    <row r="750" spans="1:26" ht="16">
      <c r="A750" s="695"/>
      <c r="B750" s="150"/>
      <c r="C750" s="150" t="s">
        <v>4068</v>
      </c>
      <c r="D750" s="696">
        <v>2</v>
      </c>
      <c r="E750" s="124" t="s">
        <v>877</v>
      </c>
      <c r="F750" s="179"/>
      <c r="G750" s="627"/>
      <c r="H750" s="617"/>
      <c r="I750" s="688"/>
      <c r="J750" s="105"/>
      <c r="K750" s="105"/>
      <c r="L750" s="105"/>
      <c r="M750" s="319"/>
      <c r="N750" s="319"/>
      <c r="O750" s="319"/>
      <c r="P750" s="319"/>
      <c r="Q750" s="319"/>
      <c r="R750" s="106"/>
      <c r="S750" s="106"/>
      <c r="T750" s="106"/>
      <c r="U750" s="106"/>
      <c r="V750" s="106"/>
      <c r="W750" s="106"/>
      <c r="X750" s="106"/>
      <c r="Y750" s="106"/>
      <c r="Z750" s="106"/>
    </row>
    <row r="751" spans="1:26" ht="32">
      <c r="A751" s="695"/>
      <c r="B751" s="150"/>
      <c r="C751" s="123" t="s">
        <v>4069</v>
      </c>
      <c r="D751" s="696">
        <v>2</v>
      </c>
      <c r="E751" s="124" t="s">
        <v>877</v>
      </c>
      <c r="F751" s="179"/>
      <c r="G751" s="627"/>
      <c r="H751" s="617"/>
      <c r="I751" s="688"/>
      <c r="J751" s="105"/>
      <c r="K751" s="105"/>
      <c r="L751" s="105"/>
      <c r="M751" s="319"/>
      <c r="N751" s="319"/>
      <c r="O751" s="319"/>
      <c r="P751" s="319"/>
      <c r="Q751" s="319"/>
      <c r="R751" s="106"/>
      <c r="S751" s="106"/>
      <c r="T751" s="106"/>
      <c r="U751" s="106"/>
      <c r="V751" s="106"/>
      <c r="W751" s="106"/>
      <c r="X751" s="106"/>
      <c r="Y751" s="106"/>
      <c r="Z751" s="106"/>
    </row>
    <row r="752" spans="1:26" ht="32">
      <c r="A752" s="695"/>
      <c r="B752" s="150"/>
      <c r="C752" s="123" t="s">
        <v>4070</v>
      </c>
      <c r="D752" s="696">
        <v>2</v>
      </c>
      <c r="E752" s="124" t="s">
        <v>877</v>
      </c>
      <c r="F752" s="179" t="s">
        <v>4071</v>
      </c>
      <c r="G752" s="627"/>
      <c r="H752" s="617"/>
      <c r="I752" s="688"/>
      <c r="J752" s="105"/>
      <c r="K752" s="105"/>
      <c r="L752" s="105"/>
      <c r="M752" s="319"/>
      <c r="N752" s="319"/>
      <c r="O752" s="319"/>
      <c r="P752" s="319"/>
      <c r="Q752" s="319"/>
      <c r="R752" s="106"/>
      <c r="S752" s="106"/>
      <c r="T752" s="106"/>
      <c r="U752" s="106"/>
      <c r="V752" s="106"/>
      <c r="W752" s="106"/>
      <c r="X752" s="106"/>
      <c r="Y752" s="106"/>
      <c r="Z752" s="106"/>
    </row>
    <row r="753" spans="1:26" ht="32">
      <c r="A753" s="695"/>
      <c r="B753" s="150"/>
      <c r="C753" s="123" t="s">
        <v>4072</v>
      </c>
      <c r="D753" s="696">
        <v>2</v>
      </c>
      <c r="E753" s="124" t="s">
        <v>877</v>
      </c>
      <c r="F753" s="179"/>
      <c r="G753" s="627"/>
      <c r="H753" s="617"/>
      <c r="I753" s="688"/>
      <c r="J753" s="105"/>
      <c r="K753" s="105"/>
      <c r="L753" s="105"/>
      <c r="M753" s="319"/>
      <c r="N753" s="319"/>
      <c r="O753" s="319"/>
      <c r="P753" s="319"/>
      <c r="Q753" s="319"/>
      <c r="R753" s="106"/>
      <c r="S753" s="106"/>
      <c r="T753" s="106"/>
      <c r="U753" s="106"/>
      <c r="V753" s="106"/>
      <c r="W753" s="106"/>
      <c r="X753" s="106"/>
      <c r="Y753" s="106"/>
      <c r="Z753" s="106"/>
    </row>
    <row r="754" spans="1:26" ht="30" hidden="1" customHeight="1">
      <c r="A754" s="310" t="s">
        <v>1788</v>
      </c>
      <c r="B754" s="232" t="s">
        <v>1789</v>
      </c>
      <c r="C754" s="714"/>
      <c r="D754" s="142"/>
      <c r="E754" s="125"/>
      <c r="F754" s="179"/>
      <c r="G754" s="627"/>
      <c r="H754" s="617"/>
      <c r="I754" s="105"/>
      <c r="J754" s="105"/>
      <c r="K754" s="105"/>
      <c r="L754" s="105"/>
      <c r="M754" s="106"/>
      <c r="N754" s="106"/>
      <c r="O754" s="106"/>
      <c r="P754" s="106"/>
      <c r="Q754" s="106"/>
      <c r="R754" s="106"/>
      <c r="S754" s="106"/>
      <c r="T754" s="106"/>
      <c r="U754" s="106"/>
      <c r="V754" s="106"/>
      <c r="W754" s="106"/>
      <c r="X754" s="106"/>
      <c r="Y754" s="106"/>
      <c r="Z754" s="106"/>
    </row>
    <row r="755" spans="1:26">
      <c r="A755" s="695" t="s">
        <v>277</v>
      </c>
      <c r="B755" s="1606" t="s">
        <v>196</v>
      </c>
      <c r="C755" s="1570"/>
      <c r="D755" s="1570"/>
      <c r="E755" s="1570"/>
      <c r="F755" s="1570"/>
      <c r="G755" s="1573"/>
      <c r="H755" s="617"/>
      <c r="I755" s="688">
        <f>SUM(D756:D761)</f>
        <v>12</v>
      </c>
      <c r="J755" s="105">
        <f>COUNT(D756:D761)*2</f>
        <v>12</v>
      </c>
      <c r="K755" s="105"/>
      <c r="L755" s="105"/>
      <c r="M755" s="319"/>
      <c r="N755" s="319"/>
      <c r="O755" s="319"/>
      <c r="P755" s="319"/>
      <c r="Q755" s="319"/>
      <c r="R755" s="106"/>
      <c r="S755" s="106"/>
      <c r="T755" s="106"/>
      <c r="U755" s="106"/>
      <c r="V755" s="106"/>
      <c r="W755" s="106"/>
      <c r="X755" s="106"/>
      <c r="Y755" s="106"/>
      <c r="Z755" s="106"/>
    </row>
    <row r="756" spans="1:26" ht="32">
      <c r="A756" s="695" t="s">
        <v>2579</v>
      </c>
      <c r="B756" s="150" t="s">
        <v>1791</v>
      </c>
      <c r="C756" s="150" t="s">
        <v>2580</v>
      </c>
      <c r="D756" s="696">
        <v>2</v>
      </c>
      <c r="E756" s="124" t="s">
        <v>877</v>
      </c>
      <c r="F756" s="179" t="s">
        <v>4073</v>
      </c>
      <c r="G756" s="627"/>
      <c r="H756" s="617"/>
      <c r="I756" s="688"/>
      <c r="J756" s="105"/>
      <c r="K756" s="105"/>
      <c r="L756" s="105"/>
      <c r="M756" s="319"/>
      <c r="N756" s="319"/>
      <c r="O756" s="319"/>
      <c r="P756" s="319"/>
      <c r="Q756" s="319"/>
      <c r="R756" s="106"/>
      <c r="S756" s="106"/>
      <c r="T756" s="106"/>
      <c r="U756" s="106"/>
      <c r="V756" s="106"/>
      <c r="W756" s="106"/>
      <c r="X756" s="106"/>
      <c r="Y756" s="106"/>
      <c r="Z756" s="106"/>
    </row>
    <row r="757" spans="1:26" ht="16">
      <c r="A757" s="695"/>
      <c r="B757" s="150"/>
      <c r="C757" s="150" t="s">
        <v>4074</v>
      </c>
      <c r="D757" s="696">
        <v>2</v>
      </c>
      <c r="E757" s="124" t="s">
        <v>877</v>
      </c>
      <c r="F757" s="179"/>
      <c r="G757" s="627"/>
      <c r="H757" s="617"/>
      <c r="I757" s="688"/>
      <c r="J757" s="105"/>
      <c r="K757" s="105"/>
      <c r="L757" s="105"/>
      <c r="M757" s="319"/>
      <c r="N757" s="319"/>
      <c r="O757" s="319"/>
      <c r="P757" s="319"/>
      <c r="Q757" s="319"/>
      <c r="R757" s="106"/>
      <c r="S757" s="106"/>
      <c r="T757" s="106"/>
      <c r="U757" s="106"/>
      <c r="V757" s="106"/>
      <c r="W757" s="106"/>
      <c r="X757" s="106"/>
      <c r="Y757" s="106"/>
      <c r="Z757" s="106"/>
    </row>
    <row r="758" spans="1:26" ht="16">
      <c r="A758" s="695"/>
      <c r="B758" s="150"/>
      <c r="C758" s="150" t="s">
        <v>4075</v>
      </c>
      <c r="D758" s="696">
        <v>2</v>
      </c>
      <c r="E758" s="124" t="s">
        <v>877</v>
      </c>
      <c r="F758" s="179"/>
      <c r="G758" s="627"/>
      <c r="H758" s="617"/>
      <c r="I758" s="688"/>
      <c r="J758" s="105"/>
      <c r="K758" s="105"/>
      <c r="L758" s="105"/>
      <c r="M758" s="319"/>
      <c r="N758" s="319"/>
      <c r="O758" s="319"/>
      <c r="P758" s="319"/>
      <c r="Q758" s="319"/>
      <c r="R758" s="106"/>
      <c r="S758" s="106"/>
      <c r="T758" s="106"/>
      <c r="U758" s="106"/>
      <c r="V758" s="106"/>
      <c r="W758" s="106"/>
      <c r="X758" s="106"/>
      <c r="Y758" s="106"/>
      <c r="Z758" s="106"/>
    </row>
    <row r="759" spans="1:26" ht="32">
      <c r="A759" s="695"/>
      <c r="B759" s="150"/>
      <c r="C759" s="150" t="s">
        <v>4076</v>
      </c>
      <c r="D759" s="696">
        <v>2</v>
      </c>
      <c r="E759" s="124" t="s">
        <v>877</v>
      </c>
      <c r="F759" s="179"/>
      <c r="G759" s="627"/>
      <c r="H759" s="617"/>
      <c r="I759" s="688"/>
      <c r="J759" s="105"/>
      <c r="K759" s="105"/>
      <c r="L759" s="105"/>
      <c r="M759" s="319"/>
      <c r="N759" s="319"/>
      <c r="O759" s="319"/>
      <c r="P759" s="319"/>
      <c r="Q759" s="319"/>
      <c r="R759" s="106"/>
      <c r="S759" s="106"/>
      <c r="T759" s="106"/>
      <c r="U759" s="106"/>
      <c r="V759" s="106"/>
      <c r="W759" s="106"/>
      <c r="X759" s="106"/>
      <c r="Y759" s="106"/>
      <c r="Z759" s="106"/>
    </row>
    <row r="760" spans="1:26" ht="16">
      <c r="A760" s="695"/>
      <c r="B760" s="150"/>
      <c r="C760" s="150" t="s">
        <v>2581</v>
      </c>
      <c r="D760" s="696">
        <v>2</v>
      </c>
      <c r="E760" s="124" t="s">
        <v>877</v>
      </c>
      <c r="F760" s="179"/>
      <c r="G760" s="627"/>
      <c r="H760" s="617"/>
      <c r="I760" s="688"/>
      <c r="J760" s="105"/>
      <c r="K760" s="105"/>
      <c r="L760" s="105"/>
      <c r="M760" s="319"/>
      <c r="N760" s="319"/>
      <c r="O760" s="319"/>
      <c r="P760" s="319"/>
      <c r="Q760" s="319"/>
      <c r="R760" s="106"/>
      <c r="S760" s="106"/>
      <c r="T760" s="106"/>
      <c r="U760" s="106"/>
      <c r="V760" s="106"/>
      <c r="W760" s="106"/>
      <c r="X760" s="106"/>
      <c r="Y760" s="106"/>
      <c r="Z760" s="106"/>
    </row>
    <row r="761" spans="1:26" ht="16">
      <c r="A761" s="695"/>
      <c r="B761" s="150"/>
      <c r="C761" s="150" t="s">
        <v>4077</v>
      </c>
      <c r="D761" s="696">
        <v>2</v>
      </c>
      <c r="E761" s="124" t="s">
        <v>877</v>
      </c>
      <c r="F761" s="179"/>
      <c r="G761" s="627"/>
      <c r="H761" s="617"/>
      <c r="I761" s="688"/>
      <c r="J761" s="105"/>
      <c r="K761" s="105"/>
      <c r="L761" s="105"/>
      <c r="M761" s="319"/>
      <c r="N761" s="319"/>
      <c r="O761" s="319"/>
      <c r="P761" s="319"/>
      <c r="Q761" s="319"/>
      <c r="R761" s="106"/>
      <c r="S761" s="106"/>
      <c r="T761" s="106"/>
      <c r="U761" s="106"/>
      <c r="V761" s="106"/>
      <c r="W761" s="106"/>
      <c r="X761" s="106"/>
      <c r="Y761" s="106"/>
      <c r="Z761" s="106"/>
    </row>
    <row r="762" spans="1:26" ht="30" hidden="1" customHeight="1">
      <c r="A762" s="412" t="s">
        <v>1800</v>
      </c>
      <c r="B762" s="150" t="s">
        <v>1801</v>
      </c>
      <c r="C762" s="714"/>
      <c r="D762" s="125"/>
      <c r="E762" s="125"/>
      <c r="F762" s="179"/>
      <c r="G762" s="627"/>
      <c r="H762" s="617"/>
      <c r="I762" s="105"/>
      <c r="J762" s="105"/>
      <c r="K762" s="105"/>
      <c r="L762" s="105"/>
      <c r="M762" s="106"/>
      <c r="N762" s="106"/>
      <c r="O762" s="106"/>
      <c r="P762" s="106"/>
      <c r="Q762" s="106"/>
      <c r="R762" s="106"/>
      <c r="S762" s="106"/>
      <c r="T762" s="106"/>
      <c r="U762" s="106"/>
      <c r="V762" s="106"/>
      <c r="W762" s="106"/>
      <c r="X762" s="106"/>
      <c r="Y762" s="106"/>
      <c r="Z762" s="106"/>
    </row>
    <row r="763" spans="1:26" ht="14.25" customHeight="1">
      <c r="A763" s="773"/>
      <c r="B763" s="105"/>
      <c r="C763" s="105"/>
      <c r="D763" s="774"/>
      <c r="E763" s="775"/>
      <c r="F763" s="582"/>
      <c r="G763" s="105"/>
      <c r="H763" s="105"/>
      <c r="I763" s="105"/>
      <c r="J763" s="105"/>
      <c r="K763" s="105"/>
      <c r="L763" s="105"/>
      <c r="M763" s="319"/>
      <c r="N763" s="319"/>
      <c r="O763" s="319"/>
      <c r="P763" s="319"/>
      <c r="Q763" s="319"/>
      <c r="R763" s="105"/>
      <c r="S763" s="105"/>
      <c r="T763" s="105"/>
      <c r="U763" s="105"/>
      <c r="V763" s="105"/>
      <c r="W763" s="105"/>
      <c r="X763" s="105"/>
      <c r="Y763" s="105"/>
      <c r="Z763" s="105"/>
    </row>
    <row r="764" spans="1:26" ht="14.25" customHeight="1">
      <c r="A764" s="773"/>
      <c r="B764" s="105"/>
      <c r="C764" s="105"/>
      <c r="D764" s="774"/>
      <c r="E764" s="775"/>
      <c r="F764" s="582"/>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ht="69" customHeight="1">
      <c r="A765" s="776"/>
      <c r="B765" s="319"/>
      <c r="C765" s="319"/>
      <c r="D765" s="777"/>
      <c r="E765" s="778"/>
      <c r="F765" s="698"/>
      <c r="G765" s="319"/>
      <c r="H765" s="105"/>
      <c r="I765" s="105"/>
      <c r="J765" s="105"/>
      <c r="K765" s="105"/>
      <c r="L765" s="105"/>
      <c r="M765" s="105"/>
      <c r="N765" s="105"/>
      <c r="O765" s="105"/>
      <c r="P765" s="319"/>
      <c r="Q765" s="319"/>
      <c r="R765" s="319"/>
      <c r="S765" s="319"/>
      <c r="T765" s="319"/>
      <c r="U765" s="319"/>
      <c r="V765" s="319"/>
      <c r="W765" s="319"/>
      <c r="X765" s="319"/>
      <c r="Y765" s="319"/>
      <c r="Z765" s="319"/>
    </row>
    <row r="766" spans="1:26" ht="14.25" customHeight="1">
      <c r="A766" s="776"/>
      <c r="B766" s="319" t="s">
        <v>1803</v>
      </c>
      <c r="C766" s="319" t="s">
        <v>2588</v>
      </c>
      <c r="D766" s="777" t="s">
        <v>1805</v>
      </c>
      <c r="E766" s="778">
        <f>G2</f>
        <v>5</v>
      </c>
      <c r="F766" s="698"/>
      <c r="G766" s="319"/>
      <c r="H766" s="105"/>
      <c r="I766" s="105"/>
      <c r="J766" s="105"/>
      <c r="K766" s="105"/>
      <c r="L766" s="105"/>
      <c r="M766" s="105"/>
      <c r="N766" s="105"/>
      <c r="O766" s="105"/>
      <c r="P766" s="319"/>
      <c r="Q766" s="319"/>
      <c r="R766" s="319"/>
      <c r="S766" s="319"/>
      <c r="T766" s="319"/>
      <c r="U766" s="319"/>
      <c r="V766" s="319"/>
      <c r="W766" s="319"/>
      <c r="X766" s="319"/>
      <c r="Y766" s="319"/>
      <c r="Z766" s="319"/>
    </row>
    <row r="767" spans="1:26" ht="14.25" customHeight="1">
      <c r="A767" s="776" t="s">
        <v>291</v>
      </c>
      <c r="B767" s="319">
        <f>IF(E766=0,0,I42)</f>
        <v>58</v>
      </c>
      <c r="C767" s="319">
        <f>IF(E766=0,0,J42)</f>
        <v>58</v>
      </c>
      <c r="D767" s="779">
        <f>IF(D775=0,0,B767/C767)</f>
        <v>1</v>
      </c>
      <c r="E767" s="778"/>
      <c r="F767" s="698"/>
      <c r="G767" s="319"/>
      <c r="H767" s="105"/>
      <c r="I767" s="105"/>
      <c r="J767" s="105"/>
      <c r="K767" s="105"/>
      <c r="L767" s="105"/>
      <c r="M767" s="105"/>
      <c r="N767" s="105"/>
      <c r="O767" s="105"/>
      <c r="P767" s="319"/>
      <c r="Q767" s="319"/>
      <c r="R767" s="319"/>
      <c r="S767" s="319"/>
      <c r="T767" s="319"/>
      <c r="U767" s="319"/>
      <c r="V767" s="319"/>
      <c r="W767" s="319"/>
      <c r="X767" s="319"/>
      <c r="Y767" s="319"/>
      <c r="Z767" s="319"/>
    </row>
    <row r="768" spans="1:26" ht="14.25" customHeight="1">
      <c r="A768" s="776" t="s">
        <v>293</v>
      </c>
      <c r="B768" s="319">
        <f>IF(E766=0,0,I110)</f>
        <v>88</v>
      </c>
      <c r="C768" s="319">
        <f>IF(E766=0,0,J110)</f>
        <v>88</v>
      </c>
      <c r="D768" s="779">
        <f>IF(D775=0,0,B768/C768)</f>
        <v>1</v>
      </c>
      <c r="E768" s="778"/>
      <c r="F768" s="698"/>
      <c r="G768" s="319"/>
      <c r="H768" s="105"/>
      <c r="I768" s="105"/>
      <c r="J768" s="105"/>
      <c r="K768" s="105"/>
      <c r="L768" s="105"/>
      <c r="M768" s="105"/>
      <c r="N768" s="105"/>
      <c r="O768" s="105"/>
      <c r="P768" s="319"/>
      <c r="Q768" s="319"/>
      <c r="R768" s="319"/>
      <c r="S768" s="319"/>
      <c r="T768" s="319"/>
      <c r="U768" s="319"/>
      <c r="V768" s="319"/>
      <c r="W768" s="319"/>
      <c r="X768" s="319"/>
      <c r="Y768" s="319"/>
      <c r="Z768" s="319"/>
    </row>
    <row r="769" spans="1:26" ht="14.25" customHeight="1">
      <c r="A769" s="776" t="s">
        <v>295</v>
      </c>
      <c r="B769" s="319">
        <f>IF(E766=0,0,I177)</f>
        <v>162</v>
      </c>
      <c r="C769" s="319">
        <f>IF(E766=0,0,J177)</f>
        <v>162</v>
      </c>
      <c r="D769" s="779">
        <f>IF(D775=0,0,B769/C769)</f>
        <v>1</v>
      </c>
      <c r="E769" s="778"/>
      <c r="F769" s="698"/>
      <c r="G769" s="319"/>
      <c r="H769" s="105"/>
      <c r="I769" s="105"/>
      <c r="J769" s="105"/>
      <c r="K769" s="105"/>
      <c r="L769" s="105"/>
      <c r="M769" s="105"/>
      <c r="N769" s="105"/>
      <c r="O769" s="105"/>
      <c r="P769" s="319"/>
      <c r="Q769" s="319"/>
      <c r="R769" s="319"/>
      <c r="S769" s="319"/>
      <c r="T769" s="319"/>
      <c r="U769" s="319"/>
      <c r="V769" s="319"/>
      <c r="W769" s="319"/>
      <c r="X769" s="319"/>
      <c r="Y769" s="319"/>
      <c r="Z769" s="319"/>
    </row>
    <row r="770" spans="1:26" ht="14.25" customHeight="1">
      <c r="A770" s="776" t="s">
        <v>297</v>
      </c>
      <c r="B770" s="319">
        <f>IF(E766=0,0,I277)</f>
        <v>88</v>
      </c>
      <c r="C770" s="319">
        <f>IF(E766=0,0,J277)</f>
        <v>88</v>
      </c>
      <c r="D770" s="779">
        <f>IF(D775=0,0,B770/C770)</f>
        <v>1</v>
      </c>
      <c r="E770" s="778"/>
      <c r="F770" s="698"/>
      <c r="G770" s="319"/>
      <c r="H770" s="105"/>
      <c r="I770" s="105"/>
      <c r="J770" s="105"/>
      <c r="K770" s="105"/>
      <c r="L770" s="105"/>
      <c r="M770" s="105"/>
      <c r="N770" s="105"/>
      <c r="O770" s="105"/>
      <c r="P770" s="319"/>
      <c r="Q770" s="319"/>
      <c r="R770" s="319"/>
      <c r="S770" s="319"/>
      <c r="T770" s="319"/>
      <c r="U770" s="319"/>
      <c r="V770" s="319"/>
      <c r="W770" s="319"/>
      <c r="X770" s="319"/>
      <c r="Y770" s="319"/>
      <c r="Z770" s="319"/>
    </row>
    <row r="771" spans="1:26" ht="14.25" customHeight="1">
      <c r="A771" s="776" t="s">
        <v>299</v>
      </c>
      <c r="B771" s="319">
        <f>IF(E766=0,0,I349)</f>
        <v>232</v>
      </c>
      <c r="C771" s="319">
        <f>IF(E766=0,0,J349)</f>
        <v>232</v>
      </c>
      <c r="D771" s="779">
        <f>IF(D775=0,0,B771/C771)</f>
        <v>1</v>
      </c>
      <c r="E771" s="778"/>
      <c r="F771" s="698"/>
      <c r="G771" s="319"/>
      <c r="H771" s="105"/>
      <c r="I771" s="105"/>
      <c r="J771" s="105"/>
      <c r="K771" s="105"/>
      <c r="L771" s="105"/>
      <c r="M771" s="105"/>
      <c r="N771" s="105"/>
      <c r="O771" s="105"/>
      <c r="P771" s="319"/>
      <c r="Q771" s="319"/>
      <c r="R771" s="319"/>
      <c r="S771" s="319"/>
      <c r="T771" s="319"/>
      <c r="U771" s="319"/>
      <c r="V771" s="319"/>
      <c r="W771" s="319"/>
      <c r="X771" s="319"/>
      <c r="Y771" s="319"/>
      <c r="Z771" s="319"/>
    </row>
    <row r="772" spans="1:26" ht="14.25" customHeight="1">
      <c r="A772" s="776" t="s">
        <v>301</v>
      </c>
      <c r="B772" s="319">
        <f>IF(E766=0,0,I589)</f>
        <v>76</v>
      </c>
      <c r="C772" s="319">
        <f>IF(E766=0,0,J589)</f>
        <v>76</v>
      </c>
      <c r="D772" s="779">
        <f>IF(D775=0,0,B772/C772)</f>
        <v>1</v>
      </c>
      <c r="E772" s="778"/>
      <c r="F772" s="698"/>
      <c r="G772" s="319"/>
      <c r="H772" s="105"/>
      <c r="I772" s="105"/>
      <c r="J772" s="105"/>
      <c r="K772" s="105"/>
      <c r="L772" s="105"/>
      <c r="M772" s="105"/>
      <c r="N772" s="105"/>
      <c r="O772" s="105"/>
      <c r="P772" s="319"/>
      <c r="Q772" s="319"/>
      <c r="R772" s="319"/>
      <c r="S772" s="319"/>
      <c r="T772" s="319"/>
      <c r="U772" s="319"/>
      <c r="V772" s="319"/>
      <c r="W772" s="319"/>
      <c r="X772" s="319"/>
      <c r="Y772" s="319"/>
      <c r="Z772" s="319"/>
    </row>
    <row r="773" spans="1:26" ht="14.25" customHeight="1">
      <c r="A773" s="776" t="s">
        <v>302</v>
      </c>
      <c r="B773" s="319">
        <f>IF(E766=0,0,I639)</f>
        <v>98</v>
      </c>
      <c r="C773" s="319">
        <f>IF(E766=0,0,J639)</f>
        <v>98</v>
      </c>
      <c r="D773" s="779">
        <f>IF(D775=0,0,B773/C773)</f>
        <v>1</v>
      </c>
      <c r="E773" s="778"/>
      <c r="F773" s="698"/>
      <c r="G773" s="319"/>
      <c r="H773" s="105"/>
      <c r="I773" s="105"/>
      <c r="J773" s="105"/>
      <c r="K773" s="105"/>
      <c r="L773" s="105"/>
      <c r="M773" s="105"/>
      <c r="N773" s="105"/>
      <c r="O773" s="105"/>
      <c r="P773" s="319"/>
      <c r="Q773" s="319"/>
      <c r="R773" s="319"/>
      <c r="S773" s="319"/>
      <c r="T773" s="319"/>
      <c r="U773" s="319"/>
      <c r="V773" s="319"/>
      <c r="W773" s="319"/>
      <c r="X773" s="319"/>
      <c r="Y773" s="319"/>
      <c r="Z773" s="319"/>
    </row>
    <row r="774" spans="1:26" ht="14.25" customHeight="1">
      <c r="A774" s="776" t="s">
        <v>304</v>
      </c>
      <c r="B774" s="319">
        <f>IF(E766=0,0,I725)</f>
        <v>58</v>
      </c>
      <c r="C774" s="319">
        <f>IF(E766=0,0,J725)</f>
        <v>58</v>
      </c>
      <c r="D774" s="779">
        <f>IF(D775=0,0,B774/C774)</f>
        <v>1</v>
      </c>
      <c r="E774" s="778"/>
      <c r="F774" s="698"/>
      <c r="G774" s="319"/>
      <c r="H774" s="105"/>
      <c r="I774" s="105"/>
      <c r="J774" s="105"/>
      <c r="K774" s="105"/>
      <c r="L774" s="105"/>
      <c r="M774" s="105"/>
      <c r="N774" s="105"/>
      <c r="O774" s="105"/>
      <c r="P774" s="319"/>
      <c r="Q774" s="319"/>
      <c r="R774" s="319"/>
      <c r="S774" s="319"/>
      <c r="T774" s="319"/>
      <c r="U774" s="319"/>
      <c r="V774" s="319"/>
      <c r="W774" s="319"/>
      <c r="X774" s="319"/>
      <c r="Y774" s="319"/>
      <c r="Z774" s="319"/>
    </row>
    <row r="775" spans="1:26" ht="14.25" customHeight="1">
      <c r="A775" s="776" t="s">
        <v>1806</v>
      </c>
      <c r="B775" s="319">
        <f>IF(G2=0,0,SUM(B767:B774))</f>
        <v>860</v>
      </c>
      <c r="C775" s="319">
        <f>IF(G2=0,0,SUM(C767:C774))</f>
        <v>860</v>
      </c>
      <c r="D775" s="779">
        <f>IF(G2=0,0,B775/C775)</f>
        <v>1</v>
      </c>
      <c r="E775" s="778"/>
      <c r="F775" s="698"/>
      <c r="G775" s="319"/>
      <c r="H775" s="105"/>
      <c r="I775" s="105"/>
      <c r="J775" s="105"/>
      <c r="K775" s="105"/>
      <c r="L775" s="105"/>
      <c r="M775" s="105"/>
      <c r="N775" s="105"/>
      <c r="O775" s="105"/>
      <c r="P775" s="319"/>
      <c r="Q775" s="319"/>
      <c r="R775" s="319"/>
      <c r="S775" s="319"/>
      <c r="T775" s="319"/>
      <c r="U775" s="319"/>
      <c r="V775" s="319"/>
      <c r="W775" s="319"/>
      <c r="X775" s="319"/>
      <c r="Y775" s="319"/>
      <c r="Z775" s="319"/>
    </row>
    <row r="776" spans="1:26" ht="45.75" customHeight="1">
      <c r="A776" s="776"/>
      <c r="B776" s="319"/>
      <c r="C776" s="319"/>
      <c r="D776" s="777"/>
      <c r="E776" s="778"/>
      <c r="F776" s="698"/>
      <c r="G776" s="319"/>
      <c r="H776" s="105"/>
      <c r="I776" s="105"/>
      <c r="J776" s="105"/>
      <c r="K776" s="105"/>
      <c r="L776" s="105"/>
      <c r="M776" s="105"/>
      <c r="N776" s="105"/>
      <c r="O776" s="105"/>
      <c r="P776" s="319"/>
      <c r="Q776" s="319"/>
      <c r="R776" s="319"/>
      <c r="S776" s="319"/>
      <c r="T776" s="319"/>
      <c r="U776" s="319"/>
      <c r="V776" s="319"/>
      <c r="W776" s="319"/>
      <c r="X776" s="319"/>
      <c r="Y776" s="319"/>
      <c r="Z776" s="319"/>
    </row>
    <row r="777" spans="1:26" ht="14.25" customHeight="1">
      <c r="A777" s="776"/>
      <c r="B777" s="319"/>
      <c r="C777" s="319"/>
      <c r="D777" s="777"/>
      <c r="E777" s="778"/>
      <c r="F777" s="698"/>
      <c r="G777" s="319"/>
      <c r="H777" s="105"/>
      <c r="I777" s="105"/>
      <c r="J777" s="105"/>
      <c r="K777" s="105"/>
      <c r="L777" s="105"/>
      <c r="M777" s="105"/>
      <c r="N777" s="105"/>
      <c r="O777" s="105"/>
      <c r="P777" s="319"/>
      <c r="Q777" s="319"/>
      <c r="R777" s="319"/>
      <c r="S777" s="319"/>
      <c r="T777" s="319"/>
      <c r="U777" s="319"/>
      <c r="V777" s="319"/>
      <c r="W777" s="319"/>
      <c r="X777" s="319"/>
      <c r="Y777" s="319"/>
      <c r="Z777" s="319"/>
    </row>
    <row r="778" spans="1:26" ht="14.25" customHeight="1">
      <c r="A778" s="776">
        <v>0</v>
      </c>
      <c r="B778" s="319"/>
      <c r="C778" s="319"/>
      <c r="D778" s="777"/>
      <c r="E778" s="778"/>
      <c r="F778" s="698"/>
      <c r="G778" s="319"/>
      <c r="H778" s="105"/>
      <c r="I778" s="105"/>
      <c r="J778" s="105"/>
      <c r="K778" s="105"/>
      <c r="L778" s="105"/>
      <c r="M778" s="105"/>
      <c r="N778" s="105"/>
      <c r="O778" s="105"/>
      <c r="P778" s="319"/>
      <c r="Q778" s="319"/>
      <c r="R778" s="319"/>
      <c r="S778" s="319"/>
      <c r="T778" s="319"/>
      <c r="U778" s="319"/>
      <c r="V778" s="319"/>
      <c r="W778" s="319"/>
      <c r="X778" s="319"/>
      <c r="Y778" s="319"/>
      <c r="Z778" s="319"/>
    </row>
    <row r="779" spans="1:26" ht="14.25" customHeight="1">
      <c r="A779" s="776">
        <v>1</v>
      </c>
      <c r="B779" s="319"/>
      <c r="C779" s="319"/>
      <c r="D779" s="777"/>
      <c r="E779" s="778"/>
      <c r="F779" s="698"/>
      <c r="G779" s="319"/>
      <c r="H779" s="105"/>
      <c r="I779" s="105"/>
      <c r="J779" s="105"/>
      <c r="K779" s="105"/>
      <c r="L779" s="105"/>
      <c r="M779" s="105"/>
      <c r="N779" s="105"/>
      <c r="O779" s="105"/>
      <c r="P779" s="319"/>
      <c r="Q779" s="319"/>
      <c r="R779" s="319"/>
      <c r="S779" s="319"/>
      <c r="T779" s="319"/>
      <c r="U779" s="319"/>
      <c r="V779" s="319"/>
      <c r="W779" s="319"/>
      <c r="X779" s="319"/>
      <c r="Y779" s="319"/>
      <c r="Z779" s="319"/>
    </row>
    <row r="780" spans="1:26" ht="14.25" customHeight="1">
      <c r="A780" s="776">
        <v>2</v>
      </c>
      <c r="B780" s="319"/>
      <c r="C780" s="319"/>
      <c r="D780" s="777"/>
      <c r="E780" s="778"/>
      <c r="F780" s="698"/>
      <c r="G780" s="319"/>
      <c r="H780" s="105"/>
      <c r="I780" s="105"/>
      <c r="J780" s="105"/>
      <c r="K780" s="105"/>
      <c r="L780" s="105"/>
      <c r="M780" s="105"/>
      <c r="N780" s="105"/>
      <c r="O780" s="105"/>
      <c r="P780" s="319"/>
      <c r="Q780" s="319"/>
      <c r="R780" s="319"/>
      <c r="S780" s="319"/>
      <c r="T780" s="319"/>
      <c r="U780" s="319"/>
      <c r="V780" s="319"/>
      <c r="W780" s="319"/>
      <c r="X780" s="319"/>
      <c r="Y780" s="319"/>
      <c r="Z780" s="319"/>
    </row>
    <row r="781" spans="1:26" ht="14.25" customHeight="1">
      <c r="A781" s="776"/>
      <c r="B781" s="319"/>
      <c r="C781" s="319"/>
      <c r="D781" s="777"/>
      <c r="E781" s="778"/>
      <c r="F781" s="698"/>
      <c r="G781" s="319"/>
      <c r="H781" s="105"/>
      <c r="I781" s="105"/>
      <c r="J781" s="105"/>
      <c r="K781" s="105"/>
      <c r="L781" s="105"/>
      <c r="M781" s="105"/>
      <c r="N781" s="105"/>
      <c r="O781" s="105"/>
      <c r="P781" s="319"/>
      <c r="Q781" s="319"/>
      <c r="R781" s="319"/>
      <c r="S781" s="319"/>
      <c r="T781" s="319"/>
      <c r="U781" s="319"/>
      <c r="V781" s="319"/>
      <c r="W781" s="319"/>
      <c r="X781" s="319"/>
      <c r="Y781" s="319"/>
      <c r="Z781" s="319"/>
    </row>
    <row r="782" spans="1:26" ht="14.25" customHeight="1">
      <c r="A782" s="773"/>
      <c r="B782" s="105"/>
      <c r="C782" s="105"/>
      <c r="D782" s="774"/>
      <c r="E782" s="775"/>
      <c r="F782" s="582"/>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ht="14.25" customHeight="1">
      <c r="A783" s="773"/>
      <c r="B783" s="105"/>
      <c r="C783" s="105"/>
      <c r="D783" s="774"/>
      <c r="E783" s="775"/>
      <c r="F783" s="582"/>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ht="14.25" customHeight="1">
      <c r="A784" s="776"/>
      <c r="B784" s="319"/>
      <c r="C784" s="319"/>
      <c r="D784" s="777"/>
      <c r="E784" s="778"/>
      <c r="F784" s="582"/>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ht="14.25" customHeight="1">
      <c r="A785" s="776"/>
      <c r="B785" s="319"/>
      <c r="C785" s="319"/>
      <c r="D785" s="777"/>
      <c r="E785" s="778"/>
      <c r="F785" s="582"/>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ht="14.25" customHeight="1">
      <c r="A786" s="776"/>
      <c r="B786" s="319"/>
      <c r="C786" s="319"/>
      <c r="D786" s="777"/>
      <c r="E786" s="778"/>
      <c r="F786" s="698"/>
      <c r="G786" s="105"/>
      <c r="H786" s="105"/>
      <c r="I786" s="105"/>
      <c r="J786" s="105"/>
      <c r="K786" s="105"/>
      <c r="L786" s="105"/>
      <c r="M786" s="319"/>
      <c r="N786" s="319"/>
      <c r="O786" s="319"/>
      <c r="P786" s="319"/>
      <c r="Q786" s="319"/>
      <c r="R786" s="106"/>
      <c r="S786" s="106"/>
      <c r="T786" s="106"/>
      <c r="U786" s="106"/>
      <c r="V786" s="106"/>
      <c r="W786" s="106"/>
      <c r="X786" s="106"/>
      <c r="Y786" s="106"/>
      <c r="Z786" s="106"/>
    </row>
    <row r="787" spans="1:26" ht="14.25" customHeight="1">
      <c r="A787" s="776"/>
      <c r="B787" s="319"/>
      <c r="C787" s="319"/>
      <c r="D787" s="777"/>
      <c r="E787" s="778"/>
      <c r="F787" s="151"/>
      <c r="G787" s="105"/>
      <c r="H787" s="105"/>
      <c r="I787" s="105"/>
      <c r="J787" s="105"/>
      <c r="K787" s="105"/>
      <c r="L787" s="105"/>
      <c r="M787" s="319"/>
      <c r="N787" s="319"/>
      <c r="O787" s="319"/>
      <c r="P787" s="319"/>
      <c r="Q787" s="319"/>
      <c r="R787" s="106"/>
      <c r="S787" s="106"/>
      <c r="T787" s="106"/>
      <c r="U787" s="106"/>
      <c r="V787" s="106"/>
      <c r="W787" s="106"/>
      <c r="X787" s="106"/>
      <c r="Y787" s="106"/>
      <c r="Z787" s="106"/>
    </row>
    <row r="788" spans="1:26" ht="14.25" customHeight="1">
      <c r="A788" s="776"/>
      <c r="B788" s="319"/>
      <c r="C788" s="319"/>
      <c r="D788" s="777"/>
      <c r="E788" s="778"/>
      <c r="F788" s="151"/>
      <c r="G788" s="105"/>
      <c r="H788" s="105"/>
      <c r="I788" s="105"/>
      <c r="J788" s="105"/>
      <c r="K788" s="105"/>
      <c r="L788" s="105"/>
      <c r="M788" s="319"/>
      <c r="N788" s="319"/>
      <c r="O788" s="319"/>
      <c r="P788" s="319"/>
      <c r="Q788" s="319"/>
      <c r="R788" s="106"/>
      <c r="S788" s="106"/>
      <c r="T788" s="106"/>
      <c r="U788" s="106"/>
      <c r="V788" s="106"/>
      <c r="W788" s="106"/>
      <c r="X788" s="106"/>
      <c r="Y788" s="106"/>
      <c r="Z788" s="106"/>
    </row>
    <row r="789" spans="1:26" ht="14.25" customHeight="1">
      <c r="A789" s="776"/>
      <c r="B789" s="319"/>
      <c r="C789" s="319"/>
      <c r="D789" s="777"/>
      <c r="E789" s="778"/>
      <c r="F789" s="151"/>
      <c r="G789" s="105"/>
      <c r="H789" s="105"/>
      <c r="I789" s="105"/>
      <c r="J789" s="105"/>
      <c r="K789" s="105"/>
      <c r="L789" s="105"/>
      <c r="M789" s="319"/>
      <c r="N789" s="319"/>
      <c r="O789" s="319"/>
      <c r="P789" s="319"/>
      <c r="Q789" s="319"/>
      <c r="R789" s="106"/>
      <c r="S789" s="106"/>
      <c r="T789" s="106"/>
      <c r="U789" s="106"/>
      <c r="V789" s="106"/>
      <c r="W789" s="106"/>
      <c r="X789" s="106"/>
      <c r="Y789" s="106"/>
      <c r="Z789" s="106"/>
    </row>
    <row r="790" spans="1:26" ht="14.25" customHeight="1">
      <c r="A790" s="776"/>
      <c r="B790" s="319"/>
      <c r="C790" s="319"/>
      <c r="D790" s="777"/>
      <c r="E790" s="778"/>
      <c r="F790" s="151"/>
      <c r="G790" s="105"/>
      <c r="H790" s="105"/>
      <c r="I790" s="105"/>
      <c r="J790" s="105"/>
      <c r="K790" s="105"/>
      <c r="L790" s="105"/>
      <c r="M790" s="319"/>
      <c r="N790" s="319"/>
      <c r="O790" s="319"/>
      <c r="P790" s="319"/>
      <c r="Q790" s="319"/>
      <c r="R790" s="106"/>
      <c r="S790" s="106"/>
      <c r="T790" s="106"/>
      <c r="U790" s="106"/>
      <c r="V790" s="106"/>
      <c r="W790" s="106"/>
      <c r="X790" s="106"/>
      <c r="Y790" s="106"/>
      <c r="Z790" s="106"/>
    </row>
    <row r="791" spans="1:26" ht="14.25" customHeight="1">
      <c r="A791" s="776"/>
      <c r="B791" s="319"/>
      <c r="C791" s="319"/>
      <c r="D791" s="777"/>
      <c r="E791" s="778"/>
      <c r="F791" s="151"/>
      <c r="G791" s="105"/>
      <c r="H791" s="105"/>
      <c r="I791" s="105"/>
      <c r="J791" s="105"/>
      <c r="K791" s="105"/>
      <c r="L791" s="105"/>
      <c r="M791" s="319"/>
      <c r="N791" s="319"/>
      <c r="O791" s="319"/>
      <c r="P791" s="319"/>
      <c r="Q791" s="319"/>
      <c r="R791" s="106"/>
      <c r="S791" s="106"/>
      <c r="T791" s="106"/>
      <c r="U791" s="106"/>
      <c r="V791" s="106"/>
      <c r="W791" s="106"/>
      <c r="X791" s="106"/>
      <c r="Y791" s="106"/>
      <c r="Z791" s="106"/>
    </row>
    <row r="792" spans="1:26" ht="14.25" customHeight="1">
      <c r="A792" s="776"/>
      <c r="B792" s="319"/>
      <c r="C792" s="319"/>
      <c r="D792" s="777"/>
      <c r="E792" s="778"/>
      <c r="F792" s="151"/>
      <c r="G792" s="105"/>
      <c r="H792" s="105"/>
      <c r="I792" s="105"/>
      <c r="J792" s="105"/>
      <c r="K792" s="105"/>
      <c r="L792" s="105"/>
      <c r="M792" s="319"/>
      <c r="N792" s="319"/>
      <c r="O792" s="319"/>
      <c r="P792" s="319"/>
      <c r="Q792" s="319"/>
      <c r="R792" s="106"/>
      <c r="S792" s="106"/>
      <c r="T792" s="106"/>
      <c r="U792" s="106"/>
      <c r="V792" s="106"/>
      <c r="W792" s="106"/>
      <c r="X792" s="106"/>
      <c r="Y792" s="106"/>
      <c r="Z792" s="106"/>
    </row>
    <row r="793" spans="1:26" ht="14.25" customHeight="1">
      <c r="A793" s="776"/>
      <c r="B793" s="319"/>
      <c r="C793" s="319"/>
      <c r="D793" s="777"/>
      <c r="E793" s="778"/>
      <c r="F793" s="151"/>
      <c r="G793" s="105"/>
      <c r="H793" s="105"/>
      <c r="I793" s="105"/>
      <c r="J793" s="105"/>
      <c r="K793" s="105"/>
      <c r="L793" s="105"/>
      <c r="M793" s="319"/>
      <c r="N793" s="319"/>
      <c r="O793" s="319"/>
      <c r="P793" s="319"/>
      <c r="Q793" s="319"/>
      <c r="R793" s="106"/>
      <c r="S793" s="106"/>
      <c r="T793" s="106"/>
      <c r="U793" s="106"/>
      <c r="V793" s="106"/>
      <c r="W793" s="106"/>
      <c r="X793" s="106"/>
      <c r="Y793" s="106"/>
      <c r="Z793" s="106"/>
    </row>
    <row r="794" spans="1:26" ht="14.25" customHeight="1">
      <c r="A794" s="776"/>
      <c r="B794" s="319"/>
      <c r="C794" s="319"/>
      <c r="D794" s="777"/>
      <c r="E794" s="778"/>
      <c r="F794" s="151"/>
      <c r="G794" s="105"/>
      <c r="H794" s="105"/>
      <c r="I794" s="105"/>
      <c r="J794" s="105"/>
      <c r="K794" s="105"/>
      <c r="L794" s="105"/>
      <c r="M794" s="319"/>
      <c r="N794" s="319"/>
      <c r="O794" s="319"/>
      <c r="P794" s="319"/>
      <c r="Q794" s="319"/>
      <c r="R794" s="106"/>
      <c r="S794" s="106"/>
      <c r="T794" s="106"/>
      <c r="U794" s="106"/>
      <c r="V794" s="106"/>
      <c r="W794" s="106"/>
      <c r="X794" s="106"/>
      <c r="Y794" s="106"/>
      <c r="Z794" s="106"/>
    </row>
    <row r="795" spans="1:26" ht="14.25" customHeight="1">
      <c r="A795" s="776"/>
      <c r="B795" s="106"/>
      <c r="C795" s="106"/>
      <c r="D795" s="780"/>
      <c r="E795" s="278"/>
      <c r="F795" s="151"/>
      <c r="G795" s="105"/>
      <c r="H795" s="105"/>
      <c r="I795" s="105"/>
      <c r="J795" s="105"/>
      <c r="K795" s="105"/>
      <c r="L795" s="105"/>
      <c r="M795" s="319"/>
      <c r="N795" s="319"/>
      <c r="O795" s="319"/>
      <c r="P795" s="319"/>
      <c r="Q795" s="319"/>
      <c r="R795" s="106"/>
      <c r="S795" s="106"/>
      <c r="T795" s="106"/>
      <c r="U795" s="106"/>
      <c r="V795" s="106"/>
      <c r="W795" s="106"/>
      <c r="X795" s="106"/>
      <c r="Y795" s="106"/>
      <c r="Z795" s="106"/>
    </row>
    <row r="796" spans="1:26" ht="14.25" customHeight="1">
      <c r="A796" s="776"/>
      <c r="B796" s="106"/>
      <c r="C796" s="106"/>
      <c r="D796" s="780"/>
      <c r="E796" s="278"/>
      <c r="F796" s="151"/>
      <c r="G796" s="105"/>
      <c r="H796" s="105"/>
      <c r="I796" s="105"/>
      <c r="J796" s="105"/>
      <c r="K796" s="105"/>
      <c r="L796" s="105"/>
      <c r="M796" s="319"/>
      <c r="N796" s="319"/>
      <c r="O796" s="319"/>
      <c r="P796" s="319"/>
      <c r="Q796" s="319"/>
      <c r="R796" s="106"/>
      <c r="S796" s="106"/>
      <c r="T796" s="106"/>
      <c r="U796" s="106"/>
      <c r="V796" s="106"/>
      <c r="W796" s="106"/>
      <c r="X796" s="106"/>
      <c r="Y796" s="106"/>
      <c r="Z796" s="106"/>
    </row>
    <row r="797" spans="1:26" ht="14.25" customHeight="1">
      <c r="A797" s="776"/>
      <c r="B797" s="106"/>
      <c r="C797" s="106"/>
      <c r="D797" s="780"/>
      <c r="E797" s="278"/>
      <c r="F797" s="151"/>
      <c r="G797" s="105"/>
      <c r="H797" s="105"/>
      <c r="I797" s="105"/>
      <c r="J797" s="105"/>
      <c r="K797" s="105"/>
      <c r="L797" s="105"/>
      <c r="M797" s="319"/>
      <c r="N797" s="319"/>
      <c r="O797" s="319"/>
      <c r="P797" s="319"/>
      <c r="Q797" s="319"/>
      <c r="R797" s="106"/>
      <c r="S797" s="106"/>
      <c r="T797" s="106"/>
      <c r="U797" s="106"/>
      <c r="V797" s="106"/>
      <c r="W797" s="106"/>
      <c r="X797" s="106"/>
      <c r="Y797" s="106"/>
      <c r="Z797" s="106"/>
    </row>
    <row r="798" spans="1:26" ht="14.25" customHeight="1">
      <c r="A798" s="776"/>
      <c r="B798" s="106"/>
      <c r="C798" s="106"/>
      <c r="D798" s="780"/>
      <c r="E798" s="278"/>
      <c r="F798" s="151"/>
      <c r="G798" s="105"/>
      <c r="H798" s="105"/>
      <c r="I798" s="105"/>
      <c r="J798" s="105"/>
      <c r="K798" s="105"/>
      <c r="L798" s="105"/>
      <c r="M798" s="319"/>
      <c r="N798" s="319"/>
      <c r="O798" s="319"/>
      <c r="P798" s="319"/>
      <c r="Q798" s="319"/>
      <c r="R798" s="106"/>
      <c r="S798" s="106"/>
      <c r="T798" s="106"/>
      <c r="U798" s="106"/>
      <c r="V798" s="106"/>
      <c r="W798" s="106"/>
      <c r="X798" s="106"/>
      <c r="Y798" s="106"/>
      <c r="Z798" s="106"/>
    </row>
    <row r="799" spans="1:26" ht="14.25" customHeight="1">
      <c r="A799" s="776"/>
      <c r="B799" s="106"/>
      <c r="C799" s="106"/>
      <c r="D799" s="780"/>
      <c r="E799" s="278"/>
      <c r="F799" s="151"/>
      <c r="G799" s="105"/>
      <c r="H799" s="105"/>
      <c r="I799" s="105"/>
      <c r="J799" s="105"/>
      <c r="K799" s="105"/>
      <c r="L799" s="105"/>
      <c r="M799" s="319"/>
      <c r="N799" s="319"/>
      <c r="O799" s="319"/>
      <c r="P799" s="319"/>
      <c r="Q799" s="319"/>
      <c r="R799" s="106"/>
      <c r="S799" s="106"/>
      <c r="T799" s="106"/>
      <c r="U799" s="106"/>
      <c r="V799" s="106"/>
      <c r="W799" s="106"/>
      <c r="X799" s="106"/>
      <c r="Y799" s="106"/>
      <c r="Z799" s="106"/>
    </row>
    <row r="800" spans="1:26" ht="14.25" customHeight="1">
      <c r="A800" s="776"/>
      <c r="B800" s="106"/>
      <c r="C800" s="106"/>
      <c r="D800" s="780"/>
      <c r="E800" s="278"/>
      <c r="F800" s="151"/>
      <c r="G800" s="105"/>
      <c r="H800" s="105"/>
      <c r="I800" s="105"/>
      <c r="J800" s="105"/>
      <c r="K800" s="105"/>
      <c r="L800" s="105"/>
      <c r="M800" s="319"/>
      <c r="N800" s="319"/>
      <c r="O800" s="319"/>
      <c r="P800" s="319"/>
      <c r="Q800" s="319"/>
      <c r="R800" s="106"/>
      <c r="S800" s="106"/>
      <c r="T800" s="106"/>
      <c r="U800" s="106"/>
      <c r="V800" s="106"/>
      <c r="W800" s="106"/>
      <c r="X800" s="106"/>
      <c r="Y800" s="106"/>
      <c r="Z800" s="106"/>
    </row>
    <row r="801" spans="1:26" ht="14.25" customHeight="1">
      <c r="A801" s="776"/>
      <c r="B801" s="106"/>
      <c r="C801" s="106"/>
      <c r="D801" s="780"/>
      <c r="E801" s="278"/>
      <c r="F801" s="151"/>
      <c r="G801" s="105"/>
      <c r="H801" s="105"/>
      <c r="I801" s="105"/>
      <c r="J801" s="105"/>
      <c r="K801" s="105"/>
      <c r="L801" s="105"/>
      <c r="M801" s="319"/>
      <c r="N801" s="319"/>
      <c r="O801" s="319"/>
      <c r="P801" s="319"/>
      <c r="Q801" s="319"/>
      <c r="R801" s="106"/>
      <c r="S801" s="106"/>
      <c r="T801" s="106"/>
      <c r="U801" s="106"/>
      <c r="V801" s="106"/>
      <c r="W801" s="106"/>
      <c r="X801" s="106"/>
      <c r="Y801" s="106"/>
      <c r="Z801" s="106"/>
    </row>
    <row r="802" spans="1:26" ht="14.25" customHeight="1">
      <c r="A802" s="776"/>
      <c r="B802" s="106"/>
      <c r="C802" s="106"/>
      <c r="D802" s="780"/>
      <c r="E802" s="278"/>
      <c r="F802" s="151"/>
      <c r="G802" s="105"/>
      <c r="H802" s="105"/>
      <c r="I802" s="105"/>
      <c r="J802" s="105"/>
      <c r="K802" s="105"/>
      <c r="L802" s="105"/>
      <c r="M802" s="319"/>
      <c r="N802" s="319"/>
      <c r="O802" s="319"/>
      <c r="P802" s="319"/>
      <c r="Q802" s="319"/>
      <c r="R802" s="106"/>
      <c r="S802" s="106"/>
      <c r="T802" s="106"/>
      <c r="U802" s="106"/>
      <c r="V802" s="106"/>
      <c r="W802" s="106"/>
      <c r="X802" s="106"/>
      <c r="Y802" s="106"/>
      <c r="Z802" s="106"/>
    </row>
    <row r="803" spans="1:26" ht="14.25" customHeight="1">
      <c r="A803" s="776"/>
      <c r="B803" s="106"/>
      <c r="C803" s="106"/>
      <c r="D803" s="780"/>
      <c r="E803" s="278"/>
      <c r="F803" s="151"/>
      <c r="G803" s="105"/>
      <c r="H803" s="105"/>
      <c r="I803" s="105"/>
      <c r="J803" s="105"/>
      <c r="K803" s="105"/>
      <c r="L803" s="105"/>
      <c r="M803" s="319"/>
      <c r="N803" s="319"/>
      <c r="O803" s="319"/>
      <c r="P803" s="319"/>
      <c r="Q803" s="319"/>
      <c r="R803" s="106"/>
      <c r="S803" s="106"/>
      <c r="T803" s="106"/>
      <c r="U803" s="106"/>
      <c r="V803" s="106"/>
      <c r="W803" s="106"/>
      <c r="X803" s="106"/>
      <c r="Y803" s="106"/>
      <c r="Z803" s="106"/>
    </row>
    <row r="804" spans="1:26" ht="14.25" customHeight="1">
      <c r="A804" s="776"/>
      <c r="B804" s="106"/>
      <c r="C804" s="106"/>
      <c r="D804" s="780"/>
      <c r="E804" s="278"/>
      <c r="F804" s="151"/>
      <c r="G804" s="105"/>
      <c r="H804" s="105"/>
      <c r="I804" s="105"/>
      <c r="J804" s="105"/>
      <c r="K804" s="105"/>
      <c r="L804" s="105"/>
      <c r="M804" s="319"/>
      <c r="N804" s="319"/>
      <c r="O804" s="319"/>
      <c r="P804" s="319"/>
      <c r="Q804" s="319"/>
      <c r="R804" s="106"/>
      <c r="S804" s="106"/>
      <c r="T804" s="106"/>
      <c r="U804" s="106"/>
      <c r="V804" s="106"/>
      <c r="W804" s="106"/>
      <c r="X804" s="106"/>
      <c r="Y804" s="106"/>
      <c r="Z804" s="106"/>
    </row>
    <row r="805" spans="1:26" ht="14.25" customHeight="1">
      <c r="A805" s="776"/>
      <c r="B805" s="106"/>
      <c r="C805" s="106"/>
      <c r="D805" s="780"/>
      <c r="E805" s="278"/>
      <c r="F805" s="151"/>
      <c r="G805" s="105"/>
      <c r="H805" s="105"/>
      <c r="I805" s="105"/>
      <c r="J805" s="105"/>
      <c r="K805" s="105"/>
      <c r="L805" s="105"/>
      <c r="M805" s="319"/>
      <c r="N805" s="319"/>
      <c r="O805" s="319"/>
      <c r="P805" s="319"/>
      <c r="Q805" s="319"/>
      <c r="R805" s="106"/>
      <c r="S805" s="106"/>
      <c r="T805" s="106"/>
      <c r="U805" s="106"/>
      <c r="V805" s="106"/>
      <c r="W805" s="106"/>
      <c r="X805" s="106"/>
      <c r="Y805" s="106"/>
      <c r="Z805" s="106"/>
    </row>
    <row r="806" spans="1:26" ht="14.25" customHeight="1">
      <c r="A806" s="776"/>
      <c r="B806" s="106"/>
      <c r="C806" s="106"/>
      <c r="D806" s="780"/>
      <c r="E806" s="278"/>
      <c r="F806" s="151"/>
      <c r="G806" s="105"/>
      <c r="H806" s="105"/>
      <c r="I806" s="105"/>
      <c r="J806" s="105"/>
      <c r="K806" s="105"/>
      <c r="L806" s="105"/>
      <c r="M806" s="319"/>
      <c r="N806" s="319"/>
      <c r="O806" s="319"/>
      <c r="P806" s="319"/>
      <c r="Q806" s="319"/>
      <c r="R806" s="106"/>
      <c r="S806" s="106"/>
      <c r="T806" s="106"/>
      <c r="U806" s="106"/>
      <c r="V806" s="106"/>
      <c r="W806" s="106"/>
      <c r="X806" s="106"/>
      <c r="Y806" s="106"/>
      <c r="Z806" s="106"/>
    </row>
    <row r="807" spans="1:26" ht="14.25" customHeight="1">
      <c r="A807" s="776"/>
      <c r="B807" s="106"/>
      <c r="C807" s="106"/>
      <c r="D807" s="780"/>
      <c r="E807" s="278"/>
      <c r="F807" s="151"/>
      <c r="G807" s="105"/>
      <c r="H807" s="105"/>
      <c r="I807" s="105"/>
      <c r="J807" s="105"/>
      <c r="K807" s="105"/>
      <c r="L807" s="105"/>
      <c r="M807" s="319"/>
      <c r="N807" s="319"/>
      <c r="O807" s="319"/>
      <c r="P807" s="319"/>
      <c r="Q807" s="319"/>
      <c r="R807" s="106"/>
      <c r="S807" s="106"/>
      <c r="T807" s="106"/>
      <c r="U807" s="106"/>
      <c r="V807" s="106"/>
      <c r="W807" s="106"/>
      <c r="X807" s="106"/>
      <c r="Y807" s="106"/>
      <c r="Z807" s="106"/>
    </row>
    <row r="808" spans="1:26" ht="14.25" customHeight="1">
      <c r="A808" s="776"/>
      <c r="B808" s="106"/>
      <c r="C808" s="106"/>
      <c r="D808" s="780"/>
      <c r="E808" s="278"/>
      <c r="F808" s="151"/>
      <c r="G808" s="105"/>
      <c r="H808" s="105"/>
      <c r="I808" s="105"/>
      <c r="J808" s="105"/>
      <c r="K808" s="105"/>
      <c r="L808" s="105"/>
      <c r="M808" s="319"/>
      <c r="N808" s="319"/>
      <c r="O808" s="319"/>
      <c r="P808" s="319"/>
      <c r="Q808" s="319"/>
      <c r="R808" s="106"/>
      <c r="S808" s="106"/>
      <c r="T808" s="106"/>
      <c r="U808" s="106"/>
      <c r="V808" s="106"/>
      <c r="W808" s="106"/>
      <c r="X808" s="106"/>
      <c r="Y808" s="106"/>
      <c r="Z808" s="106"/>
    </row>
    <row r="809" spans="1:26" ht="14.25" customHeight="1">
      <c r="A809" s="776"/>
      <c r="B809" s="106"/>
      <c r="C809" s="106"/>
      <c r="D809" s="780"/>
      <c r="E809" s="278"/>
      <c r="F809" s="151"/>
      <c r="G809" s="105"/>
      <c r="H809" s="105"/>
      <c r="I809" s="105"/>
      <c r="J809" s="105"/>
      <c r="K809" s="105"/>
      <c r="L809" s="105"/>
      <c r="M809" s="319"/>
      <c r="N809" s="319"/>
      <c r="O809" s="319"/>
      <c r="P809" s="319"/>
      <c r="Q809" s="319"/>
      <c r="R809" s="106"/>
      <c r="S809" s="106"/>
      <c r="T809" s="106"/>
      <c r="U809" s="106"/>
      <c r="V809" s="106"/>
      <c r="W809" s="106"/>
      <c r="X809" s="106"/>
      <c r="Y809" s="106"/>
      <c r="Z809" s="106"/>
    </row>
    <row r="810" spans="1:26" ht="14.25" customHeight="1">
      <c r="A810" s="776"/>
      <c r="B810" s="106"/>
      <c r="C810" s="106"/>
      <c r="D810" s="780"/>
      <c r="E810" s="278"/>
      <c r="F810" s="151"/>
      <c r="G810" s="105"/>
      <c r="H810" s="105"/>
      <c r="I810" s="105"/>
      <c r="J810" s="105"/>
      <c r="K810" s="105"/>
      <c r="L810" s="105"/>
      <c r="M810" s="319"/>
      <c r="N810" s="319"/>
      <c r="O810" s="319"/>
      <c r="P810" s="319"/>
      <c r="Q810" s="319"/>
      <c r="R810" s="106"/>
      <c r="S810" s="106"/>
      <c r="T810" s="106"/>
      <c r="U810" s="106"/>
      <c r="V810" s="106"/>
      <c r="W810" s="106"/>
      <c r="X810" s="106"/>
      <c r="Y810" s="106"/>
      <c r="Z810" s="106"/>
    </row>
    <row r="811" spans="1:26" ht="14.25" customHeight="1">
      <c r="A811" s="776"/>
      <c r="B811" s="106"/>
      <c r="C811" s="106"/>
      <c r="D811" s="780"/>
      <c r="E811" s="278"/>
      <c r="F811" s="151"/>
      <c r="G811" s="105"/>
      <c r="H811" s="105"/>
      <c r="I811" s="105"/>
      <c r="J811" s="105"/>
      <c r="K811" s="105"/>
      <c r="L811" s="105"/>
      <c r="M811" s="319"/>
      <c r="N811" s="319"/>
      <c r="O811" s="319"/>
      <c r="P811" s="319"/>
      <c r="Q811" s="319"/>
      <c r="R811" s="106"/>
      <c r="S811" s="106"/>
      <c r="T811" s="106"/>
      <c r="U811" s="106"/>
      <c r="V811" s="106"/>
      <c r="W811" s="106"/>
      <c r="X811" s="106"/>
      <c r="Y811" s="106"/>
      <c r="Z811" s="106"/>
    </row>
    <row r="812" spans="1:26" ht="14.25" customHeight="1">
      <c r="A812" s="776"/>
      <c r="B812" s="106"/>
      <c r="C812" s="106"/>
      <c r="D812" s="780"/>
      <c r="E812" s="278"/>
      <c r="F812" s="151"/>
      <c r="G812" s="105"/>
      <c r="H812" s="105"/>
      <c r="I812" s="105"/>
      <c r="J812" s="105"/>
      <c r="K812" s="105"/>
      <c r="L812" s="105"/>
      <c r="M812" s="319"/>
      <c r="N812" s="319"/>
      <c r="O812" s="319"/>
      <c r="P812" s="319"/>
      <c r="Q812" s="319"/>
      <c r="R812" s="106"/>
      <c r="S812" s="106"/>
      <c r="T812" s="106"/>
      <c r="U812" s="106"/>
      <c r="V812" s="106"/>
      <c r="W812" s="106"/>
      <c r="X812" s="106"/>
      <c r="Y812" s="106"/>
      <c r="Z812" s="106"/>
    </row>
    <row r="813" spans="1:26" ht="14.25" customHeight="1">
      <c r="A813" s="776"/>
      <c r="B813" s="106"/>
      <c r="C813" s="106"/>
      <c r="D813" s="780"/>
      <c r="E813" s="278"/>
      <c r="F813" s="151"/>
      <c r="G813" s="105"/>
      <c r="H813" s="105"/>
      <c r="I813" s="105"/>
      <c r="J813" s="105"/>
      <c r="K813" s="105"/>
      <c r="L813" s="105"/>
      <c r="M813" s="319"/>
      <c r="N813" s="319"/>
      <c r="O813" s="319"/>
      <c r="P813" s="319"/>
      <c r="Q813" s="319"/>
      <c r="R813" s="106"/>
      <c r="S813" s="106"/>
      <c r="T813" s="106"/>
      <c r="U813" s="106"/>
      <c r="V813" s="106"/>
      <c r="W813" s="106"/>
      <c r="X813" s="106"/>
      <c r="Y813" s="106"/>
      <c r="Z813" s="106"/>
    </row>
    <row r="814" spans="1:26" ht="14.25" customHeight="1">
      <c r="A814" s="776"/>
      <c r="B814" s="106"/>
      <c r="C814" s="106"/>
      <c r="D814" s="780"/>
      <c r="E814" s="278"/>
      <c r="F814" s="151"/>
      <c r="G814" s="105"/>
      <c r="H814" s="105"/>
      <c r="I814" s="105"/>
      <c r="J814" s="105"/>
      <c r="K814" s="105"/>
      <c r="L814" s="105"/>
      <c r="M814" s="319"/>
      <c r="N814" s="319"/>
      <c r="O814" s="319"/>
      <c r="P814" s="319"/>
      <c r="Q814" s="319"/>
      <c r="R814" s="106"/>
      <c r="S814" s="106"/>
      <c r="T814" s="106"/>
      <c r="U814" s="106"/>
      <c r="V814" s="106"/>
      <c r="W814" s="106"/>
      <c r="X814" s="106"/>
      <c r="Y814" s="106"/>
      <c r="Z814" s="106"/>
    </row>
    <row r="815" spans="1:26" ht="14.25" customHeight="1">
      <c r="A815" s="776"/>
      <c r="B815" s="106"/>
      <c r="C815" s="106"/>
      <c r="D815" s="780"/>
      <c r="E815" s="278"/>
      <c r="F815" s="151"/>
      <c r="G815" s="105"/>
      <c r="H815" s="105"/>
      <c r="I815" s="105"/>
      <c r="J815" s="105"/>
      <c r="K815" s="105"/>
      <c r="L815" s="105"/>
      <c r="M815" s="319"/>
      <c r="N815" s="319"/>
      <c r="O815" s="319"/>
      <c r="P815" s="319"/>
      <c r="Q815" s="319"/>
      <c r="R815" s="106"/>
      <c r="S815" s="106"/>
      <c r="T815" s="106"/>
      <c r="U815" s="106"/>
      <c r="V815" s="106"/>
      <c r="W815" s="106"/>
      <c r="X815" s="106"/>
      <c r="Y815" s="106"/>
      <c r="Z815" s="106"/>
    </row>
    <row r="816" spans="1:26" ht="14.25" customHeight="1">
      <c r="A816" s="776"/>
      <c r="B816" s="106"/>
      <c r="C816" s="106"/>
      <c r="D816" s="780"/>
      <c r="E816" s="278"/>
      <c r="F816" s="151"/>
      <c r="G816" s="105"/>
      <c r="H816" s="105"/>
      <c r="I816" s="105"/>
      <c r="J816" s="105"/>
      <c r="K816" s="105"/>
      <c r="L816" s="105"/>
      <c r="M816" s="319"/>
      <c r="N816" s="319"/>
      <c r="O816" s="319"/>
      <c r="P816" s="319"/>
      <c r="Q816" s="319"/>
      <c r="R816" s="106"/>
      <c r="S816" s="106"/>
      <c r="T816" s="106"/>
      <c r="U816" s="106"/>
      <c r="V816" s="106"/>
      <c r="W816" s="106"/>
      <c r="X816" s="106"/>
      <c r="Y816" s="106"/>
      <c r="Z816" s="106"/>
    </row>
    <row r="817" spans="1:26" ht="14.25" customHeight="1">
      <c r="A817" s="776"/>
      <c r="B817" s="106"/>
      <c r="C817" s="106"/>
      <c r="D817" s="780"/>
      <c r="E817" s="278"/>
      <c r="F817" s="151"/>
      <c r="G817" s="105"/>
      <c r="H817" s="105"/>
      <c r="I817" s="105"/>
      <c r="J817" s="105"/>
      <c r="K817" s="105"/>
      <c r="L817" s="105"/>
      <c r="M817" s="319"/>
      <c r="N817" s="319"/>
      <c r="O817" s="319"/>
      <c r="P817" s="319"/>
      <c r="Q817" s="319"/>
      <c r="R817" s="106"/>
      <c r="S817" s="106"/>
      <c r="T817" s="106"/>
      <c r="U817" s="106"/>
      <c r="V817" s="106"/>
      <c r="W817" s="106"/>
      <c r="X817" s="106"/>
      <c r="Y817" s="106"/>
      <c r="Z817" s="106"/>
    </row>
    <row r="818" spans="1:26" ht="14.25" customHeight="1">
      <c r="A818" s="776"/>
      <c r="B818" s="106"/>
      <c r="C818" s="106"/>
      <c r="D818" s="780"/>
      <c r="E818" s="278"/>
      <c r="F818" s="151"/>
      <c r="G818" s="105"/>
      <c r="H818" s="105"/>
      <c r="I818" s="105"/>
      <c r="J818" s="105"/>
      <c r="K818" s="105"/>
      <c r="L818" s="105"/>
      <c r="M818" s="319"/>
      <c r="N818" s="319"/>
      <c r="O818" s="319"/>
      <c r="P818" s="319"/>
      <c r="Q818" s="319"/>
      <c r="R818" s="106"/>
      <c r="S818" s="106"/>
      <c r="T818" s="106"/>
      <c r="U818" s="106"/>
      <c r="V818" s="106"/>
      <c r="W818" s="106"/>
      <c r="X818" s="106"/>
      <c r="Y818" s="106"/>
      <c r="Z818" s="106"/>
    </row>
    <row r="819" spans="1:26" ht="14.25" customHeight="1">
      <c r="A819" s="776"/>
      <c r="B819" s="106"/>
      <c r="C819" s="106"/>
      <c r="D819" s="780"/>
      <c r="E819" s="278"/>
      <c r="F819" s="151"/>
      <c r="G819" s="105"/>
      <c r="H819" s="105"/>
      <c r="I819" s="105"/>
      <c r="J819" s="105"/>
      <c r="K819" s="105"/>
      <c r="L819" s="105"/>
      <c r="M819" s="319"/>
      <c r="N819" s="319"/>
      <c r="O819" s="319"/>
      <c r="P819" s="319"/>
      <c r="Q819" s="319"/>
      <c r="R819" s="106"/>
      <c r="S819" s="106"/>
      <c r="T819" s="106"/>
      <c r="U819" s="106"/>
      <c r="V819" s="106"/>
      <c r="W819" s="106"/>
      <c r="X819" s="106"/>
      <c r="Y819" s="106"/>
      <c r="Z819" s="106"/>
    </row>
    <row r="820" spans="1:26" ht="14.25" customHeight="1">
      <c r="A820" s="776"/>
      <c r="B820" s="106"/>
      <c r="C820" s="106"/>
      <c r="D820" s="780"/>
      <c r="E820" s="278"/>
      <c r="F820" s="151"/>
      <c r="G820" s="105"/>
      <c r="H820" s="105"/>
      <c r="I820" s="105"/>
      <c r="J820" s="105"/>
      <c r="K820" s="105"/>
      <c r="L820" s="105"/>
      <c r="M820" s="319"/>
      <c r="N820" s="319"/>
      <c r="O820" s="319"/>
      <c r="P820" s="319"/>
      <c r="Q820" s="319"/>
      <c r="R820" s="106"/>
      <c r="S820" s="106"/>
      <c r="T820" s="106"/>
      <c r="U820" s="106"/>
      <c r="V820" s="106"/>
      <c r="W820" s="106"/>
      <c r="X820" s="106"/>
      <c r="Y820" s="106"/>
      <c r="Z820" s="106"/>
    </row>
    <row r="821" spans="1:26" ht="14.25" customHeight="1">
      <c r="A821" s="776"/>
      <c r="B821" s="106"/>
      <c r="C821" s="106"/>
      <c r="D821" s="780"/>
      <c r="E821" s="278"/>
      <c r="F821" s="151"/>
      <c r="G821" s="105"/>
      <c r="H821" s="105"/>
      <c r="I821" s="105"/>
      <c r="J821" s="105"/>
      <c r="K821" s="105"/>
      <c r="L821" s="105"/>
      <c r="M821" s="319"/>
      <c r="N821" s="319"/>
      <c r="O821" s="319"/>
      <c r="P821" s="319"/>
      <c r="Q821" s="319"/>
      <c r="R821" s="106"/>
      <c r="S821" s="106"/>
      <c r="T821" s="106"/>
      <c r="U821" s="106"/>
      <c r="V821" s="106"/>
      <c r="W821" s="106"/>
      <c r="X821" s="106"/>
      <c r="Y821" s="106"/>
      <c r="Z821" s="106"/>
    </row>
    <row r="822" spans="1:26" ht="14.25" customHeight="1">
      <c r="A822" s="776"/>
      <c r="B822" s="106"/>
      <c r="C822" s="106"/>
      <c r="D822" s="780"/>
      <c r="E822" s="278"/>
      <c r="F822" s="151"/>
      <c r="G822" s="105"/>
      <c r="H822" s="105"/>
      <c r="I822" s="105"/>
      <c r="J822" s="105"/>
      <c r="K822" s="105"/>
      <c r="L822" s="105"/>
      <c r="M822" s="319"/>
      <c r="N822" s="319"/>
      <c r="O822" s="319"/>
      <c r="P822" s="319"/>
      <c r="Q822" s="319"/>
      <c r="R822" s="106"/>
      <c r="S822" s="106"/>
      <c r="T822" s="106"/>
      <c r="U822" s="106"/>
      <c r="V822" s="106"/>
      <c r="W822" s="106"/>
      <c r="X822" s="106"/>
      <c r="Y822" s="106"/>
      <c r="Z822" s="106"/>
    </row>
    <row r="823" spans="1:26" ht="14.25" customHeight="1">
      <c r="A823" s="776"/>
      <c r="B823" s="106"/>
      <c r="C823" s="106"/>
      <c r="D823" s="780"/>
      <c r="E823" s="278"/>
      <c r="F823" s="151"/>
      <c r="G823" s="105"/>
      <c r="H823" s="105"/>
      <c r="I823" s="105"/>
      <c r="J823" s="105"/>
      <c r="K823" s="105"/>
      <c r="L823" s="105"/>
      <c r="M823" s="319"/>
      <c r="N823" s="319"/>
      <c r="O823" s="319"/>
      <c r="P823" s="319"/>
      <c r="Q823" s="319"/>
      <c r="R823" s="106"/>
      <c r="S823" s="106"/>
      <c r="T823" s="106"/>
      <c r="U823" s="106"/>
      <c r="V823" s="106"/>
      <c r="W823" s="106"/>
      <c r="X823" s="106"/>
      <c r="Y823" s="106"/>
      <c r="Z823" s="106"/>
    </row>
    <row r="824" spans="1:26" ht="14.25" customHeight="1">
      <c r="A824" s="776"/>
      <c r="B824" s="106"/>
      <c r="C824" s="106"/>
      <c r="D824" s="780"/>
      <c r="E824" s="278"/>
      <c r="F824" s="151"/>
      <c r="G824" s="105"/>
      <c r="H824" s="105"/>
      <c r="I824" s="105"/>
      <c r="J824" s="105"/>
      <c r="K824" s="105"/>
      <c r="L824" s="105"/>
      <c r="M824" s="319"/>
      <c r="N824" s="319"/>
      <c r="O824" s="319"/>
      <c r="P824" s="319"/>
      <c r="Q824" s="319"/>
      <c r="R824" s="106"/>
      <c r="S824" s="106"/>
      <c r="T824" s="106"/>
      <c r="U824" s="106"/>
      <c r="V824" s="106"/>
      <c r="W824" s="106"/>
      <c r="X824" s="106"/>
      <c r="Y824" s="106"/>
      <c r="Z824" s="106"/>
    </row>
    <row r="825" spans="1:26" ht="14.25" customHeight="1">
      <c r="A825" s="776"/>
      <c r="B825" s="106"/>
      <c r="C825" s="106"/>
      <c r="D825" s="780"/>
      <c r="E825" s="278"/>
      <c r="F825" s="151"/>
      <c r="G825" s="105"/>
      <c r="H825" s="105"/>
      <c r="I825" s="105"/>
      <c r="J825" s="105"/>
      <c r="K825" s="105"/>
      <c r="L825" s="105"/>
      <c r="M825" s="319"/>
      <c r="N825" s="319"/>
      <c r="O825" s="319"/>
      <c r="P825" s="319"/>
      <c r="Q825" s="319"/>
      <c r="R825" s="106"/>
      <c r="S825" s="106"/>
      <c r="T825" s="106"/>
      <c r="U825" s="106"/>
      <c r="V825" s="106"/>
      <c r="W825" s="106"/>
      <c r="X825" s="106"/>
      <c r="Y825" s="106"/>
      <c r="Z825" s="106"/>
    </row>
    <row r="826" spans="1:26" ht="14.25" customHeight="1">
      <c r="A826" s="776"/>
      <c r="B826" s="106"/>
      <c r="C826" s="106"/>
      <c r="D826" s="780"/>
      <c r="E826" s="278"/>
      <c r="F826" s="151"/>
      <c r="G826" s="105"/>
      <c r="H826" s="105"/>
      <c r="I826" s="105"/>
      <c r="J826" s="105"/>
      <c r="K826" s="105"/>
      <c r="L826" s="105"/>
      <c r="M826" s="319"/>
      <c r="N826" s="319"/>
      <c r="O826" s="319"/>
      <c r="P826" s="319"/>
      <c r="Q826" s="319"/>
      <c r="R826" s="106"/>
      <c r="S826" s="106"/>
      <c r="T826" s="106"/>
      <c r="U826" s="106"/>
      <c r="V826" s="106"/>
      <c r="W826" s="106"/>
      <c r="X826" s="106"/>
      <c r="Y826" s="106"/>
      <c r="Z826" s="106"/>
    </row>
    <row r="827" spans="1:26" ht="14.25" customHeight="1">
      <c r="A827" s="776"/>
      <c r="B827" s="106"/>
      <c r="C827" s="106"/>
      <c r="D827" s="780"/>
      <c r="E827" s="278"/>
      <c r="F827" s="151"/>
      <c r="G827" s="105"/>
      <c r="H827" s="105"/>
      <c r="I827" s="105"/>
      <c r="J827" s="105"/>
      <c r="K827" s="105"/>
      <c r="L827" s="105"/>
      <c r="M827" s="319"/>
      <c r="N827" s="319"/>
      <c r="O827" s="319"/>
      <c r="P827" s="319"/>
      <c r="Q827" s="319"/>
      <c r="R827" s="106"/>
      <c r="S827" s="106"/>
      <c r="T827" s="106"/>
      <c r="U827" s="106"/>
      <c r="V827" s="106"/>
      <c r="W827" s="106"/>
      <c r="X827" s="106"/>
      <c r="Y827" s="106"/>
      <c r="Z827" s="106"/>
    </row>
    <row r="828" spans="1:26" ht="14.25" customHeight="1">
      <c r="A828" s="776"/>
      <c r="B828" s="106"/>
      <c r="C828" s="106"/>
      <c r="D828" s="780"/>
      <c r="E828" s="278"/>
      <c r="F828" s="151"/>
      <c r="G828" s="105"/>
      <c r="H828" s="105"/>
      <c r="I828" s="105"/>
      <c r="J828" s="105"/>
      <c r="K828" s="105"/>
      <c r="L828" s="105"/>
      <c r="M828" s="319"/>
      <c r="N828" s="319"/>
      <c r="O828" s="319"/>
      <c r="P828" s="319"/>
      <c r="Q828" s="319"/>
      <c r="R828" s="106"/>
      <c r="S828" s="106"/>
      <c r="T828" s="106"/>
      <c r="U828" s="106"/>
      <c r="V828" s="106"/>
      <c r="W828" s="106"/>
      <c r="X828" s="106"/>
      <c r="Y828" s="106"/>
      <c r="Z828" s="106"/>
    </row>
    <row r="829" spans="1:26" ht="14.25" customHeight="1">
      <c r="A829" s="776"/>
      <c r="B829" s="106"/>
      <c r="C829" s="106"/>
      <c r="D829" s="780"/>
      <c r="E829" s="278"/>
      <c r="F829" s="151"/>
      <c r="G829" s="105"/>
      <c r="H829" s="105"/>
      <c r="I829" s="105"/>
      <c r="J829" s="105"/>
      <c r="K829" s="105"/>
      <c r="L829" s="105"/>
      <c r="M829" s="319"/>
      <c r="N829" s="319"/>
      <c r="O829" s="319"/>
      <c r="P829" s="319"/>
      <c r="Q829" s="319"/>
      <c r="R829" s="106"/>
      <c r="S829" s="106"/>
      <c r="T829" s="106"/>
      <c r="U829" s="106"/>
      <c r="V829" s="106"/>
      <c r="W829" s="106"/>
      <c r="X829" s="106"/>
      <c r="Y829" s="106"/>
      <c r="Z829" s="106"/>
    </row>
    <row r="830" spans="1:26" ht="14.25" customHeight="1">
      <c r="A830" s="776"/>
      <c r="B830" s="106"/>
      <c r="C830" s="106"/>
      <c r="D830" s="780"/>
      <c r="E830" s="278"/>
      <c r="F830" s="151"/>
      <c r="G830" s="105"/>
      <c r="H830" s="105"/>
      <c r="I830" s="105"/>
      <c r="J830" s="105"/>
      <c r="K830" s="105"/>
      <c r="L830" s="105"/>
      <c r="M830" s="319"/>
      <c r="N830" s="319"/>
      <c r="O830" s="319"/>
      <c r="P830" s="319"/>
      <c r="Q830" s="319"/>
      <c r="R830" s="106"/>
      <c r="S830" s="106"/>
      <c r="T830" s="106"/>
      <c r="U830" s="106"/>
      <c r="V830" s="106"/>
      <c r="W830" s="106"/>
      <c r="X830" s="106"/>
      <c r="Y830" s="106"/>
      <c r="Z830" s="106"/>
    </row>
    <row r="831" spans="1:26" ht="14.25" customHeight="1">
      <c r="A831" s="776"/>
      <c r="B831" s="106"/>
      <c r="C831" s="106"/>
      <c r="D831" s="780"/>
      <c r="E831" s="278"/>
      <c r="F831" s="151"/>
      <c r="G831" s="105"/>
      <c r="H831" s="105"/>
      <c r="I831" s="105"/>
      <c r="J831" s="105"/>
      <c r="K831" s="105"/>
      <c r="L831" s="105"/>
      <c r="M831" s="319"/>
      <c r="N831" s="319"/>
      <c r="O831" s="319"/>
      <c r="P831" s="319"/>
      <c r="Q831" s="319"/>
      <c r="R831" s="106"/>
      <c r="S831" s="106"/>
      <c r="T831" s="106"/>
      <c r="U831" s="106"/>
      <c r="V831" s="106"/>
      <c r="W831" s="106"/>
      <c r="X831" s="106"/>
      <c r="Y831" s="106"/>
      <c r="Z831" s="106"/>
    </row>
    <row r="832" spans="1:26" ht="14.25" customHeight="1">
      <c r="A832" s="776"/>
      <c r="B832" s="106"/>
      <c r="C832" s="106"/>
      <c r="D832" s="780"/>
      <c r="E832" s="278"/>
      <c r="F832" s="151"/>
      <c r="G832" s="105"/>
      <c r="H832" s="105"/>
      <c r="I832" s="105"/>
      <c r="J832" s="105"/>
      <c r="K832" s="105"/>
      <c r="L832" s="105"/>
      <c r="M832" s="319"/>
      <c r="N832" s="319"/>
      <c r="O832" s="319"/>
      <c r="P832" s="319"/>
      <c r="Q832" s="319"/>
      <c r="R832" s="106"/>
      <c r="S832" s="106"/>
      <c r="T832" s="106"/>
      <c r="U832" s="106"/>
      <c r="V832" s="106"/>
      <c r="W832" s="106"/>
      <c r="X832" s="106"/>
      <c r="Y832" s="106"/>
      <c r="Z832" s="106"/>
    </row>
    <row r="833" spans="1:26" ht="14.25" customHeight="1">
      <c r="A833" s="776"/>
      <c r="B833" s="106"/>
      <c r="C833" s="106"/>
      <c r="D833" s="780"/>
      <c r="E833" s="278"/>
      <c r="F833" s="151"/>
      <c r="G833" s="105"/>
      <c r="H833" s="105"/>
      <c r="I833" s="105"/>
      <c r="J833" s="105"/>
      <c r="K833" s="105"/>
      <c r="L833" s="105"/>
      <c r="M833" s="319"/>
      <c r="N833" s="319"/>
      <c r="O833" s="319"/>
      <c r="P833" s="319"/>
      <c r="Q833" s="319"/>
      <c r="R833" s="106"/>
      <c r="S833" s="106"/>
      <c r="T833" s="106"/>
      <c r="U833" s="106"/>
      <c r="V833" s="106"/>
      <c r="W833" s="106"/>
      <c r="X833" s="106"/>
      <c r="Y833" s="106"/>
      <c r="Z833" s="106"/>
    </row>
    <row r="834" spans="1:26" ht="14.25" customHeight="1">
      <c r="A834" s="776"/>
      <c r="B834" s="106"/>
      <c r="C834" s="106"/>
      <c r="D834" s="780"/>
      <c r="E834" s="278"/>
      <c r="F834" s="151"/>
      <c r="G834" s="105"/>
      <c r="H834" s="105"/>
      <c r="I834" s="105"/>
      <c r="J834" s="105"/>
      <c r="K834" s="105"/>
      <c r="L834" s="105"/>
      <c r="M834" s="319"/>
      <c r="N834" s="319"/>
      <c r="O834" s="319"/>
      <c r="P834" s="319"/>
      <c r="Q834" s="319"/>
      <c r="R834" s="106"/>
      <c r="S834" s="106"/>
      <c r="T834" s="106"/>
      <c r="U834" s="106"/>
      <c r="V834" s="106"/>
      <c r="W834" s="106"/>
      <c r="X834" s="106"/>
      <c r="Y834" s="106"/>
      <c r="Z834" s="106"/>
    </row>
    <row r="835" spans="1:26" ht="14.25" customHeight="1">
      <c r="A835" s="776"/>
      <c r="B835" s="106"/>
      <c r="C835" s="106"/>
      <c r="D835" s="780"/>
      <c r="E835" s="278"/>
      <c r="F835" s="151"/>
      <c r="G835" s="105"/>
      <c r="H835" s="105"/>
      <c r="I835" s="105"/>
      <c r="J835" s="105"/>
      <c r="K835" s="105"/>
      <c r="L835" s="105"/>
      <c r="M835" s="319"/>
      <c r="N835" s="319"/>
      <c r="O835" s="319"/>
      <c r="P835" s="319"/>
      <c r="Q835" s="319"/>
      <c r="R835" s="106"/>
      <c r="S835" s="106"/>
      <c r="T835" s="106"/>
      <c r="U835" s="106"/>
      <c r="V835" s="106"/>
      <c r="W835" s="106"/>
      <c r="X835" s="106"/>
      <c r="Y835" s="106"/>
      <c r="Z835" s="106"/>
    </row>
    <row r="836" spans="1:26" ht="14.25" customHeight="1">
      <c r="A836" s="776"/>
      <c r="B836" s="106"/>
      <c r="C836" s="106"/>
      <c r="D836" s="780"/>
      <c r="E836" s="278"/>
      <c r="F836" s="151"/>
      <c r="G836" s="105"/>
      <c r="H836" s="105"/>
      <c r="I836" s="105"/>
      <c r="J836" s="105"/>
      <c r="K836" s="105"/>
      <c r="L836" s="105"/>
      <c r="M836" s="319"/>
      <c r="N836" s="319"/>
      <c r="O836" s="319"/>
      <c r="P836" s="319"/>
      <c r="Q836" s="319"/>
      <c r="R836" s="106"/>
      <c r="S836" s="106"/>
      <c r="T836" s="106"/>
      <c r="U836" s="106"/>
      <c r="V836" s="106"/>
      <c r="W836" s="106"/>
      <c r="X836" s="106"/>
      <c r="Y836" s="106"/>
      <c r="Z836" s="106"/>
    </row>
    <row r="837" spans="1:26" ht="14.25" customHeight="1">
      <c r="A837" s="776"/>
      <c r="B837" s="106"/>
      <c r="C837" s="106"/>
      <c r="D837" s="780"/>
      <c r="E837" s="278"/>
      <c r="F837" s="151"/>
      <c r="G837" s="105"/>
      <c r="H837" s="105"/>
      <c r="I837" s="105"/>
      <c r="J837" s="105"/>
      <c r="K837" s="105"/>
      <c r="L837" s="105"/>
      <c r="M837" s="319"/>
      <c r="N837" s="319"/>
      <c r="O837" s="319"/>
      <c r="P837" s="319"/>
      <c r="Q837" s="319"/>
      <c r="R837" s="106"/>
      <c r="S837" s="106"/>
      <c r="T837" s="106"/>
      <c r="U837" s="106"/>
      <c r="V837" s="106"/>
      <c r="W837" s="106"/>
      <c r="X837" s="106"/>
      <c r="Y837" s="106"/>
      <c r="Z837" s="106"/>
    </row>
    <row r="838" spans="1:26" ht="14.25" customHeight="1">
      <c r="A838" s="776"/>
      <c r="B838" s="106"/>
      <c r="C838" s="106"/>
      <c r="D838" s="780"/>
      <c r="E838" s="278"/>
      <c r="F838" s="151"/>
      <c r="G838" s="105"/>
      <c r="H838" s="105"/>
      <c r="I838" s="105"/>
      <c r="J838" s="105"/>
      <c r="K838" s="105"/>
      <c r="L838" s="105"/>
      <c r="M838" s="319"/>
      <c r="N838" s="319"/>
      <c r="O838" s="319"/>
      <c r="P838" s="319"/>
      <c r="Q838" s="319"/>
      <c r="R838" s="106"/>
      <c r="S838" s="106"/>
      <c r="T838" s="106"/>
      <c r="U838" s="106"/>
      <c r="V838" s="106"/>
      <c r="W838" s="106"/>
      <c r="X838" s="106"/>
      <c r="Y838" s="106"/>
      <c r="Z838" s="106"/>
    </row>
    <row r="839" spans="1:26" ht="14.25" customHeight="1">
      <c r="A839" s="776"/>
      <c r="B839" s="106"/>
      <c r="C839" s="106"/>
      <c r="D839" s="780"/>
      <c r="E839" s="278"/>
      <c r="F839" s="151"/>
      <c r="G839" s="105"/>
      <c r="H839" s="105"/>
      <c r="I839" s="105"/>
      <c r="J839" s="105"/>
      <c r="K839" s="105"/>
      <c r="L839" s="105"/>
      <c r="M839" s="319"/>
      <c r="N839" s="319"/>
      <c r="O839" s="319"/>
      <c r="P839" s="319"/>
      <c r="Q839" s="319"/>
      <c r="R839" s="106"/>
      <c r="S839" s="106"/>
      <c r="T839" s="106"/>
      <c r="U839" s="106"/>
      <c r="V839" s="106"/>
      <c r="W839" s="106"/>
      <c r="X839" s="106"/>
      <c r="Y839" s="106"/>
      <c r="Z839" s="106"/>
    </row>
    <row r="840" spans="1:26" ht="14.25" customHeight="1">
      <c r="A840" s="776"/>
      <c r="B840" s="106"/>
      <c r="C840" s="106"/>
      <c r="D840" s="780"/>
      <c r="E840" s="278"/>
      <c r="F840" s="151"/>
      <c r="G840" s="105"/>
      <c r="H840" s="105"/>
      <c r="I840" s="105"/>
      <c r="J840" s="105"/>
      <c r="K840" s="105"/>
      <c r="L840" s="105"/>
      <c r="M840" s="319"/>
      <c r="N840" s="319"/>
      <c r="O840" s="319"/>
      <c r="P840" s="319"/>
      <c r="Q840" s="319"/>
      <c r="R840" s="106"/>
      <c r="S840" s="106"/>
      <c r="T840" s="106"/>
      <c r="U840" s="106"/>
      <c r="V840" s="106"/>
      <c r="W840" s="106"/>
      <c r="X840" s="106"/>
      <c r="Y840" s="106"/>
      <c r="Z840" s="106"/>
    </row>
    <row r="841" spans="1:26" ht="14.25" customHeight="1">
      <c r="A841" s="776"/>
      <c r="B841" s="106"/>
      <c r="C841" s="106"/>
      <c r="D841" s="780"/>
      <c r="E841" s="278"/>
      <c r="F841" s="151"/>
      <c r="G841" s="105"/>
      <c r="H841" s="105"/>
      <c r="I841" s="105"/>
      <c r="J841" s="105"/>
      <c r="K841" s="105"/>
      <c r="L841" s="105"/>
      <c r="M841" s="319"/>
      <c r="N841" s="319"/>
      <c r="O841" s="319"/>
      <c r="P841" s="319"/>
      <c r="Q841" s="319"/>
      <c r="R841" s="106"/>
      <c r="S841" s="106"/>
      <c r="T841" s="106"/>
      <c r="U841" s="106"/>
      <c r="V841" s="106"/>
      <c r="W841" s="106"/>
      <c r="X841" s="106"/>
      <c r="Y841" s="106"/>
      <c r="Z841" s="106"/>
    </row>
    <row r="842" spans="1:26" ht="14.25" customHeight="1">
      <c r="A842" s="776"/>
      <c r="B842" s="106"/>
      <c r="C842" s="106"/>
      <c r="D842" s="780"/>
      <c r="E842" s="278"/>
      <c r="F842" s="151"/>
      <c r="G842" s="105"/>
      <c r="H842" s="105"/>
      <c r="I842" s="105"/>
      <c r="J842" s="105"/>
      <c r="K842" s="105"/>
      <c r="L842" s="105"/>
      <c r="M842" s="319"/>
      <c r="N842" s="319"/>
      <c r="O842" s="319"/>
      <c r="P842" s="319"/>
      <c r="Q842" s="319"/>
      <c r="R842" s="106"/>
      <c r="S842" s="106"/>
      <c r="T842" s="106"/>
      <c r="U842" s="106"/>
      <c r="V842" s="106"/>
      <c r="W842" s="106"/>
      <c r="X842" s="106"/>
      <c r="Y842" s="106"/>
      <c r="Z842" s="106"/>
    </row>
    <row r="843" spans="1:26" ht="14.25" customHeight="1">
      <c r="A843" s="776"/>
      <c r="B843" s="106"/>
      <c r="C843" s="106"/>
      <c r="D843" s="780"/>
      <c r="E843" s="278"/>
      <c r="F843" s="151"/>
      <c r="G843" s="105"/>
      <c r="H843" s="105"/>
      <c r="I843" s="105"/>
      <c r="J843" s="105"/>
      <c r="K843" s="105"/>
      <c r="L843" s="105"/>
      <c r="M843" s="319"/>
      <c r="N843" s="319"/>
      <c r="O843" s="319"/>
      <c r="P843" s="319"/>
      <c r="Q843" s="319"/>
      <c r="R843" s="106"/>
      <c r="S843" s="106"/>
      <c r="T843" s="106"/>
      <c r="U843" s="106"/>
      <c r="V843" s="106"/>
      <c r="W843" s="106"/>
      <c r="X843" s="106"/>
      <c r="Y843" s="106"/>
      <c r="Z843" s="106"/>
    </row>
    <row r="844" spans="1:26" ht="14.25" customHeight="1">
      <c r="A844" s="776"/>
      <c r="B844" s="106"/>
      <c r="C844" s="106"/>
      <c r="D844" s="780"/>
      <c r="E844" s="278"/>
      <c r="F844" s="151"/>
      <c r="G844" s="105"/>
      <c r="H844" s="105"/>
      <c r="I844" s="105"/>
      <c r="J844" s="105"/>
      <c r="K844" s="105"/>
      <c r="L844" s="105"/>
      <c r="M844" s="319"/>
      <c r="N844" s="319"/>
      <c r="O844" s="319"/>
      <c r="P844" s="319"/>
      <c r="Q844" s="319"/>
      <c r="R844" s="106"/>
      <c r="S844" s="106"/>
      <c r="T844" s="106"/>
      <c r="U844" s="106"/>
      <c r="V844" s="106"/>
      <c r="W844" s="106"/>
      <c r="X844" s="106"/>
      <c r="Y844" s="106"/>
      <c r="Z844" s="106"/>
    </row>
    <row r="845" spans="1:26" ht="14.25" customHeight="1">
      <c r="A845" s="776"/>
      <c r="B845" s="106"/>
      <c r="C845" s="106"/>
      <c r="D845" s="780"/>
      <c r="E845" s="278"/>
      <c r="F845" s="151"/>
      <c r="G845" s="105"/>
      <c r="H845" s="105"/>
      <c r="I845" s="105"/>
      <c r="J845" s="105"/>
      <c r="K845" s="105"/>
      <c r="L845" s="105"/>
      <c r="M845" s="319"/>
      <c r="N845" s="319"/>
      <c r="O845" s="319"/>
      <c r="P845" s="319"/>
      <c r="Q845" s="319"/>
      <c r="R845" s="106"/>
      <c r="S845" s="106"/>
      <c r="T845" s="106"/>
      <c r="U845" s="106"/>
      <c r="V845" s="106"/>
      <c r="W845" s="106"/>
      <c r="X845" s="106"/>
      <c r="Y845" s="106"/>
      <c r="Z845" s="106"/>
    </row>
    <row r="846" spans="1:26" ht="14.25" customHeight="1">
      <c r="A846" s="776"/>
      <c r="B846" s="106"/>
      <c r="C846" s="106"/>
      <c r="D846" s="780"/>
      <c r="E846" s="278"/>
      <c r="F846" s="151"/>
      <c r="G846" s="105"/>
      <c r="H846" s="105"/>
      <c r="I846" s="105"/>
      <c r="J846" s="105"/>
      <c r="K846" s="105"/>
      <c r="L846" s="105"/>
      <c r="M846" s="319"/>
      <c r="N846" s="319"/>
      <c r="O846" s="319"/>
      <c r="P846" s="319"/>
      <c r="Q846" s="319"/>
      <c r="R846" s="106"/>
      <c r="S846" s="106"/>
      <c r="T846" s="106"/>
      <c r="U846" s="106"/>
      <c r="V846" s="106"/>
      <c r="W846" s="106"/>
      <c r="X846" s="106"/>
      <c r="Y846" s="106"/>
      <c r="Z846" s="106"/>
    </row>
    <row r="847" spans="1:26" ht="14.25" customHeight="1">
      <c r="A847" s="776"/>
      <c r="B847" s="106"/>
      <c r="C847" s="106"/>
      <c r="D847" s="780"/>
      <c r="E847" s="278"/>
      <c r="F847" s="151"/>
      <c r="G847" s="105"/>
      <c r="H847" s="105"/>
      <c r="I847" s="105"/>
      <c r="J847" s="105"/>
      <c r="K847" s="105"/>
      <c r="L847" s="105"/>
      <c r="M847" s="319"/>
      <c r="N847" s="319"/>
      <c r="O847" s="319"/>
      <c r="P847" s="319"/>
      <c r="Q847" s="319"/>
      <c r="R847" s="106"/>
      <c r="S847" s="106"/>
      <c r="T847" s="106"/>
      <c r="U847" s="106"/>
      <c r="V847" s="106"/>
      <c r="W847" s="106"/>
      <c r="X847" s="106"/>
      <c r="Y847" s="106"/>
      <c r="Z847" s="106"/>
    </row>
    <row r="848" spans="1:26" ht="14.25" customHeight="1">
      <c r="A848" s="776"/>
      <c r="B848" s="106"/>
      <c r="C848" s="106"/>
      <c r="D848" s="780"/>
      <c r="E848" s="278"/>
      <c r="F848" s="151"/>
      <c r="G848" s="105"/>
      <c r="H848" s="105"/>
      <c r="I848" s="105"/>
      <c r="J848" s="105"/>
      <c r="K848" s="105"/>
      <c r="L848" s="105"/>
      <c r="M848" s="319"/>
      <c r="N848" s="319"/>
      <c r="O848" s="319"/>
      <c r="P848" s="319"/>
      <c r="Q848" s="319"/>
      <c r="R848" s="106"/>
      <c r="S848" s="106"/>
      <c r="T848" s="106"/>
      <c r="U848" s="106"/>
      <c r="V848" s="106"/>
      <c r="W848" s="106"/>
      <c r="X848" s="106"/>
      <c r="Y848" s="106"/>
      <c r="Z848" s="106"/>
    </row>
    <row r="849" spans="1:26" ht="14.25" customHeight="1">
      <c r="A849" s="776"/>
      <c r="B849" s="106"/>
      <c r="C849" s="106"/>
      <c r="D849" s="780"/>
      <c r="E849" s="278"/>
      <c r="F849" s="151"/>
      <c r="G849" s="105"/>
      <c r="H849" s="105"/>
      <c r="I849" s="105"/>
      <c r="J849" s="105"/>
      <c r="K849" s="105"/>
      <c r="L849" s="105"/>
      <c r="M849" s="319"/>
      <c r="N849" s="319"/>
      <c r="O849" s="319"/>
      <c r="P849" s="319"/>
      <c r="Q849" s="319"/>
      <c r="R849" s="106"/>
      <c r="S849" s="106"/>
      <c r="T849" s="106"/>
      <c r="U849" s="106"/>
      <c r="V849" s="106"/>
      <c r="W849" s="106"/>
      <c r="X849" s="106"/>
      <c r="Y849" s="106"/>
      <c r="Z849" s="106"/>
    </row>
    <row r="850" spans="1:26" ht="14.25" customHeight="1">
      <c r="A850" s="776"/>
      <c r="B850" s="106"/>
      <c r="C850" s="106"/>
      <c r="D850" s="780"/>
      <c r="E850" s="278"/>
      <c r="F850" s="151"/>
      <c r="G850" s="105"/>
      <c r="H850" s="105"/>
      <c r="I850" s="105"/>
      <c r="J850" s="105"/>
      <c r="K850" s="105"/>
      <c r="L850" s="105"/>
      <c r="M850" s="319"/>
      <c r="N850" s="319"/>
      <c r="O850" s="319"/>
      <c r="P850" s="319"/>
      <c r="Q850" s="319"/>
      <c r="R850" s="106"/>
      <c r="S850" s="106"/>
      <c r="T850" s="106"/>
      <c r="U850" s="106"/>
      <c r="V850" s="106"/>
      <c r="W850" s="106"/>
      <c r="X850" s="106"/>
      <c r="Y850" s="106"/>
      <c r="Z850" s="106"/>
    </row>
    <row r="851" spans="1:26" ht="14.25" customHeight="1">
      <c r="A851" s="776"/>
      <c r="B851" s="106"/>
      <c r="C851" s="106"/>
      <c r="D851" s="780"/>
      <c r="E851" s="278"/>
      <c r="F851" s="151"/>
      <c r="G851" s="105"/>
      <c r="H851" s="105"/>
      <c r="I851" s="105"/>
      <c r="J851" s="105"/>
      <c r="K851" s="105"/>
      <c r="L851" s="105"/>
      <c r="M851" s="319"/>
      <c r="N851" s="319"/>
      <c r="O851" s="319"/>
      <c r="P851" s="319"/>
      <c r="Q851" s="319"/>
      <c r="R851" s="106"/>
      <c r="S851" s="106"/>
      <c r="T851" s="106"/>
      <c r="U851" s="106"/>
      <c r="V851" s="106"/>
      <c r="W851" s="106"/>
      <c r="X851" s="106"/>
      <c r="Y851" s="106"/>
      <c r="Z851" s="106"/>
    </row>
    <row r="852" spans="1:26" ht="14.25" customHeight="1">
      <c r="A852" s="776"/>
      <c r="B852" s="106"/>
      <c r="C852" s="106"/>
      <c r="D852" s="780"/>
      <c r="E852" s="278"/>
      <c r="F852" s="151"/>
      <c r="G852" s="105"/>
      <c r="H852" s="105"/>
      <c r="I852" s="105"/>
      <c r="J852" s="105"/>
      <c r="K852" s="105"/>
      <c r="L852" s="105"/>
      <c r="M852" s="319"/>
      <c r="N852" s="319"/>
      <c r="O852" s="319"/>
      <c r="P852" s="319"/>
      <c r="Q852" s="319"/>
      <c r="R852" s="106"/>
      <c r="S852" s="106"/>
      <c r="T852" s="106"/>
      <c r="U852" s="106"/>
      <c r="V852" s="106"/>
      <c r="W852" s="106"/>
      <c r="X852" s="106"/>
      <c r="Y852" s="106"/>
      <c r="Z852" s="106"/>
    </row>
    <row r="853" spans="1:26" ht="14.25" customHeight="1">
      <c r="A853" s="776"/>
      <c r="B853" s="106"/>
      <c r="C853" s="106"/>
      <c r="D853" s="780"/>
      <c r="E853" s="278"/>
      <c r="F853" s="151"/>
      <c r="G853" s="105"/>
      <c r="H853" s="105"/>
      <c r="I853" s="105"/>
      <c r="J853" s="105"/>
      <c r="K853" s="105"/>
      <c r="L853" s="105"/>
      <c r="M853" s="319"/>
      <c r="N853" s="319"/>
      <c r="O853" s="319"/>
      <c r="P853" s="319"/>
      <c r="Q853" s="319"/>
      <c r="R853" s="106"/>
      <c r="S853" s="106"/>
      <c r="T853" s="106"/>
      <c r="U853" s="106"/>
      <c r="V853" s="106"/>
      <c r="W853" s="106"/>
      <c r="X853" s="106"/>
      <c r="Y853" s="106"/>
      <c r="Z853" s="106"/>
    </row>
    <row r="854" spans="1:26" ht="14.25" customHeight="1">
      <c r="A854" s="776"/>
      <c r="B854" s="106"/>
      <c r="C854" s="106"/>
      <c r="D854" s="780"/>
      <c r="E854" s="278"/>
      <c r="F854" s="151"/>
      <c r="G854" s="105"/>
      <c r="H854" s="105"/>
      <c r="I854" s="105"/>
      <c r="J854" s="105"/>
      <c r="K854" s="105"/>
      <c r="L854" s="105"/>
      <c r="M854" s="319"/>
      <c r="N854" s="319"/>
      <c r="O854" s="319"/>
      <c r="P854" s="319"/>
      <c r="Q854" s="319"/>
      <c r="R854" s="106"/>
      <c r="S854" s="106"/>
      <c r="T854" s="106"/>
      <c r="U854" s="106"/>
      <c r="V854" s="106"/>
      <c r="W854" s="106"/>
      <c r="X854" s="106"/>
      <c r="Y854" s="106"/>
      <c r="Z854" s="106"/>
    </row>
    <row r="855" spans="1:26" ht="14.25" customHeight="1">
      <c r="A855" s="776"/>
      <c r="B855" s="106"/>
      <c r="C855" s="106"/>
      <c r="D855" s="780"/>
      <c r="E855" s="278"/>
      <c r="F855" s="151"/>
      <c r="G855" s="105"/>
      <c r="H855" s="105"/>
      <c r="I855" s="105"/>
      <c r="J855" s="105"/>
      <c r="K855" s="105"/>
      <c r="L855" s="105"/>
      <c r="M855" s="319"/>
      <c r="N855" s="319"/>
      <c r="O855" s="319"/>
      <c r="P855" s="319"/>
      <c r="Q855" s="319"/>
      <c r="R855" s="106"/>
      <c r="S855" s="106"/>
      <c r="T855" s="106"/>
      <c r="U855" s="106"/>
      <c r="V855" s="106"/>
      <c r="W855" s="106"/>
      <c r="X855" s="106"/>
      <c r="Y855" s="106"/>
      <c r="Z855" s="106"/>
    </row>
    <row r="856" spans="1:26" ht="14.25" customHeight="1">
      <c r="A856" s="776"/>
      <c r="B856" s="106"/>
      <c r="C856" s="106"/>
      <c r="D856" s="780"/>
      <c r="E856" s="278"/>
      <c r="F856" s="151"/>
      <c r="G856" s="105"/>
      <c r="H856" s="105"/>
      <c r="I856" s="105"/>
      <c r="J856" s="105"/>
      <c r="K856" s="105"/>
      <c r="L856" s="105"/>
      <c r="M856" s="319"/>
      <c r="N856" s="319"/>
      <c r="O856" s="319"/>
      <c r="P856" s="319"/>
      <c r="Q856" s="319"/>
      <c r="R856" s="106"/>
      <c r="S856" s="106"/>
      <c r="T856" s="106"/>
      <c r="U856" s="106"/>
      <c r="V856" s="106"/>
      <c r="W856" s="106"/>
      <c r="X856" s="106"/>
      <c r="Y856" s="106"/>
      <c r="Z856" s="106"/>
    </row>
    <row r="857" spans="1:26" ht="14.25" customHeight="1">
      <c r="A857" s="776"/>
      <c r="B857" s="106"/>
      <c r="C857" s="106"/>
      <c r="D857" s="780"/>
      <c r="E857" s="278"/>
      <c r="F857" s="151"/>
      <c r="G857" s="105"/>
      <c r="H857" s="105"/>
      <c r="I857" s="105"/>
      <c r="J857" s="105"/>
      <c r="K857" s="105"/>
      <c r="L857" s="105"/>
      <c r="M857" s="319"/>
      <c r="N857" s="319"/>
      <c r="O857" s="319"/>
      <c r="P857" s="319"/>
      <c r="Q857" s="319"/>
      <c r="R857" s="106"/>
      <c r="S857" s="106"/>
      <c r="T857" s="106"/>
      <c r="U857" s="106"/>
      <c r="V857" s="106"/>
      <c r="W857" s="106"/>
      <c r="X857" s="106"/>
      <c r="Y857" s="106"/>
      <c r="Z857" s="106"/>
    </row>
    <row r="858" spans="1:26" ht="14.25" customHeight="1">
      <c r="A858" s="776"/>
      <c r="B858" s="106"/>
      <c r="C858" s="106"/>
      <c r="D858" s="780"/>
      <c r="E858" s="278"/>
      <c r="F858" s="151"/>
      <c r="G858" s="105"/>
      <c r="H858" s="105"/>
      <c r="I858" s="105"/>
      <c r="J858" s="105"/>
      <c r="K858" s="105"/>
      <c r="L858" s="105"/>
      <c r="M858" s="319"/>
      <c r="N858" s="319"/>
      <c r="O858" s="319"/>
      <c r="P858" s="319"/>
      <c r="Q858" s="319"/>
      <c r="R858" s="106"/>
      <c r="S858" s="106"/>
      <c r="T858" s="106"/>
      <c r="U858" s="106"/>
      <c r="V858" s="106"/>
      <c r="W858" s="106"/>
      <c r="X858" s="106"/>
      <c r="Y858" s="106"/>
      <c r="Z858" s="106"/>
    </row>
    <row r="859" spans="1:26" ht="14.25" customHeight="1">
      <c r="A859" s="776"/>
      <c r="B859" s="106"/>
      <c r="C859" s="106"/>
      <c r="D859" s="780"/>
      <c r="E859" s="278"/>
      <c r="F859" s="151"/>
      <c r="G859" s="105"/>
      <c r="H859" s="105"/>
      <c r="I859" s="105"/>
      <c r="J859" s="105"/>
      <c r="K859" s="105"/>
      <c r="L859" s="105"/>
      <c r="M859" s="319"/>
      <c r="N859" s="319"/>
      <c r="O859" s="319"/>
      <c r="P859" s="319"/>
      <c r="Q859" s="319"/>
      <c r="R859" s="106"/>
      <c r="S859" s="106"/>
      <c r="T859" s="106"/>
      <c r="U859" s="106"/>
      <c r="V859" s="106"/>
      <c r="W859" s="106"/>
      <c r="X859" s="106"/>
      <c r="Y859" s="106"/>
      <c r="Z859" s="106"/>
    </row>
    <row r="860" spans="1:26" ht="14.25" customHeight="1">
      <c r="A860" s="776"/>
      <c r="B860" s="106"/>
      <c r="C860" s="106"/>
      <c r="D860" s="780"/>
      <c r="E860" s="278"/>
      <c r="F860" s="151"/>
      <c r="G860" s="105"/>
      <c r="H860" s="105"/>
      <c r="I860" s="105"/>
      <c r="J860" s="105"/>
      <c r="K860" s="105"/>
      <c r="L860" s="105"/>
      <c r="M860" s="319"/>
      <c r="N860" s="319"/>
      <c r="O860" s="319"/>
      <c r="P860" s="319"/>
      <c r="Q860" s="319"/>
      <c r="R860" s="106"/>
      <c r="S860" s="106"/>
      <c r="T860" s="106"/>
      <c r="U860" s="106"/>
      <c r="V860" s="106"/>
      <c r="W860" s="106"/>
      <c r="X860" s="106"/>
      <c r="Y860" s="106"/>
      <c r="Z860" s="106"/>
    </row>
    <row r="861" spans="1:26" ht="14.25" customHeight="1">
      <c r="A861" s="776"/>
      <c r="B861" s="106"/>
      <c r="C861" s="106"/>
      <c r="D861" s="780"/>
      <c r="E861" s="278"/>
      <c r="F861" s="151"/>
      <c r="G861" s="105"/>
      <c r="H861" s="105"/>
      <c r="I861" s="105"/>
      <c r="J861" s="105"/>
      <c r="K861" s="105"/>
      <c r="L861" s="105"/>
      <c r="M861" s="319"/>
      <c r="N861" s="319"/>
      <c r="O861" s="319"/>
      <c r="P861" s="319"/>
      <c r="Q861" s="319"/>
      <c r="R861" s="106"/>
      <c r="S861" s="106"/>
      <c r="T861" s="106"/>
      <c r="U861" s="106"/>
      <c r="V861" s="106"/>
      <c r="W861" s="106"/>
      <c r="X861" s="106"/>
      <c r="Y861" s="106"/>
      <c r="Z861" s="106"/>
    </row>
    <row r="862" spans="1:26" ht="14.25" customHeight="1">
      <c r="A862" s="776"/>
      <c r="B862" s="106"/>
      <c r="C862" s="106"/>
      <c r="D862" s="780"/>
      <c r="E862" s="278"/>
      <c r="F862" s="151"/>
      <c r="G862" s="105"/>
      <c r="H862" s="105"/>
      <c r="I862" s="105"/>
      <c r="J862" s="105"/>
      <c r="K862" s="105"/>
      <c r="L862" s="105"/>
      <c r="M862" s="319"/>
      <c r="N862" s="319"/>
      <c r="O862" s="319"/>
      <c r="P862" s="319"/>
      <c r="Q862" s="319"/>
      <c r="R862" s="106"/>
      <c r="S862" s="106"/>
      <c r="T862" s="106"/>
      <c r="U862" s="106"/>
      <c r="V862" s="106"/>
      <c r="W862" s="106"/>
      <c r="X862" s="106"/>
      <c r="Y862" s="106"/>
      <c r="Z862" s="106"/>
    </row>
    <row r="863" spans="1:26" ht="14.25" customHeight="1">
      <c r="A863" s="776"/>
      <c r="B863" s="106"/>
      <c r="C863" s="106"/>
      <c r="D863" s="780"/>
      <c r="E863" s="278"/>
      <c r="F863" s="151"/>
      <c r="G863" s="105"/>
      <c r="H863" s="105"/>
      <c r="I863" s="105"/>
      <c r="J863" s="105"/>
      <c r="K863" s="105"/>
      <c r="L863" s="105"/>
      <c r="M863" s="319"/>
      <c r="N863" s="319"/>
      <c r="O863" s="319"/>
      <c r="P863" s="319"/>
      <c r="Q863" s="319"/>
      <c r="R863" s="106"/>
      <c r="S863" s="106"/>
      <c r="T863" s="106"/>
      <c r="U863" s="106"/>
      <c r="V863" s="106"/>
      <c r="W863" s="106"/>
      <c r="X863" s="106"/>
      <c r="Y863" s="106"/>
      <c r="Z863" s="106"/>
    </row>
    <row r="864" spans="1:26" ht="14.25" customHeight="1">
      <c r="A864" s="776"/>
      <c r="B864" s="106"/>
      <c r="C864" s="106"/>
      <c r="D864" s="780"/>
      <c r="E864" s="278"/>
      <c r="F864" s="151"/>
      <c r="G864" s="105"/>
      <c r="H864" s="105"/>
      <c r="I864" s="105"/>
      <c r="J864" s="105"/>
      <c r="K864" s="105"/>
      <c r="L864" s="105"/>
      <c r="M864" s="319"/>
      <c r="N864" s="319"/>
      <c r="O864" s="319"/>
      <c r="P864" s="319"/>
      <c r="Q864" s="319"/>
      <c r="R864" s="106"/>
      <c r="S864" s="106"/>
      <c r="T864" s="106"/>
      <c r="U864" s="106"/>
      <c r="V864" s="106"/>
      <c r="W864" s="106"/>
      <c r="X864" s="106"/>
      <c r="Y864" s="106"/>
      <c r="Z864" s="106"/>
    </row>
    <row r="865" spans="1:26" ht="14.25" customHeight="1">
      <c r="A865" s="776"/>
      <c r="B865" s="106"/>
      <c r="C865" s="106"/>
      <c r="D865" s="780"/>
      <c r="E865" s="278"/>
      <c r="F865" s="151"/>
      <c r="G865" s="105"/>
      <c r="H865" s="105"/>
      <c r="I865" s="105"/>
      <c r="J865" s="105"/>
      <c r="K865" s="105"/>
      <c r="L865" s="105"/>
      <c r="M865" s="319"/>
      <c r="N865" s="319"/>
      <c r="O865" s="319"/>
      <c r="P865" s="319"/>
      <c r="Q865" s="319"/>
      <c r="R865" s="106"/>
      <c r="S865" s="106"/>
      <c r="T865" s="106"/>
      <c r="U865" s="106"/>
      <c r="V865" s="106"/>
      <c r="W865" s="106"/>
      <c r="X865" s="106"/>
      <c r="Y865" s="106"/>
      <c r="Z865" s="106"/>
    </row>
    <row r="866" spans="1:26" ht="14.25" customHeight="1">
      <c r="A866" s="776"/>
      <c r="B866" s="106"/>
      <c r="C866" s="106"/>
      <c r="D866" s="780"/>
      <c r="E866" s="278"/>
      <c r="F866" s="151"/>
      <c r="G866" s="105"/>
      <c r="H866" s="105"/>
      <c r="I866" s="105"/>
      <c r="J866" s="105"/>
      <c r="K866" s="105"/>
      <c r="L866" s="105"/>
      <c r="M866" s="319"/>
      <c r="N866" s="319"/>
      <c r="O866" s="319"/>
      <c r="P866" s="319"/>
      <c r="Q866" s="319"/>
      <c r="R866" s="106"/>
      <c r="S866" s="106"/>
      <c r="T866" s="106"/>
      <c r="U866" s="106"/>
      <c r="V866" s="106"/>
      <c r="W866" s="106"/>
      <c r="X866" s="106"/>
      <c r="Y866" s="106"/>
      <c r="Z866" s="106"/>
    </row>
    <row r="867" spans="1:26" ht="14.25" customHeight="1">
      <c r="A867" s="776"/>
      <c r="B867" s="106"/>
      <c r="C867" s="106"/>
      <c r="D867" s="780"/>
      <c r="E867" s="278"/>
      <c r="F867" s="151"/>
      <c r="G867" s="105"/>
      <c r="H867" s="105"/>
      <c r="I867" s="105"/>
      <c r="J867" s="105"/>
      <c r="K867" s="105"/>
      <c r="L867" s="105"/>
      <c r="M867" s="319"/>
      <c r="N867" s="319"/>
      <c r="O867" s="319"/>
      <c r="P867" s="319"/>
      <c r="Q867" s="319"/>
      <c r="R867" s="106"/>
      <c r="S867" s="106"/>
      <c r="T867" s="106"/>
      <c r="U867" s="106"/>
      <c r="V867" s="106"/>
      <c r="W867" s="106"/>
      <c r="X867" s="106"/>
      <c r="Y867" s="106"/>
      <c r="Z867" s="106"/>
    </row>
    <row r="868" spans="1:26" ht="14.25" customHeight="1">
      <c r="A868" s="776"/>
      <c r="B868" s="106"/>
      <c r="C868" s="106"/>
      <c r="D868" s="780"/>
      <c r="E868" s="278"/>
      <c r="F868" s="151"/>
      <c r="G868" s="105"/>
      <c r="H868" s="105"/>
      <c r="I868" s="105"/>
      <c r="J868" s="105"/>
      <c r="K868" s="105"/>
      <c r="L868" s="105"/>
      <c r="M868" s="319"/>
      <c r="N868" s="319"/>
      <c r="O868" s="319"/>
      <c r="P868" s="319"/>
      <c r="Q868" s="319"/>
      <c r="R868" s="106"/>
      <c r="S868" s="106"/>
      <c r="T868" s="106"/>
      <c r="U868" s="106"/>
      <c r="V868" s="106"/>
      <c r="W868" s="106"/>
      <c r="X868" s="106"/>
      <c r="Y868" s="106"/>
      <c r="Z868" s="106"/>
    </row>
    <row r="869" spans="1:26" ht="14.25" customHeight="1">
      <c r="A869" s="776"/>
      <c r="B869" s="106"/>
      <c r="C869" s="106"/>
      <c r="D869" s="780"/>
      <c r="E869" s="278"/>
      <c r="F869" s="151"/>
      <c r="G869" s="105"/>
      <c r="H869" s="105"/>
      <c r="I869" s="105"/>
      <c r="J869" s="105"/>
      <c r="K869" s="105"/>
      <c r="L869" s="105"/>
      <c r="M869" s="319"/>
      <c r="N869" s="319"/>
      <c r="O869" s="319"/>
      <c r="P869" s="319"/>
      <c r="Q869" s="319"/>
      <c r="R869" s="106"/>
      <c r="S869" s="106"/>
      <c r="T869" s="106"/>
      <c r="U869" s="106"/>
      <c r="V869" s="106"/>
      <c r="W869" s="106"/>
      <c r="X869" s="106"/>
      <c r="Y869" s="106"/>
      <c r="Z869" s="106"/>
    </row>
    <row r="870" spans="1:26" ht="14.25" customHeight="1">
      <c r="A870" s="776"/>
      <c r="B870" s="106"/>
      <c r="C870" s="106"/>
      <c r="D870" s="780"/>
      <c r="E870" s="278"/>
      <c r="F870" s="151"/>
      <c r="G870" s="105"/>
      <c r="H870" s="105"/>
      <c r="I870" s="105"/>
      <c r="J870" s="105"/>
      <c r="K870" s="105"/>
      <c r="L870" s="105"/>
      <c r="M870" s="319"/>
      <c r="N870" s="319"/>
      <c r="O870" s="319"/>
      <c r="P870" s="319"/>
      <c r="Q870" s="319"/>
      <c r="R870" s="106"/>
      <c r="S870" s="106"/>
      <c r="T870" s="106"/>
      <c r="U870" s="106"/>
      <c r="V870" s="106"/>
      <c r="W870" s="106"/>
      <c r="X870" s="106"/>
      <c r="Y870" s="106"/>
      <c r="Z870" s="106"/>
    </row>
    <row r="871" spans="1:26" ht="14.25" customHeight="1">
      <c r="A871" s="776"/>
      <c r="B871" s="106"/>
      <c r="C871" s="106"/>
      <c r="D871" s="780"/>
      <c r="E871" s="278"/>
      <c r="F871" s="151"/>
      <c r="G871" s="105"/>
      <c r="H871" s="105"/>
      <c r="I871" s="105"/>
      <c r="J871" s="105"/>
      <c r="K871" s="105"/>
      <c r="L871" s="105"/>
      <c r="M871" s="319"/>
      <c r="N871" s="319"/>
      <c r="O871" s="319"/>
      <c r="P871" s="319"/>
      <c r="Q871" s="319"/>
      <c r="R871" s="106"/>
      <c r="S871" s="106"/>
      <c r="T871" s="106"/>
      <c r="U871" s="106"/>
      <c r="V871" s="106"/>
      <c r="W871" s="106"/>
      <c r="X871" s="106"/>
      <c r="Y871" s="106"/>
      <c r="Z871" s="106"/>
    </row>
    <row r="872" spans="1:26" ht="14.25" customHeight="1">
      <c r="A872" s="776"/>
      <c r="B872" s="106"/>
      <c r="C872" s="106"/>
      <c r="D872" s="780"/>
      <c r="E872" s="278"/>
      <c r="F872" s="151"/>
      <c r="G872" s="105"/>
      <c r="H872" s="105"/>
      <c r="I872" s="105"/>
      <c r="J872" s="105"/>
      <c r="K872" s="105"/>
      <c r="L872" s="105"/>
      <c r="M872" s="319"/>
      <c r="N872" s="319"/>
      <c r="O872" s="319"/>
      <c r="P872" s="319"/>
      <c r="Q872" s="319"/>
      <c r="R872" s="106"/>
      <c r="S872" s="106"/>
      <c r="T872" s="106"/>
      <c r="U872" s="106"/>
      <c r="V872" s="106"/>
      <c r="W872" s="106"/>
      <c r="X872" s="106"/>
      <c r="Y872" s="106"/>
      <c r="Z872" s="106"/>
    </row>
    <row r="873" spans="1:26" ht="14.25" customHeight="1">
      <c r="A873" s="776"/>
      <c r="B873" s="106"/>
      <c r="C873" s="106"/>
      <c r="D873" s="780"/>
      <c r="E873" s="278"/>
      <c r="F873" s="151"/>
      <c r="G873" s="105"/>
      <c r="H873" s="105"/>
      <c r="I873" s="105"/>
      <c r="J873" s="105"/>
      <c r="K873" s="105"/>
      <c r="L873" s="105"/>
      <c r="M873" s="319"/>
      <c r="N873" s="319"/>
      <c r="O873" s="319"/>
      <c r="P873" s="319"/>
      <c r="Q873" s="319"/>
      <c r="R873" s="106"/>
      <c r="S873" s="106"/>
      <c r="T873" s="106"/>
      <c r="U873" s="106"/>
      <c r="V873" s="106"/>
      <c r="W873" s="106"/>
      <c r="X873" s="106"/>
      <c r="Y873" s="106"/>
      <c r="Z873" s="106"/>
    </row>
    <row r="874" spans="1:26" ht="14.25" customHeight="1">
      <c r="A874" s="776"/>
      <c r="B874" s="106"/>
      <c r="C874" s="106"/>
      <c r="D874" s="780"/>
      <c r="E874" s="278"/>
      <c r="F874" s="151"/>
      <c r="G874" s="105"/>
      <c r="H874" s="105"/>
      <c r="I874" s="105"/>
      <c r="J874" s="105"/>
      <c r="K874" s="105"/>
      <c r="L874" s="105"/>
      <c r="M874" s="319"/>
      <c r="N874" s="319"/>
      <c r="O874" s="319"/>
      <c r="P874" s="319"/>
      <c r="Q874" s="319"/>
      <c r="R874" s="106"/>
      <c r="S874" s="106"/>
      <c r="T874" s="106"/>
      <c r="U874" s="106"/>
      <c r="V874" s="106"/>
      <c r="W874" s="106"/>
      <c r="X874" s="106"/>
      <c r="Y874" s="106"/>
      <c r="Z874" s="106"/>
    </row>
    <row r="875" spans="1:26" ht="14.25" customHeight="1">
      <c r="A875" s="776"/>
      <c r="B875" s="106"/>
      <c r="C875" s="106"/>
      <c r="D875" s="780"/>
      <c r="E875" s="278"/>
      <c r="F875" s="151"/>
      <c r="G875" s="105"/>
      <c r="H875" s="105"/>
      <c r="I875" s="105"/>
      <c r="J875" s="105"/>
      <c r="K875" s="105"/>
      <c r="L875" s="105"/>
      <c r="M875" s="319"/>
      <c r="N875" s="319"/>
      <c r="O875" s="319"/>
      <c r="P875" s="319"/>
      <c r="Q875" s="319"/>
      <c r="R875" s="106"/>
      <c r="S875" s="106"/>
      <c r="T875" s="106"/>
      <c r="U875" s="106"/>
      <c r="V875" s="106"/>
      <c r="W875" s="106"/>
      <c r="X875" s="106"/>
      <c r="Y875" s="106"/>
      <c r="Z875" s="106"/>
    </row>
    <row r="876" spans="1:26" ht="14.25" customHeight="1">
      <c r="A876" s="776"/>
      <c r="B876" s="106"/>
      <c r="C876" s="106"/>
      <c r="D876" s="780"/>
      <c r="E876" s="278"/>
      <c r="F876" s="151"/>
      <c r="G876" s="105"/>
      <c r="H876" s="105"/>
      <c r="I876" s="105"/>
      <c r="J876" s="105"/>
      <c r="K876" s="105"/>
      <c r="L876" s="105"/>
      <c r="M876" s="319"/>
      <c r="N876" s="319"/>
      <c r="O876" s="319"/>
      <c r="P876" s="319"/>
      <c r="Q876" s="319"/>
      <c r="R876" s="106"/>
      <c r="S876" s="106"/>
      <c r="T876" s="106"/>
      <c r="U876" s="106"/>
      <c r="V876" s="106"/>
      <c r="W876" s="106"/>
      <c r="X876" s="106"/>
      <c r="Y876" s="106"/>
      <c r="Z876" s="106"/>
    </row>
    <row r="877" spans="1:26" ht="14.25" customHeight="1">
      <c r="A877" s="776"/>
      <c r="B877" s="106"/>
      <c r="C877" s="106"/>
      <c r="D877" s="780"/>
      <c r="E877" s="278"/>
      <c r="F877" s="151"/>
      <c r="G877" s="105"/>
      <c r="H877" s="105"/>
      <c r="I877" s="105"/>
      <c r="J877" s="105"/>
      <c r="K877" s="105"/>
      <c r="L877" s="105"/>
      <c r="M877" s="319"/>
      <c r="N877" s="319"/>
      <c r="O877" s="319"/>
      <c r="P877" s="319"/>
      <c r="Q877" s="319"/>
      <c r="R877" s="106"/>
      <c r="S877" s="106"/>
      <c r="T877" s="106"/>
      <c r="U877" s="106"/>
      <c r="V877" s="106"/>
      <c r="W877" s="106"/>
      <c r="X877" s="106"/>
      <c r="Y877" s="106"/>
      <c r="Z877" s="106"/>
    </row>
    <row r="878" spans="1:26" ht="14.25" customHeight="1">
      <c r="A878" s="776"/>
      <c r="B878" s="106"/>
      <c r="C878" s="106"/>
      <c r="D878" s="780"/>
      <c r="E878" s="278"/>
      <c r="F878" s="151"/>
      <c r="G878" s="105"/>
      <c r="H878" s="105"/>
      <c r="I878" s="105"/>
      <c r="J878" s="105"/>
      <c r="K878" s="105"/>
      <c r="L878" s="105"/>
      <c r="M878" s="319"/>
      <c r="N878" s="319"/>
      <c r="O878" s="319"/>
      <c r="P878" s="319"/>
      <c r="Q878" s="319"/>
      <c r="R878" s="106"/>
      <c r="S878" s="106"/>
      <c r="T878" s="106"/>
      <c r="U878" s="106"/>
      <c r="V878" s="106"/>
      <c r="W878" s="106"/>
      <c r="X878" s="106"/>
      <c r="Y878" s="106"/>
      <c r="Z878" s="106"/>
    </row>
    <row r="879" spans="1:26" ht="14.25" customHeight="1">
      <c r="A879" s="776"/>
      <c r="B879" s="106"/>
      <c r="C879" s="106"/>
      <c r="D879" s="780"/>
      <c r="E879" s="278"/>
      <c r="F879" s="151"/>
      <c r="G879" s="105"/>
      <c r="H879" s="105"/>
      <c r="I879" s="105"/>
      <c r="J879" s="105"/>
      <c r="K879" s="105"/>
      <c r="L879" s="105"/>
      <c r="M879" s="319"/>
      <c r="N879" s="319"/>
      <c r="O879" s="319"/>
      <c r="P879" s="319"/>
      <c r="Q879" s="319"/>
      <c r="R879" s="106"/>
      <c r="S879" s="106"/>
      <c r="T879" s="106"/>
      <c r="U879" s="106"/>
      <c r="V879" s="106"/>
      <c r="W879" s="106"/>
      <c r="X879" s="106"/>
      <c r="Y879" s="106"/>
      <c r="Z879" s="106"/>
    </row>
    <row r="880" spans="1:26" ht="14.25" customHeight="1">
      <c r="A880" s="776"/>
      <c r="B880" s="106"/>
      <c r="C880" s="106"/>
      <c r="D880" s="780"/>
      <c r="E880" s="278"/>
      <c r="F880" s="151"/>
      <c r="G880" s="105"/>
      <c r="H880" s="105"/>
      <c r="I880" s="105"/>
      <c r="J880" s="105"/>
      <c r="K880" s="105"/>
      <c r="L880" s="105"/>
      <c r="M880" s="319"/>
      <c r="N880" s="319"/>
      <c r="O880" s="319"/>
      <c r="P880" s="319"/>
      <c r="Q880" s="319"/>
      <c r="R880" s="106"/>
      <c r="S880" s="106"/>
      <c r="T880" s="106"/>
      <c r="U880" s="106"/>
      <c r="V880" s="106"/>
      <c r="W880" s="106"/>
      <c r="X880" s="106"/>
      <c r="Y880" s="106"/>
      <c r="Z880" s="106"/>
    </row>
    <row r="881" spans="1:26" ht="14.25" customHeight="1">
      <c r="A881" s="776"/>
      <c r="B881" s="106"/>
      <c r="C881" s="106"/>
      <c r="D881" s="780"/>
      <c r="E881" s="278"/>
      <c r="F881" s="151"/>
      <c r="G881" s="105"/>
      <c r="H881" s="105"/>
      <c r="I881" s="105"/>
      <c r="J881" s="105"/>
      <c r="K881" s="105"/>
      <c r="L881" s="105"/>
      <c r="M881" s="319"/>
      <c r="N881" s="319"/>
      <c r="O881" s="319"/>
      <c r="P881" s="319"/>
      <c r="Q881" s="319"/>
      <c r="R881" s="106"/>
      <c r="S881" s="106"/>
      <c r="T881" s="106"/>
      <c r="U881" s="106"/>
      <c r="V881" s="106"/>
      <c r="W881" s="106"/>
      <c r="X881" s="106"/>
      <c r="Y881" s="106"/>
      <c r="Z881" s="106"/>
    </row>
    <row r="882" spans="1:26" ht="14.25" customHeight="1">
      <c r="A882" s="776"/>
      <c r="B882" s="106"/>
      <c r="C882" s="106"/>
      <c r="D882" s="780"/>
      <c r="E882" s="278"/>
      <c r="F882" s="151"/>
      <c r="G882" s="105"/>
      <c r="H882" s="105"/>
      <c r="I882" s="105"/>
      <c r="J882" s="105"/>
      <c r="K882" s="105"/>
      <c r="L882" s="105"/>
      <c r="M882" s="319"/>
      <c r="N882" s="319"/>
      <c r="O882" s="319"/>
      <c r="P882" s="319"/>
      <c r="Q882" s="319"/>
      <c r="R882" s="106"/>
      <c r="S882" s="106"/>
      <c r="T882" s="106"/>
      <c r="U882" s="106"/>
      <c r="V882" s="106"/>
      <c r="W882" s="106"/>
      <c r="X882" s="106"/>
      <c r="Y882" s="106"/>
      <c r="Z882" s="106"/>
    </row>
    <row r="883" spans="1:26" ht="14.25" customHeight="1">
      <c r="A883" s="776"/>
      <c r="B883" s="106"/>
      <c r="C883" s="106"/>
      <c r="D883" s="780"/>
      <c r="E883" s="278"/>
      <c r="F883" s="151"/>
      <c r="G883" s="105"/>
      <c r="H883" s="105"/>
      <c r="I883" s="105"/>
      <c r="J883" s="105"/>
      <c r="K883" s="105"/>
      <c r="L883" s="105"/>
      <c r="M883" s="319"/>
      <c r="N883" s="319"/>
      <c r="O883" s="319"/>
      <c r="P883" s="319"/>
      <c r="Q883" s="319"/>
      <c r="R883" s="106"/>
      <c r="S883" s="106"/>
      <c r="T883" s="106"/>
      <c r="U883" s="106"/>
      <c r="V883" s="106"/>
      <c r="W883" s="106"/>
      <c r="X883" s="106"/>
      <c r="Y883" s="106"/>
      <c r="Z883" s="106"/>
    </row>
    <row r="884" spans="1:26" ht="14.25" customHeight="1">
      <c r="A884" s="776"/>
      <c r="B884" s="106"/>
      <c r="C884" s="106"/>
      <c r="D884" s="780"/>
      <c r="E884" s="278"/>
      <c r="F884" s="151"/>
      <c r="G884" s="105"/>
      <c r="H884" s="105"/>
      <c r="I884" s="105"/>
      <c r="J884" s="105"/>
      <c r="K884" s="105"/>
      <c r="L884" s="105"/>
      <c r="M884" s="319"/>
      <c r="N884" s="319"/>
      <c r="O884" s="319"/>
      <c r="P884" s="319"/>
      <c r="Q884" s="319"/>
      <c r="R884" s="106"/>
      <c r="S884" s="106"/>
      <c r="T884" s="106"/>
      <c r="U884" s="106"/>
      <c r="V884" s="106"/>
      <c r="W884" s="106"/>
      <c r="X884" s="106"/>
      <c r="Y884" s="106"/>
      <c r="Z884" s="106"/>
    </row>
    <row r="885" spans="1:26" ht="14.25" customHeight="1">
      <c r="A885" s="776"/>
      <c r="B885" s="106"/>
      <c r="C885" s="106"/>
      <c r="D885" s="780"/>
      <c r="E885" s="278"/>
      <c r="F885" s="151"/>
      <c r="G885" s="105"/>
      <c r="H885" s="105"/>
      <c r="I885" s="105"/>
      <c r="J885" s="105"/>
      <c r="K885" s="105"/>
      <c r="L885" s="105"/>
      <c r="M885" s="319"/>
      <c r="N885" s="319"/>
      <c r="O885" s="319"/>
      <c r="P885" s="319"/>
      <c r="Q885" s="319"/>
      <c r="R885" s="106"/>
      <c r="S885" s="106"/>
      <c r="T885" s="106"/>
      <c r="U885" s="106"/>
      <c r="V885" s="106"/>
      <c r="W885" s="106"/>
      <c r="X885" s="106"/>
      <c r="Y885" s="106"/>
      <c r="Z885" s="106"/>
    </row>
    <row r="886" spans="1:26" ht="14.25" customHeight="1">
      <c r="A886" s="776"/>
      <c r="B886" s="106"/>
      <c r="C886" s="106"/>
      <c r="D886" s="780"/>
      <c r="E886" s="278"/>
      <c r="F886" s="151"/>
      <c r="G886" s="105"/>
      <c r="H886" s="105"/>
      <c r="I886" s="105"/>
      <c r="J886" s="105"/>
      <c r="K886" s="105"/>
      <c r="L886" s="105"/>
      <c r="M886" s="319"/>
      <c r="N886" s="319"/>
      <c r="O886" s="319"/>
      <c r="P886" s="319"/>
      <c r="Q886" s="319"/>
      <c r="R886" s="106"/>
      <c r="S886" s="106"/>
      <c r="T886" s="106"/>
      <c r="U886" s="106"/>
      <c r="V886" s="106"/>
      <c r="W886" s="106"/>
      <c r="X886" s="106"/>
      <c r="Y886" s="106"/>
      <c r="Z886" s="106"/>
    </row>
    <row r="887" spans="1:26" ht="14.25" customHeight="1">
      <c r="A887" s="776"/>
      <c r="B887" s="106"/>
      <c r="C887" s="106"/>
      <c r="D887" s="780"/>
      <c r="E887" s="278"/>
      <c r="F887" s="151"/>
      <c r="G887" s="105"/>
      <c r="H887" s="105"/>
      <c r="I887" s="105"/>
      <c r="J887" s="105"/>
      <c r="K887" s="105"/>
      <c r="L887" s="105"/>
      <c r="M887" s="319"/>
      <c r="N887" s="319"/>
      <c r="O887" s="319"/>
      <c r="P887" s="319"/>
      <c r="Q887" s="319"/>
      <c r="R887" s="106"/>
      <c r="S887" s="106"/>
      <c r="T887" s="106"/>
      <c r="U887" s="106"/>
      <c r="V887" s="106"/>
      <c r="W887" s="106"/>
      <c r="X887" s="106"/>
      <c r="Y887" s="106"/>
      <c r="Z887" s="106"/>
    </row>
    <row r="888" spans="1:26" ht="14.25" customHeight="1">
      <c r="A888" s="776"/>
      <c r="B888" s="106"/>
      <c r="C888" s="106"/>
      <c r="D888" s="780"/>
      <c r="E888" s="278"/>
      <c r="F888" s="151"/>
      <c r="G888" s="105"/>
      <c r="H888" s="105"/>
      <c r="I888" s="105"/>
      <c r="J888" s="105"/>
      <c r="K888" s="105"/>
      <c r="L888" s="105"/>
      <c r="M888" s="319"/>
      <c r="N888" s="319"/>
      <c r="O888" s="319"/>
      <c r="P888" s="319"/>
      <c r="Q888" s="319"/>
      <c r="R888" s="106"/>
      <c r="S888" s="106"/>
      <c r="T888" s="106"/>
      <c r="U888" s="106"/>
      <c r="V888" s="106"/>
      <c r="W888" s="106"/>
      <c r="X888" s="106"/>
      <c r="Y888" s="106"/>
      <c r="Z888" s="106"/>
    </row>
    <row r="889" spans="1:26" ht="14.25" customHeight="1">
      <c r="A889" s="776"/>
      <c r="B889" s="106"/>
      <c r="C889" s="106"/>
      <c r="D889" s="780"/>
      <c r="E889" s="278"/>
      <c r="F889" s="151"/>
      <c r="G889" s="105"/>
      <c r="H889" s="105"/>
      <c r="I889" s="105"/>
      <c r="J889" s="105"/>
      <c r="K889" s="105"/>
      <c r="L889" s="105"/>
      <c r="M889" s="319"/>
      <c r="N889" s="319"/>
      <c r="O889" s="319"/>
      <c r="P889" s="319"/>
      <c r="Q889" s="319"/>
      <c r="R889" s="106"/>
      <c r="S889" s="106"/>
      <c r="T889" s="106"/>
      <c r="U889" s="106"/>
      <c r="V889" s="106"/>
      <c r="W889" s="106"/>
      <c r="X889" s="106"/>
      <c r="Y889" s="106"/>
      <c r="Z889" s="106"/>
    </row>
    <row r="890" spans="1:26" ht="14.25" customHeight="1">
      <c r="A890" s="776"/>
      <c r="B890" s="106"/>
      <c r="C890" s="106"/>
      <c r="D890" s="780"/>
      <c r="E890" s="278"/>
      <c r="F890" s="151"/>
      <c r="G890" s="105"/>
      <c r="H890" s="105"/>
      <c r="I890" s="105"/>
      <c r="J890" s="105"/>
      <c r="K890" s="105"/>
      <c r="L890" s="105"/>
      <c r="M890" s="319"/>
      <c r="N890" s="319"/>
      <c r="O890" s="319"/>
      <c r="P890" s="319"/>
      <c r="Q890" s="319"/>
      <c r="R890" s="106"/>
      <c r="S890" s="106"/>
      <c r="T890" s="106"/>
      <c r="U890" s="106"/>
      <c r="V890" s="106"/>
      <c r="W890" s="106"/>
      <c r="X890" s="106"/>
      <c r="Y890" s="106"/>
      <c r="Z890" s="106"/>
    </row>
    <row r="891" spans="1:26" ht="14.25" customHeight="1">
      <c r="A891" s="776"/>
      <c r="B891" s="106"/>
      <c r="C891" s="106"/>
      <c r="D891" s="780"/>
      <c r="E891" s="278"/>
      <c r="F891" s="151"/>
      <c r="G891" s="105"/>
      <c r="H891" s="105"/>
      <c r="I891" s="105"/>
      <c r="J891" s="105"/>
      <c r="K891" s="105"/>
      <c r="L891" s="105"/>
      <c r="M891" s="319"/>
      <c r="N891" s="319"/>
      <c r="O891" s="319"/>
      <c r="P891" s="319"/>
      <c r="Q891" s="319"/>
      <c r="R891" s="106"/>
      <c r="S891" s="106"/>
      <c r="T891" s="106"/>
      <c r="U891" s="106"/>
      <c r="V891" s="106"/>
      <c r="W891" s="106"/>
      <c r="X891" s="106"/>
      <c r="Y891" s="106"/>
      <c r="Z891" s="106"/>
    </row>
    <row r="892" spans="1:26" ht="14.25" customHeight="1">
      <c r="A892" s="776"/>
      <c r="B892" s="106"/>
      <c r="C892" s="106"/>
      <c r="D892" s="780"/>
      <c r="E892" s="278"/>
      <c r="F892" s="151"/>
      <c r="G892" s="105"/>
      <c r="H892" s="105"/>
      <c r="I892" s="105"/>
      <c r="J892" s="105"/>
      <c r="K892" s="105"/>
      <c r="L892" s="105"/>
      <c r="M892" s="319"/>
      <c r="N892" s="319"/>
      <c r="O892" s="319"/>
      <c r="P892" s="319"/>
      <c r="Q892" s="319"/>
      <c r="R892" s="106"/>
      <c r="S892" s="106"/>
      <c r="T892" s="106"/>
      <c r="U892" s="106"/>
      <c r="V892" s="106"/>
      <c r="W892" s="106"/>
      <c r="X892" s="106"/>
      <c r="Y892" s="106"/>
      <c r="Z892" s="106"/>
    </row>
    <row r="893" spans="1:26" ht="14.25" customHeight="1">
      <c r="A893" s="776"/>
      <c r="B893" s="106"/>
      <c r="C893" s="106"/>
      <c r="D893" s="780"/>
      <c r="E893" s="278"/>
      <c r="F893" s="151"/>
      <c r="G893" s="105"/>
      <c r="H893" s="105"/>
      <c r="I893" s="105"/>
      <c r="J893" s="105"/>
      <c r="K893" s="105"/>
      <c r="L893" s="105"/>
      <c r="M893" s="319"/>
      <c r="N893" s="319"/>
      <c r="O893" s="319"/>
      <c r="P893" s="319"/>
      <c r="Q893" s="319"/>
      <c r="R893" s="106"/>
      <c r="S893" s="106"/>
      <c r="T893" s="106"/>
      <c r="U893" s="106"/>
      <c r="V893" s="106"/>
      <c r="W893" s="106"/>
      <c r="X893" s="106"/>
      <c r="Y893" s="106"/>
      <c r="Z893" s="106"/>
    </row>
    <row r="894" spans="1:26" ht="14.25" customHeight="1">
      <c r="A894" s="776"/>
      <c r="B894" s="106"/>
      <c r="C894" s="106"/>
      <c r="D894" s="780"/>
      <c r="E894" s="278"/>
      <c r="F894" s="151"/>
      <c r="G894" s="105"/>
      <c r="H894" s="105"/>
      <c r="I894" s="105"/>
      <c r="J894" s="105"/>
      <c r="K894" s="105"/>
      <c r="L894" s="105"/>
      <c r="M894" s="319"/>
      <c r="N894" s="319"/>
      <c r="O894" s="319"/>
      <c r="P894" s="319"/>
      <c r="Q894" s="319"/>
      <c r="R894" s="106"/>
      <c r="S894" s="106"/>
      <c r="T894" s="106"/>
      <c r="U894" s="106"/>
      <c r="V894" s="106"/>
      <c r="W894" s="106"/>
      <c r="X894" s="106"/>
      <c r="Y894" s="106"/>
      <c r="Z894" s="106"/>
    </row>
    <row r="895" spans="1:26" ht="14.25" customHeight="1">
      <c r="A895" s="776"/>
      <c r="B895" s="106"/>
      <c r="C895" s="106"/>
      <c r="D895" s="780"/>
      <c r="E895" s="278"/>
      <c r="F895" s="151"/>
      <c r="G895" s="105"/>
      <c r="H895" s="105"/>
      <c r="I895" s="105"/>
      <c r="J895" s="105"/>
      <c r="K895" s="105"/>
      <c r="L895" s="105"/>
      <c r="M895" s="319"/>
      <c r="N895" s="319"/>
      <c r="O895" s="319"/>
      <c r="P895" s="319"/>
      <c r="Q895" s="319"/>
      <c r="R895" s="106"/>
      <c r="S895" s="106"/>
      <c r="T895" s="106"/>
      <c r="U895" s="106"/>
      <c r="V895" s="106"/>
      <c r="W895" s="106"/>
      <c r="X895" s="106"/>
      <c r="Y895" s="106"/>
      <c r="Z895" s="106"/>
    </row>
    <row r="896" spans="1:26" ht="14.25" customHeight="1">
      <c r="A896" s="776"/>
      <c r="B896" s="106"/>
      <c r="C896" s="106"/>
      <c r="D896" s="780"/>
      <c r="E896" s="278"/>
      <c r="F896" s="151"/>
      <c r="G896" s="105"/>
      <c r="H896" s="105"/>
      <c r="I896" s="105"/>
      <c r="J896" s="105"/>
      <c r="K896" s="105"/>
      <c r="L896" s="105"/>
      <c r="M896" s="319"/>
      <c r="N896" s="319"/>
      <c r="O896" s="319"/>
      <c r="P896" s="319"/>
      <c r="Q896" s="319"/>
      <c r="R896" s="106"/>
      <c r="S896" s="106"/>
      <c r="T896" s="106"/>
      <c r="U896" s="106"/>
      <c r="V896" s="106"/>
      <c r="W896" s="106"/>
      <c r="X896" s="106"/>
      <c r="Y896" s="106"/>
      <c r="Z896" s="106"/>
    </row>
    <row r="897" spans="1:26" ht="14.25" customHeight="1">
      <c r="A897" s="776"/>
      <c r="B897" s="106"/>
      <c r="C897" s="106"/>
      <c r="D897" s="780"/>
      <c r="E897" s="278"/>
      <c r="F897" s="151"/>
      <c r="G897" s="105"/>
      <c r="H897" s="105"/>
      <c r="I897" s="105"/>
      <c r="J897" s="105"/>
      <c r="K897" s="105"/>
      <c r="L897" s="105"/>
      <c r="M897" s="319"/>
      <c r="N897" s="319"/>
      <c r="O897" s="319"/>
      <c r="P897" s="319"/>
      <c r="Q897" s="319"/>
      <c r="R897" s="106"/>
      <c r="S897" s="106"/>
      <c r="T897" s="106"/>
      <c r="U897" s="106"/>
      <c r="V897" s="106"/>
      <c r="W897" s="106"/>
      <c r="X897" s="106"/>
      <c r="Y897" s="106"/>
      <c r="Z897" s="106"/>
    </row>
    <row r="898" spans="1:26" ht="14.25" customHeight="1">
      <c r="A898" s="776"/>
      <c r="B898" s="106"/>
      <c r="C898" s="106"/>
      <c r="D898" s="780"/>
      <c r="E898" s="278"/>
      <c r="F898" s="151"/>
      <c r="G898" s="105"/>
      <c r="H898" s="105"/>
      <c r="I898" s="105"/>
      <c r="J898" s="105"/>
      <c r="K898" s="105"/>
      <c r="L898" s="105"/>
      <c r="M898" s="319"/>
      <c r="N898" s="319"/>
      <c r="O898" s="319"/>
      <c r="P898" s="319"/>
      <c r="Q898" s="319"/>
      <c r="R898" s="106"/>
      <c r="S898" s="106"/>
      <c r="T898" s="106"/>
      <c r="U898" s="106"/>
      <c r="V898" s="106"/>
      <c r="W898" s="106"/>
      <c r="X898" s="106"/>
      <c r="Y898" s="106"/>
      <c r="Z898" s="106"/>
    </row>
    <row r="899" spans="1:26" ht="14.25" customHeight="1">
      <c r="A899" s="776"/>
      <c r="B899" s="106"/>
      <c r="C899" s="106"/>
      <c r="D899" s="780"/>
      <c r="E899" s="278"/>
      <c r="F899" s="151"/>
      <c r="G899" s="105"/>
      <c r="H899" s="105"/>
      <c r="I899" s="105"/>
      <c r="J899" s="105"/>
      <c r="K899" s="105"/>
      <c r="L899" s="105"/>
      <c r="M899" s="319"/>
      <c r="N899" s="319"/>
      <c r="O899" s="319"/>
      <c r="P899" s="319"/>
      <c r="Q899" s="319"/>
      <c r="R899" s="106"/>
      <c r="S899" s="106"/>
      <c r="T899" s="106"/>
      <c r="U899" s="106"/>
      <c r="V899" s="106"/>
      <c r="W899" s="106"/>
      <c r="X899" s="106"/>
      <c r="Y899" s="106"/>
      <c r="Z899" s="106"/>
    </row>
    <row r="900" spans="1:26" ht="14.25" customHeight="1">
      <c r="A900" s="776"/>
      <c r="B900" s="106"/>
      <c r="C900" s="106"/>
      <c r="D900" s="780"/>
      <c r="E900" s="278"/>
      <c r="F900" s="151"/>
      <c r="G900" s="105"/>
      <c r="H900" s="105"/>
      <c r="I900" s="105"/>
      <c r="J900" s="105"/>
      <c r="K900" s="105"/>
      <c r="L900" s="105"/>
      <c r="M900" s="319"/>
      <c r="N900" s="319"/>
      <c r="O900" s="319"/>
      <c r="P900" s="319"/>
      <c r="Q900" s="319"/>
      <c r="R900" s="106"/>
      <c r="S900" s="106"/>
      <c r="T900" s="106"/>
      <c r="U900" s="106"/>
      <c r="V900" s="106"/>
      <c r="W900" s="106"/>
      <c r="X900" s="106"/>
      <c r="Y900" s="106"/>
      <c r="Z900" s="106"/>
    </row>
    <row r="901" spans="1:26" ht="14.25" customHeight="1">
      <c r="A901" s="776"/>
      <c r="B901" s="106"/>
      <c r="C901" s="106"/>
      <c r="D901" s="780"/>
      <c r="E901" s="278"/>
      <c r="F901" s="151"/>
      <c r="G901" s="105"/>
      <c r="H901" s="105"/>
      <c r="I901" s="105"/>
      <c r="J901" s="105"/>
      <c r="K901" s="105"/>
      <c r="L901" s="105"/>
      <c r="M901" s="319"/>
      <c r="N901" s="319"/>
      <c r="O901" s="319"/>
      <c r="P901" s="319"/>
      <c r="Q901" s="319"/>
      <c r="R901" s="106"/>
      <c r="S901" s="106"/>
      <c r="T901" s="106"/>
      <c r="U901" s="106"/>
      <c r="V901" s="106"/>
      <c r="W901" s="106"/>
      <c r="X901" s="106"/>
      <c r="Y901" s="106"/>
      <c r="Z901" s="106"/>
    </row>
    <row r="902" spans="1:26" ht="14.25" customHeight="1">
      <c r="A902" s="776"/>
      <c r="B902" s="106"/>
      <c r="C902" s="106"/>
      <c r="D902" s="780"/>
      <c r="E902" s="278"/>
      <c r="F902" s="151"/>
      <c r="G902" s="105"/>
      <c r="H902" s="105"/>
      <c r="I902" s="105"/>
      <c r="J902" s="105"/>
      <c r="K902" s="105"/>
      <c r="L902" s="105"/>
      <c r="M902" s="319"/>
      <c r="N902" s="319"/>
      <c r="O902" s="319"/>
      <c r="P902" s="319"/>
      <c r="Q902" s="319"/>
      <c r="R902" s="106"/>
      <c r="S902" s="106"/>
      <c r="T902" s="106"/>
      <c r="U902" s="106"/>
      <c r="V902" s="106"/>
      <c r="W902" s="106"/>
      <c r="X902" s="106"/>
      <c r="Y902" s="106"/>
      <c r="Z902" s="106"/>
    </row>
    <row r="903" spans="1:26" ht="14.25" customHeight="1">
      <c r="A903" s="776"/>
      <c r="B903" s="106"/>
      <c r="C903" s="106"/>
      <c r="D903" s="780"/>
      <c r="E903" s="278"/>
      <c r="F903" s="151"/>
      <c r="G903" s="105"/>
      <c r="H903" s="105"/>
      <c r="I903" s="105"/>
      <c r="J903" s="105"/>
      <c r="K903" s="105"/>
      <c r="L903" s="105"/>
      <c r="M903" s="319"/>
      <c r="N903" s="319"/>
      <c r="O903" s="319"/>
      <c r="P903" s="319"/>
      <c r="Q903" s="319"/>
      <c r="R903" s="106"/>
      <c r="S903" s="106"/>
      <c r="T903" s="106"/>
      <c r="U903" s="106"/>
      <c r="V903" s="106"/>
      <c r="W903" s="106"/>
      <c r="X903" s="106"/>
      <c r="Y903" s="106"/>
      <c r="Z903" s="106"/>
    </row>
    <row r="904" spans="1:26" ht="14.25" customHeight="1">
      <c r="A904" s="776"/>
      <c r="B904" s="106"/>
      <c r="C904" s="106"/>
      <c r="D904" s="780"/>
      <c r="E904" s="278"/>
      <c r="F904" s="151"/>
      <c r="G904" s="105"/>
      <c r="H904" s="105"/>
      <c r="I904" s="105"/>
      <c r="J904" s="105"/>
      <c r="K904" s="105"/>
      <c r="L904" s="105"/>
      <c r="M904" s="319"/>
      <c r="N904" s="319"/>
      <c r="O904" s="319"/>
      <c r="P904" s="319"/>
      <c r="Q904" s="319"/>
      <c r="R904" s="106"/>
      <c r="S904" s="106"/>
      <c r="T904" s="106"/>
      <c r="U904" s="106"/>
      <c r="V904" s="106"/>
      <c r="W904" s="106"/>
      <c r="X904" s="106"/>
      <c r="Y904" s="106"/>
      <c r="Z904" s="106"/>
    </row>
    <row r="905" spans="1:26" ht="14.25" customHeight="1">
      <c r="A905" s="776"/>
      <c r="B905" s="106"/>
      <c r="C905" s="106"/>
      <c r="D905" s="780"/>
      <c r="E905" s="278"/>
      <c r="F905" s="151"/>
      <c r="G905" s="105"/>
      <c r="H905" s="105"/>
      <c r="I905" s="105"/>
      <c r="J905" s="105"/>
      <c r="K905" s="105"/>
      <c r="L905" s="105"/>
      <c r="M905" s="319"/>
      <c r="N905" s="319"/>
      <c r="O905" s="319"/>
      <c r="P905" s="319"/>
      <c r="Q905" s="319"/>
      <c r="R905" s="106"/>
      <c r="S905" s="106"/>
      <c r="T905" s="106"/>
      <c r="U905" s="106"/>
      <c r="V905" s="106"/>
      <c r="W905" s="106"/>
      <c r="X905" s="106"/>
      <c r="Y905" s="106"/>
      <c r="Z905" s="106"/>
    </row>
    <row r="906" spans="1:26" ht="14.25" customHeight="1">
      <c r="A906" s="776"/>
      <c r="B906" s="106"/>
      <c r="C906" s="106"/>
      <c r="D906" s="780"/>
      <c r="E906" s="278"/>
      <c r="F906" s="151"/>
      <c r="G906" s="105"/>
      <c r="H906" s="105"/>
      <c r="I906" s="105"/>
      <c r="J906" s="105"/>
      <c r="K906" s="105"/>
      <c r="L906" s="105"/>
      <c r="M906" s="319"/>
      <c r="N906" s="319"/>
      <c r="O906" s="319"/>
      <c r="P906" s="319"/>
      <c r="Q906" s="319"/>
      <c r="R906" s="106"/>
      <c r="S906" s="106"/>
      <c r="T906" s="106"/>
      <c r="U906" s="106"/>
      <c r="V906" s="106"/>
      <c r="W906" s="106"/>
      <c r="X906" s="106"/>
      <c r="Y906" s="106"/>
      <c r="Z906" s="106"/>
    </row>
    <row r="907" spans="1:26" ht="14.25" customHeight="1">
      <c r="A907" s="776"/>
      <c r="B907" s="106"/>
      <c r="C907" s="106"/>
      <c r="D907" s="780"/>
      <c r="E907" s="278"/>
      <c r="F907" s="151"/>
      <c r="G907" s="105"/>
      <c r="H907" s="105"/>
      <c r="I907" s="105"/>
      <c r="J907" s="105"/>
      <c r="K907" s="105"/>
      <c r="L907" s="105"/>
      <c r="M907" s="319"/>
      <c r="N907" s="319"/>
      <c r="O907" s="319"/>
      <c r="P907" s="319"/>
      <c r="Q907" s="319"/>
      <c r="R907" s="106"/>
      <c r="S907" s="106"/>
      <c r="T907" s="106"/>
      <c r="U907" s="106"/>
      <c r="V907" s="106"/>
      <c r="W907" s="106"/>
      <c r="X907" s="106"/>
      <c r="Y907" s="106"/>
      <c r="Z907" s="106"/>
    </row>
    <row r="908" spans="1:26" ht="14.25" customHeight="1">
      <c r="A908" s="776"/>
      <c r="B908" s="106"/>
      <c r="C908" s="106"/>
      <c r="D908" s="780"/>
      <c r="E908" s="278"/>
      <c r="F908" s="151"/>
      <c r="G908" s="105"/>
      <c r="H908" s="105"/>
      <c r="I908" s="105"/>
      <c r="J908" s="105"/>
      <c r="K908" s="105"/>
      <c r="L908" s="105"/>
      <c r="M908" s="319"/>
      <c r="N908" s="319"/>
      <c r="O908" s="319"/>
      <c r="P908" s="319"/>
      <c r="Q908" s="319"/>
      <c r="R908" s="106"/>
      <c r="S908" s="106"/>
      <c r="T908" s="106"/>
      <c r="U908" s="106"/>
      <c r="V908" s="106"/>
      <c r="W908" s="106"/>
      <c r="X908" s="106"/>
      <c r="Y908" s="106"/>
      <c r="Z908" s="106"/>
    </row>
    <row r="909" spans="1:26" ht="14.25" customHeight="1">
      <c r="A909" s="776"/>
      <c r="B909" s="106"/>
      <c r="C909" s="106"/>
      <c r="D909" s="780"/>
      <c r="E909" s="278"/>
      <c r="F909" s="151"/>
      <c r="G909" s="105"/>
      <c r="H909" s="105"/>
      <c r="I909" s="105"/>
      <c r="J909" s="105"/>
      <c r="K909" s="105"/>
      <c r="L909" s="105"/>
      <c r="M909" s="319"/>
      <c r="N909" s="319"/>
      <c r="O909" s="319"/>
      <c r="P909" s="319"/>
      <c r="Q909" s="319"/>
      <c r="R909" s="106"/>
      <c r="S909" s="106"/>
      <c r="T909" s="106"/>
      <c r="U909" s="106"/>
      <c r="V909" s="106"/>
      <c r="W909" s="106"/>
      <c r="X909" s="106"/>
      <c r="Y909" s="106"/>
      <c r="Z909" s="106"/>
    </row>
    <row r="910" spans="1:26" ht="14.25" customHeight="1">
      <c r="A910" s="776"/>
      <c r="B910" s="106"/>
      <c r="C910" s="106"/>
      <c r="D910" s="780"/>
      <c r="E910" s="278"/>
      <c r="F910" s="151"/>
      <c r="G910" s="105"/>
      <c r="H910" s="105"/>
      <c r="I910" s="105"/>
      <c r="J910" s="105"/>
      <c r="K910" s="105"/>
      <c r="L910" s="105"/>
      <c r="M910" s="319"/>
      <c r="N910" s="319"/>
      <c r="O910" s="319"/>
      <c r="P910" s="319"/>
      <c r="Q910" s="319"/>
      <c r="R910" s="106"/>
      <c r="S910" s="106"/>
      <c r="T910" s="106"/>
      <c r="U910" s="106"/>
      <c r="V910" s="106"/>
      <c r="W910" s="106"/>
      <c r="X910" s="106"/>
      <c r="Y910" s="106"/>
      <c r="Z910" s="106"/>
    </row>
    <row r="911" spans="1:26" ht="14.25" customHeight="1">
      <c r="A911" s="776"/>
      <c r="B911" s="106"/>
      <c r="C911" s="106"/>
      <c r="D911" s="780"/>
      <c r="E911" s="278"/>
      <c r="F911" s="151"/>
      <c r="G911" s="105"/>
      <c r="H911" s="105"/>
      <c r="I911" s="105"/>
      <c r="J911" s="105"/>
      <c r="K911" s="105"/>
      <c r="L911" s="105"/>
      <c r="M911" s="319"/>
      <c r="N911" s="319"/>
      <c r="O911" s="319"/>
      <c r="P911" s="319"/>
      <c r="Q911" s="319"/>
      <c r="R911" s="106"/>
      <c r="S911" s="106"/>
      <c r="T911" s="106"/>
      <c r="U911" s="106"/>
      <c r="V911" s="106"/>
      <c r="W911" s="106"/>
      <c r="X911" s="106"/>
      <c r="Y911" s="106"/>
      <c r="Z911" s="106"/>
    </row>
    <row r="912" spans="1:26" ht="14.25" customHeight="1">
      <c r="A912" s="776"/>
      <c r="B912" s="106"/>
      <c r="C912" s="106"/>
      <c r="D912" s="780"/>
      <c r="E912" s="278"/>
      <c r="F912" s="151"/>
      <c r="G912" s="105"/>
      <c r="H912" s="105"/>
      <c r="I912" s="105"/>
      <c r="J912" s="105"/>
      <c r="K912" s="105"/>
      <c r="L912" s="105"/>
      <c r="M912" s="319"/>
      <c r="N912" s="319"/>
      <c r="O912" s="319"/>
      <c r="P912" s="319"/>
      <c r="Q912" s="319"/>
      <c r="R912" s="106"/>
      <c r="S912" s="106"/>
      <c r="T912" s="106"/>
      <c r="U912" s="106"/>
      <c r="V912" s="106"/>
      <c r="W912" s="106"/>
      <c r="X912" s="106"/>
      <c r="Y912" s="106"/>
      <c r="Z912" s="106"/>
    </row>
    <row r="913" spans="1:26" ht="14.25" customHeight="1">
      <c r="A913" s="776"/>
      <c r="B913" s="106"/>
      <c r="C913" s="106"/>
      <c r="D913" s="780"/>
      <c r="E913" s="278"/>
      <c r="F913" s="151"/>
      <c r="G913" s="105"/>
      <c r="H913" s="105"/>
      <c r="I913" s="105"/>
      <c r="J913" s="105"/>
      <c r="K913" s="105"/>
      <c r="L913" s="105"/>
      <c r="M913" s="319"/>
      <c r="N913" s="319"/>
      <c r="O913" s="319"/>
      <c r="P913" s="319"/>
      <c r="Q913" s="319"/>
      <c r="R913" s="106"/>
      <c r="S913" s="106"/>
      <c r="T913" s="106"/>
      <c r="U913" s="106"/>
      <c r="V913" s="106"/>
      <c r="W913" s="106"/>
      <c r="X913" s="106"/>
      <c r="Y913" s="106"/>
      <c r="Z913" s="106"/>
    </row>
    <row r="914" spans="1:26" ht="14.25" customHeight="1">
      <c r="A914" s="776"/>
      <c r="B914" s="106"/>
      <c r="C914" s="106"/>
      <c r="D914" s="780"/>
      <c r="E914" s="278"/>
      <c r="F914" s="151"/>
      <c r="G914" s="105"/>
      <c r="H914" s="105"/>
      <c r="I914" s="105"/>
      <c r="J914" s="105"/>
      <c r="K914" s="105"/>
      <c r="L914" s="105"/>
      <c r="M914" s="319"/>
      <c r="N914" s="319"/>
      <c r="O914" s="319"/>
      <c r="P914" s="319"/>
      <c r="Q914" s="319"/>
      <c r="R914" s="106"/>
      <c r="S914" s="106"/>
      <c r="T914" s="106"/>
      <c r="U914" s="106"/>
      <c r="V914" s="106"/>
      <c r="W914" s="106"/>
      <c r="X914" s="106"/>
      <c r="Y914" s="106"/>
      <c r="Z914" s="106"/>
    </row>
    <row r="915" spans="1:26" ht="14.25" customHeight="1">
      <c r="A915" s="776"/>
      <c r="B915" s="106"/>
      <c r="C915" s="106"/>
      <c r="D915" s="780"/>
      <c r="E915" s="278"/>
      <c r="F915" s="151"/>
      <c r="G915" s="105"/>
      <c r="H915" s="105"/>
      <c r="I915" s="105"/>
      <c r="J915" s="105"/>
      <c r="K915" s="105"/>
      <c r="L915" s="105"/>
      <c r="M915" s="319"/>
      <c r="N915" s="319"/>
      <c r="O915" s="319"/>
      <c r="P915" s="319"/>
      <c r="Q915" s="319"/>
      <c r="R915" s="106"/>
      <c r="S915" s="106"/>
      <c r="T915" s="106"/>
      <c r="U915" s="106"/>
      <c r="V915" s="106"/>
      <c r="W915" s="106"/>
      <c r="X915" s="106"/>
      <c r="Y915" s="106"/>
      <c r="Z915" s="106"/>
    </row>
    <row r="916" spans="1:26" ht="14.25" customHeight="1">
      <c r="A916" s="776"/>
      <c r="B916" s="106"/>
      <c r="C916" s="106"/>
      <c r="D916" s="780"/>
      <c r="E916" s="278"/>
      <c r="F916" s="151"/>
      <c r="G916" s="105"/>
      <c r="H916" s="105"/>
      <c r="I916" s="105"/>
      <c r="J916" s="105"/>
      <c r="K916" s="105"/>
      <c r="L916" s="105"/>
      <c r="M916" s="319"/>
      <c r="N916" s="319"/>
      <c r="O916" s="319"/>
      <c r="P916" s="319"/>
      <c r="Q916" s="319"/>
      <c r="R916" s="106"/>
      <c r="S916" s="106"/>
      <c r="T916" s="106"/>
      <c r="U916" s="106"/>
      <c r="V916" s="106"/>
      <c r="W916" s="106"/>
      <c r="X916" s="106"/>
      <c r="Y916" s="106"/>
      <c r="Z916" s="106"/>
    </row>
    <row r="917" spans="1:26" ht="14.25" customHeight="1">
      <c r="A917" s="776"/>
      <c r="B917" s="106"/>
      <c r="C917" s="106"/>
      <c r="D917" s="780"/>
      <c r="E917" s="278"/>
      <c r="F917" s="151"/>
      <c r="G917" s="105"/>
      <c r="H917" s="105"/>
      <c r="I917" s="105"/>
      <c r="J917" s="105"/>
      <c r="K917" s="105"/>
      <c r="L917" s="105"/>
      <c r="M917" s="319"/>
      <c r="N917" s="319"/>
      <c r="O917" s="319"/>
      <c r="P917" s="319"/>
      <c r="Q917" s="319"/>
      <c r="R917" s="106"/>
      <c r="S917" s="106"/>
      <c r="T917" s="106"/>
      <c r="U917" s="106"/>
      <c r="V917" s="106"/>
      <c r="W917" s="106"/>
      <c r="X917" s="106"/>
      <c r="Y917" s="106"/>
      <c r="Z917" s="106"/>
    </row>
    <row r="918" spans="1:26" ht="14.25" customHeight="1">
      <c r="A918" s="776"/>
      <c r="B918" s="106"/>
      <c r="C918" s="106"/>
      <c r="D918" s="780"/>
      <c r="E918" s="278"/>
      <c r="F918" s="151"/>
      <c r="G918" s="105"/>
      <c r="H918" s="105"/>
      <c r="I918" s="105"/>
      <c r="J918" s="105"/>
      <c r="K918" s="105"/>
      <c r="L918" s="105"/>
      <c r="M918" s="319"/>
      <c r="N918" s="319"/>
      <c r="O918" s="319"/>
      <c r="P918" s="319"/>
      <c r="Q918" s="319"/>
      <c r="R918" s="106"/>
      <c r="S918" s="106"/>
      <c r="T918" s="106"/>
      <c r="U918" s="106"/>
      <c r="V918" s="106"/>
      <c r="W918" s="106"/>
      <c r="X918" s="106"/>
      <c r="Y918" s="106"/>
      <c r="Z918" s="106"/>
    </row>
    <row r="919" spans="1:26" ht="14.25" customHeight="1">
      <c r="A919" s="776"/>
      <c r="B919" s="106"/>
      <c r="C919" s="106"/>
      <c r="D919" s="780"/>
      <c r="E919" s="278"/>
      <c r="F919" s="151"/>
      <c r="G919" s="105"/>
      <c r="H919" s="105"/>
      <c r="I919" s="105"/>
      <c r="J919" s="105"/>
      <c r="K919" s="105"/>
      <c r="L919" s="105"/>
      <c r="M919" s="319"/>
      <c r="N919" s="319"/>
      <c r="O919" s="319"/>
      <c r="P919" s="319"/>
      <c r="Q919" s="319"/>
      <c r="R919" s="106"/>
      <c r="S919" s="106"/>
      <c r="T919" s="106"/>
      <c r="U919" s="106"/>
      <c r="V919" s="106"/>
      <c r="W919" s="106"/>
      <c r="X919" s="106"/>
      <c r="Y919" s="106"/>
      <c r="Z919" s="106"/>
    </row>
    <row r="920" spans="1:26" ht="14.25" customHeight="1">
      <c r="A920" s="776"/>
      <c r="B920" s="106"/>
      <c r="C920" s="106"/>
      <c r="D920" s="780"/>
      <c r="E920" s="278"/>
      <c r="F920" s="151"/>
      <c r="G920" s="105"/>
      <c r="H920" s="105"/>
      <c r="I920" s="105"/>
      <c r="J920" s="105"/>
      <c r="K920" s="105"/>
      <c r="L920" s="105"/>
      <c r="M920" s="319"/>
      <c r="N920" s="319"/>
      <c r="O920" s="319"/>
      <c r="P920" s="319"/>
      <c r="Q920" s="319"/>
      <c r="R920" s="106"/>
      <c r="S920" s="106"/>
      <c r="T920" s="106"/>
      <c r="U920" s="106"/>
      <c r="V920" s="106"/>
      <c r="W920" s="106"/>
      <c r="X920" s="106"/>
      <c r="Y920" s="106"/>
      <c r="Z920" s="106"/>
    </row>
    <row r="921" spans="1:26" ht="14.25" customHeight="1">
      <c r="A921" s="776"/>
      <c r="B921" s="106"/>
      <c r="C921" s="106"/>
      <c r="D921" s="780"/>
      <c r="E921" s="278"/>
      <c r="F921" s="151"/>
      <c r="G921" s="105"/>
      <c r="H921" s="105"/>
      <c r="I921" s="105"/>
      <c r="J921" s="105"/>
      <c r="K921" s="105"/>
      <c r="L921" s="105"/>
      <c r="M921" s="319"/>
      <c r="N921" s="319"/>
      <c r="O921" s="319"/>
      <c r="P921" s="319"/>
      <c r="Q921" s="319"/>
      <c r="R921" s="106"/>
      <c r="S921" s="106"/>
      <c r="T921" s="106"/>
      <c r="U921" s="106"/>
      <c r="V921" s="106"/>
      <c r="W921" s="106"/>
      <c r="X921" s="106"/>
      <c r="Y921" s="106"/>
      <c r="Z921" s="106"/>
    </row>
    <row r="922" spans="1:26" ht="14.25" customHeight="1">
      <c r="A922" s="776"/>
      <c r="B922" s="106"/>
      <c r="C922" s="106"/>
      <c r="D922" s="780"/>
      <c r="E922" s="278"/>
      <c r="F922" s="151"/>
      <c r="G922" s="105"/>
      <c r="H922" s="105"/>
      <c r="I922" s="105"/>
      <c r="J922" s="105"/>
      <c r="K922" s="105"/>
      <c r="L922" s="105"/>
      <c r="M922" s="319"/>
      <c r="N922" s="319"/>
      <c r="O922" s="319"/>
      <c r="P922" s="319"/>
      <c r="Q922" s="319"/>
      <c r="R922" s="106"/>
      <c r="S922" s="106"/>
      <c r="T922" s="106"/>
      <c r="U922" s="106"/>
      <c r="V922" s="106"/>
      <c r="W922" s="106"/>
      <c r="X922" s="106"/>
      <c r="Y922" s="106"/>
      <c r="Z922" s="106"/>
    </row>
    <row r="923" spans="1:26" ht="14.25" customHeight="1">
      <c r="A923" s="776"/>
      <c r="B923" s="106"/>
      <c r="C923" s="106"/>
      <c r="D923" s="780"/>
      <c r="E923" s="278"/>
      <c r="F923" s="151"/>
      <c r="G923" s="105"/>
      <c r="H923" s="105"/>
      <c r="I923" s="105"/>
      <c r="J923" s="105"/>
      <c r="K923" s="105"/>
      <c r="L923" s="105"/>
      <c r="M923" s="319"/>
      <c r="N923" s="319"/>
      <c r="O923" s="319"/>
      <c r="P923" s="319"/>
      <c r="Q923" s="319"/>
      <c r="R923" s="106"/>
      <c r="S923" s="106"/>
      <c r="T923" s="106"/>
      <c r="U923" s="106"/>
      <c r="V923" s="106"/>
      <c r="W923" s="106"/>
      <c r="X923" s="106"/>
      <c r="Y923" s="106"/>
      <c r="Z923" s="106"/>
    </row>
    <row r="924" spans="1:26" ht="14.25" customHeight="1">
      <c r="A924" s="776"/>
      <c r="B924" s="106"/>
      <c r="C924" s="106"/>
      <c r="D924" s="780"/>
      <c r="E924" s="278"/>
      <c r="F924" s="151"/>
      <c r="G924" s="105"/>
      <c r="H924" s="105"/>
      <c r="I924" s="105"/>
      <c r="J924" s="105"/>
      <c r="K924" s="105"/>
      <c r="L924" s="105"/>
      <c r="M924" s="319"/>
      <c r="N924" s="319"/>
      <c r="O924" s="319"/>
      <c r="P924" s="319"/>
      <c r="Q924" s="319"/>
      <c r="R924" s="106"/>
      <c r="S924" s="106"/>
      <c r="T924" s="106"/>
      <c r="U924" s="106"/>
      <c r="V924" s="106"/>
      <c r="W924" s="106"/>
      <c r="X924" s="106"/>
      <c r="Y924" s="106"/>
      <c r="Z924" s="106"/>
    </row>
    <row r="925" spans="1:26" ht="14.25" customHeight="1">
      <c r="A925" s="776"/>
      <c r="B925" s="106"/>
      <c r="C925" s="106"/>
      <c r="D925" s="780"/>
      <c r="E925" s="278"/>
      <c r="F925" s="151"/>
      <c r="G925" s="105"/>
      <c r="H925" s="105"/>
      <c r="I925" s="105"/>
      <c r="J925" s="105"/>
      <c r="K925" s="105"/>
      <c r="L925" s="105"/>
      <c r="M925" s="319"/>
      <c r="N925" s="319"/>
      <c r="O925" s="319"/>
      <c r="P925" s="319"/>
      <c r="Q925" s="319"/>
      <c r="R925" s="106"/>
      <c r="S925" s="106"/>
      <c r="T925" s="106"/>
      <c r="U925" s="106"/>
      <c r="V925" s="106"/>
      <c r="W925" s="106"/>
      <c r="X925" s="106"/>
      <c r="Y925" s="106"/>
      <c r="Z925" s="106"/>
    </row>
    <row r="926" spans="1:26" ht="14.25" customHeight="1">
      <c r="A926" s="776"/>
      <c r="B926" s="106"/>
      <c r="C926" s="106"/>
      <c r="D926" s="780"/>
      <c r="E926" s="278"/>
      <c r="F926" s="151"/>
      <c r="G926" s="105"/>
      <c r="H926" s="105"/>
      <c r="I926" s="105"/>
      <c r="J926" s="105"/>
      <c r="K926" s="105"/>
      <c r="L926" s="105"/>
      <c r="M926" s="319"/>
      <c r="N926" s="319"/>
      <c r="O926" s="319"/>
      <c r="P926" s="319"/>
      <c r="Q926" s="319"/>
      <c r="R926" s="106"/>
      <c r="S926" s="106"/>
      <c r="T926" s="106"/>
      <c r="U926" s="106"/>
      <c r="V926" s="106"/>
      <c r="W926" s="106"/>
      <c r="X926" s="106"/>
      <c r="Y926" s="106"/>
      <c r="Z926" s="106"/>
    </row>
    <row r="927" spans="1:26" ht="14.25" customHeight="1">
      <c r="A927" s="776"/>
      <c r="B927" s="106"/>
      <c r="C927" s="106"/>
      <c r="D927" s="780"/>
      <c r="E927" s="278"/>
      <c r="F927" s="151"/>
      <c r="G927" s="105"/>
      <c r="H927" s="105"/>
      <c r="I927" s="105"/>
      <c r="J927" s="105"/>
      <c r="K927" s="105"/>
      <c r="L927" s="105"/>
      <c r="M927" s="319"/>
      <c r="N927" s="319"/>
      <c r="O927" s="319"/>
      <c r="P927" s="319"/>
      <c r="Q927" s="319"/>
      <c r="R927" s="106"/>
      <c r="S927" s="106"/>
      <c r="T927" s="106"/>
      <c r="U927" s="106"/>
      <c r="V927" s="106"/>
      <c r="W927" s="106"/>
      <c r="X927" s="106"/>
      <c r="Y927" s="106"/>
      <c r="Z927" s="106"/>
    </row>
    <row r="928" spans="1:26" ht="14.25" customHeight="1">
      <c r="A928" s="776"/>
      <c r="B928" s="106"/>
      <c r="C928" s="106"/>
      <c r="D928" s="780"/>
      <c r="E928" s="278"/>
      <c r="F928" s="151"/>
      <c r="G928" s="105"/>
      <c r="H928" s="105"/>
      <c r="I928" s="105"/>
      <c r="J928" s="105"/>
      <c r="K928" s="105"/>
      <c r="L928" s="105"/>
      <c r="M928" s="319"/>
      <c r="N928" s="319"/>
      <c r="O928" s="319"/>
      <c r="P928" s="319"/>
      <c r="Q928" s="319"/>
      <c r="R928" s="106"/>
      <c r="S928" s="106"/>
      <c r="T928" s="106"/>
      <c r="U928" s="106"/>
      <c r="V928" s="106"/>
      <c r="W928" s="106"/>
      <c r="X928" s="106"/>
      <c r="Y928" s="106"/>
      <c r="Z928" s="106"/>
    </row>
    <row r="929" spans="1:26" ht="14.25" customHeight="1">
      <c r="A929" s="776"/>
      <c r="B929" s="106"/>
      <c r="C929" s="106"/>
      <c r="D929" s="780"/>
      <c r="E929" s="278"/>
      <c r="F929" s="151"/>
      <c r="G929" s="105"/>
      <c r="H929" s="105"/>
      <c r="I929" s="105"/>
      <c r="J929" s="105"/>
      <c r="K929" s="105"/>
      <c r="L929" s="105"/>
      <c r="M929" s="319"/>
      <c r="N929" s="319"/>
      <c r="O929" s="319"/>
      <c r="P929" s="319"/>
      <c r="Q929" s="319"/>
      <c r="R929" s="106"/>
      <c r="S929" s="106"/>
      <c r="T929" s="106"/>
      <c r="U929" s="106"/>
      <c r="V929" s="106"/>
      <c r="W929" s="106"/>
      <c r="X929" s="106"/>
      <c r="Y929" s="106"/>
      <c r="Z929" s="106"/>
    </row>
    <row r="930" spans="1:26" ht="14.25" customHeight="1">
      <c r="A930" s="776"/>
      <c r="B930" s="106"/>
      <c r="C930" s="106"/>
      <c r="D930" s="780"/>
      <c r="E930" s="278"/>
      <c r="F930" s="151"/>
      <c r="G930" s="105"/>
      <c r="H930" s="105"/>
      <c r="I930" s="105"/>
      <c r="J930" s="105"/>
      <c r="K930" s="105"/>
      <c r="L930" s="105"/>
      <c r="M930" s="319"/>
      <c r="N930" s="319"/>
      <c r="O930" s="319"/>
      <c r="P930" s="319"/>
      <c r="Q930" s="319"/>
      <c r="R930" s="106"/>
      <c r="S930" s="106"/>
      <c r="T930" s="106"/>
      <c r="U930" s="106"/>
      <c r="V930" s="106"/>
      <c r="W930" s="106"/>
      <c r="X930" s="106"/>
      <c r="Y930" s="106"/>
      <c r="Z930" s="106"/>
    </row>
    <row r="931" spans="1:26" ht="14.25" customHeight="1">
      <c r="A931" s="776"/>
      <c r="B931" s="106"/>
      <c r="C931" s="106"/>
      <c r="D931" s="780"/>
      <c r="E931" s="278"/>
      <c r="F931" s="151"/>
      <c r="G931" s="105"/>
      <c r="H931" s="105"/>
      <c r="I931" s="105"/>
      <c r="J931" s="105"/>
      <c r="K931" s="105"/>
      <c r="L931" s="105"/>
      <c r="M931" s="319"/>
      <c r="N931" s="319"/>
      <c r="O931" s="319"/>
      <c r="P931" s="319"/>
      <c r="Q931" s="319"/>
      <c r="R931" s="106"/>
      <c r="S931" s="106"/>
      <c r="T931" s="106"/>
      <c r="U931" s="106"/>
      <c r="V931" s="106"/>
      <c r="W931" s="106"/>
      <c r="X931" s="106"/>
      <c r="Y931" s="106"/>
      <c r="Z931" s="106"/>
    </row>
    <row r="932" spans="1:26" ht="14.25" customHeight="1">
      <c r="A932" s="776"/>
      <c r="B932" s="106"/>
      <c r="C932" s="106"/>
      <c r="D932" s="780"/>
      <c r="E932" s="278"/>
      <c r="F932" s="151"/>
      <c r="G932" s="105"/>
      <c r="H932" s="105"/>
      <c r="I932" s="105"/>
      <c r="J932" s="105"/>
      <c r="K932" s="105"/>
      <c r="L932" s="105"/>
      <c r="M932" s="319"/>
      <c r="N932" s="319"/>
      <c r="O932" s="319"/>
      <c r="P932" s="319"/>
      <c r="Q932" s="319"/>
      <c r="R932" s="106"/>
      <c r="S932" s="106"/>
      <c r="T932" s="106"/>
      <c r="U932" s="106"/>
      <c r="V932" s="106"/>
      <c r="W932" s="106"/>
      <c r="X932" s="106"/>
      <c r="Y932" s="106"/>
      <c r="Z932" s="106"/>
    </row>
    <row r="933" spans="1:26" ht="14.25" customHeight="1">
      <c r="A933" s="776"/>
      <c r="B933" s="106"/>
      <c r="C933" s="106"/>
      <c r="D933" s="780"/>
      <c r="E933" s="278"/>
      <c r="F933" s="151"/>
      <c r="G933" s="105"/>
      <c r="H933" s="105"/>
      <c r="I933" s="105"/>
      <c r="J933" s="105"/>
      <c r="K933" s="105"/>
      <c r="L933" s="105"/>
      <c r="M933" s="319"/>
      <c r="N933" s="319"/>
      <c r="O933" s="319"/>
      <c r="P933" s="319"/>
      <c r="Q933" s="319"/>
      <c r="R933" s="106"/>
      <c r="S933" s="106"/>
      <c r="T933" s="106"/>
      <c r="U933" s="106"/>
      <c r="V933" s="106"/>
      <c r="W933" s="106"/>
      <c r="X933" s="106"/>
      <c r="Y933" s="106"/>
      <c r="Z933" s="106"/>
    </row>
    <row r="934" spans="1:26" ht="14.25" customHeight="1">
      <c r="A934" s="776"/>
      <c r="B934" s="106"/>
      <c r="C934" s="106"/>
      <c r="D934" s="780"/>
      <c r="E934" s="278"/>
      <c r="F934" s="151"/>
      <c r="G934" s="105"/>
      <c r="H934" s="105"/>
      <c r="I934" s="105"/>
      <c r="J934" s="105"/>
      <c r="K934" s="105"/>
      <c r="L934" s="105"/>
      <c r="M934" s="319"/>
      <c r="N934" s="319"/>
      <c r="O934" s="319"/>
      <c r="P934" s="319"/>
      <c r="Q934" s="319"/>
      <c r="R934" s="106"/>
      <c r="S934" s="106"/>
      <c r="T934" s="106"/>
      <c r="U934" s="106"/>
      <c r="V934" s="106"/>
      <c r="W934" s="106"/>
      <c r="X934" s="106"/>
      <c r="Y934" s="106"/>
      <c r="Z934" s="106"/>
    </row>
    <row r="935" spans="1:26" ht="14.25" customHeight="1">
      <c r="A935" s="776"/>
      <c r="B935" s="106"/>
      <c r="C935" s="106"/>
      <c r="D935" s="780"/>
      <c r="E935" s="278"/>
      <c r="F935" s="151"/>
      <c r="G935" s="105"/>
      <c r="H935" s="105"/>
      <c r="I935" s="105"/>
      <c r="J935" s="105"/>
      <c r="K935" s="105"/>
      <c r="L935" s="105"/>
      <c r="M935" s="319"/>
      <c r="N935" s="319"/>
      <c r="O935" s="319"/>
      <c r="P935" s="319"/>
      <c r="Q935" s="319"/>
      <c r="R935" s="106"/>
      <c r="S935" s="106"/>
      <c r="T935" s="106"/>
      <c r="U935" s="106"/>
      <c r="V935" s="106"/>
      <c r="W935" s="106"/>
      <c r="X935" s="106"/>
      <c r="Y935" s="106"/>
      <c r="Z935" s="106"/>
    </row>
    <row r="936" spans="1:26" ht="14.25" customHeight="1">
      <c r="A936" s="776"/>
      <c r="B936" s="106"/>
      <c r="C936" s="106"/>
      <c r="D936" s="780"/>
      <c r="E936" s="278"/>
      <c r="F936" s="151"/>
      <c r="G936" s="105"/>
      <c r="H936" s="105"/>
      <c r="I936" s="105"/>
      <c r="J936" s="105"/>
      <c r="K936" s="105"/>
      <c r="L936" s="105"/>
      <c r="M936" s="319"/>
      <c r="N936" s="319"/>
      <c r="O936" s="319"/>
      <c r="P936" s="319"/>
      <c r="Q936" s="319"/>
      <c r="R936" s="106"/>
      <c r="S936" s="106"/>
      <c r="T936" s="106"/>
      <c r="U936" s="106"/>
      <c r="V936" s="106"/>
      <c r="W936" s="106"/>
      <c r="X936" s="106"/>
      <c r="Y936" s="106"/>
      <c r="Z936" s="106"/>
    </row>
    <row r="937" spans="1:26" ht="14.25" customHeight="1">
      <c r="A937" s="776"/>
      <c r="B937" s="106"/>
      <c r="C937" s="106"/>
      <c r="D937" s="780"/>
      <c r="E937" s="278"/>
      <c r="F937" s="151"/>
      <c r="G937" s="105"/>
      <c r="H937" s="105"/>
      <c r="I937" s="105"/>
      <c r="J937" s="105"/>
      <c r="K937" s="105"/>
      <c r="L937" s="105"/>
      <c r="M937" s="319"/>
      <c r="N937" s="319"/>
      <c r="O937" s="319"/>
      <c r="P937" s="319"/>
      <c r="Q937" s="319"/>
      <c r="R937" s="106"/>
      <c r="S937" s="106"/>
      <c r="T937" s="106"/>
      <c r="U937" s="106"/>
      <c r="V937" s="106"/>
      <c r="W937" s="106"/>
      <c r="X937" s="106"/>
      <c r="Y937" s="106"/>
      <c r="Z937" s="106"/>
    </row>
    <row r="938" spans="1:26" ht="14.25" customHeight="1">
      <c r="A938" s="776"/>
      <c r="B938" s="106"/>
      <c r="C938" s="106"/>
      <c r="D938" s="780"/>
      <c r="E938" s="278"/>
      <c r="F938" s="151"/>
      <c r="G938" s="105"/>
      <c r="H938" s="105"/>
      <c r="I938" s="105"/>
      <c r="J938" s="105"/>
      <c r="K938" s="105"/>
      <c r="L938" s="105"/>
      <c r="M938" s="319"/>
      <c r="N938" s="319"/>
      <c r="O938" s="319"/>
      <c r="P938" s="319"/>
      <c r="Q938" s="319"/>
      <c r="R938" s="106"/>
      <c r="S938" s="106"/>
      <c r="T938" s="106"/>
      <c r="U938" s="106"/>
      <c r="V938" s="106"/>
      <c r="W938" s="106"/>
      <c r="X938" s="106"/>
      <c r="Y938" s="106"/>
      <c r="Z938" s="106"/>
    </row>
    <row r="939" spans="1:26" ht="14.25" customHeight="1">
      <c r="A939" s="776"/>
      <c r="B939" s="106"/>
      <c r="C939" s="106"/>
      <c r="D939" s="780"/>
      <c r="E939" s="278"/>
      <c r="F939" s="151"/>
      <c r="G939" s="105"/>
      <c r="H939" s="105"/>
      <c r="I939" s="105"/>
      <c r="J939" s="105"/>
      <c r="K939" s="105"/>
      <c r="L939" s="105"/>
      <c r="M939" s="319"/>
      <c r="N939" s="319"/>
      <c r="O939" s="319"/>
      <c r="P939" s="319"/>
      <c r="Q939" s="319"/>
      <c r="R939" s="106"/>
      <c r="S939" s="106"/>
      <c r="T939" s="106"/>
      <c r="U939" s="106"/>
      <c r="V939" s="106"/>
      <c r="W939" s="106"/>
      <c r="X939" s="106"/>
      <c r="Y939" s="106"/>
      <c r="Z939" s="106"/>
    </row>
    <row r="940" spans="1:26" ht="14.25" customHeight="1">
      <c r="A940" s="776"/>
      <c r="B940" s="106"/>
      <c r="C940" s="106"/>
      <c r="D940" s="780"/>
      <c r="E940" s="278"/>
      <c r="F940" s="151"/>
      <c r="G940" s="105"/>
      <c r="H940" s="105"/>
      <c r="I940" s="105"/>
      <c r="J940" s="105"/>
      <c r="K940" s="105"/>
      <c r="L940" s="105"/>
      <c r="M940" s="319"/>
      <c r="N940" s="319"/>
      <c r="O940" s="319"/>
      <c r="P940" s="319"/>
      <c r="Q940" s="319"/>
      <c r="R940" s="106"/>
      <c r="S940" s="106"/>
      <c r="T940" s="106"/>
      <c r="U940" s="106"/>
      <c r="V940" s="106"/>
      <c r="W940" s="106"/>
      <c r="X940" s="106"/>
      <c r="Y940" s="106"/>
      <c r="Z940" s="106"/>
    </row>
    <row r="941" spans="1:26" ht="14.25" customHeight="1">
      <c r="A941" s="776"/>
      <c r="B941" s="106"/>
      <c r="C941" s="106"/>
      <c r="D941" s="780"/>
      <c r="E941" s="278"/>
      <c r="F941" s="151"/>
      <c r="G941" s="105"/>
      <c r="H941" s="105"/>
      <c r="I941" s="105"/>
      <c r="J941" s="105"/>
      <c r="K941" s="105"/>
      <c r="L941" s="105"/>
      <c r="M941" s="319"/>
      <c r="N941" s="319"/>
      <c r="O941" s="319"/>
      <c r="P941" s="319"/>
      <c r="Q941" s="319"/>
      <c r="R941" s="106"/>
      <c r="S941" s="106"/>
      <c r="T941" s="106"/>
      <c r="U941" s="106"/>
      <c r="V941" s="106"/>
      <c r="W941" s="106"/>
      <c r="X941" s="106"/>
      <c r="Y941" s="106"/>
      <c r="Z941" s="106"/>
    </row>
    <row r="942" spans="1:26" ht="14.25" customHeight="1">
      <c r="A942" s="776"/>
      <c r="B942" s="106"/>
      <c r="C942" s="106"/>
      <c r="D942" s="780"/>
      <c r="E942" s="278"/>
      <c r="F942" s="151"/>
      <c r="G942" s="105"/>
      <c r="H942" s="105"/>
      <c r="I942" s="105"/>
      <c r="J942" s="105"/>
      <c r="K942" s="105"/>
      <c r="L942" s="105"/>
      <c r="M942" s="319"/>
      <c r="N942" s="319"/>
      <c r="O942" s="319"/>
      <c r="P942" s="319"/>
      <c r="Q942" s="319"/>
      <c r="R942" s="106"/>
      <c r="S942" s="106"/>
      <c r="T942" s="106"/>
      <c r="U942" s="106"/>
      <c r="V942" s="106"/>
      <c r="W942" s="106"/>
      <c r="X942" s="106"/>
      <c r="Y942" s="106"/>
      <c r="Z942" s="106"/>
    </row>
    <row r="943" spans="1:26" ht="14.25" customHeight="1">
      <c r="A943" s="776"/>
      <c r="B943" s="106"/>
      <c r="C943" s="106"/>
      <c r="D943" s="780"/>
      <c r="E943" s="278"/>
      <c r="F943" s="151"/>
      <c r="G943" s="105"/>
      <c r="H943" s="105"/>
      <c r="I943" s="105"/>
      <c r="J943" s="105"/>
      <c r="K943" s="105"/>
      <c r="L943" s="105"/>
      <c r="M943" s="319"/>
      <c r="N943" s="319"/>
      <c r="O943" s="319"/>
      <c r="P943" s="319"/>
      <c r="Q943" s="319"/>
      <c r="R943" s="106"/>
      <c r="S943" s="106"/>
      <c r="T943" s="106"/>
      <c r="U943" s="106"/>
      <c r="V943" s="106"/>
      <c r="W943" s="106"/>
      <c r="X943" s="106"/>
      <c r="Y943" s="106"/>
      <c r="Z943" s="106"/>
    </row>
    <row r="944" spans="1:26" ht="14.25" customHeight="1">
      <c r="A944" s="776"/>
      <c r="B944" s="106"/>
      <c r="C944" s="106"/>
      <c r="D944" s="780"/>
      <c r="E944" s="278"/>
      <c r="F944" s="151"/>
      <c r="G944" s="105"/>
      <c r="H944" s="105"/>
      <c r="I944" s="105"/>
      <c r="J944" s="105"/>
      <c r="K944" s="105"/>
      <c r="L944" s="105"/>
      <c r="M944" s="319"/>
      <c r="N944" s="319"/>
      <c r="O944" s="319"/>
      <c r="P944" s="319"/>
      <c r="Q944" s="319"/>
      <c r="R944" s="106"/>
      <c r="S944" s="106"/>
      <c r="T944" s="106"/>
      <c r="U944" s="106"/>
      <c r="V944" s="106"/>
      <c r="W944" s="106"/>
      <c r="X944" s="106"/>
      <c r="Y944" s="106"/>
      <c r="Z944" s="106"/>
    </row>
    <row r="945" spans="1:26" ht="14.25" customHeight="1">
      <c r="A945" s="776"/>
      <c r="B945" s="106"/>
      <c r="C945" s="106"/>
      <c r="D945" s="780"/>
      <c r="E945" s="278"/>
      <c r="F945" s="151"/>
      <c r="G945" s="105"/>
      <c r="H945" s="105"/>
      <c r="I945" s="105"/>
      <c r="J945" s="105"/>
      <c r="K945" s="105"/>
      <c r="L945" s="105"/>
      <c r="M945" s="319"/>
      <c r="N945" s="319"/>
      <c r="O945" s="319"/>
      <c r="P945" s="319"/>
      <c r="Q945" s="319"/>
      <c r="R945" s="106"/>
      <c r="S945" s="106"/>
      <c r="T945" s="106"/>
      <c r="U945" s="106"/>
      <c r="V945" s="106"/>
      <c r="W945" s="106"/>
      <c r="X945" s="106"/>
      <c r="Y945" s="106"/>
      <c r="Z945" s="106"/>
    </row>
    <row r="946" spans="1:26" ht="14.25" customHeight="1">
      <c r="A946" s="776"/>
      <c r="B946" s="106"/>
      <c r="C946" s="106"/>
      <c r="D946" s="780"/>
      <c r="E946" s="278"/>
      <c r="F946" s="151"/>
      <c r="G946" s="105"/>
      <c r="H946" s="105"/>
      <c r="I946" s="105"/>
      <c r="J946" s="105"/>
      <c r="K946" s="105"/>
      <c r="L946" s="105"/>
      <c r="M946" s="319"/>
      <c r="N946" s="319"/>
      <c r="O946" s="319"/>
      <c r="P946" s="319"/>
      <c r="Q946" s="319"/>
      <c r="R946" s="106"/>
      <c r="S946" s="106"/>
      <c r="T946" s="106"/>
      <c r="U946" s="106"/>
      <c r="V946" s="106"/>
      <c r="W946" s="106"/>
      <c r="X946" s="106"/>
      <c r="Y946" s="106"/>
      <c r="Z946" s="106"/>
    </row>
    <row r="947" spans="1:26" ht="14.25" customHeight="1">
      <c r="A947" s="776"/>
      <c r="B947" s="106"/>
      <c r="C947" s="106"/>
      <c r="D947" s="780"/>
      <c r="E947" s="278"/>
      <c r="F947" s="151"/>
      <c r="G947" s="105"/>
      <c r="H947" s="105"/>
      <c r="I947" s="105"/>
      <c r="J947" s="105"/>
      <c r="K947" s="105"/>
      <c r="L947" s="105"/>
      <c r="M947" s="319"/>
      <c r="N947" s="319"/>
      <c r="O947" s="319"/>
      <c r="P947" s="319"/>
      <c r="Q947" s="319"/>
      <c r="R947" s="106"/>
      <c r="S947" s="106"/>
      <c r="T947" s="106"/>
      <c r="U947" s="106"/>
      <c r="V947" s="106"/>
      <c r="W947" s="106"/>
      <c r="X947" s="106"/>
      <c r="Y947" s="106"/>
      <c r="Z947" s="106"/>
    </row>
    <row r="948" spans="1:26" ht="14.25" customHeight="1">
      <c r="A948" s="776"/>
      <c r="B948" s="106"/>
      <c r="C948" s="106"/>
      <c r="D948" s="780"/>
      <c r="E948" s="278"/>
      <c r="F948" s="151"/>
      <c r="G948" s="105"/>
      <c r="H948" s="105"/>
      <c r="I948" s="105"/>
      <c r="J948" s="105"/>
      <c r="K948" s="105"/>
      <c r="L948" s="105"/>
      <c r="M948" s="319"/>
      <c r="N948" s="319"/>
      <c r="O948" s="319"/>
      <c r="P948" s="319"/>
      <c r="Q948" s="319"/>
      <c r="R948" s="106"/>
      <c r="S948" s="106"/>
      <c r="T948" s="106"/>
      <c r="U948" s="106"/>
      <c r="V948" s="106"/>
      <c r="W948" s="106"/>
      <c r="X948" s="106"/>
      <c r="Y948" s="106"/>
      <c r="Z948" s="106"/>
    </row>
    <row r="949" spans="1:26" ht="14.25" customHeight="1">
      <c r="A949" s="776"/>
      <c r="B949" s="106"/>
      <c r="C949" s="106"/>
      <c r="D949" s="780"/>
      <c r="E949" s="278"/>
      <c r="F949" s="151"/>
      <c r="G949" s="105"/>
      <c r="H949" s="105"/>
      <c r="I949" s="105"/>
      <c r="J949" s="105"/>
      <c r="K949" s="105"/>
      <c r="L949" s="105"/>
      <c r="M949" s="319"/>
      <c r="N949" s="319"/>
      <c r="O949" s="319"/>
      <c r="P949" s="319"/>
      <c r="Q949" s="319"/>
      <c r="R949" s="106"/>
      <c r="S949" s="106"/>
      <c r="T949" s="106"/>
      <c r="U949" s="106"/>
      <c r="V949" s="106"/>
      <c r="W949" s="106"/>
      <c r="X949" s="106"/>
      <c r="Y949" s="106"/>
      <c r="Z949" s="106"/>
    </row>
    <row r="950" spans="1:26" ht="14.25" customHeight="1">
      <c r="A950" s="776"/>
      <c r="B950" s="106"/>
      <c r="C950" s="106"/>
      <c r="D950" s="780"/>
      <c r="E950" s="278"/>
      <c r="F950" s="151"/>
      <c r="G950" s="105"/>
      <c r="H950" s="105"/>
      <c r="I950" s="105"/>
      <c r="J950" s="105"/>
      <c r="K950" s="105"/>
      <c r="L950" s="105"/>
      <c r="M950" s="319"/>
      <c r="N950" s="319"/>
      <c r="O950" s="319"/>
      <c r="P950" s="319"/>
      <c r="Q950" s="319"/>
      <c r="R950" s="106"/>
      <c r="S950" s="106"/>
      <c r="T950" s="106"/>
      <c r="U950" s="106"/>
      <c r="V950" s="106"/>
      <c r="W950" s="106"/>
      <c r="X950" s="106"/>
      <c r="Y950" s="106"/>
      <c r="Z950" s="106"/>
    </row>
    <row r="951" spans="1:26" ht="14.25" customHeight="1">
      <c r="A951" s="776"/>
      <c r="B951" s="106"/>
      <c r="C951" s="106"/>
      <c r="D951" s="780"/>
      <c r="E951" s="278"/>
      <c r="F951" s="151"/>
      <c r="G951" s="105"/>
      <c r="H951" s="105"/>
      <c r="I951" s="105"/>
      <c r="J951" s="105"/>
      <c r="K951" s="105"/>
      <c r="L951" s="105"/>
      <c r="M951" s="319"/>
      <c r="N951" s="319"/>
      <c r="O951" s="319"/>
      <c r="P951" s="319"/>
      <c r="Q951" s="319"/>
      <c r="R951" s="106"/>
      <c r="S951" s="106"/>
      <c r="T951" s="106"/>
      <c r="U951" s="106"/>
      <c r="V951" s="106"/>
      <c r="W951" s="106"/>
      <c r="X951" s="106"/>
      <c r="Y951" s="106"/>
      <c r="Z951" s="106"/>
    </row>
    <row r="952" spans="1:26" ht="14.25" customHeight="1">
      <c r="A952" s="776"/>
      <c r="B952" s="106"/>
      <c r="C952" s="106"/>
      <c r="D952" s="780"/>
      <c r="E952" s="278"/>
      <c r="F952" s="151"/>
      <c r="G952" s="105"/>
      <c r="H952" s="105"/>
      <c r="I952" s="105"/>
      <c r="J952" s="105"/>
      <c r="K952" s="105"/>
      <c r="L952" s="105"/>
      <c r="M952" s="319"/>
      <c r="N952" s="319"/>
      <c r="O952" s="319"/>
      <c r="P952" s="319"/>
      <c r="Q952" s="319"/>
      <c r="R952" s="106"/>
      <c r="S952" s="106"/>
      <c r="T952" s="106"/>
      <c r="U952" s="106"/>
      <c r="V952" s="106"/>
      <c r="W952" s="106"/>
      <c r="X952" s="106"/>
      <c r="Y952" s="106"/>
      <c r="Z952" s="106"/>
    </row>
    <row r="953" spans="1:26" ht="14.25" customHeight="1">
      <c r="A953" s="776"/>
      <c r="B953" s="106"/>
      <c r="C953" s="106"/>
      <c r="D953" s="780"/>
      <c r="E953" s="278"/>
      <c r="F953" s="151"/>
      <c r="G953" s="105"/>
      <c r="H953" s="105"/>
      <c r="I953" s="105"/>
      <c r="J953" s="105"/>
      <c r="K953" s="105"/>
      <c r="L953" s="105"/>
      <c r="M953" s="319"/>
      <c r="N953" s="319"/>
      <c r="O953" s="319"/>
      <c r="P953" s="319"/>
      <c r="Q953" s="319"/>
      <c r="R953" s="106"/>
      <c r="S953" s="106"/>
      <c r="T953" s="106"/>
      <c r="U953" s="106"/>
      <c r="V953" s="106"/>
      <c r="W953" s="106"/>
      <c r="X953" s="106"/>
      <c r="Y953" s="106"/>
      <c r="Z953" s="106"/>
    </row>
    <row r="954" spans="1:26" ht="14.25" customHeight="1">
      <c r="A954" s="776"/>
      <c r="B954" s="106"/>
      <c r="C954" s="106"/>
      <c r="D954" s="780"/>
      <c r="E954" s="278"/>
      <c r="F954" s="151"/>
      <c r="G954" s="105"/>
      <c r="H954" s="105"/>
      <c r="I954" s="105"/>
      <c r="J954" s="105"/>
      <c r="K954" s="105"/>
      <c r="L954" s="105"/>
      <c r="M954" s="319"/>
      <c r="N954" s="319"/>
      <c r="O954" s="319"/>
      <c r="P954" s="319"/>
      <c r="Q954" s="319"/>
      <c r="R954" s="106"/>
      <c r="S954" s="106"/>
      <c r="T954" s="106"/>
      <c r="U954" s="106"/>
      <c r="V954" s="106"/>
      <c r="W954" s="106"/>
      <c r="X954" s="106"/>
      <c r="Y954" s="106"/>
      <c r="Z954" s="106"/>
    </row>
    <row r="955" spans="1:26" ht="14.25" customHeight="1">
      <c r="A955" s="776"/>
      <c r="B955" s="106"/>
      <c r="C955" s="106"/>
      <c r="D955" s="780"/>
      <c r="E955" s="278"/>
      <c r="F955" s="151"/>
      <c r="G955" s="105"/>
      <c r="H955" s="105"/>
      <c r="I955" s="105"/>
      <c r="J955" s="105"/>
      <c r="K955" s="105"/>
      <c r="L955" s="105"/>
      <c r="M955" s="319"/>
      <c r="N955" s="319"/>
      <c r="O955" s="319"/>
      <c r="P955" s="319"/>
      <c r="Q955" s="319"/>
      <c r="R955" s="106"/>
      <c r="S955" s="106"/>
      <c r="T955" s="106"/>
      <c r="U955" s="106"/>
      <c r="V955" s="106"/>
      <c r="W955" s="106"/>
      <c r="X955" s="106"/>
      <c r="Y955" s="106"/>
      <c r="Z955" s="106"/>
    </row>
    <row r="956" spans="1:26" ht="14.25" customHeight="1">
      <c r="A956" s="776"/>
      <c r="B956" s="106"/>
      <c r="C956" s="106"/>
      <c r="D956" s="780"/>
      <c r="E956" s="278"/>
      <c r="F956" s="151"/>
      <c r="G956" s="105"/>
      <c r="H956" s="105"/>
      <c r="I956" s="105"/>
      <c r="J956" s="105"/>
      <c r="K956" s="105"/>
      <c r="L956" s="105"/>
      <c r="M956" s="319"/>
      <c r="N956" s="319"/>
      <c r="O956" s="319"/>
      <c r="P956" s="319"/>
      <c r="Q956" s="319"/>
      <c r="R956" s="106"/>
      <c r="S956" s="106"/>
      <c r="T956" s="106"/>
      <c r="U956" s="106"/>
      <c r="V956" s="106"/>
      <c r="W956" s="106"/>
      <c r="X956" s="106"/>
      <c r="Y956" s="106"/>
      <c r="Z956" s="106"/>
    </row>
    <row r="957" spans="1:26" ht="14.25" customHeight="1">
      <c r="A957" s="776"/>
      <c r="B957" s="106"/>
      <c r="C957" s="106"/>
      <c r="D957" s="780"/>
      <c r="E957" s="278"/>
      <c r="F957" s="151"/>
      <c r="G957" s="105"/>
      <c r="H957" s="105"/>
      <c r="I957" s="105"/>
      <c r="J957" s="105"/>
      <c r="K957" s="105"/>
      <c r="L957" s="105"/>
      <c r="M957" s="319"/>
      <c r="N957" s="319"/>
      <c r="O957" s="319"/>
      <c r="P957" s="319"/>
      <c r="Q957" s="319"/>
      <c r="R957" s="106"/>
      <c r="S957" s="106"/>
      <c r="T957" s="106"/>
      <c r="U957" s="106"/>
      <c r="V957" s="106"/>
      <c r="W957" s="106"/>
      <c r="X957" s="106"/>
      <c r="Y957" s="106"/>
      <c r="Z957" s="106"/>
    </row>
    <row r="958" spans="1:26" ht="14.25" customHeight="1">
      <c r="A958" s="776"/>
      <c r="B958" s="106"/>
      <c r="C958" s="106"/>
      <c r="D958" s="780"/>
      <c r="E958" s="278"/>
      <c r="F958" s="151"/>
      <c r="G958" s="105"/>
      <c r="H958" s="105"/>
      <c r="I958" s="105"/>
      <c r="J958" s="105"/>
      <c r="K958" s="105"/>
      <c r="L958" s="105"/>
      <c r="M958" s="319"/>
      <c r="N958" s="319"/>
      <c r="O958" s="319"/>
      <c r="P958" s="319"/>
      <c r="Q958" s="319"/>
      <c r="R958" s="106"/>
      <c r="S958" s="106"/>
      <c r="T958" s="106"/>
      <c r="U958" s="106"/>
      <c r="V958" s="106"/>
      <c r="W958" s="106"/>
      <c r="X958" s="106"/>
      <c r="Y958" s="106"/>
      <c r="Z958" s="106"/>
    </row>
    <row r="959" spans="1:26" ht="14.25" customHeight="1">
      <c r="A959" s="776"/>
      <c r="B959" s="106"/>
      <c r="C959" s="106"/>
      <c r="D959" s="780"/>
      <c r="E959" s="278"/>
      <c r="F959" s="151"/>
      <c r="G959" s="105"/>
      <c r="H959" s="105"/>
      <c r="I959" s="105"/>
      <c r="J959" s="105"/>
      <c r="K959" s="105"/>
      <c r="L959" s="105"/>
      <c r="M959" s="319"/>
      <c r="N959" s="319"/>
      <c r="O959" s="319"/>
      <c r="P959" s="319"/>
      <c r="Q959" s="319"/>
      <c r="R959" s="106"/>
      <c r="S959" s="106"/>
      <c r="T959" s="106"/>
      <c r="U959" s="106"/>
      <c r="V959" s="106"/>
      <c r="W959" s="106"/>
      <c r="X959" s="106"/>
      <c r="Y959" s="106"/>
      <c r="Z959" s="106"/>
    </row>
    <row r="960" spans="1:26" ht="14.25" customHeight="1">
      <c r="A960" s="776"/>
      <c r="B960" s="106"/>
      <c r="C960" s="106"/>
      <c r="D960" s="780"/>
      <c r="E960" s="278"/>
      <c r="F960" s="151"/>
      <c r="G960" s="105"/>
      <c r="H960" s="105"/>
      <c r="I960" s="105"/>
      <c r="J960" s="105"/>
      <c r="K960" s="105"/>
      <c r="L960" s="105"/>
      <c r="M960" s="319"/>
      <c r="N960" s="319"/>
      <c r="O960" s="319"/>
      <c r="P960" s="319"/>
      <c r="Q960" s="319"/>
      <c r="R960" s="106"/>
      <c r="S960" s="106"/>
      <c r="T960" s="106"/>
      <c r="U960" s="106"/>
      <c r="V960" s="106"/>
      <c r="W960" s="106"/>
      <c r="X960" s="106"/>
      <c r="Y960" s="106"/>
      <c r="Z960" s="106"/>
    </row>
    <row r="961" spans="1:26" ht="14.25" customHeight="1">
      <c r="A961" s="776"/>
      <c r="B961" s="106"/>
      <c r="C961" s="106"/>
      <c r="D961" s="780"/>
      <c r="E961" s="278"/>
      <c r="F961" s="151"/>
      <c r="G961" s="105"/>
      <c r="H961" s="105"/>
      <c r="I961" s="105"/>
      <c r="J961" s="105"/>
      <c r="K961" s="105"/>
      <c r="L961" s="105"/>
      <c r="M961" s="319"/>
      <c r="N961" s="319"/>
      <c r="O961" s="319"/>
      <c r="P961" s="319"/>
      <c r="Q961" s="319"/>
      <c r="R961" s="106"/>
      <c r="S961" s="106"/>
      <c r="T961" s="106"/>
      <c r="U961" s="106"/>
      <c r="V961" s="106"/>
      <c r="W961" s="106"/>
      <c r="X961" s="106"/>
      <c r="Y961" s="106"/>
      <c r="Z961" s="106"/>
    </row>
    <row r="962" spans="1:26" ht="14.25" customHeight="1">
      <c r="A962" s="776"/>
      <c r="B962" s="106"/>
      <c r="C962" s="106"/>
      <c r="D962" s="780"/>
      <c r="E962" s="278"/>
      <c r="F962" s="151"/>
      <c r="G962" s="105"/>
      <c r="H962" s="105"/>
      <c r="I962" s="105"/>
      <c r="J962" s="105"/>
      <c r="K962" s="105"/>
      <c r="L962" s="105"/>
      <c r="M962" s="319"/>
      <c r="N962" s="319"/>
      <c r="O962" s="319"/>
      <c r="P962" s="319"/>
      <c r="Q962" s="319"/>
      <c r="R962" s="106"/>
      <c r="S962" s="106"/>
      <c r="T962" s="106"/>
      <c r="U962" s="106"/>
      <c r="V962" s="106"/>
      <c r="W962" s="106"/>
      <c r="X962" s="106"/>
      <c r="Y962" s="106"/>
      <c r="Z962" s="106"/>
    </row>
    <row r="963" spans="1:26" ht="14.25" customHeight="1">
      <c r="A963" s="776"/>
      <c r="B963" s="106"/>
      <c r="C963" s="106"/>
      <c r="D963" s="780"/>
      <c r="E963" s="278"/>
      <c r="F963" s="151"/>
      <c r="G963" s="105"/>
      <c r="H963" s="105"/>
      <c r="I963" s="105"/>
      <c r="J963" s="105"/>
      <c r="K963" s="105"/>
      <c r="L963" s="105"/>
      <c r="M963" s="319"/>
      <c r="N963" s="319"/>
      <c r="O963" s="319"/>
      <c r="P963" s="319"/>
      <c r="Q963" s="319"/>
      <c r="R963" s="106"/>
      <c r="S963" s="106"/>
      <c r="T963" s="106"/>
      <c r="U963" s="106"/>
      <c r="V963" s="106"/>
      <c r="W963" s="106"/>
      <c r="X963" s="106"/>
      <c r="Y963" s="106"/>
      <c r="Z963" s="106"/>
    </row>
    <row r="964" spans="1:26" ht="14.25" customHeight="1">
      <c r="A964" s="776"/>
      <c r="B964" s="106"/>
      <c r="C964" s="106"/>
      <c r="D964" s="780"/>
      <c r="E964" s="278"/>
      <c r="F964" s="151"/>
      <c r="G964" s="105"/>
      <c r="H964" s="105"/>
      <c r="I964" s="105"/>
      <c r="J964" s="105"/>
      <c r="K964" s="105"/>
      <c r="L964" s="105"/>
      <c r="M964" s="319"/>
      <c r="N964" s="319"/>
      <c r="O964" s="319"/>
      <c r="P964" s="319"/>
      <c r="Q964" s="319"/>
      <c r="R964" s="106"/>
      <c r="S964" s="106"/>
      <c r="T964" s="106"/>
      <c r="U964" s="106"/>
      <c r="V964" s="106"/>
      <c r="W964" s="106"/>
      <c r="X964" s="106"/>
      <c r="Y964" s="106"/>
      <c r="Z964" s="106"/>
    </row>
    <row r="965" spans="1:26" ht="14.25" customHeight="1">
      <c r="A965" s="776"/>
      <c r="B965" s="106"/>
      <c r="C965" s="106"/>
      <c r="D965" s="780"/>
      <c r="E965" s="278"/>
      <c r="F965" s="151"/>
      <c r="G965" s="105"/>
      <c r="H965" s="105"/>
      <c r="I965" s="105"/>
      <c r="J965" s="105"/>
      <c r="K965" s="105"/>
      <c r="L965" s="105"/>
      <c r="M965" s="319"/>
      <c r="N965" s="319"/>
      <c r="O965" s="319"/>
      <c r="P965" s="319"/>
      <c r="Q965" s="319"/>
      <c r="R965" s="106"/>
      <c r="S965" s="106"/>
      <c r="T965" s="106"/>
      <c r="U965" s="106"/>
      <c r="V965" s="106"/>
      <c r="W965" s="106"/>
      <c r="X965" s="106"/>
      <c r="Y965" s="106"/>
      <c r="Z965" s="106"/>
    </row>
    <row r="966" spans="1:26" ht="14.25" customHeight="1">
      <c r="A966" s="776"/>
      <c r="B966" s="106"/>
      <c r="C966" s="106"/>
      <c r="D966" s="780"/>
      <c r="E966" s="278"/>
      <c r="F966" s="151"/>
      <c r="G966" s="105"/>
      <c r="H966" s="105"/>
      <c r="I966" s="105"/>
      <c r="J966" s="105"/>
      <c r="K966" s="105"/>
      <c r="L966" s="105"/>
      <c r="M966" s="319"/>
      <c r="N966" s="319"/>
      <c r="O966" s="319"/>
      <c r="P966" s="319"/>
      <c r="Q966" s="319"/>
      <c r="R966" s="106"/>
      <c r="S966" s="106"/>
      <c r="T966" s="106"/>
      <c r="U966" s="106"/>
      <c r="V966" s="106"/>
      <c r="W966" s="106"/>
      <c r="X966" s="106"/>
      <c r="Y966" s="106"/>
      <c r="Z966" s="106"/>
    </row>
    <row r="967" spans="1:26" ht="14.25" customHeight="1">
      <c r="A967" s="776"/>
      <c r="B967" s="106"/>
      <c r="C967" s="106"/>
      <c r="D967" s="780"/>
      <c r="E967" s="278"/>
      <c r="F967" s="151"/>
      <c r="G967" s="105"/>
      <c r="H967" s="105"/>
      <c r="I967" s="105"/>
      <c r="J967" s="105"/>
      <c r="K967" s="105"/>
      <c r="L967" s="105"/>
      <c r="M967" s="319"/>
      <c r="N967" s="319"/>
      <c r="O967" s="319"/>
      <c r="P967" s="319"/>
      <c r="Q967" s="319"/>
      <c r="R967" s="106"/>
      <c r="S967" s="106"/>
      <c r="T967" s="106"/>
      <c r="U967" s="106"/>
      <c r="V967" s="106"/>
      <c r="W967" s="106"/>
      <c r="X967" s="106"/>
      <c r="Y967" s="106"/>
      <c r="Z967" s="106"/>
    </row>
    <row r="968" spans="1:26" ht="14.25" customHeight="1">
      <c r="A968" s="776"/>
      <c r="B968" s="106"/>
      <c r="C968" s="106"/>
      <c r="D968" s="780"/>
      <c r="E968" s="278"/>
      <c r="F968" s="151"/>
      <c r="G968" s="105"/>
      <c r="H968" s="105"/>
      <c r="I968" s="105"/>
      <c r="J968" s="105"/>
      <c r="K968" s="105"/>
      <c r="L968" s="105"/>
      <c r="M968" s="319"/>
      <c r="N968" s="319"/>
      <c r="O968" s="319"/>
      <c r="P968" s="319"/>
      <c r="Q968" s="319"/>
      <c r="R968" s="106"/>
      <c r="S968" s="106"/>
      <c r="T968" s="106"/>
      <c r="U968" s="106"/>
      <c r="V968" s="106"/>
      <c r="W968" s="106"/>
      <c r="X968" s="106"/>
      <c r="Y968" s="106"/>
      <c r="Z968" s="106"/>
    </row>
    <row r="969" spans="1:26" ht="14.25" customHeight="1">
      <c r="A969" s="776"/>
      <c r="B969" s="106"/>
      <c r="C969" s="106"/>
      <c r="D969" s="780"/>
      <c r="E969" s="278"/>
      <c r="F969" s="151"/>
      <c r="G969" s="105"/>
      <c r="H969" s="105"/>
      <c r="I969" s="105"/>
      <c r="J969" s="105"/>
      <c r="K969" s="105"/>
      <c r="L969" s="105"/>
      <c r="M969" s="319"/>
      <c r="N969" s="319"/>
      <c r="O969" s="319"/>
      <c r="P969" s="319"/>
      <c r="Q969" s="319"/>
      <c r="R969" s="106"/>
      <c r="S969" s="106"/>
      <c r="T969" s="106"/>
      <c r="U969" s="106"/>
      <c r="V969" s="106"/>
      <c r="W969" s="106"/>
      <c r="X969" s="106"/>
      <c r="Y969" s="106"/>
      <c r="Z969" s="106"/>
    </row>
    <row r="970" spans="1:26" ht="14.25" customHeight="1">
      <c r="A970" s="776"/>
      <c r="B970" s="106"/>
      <c r="C970" s="106"/>
      <c r="D970" s="780"/>
      <c r="E970" s="278"/>
      <c r="F970" s="151"/>
      <c r="G970" s="105"/>
      <c r="H970" s="105"/>
      <c r="I970" s="105"/>
      <c r="J970" s="105"/>
      <c r="K970" s="105"/>
      <c r="L970" s="105"/>
      <c r="M970" s="319"/>
      <c r="N970" s="319"/>
      <c r="O970" s="319"/>
      <c r="P970" s="319"/>
      <c r="Q970" s="319"/>
      <c r="R970" s="106"/>
      <c r="S970" s="106"/>
      <c r="T970" s="106"/>
      <c r="U970" s="106"/>
      <c r="V970" s="106"/>
      <c r="W970" s="106"/>
      <c r="X970" s="106"/>
      <c r="Y970" s="106"/>
      <c r="Z970" s="106"/>
    </row>
    <row r="971" spans="1:26" ht="14.25" customHeight="1">
      <c r="A971" s="776"/>
      <c r="B971" s="106"/>
      <c r="C971" s="106"/>
      <c r="D971" s="780"/>
      <c r="E971" s="278"/>
      <c r="F971" s="151"/>
      <c r="G971" s="105"/>
      <c r="H971" s="105"/>
      <c r="I971" s="105"/>
      <c r="J971" s="105"/>
      <c r="K971" s="105"/>
      <c r="L971" s="105"/>
      <c r="M971" s="319"/>
      <c r="N971" s="319"/>
      <c r="O971" s="319"/>
      <c r="P971" s="319"/>
      <c r="Q971" s="319"/>
      <c r="R971" s="106"/>
      <c r="S971" s="106"/>
      <c r="T971" s="106"/>
      <c r="U971" s="106"/>
      <c r="V971" s="106"/>
      <c r="W971" s="106"/>
      <c r="X971" s="106"/>
      <c r="Y971" s="106"/>
      <c r="Z971" s="106"/>
    </row>
    <row r="972" spans="1:26" ht="14.25" customHeight="1">
      <c r="A972" s="776"/>
      <c r="B972" s="106"/>
      <c r="C972" s="106"/>
      <c r="D972" s="780"/>
      <c r="E972" s="278"/>
      <c r="F972" s="151"/>
      <c r="G972" s="105"/>
      <c r="H972" s="105"/>
      <c r="I972" s="105"/>
      <c r="J972" s="105"/>
      <c r="K972" s="105"/>
      <c r="L972" s="105"/>
      <c r="M972" s="319"/>
      <c r="N972" s="319"/>
      <c r="O972" s="319"/>
      <c r="P972" s="319"/>
      <c r="Q972" s="319"/>
      <c r="R972" s="106"/>
      <c r="S972" s="106"/>
      <c r="T972" s="106"/>
      <c r="U972" s="106"/>
      <c r="V972" s="106"/>
      <c r="W972" s="106"/>
      <c r="X972" s="106"/>
      <c r="Y972" s="106"/>
      <c r="Z972" s="106"/>
    </row>
    <row r="973" spans="1:26" ht="14.25" customHeight="1">
      <c r="A973" s="776"/>
      <c r="B973" s="106"/>
      <c r="C973" s="106"/>
      <c r="D973" s="780"/>
      <c r="E973" s="278"/>
      <c r="F973" s="151"/>
      <c r="G973" s="105"/>
      <c r="H973" s="105"/>
      <c r="I973" s="105"/>
      <c r="J973" s="105"/>
      <c r="K973" s="105"/>
      <c r="L973" s="105"/>
      <c r="M973" s="319"/>
      <c r="N973" s="319"/>
      <c r="O973" s="319"/>
      <c r="P973" s="319"/>
      <c r="Q973" s="319"/>
      <c r="R973" s="106"/>
      <c r="S973" s="106"/>
      <c r="T973" s="106"/>
      <c r="U973" s="106"/>
      <c r="V973" s="106"/>
      <c r="W973" s="106"/>
      <c r="X973" s="106"/>
      <c r="Y973" s="106"/>
      <c r="Z973" s="106"/>
    </row>
    <row r="974" spans="1:26" ht="14.25" customHeight="1">
      <c r="A974" s="776"/>
      <c r="B974" s="106"/>
      <c r="C974" s="106"/>
      <c r="D974" s="780"/>
      <c r="E974" s="278"/>
      <c r="F974" s="151"/>
      <c r="G974" s="105"/>
      <c r="H974" s="105"/>
      <c r="I974" s="105"/>
      <c r="J974" s="105"/>
      <c r="K974" s="105"/>
      <c r="L974" s="105"/>
      <c r="M974" s="319"/>
      <c r="N974" s="319"/>
      <c r="O974" s="319"/>
      <c r="P974" s="319"/>
      <c r="Q974" s="319"/>
      <c r="R974" s="106"/>
      <c r="S974" s="106"/>
      <c r="T974" s="106"/>
      <c r="U974" s="106"/>
      <c r="V974" s="106"/>
      <c r="W974" s="106"/>
      <c r="X974" s="106"/>
      <c r="Y974" s="106"/>
      <c r="Z974" s="106"/>
    </row>
    <row r="975" spans="1:26" ht="14.25" customHeight="1">
      <c r="A975" s="776"/>
      <c r="B975" s="106"/>
      <c r="C975" s="106"/>
      <c r="D975" s="780"/>
      <c r="E975" s="278"/>
      <c r="F975" s="151"/>
      <c r="G975" s="105"/>
      <c r="H975" s="105"/>
      <c r="I975" s="105"/>
      <c r="J975" s="105"/>
      <c r="K975" s="105"/>
      <c r="L975" s="105"/>
      <c r="M975" s="319"/>
      <c r="N975" s="319"/>
      <c r="O975" s="319"/>
      <c r="P975" s="319"/>
      <c r="Q975" s="319"/>
      <c r="R975" s="106"/>
      <c r="S975" s="106"/>
      <c r="T975" s="106"/>
      <c r="U975" s="106"/>
      <c r="V975" s="106"/>
      <c r="W975" s="106"/>
      <c r="X975" s="106"/>
      <c r="Y975" s="106"/>
      <c r="Z975" s="106"/>
    </row>
    <row r="976" spans="1:26" ht="14.25" customHeight="1">
      <c r="A976" s="776"/>
      <c r="B976" s="106"/>
      <c r="C976" s="106"/>
      <c r="D976" s="780"/>
      <c r="E976" s="278"/>
      <c r="F976" s="151"/>
      <c r="G976" s="105"/>
      <c r="H976" s="105"/>
      <c r="I976" s="105"/>
      <c r="J976" s="105"/>
      <c r="K976" s="105"/>
      <c r="L976" s="105"/>
      <c r="M976" s="319"/>
      <c r="N976" s="319"/>
      <c r="O976" s="319"/>
      <c r="P976" s="319"/>
      <c r="Q976" s="319"/>
      <c r="R976" s="106"/>
      <c r="S976" s="106"/>
      <c r="T976" s="106"/>
      <c r="U976" s="106"/>
      <c r="V976" s="106"/>
      <c r="W976" s="106"/>
      <c r="X976" s="106"/>
      <c r="Y976" s="106"/>
      <c r="Z976" s="106"/>
    </row>
    <row r="977" spans="1:26" ht="14.25" customHeight="1">
      <c r="A977" s="776"/>
      <c r="B977" s="106"/>
      <c r="C977" s="106"/>
      <c r="D977" s="780"/>
      <c r="E977" s="278"/>
      <c r="F977" s="151"/>
      <c r="G977" s="105"/>
      <c r="H977" s="105"/>
      <c r="I977" s="105"/>
      <c r="J977" s="105"/>
      <c r="K977" s="105"/>
      <c r="L977" s="105"/>
      <c r="M977" s="319"/>
      <c r="N977" s="319"/>
      <c r="O977" s="319"/>
      <c r="P977" s="319"/>
      <c r="Q977" s="319"/>
      <c r="R977" s="106"/>
      <c r="S977" s="106"/>
      <c r="T977" s="106"/>
      <c r="U977" s="106"/>
      <c r="V977" s="106"/>
      <c r="W977" s="106"/>
      <c r="X977" s="106"/>
      <c r="Y977" s="106"/>
      <c r="Z977" s="106"/>
    </row>
    <row r="978" spans="1:26" ht="14.25" customHeight="1">
      <c r="A978" s="776"/>
      <c r="B978" s="106"/>
      <c r="C978" s="106"/>
      <c r="D978" s="780"/>
      <c r="E978" s="278"/>
      <c r="F978" s="151"/>
      <c r="G978" s="105"/>
      <c r="H978" s="105"/>
      <c r="I978" s="105"/>
      <c r="J978" s="105"/>
      <c r="K978" s="105"/>
      <c r="L978" s="105"/>
      <c r="M978" s="319"/>
      <c r="N978" s="319"/>
      <c r="O978" s="319"/>
      <c r="P978" s="319"/>
      <c r="Q978" s="319"/>
      <c r="R978" s="106"/>
      <c r="S978" s="106"/>
      <c r="T978" s="106"/>
      <c r="U978" s="106"/>
      <c r="V978" s="106"/>
      <c r="W978" s="106"/>
      <c r="X978" s="106"/>
      <c r="Y978" s="106"/>
      <c r="Z978" s="106"/>
    </row>
    <row r="979" spans="1:26" ht="14.25" customHeight="1">
      <c r="A979" s="776"/>
      <c r="B979" s="106"/>
      <c r="C979" s="106"/>
      <c r="D979" s="780"/>
      <c r="E979" s="278"/>
      <c r="F979" s="151"/>
      <c r="G979" s="105"/>
      <c r="H979" s="105"/>
      <c r="I979" s="105"/>
      <c r="J979" s="105"/>
      <c r="K979" s="105"/>
      <c r="L979" s="105"/>
      <c r="M979" s="319"/>
      <c r="N979" s="319"/>
      <c r="O979" s="319"/>
      <c r="P979" s="319"/>
      <c r="Q979" s="319"/>
      <c r="R979" s="106"/>
      <c r="S979" s="106"/>
      <c r="T979" s="106"/>
      <c r="U979" s="106"/>
      <c r="V979" s="106"/>
      <c r="W979" s="106"/>
      <c r="X979" s="106"/>
      <c r="Y979" s="106"/>
      <c r="Z979" s="106"/>
    </row>
    <row r="980" spans="1:26" ht="14.25" customHeight="1">
      <c r="A980" s="776"/>
      <c r="B980" s="106"/>
      <c r="C980" s="106"/>
      <c r="D980" s="780"/>
      <c r="E980" s="278"/>
      <c r="F980" s="151"/>
      <c r="G980" s="105"/>
      <c r="H980" s="105"/>
      <c r="I980" s="105"/>
      <c r="J980" s="105"/>
      <c r="K980" s="105"/>
      <c r="L980" s="105"/>
      <c r="M980" s="319"/>
      <c r="N980" s="319"/>
      <c r="O980" s="319"/>
      <c r="P980" s="319"/>
      <c r="Q980" s="319"/>
      <c r="R980" s="106"/>
      <c r="S980" s="106"/>
      <c r="T980" s="106"/>
      <c r="U980" s="106"/>
      <c r="V980" s="106"/>
      <c r="W980" s="106"/>
      <c r="X980" s="106"/>
      <c r="Y980" s="106"/>
      <c r="Z980" s="106"/>
    </row>
    <row r="981" spans="1:26" ht="14.25" customHeight="1">
      <c r="A981" s="776"/>
      <c r="B981" s="106"/>
      <c r="C981" s="106"/>
      <c r="D981" s="780"/>
      <c r="E981" s="278"/>
      <c r="F981" s="151"/>
      <c r="G981" s="105"/>
      <c r="H981" s="105"/>
      <c r="I981" s="105"/>
      <c r="J981" s="105"/>
      <c r="K981" s="105"/>
      <c r="L981" s="105"/>
      <c r="M981" s="319"/>
      <c r="N981" s="319"/>
      <c r="O981" s="319"/>
      <c r="P981" s="319"/>
      <c r="Q981" s="319"/>
      <c r="R981" s="106"/>
      <c r="S981" s="106"/>
      <c r="T981" s="106"/>
      <c r="U981" s="106"/>
      <c r="V981" s="106"/>
      <c r="W981" s="106"/>
      <c r="X981" s="106"/>
      <c r="Y981" s="106"/>
      <c r="Z981" s="106"/>
    </row>
    <row r="982" spans="1:26" ht="14.25" customHeight="1">
      <c r="A982" s="776"/>
      <c r="B982" s="106"/>
      <c r="C982" s="106"/>
      <c r="D982" s="780"/>
      <c r="E982" s="278"/>
      <c r="F982" s="151"/>
      <c r="G982" s="105"/>
      <c r="H982" s="105"/>
      <c r="I982" s="105"/>
      <c r="J982" s="105"/>
      <c r="K982" s="105"/>
      <c r="L982" s="105"/>
      <c r="M982" s="319"/>
      <c r="N982" s="319"/>
      <c r="O982" s="319"/>
      <c r="P982" s="319"/>
      <c r="Q982" s="319"/>
      <c r="R982" s="106"/>
      <c r="S982" s="106"/>
      <c r="T982" s="106"/>
      <c r="U982" s="106"/>
      <c r="V982" s="106"/>
      <c r="W982" s="106"/>
      <c r="X982" s="106"/>
      <c r="Y982" s="106"/>
      <c r="Z982" s="106"/>
    </row>
    <row r="983" spans="1:26" ht="14.25" customHeight="1">
      <c r="A983" s="776"/>
      <c r="B983" s="106"/>
      <c r="C983" s="106"/>
      <c r="D983" s="780"/>
      <c r="E983" s="278"/>
      <c r="F983" s="151"/>
      <c r="G983" s="105"/>
      <c r="H983" s="105"/>
      <c r="I983" s="105"/>
      <c r="J983" s="105"/>
      <c r="K983" s="105"/>
      <c r="L983" s="105"/>
      <c r="M983" s="319"/>
      <c r="N983" s="319"/>
      <c r="O983" s="319"/>
      <c r="P983" s="319"/>
      <c r="Q983" s="319"/>
      <c r="R983" s="106"/>
      <c r="S983" s="106"/>
      <c r="T983" s="106"/>
      <c r="U983" s="106"/>
      <c r="V983" s="106"/>
      <c r="W983" s="106"/>
      <c r="X983" s="106"/>
      <c r="Y983" s="106"/>
      <c r="Z983" s="106"/>
    </row>
    <row r="984" spans="1:26" ht="14.25" customHeight="1">
      <c r="A984" s="776"/>
      <c r="B984" s="106"/>
      <c r="C984" s="106"/>
      <c r="D984" s="780"/>
      <c r="E984" s="278"/>
      <c r="F984" s="151"/>
      <c r="G984" s="105"/>
      <c r="H984" s="105"/>
      <c r="I984" s="105"/>
      <c r="J984" s="105"/>
      <c r="K984" s="105"/>
      <c r="L984" s="105"/>
      <c r="M984" s="319"/>
      <c r="N984" s="319"/>
      <c r="O984" s="319"/>
      <c r="P984" s="319"/>
      <c r="Q984" s="319"/>
      <c r="R984" s="106"/>
      <c r="S984" s="106"/>
      <c r="T984" s="106"/>
      <c r="U984" s="106"/>
      <c r="V984" s="106"/>
      <c r="W984" s="106"/>
      <c r="X984" s="106"/>
      <c r="Y984" s="106"/>
      <c r="Z984" s="106"/>
    </row>
    <row r="985" spans="1:26" ht="14.25" customHeight="1">
      <c r="A985" s="776"/>
      <c r="B985" s="106"/>
      <c r="C985" s="106"/>
      <c r="D985" s="780"/>
      <c r="E985" s="278"/>
      <c r="F985" s="151"/>
      <c r="G985" s="105"/>
      <c r="H985" s="105"/>
      <c r="I985" s="105"/>
      <c r="J985" s="105"/>
      <c r="K985" s="105"/>
      <c r="L985" s="105"/>
      <c r="M985" s="319"/>
      <c r="N985" s="319"/>
      <c r="O985" s="319"/>
      <c r="P985" s="319"/>
      <c r="Q985" s="319"/>
      <c r="R985" s="106"/>
      <c r="S985" s="106"/>
      <c r="T985" s="106"/>
      <c r="U985" s="106"/>
      <c r="V985" s="106"/>
      <c r="W985" s="106"/>
      <c r="X985" s="106"/>
      <c r="Y985" s="106"/>
      <c r="Z985" s="106"/>
    </row>
    <row r="986" spans="1:26" ht="14.25" customHeight="1">
      <c r="A986" s="776"/>
      <c r="B986" s="106"/>
      <c r="C986" s="106"/>
      <c r="D986" s="780"/>
      <c r="E986" s="278"/>
      <c r="F986" s="151"/>
      <c r="G986" s="105"/>
      <c r="H986" s="105"/>
      <c r="I986" s="105"/>
      <c r="J986" s="105"/>
      <c r="K986" s="105"/>
      <c r="L986" s="105"/>
      <c r="M986" s="319"/>
      <c r="N986" s="319"/>
      <c r="O986" s="319"/>
      <c r="P986" s="319"/>
      <c r="Q986" s="319"/>
      <c r="R986" s="106"/>
      <c r="S986" s="106"/>
      <c r="T986" s="106"/>
      <c r="U986" s="106"/>
      <c r="V986" s="106"/>
      <c r="W986" s="106"/>
      <c r="X986" s="106"/>
      <c r="Y986" s="106"/>
      <c r="Z986" s="106"/>
    </row>
    <row r="987" spans="1:26" ht="14.25" customHeight="1">
      <c r="A987" s="776"/>
      <c r="B987" s="106"/>
      <c r="C987" s="106"/>
      <c r="D987" s="780"/>
      <c r="E987" s="278"/>
      <c r="F987" s="151"/>
      <c r="G987" s="105"/>
      <c r="H987" s="105"/>
      <c r="I987" s="105"/>
      <c r="J987" s="105"/>
      <c r="K987" s="105"/>
      <c r="L987" s="105"/>
      <c r="M987" s="319"/>
      <c r="N987" s="319"/>
      <c r="O987" s="319"/>
      <c r="P987" s="319"/>
      <c r="Q987" s="319"/>
      <c r="R987" s="106"/>
      <c r="S987" s="106"/>
      <c r="T987" s="106"/>
      <c r="U987" s="106"/>
      <c r="V987" s="106"/>
      <c r="W987" s="106"/>
      <c r="X987" s="106"/>
      <c r="Y987" s="106"/>
      <c r="Z987" s="106"/>
    </row>
    <row r="988" spans="1:26" ht="14.25" customHeight="1">
      <c r="A988" s="776"/>
      <c r="B988" s="106"/>
      <c r="C988" s="106"/>
      <c r="D988" s="780"/>
      <c r="E988" s="278"/>
      <c r="F988" s="151"/>
      <c r="G988" s="105"/>
      <c r="H988" s="105"/>
      <c r="I988" s="105"/>
      <c r="J988" s="105"/>
      <c r="K988" s="105"/>
      <c r="L988" s="105"/>
      <c r="M988" s="319"/>
      <c r="N988" s="319"/>
      <c r="O988" s="319"/>
      <c r="P988" s="319"/>
      <c r="Q988" s="319"/>
      <c r="R988" s="106"/>
      <c r="S988" s="106"/>
      <c r="T988" s="106"/>
      <c r="U988" s="106"/>
      <c r="V988" s="106"/>
      <c r="W988" s="106"/>
      <c r="X988" s="106"/>
      <c r="Y988" s="106"/>
      <c r="Z988" s="106"/>
    </row>
    <row r="989" spans="1:26" ht="14.25" customHeight="1">
      <c r="A989" s="776"/>
      <c r="B989" s="106"/>
      <c r="C989" s="106"/>
      <c r="D989" s="780"/>
      <c r="E989" s="278"/>
      <c r="F989" s="151"/>
      <c r="G989" s="105"/>
      <c r="H989" s="105"/>
      <c r="I989" s="105"/>
      <c r="J989" s="105"/>
      <c r="K989" s="105"/>
      <c r="L989" s="105"/>
      <c r="M989" s="319"/>
      <c r="N989" s="319"/>
      <c r="O989" s="319"/>
      <c r="P989" s="319"/>
      <c r="Q989" s="319"/>
      <c r="R989" s="106"/>
      <c r="S989" s="106"/>
      <c r="T989" s="106"/>
      <c r="U989" s="106"/>
      <c r="V989" s="106"/>
      <c r="W989" s="106"/>
      <c r="X989" s="106"/>
      <c r="Y989" s="106"/>
      <c r="Z989" s="106"/>
    </row>
    <row r="990" spans="1:26" ht="14.25" customHeight="1">
      <c r="A990" s="776"/>
      <c r="B990" s="106"/>
      <c r="C990" s="106"/>
      <c r="D990" s="780"/>
      <c r="E990" s="278"/>
      <c r="F990" s="151"/>
      <c r="G990" s="105"/>
      <c r="H990" s="105"/>
      <c r="I990" s="105"/>
      <c r="J990" s="105"/>
      <c r="K990" s="105"/>
      <c r="L990" s="105"/>
      <c r="M990" s="319"/>
      <c r="N990" s="319"/>
      <c r="O990" s="319"/>
      <c r="P990" s="319"/>
      <c r="Q990" s="319"/>
      <c r="R990" s="106"/>
      <c r="S990" s="106"/>
      <c r="T990" s="106"/>
      <c r="U990" s="106"/>
      <c r="V990" s="106"/>
      <c r="W990" s="106"/>
      <c r="X990" s="106"/>
      <c r="Y990" s="106"/>
      <c r="Z990" s="106"/>
    </row>
    <row r="991" spans="1:26" ht="14.25" customHeight="1">
      <c r="A991" s="776"/>
      <c r="B991" s="106"/>
      <c r="C991" s="106"/>
      <c r="D991" s="780"/>
      <c r="E991" s="278"/>
      <c r="F991" s="151"/>
      <c r="G991" s="105"/>
      <c r="H991" s="105"/>
      <c r="I991" s="105"/>
      <c r="J991" s="105"/>
      <c r="K991" s="105"/>
      <c r="L991" s="105"/>
      <c r="M991" s="319"/>
      <c r="N991" s="319"/>
      <c r="O991" s="319"/>
      <c r="P991" s="319"/>
      <c r="Q991" s="319"/>
      <c r="R991" s="106"/>
      <c r="S991" s="106"/>
      <c r="T991" s="106"/>
      <c r="U991" s="106"/>
      <c r="V991" s="106"/>
      <c r="W991" s="106"/>
      <c r="X991" s="106"/>
      <c r="Y991" s="106"/>
      <c r="Z991" s="106"/>
    </row>
    <row r="992" spans="1:26" ht="14.25" customHeight="1">
      <c r="A992" s="776"/>
      <c r="B992" s="106"/>
      <c r="C992" s="106"/>
      <c r="D992" s="780"/>
      <c r="E992" s="278"/>
      <c r="F992" s="151"/>
      <c r="G992" s="105"/>
      <c r="H992" s="105"/>
      <c r="I992" s="105"/>
      <c r="J992" s="105"/>
      <c r="K992" s="105"/>
      <c r="L992" s="105"/>
      <c r="M992" s="319"/>
      <c r="N992" s="319"/>
      <c r="O992" s="319"/>
      <c r="P992" s="319"/>
      <c r="Q992" s="319"/>
      <c r="R992" s="106"/>
      <c r="S992" s="106"/>
      <c r="T992" s="106"/>
      <c r="U992" s="106"/>
      <c r="V992" s="106"/>
      <c r="W992" s="106"/>
      <c r="X992" s="106"/>
      <c r="Y992" s="106"/>
      <c r="Z992" s="106"/>
    </row>
    <row r="993" spans="1:26" ht="14.25" customHeight="1">
      <c r="A993" s="776"/>
      <c r="B993" s="106"/>
      <c r="C993" s="106"/>
      <c r="D993" s="780"/>
      <c r="E993" s="278"/>
      <c r="F993" s="151"/>
      <c r="G993" s="105"/>
      <c r="H993" s="105"/>
      <c r="I993" s="105"/>
      <c r="J993" s="105"/>
      <c r="K993" s="105"/>
      <c r="L993" s="105"/>
      <c r="M993" s="319"/>
      <c r="N993" s="319"/>
      <c r="O993" s="319"/>
      <c r="P993" s="319"/>
      <c r="Q993" s="319"/>
      <c r="R993" s="106"/>
      <c r="S993" s="106"/>
      <c r="T993" s="106"/>
      <c r="U993" s="106"/>
      <c r="V993" s="106"/>
      <c r="W993" s="106"/>
      <c r="X993" s="106"/>
      <c r="Y993" s="106"/>
      <c r="Z993" s="106"/>
    </row>
    <row r="994" spans="1:26" ht="14.25" customHeight="1">
      <c r="A994" s="776"/>
      <c r="B994" s="106"/>
      <c r="C994" s="106"/>
      <c r="D994" s="780"/>
      <c r="E994" s="278"/>
      <c r="F994" s="151"/>
      <c r="G994" s="105"/>
      <c r="H994" s="105"/>
      <c r="I994" s="105"/>
      <c r="J994" s="105"/>
      <c r="K994" s="105"/>
      <c r="L994" s="105"/>
      <c r="M994" s="319"/>
      <c r="N994" s="319"/>
      <c r="O994" s="319"/>
      <c r="P994" s="319"/>
      <c r="Q994" s="319"/>
      <c r="R994" s="106"/>
      <c r="S994" s="106"/>
      <c r="T994" s="106"/>
      <c r="U994" s="106"/>
      <c r="V994" s="106"/>
      <c r="W994" s="106"/>
      <c r="X994" s="106"/>
      <c r="Y994" s="106"/>
      <c r="Z994" s="106"/>
    </row>
    <row r="995" spans="1:26" ht="14.25" customHeight="1">
      <c r="A995" s="776"/>
      <c r="B995" s="106"/>
      <c r="C995" s="106"/>
      <c r="D995" s="780"/>
      <c r="E995" s="278"/>
      <c r="F995" s="151"/>
      <c r="G995" s="105"/>
      <c r="H995" s="105"/>
      <c r="I995" s="105"/>
      <c r="J995" s="105"/>
      <c r="K995" s="105"/>
      <c r="L995" s="105"/>
      <c r="M995" s="319"/>
      <c r="N995" s="319"/>
      <c r="O995" s="319"/>
      <c r="P995" s="319"/>
      <c r="Q995" s="319"/>
      <c r="R995" s="106"/>
      <c r="S995" s="106"/>
      <c r="T995" s="106"/>
      <c r="U995" s="106"/>
      <c r="V995" s="106"/>
      <c r="W995" s="106"/>
      <c r="X995" s="106"/>
      <c r="Y995" s="106"/>
      <c r="Z995" s="106"/>
    </row>
    <row r="996" spans="1:26" ht="14.25" customHeight="1">
      <c r="A996" s="776"/>
      <c r="B996" s="106"/>
      <c r="C996" s="106"/>
      <c r="D996" s="780"/>
      <c r="E996" s="278"/>
      <c r="F996" s="151"/>
      <c r="G996" s="105"/>
      <c r="H996" s="105"/>
      <c r="I996" s="105"/>
      <c r="J996" s="105"/>
      <c r="K996" s="105"/>
      <c r="L996" s="105"/>
      <c r="M996" s="319"/>
      <c r="N996" s="319"/>
      <c r="O996" s="319"/>
      <c r="P996" s="319"/>
      <c r="Q996" s="319"/>
      <c r="R996" s="106"/>
      <c r="S996" s="106"/>
      <c r="T996" s="106"/>
      <c r="U996" s="106"/>
      <c r="V996" s="106"/>
      <c r="W996" s="106"/>
      <c r="X996" s="106"/>
      <c r="Y996" s="106"/>
      <c r="Z996" s="106"/>
    </row>
    <row r="997" spans="1:26" ht="14.25" customHeight="1">
      <c r="A997" s="776"/>
      <c r="B997" s="106"/>
      <c r="C997" s="106"/>
      <c r="D997" s="780"/>
      <c r="E997" s="278"/>
      <c r="F997" s="151"/>
      <c r="G997" s="105"/>
      <c r="H997" s="105"/>
      <c r="I997" s="105"/>
      <c r="J997" s="105"/>
      <c r="K997" s="105"/>
      <c r="L997" s="105"/>
      <c r="M997" s="319"/>
      <c r="N997" s="319"/>
      <c r="O997" s="319"/>
      <c r="P997" s="319"/>
      <c r="Q997" s="319"/>
      <c r="R997" s="106"/>
      <c r="S997" s="106"/>
      <c r="T997" s="106"/>
      <c r="U997" s="106"/>
      <c r="V997" s="106"/>
      <c r="W997" s="106"/>
      <c r="X997" s="106"/>
      <c r="Y997" s="106"/>
      <c r="Z997" s="106"/>
    </row>
    <row r="998" spans="1:26" ht="14.25" customHeight="1">
      <c r="A998" s="776"/>
      <c r="B998" s="106"/>
      <c r="C998" s="106"/>
      <c r="D998" s="780"/>
      <c r="E998" s="278"/>
      <c r="F998" s="151"/>
      <c r="G998" s="105"/>
      <c r="H998" s="105"/>
      <c r="I998" s="105"/>
      <c r="J998" s="105"/>
      <c r="K998" s="105"/>
      <c r="L998" s="105"/>
      <c r="M998" s="319"/>
      <c r="N998" s="319"/>
      <c r="O998" s="319"/>
      <c r="P998" s="319"/>
      <c r="Q998" s="319"/>
      <c r="R998" s="106"/>
      <c r="S998" s="106"/>
      <c r="T998" s="106"/>
      <c r="U998" s="106"/>
      <c r="V998" s="106"/>
      <c r="W998" s="106"/>
      <c r="X998" s="106"/>
      <c r="Y998" s="106"/>
      <c r="Z998" s="106"/>
    </row>
    <row r="999" spans="1:26" ht="14.25" customHeight="1">
      <c r="A999" s="776"/>
      <c r="B999" s="106"/>
      <c r="C999" s="106"/>
      <c r="D999" s="780"/>
      <c r="E999" s="278"/>
      <c r="F999" s="151"/>
      <c r="G999" s="105"/>
      <c r="H999" s="105"/>
      <c r="I999" s="105"/>
      <c r="J999" s="105"/>
      <c r="K999" s="105"/>
      <c r="L999" s="105"/>
      <c r="M999" s="319"/>
      <c r="N999" s="319"/>
      <c r="O999" s="319"/>
      <c r="P999" s="319"/>
      <c r="Q999" s="319"/>
      <c r="R999" s="106"/>
      <c r="S999" s="106"/>
      <c r="T999" s="106"/>
      <c r="U999" s="106"/>
      <c r="V999" s="106"/>
      <c r="W999" s="106"/>
      <c r="X999" s="106"/>
      <c r="Y999" s="106"/>
      <c r="Z999" s="106"/>
    </row>
    <row r="1000" spans="1:26" ht="14.25" customHeight="1">
      <c r="A1000" s="776"/>
      <c r="B1000" s="106"/>
      <c r="C1000" s="106"/>
      <c r="D1000" s="780"/>
      <c r="E1000" s="278"/>
      <c r="F1000" s="151"/>
      <c r="G1000" s="105"/>
      <c r="H1000" s="105"/>
      <c r="I1000" s="105"/>
      <c r="J1000" s="105"/>
      <c r="K1000" s="105"/>
      <c r="L1000" s="105"/>
      <c r="M1000" s="319"/>
      <c r="N1000" s="319"/>
      <c r="O1000" s="319"/>
      <c r="P1000" s="319"/>
      <c r="Q1000" s="319"/>
      <c r="R1000" s="106"/>
      <c r="S1000" s="106"/>
      <c r="T1000" s="106"/>
      <c r="U1000" s="106"/>
      <c r="V1000" s="106"/>
      <c r="W1000" s="106"/>
      <c r="X1000" s="106"/>
      <c r="Y1000" s="106"/>
      <c r="Z1000" s="106"/>
    </row>
  </sheetData>
  <sheetProtection algorithmName="SHA-512" hashValue="zw8Ksdpvkxgp+lSDtlIdpwZRCGWHF3GGRLzsBE6F5vULXdEQ3G86xHC5SavPAbxdaZJ3ePltVK9rgAtn8u4/vg==" saltValue="ufGTAN8UicKhIs+0WcELfw==" spinCount="100000" sheet="1" objects="1" scenarios="1"/>
  <protectedRanges>
    <protectedRange sqref="G1:G1048576" name="Range2"/>
    <protectedRange sqref="D1:D1048576" name="Range1"/>
  </protectedRanges>
  <autoFilter ref="A41:G762" xr:uid="{00000000-0009-0000-0000-000006000000}">
    <filterColumn colId="0">
      <colorFilter dxfId="15"/>
    </filterColumn>
  </autoFilter>
  <mergeCells count="109">
    <mergeCell ref="A7:G7"/>
    <mergeCell ref="C31:G31"/>
    <mergeCell ref="C32:G32"/>
    <mergeCell ref="C33:G33"/>
    <mergeCell ref="C34:G34"/>
    <mergeCell ref="C35:G35"/>
    <mergeCell ref="C26:G26"/>
    <mergeCell ref="C27:G27"/>
    <mergeCell ref="C28:G28"/>
    <mergeCell ref="C29:G29"/>
    <mergeCell ref="C30:G30"/>
    <mergeCell ref="C21:G21"/>
    <mergeCell ref="C22:G22"/>
    <mergeCell ref="C23:G23"/>
    <mergeCell ref="C24:G24"/>
    <mergeCell ref="C25:G25"/>
    <mergeCell ref="B8:E8"/>
    <mergeCell ref="F8:G8"/>
    <mergeCell ref="F9:G16"/>
    <mergeCell ref="B590:G590"/>
    <mergeCell ref="B597:G597"/>
    <mergeCell ref="B604:G604"/>
    <mergeCell ref="B608:G608"/>
    <mergeCell ref="B616:G616"/>
    <mergeCell ref="B626:G626"/>
    <mergeCell ref="B639:G639"/>
    <mergeCell ref="B696:G696"/>
    <mergeCell ref="B707:G707"/>
    <mergeCell ref="B725:G725"/>
    <mergeCell ref="B726:G726"/>
    <mergeCell ref="B737:G737"/>
    <mergeCell ref="B744:G744"/>
    <mergeCell ref="B755:G755"/>
    <mergeCell ref="B640:G640"/>
    <mergeCell ref="B643:G643"/>
    <mergeCell ref="B647:G647"/>
    <mergeCell ref="B655:G655"/>
    <mergeCell ref="B673:G673"/>
    <mergeCell ref="B677:G677"/>
    <mergeCell ref="B685:G685"/>
    <mergeCell ref="A1:F1"/>
    <mergeCell ref="A2:F2"/>
    <mergeCell ref="A3:F3"/>
    <mergeCell ref="A5:B5"/>
    <mergeCell ref="A6:B6"/>
    <mergeCell ref="C4:D4"/>
    <mergeCell ref="C5:D5"/>
    <mergeCell ref="C6:D6"/>
    <mergeCell ref="E4:F4"/>
    <mergeCell ref="E5:F5"/>
    <mergeCell ref="E6:F6"/>
    <mergeCell ref="B42:G42"/>
    <mergeCell ref="B43:G43"/>
    <mergeCell ref="C9:E9"/>
    <mergeCell ref="C10:E10"/>
    <mergeCell ref="C11:E11"/>
    <mergeCell ref="C12:E12"/>
    <mergeCell ref="C13:E13"/>
    <mergeCell ref="C14:E14"/>
    <mergeCell ref="C15:E15"/>
    <mergeCell ref="C16:E16"/>
    <mergeCell ref="C18:G18"/>
    <mergeCell ref="C19:G19"/>
    <mergeCell ref="C20:G20"/>
    <mergeCell ref="C36:G36"/>
    <mergeCell ref="C37:G37"/>
    <mergeCell ref="B70:G70"/>
    <mergeCell ref="B77:G77"/>
    <mergeCell ref="B81:G81"/>
    <mergeCell ref="B98:G98"/>
    <mergeCell ref="B107:G107"/>
    <mergeCell ref="B110:G110"/>
    <mergeCell ref="B111:G111"/>
    <mergeCell ref="B127:G127"/>
    <mergeCell ref="B163:G163"/>
    <mergeCell ref="B177:G177"/>
    <mergeCell ref="B141:G141"/>
    <mergeCell ref="B149:G149"/>
    <mergeCell ref="B156:G156"/>
    <mergeCell ref="B178:G178"/>
    <mergeCell ref="B200:G200"/>
    <mergeCell ref="B207:G207"/>
    <mergeCell ref="B211:G211"/>
    <mergeCell ref="B224:G224"/>
    <mergeCell ref="B243:G243"/>
    <mergeCell ref="B261:G261"/>
    <mergeCell ref="B277:G277"/>
    <mergeCell ref="B278:G278"/>
    <mergeCell ref="B283:G283"/>
    <mergeCell ref="B299:G299"/>
    <mergeCell ref="B307:G307"/>
    <mergeCell ref="B317:G317"/>
    <mergeCell ref="B321:G321"/>
    <mergeCell ref="B589:G589"/>
    <mergeCell ref="B363:G363"/>
    <mergeCell ref="B372:G372"/>
    <mergeCell ref="B388:G388"/>
    <mergeCell ref="B401:G401"/>
    <mergeCell ref="B411:G411"/>
    <mergeCell ref="B391:G391"/>
    <mergeCell ref="B325:G325"/>
    <mergeCell ref="B335:G335"/>
    <mergeCell ref="B341:G341"/>
    <mergeCell ref="B346:G346"/>
    <mergeCell ref="B349:G349"/>
    <mergeCell ref="B350:G350"/>
    <mergeCell ref="B429:G429"/>
    <mergeCell ref="B443:G443"/>
    <mergeCell ref="B501:G501"/>
  </mergeCells>
  <dataValidations count="6">
    <dataValidation type="list" allowBlank="1" showErrorMessage="1" sqref="D678:D680 D683:D684 D703:D706" xr:uid="{00000000-0002-0000-0600-000000000000}">
      <formula1>$A$744:$A$752</formula1>
    </dataValidation>
    <dataValidation type="list" allowBlank="1" showErrorMessage="1" sqref="D41 D44:D69 D71:D76 D78:D80 D82:D96 D99:D106 D108:D109 D112:D126 D128:D162 D172:D173 D179:D199 D201:D206 D208:D210 D212:D223 D225:D242 D244:D260 D262:D276 D279:D282 D284:D298 D300:D306 D308:D316 D318:D320 D322:D324 D326:D334 D336:D340 D342:D345 D347:D348 D351:D362 D364:D371 D373:D387 D389:D396 D402:D410 D412:D428 D430:D442 D444:D500 F540 D502:D582 D591:D596 D598:D603 D605:D607 D609:D615 D617:D625 D627:D638 D641:D642 D644:D646 D648:D654 D656:D671 D674:D676 D681:D682 D686:D688 D702 D710:D718 D727:D736 D738:D743 D745:D754 D756:D766 D776:D1000" xr:uid="{00000000-0002-0000-0600-000001000000}">
      <formula1>$A$778:$A$780</formula1>
    </dataValidation>
    <dataValidation type="list" allowBlank="1" showErrorMessage="1" sqref="D397:D400 D720:D724" xr:uid="{00000000-0002-0000-0600-000002000000}">
      <formula1>"0,1,2"</formula1>
    </dataValidation>
    <dataValidation type="list" allowBlank="1" showErrorMessage="1" sqref="D690:D695" xr:uid="{00000000-0002-0000-0600-000003000000}">
      <formula1>$A$753:$A$755</formula1>
    </dataValidation>
    <dataValidation type="list" allowBlank="1" showErrorMessage="1" sqref="L173" xr:uid="{00000000-0002-0000-0600-000004000000}">
      <formula1>$A$862:$A$864</formula1>
    </dataValidation>
    <dataValidation type="list" allowBlank="1" showErrorMessage="1" sqref="D583:D584" xr:uid="{00000000-0002-0000-0600-000005000000}">
      <formula1>$A$792:$A$794</formula1>
    </dataValidation>
  </dataValidations>
  <pageMargins left="0.70866141732283505" right="0.70866141732283505" top="0.74803149606299202" bottom="0.74803149606299202" header="0" footer="0"/>
  <pageSetup paperSize="9" scale="36" orientation="portrait" r:id="rId1"/>
  <headerFooter>
    <oddHeader>&amp;LChecklist No - 2&amp;COutdoor Department&amp;RVersion - NHSRC/ 3.0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FFC000"/>
  </sheetPr>
  <dimension ref="A1:AD1000"/>
  <sheetViews>
    <sheetView view="pageBreakPreview" topLeftCell="A9" zoomScale="60" zoomScaleNormal="87" workbookViewId="0">
      <selection activeCell="D702" sqref="D702"/>
    </sheetView>
  </sheetViews>
  <sheetFormatPr baseColWidth="10" defaultColWidth="14.5" defaultRowHeight="15" customHeight="1"/>
  <cols>
    <col min="1" max="1" width="18.5" customWidth="1"/>
    <col min="2" max="2" width="48.33203125" customWidth="1"/>
    <col min="3" max="3" width="37" customWidth="1"/>
    <col min="4" max="4" width="17" customWidth="1"/>
    <col min="5" max="5" width="21.33203125" customWidth="1"/>
    <col min="6" max="6" width="54.5" customWidth="1"/>
    <col min="7" max="7" width="45.6640625" customWidth="1"/>
    <col min="8" max="8" width="29" hidden="1" customWidth="1"/>
    <col min="9" max="9" width="15.5" hidden="1" customWidth="1"/>
    <col min="10" max="10" width="16.1640625" hidden="1" customWidth="1"/>
    <col min="11" max="11" width="7" hidden="1" customWidth="1"/>
    <col min="12" max="17" width="9.1640625" hidden="1" customWidth="1"/>
    <col min="18" max="30" width="9.1640625" customWidth="1"/>
  </cols>
  <sheetData>
    <row r="1" spans="1:30" ht="39" customHeight="1">
      <c r="A1" s="1748" t="s">
        <v>278</v>
      </c>
      <c r="B1" s="1570"/>
      <c r="C1" s="1570"/>
      <c r="D1" s="1570"/>
      <c r="E1" s="1570"/>
      <c r="F1" s="1573"/>
      <c r="G1" s="647" t="s">
        <v>279</v>
      </c>
      <c r="H1" s="781"/>
      <c r="I1" s="782"/>
      <c r="J1" s="783"/>
      <c r="K1" s="784"/>
      <c r="L1" s="105"/>
      <c r="M1" s="105"/>
      <c r="N1" s="105"/>
      <c r="O1" s="105"/>
      <c r="P1" s="105"/>
      <c r="Q1" s="319"/>
      <c r="R1" s="106"/>
      <c r="S1" s="106"/>
      <c r="T1" s="106"/>
      <c r="U1" s="106"/>
      <c r="V1" s="106"/>
      <c r="W1" s="106"/>
      <c r="X1" s="106"/>
      <c r="Y1" s="106"/>
      <c r="Z1" s="106"/>
      <c r="AA1" s="106"/>
      <c r="AB1" s="106"/>
      <c r="AC1" s="106"/>
      <c r="AD1" s="106"/>
    </row>
    <row r="2" spans="1:30" ht="34.5" customHeight="1">
      <c r="A2" s="1748" t="s">
        <v>4078</v>
      </c>
      <c r="B2" s="1570"/>
      <c r="C2" s="1570"/>
      <c r="D2" s="1570"/>
      <c r="E2" s="1570"/>
      <c r="F2" s="1573"/>
      <c r="G2" s="785">
        <v>6</v>
      </c>
      <c r="H2" s="786"/>
      <c r="I2" s="319"/>
      <c r="J2" s="757"/>
      <c r="K2" s="784"/>
      <c r="L2" s="105"/>
      <c r="M2" s="105"/>
      <c r="N2" s="105"/>
      <c r="O2" s="105"/>
      <c r="P2" s="105"/>
      <c r="Q2" s="319"/>
      <c r="R2" s="106"/>
      <c r="S2" s="106"/>
      <c r="T2" s="106"/>
      <c r="U2" s="106"/>
      <c r="V2" s="106"/>
      <c r="W2" s="106"/>
      <c r="X2" s="106"/>
      <c r="Y2" s="106"/>
      <c r="Z2" s="106"/>
      <c r="AA2" s="106"/>
      <c r="AB2" s="106"/>
      <c r="AC2" s="106"/>
      <c r="AD2" s="106"/>
    </row>
    <row r="3" spans="1:30" ht="57" hidden="1" customHeight="1">
      <c r="A3" s="1749"/>
      <c r="B3" s="1614"/>
      <c r="C3" s="1750"/>
      <c r="D3" s="1751"/>
      <c r="E3" s="1752"/>
      <c r="F3" s="1757"/>
      <c r="G3" s="1614"/>
      <c r="H3" s="787"/>
      <c r="I3" s="477"/>
      <c r="J3" s="477"/>
      <c r="K3" s="784"/>
      <c r="L3" s="105"/>
      <c r="M3" s="105"/>
      <c r="N3" s="105"/>
      <c r="O3" s="105"/>
      <c r="P3" s="105"/>
      <c r="Q3" s="319"/>
      <c r="R3" s="106"/>
      <c r="S3" s="106"/>
      <c r="T3" s="106"/>
      <c r="U3" s="106"/>
      <c r="V3" s="106"/>
      <c r="W3" s="106"/>
      <c r="X3" s="106"/>
      <c r="Y3" s="106"/>
      <c r="Z3" s="106"/>
      <c r="AA3" s="106"/>
      <c r="AB3" s="106"/>
      <c r="AC3" s="106"/>
      <c r="AD3" s="106"/>
    </row>
    <row r="4" spans="1:30" ht="57" hidden="1" customHeight="1">
      <c r="A4" s="1614"/>
      <c r="B4" s="1614"/>
      <c r="C4" s="1753"/>
      <c r="D4" s="1614"/>
      <c r="E4" s="1754"/>
      <c r="F4" s="1614"/>
      <c r="G4" s="1614"/>
      <c r="H4" s="787"/>
      <c r="I4" s="477"/>
      <c r="J4" s="477"/>
      <c r="K4" s="784"/>
      <c r="L4" s="105"/>
      <c r="M4" s="105"/>
      <c r="N4" s="105"/>
      <c r="O4" s="105"/>
      <c r="P4" s="105"/>
      <c r="Q4" s="319"/>
      <c r="R4" s="106"/>
      <c r="S4" s="106"/>
      <c r="T4" s="106"/>
      <c r="U4" s="106"/>
      <c r="V4" s="106"/>
      <c r="W4" s="106"/>
      <c r="X4" s="106"/>
      <c r="Y4" s="106"/>
      <c r="Z4" s="106"/>
      <c r="AA4" s="106"/>
      <c r="AB4" s="106"/>
      <c r="AC4" s="106"/>
      <c r="AD4" s="106"/>
    </row>
    <row r="5" spans="1:30" ht="57" hidden="1" customHeight="1">
      <c r="A5" s="1614"/>
      <c r="B5" s="1614"/>
      <c r="C5" s="1753"/>
      <c r="D5" s="1614"/>
      <c r="E5" s="1754"/>
      <c r="F5" s="1614"/>
      <c r="G5" s="1614"/>
      <c r="H5" s="787"/>
      <c r="I5" s="477"/>
      <c r="J5" s="477"/>
      <c r="K5" s="784"/>
      <c r="L5" s="105"/>
      <c r="M5" s="105"/>
      <c r="N5" s="105"/>
      <c r="O5" s="105"/>
      <c r="P5" s="105"/>
      <c r="Q5" s="319"/>
      <c r="R5" s="106"/>
      <c r="S5" s="106"/>
      <c r="T5" s="106"/>
      <c r="U5" s="106"/>
      <c r="V5" s="106"/>
      <c r="W5" s="106"/>
      <c r="X5" s="106"/>
      <c r="Y5" s="106"/>
      <c r="Z5" s="106"/>
      <c r="AA5" s="106"/>
      <c r="AB5" s="106"/>
      <c r="AC5" s="106"/>
      <c r="AD5" s="106"/>
    </row>
    <row r="6" spans="1:30" ht="57" hidden="1" customHeight="1">
      <c r="A6" s="1614"/>
      <c r="B6" s="1614"/>
      <c r="C6" s="1753"/>
      <c r="D6" s="1614"/>
      <c r="E6" s="1754"/>
      <c r="F6" s="1614"/>
      <c r="G6" s="1614"/>
      <c r="H6" s="787"/>
      <c r="I6" s="477"/>
      <c r="J6" s="477"/>
      <c r="K6" s="784"/>
      <c r="L6" s="105"/>
      <c r="M6" s="105"/>
      <c r="N6" s="105"/>
      <c r="O6" s="105"/>
      <c r="P6" s="105"/>
      <c r="Q6" s="319"/>
      <c r="R6" s="106"/>
      <c r="S6" s="106"/>
      <c r="T6" s="106"/>
      <c r="U6" s="106"/>
      <c r="V6" s="106"/>
      <c r="W6" s="106"/>
      <c r="X6" s="106"/>
      <c r="Y6" s="106"/>
      <c r="Z6" s="106"/>
      <c r="AA6" s="106"/>
      <c r="AB6" s="106"/>
      <c r="AC6" s="106"/>
      <c r="AD6" s="106"/>
    </row>
    <row r="7" spans="1:30" ht="57" hidden="1" customHeight="1">
      <c r="A7" s="1616"/>
      <c r="B7" s="1616"/>
      <c r="C7" s="1755"/>
      <c r="D7" s="1616"/>
      <c r="E7" s="1756"/>
      <c r="F7" s="1616"/>
      <c r="G7" s="1616"/>
      <c r="H7" s="788"/>
      <c r="I7" s="477"/>
      <c r="J7" s="477"/>
      <c r="K7" s="784"/>
      <c r="L7" s="105"/>
      <c r="M7" s="105"/>
      <c r="N7" s="105"/>
      <c r="O7" s="105"/>
      <c r="P7" s="105"/>
      <c r="Q7" s="319"/>
      <c r="R7" s="106"/>
      <c r="S7" s="106"/>
      <c r="T7" s="106"/>
      <c r="U7" s="106"/>
      <c r="V7" s="106"/>
      <c r="W7" s="106"/>
      <c r="X7" s="106"/>
      <c r="Y7" s="106"/>
      <c r="Z7" s="106"/>
      <c r="AA7" s="106"/>
      <c r="AB7" s="106"/>
      <c r="AC7" s="106"/>
      <c r="AD7" s="106"/>
    </row>
    <row r="8" spans="1:30" ht="35.25" customHeight="1">
      <c r="A8" s="1722" t="s">
        <v>281</v>
      </c>
      <c r="B8" s="1570"/>
      <c r="C8" s="1570"/>
      <c r="D8" s="1570"/>
      <c r="E8" s="1570"/>
      <c r="F8" s="1573"/>
      <c r="G8" s="646"/>
      <c r="H8" s="789"/>
      <c r="I8" s="789"/>
      <c r="J8" s="790"/>
      <c r="K8" s="784"/>
      <c r="L8" s="105"/>
      <c r="M8" s="105"/>
      <c r="N8" s="105"/>
      <c r="O8" s="105"/>
      <c r="P8" s="105"/>
      <c r="Q8" s="319"/>
      <c r="R8" s="106"/>
      <c r="S8" s="106"/>
      <c r="T8" s="106"/>
      <c r="U8" s="106"/>
      <c r="V8" s="106"/>
      <c r="W8" s="106"/>
      <c r="X8" s="106"/>
      <c r="Y8" s="106"/>
      <c r="Z8" s="106"/>
      <c r="AA8" s="106"/>
      <c r="AB8" s="106"/>
      <c r="AC8" s="106"/>
      <c r="AD8" s="106"/>
    </row>
    <row r="9" spans="1:30" ht="57" customHeight="1">
      <c r="A9" s="1624" t="s">
        <v>282</v>
      </c>
      <c r="B9" s="1573"/>
      <c r="C9" s="1743"/>
      <c r="D9" s="1570"/>
      <c r="E9" s="1573"/>
      <c r="F9" s="307" t="s">
        <v>283</v>
      </c>
      <c r="G9" s="648"/>
      <c r="H9" s="791"/>
      <c r="I9" s="791"/>
      <c r="J9" s="792"/>
      <c r="K9" s="784"/>
      <c r="L9" s="105"/>
      <c r="M9" s="105"/>
      <c r="N9" s="105"/>
      <c r="O9" s="105"/>
      <c r="P9" s="105"/>
      <c r="Q9" s="319"/>
      <c r="R9" s="106"/>
      <c r="S9" s="106"/>
      <c r="T9" s="106"/>
      <c r="U9" s="106"/>
      <c r="V9" s="106"/>
      <c r="W9" s="106"/>
      <c r="X9" s="106"/>
      <c r="Y9" s="106"/>
      <c r="Z9" s="106"/>
      <c r="AA9" s="106"/>
      <c r="AB9" s="106"/>
      <c r="AC9" s="106"/>
      <c r="AD9" s="106"/>
    </row>
    <row r="10" spans="1:30" ht="57" customHeight="1">
      <c r="A10" s="1626" t="s">
        <v>284</v>
      </c>
      <c r="B10" s="1573"/>
      <c r="C10" s="1743"/>
      <c r="D10" s="1570"/>
      <c r="E10" s="1573"/>
      <c r="F10" s="69" t="s">
        <v>3506</v>
      </c>
      <c r="G10" s="648"/>
      <c r="H10" s="791"/>
      <c r="I10" s="791"/>
      <c r="J10" s="792"/>
      <c r="K10" s="784"/>
      <c r="L10" s="105"/>
      <c r="M10" s="105"/>
      <c r="N10" s="105"/>
      <c r="O10" s="105"/>
      <c r="P10" s="105"/>
      <c r="Q10" s="319"/>
      <c r="R10" s="106"/>
      <c r="S10" s="106"/>
      <c r="T10" s="106"/>
      <c r="U10" s="106"/>
      <c r="V10" s="106"/>
      <c r="W10" s="106"/>
      <c r="X10" s="106"/>
      <c r="Y10" s="106"/>
      <c r="Z10" s="106"/>
      <c r="AA10" s="106"/>
      <c r="AB10" s="106"/>
      <c r="AC10" s="106"/>
      <c r="AD10" s="106"/>
    </row>
    <row r="11" spans="1:30" ht="57" customHeight="1">
      <c r="A11" s="1626" t="s">
        <v>286</v>
      </c>
      <c r="B11" s="1573"/>
      <c r="C11" s="1743"/>
      <c r="D11" s="1570"/>
      <c r="E11" s="1573"/>
      <c r="F11" s="69" t="s">
        <v>287</v>
      </c>
      <c r="G11" s="648"/>
      <c r="H11" s="791"/>
      <c r="I11" s="791"/>
      <c r="J11" s="792"/>
      <c r="K11" s="784"/>
      <c r="L11" s="105"/>
      <c r="M11" s="105"/>
      <c r="N11" s="105"/>
      <c r="O11" s="105"/>
      <c r="P11" s="105"/>
      <c r="Q11" s="319"/>
      <c r="R11" s="106"/>
      <c r="S11" s="106"/>
      <c r="T11" s="106"/>
      <c r="U11" s="106"/>
      <c r="V11" s="106"/>
      <c r="W11" s="106"/>
      <c r="X11" s="106"/>
      <c r="Y11" s="106"/>
      <c r="Z11" s="106"/>
      <c r="AA11" s="106"/>
      <c r="AB11" s="106"/>
      <c r="AC11" s="106"/>
      <c r="AD11" s="106"/>
    </row>
    <row r="12" spans="1:30" ht="57" customHeight="1">
      <c r="A12" s="1627" t="s">
        <v>4079</v>
      </c>
      <c r="B12" s="1570"/>
      <c r="C12" s="1570"/>
      <c r="D12" s="1570"/>
      <c r="E12" s="1570"/>
      <c r="F12" s="1570"/>
      <c r="G12" s="1571"/>
      <c r="H12" s="793"/>
      <c r="I12" s="794"/>
      <c r="J12" s="794"/>
      <c r="K12" s="784"/>
      <c r="L12" s="105"/>
      <c r="M12" s="105"/>
      <c r="N12" s="105"/>
      <c r="O12" s="105"/>
      <c r="P12" s="105"/>
      <c r="Q12" s="319"/>
      <c r="R12" s="106"/>
      <c r="S12" s="106"/>
      <c r="T12" s="106"/>
      <c r="U12" s="106"/>
      <c r="V12" s="106"/>
      <c r="W12" s="106"/>
      <c r="X12" s="106"/>
      <c r="Y12" s="106"/>
      <c r="Z12" s="106"/>
      <c r="AA12" s="106"/>
      <c r="AB12" s="106"/>
      <c r="AC12" s="106"/>
      <c r="AD12" s="106"/>
    </row>
    <row r="13" spans="1:30" ht="57" customHeight="1">
      <c r="A13" s="1744" t="s">
        <v>289</v>
      </c>
      <c r="B13" s="1570"/>
      <c r="C13" s="1573"/>
      <c r="D13" s="1745" t="s">
        <v>4080</v>
      </c>
      <c r="E13" s="1570"/>
      <c r="F13" s="1570"/>
      <c r="G13" s="1573"/>
      <c r="H13" s="795"/>
      <c r="I13" s="795"/>
      <c r="J13" s="796"/>
      <c r="K13" s="784"/>
      <c r="L13" s="105"/>
      <c r="M13" s="105"/>
      <c r="N13" s="105"/>
      <c r="O13" s="105"/>
      <c r="P13" s="105"/>
      <c r="Q13" s="319"/>
      <c r="R13" s="106"/>
      <c r="S13" s="106"/>
      <c r="T13" s="106"/>
      <c r="U13" s="106"/>
      <c r="V13" s="106"/>
      <c r="W13" s="106"/>
      <c r="X13" s="106"/>
      <c r="Y13" s="106"/>
      <c r="Z13" s="106"/>
      <c r="AA13" s="106"/>
      <c r="AB13" s="106"/>
      <c r="AC13" s="106"/>
      <c r="AD13" s="106"/>
    </row>
    <row r="14" spans="1:30" ht="57" customHeight="1">
      <c r="A14" s="797" t="s">
        <v>291</v>
      </c>
      <c r="B14" s="798" t="s">
        <v>292</v>
      </c>
      <c r="C14" s="799">
        <f t="shared" ref="C14:C21" si="0">D706</f>
        <v>1</v>
      </c>
      <c r="D14" s="1746">
        <f>D714</f>
        <v>1</v>
      </c>
      <c r="E14" s="1612"/>
      <c r="F14" s="1612"/>
      <c r="G14" s="1598"/>
      <c r="H14" s="800"/>
      <c r="I14" s="800"/>
      <c r="J14" s="800"/>
      <c r="K14" s="784"/>
      <c r="L14" s="105"/>
      <c r="M14" s="105"/>
      <c r="N14" s="105"/>
      <c r="O14" s="105"/>
      <c r="P14" s="105"/>
      <c r="Q14" s="319"/>
      <c r="R14" s="106"/>
      <c r="S14" s="106"/>
      <c r="T14" s="106"/>
      <c r="U14" s="106"/>
      <c r="V14" s="106"/>
      <c r="W14" s="106"/>
      <c r="X14" s="106"/>
      <c r="Y14" s="106"/>
      <c r="Z14" s="106"/>
      <c r="AA14" s="106"/>
      <c r="AB14" s="106"/>
      <c r="AC14" s="106"/>
      <c r="AD14" s="106"/>
    </row>
    <row r="15" spans="1:30" ht="57" customHeight="1">
      <c r="A15" s="797" t="s">
        <v>293</v>
      </c>
      <c r="B15" s="798" t="s">
        <v>294</v>
      </c>
      <c r="C15" s="799">
        <f t="shared" si="0"/>
        <v>1</v>
      </c>
      <c r="D15" s="1613"/>
      <c r="E15" s="1614"/>
      <c r="F15" s="1614"/>
      <c r="G15" s="1615"/>
      <c r="H15" s="800"/>
      <c r="I15" s="800"/>
      <c r="J15" s="800"/>
      <c r="K15" s="784"/>
      <c r="L15" s="105"/>
      <c r="M15" s="105"/>
      <c r="N15" s="105"/>
      <c r="O15" s="105"/>
      <c r="P15" s="105"/>
      <c r="Q15" s="319"/>
      <c r="R15" s="106"/>
      <c r="S15" s="106"/>
      <c r="T15" s="106"/>
      <c r="U15" s="106"/>
      <c r="V15" s="106"/>
      <c r="W15" s="106"/>
      <c r="X15" s="106"/>
      <c r="Y15" s="106"/>
      <c r="Z15" s="106"/>
      <c r="AA15" s="106"/>
      <c r="AB15" s="106"/>
      <c r="AC15" s="106"/>
      <c r="AD15" s="106"/>
    </row>
    <row r="16" spans="1:30" ht="57" customHeight="1">
      <c r="A16" s="797" t="s">
        <v>295</v>
      </c>
      <c r="B16" s="798" t="s">
        <v>296</v>
      </c>
      <c r="C16" s="799">
        <f t="shared" si="0"/>
        <v>1</v>
      </c>
      <c r="D16" s="1613"/>
      <c r="E16" s="1614"/>
      <c r="F16" s="1614"/>
      <c r="G16" s="1615"/>
      <c r="H16" s="800"/>
      <c r="I16" s="800"/>
      <c r="J16" s="800"/>
      <c r="K16" s="784"/>
      <c r="L16" s="105"/>
      <c r="M16" s="105"/>
      <c r="N16" s="105"/>
      <c r="O16" s="105"/>
      <c r="P16" s="105"/>
      <c r="Q16" s="319"/>
      <c r="R16" s="106"/>
      <c r="S16" s="106"/>
      <c r="T16" s="106"/>
      <c r="U16" s="106"/>
      <c r="V16" s="106"/>
      <c r="W16" s="106"/>
      <c r="X16" s="106"/>
      <c r="Y16" s="106"/>
      <c r="Z16" s="106"/>
      <c r="AA16" s="106"/>
      <c r="AB16" s="106"/>
      <c r="AC16" s="106"/>
      <c r="AD16" s="106"/>
    </row>
    <row r="17" spans="1:30" ht="57" customHeight="1">
      <c r="A17" s="797" t="s">
        <v>297</v>
      </c>
      <c r="B17" s="798" t="s">
        <v>298</v>
      </c>
      <c r="C17" s="799">
        <f t="shared" si="0"/>
        <v>1</v>
      </c>
      <c r="D17" s="1613"/>
      <c r="E17" s="1614"/>
      <c r="F17" s="1614"/>
      <c r="G17" s="1615"/>
      <c r="H17" s="800"/>
      <c r="I17" s="800"/>
      <c r="J17" s="800"/>
      <c r="K17" s="784"/>
      <c r="L17" s="105"/>
      <c r="M17" s="105"/>
      <c r="N17" s="105"/>
      <c r="O17" s="105"/>
      <c r="P17" s="105"/>
      <c r="Q17" s="319"/>
      <c r="R17" s="106"/>
      <c r="S17" s="106"/>
      <c r="T17" s="106"/>
      <c r="U17" s="106"/>
      <c r="V17" s="106"/>
      <c r="W17" s="106"/>
      <c r="X17" s="106"/>
      <c r="Y17" s="106"/>
      <c r="Z17" s="106"/>
      <c r="AA17" s="106"/>
      <c r="AB17" s="106"/>
      <c r="AC17" s="106"/>
      <c r="AD17" s="106"/>
    </row>
    <row r="18" spans="1:30" ht="57" customHeight="1">
      <c r="A18" s="797" t="s">
        <v>299</v>
      </c>
      <c r="B18" s="798" t="s">
        <v>300</v>
      </c>
      <c r="C18" s="799">
        <f t="shared" si="0"/>
        <v>1</v>
      </c>
      <c r="D18" s="1613"/>
      <c r="E18" s="1614"/>
      <c r="F18" s="1614"/>
      <c r="G18" s="1615"/>
      <c r="H18" s="800"/>
      <c r="I18" s="800"/>
      <c r="J18" s="800"/>
      <c r="K18" s="784"/>
      <c r="L18" s="105"/>
      <c r="M18" s="105"/>
      <c r="N18" s="105"/>
      <c r="O18" s="105"/>
      <c r="P18" s="105"/>
      <c r="Q18" s="319"/>
      <c r="R18" s="106"/>
      <c r="S18" s="106"/>
      <c r="T18" s="106"/>
      <c r="U18" s="106"/>
      <c r="V18" s="106"/>
      <c r="W18" s="106"/>
      <c r="X18" s="106"/>
      <c r="Y18" s="106"/>
      <c r="Z18" s="106"/>
      <c r="AA18" s="106"/>
      <c r="AB18" s="106"/>
      <c r="AC18" s="106"/>
      <c r="AD18" s="106"/>
    </row>
    <row r="19" spans="1:30" ht="57" customHeight="1">
      <c r="A19" s="797" t="s">
        <v>301</v>
      </c>
      <c r="B19" s="798" t="s">
        <v>32</v>
      </c>
      <c r="C19" s="799">
        <f t="shared" si="0"/>
        <v>1</v>
      </c>
      <c r="D19" s="1613"/>
      <c r="E19" s="1614"/>
      <c r="F19" s="1614"/>
      <c r="G19" s="1615"/>
      <c r="H19" s="800"/>
      <c r="I19" s="800"/>
      <c r="J19" s="800"/>
      <c r="K19" s="784"/>
      <c r="L19" s="105"/>
      <c r="M19" s="105"/>
      <c r="N19" s="105"/>
      <c r="O19" s="105"/>
      <c r="P19" s="105"/>
      <c r="Q19" s="319"/>
      <c r="R19" s="106"/>
      <c r="S19" s="106"/>
      <c r="T19" s="106"/>
      <c r="U19" s="106"/>
      <c r="V19" s="106"/>
      <c r="W19" s="106"/>
      <c r="X19" s="106"/>
      <c r="Y19" s="106"/>
      <c r="Z19" s="106"/>
      <c r="AA19" s="106"/>
      <c r="AB19" s="106"/>
      <c r="AC19" s="106"/>
      <c r="AD19" s="106"/>
    </row>
    <row r="20" spans="1:30" ht="57" customHeight="1">
      <c r="A20" s="797" t="s">
        <v>302</v>
      </c>
      <c r="B20" s="798" t="s">
        <v>303</v>
      </c>
      <c r="C20" s="799">
        <f t="shared" si="0"/>
        <v>1</v>
      </c>
      <c r="D20" s="1613"/>
      <c r="E20" s="1614"/>
      <c r="F20" s="1614"/>
      <c r="G20" s="1615"/>
      <c r="H20" s="800"/>
      <c r="I20" s="800"/>
      <c r="J20" s="800"/>
      <c r="K20" s="784"/>
      <c r="L20" s="105"/>
      <c r="M20" s="105"/>
      <c r="N20" s="105"/>
      <c r="O20" s="105"/>
      <c r="P20" s="105"/>
      <c r="Q20" s="319"/>
      <c r="R20" s="106"/>
      <c r="S20" s="106"/>
      <c r="T20" s="106"/>
      <c r="U20" s="106"/>
      <c r="V20" s="106"/>
      <c r="W20" s="106"/>
      <c r="X20" s="106"/>
      <c r="Y20" s="106"/>
      <c r="Z20" s="106"/>
      <c r="AA20" s="106"/>
      <c r="AB20" s="106"/>
      <c r="AC20" s="106"/>
      <c r="AD20" s="106"/>
    </row>
    <row r="21" spans="1:30" ht="57" customHeight="1">
      <c r="A21" s="797" t="s">
        <v>304</v>
      </c>
      <c r="B21" s="798" t="s">
        <v>305</v>
      </c>
      <c r="C21" s="799">
        <f t="shared" si="0"/>
        <v>1</v>
      </c>
      <c r="D21" s="1599"/>
      <c r="E21" s="1616"/>
      <c r="F21" s="1616"/>
      <c r="G21" s="1600"/>
      <c r="H21" s="800"/>
      <c r="I21" s="800"/>
      <c r="J21" s="800"/>
      <c r="K21" s="784"/>
      <c r="L21" s="105"/>
      <c r="M21" s="105"/>
      <c r="N21" s="105"/>
      <c r="O21" s="105"/>
      <c r="P21" s="105"/>
      <c r="Q21" s="319"/>
      <c r="R21" s="106"/>
      <c r="S21" s="106"/>
      <c r="T21" s="106"/>
      <c r="U21" s="106"/>
      <c r="V21" s="106"/>
      <c r="W21" s="106"/>
      <c r="X21" s="106"/>
      <c r="Y21" s="106"/>
      <c r="Z21" s="106"/>
      <c r="AA21" s="106"/>
      <c r="AB21" s="106"/>
      <c r="AC21" s="106"/>
      <c r="AD21" s="106"/>
    </row>
    <row r="22" spans="1:30" ht="57" customHeight="1">
      <c r="A22" s="1747"/>
      <c r="B22" s="1570"/>
      <c r="C22" s="1570"/>
      <c r="D22" s="1570"/>
      <c r="E22" s="1570"/>
      <c r="F22" s="1570"/>
      <c r="G22" s="1573"/>
      <c r="H22" s="794"/>
      <c r="I22" s="794"/>
      <c r="J22" s="801"/>
      <c r="K22" s="784"/>
      <c r="L22" s="105"/>
      <c r="M22" s="105"/>
      <c r="N22" s="105"/>
      <c r="O22" s="105"/>
      <c r="P22" s="105"/>
      <c r="Q22" s="319"/>
      <c r="R22" s="106"/>
      <c r="S22" s="106"/>
      <c r="T22" s="106"/>
      <c r="U22" s="106"/>
      <c r="V22" s="106"/>
      <c r="W22" s="106"/>
      <c r="X22" s="106"/>
      <c r="Y22" s="106"/>
      <c r="Z22" s="106"/>
      <c r="AA22" s="106"/>
      <c r="AB22" s="106"/>
      <c r="AC22" s="106"/>
      <c r="AD22" s="106"/>
    </row>
    <row r="23" spans="1:30" ht="57" customHeight="1">
      <c r="A23" s="802"/>
      <c r="B23" s="1741" t="s">
        <v>306</v>
      </c>
      <c r="C23" s="1570"/>
      <c r="D23" s="1570"/>
      <c r="E23" s="1570"/>
      <c r="F23" s="1570"/>
      <c r="G23" s="1570"/>
      <c r="H23" s="1570"/>
      <c r="I23" s="1570"/>
      <c r="J23" s="1573"/>
      <c r="K23" s="784"/>
      <c r="L23" s="105"/>
      <c r="M23" s="105"/>
      <c r="N23" s="105"/>
      <c r="O23" s="105"/>
      <c r="P23" s="105"/>
      <c r="Q23" s="319"/>
      <c r="R23" s="106"/>
      <c r="S23" s="106"/>
      <c r="T23" s="106"/>
      <c r="U23" s="106"/>
      <c r="V23" s="106"/>
      <c r="W23" s="106"/>
      <c r="X23" s="106"/>
      <c r="Y23" s="106"/>
      <c r="Z23" s="106"/>
      <c r="AA23" s="106"/>
      <c r="AB23" s="106"/>
      <c r="AC23" s="106"/>
      <c r="AD23" s="106"/>
    </row>
    <row r="24" spans="1:30" ht="57" customHeight="1">
      <c r="A24" s="1537">
        <v>1</v>
      </c>
      <c r="B24" s="1740"/>
      <c r="C24" s="1570"/>
      <c r="D24" s="1570"/>
      <c r="E24" s="1570"/>
      <c r="F24" s="1570"/>
      <c r="G24" s="1570"/>
      <c r="H24" s="1570"/>
      <c r="I24" s="1570"/>
      <c r="J24" s="1573"/>
      <c r="K24" s="784"/>
      <c r="L24" s="105"/>
      <c r="M24" s="105"/>
      <c r="N24" s="105"/>
      <c r="O24" s="105"/>
      <c r="P24" s="105"/>
      <c r="Q24" s="319"/>
      <c r="R24" s="106"/>
      <c r="S24" s="106"/>
      <c r="T24" s="106"/>
      <c r="U24" s="106"/>
      <c r="V24" s="106"/>
      <c r="W24" s="106"/>
      <c r="X24" s="106"/>
      <c r="Y24" s="106"/>
      <c r="Z24" s="106"/>
      <c r="AA24" s="106"/>
      <c r="AB24" s="106"/>
      <c r="AC24" s="106"/>
      <c r="AD24" s="106"/>
    </row>
    <row r="25" spans="1:30" ht="57" customHeight="1">
      <c r="A25" s="1537">
        <v>2</v>
      </c>
      <c r="B25" s="1740"/>
      <c r="C25" s="1570"/>
      <c r="D25" s="1570"/>
      <c r="E25" s="1570"/>
      <c r="F25" s="1570"/>
      <c r="G25" s="1570"/>
      <c r="H25" s="1570"/>
      <c r="I25" s="1570"/>
      <c r="J25" s="1573"/>
      <c r="K25" s="784"/>
      <c r="L25" s="105"/>
      <c r="M25" s="105"/>
      <c r="N25" s="105"/>
      <c r="O25" s="105"/>
      <c r="P25" s="105"/>
      <c r="Q25" s="319"/>
      <c r="R25" s="106"/>
      <c r="S25" s="106"/>
      <c r="T25" s="106"/>
      <c r="U25" s="106"/>
      <c r="V25" s="106"/>
      <c r="W25" s="106"/>
      <c r="X25" s="106"/>
      <c r="Y25" s="106"/>
      <c r="Z25" s="106"/>
      <c r="AA25" s="106"/>
      <c r="AB25" s="106"/>
      <c r="AC25" s="106"/>
      <c r="AD25" s="106"/>
    </row>
    <row r="26" spans="1:30" ht="57" customHeight="1">
      <c r="A26" s="1537">
        <v>3</v>
      </c>
      <c r="B26" s="1740"/>
      <c r="C26" s="1570"/>
      <c r="D26" s="1570"/>
      <c r="E26" s="1570"/>
      <c r="F26" s="1570"/>
      <c r="G26" s="1570"/>
      <c r="H26" s="1570"/>
      <c r="I26" s="1570"/>
      <c r="J26" s="1573"/>
      <c r="K26" s="784"/>
      <c r="L26" s="105"/>
      <c r="M26" s="105"/>
      <c r="N26" s="105"/>
      <c r="O26" s="105"/>
      <c r="P26" s="105"/>
      <c r="Q26" s="319"/>
      <c r="R26" s="106"/>
      <c r="S26" s="106"/>
      <c r="T26" s="106"/>
      <c r="U26" s="106"/>
      <c r="V26" s="106"/>
      <c r="W26" s="106"/>
      <c r="X26" s="106"/>
      <c r="Y26" s="106"/>
      <c r="Z26" s="106"/>
      <c r="AA26" s="106"/>
      <c r="AB26" s="106"/>
      <c r="AC26" s="106"/>
      <c r="AD26" s="106"/>
    </row>
    <row r="27" spans="1:30" ht="57" customHeight="1">
      <c r="A27" s="1537">
        <v>4</v>
      </c>
      <c r="B27" s="1740"/>
      <c r="C27" s="1570"/>
      <c r="D27" s="1570"/>
      <c r="E27" s="1570"/>
      <c r="F27" s="1570"/>
      <c r="G27" s="1570"/>
      <c r="H27" s="1570"/>
      <c r="I27" s="1570"/>
      <c r="J27" s="1573"/>
      <c r="K27" s="784"/>
      <c r="L27" s="105"/>
      <c r="M27" s="105"/>
      <c r="N27" s="105"/>
      <c r="O27" s="105"/>
      <c r="P27" s="105"/>
      <c r="Q27" s="319"/>
      <c r="R27" s="106"/>
      <c r="S27" s="106"/>
      <c r="T27" s="106"/>
      <c r="U27" s="106"/>
      <c r="V27" s="106"/>
      <c r="W27" s="106"/>
      <c r="X27" s="106"/>
      <c r="Y27" s="106"/>
      <c r="Z27" s="106"/>
      <c r="AA27" s="106"/>
      <c r="AB27" s="106"/>
      <c r="AC27" s="106"/>
      <c r="AD27" s="106"/>
    </row>
    <row r="28" spans="1:30" ht="57" customHeight="1">
      <c r="A28" s="1537">
        <v>5</v>
      </c>
      <c r="B28" s="1740"/>
      <c r="C28" s="1570"/>
      <c r="D28" s="1570"/>
      <c r="E28" s="1570"/>
      <c r="F28" s="1570"/>
      <c r="G28" s="1570"/>
      <c r="H28" s="1570"/>
      <c r="I28" s="1570"/>
      <c r="J28" s="1573"/>
      <c r="K28" s="784"/>
      <c r="L28" s="105"/>
      <c r="M28" s="105"/>
      <c r="N28" s="105"/>
      <c r="O28" s="105"/>
      <c r="P28" s="105"/>
      <c r="Q28" s="319"/>
      <c r="R28" s="106"/>
      <c r="S28" s="106"/>
      <c r="T28" s="106"/>
      <c r="U28" s="106"/>
      <c r="V28" s="106"/>
      <c r="W28" s="106"/>
      <c r="X28" s="106"/>
      <c r="Y28" s="106"/>
      <c r="Z28" s="106"/>
      <c r="AA28" s="106"/>
      <c r="AB28" s="106"/>
      <c r="AC28" s="106"/>
      <c r="AD28" s="106"/>
    </row>
    <row r="29" spans="1:30" ht="57" customHeight="1">
      <c r="A29" s="1536"/>
      <c r="B29" s="1741" t="s">
        <v>307</v>
      </c>
      <c r="C29" s="1570"/>
      <c r="D29" s="1570"/>
      <c r="E29" s="1570"/>
      <c r="F29" s="1570"/>
      <c r="G29" s="1570"/>
      <c r="H29" s="1570"/>
      <c r="I29" s="1570"/>
      <c r="J29" s="1573"/>
      <c r="K29" s="784"/>
      <c r="L29" s="105"/>
      <c r="M29" s="105"/>
      <c r="N29" s="105"/>
      <c r="O29" s="105"/>
      <c r="P29" s="105"/>
      <c r="Q29" s="319"/>
      <c r="R29" s="106"/>
      <c r="S29" s="106"/>
      <c r="T29" s="106"/>
      <c r="U29" s="106"/>
      <c r="V29" s="106"/>
      <c r="W29" s="106"/>
      <c r="X29" s="106"/>
      <c r="Y29" s="106"/>
      <c r="Z29" s="106"/>
      <c r="AA29" s="106"/>
      <c r="AB29" s="106"/>
      <c r="AC29" s="106"/>
      <c r="AD29" s="106"/>
    </row>
    <row r="30" spans="1:30" ht="57" customHeight="1">
      <c r="A30" s="1537">
        <v>1</v>
      </c>
      <c r="B30" s="1740"/>
      <c r="C30" s="1570"/>
      <c r="D30" s="1570"/>
      <c r="E30" s="1570"/>
      <c r="F30" s="1570"/>
      <c r="G30" s="1570"/>
      <c r="H30" s="1570"/>
      <c r="I30" s="1570"/>
      <c r="J30" s="1573"/>
      <c r="K30" s="784"/>
      <c r="L30" s="105"/>
      <c r="M30" s="105"/>
      <c r="N30" s="105"/>
      <c r="O30" s="105"/>
      <c r="P30" s="105"/>
      <c r="Q30" s="319"/>
      <c r="R30" s="106"/>
      <c r="S30" s="106"/>
      <c r="T30" s="106"/>
      <c r="U30" s="106"/>
      <c r="V30" s="106"/>
      <c r="W30" s="106"/>
      <c r="X30" s="106"/>
      <c r="Y30" s="106"/>
      <c r="Z30" s="106"/>
      <c r="AA30" s="106"/>
      <c r="AB30" s="106"/>
      <c r="AC30" s="106"/>
      <c r="AD30" s="106"/>
    </row>
    <row r="31" spans="1:30" ht="57" customHeight="1">
      <c r="A31" s="1537">
        <v>2</v>
      </c>
      <c r="B31" s="1740"/>
      <c r="C31" s="1570"/>
      <c r="D31" s="1570"/>
      <c r="E31" s="1570"/>
      <c r="F31" s="1570"/>
      <c r="G31" s="1570"/>
      <c r="H31" s="1570"/>
      <c r="I31" s="1570"/>
      <c r="J31" s="1573"/>
      <c r="K31" s="784"/>
      <c r="L31" s="105"/>
      <c r="M31" s="105"/>
      <c r="N31" s="105"/>
      <c r="O31" s="105"/>
      <c r="P31" s="105"/>
      <c r="Q31" s="319"/>
      <c r="R31" s="106"/>
      <c r="S31" s="106"/>
      <c r="T31" s="106"/>
      <c r="U31" s="106"/>
      <c r="V31" s="106"/>
      <c r="W31" s="106"/>
      <c r="X31" s="106"/>
      <c r="Y31" s="106"/>
      <c r="Z31" s="106"/>
      <c r="AA31" s="106"/>
      <c r="AB31" s="106"/>
      <c r="AC31" s="106"/>
      <c r="AD31" s="106"/>
    </row>
    <row r="32" spans="1:30" ht="57" customHeight="1">
      <c r="A32" s="1537">
        <v>3</v>
      </c>
      <c r="B32" s="1740"/>
      <c r="C32" s="1570"/>
      <c r="D32" s="1570"/>
      <c r="E32" s="1570"/>
      <c r="F32" s="1570"/>
      <c r="G32" s="1570"/>
      <c r="H32" s="1570"/>
      <c r="I32" s="1570"/>
      <c r="J32" s="1573"/>
      <c r="K32" s="784"/>
      <c r="L32" s="105"/>
      <c r="M32" s="105"/>
      <c r="N32" s="105"/>
      <c r="O32" s="105"/>
      <c r="P32" s="105"/>
      <c r="Q32" s="319"/>
      <c r="R32" s="106"/>
      <c r="S32" s="106"/>
      <c r="T32" s="106"/>
      <c r="U32" s="106"/>
      <c r="V32" s="106"/>
      <c r="W32" s="106"/>
      <c r="X32" s="106"/>
      <c r="Y32" s="106"/>
      <c r="Z32" s="106"/>
      <c r="AA32" s="106"/>
      <c r="AB32" s="106"/>
      <c r="AC32" s="106"/>
      <c r="AD32" s="106"/>
    </row>
    <row r="33" spans="1:30" ht="57" customHeight="1">
      <c r="A33" s="1537">
        <v>4</v>
      </c>
      <c r="B33" s="1740"/>
      <c r="C33" s="1570"/>
      <c r="D33" s="1570"/>
      <c r="E33" s="1570"/>
      <c r="F33" s="1570"/>
      <c r="G33" s="1570"/>
      <c r="H33" s="1570"/>
      <c r="I33" s="1570"/>
      <c r="J33" s="1573"/>
      <c r="K33" s="784"/>
      <c r="L33" s="105"/>
      <c r="M33" s="105"/>
      <c r="N33" s="105"/>
      <c r="O33" s="105"/>
      <c r="P33" s="105"/>
      <c r="Q33" s="319"/>
      <c r="R33" s="106"/>
      <c r="S33" s="106"/>
      <c r="T33" s="106"/>
      <c r="U33" s="106"/>
      <c r="V33" s="106"/>
      <c r="W33" s="106"/>
      <c r="X33" s="106"/>
      <c r="Y33" s="106"/>
      <c r="Z33" s="106"/>
      <c r="AA33" s="106"/>
      <c r="AB33" s="106"/>
      <c r="AC33" s="106"/>
      <c r="AD33" s="106"/>
    </row>
    <row r="34" spans="1:30" ht="57" customHeight="1">
      <c r="A34" s="1537">
        <v>5</v>
      </c>
      <c r="B34" s="1740"/>
      <c r="C34" s="1570"/>
      <c r="D34" s="1570"/>
      <c r="E34" s="1570"/>
      <c r="F34" s="1570"/>
      <c r="G34" s="1570"/>
      <c r="H34" s="1570"/>
      <c r="I34" s="1570"/>
      <c r="J34" s="1573"/>
      <c r="K34" s="784"/>
      <c r="L34" s="105"/>
      <c r="M34" s="105"/>
      <c r="N34" s="105"/>
      <c r="O34" s="105"/>
      <c r="P34" s="105"/>
      <c r="Q34" s="319"/>
      <c r="R34" s="106"/>
      <c r="S34" s="106"/>
      <c r="T34" s="106"/>
      <c r="U34" s="106"/>
      <c r="V34" s="106"/>
      <c r="W34" s="106"/>
      <c r="X34" s="106"/>
      <c r="Y34" s="106"/>
      <c r="Z34" s="106"/>
      <c r="AA34" s="106"/>
      <c r="AB34" s="106"/>
      <c r="AC34" s="106"/>
      <c r="AD34" s="106"/>
    </row>
    <row r="35" spans="1:30" ht="57" customHeight="1">
      <c r="A35" s="1536"/>
      <c r="B35" s="1741" t="s">
        <v>308</v>
      </c>
      <c r="C35" s="1570"/>
      <c r="D35" s="1570"/>
      <c r="E35" s="1570"/>
      <c r="F35" s="1570"/>
      <c r="G35" s="1570"/>
      <c r="H35" s="1570"/>
      <c r="I35" s="1570"/>
      <c r="J35" s="1573"/>
      <c r="K35" s="784"/>
      <c r="L35" s="105"/>
      <c r="M35" s="105"/>
      <c r="N35" s="105"/>
      <c r="O35" s="105"/>
      <c r="P35" s="105"/>
      <c r="Q35" s="319"/>
      <c r="R35" s="106"/>
      <c r="S35" s="106"/>
      <c r="T35" s="106"/>
      <c r="U35" s="106"/>
      <c r="V35" s="106"/>
      <c r="W35" s="106"/>
      <c r="X35" s="106"/>
      <c r="Y35" s="106"/>
      <c r="Z35" s="106"/>
      <c r="AA35" s="106"/>
      <c r="AB35" s="106"/>
      <c r="AC35" s="106"/>
      <c r="AD35" s="106"/>
    </row>
    <row r="36" spans="1:30" ht="57" customHeight="1">
      <c r="A36" s="1537">
        <v>1</v>
      </c>
      <c r="B36" s="1740"/>
      <c r="C36" s="1570"/>
      <c r="D36" s="1570"/>
      <c r="E36" s="1570"/>
      <c r="F36" s="1570"/>
      <c r="G36" s="1570"/>
      <c r="H36" s="1570"/>
      <c r="I36" s="1570"/>
      <c r="J36" s="1573"/>
      <c r="K36" s="784"/>
      <c r="L36" s="105"/>
      <c r="M36" s="105"/>
      <c r="N36" s="105"/>
      <c r="O36" s="105"/>
      <c r="P36" s="105"/>
      <c r="Q36" s="319"/>
      <c r="R36" s="106"/>
      <c r="S36" s="106"/>
      <c r="T36" s="106"/>
      <c r="U36" s="106"/>
      <c r="V36" s="106"/>
      <c r="W36" s="106"/>
      <c r="X36" s="106"/>
      <c r="Y36" s="106"/>
      <c r="Z36" s="106"/>
      <c r="AA36" s="106"/>
      <c r="AB36" s="106"/>
      <c r="AC36" s="106"/>
      <c r="AD36" s="106"/>
    </row>
    <row r="37" spans="1:30" ht="57" customHeight="1">
      <c r="A37" s="1537">
        <v>2</v>
      </c>
      <c r="B37" s="1740"/>
      <c r="C37" s="1570"/>
      <c r="D37" s="1570"/>
      <c r="E37" s="1570"/>
      <c r="F37" s="1570"/>
      <c r="G37" s="1570"/>
      <c r="H37" s="1570"/>
      <c r="I37" s="1570"/>
      <c r="J37" s="1573"/>
      <c r="K37" s="784"/>
      <c r="L37" s="105"/>
      <c r="M37" s="105"/>
      <c r="N37" s="105"/>
      <c r="O37" s="105"/>
      <c r="P37" s="105"/>
      <c r="Q37" s="319"/>
      <c r="R37" s="106"/>
      <c r="S37" s="106"/>
      <c r="T37" s="106"/>
      <c r="U37" s="106"/>
      <c r="V37" s="106"/>
      <c r="W37" s="106"/>
      <c r="X37" s="106"/>
      <c r="Y37" s="106"/>
      <c r="Z37" s="106"/>
      <c r="AA37" s="106"/>
      <c r="AB37" s="106"/>
      <c r="AC37" s="106"/>
      <c r="AD37" s="106"/>
    </row>
    <row r="38" spans="1:30" ht="57" customHeight="1">
      <c r="A38" s="1537">
        <v>3</v>
      </c>
      <c r="B38" s="1740"/>
      <c r="C38" s="1570"/>
      <c r="D38" s="1570"/>
      <c r="E38" s="1570"/>
      <c r="F38" s="1570"/>
      <c r="G38" s="1570"/>
      <c r="H38" s="1570"/>
      <c r="I38" s="1570"/>
      <c r="J38" s="1573"/>
      <c r="K38" s="784"/>
      <c r="L38" s="105"/>
      <c r="M38" s="105"/>
      <c r="N38" s="105"/>
      <c r="O38" s="105"/>
      <c r="P38" s="105"/>
      <c r="Q38" s="319"/>
      <c r="R38" s="106"/>
      <c r="S38" s="106"/>
      <c r="T38" s="106"/>
      <c r="U38" s="106"/>
      <c r="V38" s="106"/>
      <c r="W38" s="106"/>
      <c r="X38" s="106"/>
      <c r="Y38" s="106"/>
      <c r="Z38" s="106"/>
      <c r="AA38" s="106"/>
      <c r="AB38" s="106"/>
      <c r="AC38" s="106"/>
      <c r="AD38" s="106"/>
    </row>
    <row r="39" spans="1:30" ht="57" customHeight="1">
      <c r="A39" s="1537">
        <v>4</v>
      </c>
      <c r="B39" s="1740"/>
      <c r="C39" s="1570"/>
      <c r="D39" s="1570"/>
      <c r="E39" s="1570"/>
      <c r="F39" s="1570"/>
      <c r="G39" s="1570"/>
      <c r="H39" s="1570"/>
      <c r="I39" s="1570"/>
      <c r="J39" s="1573"/>
      <c r="K39" s="784"/>
      <c r="L39" s="105"/>
      <c r="M39" s="105"/>
      <c r="N39" s="105"/>
      <c r="O39" s="105"/>
      <c r="P39" s="105"/>
      <c r="Q39" s="319"/>
      <c r="R39" s="106"/>
      <c r="S39" s="106"/>
      <c r="T39" s="106"/>
      <c r="U39" s="106"/>
      <c r="V39" s="106"/>
      <c r="W39" s="106"/>
      <c r="X39" s="106"/>
      <c r="Y39" s="106"/>
      <c r="Z39" s="106"/>
      <c r="AA39" s="106"/>
      <c r="AB39" s="106"/>
      <c r="AC39" s="106"/>
      <c r="AD39" s="106"/>
    </row>
    <row r="40" spans="1:30" ht="57" customHeight="1">
      <c r="A40" s="1537">
        <v>5</v>
      </c>
      <c r="B40" s="1740"/>
      <c r="C40" s="1570"/>
      <c r="D40" s="1570"/>
      <c r="E40" s="1570"/>
      <c r="F40" s="1570"/>
      <c r="G40" s="1570"/>
      <c r="H40" s="1570"/>
      <c r="I40" s="1570"/>
      <c r="J40" s="1573"/>
      <c r="K40" s="784"/>
      <c r="L40" s="105"/>
      <c r="M40" s="105"/>
      <c r="N40" s="105"/>
      <c r="O40" s="105"/>
      <c r="P40" s="105"/>
      <c r="Q40" s="319"/>
      <c r="R40" s="106"/>
      <c r="S40" s="106"/>
      <c r="T40" s="106"/>
      <c r="U40" s="106"/>
      <c r="V40" s="106"/>
      <c r="W40" s="106"/>
      <c r="X40" s="106"/>
      <c r="Y40" s="106"/>
      <c r="Z40" s="106"/>
      <c r="AA40" s="106"/>
      <c r="AB40" s="106"/>
      <c r="AC40" s="106"/>
      <c r="AD40" s="106"/>
    </row>
    <row r="41" spans="1:30" ht="57" customHeight="1">
      <c r="A41" s="802"/>
      <c r="B41" s="803" t="s">
        <v>309</v>
      </c>
      <c r="C41" s="803"/>
      <c r="D41" s="804"/>
      <c r="E41" s="804"/>
      <c r="F41" s="803"/>
      <c r="G41" s="805"/>
      <c r="H41" s="1742"/>
      <c r="I41" s="1570"/>
      <c r="J41" s="1573"/>
      <c r="K41" s="784"/>
      <c r="L41" s="105"/>
      <c r="M41" s="105"/>
      <c r="N41" s="105"/>
      <c r="O41" s="105"/>
      <c r="P41" s="105"/>
      <c r="Q41" s="319"/>
      <c r="R41" s="106"/>
      <c r="S41" s="106"/>
      <c r="T41" s="106"/>
      <c r="U41" s="106"/>
      <c r="V41" s="106"/>
      <c r="W41" s="106"/>
      <c r="X41" s="106"/>
      <c r="Y41" s="106"/>
      <c r="Z41" s="106"/>
      <c r="AA41" s="106"/>
      <c r="AB41" s="106"/>
      <c r="AC41" s="106"/>
      <c r="AD41" s="106"/>
    </row>
    <row r="42" spans="1:30" ht="57" customHeight="1">
      <c r="A42" s="802"/>
      <c r="B42" s="1741" t="s">
        <v>310</v>
      </c>
      <c r="C42" s="1570"/>
      <c r="D42" s="1570"/>
      <c r="E42" s="1570"/>
      <c r="F42" s="1570"/>
      <c r="G42" s="1570"/>
      <c r="H42" s="1570"/>
      <c r="I42" s="1570"/>
      <c r="J42" s="1573"/>
      <c r="K42" s="784"/>
      <c r="L42" s="105"/>
      <c r="M42" s="105"/>
      <c r="N42" s="105"/>
      <c r="O42" s="105"/>
      <c r="P42" s="105"/>
      <c r="Q42" s="319"/>
      <c r="R42" s="106"/>
      <c r="S42" s="106"/>
      <c r="T42" s="106"/>
      <c r="U42" s="106"/>
      <c r="V42" s="106"/>
      <c r="W42" s="106"/>
      <c r="X42" s="106"/>
      <c r="Y42" s="106"/>
      <c r="Z42" s="106"/>
      <c r="AA42" s="106"/>
      <c r="AB42" s="106"/>
      <c r="AC42" s="106"/>
      <c r="AD42" s="106"/>
    </row>
    <row r="43" spans="1:30" ht="57" customHeight="1">
      <c r="A43" s="1739"/>
      <c r="B43" s="1612"/>
      <c r="C43" s="1612"/>
      <c r="D43" s="1612"/>
      <c r="E43" s="1612"/>
      <c r="F43" s="1612"/>
      <c r="G43" s="1598"/>
      <c r="H43" s="806"/>
      <c r="I43" s="806"/>
      <c r="J43" s="807"/>
      <c r="K43" s="784"/>
      <c r="L43" s="105"/>
      <c r="M43" s="105"/>
      <c r="N43" s="105"/>
      <c r="O43" s="105"/>
      <c r="P43" s="105"/>
      <c r="Q43" s="319"/>
      <c r="R43" s="106"/>
      <c r="S43" s="106"/>
      <c r="T43" s="106"/>
      <c r="U43" s="106"/>
      <c r="V43" s="106"/>
      <c r="W43" s="106"/>
      <c r="X43" s="106"/>
      <c r="Y43" s="106"/>
      <c r="Z43" s="106"/>
      <c r="AA43" s="106"/>
      <c r="AB43" s="106"/>
      <c r="AC43" s="106"/>
      <c r="AD43" s="106"/>
    </row>
    <row r="44" spans="1:30" ht="57" customHeight="1">
      <c r="A44" s="1613"/>
      <c r="B44" s="1614"/>
      <c r="C44" s="1614"/>
      <c r="D44" s="1614"/>
      <c r="E44" s="1614"/>
      <c r="F44" s="1614"/>
      <c r="G44" s="1615"/>
      <c r="H44" s="806"/>
      <c r="I44" s="806"/>
      <c r="J44" s="807"/>
      <c r="K44" s="784"/>
      <c r="L44" s="105"/>
      <c r="M44" s="105"/>
      <c r="N44" s="105"/>
      <c r="O44" s="105"/>
      <c r="P44" s="105"/>
      <c r="Q44" s="319"/>
      <c r="R44" s="106"/>
      <c r="S44" s="106"/>
      <c r="T44" s="106"/>
      <c r="U44" s="106"/>
      <c r="V44" s="106"/>
      <c r="W44" s="106"/>
      <c r="X44" s="106"/>
      <c r="Y44" s="106"/>
      <c r="Z44" s="106"/>
      <c r="AA44" s="106"/>
      <c r="AB44" s="106"/>
      <c r="AC44" s="106"/>
      <c r="AD44" s="106"/>
    </row>
    <row r="45" spans="1:30" ht="57" customHeight="1">
      <c r="A45" s="1599"/>
      <c r="B45" s="1616"/>
      <c r="C45" s="1616"/>
      <c r="D45" s="1616"/>
      <c r="E45" s="1616"/>
      <c r="F45" s="1616"/>
      <c r="G45" s="1600"/>
      <c r="H45" s="806"/>
      <c r="I45" s="806"/>
      <c r="J45" s="807"/>
      <c r="K45" s="784"/>
      <c r="L45" s="105"/>
      <c r="M45" s="105"/>
      <c r="N45" s="105"/>
      <c r="O45" s="105"/>
      <c r="P45" s="105"/>
      <c r="Q45" s="319"/>
      <c r="R45" s="106"/>
      <c r="S45" s="106"/>
      <c r="T45" s="106"/>
      <c r="U45" s="106"/>
      <c r="V45" s="106"/>
      <c r="W45" s="106"/>
      <c r="X45" s="106"/>
      <c r="Y45" s="106"/>
      <c r="Z45" s="106"/>
      <c r="AA45" s="106"/>
      <c r="AB45" s="106"/>
      <c r="AC45" s="106"/>
      <c r="AD45" s="106"/>
    </row>
    <row r="46" spans="1:30" ht="33" customHeight="1">
      <c r="A46" s="808" t="s">
        <v>311</v>
      </c>
      <c r="B46" s="809" t="s">
        <v>312</v>
      </c>
      <c r="C46" s="810" t="s">
        <v>1811</v>
      </c>
      <c r="D46" s="811" t="s">
        <v>4081</v>
      </c>
      <c r="E46" s="811" t="s">
        <v>4082</v>
      </c>
      <c r="F46" s="810" t="s">
        <v>3188</v>
      </c>
      <c r="G46" s="810" t="s">
        <v>3189</v>
      </c>
      <c r="H46" s="812"/>
      <c r="I46" s="319" t="s">
        <v>318</v>
      </c>
      <c r="J46" s="319" t="s">
        <v>2588</v>
      </c>
      <c r="K46" s="105"/>
      <c r="L46" s="105"/>
      <c r="M46" s="105"/>
      <c r="N46" s="105"/>
      <c r="O46" s="105"/>
      <c r="P46" s="105"/>
      <c r="Q46" s="319"/>
      <c r="R46" s="106"/>
      <c r="S46" s="106"/>
      <c r="T46" s="106"/>
      <c r="U46" s="106"/>
      <c r="V46" s="106"/>
      <c r="W46" s="106"/>
      <c r="X46" s="106"/>
      <c r="Y46" s="106"/>
      <c r="Z46" s="106"/>
      <c r="AA46" s="106"/>
      <c r="AB46" s="106"/>
      <c r="AC46" s="106"/>
      <c r="AD46" s="106"/>
    </row>
    <row r="47" spans="1:30" ht="26.25" customHeight="1">
      <c r="A47" s="813"/>
      <c r="B47" s="1716" t="s">
        <v>320</v>
      </c>
      <c r="C47" s="1570"/>
      <c r="D47" s="1570"/>
      <c r="E47" s="1570"/>
      <c r="F47" s="1570"/>
      <c r="G47" s="1571"/>
      <c r="H47" s="814"/>
      <c r="I47" s="319">
        <f t="shared" ref="I47:J47" si="1">I48+I70+I81+I86+I102+I111</f>
        <v>50</v>
      </c>
      <c r="J47" s="319">
        <f t="shared" si="1"/>
        <v>50</v>
      </c>
      <c r="K47" s="105"/>
      <c r="L47" s="105"/>
      <c r="M47" s="105"/>
      <c r="N47" s="105"/>
      <c r="O47" s="105"/>
      <c r="P47" s="105"/>
      <c r="Q47" s="319"/>
      <c r="R47" s="106"/>
      <c r="S47" s="106"/>
      <c r="T47" s="106"/>
      <c r="U47" s="106"/>
      <c r="V47" s="106"/>
      <c r="W47" s="106"/>
      <c r="X47" s="106"/>
      <c r="Y47" s="106"/>
      <c r="Z47" s="106"/>
      <c r="AA47" s="106"/>
      <c r="AB47" s="106"/>
      <c r="AC47" s="106"/>
      <c r="AD47" s="106"/>
    </row>
    <row r="48" spans="1:30" ht="39.75" customHeight="1">
      <c r="A48" s="815" t="s">
        <v>209</v>
      </c>
      <c r="B48" s="1606" t="s">
        <v>210</v>
      </c>
      <c r="C48" s="1570"/>
      <c r="D48" s="1570"/>
      <c r="E48" s="1570"/>
      <c r="F48" s="1570"/>
      <c r="G48" s="1573"/>
      <c r="H48" s="816"/>
      <c r="I48" s="319">
        <f>SUM(D49:D68)</f>
        <v>12</v>
      </c>
      <c r="J48" s="319">
        <f>COUNT(D49:D68)*2</f>
        <v>12</v>
      </c>
      <c r="K48" s="105"/>
      <c r="L48" s="105"/>
      <c r="M48" s="105"/>
      <c r="N48" s="105"/>
      <c r="O48" s="105"/>
      <c r="P48" s="105"/>
      <c r="Q48" s="319"/>
      <c r="R48" s="106"/>
      <c r="S48" s="106"/>
      <c r="T48" s="106"/>
      <c r="U48" s="106"/>
      <c r="V48" s="106"/>
      <c r="W48" s="106"/>
      <c r="X48" s="106"/>
      <c r="Y48" s="106"/>
      <c r="Z48" s="106"/>
      <c r="AA48" s="106"/>
      <c r="AB48" s="106"/>
      <c r="AC48" s="106"/>
      <c r="AD48" s="106"/>
    </row>
    <row r="49" spans="1:30" ht="31.5" hidden="1" customHeight="1">
      <c r="A49" s="310" t="s">
        <v>1813</v>
      </c>
      <c r="B49" s="122" t="s">
        <v>322</v>
      </c>
      <c r="C49" s="141"/>
      <c r="D49" s="141"/>
      <c r="E49" s="141"/>
      <c r="F49" s="141"/>
      <c r="G49" s="127"/>
      <c r="H49" s="105"/>
      <c r="I49" s="105"/>
      <c r="J49" s="105"/>
      <c r="K49" s="105"/>
      <c r="L49" s="105"/>
      <c r="M49" s="105"/>
      <c r="N49" s="105"/>
      <c r="O49" s="105"/>
      <c r="P49" s="105"/>
      <c r="Q49" s="106"/>
      <c r="R49" s="106"/>
      <c r="S49" s="106"/>
      <c r="T49" s="106"/>
      <c r="U49" s="106"/>
      <c r="V49" s="106"/>
      <c r="W49" s="106"/>
      <c r="X49" s="106"/>
      <c r="Y49" s="106"/>
      <c r="Z49" s="106"/>
      <c r="AA49" s="106"/>
      <c r="AB49" s="106"/>
      <c r="AC49" s="106"/>
      <c r="AD49" s="106"/>
    </row>
    <row r="50" spans="1:30" ht="31.5" hidden="1" customHeight="1">
      <c r="A50" s="310" t="s">
        <v>1816</v>
      </c>
      <c r="B50" s="122" t="s">
        <v>327</v>
      </c>
      <c r="C50" s="141"/>
      <c r="D50" s="141"/>
      <c r="E50" s="141"/>
      <c r="F50" s="141"/>
      <c r="G50" s="127"/>
      <c r="H50" s="105"/>
      <c r="I50" s="105"/>
      <c r="J50" s="105"/>
      <c r="K50" s="105"/>
      <c r="L50" s="105"/>
      <c r="M50" s="105"/>
      <c r="N50" s="105"/>
      <c r="O50" s="105"/>
      <c r="P50" s="105"/>
      <c r="Q50" s="106"/>
      <c r="R50" s="106"/>
      <c r="S50" s="106"/>
      <c r="T50" s="106"/>
      <c r="U50" s="106"/>
      <c r="V50" s="106"/>
      <c r="W50" s="106"/>
      <c r="X50" s="106"/>
      <c r="Y50" s="106"/>
      <c r="Z50" s="106"/>
      <c r="AA50" s="106"/>
      <c r="AB50" s="106"/>
      <c r="AC50" s="106"/>
      <c r="AD50" s="106"/>
    </row>
    <row r="51" spans="1:30" ht="31.5" hidden="1" customHeight="1">
      <c r="A51" s="310" t="s">
        <v>1819</v>
      </c>
      <c r="B51" s="122" t="s">
        <v>331</v>
      </c>
      <c r="C51" s="141"/>
      <c r="D51" s="141"/>
      <c r="E51" s="141"/>
      <c r="F51" s="141"/>
      <c r="G51" s="127"/>
      <c r="H51" s="105"/>
      <c r="I51" s="105"/>
      <c r="J51" s="105"/>
      <c r="K51" s="105"/>
      <c r="L51" s="105"/>
      <c r="M51" s="105"/>
      <c r="N51" s="105"/>
      <c r="O51" s="105"/>
      <c r="P51" s="105"/>
      <c r="Q51" s="106"/>
      <c r="R51" s="106"/>
      <c r="S51" s="106"/>
      <c r="T51" s="106"/>
      <c r="U51" s="106"/>
      <c r="V51" s="106"/>
      <c r="W51" s="106"/>
      <c r="X51" s="106"/>
      <c r="Y51" s="106"/>
      <c r="Z51" s="106"/>
      <c r="AA51" s="106"/>
      <c r="AB51" s="106"/>
      <c r="AC51" s="106"/>
      <c r="AD51" s="106"/>
    </row>
    <row r="52" spans="1:30" ht="135.75" customHeight="1">
      <c r="A52" s="695" t="s">
        <v>1827</v>
      </c>
      <c r="B52" s="122" t="s">
        <v>1828</v>
      </c>
      <c r="C52" s="150" t="s">
        <v>4083</v>
      </c>
      <c r="D52" s="696">
        <v>2</v>
      </c>
      <c r="E52" s="696" t="s">
        <v>387</v>
      </c>
      <c r="F52" s="492" t="s">
        <v>4084</v>
      </c>
      <c r="G52" s="127"/>
      <c r="H52" s="319"/>
      <c r="I52" s="319"/>
      <c r="J52" s="319"/>
      <c r="K52" s="105"/>
      <c r="L52" s="105"/>
      <c r="M52" s="105"/>
      <c r="N52" s="105"/>
      <c r="O52" s="105"/>
      <c r="P52" s="105"/>
      <c r="Q52" s="319"/>
      <c r="R52" s="106"/>
      <c r="S52" s="106"/>
      <c r="T52" s="106"/>
      <c r="U52" s="106"/>
      <c r="V52" s="106"/>
      <c r="W52" s="106"/>
      <c r="X52" s="106"/>
      <c r="Y52" s="106"/>
      <c r="Z52" s="106"/>
      <c r="AA52" s="106"/>
      <c r="AB52" s="106"/>
      <c r="AC52" s="106"/>
      <c r="AD52" s="106"/>
    </row>
    <row r="53" spans="1:30" ht="112">
      <c r="A53" s="695"/>
      <c r="B53" s="122"/>
      <c r="C53" s="150" t="s">
        <v>4085</v>
      </c>
      <c r="D53" s="696">
        <v>2</v>
      </c>
      <c r="E53" s="696" t="s">
        <v>387</v>
      </c>
      <c r="F53" s="150" t="s">
        <v>4086</v>
      </c>
      <c r="G53" s="127"/>
      <c r="H53" s="319"/>
      <c r="I53" s="319"/>
      <c r="J53" s="319"/>
      <c r="K53" s="105"/>
      <c r="L53" s="105"/>
      <c r="M53" s="105"/>
      <c r="N53" s="105"/>
      <c r="O53" s="105"/>
      <c r="P53" s="105"/>
      <c r="Q53" s="319"/>
      <c r="R53" s="106"/>
      <c r="S53" s="106"/>
      <c r="T53" s="106"/>
      <c r="U53" s="106"/>
      <c r="V53" s="106"/>
      <c r="W53" s="106"/>
      <c r="X53" s="106"/>
      <c r="Y53" s="106"/>
      <c r="Z53" s="106"/>
      <c r="AA53" s="106"/>
      <c r="AB53" s="106"/>
      <c r="AC53" s="106"/>
      <c r="AD53" s="106"/>
    </row>
    <row r="54" spans="1:30" ht="32">
      <c r="A54" s="695"/>
      <c r="B54" s="122"/>
      <c r="C54" s="150" t="s">
        <v>4087</v>
      </c>
      <c r="D54" s="696">
        <v>2</v>
      </c>
      <c r="E54" s="696" t="s">
        <v>387</v>
      </c>
      <c r="F54" s="151" t="s">
        <v>4088</v>
      </c>
      <c r="G54" s="127"/>
      <c r="H54" s="319"/>
      <c r="I54" s="319"/>
      <c r="J54" s="319"/>
      <c r="K54" s="105"/>
      <c r="L54" s="105"/>
      <c r="M54" s="105"/>
      <c r="N54" s="105"/>
      <c r="O54" s="105"/>
      <c r="P54" s="105"/>
      <c r="Q54" s="319"/>
      <c r="R54" s="106"/>
      <c r="S54" s="106"/>
      <c r="T54" s="106"/>
      <c r="U54" s="106"/>
      <c r="V54" s="106"/>
      <c r="W54" s="106"/>
      <c r="X54" s="106"/>
      <c r="Y54" s="106"/>
      <c r="Z54" s="106"/>
      <c r="AA54" s="106"/>
      <c r="AB54" s="106"/>
      <c r="AC54" s="106"/>
      <c r="AD54" s="106"/>
    </row>
    <row r="55" spans="1:30" ht="31.5" hidden="1" customHeight="1">
      <c r="A55" s="310" t="s">
        <v>1833</v>
      </c>
      <c r="B55" s="122" t="s">
        <v>337</v>
      </c>
      <c r="C55" s="141"/>
      <c r="D55" s="141"/>
      <c r="E55" s="141"/>
      <c r="F55" s="141"/>
      <c r="G55" s="127"/>
      <c r="H55" s="105"/>
      <c r="I55" s="105"/>
      <c r="J55" s="105"/>
      <c r="K55" s="105"/>
      <c r="L55" s="105"/>
      <c r="M55" s="105"/>
      <c r="N55" s="105"/>
      <c r="O55" s="105"/>
      <c r="P55" s="105"/>
      <c r="Q55" s="106"/>
      <c r="R55" s="106"/>
      <c r="S55" s="106"/>
      <c r="T55" s="106"/>
      <c r="U55" s="106"/>
      <c r="V55" s="106"/>
      <c r="W55" s="106"/>
      <c r="X55" s="106"/>
      <c r="Y55" s="106"/>
      <c r="Z55" s="106"/>
      <c r="AA55" s="106"/>
      <c r="AB55" s="106"/>
      <c r="AC55" s="106"/>
      <c r="AD55" s="106"/>
    </row>
    <row r="56" spans="1:30" ht="15.75" hidden="1" customHeight="1">
      <c r="A56" s="310" t="s">
        <v>1836</v>
      </c>
      <c r="B56" s="122" t="s">
        <v>341</v>
      </c>
      <c r="C56" s="141"/>
      <c r="D56" s="141"/>
      <c r="E56" s="141"/>
      <c r="F56" s="141"/>
      <c r="G56" s="127"/>
      <c r="H56" s="105"/>
      <c r="I56" s="105"/>
      <c r="J56" s="105"/>
      <c r="K56" s="105"/>
      <c r="L56" s="105"/>
      <c r="M56" s="105"/>
      <c r="N56" s="105"/>
      <c r="O56" s="105"/>
      <c r="P56" s="105"/>
      <c r="Q56" s="106"/>
      <c r="R56" s="106"/>
      <c r="S56" s="106"/>
      <c r="T56" s="106"/>
      <c r="U56" s="106"/>
      <c r="V56" s="106"/>
      <c r="W56" s="106"/>
      <c r="X56" s="106"/>
      <c r="Y56" s="106"/>
      <c r="Z56" s="106"/>
      <c r="AA56" s="106"/>
      <c r="AB56" s="106"/>
      <c r="AC56" s="106"/>
      <c r="AD56" s="106"/>
    </row>
    <row r="57" spans="1:30" ht="31.5" hidden="1" customHeight="1">
      <c r="A57" s="310" t="s">
        <v>1839</v>
      </c>
      <c r="B57" s="122" t="s">
        <v>345</v>
      </c>
      <c r="C57" s="141"/>
      <c r="D57" s="141"/>
      <c r="E57" s="141"/>
      <c r="F57" s="141"/>
      <c r="G57" s="127"/>
      <c r="H57" s="105"/>
      <c r="I57" s="105"/>
      <c r="J57" s="105"/>
      <c r="K57" s="105"/>
      <c r="L57" s="105"/>
      <c r="M57" s="105"/>
      <c r="N57" s="105"/>
      <c r="O57" s="105"/>
      <c r="P57" s="105"/>
      <c r="Q57" s="106"/>
      <c r="R57" s="106"/>
      <c r="S57" s="106"/>
      <c r="T57" s="106"/>
      <c r="U57" s="106"/>
      <c r="V57" s="106"/>
      <c r="W57" s="106"/>
      <c r="X57" s="106"/>
      <c r="Y57" s="106"/>
      <c r="Z57" s="106"/>
      <c r="AA57" s="106"/>
      <c r="AB57" s="106"/>
      <c r="AC57" s="106"/>
      <c r="AD57" s="106"/>
    </row>
    <row r="58" spans="1:30" ht="31.5" hidden="1" customHeight="1">
      <c r="A58" s="310" t="s">
        <v>348</v>
      </c>
      <c r="B58" s="122" t="s">
        <v>349</v>
      </c>
      <c r="C58" s="141"/>
      <c r="D58" s="141"/>
      <c r="E58" s="141"/>
      <c r="F58" s="141"/>
      <c r="G58" s="127"/>
      <c r="H58" s="105"/>
      <c r="I58" s="105"/>
      <c r="J58" s="105"/>
      <c r="K58" s="105"/>
      <c r="L58" s="105"/>
      <c r="M58" s="105"/>
      <c r="N58" s="105"/>
      <c r="O58" s="105"/>
      <c r="P58" s="105"/>
      <c r="Q58" s="106"/>
      <c r="R58" s="106"/>
      <c r="S58" s="106"/>
      <c r="T58" s="106"/>
      <c r="U58" s="106"/>
      <c r="V58" s="106"/>
      <c r="W58" s="106"/>
      <c r="X58" s="106"/>
      <c r="Y58" s="106"/>
      <c r="Z58" s="106"/>
      <c r="AA58" s="106"/>
      <c r="AB58" s="106"/>
      <c r="AC58" s="106"/>
      <c r="AD58" s="106"/>
    </row>
    <row r="59" spans="1:30" ht="31.5" hidden="1" customHeight="1">
      <c r="A59" s="310" t="s">
        <v>1844</v>
      </c>
      <c r="B59" s="122" t="s">
        <v>351</v>
      </c>
      <c r="C59" s="141"/>
      <c r="D59" s="141"/>
      <c r="E59" s="141"/>
      <c r="F59" s="141"/>
      <c r="G59" s="127"/>
      <c r="H59" s="105"/>
      <c r="I59" s="105"/>
      <c r="J59" s="105"/>
      <c r="K59" s="105"/>
      <c r="L59" s="105"/>
      <c r="M59" s="105"/>
      <c r="N59" s="105"/>
      <c r="O59" s="105"/>
      <c r="P59" s="105"/>
      <c r="Q59" s="106"/>
      <c r="R59" s="106"/>
      <c r="S59" s="106"/>
      <c r="T59" s="106"/>
      <c r="U59" s="106"/>
      <c r="V59" s="106"/>
      <c r="W59" s="106"/>
      <c r="X59" s="106"/>
      <c r="Y59" s="106"/>
      <c r="Z59" s="106"/>
      <c r="AA59" s="106"/>
      <c r="AB59" s="106"/>
      <c r="AC59" s="106"/>
      <c r="AD59" s="106"/>
    </row>
    <row r="60" spans="1:30" ht="31.5" hidden="1" customHeight="1">
      <c r="A60" s="310" t="s">
        <v>354</v>
      </c>
      <c r="B60" s="122" t="s">
        <v>355</v>
      </c>
      <c r="C60" s="141"/>
      <c r="D60" s="141"/>
      <c r="E60" s="141"/>
      <c r="F60" s="141"/>
      <c r="G60" s="127"/>
      <c r="H60" s="105"/>
      <c r="I60" s="105"/>
      <c r="J60" s="105"/>
      <c r="K60" s="105"/>
      <c r="L60" s="105"/>
      <c r="M60" s="105"/>
      <c r="N60" s="105"/>
      <c r="O60" s="105"/>
      <c r="P60" s="105"/>
      <c r="Q60" s="106"/>
      <c r="R60" s="106"/>
      <c r="S60" s="106"/>
      <c r="T60" s="106"/>
      <c r="U60" s="106"/>
      <c r="V60" s="106"/>
      <c r="W60" s="106"/>
      <c r="X60" s="106"/>
      <c r="Y60" s="106"/>
      <c r="Z60" s="106"/>
      <c r="AA60" s="106"/>
      <c r="AB60" s="106"/>
      <c r="AC60" s="106"/>
      <c r="AD60" s="106"/>
    </row>
    <row r="61" spans="1:30" ht="15.75" hidden="1" customHeight="1">
      <c r="A61" s="310" t="s">
        <v>356</v>
      </c>
      <c r="B61" s="122" t="s">
        <v>357</v>
      </c>
      <c r="C61" s="141"/>
      <c r="D61" s="141"/>
      <c r="E61" s="141"/>
      <c r="F61" s="141"/>
      <c r="G61" s="127"/>
      <c r="H61" s="105"/>
      <c r="I61" s="105"/>
      <c r="J61" s="105"/>
      <c r="K61" s="105"/>
      <c r="L61" s="105"/>
      <c r="M61" s="105"/>
      <c r="N61" s="105"/>
      <c r="O61" s="105"/>
      <c r="P61" s="105"/>
      <c r="Q61" s="106"/>
      <c r="R61" s="106"/>
      <c r="S61" s="106"/>
      <c r="T61" s="106"/>
      <c r="U61" s="106"/>
      <c r="V61" s="106"/>
      <c r="W61" s="106"/>
      <c r="X61" s="106"/>
      <c r="Y61" s="106"/>
      <c r="Z61" s="106"/>
      <c r="AA61" s="106"/>
      <c r="AB61" s="106"/>
      <c r="AC61" s="106"/>
      <c r="AD61" s="106"/>
    </row>
    <row r="62" spans="1:30" ht="31.5" hidden="1" customHeight="1">
      <c r="A62" s="310" t="s">
        <v>358</v>
      </c>
      <c r="B62" s="122" t="s">
        <v>359</v>
      </c>
      <c r="C62" s="141"/>
      <c r="D62" s="141"/>
      <c r="E62" s="141"/>
      <c r="F62" s="141"/>
      <c r="G62" s="127"/>
      <c r="H62" s="105"/>
      <c r="I62" s="105"/>
      <c r="J62" s="105"/>
      <c r="K62" s="105"/>
      <c r="L62" s="105"/>
      <c r="M62" s="105"/>
      <c r="N62" s="105"/>
      <c r="O62" s="105"/>
      <c r="P62" s="105"/>
      <c r="Q62" s="106"/>
      <c r="R62" s="106"/>
      <c r="S62" s="106"/>
      <c r="T62" s="106"/>
      <c r="U62" s="106"/>
      <c r="V62" s="106"/>
      <c r="W62" s="106"/>
      <c r="X62" s="106"/>
      <c r="Y62" s="106"/>
      <c r="Z62" s="106"/>
      <c r="AA62" s="106"/>
      <c r="AB62" s="106"/>
      <c r="AC62" s="106"/>
      <c r="AD62" s="106"/>
    </row>
    <row r="63" spans="1:30" ht="31.5" hidden="1" customHeight="1">
      <c r="A63" s="310" t="s">
        <v>1854</v>
      </c>
      <c r="B63" s="122" t="s">
        <v>361</v>
      </c>
      <c r="C63" s="141"/>
      <c r="D63" s="141"/>
      <c r="E63" s="141"/>
      <c r="F63" s="141"/>
      <c r="G63" s="127"/>
      <c r="H63" s="105"/>
      <c r="I63" s="105"/>
      <c r="J63" s="105"/>
      <c r="K63" s="105"/>
      <c r="L63" s="105"/>
      <c r="M63" s="105"/>
      <c r="N63" s="105"/>
      <c r="O63" s="105"/>
      <c r="P63" s="105"/>
      <c r="Q63" s="106"/>
      <c r="R63" s="106"/>
      <c r="S63" s="106"/>
      <c r="T63" s="106"/>
      <c r="U63" s="106"/>
      <c r="V63" s="106"/>
      <c r="W63" s="106"/>
      <c r="X63" s="106"/>
      <c r="Y63" s="106"/>
      <c r="Z63" s="106"/>
      <c r="AA63" s="106"/>
      <c r="AB63" s="106"/>
      <c r="AC63" s="106"/>
      <c r="AD63" s="106"/>
    </row>
    <row r="64" spans="1:30" ht="31.5" customHeight="1">
      <c r="A64" s="695" t="s">
        <v>1858</v>
      </c>
      <c r="B64" s="122" t="s">
        <v>367</v>
      </c>
      <c r="C64" s="150" t="s">
        <v>4089</v>
      </c>
      <c r="D64" s="696">
        <v>2</v>
      </c>
      <c r="E64" s="696" t="s">
        <v>1149</v>
      </c>
      <c r="F64" s="141"/>
      <c r="G64" s="127"/>
      <c r="H64" s="319"/>
      <c r="I64" s="319"/>
      <c r="J64" s="319"/>
      <c r="K64" s="105"/>
      <c r="L64" s="105"/>
      <c r="M64" s="105"/>
      <c r="N64" s="105"/>
      <c r="O64" s="105"/>
      <c r="P64" s="105"/>
      <c r="Q64" s="319"/>
      <c r="R64" s="106"/>
      <c r="S64" s="106"/>
      <c r="T64" s="106"/>
      <c r="U64" s="106"/>
      <c r="V64" s="106"/>
      <c r="W64" s="106"/>
      <c r="X64" s="106"/>
      <c r="Y64" s="106"/>
      <c r="Z64" s="106"/>
      <c r="AA64" s="106"/>
      <c r="AB64" s="106"/>
      <c r="AC64" s="106"/>
      <c r="AD64" s="106"/>
    </row>
    <row r="65" spans="1:30" ht="30" hidden="1" customHeight="1">
      <c r="A65" s="310" t="s">
        <v>370</v>
      </c>
      <c r="B65" s="122" t="s">
        <v>371</v>
      </c>
      <c r="C65" s="141"/>
      <c r="D65" s="141"/>
      <c r="E65" s="141"/>
      <c r="F65" s="141"/>
      <c r="G65" s="127"/>
      <c r="H65" s="105"/>
      <c r="I65" s="105"/>
      <c r="J65" s="105"/>
      <c r="K65" s="105"/>
      <c r="L65" s="105"/>
      <c r="M65" s="105"/>
      <c r="N65" s="105"/>
      <c r="O65" s="105"/>
      <c r="P65" s="105"/>
      <c r="Q65" s="106"/>
      <c r="R65" s="106"/>
      <c r="S65" s="106"/>
      <c r="T65" s="106"/>
      <c r="U65" s="106"/>
      <c r="V65" s="106"/>
      <c r="W65" s="106"/>
      <c r="X65" s="106"/>
      <c r="Y65" s="106"/>
      <c r="Z65" s="106"/>
      <c r="AA65" s="106"/>
      <c r="AB65" s="106"/>
      <c r="AC65" s="106"/>
      <c r="AD65" s="106"/>
    </row>
    <row r="66" spans="1:30" ht="31.5" hidden="1" customHeight="1">
      <c r="A66" s="310" t="s">
        <v>1867</v>
      </c>
      <c r="B66" s="122" t="s">
        <v>373</v>
      </c>
      <c r="C66" s="141"/>
      <c r="D66" s="141"/>
      <c r="E66" s="141"/>
      <c r="F66" s="141"/>
      <c r="G66" s="127"/>
      <c r="H66" s="105"/>
      <c r="I66" s="105"/>
      <c r="J66" s="105"/>
      <c r="K66" s="105"/>
      <c r="L66" s="105"/>
      <c r="M66" s="105"/>
      <c r="N66" s="105"/>
      <c r="O66" s="105"/>
      <c r="P66" s="105"/>
      <c r="Q66" s="106"/>
      <c r="R66" s="106"/>
      <c r="S66" s="106"/>
      <c r="T66" s="106"/>
      <c r="U66" s="106"/>
      <c r="V66" s="106"/>
      <c r="W66" s="106"/>
      <c r="X66" s="106"/>
      <c r="Y66" s="106"/>
      <c r="Z66" s="106"/>
      <c r="AA66" s="106"/>
      <c r="AB66" s="106"/>
      <c r="AC66" s="106"/>
      <c r="AD66" s="106"/>
    </row>
    <row r="67" spans="1:30" ht="128">
      <c r="A67" s="695" t="s">
        <v>376</v>
      </c>
      <c r="B67" s="122" t="s">
        <v>377</v>
      </c>
      <c r="C67" s="150" t="s">
        <v>4090</v>
      </c>
      <c r="D67" s="696">
        <v>2</v>
      </c>
      <c r="E67" s="696" t="s">
        <v>387</v>
      </c>
      <c r="F67" s="207" t="s">
        <v>4091</v>
      </c>
      <c r="G67" s="738"/>
      <c r="H67" s="817"/>
      <c r="I67" s="818"/>
      <c r="J67" s="319"/>
      <c r="K67" s="105"/>
      <c r="L67" s="105"/>
      <c r="M67" s="105"/>
      <c r="N67" s="105"/>
      <c r="O67" s="105"/>
      <c r="P67" s="105"/>
      <c r="Q67" s="319"/>
      <c r="R67" s="106"/>
      <c r="S67" s="106"/>
      <c r="T67" s="106"/>
      <c r="U67" s="106"/>
      <c r="V67" s="106"/>
      <c r="W67" s="106"/>
      <c r="X67" s="106"/>
      <c r="Y67" s="106"/>
      <c r="Z67" s="106"/>
      <c r="AA67" s="106"/>
      <c r="AB67" s="106"/>
      <c r="AC67" s="106"/>
      <c r="AD67" s="106"/>
    </row>
    <row r="68" spans="1:30" ht="17">
      <c r="A68" s="695" t="s">
        <v>378</v>
      </c>
      <c r="B68" s="122" t="s">
        <v>1868</v>
      </c>
      <c r="C68" s="150" t="s">
        <v>4092</v>
      </c>
      <c r="D68" s="696">
        <v>2</v>
      </c>
      <c r="E68" s="696" t="s">
        <v>599</v>
      </c>
      <c r="F68" s="207"/>
      <c r="G68" s="738"/>
      <c r="H68" s="817"/>
      <c r="I68" s="698"/>
      <c r="J68" s="319"/>
      <c r="K68" s="105"/>
      <c r="L68" s="105"/>
      <c r="M68" s="105"/>
      <c r="N68" s="105"/>
      <c r="O68" s="105"/>
      <c r="P68" s="105"/>
      <c r="Q68" s="319"/>
      <c r="R68" s="106"/>
      <c r="S68" s="106"/>
      <c r="T68" s="106"/>
      <c r="U68" s="106"/>
      <c r="V68" s="106"/>
      <c r="W68" s="106"/>
      <c r="X68" s="106"/>
      <c r="Y68" s="106"/>
      <c r="Z68" s="106"/>
      <c r="AA68" s="106"/>
      <c r="AB68" s="106"/>
      <c r="AC68" s="106"/>
      <c r="AD68" s="106"/>
    </row>
    <row r="69" spans="1:30" ht="31.5" hidden="1" customHeight="1">
      <c r="A69" s="121" t="s">
        <v>380</v>
      </c>
      <c r="B69" s="129" t="s">
        <v>381</v>
      </c>
      <c r="C69" s="141"/>
      <c r="D69" s="141"/>
      <c r="E69" s="124"/>
      <c r="F69" s="141"/>
      <c r="G69" s="127"/>
      <c r="H69" s="105"/>
      <c r="I69" s="105"/>
      <c r="J69" s="105"/>
      <c r="K69" s="105"/>
      <c r="L69" s="105"/>
      <c r="M69" s="105"/>
      <c r="N69" s="105"/>
      <c r="O69" s="105"/>
      <c r="P69" s="105"/>
      <c r="Q69" s="319"/>
      <c r="R69" s="106"/>
      <c r="S69" s="106"/>
      <c r="T69" s="106"/>
      <c r="U69" s="106"/>
      <c r="V69" s="106"/>
      <c r="W69" s="106"/>
      <c r="X69" s="106"/>
      <c r="Y69" s="106"/>
      <c r="Z69" s="106"/>
      <c r="AA69" s="106"/>
      <c r="AB69" s="106"/>
      <c r="AC69" s="106"/>
      <c r="AD69" s="106"/>
    </row>
    <row r="70" spans="1:30" ht="39.75" customHeight="1">
      <c r="A70" s="815" t="s">
        <v>41</v>
      </c>
      <c r="B70" s="1606" t="s">
        <v>211</v>
      </c>
      <c r="C70" s="1570"/>
      <c r="D70" s="1570"/>
      <c r="E70" s="1570"/>
      <c r="F70" s="1570"/>
      <c r="G70" s="1573"/>
      <c r="H70" s="816"/>
      <c r="I70" s="319">
        <f>SUM(D71:D80)</f>
        <v>12</v>
      </c>
      <c r="J70" s="319">
        <f>COUNT(D71:D80)*2</f>
        <v>12</v>
      </c>
      <c r="K70" s="105"/>
      <c r="L70" s="105"/>
      <c r="M70" s="105"/>
      <c r="N70" s="105"/>
      <c r="O70" s="105"/>
      <c r="P70" s="105"/>
      <c r="Q70" s="319"/>
      <c r="R70" s="106"/>
      <c r="S70" s="106"/>
      <c r="T70" s="106"/>
      <c r="U70" s="106"/>
      <c r="V70" s="106"/>
      <c r="W70" s="106"/>
      <c r="X70" s="106"/>
      <c r="Y70" s="106"/>
      <c r="Z70" s="106"/>
      <c r="AA70" s="106"/>
      <c r="AB70" s="106"/>
      <c r="AC70" s="106"/>
      <c r="AD70" s="106"/>
    </row>
    <row r="71" spans="1:30" ht="31.5" hidden="1" customHeight="1">
      <c r="A71" s="310" t="s">
        <v>382</v>
      </c>
      <c r="B71" s="122" t="s">
        <v>383</v>
      </c>
      <c r="C71" s="141"/>
      <c r="D71" s="141"/>
      <c r="E71" s="141"/>
      <c r="F71" s="141"/>
      <c r="G71" s="127"/>
      <c r="H71" s="105"/>
      <c r="I71" s="105"/>
      <c r="J71" s="105"/>
      <c r="K71" s="105"/>
      <c r="L71" s="105"/>
      <c r="M71" s="105"/>
      <c r="N71" s="105"/>
      <c r="O71" s="105"/>
      <c r="P71" s="105"/>
      <c r="Q71" s="106"/>
      <c r="R71" s="106"/>
      <c r="S71" s="106"/>
      <c r="T71" s="106"/>
      <c r="U71" s="106"/>
      <c r="V71" s="106"/>
      <c r="W71" s="106"/>
      <c r="X71" s="106"/>
      <c r="Y71" s="106"/>
      <c r="Z71" s="106"/>
      <c r="AA71" s="106"/>
      <c r="AB71" s="106"/>
      <c r="AC71" s="106"/>
      <c r="AD71" s="106"/>
    </row>
    <row r="72" spans="1:30" ht="31.5" hidden="1" customHeight="1">
      <c r="A72" s="310" t="s">
        <v>384</v>
      </c>
      <c r="B72" s="122" t="s">
        <v>385</v>
      </c>
      <c r="C72" s="141"/>
      <c r="D72" s="141"/>
      <c r="E72" s="141"/>
      <c r="F72" s="141"/>
      <c r="G72" s="127"/>
      <c r="H72" s="105"/>
      <c r="I72" s="105"/>
      <c r="J72" s="105"/>
      <c r="K72" s="105"/>
      <c r="L72" s="105"/>
      <c r="M72" s="105"/>
      <c r="N72" s="105"/>
      <c r="O72" s="105"/>
      <c r="P72" s="105"/>
      <c r="Q72" s="106"/>
      <c r="R72" s="106"/>
      <c r="S72" s="106"/>
      <c r="T72" s="106"/>
      <c r="U72" s="106"/>
      <c r="V72" s="106"/>
      <c r="W72" s="106"/>
      <c r="X72" s="106"/>
      <c r="Y72" s="106"/>
      <c r="Z72" s="106"/>
      <c r="AA72" s="106"/>
      <c r="AB72" s="106"/>
      <c r="AC72" s="106"/>
      <c r="AD72" s="106"/>
    </row>
    <row r="73" spans="1:30" ht="31.5" hidden="1" customHeight="1">
      <c r="A73" s="310" t="s">
        <v>389</v>
      </c>
      <c r="B73" s="122" t="s">
        <v>390</v>
      </c>
      <c r="C73" s="141"/>
      <c r="D73" s="141"/>
      <c r="E73" s="141"/>
      <c r="F73" s="141"/>
      <c r="G73" s="127"/>
      <c r="H73" s="105"/>
      <c r="I73" s="105"/>
      <c r="J73" s="105"/>
      <c r="K73" s="105"/>
      <c r="L73" s="105"/>
      <c r="M73" s="105"/>
      <c r="N73" s="105"/>
      <c r="O73" s="105"/>
      <c r="P73" s="105"/>
      <c r="Q73" s="106"/>
      <c r="R73" s="106"/>
      <c r="S73" s="106"/>
      <c r="T73" s="106"/>
      <c r="U73" s="106"/>
      <c r="V73" s="106"/>
      <c r="W73" s="106"/>
      <c r="X73" s="106"/>
      <c r="Y73" s="106"/>
      <c r="Z73" s="106"/>
      <c r="AA73" s="106"/>
      <c r="AB73" s="106"/>
      <c r="AC73" s="106"/>
      <c r="AD73" s="106"/>
    </row>
    <row r="74" spans="1:30" ht="32">
      <c r="A74" s="695" t="s">
        <v>391</v>
      </c>
      <c r="B74" s="122" t="s">
        <v>392</v>
      </c>
      <c r="C74" s="150" t="s">
        <v>4093</v>
      </c>
      <c r="D74" s="696">
        <v>2</v>
      </c>
      <c r="E74" s="696" t="s">
        <v>599</v>
      </c>
      <c r="F74" s="150" t="s">
        <v>4094</v>
      </c>
      <c r="G74" s="127"/>
      <c r="H74" s="319"/>
      <c r="I74" s="319"/>
      <c r="J74" s="319"/>
      <c r="K74" s="105"/>
      <c r="L74" s="105"/>
      <c r="M74" s="105"/>
      <c r="N74" s="105"/>
      <c r="O74" s="105"/>
      <c r="P74" s="105"/>
      <c r="Q74" s="319"/>
      <c r="R74" s="106"/>
      <c r="S74" s="106"/>
      <c r="T74" s="106"/>
      <c r="U74" s="106"/>
      <c r="V74" s="106"/>
      <c r="W74" s="106"/>
      <c r="X74" s="106"/>
      <c r="Y74" s="106"/>
      <c r="Z74" s="106"/>
      <c r="AA74" s="106"/>
      <c r="AB74" s="106"/>
      <c r="AC74" s="106"/>
      <c r="AD74" s="106"/>
    </row>
    <row r="75" spans="1:30" ht="16">
      <c r="A75" s="695"/>
      <c r="B75" s="122"/>
      <c r="C75" s="150" t="s">
        <v>4095</v>
      </c>
      <c r="D75" s="696">
        <v>2</v>
      </c>
      <c r="E75" s="696" t="s">
        <v>599</v>
      </c>
      <c r="F75" s="141" t="s">
        <v>4096</v>
      </c>
      <c r="G75" s="127"/>
      <c r="H75" s="319"/>
      <c r="I75" s="319"/>
      <c r="J75" s="319"/>
      <c r="K75" s="105"/>
      <c r="L75" s="105"/>
      <c r="M75" s="105"/>
      <c r="N75" s="105"/>
      <c r="O75" s="105"/>
      <c r="P75" s="105"/>
      <c r="Q75" s="319"/>
      <c r="R75" s="106"/>
      <c r="S75" s="106"/>
      <c r="T75" s="106"/>
      <c r="U75" s="106"/>
      <c r="V75" s="106"/>
      <c r="W75" s="106"/>
      <c r="X75" s="106"/>
      <c r="Y75" s="106"/>
      <c r="Z75" s="106"/>
      <c r="AA75" s="106"/>
      <c r="AB75" s="106"/>
      <c r="AC75" s="106"/>
      <c r="AD75" s="106"/>
    </row>
    <row r="76" spans="1:30" ht="68.25" customHeight="1">
      <c r="A76" s="695"/>
      <c r="B76" s="122"/>
      <c r="C76" s="150" t="s">
        <v>4097</v>
      </c>
      <c r="D76" s="696">
        <v>2</v>
      </c>
      <c r="E76" s="696" t="s">
        <v>599</v>
      </c>
      <c r="F76" s="150" t="s">
        <v>4098</v>
      </c>
      <c r="G76" s="738"/>
      <c r="H76" s="817"/>
      <c r="I76" s="319"/>
      <c r="J76" s="319"/>
      <c r="K76" s="105"/>
      <c r="L76" s="105"/>
      <c r="M76" s="105"/>
      <c r="N76" s="105"/>
      <c r="O76" s="105"/>
      <c r="P76" s="105"/>
      <c r="Q76" s="319"/>
      <c r="R76" s="106"/>
      <c r="S76" s="106"/>
      <c r="T76" s="106"/>
      <c r="U76" s="106"/>
      <c r="V76" s="106"/>
      <c r="W76" s="106"/>
      <c r="X76" s="106"/>
      <c r="Y76" s="106"/>
      <c r="Z76" s="106"/>
      <c r="AA76" s="106"/>
      <c r="AB76" s="106"/>
      <c r="AC76" s="106"/>
      <c r="AD76" s="106"/>
    </row>
    <row r="77" spans="1:30" ht="30.75" customHeight="1">
      <c r="A77" s="695"/>
      <c r="B77" s="122"/>
      <c r="C77" s="150" t="s">
        <v>4099</v>
      </c>
      <c r="D77" s="696">
        <v>2</v>
      </c>
      <c r="E77" s="696" t="s">
        <v>599</v>
      </c>
      <c r="F77" s="150" t="s">
        <v>4100</v>
      </c>
      <c r="G77" s="127"/>
      <c r="H77" s="319"/>
      <c r="I77" s="319"/>
      <c r="J77" s="319"/>
      <c r="K77" s="105"/>
      <c r="L77" s="105"/>
      <c r="M77" s="105"/>
      <c r="N77" s="105"/>
      <c r="O77" s="105"/>
      <c r="P77" s="105"/>
      <c r="Q77" s="319"/>
      <c r="R77" s="106"/>
      <c r="S77" s="106"/>
      <c r="T77" s="106"/>
      <c r="U77" s="106"/>
      <c r="V77" s="106"/>
      <c r="W77" s="106"/>
      <c r="X77" s="106"/>
      <c r="Y77" s="106"/>
      <c r="Z77" s="106"/>
      <c r="AA77" s="106"/>
      <c r="AB77" s="106"/>
      <c r="AC77" s="106"/>
      <c r="AD77" s="106"/>
    </row>
    <row r="78" spans="1:30" ht="52.5" customHeight="1">
      <c r="A78" s="695"/>
      <c r="B78" s="122"/>
      <c r="C78" s="150" t="s">
        <v>4101</v>
      </c>
      <c r="D78" s="696">
        <v>2</v>
      </c>
      <c r="E78" s="696" t="s">
        <v>599</v>
      </c>
      <c r="F78" s="150" t="s">
        <v>4102</v>
      </c>
      <c r="G78" s="127"/>
      <c r="H78" s="319"/>
      <c r="I78" s="319"/>
      <c r="J78" s="319"/>
      <c r="K78" s="105"/>
      <c r="L78" s="105"/>
      <c r="M78" s="105"/>
      <c r="N78" s="105"/>
      <c r="O78" s="105"/>
      <c r="P78" s="105"/>
      <c r="Q78" s="319"/>
      <c r="R78" s="106"/>
      <c r="S78" s="106"/>
      <c r="T78" s="106"/>
      <c r="U78" s="106"/>
      <c r="V78" s="106"/>
      <c r="W78" s="106"/>
      <c r="X78" s="106"/>
      <c r="Y78" s="106"/>
      <c r="Z78" s="106"/>
      <c r="AA78" s="106"/>
      <c r="AB78" s="106"/>
      <c r="AC78" s="106"/>
      <c r="AD78" s="106"/>
    </row>
    <row r="79" spans="1:30" ht="32">
      <c r="A79" s="695"/>
      <c r="B79" s="122"/>
      <c r="C79" s="150" t="s">
        <v>4103</v>
      </c>
      <c r="D79" s="696">
        <v>2</v>
      </c>
      <c r="E79" s="696" t="s">
        <v>599</v>
      </c>
      <c r="F79" s="150" t="s">
        <v>4104</v>
      </c>
      <c r="G79" s="127"/>
      <c r="H79" s="319"/>
      <c r="I79" s="319"/>
      <c r="J79" s="319"/>
      <c r="K79" s="105"/>
      <c r="L79" s="105"/>
      <c r="M79" s="105"/>
      <c r="N79" s="105"/>
      <c r="O79" s="105"/>
      <c r="P79" s="105"/>
      <c r="Q79" s="319"/>
      <c r="R79" s="106"/>
      <c r="S79" s="106"/>
      <c r="T79" s="106"/>
      <c r="U79" s="106"/>
      <c r="V79" s="106"/>
      <c r="W79" s="106"/>
      <c r="X79" s="106"/>
      <c r="Y79" s="106"/>
      <c r="Z79" s="106"/>
      <c r="AA79" s="106"/>
      <c r="AB79" s="106"/>
      <c r="AC79" s="106"/>
      <c r="AD79" s="106"/>
    </row>
    <row r="80" spans="1:30" ht="31.5" hidden="1" customHeight="1">
      <c r="A80" s="310" t="s">
        <v>394</v>
      </c>
      <c r="B80" s="122" t="s">
        <v>395</v>
      </c>
      <c r="C80" s="141"/>
      <c r="D80" s="141"/>
      <c r="E80" s="141"/>
      <c r="F80" s="141"/>
      <c r="G80" s="127"/>
      <c r="H80" s="105"/>
      <c r="I80" s="105"/>
      <c r="J80" s="105"/>
      <c r="K80" s="105"/>
      <c r="L80" s="105"/>
      <c r="M80" s="105"/>
      <c r="N80" s="105"/>
      <c r="O80" s="105"/>
      <c r="P80" s="105"/>
      <c r="Q80" s="106"/>
      <c r="R80" s="106"/>
      <c r="S80" s="106"/>
      <c r="T80" s="106"/>
      <c r="U80" s="106"/>
      <c r="V80" s="106"/>
      <c r="W80" s="106"/>
      <c r="X80" s="106"/>
      <c r="Y80" s="106"/>
      <c r="Z80" s="106"/>
      <c r="AA80" s="106"/>
      <c r="AB80" s="106"/>
      <c r="AC80" s="106"/>
      <c r="AD80" s="106"/>
    </row>
    <row r="81" spans="1:30" ht="39.75" customHeight="1">
      <c r="A81" s="819" t="s">
        <v>212</v>
      </c>
      <c r="B81" s="1606" t="s">
        <v>213</v>
      </c>
      <c r="C81" s="1570"/>
      <c r="D81" s="1570"/>
      <c r="E81" s="1570"/>
      <c r="F81" s="1570"/>
      <c r="G81" s="1573"/>
      <c r="H81" s="816"/>
      <c r="I81" s="319">
        <f>SUM(D82:D85)</f>
        <v>8</v>
      </c>
      <c r="J81" s="319">
        <f>COUNT(D82:D85)*2</f>
        <v>8</v>
      </c>
      <c r="K81" s="105"/>
      <c r="L81" s="105"/>
      <c r="M81" s="105"/>
      <c r="N81" s="105"/>
      <c r="O81" s="105"/>
      <c r="P81" s="105"/>
      <c r="Q81" s="319"/>
      <c r="R81" s="106"/>
      <c r="S81" s="106"/>
      <c r="T81" s="106"/>
      <c r="U81" s="106"/>
      <c r="V81" s="106"/>
      <c r="W81" s="106"/>
      <c r="X81" s="106"/>
      <c r="Y81" s="106"/>
      <c r="Z81" s="106"/>
      <c r="AA81" s="106"/>
      <c r="AB81" s="106"/>
      <c r="AC81" s="106"/>
      <c r="AD81" s="106"/>
    </row>
    <row r="82" spans="1:30" ht="80">
      <c r="A82" s="695" t="s">
        <v>1875</v>
      </c>
      <c r="B82" s="122" t="s">
        <v>397</v>
      </c>
      <c r="C82" s="141" t="s">
        <v>4105</v>
      </c>
      <c r="D82" s="696">
        <v>2</v>
      </c>
      <c r="E82" s="696" t="s">
        <v>504</v>
      </c>
      <c r="F82" s="150" t="s">
        <v>4106</v>
      </c>
      <c r="G82" s="738"/>
      <c r="H82" s="817"/>
      <c r="I82" s="319"/>
      <c r="J82" s="319"/>
      <c r="K82" s="105"/>
      <c r="L82" s="105"/>
      <c r="M82" s="105"/>
      <c r="N82" s="105"/>
      <c r="O82" s="105"/>
      <c r="P82" s="105"/>
      <c r="Q82" s="319"/>
      <c r="R82" s="106"/>
      <c r="S82" s="106"/>
      <c r="T82" s="106"/>
      <c r="U82" s="106"/>
      <c r="V82" s="106"/>
      <c r="W82" s="106"/>
      <c r="X82" s="106"/>
      <c r="Y82" s="106"/>
      <c r="Z82" s="106"/>
      <c r="AA82" s="106"/>
      <c r="AB82" s="106"/>
      <c r="AC82" s="106"/>
      <c r="AD82" s="106"/>
    </row>
    <row r="83" spans="1:30" ht="96">
      <c r="A83" s="695"/>
      <c r="B83" s="122"/>
      <c r="C83" s="106" t="s">
        <v>4107</v>
      </c>
      <c r="D83" s="696">
        <v>2</v>
      </c>
      <c r="E83" s="696" t="s">
        <v>504</v>
      </c>
      <c r="F83" s="151" t="s">
        <v>4108</v>
      </c>
      <c r="G83" s="738"/>
      <c r="H83" s="817"/>
      <c r="I83" s="319"/>
      <c r="J83" s="319"/>
      <c r="K83" s="105"/>
      <c r="L83" s="105"/>
      <c r="M83" s="105"/>
      <c r="N83" s="105"/>
      <c r="O83" s="105"/>
      <c r="P83" s="105"/>
      <c r="Q83" s="319"/>
      <c r="R83" s="106"/>
      <c r="S83" s="106"/>
      <c r="T83" s="106"/>
      <c r="U83" s="106"/>
      <c r="V83" s="106"/>
      <c r="W83" s="106"/>
      <c r="X83" s="106"/>
      <c r="Y83" s="106"/>
      <c r="Z83" s="106"/>
      <c r="AA83" s="106"/>
      <c r="AB83" s="106"/>
      <c r="AC83" s="106"/>
      <c r="AD83" s="106"/>
    </row>
    <row r="84" spans="1:30" ht="114.75" customHeight="1">
      <c r="A84" s="695" t="s">
        <v>1876</v>
      </c>
      <c r="B84" s="122" t="s">
        <v>402</v>
      </c>
      <c r="C84" s="150" t="s">
        <v>4109</v>
      </c>
      <c r="D84" s="696">
        <v>2</v>
      </c>
      <c r="E84" s="696" t="s">
        <v>496</v>
      </c>
      <c r="F84" s="1528" t="s">
        <v>9769</v>
      </c>
      <c r="G84" s="127"/>
      <c r="H84" s="319"/>
      <c r="I84" s="319"/>
      <c r="J84" s="319"/>
      <c r="K84" s="105"/>
      <c r="L84" s="105"/>
      <c r="M84" s="105"/>
      <c r="N84" s="105"/>
      <c r="O84" s="105"/>
      <c r="P84" s="105"/>
      <c r="Q84" s="319"/>
      <c r="R84" s="106"/>
      <c r="S84" s="106"/>
      <c r="T84" s="106"/>
      <c r="U84" s="106"/>
      <c r="V84" s="106"/>
      <c r="W84" s="106"/>
      <c r="X84" s="106"/>
      <c r="Y84" s="106"/>
      <c r="Z84" s="106"/>
      <c r="AA84" s="106"/>
      <c r="AB84" s="106"/>
      <c r="AC84" s="106"/>
      <c r="AD84" s="106"/>
    </row>
    <row r="85" spans="1:30" ht="51.75" customHeight="1">
      <c r="A85" s="695" t="s">
        <v>1878</v>
      </c>
      <c r="B85" s="122" t="s">
        <v>406</v>
      </c>
      <c r="C85" s="150" t="s">
        <v>4110</v>
      </c>
      <c r="D85" s="696">
        <v>2</v>
      </c>
      <c r="E85" s="696" t="s">
        <v>611</v>
      </c>
      <c r="F85" s="609"/>
      <c r="G85" s="127"/>
      <c r="H85" s="319"/>
      <c r="I85" s="319"/>
      <c r="J85" s="319"/>
      <c r="K85" s="105"/>
      <c r="L85" s="105"/>
      <c r="M85" s="105"/>
      <c r="N85" s="105"/>
      <c r="O85" s="105"/>
      <c r="P85" s="105"/>
      <c r="Q85" s="319"/>
      <c r="R85" s="106"/>
      <c r="S85" s="106"/>
      <c r="T85" s="106"/>
      <c r="U85" s="106"/>
      <c r="V85" s="106"/>
      <c r="W85" s="106"/>
      <c r="X85" s="106"/>
      <c r="Y85" s="106"/>
      <c r="Z85" s="106"/>
      <c r="AA85" s="106"/>
      <c r="AB85" s="106"/>
      <c r="AC85" s="106"/>
      <c r="AD85" s="106"/>
    </row>
    <row r="86" spans="1:30" ht="39.75" customHeight="1">
      <c r="A86" s="815" t="s">
        <v>45</v>
      </c>
      <c r="B86" s="1606" t="s">
        <v>2617</v>
      </c>
      <c r="C86" s="1570"/>
      <c r="D86" s="1570"/>
      <c r="E86" s="1570"/>
      <c r="F86" s="1570"/>
      <c r="G86" s="1573"/>
      <c r="H86" s="816"/>
      <c r="I86" s="319">
        <f>SUM(D87:D98)</f>
        <v>6</v>
      </c>
      <c r="J86" s="319">
        <f>COUNT(D87:D98)*2</f>
        <v>6</v>
      </c>
      <c r="K86" s="105"/>
      <c r="L86" s="105"/>
      <c r="M86" s="105"/>
      <c r="N86" s="105"/>
      <c r="O86" s="105"/>
      <c r="P86" s="105"/>
      <c r="Q86" s="319"/>
      <c r="R86" s="106"/>
      <c r="S86" s="106"/>
      <c r="T86" s="106"/>
      <c r="U86" s="106"/>
      <c r="V86" s="106"/>
      <c r="W86" s="106"/>
      <c r="X86" s="106"/>
      <c r="Y86" s="106"/>
      <c r="Z86" s="106"/>
      <c r="AA86" s="106"/>
      <c r="AB86" s="106"/>
      <c r="AC86" s="106"/>
      <c r="AD86" s="106"/>
    </row>
    <row r="87" spans="1:30" ht="83.25" customHeight="1">
      <c r="A87" s="695" t="s">
        <v>409</v>
      </c>
      <c r="B87" s="122" t="s">
        <v>410</v>
      </c>
      <c r="C87" s="150" t="s">
        <v>4111</v>
      </c>
      <c r="D87" s="696">
        <v>2</v>
      </c>
      <c r="E87" s="696" t="s">
        <v>599</v>
      </c>
      <c r="F87" s="150" t="s">
        <v>4112</v>
      </c>
      <c r="G87" s="127"/>
      <c r="H87" s="319"/>
      <c r="I87" s="319"/>
      <c r="J87" s="319"/>
      <c r="K87" s="105"/>
      <c r="L87" s="105"/>
      <c r="M87" s="105"/>
      <c r="N87" s="105"/>
      <c r="O87" s="105"/>
      <c r="P87" s="105"/>
      <c r="Q87" s="319"/>
      <c r="R87" s="106"/>
      <c r="S87" s="106"/>
      <c r="T87" s="106"/>
      <c r="U87" s="106"/>
      <c r="V87" s="106"/>
      <c r="W87" s="106"/>
      <c r="X87" s="106"/>
      <c r="Y87" s="106"/>
      <c r="Z87" s="106"/>
      <c r="AA87" s="106"/>
      <c r="AB87" s="106"/>
      <c r="AC87" s="106"/>
      <c r="AD87" s="106"/>
    </row>
    <row r="88" spans="1:30" ht="34">
      <c r="A88" s="695" t="s">
        <v>411</v>
      </c>
      <c r="B88" s="122" t="s">
        <v>412</v>
      </c>
      <c r="C88" s="150" t="s">
        <v>4113</v>
      </c>
      <c r="D88" s="696">
        <v>2</v>
      </c>
      <c r="E88" s="696" t="s">
        <v>599</v>
      </c>
      <c r="F88" s="141"/>
      <c r="G88" s="127"/>
      <c r="H88" s="319"/>
      <c r="I88" s="319"/>
      <c r="J88" s="319"/>
      <c r="K88" s="105"/>
      <c r="L88" s="105"/>
      <c r="M88" s="105"/>
      <c r="N88" s="105"/>
      <c r="O88" s="105"/>
      <c r="P88" s="105"/>
      <c r="Q88" s="319"/>
      <c r="R88" s="106"/>
      <c r="S88" s="106"/>
      <c r="T88" s="106"/>
      <c r="U88" s="106"/>
      <c r="V88" s="106"/>
      <c r="W88" s="106"/>
      <c r="X88" s="106"/>
      <c r="Y88" s="106"/>
      <c r="Z88" s="106"/>
      <c r="AA88" s="106"/>
      <c r="AB88" s="106"/>
      <c r="AC88" s="106"/>
      <c r="AD88" s="106"/>
    </row>
    <row r="89" spans="1:30" ht="47.25" hidden="1" customHeight="1">
      <c r="A89" s="310" t="s">
        <v>413</v>
      </c>
      <c r="B89" s="122" t="s">
        <v>414</v>
      </c>
      <c r="C89" s="150"/>
      <c r="D89" s="141"/>
      <c r="E89" s="141"/>
      <c r="F89" s="141"/>
      <c r="G89" s="127"/>
      <c r="H89" s="105"/>
      <c r="I89" s="105"/>
      <c r="J89" s="105"/>
      <c r="K89" s="105"/>
      <c r="L89" s="105"/>
      <c r="M89" s="105"/>
      <c r="N89" s="105"/>
      <c r="O89" s="105"/>
      <c r="P89" s="105"/>
      <c r="Q89" s="106"/>
      <c r="R89" s="106"/>
      <c r="S89" s="106"/>
      <c r="T89" s="106"/>
      <c r="U89" s="106"/>
      <c r="V89" s="106"/>
      <c r="W89" s="106"/>
      <c r="X89" s="106"/>
      <c r="Y89" s="106"/>
      <c r="Z89" s="106"/>
      <c r="AA89" s="106"/>
      <c r="AB89" s="106"/>
      <c r="AC89" s="106"/>
      <c r="AD89" s="106"/>
    </row>
    <row r="90" spans="1:30" ht="47.25" hidden="1" customHeight="1">
      <c r="A90" s="310" t="s">
        <v>415</v>
      </c>
      <c r="B90" s="122" t="s">
        <v>416</v>
      </c>
      <c r="C90" s="150"/>
      <c r="D90" s="141"/>
      <c r="E90" s="141"/>
      <c r="F90" s="141"/>
      <c r="G90" s="127"/>
      <c r="H90" s="105"/>
      <c r="I90" s="105"/>
      <c r="J90" s="105"/>
      <c r="K90" s="105"/>
      <c r="L90" s="105"/>
      <c r="M90" s="105"/>
      <c r="N90" s="105"/>
      <c r="O90" s="105"/>
      <c r="P90" s="105"/>
      <c r="Q90" s="106"/>
      <c r="R90" s="106"/>
      <c r="S90" s="106"/>
      <c r="T90" s="106"/>
      <c r="U90" s="106"/>
      <c r="V90" s="106"/>
      <c r="W90" s="106"/>
      <c r="X90" s="106"/>
      <c r="Y90" s="106"/>
      <c r="Z90" s="106"/>
      <c r="AA90" s="106"/>
      <c r="AB90" s="106"/>
      <c r="AC90" s="106"/>
      <c r="AD90" s="106"/>
    </row>
    <row r="91" spans="1:30" ht="63" hidden="1" customHeight="1">
      <c r="A91" s="310" t="s">
        <v>417</v>
      </c>
      <c r="B91" s="122" t="s">
        <v>4114</v>
      </c>
      <c r="C91" s="150"/>
      <c r="D91" s="141"/>
      <c r="E91" s="141"/>
      <c r="F91" s="141"/>
      <c r="G91" s="127"/>
      <c r="H91" s="105"/>
      <c r="I91" s="105"/>
      <c r="J91" s="105"/>
      <c r="K91" s="105"/>
      <c r="L91" s="105"/>
      <c r="M91" s="105"/>
      <c r="N91" s="105"/>
      <c r="O91" s="105"/>
      <c r="P91" s="105"/>
      <c r="Q91" s="106"/>
      <c r="R91" s="106"/>
      <c r="S91" s="106"/>
      <c r="T91" s="106"/>
      <c r="U91" s="106"/>
      <c r="V91" s="106"/>
      <c r="W91" s="106"/>
      <c r="X91" s="106"/>
      <c r="Y91" s="106"/>
      <c r="Z91" s="106"/>
      <c r="AA91" s="106"/>
      <c r="AB91" s="106"/>
      <c r="AC91" s="106"/>
      <c r="AD91" s="106"/>
    </row>
    <row r="92" spans="1:30" ht="47.25" hidden="1" customHeight="1">
      <c r="A92" s="310" t="s">
        <v>419</v>
      </c>
      <c r="B92" s="122" t="s">
        <v>420</v>
      </c>
      <c r="C92" s="150"/>
      <c r="D92" s="141"/>
      <c r="E92" s="141"/>
      <c r="F92" s="141"/>
      <c r="G92" s="127"/>
      <c r="H92" s="105"/>
      <c r="I92" s="105"/>
      <c r="J92" s="105"/>
      <c r="K92" s="105"/>
      <c r="L92" s="105"/>
      <c r="M92" s="105"/>
      <c r="N92" s="105"/>
      <c r="O92" s="105"/>
      <c r="P92" s="105"/>
      <c r="Q92" s="106"/>
      <c r="R92" s="106"/>
      <c r="S92" s="106"/>
      <c r="T92" s="106"/>
      <c r="U92" s="106"/>
      <c r="V92" s="106"/>
      <c r="W92" s="106"/>
      <c r="X92" s="106"/>
      <c r="Y92" s="106"/>
      <c r="Z92" s="106"/>
      <c r="AA92" s="106"/>
      <c r="AB92" s="106"/>
      <c r="AC92" s="106"/>
      <c r="AD92" s="106"/>
    </row>
    <row r="93" spans="1:30" ht="47.25" hidden="1" customHeight="1">
      <c r="A93" s="310" t="s">
        <v>421</v>
      </c>
      <c r="B93" s="122" t="s">
        <v>422</v>
      </c>
      <c r="C93" s="150"/>
      <c r="D93" s="141"/>
      <c r="E93" s="141"/>
      <c r="F93" s="141"/>
      <c r="G93" s="127"/>
      <c r="H93" s="105"/>
      <c r="I93" s="105"/>
      <c r="J93" s="105"/>
      <c r="K93" s="105"/>
      <c r="L93" s="105"/>
      <c r="M93" s="105"/>
      <c r="N93" s="105"/>
      <c r="O93" s="105"/>
      <c r="P93" s="105"/>
      <c r="Q93" s="106"/>
      <c r="R93" s="106"/>
      <c r="S93" s="106"/>
      <c r="T93" s="106"/>
      <c r="U93" s="106"/>
      <c r="V93" s="106"/>
      <c r="W93" s="106"/>
      <c r="X93" s="106"/>
      <c r="Y93" s="106"/>
      <c r="Z93" s="106"/>
      <c r="AA93" s="106"/>
      <c r="AB93" s="106"/>
      <c r="AC93" s="106"/>
      <c r="AD93" s="106"/>
    </row>
    <row r="94" spans="1:30" ht="78.75" hidden="1" customHeight="1">
      <c r="A94" s="310" t="s">
        <v>423</v>
      </c>
      <c r="B94" s="122" t="s">
        <v>424</v>
      </c>
      <c r="C94" s="150"/>
      <c r="D94" s="141"/>
      <c r="E94" s="141"/>
      <c r="F94" s="141"/>
      <c r="G94" s="127"/>
      <c r="H94" s="105"/>
      <c r="I94" s="105"/>
      <c r="J94" s="105"/>
      <c r="K94" s="105"/>
      <c r="L94" s="105"/>
      <c r="M94" s="105"/>
      <c r="N94" s="105"/>
      <c r="O94" s="105"/>
      <c r="P94" s="105"/>
      <c r="Q94" s="106"/>
      <c r="R94" s="106"/>
      <c r="S94" s="106"/>
      <c r="T94" s="106"/>
      <c r="U94" s="106"/>
      <c r="V94" s="106"/>
      <c r="W94" s="106"/>
      <c r="X94" s="106"/>
      <c r="Y94" s="106"/>
      <c r="Z94" s="106"/>
      <c r="AA94" s="106"/>
      <c r="AB94" s="106"/>
      <c r="AC94" s="106"/>
      <c r="AD94" s="106"/>
    </row>
    <row r="95" spans="1:30" ht="47.25" hidden="1" customHeight="1">
      <c r="A95" s="310" t="s">
        <v>427</v>
      </c>
      <c r="B95" s="122" t="s">
        <v>428</v>
      </c>
      <c r="C95" s="141"/>
      <c r="D95" s="141"/>
      <c r="E95" s="141"/>
      <c r="F95" s="141"/>
      <c r="G95" s="127"/>
      <c r="H95" s="105"/>
      <c r="I95" s="105"/>
      <c r="J95" s="105"/>
      <c r="K95" s="105"/>
      <c r="L95" s="105"/>
      <c r="M95" s="105"/>
      <c r="N95" s="105"/>
      <c r="O95" s="105"/>
      <c r="P95" s="105"/>
      <c r="Q95" s="106"/>
      <c r="R95" s="106"/>
      <c r="S95" s="106"/>
      <c r="T95" s="106"/>
      <c r="U95" s="106"/>
      <c r="V95" s="106"/>
      <c r="W95" s="106"/>
      <c r="X95" s="106"/>
      <c r="Y95" s="106"/>
      <c r="Z95" s="106"/>
      <c r="AA95" s="106"/>
      <c r="AB95" s="106"/>
      <c r="AC95" s="106"/>
      <c r="AD95" s="106"/>
    </row>
    <row r="96" spans="1:30" ht="47.25" hidden="1" customHeight="1">
      <c r="A96" s="310" t="s">
        <v>429</v>
      </c>
      <c r="B96" s="122" t="s">
        <v>430</v>
      </c>
      <c r="C96" s="179"/>
      <c r="D96" s="141"/>
      <c r="E96" s="141"/>
      <c r="F96" s="141"/>
      <c r="G96" s="127"/>
      <c r="H96" s="105"/>
      <c r="I96" s="105"/>
      <c r="J96" s="105"/>
      <c r="K96" s="105"/>
      <c r="L96" s="105"/>
      <c r="M96" s="105"/>
      <c r="N96" s="105"/>
      <c r="O96" s="105"/>
      <c r="P96" s="105"/>
      <c r="Q96" s="106"/>
      <c r="R96" s="106"/>
      <c r="S96" s="106"/>
      <c r="T96" s="106"/>
      <c r="U96" s="106"/>
      <c r="V96" s="106"/>
      <c r="W96" s="106"/>
      <c r="X96" s="106"/>
      <c r="Y96" s="106"/>
      <c r="Z96" s="106"/>
      <c r="AA96" s="106"/>
      <c r="AB96" s="106"/>
      <c r="AC96" s="106"/>
      <c r="AD96" s="106"/>
    </row>
    <row r="97" spans="1:30" ht="30" hidden="1" customHeight="1">
      <c r="A97" s="310" t="s">
        <v>431</v>
      </c>
      <c r="B97" s="150" t="s">
        <v>432</v>
      </c>
      <c r="C97" s="141"/>
      <c r="D97" s="141"/>
      <c r="E97" s="141"/>
      <c r="F97" s="141"/>
      <c r="G97" s="127"/>
      <c r="H97" s="105"/>
      <c r="I97" s="105"/>
      <c r="J97" s="105"/>
      <c r="K97" s="105"/>
      <c r="L97" s="105"/>
      <c r="M97" s="105"/>
      <c r="N97" s="105"/>
      <c r="O97" s="105"/>
      <c r="P97" s="105"/>
      <c r="Q97" s="106"/>
      <c r="R97" s="106"/>
      <c r="S97" s="106"/>
      <c r="T97" s="106"/>
      <c r="U97" s="106"/>
      <c r="V97" s="106"/>
      <c r="W97" s="106"/>
      <c r="X97" s="106"/>
      <c r="Y97" s="106"/>
      <c r="Z97" s="106"/>
      <c r="AA97" s="106"/>
      <c r="AB97" s="106"/>
      <c r="AC97" s="106"/>
      <c r="AD97" s="106"/>
    </row>
    <row r="98" spans="1:30" ht="30" customHeight="1">
      <c r="A98" s="695" t="s">
        <v>4115</v>
      </c>
      <c r="B98" s="150" t="s">
        <v>3540</v>
      </c>
      <c r="C98" s="150" t="s">
        <v>4116</v>
      </c>
      <c r="D98" s="696">
        <v>2</v>
      </c>
      <c r="E98" s="696" t="s">
        <v>599</v>
      </c>
      <c r="F98" s="150" t="s">
        <v>4117</v>
      </c>
      <c r="G98" s="699"/>
      <c r="H98" s="319"/>
      <c r="I98" s="319"/>
      <c r="J98" s="319"/>
      <c r="K98" s="105"/>
      <c r="L98" s="105"/>
      <c r="M98" s="105"/>
      <c r="N98" s="105"/>
      <c r="O98" s="105"/>
      <c r="P98" s="105"/>
      <c r="Q98" s="106"/>
      <c r="R98" s="106"/>
      <c r="S98" s="106"/>
      <c r="T98" s="106"/>
      <c r="U98" s="106"/>
      <c r="V98" s="106"/>
      <c r="W98" s="106"/>
      <c r="X98" s="106"/>
      <c r="Y98" s="106"/>
      <c r="Z98" s="106"/>
      <c r="AA98" s="106"/>
      <c r="AB98" s="106"/>
      <c r="AC98" s="106"/>
      <c r="AD98" s="106"/>
    </row>
    <row r="99" spans="1:30" ht="30" hidden="1" customHeight="1">
      <c r="A99" s="121" t="s">
        <v>435</v>
      </c>
      <c r="B99" s="151" t="s">
        <v>436</v>
      </c>
      <c r="C99" s="150"/>
      <c r="D99" s="696"/>
      <c r="E99" s="124"/>
      <c r="F99" s="150"/>
      <c r="G99" s="699"/>
      <c r="H99" s="105"/>
      <c r="I99" s="105"/>
      <c r="J99" s="105"/>
      <c r="K99" s="105"/>
      <c r="L99" s="105"/>
      <c r="M99" s="105"/>
      <c r="N99" s="105"/>
      <c r="O99" s="105"/>
      <c r="P99" s="105"/>
      <c r="Q99" s="106"/>
      <c r="R99" s="106"/>
      <c r="S99" s="106"/>
      <c r="T99" s="106"/>
      <c r="U99" s="106"/>
      <c r="V99" s="106"/>
      <c r="W99" s="106"/>
      <c r="X99" s="106"/>
      <c r="Y99" s="106"/>
      <c r="Z99" s="106"/>
      <c r="AA99" s="106"/>
      <c r="AB99" s="106"/>
      <c r="AC99" s="106"/>
      <c r="AD99" s="106"/>
    </row>
    <row r="100" spans="1:30" ht="30" hidden="1" customHeight="1">
      <c r="A100" s="121" t="s">
        <v>437</v>
      </c>
      <c r="B100" s="162" t="s">
        <v>438</v>
      </c>
      <c r="C100" s="150"/>
      <c r="D100" s="696"/>
      <c r="E100" s="124"/>
      <c r="F100" s="150"/>
      <c r="G100" s="699"/>
      <c r="H100" s="105"/>
      <c r="I100" s="105"/>
      <c r="J100" s="105"/>
      <c r="K100" s="105"/>
      <c r="L100" s="105"/>
      <c r="M100" s="105"/>
      <c r="N100" s="105"/>
      <c r="O100" s="105"/>
      <c r="P100" s="105"/>
      <c r="Q100" s="106"/>
      <c r="R100" s="106"/>
      <c r="S100" s="106"/>
      <c r="T100" s="106"/>
      <c r="U100" s="106"/>
      <c r="V100" s="106"/>
      <c r="W100" s="106"/>
      <c r="X100" s="106"/>
      <c r="Y100" s="106"/>
      <c r="Z100" s="106"/>
      <c r="AA100" s="106"/>
      <c r="AB100" s="106"/>
      <c r="AC100" s="106"/>
      <c r="AD100" s="106"/>
    </row>
    <row r="101" spans="1:30" ht="81.75" hidden="1" customHeight="1">
      <c r="A101" s="121" t="s">
        <v>439</v>
      </c>
      <c r="B101" s="700" t="s">
        <v>4118</v>
      </c>
      <c r="C101" s="141"/>
      <c r="D101" s="141"/>
      <c r="E101" s="124"/>
      <c r="F101" s="141"/>
      <c r="G101" s="820"/>
      <c r="H101" s="619"/>
      <c r="I101" s="105"/>
      <c r="J101" s="105"/>
      <c r="K101" s="105"/>
      <c r="L101" s="105"/>
      <c r="M101" s="105"/>
      <c r="N101" s="105"/>
      <c r="O101" s="105"/>
      <c r="P101" s="105"/>
      <c r="Q101" s="319"/>
      <c r="R101" s="106"/>
      <c r="S101" s="106"/>
      <c r="T101" s="106"/>
      <c r="U101" s="106"/>
      <c r="V101" s="106"/>
      <c r="W101" s="106"/>
      <c r="X101" s="106"/>
      <c r="Y101" s="106"/>
      <c r="Z101" s="106"/>
      <c r="AA101" s="106"/>
      <c r="AB101" s="106"/>
      <c r="AC101" s="106"/>
      <c r="AD101" s="106"/>
    </row>
    <row r="102" spans="1:30" ht="39.75" customHeight="1">
      <c r="A102" s="819" t="s">
        <v>1914</v>
      </c>
      <c r="B102" s="1606" t="s">
        <v>2618</v>
      </c>
      <c r="C102" s="1570"/>
      <c r="D102" s="1570"/>
      <c r="E102" s="1570"/>
      <c r="F102" s="1570"/>
      <c r="G102" s="1573"/>
      <c r="H102" s="816"/>
      <c r="I102" s="319">
        <f>SUM(D103:D110)</f>
        <v>10</v>
      </c>
      <c r="J102" s="319">
        <f>COUNT(D103:D110)*2</f>
        <v>10</v>
      </c>
      <c r="K102" s="105"/>
      <c r="L102" s="105"/>
      <c r="M102" s="105"/>
      <c r="N102" s="105"/>
      <c r="O102" s="105"/>
      <c r="P102" s="105"/>
      <c r="Q102" s="319"/>
      <c r="R102" s="106"/>
      <c r="S102" s="106"/>
      <c r="T102" s="106"/>
      <c r="U102" s="106"/>
      <c r="V102" s="106"/>
      <c r="W102" s="106"/>
      <c r="X102" s="106"/>
      <c r="Y102" s="106"/>
      <c r="Z102" s="106"/>
      <c r="AA102" s="106"/>
      <c r="AB102" s="106"/>
      <c r="AC102" s="106"/>
      <c r="AD102" s="106"/>
    </row>
    <row r="103" spans="1:30" ht="33" customHeight="1">
      <c r="A103" s="695" t="s">
        <v>441</v>
      </c>
      <c r="B103" s="122" t="s">
        <v>442</v>
      </c>
      <c r="C103" s="179" t="s">
        <v>4119</v>
      </c>
      <c r="D103" s="696">
        <v>2</v>
      </c>
      <c r="E103" s="696" t="s">
        <v>387</v>
      </c>
      <c r="F103" s="127"/>
      <c r="G103" s="190"/>
      <c r="H103" s="318"/>
      <c r="I103" s="319"/>
      <c r="J103" s="319"/>
      <c r="K103" s="105"/>
      <c r="L103" s="105"/>
      <c r="M103" s="105"/>
      <c r="N103" s="105"/>
      <c r="O103" s="105"/>
      <c r="P103" s="105"/>
      <c r="Q103" s="319"/>
      <c r="R103" s="106"/>
      <c r="S103" s="106"/>
      <c r="T103" s="106"/>
      <c r="U103" s="106"/>
      <c r="V103" s="106"/>
      <c r="W103" s="106"/>
      <c r="X103" s="106"/>
      <c r="Y103" s="106"/>
      <c r="Z103" s="106"/>
      <c r="AA103" s="106"/>
      <c r="AB103" s="106"/>
      <c r="AC103" s="106"/>
      <c r="AD103" s="106"/>
    </row>
    <row r="104" spans="1:30" ht="31.5" customHeight="1">
      <c r="A104" s="695" t="s">
        <v>443</v>
      </c>
      <c r="B104" s="122" t="s">
        <v>444</v>
      </c>
      <c r="C104" s="179" t="s">
        <v>4120</v>
      </c>
      <c r="D104" s="696">
        <v>2</v>
      </c>
      <c r="E104" s="696" t="s">
        <v>387</v>
      </c>
      <c r="F104" s="127"/>
      <c r="G104" s="190"/>
      <c r="H104" s="318"/>
      <c r="I104" s="319"/>
      <c r="J104" s="319"/>
      <c r="K104" s="105"/>
      <c r="L104" s="105"/>
      <c r="M104" s="105"/>
      <c r="N104" s="105"/>
      <c r="O104" s="105"/>
      <c r="P104" s="105"/>
      <c r="Q104" s="319"/>
      <c r="R104" s="106"/>
      <c r="S104" s="106"/>
      <c r="T104" s="106"/>
      <c r="U104" s="106"/>
      <c r="V104" s="106"/>
      <c r="W104" s="106"/>
      <c r="X104" s="106"/>
      <c r="Y104" s="106"/>
      <c r="Z104" s="106"/>
      <c r="AA104" s="106"/>
      <c r="AB104" s="106"/>
      <c r="AC104" s="106"/>
      <c r="AD104" s="106"/>
    </row>
    <row r="105" spans="1:30" ht="111" customHeight="1">
      <c r="A105" s="695" t="s">
        <v>1915</v>
      </c>
      <c r="B105" s="122" t="s">
        <v>446</v>
      </c>
      <c r="C105" s="179" t="s">
        <v>4121</v>
      </c>
      <c r="D105" s="696">
        <v>2</v>
      </c>
      <c r="E105" s="696" t="s">
        <v>387</v>
      </c>
      <c r="F105" s="141"/>
      <c r="G105" s="738"/>
      <c r="H105" s="817"/>
      <c r="I105" s="319"/>
      <c r="J105" s="319"/>
      <c r="K105" s="105"/>
      <c r="L105" s="105"/>
      <c r="M105" s="105"/>
      <c r="N105" s="105"/>
      <c r="O105" s="105"/>
      <c r="P105" s="105"/>
      <c r="Q105" s="319"/>
      <c r="R105" s="106"/>
      <c r="S105" s="106"/>
      <c r="T105" s="106"/>
      <c r="U105" s="106"/>
      <c r="V105" s="106"/>
      <c r="W105" s="106"/>
      <c r="X105" s="106"/>
      <c r="Y105" s="106"/>
      <c r="Z105" s="106"/>
      <c r="AA105" s="106"/>
      <c r="AB105" s="106"/>
      <c r="AC105" s="106"/>
      <c r="AD105" s="106"/>
    </row>
    <row r="106" spans="1:30" ht="31.5" customHeight="1">
      <c r="A106" s="695" t="s">
        <v>448</v>
      </c>
      <c r="B106" s="122" t="s">
        <v>449</v>
      </c>
      <c r="C106" s="179" t="s">
        <v>4122</v>
      </c>
      <c r="D106" s="696">
        <v>2</v>
      </c>
      <c r="E106" s="696" t="s">
        <v>387</v>
      </c>
      <c r="F106" s="141" t="s">
        <v>4123</v>
      </c>
      <c r="G106" s="190"/>
      <c r="H106" s="318"/>
      <c r="I106" s="319"/>
      <c r="J106" s="319"/>
      <c r="K106" s="105"/>
      <c r="L106" s="105"/>
      <c r="M106" s="105"/>
      <c r="N106" s="105"/>
      <c r="O106" s="105"/>
      <c r="P106" s="105"/>
      <c r="Q106" s="319"/>
      <c r="R106" s="106"/>
      <c r="S106" s="106"/>
      <c r="T106" s="106"/>
      <c r="U106" s="106"/>
      <c r="V106" s="106"/>
      <c r="W106" s="106"/>
      <c r="X106" s="106"/>
      <c r="Y106" s="106"/>
      <c r="Z106" s="106"/>
      <c r="AA106" s="106"/>
      <c r="AB106" s="106"/>
      <c r="AC106" s="106"/>
      <c r="AD106" s="106"/>
    </row>
    <row r="107" spans="1:30" ht="31.5" hidden="1" customHeight="1">
      <c r="A107" s="310" t="s">
        <v>450</v>
      </c>
      <c r="B107" s="122" t="s">
        <v>451</v>
      </c>
      <c r="C107" s="141"/>
      <c r="D107" s="141"/>
      <c r="E107" s="141"/>
      <c r="F107" s="141"/>
      <c r="G107" s="190"/>
      <c r="H107" s="312"/>
      <c r="I107" s="105"/>
      <c r="J107" s="105"/>
      <c r="K107" s="105"/>
      <c r="L107" s="105"/>
      <c r="M107" s="105"/>
      <c r="N107" s="105"/>
      <c r="O107" s="105"/>
      <c r="P107" s="105"/>
      <c r="Q107" s="106"/>
      <c r="R107" s="106"/>
      <c r="S107" s="106"/>
      <c r="T107" s="106"/>
      <c r="U107" s="106"/>
      <c r="V107" s="106"/>
      <c r="W107" s="106"/>
      <c r="X107" s="106"/>
      <c r="Y107" s="106"/>
      <c r="Z107" s="106"/>
      <c r="AA107" s="106"/>
      <c r="AB107" s="106"/>
      <c r="AC107" s="106"/>
      <c r="AD107" s="106"/>
    </row>
    <row r="108" spans="1:30" ht="31.5" hidden="1" customHeight="1">
      <c r="A108" s="310" t="s">
        <v>452</v>
      </c>
      <c r="B108" s="122" t="s">
        <v>453</v>
      </c>
      <c r="C108" s="179"/>
      <c r="D108" s="141"/>
      <c r="E108" s="141"/>
      <c r="F108" s="141"/>
      <c r="G108" s="127"/>
      <c r="H108" s="105"/>
      <c r="I108" s="105"/>
      <c r="J108" s="105"/>
      <c r="K108" s="105"/>
      <c r="L108" s="105"/>
      <c r="M108" s="105"/>
      <c r="N108" s="105"/>
      <c r="O108" s="105"/>
      <c r="P108" s="105"/>
      <c r="Q108" s="106"/>
      <c r="R108" s="106"/>
      <c r="S108" s="106"/>
      <c r="T108" s="106"/>
      <c r="U108" s="106"/>
      <c r="V108" s="106"/>
      <c r="W108" s="106"/>
      <c r="X108" s="106"/>
      <c r="Y108" s="106"/>
      <c r="Z108" s="106"/>
      <c r="AA108" s="106"/>
      <c r="AB108" s="106"/>
      <c r="AC108" s="106"/>
      <c r="AD108" s="106"/>
    </row>
    <row r="109" spans="1:30" ht="51" customHeight="1">
      <c r="A109" s="695" t="s">
        <v>1916</v>
      </c>
      <c r="B109" s="122" t="s">
        <v>455</v>
      </c>
      <c r="C109" s="179" t="s">
        <v>4124</v>
      </c>
      <c r="D109" s="696">
        <v>2</v>
      </c>
      <c r="E109" s="696" t="s">
        <v>387</v>
      </c>
      <c r="F109" s="141"/>
      <c r="G109" s="127"/>
      <c r="H109" s="319"/>
      <c r="I109" s="319"/>
      <c r="J109" s="319"/>
      <c r="K109" s="105"/>
      <c r="L109" s="105"/>
      <c r="M109" s="105"/>
      <c r="N109" s="105"/>
      <c r="O109" s="105"/>
      <c r="P109" s="105"/>
      <c r="Q109" s="319"/>
      <c r="R109" s="106"/>
      <c r="S109" s="106"/>
      <c r="T109" s="106"/>
      <c r="U109" s="106"/>
      <c r="V109" s="106"/>
      <c r="W109" s="106"/>
      <c r="X109" s="106"/>
      <c r="Y109" s="106"/>
      <c r="Z109" s="106"/>
      <c r="AA109" s="106"/>
      <c r="AB109" s="106"/>
      <c r="AC109" s="106"/>
      <c r="AD109" s="106"/>
    </row>
    <row r="110" spans="1:30" ht="31.5" hidden="1" customHeight="1">
      <c r="A110" s="310" t="s">
        <v>457</v>
      </c>
      <c r="B110" s="122" t="s">
        <v>458</v>
      </c>
      <c r="C110" s="141"/>
      <c r="D110" s="141"/>
      <c r="E110" s="141"/>
      <c r="F110" s="141"/>
      <c r="G110" s="127"/>
      <c r="H110" s="105"/>
      <c r="I110" s="105"/>
      <c r="J110" s="105"/>
      <c r="K110" s="105"/>
      <c r="L110" s="105"/>
      <c r="M110" s="105"/>
      <c r="N110" s="105"/>
      <c r="O110" s="105"/>
      <c r="P110" s="105"/>
      <c r="Q110" s="106"/>
      <c r="R110" s="106"/>
      <c r="S110" s="106"/>
      <c r="T110" s="106"/>
      <c r="U110" s="106"/>
      <c r="V110" s="106"/>
      <c r="W110" s="106"/>
      <c r="X110" s="106"/>
      <c r="Y110" s="106"/>
      <c r="Z110" s="106"/>
      <c r="AA110" s="106"/>
      <c r="AB110" s="106"/>
      <c r="AC110" s="106"/>
      <c r="AD110" s="106"/>
    </row>
    <row r="111" spans="1:30" ht="39.75" customHeight="1">
      <c r="A111" s="819" t="s">
        <v>1917</v>
      </c>
      <c r="B111" s="1606" t="s">
        <v>51</v>
      </c>
      <c r="C111" s="1570"/>
      <c r="D111" s="1570"/>
      <c r="E111" s="1570"/>
      <c r="F111" s="1570"/>
      <c r="G111" s="1573"/>
      <c r="H111" s="816"/>
      <c r="I111" s="319">
        <f>SUM(D112:D113)</f>
        <v>2</v>
      </c>
      <c r="J111" s="319">
        <f>COUNT(D112:D113)*2</f>
        <v>2</v>
      </c>
      <c r="K111" s="105"/>
      <c r="L111" s="105"/>
      <c r="M111" s="105"/>
      <c r="N111" s="105"/>
      <c r="O111" s="105"/>
      <c r="P111" s="105"/>
      <c r="Q111" s="319"/>
      <c r="R111" s="106"/>
      <c r="S111" s="106"/>
      <c r="T111" s="106"/>
      <c r="U111" s="106"/>
      <c r="V111" s="106"/>
      <c r="W111" s="106"/>
      <c r="X111" s="106"/>
      <c r="Y111" s="106"/>
      <c r="Z111" s="106"/>
      <c r="AA111" s="106"/>
      <c r="AB111" s="106"/>
      <c r="AC111" s="106"/>
      <c r="AD111" s="106"/>
    </row>
    <row r="112" spans="1:30" ht="63" customHeight="1">
      <c r="A112" s="695" t="s">
        <v>1918</v>
      </c>
      <c r="B112" s="122" t="s">
        <v>460</v>
      </c>
      <c r="C112" s="150" t="s">
        <v>4125</v>
      </c>
      <c r="D112" s="696">
        <v>2</v>
      </c>
      <c r="E112" s="696" t="s">
        <v>599</v>
      </c>
      <c r="F112" s="150" t="s">
        <v>4126</v>
      </c>
      <c r="G112" s="127"/>
      <c r="H112" s="319"/>
      <c r="I112" s="319"/>
      <c r="J112" s="319"/>
      <c r="K112" s="105"/>
      <c r="L112" s="105"/>
      <c r="M112" s="105"/>
      <c r="N112" s="105"/>
      <c r="O112" s="105"/>
      <c r="P112" s="105"/>
      <c r="Q112" s="319"/>
      <c r="R112" s="106"/>
      <c r="S112" s="106"/>
      <c r="T112" s="106"/>
      <c r="U112" s="106"/>
      <c r="V112" s="106"/>
      <c r="W112" s="106"/>
      <c r="X112" s="106"/>
      <c r="Y112" s="106"/>
      <c r="Z112" s="106"/>
      <c r="AA112" s="106"/>
      <c r="AB112" s="106"/>
      <c r="AC112" s="106"/>
      <c r="AD112" s="106"/>
    </row>
    <row r="113" spans="1:30" ht="63" hidden="1" customHeight="1">
      <c r="A113" s="334" t="s">
        <v>463</v>
      </c>
      <c r="B113" s="122" t="s">
        <v>464</v>
      </c>
      <c r="C113" s="143"/>
      <c r="D113" s="143"/>
      <c r="E113" s="143"/>
      <c r="F113" s="143"/>
      <c r="G113" s="134"/>
      <c r="H113" s="105"/>
      <c r="I113" s="105"/>
      <c r="J113" s="105"/>
      <c r="K113" s="105"/>
      <c r="L113" s="105"/>
      <c r="M113" s="105"/>
      <c r="N113" s="105"/>
      <c r="O113" s="105"/>
      <c r="P113" s="105"/>
      <c r="Q113" s="106"/>
      <c r="R113" s="106"/>
      <c r="S113" s="106"/>
      <c r="T113" s="106"/>
      <c r="U113" s="106"/>
      <c r="V113" s="106"/>
      <c r="W113" s="106"/>
      <c r="X113" s="106"/>
      <c r="Y113" s="106"/>
      <c r="Z113" s="106"/>
      <c r="AA113" s="106"/>
      <c r="AB113" s="106"/>
      <c r="AC113" s="106"/>
      <c r="AD113" s="106"/>
    </row>
    <row r="114" spans="1:30" ht="19">
      <c r="A114" s="813"/>
      <c r="B114" s="1735" t="s">
        <v>465</v>
      </c>
      <c r="C114" s="1576"/>
      <c r="D114" s="1576"/>
      <c r="E114" s="1576"/>
      <c r="F114" s="1576"/>
      <c r="G114" s="1577"/>
      <c r="H114" s="814"/>
      <c r="I114" s="319">
        <f t="shared" ref="I114:J114" si="2">I115+I128+I138+I147+I153</f>
        <v>70</v>
      </c>
      <c r="J114" s="319">
        <f t="shared" si="2"/>
        <v>70</v>
      </c>
      <c r="K114" s="105"/>
      <c r="L114" s="105"/>
      <c r="M114" s="105"/>
      <c r="N114" s="105"/>
      <c r="O114" s="105"/>
      <c r="P114" s="105"/>
      <c r="Q114" s="319"/>
      <c r="R114" s="106"/>
      <c r="S114" s="106"/>
      <c r="T114" s="106"/>
      <c r="U114" s="106"/>
      <c r="V114" s="106"/>
      <c r="W114" s="106"/>
      <c r="X114" s="106"/>
      <c r="Y114" s="106"/>
      <c r="Z114" s="106"/>
      <c r="AA114" s="106"/>
      <c r="AB114" s="106"/>
      <c r="AC114" s="106"/>
      <c r="AD114" s="106"/>
    </row>
    <row r="115" spans="1:30" ht="39.75" customHeight="1">
      <c r="A115" s="821" t="s">
        <v>214</v>
      </c>
      <c r="B115" s="1606" t="s">
        <v>215</v>
      </c>
      <c r="C115" s="1570"/>
      <c r="D115" s="1570"/>
      <c r="E115" s="1570"/>
      <c r="F115" s="1570"/>
      <c r="G115" s="1573"/>
      <c r="H115" s="816"/>
      <c r="I115" s="319">
        <f>SUM(D116:D127)</f>
        <v>20</v>
      </c>
      <c r="J115" s="319">
        <f>COUNT(D116:D127)*2</f>
        <v>20</v>
      </c>
      <c r="K115" s="105"/>
      <c r="L115" s="105"/>
      <c r="M115" s="105"/>
      <c r="N115" s="105"/>
      <c r="O115" s="105"/>
      <c r="P115" s="105"/>
      <c r="Q115" s="319"/>
      <c r="R115" s="106"/>
      <c r="S115" s="106"/>
      <c r="T115" s="106"/>
      <c r="U115" s="106"/>
      <c r="V115" s="106"/>
      <c r="W115" s="106"/>
      <c r="X115" s="106"/>
      <c r="Y115" s="106"/>
      <c r="Z115" s="106"/>
      <c r="AA115" s="106"/>
      <c r="AB115" s="106"/>
      <c r="AC115" s="106"/>
      <c r="AD115" s="106"/>
    </row>
    <row r="116" spans="1:30" ht="34">
      <c r="A116" s="695" t="s">
        <v>1921</v>
      </c>
      <c r="B116" s="161" t="s">
        <v>467</v>
      </c>
      <c r="C116" s="822" t="s">
        <v>4127</v>
      </c>
      <c r="D116" s="696">
        <v>2</v>
      </c>
      <c r="E116" s="696" t="s">
        <v>469</v>
      </c>
      <c r="F116" s="771" t="s">
        <v>4128</v>
      </c>
      <c r="G116" s="738"/>
      <c r="H116" s="817"/>
      <c r="I116" s="319"/>
      <c r="J116" s="319"/>
      <c r="K116" s="105"/>
      <c r="L116" s="105"/>
      <c r="M116" s="105"/>
      <c r="N116" s="105"/>
      <c r="O116" s="105"/>
      <c r="P116" s="105"/>
      <c r="Q116" s="319"/>
      <c r="R116" s="106"/>
      <c r="S116" s="106"/>
      <c r="T116" s="106"/>
      <c r="U116" s="106"/>
      <c r="V116" s="106"/>
      <c r="W116" s="106"/>
      <c r="X116" s="106"/>
      <c r="Y116" s="106"/>
      <c r="Z116" s="106"/>
      <c r="AA116" s="106"/>
      <c r="AB116" s="106"/>
      <c r="AC116" s="106"/>
      <c r="AD116" s="106"/>
    </row>
    <row r="117" spans="1:30" ht="34">
      <c r="A117" s="695" t="s">
        <v>1925</v>
      </c>
      <c r="B117" s="161" t="s">
        <v>475</v>
      </c>
      <c r="C117" s="162" t="s">
        <v>3551</v>
      </c>
      <c r="D117" s="696">
        <v>2</v>
      </c>
      <c r="E117" s="180" t="s">
        <v>469</v>
      </c>
      <c r="F117" s="150" t="s">
        <v>4129</v>
      </c>
      <c r="G117" s="190"/>
      <c r="H117" s="318"/>
      <c r="I117" s="319"/>
      <c r="J117" s="319"/>
      <c r="K117" s="105"/>
      <c r="L117" s="105"/>
      <c r="M117" s="105"/>
      <c r="N117" s="105"/>
      <c r="O117" s="105"/>
      <c r="P117" s="105"/>
      <c r="Q117" s="319"/>
      <c r="R117" s="106"/>
      <c r="S117" s="106"/>
      <c r="T117" s="106"/>
      <c r="U117" s="106"/>
      <c r="V117" s="106"/>
      <c r="W117" s="106"/>
      <c r="X117" s="106"/>
      <c r="Y117" s="106"/>
      <c r="Z117" s="106"/>
      <c r="AA117" s="106"/>
      <c r="AB117" s="106"/>
      <c r="AC117" s="106"/>
      <c r="AD117" s="106"/>
    </row>
    <row r="118" spans="1:30" ht="32">
      <c r="A118" s="695"/>
      <c r="B118" s="161"/>
      <c r="C118" s="123" t="s">
        <v>2621</v>
      </c>
      <c r="D118" s="696">
        <v>2</v>
      </c>
      <c r="E118" s="696" t="s">
        <v>469</v>
      </c>
      <c r="F118" s="492" t="s">
        <v>2622</v>
      </c>
      <c r="G118" s="190"/>
      <c r="H118" s="318"/>
      <c r="I118" s="319"/>
      <c r="J118" s="319"/>
      <c r="K118" s="105"/>
      <c r="L118" s="105"/>
      <c r="M118" s="105"/>
      <c r="N118" s="105"/>
      <c r="O118" s="105"/>
      <c r="P118" s="105"/>
      <c r="Q118" s="319"/>
      <c r="R118" s="106"/>
      <c r="S118" s="106"/>
      <c r="T118" s="106"/>
      <c r="U118" s="106"/>
      <c r="V118" s="106"/>
      <c r="W118" s="106"/>
      <c r="X118" s="106"/>
      <c r="Y118" s="106"/>
      <c r="Z118" s="106"/>
      <c r="AA118" s="106"/>
      <c r="AB118" s="106"/>
      <c r="AC118" s="106"/>
      <c r="AD118" s="106"/>
    </row>
    <row r="119" spans="1:30" ht="47.25" hidden="1" customHeight="1">
      <c r="A119" s="310" t="s">
        <v>480</v>
      </c>
      <c r="B119" s="161" t="s">
        <v>481</v>
      </c>
      <c r="C119" s="141"/>
      <c r="D119" s="141"/>
      <c r="E119" s="141"/>
      <c r="F119" s="141"/>
      <c r="G119" s="127"/>
      <c r="H119" s="105"/>
      <c r="I119" s="312"/>
      <c r="J119" s="312"/>
      <c r="K119" s="312"/>
      <c r="L119" s="312"/>
      <c r="M119" s="312"/>
      <c r="N119" s="312"/>
      <c r="O119" s="312"/>
      <c r="P119" s="312"/>
      <c r="Q119" s="279"/>
      <c r="R119" s="279"/>
      <c r="S119" s="279"/>
      <c r="T119" s="279"/>
      <c r="U119" s="279"/>
      <c r="V119" s="279"/>
      <c r="W119" s="279"/>
      <c r="X119" s="279"/>
      <c r="Y119" s="279"/>
      <c r="Z119" s="279"/>
      <c r="AA119" s="279"/>
      <c r="AB119" s="279"/>
      <c r="AC119" s="279"/>
      <c r="AD119" s="279"/>
    </row>
    <row r="120" spans="1:30" ht="47.25" customHeight="1">
      <c r="A120" s="695" t="s">
        <v>1933</v>
      </c>
      <c r="B120" s="161" t="s">
        <v>483</v>
      </c>
      <c r="C120" s="822" t="s">
        <v>1934</v>
      </c>
      <c r="D120" s="696">
        <v>2</v>
      </c>
      <c r="E120" s="696" t="s">
        <v>469</v>
      </c>
      <c r="F120" s="150" t="s">
        <v>3558</v>
      </c>
      <c r="G120" s="127"/>
      <c r="H120" s="319"/>
      <c r="I120" s="318"/>
      <c r="J120" s="318"/>
      <c r="K120" s="312"/>
      <c r="L120" s="312"/>
      <c r="M120" s="312"/>
      <c r="N120" s="312"/>
      <c r="O120" s="312"/>
      <c r="P120" s="312"/>
      <c r="Q120" s="318"/>
      <c r="R120" s="279"/>
      <c r="S120" s="279"/>
      <c r="T120" s="279"/>
      <c r="U120" s="279"/>
      <c r="V120" s="279"/>
      <c r="W120" s="279"/>
      <c r="X120" s="279"/>
      <c r="Y120" s="279"/>
      <c r="Z120" s="279"/>
      <c r="AA120" s="279"/>
      <c r="AB120" s="279"/>
      <c r="AC120" s="279"/>
      <c r="AD120" s="279"/>
    </row>
    <row r="121" spans="1:30" ht="48">
      <c r="A121" s="695" t="s">
        <v>484</v>
      </c>
      <c r="B121" s="161" t="s">
        <v>485</v>
      </c>
      <c r="C121" s="123" t="s">
        <v>1935</v>
      </c>
      <c r="D121" s="696">
        <v>2</v>
      </c>
      <c r="E121" s="696" t="s">
        <v>469</v>
      </c>
      <c r="F121" s="150" t="s">
        <v>4130</v>
      </c>
      <c r="G121" s="738"/>
      <c r="H121" s="817"/>
      <c r="I121" s="319"/>
      <c r="J121" s="319"/>
      <c r="K121" s="105"/>
      <c r="L121" s="105"/>
      <c r="M121" s="105"/>
      <c r="N121" s="105"/>
      <c r="O121" s="105"/>
      <c r="P121" s="105"/>
      <c r="Q121" s="319"/>
      <c r="R121" s="106"/>
      <c r="S121" s="106"/>
      <c r="T121" s="106"/>
      <c r="U121" s="106"/>
      <c r="V121" s="106"/>
      <c r="W121" s="106"/>
      <c r="X121" s="106"/>
      <c r="Y121" s="106"/>
      <c r="Z121" s="106"/>
      <c r="AA121" s="106"/>
      <c r="AB121" s="106"/>
      <c r="AC121" s="106"/>
      <c r="AD121" s="106"/>
    </row>
    <row r="122" spans="1:30" ht="80">
      <c r="A122" s="695"/>
      <c r="B122" s="161"/>
      <c r="C122" s="708" t="s">
        <v>3561</v>
      </c>
      <c r="D122" s="696">
        <v>2</v>
      </c>
      <c r="E122" s="696" t="s">
        <v>469</v>
      </c>
      <c r="F122" s="729" t="s">
        <v>4131</v>
      </c>
      <c r="G122" s="738"/>
      <c r="H122" s="817"/>
      <c r="I122" s="319"/>
      <c r="J122" s="319"/>
      <c r="K122" s="105"/>
      <c r="L122" s="105"/>
      <c r="M122" s="105"/>
      <c r="N122" s="105"/>
      <c r="O122" s="105"/>
      <c r="P122" s="105"/>
      <c r="Q122" s="319"/>
      <c r="R122" s="106"/>
      <c r="S122" s="106"/>
      <c r="T122" s="106"/>
      <c r="U122" s="106"/>
      <c r="V122" s="106"/>
      <c r="W122" s="106"/>
      <c r="X122" s="106"/>
      <c r="Y122" s="106"/>
      <c r="Z122" s="106"/>
      <c r="AA122" s="106"/>
      <c r="AB122" s="106"/>
      <c r="AC122" s="106"/>
      <c r="AD122" s="106"/>
    </row>
    <row r="123" spans="1:30" ht="64">
      <c r="A123" s="695"/>
      <c r="B123" s="161"/>
      <c r="C123" s="708" t="s">
        <v>3563</v>
      </c>
      <c r="D123" s="696">
        <v>2</v>
      </c>
      <c r="E123" s="696" t="s">
        <v>469</v>
      </c>
      <c r="F123" s="708" t="s">
        <v>4132</v>
      </c>
      <c r="G123" s="738"/>
      <c r="H123" s="817"/>
      <c r="I123" s="319"/>
      <c r="J123" s="319"/>
      <c r="K123" s="105"/>
      <c r="L123" s="105"/>
      <c r="M123" s="105"/>
      <c r="N123" s="105"/>
      <c r="O123" s="105"/>
      <c r="P123" s="105"/>
      <c r="Q123" s="319"/>
      <c r="R123" s="106"/>
      <c r="S123" s="106"/>
      <c r="T123" s="106"/>
      <c r="U123" s="106"/>
      <c r="V123" s="106"/>
      <c r="W123" s="106"/>
      <c r="X123" s="106"/>
      <c r="Y123" s="106"/>
      <c r="Z123" s="106"/>
      <c r="AA123" s="106"/>
      <c r="AB123" s="106"/>
      <c r="AC123" s="106"/>
      <c r="AD123" s="106"/>
    </row>
    <row r="124" spans="1:30" ht="48">
      <c r="A124" s="695"/>
      <c r="B124" s="161"/>
      <c r="C124" s="823" t="s">
        <v>3565</v>
      </c>
      <c r="D124" s="696">
        <v>2</v>
      </c>
      <c r="E124" s="696" t="s">
        <v>561</v>
      </c>
      <c r="F124" s="823" t="s">
        <v>4133</v>
      </c>
      <c r="G124" s="738"/>
      <c r="H124" s="817"/>
      <c r="I124" s="319"/>
      <c r="J124" s="319"/>
      <c r="K124" s="105"/>
      <c r="L124" s="105"/>
      <c r="M124" s="105"/>
      <c r="N124" s="105"/>
      <c r="O124" s="105"/>
      <c r="P124" s="105"/>
      <c r="Q124" s="319"/>
      <c r="R124" s="106"/>
      <c r="S124" s="106"/>
      <c r="T124" s="106"/>
      <c r="U124" s="106"/>
      <c r="V124" s="106"/>
      <c r="W124" s="106"/>
      <c r="X124" s="106"/>
      <c r="Y124" s="106"/>
      <c r="Z124" s="106"/>
      <c r="AA124" s="106"/>
      <c r="AB124" s="106"/>
      <c r="AC124" s="106"/>
      <c r="AD124" s="106"/>
    </row>
    <row r="125" spans="1:30" ht="34">
      <c r="A125" s="695" t="s">
        <v>1938</v>
      </c>
      <c r="B125" s="161" t="s">
        <v>487</v>
      </c>
      <c r="C125" s="162" t="s">
        <v>3567</v>
      </c>
      <c r="D125" s="696">
        <v>2</v>
      </c>
      <c r="E125" s="696" t="s">
        <v>469</v>
      </c>
      <c r="F125" s="492" t="s">
        <v>2624</v>
      </c>
      <c r="G125" s="127"/>
      <c r="H125" s="319"/>
      <c r="I125" s="319"/>
      <c r="J125" s="319"/>
      <c r="K125" s="105"/>
      <c r="L125" s="105"/>
      <c r="M125" s="105"/>
      <c r="N125" s="105"/>
      <c r="O125" s="105"/>
      <c r="P125" s="105"/>
      <c r="Q125" s="319"/>
      <c r="R125" s="106"/>
      <c r="S125" s="106"/>
      <c r="T125" s="106"/>
      <c r="U125" s="106"/>
      <c r="V125" s="106"/>
      <c r="W125" s="106"/>
      <c r="X125" s="106"/>
      <c r="Y125" s="106"/>
      <c r="Z125" s="106"/>
      <c r="AA125" s="106"/>
      <c r="AB125" s="106"/>
      <c r="AC125" s="106"/>
      <c r="AD125" s="106"/>
    </row>
    <row r="126" spans="1:30" ht="47.25" hidden="1" customHeight="1">
      <c r="A126" s="310" t="s">
        <v>1939</v>
      </c>
      <c r="B126" s="161" t="s">
        <v>490</v>
      </c>
      <c r="C126" s="279"/>
      <c r="D126" s="141"/>
      <c r="E126" s="141"/>
      <c r="F126" s="141"/>
      <c r="G126" s="127"/>
      <c r="H126" s="105"/>
      <c r="I126" s="312"/>
      <c r="J126" s="312"/>
      <c r="K126" s="312"/>
      <c r="L126" s="312"/>
      <c r="M126" s="312"/>
      <c r="N126" s="312"/>
      <c r="O126" s="312"/>
      <c r="P126" s="312"/>
      <c r="Q126" s="279"/>
      <c r="R126" s="279"/>
      <c r="S126" s="279"/>
      <c r="T126" s="279"/>
      <c r="U126" s="279"/>
      <c r="V126" s="279"/>
      <c r="W126" s="279"/>
      <c r="X126" s="279"/>
      <c r="Y126" s="279"/>
      <c r="Z126" s="279"/>
      <c r="AA126" s="279"/>
      <c r="AB126" s="279"/>
      <c r="AC126" s="279"/>
      <c r="AD126" s="279"/>
    </row>
    <row r="127" spans="1:30" ht="86.25" customHeight="1">
      <c r="A127" s="695" t="s">
        <v>493</v>
      </c>
      <c r="B127" s="161" t="s">
        <v>494</v>
      </c>
      <c r="C127" s="150" t="s">
        <v>4134</v>
      </c>
      <c r="D127" s="696">
        <v>2</v>
      </c>
      <c r="E127" s="696" t="s">
        <v>496</v>
      </c>
      <c r="F127" s="492" t="s">
        <v>4135</v>
      </c>
      <c r="G127" s="127"/>
      <c r="H127" s="319"/>
      <c r="I127" s="319"/>
      <c r="J127" s="319"/>
      <c r="K127" s="105"/>
      <c r="L127" s="105"/>
      <c r="M127" s="105"/>
      <c r="N127" s="105"/>
      <c r="O127" s="105"/>
      <c r="P127" s="105"/>
      <c r="Q127" s="319"/>
      <c r="R127" s="106"/>
      <c r="S127" s="106"/>
      <c r="T127" s="106"/>
      <c r="U127" s="106"/>
      <c r="V127" s="106"/>
      <c r="W127" s="106"/>
      <c r="X127" s="106"/>
      <c r="Y127" s="106"/>
      <c r="Z127" s="106"/>
      <c r="AA127" s="106"/>
      <c r="AB127" s="106"/>
      <c r="AC127" s="106"/>
      <c r="AD127" s="106"/>
    </row>
    <row r="128" spans="1:30" ht="39.75" customHeight="1">
      <c r="A128" s="821" t="s">
        <v>216</v>
      </c>
      <c r="B128" s="1606" t="s">
        <v>56</v>
      </c>
      <c r="C128" s="1570"/>
      <c r="D128" s="1570"/>
      <c r="E128" s="1570"/>
      <c r="F128" s="1570"/>
      <c r="G128" s="1573"/>
      <c r="H128" s="816"/>
      <c r="I128" s="319">
        <f>SUM(D129:D137)</f>
        <v>14</v>
      </c>
      <c r="J128" s="319">
        <f>COUNT(D129:D137)*2</f>
        <v>14</v>
      </c>
      <c r="K128" s="105"/>
      <c r="L128" s="105"/>
      <c r="M128" s="105"/>
      <c r="N128" s="105"/>
      <c r="O128" s="105"/>
      <c r="P128" s="105"/>
      <c r="Q128" s="319"/>
      <c r="R128" s="106"/>
      <c r="S128" s="106"/>
      <c r="T128" s="106"/>
      <c r="U128" s="106"/>
      <c r="V128" s="106"/>
      <c r="W128" s="106"/>
      <c r="X128" s="106"/>
      <c r="Y128" s="106"/>
      <c r="Z128" s="106"/>
      <c r="AA128" s="106"/>
      <c r="AB128" s="106"/>
      <c r="AC128" s="106"/>
      <c r="AD128" s="106"/>
    </row>
    <row r="129" spans="1:30" ht="34">
      <c r="A129" s="695" t="s">
        <v>1943</v>
      </c>
      <c r="B129" s="467" t="s">
        <v>498</v>
      </c>
      <c r="C129" s="492" t="s">
        <v>4136</v>
      </c>
      <c r="D129" s="696">
        <v>2</v>
      </c>
      <c r="E129" s="780" t="s">
        <v>472</v>
      </c>
      <c r="F129" s="150" t="s">
        <v>4137</v>
      </c>
      <c r="G129" s="738"/>
      <c r="H129" s="817"/>
      <c r="I129" s="319"/>
      <c r="J129" s="319"/>
      <c r="K129" s="105"/>
      <c r="L129" s="105"/>
      <c r="M129" s="105"/>
      <c r="N129" s="105"/>
      <c r="O129" s="105"/>
      <c r="P129" s="105"/>
      <c r="Q129" s="319"/>
      <c r="R129" s="106"/>
      <c r="S129" s="106"/>
      <c r="T129" s="106"/>
      <c r="U129" s="106"/>
      <c r="V129" s="106"/>
      <c r="W129" s="106"/>
      <c r="X129" s="106"/>
      <c r="Y129" s="106"/>
      <c r="Z129" s="106"/>
      <c r="AA129" s="106"/>
      <c r="AB129" s="106"/>
      <c r="AC129" s="106"/>
      <c r="AD129" s="106"/>
    </row>
    <row r="130" spans="1:30" ht="32">
      <c r="A130" s="695"/>
      <c r="B130" s="467"/>
      <c r="C130" s="822" t="s">
        <v>1948</v>
      </c>
      <c r="D130" s="696">
        <v>2</v>
      </c>
      <c r="E130" s="180" t="s">
        <v>469</v>
      </c>
      <c r="F130" s="150" t="s">
        <v>4138</v>
      </c>
      <c r="G130" s="738"/>
      <c r="H130" s="817"/>
      <c r="I130" s="319"/>
      <c r="J130" s="319"/>
      <c r="K130" s="105"/>
      <c r="L130" s="105"/>
      <c r="M130" s="105"/>
      <c r="N130" s="105"/>
      <c r="O130" s="105"/>
      <c r="P130" s="105"/>
      <c r="Q130" s="319"/>
      <c r="R130" s="106"/>
      <c r="S130" s="106"/>
      <c r="T130" s="106"/>
      <c r="U130" s="106"/>
      <c r="V130" s="106"/>
      <c r="W130" s="106"/>
      <c r="X130" s="106"/>
      <c r="Y130" s="106"/>
      <c r="Z130" s="106"/>
      <c r="AA130" s="106"/>
      <c r="AB130" s="106"/>
      <c r="AC130" s="106"/>
      <c r="AD130" s="106"/>
    </row>
    <row r="131" spans="1:30" ht="63" hidden="1" customHeight="1">
      <c r="A131" s="310" t="s">
        <v>509</v>
      </c>
      <c r="B131" s="467" t="s">
        <v>510</v>
      </c>
      <c r="C131" s="141"/>
      <c r="D131" s="150"/>
      <c r="E131" s="141"/>
      <c r="F131" s="141"/>
      <c r="G131" s="127"/>
      <c r="H131" s="105"/>
      <c r="I131" s="312"/>
      <c r="J131" s="312"/>
      <c r="K131" s="312"/>
      <c r="L131" s="312"/>
      <c r="M131" s="312"/>
      <c r="N131" s="312"/>
      <c r="O131" s="312"/>
      <c r="P131" s="312"/>
      <c r="Q131" s="279"/>
      <c r="R131" s="279"/>
      <c r="S131" s="279"/>
      <c r="T131" s="279"/>
      <c r="U131" s="279"/>
      <c r="V131" s="279"/>
      <c r="W131" s="279"/>
      <c r="X131" s="279"/>
      <c r="Y131" s="279"/>
      <c r="Z131" s="279"/>
      <c r="AA131" s="279"/>
      <c r="AB131" s="279"/>
      <c r="AC131" s="279"/>
      <c r="AD131" s="279"/>
    </row>
    <row r="132" spans="1:30" ht="60.75" customHeight="1">
      <c r="A132" s="695" t="s">
        <v>1949</v>
      </c>
      <c r="B132" s="711" t="s">
        <v>512</v>
      </c>
      <c r="C132" s="824" t="s">
        <v>4139</v>
      </c>
      <c r="D132" s="696">
        <v>2</v>
      </c>
      <c r="E132" s="696" t="s">
        <v>469</v>
      </c>
      <c r="F132" s="141"/>
      <c r="G132" s="190"/>
      <c r="H132" s="318"/>
      <c r="I132" s="319"/>
      <c r="J132" s="319"/>
      <c r="K132" s="105"/>
      <c r="L132" s="105"/>
      <c r="M132" s="105"/>
      <c r="N132" s="105"/>
      <c r="O132" s="105"/>
      <c r="P132" s="105"/>
      <c r="Q132" s="319"/>
      <c r="R132" s="106"/>
      <c r="S132" s="106"/>
      <c r="T132" s="106"/>
      <c r="U132" s="106"/>
      <c r="V132" s="106"/>
      <c r="W132" s="106"/>
      <c r="X132" s="106"/>
      <c r="Y132" s="106"/>
      <c r="Z132" s="106"/>
      <c r="AA132" s="106"/>
      <c r="AB132" s="106"/>
      <c r="AC132" s="106"/>
      <c r="AD132" s="106"/>
    </row>
    <row r="133" spans="1:30" ht="64">
      <c r="A133" s="695"/>
      <c r="B133" s="710"/>
      <c r="C133" s="825" t="s">
        <v>3224</v>
      </c>
      <c r="D133" s="696">
        <v>2</v>
      </c>
      <c r="E133" s="696" t="s">
        <v>469</v>
      </c>
      <c r="F133" s="492" t="s">
        <v>4140</v>
      </c>
      <c r="G133" s="190"/>
      <c r="H133" s="318"/>
      <c r="I133" s="319"/>
      <c r="J133" s="319"/>
      <c r="K133" s="105"/>
      <c r="L133" s="105"/>
      <c r="M133" s="105"/>
      <c r="N133" s="105"/>
      <c r="O133" s="105"/>
      <c r="P133" s="105"/>
      <c r="Q133" s="319"/>
      <c r="R133" s="106"/>
      <c r="S133" s="106"/>
      <c r="T133" s="106"/>
      <c r="U133" s="106"/>
      <c r="V133" s="106"/>
      <c r="W133" s="106"/>
      <c r="X133" s="106"/>
      <c r="Y133" s="106"/>
      <c r="Z133" s="106"/>
      <c r="AA133" s="106"/>
      <c r="AB133" s="106"/>
      <c r="AC133" s="106"/>
      <c r="AD133" s="106"/>
    </row>
    <row r="134" spans="1:30" ht="43.5" customHeight="1">
      <c r="A134" s="695"/>
      <c r="B134" s="710"/>
      <c r="C134" s="123" t="s">
        <v>4141</v>
      </c>
      <c r="D134" s="696">
        <v>2</v>
      </c>
      <c r="E134" s="696" t="s">
        <v>469</v>
      </c>
      <c r="F134" s="150" t="s">
        <v>4142</v>
      </c>
      <c r="G134" s="190"/>
      <c r="H134" s="318"/>
      <c r="I134" s="319"/>
      <c r="J134" s="319"/>
      <c r="K134" s="105"/>
      <c r="L134" s="105"/>
      <c r="M134" s="105"/>
      <c r="N134" s="105"/>
      <c r="O134" s="105"/>
      <c r="P134" s="105"/>
      <c r="Q134" s="319"/>
      <c r="R134" s="106"/>
      <c r="S134" s="106"/>
      <c r="T134" s="106"/>
      <c r="U134" s="106"/>
      <c r="V134" s="106"/>
      <c r="W134" s="106"/>
      <c r="X134" s="106"/>
      <c r="Y134" s="106"/>
      <c r="Z134" s="106"/>
      <c r="AA134" s="106"/>
      <c r="AB134" s="106"/>
      <c r="AC134" s="106"/>
      <c r="AD134" s="106"/>
    </row>
    <row r="135" spans="1:30" ht="39.75" customHeight="1">
      <c r="A135" s="695"/>
      <c r="B135" s="710"/>
      <c r="C135" s="150" t="s">
        <v>3585</v>
      </c>
      <c r="D135" s="696">
        <v>2</v>
      </c>
      <c r="E135" s="696" t="s">
        <v>469</v>
      </c>
      <c r="F135" s="150" t="s">
        <v>4143</v>
      </c>
      <c r="G135" s="190"/>
      <c r="H135" s="318"/>
      <c r="I135" s="319"/>
      <c r="J135" s="319"/>
      <c r="K135" s="105"/>
      <c r="L135" s="105"/>
      <c r="M135" s="105"/>
      <c r="N135" s="105"/>
      <c r="O135" s="105"/>
      <c r="P135" s="105"/>
      <c r="Q135" s="319"/>
      <c r="R135" s="106"/>
      <c r="S135" s="106"/>
      <c r="T135" s="106"/>
      <c r="U135" s="106"/>
      <c r="V135" s="106"/>
      <c r="W135" s="106"/>
      <c r="X135" s="106"/>
      <c r="Y135" s="106"/>
      <c r="Z135" s="106"/>
      <c r="AA135" s="106"/>
      <c r="AB135" s="106"/>
      <c r="AC135" s="106"/>
      <c r="AD135" s="106"/>
    </row>
    <row r="136" spans="1:30" ht="77.25" customHeight="1">
      <c r="A136" s="695" t="s">
        <v>1953</v>
      </c>
      <c r="B136" s="467" t="s">
        <v>520</v>
      </c>
      <c r="C136" s="824" t="s">
        <v>4144</v>
      </c>
      <c r="D136" s="696">
        <v>2</v>
      </c>
      <c r="E136" s="736" t="s">
        <v>535</v>
      </c>
      <c r="F136" s="279"/>
      <c r="G136" s="738"/>
      <c r="H136" s="817"/>
      <c r="I136" s="318"/>
      <c r="J136" s="318"/>
      <c r="K136" s="312"/>
      <c r="L136" s="312"/>
      <c r="M136" s="312"/>
      <c r="N136" s="312"/>
      <c r="O136" s="312"/>
      <c r="P136" s="312"/>
      <c r="Q136" s="318"/>
      <c r="R136" s="279"/>
      <c r="S136" s="279"/>
      <c r="T136" s="279"/>
      <c r="U136" s="279"/>
      <c r="V136" s="279"/>
      <c r="W136" s="279"/>
      <c r="X136" s="279"/>
      <c r="Y136" s="279"/>
      <c r="Z136" s="279"/>
      <c r="AA136" s="279"/>
      <c r="AB136" s="279"/>
      <c r="AC136" s="279"/>
      <c r="AD136" s="279"/>
    </row>
    <row r="137" spans="1:30" ht="47.25" hidden="1" customHeight="1">
      <c r="A137" s="310" t="s">
        <v>521</v>
      </c>
      <c r="B137" s="173" t="s">
        <v>522</v>
      </c>
      <c r="C137" s="738"/>
      <c r="D137" s="155"/>
      <c r="E137" s="155"/>
      <c r="F137" s="738"/>
      <c r="G137" s="190"/>
      <c r="H137" s="312"/>
      <c r="I137" s="312"/>
      <c r="J137" s="312"/>
      <c r="K137" s="312"/>
      <c r="L137" s="312"/>
      <c r="M137" s="312"/>
      <c r="N137" s="312"/>
      <c r="O137" s="312"/>
      <c r="P137" s="312"/>
      <c r="Q137" s="279"/>
      <c r="R137" s="279"/>
      <c r="S137" s="279"/>
      <c r="T137" s="279"/>
      <c r="U137" s="279"/>
      <c r="V137" s="279"/>
      <c r="W137" s="279"/>
      <c r="X137" s="279"/>
      <c r="Y137" s="279"/>
      <c r="Z137" s="279"/>
      <c r="AA137" s="279"/>
      <c r="AB137" s="279"/>
      <c r="AC137" s="279"/>
      <c r="AD137" s="279"/>
    </row>
    <row r="138" spans="1:30" ht="39.75" customHeight="1">
      <c r="A138" s="821" t="s">
        <v>218</v>
      </c>
      <c r="B138" s="1606" t="s">
        <v>219</v>
      </c>
      <c r="C138" s="1570"/>
      <c r="D138" s="1570"/>
      <c r="E138" s="1570"/>
      <c r="F138" s="1570"/>
      <c r="G138" s="1573"/>
      <c r="H138" s="816"/>
      <c r="I138" s="319">
        <f>SUM(D139:D146)</f>
        <v>16</v>
      </c>
      <c r="J138" s="319">
        <f>COUNT(D139:D146)*2</f>
        <v>16</v>
      </c>
      <c r="K138" s="105"/>
      <c r="L138" s="105"/>
      <c r="M138" s="105"/>
      <c r="N138" s="105"/>
      <c r="O138" s="105"/>
      <c r="P138" s="105"/>
      <c r="Q138" s="319"/>
      <c r="R138" s="106"/>
      <c r="S138" s="106"/>
      <c r="T138" s="106"/>
      <c r="U138" s="106"/>
      <c r="V138" s="106"/>
      <c r="W138" s="106"/>
      <c r="X138" s="106"/>
      <c r="Y138" s="106"/>
      <c r="Z138" s="106"/>
      <c r="AA138" s="106"/>
      <c r="AB138" s="106"/>
      <c r="AC138" s="106"/>
      <c r="AD138" s="106"/>
    </row>
    <row r="139" spans="1:30" ht="34">
      <c r="A139" s="695" t="s">
        <v>1954</v>
      </c>
      <c r="B139" s="467" t="s">
        <v>524</v>
      </c>
      <c r="C139" s="253" t="s">
        <v>4145</v>
      </c>
      <c r="D139" s="696">
        <v>2</v>
      </c>
      <c r="E139" s="696" t="s">
        <v>469</v>
      </c>
      <c r="F139" s="150" t="s">
        <v>3226</v>
      </c>
      <c r="G139" s="190"/>
      <c r="H139" s="318"/>
      <c r="I139" s="319"/>
      <c r="J139" s="319"/>
      <c r="K139" s="105"/>
      <c r="L139" s="105"/>
      <c r="M139" s="105"/>
      <c r="N139" s="105"/>
      <c r="O139" s="105"/>
      <c r="P139" s="105"/>
      <c r="Q139" s="319"/>
      <c r="R139" s="106"/>
      <c r="S139" s="106"/>
      <c r="T139" s="106"/>
      <c r="U139" s="106"/>
      <c r="V139" s="106"/>
      <c r="W139" s="106"/>
      <c r="X139" s="106"/>
      <c r="Y139" s="106"/>
      <c r="Z139" s="106"/>
      <c r="AA139" s="106"/>
      <c r="AB139" s="106"/>
      <c r="AC139" s="106"/>
      <c r="AD139" s="106"/>
    </row>
    <row r="140" spans="1:30" ht="48">
      <c r="A140" s="695"/>
      <c r="B140" s="467"/>
      <c r="C140" s="822" t="s">
        <v>3589</v>
      </c>
      <c r="D140" s="696">
        <v>2</v>
      </c>
      <c r="E140" s="696" t="s">
        <v>469</v>
      </c>
      <c r="F140" s="150" t="s">
        <v>4146</v>
      </c>
      <c r="G140" s="190"/>
      <c r="H140" s="318"/>
      <c r="I140" s="319"/>
      <c r="J140" s="319"/>
      <c r="K140" s="105"/>
      <c r="L140" s="105"/>
      <c r="M140" s="105"/>
      <c r="N140" s="105"/>
      <c r="O140" s="105"/>
      <c r="P140" s="105"/>
      <c r="Q140" s="319"/>
      <c r="R140" s="106"/>
      <c r="S140" s="106"/>
      <c r="T140" s="106"/>
      <c r="U140" s="106"/>
      <c r="V140" s="106"/>
      <c r="W140" s="106"/>
      <c r="X140" s="106"/>
      <c r="Y140" s="106"/>
      <c r="Z140" s="106"/>
      <c r="AA140" s="106"/>
      <c r="AB140" s="106"/>
      <c r="AC140" s="106"/>
      <c r="AD140" s="106"/>
    </row>
    <row r="141" spans="1:30" ht="32">
      <c r="A141" s="695"/>
      <c r="B141" s="467"/>
      <c r="C141" s="771" t="s">
        <v>2635</v>
      </c>
      <c r="D141" s="696">
        <v>2</v>
      </c>
      <c r="E141" s="736" t="s">
        <v>469</v>
      </c>
      <c r="F141" s="492" t="s">
        <v>4147</v>
      </c>
      <c r="G141" s="738"/>
      <c r="H141" s="817"/>
      <c r="I141" s="319"/>
      <c r="J141" s="319"/>
      <c r="K141" s="105"/>
      <c r="L141" s="105"/>
      <c r="M141" s="105"/>
      <c r="N141" s="105"/>
      <c r="O141" s="105"/>
      <c r="P141" s="105"/>
      <c r="Q141" s="319"/>
      <c r="R141" s="106"/>
      <c r="S141" s="106"/>
      <c r="T141" s="106"/>
      <c r="U141" s="106"/>
      <c r="V141" s="106"/>
      <c r="W141" s="106"/>
      <c r="X141" s="106"/>
      <c r="Y141" s="106"/>
      <c r="Z141" s="106"/>
      <c r="AA141" s="106"/>
      <c r="AB141" s="106"/>
      <c r="AC141" s="106"/>
      <c r="AD141" s="106"/>
    </row>
    <row r="142" spans="1:30" ht="64">
      <c r="A142" s="695" t="s">
        <v>1958</v>
      </c>
      <c r="B142" s="467" t="s">
        <v>528</v>
      </c>
      <c r="C142" s="123" t="s">
        <v>2639</v>
      </c>
      <c r="D142" s="696">
        <v>2</v>
      </c>
      <c r="E142" s="696" t="s">
        <v>324</v>
      </c>
      <c r="F142" s="492" t="s">
        <v>4148</v>
      </c>
      <c r="G142" s="127"/>
      <c r="H142" s="319"/>
      <c r="I142" s="319"/>
      <c r="J142" s="319"/>
      <c r="K142" s="105"/>
      <c r="L142" s="105"/>
      <c r="M142" s="105"/>
      <c r="N142" s="105"/>
      <c r="O142" s="105"/>
      <c r="P142" s="105"/>
      <c r="Q142" s="319"/>
      <c r="R142" s="106"/>
      <c r="S142" s="106"/>
      <c r="T142" s="106"/>
      <c r="U142" s="106"/>
      <c r="V142" s="106"/>
      <c r="W142" s="106"/>
      <c r="X142" s="106"/>
      <c r="Y142" s="106"/>
      <c r="Z142" s="106"/>
      <c r="AA142" s="106"/>
      <c r="AB142" s="106"/>
      <c r="AC142" s="106"/>
      <c r="AD142" s="106"/>
    </row>
    <row r="143" spans="1:30" ht="48">
      <c r="A143" s="695"/>
      <c r="B143" s="467"/>
      <c r="C143" s="771" t="s">
        <v>4149</v>
      </c>
      <c r="D143" s="696">
        <v>2</v>
      </c>
      <c r="E143" s="696" t="s">
        <v>324</v>
      </c>
      <c r="F143" s="123" t="s">
        <v>4150</v>
      </c>
      <c r="G143" s="127"/>
      <c r="H143" s="319"/>
      <c r="I143" s="319"/>
      <c r="J143" s="319"/>
      <c r="K143" s="105"/>
      <c r="L143" s="105"/>
      <c r="M143" s="105"/>
      <c r="N143" s="105"/>
      <c r="O143" s="105"/>
      <c r="P143" s="105"/>
      <c r="Q143" s="319"/>
      <c r="R143" s="106"/>
      <c r="S143" s="106"/>
      <c r="T143" s="106"/>
      <c r="U143" s="106"/>
      <c r="V143" s="106"/>
      <c r="W143" s="106"/>
      <c r="X143" s="106"/>
      <c r="Y143" s="106"/>
      <c r="Z143" s="106"/>
      <c r="AA143" s="106"/>
      <c r="AB143" s="106"/>
      <c r="AC143" s="106"/>
      <c r="AD143" s="106"/>
    </row>
    <row r="144" spans="1:30" ht="34">
      <c r="A144" s="695" t="s">
        <v>1960</v>
      </c>
      <c r="B144" s="467" t="s">
        <v>533</v>
      </c>
      <c r="C144" s="150" t="s">
        <v>534</v>
      </c>
      <c r="D144" s="696">
        <v>2</v>
      </c>
      <c r="E144" s="696" t="s">
        <v>1961</v>
      </c>
      <c r="F144" s="492" t="s">
        <v>4151</v>
      </c>
      <c r="G144" s="127"/>
      <c r="H144" s="319"/>
      <c r="I144" s="319"/>
      <c r="J144" s="319"/>
      <c r="K144" s="105"/>
      <c r="L144" s="105"/>
      <c r="M144" s="105"/>
      <c r="N144" s="105"/>
      <c r="O144" s="105"/>
      <c r="P144" s="105"/>
      <c r="Q144" s="319"/>
      <c r="R144" s="106"/>
      <c r="S144" s="106"/>
      <c r="T144" s="106"/>
      <c r="U144" s="106"/>
      <c r="V144" s="106"/>
      <c r="W144" s="106"/>
      <c r="X144" s="106"/>
      <c r="Y144" s="106"/>
      <c r="Z144" s="106"/>
      <c r="AA144" s="106"/>
      <c r="AB144" s="106"/>
      <c r="AC144" s="106"/>
      <c r="AD144" s="106"/>
    </row>
    <row r="145" spans="1:30" ht="32">
      <c r="A145" s="695"/>
      <c r="B145" s="467"/>
      <c r="C145" s="771" t="s">
        <v>4152</v>
      </c>
      <c r="D145" s="696">
        <v>2</v>
      </c>
      <c r="E145" s="736" t="s">
        <v>2643</v>
      </c>
      <c r="F145" s="492" t="s">
        <v>4153</v>
      </c>
      <c r="G145" s="738"/>
      <c r="H145" s="817"/>
      <c r="I145" s="319"/>
      <c r="J145" s="319"/>
      <c r="K145" s="105"/>
      <c r="L145" s="105"/>
      <c r="M145" s="105"/>
      <c r="N145" s="105"/>
      <c r="O145" s="105"/>
      <c r="P145" s="105"/>
      <c r="Q145" s="319"/>
      <c r="R145" s="106"/>
      <c r="S145" s="106"/>
      <c r="T145" s="106"/>
      <c r="U145" s="106"/>
      <c r="V145" s="106"/>
      <c r="W145" s="106"/>
      <c r="X145" s="106"/>
      <c r="Y145" s="106"/>
      <c r="Z145" s="106"/>
      <c r="AA145" s="106"/>
      <c r="AB145" s="106"/>
      <c r="AC145" s="106"/>
      <c r="AD145" s="106"/>
    </row>
    <row r="146" spans="1:30" ht="78.75" customHeight="1">
      <c r="A146" s="695" t="s">
        <v>1962</v>
      </c>
      <c r="B146" s="467" t="s">
        <v>537</v>
      </c>
      <c r="C146" s="771" t="s">
        <v>4154</v>
      </c>
      <c r="D146" s="696">
        <v>2</v>
      </c>
      <c r="E146" s="696" t="s">
        <v>4155</v>
      </c>
      <c r="F146" s="492" t="s">
        <v>4156</v>
      </c>
      <c r="G146" s="127"/>
      <c r="H146" s="319"/>
      <c r="I146" s="318"/>
      <c r="J146" s="318"/>
      <c r="K146" s="312"/>
      <c r="L146" s="312"/>
      <c r="M146" s="312"/>
      <c r="N146" s="312"/>
      <c r="O146" s="312"/>
      <c r="P146" s="312"/>
      <c r="Q146" s="318"/>
      <c r="R146" s="279"/>
      <c r="S146" s="279"/>
      <c r="T146" s="279"/>
      <c r="U146" s="279"/>
      <c r="V146" s="279"/>
      <c r="W146" s="279"/>
      <c r="X146" s="279"/>
      <c r="Y146" s="279"/>
      <c r="Z146" s="279"/>
      <c r="AA146" s="279"/>
      <c r="AB146" s="279"/>
      <c r="AC146" s="279"/>
      <c r="AD146" s="279"/>
    </row>
    <row r="147" spans="1:30" ht="39.75" customHeight="1">
      <c r="A147" s="821" t="s">
        <v>220</v>
      </c>
      <c r="B147" s="1606" t="s">
        <v>4157</v>
      </c>
      <c r="C147" s="1570"/>
      <c r="D147" s="1570"/>
      <c r="E147" s="1570"/>
      <c r="F147" s="1570"/>
      <c r="G147" s="1573"/>
      <c r="H147" s="816"/>
      <c r="I147" s="319">
        <f>SUM(D148:D152)</f>
        <v>6</v>
      </c>
      <c r="J147" s="319">
        <f>COUNT(D148:D152)*2</f>
        <v>6</v>
      </c>
      <c r="K147" s="105"/>
      <c r="L147" s="105"/>
      <c r="M147" s="105"/>
      <c r="N147" s="105"/>
      <c r="O147" s="105"/>
      <c r="P147" s="105"/>
      <c r="Q147" s="319"/>
      <c r="R147" s="106"/>
      <c r="S147" s="106"/>
      <c r="T147" s="106"/>
      <c r="U147" s="106"/>
      <c r="V147" s="106"/>
      <c r="W147" s="106"/>
      <c r="X147" s="106"/>
      <c r="Y147" s="106"/>
      <c r="Z147" s="106"/>
      <c r="AA147" s="106"/>
      <c r="AB147" s="106"/>
      <c r="AC147" s="106"/>
      <c r="AD147" s="106"/>
    </row>
    <row r="148" spans="1:30" ht="48">
      <c r="A148" s="695" t="s">
        <v>1966</v>
      </c>
      <c r="B148" s="467" t="s">
        <v>541</v>
      </c>
      <c r="C148" s="179" t="s">
        <v>4158</v>
      </c>
      <c r="D148" s="696">
        <v>2</v>
      </c>
      <c r="E148" s="696" t="s">
        <v>2427</v>
      </c>
      <c r="F148" s="492" t="s">
        <v>4159</v>
      </c>
      <c r="G148" s="738"/>
      <c r="H148" s="817"/>
      <c r="I148" s="319"/>
      <c r="J148" s="319"/>
      <c r="K148" s="105"/>
      <c r="L148" s="105"/>
      <c r="M148" s="105"/>
      <c r="N148" s="105"/>
      <c r="O148" s="105"/>
      <c r="P148" s="105"/>
      <c r="Q148" s="319"/>
      <c r="R148" s="106"/>
      <c r="S148" s="106"/>
      <c r="T148" s="106"/>
      <c r="U148" s="106"/>
      <c r="V148" s="106"/>
      <c r="W148" s="106"/>
      <c r="X148" s="106"/>
      <c r="Y148" s="106"/>
      <c r="Z148" s="106"/>
      <c r="AA148" s="106"/>
      <c r="AB148" s="106"/>
      <c r="AC148" s="106"/>
      <c r="AD148" s="106"/>
    </row>
    <row r="149" spans="1:30" ht="31.5" hidden="1" customHeight="1">
      <c r="A149" s="310" t="s">
        <v>1968</v>
      </c>
      <c r="B149" s="467" t="s">
        <v>544</v>
      </c>
      <c r="C149" s="179"/>
      <c r="D149" s="141"/>
      <c r="E149" s="141"/>
      <c r="F149" s="141"/>
      <c r="G149" s="738"/>
      <c r="H149" s="619"/>
      <c r="I149" s="105"/>
      <c r="J149" s="105"/>
      <c r="K149" s="105"/>
      <c r="L149" s="105"/>
      <c r="M149" s="105"/>
      <c r="N149" s="105"/>
      <c r="O149" s="105"/>
      <c r="P149" s="105"/>
      <c r="Q149" s="106"/>
      <c r="R149" s="106"/>
      <c r="S149" s="106"/>
      <c r="T149" s="106"/>
      <c r="U149" s="106"/>
      <c r="V149" s="106"/>
      <c r="W149" s="106"/>
      <c r="X149" s="106"/>
      <c r="Y149" s="106"/>
      <c r="Z149" s="106"/>
      <c r="AA149" s="106"/>
      <c r="AB149" s="106"/>
      <c r="AC149" s="106"/>
      <c r="AD149" s="106"/>
    </row>
    <row r="150" spans="1:30" ht="31.5" hidden="1" customHeight="1">
      <c r="A150" s="310" t="s">
        <v>1969</v>
      </c>
      <c r="B150" s="467" t="s">
        <v>547</v>
      </c>
      <c r="C150" s="179"/>
      <c r="D150" s="141"/>
      <c r="E150" s="141"/>
      <c r="F150" s="141"/>
      <c r="G150" s="127"/>
      <c r="H150" s="105"/>
      <c r="I150" s="105"/>
      <c r="J150" s="105"/>
      <c r="K150" s="105"/>
      <c r="L150" s="105"/>
      <c r="M150" s="105"/>
      <c r="N150" s="105"/>
      <c r="O150" s="105"/>
      <c r="P150" s="105"/>
      <c r="Q150" s="106"/>
      <c r="R150" s="106"/>
      <c r="S150" s="106"/>
      <c r="T150" s="106"/>
      <c r="U150" s="106"/>
      <c r="V150" s="106"/>
      <c r="W150" s="106"/>
      <c r="X150" s="106"/>
      <c r="Y150" s="106"/>
      <c r="Z150" s="106"/>
      <c r="AA150" s="106"/>
      <c r="AB150" s="106"/>
      <c r="AC150" s="106"/>
      <c r="AD150" s="106"/>
    </row>
    <row r="151" spans="1:30" ht="34">
      <c r="A151" s="695" t="s">
        <v>1970</v>
      </c>
      <c r="B151" s="467" t="s">
        <v>551</v>
      </c>
      <c r="C151" s="179" t="s">
        <v>4160</v>
      </c>
      <c r="D151" s="696">
        <v>2</v>
      </c>
      <c r="E151" s="696" t="s">
        <v>553</v>
      </c>
      <c r="F151" s="179" t="s">
        <v>4161</v>
      </c>
      <c r="G151" s="738"/>
      <c r="H151" s="817"/>
      <c r="I151" s="319"/>
      <c r="J151" s="319"/>
      <c r="K151" s="105"/>
      <c r="L151" s="105"/>
      <c r="M151" s="105"/>
      <c r="N151" s="105"/>
      <c r="O151" s="105"/>
      <c r="P151" s="105"/>
      <c r="Q151" s="319"/>
      <c r="R151" s="106"/>
      <c r="S151" s="106"/>
      <c r="T151" s="106"/>
      <c r="U151" s="106"/>
      <c r="V151" s="106"/>
      <c r="W151" s="106"/>
      <c r="X151" s="106"/>
      <c r="Y151" s="106"/>
      <c r="Z151" s="106"/>
      <c r="AA151" s="106"/>
      <c r="AB151" s="106"/>
      <c r="AC151" s="106"/>
      <c r="AD151" s="106"/>
    </row>
    <row r="152" spans="1:30" ht="48">
      <c r="A152" s="695" t="s">
        <v>1973</v>
      </c>
      <c r="B152" s="122" t="s">
        <v>556</v>
      </c>
      <c r="C152" s="123" t="s">
        <v>4162</v>
      </c>
      <c r="D152" s="696">
        <v>2</v>
      </c>
      <c r="E152" s="696" t="s">
        <v>469</v>
      </c>
      <c r="F152" s="150" t="s">
        <v>4163</v>
      </c>
      <c r="G152" s="127"/>
      <c r="H152" s="319"/>
      <c r="I152" s="319"/>
      <c r="J152" s="319"/>
      <c r="K152" s="105"/>
      <c r="L152" s="105"/>
      <c r="M152" s="105"/>
      <c r="N152" s="105"/>
      <c r="O152" s="105"/>
      <c r="P152" s="105"/>
      <c r="Q152" s="319"/>
      <c r="R152" s="106"/>
      <c r="S152" s="106"/>
      <c r="T152" s="106"/>
      <c r="U152" s="106"/>
      <c r="V152" s="106"/>
      <c r="W152" s="106"/>
      <c r="X152" s="106"/>
      <c r="Y152" s="106"/>
      <c r="Z152" s="106"/>
      <c r="AA152" s="106"/>
      <c r="AB152" s="106"/>
      <c r="AC152" s="106"/>
      <c r="AD152" s="106"/>
    </row>
    <row r="153" spans="1:30" ht="39.75" customHeight="1">
      <c r="A153" s="821" t="s">
        <v>222</v>
      </c>
      <c r="B153" s="1606" t="s">
        <v>223</v>
      </c>
      <c r="C153" s="1570"/>
      <c r="D153" s="1570"/>
      <c r="E153" s="1570"/>
      <c r="F153" s="1570"/>
      <c r="G153" s="1573"/>
      <c r="H153" s="816"/>
      <c r="I153" s="319">
        <f>SUM(D154:D162)</f>
        <v>14</v>
      </c>
      <c r="J153" s="319">
        <f>COUNT(D154:D162)*2</f>
        <v>14</v>
      </c>
      <c r="K153" s="105"/>
      <c r="L153" s="105"/>
      <c r="M153" s="105"/>
      <c r="N153" s="105"/>
      <c r="O153" s="105"/>
      <c r="P153" s="105"/>
      <c r="Q153" s="319"/>
      <c r="R153" s="106"/>
      <c r="S153" s="106"/>
      <c r="T153" s="106"/>
      <c r="U153" s="106"/>
      <c r="V153" s="106"/>
      <c r="W153" s="106"/>
      <c r="X153" s="106"/>
      <c r="Y153" s="106"/>
      <c r="Z153" s="106"/>
      <c r="AA153" s="106"/>
      <c r="AB153" s="106"/>
      <c r="AC153" s="106"/>
      <c r="AD153" s="106"/>
    </row>
    <row r="154" spans="1:30" ht="51">
      <c r="A154" s="695" t="s">
        <v>558</v>
      </c>
      <c r="B154" s="467" t="s">
        <v>559</v>
      </c>
      <c r="C154" s="822" t="s">
        <v>4164</v>
      </c>
      <c r="D154" s="696">
        <v>2</v>
      </c>
      <c r="E154" s="180" t="s">
        <v>561</v>
      </c>
      <c r="F154" s="150" t="s">
        <v>4165</v>
      </c>
      <c r="G154" s="738"/>
      <c r="H154" s="817"/>
      <c r="I154" s="319"/>
      <c r="J154" s="319"/>
      <c r="K154" s="105"/>
      <c r="L154" s="105"/>
      <c r="M154" s="105"/>
      <c r="N154" s="105"/>
      <c r="O154" s="105"/>
      <c r="P154" s="105"/>
      <c r="Q154" s="319"/>
      <c r="R154" s="106"/>
      <c r="S154" s="106"/>
      <c r="T154" s="106"/>
      <c r="U154" s="106"/>
      <c r="V154" s="106"/>
      <c r="W154" s="106"/>
      <c r="X154" s="106"/>
      <c r="Y154" s="106"/>
      <c r="Z154" s="106"/>
      <c r="AA154" s="106"/>
      <c r="AB154" s="106"/>
      <c r="AC154" s="106"/>
      <c r="AD154" s="106"/>
    </row>
    <row r="155" spans="1:30" ht="16">
      <c r="A155" s="695"/>
      <c r="B155" s="467"/>
      <c r="C155" s="712" t="s">
        <v>4166</v>
      </c>
      <c r="D155" s="696">
        <v>2</v>
      </c>
      <c r="E155" s="180" t="s">
        <v>561</v>
      </c>
      <c r="F155" s="150" t="s">
        <v>4167</v>
      </c>
      <c r="G155" s="190"/>
      <c r="H155" s="318"/>
      <c r="I155" s="319"/>
      <c r="J155" s="319"/>
      <c r="K155" s="105"/>
      <c r="L155" s="105"/>
      <c r="M155" s="105"/>
      <c r="N155" s="105"/>
      <c r="O155" s="105"/>
      <c r="P155" s="105"/>
      <c r="Q155" s="319"/>
      <c r="R155" s="106"/>
      <c r="S155" s="106"/>
      <c r="T155" s="106"/>
      <c r="U155" s="106"/>
      <c r="V155" s="106"/>
      <c r="W155" s="106"/>
      <c r="X155" s="106"/>
      <c r="Y155" s="106"/>
      <c r="Z155" s="106"/>
      <c r="AA155" s="106"/>
      <c r="AB155" s="106"/>
      <c r="AC155" s="106"/>
      <c r="AD155" s="106"/>
    </row>
    <row r="156" spans="1:30" ht="16">
      <c r="A156" s="695"/>
      <c r="B156" s="467"/>
      <c r="C156" s="151" t="s">
        <v>4168</v>
      </c>
      <c r="D156" s="696">
        <v>2</v>
      </c>
      <c r="E156" s="180" t="s">
        <v>561</v>
      </c>
      <c r="F156" s="712" t="s">
        <v>4169</v>
      </c>
      <c r="G156" s="190"/>
      <c r="H156" s="318"/>
      <c r="I156" s="319"/>
      <c r="J156" s="319"/>
      <c r="K156" s="105"/>
      <c r="L156" s="105"/>
      <c r="M156" s="105"/>
      <c r="N156" s="105"/>
      <c r="O156" s="105"/>
      <c r="P156" s="105"/>
      <c r="Q156" s="319"/>
      <c r="R156" s="106"/>
      <c r="S156" s="106"/>
      <c r="T156" s="106"/>
      <c r="U156" s="106"/>
      <c r="V156" s="106"/>
      <c r="W156" s="106"/>
      <c r="X156" s="106"/>
      <c r="Y156" s="106"/>
      <c r="Z156" s="106"/>
      <c r="AA156" s="106"/>
      <c r="AB156" s="106"/>
      <c r="AC156" s="106"/>
      <c r="AD156" s="106"/>
    </row>
    <row r="157" spans="1:30" ht="48">
      <c r="A157" s="695"/>
      <c r="B157" s="467"/>
      <c r="C157" s="179" t="s">
        <v>4170</v>
      </c>
      <c r="D157" s="696">
        <v>2</v>
      </c>
      <c r="E157" s="180" t="s">
        <v>561</v>
      </c>
      <c r="F157" s="492" t="s">
        <v>4171</v>
      </c>
      <c r="G157" s="738"/>
      <c r="H157" s="817"/>
      <c r="I157" s="319"/>
      <c r="J157" s="319"/>
      <c r="K157" s="105"/>
      <c r="L157" s="105"/>
      <c r="M157" s="105"/>
      <c r="N157" s="105"/>
      <c r="O157" s="105"/>
      <c r="P157" s="105"/>
      <c r="Q157" s="319"/>
      <c r="R157" s="106"/>
      <c r="S157" s="106"/>
      <c r="T157" s="106"/>
      <c r="U157" s="106"/>
      <c r="V157" s="106"/>
      <c r="W157" s="106"/>
      <c r="X157" s="106"/>
      <c r="Y157" s="106"/>
      <c r="Z157" s="106"/>
      <c r="AA157" s="106"/>
      <c r="AB157" s="106"/>
      <c r="AC157" s="106"/>
      <c r="AD157" s="106"/>
    </row>
    <row r="158" spans="1:30" ht="48">
      <c r="A158" s="695" t="s">
        <v>1977</v>
      </c>
      <c r="B158" s="467" t="s">
        <v>563</v>
      </c>
      <c r="C158" s="150" t="s">
        <v>564</v>
      </c>
      <c r="D158" s="696">
        <v>2</v>
      </c>
      <c r="E158" s="696" t="s">
        <v>561</v>
      </c>
      <c r="F158" s="141"/>
      <c r="G158" s="127"/>
      <c r="H158" s="319"/>
      <c r="I158" s="319"/>
      <c r="J158" s="319"/>
      <c r="K158" s="105"/>
      <c r="L158" s="105"/>
      <c r="M158" s="105"/>
      <c r="N158" s="105"/>
      <c r="O158" s="105"/>
      <c r="P158" s="105"/>
      <c r="Q158" s="319"/>
      <c r="R158" s="106"/>
      <c r="S158" s="106"/>
      <c r="T158" s="106"/>
      <c r="U158" s="106"/>
      <c r="V158" s="106"/>
      <c r="W158" s="106"/>
      <c r="X158" s="106"/>
      <c r="Y158" s="106"/>
      <c r="Z158" s="106"/>
      <c r="AA158" s="106"/>
      <c r="AB158" s="106"/>
      <c r="AC158" s="106"/>
      <c r="AD158" s="106"/>
    </row>
    <row r="159" spans="1:30" ht="34">
      <c r="A159" s="695" t="s">
        <v>1980</v>
      </c>
      <c r="B159" s="467" t="s">
        <v>566</v>
      </c>
      <c r="C159" s="150" t="s">
        <v>567</v>
      </c>
      <c r="D159" s="696">
        <v>2</v>
      </c>
      <c r="E159" s="696" t="s">
        <v>561</v>
      </c>
      <c r="F159" s="141"/>
      <c r="G159" s="127"/>
      <c r="H159" s="319"/>
      <c r="I159" s="319"/>
      <c r="J159" s="319"/>
      <c r="K159" s="105"/>
      <c r="L159" s="105"/>
      <c r="M159" s="105"/>
      <c r="N159" s="105"/>
      <c r="O159" s="105"/>
      <c r="P159" s="105"/>
      <c r="Q159" s="319"/>
      <c r="R159" s="106"/>
      <c r="S159" s="106"/>
      <c r="T159" s="106"/>
      <c r="U159" s="106"/>
      <c r="V159" s="106"/>
      <c r="W159" s="106"/>
      <c r="X159" s="106"/>
      <c r="Y159" s="106"/>
      <c r="Z159" s="106"/>
      <c r="AA159" s="106"/>
      <c r="AB159" s="106"/>
      <c r="AC159" s="106"/>
      <c r="AD159" s="106"/>
    </row>
    <row r="160" spans="1:30" ht="34" hidden="1">
      <c r="A160" s="310" t="s">
        <v>1981</v>
      </c>
      <c r="B160" s="467" t="s">
        <v>569</v>
      </c>
      <c r="C160" s="150"/>
      <c r="D160" s="141"/>
      <c r="E160" s="141"/>
      <c r="F160" s="150"/>
      <c r="G160" s="190"/>
      <c r="H160" s="312"/>
      <c r="I160" s="105"/>
      <c r="J160" s="105"/>
      <c r="K160" s="105"/>
      <c r="L160" s="105"/>
      <c r="M160" s="105"/>
      <c r="N160" s="105"/>
      <c r="O160" s="105"/>
      <c r="P160" s="105"/>
      <c r="Q160" s="106"/>
      <c r="R160" s="106"/>
      <c r="S160" s="106"/>
      <c r="T160" s="106"/>
      <c r="U160" s="106"/>
      <c r="V160" s="106"/>
      <c r="W160" s="106"/>
      <c r="X160" s="106"/>
      <c r="Y160" s="106"/>
      <c r="Z160" s="106"/>
      <c r="AA160" s="106"/>
      <c r="AB160" s="106"/>
      <c r="AC160" s="106"/>
      <c r="AD160" s="106"/>
    </row>
    <row r="161" spans="1:30" ht="78.75" customHeight="1">
      <c r="A161" s="826" t="s">
        <v>1983</v>
      </c>
      <c r="B161" s="467" t="s">
        <v>573</v>
      </c>
      <c r="C161" s="123" t="s">
        <v>1984</v>
      </c>
      <c r="D161" s="696">
        <v>2</v>
      </c>
      <c r="E161" s="696" t="s">
        <v>2427</v>
      </c>
      <c r="F161" s="153"/>
      <c r="G161" s="134"/>
      <c r="H161" s="319"/>
      <c r="I161" s="319"/>
      <c r="J161" s="319"/>
      <c r="K161" s="105"/>
      <c r="L161" s="105"/>
      <c r="M161" s="105"/>
      <c r="N161" s="105"/>
      <c r="O161" s="105"/>
      <c r="P161" s="105"/>
      <c r="Q161" s="319"/>
      <c r="R161" s="106"/>
      <c r="S161" s="106"/>
      <c r="T161" s="106"/>
      <c r="U161" s="106"/>
      <c r="V161" s="106"/>
      <c r="W161" s="106"/>
      <c r="X161" s="106"/>
      <c r="Y161" s="106"/>
      <c r="Z161" s="106"/>
      <c r="AA161" s="106"/>
      <c r="AB161" s="106"/>
      <c r="AC161" s="106"/>
      <c r="AD161" s="106"/>
    </row>
    <row r="162" spans="1:30" ht="47.25" hidden="1" customHeight="1">
      <c r="A162" s="310" t="s">
        <v>574</v>
      </c>
      <c r="B162" s="491" t="s">
        <v>575</v>
      </c>
      <c r="C162" s="141"/>
      <c r="D162" s="141"/>
      <c r="E162" s="141"/>
      <c r="F162" s="141"/>
      <c r="G162" s="738"/>
      <c r="H162" s="619"/>
      <c r="I162" s="105"/>
      <c r="J162" s="105"/>
      <c r="K162" s="105"/>
      <c r="L162" s="105"/>
      <c r="M162" s="105"/>
      <c r="N162" s="105"/>
      <c r="O162" s="105"/>
      <c r="P162" s="105"/>
      <c r="Q162" s="106"/>
      <c r="R162" s="106"/>
      <c r="S162" s="106"/>
      <c r="T162" s="106"/>
      <c r="U162" s="106"/>
      <c r="V162" s="106"/>
      <c r="W162" s="106"/>
      <c r="X162" s="106"/>
      <c r="Y162" s="106"/>
      <c r="Z162" s="106"/>
      <c r="AA162" s="106"/>
      <c r="AB162" s="106"/>
      <c r="AC162" s="106"/>
      <c r="AD162" s="106"/>
    </row>
    <row r="163" spans="1:30" ht="47.25" hidden="1" customHeight="1">
      <c r="A163" s="310" t="s">
        <v>3611</v>
      </c>
      <c r="B163" s="1606" t="s">
        <v>64</v>
      </c>
      <c r="C163" s="1570"/>
      <c r="D163" s="1570"/>
      <c r="E163" s="1570"/>
      <c r="F163" s="1570"/>
      <c r="G163" s="1571"/>
      <c r="H163" s="617"/>
      <c r="I163" s="105"/>
      <c r="J163" s="105"/>
      <c r="K163" s="105"/>
      <c r="L163" s="105"/>
      <c r="M163" s="105"/>
      <c r="N163" s="105"/>
      <c r="O163" s="105"/>
      <c r="P163" s="105"/>
      <c r="Q163" s="106"/>
      <c r="R163" s="106"/>
      <c r="S163" s="106"/>
      <c r="T163" s="106"/>
      <c r="U163" s="106"/>
      <c r="V163" s="106"/>
      <c r="W163" s="106"/>
      <c r="X163" s="106"/>
      <c r="Y163" s="106"/>
      <c r="Z163" s="106"/>
      <c r="AA163" s="106"/>
      <c r="AB163" s="106"/>
      <c r="AC163" s="106"/>
      <c r="AD163" s="106"/>
    </row>
    <row r="164" spans="1:30" ht="47.25" hidden="1" customHeight="1">
      <c r="A164" s="310" t="s">
        <v>576</v>
      </c>
      <c r="B164" s="179" t="s">
        <v>577</v>
      </c>
      <c r="C164" s="125"/>
      <c r="D164" s="125"/>
      <c r="E164" s="125"/>
      <c r="F164" s="125"/>
      <c r="G164" s="627"/>
      <c r="H164" s="617"/>
      <c r="I164" s="105"/>
      <c r="J164" s="105"/>
      <c r="K164" s="105"/>
      <c r="L164" s="105"/>
      <c r="M164" s="105"/>
      <c r="N164" s="105"/>
      <c r="O164" s="105"/>
      <c r="P164" s="105"/>
      <c r="Q164" s="106"/>
      <c r="R164" s="106"/>
      <c r="S164" s="106"/>
      <c r="T164" s="106"/>
      <c r="U164" s="106"/>
      <c r="V164" s="106"/>
      <c r="W164" s="106"/>
      <c r="X164" s="106"/>
      <c r="Y164" s="106"/>
      <c r="Z164" s="106"/>
      <c r="AA164" s="106"/>
      <c r="AB164" s="106"/>
      <c r="AC164" s="106"/>
      <c r="AD164" s="106"/>
    </row>
    <row r="165" spans="1:30" ht="47.25" hidden="1" customHeight="1">
      <c r="A165" s="310" t="s">
        <v>580</v>
      </c>
      <c r="B165" s="179" t="s">
        <v>581</v>
      </c>
      <c r="C165" s="125"/>
      <c r="D165" s="125"/>
      <c r="E165" s="125"/>
      <c r="F165" s="125"/>
      <c r="G165" s="627"/>
      <c r="H165" s="617"/>
      <c r="I165" s="105"/>
      <c r="J165" s="105"/>
      <c r="K165" s="105"/>
      <c r="L165" s="105"/>
      <c r="M165" s="105"/>
      <c r="N165" s="105"/>
      <c r="O165" s="105"/>
      <c r="P165" s="105"/>
      <c r="Q165" s="106"/>
      <c r="R165" s="106"/>
      <c r="S165" s="106"/>
      <c r="T165" s="106"/>
      <c r="U165" s="106"/>
      <c r="V165" s="106"/>
      <c r="W165" s="106"/>
      <c r="X165" s="106"/>
      <c r="Y165" s="106"/>
      <c r="Z165" s="106"/>
      <c r="AA165" s="106"/>
      <c r="AB165" s="106"/>
      <c r="AC165" s="106"/>
      <c r="AD165" s="106"/>
    </row>
    <row r="166" spans="1:30" ht="47.25" hidden="1" customHeight="1">
      <c r="A166" s="310" t="s">
        <v>584</v>
      </c>
      <c r="B166" s="179" t="s">
        <v>585</v>
      </c>
      <c r="C166" s="125"/>
      <c r="D166" s="125"/>
      <c r="E166" s="125"/>
      <c r="F166" s="125"/>
      <c r="G166" s="627"/>
      <c r="H166" s="617"/>
      <c r="I166" s="105"/>
      <c r="J166" s="105"/>
      <c r="K166" s="105"/>
      <c r="L166" s="105"/>
      <c r="M166" s="105"/>
      <c r="N166" s="105"/>
      <c r="O166" s="105"/>
      <c r="P166" s="105"/>
      <c r="Q166" s="106"/>
      <c r="R166" s="106"/>
      <c r="S166" s="106"/>
      <c r="T166" s="106"/>
      <c r="U166" s="106"/>
      <c r="V166" s="106"/>
      <c r="W166" s="106"/>
      <c r="X166" s="106"/>
      <c r="Y166" s="106"/>
      <c r="Z166" s="106"/>
      <c r="AA166" s="106"/>
      <c r="AB166" s="106"/>
      <c r="AC166" s="106"/>
      <c r="AD166" s="106"/>
    </row>
    <row r="167" spans="1:30" ht="47.25" hidden="1" customHeight="1">
      <c r="A167" s="310" t="s">
        <v>588</v>
      </c>
      <c r="B167" s="179" t="s">
        <v>589</v>
      </c>
      <c r="C167" s="125"/>
      <c r="D167" s="179"/>
      <c r="E167" s="125"/>
      <c r="F167" s="125"/>
      <c r="G167" s="627"/>
      <c r="H167" s="617"/>
      <c r="I167" s="105"/>
      <c r="J167" s="105"/>
      <c r="K167" s="105"/>
      <c r="L167" s="105"/>
      <c r="M167" s="105"/>
      <c r="N167" s="105"/>
      <c r="O167" s="105"/>
      <c r="P167" s="105"/>
      <c r="Q167" s="106"/>
      <c r="R167" s="106"/>
      <c r="S167" s="106"/>
      <c r="T167" s="106"/>
      <c r="U167" s="106"/>
      <c r="V167" s="106"/>
      <c r="W167" s="106"/>
      <c r="X167" s="106"/>
      <c r="Y167" s="106"/>
      <c r="Z167" s="106"/>
      <c r="AA167" s="106"/>
      <c r="AB167" s="106"/>
      <c r="AC167" s="106"/>
      <c r="AD167" s="106"/>
    </row>
    <row r="168" spans="1:30" ht="47.25" hidden="1" customHeight="1">
      <c r="A168" s="310" t="s">
        <v>592</v>
      </c>
      <c r="B168" s="179" t="s">
        <v>593</v>
      </c>
      <c r="C168" s="125"/>
      <c r="D168" s="125"/>
      <c r="E168" s="125"/>
      <c r="F168" s="125"/>
      <c r="G168" s="627"/>
      <c r="H168" s="617"/>
      <c r="I168" s="105"/>
      <c r="J168" s="105"/>
      <c r="K168" s="105"/>
      <c r="L168" s="105"/>
      <c r="M168" s="105"/>
      <c r="N168" s="105"/>
      <c r="O168" s="105"/>
      <c r="P168" s="105"/>
      <c r="Q168" s="106"/>
      <c r="R168" s="106"/>
      <c r="S168" s="106"/>
      <c r="T168" s="106"/>
      <c r="U168" s="106"/>
      <c r="V168" s="106"/>
      <c r="W168" s="106"/>
      <c r="X168" s="106"/>
      <c r="Y168" s="106"/>
      <c r="Z168" s="106"/>
      <c r="AA168" s="106"/>
      <c r="AB168" s="106"/>
      <c r="AC168" s="106"/>
      <c r="AD168" s="106"/>
    </row>
    <row r="169" spans="1:30" ht="47.25" hidden="1" customHeight="1">
      <c r="A169" s="310" t="s">
        <v>596</v>
      </c>
      <c r="B169" s="179" t="s">
        <v>597</v>
      </c>
      <c r="C169" s="125"/>
      <c r="D169" s="125"/>
      <c r="E169" s="125"/>
      <c r="F169" s="125"/>
      <c r="G169" s="627"/>
      <c r="H169" s="617"/>
      <c r="I169" s="105"/>
      <c r="J169" s="105"/>
      <c r="K169" s="105"/>
      <c r="L169" s="105"/>
      <c r="M169" s="105"/>
      <c r="N169" s="105"/>
      <c r="O169" s="105"/>
      <c r="P169" s="105"/>
      <c r="Q169" s="106"/>
      <c r="R169" s="106"/>
      <c r="S169" s="106"/>
      <c r="T169" s="106"/>
      <c r="U169" s="106"/>
      <c r="V169" s="106"/>
      <c r="W169" s="106"/>
      <c r="X169" s="106"/>
      <c r="Y169" s="106"/>
      <c r="Z169" s="106"/>
      <c r="AA169" s="106"/>
      <c r="AB169" s="106"/>
      <c r="AC169" s="106"/>
      <c r="AD169" s="106"/>
    </row>
    <row r="170" spans="1:30" ht="47.25" hidden="1" customHeight="1">
      <c r="A170" s="310" t="s">
        <v>3612</v>
      </c>
      <c r="B170" s="179" t="s">
        <v>609</v>
      </c>
      <c r="C170" s="125"/>
      <c r="D170" s="125"/>
      <c r="E170" s="125"/>
      <c r="F170" s="125"/>
      <c r="G170" s="627"/>
      <c r="H170" s="617"/>
      <c r="I170" s="105"/>
      <c r="J170" s="105"/>
      <c r="K170" s="105"/>
      <c r="L170" s="105"/>
      <c r="M170" s="105"/>
      <c r="N170" s="105"/>
      <c r="O170" s="105"/>
      <c r="P170" s="105"/>
      <c r="Q170" s="106"/>
      <c r="R170" s="106"/>
      <c r="S170" s="106"/>
      <c r="T170" s="106"/>
      <c r="U170" s="106"/>
      <c r="V170" s="106"/>
      <c r="W170" s="106"/>
      <c r="X170" s="106"/>
      <c r="Y170" s="106"/>
      <c r="Z170" s="106"/>
      <c r="AA170" s="106"/>
      <c r="AB170" s="106"/>
      <c r="AC170" s="106"/>
      <c r="AD170" s="106"/>
    </row>
    <row r="171" spans="1:30" ht="47.25" hidden="1" customHeight="1">
      <c r="A171" s="310" t="s">
        <v>613</v>
      </c>
      <c r="B171" s="179" t="s">
        <v>1988</v>
      </c>
      <c r="C171" s="125"/>
      <c r="D171" s="125"/>
      <c r="E171" s="125"/>
      <c r="F171" s="125"/>
      <c r="G171" s="627"/>
      <c r="H171" s="617"/>
      <c r="I171" s="105"/>
      <c r="J171" s="105"/>
      <c r="K171" s="105"/>
      <c r="L171" s="105"/>
      <c r="M171" s="105"/>
      <c r="N171" s="105"/>
      <c r="O171" s="105"/>
      <c r="P171" s="105"/>
      <c r="Q171" s="106"/>
      <c r="R171" s="106"/>
      <c r="S171" s="106"/>
      <c r="T171" s="106"/>
      <c r="U171" s="106"/>
      <c r="V171" s="106"/>
      <c r="W171" s="106"/>
      <c r="X171" s="106"/>
      <c r="Y171" s="106"/>
      <c r="Z171" s="106"/>
      <c r="AA171" s="106"/>
      <c r="AB171" s="106"/>
      <c r="AC171" s="106"/>
      <c r="AD171" s="106"/>
    </row>
    <row r="172" spans="1:30" ht="47.25" hidden="1" customHeight="1">
      <c r="A172" s="310" t="s">
        <v>617</v>
      </c>
      <c r="B172" s="179" t="s">
        <v>618</v>
      </c>
      <c r="C172" s="125"/>
      <c r="D172" s="125"/>
      <c r="E172" s="125"/>
      <c r="F172" s="125"/>
      <c r="G172" s="827"/>
      <c r="H172" s="384"/>
      <c r="I172" s="105"/>
      <c r="J172" s="105"/>
      <c r="K172" s="105"/>
      <c r="L172" s="105"/>
      <c r="M172" s="105"/>
      <c r="N172" s="105"/>
      <c r="O172" s="105"/>
      <c r="P172" s="105"/>
      <c r="Q172" s="106"/>
      <c r="R172" s="106"/>
      <c r="S172" s="106"/>
      <c r="T172" s="106"/>
      <c r="U172" s="106"/>
      <c r="V172" s="106"/>
      <c r="W172" s="106"/>
      <c r="X172" s="106"/>
      <c r="Y172" s="106"/>
      <c r="Z172" s="106"/>
      <c r="AA172" s="106"/>
      <c r="AB172" s="106"/>
      <c r="AC172" s="106"/>
      <c r="AD172" s="106"/>
    </row>
    <row r="173" spans="1:30" ht="47.25" hidden="1" customHeight="1">
      <c r="A173" s="310" t="s">
        <v>621</v>
      </c>
      <c r="B173" s="179" t="s">
        <v>622</v>
      </c>
      <c r="C173" s="125"/>
      <c r="D173" s="125"/>
      <c r="E173" s="125"/>
      <c r="F173" s="125"/>
      <c r="G173" s="627"/>
      <c r="H173" s="617"/>
      <c r="I173" s="105"/>
      <c r="J173" s="105"/>
      <c r="K173" s="105"/>
      <c r="L173" s="105"/>
      <c r="M173" s="105"/>
      <c r="N173" s="105"/>
      <c r="O173" s="105"/>
      <c r="P173" s="105"/>
      <c r="Q173" s="106"/>
      <c r="R173" s="106"/>
      <c r="S173" s="106"/>
      <c r="T173" s="106"/>
      <c r="U173" s="106"/>
      <c r="V173" s="106"/>
      <c r="W173" s="106"/>
      <c r="X173" s="106"/>
      <c r="Y173" s="106"/>
      <c r="Z173" s="106"/>
      <c r="AA173" s="106"/>
      <c r="AB173" s="106"/>
      <c r="AC173" s="106"/>
      <c r="AD173" s="106"/>
    </row>
    <row r="174" spans="1:30" ht="32" hidden="1">
      <c r="A174" s="310" t="s">
        <v>625</v>
      </c>
      <c r="B174" s="179" t="s">
        <v>626</v>
      </c>
      <c r="C174" s="125"/>
      <c r="D174" s="125"/>
      <c r="E174" s="125"/>
      <c r="F174" s="125"/>
      <c r="G174" s="627"/>
      <c r="H174" s="617"/>
      <c r="I174" s="105"/>
      <c r="J174" s="105"/>
      <c r="K174" s="105"/>
      <c r="L174" s="105"/>
      <c r="M174" s="105"/>
      <c r="N174" s="105"/>
      <c r="O174" s="105"/>
      <c r="P174" s="105"/>
      <c r="Q174" s="106"/>
      <c r="R174" s="106"/>
      <c r="S174" s="106"/>
      <c r="T174" s="106"/>
      <c r="U174" s="106"/>
      <c r="V174" s="106"/>
      <c r="W174" s="106"/>
      <c r="X174" s="106"/>
      <c r="Y174" s="106"/>
      <c r="Z174" s="106"/>
      <c r="AA174" s="106"/>
      <c r="AB174" s="106"/>
      <c r="AC174" s="106"/>
      <c r="AD174" s="106"/>
    </row>
    <row r="175" spans="1:30" ht="51" hidden="1">
      <c r="A175" s="474" t="s">
        <v>629</v>
      </c>
      <c r="B175" s="185" t="s">
        <v>630</v>
      </c>
      <c r="C175" s="355"/>
      <c r="D175" s="355"/>
      <c r="E175" s="355"/>
      <c r="F175" s="355"/>
      <c r="G175" s="828"/>
      <c r="H175" s="617"/>
      <c r="I175" s="105"/>
      <c r="J175" s="105"/>
      <c r="K175" s="105"/>
      <c r="L175" s="105"/>
      <c r="M175" s="105"/>
      <c r="N175" s="105"/>
      <c r="O175" s="105"/>
      <c r="P175" s="105"/>
      <c r="Q175" s="106"/>
      <c r="R175" s="106"/>
      <c r="S175" s="106"/>
      <c r="T175" s="106"/>
      <c r="U175" s="106"/>
      <c r="V175" s="106"/>
      <c r="W175" s="106"/>
      <c r="X175" s="106"/>
      <c r="Y175" s="106"/>
      <c r="Z175" s="106"/>
      <c r="AA175" s="106"/>
      <c r="AB175" s="106"/>
      <c r="AC175" s="106"/>
      <c r="AD175" s="106"/>
    </row>
    <row r="176" spans="1:30" ht="19">
      <c r="A176" s="813"/>
      <c r="B176" s="1735" t="s">
        <v>631</v>
      </c>
      <c r="C176" s="1576"/>
      <c r="D176" s="1576"/>
      <c r="E176" s="1576"/>
      <c r="F176" s="1576"/>
      <c r="G176" s="1577"/>
      <c r="H176" s="814"/>
      <c r="I176" s="319">
        <f t="shared" ref="I176:J176" si="3">I177+I198+I203+I207+I213+I220+I230</f>
        <v>104</v>
      </c>
      <c r="J176" s="319">
        <f t="shared" si="3"/>
        <v>104</v>
      </c>
      <c r="K176" s="105"/>
      <c r="L176" s="105"/>
      <c r="M176" s="105"/>
      <c r="N176" s="105"/>
      <c r="O176" s="105"/>
      <c r="P176" s="105"/>
      <c r="Q176" s="319"/>
      <c r="R176" s="106"/>
      <c r="S176" s="106"/>
      <c r="T176" s="106"/>
      <c r="U176" s="106"/>
      <c r="V176" s="106"/>
      <c r="W176" s="106"/>
      <c r="X176" s="106"/>
      <c r="Y176" s="106"/>
      <c r="Z176" s="106"/>
      <c r="AA176" s="106"/>
      <c r="AB176" s="106"/>
      <c r="AC176" s="106"/>
      <c r="AD176" s="106"/>
    </row>
    <row r="177" spans="1:30" ht="39.75" customHeight="1">
      <c r="A177" s="815" t="s">
        <v>224</v>
      </c>
      <c r="B177" s="1606" t="s">
        <v>67</v>
      </c>
      <c r="C177" s="1570"/>
      <c r="D177" s="1570"/>
      <c r="E177" s="1570"/>
      <c r="F177" s="1570"/>
      <c r="G177" s="1573"/>
      <c r="H177" s="816"/>
      <c r="I177" s="319">
        <f>SUM(D178:D197)</f>
        <v>40</v>
      </c>
      <c r="J177" s="319">
        <f>COUNT(D178:D197)*2</f>
        <v>40</v>
      </c>
      <c r="K177" s="105"/>
      <c r="L177" s="105"/>
      <c r="M177" s="105"/>
      <c r="N177" s="105"/>
      <c r="O177" s="105"/>
      <c r="P177" s="105"/>
      <c r="Q177" s="319"/>
      <c r="R177" s="106"/>
      <c r="S177" s="106"/>
      <c r="T177" s="106"/>
      <c r="U177" s="106"/>
      <c r="V177" s="106"/>
      <c r="W177" s="106"/>
      <c r="X177" s="106"/>
      <c r="Y177" s="106"/>
      <c r="Z177" s="106"/>
      <c r="AA177" s="106"/>
      <c r="AB177" s="106"/>
      <c r="AC177" s="106"/>
      <c r="AD177" s="106"/>
    </row>
    <row r="178" spans="1:30" ht="64">
      <c r="A178" s="695" t="s">
        <v>1989</v>
      </c>
      <c r="B178" s="122" t="s">
        <v>633</v>
      </c>
      <c r="C178" s="123" t="s">
        <v>4172</v>
      </c>
      <c r="D178" s="696">
        <v>2</v>
      </c>
      <c r="E178" s="696" t="s">
        <v>469</v>
      </c>
      <c r="F178" s="150" t="s">
        <v>4173</v>
      </c>
      <c r="G178" s="738"/>
      <c r="H178" s="817"/>
      <c r="I178" s="319"/>
      <c r="J178" s="319"/>
      <c r="K178" s="105"/>
      <c r="L178" s="105"/>
      <c r="M178" s="105"/>
      <c r="N178" s="105"/>
      <c r="O178" s="105"/>
      <c r="P178" s="105"/>
      <c r="Q178" s="319"/>
      <c r="R178" s="106"/>
      <c r="S178" s="106"/>
      <c r="T178" s="106"/>
      <c r="U178" s="106"/>
      <c r="V178" s="106"/>
      <c r="W178" s="106"/>
      <c r="X178" s="106"/>
      <c r="Y178" s="106"/>
      <c r="Z178" s="106"/>
      <c r="AA178" s="106"/>
      <c r="AB178" s="106"/>
      <c r="AC178" s="106"/>
      <c r="AD178" s="106"/>
    </row>
    <row r="179" spans="1:30" ht="32">
      <c r="A179" s="695" t="s">
        <v>1994</v>
      </c>
      <c r="B179" s="491" t="s">
        <v>638</v>
      </c>
      <c r="C179" s="179" t="s">
        <v>3623</v>
      </c>
      <c r="D179" s="696">
        <v>2</v>
      </c>
      <c r="E179" s="696" t="s">
        <v>469</v>
      </c>
      <c r="F179" s="492" t="s">
        <v>4174</v>
      </c>
      <c r="G179" s="127"/>
      <c r="H179" s="319"/>
      <c r="I179" s="319"/>
      <c r="J179" s="319"/>
      <c r="K179" s="105"/>
      <c r="L179" s="105"/>
      <c r="M179" s="105"/>
      <c r="N179" s="105"/>
      <c r="O179" s="105"/>
      <c r="P179" s="105"/>
      <c r="Q179" s="319"/>
      <c r="R179" s="319"/>
      <c r="S179" s="319"/>
      <c r="T179" s="319"/>
      <c r="U179" s="319"/>
      <c r="V179" s="319"/>
      <c r="W179" s="319"/>
      <c r="X179" s="319"/>
      <c r="Y179" s="319"/>
      <c r="Z179" s="319"/>
      <c r="AA179" s="319"/>
      <c r="AB179" s="319"/>
      <c r="AC179" s="319"/>
      <c r="AD179" s="319"/>
    </row>
    <row r="180" spans="1:30" ht="32">
      <c r="A180" s="695"/>
      <c r="B180" s="491"/>
      <c r="C180" s="179" t="s">
        <v>4175</v>
      </c>
      <c r="D180" s="696">
        <v>2</v>
      </c>
      <c r="E180" s="696" t="s">
        <v>469</v>
      </c>
      <c r="F180" s="150" t="s">
        <v>4176</v>
      </c>
      <c r="G180" s="127"/>
      <c r="H180" s="319"/>
      <c r="I180" s="319"/>
      <c r="J180" s="319"/>
      <c r="K180" s="105"/>
      <c r="L180" s="105"/>
      <c r="M180" s="105"/>
      <c r="N180" s="105"/>
      <c r="O180" s="105"/>
      <c r="P180" s="105"/>
      <c r="Q180" s="319"/>
      <c r="R180" s="319"/>
      <c r="S180" s="319"/>
      <c r="T180" s="319"/>
      <c r="U180" s="319"/>
      <c r="V180" s="319"/>
      <c r="W180" s="319"/>
      <c r="X180" s="319"/>
      <c r="Y180" s="319"/>
      <c r="Z180" s="319"/>
      <c r="AA180" s="319"/>
      <c r="AB180" s="319"/>
      <c r="AC180" s="319"/>
      <c r="AD180" s="319"/>
    </row>
    <row r="181" spans="1:30" ht="16">
      <c r="A181" s="695"/>
      <c r="B181" s="491"/>
      <c r="C181" s="179" t="s">
        <v>4177</v>
      </c>
      <c r="D181" s="696">
        <v>2</v>
      </c>
      <c r="E181" s="696" t="s">
        <v>469</v>
      </c>
      <c r="F181" s="492" t="s">
        <v>4178</v>
      </c>
      <c r="G181" s="127"/>
      <c r="H181" s="319"/>
      <c r="I181" s="319"/>
      <c r="J181" s="319"/>
      <c r="K181" s="105"/>
      <c r="L181" s="105"/>
      <c r="M181" s="105"/>
      <c r="N181" s="105"/>
      <c r="O181" s="105"/>
      <c r="P181" s="105"/>
      <c r="Q181" s="319"/>
      <c r="R181" s="319"/>
      <c r="S181" s="319"/>
      <c r="T181" s="319"/>
      <c r="U181" s="319"/>
      <c r="V181" s="319"/>
      <c r="W181" s="319"/>
      <c r="X181" s="319"/>
      <c r="Y181" s="319"/>
      <c r="Z181" s="319"/>
      <c r="AA181" s="319"/>
      <c r="AB181" s="319"/>
      <c r="AC181" s="319"/>
      <c r="AD181" s="319"/>
    </row>
    <row r="182" spans="1:30" ht="16">
      <c r="A182" s="695"/>
      <c r="B182" s="491"/>
      <c r="C182" s="179" t="s">
        <v>3253</v>
      </c>
      <c r="D182" s="696">
        <v>2</v>
      </c>
      <c r="E182" s="696" t="s">
        <v>469</v>
      </c>
      <c r="F182" s="141"/>
      <c r="G182" s="127"/>
      <c r="H182" s="319"/>
      <c r="I182" s="319"/>
      <c r="J182" s="319"/>
      <c r="K182" s="105"/>
      <c r="L182" s="105"/>
      <c r="M182" s="105"/>
      <c r="N182" s="105"/>
      <c r="O182" s="105"/>
      <c r="P182" s="105"/>
      <c r="Q182" s="319"/>
      <c r="R182" s="319"/>
      <c r="S182" s="319"/>
      <c r="T182" s="319"/>
      <c r="U182" s="319"/>
      <c r="V182" s="319"/>
      <c r="W182" s="319"/>
      <c r="X182" s="319"/>
      <c r="Y182" s="319"/>
      <c r="Z182" s="319"/>
      <c r="AA182" s="319"/>
      <c r="AB182" s="319"/>
      <c r="AC182" s="319"/>
      <c r="AD182" s="319"/>
    </row>
    <row r="183" spans="1:30" ht="32">
      <c r="A183" s="695"/>
      <c r="B183" s="106"/>
      <c r="C183" s="383" t="s">
        <v>4179</v>
      </c>
      <c r="D183" s="696">
        <v>2</v>
      </c>
      <c r="E183" s="696" t="s">
        <v>469</v>
      </c>
      <c r="F183" s="150" t="s">
        <v>4180</v>
      </c>
      <c r="G183" s="127"/>
      <c r="H183" s="319"/>
      <c r="I183" s="319"/>
      <c r="J183" s="319"/>
      <c r="K183" s="105"/>
      <c r="L183" s="105"/>
      <c r="M183" s="105"/>
      <c r="N183" s="105"/>
      <c r="O183" s="105"/>
      <c r="P183" s="105"/>
      <c r="Q183" s="319"/>
      <c r="R183" s="319"/>
      <c r="S183" s="319"/>
      <c r="T183" s="319"/>
      <c r="U183" s="319"/>
      <c r="V183" s="319"/>
      <c r="W183" s="319"/>
      <c r="X183" s="319"/>
      <c r="Y183" s="319"/>
      <c r="Z183" s="319"/>
      <c r="AA183" s="319"/>
      <c r="AB183" s="319"/>
      <c r="AC183" s="319"/>
      <c r="AD183" s="319"/>
    </row>
    <row r="184" spans="1:30" ht="48">
      <c r="A184" s="695"/>
      <c r="B184" s="491"/>
      <c r="C184" s="383" t="s">
        <v>4181</v>
      </c>
      <c r="D184" s="696">
        <v>2</v>
      </c>
      <c r="E184" s="696" t="s">
        <v>469</v>
      </c>
      <c r="F184" s="150" t="s">
        <v>4182</v>
      </c>
      <c r="G184" s="127"/>
      <c r="H184" s="319"/>
      <c r="I184" s="319"/>
      <c r="J184" s="319"/>
      <c r="K184" s="105"/>
      <c r="L184" s="105"/>
      <c r="M184" s="105"/>
      <c r="N184" s="105"/>
      <c r="O184" s="105"/>
      <c r="P184" s="105"/>
      <c r="Q184" s="319"/>
      <c r="R184" s="319"/>
      <c r="S184" s="319"/>
      <c r="T184" s="319"/>
      <c r="U184" s="319"/>
      <c r="V184" s="319"/>
      <c r="W184" s="319"/>
      <c r="X184" s="319"/>
      <c r="Y184" s="319"/>
      <c r="Z184" s="319"/>
      <c r="AA184" s="319"/>
      <c r="AB184" s="319"/>
      <c r="AC184" s="319"/>
      <c r="AD184" s="319"/>
    </row>
    <row r="185" spans="1:30" ht="34">
      <c r="A185" s="695" t="s">
        <v>2002</v>
      </c>
      <c r="B185" s="122" t="s">
        <v>643</v>
      </c>
      <c r="C185" s="179" t="s">
        <v>4183</v>
      </c>
      <c r="D185" s="696">
        <v>2</v>
      </c>
      <c r="E185" s="696" t="s">
        <v>469</v>
      </c>
      <c r="F185" s="179"/>
      <c r="G185" s="127"/>
      <c r="H185" s="319"/>
      <c r="I185" s="319"/>
      <c r="J185" s="319"/>
      <c r="K185" s="105"/>
      <c r="L185" s="105"/>
      <c r="M185" s="105"/>
      <c r="N185" s="105"/>
      <c r="O185" s="105"/>
      <c r="P185" s="105"/>
      <c r="Q185" s="319"/>
      <c r="R185" s="319"/>
      <c r="S185" s="319"/>
      <c r="T185" s="319"/>
      <c r="U185" s="319"/>
      <c r="V185" s="319"/>
      <c r="W185" s="319"/>
      <c r="X185" s="319"/>
      <c r="Y185" s="319"/>
      <c r="Z185" s="319"/>
      <c r="AA185" s="319"/>
      <c r="AB185" s="319"/>
      <c r="AC185" s="319"/>
      <c r="AD185" s="319"/>
    </row>
    <row r="186" spans="1:30" ht="32">
      <c r="A186" s="695"/>
      <c r="B186" s="122"/>
      <c r="C186" s="179" t="s">
        <v>4184</v>
      </c>
      <c r="D186" s="696">
        <v>2</v>
      </c>
      <c r="E186" s="696" t="s">
        <v>469</v>
      </c>
      <c r="F186" s="179"/>
      <c r="G186" s="127"/>
      <c r="H186" s="319"/>
      <c r="I186" s="319"/>
      <c r="J186" s="319"/>
      <c r="K186" s="105"/>
      <c r="L186" s="105"/>
      <c r="M186" s="105"/>
      <c r="N186" s="105"/>
      <c r="O186" s="105"/>
      <c r="P186" s="105"/>
      <c r="Q186" s="319"/>
      <c r="R186" s="319"/>
      <c r="S186" s="319"/>
      <c r="T186" s="319"/>
      <c r="U186" s="319"/>
      <c r="V186" s="319"/>
      <c r="W186" s="319"/>
      <c r="X186" s="319"/>
      <c r="Y186" s="319"/>
      <c r="Z186" s="319"/>
      <c r="AA186" s="319"/>
      <c r="AB186" s="319"/>
      <c r="AC186" s="319"/>
      <c r="AD186" s="319"/>
    </row>
    <row r="187" spans="1:30" ht="32">
      <c r="A187" s="695"/>
      <c r="B187" s="122"/>
      <c r="C187" s="150" t="s">
        <v>4185</v>
      </c>
      <c r="D187" s="696">
        <v>2</v>
      </c>
      <c r="E187" s="696" t="s">
        <v>469</v>
      </c>
      <c r="F187" s="150" t="s">
        <v>4186</v>
      </c>
      <c r="G187" s="127"/>
      <c r="H187" s="319"/>
      <c r="I187" s="319"/>
      <c r="J187" s="319"/>
      <c r="K187" s="105"/>
      <c r="L187" s="105"/>
      <c r="M187" s="105"/>
      <c r="N187" s="105"/>
      <c r="O187" s="105"/>
      <c r="P187" s="105"/>
      <c r="Q187" s="319"/>
      <c r="R187" s="319"/>
      <c r="S187" s="319"/>
      <c r="T187" s="319"/>
      <c r="U187" s="319"/>
      <c r="V187" s="319"/>
      <c r="W187" s="319"/>
      <c r="X187" s="319"/>
      <c r="Y187" s="319"/>
      <c r="Z187" s="319"/>
      <c r="AA187" s="319"/>
      <c r="AB187" s="319"/>
      <c r="AC187" s="319"/>
      <c r="AD187" s="319"/>
    </row>
    <row r="188" spans="1:30" ht="16">
      <c r="A188" s="695"/>
      <c r="B188" s="122"/>
      <c r="C188" s="150" t="s">
        <v>4187</v>
      </c>
      <c r="D188" s="696">
        <v>2</v>
      </c>
      <c r="E188" s="696" t="s">
        <v>387</v>
      </c>
      <c r="F188" s="150" t="s">
        <v>4188</v>
      </c>
      <c r="G188" s="127"/>
      <c r="H188" s="319"/>
      <c r="I188" s="319"/>
      <c r="J188" s="319"/>
      <c r="K188" s="105"/>
      <c r="L188" s="105"/>
      <c r="M188" s="105"/>
      <c r="N188" s="105"/>
      <c r="O188" s="105"/>
      <c r="P188" s="105"/>
      <c r="Q188" s="319"/>
      <c r="R188" s="319"/>
      <c r="S188" s="319"/>
      <c r="T188" s="319"/>
      <c r="U188" s="319"/>
      <c r="V188" s="319"/>
      <c r="W188" s="319"/>
      <c r="X188" s="319"/>
      <c r="Y188" s="319"/>
      <c r="Z188" s="319"/>
      <c r="AA188" s="319"/>
      <c r="AB188" s="319"/>
      <c r="AC188" s="319"/>
      <c r="AD188" s="319"/>
    </row>
    <row r="189" spans="1:30" ht="16">
      <c r="A189" s="695"/>
      <c r="B189" s="122"/>
      <c r="C189" s="155" t="s">
        <v>4189</v>
      </c>
      <c r="D189" s="696">
        <v>2</v>
      </c>
      <c r="E189" s="696" t="s">
        <v>469</v>
      </c>
      <c r="F189" s="141"/>
      <c r="G189" s="127"/>
      <c r="H189" s="319"/>
      <c r="I189" s="319"/>
      <c r="J189" s="319"/>
      <c r="K189" s="105"/>
      <c r="L189" s="105"/>
      <c r="M189" s="105"/>
      <c r="N189" s="105"/>
      <c r="O189" s="105"/>
      <c r="P189" s="105"/>
      <c r="Q189" s="319"/>
      <c r="R189" s="319"/>
      <c r="S189" s="319"/>
      <c r="T189" s="319"/>
      <c r="U189" s="319"/>
      <c r="V189" s="319"/>
      <c r="W189" s="319"/>
      <c r="X189" s="319"/>
      <c r="Y189" s="319"/>
      <c r="Z189" s="319"/>
      <c r="AA189" s="319"/>
      <c r="AB189" s="319"/>
      <c r="AC189" s="319"/>
      <c r="AD189" s="319"/>
    </row>
    <row r="190" spans="1:30" ht="16">
      <c r="A190" s="695"/>
      <c r="B190" s="122"/>
      <c r="C190" s="179" t="s">
        <v>4190</v>
      </c>
      <c r="D190" s="696">
        <v>2</v>
      </c>
      <c r="E190" s="696" t="s">
        <v>469</v>
      </c>
      <c r="F190" s="150"/>
      <c r="G190" s="127"/>
      <c r="H190" s="319"/>
      <c r="I190" s="319"/>
      <c r="J190" s="319"/>
      <c r="K190" s="105"/>
      <c r="L190" s="105"/>
      <c r="M190" s="105"/>
      <c r="N190" s="105"/>
      <c r="O190" s="105"/>
      <c r="P190" s="105"/>
      <c r="Q190" s="319"/>
      <c r="R190" s="319"/>
      <c r="S190" s="319"/>
      <c r="T190" s="319"/>
      <c r="U190" s="319"/>
      <c r="V190" s="319"/>
      <c r="W190" s="319"/>
      <c r="X190" s="319"/>
      <c r="Y190" s="319"/>
      <c r="Z190" s="319"/>
      <c r="AA190" s="319"/>
      <c r="AB190" s="319"/>
      <c r="AC190" s="319"/>
      <c r="AD190" s="319"/>
    </row>
    <row r="191" spans="1:30" ht="16">
      <c r="A191" s="695"/>
      <c r="B191" s="122"/>
      <c r="C191" s="179" t="s">
        <v>4191</v>
      </c>
      <c r="D191" s="696">
        <v>2</v>
      </c>
      <c r="E191" s="696" t="s">
        <v>469</v>
      </c>
      <c r="F191" s="179" t="s">
        <v>4192</v>
      </c>
      <c r="G191" s="127"/>
      <c r="H191" s="319"/>
      <c r="I191" s="319"/>
      <c r="J191" s="319"/>
      <c r="K191" s="105"/>
      <c r="L191" s="105"/>
      <c r="M191" s="105"/>
      <c r="N191" s="105"/>
      <c r="O191" s="105"/>
      <c r="P191" s="105"/>
      <c r="Q191" s="319"/>
      <c r="R191" s="319"/>
      <c r="S191" s="319"/>
      <c r="T191" s="319"/>
      <c r="U191" s="319"/>
      <c r="V191" s="319"/>
      <c r="W191" s="319"/>
      <c r="X191" s="319"/>
      <c r="Y191" s="319"/>
      <c r="Z191" s="319"/>
      <c r="AA191" s="319"/>
      <c r="AB191" s="319"/>
      <c r="AC191" s="319"/>
      <c r="AD191" s="319"/>
    </row>
    <row r="192" spans="1:30" ht="34">
      <c r="A192" s="695" t="s">
        <v>2010</v>
      </c>
      <c r="B192" s="122" t="s">
        <v>661</v>
      </c>
      <c r="C192" s="771" t="s">
        <v>4193</v>
      </c>
      <c r="D192" s="696">
        <v>2</v>
      </c>
      <c r="E192" s="696" t="s">
        <v>469</v>
      </c>
      <c r="F192" s="141" t="s">
        <v>4194</v>
      </c>
      <c r="G192" s="738"/>
      <c r="H192" s="817"/>
      <c r="I192" s="319"/>
      <c r="J192" s="319"/>
      <c r="K192" s="105"/>
      <c r="L192" s="105"/>
      <c r="M192" s="105"/>
      <c r="N192" s="105"/>
      <c r="O192" s="105"/>
      <c r="P192" s="105"/>
      <c r="Q192" s="319"/>
      <c r="R192" s="319"/>
      <c r="S192" s="319"/>
      <c r="T192" s="319"/>
      <c r="U192" s="319"/>
      <c r="V192" s="319"/>
      <c r="W192" s="319"/>
      <c r="X192" s="319"/>
      <c r="Y192" s="319"/>
      <c r="Z192" s="319"/>
      <c r="AA192" s="319"/>
      <c r="AB192" s="319"/>
      <c r="AC192" s="319"/>
      <c r="AD192" s="319"/>
    </row>
    <row r="193" spans="1:30" ht="32">
      <c r="A193" s="695"/>
      <c r="B193" s="122"/>
      <c r="C193" s="179" t="s">
        <v>3264</v>
      </c>
      <c r="D193" s="696">
        <v>2</v>
      </c>
      <c r="E193" s="696" t="s">
        <v>469</v>
      </c>
      <c r="F193" s="179" t="s">
        <v>3265</v>
      </c>
      <c r="G193" s="127"/>
      <c r="H193" s="319"/>
      <c r="I193" s="319"/>
      <c r="J193" s="319"/>
      <c r="K193" s="105"/>
      <c r="L193" s="105"/>
      <c r="M193" s="105"/>
      <c r="N193" s="105"/>
      <c r="O193" s="105"/>
      <c r="P193" s="105"/>
      <c r="Q193" s="319"/>
      <c r="R193" s="319"/>
      <c r="S193" s="319"/>
      <c r="T193" s="319"/>
      <c r="U193" s="319"/>
      <c r="V193" s="319"/>
      <c r="W193" s="319"/>
      <c r="X193" s="319"/>
      <c r="Y193" s="319"/>
      <c r="Z193" s="319"/>
      <c r="AA193" s="319"/>
      <c r="AB193" s="319"/>
      <c r="AC193" s="319"/>
      <c r="AD193" s="319"/>
    </row>
    <row r="194" spans="1:30" ht="34">
      <c r="A194" s="695" t="s">
        <v>2012</v>
      </c>
      <c r="B194" s="122" t="s">
        <v>665</v>
      </c>
      <c r="C194" s="179" t="s">
        <v>2013</v>
      </c>
      <c r="D194" s="696">
        <v>2</v>
      </c>
      <c r="E194" s="696" t="s">
        <v>469</v>
      </c>
      <c r="F194" s="141"/>
      <c r="G194" s="127"/>
      <c r="H194" s="319"/>
      <c r="I194" s="319"/>
      <c r="J194" s="319"/>
      <c r="K194" s="105"/>
      <c r="L194" s="105"/>
      <c r="M194" s="105"/>
      <c r="N194" s="105"/>
      <c r="O194" s="105"/>
      <c r="P194" s="105"/>
      <c r="Q194" s="319"/>
      <c r="R194" s="319"/>
      <c r="S194" s="319"/>
      <c r="T194" s="319"/>
      <c r="U194" s="319"/>
      <c r="V194" s="319"/>
      <c r="W194" s="319"/>
      <c r="X194" s="319"/>
      <c r="Y194" s="319"/>
      <c r="Z194" s="319"/>
      <c r="AA194" s="319"/>
      <c r="AB194" s="319"/>
      <c r="AC194" s="319"/>
      <c r="AD194" s="319"/>
    </row>
    <row r="195" spans="1:30" ht="32">
      <c r="A195" s="695" t="s">
        <v>2014</v>
      </c>
      <c r="B195" s="122" t="s">
        <v>669</v>
      </c>
      <c r="C195" s="123" t="s">
        <v>4195</v>
      </c>
      <c r="D195" s="696">
        <v>2</v>
      </c>
      <c r="E195" s="696" t="s">
        <v>469</v>
      </c>
      <c r="F195" s="150" t="s">
        <v>4196</v>
      </c>
      <c r="G195" s="127"/>
      <c r="H195" s="319"/>
      <c r="I195" s="319"/>
      <c r="J195" s="319"/>
      <c r="K195" s="105"/>
      <c r="L195" s="105"/>
      <c r="M195" s="105"/>
      <c r="N195" s="105"/>
      <c r="O195" s="105"/>
      <c r="P195" s="105"/>
      <c r="Q195" s="319"/>
      <c r="R195" s="319"/>
      <c r="S195" s="319"/>
      <c r="T195" s="319"/>
      <c r="U195" s="319"/>
      <c r="V195" s="319"/>
      <c r="W195" s="319"/>
      <c r="X195" s="319"/>
      <c r="Y195" s="319"/>
      <c r="Z195" s="319"/>
      <c r="AA195" s="319"/>
      <c r="AB195" s="319"/>
      <c r="AC195" s="319"/>
      <c r="AD195" s="319"/>
    </row>
    <row r="196" spans="1:30" ht="51">
      <c r="A196" s="695" t="s">
        <v>2017</v>
      </c>
      <c r="B196" s="122" t="s">
        <v>674</v>
      </c>
      <c r="C196" s="150" t="s">
        <v>4197</v>
      </c>
      <c r="D196" s="696">
        <v>2</v>
      </c>
      <c r="E196" s="696" t="s">
        <v>469</v>
      </c>
      <c r="F196" s="141"/>
      <c r="G196" s="127"/>
      <c r="H196" s="319"/>
      <c r="I196" s="319"/>
      <c r="J196" s="319"/>
      <c r="K196" s="105"/>
      <c r="L196" s="105"/>
      <c r="M196" s="105"/>
      <c r="N196" s="105"/>
      <c r="O196" s="105"/>
      <c r="P196" s="105"/>
      <c r="Q196" s="319"/>
      <c r="R196" s="319"/>
      <c r="S196" s="319"/>
      <c r="T196" s="319"/>
      <c r="U196" s="319"/>
      <c r="V196" s="319"/>
      <c r="W196" s="319"/>
      <c r="X196" s="319"/>
      <c r="Y196" s="319"/>
      <c r="Z196" s="319"/>
      <c r="AA196" s="319"/>
      <c r="AB196" s="319"/>
      <c r="AC196" s="319"/>
      <c r="AD196" s="319"/>
    </row>
    <row r="197" spans="1:30" ht="32">
      <c r="A197" s="695"/>
      <c r="B197" s="700"/>
      <c r="C197" s="179" t="s">
        <v>4198</v>
      </c>
      <c r="D197" s="696">
        <v>2</v>
      </c>
      <c r="E197" s="696" t="s">
        <v>469</v>
      </c>
      <c r="F197" s="179" t="s">
        <v>4199</v>
      </c>
      <c r="G197" s="699"/>
      <c r="H197" s="319"/>
      <c r="I197" s="319"/>
      <c r="J197" s="319"/>
      <c r="K197" s="105"/>
      <c r="L197" s="105"/>
      <c r="M197" s="105"/>
      <c r="N197" s="105"/>
      <c r="O197" s="105"/>
      <c r="P197" s="105"/>
      <c r="Q197" s="319"/>
      <c r="R197" s="319"/>
      <c r="S197" s="319"/>
      <c r="T197" s="319"/>
      <c r="U197" s="319"/>
      <c r="V197" s="319"/>
      <c r="W197" s="319"/>
      <c r="X197" s="319"/>
      <c r="Y197" s="319"/>
      <c r="Z197" s="319"/>
      <c r="AA197" s="319"/>
      <c r="AB197" s="319"/>
      <c r="AC197" s="319"/>
      <c r="AD197" s="319"/>
    </row>
    <row r="198" spans="1:30" ht="39.75" customHeight="1">
      <c r="A198" s="815" t="s">
        <v>225</v>
      </c>
      <c r="B198" s="1736" t="s">
        <v>69</v>
      </c>
      <c r="C198" s="1570"/>
      <c r="D198" s="1570"/>
      <c r="E198" s="1570"/>
      <c r="F198" s="1570"/>
      <c r="G198" s="1573"/>
      <c r="H198" s="829"/>
      <c r="I198" s="319">
        <f>SUM(D199:D202)</f>
        <v>8</v>
      </c>
      <c r="J198" s="319">
        <f>COUNT(D199:D202)*2</f>
        <v>8</v>
      </c>
      <c r="K198" s="105"/>
      <c r="L198" s="105"/>
      <c r="M198" s="105"/>
      <c r="N198" s="105"/>
      <c r="O198" s="105"/>
      <c r="P198" s="105"/>
      <c r="Q198" s="319"/>
      <c r="R198" s="319"/>
      <c r="S198" s="319"/>
      <c r="T198" s="319"/>
      <c r="U198" s="319"/>
      <c r="V198" s="319"/>
      <c r="W198" s="319"/>
      <c r="X198" s="319"/>
      <c r="Y198" s="319"/>
      <c r="Z198" s="319"/>
      <c r="AA198" s="319"/>
      <c r="AB198" s="319"/>
      <c r="AC198" s="319"/>
      <c r="AD198" s="319"/>
    </row>
    <row r="199" spans="1:30" ht="34">
      <c r="A199" s="695" t="s">
        <v>681</v>
      </c>
      <c r="B199" s="491" t="s">
        <v>682</v>
      </c>
      <c r="C199" s="150" t="s">
        <v>683</v>
      </c>
      <c r="D199" s="696">
        <v>2</v>
      </c>
      <c r="E199" s="696" t="s">
        <v>469</v>
      </c>
      <c r="F199" s="150" t="s">
        <v>684</v>
      </c>
      <c r="G199" s="127"/>
      <c r="H199" s="319"/>
      <c r="I199" s="319"/>
      <c r="J199" s="319"/>
      <c r="K199" s="105"/>
      <c r="L199" s="105"/>
      <c r="M199" s="105"/>
      <c r="N199" s="105"/>
      <c r="O199" s="105"/>
      <c r="P199" s="105"/>
      <c r="Q199" s="319"/>
      <c r="R199" s="319"/>
      <c r="S199" s="319"/>
      <c r="T199" s="319"/>
      <c r="U199" s="319"/>
      <c r="V199" s="319"/>
      <c r="W199" s="319"/>
      <c r="X199" s="319"/>
      <c r="Y199" s="319"/>
      <c r="Z199" s="319"/>
      <c r="AA199" s="319"/>
      <c r="AB199" s="319"/>
      <c r="AC199" s="319"/>
      <c r="AD199" s="319"/>
    </row>
    <row r="200" spans="1:30" ht="47.25" customHeight="1">
      <c r="A200" s="695" t="s">
        <v>685</v>
      </c>
      <c r="B200" s="491" t="s">
        <v>686</v>
      </c>
      <c r="C200" s="141" t="s">
        <v>4200</v>
      </c>
      <c r="D200" s="696">
        <v>2</v>
      </c>
      <c r="E200" s="696" t="s">
        <v>469</v>
      </c>
      <c r="F200" s="150" t="s">
        <v>4201</v>
      </c>
      <c r="G200" s="127"/>
      <c r="H200" s="319"/>
      <c r="I200" s="319"/>
      <c r="J200" s="319"/>
      <c r="K200" s="105"/>
      <c r="L200" s="105"/>
      <c r="M200" s="105"/>
      <c r="N200" s="105"/>
      <c r="O200" s="105"/>
      <c r="P200" s="105"/>
      <c r="Q200" s="319"/>
      <c r="R200" s="319"/>
      <c r="S200" s="319"/>
      <c r="T200" s="319"/>
      <c r="U200" s="319"/>
      <c r="V200" s="319"/>
      <c r="W200" s="319"/>
      <c r="X200" s="319"/>
      <c r="Y200" s="319"/>
      <c r="Z200" s="319"/>
      <c r="AA200" s="319"/>
      <c r="AB200" s="319"/>
      <c r="AC200" s="319"/>
      <c r="AD200" s="319"/>
    </row>
    <row r="201" spans="1:30" ht="64">
      <c r="A201" s="695" t="s">
        <v>2022</v>
      </c>
      <c r="B201" s="491" t="s">
        <v>688</v>
      </c>
      <c r="C201" s="824" t="s">
        <v>4202</v>
      </c>
      <c r="D201" s="696">
        <v>2</v>
      </c>
      <c r="E201" s="696" t="s">
        <v>469</v>
      </c>
      <c r="F201" s="492" t="s">
        <v>4203</v>
      </c>
      <c r="G201" s="127"/>
      <c r="H201" s="319"/>
      <c r="I201" s="319"/>
      <c r="J201" s="319"/>
      <c r="K201" s="105"/>
      <c r="L201" s="105"/>
      <c r="M201" s="105"/>
      <c r="N201" s="105"/>
      <c r="O201" s="105"/>
      <c r="P201" s="105"/>
      <c r="Q201" s="319"/>
      <c r="R201" s="319"/>
      <c r="S201" s="319"/>
      <c r="T201" s="319"/>
      <c r="U201" s="319"/>
      <c r="V201" s="319"/>
      <c r="W201" s="319"/>
      <c r="X201" s="319"/>
      <c r="Y201" s="319"/>
      <c r="Z201" s="319"/>
      <c r="AA201" s="319"/>
      <c r="AB201" s="319"/>
      <c r="AC201" s="319"/>
      <c r="AD201" s="319"/>
    </row>
    <row r="202" spans="1:30" ht="48">
      <c r="A202" s="756" t="s">
        <v>2024</v>
      </c>
      <c r="B202" s="176" t="s">
        <v>691</v>
      </c>
      <c r="C202" s="771" t="s">
        <v>4204</v>
      </c>
      <c r="D202" s="696">
        <v>2</v>
      </c>
      <c r="E202" s="696" t="s">
        <v>469</v>
      </c>
      <c r="F202" s="492" t="s">
        <v>4205</v>
      </c>
      <c r="G202" s="127"/>
      <c r="H202" s="319"/>
      <c r="I202" s="319"/>
      <c r="J202" s="319"/>
      <c r="K202" s="105"/>
      <c r="L202" s="105"/>
      <c r="M202" s="105"/>
      <c r="N202" s="105"/>
      <c r="O202" s="105"/>
      <c r="P202" s="105"/>
      <c r="Q202" s="319"/>
      <c r="R202" s="319"/>
      <c r="S202" s="319"/>
      <c r="T202" s="319"/>
      <c r="U202" s="319"/>
      <c r="V202" s="319"/>
      <c r="W202" s="319"/>
      <c r="X202" s="319"/>
      <c r="Y202" s="319"/>
      <c r="Z202" s="319"/>
      <c r="AA202" s="319"/>
      <c r="AB202" s="319"/>
      <c r="AC202" s="319"/>
      <c r="AD202" s="319"/>
    </row>
    <row r="203" spans="1:30" ht="39.75" customHeight="1">
      <c r="A203" s="815" t="s">
        <v>226</v>
      </c>
      <c r="B203" s="1606" t="s">
        <v>71</v>
      </c>
      <c r="C203" s="1570"/>
      <c r="D203" s="1570"/>
      <c r="E203" s="1570"/>
      <c r="F203" s="1570"/>
      <c r="G203" s="1573"/>
      <c r="H203" s="816"/>
      <c r="I203" s="319">
        <f>SUM(D204:D206)</f>
        <v>6</v>
      </c>
      <c r="J203" s="319">
        <f>COUNT(D204:D206)*2</f>
        <v>6</v>
      </c>
      <c r="K203" s="105"/>
      <c r="L203" s="105"/>
      <c r="M203" s="105"/>
      <c r="N203" s="105"/>
      <c r="O203" s="105"/>
      <c r="P203" s="105"/>
      <c r="Q203" s="319"/>
      <c r="R203" s="319"/>
      <c r="S203" s="319"/>
      <c r="T203" s="319"/>
      <c r="U203" s="319"/>
      <c r="V203" s="319"/>
      <c r="W203" s="319"/>
      <c r="X203" s="319"/>
      <c r="Y203" s="319"/>
      <c r="Z203" s="319"/>
      <c r="AA203" s="319"/>
      <c r="AB203" s="319"/>
      <c r="AC203" s="319"/>
      <c r="AD203" s="319"/>
    </row>
    <row r="204" spans="1:30" ht="48">
      <c r="A204" s="695" t="s">
        <v>2026</v>
      </c>
      <c r="B204" s="491" t="s">
        <v>695</v>
      </c>
      <c r="C204" s="123" t="s">
        <v>4206</v>
      </c>
      <c r="D204" s="696">
        <v>2</v>
      </c>
      <c r="E204" s="180" t="s">
        <v>506</v>
      </c>
      <c r="F204" s="492" t="s">
        <v>4207</v>
      </c>
      <c r="G204" s="127"/>
      <c r="H204" s="319"/>
      <c r="I204" s="319"/>
      <c r="J204" s="319"/>
      <c r="K204" s="105"/>
      <c r="L204" s="105"/>
      <c r="M204" s="105"/>
      <c r="N204" s="105"/>
      <c r="O204" s="105"/>
      <c r="P204" s="105"/>
      <c r="Q204" s="319"/>
      <c r="R204" s="319"/>
      <c r="S204" s="319"/>
      <c r="T204" s="319"/>
      <c r="U204" s="319"/>
      <c r="V204" s="319"/>
      <c r="W204" s="319"/>
      <c r="X204" s="319"/>
      <c r="Y204" s="319"/>
      <c r="Z204" s="319"/>
      <c r="AA204" s="319"/>
      <c r="AB204" s="319"/>
      <c r="AC204" s="319"/>
      <c r="AD204" s="319"/>
    </row>
    <row r="205" spans="1:30" ht="60" customHeight="1">
      <c r="A205" s="695" t="s">
        <v>2028</v>
      </c>
      <c r="B205" s="333" t="s">
        <v>699</v>
      </c>
      <c r="C205" s="123" t="s">
        <v>4208</v>
      </c>
      <c r="D205" s="696">
        <v>2</v>
      </c>
      <c r="E205" s="180" t="s">
        <v>469</v>
      </c>
      <c r="F205" s="150" t="s">
        <v>701</v>
      </c>
      <c r="G205" s="127"/>
      <c r="H205" s="319"/>
      <c r="I205" s="319"/>
      <c r="J205" s="319"/>
      <c r="K205" s="105"/>
      <c r="L205" s="105"/>
      <c r="M205" s="105"/>
      <c r="N205" s="105"/>
      <c r="O205" s="105"/>
      <c r="P205" s="105"/>
      <c r="Q205" s="319"/>
      <c r="R205" s="319"/>
      <c r="S205" s="319"/>
      <c r="T205" s="319"/>
      <c r="U205" s="319"/>
      <c r="V205" s="319"/>
      <c r="W205" s="319"/>
      <c r="X205" s="319"/>
      <c r="Y205" s="319"/>
      <c r="Z205" s="319"/>
      <c r="AA205" s="319"/>
      <c r="AB205" s="319"/>
      <c r="AC205" s="319"/>
      <c r="AD205" s="319"/>
    </row>
    <row r="206" spans="1:30" ht="63" customHeight="1">
      <c r="A206" s="695" t="s">
        <v>2030</v>
      </c>
      <c r="B206" s="491" t="s">
        <v>703</v>
      </c>
      <c r="C206" s="150" t="s">
        <v>704</v>
      </c>
      <c r="D206" s="696">
        <v>2</v>
      </c>
      <c r="E206" s="180" t="s">
        <v>369</v>
      </c>
      <c r="F206" s="492" t="s">
        <v>4209</v>
      </c>
      <c r="G206" s="127"/>
      <c r="H206" s="319"/>
      <c r="I206" s="319"/>
      <c r="J206" s="319"/>
      <c r="K206" s="105"/>
      <c r="L206" s="105"/>
      <c r="M206" s="105"/>
      <c r="N206" s="105"/>
      <c r="O206" s="105"/>
      <c r="P206" s="105"/>
      <c r="Q206" s="319"/>
      <c r="R206" s="319"/>
      <c r="S206" s="319"/>
      <c r="T206" s="319"/>
      <c r="U206" s="319"/>
      <c r="V206" s="319"/>
      <c r="W206" s="319"/>
      <c r="X206" s="319"/>
      <c r="Y206" s="319"/>
      <c r="Z206" s="319"/>
      <c r="AA206" s="319"/>
      <c r="AB206" s="319"/>
      <c r="AC206" s="319"/>
      <c r="AD206" s="319"/>
    </row>
    <row r="207" spans="1:30" ht="39.75" customHeight="1">
      <c r="A207" s="815" t="s">
        <v>227</v>
      </c>
      <c r="B207" s="1606" t="s">
        <v>73</v>
      </c>
      <c r="C207" s="1570"/>
      <c r="D207" s="1570"/>
      <c r="E207" s="1570"/>
      <c r="F207" s="1570"/>
      <c r="G207" s="1573"/>
      <c r="H207" s="816"/>
      <c r="I207" s="319">
        <f>SUM(D208:D212)</f>
        <v>8</v>
      </c>
      <c r="J207" s="319">
        <f>COUNT(D208:D212)*2</f>
        <v>8</v>
      </c>
      <c r="K207" s="105"/>
      <c r="L207" s="105"/>
      <c r="M207" s="105"/>
      <c r="N207" s="105"/>
      <c r="O207" s="105"/>
      <c r="P207" s="105"/>
      <c r="Q207" s="319"/>
      <c r="R207" s="319"/>
      <c r="S207" s="319"/>
      <c r="T207" s="319"/>
      <c r="U207" s="319"/>
      <c r="V207" s="319"/>
      <c r="W207" s="319"/>
      <c r="X207" s="319"/>
      <c r="Y207" s="319"/>
      <c r="Z207" s="319"/>
      <c r="AA207" s="319"/>
      <c r="AB207" s="319"/>
      <c r="AC207" s="319"/>
      <c r="AD207" s="319"/>
    </row>
    <row r="208" spans="1:30" ht="31.5" customHeight="1">
      <c r="A208" s="695" t="s">
        <v>2031</v>
      </c>
      <c r="B208" s="122" t="s">
        <v>706</v>
      </c>
      <c r="C208" s="150" t="s">
        <v>4210</v>
      </c>
      <c r="D208" s="696">
        <v>2</v>
      </c>
      <c r="E208" s="696" t="s">
        <v>504</v>
      </c>
      <c r="F208" s="830" t="s">
        <v>4211</v>
      </c>
      <c r="G208" s="127"/>
      <c r="H208" s="319"/>
      <c r="I208" s="319"/>
      <c r="J208" s="319"/>
      <c r="K208" s="105"/>
      <c r="L208" s="105"/>
      <c r="M208" s="105"/>
      <c r="N208" s="105"/>
      <c r="O208" s="105"/>
      <c r="P208" s="105"/>
      <c r="Q208" s="319"/>
      <c r="R208" s="319"/>
      <c r="S208" s="319"/>
      <c r="T208" s="319"/>
      <c r="U208" s="319"/>
      <c r="V208" s="319"/>
      <c r="W208" s="319"/>
      <c r="X208" s="319"/>
      <c r="Y208" s="319"/>
      <c r="Z208" s="319"/>
      <c r="AA208" s="319"/>
      <c r="AB208" s="319"/>
      <c r="AC208" s="319"/>
      <c r="AD208" s="319"/>
    </row>
    <row r="209" spans="1:30" ht="47.25" customHeight="1">
      <c r="A209" s="695" t="s">
        <v>2034</v>
      </c>
      <c r="B209" s="122" t="s">
        <v>710</v>
      </c>
      <c r="C209" s="150" t="s">
        <v>4212</v>
      </c>
      <c r="D209" s="696">
        <v>2</v>
      </c>
      <c r="E209" s="696" t="s">
        <v>504</v>
      </c>
      <c r="F209" s="492" t="s">
        <v>4213</v>
      </c>
      <c r="G209" s="127"/>
      <c r="H209" s="319"/>
      <c r="I209" s="319"/>
      <c r="J209" s="319"/>
      <c r="K209" s="105"/>
      <c r="L209" s="105"/>
      <c r="M209" s="105"/>
      <c r="N209" s="105"/>
      <c r="O209" s="105"/>
      <c r="P209" s="105"/>
      <c r="Q209" s="319"/>
      <c r="R209" s="319"/>
      <c r="S209" s="319"/>
      <c r="T209" s="319"/>
      <c r="U209" s="319"/>
      <c r="V209" s="319"/>
      <c r="W209" s="319"/>
      <c r="X209" s="319"/>
      <c r="Y209" s="319"/>
      <c r="Z209" s="319"/>
      <c r="AA209" s="319"/>
      <c r="AB209" s="319"/>
      <c r="AC209" s="319"/>
      <c r="AD209" s="319"/>
    </row>
    <row r="210" spans="1:30" ht="47.25" customHeight="1">
      <c r="A210" s="695" t="s">
        <v>2037</v>
      </c>
      <c r="B210" s="122" t="s">
        <v>713</v>
      </c>
      <c r="C210" s="141" t="s">
        <v>4214</v>
      </c>
      <c r="D210" s="696">
        <v>2</v>
      </c>
      <c r="E210" s="696" t="s">
        <v>504</v>
      </c>
      <c r="F210" s="771" t="s">
        <v>4215</v>
      </c>
      <c r="G210" s="127"/>
      <c r="H210" s="319"/>
      <c r="I210" s="319"/>
      <c r="J210" s="319"/>
      <c r="K210" s="105"/>
      <c r="L210" s="105"/>
      <c r="M210" s="105"/>
      <c r="N210" s="105"/>
      <c r="O210" s="105"/>
      <c r="P210" s="105"/>
      <c r="Q210" s="319"/>
      <c r="R210" s="319"/>
      <c r="S210" s="319"/>
      <c r="T210" s="319"/>
      <c r="U210" s="319"/>
      <c r="V210" s="319"/>
      <c r="W210" s="319"/>
      <c r="X210" s="319"/>
      <c r="Y210" s="319"/>
      <c r="Z210" s="319"/>
      <c r="AA210" s="319"/>
      <c r="AB210" s="319"/>
      <c r="AC210" s="319"/>
      <c r="AD210" s="319"/>
    </row>
    <row r="211" spans="1:30" ht="47.25" hidden="1" customHeight="1">
      <c r="A211" s="310" t="s">
        <v>2040</v>
      </c>
      <c r="B211" s="122" t="s">
        <v>718</v>
      </c>
      <c r="C211" s="141"/>
      <c r="D211" s="141"/>
      <c r="E211" s="125"/>
      <c r="F211" s="141"/>
      <c r="G211" s="127"/>
      <c r="H211" s="105"/>
      <c r="I211" s="105"/>
      <c r="J211" s="105"/>
      <c r="K211" s="105"/>
      <c r="L211" s="105"/>
      <c r="M211" s="105"/>
      <c r="N211" s="105"/>
      <c r="O211" s="105"/>
      <c r="P211" s="105"/>
      <c r="Q211" s="106"/>
      <c r="R211" s="106"/>
      <c r="S211" s="106"/>
      <c r="T211" s="106"/>
      <c r="U211" s="106"/>
      <c r="V211" s="106"/>
      <c r="W211" s="106"/>
      <c r="X211" s="106"/>
      <c r="Y211" s="106"/>
      <c r="Z211" s="106"/>
      <c r="AA211" s="106"/>
      <c r="AB211" s="106"/>
      <c r="AC211" s="106"/>
      <c r="AD211" s="106"/>
    </row>
    <row r="212" spans="1:30" ht="32">
      <c r="A212" s="695" t="s">
        <v>2053</v>
      </c>
      <c r="B212" s="122" t="s">
        <v>721</v>
      </c>
      <c r="C212" s="123" t="s">
        <v>4216</v>
      </c>
      <c r="D212" s="696">
        <v>2</v>
      </c>
      <c r="E212" s="180" t="s">
        <v>369</v>
      </c>
      <c r="F212" s="771" t="s">
        <v>4217</v>
      </c>
      <c r="G212" s="127"/>
      <c r="H212" s="319"/>
      <c r="I212" s="319"/>
      <c r="J212" s="319"/>
      <c r="K212" s="105"/>
      <c r="L212" s="105"/>
      <c r="M212" s="105"/>
      <c r="N212" s="105"/>
      <c r="O212" s="105"/>
      <c r="P212" s="105"/>
      <c r="Q212" s="319"/>
      <c r="R212" s="106"/>
      <c r="S212" s="106"/>
      <c r="T212" s="106"/>
      <c r="U212" s="106"/>
      <c r="V212" s="106"/>
      <c r="W212" s="106"/>
      <c r="X212" s="106"/>
      <c r="Y212" s="106"/>
      <c r="Z212" s="106"/>
      <c r="AA212" s="106"/>
      <c r="AB212" s="106"/>
      <c r="AC212" s="106"/>
      <c r="AD212" s="106"/>
    </row>
    <row r="213" spans="1:30" ht="39.75" customHeight="1">
      <c r="A213" s="815" t="s">
        <v>228</v>
      </c>
      <c r="B213" s="1606" t="s">
        <v>229</v>
      </c>
      <c r="C213" s="1570"/>
      <c r="D213" s="1570"/>
      <c r="E213" s="1570"/>
      <c r="F213" s="1570"/>
      <c r="G213" s="1573"/>
      <c r="H213" s="816"/>
      <c r="I213" s="319">
        <f>SUM(D214:D219)</f>
        <v>12</v>
      </c>
      <c r="J213" s="319">
        <f>COUNT(D214:D219)*2</f>
        <v>12</v>
      </c>
      <c r="K213" s="105"/>
      <c r="L213" s="105"/>
      <c r="M213" s="105"/>
      <c r="N213" s="105"/>
      <c r="O213" s="105"/>
      <c r="P213" s="105"/>
      <c r="Q213" s="319"/>
      <c r="R213" s="106"/>
      <c r="S213" s="106"/>
      <c r="T213" s="106"/>
      <c r="U213" s="106"/>
      <c r="V213" s="106"/>
      <c r="W213" s="106"/>
      <c r="X213" s="106"/>
      <c r="Y213" s="106"/>
      <c r="Z213" s="106"/>
      <c r="AA213" s="106"/>
      <c r="AB213" s="106"/>
      <c r="AC213" s="106"/>
      <c r="AD213" s="106"/>
    </row>
    <row r="214" spans="1:30" ht="51" customHeight="1">
      <c r="A214" s="695" t="s">
        <v>2058</v>
      </c>
      <c r="B214" s="122" t="s">
        <v>4218</v>
      </c>
      <c r="C214" s="150" t="s">
        <v>4219</v>
      </c>
      <c r="D214" s="696">
        <v>2</v>
      </c>
      <c r="E214" s="696" t="s">
        <v>730</v>
      </c>
      <c r="F214" s="150" t="s">
        <v>4220</v>
      </c>
      <c r="G214" s="738"/>
      <c r="H214" s="817"/>
      <c r="I214" s="319"/>
      <c r="J214" s="319"/>
      <c r="K214" s="105"/>
      <c r="L214" s="105"/>
      <c r="M214" s="105"/>
      <c r="N214" s="105"/>
      <c r="O214" s="105"/>
      <c r="P214" s="105"/>
      <c r="Q214" s="319"/>
      <c r="R214" s="106"/>
      <c r="S214" s="106"/>
      <c r="T214" s="106"/>
      <c r="U214" s="106"/>
      <c r="V214" s="106"/>
      <c r="W214" s="106"/>
      <c r="X214" s="106"/>
      <c r="Y214" s="106"/>
      <c r="Z214" s="106"/>
      <c r="AA214" s="106"/>
      <c r="AB214" s="106"/>
      <c r="AC214" s="106"/>
      <c r="AD214" s="106"/>
    </row>
    <row r="215" spans="1:30" ht="78" customHeight="1">
      <c r="A215" s="695"/>
      <c r="B215" s="122"/>
      <c r="C215" s="150" t="s">
        <v>4221</v>
      </c>
      <c r="D215" s="696">
        <v>2</v>
      </c>
      <c r="E215" s="696" t="s">
        <v>730</v>
      </c>
      <c r="F215" s="150" t="s">
        <v>4222</v>
      </c>
      <c r="G215" s="190"/>
      <c r="H215" s="318"/>
      <c r="I215" s="319"/>
      <c r="J215" s="319"/>
      <c r="K215" s="105"/>
      <c r="L215" s="105"/>
      <c r="M215" s="105"/>
      <c r="N215" s="105"/>
      <c r="O215" s="105"/>
      <c r="P215" s="105"/>
      <c r="Q215" s="319"/>
      <c r="R215" s="106"/>
      <c r="S215" s="106"/>
      <c r="T215" s="106"/>
      <c r="U215" s="106"/>
      <c r="V215" s="106"/>
      <c r="W215" s="106"/>
      <c r="X215" s="106"/>
      <c r="Y215" s="106"/>
      <c r="Z215" s="106"/>
      <c r="AA215" s="106"/>
      <c r="AB215" s="106"/>
      <c r="AC215" s="106"/>
      <c r="AD215" s="106"/>
    </row>
    <row r="216" spans="1:30" ht="104.25" customHeight="1">
      <c r="A216" s="695"/>
      <c r="B216" s="122"/>
      <c r="C216" s="150" t="s">
        <v>4223</v>
      </c>
      <c r="D216" s="696">
        <v>2</v>
      </c>
      <c r="E216" s="696" t="s">
        <v>730</v>
      </c>
      <c r="F216" s="150" t="s">
        <v>4224</v>
      </c>
      <c r="G216" s="190"/>
      <c r="H216" s="318"/>
      <c r="I216" s="319"/>
      <c r="J216" s="319"/>
      <c r="K216" s="105"/>
      <c r="L216" s="105"/>
      <c r="M216" s="105"/>
      <c r="N216" s="105"/>
      <c r="O216" s="105"/>
      <c r="P216" s="105"/>
      <c r="Q216" s="319"/>
      <c r="R216" s="106"/>
      <c r="S216" s="106"/>
      <c r="T216" s="106"/>
      <c r="U216" s="106"/>
      <c r="V216" s="106"/>
      <c r="W216" s="106"/>
      <c r="X216" s="106"/>
      <c r="Y216" s="106"/>
      <c r="Z216" s="106"/>
      <c r="AA216" s="106"/>
      <c r="AB216" s="106"/>
      <c r="AC216" s="106"/>
      <c r="AD216" s="106"/>
    </row>
    <row r="217" spans="1:30" ht="105" customHeight="1">
      <c r="A217" s="695" t="s">
        <v>2064</v>
      </c>
      <c r="B217" s="122" t="s">
        <v>749</v>
      </c>
      <c r="C217" s="492" t="s">
        <v>4225</v>
      </c>
      <c r="D217" s="696">
        <v>2</v>
      </c>
      <c r="E217" s="736" t="s">
        <v>730</v>
      </c>
      <c r="F217" s="492" t="s">
        <v>4226</v>
      </c>
      <c r="G217" s="190"/>
      <c r="H217" s="318"/>
      <c r="I217" s="319"/>
      <c r="J217" s="319"/>
      <c r="K217" s="105"/>
      <c r="L217" s="105"/>
      <c r="M217" s="105"/>
      <c r="N217" s="105"/>
      <c r="O217" s="105"/>
      <c r="P217" s="105"/>
      <c r="Q217" s="319"/>
      <c r="R217" s="106"/>
      <c r="S217" s="106"/>
      <c r="T217" s="106"/>
      <c r="U217" s="106"/>
      <c r="V217" s="106"/>
      <c r="W217" s="106"/>
      <c r="X217" s="106"/>
      <c r="Y217" s="106"/>
      <c r="Z217" s="106"/>
      <c r="AA217" s="106"/>
      <c r="AB217" s="106"/>
      <c r="AC217" s="106"/>
      <c r="AD217" s="106"/>
    </row>
    <row r="218" spans="1:30" ht="107.25" customHeight="1">
      <c r="A218" s="695"/>
      <c r="B218" s="122"/>
      <c r="C218" s="150" t="s">
        <v>4227</v>
      </c>
      <c r="D218" s="696">
        <v>2</v>
      </c>
      <c r="E218" s="696" t="s">
        <v>730</v>
      </c>
      <c r="F218" s="150" t="s">
        <v>4228</v>
      </c>
      <c r="G218" s="190"/>
      <c r="H218" s="318"/>
      <c r="I218" s="319"/>
      <c r="J218" s="319"/>
      <c r="K218" s="105"/>
      <c r="L218" s="105"/>
      <c r="M218" s="105"/>
      <c r="N218" s="105"/>
      <c r="O218" s="105"/>
      <c r="P218" s="105"/>
      <c r="Q218" s="319"/>
      <c r="R218" s="106"/>
      <c r="S218" s="106"/>
      <c r="T218" s="106"/>
      <c r="U218" s="106"/>
      <c r="V218" s="106"/>
      <c r="W218" s="106"/>
      <c r="X218" s="106"/>
      <c r="Y218" s="106"/>
      <c r="Z218" s="106"/>
      <c r="AA218" s="106"/>
      <c r="AB218" s="106"/>
      <c r="AC218" s="106"/>
      <c r="AD218" s="106"/>
    </row>
    <row r="219" spans="1:30" ht="120" customHeight="1">
      <c r="A219" s="695" t="s">
        <v>2070</v>
      </c>
      <c r="B219" s="491" t="s">
        <v>756</v>
      </c>
      <c r="C219" s="150" t="s">
        <v>2723</v>
      </c>
      <c r="D219" s="696">
        <v>2</v>
      </c>
      <c r="E219" s="696" t="s">
        <v>730</v>
      </c>
      <c r="F219" s="150" t="s">
        <v>3696</v>
      </c>
      <c r="G219" s="540"/>
      <c r="H219" s="698"/>
      <c r="I219" s="319"/>
      <c r="J219" s="319"/>
      <c r="K219" s="105"/>
      <c r="L219" s="105"/>
      <c r="M219" s="105"/>
      <c r="N219" s="105"/>
      <c r="O219" s="105"/>
      <c r="P219" s="105"/>
      <c r="Q219" s="319"/>
      <c r="R219" s="106"/>
      <c r="S219" s="106"/>
      <c r="T219" s="106"/>
      <c r="U219" s="106"/>
      <c r="V219" s="106"/>
      <c r="W219" s="106"/>
      <c r="X219" s="106"/>
      <c r="Y219" s="106"/>
      <c r="Z219" s="106"/>
      <c r="AA219" s="106"/>
      <c r="AB219" s="106"/>
      <c r="AC219" s="106"/>
      <c r="AD219" s="106"/>
    </row>
    <row r="220" spans="1:30" ht="39.75" customHeight="1">
      <c r="A220" s="815" t="s">
        <v>230</v>
      </c>
      <c r="B220" s="1606" t="s">
        <v>77</v>
      </c>
      <c r="C220" s="1570"/>
      <c r="D220" s="1570"/>
      <c r="E220" s="1570"/>
      <c r="F220" s="1570"/>
      <c r="G220" s="1573"/>
      <c r="H220" s="816"/>
      <c r="I220" s="319">
        <f>SUM(D221:D229)</f>
        <v>18</v>
      </c>
      <c r="J220" s="319">
        <f>COUNT(D221:D229)*2</f>
        <v>18</v>
      </c>
      <c r="K220" s="105"/>
      <c r="L220" s="105"/>
      <c r="M220" s="105"/>
      <c r="N220" s="105"/>
      <c r="O220" s="105"/>
      <c r="P220" s="105"/>
      <c r="Q220" s="319"/>
      <c r="R220" s="106"/>
      <c r="S220" s="106"/>
      <c r="T220" s="106"/>
      <c r="U220" s="106"/>
      <c r="V220" s="106"/>
      <c r="W220" s="106"/>
      <c r="X220" s="106"/>
      <c r="Y220" s="106"/>
      <c r="Z220" s="106"/>
      <c r="AA220" s="106"/>
      <c r="AB220" s="106"/>
      <c r="AC220" s="106"/>
      <c r="AD220" s="106"/>
    </row>
    <row r="221" spans="1:30" ht="80">
      <c r="A221" s="695" t="s">
        <v>2073</v>
      </c>
      <c r="B221" s="122" t="s">
        <v>759</v>
      </c>
      <c r="C221" s="122" t="s">
        <v>760</v>
      </c>
      <c r="D221" s="696">
        <v>2</v>
      </c>
      <c r="E221" s="696" t="s">
        <v>469</v>
      </c>
      <c r="F221" s="492" t="s">
        <v>4229</v>
      </c>
      <c r="G221" s="190"/>
      <c r="H221" s="318"/>
      <c r="I221" s="319"/>
      <c r="J221" s="319"/>
      <c r="K221" s="105"/>
      <c r="L221" s="105"/>
      <c r="M221" s="105"/>
      <c r="N221" s="105"/>
      <c r="O221" s="105"/>
      <c r="P221" s="105"/>
      <c r="Q221" s="319"/>
      <c r="R221" s="106"/>
      <c r="S221" s="106"/>
      <c r="T221" s="106"/>
      <c r="U221" s="106"/>
      <c r="V221" s="106"/>
      <c r="W221" s="106"/>
      <c r="X221" s="106"/>
      <c r="Y221" s="106"/>
      <c r="Z221" s="106"/>
      <c r="AA221" s="106"/>
      <c r="AB221" s="106"/>
      <c r="AC221" s="106"/>
      <c r="AD221" s="106"/>
    </row>
    <row r="222" spans="1:30" ht="63" customHeight="1">
      <c r="A222" s="695" t="s">
        <v>2075</v>
      </c>
      <c r="B222" s="122" t="s">
        <v>764</v>
      </c>
      <c r="C222" s="122" t="s">
        <v>4230</v>
      </c>
      <c r="D222" s="696">
        <v>2</v>
      </c>
      <c r="E222" s="696" t="s">
        <v>469</v>
      </c>
      <c r="F222" s="492" t="s">
        <v>4231</v>
      </c>
      <c r="G222" s="190"/>
      <c r="H222" s="318"/>
      <c r="I222" s="319"/>
      <c r="J222" s="319"/>
      <c r="K222" s="105"/>
      <c r="L222" s="105"/>
      <c r="M222" s="105"/>
      <c r="N222" s="105"/>
      <c r="O222" s="105"/>
      <c r="P222" s="105"/>
      <c r="Q222" s="319"/>
      <c r="R222" s="106"/>
      <c r="S222" s="106"/>
      <c r="T222" s="106"/>
      <c r="U222" s="106"/>
      <c r="V222" s="106"/>
      <c r="W222" s="106"/>
      <c r="X222" s="106"/>
      <c r="Y222" s="106"/>
      <c r="Z222" s="106"/>
      <c r="AA222" s="106"/>
      <c r="AB222" s="106"/>
      <c r="AC222" s="106"/>
      <c r="AD222" s="106"/>
    </row>
    <row r="223" spans="1:30" ht="63" customHeight="1">
      <c r="A223" s="695" t="s">
        <v>2088</v>
      </c>
      <c r="B223" s="122" t="s">
        <v>769</v>
      </c>
      <c r="C223" s="220" t="s">
        <v>3311</v>
      </c>
      <c r="D223" s="696">
        <v>2</v>
      </c>
      <c r="E223" s="696" t="s">
        <v>469</v>
      </c>
      <c r="F223" s="150" t="s">
        <v>4232</v>
      </c>
      <c r="G223" s="127"/>
      <c r="H223" s="319"/>
      <c r="I223" s="319"/>
      <c r="J223" s="319"/>
      <c r="K223" s="105"/>
      <c r="L223" s="105"/>
      <c r="M223" s="105"/>
      <c r="N223" s="105"/>
      <c r="O223" s="105"/>
      <c r="P223" s="105"/>
      <c r="Q223" s="319"/>
      <c r="R223" s="106"/>
      <c r="S223" s="106"/>
      <c r="T223" s="106"/>
      <c r="U223" s="106"/>
      <c r="V223" s="106"/>
      <c r="W223" s="106"/>
      <c r="X223" s="106"/>
      <c r="Y223" s="106"/>
      <c r="Z223" s="106"/>
      <c r="AA223" s="106"/>
      <c r="AB223" s="106"/>
      <c r="AC223" s="106"/>
      <c r="AD223" s="106"/>
    </row>
    <row r="224" spans="1:30" ht="58.5" customHeight="1">
      <c r="A224" s="695" t="s">
        <v>2091</v>
      </c>
      <c r="B224" s="122" t="s">
        <v>773</v>
      </c>
      <c r="C224" s="122" t="s">
        <v>774</v>
      </c>
      <c r="D224" s="696">
        <v>2</v>
      </c>
      <c r="E224" s="696" t="s">
        <v>469</v>
      </c>
      <c r="F224" s="492" t="s">
        <v>4233</v>
      </c>
      <c r="G224" s="738"/>
      <c r="H224" s="817"/>
      <c r="I224" s="319"/>
      <c r="J224" s="319"/>
      <c r="K224" s="105"/>
      <c r="L224" s="105"/>
      <c r="M224" s="105"/>
      <c r="N224" s="105"/>
      <c r="O224" s="105"/>
      <c r="P224" s="105"/>
      <c r="Q224" s="319"/>
      <c r="R224" s="106"/>
      <c r="S224" s="106"/>
      <c r="T224" s="106"/>
      <c r="U224" s="106"/>
      <c r="V224" s="106"/>
      <c r="W224" s="106"/>
      <c r="X224" s="106"/>
      <c r="Y224" s="106"/>
      <c r="Z224" s="106"/>
      <c r="AA224" s="106"/>
      <c r="AB224" s="106"/>
      <c r="AC224" s="106"/>
      <c r="AD224" s="106"/>
    </row>
    <row r="225" spans="1:30" ht="31.5" customHeight="1">
      <c r="A225" s="695" t="s">
        <v>2092</v>
      </c>
      <c r="B225" s="122" t="s">
        <v>778</v>
      </c>
      <c r="C225" s="122" t="s">
        <v>779</v>
      </c>
      <c r="D225" s="696">
        <v>2</v>
      </c>
      <c r="E225" s="696" t="s">
        <v>469</v>
      </c>
      <c r="F225" s="150" t="s">
        <v>780</v>
      </c>
      <c r="G225" s="105"/>
      <c r="H225" s="319"/>
      <c r="I225" s="319"/>
      <c r="J225" s="319"/>
      <c r="K225" s="105"/>
      <c r="L225" s="105"/>
      <c r="M225" s="105"/>
      <c r="N225" s="105"/>
      <c r="O225" s="105"/>
      <c r="P225" s="105"/>
      <c r="Q225" s="319"/>
      <c r="R225" s="106"/>
      <c r="S225" s="106"/>
      <c r="T225" s="106"/>
      <c r="U225" s="106"/>
      <c r="V225" s="106"/>
      <c r="W225" s="106"/>
      <c r="X225" s="106"/>
      <c r="Y225" s="106"/>
      <c r="Z225" s="106"/>
      <c r="AA225" s="106"/>
      <c r="AB225" s="106"/>
      <c r="AC225" s="106"/>
      <c r="AD225" s="106"/>
    </row>
    <row r="226" spans="1:30" ht="47.25" customHeight="1">
      <c r="A226" s="695" t="s">
        <v>781</v>
      </c>
      <c r="B226" s="122" t="s">
        <v>782</v>
      </c>
      <c r="C226" s="122" t="s">
        <v>3709</v>
      </c>
      <c r="D226" s="696">
        <v>2</v>
      </c>
      <c r="E226" s="180" t="s">
        <v>469</v>
      </c>
      <c r="F226" s="150" t="s">
        <v>4234</v>
      </c>
      <c r="G226" s="127"/>
      <c r="H226" s="319"/>
      <c r="I226" s="319"/>
      <c r="J226" s="319"/>
      <c r="K226" s="105"/>
      <c r="L226" s="105"/>
      <c r="M226" s="105"/>
      <c r="N226" s="105"/>
      <c r="O226" s="105"/>
      <c r="P226" s="105"/>
      <c r="Q226" s="319"/>
      <c r="R226" s="106"/>
      <c r="S226" s="106"/>
      <c r="T226" s="106"/>
      <c r="U226" s="106"/>
      <c r="V226" s="106"/>
      <c r="W226" s="106"/>
      <c r="X226" s="106"/>
      <c r="Y226" s="106"/>
      <c r="Z226" s="106"/>
      <c r="AA226" s="106"/>
      <c r="AB226" s="106"/>
      <c r="AC226" s="106"/>
      <c r="AD226" s="106"/>
    </row>
    <row r="227" spans="1:30" ht="47.25" customHeight="1">
      <c r="A227" s="695" t="s">
        <v>2099</v>
      </c>
      <c r="B227" s="122" t="s">
        <v>786</v>
      </c>
      <c r="C227" s="150" t="s">
        <v>4235</v>
      </c>
      <c r="D227" s="696">
        <v>2</v>
      </c>
      <c r="E227" s="180" t="s">
        <v>469</v>
      </c>
      <c r="F227" s="179" t="s">
        <v>4236</v>
      </c>
      <c r="G227" s="105"/>
      <c r="H227" s="319"/>
      <c r="I227" s="319"/>
      <c r="J227" s="319"/>
      <c r="K227" s="105"/>
      <c r="L227" s="105"/>
      <c r="M227" s="105"/>
      <c r="N227" s="105"/>
      <c r="O227" s="105"/>
      <c r="P227" s="105"/>
      <c r="Q227" s="319"/>
      <c r="R227" s="106"/>
      <c r="S227" s="106"/>
      <c r="T227" s="106"/>
      <c r="U227" s="106"/>
      <c r="V227" s="106"/>
      <c r="W227" s="106"/>
      <c r="X227" s="106"/>
      <c r="Y227" s="106"/>
      <c r="Z227" s="106"/>
      <c r="AA227" s="106"/>
      <c r="AB227" s="106"/>
      <c r="AC227" s="106"/>
      <c r="AD227" s="106"/>
    </row>
    <row r="228" spans="1:30" ht="32">
      <c r="A228" s="695"/>
      <c r="B228" s="141"/>
      <c r="C228" s="141" t="s">
        <v>3319</v>
      </c>
      <c r="D228" s="696">
        <v>2</v>
      </c>
      <c r="E228" s="696" t="s">
        <v>469</v>
      </c>
      <c r="F228" s="153" t="s">
        <v>4237</v>
      </c>
      <c r="G228" s="190"/>
      <c r="H228" s="318"/>
      <c r="I228" s="319"/>
      <c r="J228" s="319"/>
      <c r="K228" s="105"/>
      <c r="L228" s="105"/>
      <c r="M228" s="105"/>
      <c r="N228" s="105"/>
      <c r="O228" s="105"/>
      <c r="P228" s="105"/>
      <c r="Q228" s="319"/>
      <c r="R228" s="106"/>
      <c r="S228" s="106"/>
      <c r="T228" s="106"/>
      <c r="U228" s="106"/>
      <c r="V228" s="106"/>
      <c r="W228" s="106"/>
      <c r="X228" s="106"/>
      <c r="Y228" s="106"/>
      <c r="Z228" s="106"/>
      <c r="AA228" s="106"/>
      <c r="AB228" s="106"/>
      <c r="AC228" s="106"/>
      <c r="AD228" s="106"/>
    </row>
    <row r="229" spans="1:30" ht="32">
      <c r="A229" s="831"/>
      <c r="B229" s="141"/>
      <c r="C229" s="179" t="s">
        <v>3321</v>
      </c>
      <c r="D229" s="696">
        <v>2</v>
      </c>
      <c r="E229" s="696" t="s">
        <v>469</v>
      </c>
      <c r="F229" s="383" t="s">
        <v>4238</v>
      </c>
      <c r="G229" s="832"/>
      <c r="H229" s="717"/>
      <c r="I229" s="319"/>
      <c r="J229" s="319"/>
      <c r="K229" s="105"/>
      <c r="L229" s="105"/>
      <c r="M229" s="105"/>
      <c r="N229" s="105"/>
      <c r="O229" s="105"/>
      <c r="P229" s="105"/>
      <c r="Q229" s="319"/>
      <c r="R229" s="106"/>
      <c r="S229" s="106"/>
      <c r="T229" s="106"/>
      <c r="U229" s="106"/>
      <c r="V229" s="106"/>
      <c r="W229" s="106"/>
      <c r="X229" s="106"/>
      <c r="Y229" s="106"/>
      <c r="Z229" s="106"/>
      <c r="AA229" s="106"/>
      <c r="AB229" s="106"/>
      <c r="AC229" s="106"/>
      <c r="AD229" s="106"/>
    </row>
    <row r="230" spans="1:30" ht="39" customHeight="1">
      <c r="A230" s="815" t="s">
        <v>78</v>
      </c>
      <c r="B230" s="1606" t="s">
        <v>79</v>
      </c>
      <c r="C230" s="1570"/>
      <c r="D230" s="1570"/>
      <c r="E230" s="1570"/>
      <c r="F230" s="1570"/>
      <c r="G230" s="1573"/>
      <c r="H230" s="816"/>
      <c r="I230" s="319">
        <f>SUM(D231:D243)</f>
        <v>12</v>
      </c>
      <c r="J230" s="319">
        <f>COUNT(D231:D243)*2</f>
        <v>12</v>
      </c>
      <c r="K230" s="105"/>
      <c r="L230" s="105"/>
      <c r="M230" s="105"/>
      <c r="N230" s="105"/>
      <c r="O230" s="105"/>
      <c r="P230" s="105"/>
      <c r="Q230" s="319"/>
      <c r="R230" s="106"/>
      <c r="S230" s="106"/>
      <c r="T230" s="106"/>
      <c r="U230" s="106"/>
      <c r="V230" s="106"/>
      <c r="W230" s="106"/>
      <c r="X230" s="106"/>
      <c r="Y230" s="106"/>
      <c r="Z230" s="106"/>
      <c r="AA230" s="106"/>
      <c r="AB230" s="106"/>
      <c r="AC230" s="106"/>
      <c r="AD230" s="106"/>
    </row>
    <row r="231" spans="1:30" ht="48">
      <c r="A231" s="831" t="s">
        <v>794</v>
      </c>
      <c r="B231" s="123" t="s">
        <v>795</v>
      </c>
      <c r="C231" s="179" t="s">
        <v>796</v>
      </c>
      <c r="D231" s="696">
        <v>2</v>
      </c>
      <c r="E231" s="833" t="s">
        <v>599</v>
      </c>
      <c r="F231" s="383" t="s">
        <v>3714</v>
      </c>
      <c r="G231" s="834"/>
      <c r="H231" s="835"/>
      <c r="I231" s="319"/>
      <c r="J231" s="319"/>
      <c r="K231" s="105"/>
      <c r="L231" s="105"/>
      <c r="M231" s="105"/>
      <c r="N231" s="105"/>
      <c r="O231" s="105"/>
      <c r="P231" s="105"/>
      <c r="Q231" s="319"/>
      <c r="R231" s="106"/>
      <c r="S231" s="106"/>
      <c r="T231" s="106"/>
      <c r="U231" s="106"/>
      <c r="V231" s="106"/>
      <c r="W231" s="106"/>
      <c r="X231" s="106"/>
      <c r="Y231" s="106"/>
      <c r="Z231" s="106"/>
      <c r="AA231" s="106"/>
      <c r="AB231" s="106"/>
      <c r="AC231" s="106"/>
      <c r="AD231" s="106"/>
    </row>
    <row r="232" spans="1:30" ht="75" customHeight="1">
      <c r="A232" s="836" t="s">
        <v>798</v>
      </c>
      <c r="B232" s="179" t="s">
        <v>799</v>
      </c>
      <c r="C232" s="123" t="s">
        <v>800</v>
      </c>
      <c r="D232" s="696">
        <v>2</v>
      </c>
      <c r="E232" s="736" t="s">
        <v>599</v>
      </c>
      <c r="F232" s="123" t="s">
        <v>801</v>
      </c>
      <c r="G232" s="724"/>
      <c r="H232" s="837"/>
      <c r="I232" s="319"/>
      <c r="J232" s="319"/>
      <c r="K232" s="105"/>
      <c r="L232" s="105"/>
      <c r="M232" s="105"/>
      <c r="N232" s="105"/>
      <c r="O232" s="105"/>
      <c r="P232" s="105"/>
      <c r="Q232" s="319"/>
      <c r="R232" s="106"/>
      <c r="S232" s="106"/>
      <c r="T232" s="106"/>
      <c r="U232" s="106"/>
      <c r="V232" s="106"/>
      <c r="W232" s="106"/>
      <c r="X232" s="106"/>
      <c r="Y232" s="106"/>
      <c r="Z232" s="106"/>
      <c r="AA232" s="106"/>
      <c r="AB232" s="106"/>
      <c r="AC232" s="106"/>
      <c r="AD232" s="106"/>
    </row>
    <row r="233" spans="1:30" ht="75" hidden="1" customHeight="1">
      <c r="A233" s="310" t="s">
        <v>802</v>
      </c>
      <c r="B233" s="123" t="s">
        <v>803</v>
      </c>
      <c r="C233" s="123"/>
      <c r="D233" s="150"/>
      <c r="E233" s="155"/>
      <c r="F233" s="179"/>
      <c r="G233" s="724"/>
      <c r="H233" s="725"/>
      <c r="I233" s="105"/>
      <c r="J233" s="105"/>
      <c r="K233" s="105"/>
      <c r="L233" s="105"/>
      <c r="M233" s="105"/>
      <c r="N233" s="105"/>
      <c r="O233" s="105"/>
      <c r="P233" s="105"/>
      <c r="Q233" s="106"/>
      <c r="R233" s="106"/>
      <c r="S233" s="106"/>
      <c r="T233" s="106"/>
      <c r="U233" s="106"/>
      <c r="V233" s="106"/>
      <c r="W233" s="106"/>
      <c r="X233" s="106"/>
      <c r="Y233" s="106"/>
      <c r="Z233" s="106"/>
      <c r="AA233" s="106"/>
      <c r="AB233" s="106"/>
      <c r="AC233" s="106"/>
      <c r="AD233" s="106"/>
    </row>
    <row r="234" spans="1:30" ht="75" hidden="1" customHeight="1">
      <c r="A234" s="310" t="s">
        <v>806</v>
      </c>
      <c r="B234" s="123" t="s">
        <v>807</v>
      </c>
      <c r="C234" s="123"/>
      <c r="D234" s="150"/>
      <c r="E234" s="155"/>
      <c r="F234" s="179"/>
      <c r="G234" s="724"/>
      <c r="H234" s="725"/>
      <c r="I234" s="105"/>
      <c r="J234" s="105"/>
      <c r="K234" s="105"/>
      <c r="L234" s="105"/>
      <c r="M234" s="105"/>
      <c r="N234" s="105"/>
      <c r="O234" s="105"/>
      <c r="P234" s="105"/>
      <c r="Q234" s="106"/>
      <c r="R234" s="106"/>
      <c r="S234" s="106"/>
      <c r="T234" s="106"/>
      <c r="U234" s="106"/>
      <c r="V234" s="106"/>
      <c r="W234" s="106"/>
      <c r="X234" s="106"/>
      <c r="Y234" s="106"/>
      <c r="Z234" s="106"/>
      <c r="AA234" s="106"/>
      <c r="AB234" s="106"/>
      <c r="AC234" s="106"/>
      <c r="AD234" s="106"/>
    </row>
    <row r="235" spans="1:30" ht="75" hidden="1" customHeight="1">
      <c r="A235" s="310" t="s">
        <v>810</v>
      </c>
      <c r="B235" s="123" t="s">
        <v>811</v>
      </c>
      <c r="C235" s="123"/>
      <c r="D235" s="150"/>
      <c r="E235" s="155"/>
      <c r="F235" s="179"/>
      <c r="G235" s="724"/>
      <c r="H235" s="725"/>
      <c r="I235" s="105"/>
      <c r="J235" s="105"/>
      <c r="K235" s="105"/>
      <c r="L235" s="105"/>
      <c r="M235" s="105"/>
      <c r="N235" s="105"/>
      <c r="O235" s="105"/>
      <c r="P235" s="105"/>
      <c r="Q235" s="106"/>
      <c r="R235" s="106"/>
      <c r="S235" s="106"/>
      <c r="T235" s="106"/>
      <c r="U235" s="106"/>
      <c r="V235" s="106"/>
      <c r="W235" s="106"/>
      <c r="X235" s="106"/>
      <c r="Y235" s="106"/>
      <c r="Z235" s="106"/>
      <c r="AA235" s="106"/>
      <c r="AB235" s="106"/>
      <c r="AC235" s="106"/>
      <c r="AD235" s="106"/>
    </row>
    <row r="236" spans="1:30" ht="75" hidden="1" customHeight="1">
      <c r="A236" s="310" t="s">
        <v>814</v>
      </c>
      <c r="B236" s="123" t="s">
        <v>815</v>
      </c>
      <c r="C236" s="123"/>
      <c r="D236" s="150"/>
      <c r="E236" s="155"/>
      <c r="F236" s="179"/>
      <c r="G236" s="724"/>
      <c r="H236" s="725"/>
      <c r="I236" s="105"/>
      <c r="J236" s="105"/>
      <c r="K236" s="105"/>
      <c r="L236" s="105"/>
      <c r="M236" s="105"/>
      <c r="N236" s="105"/>
      <c r="O236" s="105"/>
      <c r="P236" s="105"/>
      <c r="Q236" s="106"/>
      <c r="R236" s="106"/>
      <c r="S236" s="106"/>
      <c r="T236" s="106"/>
      <c r="U236" s="106"/>
      <c r="V236" s="106"/>
      <c r="W236" s="106"/>
      <c r="X236" s="106"/>
      <c r="Y236" s="106"/>
      <c r="Z236" s="106"/>
      <c r="AA236" s="106"/>
      <c r="AB236" s="106"/>
      <c r="AC236" s="106"/>
      <c r="AD236" s="106"/>
    </row>
    <row r="237" spans="1:30" ht="75" hidden="1" customHeight="1">
      <c r="A237" s="310" t="s">
        <v>818</v>
      </c>
      <c r="B237" s="123" t="s">
        <v>819</v>
      </c>
      <c r="C237" s="123"/>
      <c r="D237" s="150"/>
      <c r="E237" s="155"/>
      <c r="F237" s="179"/>
      <c r="G237" s="724"/>
      <c r="H237" s="725"/>
      <c r="I237" s="105"/>
      <c r="J237" s="105"/>
      <c r="K237" s="105"/>
      <c r="L237" s="105"/>
      <c r="M237" s="105"/>
      <c r="N237" s="105"/>
      <c r="O237" s="105"/>
      <c r="P237" s="105"/>
      <c r="Q237" s="106"/>
      <c r="R237" s="106"/>
      <c r="S237" s="106"/>
      <c r="T237" s="106"/>
      <c r="U237" s="106"/>
      <c r="V237" s="106"/>
      <c r="W237" s="106"/>
      <c r="X237" s="106"/>
      <c r="Y237" s="106"/>
      <c r="Z237" s="106"/>
      <c r="AA237" s="106"/>
      <c r="AB237" s="106"/>
      <c r="AC237" s="106"/>
      <c r="AD237" s="106"/>
    </row>
    <row r="238" spans="1:30" ht="75" hidden="1" customHeight="1">
      <c r="A238" s="310" t="s">
        <v>822</v>
      </c>
      <c r="B238" s="123" t="s">
        <v>823</v>
      </c>
      <c r="C238" s="123"/>
      <c r="D238" s="150"/>
      <c r="E238" s="155"/>
      <c r="F238" s="179"/>
      <c r="G238" s="724"/>
      <c r="H238" s="725"/>
      <c r="I238" s="105"/>
      <c r="J238" s="105"/>
      <c r="K238" s="105"/>
      <c r="L238" s="105"/>
      <c r="M238" s="105"/>
      <c r="N238" s="105"/>
      <c r="O238" s="105"/>
      <c r="P238" s="105"/>
      <c r="Q238" s="106"/>
      <c r="R238" s="106"/>
      <c r="S238" s="106"/>
      <c r="T238" s="106"/>
      <c r="U238" s="106"/>
      <c r="V238" s="106"/>
      <c r="W238" s="106"/>
      <c r="X238" s="106"/>
      <c r="Y238" s="106"/>
      <c r="Z238" s="106"/>
      <c r="AA238" s="106"/>
      <c r="AB238" s="106"/>
      <c r="AC238" s="106"/>
      <c r="AD238" s="106"/>
    </row>
    <row r="239" spans="1:30" ht="45" customHeight="1">
      <c r="A239" s="695" t="s">
        <v>2753</v>
      </c>
      <c r="B239" s="245" t="s">
        <v>827</v>
      </c>
      <c r="C239" s="141" t="s">
        <v>4239</v>
      </c>
      <c r="D239" s="696">
        <v>2</v>
      </c>
      <c r="E239" s="696" t="s">
        <v>504</v>
      </c>
      <c r="F239" s="383" t="s">
        <v>4240</v>
      </c>
      <c r="G239" s="190"/>
      <c r="H239" s="318"/>
      <c r="I239" s="319"/>
      <c r="J239" s="319"/>
      <c r="K239" s="105"/>
      <c r="L239" s="105"/>
      <c r="M239" s="105"/>
      <c r="N239" s="105"/>
      <c r="O239" s="105"/>
      <c r="P239" s="105"/>
      <c r="Q239" s="319"/>
      <c r="R239" s="106"/>
      <c r="S239" s="106"/>
      <c r="T239" s="106"/>
      <c r="U239" s="106"/>
      <c r="V239" s="106"/>
      <c r="W239" s="106"/>
      <c r="X239" s="106"/>
      <c r="Y239" s="106"/>
      <c r="Z239" s="106"/>
      <c r="AA239" s="106"/>
      <c r="AB239" s="106"/>
      <c r="AC239" s="106"/>
      <c r="AD239" s="106"/>
    </row>
    <row r="240" spans="1:30" ht="45" customHeight="1">
      <c r="A240" s="695"/>
      <c r="B240" s="609"/>
      <c r="C240" s="151" t="s">
        <v>3715</v>
      </c>
      <c r="D240" s="696">
        <v>2</v>
      </c>
      <c r="E240" s="180" t="s">
        <v>599</v>
      </c>
      <c r="F240" s="539" t="s">
        <v>2756</v>
      </c>
      <c r="G240" s="127"/>
      <c r="H240" s="319"/>
      <c r="I240" s="319"/>
      <c r="J240" s="319"/>
      <c r="K240" s="105"/>
      <c r="L240" s="105"/>
      <c r="M240" s="105"/>
      <c r="N240" s="105"/>
      <c r="O240" s="105"/>
      <c r="P240" s="105"/>
      <c r="Q240" s="319"/>
      <c r="R240" s="106"/>
      <c r="S240" s="106"/>
      <c r="T240" s="106"/>
      <c r="U240" s="106"/>
      <c r="V240" s="106"/>
      <c r="W240" s="106"/>
      <c r="X240" s="106"/>
      <c r="Y240" s="106"/>
      <c r="Z240" s="106"/>
      <c r="AA240" s="106"/>
      <c r="AB240" s="106"/>
      <c r="AC240" s="106"/>
      <c r="AD240" s="106"/>
    </row>
    <row r="241" spans="1:30" ht="30" customHeight="1">
      <c r="A241" s="695"/>
      <c r="B241" s="609"/>
      <c r="C241" s="179" t="s">
        <v>2757</v>
      </c>
      <c r="D241" s="696">
        <v>2</v>
      </c>
      <c r="E241" s="180" t="s">
        <v>599</v>
      </c>
      <c r="F241" s="179" t="s">
        <v>2758</v>
      </c>
      <c r="G241" s="127"/>
      <c r="H241" s="319"/>
      <c r="I241" s="319"/>
      <c r="J241" s="319"/>
      <c r="K241" s="105"/>
      <c r="L241" s="105"/>
      <c r="M241" s="105"/>
      <c r="N241" s="105"/>
      <c r="O241" s="105"/>
      <c r="P241" s="105"/>
      <c r="Q241" s="319"/>
      <c r="R241" s="106"/>
      <c r="S241" s="106"/>
      <c r="T241" s="106"/>
      <c r="U241" s="106"/>
      <c r="V241" s="106"/>
      <c r="W241" s="106"/>
      <c r="X241" s="106"/>
      <c r="Y241" s="106"/>
      <c r="Z241" s="106"/>
      <c r="AA241" s="106"/>
      <c r="AB241" s="106"/>
      <c r="AC241" s="106"/>
      <c r="AD241" s="106"/>
    </row>
    <row r="242" spans="1:30" ht="64">
      <c r="A242" s="695" t="s">
        <v>834</v>
      </c>
      <c r="B242" s="123" t="s">
        <v>835</v>
      </c>
      <c r="C242" s="123" t="s">
        <v>3724</v>
      </c>
      <c r="D242" s="696">
        <v>2</v>
      </c>
      <c r="E242" s="696" t="s">
        <v>599</v>
      </c>
      <c r="F242" s="123" t="s">
        <v>4241</v>
      </c>
      <c r="G242" s="127"/>
      <c r="H242" s="319"/>
      <c r="I242" s="319"/>
      <c r="J242" s="319"/>
      <c r="K242" s="105"/>
      <c r="L242" s="105"/>
      <c r="M242" s="105"/>
      <c r="N242" s="105"/>
      <c r="O242" s="105"/>
      <c r="P242" s="105"/>
      <c r="Q242" s="319"/>
      <c r="R242" s="106"/>
      <c r="S242" s="106"/>
      <c r="T242" s="106"/>
      <c r="U242" s="106"/>
      <c r="V242" s="106"/>
      <c r="W242" s="106"/>
      <c r="X242" s="106"/>
      <c r="Y242" s="106"/>
      <c r="Z242" s="106"/>
      <c r="AA242" s="106"/>
      <c r="AB242" s="106"/>
      <c r="AC242" s="106"/>
      <c r="AD242" s="106"/>
    </row>
    <row r="243" spans="1:30" ht="30" hidden="1" customHeight="1">
      <c r="A243" s="323" t="s">
        <v>840</v>
      </c>
      <c r="B243" s="123" t="s">
        <v>841</v>
      </c>
      <c r="C243" s="179"/>
      <c r="D243" s="141"/>
      <c r="E243" s="141"/>
      <c r="F243" s="179"/>
      <c r="G243" s="127"/>
      <c r="H243" s="105"/>
      <c r="I243" s="105"/>
      <c r="J243" s="105"/>
      <c r="K243" s="105"/>
      <c r="L243" s="105"/>
      <c r="M243" s="105"/>
      <c r="N243" s="105"/>
      <c r="O243" s="105"/>
      <c r="P243" s="105"/>
      <c r="Q243" s="106"/>
      <c r="R243" s="106"/>
      <c r="S243" s="106"/>
      <c r="T243" s="106"/>
      <c r="U243" s="106"/>
      <c r="V243" s="106"/>
      <c r="W243" s="106"/>
      <c r="X243" s="106"/>
      <c r="Y243" s="106"/>
      <c r="Z243" s="106"/>
      <c r="AA243" s="106"/>
      <c r="AB243" s="106"/>
      <c r="AC243" s="106"/>
      <c r="AD243" s="106"/>
    </row>
    <row r="244" spans="1:30" ht="18.75" customHeight="1">
      <c r="A244" s="838"/>
      <c r="B244" s="1737" t="s">
        <v>844</v>
      </c>
      <c r="C244" s="1570"/>
      <c r="D244" s="1570"/>
      <c r="E244" s="1570"/>
      <c r="F244" s="1570"/>
      <c r="G244" s="1571"/>
      <c r="H244" s="814"/>
      <c r="I244" s="319">
        <f t="shared" ref="I244:J244" si="4">I245+I250+I265+I274+I284+I288+I295+I306+I315+I319</f>
        <v>110</v>
      </c>
      <c r="J244" s="319">
        <f t="shared" si="4"/>
        <v>110</v>
      </c>
      <c r="K244" s="105"/>
      <c r="L244" s="105"/>
      <c r="M244" s="105"/>
      <c r="N244" s="105"/>
      <c r="O244" s="105"/>
      <c r="P244" s="105"/>
      <c r="Q244" s="319"/>
      <c r="R244" s="106"/>
      <c r="S244" s="106"/>
      <c r="T244" s="106"/>
      <c r="U244" s="106"/>
      <c r="V244" s="106"/>
      <c r="W244" s="106"/>
      <c r="X244" s="106"/>
      <c r="Y244" s="106"/>
      <c r="Z244" s="106"/>
      <c r="AA244" s="106"/>
      <c r="AB244" s="106"/>
      <c r="AC244" s="106"/>
      <c r="AD244" s="106"/>
    </row>
    <row r="245" spans="1:30" ht="39.75" customHeight="1">
      <c r="A245" s="821" t="s">
        <v>231</v>
      </c>
      <c r="B245" s="1606" t="s">
        <v>82</v>
      </c>
      <c r="C245" s="1570"/>
      <c r="D245" s="1570"/>
      <c r="E245" s="1570"/>
      <c r="F245" s="1570"/>
      <c r="G245" s="1573"/>
      <c r="H245" s="816"/>
      <c r="I245" s="319">
        <f>SUM(D246:D249)</f>
        <v>6</v>
      </c>
      <c r="J245" s="319">
        <f>COUNT(D246:D249)*2</f>
        <v>6</v>
      </c>
      <c r="K245" s="105"/>
      <c r="L245" s="105"/>
      <c r="M245" s="105"/>
      <c r="N245" s="105"/>
      <c r="O245" s="105"/>
      <c r="P245" s="105"/>
      <c r="Q245" s="319"/>
      <c r="R245" s="106"/>
      <c r="S245" s="106"/>
      <c r="T245" s="106"/>
      <c r="U245" s="106"/>
      <c r="V245" s="106"/>
      <c r="W245" s="106"/>
      <c r="X245" s="106"/>
      <c r="Y245" s="106"/>
      <c r="Z245" s="106"/>
      <c r="AA245" s="106"/>
      <c r="AB245" s="106"/>
      <c r="AC245" s="106"/>
      <c r="AD245" s="106"/>
    </row>
    <row r="246" spans="1:30" ht="34">
      <c r="A246" s="695" t="s">
        <v>2110</v>
      </c>
      <c r="B246" s="491" t="s">
        <v>846</v>
      </c>
      <c r="C246" s="492" t="s">
        <v>847</v>
      </c>
      <c r="D246" s="696">
        <v>2</v>
      </c>
      <c r="E246" s="180" t="s">
        <v>599</v>
      </c>
      <c r="F246" s="475" t="s">
        <v>4242</v>
      </c>
      <c r="G246" s="540"/>
      <c r="H246" s="698"/>
      <c r="I246" s="319"/>
      <c r="J246" s="319"/>
      <c r="K246" s="105"/>
      <c r="L246" s="105"/>
      <c r="M246" s="105"/>
      <c r="N246" s="105"/>
      <c r="O246" s="105"/>
      <c r="P246" s="105"/>
      <c r="Q246" s="319"/>
      <c r="R246" s="106"/>
      <c r="S246" s="106"/>
      <c r="T246" s="106"/>
      <c r="U246" s="106"/>
      <c r="V246" s="106"/>
      <c r="W246" s="106"/>
      <c r="X246" s="106"/>
      <c r="Y246" s="106"/>
      <c r="Z246" s="106"/>
      <c r="AA246" s="106"/>
      <c r="AB246" s="106"/>
      <c r="AC246" s="106"/>
      <c r="AD246" s="106"/>
    </row>
    <row r="247" spans="1:30" ht="105" customHeight="1">
      <c r="A247" s="695"/>
      <c r="B247" s="491"/>
      <c r="C247" s="492" t="s">
        <v>3725</v>
      </c>
      <c r="D247" s="696">
        <v>2</v>
      </c>
      <c r="E247" s="736" t="s">
        <v>599</v>
      </c>
      <c r="F247" s="383" t="s">
        <v>4243</v>
      </c>
      <c r="G247" s="540"/>
      <c r="H247" s="698"/>
      <c r="I247" s="319"/>
      <c r="J247" s="319"/>
      <c r="K247" s="105"/>
      <c r="L247" s="105"/>
      <c r="M247" s="105"/>
      <c r="N247" s="105"/>
      <c r="O247" s="105"/>
      <c r="P247" s="105"/>
      <c r="Q247" s="319"/>
      <c r="R247" s="106"/>
      <c r="S247" s="106"/>
      <c r="T247" s="106"/>
      <c r="U247" s="106"/>
      <c r="V247" s="106"/>
      <c r="W247" s="106"/>
      <c r="X247" s="106"/>
      <c r="Y247" s="106"/>
      <c r="Z247" s="106"/>
      <c r="AA247" s="106"/>
      <c r="AB247" s="106"/>
      <c r="AC247" s="106"/>
      <c r="AD247" s="106"/>
    </row>
    <row r="248" spans="1:30" ht="47.25" customHeight="1">
      <c r="A248" s="695" t="s">
        <v>2111</v>
      </c>
      <c r="B248" s="122" t="s">
        <v>855</v>
      </c>
      <c r="C248" s="492" t="s">
        <v>856</v>
      </c>
      <c r="D248" s="696">
        <v>2</v>
      </c>
      <c r="E248" s="736" t="s">
        <v>857</v>
      </c>
      <c r="F248" s="771" t="s">
        <v>4244</v>
      </c>
      <c r="G248" s="127"/>
      <c r="H248" s="319"/>
      <c r="I248" s="319"/>
      <c r="J248" s="319"/>
      <c r="K248" s="105"/>
      <c r="L248" s="105"/>
      <c r="M248" s="105"/>
      <c r="N248" s="105"/>
      <c r="O248" s="105"/>
      <c r="P248" s="105"/>
      <c r="Q248" s="319"/>
      <c r="R248" s="106"/>
      <c r="S248" s="106"/>
      <c r="T248" s="106"/>
      <c r="U248" s="106"/>
      <c r="V248" s="106"/>
      <c r="W248" s="106"/>
      <c r="X248" s="106"/>
      <c r="Y248" s="106"/>
      <c r="Z248" s="106"/>
      <c r="AA248" s="106"/>
      <c r="AB248" s="106"/>
      <c r="AC248" s="106"/>
      <c r="AD248" s="106"/>
    </row>
    <row r="249" spans="1:30" ht="47.25" hidden="1" customHeight="1">
      <c r="A249" s="310" t="s">
        <v>2113</v>
      </c>
      <c r="B249" s="122" t="s">
        <v>859</v>
      </c>
      <c r="C249" s="179"/>
      <c r="D249" s="141"/>
      <c r="E249" s="141"/>
      <c r="F249" s="150"/>
      <c r="G249" s="127"/>
      <c r="H249" s="105"/>
      <c r="I249" s="105"/>
      <c r="J249" s="105"/>
      <c r="K249" s="105"/>
      <c r="L249" s="105"/>
      <c r="M249" s="105"/>
      <c r="N249" s="105"/>
      <c r="O249" s="105"/>
      <c r="P249" s="105"/>
      <c r="Q249" s="106"/>
      <c r="R249" s="106"/>
      <c r="S249" s="106"/>
      <c r="T249" s="106"/>
      <c r="U249" s="106"/>
      <c r="V249" s="106"/>
      <c r="W249" s="106"/>
      <c r="X249" s="106"/>
      <c r="Y249" s="106"/>
      <c r="Z249" s="106"/>
      <c r="AA249" s="106"/>
      <c r="AB249" s="106"/>
      <c r="AC249" s="106"/>
      <c r="AD249" s="106"/>
    </row>
    <row r="250" spans="1:30" ht="39.75" customHeight="1">
      <c r="A250" s="821" t="s">
        <v>232</v>
      </c>
      <c r="B250" s="1606" t="s">
        <v>233</v>
      </c>
      <c r="C250" s="1570"/>
      <c r="D250" s="1570"/>
      <c r="E250" s="1570"/>
      <c r="F250" s="1570"/>
      <c r="G250" s="1573"/>
      <c r="H250" s="816"/>
      <c r="I250" s="319">
        <f>SUM(D251:D264)</f>
        <v>24</v>
      </c>
      <c r="J250" s="319">
        <f>COUNT(D251:D264)*2</f>
        <v>24</v>
      </c>
      <c r="K250" s="105"/>
      <c r="L250" s="105"/>
      <c r="M250" s="105"/>
      <c r="N250" s="105"/>
      <c r="O250" s="105"/>
      <c r="P250" s="105"/>
      <c r="Q250" s="319"/>
      <c r="R250" s="106"/>
      <c r="S250" s="106"/>
      <c r="T250" s="106"/>
      <c r="U250" s="106"/>
      <c r="V250" s="106"/>
      <c r="W250" s="106"/>
      <c r="X250" s="106"/>
      <c r="Y250" s="106"/>
      <c r="Z250" s="106"/>
      <c r="AA250" s="106"/>
      <c r="AB250" s="106"/>
      <c r="AC250" s="106"/>
      <c r="AD250" s="106"/>
    </row>
    <row r="251" spans="1:30" ht="48">
      <c r="A251" s="695" t="s">
        <v>861</v>
      </c>
      <c r="B251" s="122" t="s">
        <v>4245</v>
      </c>
      <c r="C251" s="179" t="s">
        <v>4246</v>
      </c>
      <c r="D251" s="696">
        <v>2</v>
      </c>
      <c r="E251" s="180" t="s">
        <v>599</v>
      </c>
      <c r="F251" s="383" t="s">
        <v>4247</v>
      </c>
      <c r="G251" s="127"/>
      <c r="H251" s="319"/>
      <c r="I251" s="319"/>
      <c r="J251" s="319"/>
      <c r="K251" s="105"/>
      <c r="L251" s="105"/>
      <c r="M251" s="105"/>
      <c r="N251" s="105"/>
      <c r="O251" s="105"/>
      <c r="P251" s="105"/>
      <c r="Q251" s="319"/>
      <c r="R251" s="106"/>
      <c r="S251" s="106"/>
      <c r="T251" s="106"/>
      <c r="U251" s="106"/>
      <c r="V251" s="106"/>
      <c r="W251" s="106"/>
      <c r="X251" s="106"/>
      <c r="Y251" s="106"/>
      <c r="Z251" s="106"/>
      <c r="AA251" s="106"/>
      <c r="AB251" s="106"/>
      <c r="AC251" s="106"/>
      <c r="AD251" s="106"/>
    </row>
    <row r="252" spans="1:30" ht="30" customHeight="1">
      <c r="A252" s="695"/>
      <c r="B252" s="122"/>
      <c r="C252" s="179" t="s">
        <v>4248</v>
      </c>
      <c r="D252" s="696">
        <v>2</v>
      </c>
      <c r="E252" s="696" t="s">
        <v>504</v>
      </c>
      <c r="F252" s="150"/>
      <c r="G252" s="127"/>
      <c r="H252" s="319"/>
      <c r="I252" s="319"/>
      <c r="J252" s="319"/>
      <c r="K252" s="105"/>
      <c r="L252" s="105"/>
      <c r="M252" s="105"/>
      <c r="N252" s="105"/>
      <c r="O252" s="105"/>
      <c r="P252" s="105"/>
      <c r="Q252" s="319"/>
      <c r="R252" s="106"/>
      <c r="S252" s="106"/>
      <c r="T252" s="106"/>
      <c r="U252" s="106"/>
      <c r="V252" s="106"/>
      <c r="W252" s="106"/>
      <c r="X252" s="106"/>
      <c r="Y252" s="106"/>
      <c r="Z252" s="106"/>
      <c r="AA252" s="106"/>
      <c r="AB252" s="106"/>
      <c r="AC252" s="106"/>
      <c r="AD252" s="106"/>
    </row>
    <row r="253" spans="1:30" ht="30" customHeight="1">
      <c r="A253" s="695"/>
      <c r="B253" s="122"/>
      <c r="C253" s="179" t="s">
        <v>4249</v>
      </c>
      <c r="D253" s="696">
        <v>2</v>
      </c>
      <c r="E253" s="696" t="s">
        <v>611</v>
      </c>
      <c r="F253" s="179" t="s">
        <v>4250</v>
      </c>
      <c r="G253" s="127"/>
      <c r="H253" s="319"/>
      <c r="I253" s="319"/>
      <c r="J253" s="319"/>
      <c r="K253" s="105"/>
      <c r="L253" s="105"/>
      <c r="M253" s="105"/>
      <c r="N253" s="105"/>
      <c r="O253" s="105"/>
      <c r="P253" s="105"/>
      <c r="Q253" s="319"/>
      <c r="R253" s="106"/>
      <c r="S253" s="106"/>
      <c r="T253" s="106"/>
      <c r="U253" s="106"/>
      <c r="V253" s="106"/>
      <c r="W253" s="106"/>
      <c r="X253" s="106"/>
      <c r="Y253" s="106"/>
      <c r="Z253" s="106"/>
      <c r="AA253" s="106"/>
      <c r="AB253" s="106"/>
      <c r="AC253" s="106"/>
      <c r="AD253" s="106"/>
    </row>
    <row r="254" spans="1:30" ht="34" hidden="1">
      <c r="A254" s="310" t="s">
        <v>865</v>
      </c>
      <c r="B254" s="491" t="s">
        <v>4251</v>
      </c>
      <c r="C254" s="106"/>
      <c r="D254" s="141"/>
      <c r="E254" s="141"/>
      <c r="F254" s="141"/>
      <c r="G254" s="127"/>
      <c r="H254" s="105"/>
      <c r="I254" s="105"/>
      <c r="J254" s="105"/>
      <c r="K254" s="105"/>
      <c r="L254" s="105"/>
      <c r="M254" s="105"/>
      <c r="N254" s="105"/>
      <c r="O254" s="105"/>
      <c r="P254" s="105"/>
      <c r="Q254" s="106"/>
      <c r="R254" s="106"/>
      <c r="S254" s="106"/>
      <c r="T254" s="106"/>
      <c r="U254" s="106"/>
      <c r="V254" s="106"/>
      <c r="W254" s="106"/>
      <c r="X254" s="106"/>
      <c r="Y254" s="106"/>
      <c r="Z254" s="106"/>
      <c r="AA254" s="106"/>
      <c r="AB254" s="106"/>
      <c r="AC254" s="106"/>
      <c r="AD254" s="106"/>
    </row>
    <row r="255" spans="1:30" ht="66.75" hidden="1" customHeight="1">
      <c r="A255" s="310"/>
      <c r="B255" s="491"/>
      <c r="C255" s="106"/>
      <c r="D255" s="106"/>
      <c r="E255" s="106"/>
      <c r="F255" s="106"/>
      <c r="G255" s="127"/>
      <c r="H255" s="105"/>
      <c r="I255" s="105"/>
      <c r="J255" s="105"/>
      <c r="K255" s="105"/>
      <c r="L255" s="105"/>
      <c r="M255" s="105"/>
      <c r="N255" s="105"/>
      <c r="O255" s="105"/>
      <c r="P255" s="105"/>
      <c r="Q255" s="106"/>
      <c r="R255" s="106"/>
      <c r="S255" s="106"/>
      <c r="T255" s="106"/>
      <c r="U255" s="106"/>
      <c r="V255" s="106"/>
      <c r="W255" s="106"/>
      <c r="X255" s="106"/>
      <c r="Y255" s="106"/>
      <c r="Z255" s="106"/>
      <c r="AA255" s="106"/>
      <c r="AB255" s="106"/>
      <c r="AC255" s="106"/>
      <c r="AD255" s="106"/>
    </row>
    <row r="256" spans="1:30" ht="34">
      <c r="A256" s="695" t="s">
        <v>2118</v>
      </c>
      <c r="B256" s="122" t="s">
        <v>4252</v>
      </c>
      <c r="C256" s="123" t="s">
        <v>4253</v>
      </c>
      <c r="D256" s="696">
        <v>2</v>
      </c>
      <c r="E256" s="180" t="s">
        <v>469</v>
      </c>
      <c r="F256" s="738"/>
      <c r="G256" s="540"/>
      <c r="H256" s="698"/>
      <c r="I256" s="319"/>
      <c r="J256" s="319"/>
      <c r="K256" s="105"/>
      <c r="L256" s="105"/>
      <c r="M256" s="105"/>
      <c r="N256" s="105"/>
      <c r="O256" s="105"/>
      <c r="P256" s="105"/>
      <c r="Q256" s="319"/>
      <c r="R256" s="106"/>
      <c r="S256" s="106"/>
      <c r="T256" s="106"/>
      <c r="U256" s="106"/>
      <c r="V256" s="106"/>
      <c r="W256" s="106"/>
      <c r="X256" s="106"/>
      <c r="Y256" s="106"/>
      <c r="Z256" s="106"/>
      <c r="AA256" s="106"/>
      <c r="AB256" s="106"/>
      <c r="AC256" s="106"/>
      <c r="AD256" s="106"/>
    </row>
    <row r="257" spans="1:30" ht="32">
      <c r="A257" s="695"/>
      <c r="B257" s="122"/>
      <c r="C257" s="123" t="s">
        <v>4254</v>
      </c>
      <c r="D257" s="696">
        <v>2</v>
      </c>
      <c r="E257" s="180" t="s">
        <v>469</v>
      </c>
      <c r="F257" s="492" t="s">
        <v>4255</v>
      </c>
      <c r="G257" s="540" t="s">
        <v>4256</v>
      </c>
      <c r="H257" s="698"/>
      <c r="I257" s="319"/>
      <c r="J257" s="319"/>
      <c r="K257" s="105"/>
      <c r="L257" s="105"/>
      <c r="M257" s="105"/>
      <c r="N257" s="105"/>
      <c r="O257" s="105"/>
      <c r="P257" s="105"/>
      <c r="Q257" s="319"/>
      <c r="R257" s="106"/>
      <c r="S257" s="106"/>
      <c r="T257" s="106"/>
      <c r="U257" s="106"/>
      <c r="V257" s="106"/>
      <c r="W257" s="106"/>
      <c r="X257" s="106"/>
      <c r="Y257" s="106"/>
      <c r="Z257" s="106"/>
      <c r="AA257" s="106"/>
      <c r="AB257" s="106"/>
      <c r="AC257" s="106"/>
      <c r="AD257" s="106"/>
    </row>
    <row r="258" spans="1:30" ht="34">
      <c r="A258" s="695" t="s">
        <v>2122</v>
      </c>
      <c r="B258" s="122" t="s">
        <v>4257</v>
      </c>
      <c r="C258" s="150" t="s">
        <v>4258</v>
      </c>
      <c r="D258" s="696">
        <v>2</v>
      </c>
      <c r="E258" s="696" t="s">
        <v>504</v>
      </c>
      <c r="F258" s="99" t="s">
        <v>4259</v>
      </c>
      <c r="G258" s="127"/>
      <c r="H258" s="319"/>
      <c r="I258" s="319"/>
      <c r="J258" s="319"/>
      <c r="K258" s="105"/>
      <c r="L258" s="105"/>
      <c r="M258" s="105"/>
      <c r="N258" s="105"/>
      <c r="O258" s="105"/>
      <c r="P258" s="105"/>
      <c r="Q258" s="319"/>
      <c r="R258" s="106"/>
      <c r="S258" s="106"/>
      <c r="T258" s="106"/>
      <c r="U258" s="106"/>
      <c r="V258" s="106"/>
      <c r="W258" s="106"/>
      <c r="X258" s="106"/>
      <c r="Y258" s="106"/>
      <c r="Z258" s="106"/>
      <c r="AA258" s="106"/>
      <c r="AB258" s="106"/>
      <c r="AC258" s="106"/>
      <c r="AD258" s="106"/>
    </row>
    <row r="259" spans="1:30" ht="16">
      <c r="A259" s="695"/>
      <c r="B259" s="122"/>
      <c r="C259" s="771" t="s">
        <v>875</v>
      </c>
      <c r="D259" s="696">
        <v>2</v>
      </c>
      <c r="E259" s="696" t="s">
        <v>504</v>
      </c>
      <c r="F259" s="141" t="s">
        <v>4260</v>
      </c>
      <c r="G259" s="127"/>
      <c r="H259" s="319"/>
      <c r="I259" s="319"/>
      <c r="J259" s="319"/>
      <c r="K259" s="105"/>
      <c r="L259" s="105"/>
      <c r="M259" s="105"/>
      <c r="N259" s="105"/>
      <c r="O259" s="105"/>
      <c r="P259" s="105"/>
      <c r="Q259" s="319"/>
      <c r="R259" s="319"/>
      <c r="S259" s="319"/>
      <c r="T259" s="319"/>
      <c r="U259" s="319"/>
      <c r="V259" s="319"/>
      <c r="W259" s="319"/>
      <c r="X259" s="319"/>
      <c r="Y259" s="319"/>
      <c r="Z259" s="319"/>
      <c r="AA259" s="319"/>
      <c r="AB259" s="319"/>
      <c r="AC259" s="319"/>
      <c r="AD259" s="319"/>
    </row>
    <row r="260" spans="1:30" ht="48">
      <c r="A260" s="695" t="s">
        <v>2128</v>
      </c>
      <c r="B260" s="491" t="s">
        <v>880</v>
      </c>
      <c r="C260" s="150" t="s">
        <v>4261</v>
      </c>
      <c r="D260" s="696">
        <v>2</v>
      </c>
      <c r="E260" s="780" t="s">
        <v>599</v>
      </c>
      <c r="F260" s="492" t="s">
        <v>4262</v>
      </c>
      <c r="G260" s="127"/>
      <c r="H260" s="319"/>
      <c r="I260" s="319"/>
      <c r="J260" s="319"/>
      <c r="K260" s="105"/>
      <c r="L260" s="105"/>
      <c r="M260" s="105"/>
      <c r="N260" s="105"/>
      <c r="O260" s="105"/>
      <c r="P260" s="105"/>
      <c r="Q260" s="319"/>
      <c r="R260" s="319"/>
      <c r="S260" s="319"/>
      <c r="T260" s="319"/>
      <c r="U260" s="319"/>
      <c r="V260" s="319"/>
      <c r="W260" s="319"/>
      <c r="X260" s="319"/>
      <c r="Y260" s="319"/>
      <c r="Z260" s="319"/>
      <c r="AA260" s="319"/>
      <c r="AB260" s="319"/>
      <c r="AC260" s="319"/>
      <c r="AD260" s="319"/>
    </row>
    <row r="261" spans="1:30" ht="45" customHeight="1">
      <c r="A261" s="695"/>
      <c r="B261" s="491"/>
      <c r="C261" s="150" t="s">
        <v>4263</v>
      </c>
      <c r="D261" s="696">
        <v>2</v>
      </c>
      <c r="E261" s="696" t="s">
        <v>611</v>
      </c>
      <c r="F261" s="150" t="s">
        <v>2783</v>
      </c>
      <c r="G261" s="127"/>
      <c r="H261" s="319"/>
      <c r="I261" s="319"/>
      <c r="J261" s="319"/>
      <c r="K261" s="105"/>
      <c r="L261" s="105"/>
      <c r="M261" s="105"/>
      <c r="N261" s="105"/>
      <c r="O261" s="105"/>
      <c r="P261" s="105"/>
      <c r="Q261" s="319"/>
      <c r="R261" s="319"/>
      <c r="S261" s="319"/>
      <c r="T261" s="319"/>
      <c r="U261" s="319"/>
      <c r="V261" s="319"/>
      <c r="W261" s="319"/>
      <c r="X261" s="319"/>
      <c r="Y261" s="319"/>
      <c r="Z261" s="319"/>
      <c r="AA261" s="319"/>
      <c r="AB261" s="319"/>
      <c r="AC261" s="319"/>
      <c r="AD261" s="319"/>
    </row>
    <row r="262" spans="1:30" ht="45" customHeight="1">
      <c r="A262" s="695" t="s">
        <v>2132</v>
      </c>
      <c r="B262" s="150" t="s">
        <v>4264</v>
      </c>
      <c r="C262" s="150" t="s">
        <v>4265</v>
      </c>
      <c r="D262" s="696">
        <v>2</v>
      </c>
      <c r="E262" s="696" t="s">
        <v>599</v>
      </c>
      <c r="F262" s="150" t="s">
        <v>4266</v>
      </c>
      <c r="G262" s="127"/>
      <c r="H262" s="319"/>
      <c r="I262" s="319"/>
      <c r="J262" s="319"/>
      <c r="K262" s="105"/>
      <c r="L262" s="105"/>
      <c r="M262" s="105"/>
      <c r="N262" s="105"/>
      <c r="O262" s="105"/>
      <c r="P262" s="105"/>
      <c r="Q262" s="319"/>
      <c r="R262" s="319"/>
      <c r="S262" s="319"/>
      <c r="T262" s="319"/>
      <c r="U262" s="319"/>
      <c r="V262" s="319"/>
      <c r="W262" s="319"/>
      <c r="X262" s="319"/>
      <c r="Y262" s="319"/>
      <c r="Z262" s="319"/>
      <c r="AA262" s="319"/>
      <c r="AB262" s="319"/>
      <c r="AC262" s="319"/>
      <c r="AD262" s="319"/>
    </row>
    <row r="263" spans="1:30" ht="64">
      <c r="A263" s="695" t="s">
        <v>2135</v>
      </c>
      <c r="B263" s="122" t="s">
        <v>4267</v>
      </c>
      <c r="C263" s="123" t="s">
        <v>2789</v>
      </c>
      <c r="D263" s="696">
        <v>2</v>
      </c>
      <c r="E263" s="696" t="s">
        <v>504</v>
      </c>
      <c r="F263" s="492" t="s">
        <v>4268</v>
      </c>
      <c r="G263" s="127"/>
      <c r="H263" s="319"/>
      <c r="I263" s="319"/>
      <c r="J263" s="319"/>
      <c r="K263" s="105"/>
      <c r="L263" s="105"/>
      <c r="M263" s="105"/>
      <c r="N263" s="105"/>
      <c r="O263" s="105"/>
      <c r="P263" s="105"/>
      <c r="Q263" s="319"/>
      <c r="R263" s="319"/>
      <c r="S263" s="319"/>
      <c r="T263" s="319"/>
      <c r="U263" s="319"/>
      <c r="V263" s="319"/>
      <c r="W263" s="319"/>
      <c r="X263" s="319"/>
      <c r="Y263" s="319"/>
      <c r="Z263" s="319"/>
      <c r="AA263" s="319"/>
      <c r="AB263" s="319"/>
      <c r="AC263" s="319"/>
      <c r="AD263" s="319"/>
    </row>
    <row r="264" spans="1:30" ht="47.25" customHeight="1">
      <c r="A264" s="695" t="s">
        <v>2140</v>
      </c>
      <c r="B264" s="122" t="s">
        <v>4269</v>
      </c>
      <c r="C264" s="150" t="s">
        <v>4270</v>
      </c>
      <c r="D264" s="696">
        <v>2</v>
      </c>
      <c r="E264" s="696" t="s">
        <v>504</v>
      </c>
      <c r="F264" s="141"/>
      <c r="G264" s="127"/>
      <c r="H264" s="319"/>
      <c r="I264" s="319"/>
      <c r="J264" s="319"/>
      <c r="K264" s="105"/>
      <c r="L264" s="105"/>
      <c r="M264" s="105"/>
      <c r="N264" s="105"/>
      <c r="O264" s="105"/>
      <c r="P264" s="105"/>
      <c r="Q264" s="319"/>
      <c r="R264" s="319"/>
      <c r="S264" s="319"/>
      <c r="T264" s="319"/>
      <c r="U264" s="319"/>
      <c r="V264" s="319"/>
      <c r="W264" s="319"/>
      <c r="X264" s="319"/>
      <c r="Y264" s="319"/>
      <c r="Z264" s="319"/>
      <c r="AA264" s="319"/>
      <c r="AB264" s="319"/>
      <c r="AC264" s="319"/>
      <c r="AD264" s="319"/>
    </row>
    <row r="265" spans="1:30" ht="39.75" customHeight="1">
      <c r="A265" s="821" t="s">
        <v>234</v>
      </c>
      <c r="B265" s="1606" t="s">
        <v>86</v>
      </c>
      <c r="C265" s="1570"/>
      <c r="D265" s="1570"/>
      <c r="E265" s="1570"/>
      <c r="F265" s="1570"/>
      <c r="G265" s="1573"/>
      <c r="H265" s="816"/>
      <c r="I265" s="319">
        <f>SUM(D266:D273)</f>
        <v>16</v>
      </c>
      <c r="J265" s="319">
        <f>COUNT(D266:D273)*2</f>
        <v>16</v>
      </c>
      <c r="K265" s="105"/>
      <c r="L265" s="105"/>
      <c r="M265" s="105"/>
      <c r="N265" s="105"/>
      <c r="O265" s="105"/>
      <c r="P265" s="105"/>
      <c r="Q265" s="319"/>
      <c r="R265" s="319"/>
      <c r="S265" s="319"/>
      <c r="T265" s="319"/>
      <c r="U265" s="319"/>
      <c r="V265" s="319"/>
      <c r="W265" s="319"/>
      <c r="X265" s="319"/>
      <c r="Y265" s="319"/>
      <c r="Z265" s="319"/>
      <c r="AA265" s="319"/>
      <c r="AB265" s="319"/>
      <c r="AC265" s="319"/>
      <c r="AD265" s="319"/>
    </row>
    <row r="266" spans="1:30" ht="63.75" customHeight="1">
      <c r="A266" s="695" t="s">
        <v>2142</v>
      </c>
      <c r="B266" s="122" t="s">
        <v>902</v>
      </c>
      <c r="C266" s="822" t="s">
        <v>4271</v>
      </c>
      <c r="D266" s="696">
        <v>2</v>
      </c>
      <c r="E266" s="180" t="s">
        <v>469</v>
      </c>
      <c r="F266" s="150" t="s">
        <v>4272</v>
      </c>
      <c r="G266" s="127"/>
      <c r="H266" s="319"/>
      <c r="I266" s="319"/>
      <c r="J266" s="319"/>
      <c r="K266" s="105"/>
      <c r="L266" s="105"/>
      <c r="M266" s="105"/>
      <c r="N266" s="105"/>
      <c r="O266" s="105"/>
      <c r="P266" s="105"/>
      <c r="Q266" s="319"/>
      <c r="R266" s="319"/>
      <c r="S266" s="319"/>
      <c r="T266" s="319"/>
      <c r="U266" s="319"/>
      <c r="V266" s="319"/>
      <c r="W266" s="319"/>
      <c r="X266" s="319"/>
      <c r="Y266" s="319"/>
      <c r="Z266" s="319"/>
      <c r="AA266" s="319"/>
      <c r="AB266" s="319"/>
      <c r="AC266" s="319"/>
      <c r="AD266" s="319"/>
    </row>
    <row r="267" spans="1:30" ht="60.75" customHeight="1">
      <c r="A267" s="695" t="s">
        <v>2147</v>
      </c>
      <c r="B267" s="122" t="s">
        <v>907</v>
      </c>
      <c r="C267" s="839" t="s">
        <v>4273</v>
      </c>
      <c r="D267" s="696">
        <v>2</v>
      </c>
      <c r="E267" s="180" t="s">
        <v>535</v>
      </c>
      <c r="F267" s="123" t="s">
        <v>4274</v>
      </c>
      <c r="G267" s="540"/>
      <c r="H267" s="698"/>
      <c r="I267" s="319"/>
      <c r="J267" s="319"/>
      <c r="K267" s="105"/>
      <c r="L267" s="105"/>
      <c r="M267" s="105"/>
      <c r="N267" s="105"/>
      <c r="O267" s="105"/>
      <c r="P267" s="105"/>
      <c r="Q267" s="319"/>
      <c r="R267" s="319"/>
      <c r="S267" s="319"/>
      <c r="T267" s="319"/>
      <c r="U267" s="319"/>
      <c r="V267" s="319"/>
      <c r="W267" s="319"/>
      <c r="X267" s="319"/>
      <c r="Y267" s="319"/>
      <c r="Z267" s="319"/>
      <c r="AA267" s="319"/>
      <c r="AB267" s="319"/>
      <c r="AC267" s="319"/>
      <c r="AD267" s="319"/>
    </row>
    <row r="268" spans="1:30" ht="57" customHeight="1">
      <c r="A268" s="695" t="s">
        <v>909</v>
      </c>
      <c r="B268" s="122" t="s">
        <v>910</v>
      </c>
      <c r="C268" s="150" t="s">
        <v>4275</v>
      </c>
      <c r="D268" s="696">
        <v>2</v>
      </c>
      <c r="E268" s="696" t="s">
        <v>912</v>
      </c>
      <c r="F268" s="150" t="s">
        <v>4276</v>
      </c>
      <c r="G268" s="127"/>
      <c r="H268" s="319"/>
      <c r="I268" s="319"/>
      <c r="J268" s="319"/>
      <c r="K268" s="105"/>
      <c r="L268" s="105"/>
      <c r="M268" s="105"/>
      <c r="N268" s="105"/>
      <c r="O268" s="105"/>
      <c r="P268" s="105"/>
      <c r="Q268" s="319"/>
      <c r="R268" s="319"/>
      <c r="S268" s="319"/>
      <c r="T268" s="319"/>
      <c r="U268" s="319"/>
      <c r="V268" s="319"/>
      <c r="W268" s="319"/>
      <c r="X268" s="319"/>
      <c r="Y268" s="319"/>
      <c r="Z268" s="319"/>
      <c r="AA268" s="319"/>
      <c r="AB268" s="319"/>
      <c r="AC268" s="319"/>
      <c r="AD268" s="319"/>
    </row>
    <row r="269" spans="1:30" ht="30" customHeight="1">
      <c r="A269" s="695"/>
      <c r="B269" s="122"/>
      <c r="C269" s="150" t="s">
        <v>4277</v>
      </c>
      <c r="D269" s="696">
        <v>2</v>
      </c>
      <c r="E269" s="696" t="s">
        <v>387</v>
      </c>
      <c r="F269" s="123" t="s">
        <v>4278</v>
      </c>
      <c r="G269" s="738"/>
      <c r="H269" s="817"/>
      <c r="I269" s="319"/>
      <c r="J269" s="319"/>
      <c r="K269" s="105"/>
      <c r="L269" s="105"/>
      <c r="M269" s="105"/>
      <c r="N269" s="105"/>
      <c r="O269" s="105"/>
      <c r="P269" s="105"/>
      <c r="Q269" s="319"/>
      <c r="R269" s="319"/>
      <c r="S269" s="319"/>
      <c r="T269" s="319"/>
      <c r="U269" s="319"/>
      <c r="V269" s="319"/>
      <c r="W269" s="319"/>
      <c r="X269" s="319"/>
      <c r="Y269" s="319"/>
      <c r="Z269" s="319"/>
      <c r="AA269" s="319"/>
      <c r="AB269" s="319"/>
      <c r="AC269" s="319"/>
      <c r="AD269" s="319"/>
    </row>
    <row r="270" spans="1:30" ht="30" customHeight="1">
      <c r="A270" s="695"/>
      <c r="B270" s="122"/>
      <c r="C270" s="150" t="s">
        <v>4279</v>
      </c>
      <c r="D270" s="696">
        <v>2</v>
      </c>
      <c r="E270" s="696" t="s">
        <v>469</v>
      </c>
      <c r="F270" s="141"/>
      <c r="G270" s="127"/>
      <c r="H270" s="319"/>
      <c r="I270" s="319"/>
      <c r="J270" s="319"/>
      <c r="K270" s="105"/>
      <c r="L270" s="105"/>
      <c r="M270" s="105"/>
      <c r="N270" s="105"/>
      <c r="O270" s="105"/>
      <c r="P270" s="105"/>
      <c r="Q270" s="319"/>
      <c r="R270" s="319"/>
      <c r="S270" s="319"/>
      <c r="T270" s="319"/>
      <c r="U270" s="319"/>
      <c r="V270" s="319"/>
      <c r="W270" s="319"/>
      <c r="X270" s="319"/>
      <c r="Y270" s="319"/>
      <c r="Z270" s="319"/>
      <c r="AA270" s="319"/>
      <c r="AB270" s="319"/>
      <c r="AC270" s="319"/>
      <c r="AD270" s="319"/>
    </row>
    <row r="271" spans="1:30" ht="69" customHeight="1">
      <c r="A271" s="695" t="s">
        <v>2153</v>
      </c>
      <c r="B271" s="122" t="s">
        <v>916</v>
      </c>
      <c r="C271" s="771" t="s">
        <v>4280</v>
      </c>
      <c r="D271" s="696">
        <v>2</v>
      </c>
      <c r="E271" s="696" t="s">
        <v>469</v>
      </c>
      <c r="F271" s="818" t="s">
        <v>4281</v>
      </c>
      <c r="G271" s="127"/>
      <c r="H271" s="319"/>
      <c r="I271" s="319"/>
      <c r="J271" s="319"/>
      <c r="K271" s="105"/>
      <c r="L271" s="105"/>
      <c r="M271" s="105"/>
      <c r="N271" s="105"/>
      <c r="O271" s="105"/>
      <c r="P271" s="105"/>
      <c r="Q271" s="319"/>
      <c r="R271" s="319"/>
      <c r="S271" s="319"/>
      <c r="T271" s="319"/>
      <c r="U271" s="319"/>
      <c r="V271" s="319"/>
      <c r="W271" s="319"/>
      <c r="X271" s="319"/>
      <c r="Y271" s="319"/>
      <c r="Z271" s="319"/>
      <c r="AA271" s="319"/>
      <c r="AB271" s="319"/>
      <c r="AC271" s="319"/>
      <c r="AD271" s="319"/>
    </row>
    <row r="272" spans="1:30" ht="30" customHeight="1">
      <c r="A272" s="695"/>
      <c r="B272" s="122"/>
      <c r="C272" s="179" t="s">
        <v>4282</v>
      </c>
      <c r="D272" s="696">
        <v>2</v>
      </c>
      <c r="E272" s="780" t="s">
        <v>891</v>
      </c>
      <c r="F272" s="150" t="s">
        <v>4283</v>
      </c>
      <c r="G272" s="127"/>
      <c r="H272" s="319"/>
      <c r="I272" s="319"/>
      <c r="J272" s="319"/>
      <c r="K272" s="105"/>
      <c r="L272" s="105"/>
      <c r="M272" s="105"/>
      <c r="N272" s="105"/>
      <c r="O272" s="105"/>
      <c r="P272" s="105"/>
      <c r="Q272" s="319"/>
      <c r="R272" s="319"/>
      <c r="S272" s="319"/>
      <c r="T272" s="319"/>
      <c r="U272" s="319"/>
      <c r="V272" s="319"/>
      <c r="W272" s="319"/>
      <c r="X272" s="319"/>
      <c r="Y272" s="319"/>
      <c r="Z272" s="319"/>
      <c r="AA272" s="319"/>
      <c r="AB272" s="319"/>
      <c r="AC272" s="319"/>
      <c r="AD272" s="319"/>
    </row>
    <row r="273" spans="1:30" ht="30" customHeight="1">
      <c r="A273" s="695" t="s">
        <v>920</v>
      </c>
      <c r="B273" s="492" t="s">
        <v>921</v>
      </c>
      <c r="C273" s="150" t="s">
        <v>922</v>
      </c>
      <c r="D273" s="696">
        <v>2</v>
      </c>
      <c r="E273" s="696" t="s">
        <v>549</v>
      </c>
      <c r="F273" s="141"/>
      <c r="G273" s="127"/>
      <c r="H273" s="319"/>
      <c r="I273" s="319"/>
      <c r="J273" s="319"/>
      <c r="K273" s="105"/>
      <c r="L273" s="105"/>
      <c r="M273" s="105"/>
      <c r="N273" s="105"/>
      <c r="O273" s="105"/>
      <c r="P273" s="105"/>
      <c r="Q273" s="319"/>
      <c r="R273" s="319"/>
      <c r="S273" s="319"/>
      <c r="T273" s="319"/>
      <c r="U273" s="319"/>
      <c r="V273" s="319"/>
      <c r="W273" s="319"/>
      <c r="X273" s="319"/>
      <c r="Y273" s="319"/>
      <c r="Z273" s="319"/>
      <c r="AA273" s="319"/>
      <c r="AB273" s="319"/>
      <c r="AC273" s="319"/>
      <c r="AD273" s="319"/>
    </row>
    <row r="274" spans="1:30" ht="39.75" customHeight="1">
      <c r="A274" s="821" t="s">
        <v>235</v>
      </c>
      <c r="B274" s="1606" t="s">
        <v>88</v>
      </c>
      <c r="C274" s="1570"/>
      <c r="D274" s="1570"/>
      <c r="E274" s="1570"/>
      <c r="F274" s="1570"/>
      <c r="G274" s="1573"/>
      <c r="H274" s="816"/>
      <c r="I274" s="319">
        <f>SUM(D275:D283)</f>
        <v>16</v>
      </c>
      <c r="J274" s="319">
        <f>COUNT(D275:D283)*2</f>
        <v>16</v>
      </c>
      <c r="K274" s="105"/>
      <c r="L274" s="105"/>
      <c r="M274" s="105"/>
      <c r="N274" s="105"/>
      <c r="O274" s="105"/>
      <c r="P274" s="105"/>
      <c r="Q274" s="319"/>
      <c r="R274" s="319"/>
      <c r="S274" s="319"/>
      <c r="T274" s="319"/>
      <c r="U274" s="319"/>
      <c r="V274" s="319"/>
      <c r="W274" s="319"/>
      <c r="X274" s="319"/>
      <c r="Y274" s="319"/>
      <c r="Z274" s="319"/>
      <c r="AA274" s="319"/>
      <c r="AB274" s="319"/>
      <c r="AC274" s="319"/>
      <c r="AD274" s="319"/>
    </row>
    <row r="275" spans="1:30" ht="34">
      <c r="A275" s="695" t="s">
        <v>923</v>
      </c>
      <c r="B275" s="491" t="s">
        <v>3756</v>
      </c>
      <c r="C275" s="492" t="s">
        <v>925</v>
      </c>
      <c r="D275" s="696">
        <v>2</v>
      </c>
      <c r="E275" s="696" t="s">
        <v>469</v>
      </c>
      <c r="F275" s="151" t="s">
        <v>4284</v>
      </c>
      <c r="G275" s="127"/>
      <c r="H275" s="319"/>
      <c r="I275" s="319"/>
      <c r="J275" s="319"/>
      <c r="K275" s="105"/>
      <c r="L275" s="105"/>
      <c r="M275" s="105"/>
      <c r="N275" s="105"/>
      <c r="O275" s="105"/>
      <c r="P275" s="105"/>
      <c r="Q275" s="319"/>
      <c r="R275" s="106"/>
      <c r="S275" s="106"/>
      <c r="T275" s="106"/>
      <c r="U275" s="106"/>
      <c r="V275" s="106"/>
      <c r="W275" s="106"/>
      <c r="X275" s="106"/>
      <c r="Y275" s="106"/>
      <c r="Z275" s="106"/>
      <c r="AA275" s="106"/>
      <c r="AB275" s="106"/>
      <c r="AC275" s="106"/>
      <c r="AD275" s="106"/>
    </row>
    <row r="276" spans="1:30" ht="32">
      <c r="A276" s="695"/>
      <c r="B276" s="491"/>
      <c r="C276" s="123" t="s">
        <v>4285</v>
      </c>
      <c r="D276" s="696">
        <v>2</v>
      </c>
      <c r="E276" s="696" t="s">
        <v>469</v>
      </c>
      <c r="F276" s="123" t="s">
        <v>3760</v>
      </c>
      <c r="G276" s="540"/>
      <c r="H276" s="698"/>
      <c r="I276" s="319"/>
      <c r="J276" s="319"/>
      <c r="K276" s="105"/>
      <c r="L276" s="105"/>
      <c r="M276" s="105"/>
      <c r="N276" s="105"/>
      <c r="O276" s="105"/>
      <c r="P276" s="105"/>
      <c r="Q276" s="319"/>
      <c r="R276" s="106"/>
      <c r="S276" s="106"/>
      <c r="T276" s="106"/>
      <c r="U276" s="106"/>
      <c r="V276" s="106"/>
      <c r="W276" s="106"/>
      <c r="X276" s="106"/>
      <c r="Y276" s="106"/>
      <c r="Z276" s="106"/>
      <c r="AA276" s="106"/>
      <c r="AB276" s="106"/>
      <c r="AC276" s="106"/>
      <c r="AD276" s="106"/>
    </row>
    <row r="277" spans="1:30" ht="79.5" customHeight="1">
      <c r="A277" s="695" t="s">
        <v>2155</v>
      </c>
      <c r="B277" s="122" t="s">
        <v>928</v>
      </c>
      <c r="C277" s="123" t="s">
        <v>3761</v>
      </c>
      <c r="D277" s="696">
        <v>2</v>
      </c>
      <c r="E277" s="696" t="s">
        <v>469</v>
      </c>
      <c r="F277" s="840" t="s">
        <v>4286</v>
      </c>
      <c r="G277" s="127"/>
      <c r="H277" s="319"/>
      <c r="I277" s="319"/>
      <c r="J277" s="319"/>
      <c r="K277" s="105"/>
      <c r="L277" s="105"/>
      <c r="M277" s="105"/>
      <c r="N277" s="105"/>
      <c r="O277" s="105"/>
      <c r="P277" s="105"/>
      <c r="Q277" s="319"/>
      <c r="R277" s="106"/>
      <c r="S277" s="106"/>
      <c r="T277" s="106"/>
      <c r="U277" s="106"/>
      <c r="V277" s="106"/>
      <c r="W277" s="106"/>
      <c r="X277" s="106"/>
      <c r="Y277" s="106"/>
      <c r="Z277" s="106"/>
      <c r="AA277" s="106"/>
      <c r="AB277" s="106"/>
      <c r="AC277" s="106"/>
      <c r="AD277" s="106"/>
    </row>
    <row r="278" spans="1:30" ht="32">
      <c r="A278" s="695"/>
      <c r="B278" s="491"/>
      <c r="C278" s="150" t="s">
        <v>932</v>
      </c>
      <c r="D278" s="696">
        <v>2</v>
      </c>
      <c r="E278" s="696" t="s">
        <v>469</v>
      </c>
      <c r="F278" s="492" t="s">
        <v>3763</v>
      </c>
      <c r="G278" s="127"/>
      <c r="H278" s="319"/>
      <c r="I278" s="319"/>
      <c r="J278" s="319"/>
      <c r="K278" s="105"/>
      <c r="L278" s="105"/>
      <c r="M278" s="105"/>
      <c r="N278" s="105"/>
      <c r="O278" s="105"/>
      <c r="P278" s="105"/>
      <c r="Q278" s="319"/>
      <c r="R278" s="106"/>
      <c r="S278" s="106"/>
      <c r="T278" s="106"/>
      <c r="U278" s="106"/>
      <c r="V278" s="106"/>
      <c r="W278" s="106"/>
      <c r="X278" s="106"/>
      <c r="Y278" s="106"/>
      <c r="Z278" s="106"/>
      <c r="AA278" s="106"/>
      <c r="AB278" s="106"/>
      <c r="AC278" s="106"/>
      <c r="AD278" s="106"/>
    </row>
    <row r="279" spans="1:30" ht="31.5" customHeight="1">
      <c r="A279" s="695" t="s">
        <v>2156</v>
      </c>
      <c r="B279" s="122" t="s">
        <v>934</v>
      </c>
      <c r="C279" s="232" t="s">
        <v>935</v>
      </c>
      <c r="D279" s="696">
        <v>2</v>
      </c>
      <c r="E279" s="180" t="s">
        <v>469</v>
      </c>
      <c r="F279" s="123" t="s">
        <v>936</v>
      </c>
      <c r="G279" s="127"/>
      <c r="H279" s="319"/>
      <c r="I279" s="319"/>
      <c r="J279" s="319"/>
      <c r="K279" s="105"/>
      <c r="L279" s="105"/>
      <c r="M279" s="105"/>
      <c r="N279" s="105"/>
      <c r="O279" s="105"/>
      <c r="P279" s="105"/>
      <c r="Q279" s="319"/>
      <c r="R279" s="106"/>
      <c r="S279" s="106"/>
      <c r="T279" s="106"/>
      <c r="U279" s="106"/>
      <c r="V279" s="106"/>
      <c r="W279" s="106"/>
      <c r="X279" s="106"/>
      <c r="Y279" s="106"/>
      <c r="Z279" s="106"/>
      <c r="AA279" s="106"/>
      <c r="AB279" s="106"/>
      <c r="AC279" s="106"/>
      <c r="AD279" s="106"/>
    </row>
    <row r="280" spans="1:30" ht="30" customHeight="1">
      <c r="A280" s="695"/>
      <c r="B280" s="122"/>
      <c r="C280" s="179" t="s">
        <v>937</v>
      </c>
      <c r="D280" s="696">
        <v>2</v>
      </c>
      <c r="E280" s="180" t="s">
        <v>469</v>
      </c>
      <c r="F280" s="123" t="s">
        <v>4287</v>
      </c>
      <c r="G280" s="127"/>
      <c r="H280" s="319"/>
      <c r="I280" s="319"/>
      <c r="J280" s="319"/>
      <c r="K280" s="105"/>
      <c r="L280" s="105"/>
      <c r="M280" s="105"/>
      <c r="N280" s="105"/>
      <c r="O280" s="105"/>
      <c r="P280" s="105"/>
      <c r="Q280" s="319"/>
      <c r="R280" s="106"/>
      <c r="S280" s="106"/>
      <c r="T280" s="106"/>
      <c r="U280" s="106"/>
      <c r="V280" s="106"/>
      <c r="W280" s="106"/>
      <c r="X280" s="106"/>
      <c r="Y280" s="106"/>
      <c r="Z280" s="106"/>
      <c r="AA280" s="106"/>
      <c r="AB280" s="106"/>
      <c r="AC280" s="106"/>
      <c r="AD280" s="106"/>
    </row>
    <row r="281" spans="1:30" ht="31.5" hidden="1" customHeight="1">
      <c r="A281" s="310" t="s">
        <v>939</v>
      </c>
      <c r="B281" s="122" t="s">
        <v>940</v>
      </c>
      <c r="C281" s="141"/>
      <c r="D281" s="141"/>
      <c r="E281" s="141"/>
      <c r="F281" s="141"/>
      <c r="G281" s="127"/>
      <c r="H281" s="105"/>
      <c r="I281" s="105"/>
      <c r="J281" s="105"/>
      <c r="K281" s="105"/>
      <c r="L281" s="105"/>
      <c r="M281" s="105"/>
      <c r="N281" s="105"/>
      <c r="O281" s="105"/>
      <c r="P281" s="105"/>
      <c r="Q281" s="106"/>
      <c r="R281" s="106"/>
      <c r="S281" s="106"/>
      <c r="T281" s="106"/>
      <c r="U281" s="106"/>
      <c r="V281" s="106"/>
      <c r="W281" s="106"/>
      <c r="X281" s="106"/>
      <c r="Y281" s="106"/>
      <c r="Z281" s="106"/>
      <c r="AA281" s="106"/>
      <c r="AB281" s="106"/>
      <c r="AC281" s="106"/>
      <c r="AD281" s="106"/>
    </row>
    <row r="282" spans="1:30" ht="49.5" customHeight="1">
      <c r="A282" s="695" t="s">
        <v>2157</v>
      </c>
      <c r="B282" s="122" t="s">
        <v>942</v>
      </c>
      <c r="C282" s="123" t="s">
        <v>3354</v>
      </c>
      <c r="D282" s="696">
        <v>2</v>
      </c>
      <c r="E282" s="696" t="s">
        <v>469</v>
      </c>
      <c r="F282" s="150" t="s">
        <v>3767</v>
      </c>
      <c r="G282" s="127"/>
      <c r="H282" s="319"/>
      <c r="I282" s="319"/>
      <c r="J282" s="319"/>
      <c r="K282" s="105"/>
      <c r="L282" s="105"/>
      <c r="M282" s="105"/>
      <c r="N282" s="105"/>
      <c r="O282" s="105"/>
      <c r="P282" s="105"/>
      <c r="Q282" s="319"/>
      <c r="R282" s="106"/>
      <c r="S282" s="106"/>
      <c r="T282" s="106"/>
      <c r="U282" s="106"/>
      <c r="V282" s="106"/>
      <c r="W282" s="106"/>
      <c r="X282" s="106"/>
      <c r="Y282" s="106"/>
      <c r="Z282" s="106"/>
      <c r="AA282" s="106"/>
      <c r="AB282" s="106"/>
      <c r="AC282" s="106"/>
      <c r="AD282" s="106"/>
    </row>
    <row r="283" spans="1:30" ht="34">
      <c r="A283" s="695" t="s">
        <v>944</v>
      </c>
      <c r="B283" s="122" t="s">
        <v>945</v>
      </c>
      <c r="C283" s="123" t="s">
        <v>946</v>
      </c>
      <c r="D283" s="696">
        <v>2</v>
      </c>
      <c r="E283" s="696" t="s">
        <v>469</v>
      </c>
      <c r="F283" s="150" t="s">
        <v>3768</v>
      </c>
      <c r="G283" s="127"/>
      <c r="H283" s="319"/>
      <c r="I283" s="319"/>
      <c r="J283" s="319"/>
      <c r="K283" s="105"/>
      <c r="L283" s="105"/>
      <c r="M283" s="105"/>
      <c r="N283" s="105"/>
      <c r="O283" s="105"/>
      <c r="P283" s="105"/>
      <c r="Q283" s="319"/>
      <c r="R283" s="106"/>
      <c r="S283" s="106"/>
      <c r="T283" s="106"/>
      <c r="U283" s="106"/>
      <c r="V283" s="106"/>
      <c r="W283" s="106"/>
      <c r="X283" s="106"/>
      <c r="Y283" s="106"/>
      <c r="Z283" s="106"/>
      <c r="AA283" s="106"/>
      <c r="AB283" s="106"/>
      <c r="AC283" s="106"/>
      <c r="AD283" s="106"/>
    </row>
    <row r="284" spans="1:30" ht="39.75" customHeight="1">
      <c r="A284" s="815" t="s">
        <v>236</v>
      </c>
      <c r="B284" s="1606" t="s">
        <v>90</v>
      </c>
      <c r="C284" s="1570"/>
      <c r="D284" s="1570"/>
      <c r="E284" s="1570"/>
      <c r="F284" s="1570"/>
      <c r="G284" s="1573"/>
      <c r="H284" s="816"/>
      <c r="I284" s="319">
        <f>SUM(D285:D287)</f>
        <v>4</v>
      </c>
      <c r="J284" s="319">
        <f>COUNT(D285:D287)*2</f>
        <v>4</v>
      </c>
      <c r="K284" s="105"/>
      <c r="L284" s="105"/>
      <c r="M284" s="105"/>
      <c r="N284" s="105"/>
      <c r="O284" s="105"/>
      <c r="P284" s="105"/>
      <c r="Q284" s="319"/>
      <c r="R284" s="106"/>
      <c r="S284" s="106"/>
      <c r="T284" s="106"/>
      <c r="U284" s="106"/>
      <c r="V284" s="106"/>
      <c r="W284" s="106"/>
      <c r="X284" s="106"/>
      <c r="Y284" s="106"/>
      <c r="Z284" s="106"/>
      <c r="AA284" s="106"/>
      <c r="AB284" s="106"/>
      <c r="AC284" s="106"/>
      <c r="AD284" s="106"/>
    </row>
    <row r="285" spans="1:30" ht="63" customHeight="1">
      <c r="A285" s="695" t="s">
        <v>2159</v>
      </c>
      <c r="B285" s="122" t="s">
        <v>948</v>
      </c>
      <c r="C285" s="492" t="s">
        <v>949</v>
      </c>
      <c r="D285" s="696">
        <v>2</v>
      </c>
      <c r="E285" s="736" t="s">
        <v>506</v>
      </c>
      <c r="F285" s="492" t="s">
        <v>4288</v>
      </c>
      <c r="G285" s="127"/>
      <c r="H285" s="319"/>
      <c r="I285" s="319"/>
      <c r="J285" s="319"/>
      <c r="K285" s="105"/>
      <c r="L285" s="105"/>
      <c r="M285" s="105"/>
      <c r="N285" s="105"/>
      <c r="O285" s="105"/>
      <c r="P285" s="105"/>
      <c r="Q285" s="319"/>
      <c r="R285" s="106"/>
      <c r="S285" s="106"/>
      <c r="T285" s="106"/>
      <c r="U285" s="106"/>
      <c r="V285" s="106"/>
      <c r="W285" s="106"/>
      <c r="X285" s="106"/>
      <c r="Y285" s="106"/>
      <c r="Z285" s="106"/>
      <c r="AA285" s="106"/>
      <c r="AB285" s="106"/>
      <c r="AC285" s="106"/>
      <c r="AD285" s="106"/>
    </row>
    <row r="286" spans="1:30" ht="34">
      <c r="A286" s="695" t="s">
        <v>2160</v>
      </c>
      <c r="B286" s="122" t="s">
        <v>951</v>
      </c>
      <c r="C286" s="123" t="s">
        <v>4289</v>
      </c>
      <c r="D286" s="696">
        <v>2</v>
      </c>
      <c r="E286" s="696" t="s">
        <v>506</v>
      </c>
      <c r="F286" s="492" t="s">
        <v>4290</v>
      </c>
      <c r="G286" s="127"/>
      <c r="H286" s="319"/>
      <c r="I286" s="319"/>
      <c r="J286" s="319"/>
      <c r="K286" s="105"/>
      <c r="L286" s="105"/>
      <c r="M286" s="105"/>
      <c r="N286" s="105"/>
      <c r="O286" s="105"/>
      <c r="P286" s="105"/>
      <c r="Q286" s="319"/>
      <c r="R286" s="106"/>
      <c r="S286" s="106"/>
      <c r="T286" s="106"/>
      <c r="U286" s="106"/>
      <c r="V286" s="106"/>
      <c r="W286" s="106"/>
      <c r="X286" s="106"/>
      <c r="Y286" s="106"/>
      <c r="Z286" s="106"/>
      <c r="AA286" s="106"/>
      <c r="AB286" s="106"/>
      <c r="AC286" s="106"/>
      <c r="AD286" s="106"/>
    </row>
    <row r="287" spans="1:30" ht="45" hidden="1" customHeight="1">
      <c r="A287" s="310" t="s">
        <v>2162</v>
      </c>
      <c r="B287" s="492" t="s">
        <v>956</v>
      </c>
      <c r="C287" s="141"/>
      <c r="D287" s="141"/>
      <c r="E287" s="141"/>
      <c r="F287" s="141"/>
      <c r="G287" s="127"/>
      <c r="H287" s="105"/>
      <c r="I287" s="105"/>
      <c r="J287" s="105"/>
      <c r="K287" s="105"/>
      <c r="L287" s="105"/>
      <c r="M287" s="105"/>
      <c r="N287" s="105"/>
      <c r="O287" s="105"/>
      <c r="P287" s="105"/>
      <c r="Q287" s="106"/>
      <c r="R287" s="106"/>
      <c r="S287" s="106"/>
      <c r="T287" s="106"/>
      <c r="U287" s="106"/>
      <c r="V287" s="106"/>
      <c r="W287" s="106"/>
      <c r="X287" s="106"/>
      <c r="Y287" s="106"/>
      <c r="Z287" s="106"/>
      <c r="AA287" s="106"/>
      <c r="AB287" s="106"/>
      <c r="AC287" s="106"/>
      <c r="AD287" s="106"/>
    </row>
    <row r="288" spans="1:30" ht="39.75" customHeight="1">
      <c r="A288" s="821" t="s">
        <v>91</v>
      </c>
      <c r="B288" s="1606" t="s">
        <v>92</v>
      </c>
      <c r="C288" s="1570"/>
      <c r="D288" s="1570"/>
      <c r="E288" s="1570"/>
      <c r="F288" s="1570"/>
      <c r="G288" s="1573"/>
      <c r="H288" s="816"/>
      <c r="I288" s="319">
        <f>SUM(D289:D294)</f>
        <v>12</v>
      </c>
      <c r="J288" s="319">
        <f>COUNT(D289:D294)*2</f>
        <v>12</v>
      </c>
      <c r="K288" s="105"/>
      <c r="L288" s="105"/>
      <c r="M288" s="105"/>
      <c r="N288" s="105"/>
      <c r="O288" s="105"/>
      <c r="P288" s="105"/>
      <c r="Q288" s="319"/>
      <c r="R288" s="106"/>
      <c r="S288" s="106"/>
      <c r="T288" s="106"/>
      <c r="U288" s="106"/>
      <c r="V288" s="106"/>
      <c r="W288" s="106"/>
      <c r="X288" s="106"/>
      <c r="Y288" s="106"/>
      <c r="Z288" s="106"/>
      <c r="AA288" s="106"/>
      <c r="AB288" s="106"/>
      <c r="AC288" s="106"/>
      <c r="AD288" s="106"/>
    </row>
    <row r="289" spans="1:30" ht="138" customHeight="1">
      <c r="A289" s="841" t="s">
        <v>960</v>
      </c>
      <c r="B289" s="122" t="s">
        <v>961</v>
      </c>
      <c r="C289" s="123" t="s">
        <v>4291</v>
      </c>
      <c r="D289" s="696">
        <v>2</v>
      </c>
      <c r="E289" s="180" t="s">
        <v>611</v>
      </c>
      <c r="F289" s="771" t="s">
        <v>4292</v>
      </c>
      <c r="G289" s="540"/>
      <c r="H289" s="698"/>
      <c r="I289" s="319"/>
      <c r="J289" s="319"/>
      <c r="K289" s="105"/>
      <c r="L289" s="105"/>
      <c r="M289" s="105"/>
      <c r="N289" s="105"/>
      <c r="O289" s="105"/>
      <c r="P289" s="105"/>
      <c r="Q289" s="319"/>
      <c r="R289" s="106"/>
      <c r="S289" s="106"/>
      <c r="T289" s="106"/>
      <c r="U289" s="106"/>
      <c r="V289" s="106"/>
      <c r="W289" s="106"/>
      <c r="X289" s="106"/>
      <c r="Y289" s="106"/>
      <c r="Z289" s="106"/>
      <c r="AA289" s="106"/>
      <c r="AB289" s="106"/>
      <c r="AC289" s="106"/>
      <c r="AD289" s="106"/>
    </row>
    <row r="290" spans="1:30" ht="81" customHeight="1">
      <c r="A290" s="841" t="s">
        <v>962</v>
      </c>
      <c r="B290" s="122" t="s">
        <v>963</v>
      </c>
      <c r="C290" s="123" t="s">
        <v>4293</v>
      </c>
      <c r="D290" s="696">
        <v>2</v>
      </c>
      <c r="E290" s="180" t="s">
        <v>504</v>
      </c>
      <c r="F290" s="771" t="s">
        <v>4294</v>
      </c>
      <c r="G290" s="540"/>
      <c r="H290" s="698"/>
      <c r="I290" s="319"/>
      <c r="J290" s="319"/>
      <c r="K290" s="105"/>
      <c r="L290" s="105"/>
      <c r="M290" s="105"/>
      <c r="N290" s="105"/>
      <c r="O290" s="105"/>
      <c r="P290" s="105"/>
      <c r="Q290" s="319"/>
      <c r="R290" s="106"/>
      <c r="S290" s="106"/>
      <c r="T290" s="106"/>
      <c r="U290" s="106"/>
      <c r="V290" s="106"/>
      <c r="W290" s="106"/>
      <c r="X290" s="106"/>
      <c r="Y290" s="106"/>
      <c r="Z290" s="106"/>
      <c r="AA290" s="106"/>
      <c r="AB290" s="106"/>
      <c r="AC290" s="106"/>
      <c r="AD290" s="106"/>
    </row>
    <row r="291" spans="1:30" ht="32">
      <c r="A291" s="841"/>
      <c r="B291" s="122"/>
      <c r="C291" s="123" t="s">
        <v>3359</v>
      </c>
      <c r="D291" s="696">
        <v>2</v>
      </c>
      <c r="E291" s="180" t="s">
        <v>535</v>
      </c>
      <c r="F291" s="771" t="s">
        <v>4295</v>
      </c>
      <c r="G291" s="540"/>
      <c r="H291" s="698"/>
      <c r="I291" s="319"/>
      <c r="J291" s="319"/>
      <c r="K291" s="105"/>
      <c r="L291" s="105"/>
      <c r="M291" s="105"/>
      <c r="N291" s="105"/>
      <c r="O291" s="105"/>
      <c r="P291" s="105"/>
      <c r="Q291" s="319"/>
      <c r="R291" s="106"/>
      <c r="S291" s="106"/>
      <c r="T291" s="106"/>
      <c r="U291" s="106"/>
      <c r="V291" s="106"/>
      <c r="W291" s="106"/>
      <c r="X291" s="106"/>
      <c r="Y291" s="106"/>
      <c r="Z291" s="106"/>
      <c r="AA291" s="106"/>
      <c r="AB291" s="106"/>
      <c r="AC291" s="106"/>
      <c r="AD291" s="106"/>
    </row>
    <row r="292" spans="1:30" ht="48.75" customHeight="1">
      <c r="A292" s="841"/>
      <c r="B292" s="122"/>
      <c r="C292" s="383" t="s">
        <v>4296</v>
      </c>
      <c r="D292" s="696">
        <v>2</v>
      </c>
      <c r="E292" s="180" t="s">
        <v>2427</v>
      </c>
      <c r="F292" s="771" t="s">
        <v>4297</v>
      </c>
      <c r="G292" s="540"/>
      <c r="H292" s="698"/>
      <c r="I292" s="319"/>
      <c r="J292" s="319"/>
      <c r="K292" s="105"/>
      <c r="L292" s="105"/>
      <c r="M292" s="105"/>
      <c r="N292" s="105"/>
      <c r="O292" s="105"/>
      <c r="P292" s="105"/>
      <c r="Q292" s="319"/>
      <c r="R292" s="106"/>
      <c r="S292" s="106"/>
      <c r="T292" s="106"/>
      <c r="U292" s="106"/>
      <c r="V292" s="106"/>
      <c r="W292" s="106"/>
      <c r="X292" s="106"/>
      <c r="Y292" s="106"/>
      <c r="Z292" s="106"/>
      <c r="AA292" s="106"/>
      <c r="AB292" s="106"/>
      <c r="AC292" s="106"/>
      <c r="AD292" s="106"/>
    </row>
    <row r="293" spans="1:30" ht="48">
      <c r="A293" s="841" t="s">
        <v>964</v>
      </c>
      <c r="B293" s="150" t="s">
        <v>965</v>
      </c>
      <c r="C293" s="150" t="s">
        <v>4298</v>
      </c>
      <c r="D293" s="696">
        <v>2</v>
      </c>
      <c r="E293" s="180" t="s">
        <v>561</v>
      </c>
      <c r="F293" s="150" t="s">
        <v>4299</v>
      </c>
      <c r="G293" s="540"/>
      <c r="H293" s="698"/>
      <c r="I293" s="319"/>
      <c r="J293" s="319"/>
      <c r="K293" s="105"/>
      <c r="L293" s="105"/>
      <c r="M293" s="105"/>
      <c r="N293" s="105"/>
      <c r="O293" s="105"/>
      <c r="P293" s="105"/>
      <c r="Q293" s="319"/>
      <c r="R293" s="106"/>
      <c r="S293" s="106"/>
      <c r="T293" s="106"/>
      <c r="U293" s="106"/>
      <c r="V293" s="106"/>
      <c r="W293" s="106"/>
      <c r="X293" s="106"/>
      <c r="Y293" s="106"/>
      <c r="Z293" s="106"/>
      <c r="AA293" s="106"/>
      <c r="AB293" s="106"/>
      <c r="AC293" s="106"/>
      <c r="AD293" s="106"/>
    </row>
    <row r="294" spans="1:30" ht="89.25" customHeight="1">
      <c r="A294" s="841"/>
      <c r="B294" s="141"/>
      <c r="C294" s="123" t="s">
        <v>4300</v>
      </c>
      <c r="D294" s="696">
        <v>2</v>
      </c>
      <c r="E294" s="180" t="s">
        <v>611</v>
      </c>
      <c r="F294" s="383" t="s">
        <v>4301</v>
      </c>
      <c r="G294" s="738"/>
      <c r="H294" s="817"/>
      <c r="I294" s="319"/>
      <c r="J294" s="319"/>
      <c r="K294" s="105"/>
      <c r="L294" s="105"/>
      <c r="M294" s="105"/>
      <c r="N294" s="105"/>
      <c r="O294" s="105"/>
      <c r="P294" s="105"/>
      <c r="Q294" s="319"/>
      <c r="R294" s="106"/>
      <c r="S294" s="106"/>
      <c r="T294" s="106"/>
      <c r="U294" s="106"/>
      <c r="V294" s="106"/>
      <c r="W294" s="106"/>
      <c r="X294" s="106"/>
      <c r="Y294" s="106"/>
      <c r="Z294" s="106"/>
      <c r="AA294" s="106"/>
      <c r="AB294" s="106"/>
      <c r="AC294" s="106"/>
      <c r="AD294" s="106"/>
    </row>
    <row r="295" spans="1:30" ht="39.75" customHeight="1">
      <c r="A295" s="821" t="s">
        <v>238</v>
      </c>
      <c r="B295" s="1606" t="s">
        <v>94</v>
      </c>
      <c r="C295" s="1570"/>
      <c r="D295" s="1570"/>
      <c r="E295" s="1570"/>
      <c r="F295" s="1570"/>
      <c r="G295" s="1573"/>
      <c r="H295" s="816"/>
      <c r="I295" s="319">
        <f>SUM(D296:D299)</f>
        <v>8</v>
      </c>
      <c r="J295" s="319">
        <f>COUNT(D296:D299)*2</f>
        <v>8</v>
      </c>
      <c r="K295" s="105"/>
      <c r="L295" s="105"/>
      <c r="M295" s="105"/>
      <c r="N295" s="105"/>
      <c r="O295" s="105"/>
      <c r="P295" s="105"/>
      <c r="Q295" s="319"/>
      <c r="R295" s="106"/>
      <c r="S295" s="106"/>
      <c r="T295" s="106"/>
      <c r="U295" s="106"/>
      <c r="V295" s="106"/>
      <c r="W295" s="106"/>
      <c r="X295" s="106"/>
      <c r="Y295" s="106"/>
      <c r="Z295" s="106"/>
      <c r="AA295" s="106"/>
      <c r="AB295" s="106"/>
      <c r="AC295" s="106"/>
      <c r="AD295" s="106"/>
    </row>
    <row r="296" spans="1:30" ht="32">
      <c r="A296" s="695" t="s">
        <v>2164</v>
      </c>
      <c r="B296" s="122" t="s">
        <v>2165</v>
      </c>
      <c r="C296" s="179" t="s">
        <v>3365</v>
      </c>
      <c r="D296" s="696">
        <v>2</v>
      </c>
      <c r="E296" s="696" t="s">
        <v>504</v>
      </c>
      <c r="F296" s="383" t="s">
        <v>4302</v>
      </c>
      <c r="G296" s="127"/>
      <c r="H296" s="319"/>
      <c r="I296" s="319"/>
      <c r="J296" s="319"/>
      <c r="K296" s="105"/>
      <c r="L296" s="105"/>
      <c r="M296" s="105"/>
      <c r="N296" s="105"/>
      <c r="O296" s="105"/>
      <c r="P296" s="105"/>
      <c r="Q296" s="319"/>
      <c r="R296" s="106"/>
      <c r="S296" s="106"/>
      <c r="T296" s="106"/>
      <c r="U296" s="106"/>
      <c r="V296" s="106"/>
      <c r="W296" s="106"/>
      <c r="X296" s="106"/>
      <c r="Y296" s="106"/>
      <c r="Z296" s="106"/>
      <c r="AA296" s="106"/>
      <c r="AB296" s="106"/>
      <c r="AC296" s="106"/>
      <c r="AD296" s="106"/>
    </row>
    <row r="297" spans="1:30" ht="32">
      <c r="A297" s="695"/>
      <c r="B297" s="122"/>
      <c r="C297" s="179" t="s">
        <v>4303</v>
      </c>
      <c r="D297" s="696">
        <v>2</v>
      </c>
      <c r="E297" s="696" t="s">
        <v>504</v>
      </c>
      <c r="F297" s="383" t="s">
        <v>4304</v>
      </c>
      <c r="G297" s="127"/>
      <c r="H297" s="319"/>
      <c r="I297" s="319"/>
      <c r="J297" s="319"/>
      <c r="K297" s="105"/>
      <c r="L297" s="105"/>
      <c r="M297" s="105"/>
      <c r="N297" s="105"/>
      <c r="O297" s="105"/>
      <c r="P297" s="105"/>
      <c r="Q297" s="319"/>
      <c r="R297" s="106"/>
      <c r="S297" s="106"/>
      <c r="T297" s="106"/>
      <c r="U297" s="106"/>
      <c r="V297" s="106"/>
      <c r="W297" s="106"/>
      <c r="X297" s="106"/>
      <c r="Y297" s="106"/>
      <c r="Z297" s="106"/>
      <c r="AA297" s="106"/>
      <c r="AB297" s="106"/>
      <c r="AC297" s="106"/>
      <c r="AD297" s="106"/>
    </row>
    <row r="298" spans="1:30" ht="47.25" customHeight="1">
      <c r="A298" s="695" t="s">
        <v>2167</v>
      </c>
      <c r="B298" s="122" t="s">
        <v>970</v>
      </c>
      <c r="C298" s="123" t="s">
        <v>3368</v>
      </c>
      <c r="D298" s="696">
        <v>2</v>
      </c>
      <c r="E298" s="696" t="s">
        <v>2427</v>
      </c>
      <c r="F298" s="492" t="s">
        <v>4305</v>
      </c>
      <c r="G298" s="127"/>
      <c r="H298" s="319"/>
      <c r="I298" s="319"/>
      <c r="J298" s="319"/>
      <c r="K298" s="105"/>
      <c r="L298" s="105"/>
      <c r="M298" s="105"/>
      <c r="N298" s="105"/>
      <c r="O298" s="105"/>
      <c r="P298" s="105"/>
      <c r="Q298" s="319"/>
      <c r="R298" s="106"/>
      <c r="S298" s="106"/>
      <c r="T298" s="106"/>
      <c r="U298" s="106"/>
      <c r="V298" s="106"/>
      <c r="W298" s="106"/>
      <c r="X298" s="106"/>
      <c r="Y298" s="106"/>
      <c r="Z298" s="106"/>
      <c r="AA298" s="106"/>
      <c r="AB298" s="106"/>
      <c r="AC298" s="106"/>
      <c r="AD298" s="106"/>
    </row>
    <row r="299" spans="1:30" ht="46.5" customHeight="1">
      <c r="A299" s="695" t="s">
        <v>972</v>
      </c>
      <c r="B299" s="150" t="s">
        <v>973</v>
      </c>
      <c r="C299" s="123" t="s">
        <v>974</v>
      </c>
      <c r="D299" s="696">
        <v>2</v>
      </c>
      <c r="E299" s="696" t="s">
        <v>599</v>
      </c>
      <c r="F299" s="492" t="s">
        <v>4306</v>
      </c>
      <c r="G299" s="127"/>
      <c r="H299" s="319"/>
      <c r="I299" s="319"/>
      <c r="J299" s="319"/>
      <c r="K299" s="105"/>
      <c r="L299" s="105"/>
      <c r="M299" s="105"/>
      <c r="N299" s="105"/>
      <c r="O299" s="105"/>
      <c r="P299" s="105"/>
      <c r="Q299" s="319"/>
      <c r="R299" s="106"/>
      <c r="S299" s="106"/>
      <c r="T299" s="106"/>
      <c r="U299" s="106"/>
      <c r="V299" s="106"/>
      <c r="W299" s="106"/>
      <c r="X299" s="106"/>
      <c r="Y299" s="106"/>
      <c r="Z299" s="106"/>
      <c r="AA299" s="106"/>
      <c r="AB299" s="106"/>
      <c r="AC299" s="106"/>
      <c r="AD299" s="106"/>
    </row>
    <row r="300" spans="1:30" ht="39.75" hidden="1" customHeight="1">
      <c r="A300" s="607" t="s">
        <v>95</v>
      </c>
      <c r="B300" s="1606" t="s">
        <v>96</v>
      </c>
      <c r="C300" s="1570"/>
      <c r="D300" s="1570"/>
      <c r="E300" s="1570"/>
      <c r="F300" s="1570"/>
      <c r="G300" s="1573"/>
      <c r="H300" s="694"/>
      <c r="I300" s="105"/>
      <c r="J300" s="105"/>
      <c r="K300" s="105"/>
      <c r="L300" s="105"/>
      <c r="M300" s="105"/>
      <c r="N300" s="105"/>
      <c r="O300" s="105"/>
      <c r="P300" s="105"/>
      <c r="Q300" s="106"/>
      <c r="R300" s="106"/>
      <c r="S300" s="106"/>
      <c r="T300" s="106"/>
      <c r="U300" s="106"/>
      <c r="V300" s="106"/>
      <c r="W300" s="106"/>
      <c r="X300" s="106"/>
      <c r="Y300" s="106"/>
      <c r="Z300" s="106"/>
      <c r="AA300" s="106"/>
      <c r="AB300" s="106"/>
      <c r="AC300" s="106"/>
      <c r="AD300" s="106"/>
    </row>
    <row r="301" spans="1:30" ht="47.25" hidden="1" customHeight="1">
      <c r="A301" s="310" t="s">
        <v>975</v>
      </c>
      <c r="B301" s="122" t="s">
        <v>976</v>
      </c>
      <c r="C301" s="141"/>
      <c r="D301" s="141"/>
      <c r="E301" s="141"/>
      <c r="F301" s="141"/>
      <c r="G301" s="127"/>
      <c r="H301" s="105"/>
      <c r="I301" s="105"/>
      <c r="J301" s="105"/>
      <c r="K301" s="105"/>
      <c r="L301" s="105"/>
      <c r="M301" s="105"/>
      <c r="N301" s="105"/>
      <c r="O301" s="105"/>
      <c r="P301" s="105"/>
      <c r="Q301" s="106"/>
      <c r="R301" s="106"/>
      <c r="S301" s="106"/>
      <c r="T301" s="106"/>
      <c r="U301" s="106"/>
      <c r="V301" s="106"/>
      <c r="W301" s="106"/>
      <c r="X301" s="106"/>
      <c r="Y301" s="106"/>
      <c r="Z301" s="106"/>
      <c r="AA301" s="106"/>
      <c r="AB301" s="106"/>
      <c r="AC301" s="106"/>
      <c r="AD301" s="106"/>
    </row>
    <row r="302" spans="1:30" ht="47.25" hidden="1" customHeight="1">
      <c r="A302" s="310" t="s">
        <v>977</v>
      </c>
      <c r="B302" s="122" t="s">
        <v>978</v>
      </c>
      <c r="C302" s="143"/>
      <c r="D302" s="141"/>
      <c r="E302" s="141"/>
      <c r="F302" s="141"/>
      <c r="G302" s="127"/>
      <c r="H302" s="105"/>
      <c r="I302" s="105"/>
      <c r="J302" s="105"/>
      <c r="K302" s="105"/>
      <c r="L302" s="105"/>
      <c r="M302" s="105"/>
      <c r="N302" s="105"/>
      <c r="O302" s="105"/>
      <c r="P302" s="105"/>
      <c r="Q302" s="106"/>
      <c r="R302" s="106"/>
      <c r="S302" s="106"/>
      <c r="T302" s="106"/>
      <c r="U302" s="106"/>
      <c r="V302" s="106"/>
      <c r="W302" s="106"/>
      <c r="X302" s="106"/>
      <c r="Y302" s="106"/>
      <c r="Z302" s="106"/>
      <c r="AA302" s="106"/>
      <c r="AB302" s="106"/>
      <c r="AC302" s="106"/>
      <c r="AD302" s="106"/>
    </row>
    <row r="303" spans="1:30" ht="39.75" hidden="1" customHeight="1">
      <c r="A303" s="842" t="s">
        <v>97</v>
      </c>
      <c r="B303" s="1606" t="s">
        <v>98</v>
      </c>
      <c r="C303" s="1570"/>
      <c r="D303" s="1570"/>
      <c r="E303" s="1570"/>
      <c r="F303" s="1570"/>
      <c r="G303" s="1573"/>
      <c r="H303" s="694"/>
      <c r="I303" s="105"/>
      <c r="J303" s="105"/>
      <c r="K303" s="105"/>
      <c r="L303" s="105"/>
      <c r="M303" s="105"/>
      <c r="N303" s="105"/>
      <c r="O303" s="105"/>
      <c r="P303" s="105"/>
      <c r="Q303" s="106"/>
      <c r="R303" s="106"/>
      <c r="S303" s="106"/>
      <c r="T303" s="106"/>
      <c r="U303" s="106"/>
      <c r="V303" s="106"/>
      <c r="W303" s="106"/>
      <c r="X303" s="106"/>
      <c r="Y303" s="106"/>
      <c r="Z303" s="106"/>
      <c r="AA303" s="106"/>
      <c r="AB303" s="106"/>
      <c r="AC303" s="106"/>
      <c r="AD303" s="106"/>
    </row>
    <row r="304" spans="1:30" ht="31.5" hidden="1" customHeight="1">
      <c r="A304" s="310" t="s">
        <v>979</v>
      </c>
      <c r="B304" s="122" t="s">
        <v>980</v>
      </c>
      <c r="C304" s="141"/>
      <c r="D304" s="141"/>
      <c r="E304" s="141"/>
      <c r="F304" s="141"/>
      <c r="G304" s="127"/>
      <c r="H304" s="105"/>
      <c r="I304" s="105"/>
      <c r="J304" s="105"/>
      <c r="K304" s="105"/>
      <c r="L304" s="105"/>
      <c r="M304" s="105"/>
      <c r="N304" s="105"/>
      <c r="O304" s="105"/>
      <c r="P304" s="105"/>
      <c r="Q304" s="106"/>
      <c r="R304" s="106"/>
      <c r="S304" s="106"/>
      <c r="T304" s="106"/>
      <c r="U304" s="106"/>
      <c r="V304" s="106"/>
      <c r="W304" s="106"/>
      <c r="X304" s="106"/>
      <c r="Y304" s="106"/>
      <c r="Z304" s="106"/>
      <c r="AA304" s="106"/>
      <c r="AB304" s="106"/>
      <c r="AC304" s="106"/>
      <c r="AD304" s="106"/>
    </row>
    <row r="305" spans="1:30" ht="47.25" hidden="1" customHeight="1">
      <c r="A305" s="310" t="s">
        <v>981</v>
      </c>
      <c r="B305" s="122" t="s">
        <v>982</v>
      </c>
      <c r="C305" s="141"/>
      <c r="D305" s="141"/>
      <c r="E305" s="141"/>
      <c r="F305" s="141"/>
      <c r="G305" s="127"/>
      <c r="H305" s="105"/>
      <c r="I305" s="105"/>
      <c r="J305" s="105"/>
      <c r="K305" s="105"/>
      <c r="L305" s="105"/>
      <c r="M305" s="105"/>
      <c r="N305" s="105"/>
      <c r="O305" s="105"/>
      <c r="P305" s="105"/>
      <c r="Q305" s="106"/>
      <c r="R305" s="106"/>
      <c r="S305" s="106"/>
      <c r="T305" s="106"/>
      <c r="U305" s="106"/>
      <c r="V305" s="106"/>
      <c r="W305" s="106"/>
      <c r="X305" s="106"/>
      <c r="Y305" s="106"/>
      <c r="Z305" s="106"/>
      <c r="AA305" s="106"/>
      <c r="AB305" s="106"/>
      <c r="AC305" s="106"/>
      <c r="AD305" s="106"/>
    </row>
    <row r="306" spans="1:30" ht="39.75" customHeight="1">
      <c r="A306" s="821" t="s">
        <v>2168</v>
      </c>
      <c r="B306" s="1606" t="s">
        <v>2820</v>
      </c>
      <c r="C306" s="1570"/>
      <c r="D306" s="1570"/>
      <c r="E306" s="1570"/>
      <c r="F306" s="1570"/>
      <c r="G306" s="1573"/>
      <c r="H306" s="816"/>
      <c r="I306" s="319">
        <f>SUM(D307:D314)</f>
        <v>16</v>
      </c>
      <c r="J306" s="319">
        <f>COUNT(D307:D314)*2</f>
        <v>16</v>
      </c>
      <c r="K306" s="105"/>
      <c r="L306" s="105"/>
      <c r="M306" s="105"/>
      <c r="N306" s="105"/>
      <c r="O306" s="105"/>
      <c r="P306" s="105"/>
      <c r="Q306" s="319"/>
      <c r="R306" s="106"/>
      <c r="S306" s="106"/>
      <c r="T306" s="106"/>
      <c r="U306" s="106"/>
      <c r="V306" s="106"/>
      <c r="W306" s="106"/>
      <c r="X306" s="106"/>
      <c r="Y306" s="106"/>
      <c r="Z306" s="106"/>
      <c r="AA306" s="106"/>
      <c r="AB306" s="106"/>
      <c r="AC306" s="106"/>
      <c r="AD306" s="106"/>
    </row>
    <row r="307" spans="1:30" ht="47.25" customHeight="1">
      <c r="A307" s="821" t="s">
        <v>2169</v>
      </c>
      <c r="B307" s="122" t="s">
        <v>984</v>
      </c>
      <c r="C307" s="150" t="s">
        <v>4307</v>
      </c>
      <c r="D307" s="696">
        <v>2</v>
      </c>
      <c r="E307" s="696" t="s">
        <v>877</v>
      </c>
      <c r="F307" s="141" t="s">
        <v>4308</v>
      </c>
      <c r="G307" s="127"/>
      <c r="H307" s="319"/>
      <c r="I307" s="319"/>
      <c r="J307" s="319"/>
      <c r="K307" s="105"/>
      <c r="L307" s="105"/>
      <c r="M307" s="105"/>
      <c r="N307" s="105"/>
      <c r="O307" s="105"/>
      <c r="P307" s="105"/>
      <c r="Q307" s="319"/>
      <c r="R307" s="106"/>
      <c r="S307" s="106"/>
      <c r="T307" s="106"/>
      <c r="U307" s="106"/>
      <c r="V307" s="106"/>
      <c r="W307" s="106"/>
      <c r="X307" s="106"/>
      <c r="Y307" s="106"/>
      <c r="Z307" s="106"/>
      <c r="AA307" s="106"/>
      <c r="AB307" s="106"/>
      <c r="AC307" s="106"/>
      <c r="AD307" s="106"/>
    </row>
    <row r="308" spans="1:30" ht="47.25" customHeight="1">
      <c r="A308" s="821"/>
      <c r="B308" s="122"/>
      <c r="C308" s="150" t="s">
        <v>4309</v>
      </c>
      <c r="D308" s="696">
        <v>2</v>
      </c>
      <c r="E308" s="696" t="s">
        <v>877</v>
      </c>
      <c r="F308" s="141" t="s">
        <v>4308</v>
      </c>
      <c r="G308" s="127"/>
      <c r="H308" s="319"/>
      <c r="I308" s="319"/>
      <c r="J308" s="319"/>
      <c r="K308" s="105"/>
      <c r="L308" s="105"/>
      <c r="M308" s="105"/>
      <c r="N308" s="105"/>
      <c r="O308" s="105"/>
      <c r="P308" s="105"/>
      <c r="Q308" s="319"/>
      <c r="R308" s="106"/>
      <c r="S308" s="106"/>
      <c r="T308" s="106"/>
      <c r="U308" s="106"/>
      <c r="V308" s="106"/>
      <c r="W308" s="106"/>
      <c r="X308" s="106"/>
      <c r="Y308" s="106"/>
      <c r="Z308" s="106"/>
      <c r="AA308" s="106"/>
      <c r="AB308" s="106"/>
      <c r="AC308" s="106"/>
      <c r="AD308" s="106"/>
    </row>
    <row r="309" spans="1:30" ht="32">
      <c r="A309" s="821"/>
      <c r="B309" s="122"/>
      <c r="C309" s="150" t="s">
        <v>4310</v>
      </c>
      <c r="D309" s="696">
        <v>2</v>
      </c>
      <c r="E309" s="696" t="s">
        <v>877</v>
      </c>
      <c r="F309" s="141" t="s">
        <v>4308</v>
      </c>
      <c r="G309" s="127"/>
      <c r="H309" s="319"/>
      <c r="I309" s="319"/>
      <c r="J309" s="319"/>
      <c r="K309" s="105"/>
      <c r="L309" s="105"/>
      <c r="M309" s="105"/>
      <c r="N309" s="105"/>
      <c r="O309" s="105"/>
      <c r="P309" s="105"/>
      <c r="Q309" s="319"/>
      <c r="R309" s="106"/>
      <c r="S309" s="106"/>
      <c r="T309" s="106"/>
      <c r="U309" s="106"/>
      <c r="V309" s="106"/>
      <c r="W309" s="106"/>
      <c r="X309" s="106"/>
      <c r="Y309" s="106"/>
      <c r="Z309" s="106"/>
      <c r="AA309" s="106"/>
      <c r="AB309" s="106"/>
      <c r="AC309" s="106"/>
      <c r="AD309" s="106"/>
    </row>
    <row r="310" spans="1:30" ht="16">
      <c r="A310" s="821"/>
      <c r="B310" s="122"/>
      <c r="C310" s="150" t="s">
        <v>4311</v>
      </c>
      <c r="D310" s="696">
        <v>2</v>
      </c>
      <c r="E310" s="696" t="s">
        <v>877</v>
      </c>
      <c r="F310" s="141" t="s">
        <v>4308</v>
      </c>
      <c r="G310" s="127"/>
      <c r="H310" s="319"/>
      <c r="I310" s="319"/>
      <c r="J310" s="319"/>
      <c r="K310" s="105"/>
      <c r="L310" s="105"/>
      <c r="M310" s="105"/>
      <c r="N310" s="105"/>
      <c r="O310" s="105"/>
      <c r="P310" s="105"/>
      <c r="Q310" s="319"/>
      <c r="R310" s="106"/>
      <c r="S310" s="106"/>
      <c r="T310" s="106"/>
      <c r="U310" s="106"/>
      <c r="V310" s="106"/>
      <c r="W310" s="106"/>
      <c r="X310" s="106"/>
      <c r="Y310" s="106"/>
      <c r="Z310" s="106"/>
      <c r="AA310" s="106"/>
      <c r="AB310" s="106"/>
      <c r="AC310" s="106"/>
      <c r="AD310" s="106"/>
    </row>
    <row r="311" spans="1:30" ht="183.75" customHeight="1">
      <c r="A311" s="821" t="s">
        <v>986</v>
      </c>
      <c r="B311" s="122" t="s">
        <v>987</v>
      </c>
      <c r="C311" s="729" t="s">
        <v>3774</v>
      </c>
      <c r="D311" s="696">
        <v>2</v>
      </c>
      <c r="E311" s="696" t="s">
        <v>857</v>
      </c>
      <c r="F311" s="150" t="s">
        <v>4312</v>
      </c>
      <c r="G311" s="127"/>
      <c r="H311" s="319"/>
      <c r="I311" s="319"/>
      <c r="J311" s="319"/>
      <c r="K311" s="105"/>
      <c r="L311" s="105"/>
      <c r="M311" s="105"/>
      <c r="N311" s="105"/>
      <c r="O311" s="105"/>
      <c r="P311" s="105"/>
      <c r="Q311" s="319"/>
      <c r="R311" s="106"/>
      <c r="S311" s="106"/>
      <c r="T311" s="106"/>
      <c r="U311" s="106"/>
      <c r="V311" s="106"/>
      <c r="W311" s="106"/>
      <c r="X311" s="106"/>
      <c r="Y311" s="106"/>
      <c r="Z311" s="106"/>
      <c r="AA311" s="106"/>
      <c r="AB311" s="106"/>
      <c r="AC311" s="106"/>
      <c r="AD311" s="106"/>
    </row>
    <row r="312" spans="1:30" ht="161.25" customHeight="1">
      <c r="A312" s="821"/>
      <c r="B312" s="122"/>
      <c r="C312" s="123" t="s">
        <v>3776</v>
      </c>
      <c r="D312" s="696">
        <v>2</v>
      </c>
      <c r="E312" s="696" t="s">
        <v>857</v>
      </c>
      <c r="F312" s="196" t="s">
        <v>4313</v>
      </c>
      <c r="G312" s="127"/>
      <c r="H312" s="319"/>
      <c r="I312" s="319"/>
      <c r="J312" s="319"/>
      <c r="K312" s="105"/>
      <c r="L312" s="105"/>
      <c r="M312" s="105"/>
      <c r="N312" s="105"/>
      <c r="O312" s="105"/>
      <c r="P312" s="105"/>
      <c r="Q312" s="319"/>
      <c r="R312" s="106"/>
      <c r="S312" s="106"/>
      <c r="T312" s="106"/>
      <c r="U312" s="106"/>
      <c r="V312" s="106"/>
      <c r="W312" s="106"/>
      <c r="X312" s="106"/>
      <c r="Y312" s="106"/>
      <c r="Z312" s="106"/>
      <c r="AA312" s="106"/>
      <c r="AB312" s="106"/>
      <c r="AC312" s="106"/>
      <c r="AD312" s="106"/>
    </row>
    <row r="313" spans="1:30" ht="47.25" customHeight="1">
      <c r="A313" s="821"/>
      <c r="B313" s="122"/>
      <c r="C313" s="843" t="s">
        <v>3778</v>
      </c>
      <c r="D313" s="696">
        <v>2</v>
      </c>
      <c r="E313" s="696" t="s">
        <v>857</v>
      </c>
      <c r="F313" s="196"/>
      <c r="G313" s="127"/>
      <c r="H313" s="319"/>
      <c r="I313" s="319"/>
      <c r="J313" s="319"/>
      <c r="K313" s="105"/>
      <c r="L313" s="105"/>
      <c r="M313" s="105"/>
      <c r="N313" s="105"/>
      <c r="O313" s="105"/>
      <c r="P313" s="105"/>
      <c r="Q313" s="319"/>
      <c r="R313" s="106"/>
      <c r="S313" s="106"/>
      <c r="T313" s="106"/>
      <c r="U313" s="106"/>
      <c r="V313" s="106"/>
      <c r="W313" s="106"/>
      <c r="X313" s="106"/>
      <c r="Y313" s="106"/>
      <c r="Z313" s="106"/>
      <c r="AA313" s="106"/>
      <c r="AB313" s="106"/>
      <c r="AC313" s="106"/>
      <c r="AD313" s="106"/>
    </row>
    <row r="314" spans="1:30" ht="68">
      <c r="A314" s="821" t="s">
        <v>2170</v>
      </c>
      <c r="B314" s="491" t="s">
        <v>989</v>
      </c>
      <c r="C314" s="491" t="s">
        <v>3779</v>
      </c>
      <c r="D314" s="696">
        <v>2</v>
      </c>
      <c r="E314" s="844" t="s">
        <v>553</v>
      </c>
      <c r="F314" s="491"/>
      <c r="G314" s="738"/>
      <c r="H314" s="817"/>
      <c r="I314" s="319"/>
      <c r="J314" s="319"/>
      <c r="K314" s="105"/>
      <c r="L314" s="105"/>
      <c r="M314" s="105"/>
      <c r="N314" s="105"/>
      <c r="O314" s="105"/>
      <c r="P314" s="105"/>
      <c r="Q314" s="319"/>
      <c r="R314" s="106"/>
      <c r="S314" s="106"/>
      <c r="T314" s="106"/>
      <c r="U314" s="106"/>
      <c r="V314" s="106"/>
      <c r="W314" s="106"/>
      <c r="X314" s="106"/>
      <c r="Y314" s="106"/>
      <c r="Z314" s="106"/>
      <c r="AA314" s="106"/>
      <c r="AB314" s="106"/>
      <c r="AC314" s="106"/>
      <c r="AD314" s="106"/>
    </row>
    <row r="315" spans="1:30" ht="39.75" customHeight="1">
      <c r="A315" s="821" t="s">
        <v>239</v>
      </c>
      <c r="B315" s="1606" t="s">
        <v>240</v>
      </c>
      <c r="C315" s="1570"/>
      <c r="D315" s="1570"/>
      <c r="E315" s="1570"/>
      <c r="F315" s="1570"/>
      <c r="G315" s="1573"/>
      <c r="H315" s="816"/>
      <c r="I315" s="319">
        <f>SUM(D316:D319)</f>
        <v>6</v>
      </c>
      <c r="J315" s="319">
        <f>COUNT(D316:D319)*2</f>
        <v>6</v>
      </c>
      <c r="K315" s="105"/>
      <c r="L315" s="105"/>
      <c r="M315" s="105"/>
      <c r="N315" s="105"/>
      <c r="O315" s="105"/>
      <c r="P315" s="105"/>
      <c r="Q315" s="319"/>
      <c r="R315" s="106"/>
      <c r="S315" s="106"/>
      <c r="T315" s="106"/>
      <c r="U315" s="106"/>
      <c r="V315" s="106"/>
      <c r="W315" s="106"/>
      <c r="X315" s="106"/>
      <c r="Y315" s="106"/>
      <c r="Z315" s="106"/>
      <c r="AA315" s="106"/>
      <c r="AB315" s="106"/>
      <c r="AC315" s="106"/>
      <c r="AD315" s="106"/>
    </row>
    <row r="316" spans="1:30" ht="31.5" customHeight="1">
      <c r="A316" s="695" t="s">
        <v>2171</v>
      </c>
      <c r="B316" s="122" t="s">
        <v>992</v>
      </c>
      <c r="C316" s="150" t="s">
        <v>4314</v>
      </c>
      <c r="D316" s="696">
        <v>2</v>
      </c>
      <c r="E316" s="696" t="s">
        <v>877</v>
      </c>
      <c r="F316" s="141" t="s">
        <v>4315</v>
      </c>
      <c r="G316" s="127"/>
      <c r="H316" s="319"/>
      <c r="I316" s="319"/>
      <c r="J316" s="319"/>
      <c r="K316" s="105"/>
      <c r="L316" s="105"/>
      <c r="M316" s="105"/>
      <c r="N316" s="105"/>
      <c r="O316" s="105"/>
      <c r="P316" s="105"/>
      <c r="Q316" s="319"/>
      <c r="R316" s="106"/>
      <c r="S316" s="106"/>
      <c r="T316" s="106"/>
      <c r="U316" s="106"/>
      <c r="V316" s="106"/>
      <c r="W316" s="106"/>
      <c r="X316" s="106"/>
      <c r="Y316" s="106"/>
      <c r="Z316" s="106"/>
      <c r="AA316" s="106"/>
      <c r="AB316" s="106"/>
      <c r="AC316" s="106"/>
      <c r="AD316" s="106"/>
    </row>
    <row r="317" spans="1:30" ht="47.25" customHeight="1">
      <c r="A317" s="695" t="s">
        <v>2172</v>
      </c>
      <c r="B317" s="122" t="s">
        <v>995</v>
      </c>
      <c r="C317" s="150" t="s">
        <v>996</v>
      </c>
      <c r="D317" s="696">
        <v>2</v>
      </c>
      <c r="E317" s="696" t="s">
        <v>611</v>
      </c>
      <c r="F317" s="150" t="s">
        <v>997</v>
      </c>
      <c r="G317" s="127"/>
      <c r="H317" s="319"/>
      <c r="I317" s="319"/>
      <c r="J317" s="319"/>
      <c r="K317" s="105"/>
      <c r="L317" s="105"/>
      <c r="M317" s="105"/>
      <c r="N317" s="105"/>
      <c r="O317" s="105"/>
      <c r="P317" s="105"/>
      <c r="Q317" s="319"/>
      <c r="R317" s="106"/>
      <c r="S317" s="106"/>
      <c r="T317" s="106"/>
      <c r="U317" s="106"/>
      <c r="V317" s="106"/>
      <c r="W317" s="106"/>
      <c r="X317" s="106"/>
      <c r="Y317" s="106"/>
      <c r="Z317" s="106"/>
      <c r="AA317" s="106"/>
      <c r="AB317" s="106"/>
      <c r="AC317" s="106"/>
      <c r="AD317" s="106"/>
    </row>
    <row r="318" spans="1:30" ht="63" customHeight="1">
      <c r="A318" s="695" t="s">
        <v>2173</v>
      </c>
      <c r="B318" s="122" t="s">
        <v>1000</v>
      </c>
      <c r="C318" s="492" t="s">
        <v>1001</v>
      </c>
      <c r="D318" s="696">
        <v>2</v>
      </c>
      <c r="E318" s="696" t="s">
        <v>469</v>
      </c>
      <c r="F318" s="155" t="s">
        <v>4316</v>
      </c>
      <c r="G318" s="127"/>
      <c r="H318" s="319"/>
      <c r="I318" s="319"/>
      <c r="J318" s="319"/>
      <c r="K318" s="105"/>
      <c r="L318" s="105"/>
      <c r="M318" s="105"/>
      <c r="N318" s="105"/>
      <c r="O318" s="105"/>
      <c r="P318" s="105"/>
      <c r="Q318" s="319"/>
      <c r="R318" s="106"/>
      <c r="S318" s="106"/>
      <c r="T318" s="106"/>
      <c r="U318" s="106"/>
      <c r="V318" s="106"/>
      <c r="W318" s="106"/>
      <c r="X318" s="106"/>
      <c r="Y318" s="106"/>
      <c r="Z318" s="106"/>
      <c r="AA318" s="106"/>
      <c r="AB318" s="106"/>
      <c r="AC318" s="106"/>
      <c r="AD318" s="106"/>
    </row>
    <row r="319" spans="1:30" ht="19">
      <c r="A319" s="819" t="s">
        <v>103</v>
      </c>
      <c r="B319" s="1606" t="s">
        <v>3370</v>
      </c>
      <c r="C319" s="1570"/>
      <c r="D319" s="1570"/>
      <c r="E319" s="1570"/>
      <c r="F319" s="1570"/>
      <c r="G319" s="1573"/>
      <c r="H319" s="816"/>
      <c r="I319" s="319">
        <f>SUM(D320:D321)</f>
        <v>2</v>
      </c>
      <c r="J319" s="319">
        <f>COUNT(D320:D321)*2</f>
        <v>2</v>
      </c>
      <c r="K319" s="105"/>
      <c r="L319" s="105"/>
      <c r="M319" s="105"/>
      <c r="N319" s="105"/>
      <c r="O319" s="105"/>
      <c r="P319" s="105"/>
      <c r="Q319" s="319"/>
      <c r="R319" s="106"/>
      <c r="S319" s="106"/>
      <c r="T319" s="106"/>
      <c r="U319" s="106"/>
      <c r="V319" s="106"/>
      <c r="W319" s="106"/>
      <c r="X319" s="106"/>
      <c r="Y319" s="106"/>
      <c r="Z319" s="106"/>
      <c r="AA319" s="106"/>
      <c r="AB319" s="106"/>
      <c r="AC319" s="106"/>
      <c r="AD319" s="106"/>
    </row>
    <row r="320" spans="1:30" ht="32" hidden="1">
      <c r="A320" s="310" t="s">
        <v>1002</v>
      </c>
      <c r="B320" s="207" t="s">
        <v>1003</v>
      </c>
      <c r="C320" s="106"/>
      <c r="D320" s="141"/>
      <c r="E320" s="141"/>
      <c r="F320" s="540"/>
      <c r="G320" s="127"/>
      <c r="H320" s="105"/>
      <c r="I320" s="105"/>
      <c r="J320" s="105"/>
      <c r="K320" s="105"/>
      <c r="L320" s="105"/>
      <c r="M320" s="105"/>
      <c r="N320" s="105"/>
      <c r="O320" s="105"/>
      <c r="P320" s="105"/>
      <c r="Q320" s="106"/>
      <c r="R320" s="106"/>
      <c r="S320" s="106"/>
      <c r="T320" s="106"/>
      <c r="U320" s="106"/>
      <c r="V320" s="106"/>
      <c r="W320" s="106"/>
      <c r="X320" s="106"/>
      <c r="Y320" s="106"/>
      <c r="Z320" s="106"/>
      <c r="AA320" s="106"/>
      <c r="AB320" s="106"/>
      <c r="AC320" s="106"/>
      <c r="AD320" s="106"/>
    </row>
    <row r="321" spans="1:30" ht="60" customHeight="1">
      <c r="A321" s="695" t="s">
        <v>1006</v>
      </c>
      <c r="B321" s="150" t="s">
        <v>1007</v>
      </c>
      <c r="C321" s="123" t="s">
        <v>1004</v>
      </c>
      <c r="D321" s="696">
        <v>2</v>
      </c>
      <c r="E321" s="696" t="s">
        <v>599</v>
      </c>
      <c r="F321" s="492" t="s">
        <v>4317</v>
      </c>
      <c r="G321" s="127"/>
      <c r="H321" s="319"/>
      <c r="I321" s="319"/>
      <c r="J321" s="319"/>
      <c r="K321" s="105"/>
      <c r="L321" s="105"/>
      <c r="M321" s="105"/>
      <c r="N321" s="105"/>
      <c r="O321" s="105"/>
      <c r="P321" s="105"/>
      <c r="Q321" s="319"/>
      <c r="R321" s="106"/>
      <c r="S321" s="106"/>
      <c r="T321" s="106"/>
      <c r="U321" s="106"/>
      <c r="V321" s="106"/>
      <c r="W321" s="106"/>
      <c r="X321" s="106"/>
      <c r="Y321" s="106"/>
      <c r="Z321" s="106"/>
      <c r="AA321" s="106"/>
      <c r="AB321" s="106"/>
      <c r="AC321" s="106"/>
      <c r="AD321" s="106"/>
    </row>
    <row r="322" spans="1:30" ht="18.75" customHeight="1">
      <c r="A322" s="813"/>
      <c r="B322" s="1716" t="s">
        <v>1008</v>
      </c>
      <c r="C322" s="1570"/>
      <c r="D322" s="1570"/>
      <c r="E322" s="1570"/>
      <c r="F322" s="1570"/>
      <c r="G322" s="1571"/>
      <c r="H322" s="814"/>
      <c r="I322" s="319">
        <f t="shared" ref="I322:J322" si="5">I323+I329+I340+I350+I358+I361+I371+I383+I392+I405+I411+I415+I433+I438+I469+I511</f>
        <v>224</v>
      </c>
      <c r="J322" s="319">
        <f t="shared" si="5"/>
        <v>224</v>
      </c>
      <c r="K322" s="105"/>
      <c r="L322" s="105"/>
      <c r="M322" s="105"/>
      <c r="N322" s="105"/>
      <c r="O322" s="105"/>
      <c r="P322" s="105"/>
      <c r="Q322" s="319"/>
      <c r="R322" s="106"/>
      <c r="S322" s="106"/>
      <c r="T322" s="106"/>
      <c r="U322" s="106"/>
      <c r="V322" s="106"/>
      <c r="W322" s="106"/>
      <c r="X322" s="106"/>
      <c r="Y322" s="106"/>
      <c r="Z322" s="106"/>
      <c r="AA322" s="106"/>
      <c r="AB322" s="106"/>
      <c r="AC322" s="106"/>
      <c r="AD322" s="106"/>
    </row>
    <row r="323" spans="1:30" ht="39.75" customHeight="1">
      <c r="A323" s="821" t="s">
        <v>241</v>
      </c>
      <c r="B323" s="1606" t="s">
        <v>107</v>
      </c>
      <c r="C323" s="1570"/>
      <c r="D323" s="1570"/>
      <c r="E323" s="1570"/>
      <c r="F323" s="1570"/>
      <c r="G323" s="1573"/>
      <c r="H323" s="816"/>
      <c r="I323" s="319">
        <f>SUM(D324:D328)</f>
        <v>8</v>
      </c>
      <c r="J323" s="319">
        <f>COUNT(D324:D328)*2</f>
        <v>8</v>
      </c>
      <c r="K323" s="105"/>
      <c r="L323" s="105"/>
      <c r="M323" s="105"/>
      <c r="N323" s="105"/>
      <c r="O323" s="105"/>
      <c r="P323" s="105"/>
      <c r="Q323" s="319"/>
      <c r="R323" s="106"/>
      <c r="S323" s="106"/>
      <c r="T323" s="106"/>
      <c r="U323" s="106"/>
      <c r="V323" s="106"/>
      <c r="W323" s="106"/>
      <c r="X323" s="106"/>
      <c r="Y323" s="106"/>
      <c r="Z323" s="106"/>
      <c r="AA323" s="106"/>
      <c r="AB323" s="106"/>
      <c r="AC323" s="106"/>
      <c r="AD323" s="106"/>
    </row>
    <row r="324" spans="1:30" ht="47.25" customHeight="1">
      <c r="A324" s="695" t="s">
        <v>2175</v>
      </c>
      <c r="B324" s="122" t="s">
        <v>1010</v>
      </c>
      <c r="C324" s="150" t="s">
        <v>4318</v>
      </c>
      <c r="D324" s="696">
        <v>2</v>
      </c>
      <c r="E324" s="180" t="s">
        <v>877</v>
      </c>
      <c r="F324" s="150" t="s">
        <v>4319</v>
      </c>
      <c r="G324" s="540"/>
      <c r="H324" s="698"/>
      <c r="I324" s="319"/>
      <c r="J324" s="319"/>
      <c r="K324" s="105"/>
      <c r="L324" s="105"/>
      <c r="M324" s="105"/>
      <c r="N324" s="105"/>
      <c r="O324" s="105"/>
      <c r="P324" s="105"/>
      <c r="Q324" s="319"/>
      <c r="R324" s="106"/>
      <c r="S324" s="106"/>
      <c r="T324" s="106"/>
      <c r="U324" s="106"/>
      <c r="V324" s="106"/>
      <c r="W324" s="106"/>
      <c r="X324" s="106"/>
      <c r="Y324" s="106"/>
      <c r="Z324" s="106"/>
      <c r="AA324" s="106"/>
      <c r="AB324" s="106"/>
      <c r="AC324" s="106"/>
      <c r="AD324" s="106"/>
    </row>
    <row r="325" spans="1:30" ht="31.5" hidden="1" customHeight="1">
      <c r="A325" s="310" t="s">
        <v>1014</v>
      </c>
      <c r="B325" s="122" t="s">
        <v>1015</v>
      </c>
      <c r="C325" s="141"/>
      <c r="D325" s="141"/>
      <c r="E325" s="141"/>
      <c r="F325" s="141"/>
      <c r="G325" s="127"/>
      <c r="H325" s="105"/>
      <c r="I325" s="105"/>
      <c r="J325" s="105"/>
      <c r="K325" s="105"/>
      <c r="L325" s="105"/>
      <c r="M325" s="105"/>
      <c r="N325" s="105"/>
      <c r="O325" s="105"/>
      <c r="P325" s="105"/>
      <c r="Q325" s="106"/>
      <c r="R325" s="106"/>
      <c r="S325" s="106"/>
      <c r="T325" s="106"/>
      <c r="U325" s="106"/>
      <c r="V325" s="106"/>
      <c r="W325" s="106"/>
      <c r="X325" s="106"/>
      <c r="Y325" s="106"/>
      <c r="Z325" s="106"/>
      <c r="AA325" s="106"/>
      <c r="AB325" s="106"/>
      <c r="AC325" s="106"/>
      <c r="AD325" s="106"/>
    </row>
    <row r="326" spans="1:30" ht="34">
      <c r="A326" s="695" t="s">
        <v>2192</v>
      </c>
      <c r="B326" s="122" t="s">
        <v>1017</v>
      </c>
      <c r="C326" s="150" t="s">
        <v>4320</v>
      </c>
      <c r="D326" s="696">
        <v>2</v>
      </c>
      <c r="E326" s="845" t="s">
        <v>599</v>
      </c>
      <c r="F326" s="492" t="s">
        <v>4321</v>
      </c>
      <c r="G326" s="127"/>
      <c r="H326" s="319"/>
      <c r="I326" s="319"/>
      <c r="J326" s="319"/>
      <c r="K326" s="105"/>
      <c r="L326" s="105"/>
      <c r="M326" s="105"/>
      <c r="N326" s="105"/>
      <c r="O326" s="105"/>
      <c r="P326" s="105"/>
      <c r="Q326" s="319"/>
      <c r="R326" s="106"/>
      <c r="S326" s="106"/>
      <c r="T326" s="106"/>
      <c r="U326" s="106"/>
      <c r="V326" s="106"/>
      <c r="W326" s="106"/>
      <c r="X326" s="106"/>
      <c r="Y326" s="106"/>
      <c r="Z326" s="106"/>
      <c r="AA326" s="106"/>
      <c r="AB326" s="106"/>
      <c r="AC326" s="106"/>
      <c r="AD326" s="106"/>
    </row>
    <row r="327" spans="1:30" ht="45" customHeight="1">
      <c r="A327" s="695"/>
      <c r="B327" s="122"/>
      <c r="C327" s="150" t="s">
        <v>4322</v>
      </c>
      <c r="D327" s="696">
        <v>2</v>
      </c>
      <c r="E327" s="180" t="s">
        <v>2786</v>
      </c>
      <c r="F327" s="150" t="s">
        <v>4323</v>
      </c>
      <c r="G327" s="738"/>
      <c r="H327" s="817"/>
      <c r="I327" s="319"/>
      <c r="J327" s="319"/>
      <c r="K327" s="582"/>
      <c r="L327" s="105"/>
      <c r="M327" s="105"/>
      <c r="N327" s="105"/>
      <c r="O327" s="105"/>
      <c r="P327" s="105"/>
      <c r="Q327" s="319"/>
      <c r="R327" s="106"/>
      <c r="S327" s="106"/>
      <c r="T327" s="106"/>
      <c r="U327" s="106"/>
      <c r="V327" s="106"/>
      <c r="W327" s="106"/>
      <c r="X327" s="106"/>
      <c r="Y327" s="106"/>
      <c r="Z327" s="106"/>
      <c r="AA327" s="106"/>
      <c r="AB327" s="106"/>
      <c r="AC327" s="106"/>
      <c r="AD327" s="106"/>
    </row>
    <row r="328" spans="1:30" ht="47.25" customHeight="1">
      <c r="A328" s="695" t="s">
        <v>2195</v>
      </c>
      <c r="B328" s="122" t="s">
        <v>1029</v>
      </c>
      <c r="C328" s="383" t="s">
        <v>4324</v>
      </c>
      <c r="D328" s="696">
        <v>2</v>
      </c>
      <c r="E328" s="845" t="s">
        <v>506</v>
      </c>
      <c r="F328" s="383" t="s">
        <v>4325</v>
      </c>
      <c r="G328" s="127"/>
      <c r="H328" s="319"/>
      <c r="I328" s="319"/>
      <c r="J328" s="319"/>
      <c r="K328" s="105"/>
      <c r="L328" s="105"/>
      <c r="M328" s="105"/>
      <c r="N328" s="105"/>
      <c r="O328" s="105"/>
      <c r="P328" s="105"/>
      <c r="Q328" s="319"/>
      <c r="R328" s="106"/>
      <c r="S328" s="106"/>
      <c r="T328" s="106"/>
      <c r="U328" s="106"/>
      <c r="V328" s="106"/>
      <c r="W328" s="106"/>
      <c r="X328" s="106"/>
      <c r="Y328" s="106"/>
      <c r="Z328" s="106"/>
      <c r="AA328" s="106"/>
      <c r="AB328" s="106"/>
      <c r="AC328" s="106"/>
      <c r="AD328" s="106"/>
    </row>
    <row r="329" spans="1:30" ht="39.75" customHeight="1">
      <c r="A329" s="821" t="s">
        <v>242</v>
      </c>
      <c r="B329" s="1605" t="s">
        <v>109</v>
      </c>
      <c r="C329" s="1570"/>
      <c r="D329" s="1570"/>
      <c r="E329" s="1570"/>
      <c r="F329" s="1570"/>
      <c r="G329" s="1573"/>
      <c r="H329" s="816"/>
      <c r="I329" s="319">
        <f>SUM(D330:D339)</f>
        <v>20</v>
      </c>
      <c r="J329" s="319">
        <f>COUNT(D330:D339)*2</f>
        <v>20</v>
      </c>
      <c r="K329" s="105"/>
      <c r="L329" s="105"/>
      <c r="M329" s="105"/>
      <c r="N329" s="105"/>
      <c r="O329" s="105"/>
      <c r="P329" s="105"/>
      <c r="Q329" s="319"/>
      <c r="R329" s="106"/>
      <c r="S329" s="106"/>
      <c r="T329" s="106"/>
      <c r="U329" s="106"/>
      <c r="V329" s="106"/>
      <c r="W329" s="106"/>
      <c r="X329" s="106"/>
      <c r="Y329" s="106"/>
      <c r="Z329" s="106"/>
      <c r="AA329" s="106"/>
      <c r="AB329" s="106"/>
      <c r="AC329" s="106"/>
      <c r="AD329" s="106"/>
    </row>
    <row r="330" spans="1:30" ht="89.25" customHeight="1">
      <c r="A330" s="695" t="s">
        <v>2196</v>
      </c>
      <c r="B330" s="122" t="s">
        <v>1032</v>
      </c>
      <c r="C330" s="179" t="s">
        <v>4326</v>
      </c>
      <c r="D330" s="696">
        <v>2</v>
      </c>
      <c r="E330" s="737" t="s">
        <v>611</v>
      </c>
      <c r="F330" s="150" t="s">
        <v>4327</v>
      </c>
      <c r="G330" s="190"/>
      <c r="H330" s="318"/>
      <c r="I330" s="319"/>
      <c r="J330" s="319"/>
      <c r="K330" s="105"/>
      <c r="L330" s="105"/>
      <c r="M330" s="105"/>
      <c r="N330" s="105"/>
      <c r="O330" s="105"/>
      <c r="P330" s="105"/>
      <c r="Q330" s="319"/>
      <c r="R330" s="106"/>
      <c r="S330" s="106"/>
      <c r="T330" s="106"/>
      <c r="U330" s="106"/>
      <c r="V330" s="106"/>
      <c r="W330" s="106"/>
      <c r="X330" s="106"/>
      <c r="Y330" s="106"/>
      <c r="Z330" s="106"/>
      <c r="AA330" s="106"/>
      <c r="AB330" s="106"/>
      <c r="AC330" s="106"/>
      <c r="AD330" s="106"/>
    </row>
    <row r="331" spans="1:30" ht="80">
      <c r="A331" s="695"/>
      <c r="B331" s="122"/>
      <c r="C331" s="179" t="s">
        <v>4328</v>
      </c>
      <c r="D331" s="696">
        <v>2</v>
      </c>
      <c r="E331" s="696" t="s">
        <v>877</v>
      </c>
      <c r="F331" s="771" t="s">
        <v>4329</v>
      </c>
      <c r="G331" s="738"/>
      <c r="H331" s="817"/>
      <c r="I331" s="319"/>
      <c r="J331" s="319"/>
      <c r="K331" s="105"/>
      <c r="L331" s="105"/>
      <c r="M331" s="105"/>
      <c r="N331" s="105"/>
      <c r="O331" s="105"/>
      <c r="P331" s="105"/>
      <c r="Q331" s="319"/>
      <c r="R331" s="106"/>
      <c r="S331" s="106"/>
      <c r="T331" s="106"/>
      <c r="U331" s="106"/>
      <c r="V331" s="106"/>
      <c r="W331" s="106"/>
      <c r="X331" s="106"/>
      <c r="Y331" s="106"/>
      <c r="Z331" s="106"/>
      <c r="AA331" s="106"/>
      <c r="AB331" s="106"/>
      <c r="AC331" s="106"/>
      <c r="AD331" s="106"/>
    </row>
    <row r="332" spans="1:30" ht="45" customHeight="1">
      <c r="A332" s="695"/>
      <c r="B332" s="122"/>
      <c r="C332" s="179" t="s">
        <v>1035</v>
      </c>
      <c r="D332" s="696">
        <v>2</v>
      </c>
      <c r="E332" s="696" t="s">
        <v>611</v>
      </c>
      <c r="F332" s="123" t="s">
        <v>1036</v>
      </c>
      <c r="G332" s="127"/>
      <c r="H332" s="319"/>
      <c r="I332" s="319"/>
      <c r="J332" s="319"/>
      <c r="K332" s="105"/>
      <c r="L332" s="105"/>
      <c r="M332" s="105"/>
      <c r="N332" s="105"/>
      <c r="O332" s="105"/>
      <c r="P332" s="105"/>
      <c r="Q332" s="319"/>
      <c r="R332" s="106"/>
      <c r="S332" s="106"/>
      <c r="T332" s="106"/>
      <c r="U332" s="106"/>
      <c r="V332" s="106"/>
      <c r="W332" s="106"/>
      <c r="X332" s="106"/>
      <c r="Y332" s="106"/>
      <c r="Z332" s="106"/>
      <c r="AA332" s="106"/>
      <c r="AB332" s="106"/>
      <c r="AC332" s="106"/>
      <c r="AD332" s="106"/>
    </row>
    <row r="333" spans="1:30" ht="45" customHeight="1">
      <c r="A333" s="695" t="s">
        <v>2198</v>
      </c>
      <c r="B333" s="122" t="s">
        <v>1038</v>
      </c>
      <c r="C333" s="383" t="s">
        <v>4330</v>
      </c>
      <c r="D333" s="696">
        <v>2</v>
      </c>
      <c r="E333" s="736" t="s">
        <v>1099</v>
      </c>
      <c r="F333" s="492" t="s">
        <v>4331</v>
      </c>
      <c r="G333" s="127"/>
      <c r="H333" s="319"/>
      <c r="I333" s="319"/>
      <c r="J333" s="319"/>
      <c r="K333" s="105"/>
      <c r="L333" s="105"/>
      <c r="M333" s="105"/>
      <c r="N333" s="105"/>
      <c r="O333" s="105"/>
      <c r="P333" s="105"/>
      <c r="Q333" s="319"/>
      <c r="R333" s="106"/>
      <c r="S333" s="106"/>
      <c r="T333" s="106"/>
      <c r="U333" s="106"/>
      <c r="V333" s="106"/>
      <c r="W333" s="106"/>
      <c r="X333" s="106"/>
      <c r="Y333" s="106"/>
      <c r="Z333" s="106"/>
      <c r="AA333" s="106"/>
      <c r="AB333" s="106"/>
      <c r="AC333" s="106"/>
      <c r="AD333" s="106"/>
    </row>
    <row r="334" spans="1:30" ht="45" customHeight="1">
      <c r="A334" s="695"/>
      <c r="B334" s="700"/>
      <c r="C334" s="267" t="s">
        <v>1040</v>
      </c>
      <c r="D334" s="696">
        <v>2</v>
      </c>
      <c r="E334" s="846" t="s">
        <v>599</v>
      </c>
      <c r="F334" s="267" t="s">
        <v>1041</v>
      </c>
      <c r="G334" s="699"/>
      <c r="H334" s="319"/>
      <c r="I334" s="319"/>
      <c r="J334" s="319"/>
      <c r="K334" s="105"/>
      <c r="L334" s="105"/>
      <c r="M334" s="105"/>
      <c r="N334" s="105"/>
      <c r="O334" s="105"/>
      <c r="P334" s="105"/>
      <c r="Q334" s="319"/>
      <c r="R334" s="106"/>
      <c r="S334" s="106"/>
      <c r="T334" s="106"/>
      <c r="U334" s="106"/>
      <c r="V334" s="106"/>
      <c r="W334" s="106"/>
      <c r="X334" s="106"/>
      <c r="Y334" s="106"/>
      <c r="Z334" s="106"/>
      <c r="AA334" s="106"/>
      <c r="AB334" s="106"/>
      <c r="AC334" s="106"/>
      <c r="AD334" s="106"/>
    </row>
    <row r="335" spans="1:30" ht="45" customHeight="1">
      <c r="A335" s="695"/>
      <c r="B335" s="700"/>
      <c r="C335" s="475" t="s">
        <v>1042</v>
      </c>
      <c r="D335" s="696">
        <v>2</v>
      </c>
      <c r="E335" s="696" t="s">
        <v>599</v>
      </c>
      <c r="F335" s="475" t="s">
        <v>1043</v>
      </c>
      <c r="G335" s="699"/>
      <c r="H335" s="319"/>
      <c r="I335" s="319"/>
      <c r="J335" s="319"/>
      <c r="K335" s="105"/>
      <c r="L335" s="105"/>
      <c r="M335" s="105"/>
      <c r="N335" s="105"/>
      <c r="O335" s="105"/>
      <c r="P335" s="105"/>
      <c r="Q335" s="319"/>
      <c r="R335" s="106"/>
      <c r="S335" s="106"/>
      <c r="T335" s="106"/>
      <c r="U335" s="106"/>
      <c r="V335" s="106"/>
      <c r="W335" s="106"/>
      <c r="X335" s="106"/>
      <c r="Y335" s="106"/>
      <c r="Z335" s="106"/>
      <c r="AA335" s="106"/>
      <c r="AB335" s="106"/>
      <c r="AC335" s="106"/>
      <c r="AD335" s="106"/>
    </row>
    <row r="336" spans="1:30" ht="51">
      <c r="A336" s="1547" t="s">
        <v>1044</v>
      </c>
      <c r="B336" s="847" t="s">
        <v>1045</v>
      </c>
      <c r="C336" s="475" t="s">
        <v>4332</v>
      </c>
      <c r="D336" s="696">
        <v>2</v>
      </c>
      <c r="E336" s="696" t="s">
        <v>599</v>
      </c>
      <c r="F336" s="475" t="s">
        <v>1047</v>
      </c>
      <c r="G336" s="699"/>
      <c r="H336" s="319"/>
      <c r="I336" s="319"/>
      <c r="J336" s="319"/>
      <c r="K336" s="105"/>
      <c r="L336" s="105"/>
      <c r="M336" s="105"/>
      <c r="N336" s="105"/>
      <c r="O336" s="105"/>
      <c r="P336" s="105"/>
      <c r="Q336" s="319"/>
      <c r="R336" s="106"/>
      <c r="S336" s="106"/>
      <c r="T336" s="106"/>
      <c r="U336" s="106"/>
      <c r="V336" s="106"/>
      <c r="W336" s="106"/>
      <c r="X336" s="106"/>
      <c r="Y336" s="106"/>
      <c r="Z336" s="106"/>
      <c r="AA336" s="106"/>
      <c r="AB336" s="106"/>
      <c r="AC336" s="106"/>
      <c r="AD336" s="106"/>
    </row>
    <row r="337" spans="1:30" ht="65.25" customHeight="1">
      <c r="A337" s="734"/>
      <c r="B337" s="847"/>
      <c r="C337" s="340" t="s">
        <v>1048</v>
      </c>
      <c r="D337" s="696">
        <v>2</v>
      </c>
      <c r="E337" s="833" t="s">
        <v>877</v>
      </c>
      <c r="F337" s="123" t="s">
        <v>1049</v>
      </c>
      <c r="G337" s="699"/>
      <c r="H337" s="319"/>
      <c r="I337" s="319"/>
      <c r="J337" s="319"/>
      <c r="K337" s="105"/>
      <c r="L337" s="105"/>
      <c r="M337" s="105"/>
      <c r="N337" s="105"/>
      <c r="O337" s="105"/>
      <c r="P337" s="105"/>
      <c r="Q337" s="319"/>
      <c r="R337" s="106"/>
      <c r="S337" s="106"/>
      <c r="T337" s="106"/>
      <c r="U337" s="106"/>
      <c r="V337" s="106"/>
      <c r="W337" s="106"/>
      <c r="X337" s="106"/>
      <c r="Y337" s="106"/>
      <c r="Z337" s="106"/>
      <c r="AA337" s="106"/>
      <c r="AB337" s="106"/>
      <c r="AC337" s="106"/>
      <c r="AD337" s="106"/>
    </row>
    <row r="338" spans="1:30" ht="48">
      <c r="A338" s="734"/>
      <c r="B338" s="847"/>
      <c r="C338" s="475" t="s">
        <v>1050</v>
      </c>
      <c r="D338" s="696">
        <v>2</v>
      </c>
      <c r="E338" s="696" t="s">
        <v>877</v>
      </c>
      <c r="F338" s="475" t="s">
        <v>1051</v>
      </c>
      <c r="G338" s="699"/>
      <c r="H338" s="319"/>
      <c r="I338" s="319"/>
      <c r="J338" s="319"/>
      <c r="K338" s="105"/>
      <c r="L338" s="105"/>
      <c r="M338" s="105"/>
      <c r="N338" s="105"/>
      <c r="O338" s="105"/>
      <c r="P338" s="105"/>
      <c r="Q338" s="319"/>
      <c r="R338" s="106"/>
      <c r="S338" s="106"/>
      <c r="T338" s="106"/>
      <c r="U338" s="106"/>
      <c r="V338" s="106"/>
      <c r="W338" s="106"/>
      <c r="X338" s="106"/>
      <c r="Y338" s="106"/>
      <c r="Z338" s="106"/>
      <c r="AA338" s="106"/>
      <c r="AB338" s="106"/>
      <c r="AC338" s="106"/>
      <c r="AD338" s="106"/>
    </row>
    <row r="339" spans="1:30" ht="32">
      <c r="A339" s="734"/>
      <c r="B339" s="848"/>
      <c r="C339" s="267" t="s">
        <v>1052</v>
      </c>
      <c r="D339" s="696">
        <v>2</v>
      </c>
      <c r="E339" s="696" t="s">
        <v>599</v>
      </c>
      <c r="F339" s="475" t="s">
        <v>1053</v>
      </c>
      <c r="G339" s="699"/>
      <c r="H339" s="319"/>
      <c r="I339" s="319"/>
      <c r="J339" s="319"/>
      <c r="K339" s="105"/>
      <c r="L339" s="105"/>
      <c r="M339" s="105"/>
      <c r="N339" s="105"/>
      <c r="O339" s="105"/>
      <c r="P339" s="105"/>
      <c r="Q339" s="319"/>
      <c r="R339" s="106"/>
      <c r="S339" s="106"/>
      <c r="T339" s="106"/>
      <c r="U339" s="106"/>
      <c r="V339" s="106"/>
      <c r="W339" s="106"/>
      <c r="X339" s="106"/>
      <c r="Y339" s="106"/>
      <c r="Z339" s="106"/>
      <c r="AA339" s="106"/>
      <c r="AB339" s="106"/>
      <c r="AC339" s="106"/>
      <c r="AD339" s="106"/>
    </row>
    <row r="340" spans="1:30" ht="39.75" customHeight="1">
      <c r="A340" s="821" t="s">
        <v>244</v>
      </c>
      <c r="B340" s="1606" t="s">
        <v>245</v>
      </c>
      <c r="C340" s="1570"/>
      <c r="D340" s="1570"/>
      <c r="E340" s="1570"/>
      <c r="F340" s="1570"/>
      <c r="G340" s="1573"/>
      <c r="H340" s="816"/>
      <c r="I340" s="319">
        <f>SUM(D341:D349)</f>
        <v>16</v>
      </c>
      <c r="J340" s="319">
        <f>COUNT(D341:D349)*2</f>
        <v>16</v>
      </c>
      <c r="K340" s="105"/>
      <c r="L340" s="105"/>
      <c r="M340" s="105"/>
      <c r="N340" s="105"/>
      <c r="O340" s="105"/>
      <c r="P340" s="105"/>
      <c r="Q340" s="319"/>
      <c r="R340" s="106"/>
      <c r="S340" s="106"/>
      <c r="T340" s="106"/>
      <c r="U340" s="106"/>
      <c r="V340" s="106"/>
      <c r="W340" s="106"/>
      <c r="X340" s="106"/>
      <c r="Y340" s="106"/>
      <c r="Z340" s="106"/>
      <c r="AA340" s="106"/>
      <c r="AB340" s="106"/>
      <c r="AC340" s="106"/>
      <c r="AD340" s="106"/>
    </row>
    <row r="341" spans="1:30" ht="63" customHeight="1">
      <c r="A341" s="695" t="s">
        <v>2201</v>
      </c>
      <c r="B341" s="122" t="s">
        <v>2843</v>
      </c>
      <c r="C341" s="150" t="s">
        <v>2202</v>
      </c>
      <c r="D341" s="696">
        <v>2</v>
      </c>
      <c r="E341" s="180" t="s">
        <v>599</v>
      </c>
      <c r="F341" s="383" t="s">
        <v>4333</v>
      </c>
      <c r="G341" s="127"/>
      <c r="H341" s="319"/>
      <c r="I341" s="319"/>
      <c r="J341" s="319"/>
      <c r="K341" s="105"/>
      <c r="L341" s="105"/>
      <c r="M341" s="105"/>
      <c r="N341" s="105"/>
      <c r="O341" s="105"/>
      <c r="P341" s="105"/>
      <c r="Q341" s="319"/>
      <c r="R341" s="106"/>
      <c r="S341" s="106"/>
      <c r="T341" s="106"/>
      <c r="U341" s="106"/>
      <c r="V341" s="106"/>
      <c r="W341" s="106"/>
      <c r="X341" s="106"/>
      <c r="Y341" s="106"/>
      <c r="Z341" s="106"/>
      <c r="AA341" s="106"/>
      <c r="AB341" s="106"/>
      <c r="AC341" s="106"/>
      <c r="AD341" s="106"/>
    </row>
    <row r="342" spans="1:30" ht="63" customHeight="1">
      <c r="A342" s="695"/>
      <c r="B342" s="122"/>
      <c r="C342" s="150" t="s">
        <v>2846</v>
      </c>
      <c r="D342" s="696">
        <v>2</v>
      </c>
      <c r="E342" s="180" t="s">
        <v>611</v>
      </c>
      <c r="F342" s="492" t="s">
        <v>4334</v>
      </c>
      <c r="G342" s="127"/>
      <c r="H342" s="319"/>
      <c r="I342" s="319"/>
      <c r="J342" s="319"/>
      <c r="K342" s="105"/>
      <c r="L342" s="105"/>
      <c r="M342" s="105"/>
      <c r="N342" s="105"/>
      <c r="O342" s="105"/>
      <c r="P342" s="105"/>
      <c r="Q342" s="319"/>
      <c r="R342" s="106"/>
      <c r="S342" s="106"/>
      <c r="T342" s="106"/>
      <c r="U342" s="106"/>
      <c r="V342" s="106"/>
      <c r="W342" s="106"/>
      <c r="X342" s="106"/>
      <c r="Y342" s="106"/>
      <c r="Z342" s="106"/>
      <c r="AA342" s="106"/>
      <c r="AB342" s="106"/>
      <c r="AC342" s="106"/>
      <c r="AD342" s="106"/>
    </row>
    <row r="343" spans="1:30" ht="98.25" customHeight="1">
      <c r="A343" s="695"/>
      <c r="B343" s="122"/>
      <c r="C343" s="712" t="s">
        <v>4335</v>
      </c>
      <c r="D343" s="696">
        <v>2</v>
      </c>
      <c r="E343" s="696" t="s">
        <v>611</v>
      </c>
      <c r="F343" s="150" t="s">
        <v>4336</v>
      </c>
      <c r="G343" s="127"/>
      <c r="H343" s="319"/>
      <c r="I343" s="319"/>
      <c r="J343" s="319"/>
      <c r="K343" s="105"/>
      <c r="L343" s="105"/>
      <c r="M343" s="105"/>
      <c r="N343" s="105"/>
      <c r="O343" s="105"/>
      <c r="P343" s="105"/>
      <c r="Q343" s="319"/>
      <c r="R343" s="106"/>
      <c r="S343" s="106"/>
      <c r="T343" s="106"/>
      <c r="U343" s="106"/>
      <c r="V343" s="106"/>
      <c r="W343" s="106"/>
      <c r="X343" s="106"/>
      <c r="Y343" s="106"/>
      <c r="Z343" s="106"/>
      <c r="AA343" s="106"/>
      <c r="AB343" s="106"/>
      <c r="AC343" s="106"/>
      <c r="AD343" s="106"/>
    </row>
    <row r="344" spans="1:30" ht="48">
      <c r="A344" s="695" t="s">
        <v>2203</v>
      </c>
      <c r="B344" s="150" t="s">
        <v>2848</v>
      </c>
      <c r="C344" s="179" t="s">
        <v>1061</v>
      </c>
      <c r="D344" s="696">
        <v>2</v>
      </c>
      <c r="E344" s="180" t="s">
        <v>611</v>
      </c>
      <c r="F344" s="179" t="s">
        <v>4337</v>
      </c>
      <c r="G344" s="540"/>
      <c r="H344" s="698"/>
      <c r="I344" s="319"/>
      <c r="J344" s="319"/>
      <c r="K344" s="105"/>
      <c r="L344" s="105"/>
      <c r="M344" s="105"/>
      <c r="N344" s="105"/>
      <c r="O344" s="105"/>
      <c r="P344" s="105"/>
      <c r="Q344" s="319"/>
      <c r="R344" s="106"/>
      <c r="S344" s="106"/>
      <c r="T344" s="106"/>
      <c r="U344" s="106"/>
      <c r="V344" s="106"/>
      <c r="W344" s="106"/>
      <c r="X344" s="106"/>
      <c r="Y344" s="106"/>
      <c r="Z344" s="106"/>
      <c r="AA344" s="106"/>
      <c r="AB344" s="106"/>
      <c r="AC344" s="106"/>
      <c r="AD344" s="106"/>
    </row>
    <row r="345" spans="1:30" ht="45" customHeight="1">
      <c r="A345" s="849"/>
      <c r="B345" s="122"/>
      <c r="C345" s="179" t="s">
        <v>1064</v>
      </c>
      <c r="D345" s="696">
        <v>2</v>
      </c>
      <c r="E345" s="180" t="s">
        <v>611</v>
      </c>
      <c r="F345" s="492" t="s">
        <v>4338</v>
      </c>
      <c r="G345" s="127"/>
      <c r="H345" s="319"/>
      <c r="I345" s="319"/>
      <c r="J345" s="319"/>
      <c r="K345" s="105"/>
      <c r="L345" s="105"/>
      <c r="M345" s="105"/>
      <c r="N345" s="105"/>
      <c r="O345" s="105"/>
      <c r="P345" s="105"/>
      <c r="Q345" s="319"/>
      <c r="R345" s="106"/>
      <c r="S345" s="106"/>
      <c r="T345" s="106"/>
      <c r="U345" s="106"/>
      <c r="V345" s="106"/>
      <c r="W345" s="106"/>
      <c r="X345" s="106"/>
      <c r="Y345" s="106"/>
      <c r="Z345" s="106"/>
      <c r="AA345" s="106"/>
      <c r="AB345" s="106"/>
      <c r="AC345" s="106"/>
      <c r="AD345" s="106"/>
    </row>
    <row r="346" spans="1:30" ht="32">
      <c r="A346" s="849"/>
      <c r="B346" s="122"/>
      <c r="C346" s="471" t="s">
        <v>2207</v>
      </c>
      <c r="D346" s="696">
        <v>2</v>
      </c>
      <c r="E346" s="850" t="s">
        <v>599</v>
      </c>
      <c r="F346" s="492" t="s">
        <v>4339</v>
      </c>
      <c r="G346" s="127"/>
      <c r="H346" s="319"/>
      <c r="I346" s="319"/>
      <c r="J346" s="319"/>
      <c r="K346" s="105"/>
      <c r="L346" s="105"/>
      <c r="M346" s="105"/>
      <c r="N346" s="105"/>
      <c r="O346" s="105"/>
      <c r="P346" s="105"/>
      <c r="Q346" s="319"/>
      <c r="R346" s="106"/>
      <c r="S346" s="106"/>
      <c r="T346" s="106"/>
      <c r="U346" s="106"/>
      <c r="V346" s="106"/>
      <c r="W346" s="106"/>
      <c r="X346" s="106"/>
      <c r="Y346" s="106"/>
      <c r="Z346" s="106"/>
      <c r="AA346" s="106"/>
      <c r="AB346" s="106"/>
      <c r="AC346" s="106"/>
      <c r="AD346" s="106"/>
    </row>
    <row r="347" spans="1:30" ht="77.25" customHeight="1">
      <c r="A347" s="849"/>
      <c r="B347" s="122"/>
      <c r="C347" s="471" t="s">
        <v>4340</v>
      </c>
      <c r="D347" s="696">
        <v>2</v>
      </c>
      <c r="E347" s="180" t="s">
        <v>877</v>
      </c>
      <c r="F347" s="150" t="s">
        <v>4341</v>
      </c>
      <c r="G347" s="127"/>
      <c r="H347" s="319"/>
      <c r="I347" s="319"/>
      <c r="J347" s="319"/>
      <c r="K347" s="105"/>
      <c r="L347" s="105"/>
      <c r="M347" s="105"/>
      <c r="N347" s="105"/>
      <c r="O347" s="105"/>
      <c r="P347" s="105"/>
      <c r="Q347" s="319"/>
      <c r="R347" s="106"/>
      <c r="S347" s="106"/>
      <c r="T347" s="106"/>
      <c r="U347" s="106"/>
      <c r="V347" s="106"/>
      <c r="W347" s="106"/>
      <c r="X347" s="106"/>
      <c r="Y347" s="106"/>
      <c r="Z347" s="106"/>
      <c r="AA347" s="106"/>
      <c r="AB347" s="106"/>
      <c r="AC347" s="106"/>
      <c r="AD347" s="106"/>
    </row>
    <row r="348" spans="1:30" ht="31.5" customHeight="1">
      <c r="A348" s="695" t="s">
        <v>2209</v>
      </c>
      <c r="B348" s="122" t="s">
        <v>1071</v>
      </c>
      <c r="C348" s="179" t="s">
        <v>3386</v>
      </c>
      <c r="D348" s="696">
        <v>2</v>
      </c>
      <c r="E348" s="696" t="s">
        <v>611</v>
      </c>
      <c r="F348" s="141"/>
      <c r="G348" s="127"/>
      <c r="H348" s="319"/>
      <c r="I348" s="319"/>
      <c r="J348" s="319"/>
      <c r="K348" s="105"/>
      <c r="L348" s="105"/>
      <c r="M348" s="105"/>
      <c r="N348" s="105"/>
      <c r="O348" s="105"/>
      <c r="P348" s="105"/>
      <c r="Q348" s="319"/>
      <c r="R348" s="106"/>
      <c r="S348" s="106"/>
      <c r="T348" s="106"/>
      <c r="U348" s="106"/>
      <c r="V348" s="106"/>
      <c r="W348" s="106"/>
      <c r="X348" s="106"/>
      <c r="Y348" s="106"/>
      <c r="Z348" s="106"/>
      <c r="AA348" s="106"/>
      <c r="AB348" s="106"/>
      <c r="AC348" s="106"/>
      <c r="AD348" s="106"/>
    </row>
    <row r="349" spans="1:30" ht="47.25" hidden="1" customHeight="1">
      <c r="A349" s="310" t="s">
        <v>1073</v>
      </c>
      <c r="B349" s="122" t="s">
        <v>2864</v>
      </c>
      <c r="C349" s="851"/>
      <c r="D349" s="155"/>
      <c r="E349" s="155"/>
      <c r="F349" s="738"/>
      <c r="G349" s="127"/>
      <c r="H349" s="105"/>
      <c r="I349" s="105"/>
      <c r="J349" s="105"/>
      <c r="K349" s="105"/>
      <c r="L349" s="105"/>
      <c r="M349" s="105"/>
      <c r="N349" s="105"/>
      <c r="O349" s="105"/>
      <c r="P349" s="105"/>
      <c r="Q349" s="106"/>
      <c r="R349" s="106"/>
      <c r="S349" s="106"/>
      <c r="T349" s="106"/>
      <c r="U349" s="106"/>
      <c r="V349" s="106"/>
      <c r="W349" s="106"/>
      <c r="X349" s="106"/>
      <c r="Y349" s="106"/>
      <c r="Z349" s="106"/>
      <c r="AA349" s="106"/>
      <c r="AB349" s="106"/>
      <c r="AC349" s="106"/>
      <c r="AD349" s="106"/>
    </row>
    <row r="350" spans="1:30" ht="39.75" customHeight="1">
      <c r="A350" s="821" t="s">
        <v>246</v>
      </c>
      <c r="B350" s="1606" t="s">
        <v>113</v>
      </c>
      <c r="C350" s="1570"/>
      <c r="D350" s="1570"/>
      <c r="E350" s="1570"/>
      <c r="F350" s="1570"/>
      <c r="G350" s="1573"/>
      <c r="H350" s="816"/>
      <c r="I350" s="319">
        <f>SUM(D351:D357)</f>
        <v>14</v>
      </c>
      <c r="J350" s="319">
        <f>COUNT(D351:D357)*2</f>
        <v>14</v>
      </c>
      <c r="K350" s="105"/>
      <c r="L350" s="105"/>
      <c r="M350" s="105"/>
      <c r="N350" s="105"/>
      <c r="O350" s="105"/>
      <c r="P350" s="105"/>
      <c r="Q350" s="319"/>
      <c r="R350" s="106"/>
      <c r="S350" s="106"/>
      <c r="T350" s="106"/>
      <c r="U350" s="106"/>
      <c r="V350" s="106"/>
      <c r="W350" s="106"/>
      <c r="X350" s="106"/>
      <c r="Y350" s="106"/>
      <c r="Z350" s="106"/>
      <c r="AA350" s="106"/>
      <c r="AB350" s="106"/>
      <c r="AC350" s="106"/>
      <c r="AD350" s="106"/>
    </row>
    <row r="351" spans="1:30" ht="45" customHeight="1">
      <c r="A351" s="695" t="s">
        <v>2213</v>
      </c>
      <c r="B351" s="122" t="s">
        <v>1076</v>
      </c>
      <c r="C351" s="150" t="s">
        <v>1077</v>
      </c>
      <c r="D351" s="696">
        <v>2</v>
      </c>
      <c r="E351" s="696" t="s">
        <v>506</v>
      </c>
      <c r="F351" s="179" t="s">
        <v>4342</v>
      </c>
      <c r="G351" s="127"/>
      <c r="H351" s="319"/>
      <c r="I351" s="319"/>
      <c r="J351" s="319"/>
      <c r="K351" s="105"/>
      <c r="L351" s="105"/>
      <c r="M351" s="105"/>
      <c r="N351" s="105"/>
      <c r="O351" s="105"/>
      <c r="P351" s="105"/>
      <c r="Q351" s="319"/>
      <c r="R351" s="106"/>
      <c r="S351" s="106"/>
      <c r="T351" s="106"/>
      <c r="U351" s="106"/>
      <c r="V351" s="106"/>
      <c r="W351" s="106"/>
      <c r="X351" s="106"/>
      <c r="Y351" s="106"/>
      <c r="Z351" s="106"/>
      <c r="AA351" s="106"/>
      <c r="AB351" s="106"/>
      <c r="AC351" s="106"/>
      <c r="AD351" s="106"/>
    </row>
    <row r="352" spans="1:30" ht="45" customHeight="1">
      <c r="A352" s="695" t="s">
        <v>2214</v>
      </c>
      <c r="B352" s="150" t="s">
        <v>1080</v>
      </c>
      <c r="C352" s="122" t="s">
        <v>1081</v>
      </c>
      <c r="D352" s="696">
        <v>2</v>
      </c>
      <c r="E352" s="696" t="s">
        <v>877</v>
      </c>
      <c r="F352" s="150" t="s">
        <v>4343</v>
      </c>
      <c r="G352" s="127"/>
      <c r="H352" s="319"/>
      <c r="I352" s="319"/>
      <c r="J352" s="319"/>
      <c r="K352" s="105"/>
      <c r="L352" s="105"/>
      <c r="M352" s="105"/>
      <c r="N352" s="105"/>
      <c r="O352" s="105"/>
      <c r="P352" s="105"/>
      <c r="Q352" s="319"/>
      <c r="R352" s="106"/>
      <c r="S352" s="106"/>
      <c r="T352" s="106"/>
      <c r="U352" s="106"/>
      <c r="V352" s="106"/>
      <c r="W352" s="106"/>
      <c r="X352" s="106"/>
      <c r="Y352" s="106"/>
      <c r="Z352" s="106"/>
      <c r="AA352" s="106"/>
      <c r="AB352" s="106"/>
      <c r="AC352" s="106"/>
      <c r="AD352" s="106"/>
    </row>
    <row r="353" spans="1:30" ht="47.25" customHeight="1">
      <c r="A353" s="695"/>
      <c r="B353" s="150"/>
      <c r="C353" s="122" t="s">
        <v>1083</v>
      </c>
      <c r="D353" s="696">
        <v>2</v>
      </c>
      <c r="E353" s="696" t="s">
        <v>599</v>
      </c>
      <c r="F353" s="207" t="s">
        <v>1084</v>
      </c>
      <c r="G353" s="127"/>
      <c r="H353" s="319"/>
      <c r="I353" s="319"/>
      <c r="J353" s="319"/>
      <c r="K353" s="105"/>
      <c r="L353" s="105"/>
      <c r="M353" s="105"/>
      <c r="N353" s="105"/>
      <c r="O353" s="105"/>
      <c r="P353" s="105"/>
      <c r="Q353" s="319"/>
      <c r="R353" s="106"/>
      <c r="S353" s="106"/>
      <c r="T353" s="106"/>
      <c r="U353" s="106"/>
      <c r="V353" s="106"/>
      <c r="W353" s="106"/>
      <c r="X353" s="106"/>
      <c r="Y353" s="106"/>
      <c r="Z353" s="106"/>
      <c r="AA353" s="106"/>
      <c r="AB353" s="106"/>
      <c r="AC353" s="106"/>
      <c r="AD353" s="106"/>
    </row>
    <row r="354" spans="1:30" ht="47.25" customHeight="1">
      <c r="A354" s="695" t="s">
        <v>2215</v>
      </c>
      <c r="B354" s="122" t="s">
        <v>1086</v>
      </c>
      <c r="C354" s="150" t="s">
        <v>1087</v>
      </c>
      <c r="D354" s="696">
        <v>2</v>
      </c>
      <c r="E354" s="180" t="s">
        <v>599</v>
      </c>
      <c r="F354" s="150" t="s">
        <v>1088</v>
      </c>
      <c r="G354" s="127"/>
      <c r="H354" s="319"/>
      <c r="I354" s="319"/>
      <c r="J354" s="319"/>
      <c r="K354" s="105"/>
      <c r="L354" s="105"/>
      <c r="M354" s="105"/>
      <c r="N354" s="105"/>
      <c r="O354" s="105"/>
      <c r="P354" s="105"/>
      <c r="Q354" s="319"/>
      <c r="R354" s="106"/>
      <c r="S354" s="106"/>
      <c r="T354" s="106"/>
      <c r="U354" s="106"/>
      <c r="V354" s="106"/>
      <c r="W354" s="106"/>
      <c r="X354" s="106"/>
      <c r="Y354" s="106"/>
      <c r="Z354" s="106"/>
      <c r="AA354" s="106"/>
      <c r="AB354" s="106"/>
      <c r="AC354" s="106"/>
      <c r="AD354" s="106"/>
    </row>
    <row r="355" spans="1:30" ht="51" customHeight="1">
      <c r="A355" s="695"/>
      <c r="B355" s="122"/>
      <c r="C355" s="150" t="s">
        <v>1089</v>
      </c>
      <c r="D355" s="696">
        <v>2</v>
      </c>
      <c r="E355" s="180" t="s">
        <v>599</v>
      </c>
      <c r="F355" s="492" t="s">
        <v>4344</v>
      </c>
      <c r="G355" s="127"/>
      <c r="H355" s="319"/>
      <c r="I355" s="319"/>
      <c r="J355" s="319"/>
      <c r="K355" s="105"/>
      <c r="L355" s="105"/>
      <c r="M355" s="105"/>
      <c r="N355" s="105"/>
      <c r="O355" s="105"/>
      <c r="P355" s="105"/>
      <c r="Q355" s="319"/>
      <c r="R355" s="106"/>
      <c r="S355" s="106"/>
      <c r="T355" s="106"/>
      <c r="U355" s="106"/>
      <c r="V355" s="106"/>
      <c r="W355" s="106"/>
      <c r="X355" s="106"/>
      <c r="Y355" s="106"/>
      <c r="Z355" s="106"/>
      <c r="AA355" s="106"/>
      <c r="AB355" s="106"/>
      <c r="AC355" s="106"/>
      <c r="AD355" s="106"/>
    </row>
    <row r="356" spans="1:30" ht="30" customHeight="1">
      <c r="A356" s="695" t="s">
        <v>2216</v>
      </c>
      <c r="B356" s="122" t="s">
        <v>1091</v>
      </c>
      <c r="C356" s="150" t="s">
        <v>1092</v>
      </c>
      <c r="D356" s="696">
        <v>2</v>
      </c>
      <c r="E356" s="696" t="s">
        <v>611</v>
      </c>
      <c r="F356" s="150" t="s">
        <v>1093</v>
      </c>
      <c r="G356" s="127"/>
      <c r="H356" s="319"/>
      <c r="I356" s="319"/>
      <c r="J356" s="319"/>
      <c r="K356" s="105"/>
      <c r="L356" s="105"/>
      <c r="M356" s="105"/>
      <c r="N356" s="105"/>
      <c r="O356" s="105"/>
      <c r="P356" s="105"/>
      <c r="Q356" s="319"/>
      <c r="R356" s="106"/>
      <c r="S356" s="106"/>
      <c r="T356" s="106"/>
      <c r="U356" s="106"/>
      <c r="V356" s="106"/>
      <c r="W356" s="106"/>
      <c r="X356" s="106"/>
      <c r="Y356" s="106"/>
      <c r="Z356" s="106"/>
      <c r="AA356" s="106"/>
      <c r="AB356" s="106"/>
      <c r="AC356" s="106"/>
      <c r="AD356" s="106"/>
    </row>
    <row r="357" spans="1:30" ht="64">
      <c r="A357" s="695" t="s">
        <v>2217</v>
      </c>
      <c r="B357" s="129" t="s">
        <v>1095</v>
      </c>
      <c r="C357" s="151" t="s">
        <v>4345</v>
      </c>
      <c r="D357" s="696">
        <v>2</v>
      </c>
      <c r="E357" s="833" t="s">
        <v>611</v>
      </c>
      <c r="F357" s="153" t="s">
        <v>4346</v>
      </c>
      <c r="G357" s="852"/>
      <c r="H357" s="698"/>
      <c r="I357" s="319"/>
      <c r="J357" s="319"/>
      <c r="K357" s="105"/>
      <c r="L357" s="105"/>
      <c r="M357" s="105"/>
      <c r="N357" s="105"/>
      <c r="O357" s="105"/>
      <c r="P357" s="105"/>
      <c r="Q357" s="319"/>
      <c r="R357" s="106"/>
      <c r="S357" s="106"/>
      <c r="T357" s="106"/>
      <c r="U357" s="106"/>
      <c r="V357" s="106"/>
      <c r="W357" s="106"/>
      <c r="X357" s="106"/>
      <c r="Y357" s="106"/>
      <c r="Z357" s="106"/>
      <c r="AA357" s="106"/>
      <c r="AB357" s="106"/>
      <c r="AC357" s="106"/>
      <c r="AD357" s="106"/>
    </row>
    <row r="358" spans="1:30" ht="39.75" customHeight="1">
      <c r="A358" s="815" t="s">
        <v>247</v>
      </c>
      <c r="B358" s="1606" t="s">
        <v>248</v>
      </c>
      <c r="C358" s="1570"/>
      <c r="D358" s="1570"/>
      <c r="E358" s="1570"/>
      <c r="F358" s="1570"/>
      <c r="G358" s="1573"/>
      <c r="H358" s="816"/>
      <c r="I358" s="319">
        <f>SUM(D359:D360)</f>
        <v>4</v>
      </c>
      <c r="J358" s="319">
        <f>COUNT(D359:D360)*2</f>
        <v>4</v>
      </c>
      <c r="K358" s="105"/>
      <c r="L358" s="105"/>
      <c r="M358" s="105"/>
      <c r="N358" s="105"/>
      <c r="O358" s="105"/>
      <c r="P358" s="105"/>
      <c r="Q358" s="319"/>
      <c r="R358" s="106"/>
      <c r="S358" s="106"/>
      <c r="T358" s="106"/>
      <c r="U358" s="106"/>
      <c r="V358" s="106"/>
      <c r="W358" s="106"/>
      <c r="X358" s="106"/>
      <c r="Y358" s="106"/>
      <c r="Z358" s="106"/>
      <c r="AA358" s="106"/>
      <c r="AB358" s="106"/>
      <c r="AC358" s="106"/>
      <c r="AD358" s="106"/>
    </row>
    <row r="359" spans="1:30" ht="48">
      <c r="A359" s="695" t="s">
        <v>2218</v>
      </c>
      <c r="B359" s="150" t="s">
        <v>1102</v>
      </c>
      <c r="C359" s="150" t="s">
        <v>1103</v>
      </c>
      <c r="D359" s="696">
        <v>2</v>
      </c>
      <c r="E359" s="696" t="s">
        <v>4347</v>
      </c>
      <c r="F359" s="150" t="s">
        <v>4348</v>
      </c>
      <c r="G359" s="738"/>
      <c r="H359" s="817"/>
      <c r="I359" s="319"/>
      <c r="J359" s="319"/>
      <c r="K359" s="105"/>
      <c r="L359" s="105"/>
      <c r="M359" s="105"/>
      <c r="N359" s="105"/>
      <c r="O359" s="105"/>
      <c r="P359" s="105"/>
      <c r="Q359" s="319"/>
      <c r="R359" s="106"/>
      <c r="S359" s="106"/>
      <c r="T359" s="106"/>
      <c r="U359" s="106"/>
      <c r="V359" s="106"/>
      <c r="W359" s="106"/>
      <c r="X359" s="106"/>
      <c r="Y359" s="106"/>
      <c r="Z359" s="106"/>
      <c r="AA359" s="106"/>
      <c r="AB359" s="106"/>
      <c r="AC359" s="106"/>
      <c r="AD359" s="106"/>
    </row>
    <row r="360" spans="1:30" ht="64">
      <c r="A360" s="695" t="s">
        <v>2219</v>
      </c>
      <c r="B360" s="150" t="s">
        <v>1106</v>
      </c>
      <c r="C360" s="150" t="s">
        <v>4349</v>
      </c>
      <c r="D360" s="696">
        <v>2</v>
      </c>
      <c r="E360" s="696" t="s">
        <v>506</v>
      </c>
      <c r="F360" s="150" t="s">
        <v>4350</v>
      </c>
      <c r="G360" s="190"/>
      <c r="H360" s="318"/>
      <c r="I360" s="319"/>
      <c r="J360" s="319"/>
      <c r="K360" s="105"/>
      <c r="L360" s="105"/>
      <c r="M360" s="105"/>
      <c r="N360" s="105"/>
      <c r="O360" s="105"/>
      <c r="P360" s="105"/>
      <c r="Q360" s="319"/>
      <c r="R360" s="106"/>
      <c r="S360" s="106"/>
      <c r="T360" s="106"/>
      <c r="U360" s="106"/>
      <c r="V360" s="106"/>
      <c r="W360" s="106"/>
      <c r="X360" s="106"/>
      <c r="Y360" s="106"/>
      <c r="Z360" s="106"/>
      <c r="AA360" s="106"/>
      <c r="AB360" s="106"/>
      <c r="AC360" s="106"/>
      <c r="AD360" s="106"/>
    </row>
    <row r="361" spans="1:30" ht="39.75" customHeight="1">
      <c r="A361" s="821" t="s">
        <v>249</v>
      </c>
      <c r="B361" s="1606" t="s">
        <v>117</v>
      </c>
      <c r="C361" s="1570"/>
      <c r="D361" s="1570"/>
      <c r="E361" s="1570"/>
      <c r="F361" s="1570"/>
      <c r="G361" s="1573"/>
      <c r="H361" s="816"/>
      <c r="I361" s="319">
        <f>SUM(D362:D370)</f>
        <v>18</v>
      </c>
      <c r="J361" s="319">
        <f>COUNT(D362:D370)*2</f>
        <v>18</v>
      </c>
      <c r="K361" s="105"/>
      <c r="L361" s="105"/>
      <c r="M361" s="105"/>
      <c r="N361" s="105"/>
      <c r="O361" s="105"/>
      <c r="P361" s="105"/>
      <c r="Q361" s="319"/>
      <c r="R361" s="319"/>
      <c r="S361" s="319"/>
      <c r="T361" s="319"/>
      <c r="U361" s="319"/>
      <c r="V361" s="319"/>
      <c r="W361" s="319"/>
      <c r="X361" s="319"/>
      <c r="Y361" s="319"/>
      <c r="Z361" s="319"/>
      <c r="AA361" s="319"/>
      <c r="AB361" s="319"/>
      <c r="AC361" s="319"/>
      <c r="AD361" s="319"/>
    </row>
    <row r="362" spans="1:30" ht="32">
      <c r="A362" s="695" t="s">
        <v>2221</v>
      </c>
      <c r="B362" s="150" t="s">
        <v>2872</v>
      </c>
      <c r="C362" s="179" t="s">
        <v>3390</v>
      </c>
      <c r="D362" s="696">
        <v>2</v>
      </c>
      <c r="E362" s="696" t="s">
        <v>877</v>
      </c>
      <c r="F362" s="150" t="s">
        <v>2874</v>
      </c>
      <c r="G362" s="127"/>
      <c r="H362" s="319"/>
      <c r="I362" s="319"/>
      <c r="J362" s="319"/>
      <c r="K362" s="105"/>
      <c r="L362" s="105"/>
      <c r="M362" s="105"/>
      <c r="N362" s="105"/>
      <c r="O362" s="105"/>
      <c r="P362" s="105"/>
      <c r="Q362" s="319"/>
      <c r="R362" s="319"/>
      <c r="S362" s="319"/>
      <c r="T362" s="319"/>
      <c r="U362" s="319"/>
      <c r="V362" s="319"/>
      <c r="W362" s="319"/>
      <c r="X362" s="319"/>
      <c r="Y362" s="319"/>
      <c r="Z362" s="319"/>
      <c r="AA362" s="319"/>
      <c r="AB362" s="319"/>
      <c r="AC362" s="319"/>
      <c r="AD362" s="319"/>
    </row>
    <row r="363" spans="1:30" ht="45" customHeight="1">
      <c r="A363" s="695" t="s">
        <v>2226</v>
      </c>
      <c r="B363" s="150" t="s">
        <v>1113</v>
      </c>
      <c r="C363" s="150" t="s">
        <v>1114</v>
      </c>
      <c r="D363" s="696">
        <v>2</v>
      </c>
      <c r="E363" s="696" t="s">
        <v>877</v>
      </c>
      <c r="F363" s="383" t="s">
        <v>4351</v>
      </c>
      <c r="G363" s="127"/>
      <c r="H363" s="319"/>
      <c r="I363" s="319"/>
      <c r="J363" s="319"/>
      <c r="K363" s="105"/>
      <c r="L363" s="105"/>
      <c r="M363" s="105"/>
      <c r="N363" s="105"/>
      <c r="O363" s="105"/>
      <c r="P363" s="105"/>
      <c r="Q363" s="319"/>
      <c r="R363" s="319"/>
      <c r="S363" s="319"/>
      <c r="T363" s="319"/>
      <c r="U363" s="319"/>
      <c r="V363" s="319"/>
      <c r="W363" s="319"/>
      <c r="X363" s="319"/>
      <c r="Y363" s="319"/>
      <c r="Z363" s="319"/>
      <c r="AA363" s="319"/>
      <c r="AB363" s="319"/>
      <c r="AC363" s="319"/>
      <c r="AD363" s="319"/>
    </row>
    <row r="364" spans="1:30" ht="48">
      <c r="A364" s="695"/>
      <c r="B364" s="150"/>
      <c r="C364" s="150" t="s">
        <v>4352</v>
      </c>
      <c r="D364" s="696">
        <v>2</v>
      </c>
      <c r="E364" s="696" t="s">
        <v>599</v>
      </c>
      <c r="F364" s="150" t="s">
        <v>4353</v>
      </c>
      <c r="G364" s="738"/>
      <c r="H364" s="817"/>
      <c r="I364" s="319"/>
      <c r="J364" s="319"/>
      <c r="K364" s="105"/>
      <c r="L364" s="105"/>
      <c r="M364" s="105"/>
      <c r="N364" s="105"/>
      <c r="O364" s="105"/>
      <c r="P364" s="105"/>
      <c r="Q364" s="319"/>
      <c r="R364" s="319"/>
      <c r="S364" s="319"/>
      <c r="T364" s="319"/>
      <c r="U364" s="319"/>
      <c r="V364" s="319"/>
      <c r="W364" s="319"/>
      <c r="X364" s="319"/>
      <c r="Y364" s="319"/>
      <c r="Z364" s="319"/>
      <c r="AA364" s="319"/>
      <c r="AB364" s="319"/>
      <c r="AC364" s="319"/>
      <c r="AD364" s="319"/>
    </row>
    <row r="365" spans="1:30" ht="16">
      <c r="A365" s="695"/>
      <c r="B365" s="162"/>
      <c r="C365" s="150" t="s">
        <v>3391</v>
      </c>
      <c r="D365" s="696">
        <v>2</v>
      </c>
      <c r="E365" s="696" t="s">
        <v>387</v>
      </c>
      <c r="F365" s="150" t="s">
        <v>4354</v>
      </c>
      <c r="G365" s="820"/>
      <c r="H365" s="817"/>
      <c r="I365" s="319"/>
      <c r="J365" s="319"/>
      <c r="K365" s="105"/>
      <c r="L365" s="105"/>
      <c r="M365" s="105"/>
      <c r="N365" s="105"/>
      <c r="O365" s="105"/>
      <c r="P365" s="105"/>
      <c r="Q365" s="319"/>
      <c r="R365" s="319"/>
      <c r="S365" s="319"/>
      <c r="T365" s="319"/>
      <c r="U365" s="319"/>
      <c r="V365" s="319"/>
      <c r="W365" s="319"/>
      <c r="X365" s="319"/>
      <c r="Y365" s="319"/>
      <c r="Z365" s="319"/>
      <c r="AA365" s="319"/>
      <c r="AB365" s="319"/>
      <c r="AC365" s="319"/>
      <c r="AD365" s="319"/>
    </row>
    <row r="366" spans="1:30" ht="34">
      <c r="A366" s="695" t="s">
        <v>1118</v>
      </c>
      <c r="B366" s="161" t="s">
        <v>1119</v>
      </c>
      <c r="C366" s="150" t="s">
        <v>1120</v>
      </c>
      <c r="D366" s="594">
        <v>2</v>
      </c>
      <c r="E366" s="594" t="s">
        <v>1099</v>
      </c>
      <c r="F366" s="150" t="s">
        <v>1121</v>
      </c>
      <c r="G366" s="820"/>
      <c r="H366" s="817"/>
      <c r="I366" s="319"/>
      <c r="J366" s="319"/>
      <c r="K366" s="105"/>
      <c r="L366" s="105"/>
      <c r="M366" s="105"/>
      <c r="N366" s="105"/>
      <c r="O366" s="105"/>
      <c r="P366" s="105"/>
      <c r="Q366" s="319"/>
      <c r="R366" s="319"/>
      <c r="S366" s="319"/>
      <c r="T366" s="319"/>
      <c r="U366" s="319"/>
      <c r="V366" s="319"/>
      <c r="W366" s="319"/>
      <c r="X366" s="319"/>
      <c r="Y366" s="319"/>
      <c r="Z366" s="319"/>
      <c r="AA366" s="319"/>
      <c r="AB366" s="319"/>
      <c r="AC366" s="319"/>
      <c r="AD366" s="319"/>
    </row>
    <row r="367" spans="1:30" ht="96">
      <c r="A367" s="695"/>
      <c r="B367" s="161"/>
      <c r="C367" s="150" t="s">
        <v>2231</v>
      </c>
      <c r="D367" s="594">
        <v>2</v>
      </c>
      <c r="E367" s="594" t="s">
        <v>599</v>
      </c>
      <c r="F367" s="150" t="s">
        <v>2232</v>
      </c>
      <c r="G367" s="820"/>
      <c r="H367" s="817"/>
      <c r="I367" s="319"/>
      <c r="J367" s="319"/>
      <c r="K367" s="105"/>
      <c r="L367" s="105"/>
      <c r="M367" s="105"/>
      <c r="N367" s="105"/>
      <c r="O367" s="105"/>
      <c r="P367" s="105"/>
      <c r="Q367" s="319"/>
      <c r="R367" s="319"/>
      <c r="S367" s="319"/>
      <c r="T367" s="319"/>
      <c r="U367" s="319"/>
      <c r="V367" s="319"/>
      <c r="W367" s="319"/>
      <c r="X367" s="319"/>
      <c r="Y367" s="319"/>
      <c r="Z367" s="319"/>
      <c r="AA367" s="319"/>
      <c r="AB367" s="319"/>
      <c r="AC367" s="319"/>
      <c r="AD367" s="319"/>
    </row>
    <row r="368" spans="1:30" ht="32">
      <c r="A368" s="695"/>
      <c r="B368" s="161"/>
      <c r="C368" s="150" t="s">
        <v>2233</v>
      </c>
      <c r="D368" s="594">
        <v>2</v>
      </c>
      <c r="E368" s="594" t="s">
        <v>599</v>
      </c>
      <c r="F368" s="150" t="s">
        <v>3392</v>
      </c>
      <c r="G368" s="820"/>
      <c r="H368" s="817"/>
      <c r="I368" s="319"/>
      <c r="J368" s="319"/>
      <c r="K368" s="105"/>
      <c r="L368" s="105"/>
      <c r="M368" s="105"/>
      <c r="N368" s="105"/>
      <c r="O368" s="105"/>
      <c r="P368" s="105"/>
      <c r="Q368" s="319"/>
      <c r="R368" s="319"/>
      <c r="S368" s="319"/>
      <c r="T368" s="319"/>
      <c r="U368" s="319"/>
      <c r="V368" s="319"/>
      <c r="W368" s="319"/>
      <c r="X368" s="319"/>
      <c r="Y368" s="319"/>
      <c r="Z368" s="319"/>
      <c r="AA368" s="319"/>
      <c r="AB368" s="319"/>
      <c r="AC368" s="319"/>
      <c r="AD368" s="319"/>
    </row>
    <row r="369" spans="1:30" ht="96">
      <c r="A369" s="695"/>
      <c r="B369" s="161"/>
      <c r="C369" s="150" t="s">
        <v>3393</v>
      </c>
      <c r="D369" s="594">
        <v>2</v>
      </c>
      <c r="E369" s="150" t="s">
        <v>599</v>
      </c>
      <c r="F369" s="150" t="s">
        <v>3394</v>
      </c>
      <c r="G369" s="820"/>
      <c r="H369" s="817"/>
      <c r="I369" s="319"/>
      <c r="J369" s="319"/>
      <c r="K369" s="105"/>
      <c r="L369" s="105"/>
      <c r="M369" s="105"/>
      <c r="N369" s="105"/>
      <c r="O369" s="105"/>
      <c r="P369" s="105"/>
      <c r="Q369" s="319"/>
      <c r="R369" s="319"/>
      <c r="S369" s="319"/>
      <c r="T369" s="319"/>
      <c r="U369" s="319"/>
      <c r="V369" s="319"/>
      <c r="W369" s="319"/>
      <c r="X369" s="319"/>
      <c r="Y369" s="319"/>
      <c r="Z369" s="319"/>
      <c r="AA369" s="319"/>
      <c r="AB369" s="319"/>
      <c r="AC369" s="319"/>
      <c r="AD369" s="319"/>
    </row>
    <row r="370" spans="1:30" ht="80">
      <c r="A370" s="695"/>
      <c r="B370" s="161"/>
      <c r="C370" s="150" t="s">
        <v>2235</v>
      </c>
      <c r="D370" s="594">
        <v>2</v>
      </c>
      <c r="E370" s="594" t="s">
        <v>561</v>
      </c>
      <c r="F370" s="150" t="s">
        <v>3395</v>
      </c>
      <c r="G370" s="820"/>
      <c r="H370" s="817"/>
      <c r="I370" s="319"/>
      <c r="J370" s="319"/>
      <c r="K370" s="105"/>
      <c r="L370" s="105"/>
      <c r="M370" s="105"/>
      <c r="N370" s="105"/>
      <c r="O370" s="105"/>
      <c r="P370" s="105"/>
      <c r="Q370" s="319"/>
      <c r="R370" s="319"/>
      <c r="S370" s="319"/>
      <c r="T370" s="319"/>
      <c r="U370" s="319"/>
      <c r="V370" s="319"/>
      <c r="W370" s="319"/>
      <c r="X370" s="319"/>
      <c r="Y370" s="319"/>
      <c r="Z370" s="319"/>
      <c r="AA370" s="319"/>
      <c r="AB370" s="319"/>
      <c r="AC370" s="319"/>
      <c r="AD370" s="319"/>
    </row>
    <row r="371" spans="1:30" ht="39.75" customHeight="1">
      <c r="A371" s="821" t="s">
        <v>250</v>
      </c>
      <c r="B371" s="1606" t="s">
        <v>251</v>
      </c>
      <c r="C371" s="1570"/>
      <c r="D371" s="1570"/>
      <c r="E371" s="1570"/>
      <c r="F371" s="1570"/>
      <c r="G371" s="1573"/>
      <c r="H371" s="816"/>
      <c r="I371" s="319">
        <f>SUM(D372:D382)</f>
        <v>22</v>
      </c>
      <c r="J371" s="319">
        <f>COUNT(D372:D382)*2</f>
        <v>22</v>
      </c>
      <c r="K371" s="105"/>
      <c r="L371" s="105"/>
      <c r="M371" s="105"/>
      <c r="N371" s="105"/>
      <c r="O371" s="105"/>
      <c r="P371" s="105"/>
      <c r="Q371" s="319"/>
      <c r="R371" s="319"/>
      <c r="S371" s="319"/>
      <c r="T371" s="319"/>
      <c r="U371" s="319"/>
      <c r="V371" s="319"/>
      <c r="W371" s="319"/>
      <c r="X371" s="319"/>
      <c r="Y371" s="319"/>
      <c r="Z371" s="319"/>
      <c r="AA371" s="319"/>
      <c r="AB371" s="319"/>
      <c r="AC371" s="319"/>
      <c r="AD371" s="319"/>
    </row>
    <row r="372" spans="1:30" ht="75" customHeight="1">
      <c r="A372" s="695" t="s">
        <v>2238</v>
      </c>
      <c r="B372" s="491" t="s">
        <v>2879</v>
      </c>
      <c r="C372" s="150" t="s">
        <v>1124</v>
      </c>
      <c r="D372" s="696">
        <v>2</v>
      </c>
      <c r="E372" s="696" t="s">
        <v>387</v>
      </c>
      <c r="F372" s="150" t="s">
        <v>4355</v>
      </c>
      <c r="G372" s="738"/>
      <c r="H372" s="817"/>
      <c r="I372" s="319"/>
      <c r="J372" s="319"/>
      <c r="K372" s="105"/>
      <c r="L372" s="105"/>
      <c r="M372" s="105"/>
      <c r="N372" s="105"/>
      <c r="O372" s="105"/>
      <c r="P372" s="105"/>
      <c r="Q372" s="319"/>
      <c r="R372" s="319"/>
      <c r="S372" s="319"/>
      <c r="T372" s="319"/>
      <c r="U372" s="319"/>
      <c r="V372" s="319"/>
      <c r="W372" s="319"/>
      <c r="X372" s="319"/>
      <c r="Y372" s="319"/>
      <c r="Z372" s="319"/>
      <c r="AA372" s="319"/>
      <c r="AB372" s="319"/>
      <c r="AC372" s="319"/>
      <c r="AD372" s="319"/>
    </row>
    <row r="373" spans="1:30" ht="32">
      <c r="A373" s="695"/>
      <c r="B373" s="491"/>
      <c r="C373" s="150" t="s">
        <v>4356</v>
      </c>
      <c r="D373" s="696">
        <v>2</v>
      </c>
      <c r="E373" s="845" t="s">
        <v>599</v>
      </c>
      <c r="F373" s="150" t="s">
        <v>4357</v>
      </c>
      <c r="G373" s="127"/>
      <c r="H373" s="319"/>
      <c r="I373" s="319"/>
      <c r="J373" s="319"/>
      <c r="K373" s="105"/>
      <c r="L373" s="105"/>
      <c r="M373" s="105"/>
      <c r="N373" s="105"/>
      <c r="O373" s="105"/>
      <c r="P373" s="105"/>
      <c r="Q373" s="319"/>
      <c r="R373" s="319"/>
      <c r="S373" s="319"/>
      <c r="T373" s="319"/>
      <c r="U373" s="319"/>
      <c r="V373" s="319"/>
      <c r="W373" s="319"/>
      <c r="X373" s="319"/>
      <c r="Y373" s="319"/>
      <c r="Z373" s="319"/>
      <c r="AA373" s="319"/>
      <c r="AB373" s="319"/>
      <c r="AC373" s="319"/>
      <c r="AD373" s="319"/>
    </row>
    <row r="374" spans="1:30" ht="47.25" customHeight="1">
      <c r="A374" s="695" t="s">
        <v>2240</v>
      </c>
      <c r="B374" s="122" t="s">
        <v>1131</v>
      </c>
      <c r="C374" s="150" t="s">
        <v>4358</v>
      </c>
      <c r="D374" s="696">
        <v>2</v>
      </c>
      <c r="E374" s="845" t="s">
        <v>599</v>
      </c>
      <c r="F374" s="150" t="s">
        <v>1129</v>
      </c>
      <c r="G374" s="127"/>
      <c r="H374" s="319"/>
      <c r="I374" s="319"/>
      <c r="J374" s="319"/>
      <c r="K374" s="105"/>
      <c r="L374" s="105"/>
      <c r="M374" s="105"/>
      <c r="N374" s="105"/>
      <c r="O374" s="105"/>
      <c r="P374" s="105"/>
      <c r="Q374" s="319"/>
      <c r="R374" s="319"/>
      <c r="S374" s="319"/>
      <c r="T374" s="319"/>
      <c r="U374" s="319"/>
      <c r="V374" s="319"/>
      <c r="W374" s="319"/>
      <c r="X374" s="319"/>
      <c r="Y374" s="319"/>
      <c r="Z374" s="319"/>
      <c r="AA374" s="319"/>
      <c r="AB374" s="319"/>
      <c r="AC374" s="319"/>
      <c r="AD374" s="319"/>
    </row>
    <row r="375" spans="1:30" ht="47.25" customHeight="1">
      <c r="A375" s="695"/>
      <c r="B375" s="122"/>
      <c r="C375" s="122" t="s">
        <v>1132</v>
      </c>
      <c r="D375" s="696">
        <v>2</v>
      </c>
      <c r="E375" s="696" t="s">
        <v>877</v>
      </c>
      <c r="F375" s="150" t="s">
        <v>2883</v>
      </c>
      <c r="G375" s="127"/>
      <c r="H375" s="319"/>
      <c r="I375" s="319"/>
      <c r="J375" s="319"/>
      <c r="K375" s="105"/>
      <c r="L375" s="105"/>
      <c r="M375" s="105"/>
      <c r="N375" s="105"/>
      <c r="O375" s="105"/>
      <c r="P375" s="105"/>
      <c r="Q375" s="319"/>
      <c r="R375" s="319"/>
      <c r="S375" s="319"/>
      <c r="T375" s="319"/>
      <c r="U375" s="319"/>
      <c r="V375" s="319"/>
      <c r="W375" s="319"/>
      <c r="X375" s="319"/>
      <c r="Y375" s="319"/>
      <c r="Z375" s="319"/>
      <c r="AA375" s="319"/>
      <c r="AB375" s="319"/>
      <c r="AC375" s="319"/>
      <c r="AD375" s="319"/>
    </row>
    <row r="376" spans="1:30" ht="45" customHeight="1">
      <c r="A376" s="695"/>
      <c r="B376" s="122"/>
      <c r="C376" s="150" t="s">
        <v>4359</v>
      </c>
      <c r="D376" s="696">
        <v>2</v>
      </c>
      <c r="E376" s="696" t="s">
        <v>611</v>
      </c>
      <c r="F376" s="150" t="s">
        <v>2883</v>
      </c>
      <c r="G376" s="127"/>
      <c r="H376" s="319"/>
      <c r="I376" s="319"/>
      <c r="J376" s="319"/>
      <c r="K376" s="105"/>
      <c r="L376" s="105"/>
      <c r="M376" s="105"/>
      <c r="N376" s="105"/>
      <c r="O376" s="105"/>
      <c r="P376" s="105"/>
      <c r="Q376" s="319"/>
      <c r="R376" s="319"/>
      <c r="S376" s="319"/>
      <c r="T376" s="319"/>
      <c r="U376" s="319"/>
      <c r="V376" s="319"/>
      <c r="W376" s="319"/>
      <c r="X376" s="319"/>
      <c r="Y376" s="319"/>
      <c r="Z376" s="319"/>
      <c r="AA376" s="319"/>
      <c r="AB376" s="319"/>
      <c r="AC376" s="319"/>
      <c r="AD376" s="319"/>
    </row>
    <row r="377" spans="1:30" ht="60" customHeight="1">
      <c r="A377" s="695" t="s">
        <v>2241</v>
      </c>
      <c r="B377" s="122" t="s">
        <v>1135</v>
      </c>
      <c r="C377" s="373" t="s">
        <v>1136</v>
      </c>
      <c r="D377" s="696">
        <v>2</v>
      </c>
      <c r="E377" s="696" t="s">
        <v>506</v>
      </c>
      <c r="F377" s="150" t="s">
        <v>2884</v>
      </c>
      <c r="G377" s="127"/>
      <c r="H377" s="319"/>
      <c r="I377" s="319"/>
      <c r="J377" s="319"/>
      <c r="K377" s="105"/>
      <c r="L377" s="105"/>
      <c r="M377" s="105"/>
      <c r="N377" s="105"/>
      <c r="O377" s="105"/>
      <c r="P377" s="105"/>
      <c r="Q377" s="319"/>
      <c r="R377" s="319"/>
      <c r="S377" s="319"/>
      <c r="T377" s="319"/>
      <c r="U377" s="319"/>
      <c r="V377" s="319"/>
      <c r="W377" s="319"/>
      <c r="X377" s="319"/>
      <c r="Y377" s="319"/>
      <c r="Z377" s="319"/>
      <c r="AA377" s="319"/>
      <c r="AB377" s="319"/>
      <c r="AC377" s="319"/>
      <c r="AD377" s="319"/>
    </row>
    <row r="378" spans="1:30" ht="64">
      <c r="A378" s="695"/>
      <c r="B378" s="122"/>
      <c r="C378" s="150" t="s">
        <v>1141</v>
      </c>
      <c r="D378" s="696">
        <v>2</v>
      </c>
      <c r="E378" s="180" t="s">
        <v>611</v>
      </c>
      <c r="F378" s="492" t="s">
        <v>4360</v>
      </c>
      <c r="G378" s="127"/>
      <c r="H378" s="319"/>
      <c r="I378" s="319"/>
      <c r="J378" s="319"/>
      <c r="K378" s="105"/>
      <c r="L378" s="105"/>
      <c r="M378" s="105"/>
      <c r="N378" s="105"/>
      <c r="O378" s="105"/>
      <c r="P378" s="105"/>
      <c r="Q378" s="319"/>
      <c r="R378" s="319"/>
      <c r="S378" s="319"/>
      <c r="T378" s="319"/>
      <c r="U378" s="319"/>
      <c r="V378" s="319"/>
      <c r="W378" s="319"/>
      <c r="X378" s="319"/>
      <c r="Y378" s="319"/>
      <c r="Z378" s="319"/>
      <c r="AA378" s="319"/>
      <c r="AB378" s="319"/>
      <c r="AC378" s="319"/>
      <c r="AD378" s="319"/>
    </row>
    <row r="379" spans="1:30" ht="45" customHeight="1">
      <c r="A379" s="695" t="s">
        <v>2247</v>
      </c>
      <c r="B379" s="122" t="s">
        <v>1144</v>
      </c>
      <c r="C379" s="150" t="s">
        <v>4361</v>
      </c>
      <c r="D379" s="696">
        <v>2</v>
      </c>
      <c r="E379" s="696" t="s">
        <v>599</v>
      </c>
      <c r="F379" s="150" t="s">
        <v>4362</v>
      </c>
      <c r="G379" s="127"/>
      <c r="H379" s="319"/>
      <c r="I379" s="319"/>
      <c r="J379" s="319"/>
      <c r="K379" s="105"/>
      <c r="L379" s="105"/>
      <c r="M379" s="105"/>
      <c r="N379" s="105"/>
      <c r="O379" s="105"/>
      <c r="P379" s="105"/>
      <c r="Q379" s="319"/>
      <c r="R379" s="319"/>
      <c r="S379" s="319"/>
      <c r="T379" s="319"/>
      <c r="U379" s="319"/>
      <c r="V379" s="319"/>
      <c r="W379" s="319"/>
      <c r="X379" s="319"/>
      <c r="Y379" s="319"/>
      <c r="Z379" s="319"/>
      <c r="AA379" s="319"/>
      <c r="AB379" s="319"/>
      <c r="AC379" s="319"/>
      <c r="AD379" s="319"/>
    </row>
    <row r="380" spans="1:30" ht="30" customHeight="1">
      <c r="A380" s="695"/>
      <c r="B380" s="106"/>
      <c r="C380" s="150" t="s">
        <v>4363</v>
      </c>
      <c r="D380" s="696">
        <v>2</v>
      </c>
      <c r="E380" s="696" t="s">
        <v>599</v>
      </c>
      <c r="F380" s="150" t="s">
        <v>4364</v>
      </c>
      <c r="G380" s="127"/>
      <c r="H380" s="319"/>
      <c r="I380" s="319"/>
      <c r="J380" s="319"/>
      <c r="K380" s="105"/>
      <c r="L380" s="105"/>
      <c r="M380" s="105"/>
      <c r="N380" s="105"/>
      <c r="O380" s="105"/>
      <c r="P380" s="105"/>
      <c r="Q380" s="319"/>
      <c r="R380" s="319"/>
      <c r="S380" s="319"/>
      <c r="T380" s="319"/>
      <c r="U380" s="319"/>
      <c r="V380" s="319"/>
      <c r="W380" s="319"/>
      <c r="X380" s="319"/>
      <c r="Y380" s="319"/>
      <c r="Z380" s="319"/>
      <c r="AA380" s="319"/>
      <c r="AB380" s="319"/>
      <c r="AC380" s="319"/>
      <c r="AD380" s="319"/>
    </row>
    <row r="381" spans="1:30" ht="73.5" customHeight="1">
      <c r="A381" s="695"/>
      <c r="B381" s="141"/>
      <c r="C381" s="179" t="s">
        <v>4365</v>
      </c>
      <c r="D381" s="696">
        <v>2</v>
      </c>
      <c r="E381" s="780" t="s">
        <v>387</v>
      </c>
      <c r="F381" s="492" t="s">
        <v>4366</v>
      </c>
      <c r="G381" s="127"/>
      <c r="H381" s="319"/>
      <c r="I381" s="319"/>
      <c r="J381" s="319"/>
      <c r="K381" s="105"/>
      <c r="L381" s="105"/>
      <c r="M381" s="105"/>
      <c r="N381" s="105"/>
      <c r="O381" s="105"/>
      <c r="P381" s="105"/>
      <c r="Q381" s="319"/>
      <c r="R381" s="319"/>
      <c r="S381" s="319"/>
      <c r="T381" s="319"/>
      <c r="U381" s="319"/>
      <c r="V381" s="319"/>
      <c r="W381" s="319"/>
      <c r="X381" s="319"/>
      <c r="Y381" s="319"/>
      <c r="Z381" s="319"/>
      <c r="AA381" s="319"/>
      <c r="AB381" s="319"/>
      <c r="AC381" s="319"/>
      <c r="AD381" s="319"/>
    </row>
    <row r="382" spans="1:30" ht="45" customHeight="1">
      <c r="A382" s="695" t="s">
        <v>2248</v>
      </c>
      <c r="B382" s="122" t="s">
        <v>1147</v>
      </c>
      <c r="C382" s="150" t="s">
        <v>4367</v>
      </c>
      <c r="D382" s="696">
        <v>2</v>
      </c>
      <c r="E382" s="696" t="s">
        <v>561</v>
      </c>
      <c r="F382" s="150" t="s">
        <v>4368</v>
      </c>
      <c r="G382" s="127"/>
      <c r="H382" s="319"/>
      <c r="I382" s="319"/>
      <c r="J382" s="319"/>
      <c r="K382" s="105"/>
      <c r="L382" s="105"/>
      <c r="M382" s="105"/>
      <c r="N382" s="105"/>
      <c r="O382" s="105"/>
      <c r="P382" s="105"/>
      <c r="Q382" s="319"/>
      <c r="R382" s="319"/>
      <c r="S382" s="319"/>
      <c r="T382" s="319"/>
      <c r="U382" s="319"/>
      <c r="V382" s="319"/>
      <c r="W382" s="319"/>
      <c r="X382" s="319"/>
      <c r="Y382" s="319"/>
      <c r="Z382" s="319"/>
      <c r="AA382" s="319"/>
      <c r="AB382" s="319"/>
      <c r="AC382" s="319"/>
      <c r="AD382" s="319"/>
    </row>
    <row r="383" spans="1:30" ht="39.75" customHeight="1">
      <c r="A383" s="821" t="s">
        <v>252</v>
      </c>
      <c r="B383" s="1606" t="s">
        <v>253</v>
      </c>
      <c r="C383" s="1570"/>
      <c r="D383" s="1570"/>
      <c r="E383" s="1570"/>
      <c r="F383" s="1570"/>
      <c r="G383" s="1573"/>
      <c r="H383" s="816"/>
      <c r="I383" s="319">
        <f>SUM(D384:D391)</f>
        <v>16</v>
      </c>
      <c r="J383" s="319">
        <f>COUNT(D384:D391)*2</f>
        <v>16</v>
      </c>
      <c r="K383" s="105"/>
      <c r="L383" s="105"/>
      <c r="M383" s="105"/>
      <c r="N383" s="105"/>
      <c r="O383" s="105"/>
      <c r="P383" s="105"/>
      <c r="Q383" s="319"/>
      <c r="R383" s="319"/>
      <c r="S383" s="319"/>
      <c r="T383" s="319"/>
      <c r="U383" s="319"/>
      <c r="V383" s="319"/>
      <c r="W383" s="319"/>
      <c r="X383" s="319"/>
      <c r="Y383" s="319"/>
      <c r="Z383" s="319"/>
      <c r="AA383" s="319"/>
      <c r="AB383" s="319"/>
      <c r="AC383" s="319"/>
      <c r="AD383" s="319"/>
    </row>
    <row r="384" spans="1:30" ht="34">
      <c r="A384" s="695" t="s">
        <v>2250</v>
      </c>
      <c r="B384" s="122" t="s">
        <v>1151</v>
      </c>
      <c r="C384" s="179" t="s">
        <v>3398</v>
      </c>
      <c r="D384" s="696">
        <v>2</v>
      </c>
      <c r="E384" s="696" t="s">
        <v>877</v>
      </c>
      <c r="F384" s="492" t="s">
        <v>4369</v>
      </c>
      <c r="G384" s="127"/>
      <c r="H384" s="319"/>
      <c r="I384" s="319"/>
      <c r="J384" s="319"/>
      <c r="K384" s="105"/>
      <c r="L384" s="105"/>
      <c r="M384" s="105"/>
      <c r="N384" s="105"/>
      <c r="O384" s="105"/>
      <c r="P384" s="105"/>
      <c r="Q384" s="319"/>
      <c r="R384" s="319"/>
      <c r="S384" s="319"/>
      <c r="T384" s="319"/>
      <c r="U384" s="319"/>
      <c r="V384" s="319"/>
      <c r="W384" s="319"/>
      <c r="X384" s="319"/>
      <c r="Y384" s="319"/>
      <c r="Z384" s="319"/>
      <c r="AA384" s="319"/>
      <c r="AB384" s="319"/>
      <c r="AC384" s="319"/>
      <c r="AD384" s="319"/>
    </row>
    <row r="385" spans="1:30" ht="57" customHeight="1">
      <c r="A385" s="695" t="s">
        <v>2253</v>
      </c>
      <c r="B385" s="122" t="s">
        <v>1155</v>
      </c>
      <c r="C385" s="150" t="s">
        <v>1156</v>
      </c>
      <c r="D385" s="696">
        <v>2</v>
      </c>
      <c r="E385" s="696" t="s">
        <v>877</v>
      </c>
      <c r="F385" s="748" t="s">
        <v>4370</v>
      </c>
      <c r="G385" s="127"/>
      <c r="H385" s="319"/>
      <c r="I385" s="319"/>
      <c r="J385" s="319"/>
      <c r="K385" s="105"/>
      <c r="L385" s="105"/>
      <c r="M385" s="105"/>
      <c r="N385" s="105"/>
      <c r="O385" s="105"/>
      <c r="P385" s="105"/>
      <c r="Q385" s="319"/>
      <c r="R385" s="319"/>
      <c r="S385" s="319"/>
      <c r="T385" s="319"/>
      <c r="U385" s="319"/>
      <c r="V385" s="319"/>
      <c r="W385" s="319"/>
      <c r="X385" s="319"/>
      <c r="Y385" s="319"/>
      <c r="Z385" s="319"/>
      <c r="AA385" s="319"/>
      <c r="AB385" s="319"/>
      <c r="AC385" s="319"/>
      <c r="AD385" s="319"/>
    </row>
    <row r="386" spans="1:30" ht="34">
      <c r="A386" s="695" t="s">
        <v>2255</v>
      </c>
      <c r="B386" s="122" t="s">
        <v>1159</v>
      </c>
      <c r="C386" s="150" t="s">
        <v>1160</v>
      </c>
      <c r="D386" s="696">
        <v>2</v>
      </c>
      <c r="E386" s="696" t="s">
        <v>877</v>
      </c>
      <c r="F386" s="150" t="s">
        <v>4371</v>
      </c>
      <c r="G386" s="738"/>
      <c r="H386" s="817"/>
      <c r="I386" s="319"/>
      <c r="J386" s="319"/>
      <c r="K386" s="105"/>
      <c r="L386" s="105"/>
      <c r="M386" s="105"/>
      <c r="N386" s="105"/>
      <c r="O386" s="105"/>
      <c r="P386" s="105"/>
      <c r="Q386" s="319"/>
      <c r="R386" s="319"/>
      <c r="S386" s="319"/>
      <c r="T386" s="319"/>
      <c r="U386" s="319"/>
      <c r="V386" s="319"/>
      <c r="W386" s="319"/>
      <c r="X386" s="319"/>
      <c r="Y386" s="319"/>
      <c r="Z386" s="319"/>
      <c r="AA386" s="319"/>
      <c r="AB386" s="319"/>
      <c r="AC386" s="319"/>
      <c r="AD386" s="319"/>
    </row>
    <row r="387" spans="1:30" ht="80">
      <c r="A387" s="695" t="s">
        <v>2256</v>
      </c>
      <c r="B387" s="491" t="s">
        <v>1163</v>
      </c>
      <c r="C387" s="718" t="s">
        <v>1163</v>
      </c>
      <c r="D387" s="696">
        <v>2</v>
      </c>
      <c r="E387" s="696" t="s">
        <v>877</v>
      </c>
      <c r="F387" s="492" t="s">
        <v>4372</v>
      </c>
      <c r="G387" s="738"/>
      <c r="H387" s="817"/>
      <c r="I387" s="319"/>
      <c r="J387" s="319"/>
      <c r="K387" s="105"/>
      <c r="L387" s="105"/>
      <c r="M387" s="105"/>
      <c r="N387" s="105"/>
      <c r="O387" s="105"/>
      <c r="P387" s="105"/>
      <c r="Q387" s="319"/>
      <c r="R387" s="319"/>
      <c r="S387" s="319"/>
      <c r="T387" s="319"/>
      <c r="U387" s="319"/>
      <c r="V387" s="319"/>
      <c r="W387" s="319"/>
      <c r="X387" s="319"/>
      <c r="Y387" s="319"/>
      <c r="Z387" s="319"/>
      <c r="AA387" s="319"/>
      <c r="AB387" s="319"/>
      <c r="AC387" s="319"/>
      <c r="AD387" s="319"/>
    </row>
    <row r="388" spans="1:30" ht="64">
      <c r="A388" s="695" t="s">
        <v>2258</v>
      </c>
      <c r="B388" s="122" t="s">
        <v>1167</v>
      </c>
      <c r="C388" s="123" t="s">
        <v>3402</v>
      </c>
      <c r="D388" s="696">
        <v>2</v>
      </c>
      <c r="E388" s="696" t="s">
        <v>496</v>
      </c>
      <c r="F388" s="492" t="s">
        <v>4373</v>
      </c>
      <c r="G388" s="127"/>
      <c r="H388" s="319"/>
      <c r="I388" s="319"/>
      <c r="J388" s="319"/>
      <c r="K388" s="105"/>
      <c r="L388" s="105"/>
      <c r="M388" s="105"/>
      <c r="N388" s="105"/>
      <c r="O388" s="105"/>
      <c r="P388" s="105"/>
      <c r="Q388" s="319"/>
      <c r="R388" s="319"/>
      <c r="S388" s="319"/>
      <c r="T388" s="319"/>
      <c r="U388" s="319"/>
      <c r="V388" s="319"/>
      <c r="W388" s="319"/>
      <c r="X388" s="319"/>
      <c r="Y388" s="319"/>
      <c r="Z388" s="319"/>
      <c r="AA388" s="319"/>
      <c r="AB388" s="319"/>
      <c r="AC388" s="319"/>
      <c r="AD388" s="319"/>
    </row>
    <row r="389" spans="1:30" ht="80">
      <c r="A389" s="695" t="s">
        <v>2260</v>
      </c>
      <c r="B389" s="122" t="s">
        <v>1171</v>
      </c>
      <c r="C389" s="179" t="s">
        <v>2897</v>
      </c>
      <c r="D389" s="696">
        <v>2</v>
      </c>
      <c r="E389" s="696" t="s">
        <v>877</v>
      </c>
      <c r="F389" s="383" t="s">
        <v>4374</v>
      </c>
      <c r="G389" s="127"/>
      <c r="H389" s="319"/>
      <c r="I389" s="319"/>
      <c r="J389" s="319"/>
      <c r="K389" s="105"/>
      <c r="L389" s="105"/>
      <c r="M389" s="105"/>
      <c r="N389" s="105"/>
      <c r="O389" s="105"/>
      <c r="P389" s="105"/>
      <c r="Q389" s="319"/>
      <c r="R389" s="319"/>
      <c r="S389" s="319"/>
      <c r="T389" s="319"/>
      <c r="U389" s="319"/>
      <c r="V389" s="319"/>
      <c r="W389" s="319"/>
      <c r="X389" s="319"/>
      <c r="Y389" s="319"/>
      <c r="Z389" s="319"/>
      <c r="AA389" s="319"/>
      <c r="AB389" s="319"/>
      <c r="AC389" s="319"/>
      <c r="AD389" s="319"/>
    </row>
    <row r="390" spans="1:30" ht="32">
      <c r="A390" s="695"/>
      <c r="B390" s="106"/>
      <c r="C390" s="150" t="s">
        <v>1174</v>
      </c>
      <c r="D390" s="696">
        <v>2</v>
      </c>
      <c r="E390" s="696" t="s">
        <v>877</v>
      </c>
      <c r="F390" s="150" t="s">
        <v>4375</v>
      </c>
      <c r="G390" s="127"/>
      <c r="H390" s="319"/>
      <c r="I390" s="319"/>
      <c r="J390" s="319"/>
      <c r="K390" s="105"/>
      <c r="L390" s="105"/>
      <c r="M390" s="105"/>
      <c r="N390" s="105"/>
      <c r="O390" s="105"/>
      <c r="P390" s="105"/>
      <c r="Q390" s="319"/>
      <c r="R390" s="319"/>
      <c r="S390" s="319"/>
      <c r="T390" s="319"/>
      <c r="U390" s="319"/>
      <c r="V390" s="319"/>
      <c r="W390" s="319"/>
      <c r="X390" s="319"/>
      <c r="Y390" s="319"/>
      <c r="Z390" s="319"/>
      <c r="AA390" s="319"/>
      <c r="AB390" s="319"/>
      <c r="AC390" s="319"/>
      <c r="AD390" s="319"/>
    </row>
    <row r="391" spans="1:30" ht="80">
      <c r="A391" s="695" t="s">
        <v>2263</v>
      </c>
      <c r="B391" s="122" t="s">
        <v>1177</v>
      </c>
      <c r="C391" s="153" t="s">
        <v>3405</v>
      </c>
      <c r="D391" s="696">
        <v>2</v>
      </c>
      <c r="E391" s="696" t="s">
        <v>469</v>
      </c>
      <c r="F391" s="150" t="s">
        <v>4376</v>
      </c>
      <c r="G391" s="127"/>
      <c r="H391" s="319"/>
      <c r="I391" s="319"/>
      <c r="J391" s="319"/>
      <c r="K391" s="105"/>
      <c r="L391" s="105"/>
      <c r="M391" s="105"/>
      <c r="N391" s="105"/>
      <c r="O391" s="105"/>
      <c r="P391" s="105"/>
      <c r="Q391" s="319"/>
      <c r="R391" s="319"/>
      <c r="S391" s="319"/>
      <c r="T391" s="319"/>
      <c r="U391" s="319"/>
      <c r="V391" s="319"/>
      <c r="W391" s="319"/>
      <c r="X391" s="319"/>
      <c r="Y391" s="319"/>
      <c r="Z391" s="319"/>
      <c r="AA391" s="319"/>
      <c r="AB391" s="319"/>
      <c r="AC391" s="319"/>
      <c r="AD391" s="319"/>
    </row>
    <row r="392" spans="1:30" ht="39.75" customHeight="1">
      <c r="A392" s="821" t="s">
        <v>2265</v>
      </c>
      <c r="B392" s="1606" t="s">
        <v>123</v>
      </c>
      <c r="C392" s="1570"/>
      <c r="D392" s="1570"/>
      <c r="E392" s="1570"/>
      <c r="F392" s="1570"/>
      <c r="G392" s="1573"/>
      <c r="H392" s="816"/>
      <c r="I392" s="319">
        <f>SUM(D393:D400)</f>
        <v>16</v>
      </c>
      <c r="J392" s="319">
        <f>COUNT(D393:D400)*2</f>
        <v>16</v>
      </c>
      <c r="K392" s="105"/>
      <c r="L392" s="105"/>
      <c r="M392" s="105"/>
      <c r="N392" s="105"/>
      <c r="O392" s="105"/>
      <c r="P392" s="105"/>
      <c r="Q392" s="319"/>
      <c r="R392" s="319"/>
      <c r="S392" s="319"/>
      <c r="T392" s="319"/>
      <c r="U392" s="319"/>
      <c r="V392" s="319"/>
      <c r="W392" s="319"/>
      <c r="X392" s="319"/>
      <c r="Y392" s="319"/>
      <c r="Z392" s="319"/>
      <c r="AA392" s="319"/>
      <c r="AB392" s="319"/>
      <c r="AC392" s="319"/>
      <c r="AD392" s="319"/>
    </row>
    <row r="393" spans="1:30" ht="48">
      <c r="A393" s="695" t="s">
        <v>2266</v>
      </c>
      <c r="B393" s="122" t="s">
        <v>1180</v>
      </c>
      <c r="C393" s="822" t="s">
        <v>4377</v>
      </c>
      <c r="D393" s="696">
        <v>2</v>
      </c>
      <c r="E393" s="696" t="s">
        <v>599</v>
      </c>
      <c r="F393" s="822" t="s">
        <v>4378</v>
      </c>
      <c r="G393" s="738"/>
      <c r="H393" s="817"/>
      <c r="I393" s="319"/>
      <c r="J393" s="319"/>
      <c r="K393" s="105"/>
      <c r="L393" s="105"/>
      <c r="M393" s="105"/>
      <c r="N393" s="105"/>
      <c r="O393" s="105"/>
      <c r="P393" s="105"/>
      <c r="Q393" s="319"/>
      <c r="R393" s="319"/>
      <c r="S393" s="319"/>
      <c r="T393" s="319"/>
      <c r="U393" s="319"/>
      <c r="V393" s="319"/>
      <c r="W393" s="319"/>
      <c r="X393" s="319"/>
      <c r="Y393" s="319"/>
      <c r="Z393" s="319"/>
      <c r="AA393" s="319"/>
      <c r="AB393" s="319"/>
      <c r="AC393" s="319"/>
      <c r="AD393" s="319"/>
    </row>
    <row r="394" spans="1:30" ht="64">
      <c r="A394" s="695"/>
      <c r="B394" s="122"/>
      <c r="C394" s="712" t="s">
        <v>4379</v>
      </c>
      <c r="D394" s="696">
        <v>2</v>
      </c>
      <c r="E394" s="696" t="s">
        <v>599</v>
      </c>
      <c r="F394" s="712" t="s">
        <v>4380</v>
      </c>
      <c r="G394" s="738"/>
      <c r="H394" s="817"/>
      <c r="I394" s="319"/>
      <c r="J394" s="319"/>
      <c r="K394" s="105"/>
      <c r="L394" s="105"/>
      <c r="M394" s="105"/>
      <c r="N394" s="105"/>
      <c r="O394" s="105"/>
      <c r="P394" s="105"/>
      <c r="Q394" s="319"/>
      <c r="R394" s="319"/>
      <c r="S394" s="319"/>
      <c r="T394" s="319"/>
      <c r="U394" s="319"/>
      <c r="V394" s="319"/>
      <c r="W394" s="319"/>
      <c r="X394" s="319"/>
      <c r="Y394" s="319"/>
      <c r="Z394" s="319"/>
      <c r="AA394" s="319"/>
      <c r="AB394" s="319"/>
      <c r="AC394" s="319"/>
      <c r="AD394" s="319"/>
    </row>
    <row r="395" spans="1:30" ht="48">
      <c r="A395" s="695"/>
      <c r="B395" s="122"/>
      <c r="C395" s="822" t="s">
        <v>3409</v>
      </c>
      <c r="D395" s="696">
        <v>2</v>
      </c>
      <c r="E395" s="180" t="s">
        <v>599</v>
      </c>
      <c r="F395" s="150" t="s">
        <v>3410</v>
      </c>
      <c r="G395" s="738"/>
      <c r="H395" s="817"/>
      <c r="I395" s="319"/>
      <c r="J395" s="319"/>
      <c r="K395" s="105"/>
      <c r="L395" s="105"/>
      <c r="M395" s="105"/>
      <c r="N395" s="105"/>
      <c r="O395" s="105"/>
      <c r="P395" s="105"/>
      <c r="Q395" s="319"/>
      <c r="R395" s="319"/>
      <c r="S395" s="319"/>
      <c r="T395" s="319"/>
      <c r="U395" s="319"/>
      <c r="V395" s="319"/>
      <c r="W395" s="319"/>
      <c r="X395" s="319"/>
      <c r="Y395" s="319"/>
      <c r="Z395" s="319"/>
      <c r="AA395" s="319"/>
      <c r="AB395" s="319"/>
      <c r="AC395" s="319"/>
      <c r="AD395" s="319"/>
    </row>
    <row r="396" spans="1:30" ht="30" customHeight="1">
      <c r="A396" s="695"/>
      <c r="B396" s="122"/>
      <c r="C396" s="712" t="s">
        <v>1184</v>
      </c>
      <c r="D396" s="696">
        <v>2</v>
      </c>
      <c r="E396" s="180" t="s">
        <v>561</v>
      </c>
      <c r="F396" s="150" t="s">
        <v>3411</v>
      </c>
      <c r="G396" s="738"/>
      <c r="H396" s="817"/>
      <c r="I396" s="319"/>
      <c r="J396" s="319"/>
      <c r="K396" s="105"/>
      <c r="L396" s="105"/>
      <c r="M396" s="105"/>
      <c r="N396" s="105"/>
      <c r="O396" s="105"/>
      <c r="P396" s="105"/>
      <c r="Q396" s="319"/>
      <c r="R396" s="319"/>
      <c r="S396" s="319"/>
      <c r="T396" s="319"/>
      <c r="U396" s="319"/>
      <c r="V396" s="319"/>
      <c r="W396" s="319"/>
      <c r="X396" s="319"/>
      <c r="Y396" s="319"/>
      <c r="Z396" s="319"/>
      <c r="AA396" s="319"/>
      <c r="AB396" s="319"/>
      <c r="AC396" s="319"/>
      <c r="AD396" s="319"/>
    </row>
    <row r="397" spans="1:30" ht="48.75" customHeight="1">
      <c r="A397" s="695" t="s">
        <v>2267</v>
      </c>
      <c r="B397" s="122" t="s">
        <v>1187</v>
      </c>
      <c r="C397" s="771" t="s">
        <v>4381</v>
      </c>
      <c r="D397" s="696">
        <v>2</v>
      </c>
      <c r="E397" s="180" t="s">
        <v>1189</v>
      </c>
      <c r="F397" s="150" t="s">
        <v>1190</v>
      </c>
      <c r="G397" s="127"/>
      <c r="H397" s="319"/>
      <c r="I397" s="319"/>
      <c r="J397" s="319"/>
      <c r="K397" s="105"/>
      <c r="L397" s="105"/>
      <c r="M397" s="105"/>
      <c r="N397" s="105"/>
      <c r="O397" s="105"/>
      <c r="P397" s="105"/>
      <c r="Q397" s="319"/>
      <c r="R397" s="319"/>
      <c r="S397" s="319"/>
      <c r="T397" s="319"/>
      <c r="U397" s="319"/>
      <c r="V397" s="319"/>
      <c r="W397" s="319"/>
      <c r="X397" s="319"/>
      <c r="Y397" s="319"/>
      <c r="Z397" s="319"/>
      <c r="AA397" s="319"/>
      <c r="AB397" s="319"/>
      <c r="AC397" s="319"/>
      <c r="AD397" s="319"/>
    </row>
    <row r="398" spans="1:30" ht="16.5" customHeight="1">
      <c r="A398" s="695"/>
      <c r="B398" s="122"/>
      <c r="C398" s="150" t="s">
        <v>4382</v>
      </c>
      <c r="D398" s="696">
        <v>2</v>
      </c>
      <c r="E398" s="180" t="s">
        <v>599</v>
      </c>
      <c r="F398" s="150" t="s">
        <v>4383</v>
      </c>
      <c r="G398" s="127"/>
      <c r="H398" s="319"/>
      <c r="I398" s="319"/>
      <c r="J398" s="319"/>
      <c r="K398" s="105"/>
      <c r="L398" s="105"/>
      <c r="M398" s="105"/>
      <c r="N398" s="105"/>
      <c r="O398" s="105"/>
      <c r="P398" s="105"/>
      <c r="Q398" s="319"/>
      <c r="R398" s="106"/>
      <c r="S398" s="106"/>
      <c r="T398" s="106"/>
      <c r="U398" s="106"/>
      <c r="V398" s="106"/>
      <c r="W398" s="106"/>
      <c r="X398" s="106"/>
      <c r="Y398" s="106"/>
      <c r="Z398" s="106"/>
      <c r="AA398" s="106"/>
      <c r="AB398" s="106"/>
      <c r="AC398" s="106"/>
      <c r="AD398" s="106"/>
    </row>
    <row r="399" spans="1:30" ht="48">
      <c r="A399" s="695" t="s">
        <v>2268</v>
      </c>
      <c r="B399" s="122" t="s">
        <v>1194</v>
      </c>
      <c r="C399" s="839" t="s">
        <v>4384</v>
      </c>
      <c r="D399" s="696">
        <v>2</v>
      </c>
      <c r="E399" s="180" t="s">
        <v>1149</v>
      </c>
      <c r="F399" s="771" t="s">
        <v>3413</v>
      </c>
      <c r="G399" s="127"/>
      <c r="H399" s="319"/>
      <c r="I399" s="319"/>
      <c r="J399" s="319"/>
      <c r="K399" s="105"/>
      <c r="L399" s="105"/>
      <c r="M399" s="105"/>
      <c r="N399" s="105"/>
      <c r="O399" s="105"/>
      <c r="P399" s="105"/>
      <c r="Q399" s="319"/>
      <c r="R399" s="106"/>
      <c r="S399" s="106"/>
      <c r="T399" s="106"/>
      <c r="U399" s="106"/>
      <c r="V399" s="106"/>
      <c r="W399" s="106"/>
      <c r="X399" s="106"/>
      <c r="Y399" s="106"/>
      <c r="Z399" s="106"/>
      <c r="AA399" s="106"/>
      <c r="AB399" s="106"/>
      <c r="AC399" s="106"/>
      <c r="AD399" s="106"/>
    </row>
    <row r="400" spans="1:30" ht="63" customHeight="1">
      <c r="A400" s="695" t="s">
        <v>3827</v>
      </c>
      <c r="B400" s="122" t="s">
        <v>3828</v>
      </c>
      <c r="C400" s="123" t="s">
        <v>610</v>
      </c>
      <c r="D400" s="696">
        <v>2</v>
      </c>
      <c r="E400" s="696" t="s">
        <v>1189</v>
      </c>
      <c r="F400" s="141"/>
      <c r="G400" s="127"/>
      <c r="H400" s="319"/>
      <c r="I400" s="319"/>
      <c r="J400" s="319"/>
      <c r="K400" s="105"/>
      <c r="L400" s="105"/>
      <c r="M400" s="105"/>
      <c r="N400" s="105"/>
      <c r="O400" s="105"/>
      <c r="P400" s="105"/>
      <c r="Q400" s="319"/>
      <c r="R400" s="106"/>
      <c r="S400" s="106"/>
      <c r="T400" s="106"/>
      <c r="U400" s="106"/>
      <c r="V400" s="106"/>
      <c r="W400" s="106"/>
      <c r="X400" s="106"/>
      <c r="Y400" s="106"/>
      <c r="Z400" s="106"/>
      <c r="AA400" s="106"/>
      <c r="AB400" s="106"/>
      <c r="AC400" s="106"/>
      <c r="AD400" s="106"/>
    </row>
    <row r="401" spans="1:30" ht="39.75" hidden="1" customHeight="1">
      <c r="A401" s="607" t="s">
        <v>2269</v>
      </c>
      <c r="B401" s="1606" t="s">
        <v>125</v>
      </c>
      <c r="C401" s="1570"/>
      <c r="D401" s="1570"/>
      <c r="E401" s="1570"/>
      <c r="F401" s="1570"/>
      <c r="G401" s="1573"/>
      <c r="H401" s="694"/>
      <c r="I401" s="105"/>
      <c r="J401" s="105"/>
      <c r="K401" s="105"/>
      <c r="L401" s="105"/>
      <c r="M401" s="105"/>
      <c r="N401" s="105"/>
      <c r="O401" s="105"/>
      <c r="P401" s="105"/>
      <c r="Q401" s="106"/>
      <c r="R401" s="106"/>
      <c r="S401" s="106"/>
      <c r="T401" s="106"/>
      <c r="U401" s="106"/>
      <c r="V401" s="106"/>
      <c r="W401" s="106"/>
      <c r="X401" s="106"/>
      <c r="Y401" s="106"/>
      <c r="Z401" s="106"/>
      <c r="AA401" s="106"/>
      <c r="AB401" s="106"/>
      <c r="AC401" s="106"/>
      <c r="AD401" s="106"/>
    </row>
    <row r="402" spans="1:30" ht="60" hidden="1" customHeight="1">
      <c r="A402" s="310" t="s">
        <v>2270</v>
      </c>
      <c r="B402" s="150" t="s">
        <v>1197</v>
      </c>
      <c r="C402" s="141"/>
      <c r="D402" s="141"/>
      <c r="E402" s="141"/>
      <c r="F402" s="141"/>
      <c r="G402" s="127"/>
      <c r="H402" s="105"/>
      <c r="I402" s="105"/>
      <c r="J402" s="105"/>
      <c r="K402" s="105"/>
      <c r="L402" s="105"/>
      <c r="M402" s="105"/>
      <c r="N402" s="105"/>
      <c r="O402" s="105"/>
      <c r="P402" s="105"/>
      <c r="Q402" s="106"/>
      <c r="R402" s="106"/>
      <c r="S402" s="106"/>
      <c r="T402" s="106"/>
      <c r="U402" s="106"/>
      <c r="V402" s="106"/>
      <c r="W402" s="106"/>
      <c r="X402" s="106"/>
      <c r="Y402" s="106"/>
      <c r="Z402" s="106"/>
      <c r="AA402" s="106"/>
      <c r="AB402" s="106"/>
      <c r="AC402" s="106"/>
      <c r="AD402" s="106"/>
    </row>
    <row r="403" spans="1:30" ht="45" hidden="1" customHeight="1">
      <c r="A403" s="310" t="s">
        <v>1198</v>
      </c>
      <c r="B403" s="150" t="s">
        <v>1199</v>
      </c>
      <c r="C403" s="141"/>
      <c r="D403" s="141"/>
      <c r="E403" s="141"/>
      <c r="F403" s="141"/>
      <c r="G403" s="127"/>
      <c r="H403" s="105"/>
      <c r="I403" s="105"/>
      <c r="J403" s="105"/>
      <c r="K403" s="105"/>
      <c r="L403" s="105"/>
      <c r="M403" s="105"/>
      <c r="N403" s="105"/>
      <c r="O403" s="105"/>
      <c r="P403" s="105"/>
      <c r="Q403" s="106"/>
      <c r="R403" s="106"/>
      <c r="S403" s="106"/>
      <c r="T403" s="106"/>
      <c r="U403" s="106"/>
      <c r="V403" s="106"/>
      <c r="W403" s="106"/>
      <c r="X403" s="106"/>
      <c r="Y403" s="106"/>
      <c r="Z403" s="106"/>
      <c r="AA403" s="106"/>
      <c r="AB403" s="106"/>
      <c r="AC403" s="106"/>
      <c r="AD403" s="106"/>
    </row>
    <row r="404" spans="1:30" ht="78.75" hidden="1" customHeight="1">
      <c r="A404" s="310" t="s">
        <v>2271</v>
      </c>
      <c r="B404" s="122" t="s">
        <v>3416</v>
      </c>
      <c r="C404" s="141"/>
      <c r="D404" s="141"/>
      <c r="E404" s="141"/>
      <c r="F404" s="141"/>
      <c r="G404" s="127"/>
      <c r="H404" s="105"/>
      <c r="I404" s="105"/>
      <c r="J404" s="105"/>
      <c r="K404" s="105"/>
      <c r="L404" s="105"/>
      <c r="M404" s="105"/>
      <c r="N404" s="105"/>
      <c r="O404" s="105"/>
      <c r="P404" s="105"/>
      <c r="Q404" s="106"/>
      <c r="R404" s="106"/>
      <c r="S404" s="106"/>
      <c r="T404" s="106"/>
      <c r="U404" s="106"/>
      <c r="V404" s="106"/>
      <c r="W404" s="106"/>
      <c r="X404" s="106"/>
      <c r="Y404" s="106"/>
      <c r="Z404" s="106"/>
      <c r="AA404" s="106"/>
      <c r="AB404" s="106"/>
      <c r="AC404" s="106"/>
      <c r="AD404" s="106"/>
    </row>
    <row r="405" spans="1:30" ht="39.75" customHeight="1">
      <c r="A405" s="815" t="s">
        <v>254</v>
      </c>
      <c r="B405" s="1606" t="s">
        <v>127</v>
      </c>
      <c r="C405" s="1570"/>
      <c r="D405" s="1570"/>
      <c r="E405" s="1570"/>
      <c r="F405" s="1570"/>
      <c r="G405" s="1573"/>
      <c r="H405" s="816"/>
      <c r="I405" s="319">
        <f>SUM(D406:D410)</f>
        <v>4</v>
      </c>
      <c r="J405" s="319">
        <f>COUNT(D406:D410)*2</f>
        <v>4</v>
      </c>
      <c r="K405" s="105"/>
      <c r="L405" s="105"/>
      <c r="M405" s="105"/>
      <c r="N405" s="105"/>
      <c r="O405" s="105"/>
      <c r="P405" s="105"/>
      <c r="Q405" s="319"/>
      <c r="R405" s="106"/>
      <c r="S405" s="106"/>
      <c r="T405" s="106"/>
      <c r="U405" s="106"/>
      <c r="V405" s="106"/>
      <c r="W405" s="106"/>
      <c r="X405" s="106"/>
      <c r="Y405" s="106"/>
      <c r="Z405" s="106"/>
      <c r="AA405" s="106"/>
      <c r="AB405" s="106"/>
      <c r="AC405" s="106"/>
      <c r="AD405" s="106"/>
    </row>
    <row r="406" spans="1:30" ht="31.5" hidden="1" customHeight="1">
      <c r="A406" s="310" t="s">
        <v>2273</v>
      </c>
      <c r="B406" s="122" t="s">
        <v>1203</v>
      </c>
      <c r="C406" s="141"/>
      <c r="D406" s="141"/>
      <c r="E406" s="141"/>
      <c r="F406" s="141"/>
      <c r="G406" s="127"/>
      <c r="H406" s="105"/>
      <c r="I406" s="105"/>
      <c r="J406" s="105"/>
      <c r="K406" s="105"/>
      <c r="L406" s="105"/>
      <c r="M406" s="105"/>
      <c r="N406" s="105"/>
      <c r="O406" s="105"/>
      <c r="P406" s="105"/>
      <c r="Q406" s="106"/>
      <c r="R406" s="106"/>
      <c r="S406" s="106"/>
      <c r="T406" s="106"/>
      <c r="U406" s="106"/>
      <c r="V406" s="106"/>
      <c r="W406" s="106"/>
      <c r="X406" s="106"/>
      <c r="Y406" s="106"/>
      <c r="Z406" s="106"/>
      <c r="AA406" s="106"/>
      <c r="AB406" s="106"/>
      <c r="AC406" s="106"/>
      <c r="AD406" s="106"/>
    </row>
    <row r="407" spans="1:30" ht="111" customHeight="1">
      <c r="A407" s="693" t="s">
        <v>2274</v>
      </c>
      <c r="B407" s="122" t="s">
        <v>1210</v>
      </c>
      <c r="C407" s="123" t="s">
        <v>4385</v>
      </c>
      <c r="D407" s="696">
        <v>2</v>
      </c>
      <c r="E407" s="696" t="s">
        <v>599</v>
      </c>
      <c r="F407" s="123" t="s">
        <v>4386</v>
      </c>
      <c r="G407" s="127"/>
      <c r="H407" s="319"/>
      <c r="I407" s="319"/>
      <c r="J407" s="319"/>
      <c r="K407" s="105"/>
      <c r="L407" s="105"/>
      <c r="M407" s="105"/>
      <c r="N407" s="105"/>
      <c r="O407" s="105"/>
      <c r="P407" s="105"/>
      <c r="Q407" s="319"/>
      <c r="R407" s="106"/>
      <c r="S407" s="106"/>
      <c r="T407" s="106"/>
      <c r="U407" s="106"/>
      <c r="V407" s="106"/>
      <c r="W407" s="106"/>
      <c r="X407" s="106"/>
      <c r="Y407" s="106"/>
      <c r="Z407" s="106"/>
      <c r="AA407" s="106"/>
      <c r="AB407" s="106"/>
      <c r="AC407" s="106"/>
      <c r="AD407" s="106"/>
    </row>
    <row r="408" spans="1:30" ht="32">
      <c r="A408" s="695" t="s">
        <v>2275</v>
      </c>
      <c r="B408" s="122" t="s">
        <v>1216</v>
      </c>
      <c r="C408" s="150" t="s">
        <v>1222</v>
      </c>
      <c r="D408" s="696">
        <v>2</v>
      </c>
      <c r="E408" s="780" t="s">
        <v>599</v>
      </c>
      <c r="F408" s="492" t="s">
        <v>4387</v>
      </c>
      <c r="G408" s="190"/>
      <c r="H408" s="318"/>
      <c r="I408" s="319"/>
      <c r="J408" s="319"/>
      <c r="K408" s="105"/>
      <c r="L408" s="105"/>
      <c r="M408" s="105"/>
      <c r="N408" s="105"/>
      <c r="O408" s="105"/>
      <c r="P408" s="105"/>
      <c r="Q408" s="319"/>
      <c r="R408" s="106"/>
      <c r="S408" s="106"/>
      <c r="T408" s="106"/>
      <c r="U408" s="106"/>
      <c r="V408" s="106"/>
      <c r="W408" s="106"/>
      <c r="X408" s="106"/>
      <c r="Y408" s="106"/>
      <c r="Z408" s="106"/>
      <c r="AA408" s="106"/>
      <c r="AB408" s="106"/>
      <c r="AC408" s="106"/>
      <c r="AD408" s="106"/>
    </row>
    <row r="409" spans="1:30" ht="63" hidden="1" customHeight="1">
      <c r="A409" s="310" t="s">
        <v>2276</v>
      </c>
      <c r="B409" s="491" t="s">
        <v>1224</v>
      </c>
      <c r="C409" s="141"/>
      <c r="D409" s="141"/>
      <c r="E409" s="141"/>
      <c r="F409" s="141"/>
      <c r="G409" s="127"/>
      <c r="H409" s="105"/>
      <c r="I409" s="105"/>
      <c r="J409" s="105"/>
      <c r="K409" s="105"/>
      <c r="L409" s="105"/>
      <c r="M409" s="105"/>
      <c r="N409" s="105"/>
      <c r="O409" s="105"/>
      <c r="P409" s="105"/>
      <c r="Q409" s="106"/>
      <c r="R409" s="106"/>
      <c r="S409" s="106"/>
      <c r="T409" s="106"/>
      <c r="U409" s="106"/>
      <c r="V409" s="106"/>
      <c r="W409" s="106"/>
      <c r="X409" s="106"/>
      <c r="Y409" s="106"/>
      <c r="Z409" s="106"/>
      <c r="AA409" s="106"/>
      <c r="AB409" s="106"/>
      <c r="AC409" s="106"/>
      <c r="AD409" s="106"/>
    </row>
    <row r="410" spans="1:30" ht="31.5" hidden="1" customHeight="1">
      <c r="A410" s="310" t="s">
        <v>2277</v>
      </c>
      <c r="B410" s="122" t="s">
        <v>1235</v>
      </c>
      <c r="C410" s="141"/>
      <c r="D410" s="141"/>
      <c r="E410" s="141"/>
      <c r="F410" s="141"/>
      <c r="G410" s="127"/>
      <c r="H410" s="105"/>
      <c r="I410" s="105"/>
      <c r="J410" s="105"/>
      <c r="K410" s="105"/>
      <c r="L410" s="105"/>
      <c r="M410" s="105"/>
      <c r="N410" s="105"/>
      <c r="O410" s="105"/>
      <c r="P410" s="105"/>
      <c r="Q410" s="106"/>
      <c r="R410" s="106"/>
      <c r="S410" s="106"/>
      <c r="T410" s="106"/>
      <c r="U410" s="106"/>
      <c r="V410" s="106"/>
      <c r="W410" s="106"/>
      <c r="X410" s="106"/>
      <c r="Y410" s="106"/>
      <c r="Z410" s="106"/>
      <c r="AA410" s="106"/>
      <c r="AB410" s="106"/>
      <c r="AC410" s="106"/>
      <c r="AD410" s="106"/>
    </row>
    <row r="411" spans="1:30" ht="39.75" customHeight="1">
      <c r="A411" s="821" t="s">
        <v>255</v>
      </c>
      <c r="B411" s="1606" t="s">
        <v>129</v>
      </c>
      <c r="C411" s="1570"/>
      <c r="D411" s="1570"/>
      <c r="E411" s="1570"/>
      <c r="F411" s="1570"/>
      <c r="G411" s="1573"/>
      <c r="H411" s="816"/>
      <c r="I411" s="319">
        <f>SUM(D412:D414)</f>
        <v>4</v>
      </c>
      <c r="J411" s="319">
        <f>COUNT(D412:D414)*2</f>
        <v>4</v>
      </c>
      <c r="K411" s="105"/>
      <c r="L411" s="105"/>
      <c r="M411" s="105"/>
      <c r="N411" s="105"/>
      <c r="O411" s="105"/>
      <c r="P411" s="105"/>
      <c r="Q411" s="319"/>
      <c r="R411" s="106"/>
      <c r="S411" s="106"/>
      <c r="T411" s="106"/>
      <c r="U411" s="106"/>
      <c r="V411" s="106"/>
      <c r="W411" s="106"/>
      <c r="X411" s="106"/>
      <c r="Y411" s="106"/>
      <c r="Z411" s="106"/>
      <c r="AA411" s="106"/>
      <c r="AB411" s="106"/>
      <c r="AC411" s="106"/>
      <c r="AD411" s="106"/>
    </row>
    <row r="412" spans="1:30" ht="34">
      <c r="A412" s="695" t="s">
        <v>2278</v>
      </c>
      <c r="B412" s="122" t="s">
        <v>1244</v>
      </c>
      <c r="C412" s="150" t="s">
        <v>1245</v>
      </c>
      <c r="D412" s="696">
        <v>2</v>
      </c>
      <c r="E412" s="696" t="s">
        <v>469</v>
      </c>
      <c r="F412" s="475" t="s">
        <v>4388</v>
      </c>
      <c r="G412" s="127"/>
      <c r="H412" s="319"/>
      <c r="I412" s="319"/>
      <c r="J412" s="319"/>
      <c r="K412" s="105"/>
      <c r="L412" s="105"/>
      <c r="M412" s="105"/>
      <c r="N412" s="105"/>
      <c r="O412" s="105"/>
      <c r="P412" s="105"/>
      <c r="Q412" s="319"/>
      <c r="R412" s="106"/>
      <c r="S412" s="106"/>
      <c r="T412" s="106"/>
      <c r="U412" s="106"/>
      <c r="V412" s="106"/>
      <c r="W412" s="106"/>
      <c r="X412" s="106"/>
      <c r="Y412" s="106"/>
      <c r="Z412" s="106"/>
      <c r="AA412" s="106"/>
      <c r="AB412" s="106"/>
      <c r="AC412" s="106"/>
      <c r="AD412" s="106"/>
    </row>
    <row r="413" spans="1:30" ht="31.5" hidden="1" customHeight="1">
      <c r="A413" s="310" t="s">
        <v>1246</v>
      </c>
      <c r="B413" s="122" t="s">
        <v>1247</v>
      </c>
      <c r="C413" s="141"/>
      <c r="D413" s="141"/>
      <c r="E413" s="141"/>
      <c r="F413" s="141"/>
      <c r="G413" s="127"/>
      <c r="H413" s="105"/>
      <c r="I413" s="105"/>
      <c r="J413" s="105"/>
      <c r="K413" s="105"/>
      <c r="L413" s="105"/>
      <c r="M413" s="105"/>
      <c r="N413" s="105"/>
      <c r="O413" s="105"/>
      <c r="P413" s="105"/>
      <c r="Q413" s="106"/>
      <c r="R413" s="106"/>
      <c r="S413" s="106"/>
      <c r="T413" s="106"/>
      <c r="U413" s="106"/>
      <c r="V413" s="106"/>
      <c r="W413" s="106"/>
      <c r="X413" s="106"/>
      <c r="Y413" s="106"/>
      <c r="Z413" s="106"/>
      <c r="AA413" s="106"/>
      <c r="AB413" s="106"/>
      <c r="AC413" s="106"/>
      <c r="AD413" s="106"/>
    </row>
    <row r="414" spans="1:30" ht="60" customHeight="1">
      <c r="A414" s="695" t="s">
        <v>2279</v>
      </c>
      <c r="B414" s="122" t="s">
        <v>1249</v>
      </c>
      <c r="C414" s="771" t="s">
        <v>1250</v>
      </c>
      <c r="D414" s="696">
        <v>2</v>
      </c>
      <c r="E414" s="736" t="s">
        <v>599</v>
      </c>
      <c r="F414" s="383" t="s">
        <v>4389</v>
      </c>
      <c r="G414" s="853"/>
      <c r="H414" s="854"/>
      <c r="I414" s="319"/>
      <c r="J414" s="319"/>
      <c r="K414" s="105"/>
      <c r="L414" s="105"/>
      <c r="M414" s="105"/>
      <c r="N414" s="105"/>
      <c r="O414" s="105"/>
      <c r="P414" s="105"/>
      <c r="Q414" s="319"/>
      <c r="R414" s="106"/>
      <c r="S414" s="106"/>
      <c r="T414" s="106"/>
      <c r="U414" s="106"/>
      <c r="V414" s="106"/>
      <c r="W414" s="106"/>
      <c r="X414" s="106"/>
      <c r="Y414" s="106"/>
      <c r="Z414" s="106"/>
      <c r="AA414" s="106"/>
      <c r="AB414" s="106"/>
      <c r="AC414" s="106"/>
      <c r="AD414" s="106"/>
    </row>
    <row r="415" spans="1:30" ht="39.75" customHeight="1">
      <c r="A415" s="821" t="s">
        <v>256</v>
      </c>
      <c r="B415" s="1606" t="s">
        <v>131</v>
      </c>
      <c r="C415" s="1570"/>
      <c r="D415" s="1570"/>
      <c r="E415" s="1570"/>
      <c r="F415" s="1570"/>
      <c r="G415" s="1573"/>
      <c r="H415" s="816"/>
      <c r="I415" s="319">
        <f>SUM(D416:D428)</f>
        <v>10</v>
      </c>
      <c r="J415" s="319">
        <f>COUNT(D416:D428)*2</f>
        <v>10</v>
      </c>
      <c r="K415" s="105"/>
      <c r="L415" s="105"/>
      <c r="M415" s="105"/>
      <c r="N415" s="105"/>
      <c r="O415" s="105"/>
      <c r="P415" s="105"/>
      <c r="Q415" s="319"/>
      <c r="R415" s="106"/>
      <c r="S415" s="106"/>
      <c r="T415" s="106"/>
      <c r="U415" s="106"/>
      <c r="V415" s="106"/>
      <c r="W415" s="106"/>
      <c r="X415" s="106"/>
      <c r="Y415" s="106"/>
      <c r="Z415" s="106"/>
      <c r="AA415" s="106"/>
      <c r="AB415" s="106"/>
      <c r="AC415" s="106"/>
      <c r="AD415" s="106"/>
    </row>
    <row r="416" spans="1:30" ht="47.25" hidden="1" customHeight="1">
      <c r="A416" s="310" t="s">
        <v>1251</v>
      </c>
      <c r="B416" s="122" t="s">
        <v>1252</v>
      </c>
      <c r="C416" s="141"/>
      <c r="D416" s="141"/>
      <c r="E416" s="141"/>
      <c r="F416" s="141"/>
      <c r="G416" s="127"/>
      <c r="H416" s="105"/>
      <c r="I416" s="105"/>
      <c r="J416" s="105"/>
      <c r="K416" s="105"/>
      <c r="L416" s="105"/>
      <c r="M416" s="105"/>
      <c r="N416" s="105"/>
      <c r="O416" s="105"/>
      <c r="P416" s="105"/>
      <c r="Q416" s="106"/>
      <c r="R416" s="106"/>
      <c r="S416" s="106"/>
      <c r="T416" s="106"/>
      <c r="U416" s="106"/>
      <c r="V416" s="106"/>
      <c r="W416" s="106"/>
      <c r="X416" s="106"/>
      <c r="Y416" s="106"/>
      <c r="Z416" s="106"/>
      <c r="AA416" s="106"/>
      <c r="AB416" s="106"/>
      <c r="AC416" s="106"/>
      <c r="AD416" s="106"/>
    </row>
    <row r="417" spans="1:30" ht="31.5" hidden="1" customHeight="1">
      <c r="A417" s="310" t="s">
        <v>1253</v>
      </c>
      <c r="B417" s="122" t="s">
        <v>1254</v>
      </c>
      <c r="C417" s="141"/>
      <c r="D417" s="141"/>
      <c r="E417" s="141"/>
      <c r="F417" s="141"/>
      <c r="G417" s="127"/>
      <c r="H417" s="105"/>
      <c r="I417" s="105"/>
      <c r="J417" s="105"/>
      <c r="K417" s="105"/>
      <c r="L417" s="105"/>
      <c r="M417" s="105"/>
      <c r="N417" s="105"/>
      <c r="O417" s="105"/>
      <c r="P417" s="105"/>
      <c r="Q417" s="106"/>
      <c r="R417" s="106"/>
      <c r="S417" s="106"/>
      <c r="T417" s="106"/>
      <c r="U417" s="106"/>
      <c r="V417" s="106"/>
      <c r="W417" s="106"/>
      <c r="X417" s="106"/>
      <c r="Y417" s="106"/>
      <c r="Z417" s="106"/>
      <c r="AA417" s="106"/>
      <c r="AB417" s="106"/>
      <c r="AC417" s="106"/>
      <c r="AD417" s="106"/>
    </row>
    <row r="418" spans="1:30" ht="31.5" hidden="1" customHeight="1">
      <c r="A418" s="310" t="s">
        <v>1255</v>
      </c>
      <c r="B418" s="122" t="s">
        <v>1256</v>
      </c>
      <c r="C418" s="141"/>
      <c r="D418" s="141"/>
      <c r="E418" s="141"/>
      <c r="F418" s="141"/>
      <c r="G418" s="127"/>
      <c r="H418" s="105"/>
      <c r="I418" s="105"/>
      <c r="J418" s="105"/>
      <c r="K418" s="105"/>
      <c r="L418" s="105"/>
      <c r="M418" s="105"/>
      <c r="N418" s="105"/>
      <c r="O418" s="105"/>
      <c r="P418" s="105"/>
      <c r="Q418" s="106"/>
      <c r="R418" s="106"/>
      <c r="S418" s="106"/>
      <c r="T418" s="106"/>
      <c r="U418" s="106"/>
      <c r="V418" s="106"/>
      <c r="W418" s="106"/>
      <c r="X418" s="106"/>
      <c r="Y418" s="106"/>
      <c r="Z418" s="106"/>
      <c r="AA418" s="106"/>
      <c r="AB418" s="106"/>
      <c r="AC418" s="106"/>
      <c r="AD418" s="106"/>
    </row>
    <row r="419" spans="1:30" ht="31.5" hidden="1" customHeight="1">
      <c r="A419" s="310" t="s">
        <v>1257</v>
      </c>
      <c r="B419" s="122" t="s">
        <v>1258</v>
      </c>
      <c r="C419" s="141"/>
      <c r="D419" s="141"/>
      <c r="E419" s="141"/>
      <c r="F419" s="141"/>
      <c r="G419" s="127"/>
      <c r="H419" s="105"/>
      <c r="I419" s="105"/>
      <c r="J419" s="105"/>
      <c r="K419" s="105"/>
      <c r="L419" s="105"/>
      <c r="M419" s="105"/>
      <c r="N419" s="105"/>
      <c r="O419" s="105"/>
      <c r="P419" s="105"/>
      <c r="Q419" s="106"/>
      <c r="R419" s="106"/>
      <c r="S419" s="106"/>
      <c r="T419" s="106"/>
      <c r="U419" s="106"/>
      <c r="V419" s="106"/>
      <c r="W419" s="106"/>
      <c r="X419" s="106"/>
      <c r="Y419" s="106"/>
      <c r="Z419" s="106"/>
      <c r="AA419" s="106"/>
      <c r="AB419" s="106"/>
      <c r="AC419" s="106"/>
      <c r="AD419" s="106"/>
    </row>
    <row r="420" spans="1:30" ht="47.25" hidden="1" customHeight="1">
      <c r="A420" s="310" t="s">
        <v>2281</v>
      </c>
      <c r="B420" s="122" t="s">
        <v>1260</v>
      </c>
      <c r="C420" s="141"/>
      <c r="D420" s="141"/>
      <c r="E420" s="141"/>
      <c r="F420" s="141"/>
      <c r="G420" s="127"/>
      <c r="H420" s="105"/>
      <c r="I420" s="105"/>
      <c r="J420" s="105"/>
      <c r="K420" s="105"/>
      <c r="L420" s="105"/>
      <c r="M420" s="105"/>
      <c r="N420" s="105"/>
      <c r="O420" s="105"/>
      <c r="P420" s="105"/>
      <c r="Q420" s="106"/>
      <c r="R420" s="106"/>
      <c r="S420" s="106"/>
      <c r="T420" s="106"/>
      <c r="U420" s="106"/>
      <c r="V420" s="106"/>
      <c r="W420" s="106"/>
      <c r="X420" s="106"/>
      <c r="Y420" s="106"/>
      <c r="Z420" s="106"/>
      <c r="AA420" s="106"/>
      <c r="AB420" s="106"/>
      <c r="AC420" s="106"/>
      <c r="AD420" s="106"/>
    </row>
    <row r="421" spans="1:30" ht="31.5" hidden="1" customHeight="1">
      <c r="A421" s="310" t="s">
        <v>1261</v>
      </c>
      <c r="B421" s="122" t="s">
        <v>1262</v>
      </c>
      <c r="C421" s="141"/>
      <c r="D421" s="141"/>
      <c r="E421" s="141"/>
      <c r="F421" s="141"/>
      <c r="G421" s="127"/>
      <c r="H421" s="105"/>
      <c r="I421" s="105"/>
      <c r="J421" s="105"/>
      <c r="K421" s="105"/>
      <c r="L421" s="105"/>
      <c r="M421" s="105"/>
      <c r="N421" s="105"/>
      <c r="O421" s="105"/>
      <c r="P421" s="105"/>
      <c r="Q421" s="106"/>
      <c r="R421" s="106"/>
      <c r="S421" s="106"/>
      <c r="T421" s="106"/>
      <c r="U421" s="106"/>
      <c r="V421" s="106"/>
      <c r="W421" s="106"/>
      <c r="X421" s="106"/>
      <c r="Y421" s="106"/>
      <c r="Z421" s="106"/>
      <c r="AA421" s="106"/>
      <c r="AB421" s="106"/>
      <c r="AC421" s="106"/>
      <c r="AD421" s="106"/>
    </row>
    <row r="422" spans="1:30" ht="31.5" hidden="1" customHeight="1">
      <c r="A422" s="310" t="s">
        <v>1263</v>
      </c>
      <c r="B422" s="122" t="s">
        <v>1264</v>
      </c>
      <c r="C422" s="141"/>
      <c r="D422" s="141"/>
      <c r="E422" s="141"/>
      <c r="F422" s="141"/>
      <c r="G422" s="127"/>
      <c r="H422" s="105"/>
      <c r="I422" s="105"/>
      <c r="J422" s="105"/>
      <c r="K422" s="105"/>
      <c r="L422" s="105"/>
      <c r="M422" s="105"/>
      <c r="N422" s="105"/>
      <c r="O422" s="105"/>
      <c r="P422" s="105"/>
      <c r="Q422" s="106"/>
      <c r="R422" s="106"/>
      <c r="S422" s="106"/>
      <c r="T422" s="106"/>
      <c r="U422" s="106"/>
      <c r="V422" s="106"/>
      <c r="W422" s="106"/>
      <c r="X422" s="106"/>
      <c r="Y422" s="106"/>
      <c r="Z422" s="106"/>
      <c r="AA422" s="106"/>
      <c r="AB422" s="106"/>
      <c r="AC422" s="106"/>
      <c r="AD422" s="106"/>
    </row>
    <row r="423" spans="1:30" ht="31.5" hidden="1" customHeight="1">
      <c r="A423" s="310" t="s">
        <v>1265</v>
      </c>
      <c r="B423" s="122" t="s">
        <v>1266</v>
      </c>
      <c r="C423" s="150"/>
      <c r="D423" s="141"/>
      <c r="E423" s="141"/>
      <c r="F423" s="141"/>
      <c r="G423" s="127"/>
      <c r="H423" s="105"/>
      <c r="I423" s="105"/>
      <c r="J423" s="105"/>
      <c r="K423" s="105"/>
      <c r="L423" s="105"/>
      <c r="M423" s="105"/>
      <c r="N423" s="105"/>
      <c r="O423" s="105"/>
      <c r="P423" s="105"/>
      <c r="Q423" s="106"/>
      <c r="R423" s="106"/>
      <c r="S423" s="106"/>
      <c r="T423" s="106"/>
      <c r="U423" s="106"/>
      <c r="V423" s="106"/>
      <c r="W423" s="106"/>
      <c r="X423" s="106"/>
      <c r="Y423" s="106"/>
      <c r="Z423" s="106"/>
      <c r="AA423" s="106"/>
      <c r="AB423" s="106"/>
      <c r="AC423" s="106"/>
      <c r="AD423" s="106"/>
    </row>
    <row r="424" spans="1:30" ht="45" customHeight="1">
      <c r="A424" s="695" t="s">
        <v>1268</v>
      </c>
      <c r="B424" s="122" t="s">
        <v>1269</v>
      </c>
      <c r="C424" s="123" t="s">
        <v>4390</v>
      </c>
      <c r="D424" s="696">
        <v>2</v>
      </c>
      <c r="E424" s="180" t="s">
        <v>877</v>
      </c>
      <c r="F424" s="492" t="s">
        <v>4391</v>
      </c>
      <c r="G424" s="738"/>
      <c r="H424" s="817"/>
      <c r="I424" s="319"/>
      <c r="J424" s="319"/>
      <c r="K424" s="105"/>
      <c r="L424" s="105"/>
      <c r="M424" s="105"/>
      <c r="N424" s="105"/>
      <c r="O424" s="105"/>
      <c r="P424" s="105"/>
      <c r="Q424" s="319"/>
      <c r="R424" s="106"/>
      <c r="S424" s="106"/>
      <c r="T424" s="106"/>
      <c r="U424" s="106"/>
      <c r="V424" s="106"/>
      <c r="W424" s="106"/>
      <c r="X424" s="106"/>
      <c r="Y424" s="106"/>
      <c r="Z424" s="106"/>
      <c r="AA424" s="106"/>
      <c r="AB424" s="106"/>
      <c r="AC424" s="106"/>
      <c r="AD424" s="106"/>
    </row>
    <row r="425" spans="1:30" ht="60" customHeight="1">
      <c r="A425" s="695"/>
      <c r="B425" s="122"/>
      <c r="C425" s="123" t="s">
        <v>2905</v>
      </c>
      <c r="D425" s="696">
        <v>2</v>
      </c>
      <c r="E425" s="696" t="s">
        <v>877</v>
      </c>
      <c r="F425" s="492" t="s">
        <v>4392</v>
      </c>
      <c r="G425" s="127"/>
      <c r="H425" s="319"/>
      <c r="I425" s="319"/>
      <c r="J425" s="319"/>
      <c r="K425" s="105"/>
      <c r="L425" s="105"/>
      <c r="M425" s="105"/>
      <c r="N425" s="105"/>
      <c r="O425" s="105"/>
      <c r="P425" s="105"/>
      <c r="Q425" s="319"/>
      <c r="R425" s="106"/>
      <c r="S425" s="106"/>
      <c r="T425" s="106"/>
      <c r="U425" s="106"/>
      <c r="V425" s="106"/>
      <c r="W425" s="106"/>
      <c r="X425" s="106"/>
      <c r="Y425" s="106"/>
      <c r="Z425" s="106"/>
      <c r="AA425" s="106"/>
      <c r="AB425" s="106"/>
      <c r="AC425" s="106"/>
      <c r="AD425" s="106"/>
    </row>
    <row r="426" spans="1:30" ht="51.75" customHeight="1">
      <c r="A426" s="695"/>
      <c r="B426" s="122"/>
      <c r="C426" s="839" t="s">
        <v>4393</v>
      </c>
      <c r="D426" s="696">
        <v>2</v>
      </c>
      <c r="E426" s="180" t="s">
        <v>877</v>
      </c>
      <c r="F426" s="492" t="s">
        <v>4394</v>
      </c>
      <c r="G426" s="738"/>
      <c r="H426" s="817"/>
      <c r="I426" s="319"/>
      <c r="J426" s="319"/>
      <c r="K426" s="105"/>
      <c r="L426" s="105"/>
      <c r="M426" s="105"/>
      <c r="N426" s="105"/>
      <c r="O426" s="105"/>
      <c r="P426" s="105"/>
      <c r="Q426" s="319"/>
      <c r="R426" s="106"/>
      <c r="S426" s="106"/>
      <c r="T426" s="106"/>
      <c r="U426" s="106"/>
      <c r="V426" s="106"/>
      <c r="W426" s="106"/>
      <c r="X426" s="106"/>
      <c r="Y426" s="106"/>
      <c r="Z426" s="106"/>
      <c r="AA426" s="106"/>
      <c r="AB426" s="106"/>
      <c r="AC426" s="106"/>
      <c r="AD426" s="106"/>
    </row>
    <row r="427" spans="1:30" ht="30" customHeight="1">
      <c r="A427" s="695"/>
      <c r="B427" s="122"/>
      <c r="C427" s="383" t="s">
        <v>4395</v>
      </c>
      <c r="D427" s="696">
        <v>2</v>
      </c>
      <c r="E427" s="180" t="s">
        <v>877</v>
      </c>
      <c r="F427" s="492" t="s">
        <v>4396</v>
      </c>
      <c r="G427" s="540"/>
      <c r="H427" s="698"/>
      <c r="I427" s="319"/>
      <c r="J427" s="319"/>
      <c r="K427" s="105"/>
      <c r="L427" s="105"/>
      <c r="M427" s="105"/>
      <c r="N427" s="105"/>
      <c r="O427" s="105"/>
      <c r="P427" s="105"/>
      <c r="Q427" s="319"/>
      <c r="R427" s="106"/>
      <c r="S427" s="106"/>
      <c r="T427" s="106"/>
      <c r="U427" s="106"/>
      <c r="V427" s="106"/>
      <c r="W427" s="106"/>
      <c r="X427" s="106"/>
      <c r="Y427" s="106"/>
      <c r="Z427" s="106"/>
      <c r="AA427" s="106"/>
      <c r="AB427" s="106"/>
      <c r="AC427" s="106"/>
      <c r="AD427" s="106"/>
    </row>
    <row r="428" spans="1:30" ht="48">
      <c r="A428" s="695" t="s">
        <v>1275</v>
      </c>
      <c r="B428" s="122" t="s">
        <v>1276</v>
      </c>
      <c r="C428" s="179" t="s">
        <v>1277</v>
      </c>
      <c r="D428" s="696">
        <v>2</v>
      </c>
      <c r="E428" s="696" t="s">
        <v>877</v>
      </c>
      <c r="F428" s="492" t="s">
        <v>4397</v>
      </c>
      <c r="G428" s="127"/>
      <c r="H428" s="319"/>
      <c r="I428" s="319"/>
      <c r="J428" s="319"/>
      <c r="K428" s="105"/>
      <c r="L428" s="105"/>
      <c r="M428" s="105"/>
      <c r="N428" s="105"/>
      <c r="O428" s="105"/>
      <c r="P428" s="105"/>
      <c r="Q428" s="319"/>
      <c r="R428" s="106"/>
      <c r="S428" s="106"/>
      <c r="T428" s="106"/>
      <c r="U428" s="106"/>
      <c r="V428" s="106"/>
      <c r="W428" s="106"/>
      <c r="X428" s="106"/>
      <c r="Y428" s="106"/>
      <c r="Z428" s="106"/>
      <c r="AA428" s="106"/>
      <c r="AB428" s="106"/>
      <c r="AC428" s="106"/>
      <c r="AD428" s="106"/>
    </row>
    <row r="429" spans="1:30" ht="39.75" hidden="1" customHeight="1">
      <c r="A429" s="323" t="s">
        <v>132</v>
      </c>
      <c r="B429" s="1606" t="s">
        <v>2907</v>
      </c>
      <c r="C429" s="1570"/>
      <c r="D429" s="1570"/>
      <c r="E429" s="1570"/>
      <c r="F429" s="1570"/>
      <c r="G429" s="1573"/>
      <c r="H429" s="694"/>
      <c r="I429" s="105">
        <f>SUM(D435)</f>
        <v>2</v>
      </c>
      <c r="J429" s="105">
        <f>COUNT(D435)*2</f>
        <v>2</v>
      </c>
      <c r="K429" s="105"/>
      <c r="L429" s="105"/>
      <c r="M429" s="105"/>
      <c r="N429" s="105"/>
      <c r="O429" s="105"/>
      <c r="P429" s="105"/>
      <c r="Q429" s="106"/>
      <c r="R429" s="106"/>
      <c r="S429" s="106"/>
      <c r="T429" s="106"/>
      <c r="U429" s="106"/>
      <c r="V429" s="106"/>
      <c r="W429" s="106"/>
      <c r="X429" s="106"/>
      <c r="Y429" s="106"/>
      <c r="Z429" s="106"/>
      <c r="AA429" s="106"/>
      <c r="AB429" s="106"/>
      <c r="AC429" s="106"/>
      <c r="AD429" s="106"/>
    </row>
    <row r="430" spans="1:30" ht="63" hidden="1" customHeight="1">
      <c r="A430" s="310" t="s">
        <v>1278</v>
      </c>
      <c r="B430" s="122" t="s">
        <v>2908</v>
      </c>
      <c r="C430" s="106"/>
      <c r="D430" s="106"/>
      <c r="E430" s="106"/>
      <c r="F430" s="141"/>
      <c r="G430" s="127"/>
      <c r="H430" s="105"/>
      <c r="I430" s="105"/>
      <c r="J430" s="105"/>
      <c r="K430" s="105"/>
      <c r="L430" s="105"/>
      <c r="M430" s="105"/>
      <c r="N430" s="105"/>
      <c r="O430" s="105"/>
      <c r="P430" s="105"/>
      <c r="Q430" s="106"/>
      <c r="R430" s="106"/>
      <c r="S430" s="106"/>
      <c r="T430" s="106"/>
      <c r="U430" s="106"/>
      <c r="V430" s="106"/>
      <c r="W430" s="106"/>
      <c r="X430" s="106"/>
      <c r="Y430" s="106"/>
      <c r="Z430" s="106"/>
      <c r="AA430" s="106"/>
      <c r="AB430" s="106"/>
      <c r="AC430" s="106"/>
      <c r="AD430" s="106"/>
    </row>
    <row r="431" spans="1:30" ht="63" hidden="1" customHeight="1">
      <c r="A431" s="310" t="s">
        <v>1280</v>
      </c>
      <c r="B431" s="122" t="s">
        <v>2909</v>
      </c>
      <c r="C431" s="141"/>
      <c r="D431" s="141"/>
      <c r="E431" s="141"/>
      <c r="F431" s="141"/>
      <c r="G431" s="127"/>
      <c r="H431" s="105"/>
      <c r="I431" s="105"/>
      <c r="J431" s="105"/>
      <c r="K431" s="105"/>
      <c r="L431" s="105"/>
      <c r="M431" s="105"/>
      <c r="N431" s="105"/>
      <c r="O431" s="105"/>
      <c r="P431" s="105"/>
      <c r="Q431" s="106"/>
      <c r="R431" s="106"/>
      <c r="S431" s="106"/>
      <c r="T431" s="106"/>
      <c r="U431" s="106"/>
      <c r="V431" s="106"/>
      <c r="W431" s="106"/>
      <c r="X431" s="106"/>
      <c r="Y431" s="106"/>
      <c r="Z431" s="106"/>
      <c r="AA431" s="106"/>
      <c r="AB431" s="106"/>
      <c r="AC431" s="106"/>
      <c r="AD431" s="106"/>
    </row>
    <row r="432" spans="1:30" ht="31.5" hidden="1" customHeight="1">
      <c r="A432" s="310" t="s">
        <v>1282</v>
      </c>
      <c r="B432" s="122" t="s">
        <v>2910</v>
      </c>
      <c r="C432" s="141"/>
      <c r="D432" s="141"/>
      <c r="E432" s="141"/>
      <c r="F432" s="141"/>
      <c r="G432" s="127"/>
      <c r="H432" s="105"/>
      <c r="I432" s="105"/>
      <c r="J432" s="105"/>
      <c r="K432" s="105"/>
      <c r="L432" s="105"/>
      <c r="M432" s="105"/>
      <c r="N432" s="105"/>
      <c r="O432" s="105"/>
      <c r="P432" s="105"/>
      <c r="Q432" s="106"/>
      <c r="R432" s="106"/>
      <c r="S432" s="106"/>
      <c r="T432" s="106"/>
      <c r="U432" s="106"/>
      <c r="V432" s="106"/>
      <c r="W432" s="106"/>
      <c r="X432" s="106"/>
      <c r="Y432" s="106"/>
      <c r="Z432" s="106"/>
      <c r="AA432" s="106"/>
      <c r="AB432" s="106"/>
      <c r="AC432" s="106"/>
      <c r="AD432" s="106"/>
    </row>
    <row r="433" spans="1:30" ht="39.75" customHeight="1">
      <c r="A433" s="821" t="s">
        <v>257</v>
      </c>
      <c r="B433" s="1606" t="s">
        <v>2911</v>
      </c>
      <c r="C433" s="1570"/>
      <c r="D433" s="1570"/>
      <c r="E433" s="1570"/>
      <c r="F433" s="1570"/>
      <c r="G433" s="1573"/>
      <c r="H433" s="816"/>
      <c r="I433" s="319">
        <f>SUM(D434:D437)</f>
        <v>4</v>
      </c>
      <c r="J433" s="319">
        <f>COUNT(D434:D437)*2</f>
        <v>4</v>
      </c>
      <c r="K433" s="105"/>
      <c r="L433" s="105"/>
      <c r="M433" s="105"/>
      <c r="N433" s="105"/>
      <c r="O433" s="105"/>
      <c r="P433" s="105"/>
      <c r="Q433" s="319"/>
      <c r="R433" s="106"/>
      <c r="S433" s="106"/>
      <c r="T433" s="106"/>
      <c r="U433" s="106"/>
      <c r="V433" s="106"/>
      <c r="W433" s="106"/>
      <c r="X433" s="106"/>
      <c r="Y433" s="106"/>
      <c r="Z433" s="106"/>
      <c r="AA433" s="106"/>
      <c r="AB433" s="106"/>
      <c r="AC433" s="106"/>
      <c r="AD433" s="106"/>
    </row>
    <row r="434" spans="1:30" ht="31.5" hidden="1" customHeight="1">
      <c r="A434" s="310" t="s">
        <v>2282</v>
      </c>
      <c r="B434" s="122" t="s">
        <v>2912</v>
      </c>
      <c r="C434" s="141"/>
      <c r="D434" s="141"/>
      <c r="E434" s="141"/>
      <c r="F434" s="141"/>
      <c r="G434" s="127"/>
      <c r="H434" s="105"/>
      <c r="I434" s="105"/>
      <c r="J434" s="105"/>
      <c r="K434" s="105"/>
      <c r="L434" s="105"/>
      <c r="M434" s="105"/>
      <c r="N434" s="105"/>
      <c r="O434" s="105"/>
      <c r="P434" s="105"/>
      <c r="Q434" s="106"/>
      <c r="R434" s="106"/>
      <c r="S434" s="106"/>
      <c r="T434" s="106"/>
      <c r="U434" s="106"/>
      <c r="V434" s="106"/>
      <c r="W434" s="106"/>
      <c r="X434" s="106"/>
      <c r="Y434" s="106"/>
      <c r="Z434" s="106"/>
      <c r="AA434" s="106"/>
      <c r="AB434" s="106"/>
      <c r="AC434" s="106"/>
      <c r="AD434" s="106"/>
    </row>
    <row r="435" spans="1:30" ht="59.25" customHeight="1">
      <c r="A435" s="695" t="s">
        <v>1291</v>
      </c>
      <c r="B435" s="122" t="s">
        <v>2913</v>
      </c>
      <c r="C435" s="712" t="s">
        <v>4398</v>
      </c>
      <c r="D435" s="696">
        <v>2</v>
      </c>
      <c r="E435" s="696" t="s">
        <v>611</v>
      </c>
      <c r="F435" s="162" t="s">
        <v>4399</v>
      </c>
      <c r="G435" s="127"/>
      <c r="H435" s="319"/>
      <c r="I435" s="319"/>
      <c r="J435" s="319"/>
      <c r="K435" s="105"/>
      <c r="L435" s="105"/>
      <c r="M435" s="105"/>
      <c r="N435" s="105"/>
      <c r="O435" s="105"/>
      <c r="P435" s="105"/>
      <c r="Q435" s="319"/>
      <c r="R435" s="106"/>
      <c r="S435" s="106"/>
      <c r="T435" s="106"/>
      <c r="U435" s="106"/>
      <c r="V435" s="106"/>
      <c r="W435" s="106"/>
      <c r="X435" s="106"/>
      <c r="Y435" s="106"/>
      <c r="Z435" s="106"/>
      <c r="AA435" s="106"/>
      <c r="AB435" s="106"/>
      <c r="AC435" s="106"/>
      <c r="AD435" s="106"/>
    </row>
    <row r="436" spans="1:30" ht="31.5" hidden="1" customHeight="1">
      <c r="A436" s="310" t="s">
        <v>1293</v>
      </c>
      <c r="B436" s="122" t="s">
        <v>2914</v>
      </c>
      <c r="C436" s="141"/>
      <c r="D436" s="141"/>
      <c r="E436" s="141"/>
      <c r="F436" s="141"/>
      <c r="G436" s="127"/>
      <c r="H436" s="105"/>
      <c r="I436" s="105"/>
      <c r="J436" s="105"/>
      <c r="K436" s="105"/>
      <c r="L436" s="105"/>
      <c r="M436" s="105"/>
      <c r="N436" s="105"/>
      <c r="O436" s="105"/>
      <c r="P436" s="105"/>
      <c r="Q436" s="106"/>
      <c r="R436" s="106"/>
      <c r="S436" s="106"/>
      <c r="T436" s="106"/>
      <c r="U436" s="106"/>
      <c r="V436" s="106"/>
      <c r="W436" s="106"/>
      <c r="X436" s="106"/>
      <c r="Y436" s="106"/>
      <c r="Z436" s="106"/>
      <c r="AA436" s="106"/>
      <c r="AB436" s="106"/>
      <c r="AC436" s="106"/>
      <c r="AD436" s="106"/>
    </row>
    <row r="437" spans="1:30" ht="192">
      <c r="A437" s="821" t="s">
        <v>1295</v>
      </c>
      <c r="B437" s="122" t="s">
        <v>2915</v>
      </c>
      <c r="C437" s="855" t="s">
        <v>4400</v>
      </c>
      <c r="D437" s="696">
        <v>2</v>
      </c>
      <c r="E437" s="166" t="s">
        <v>4401</v>
      </c>
      <c r="F437" s="771" t="s">
        <v>4402</v>
      </c>
      <c r="G437" s="540"/>
      <c r="H437" s="698"/>
      <c r="I437" s="319"/>
      <c r="J437" s="319"/>
      <c r="K437" s="105"/>
      <c r="L437" s="105"/>
      <c r="M437" s="105"/>
      <c r="N437" s="105"/>
      <c r="O437" s="105"/>
      <c r="P437" s="105"/>
      <c r="Q437" s="319"/>
      <c r="R437" s="106"/>
      <c r="S437" s="106"/>
      <c r="T437" s="106"/>
      <c r="U437" s="106"/>
      <c r="V437" s="106"/>
      <c r="W437" s="106"/>
      <c r="X437" s="106"/>
      <c r="Y437" s="106"/>
      <c r="Z437" s="106"/>
      <c r="AA437" s="106"/>
      <c r="AB437" s="106"/>
      <c r="AC437" s="106"/>
      <c r="AD437" s="106"/>
    </row>
    <row r="438" spans="1:30" ht="39.75" customHeight="1">
      <c r="A438" s="821" t="s">
        <v>259</v>
      </c>
      <c r="B438" s="1728" t="s">
        <v>137</v>
      </c>
      <c r="C438" s="1570"/>
      <c r="D438" s="1570"/>
      <c r="E438" s="1570"/>
      <c r="F438" s="1570"/>
      <c r="G438" s="1573"/>
      <c r="H438" s="816"/>
      <c r="I438" s="319">
        <f>SUM(D439:D442)</f>
        <v>4</v>
      </c>
      <c r="J438" s="319">
        <f>COUNT(D439:D442)*2</f>
        <v>4</v>
      </c>
      <c r="K438" s="105"/>
      <c r="L438" s="105"/>
      <c r="M438" s="105"/>
      <c r="N438" s="105"/>
      <c r="O438" s="105"/>
      <c r="P438" s="105"/>
      <c r="Q438" s="319"/>
      <c r="R438" s="106"/>
      <c r="S438" s="106"/>
      <c r="T438" s="106"/>
      <c r="U438" s="106"/>
      <c r="V438" s="106"/>
      <c r="W438" s="106"/>
      <c r="X438" s="106"/>
      <c r="Y438" s="106"/>
      <c r="Z438" s="106"/>
      <c r="AA438" s="106"/>
      <c r="AB438" s="106"/>
      <c r="AC438" s="106"/>
      <c r="AD438" s="106"/>
    </row>
    <row r="439" spans="1:30" ht="47.25" customHeight="1">
      <c r="A439" s="695" t="s">
        <v>2283</v>
      </c>
      <c r="B439" s="122" t="s">
        <v>1298</v>
      </c>
      <c r="C439" s="122" t="s">
        <v>1299</v>
      </c>
      <c r="D439" s="696">
        <v>2</v>
      </c>
      <c r="E439" s="180" t="s">
        <v>549</v>
      </c>
      <c r="F439" s="150" t="s">
        <v>4403</v>
      </c>
      <c r="G439" s="127"/>
      <c r="H439" s="319"/>
      <c r="I439" s="319"/>
      <c r="J439" s="319"/>
      <c r="K439" s="105"/>
      <c r="L439" s="105"/>
      <c r="M439" s="105"/>
      <c r="N439" s="105"/>
      <c r="O439" s="105"/>
      <c r="P439" s="105"/>
      <c r="Q439" s="319"/>
      <c r="R439" s="106"/>
      <c r="S439" s="106"/>
      <c r="T439" s="106"/>
      <c r="U439" s="106"/>
      <c r="V439" s="106"/>
      <c r="W439" s="106"/>
      <c r="X439" s="106"/>
      <c r="Y439" s="106"/>
      <c r="Z439" s="106"/>
      <c r="AA439" s="106"/>
      <c r="AB439" s="106"/>
      <c r="AC439" s="106"/>
      <c r="AD439" s="106"/>
    </row>
    <row r="440" spans="1:30" ht="90" customHeight="1">
      <c r="A440" s="695" t="s">
        <v>2284</v>
      </c>
      <c r="B440" s="122" t="s">
        <v>1302</v>
      </c>
      <c r="C440" s="179" t="s">
        <v>4404</v>
      </c>
      <c r="D440" s="696">
        <v>2</v>
      </c>
      <c r="E440" s="696" t="s">
        <v>877</v>
      </c>
      <c r="F440" s="712" t="s">
        <v>4405</v>
      </c>
      <c r="G440" s="127"/>
      <c r="H440" s="319"/>
      <c r="I440" s="319"/>
      <c r="J440" s="319"/>
      <c r="K440" s="105"/>
      <c r="L440" s="105"/>
      <c r="M440" s="105"/>
      <c r="N440" s="105"/>
      <c r="O440" s="105"/>
      <c r="P440" s="105"/>
      <c r="Q440" s="319"/>
      <c r="R440" s="106"/>
      <c r="S440" s="106"/>
      <c r="T440" s="106"/>
      <c r="U440" s="106"/>
      <c r="V440" s="106"/>
      <c r="W440" s="106"/>
      <c r="X440" s="106"/>
      <c r="Y440" s="106"/>
      <c r="Z440" s="106"/>
      <c r="AA440" s="106"/>
      <c r="AB440" s="106"/>
      <c r="AC440" s="106"/>
      <c r="AD440" s="106"/>
    </row>
    <row r="441" spans="1:30" ht="30" hidden="1" customHeight="1">
      <c r="A441" s="310" t="s">
        <v>1309</v>
      </c>
      <c r="B441" s="150" t="s">
        <v>3856</v>
      </c>
      <c r="C441" s="106"/>
      <c r="D441" s="141"/>
      <c r="E441" s="141"/>
      <c r="F441" s="141"/>
      <c r="G441" s="127"/>
      <c r="H441" s="105"/>
      <c r="I441" s="105"/>
      <c r="J441" s="105"/>
      <c r="K441" s="105"/>
      <c r="L441" s="105"/>
      <c r="M441" s="105"/>
      <c r="N441" s="105"/>
      <c r="O441" s="105"/>
      <c r="P441" s="105"/>
      <c r="Q441" s="106"/>
      <c r="R441" s="106"/>
      <c r="S441" s="106"/>
      <c r="T441" s="106"/>
      <c r="U441" s="106"/>
      <c r="V441" s="106"/>
      <c r="W441" s="106"/>
      <c r="X441" s="106"/>
      <c r="Y441" s="106"/>
      <c r="Z441" s="106"/>
      <c r="AA441" s="106"/>
      <c r="AB441" s="106"/>
      <c r="AC441" s="106"/>
      <c r="AD441" s="106"/>
    </row>
    <row r="442" spans="1:30" ht="63" hidden="1" customHeight="1">
      <c r="A442" s="310" t="s">
        <v>3857</v>
      </c>
      <c r="B442" s="122" t="s">
        <v>1310</v>
      </c>
      <c r="C442" s="141"/>
      <c r="D442" s="141"/>
      <c r="E442" s="141"/>
      <c r="F442" s="141"/>
      <c r="G442" s="127"/>
      <c r="H442" s="105"/>
      <c r="I442" s="105"/>
      <c r="J442" s="105"/>
      <c r="K442" s="105"/>
      <c r="L442" s="105"/>
      <c r="M442" s="105"/>
      <c r="N442" s="105"/>
      <c r="O442" s="105"/>
      <c r="P442" s="105"/>
      <c r="Q442" s="106"/>
      <c r="R442" s="106"/>
      <c r="S442" s="106"/>
      <c r="T442" s="106"/>
      <c r="U442" s="106"/>
      <c r="V442" s="106"/>
      <c r="W442" s="106"/>
      <c r="X442" s="106"/>
      <c r="Y442" s="106"/>
      <c r="Z442" s="106"/>
      <c r="AA442" s="106"/>
      <c r="AB442" s="106"/>
      <c r="AC442" s="106"/>
      <c r="AD442" s="106"/>
    </row>
    <row r="443" spans="1:30" ht="39.75" hidden="1" customHeight="1">
      <c r="A443" s="323" t="s">
        <v>138</v>
      </c>
      <c r="B443" s="1728" t="s">
        <v>2921</v>
      </c>
      <c r="C443" s="1570"/>
      <c r="D443" s="1570"/>
      <c r="E443" s="1570"/>
      <c r="F443" s="1570"/>
      <c r="G443" s="1573"/>
      <c r="H443" s="856"/>
      <c r="I443" s="105">
        <f>SUM(D444)</f>
        <v>0</v>
      </c>
      <c r="J443" s="105">
        <f>COUNT(D444)*2</f>
        <v>0</v>
      </c>
      <c r="K443" s="105"/>
      <c r="L443" s="105"/>
      <c r="M443" s="105"/>
      <c r="N443" s="105"/>
      <c r="O443" s="105"/>
      <c r="P443" s="105"/>
      <c r="Q443" s="106"/>
      <c r="R443" s="106"/>
      <c r="S443" s="106"/>
      <c r="T443" s="106"/>
      <c r="U443" s="106"/>
      <c r="V443" s="106"/>
      <c r="W443" s="106"/>
      <c r="X443" s="106"/>
      <c r="Y443" s="106"/>
      <c r="Z443" s="106"/>
      <c r="AA443" s="106"/>
      <c r="AB443" s="106"/>
      <c r="AC443" s="106"/>
      <c r="AD443" s="106"/>
    </row>
    <row r="444" spans="1:30" ht="47.25" hidden="1" customHeight="1">
      <c r="A444" s="310" t="s">
        <v>1312</v>
      </c>
      <c r="B444" s="122" t="s">
        <v>1313</v>
      </c>
      <c r="C444" s="122"/>
      <c r="D444" s="141"/>
      <c r="E444" s="141"/>
      <c r="F444" s="141"/>
      <c r="G444" s="127"/>
      <c r="H444" s="105"/>
      <c r="I444" s="105"/>
      <c r="J444" s="105"/>
      <c r="K444" s="105"/>
      <c r="L444" s="105"/>
      <c r="M444" s="105"/>
      <c r="N444" s="105"/>
      <c r="O444" s="105"/>
      <c r="P444" s="105"/>
      <c r="Q444" s="106"/>
      <c r="R444" s="106"/>
      <c r="S444" s="106"/>
      <c r="T444" s="106"/>
      <c r="U444" s="106"/>
      <c r="V444" s="106"/>
      <c r="W444" s="106"/>
      <c r="X444" s="106"/>
      <c r="Y444" s="106"/>
      <c r="Z444" s="106"/>
      <c r="AA444" s="106"/>
      <c r="AB444" s="106"/>
      <c r="AC444" s="106"/>
      <c r="AD444" s="106"/>
    </row>
    <row r="445" spans="1:30" ht="78.75" hidden="1" customHeight="1">
      <c r="A445" s="310" t="s">
        <v>1314</v>
      </c>
      <c r="B445" s="122" t="s">
        <v>2922</v>
      </c>
      <c r="C445" s="141"/>
      <c r="D445" s="141"/>
      <c r="E445" s="141"/>
      <c r="F445" s="141"/>
      <c r="G445" s="127"/>
      <c r="H445" s="105"/>
      <c r="I445" s="105"/>
      <c r="J445" s="105"/>
      <c r="K445" s="105"/>
      <c r="L445" s="105"/>
      <c r="M445" s="105"/>
      <c r="N445" s="105"/>
      <c r="O445" s="105"/>
      <c r="P445" s="105"/>
      <c r="Q445" s="106"/>
      <c r="R445" s="106"/>
      <c r="S445" s="106"/>
      <c r="T445" s="106"/>
      <c r="U445" s="106"/>
      <c r="V445" s="106"/>
      <c r="W445" s="106"/>
      <c r="X445" s="106"/>
      <c r="Y445" s="106"/>
      <c r="Z445" s="106"/>
      <c r="AA445" s="106"/>
      <c r="AB445" s="106"/>
      <c r="AC445" s="106"/>
      <c r="AD445" s="106"/>
    </row>
    <row r="446" spans="1:30" ht="47.25" hidden="1" customHeight="1">
      <c r="A446" s="310" t="s">
        <v>1316</v>
      </c>
      <c r="B446" s="122" t="s">
        <v>2923</v>
      </c>
      <c r="C446" s="141"/>
      <c r="D446" s="141"/>
      <c r="E446" s="141"/>
      <c r="F446" s="141"/>
      <c r="G446" s="127"/>
      <c r="H446" s="105"/>
      <c r="I446" s="105"/>
      <c r="J446" s="105"/>
      <c r="K446" s="105"/>
      <c r="L446" s="105"/>
      <c r="M446" s="105"/>
      <c r="N446" s="105"/>
      <c r="O446" s="105"/>
      <c r="P446" s="105"/>
      <c r="Q446" s="106"/>
      <c r="R446" s="106"/>
      <c r="S446" s="106"/>
      <c r="T446" s="106"/>
      <c r="U446" s="106"/>
      <c r="V446" s="106"/>
      <c r="W446" s="106"/>
      <c r="X446" s="106"/>
      <c r="Y446" s="106"/>
      <c r="Z446" s="106"/>
      <c r="AA446" s="106"/>
      <c r="AB446" s="106"/>
      <c r="AC446" s="106"/>
      <c r="AD446" s="106"/>
    </row>
    <row r="447" spans="1:30" ht="78.75" hidden="1" customHeight="1">
      <c r="A447" s="310" t="s">
        <v>1318</v>
      </c>
      <c r="B447" s="122" t="s">
        <v>1319</v>
      </c>
      <c r="C447" s="141"/>
      <c r="D447" s="141"/>
      <c r="E447" s="141"/>
      <c r="F447" s="141"/>
      <c r="G447" s="127"/>
      <c r="H447" s="105"/>
      <c r="I447" s="105"/>
      <c r="J447" s="105"/>
      <c r="K447" s="105"/>
      <c r="L447" s="105"/>
      <c r="M447" s="105"/>
      <c r="N447" s="105"/>
      <c r="O447" s="105"/>
      <c r="P447" s="105"/>
      <c r="Q447" s="106"/>
      <c r="R447" s="106"/>
      <c r="S447" s="106"/>
      <c r="T447" s="106"/>
      <c r="U447" s="106"/>
      <c r="V447" s="106"/>
      <c r="W447" s="106"/>
      <c r="X447" s="106"/>
      <c r="Y447" s="106"/>
      <c r="Z447" s="106"/>
      <c r="AA447" s="106"/>
      <c r="AB447" s="106"/>
      <c r="AC447" s="106"/>
      <c r="AD447" s="106"/>
    </row>
    <row r="448" spans="1:30" ht="47.25" hidden="1" customHeight="1">
      <c r="A448" s="310" t="s">
        <v>1320</v>
      </c>
      <c r="B448" s="122" t="s">
        <v>1321</v>
      </c>
      <c r="C448" s="141"/>
      <c r="D448" s="141"/>
      <c r="E448" s="141"/>
      <c r="F448" s="141"/>
      <c r="G448" s="127"/>
      <c r="H448" s="105"/>
      <c r="I448" s="105"/>
      <c r="J448" s="105"/>
      <c r="K448" s="105"/>
      <c r="L448" s="105"/>
      <c r="M448" s="105"/>
      <c r="N448" s="105"/>
      <c r="O448" s="105"/>
      <c r="P448" s="105"/>
      <c r="Q448" s="106"/>
      <c r="R448" s="106"/>
      <c r="S448" s="106"/>
      <c r="T448" s="106"/>
      <c r="U448" s="106"/>
      <c r="V448" s="106"/>
      <c r="W448" s="106"/>
      <c r="X448" s="106"/>
      <c r="Y448" s="106"/>
      <c r="Z448" s="106"/>
      <c r="AA448" s="106"/>
      <c r="AB448" s="106"/>
      <c r="AC448" s="106"/>
      <c r="AD448" s="106"/>
    </row>
    <row r="449" spans="1:30" ht="45" hidden="1" customHeight="1">
      <c r="A449" s="310" t="s">
        <v>1322</v>
      </c>
      <c r="B449" s="150" t="s">
        <v>1323</v>
      </c>
      <c r="C449" s="141"/>
      <c r="D449" s="141"/>
      <c r="E449" s="141"/>
      <c r="F449" s="141"/>
      <c r="G449" s="127"/>
      <c r="H449" s="105"/>
      <c r="I449" s="105"/>
      <c r="J449" s="105"/>
      <c r="K449" s="105"/>
      <c r="L449" s="105"/>
      <c r="M449" s="105"/>
      <c r="N449" s="105"/>
      <c r="O449" s="105"/>
      <c r="P449" s="105"/>
      <c r="Q449" s="106"/>
      <c r="R449" s="106"/>
      <c r="S449" s="106"/>
      <c r="T449" s="106"/>
      <c r="U449" s="106"/>
      <c r="V449" s="106"/>
      <c r="W449" s="106"/>
      <c r="X449" s="106"/>
      <c r="Y449" s="106"/>
      <c r="Z449" s="106"/>
      <c r="AA449" s="106"/>
      <c r="AB449" s="106"/>
      <c r="AC449" s="106"/>
      <c r="AD449" s="106"/>
    </row>
    <row r="450" spans="1:30" ht="39.75" hidden="1" customHeight="1">
      <c r="A450" s="607" t="s">
        <v>140</v>
      </c>
      <c r="B450" s="1728" t="s">
        <v>4406</v>
      </c>
      <c r="C450" s="1570"/>
      <c r="D450" s="1570"/>
      <c r="E450" s="1570"/>
      <c r="F450" s="1570"/>
      <c r="G450" s="1573"/>
      <c r="H450" s="856"/>
      <c r="I450" s="105"/>
      <c r="J450" s="105"/>
      <c r="K450" s="105"/>
      <c r="L450" s="105"/>
      <c r="M450" s="105"/>
      <c r="N450" s="105"/>
      <c r="O450" s="105"/>
      <c r="P450" s="105"/>
      <c r="Q450" s="106"/>
      <c r="R450" s="106"/>
      <c r="S450" s="106"/>
      <c r="T450" s="106"/>
      <c r="U450" s="106"/>
      <c r="V450" s="106"/>
      <c r="W450" s="106"/>
      <c r="X450" s="106"/>
      <c r="Y450" s="106"/>
      <c r="Z450" s="106"/>
      <c r="AA450" s="106"/>
      <c r="AB450" s="106"/>
      <c r="AC450" s="106"/>
      <c r="AD450" s="106"/>
    </row>
    <row r="451" spans="1:30" ht="39.75" hidden="1" customHeight="1">
      <c r="A451" s="310" t="s">
        <v>4407</v>
      </c>
      <c r="B451" s="743" t="s">
        <v>1325</v>
      </c>
      <c r="C451" s="857"/>
      <c r="D451" s="857"/>
      <c r="E451" s="857"/>
      <c r="F451" s="857"/>
      <c r="G451" s="858"/>
      <c r="H451" s="859"/>
      <c r="I451" s="105"/>
      <c r="J451" s="105"/>
      <c r="K451" s="105"/>
      <c r="L451" s="105"/>
      <c r="M451" s="105"/>
      <c r="N451" s="105"/>
      <c r="O451" s="105"/>
      <c r="P451" s="105"/>
      <c r="Q451" s="106"/>
      <c r="R451" s="106"/>
      <c r="S451" s="106"/>
      <c r="T451" s="106"/>
      <c r="U451" s="106"/>
      <c r="V451" s="106"/>
      <c r="W451" s="106"/>
      <c r="X451" s="106"/>
      <c r="Y451" s="106"/>
      <c r="Z451" s="106"/>
      <c r="AA451" s="106"/>
      <c r="AB451" s="106"/>
      <c r="AC451" s="106"/>
      <c r="AD451" s="106"/>
    </row>
    <row r="452" spans="1:30" ht="39.75" hidden="1" customHeight="1">
      <c r="A452" s="310" t="s">
        <v>4408</v>
      </c>
      <c r="B452" s="743" t="s">
        <v>1327</v>
      </c>
      <c r="C452" s="860"/>
      <c r="D452" s="860"/>
      <c r="E452" s="860"/>
      <c r="F452" s="860"/>
      <c r="G452" s="861"/>
      <c r="H452" s="862"/>
      <c r="I452" s="105"/>
      <c r="J452" s="105"/>
      <c r="K452" s="105"/>
      <c r="L452" s="105"/>
      <c r="M452" s="105"/>
      <c r="N452" s="105"/>
      <c r="O452" s="105"/>
      <c r="P452" s="105"/>
      <c r="Q452" s="106"/>
      <c r="R452" s="106"/>
      <c r="S452" s="106"/>
      <c r="T452" s="106"/>
      <c r="U452" s="106"/>
      <c r="V452" s="106"/>
      <c r="W452" s="106"/>
      <c r="X452" s="106"/>
      <c r="Y452" s="106"/>
      <c r="Z452" s="106"/>
      <c r="AA452" s="106"/>
      <c r="AB452" s="106"/>
      <c r="AC452" s="106"/>
      <c r="AD452" s="106"/>
    </row>
    <row r="453" spans="1:30" ht="39.75" hidden="1" customHeight="1">
      <c r="A453" s="310" t="s">
        <v>4409</v>
      </c>
      <c r="B453" s="744" t="s">
        <v>4410</v>
      </c>
      <c r="C453" s="860"/>
      <c r="D453" s="860"/>
      <c r="E453" s="860"/>
      <c r="F453" s="860"/>
      <c r="G453" s="861"/>
      <c r="H453" s="862"/>
      <c r="I453" s="105"/>
      <c r="J453" s="105"/>
      <c r="K453" s="105"/>
      <c r="L453" s="105"/>
      <c r="M453" s="105"/>
      <c r="N453" s="105"/>
      <c r="O453" s="105"/>
      <c r="P453" s="105"/>
      <c r="Q453" s="106"/>
      <c r="R453" s="106"/>
      <c r="S453" s="106"/>
      <c r="T453" s="106"/>
      <c r="U453" s="106"/>
      <c r="V453" s="106"/>
      <c r="W453" s="106"/>
      <c r="X453" s="106"/>
      <c r="Y453" s="106"/>
      <c r="Z453" s="106"/>
      <c r="AA453" s="106"/>
      <c r="AB453" s="106"/>
      <c r="AC453" s="106"/>
      <c r="AD453" s="106"/>
    </row>
    <row r="454" spans="1:30" ht="39.75" hidden="1" customHeight="1">
      <c r="A454" s="310" t="s">
        <v>4411</v>
      </c>
      <c r="B454" s="235" t="s">
        <v>1331</v>
      </c>
      <c r="C454" s="860"/>
      <c r="D454" s="860"/>
      <c r="E454" s="860"/>
      <c r="F454" s="860"/>
      <c r="G454" s="861"/>
      <c r="H454" s="862"/>
      <c r="I454" s="105"/>
      <c r="J454" s="105"/>
      <c r="K454" s="105"/>
      <c r="L454" s="105"/>
      <c r="M454" s="105"/>
      <c r="N454" s="105"/>
      <c r="O454" s="105"/>
      <c r="P454" s="105"/>
      <c r="Q454" s="106"/>
      <c r="R454" s="106"/>
      <c r="S454" s="106"/>
      <c r="T454" s="106"/>
      <c r="U454" s="106"/>
      <c r="V454" s="106"/>
      <c r="W454" s="106"/>
      <c r="X454" s="106"/>
      <c r="Y454" s="106"/>
      <c r="Z454" s="106"/>
      <c r="AA454" s="106"/>
      <c r="AB454" s="106"/>
      <c r="AC454" s="106"/>
      <c r="AD454" s="106"/>
    </row>
    <row r="455" spans="1:30" ht="39.75" hidden="1" customHeight="1">
      <c r="A455" s="310" t="s">
        <v>4412</v>
      </c>
      <c r="B455" s="743" t="s">
        <v>1333</v>
      </c>
      <c r="C455" s="860"/>
      <c r="D455" s="860"/>
      <c r="E455" s="860"/>
      <c r="F455" s="860"/>
      <c r="G455" s="861"/>
      <c r="H455" s="862"/>
      <c r="I455" s="105"/>
      <c r="J455" s="105"/>
      <c r="K455" s="105"/>
      <c r="L455" s="105"/>
      <c r="M455" s="105"/>
      <c r="N455" s="105"/>
      <c r="O455" s="105"/>
      <c r="P455" s="105"/>
      <c r="Q455" s="106"/>
      <c r="R455" s="106"/>
      <c r="S455" s="106"/>
      <c r="T455" s="106"/>
      <c r="U455" s="106"/>
      <c r="V455" s="106"/>
      <c r="W455" s="106"/>
      <c r="X455" s="106"/>
      <c r="Y455" s="106"/>
      <c r="Z455" s="106"/>
      <c r="AA455" s="106"/>
      <c r="AB455" s="106"/>
      <c r="AC455" s="106"/>
      <c r="AD455" s="106"/>
    </row>
    <row r="456" spans="1:30" ht="94.5" hidden="1" customHeight="1">
      <c r="A456" s="310" t="s">
        <v>4413</v>
      </c>
      <c r="B456" s="743" t="s">
        <v>1335</v>
      </c>
      <c r="C456" s="141"/>
      <c r="D456" s="141"/>
      <c r="E456" s="141"/>
      <c r="F456" s="141"/>
      <c r="G456" s="127"/>
      <c r="H456" s="105"/>
      <c r="I456" s="105"/>
      <c r="J456" s="105"/>
      <c r="K456" s="105"/>
      <c r="L456" s="105"/>
      <c r="M456" s="105"/>
      <c r="N456" s="105"/>
      <c r="O456" s="105"/>
      <c r="P456" s="105"/>
      <c r="Q456" s="106"/>
      <c r="R456" s="106"/>
      <c r="S456" s="106"/>
      <c r="T456" s="106"/>
      <c r="U456" s="106"/>
      <c r="V456" s="106"/>
      <c r="W456" s="106"/>
      <c r="X456" s="106"/>
      <c r="Y456" s="106"/>
      <c r="Z456" s="106"/>
      <c r="AA456" s="106"/>
      <c r="AB456" s="106"/>
      <c r="AC456" s="106"/>
      <c r="AD456" s="106"/>
    </row>
    <row r="457" spans="1:30" ht="47.25" hidden="1" customHeight="1">
      <c r="A457" s="310" t="s">
        <v>4414</v>
      </c>
      <c r="B457" s="743" t="s">
        <v>1337</v>
      </c>
      <c r="C457" s="141"/>
      <c r="D457" s="141"/>
      <c r="E457" s="141"/>
      <c r="F457" s="141"/>
      <c r="G457" s="127"/>
      <c r="H457" s="105"/>
      <c r="I457" s="105"/>
      <c r="J457" s="105"/>
      <c r="K457" s="105"/>
      <c r="L457" s="105"/>
      <c r="M457" s="105"/>
      <c r="N457" s="105"/>
      <c r="O457" s="105"/>
      <c r="P457" s="105"/>
      <c r="Q457" s="106"/>
      <c r="R457" s="106"/>
      <c r="S457" s="106"/>
      <c r="T457" s="106"/>
      <c r="U457" s="106"/>
      <c r="V457" s="106"/>
      <c r="W457" s="106"/>
      <c r="X457" s="106"/>
      <c r="Y457" s="106"/>
      <c r="Z457" s="106"/>
      <c r="AA457" s="106"/>
      <c r="AB457" s="106"/>
      <c r="AC457" s="106"/>
      <c r="AD457" s="106"/>
    </row>
    <row r="458" spans="1:30" ht="63" hidden="1" customHeight="1">
      <c r="A458" s="310" t="s">
        <v>4415</v>
      </c>
      <c r="B458" s="743" t="s">
        <v>1339</v>
      </c>
      <c r="C458" s="141"/>
      <c r="D458" s="141"/>
      <c r="E458" s="141"/>
      <c r="F458" s="141"/>
      <c r="G458" s="127"/>
      <c r="H458" s="105"/>
      <c r="I458" s="105"/>
      <c r="J458" s="105"/>
      <c r="K458" s="105"/>
      <c r="L458" s="105"/>
      <c r="M458" s="105"/>
      <c r="N458" s="105"/>
      <c r="O458" s="105"/>
      <c r="P458" s="105"/>
      <c r="Q458" s="106"/>
      <c r="R458" s="106"/>
      <c r="S458" s="106"/>
      <c r="T458" s="106"/>
      <c r="U458" s="106"/>
      <c r="V458" s="106"/>
      <c r="W458" s="106"/>
      <c r="X458" s="106"/>
      <c r="Y458" s="106"/>
      <c r="Z458" s="106"/>
      <c r="AA458" s="106"/>
      <c r="AB458" s="106"/>
      <c r="AC458" s="106"/>
      <c r="AD458" s="106"/>
    </row>
    <row r="459" spans="1:30" ht="47.25" hidden="1" customHeight="1">
      <c r="A459" s="310" t="s">
        <v>4416</v>
      </c>
      <c r="B459" s="743" t="s">
        <v>1341</v>
      </c>
      <c r="C459" s="141"/>
      <c r="D459" s="141"/>
      <c r="E459" s="141"/>
      <c r="F459" s="141"/>
      <c r="G459" s="127"/>
      <c r="H459" s="105"/>
      <c r="I459" s="105"/>
      <c r="J459" s="105"/>
      <c r="K459" s="105"/>
      <c r="L459" s="105"/>
      <c r="M459" s="105"/>
      <c r="N459" s="105"/>
      <c r="O459" s="105"/>
      <c r="P459" s="105"/>
      <c r="Q459" s="106"/>
      <c r="R459" s="106"/>
      <c r="S459" s="106"/>
      <c r="T459" s="106"/>
      <c r="U459" s="106"/>
      <c r="V459" s="106"/>
      <c r="W459" s="106"/>
      <c r="X459" s="106"/>
      <c r="Y459" s="106"/>
      <c r="Z459" s="106"/>
      <c r="AA459" s="106"/>
      <c r="AB459" s="106"/>
      <c r="AC459" s="106"/>
      <c r="AD459" s="106"/>
    </row>
    <row r="460" spans="1:30" ht="47.25" hidden="1" customHeight="1">
      <c r="A460" s="310" t="s">
        <v>4417</v>
      </c>
      <c r="B460" s="743" t="s">
        <v>1343</v>
      </c>
      <c r="C460" s="141"/>
      <c r="D460" s="141"/>
      <c r="E460" s="141"/>
      <c r="F460" s="141"/>
      <c r="G460" s="127"/>
      <c r="H460" s="105"/>
      <c r="I460" s="105"/>
      <c r="J460" s="105"/>
      <c r="K460" s="105"/>
      <c r="L460" s="105"/>
      <c r="M460" s="105"/>
      <c r="N460" s="105"/>
      <c r="O460" s="105"/>
      <c r="P460" s="105"/>
      <c r="Q460" s="106"/>
      <c r="R460" s="106"/>
      <c r="S460" s="106"/>
      <c r="T460" s="106"/>
      <c r="U460" s="106"/>
      <c r="V460" s="106"/>
      <c r="W460" s="106"/>
      <c r="X460" s="106"/>
      <c r="Y460" s="106"/>
      <c r="Z460" s="106"/>
      <c r="AA460" s="106"/>
      <c r="AB460" s="106"/>
      <c r="AC460" s="106"/>
      <c r="AD460" s="106"/>
    </row>
    <row r="461" spans="1:30" ht="39.75" hidden="1" customHeight="1">
      <c r="A461" s="310" t="s">
        <v>4418</v>
      </c>
      <c r="B461" s="743" t="s">
        <v>1345</v>
      </c>
      <c r="C461" s="860"/>
      <c r="D461" s="860"/>
      <c r="E461" s="860"/>
      <c r="F461" s="860"/>
      <c r="G461" s="861"/>
      <c r="H461" s="862"/>
      <c r="I461" s="105"/>
      <c r="J461" s="105"/>
      <c r="K461" s="105"/>
      <c r="L461" s="105"/>
      <c r="M461" s="105"/>
      <c r="N461" s="105"/>
      <c r="O461" s="105"/>
      <c r="P461" s="105"/>
      <c r="Q461" s="106"/>
      <c r="R461" s="106"/>
      <c r="S461" s="106"/>
      <c r="T461" s="106"/>
      <c r="U461" s="106"/>
      <c r="V461" s="106"/>
      <c r="W461" s="106"/>
      <c r="X461" s="106"/>
      <c r="Y461" s="106"/>
      <c r="Z461" s="106"/>
      <c r="AA461" s="106"/>
      <c r="AB461" s="106"/>
      <c r="AC461" s="106"/>
      <c r="AD461" s="106"/>
    </row>
    <row r="462" spans="1:30" ht="39.75" hidden="1" customHeight="1">
      <c r="A462" s="310" t="s">
        <v>142</v>
      </c>
      <c r="B462" s="1738" t="s">
        <v>261</v>
      </c>
      <c r="C462" s="1570"/>
      <c r="D462" s="1570"/>
      <c r="E462" s="1570"/>
      <c r="F462" s="1570"/>
      <c r="G462" s="1573"/>
      <c r="H462" s="694"/>
      <c r="I462" s="105"/>
      <c r="J462" s="105"/>
      <c r="K462" s="105"/>
      <c r="L462" s="105"/>
      <c r="M462" s="105"/>
      <c r="N462" s="105"/>
      <c r="O462" s="105"/>
      <c r="P462" s="105"/>
      <c r="Q462" s="106"/>
      <c r="R462" s="106"/>
      <c r="S462" s="106"/>
      <c r="T462" s="106"/>
      <c r="U462" s="106"/>
      <c r="V462" s="106"/>
      <c r="W462" s="106"/>
      <c r="X462" s="106"/>
      <c r="Y462" s="106"/>
      <c r="Z462" s="106"/>
      <c r="AA462" s="106"/>
      <c r="AB462" s="106"/>
      <c r="AC462" s="106"/>
      <c r="AD462" s="106"/>
    </row>
    <row r="463" spans="1:30" ht="31.5" hidden="1" customHeight="1">
      <c r="A463" s="310" t="s">
        <v>1346</v>
      </c>
      <c r="B463" s="743" t="s">
        <v>1347</v>
      </c>
      <c r="C463" s="141"/>
      <c r="D463" s="141"/>
      <c r="E463" s="141"/>
      <c r="F463" s="141"/>
      <c r="G463" s="127"/>
      <c r="H463" s="105"/>
      <c r="I463" s="105"/>
      <c r="J463" s="105"/>
      <c r="K463" s="105"/>
      <c r="L463" s="105"/>
      <c r="M463" s="105"/>
      <c r="N463" s="105"/>
      <c r="O463" s="105"/>
      <c r="P463" s="105"/>
      <c r="Q463" s="106"/>
      <c r="R463" s="106"/>
      <c r="S463" s="106"/>
      <c r="T463" s="106"/>
      <c r="U463" s="106"/>
      <c r="V463" s="106"/>
      <c r="W463" s="106"/>
      <c r="X463" s="106"/>
      <c r="Y463" s="106"/>
      <c r="Z463" s="106"/>
      <c r="AA463" s="106"/>
      <c r="AB463" s="106"/>
      <c r="AC463" s="106"/>
      <c r="AD463" s="106"/>
    </row>
    <row r="464" spans="1:30" ht="63" hidden="1" customHeight="1">
      <c r="A464" s="310" t="s">
        <v>1348</v>
      </c>
      <c r="B464" s="743" t="s">
        <v>1349</v>
      </c>
      <c r="C464" s="141"/>
      <c r="D464" s="141"/>
      <c r="E464" s="141"/>
      <c r="F464" s="141"/>
      <c r="G464" s="127"/>
      <c r="H464" s="105"/>
      <c r="I464" s="105"/>
      <c r="J464" s="105"/>
      <c r="K464" s="105"/>
      <c r="L464" s="105"/>
      <c r="M464" s="105"/>
      <c r="N464" s="105"/>
      <c r="O464" s="105"/>
      <c r="P464" s="105"/>
      <c r="Q464" s="106"/>
      <c r="R464" s="106"/>
      <c r="S464" s="106"/>
      <c r="T464" s="106"/>
      <c r="U464" s="106"/>
      <c r="V464" s="106"/>
      <c r="W464" s="106"/>
      <c r="X464" s="106"/>
      <c r="Y464" s="106"/>
      <c r="Z464" s="106"/>
      <c r="AA464" s="106"/>
      <c r="AB464" s="106"/>
      <c r="AC464" s="106"/>
      <c r="AD464" s="106"/>
    </row>
    <row r="465" spans="1:30" ht="47.25" hidden="1" customHeight="1">
      <c r="A465" s="310" t="s">
        <v>1350</v>
      </c>
      <c r="B465" s="743" t="s">
        <v>3870</v>
      </c>
      <c r="C465" s="141"/>
      <c r="D465" s="141"/>
      <c r="E465" s="141"/>
      <c r="F465" s="141"/>
      <c r="G465" s="127"/>
      <c r="H465" s="105"/>
      <c r="I465" s="105"/>
      <c r="J465" s="105"/>
      <c r="K465" s="105"/>
      <c r="L465" s="105"/>
      <c r="M465" s="105"/>
      <c r="N465" s="105"/>
      <c r="O465" s="105"/>
      <c r="P465" s="105"/>
      <c r="Q465" s="106"/>
      <c r="R465" s="106"/>
      <c r="S465" s="106"/>
      <c r="T465" s="106"/>
      <c r="U465" s="106"/>
      <c r="V465" s="106"/>
      <c r="W465" s="106"/>
      <c r="X465" s="106"/>
      <c r="Y465" s="106"/>
      <c r="Z465" s="106"/>
      <c r="AA465" s="106"/>
      <c r="AB465" s="106"/>
      <c r="AC465" s="106"/>
      <c r="AD465" s="106"/>
    </row>
    <row r="466" spans="1:30" ht="63" hidden="1" customHeight="1">
      <c r="A466" s="310" t="s">
        <v>3438</v>
      </c>
      <c r="B466" s="122" t="s">
        <v>1353</v>
      </c>
      <c r="C466" s="141"/>
      <c r="D466" s="141"/>
      <c r="E466" s="141"/>
      <c r="F466" s="141"/>
      <c r="G466" s="127"/>
      <c r="H466" s="105"/>
      <c r="I466" s="105"/>
      <c r="J466" s="105"/>
      <c r="K466" s="105"/>
      <c r="L466" s="105"/>
      <c r="M466" s="105"/>
      <c r="N466" s="105"/>
      <c r="O466" s="105"/>
      <c r="P466" s="105"/>
      <c r="Q466" s="106"/>
      <c r="R466" s="106"/>
      <c r="S466" s="106"/>
      <c r="T466" s="106"/>
      <c r="U466" s="106"/>
      <c r="V466" s="106"/>
      <c r="W466" s="106"/>
      <c r="X466" s="106"/>
      <c r="Y466" s="106"/>
      <c r="Z466" s="106"/>
      <c r="AA466" s="106"/>
      <c r="AB466" s="106"/>
      <c r="AC466" s="106"/>
      <c r="AD466" s="106"/>
    </row>
    <row r="467" spans="1:30" ht="47.25" hidden="1" customHeight="1">
      <c r="A467" s="310" t="s">
        <v>1354</v>
      </c>
      <c r="B467" s="122" t="s">
        <v>4419</v>
      </c>
      <c r="C467" s="141"/>
      <c r="D467" s="141"/>
      <c r="E467" s="141"/>
      <c r="F467" s="141"/>
      <c r="G467" s="127"/>
      <c r="H467" s="105"/>
      <c r="I467" s="105"/>
      <c r="J467" s="105"/>
      <c r="K467" s="105"/>
      <c r="L467" s="105"/>
      <c r="M467" s="105"/>
      <c r="N467" s="105"/>
      <c r="O467" s="105"/>
      <c r="P467" s="105"/>
      <c r="Q467" s="106"/>
      <c r="R467" s="106"/>
      <c r="S467" s="106"/>
      <c r="T467" s="106"/>
      <c r="U467" s="106"/>
      <c r="V467" s="106"/>
      <c r="W467" s="106"/>
      <c r="X467" s="106"/>
      <c r="Y467" s="106"/>
      <c r="Z467" s="106"/>
      <c r="AA467" s="106"/>
      <c r="AB467" s="106"/>
      <c r="AC467" s="106"/>
      <c r="AD467" s="106"/>
    </row>
    <row r="468" spans="1:30" ht="47.25" hidden="1" customHeight="1">
      <c r="A468" s="310" t="s">
        <v>1356</v>
      </c>
      <c r="B468" s="122" t="s">
        <v>1357</v>
      </c>
      <c r="C468" s="141"/>
      <c r="D468" s="141"/>
      <c r="E468" s="141"/>
      <c r="F468" s="141"/>
      <c r="G468" s="127"/>
      <c r="H468" s="105"/>
      <c r="I468" s="105"/>
      <c r="J468" s="105"/>
      <c r="K468" s="105"/>
      <c r="L468" s="105"/>
      <c r="M468" s="105"/>
      <c r="N468" s="105"/>
      <c r="O468" s="105"/>
      <c r="P468" s="105"/>
      <c r="Q468" s="106"/>
      <c r="R468" s="106"/>
      <c r="S468" s="106"/>
      <c r="T468" s="106"/>
      <c r="U468" s="106"/>
      <c r="V468" s="106"/>
      <c r="W468" s="106"/>
      <c r="X468" s="106"/>
      <c r="Y468" s="106"/>
      <c r="Z468" s="106"/>
      <c r="AA468" s="106"/>
      <c r="AB468" s="106"/>
      <c r="AC468" s="106"/>
      <c r="AD468" s="106"/>
    </row>
    <row r="469" spans="1:30" ht="39.75" customHeight="1">
      <c r="A469" s="819" t="s">
        <v>144</v>
      </c>
      <c r="B469" s="1728" t="s">
        <v>145</v>
      </c>
      <c r="C469" s="1570"/>
      <c r="D469" s="1570"/>
      <c r="E469" s="1570"/>
      <c r="F469" s="1570"/>
      <c r="G469" s="1573"/>
      <c r="H469" s="863"/>
      <c r="I469" s="319">
        <f>SUM(D470:D498)</f>
        <v>48</v>
      </c>
      <c r="J469" s="319">
        <f>COUNT(D470:D498)*2</f>
        <v>48</v>
      </c>
      <c r="K469" s="105"/>
      <c r="L469" s="105"/>
      <c r="M469" s="105"/>
      <c r="N469" s="105"/>
      <c r="O469" s="105"/>
      <c r="P469" s="105"/>
      <c r="Q469" s="319"/>
      <c r="R469" s="106"/>
      <c r="S469" s="106"/>
      <c r="T469" s="106"/>
      <c r="U469" s="106"/>
      <c r="V469" s="106"/>
      <c r="W469" s="106"/>
      <c r="X469" s="106"/>
      <c r="Y469" s="106"/>
      <c r="Z469" s="106"/>
      <c r="AA469" s="106"/>
      <c r="AB469" s="106"/>
      <c r="AC469" s="106"/>
      <c r="AD469" s="106"/>
    </row>
    <row r="470" spans="1:30" ht="34">
      <c r="A470" s="695" t="s">
        <v>1358</v>
      </c>
      <c r="B470" s="122" t="s">
        <v>1359</v>
      </c>
      <c r="C470" s="150" t="s">
        <v>4420</v>
      </c>
      <c r="D470" s="696">
        <v>2</v>
      </c>
      <c r="E470" s="696" t="s">
        <v>599</v>
      </c>
      <c r="F470" s="179" t="s">
        <v>4421</v>
      </c>
      <c r="G470" s="127"/>
      <c r="H470" s="319"/>
      <c r="I470" s="319"/>
      <c r="J470" s="319"/>
      <c r="K470" s="105"/>
      <c r="L470" s="105"/>
      <c r="M470" s="105"/>
      <c r="N470" s="105"/>
      <c r="O470" s="105"/>
      <c r="P470" s="105"/>
      <c r="Q470" s="319"/>
      <c r="R470" s="106"/>
      <c r="S470" s="106"/>
      <c r="T470" s="106"/>
      <c r="U470" s="106"/>
      <c r="V470" s="106"/>
      <c r="W470" s="106"/>
      <c r="X470" s="106"/>
      <c r="Y470" s="106"/>
      <c r="Z470" s="106"/>
      <c r="AA470" s="106"/>
      <c r="AB470" s="106"/>
      <c r="AC470" s="106"/>
      <c r="AD470" s="106"/>
    </row>
    <row r="471" spans="1:30" ht="64">
      <c r="A471" s="695" t="s">
        <v>1360</v>
      </c>
      <c r="B471" s="492" t="s">
        <v>4422</v>
      </c>
      <c r="C471" s="150" t="s">
        <v>4423</v>
      </c>
      <c r="D471" s="696">
        <v>2</v>
      </c>
      <c r="E471" s="696" t="s">
        <v>599</v>
      </c>
      <c r="F471" s="492" t="s">
        <v>4424</v>
      </c>
      <c r="G471" s="127"/>
      <c r="H471" s="319"/>
      <c r="I471" s="319"/>
      <c r="J471" s="319"/>
      <c r="K471" s="105"/>
      <c r="L471" s="105"/>
      <c r="M471" s="105"/>
      <c r="N471" s="105"/>
      <c r="O471" s="105"/>
      <c r="P471" s="105"/>
      <c r="Q471" s="319"/>
      <c r="R471" s="106"/>
      <c r="S471" s="106"/>
      <c r="T471" s="106"/>
      <c r="U471" s="106"/>
      <c r="V471" s="106"/>
      <c r="W471" s="106"/>
      <c r="X471" s="106"/>
      <c r="Y471" s="106"/>
      <c r="Z471" s="106"/>
      <c r="AA471" s="106"/>
      <c r="AB471" s="106"/>
      <c r="AC471" s="106"/>
      <c r="AD471" s="106"/>
    </row>
    <row r="472" spans="1:30" ht="112">
      <c r="A472" s="695"/>
      <c r="B472" s="150"/>
      <c r="C472" s="150" t="s">
        <v>4425</v>
      </c>
      <c r="D472" s="696">
        <v>2</v>
      </c>
      <c r="E472" s="696" t="s">
        <v>599</v>
      </c>
      <c r="F472" s="151" t="s">
        <v>4426</v>
      </c>
      <c r="G472" s="540"/>
      <c r="H472" s="698"/>
      <c r="I472" s="319"/>
      <c r="J472" s="319"/>
      <c r="K472" s="105"/>
      <c r="L472" s="105"/>
      <c r="M472" s="105"/>
      <c r="N472" s="105"/>
      <c r="O472" s="105"/>
      <c r="P472" s="105"/>
      <c r="Q472" s="319"/>
      <c r="R472" s="106"/>
      <c r="S472" s="106"/>
      <c r="T472" s="106"/>
      <c r="U472" s="106"/>
      <c r="V472" s="106"/>
      <c r="W472" s="106"/>
      <c r="X472" s="106"/>
      <c r="Y472" s="106"/>
      <c r="Z472" s="106"/>
      <c r="AA472" s="106"/>
      <c r="AB472" s="106"/>
      <c r="AC472" s="106"/>
      <c r="AD472" s="106"/>
    </row>
    <row r="473" spans="1:30" ht="96">
      <c r="A473" s="695"/>
      <c r="B473" s="150"/>
      <c r="C473" s="150" t="s">
        <v>4427</v>
      </c>
      <c r="D473" s="696">
        <v>2</v>
      </c>
      <c r="E473" s="696" t="s">
        <v>599</v>
      </c>
      <c r="F473" s="150" t="s">
        <v>4428</v>
      </c>
      <c r="G473" s="190"/>
      <c r="H473" s="318"/>
      <c r="I473" s="319"/>
      <c r="J473" s="319"/>
      <c r="K473" s="105"/>
      <c r="L473" s="105"/>
      <c r="M473" s="105"/>
      <c r="N473" s="105"/>
      <c r="O473" s="105"/>
      <c r="P473" s="105"/>
      <c r="Q473" s="319"/>
      <c r="R473" s="106"/>
      <c r="S473" s="106"/>
      <c r="T473" s="106"/>
      <c r="U473" s="106"/>
      <c r="V473" s="106"/>
      <c r="W473" s="106"/>
      <c r="X473" s="106"/>
      <c r="Y473" s="106"/>
      <c r="Z473" s="106"/>
      <c r="AA473" s="106"/>
      <c r="AB473" s="106"/>
      <c r="AC473" s="106"/>
      <c r="AD473" s="106"/>
    </row>
    <row r="474" spans="1:30" ht="144.75" customHeight="1">
      <c r="A474" s="695"/>
      <c r="B474" s="150"/>
      <c r="C474" s="150" t="s">
        <v>4429</v>
      </c>
      <c r="D474" s="696">
        <v>2</v>
      </c>
      <c r="E474" s="696" t="s">
        <v>599</v>
      </c>
      <c r="F474" s="150" t="s">
        <v>4430</v>
      </c>
      <c r="G474" s="190"/>
      <c r="H474" s="318"/>
      <c r="I474" s="319"/>
      <c r="J474" s="319"/>
      <c r="K474" s="105"/>
      <c r="L474" s="105"/>
      <c r="M474" s="105"/>
      <c r="N474" s="105"/>
      <c r="O474" s="105"/>
      <c r="P474" s="105"/>
      <c r="Q474" s="319"/>
      <c r="R474" s="106"/>
      <c r="S474" s="106"/>
      <c r="T474" s="106"/>
      <c r="U474" s="106"/>
      <c r="V474" s="106"/>
      <c r="W474" s="106"/>
      <c r="X474" s="106"/>
      <c r="Y474" s="106"/>
      <c r="Z474" s="106"/>
      <c r="AA474" s="106"/>
      <c r="AB474" s="106"/>
      <c r="AC474" s="106"/>
      <c r="AD474" s="106"/>
    </row>
    <row r="475" spans="1:30" ht="128">
      <c r="A475" s="695"/>
      <c r="B475" s="150"/>
      <c r="C475" s="150" t="s">
        <v>4431</v>
      </c>
      <c r="D475" s="696">
        <v>2</v>
      </c>
      <c r="E475" s="696" t="s">
        <v>599</v>
      </c>
      <c r="F475" s="150" t="s">
        <v>4432</v>
      </c>
      <c r="G475" s="190"/>
      <c r="H475" s="318"/>
      <c r="I475" s="319"/>
      <c r="J475" s="319"/>
      <c r="K475" s="105"/>
      <c r="L475" s="105"/>
      <c r="M475" s="105"/>
      <c r="N475" s="105"/>
      <c r="O475" s="105"/>
      <c r="P475" s="105"/>
      <c r="Q475" s="319"/>
      <c r="R475" s="106"/>
      <c r="S475" s="106"/>
      <c r="T475" s="106"/>
      <c r="U475" s="106"/>
      <c r="V475" s="106"/>
      <c r="W475" s="106"/>
      <c r="X475" s="106"/>
      <c r="Y475" s="106"/>
      <c r="Z475" s="106"/>
      <c r="AA475" s="106"/>
      <c r="AB475" s="106"/>
      <c r="AC475" s="106"/>
      <c r="AD475" s="106"/>
    </row>
    <row r="476" spans="1:30" ht="112">
      <c r="A476" s="695"/>
      <c r="B476" s="150"/>
      <c r="C476" s="150" t="s">
        <v>4433</v>
      </c>
      <c r="D476" s="696">
        <v>2</v>
      </c>
      <c r="E476" s="696" t="s">
        <v>599</v>
      </c>
      <c r="F476" s="150" t="s">
        <v>4434</v>
      </c>
      <c r="G476" s="190"/>
      <c r="H476" s="318"/>
      <c r="I476" s="319"/>
      <c r="J476" s="319"/>
      <c r="K476" s="105"/>
      <c r="L476" s="105"/>
      <c r="M476" s="105"/>
      <c r="N476" s="105"/>
      <c r="O476" s="105"/>
      <c r="P476" s="105"/>
      <c r="Q476" s="319"/>
      <c r="R476" s="106"/>
      <c r="S476" s="106"/>
      <c r="T476" s="106"/>
      <c r="U476" s="106"/>
      <c r="V476" s="106"/>
      <c r="W476" s="106"/>
      <c r="X476" s="106"/>
      <c r="Y476" s="106"/>
      <c r="Z476" s="106"/>
      <c r="AA476" s="106"/>
      <c r="AB476" s="106"/>
      <c r="AC476" s="106"/>
      <c r="AD476" s="106"/>
    </row>
    <row r="477" spans="1:30" ht="48">
      <c r="A477" s="695"/>
      <c r="B477" s="150"/>
      <c r="C477" s="150" t="s">
        <v>4435</v>
      </c>
      <c r="D477" s="696">
        <v>2</v>
      </c>
      <c r="E477" s="696" t="s">
        <v>599</v>
      </c>
      <c r="F477" s="150" t="s">
        <v>4436</v>
      </c>
      <c r="G477" s="190"/>
      <c r="H477" s="318"/>
      <c r="I477" s="319"/>
      <c r="J477" s="319"/>
      <c r="K477" s="105"/>
      <c r="L477" s="105"/>
      <c r="M477" s="105"/>
      <c r="N477" s="105"/>
      <c r="O477" s="105"/>
      <c r="P477" s="105"/>
      <c r="Q477" s="319"/>
      <c r="R477" s="106"/>
      <c r="S477" s="106"/>
      <c r="T477" s="106"/>
      <c r="U477" s="106"/>
      <c r="V477" s="106"/>
      <c r="W477" s="106"/>
      <c r="X477" s="106"/>
      <c r="Y477" s="106"/>
      <c r="Z477" s="106"/>
      <c r="AA477" s="106"/>
      <c r="AB477" s="106"/>
      <c r="AC477" s="106"/>
      <c r="AD477" s="106"/>
    </row>
    <row r="478" spans="1:30" ht="31.5" hidden="1" customHeight="1">
      <c r="A478" s="310" t="s">
        <v>1362</v>
      </c>
      <c r="B478" s="122" t="s">
        <v>4437</v>
      </c>
      <c r="C478" s="141"/>
      <c r="D478" s="141"/>
      <c r="E478" s="141"/>
      <c r="F478" s="141"/>
      <c r="G478" s="127"/>
      <c r="H478" s="105"/>
      <c r="I478" s="105"/>
      <c r="J478" s="105"/>
      <c r="K478" s="105"/>
      <c r="L478" s="105"/>
      <c r="M478" s="105"/>
      <c r="N478" s="105"/>
      <c r="O478" s="105"/>
      <c r="P478" s="105"/>
      <c r="Q478" s="106"/>
      <c r="R478" s="106"/>
      <c r="S478" s="106"/>
      <c r="T478" s="106"/>
      <c r="U478" s="106"/>
      <c r="V478" s="106"/>
      <c r="W478" s="106"/>
      <c r="X478" s="106"/>
      <c r="Y478" s="106"/>
      <c r="Z478" s="106"/>
      <c r="AA478" s="106"/>
      <c r="AB478" s="106"/>
      <c r="AC478" s="106"/>
      <c r="AD478" s="106"/>
    </row>
    <row r="479" spans="1:30" ht="157.5" hidden="1" customHeight="1">
      <c r="A479" s="310" t="s">
        <v>1364</v>
      </c>
      <c r="B479" s="857" t="s">
        <v>3902</v>
      </c>
      <c r="C479" s="150"/>
      <c r="D479" s="141"/>
      <c r="E479" s="141"/>
      <c r="F479" s="150"/>
      <c r="G479" s="127"/>
      <c r="H479" s="105"/>
      <c r="I479" s="105"/>
      <c r="J479" s="105"/>
      <c r="K479" s="105"/>
      <c r="L479" s="105"/>
      <c r="M479" s="105"/>
      <c r="N479" s="105"/>
      <c r="O479" s="105"/>
      <c r="P479" s="105"/>
      <c r="Q479" s="106"/>
      <c r="R479" s="106"/>
      <c r="S479" s="106"/>
      <c r="T479" s="106"/>
      <c r="U479" s="106"/>
      <c r="V479" s="106"/>
      <c r="W479" s="106"/>
      <c r="X479" s="106"/>
      <c r="Y479" s="106"/>
      <c r="Z479" s="106"/>
      <c r="AA479" s="106"/>
      <c r="AB479" s="106"/>
      <c r="AC479" s="106"/>
      <c r="AD479" s="106"/>
    </row>
    <row r="480" spans="1:30" ht="34" hidden="1">
      <c r="A480" s="348" t="s">
        <v>1366</v>
      </c>
      <c r="B480" s="857" t="s">
        <v>3904</v>
      </c>
      <c r="C480" s="150"/>
      <c r="D480" s="141"/>
      <c r="E480" s="141"/>
      <c r="F480" s="150"/>
      <c r="G480" s="540"/>
      <c r="H480" s="582"/>
      <c r="I480" s="105"/>
      <c r="J480" s="105"/>
      <c r="K480" s="105"/>
      <c r="L480" s="105"/>
      <c r="M480" s="105"/>
      <c r="N480" s="105"/>
      <c r="O480" s="105"/>
      <c r="P480" s="105"/>
      <c r="Q480" s="106"/>
      <c r="R480" s="106"/>
      <c r="S480" s="106"/>
      <c r="T480" s="106"/>
      <c r="U480" s="106"/>
      <c r="V480" s="106"/>
      <c r="W480" s="106"/>
      <c r="X480" s="106"/>
      <c r="Y480" s="106"/>
      <c r="Z480" s="106"/>
      <c r="AA480" s="106"/>
      <c r="AB480" s="106"/>
      <c r="AC480" s="106"/>
      <c r="AD480" s="106"/>
    </row>
    <row r="481" spans="1:30" ht="34" hidden="1">
      <c r="A481" s="348" t="s">
        <v>1368</v>
      </c>
      <c r="B481" s="857" t="s">
        <v>3903</v>
      </c>
      <c r="C481" s="141"/>
      <c r="D481" s="141"/>
      <c r="E481" s="141"/>
      <c r="F481" s="141"/>
      <c r="G481" s="127"/>
      <c r="H481" s="105"/>
      <c r="I481" s="105"/>
      <c r="J481" s="105"/>
      <c r="K481" s="105"/>
      <c r="L481" s="105"/>
      <c r="M481" s="105"/>
      <c r="N481" s="105"/>
      <c r="O481" s="105"/>
      <c r="P481" s="105"/>
      <c r="Q481" s="106"/>
      <c r="R481" s="106"/>
      <c r="S481" s="106"/>
      <c r="T481" s="106"/>
      <c r="U481" s="106"/>
      <c r="V481" s="106"/>
      <c r="W481" s="106"/>
      <c r="X481" s="106"/>
      <c r="Y481" s="106"/>
      <c r="Z481" s="106"/>
      <c r="AA481" s="106"/>
      <c r="AB481" s="106"/>
      <c r="AC481" s="106"/>
      <c r="AD481" s="106"/>
    </row>
    <row r="482" spans="1:30" ht="249" customHeight="1">
      <c r="A482" s="695" t="s">
        <v>1370</v>
      </c>
      <c r="B482" s="122" t="s">
        <v>1371</v>
      </c>
      <c r="C482" s="855" t="s">
        <v>4438</v>
      </c>
      <c r="D482" s="696">
        <v>2</v>
      </c>
      <c r="E482" s="833" t="s">
        <v>599</v>
      </c>
      <c r="F482" s="771" t="s">
        <v>4439</v>
      </c>
      <c r="G482" s="820"/>
      <c r="H482" s="817"/>
      <c r="I482" s="319"/>
      <c r="J482" s="319"/>
      <c r="K482" s="105"/>
      <c r="L482" s="105"/>
      <c r="M482" s="105"/>
      <c r="N482" s="105"/>
      <c r="O482" s="105"/>
      <c r="P482" s="105"/>
      <c r="Q482" s="319"/>
      <c r="R482" s="106"/>
      <c r="S482" s="106"/>
      <c r="T482" s="106"/>
      <c r="U482" s="106"/>
      <c r="V482" s="106"/>
      <c r="W482" s="106"/>
      <c r="X482" s="106"/>
      <c r="Y482" s="106"/>
      <c r="Z482" s="106"/>
      <c r="AA482" s="106"/>
      <c r="AB482" s="106"/>
      <c r="AC482" s="106"/>
      <c r="AD482" s="106"/>
    </row>
    <row r="483" spans="1:30" ht="144">
      <c r="A483" s="695"/>
      <c r="B483" s="122"/>
      <c r="C483" s="383" t="s">
        <v>4440</v>
      </c>
      <c r="D483" s="696">
        <v>2</v>
      </c>
      <c r="E483" s="833" t="s">
        <v>599</v>
      </c>
      <c r="F483" s="383" t="s">
        <v>4441</v>
      </c>
      <c r="G483" s="738"/>
      <c r="H483" s="817"/>
      <c r="I483" s="319"/>
      <c r="J483" s="319"/>
      <c r="K483" s="105"/>
      <c r="L483" s="105"/>
      <c r="M483" s="105"/>
      <c r="N483" s="105"/>
      <c r="O483" s="105"/>
      <c r="P483" s="105"/>
      <c r="Q483" s="319"/>
      <c r="R483" s="106"/>
      <c r="S483" s="106"/>
      <c r="T483" s="106"/>
      <c r="U483" s="106"/>
      <c r="V483" s="106"/>
      <c r="W483" s="106"/>
      <c r="X483" s="106"/>
      <c r="Y483" s="106"/>
      <c r="Z483" s="106"/>
      <c r="AA483" s="106"/>
      <c r="AB483" s="106"/>
      <c r="AC483" s="106"/>
      <c r="AD483" s="106"/>
    </row>
    <row r="484" spans="1:30" ht="253.5" customHeight="1">
      <c r="A484" s="695"/>
      <c r="B484" s="122"/>
      <c r="C484" s="383" t="s">
        <v>4442</v>
      </c>
      <c r="D484" s="696">
        <v>2</v>
      </c>
      <c r="E484" s="737" t="s">
        <v>599</v>
      </c>
      <c r="F484" s="383" t="s">
        <v>4443</v>
      </c>
      <c r="G484" s="738"/>
      <c r="H484" s="817"/>
      <c r="I484" s="319"/>
      <c r="J484" s="319"/>
      <c r="K484" s="105"/>
      <c r="L484" s="105"/>
      <c r="M484" s="105"/>
      <c r="N484" s="105"/>
      <c r="O484" s="105"/>
      <c r="P484" s="105"/>
      <c r="Q484" s="319"/>
      <c r="R484" s="106"/>
      <c r="S484" s="106"/>
      <c r="T484" s="106"/>
      <c r="U484" s="106"/>
      <c r="V484" s="106"/>
      <c r="W484" s="106"/>
      <c r="X484" s="106"/>
      <c r="Y484" s="106"/>
      <c r="Z484" s="106"/>
      <c r="AA484" s="106"/>
      <c r="AB484" s="106"/>
      <c r="AC484" s="106"/>
      <c r="AD484" s="106"/>
    </row>
    <row r="485" spans="1:30" ht="128">
      <c r="A485" s="695"/>
      <c r="B485" s="122"/>
      <c r="C485" s="383" t="s">
        <v>4444</v>
      </c>
      <c r="D485" s="696">
        <v>2</v>
      </c>
      <c r="E485" s="737" t="s">
        <v>599</v>
      </c>
      <c r="F485" s="383" t="s">
        <v>4445</v>
      </c>
      <c r="G485" s="738"/>
      <c r="H485" s="817"/>
      <c r="I485" s="319"/>
      <c r="J485" s="319"/>
      <c r="K485" s="105"/>
      <c r="L485" s="105"/>
      <c r="M485" s="105"/>
      <c r="N485" s="105"/>
      <c r="O485" s="105"/>
      <c r="P485" s="105"/>
      <c r="Q485" s="319"/>
      <c r="R485" s="106"/>
      <c r="S485" s="106"/>
      <c r="T485" s="106"/>
      <c r="U485" s="106"/>
      <c r="V485" s="106"/>
      <c r="W485" s="106"/>
      <c r="X485" s="106"/>
      <c r="Y485" s="106"/>
      <c r="Z485" s="106"/>
      <c r="AA485" s="106"/>
      <c r="AB485" s="106"/>
      <c r="AC485" s="106"/>
      <c r="AD485" s="106"/>
    </row>
    <row r="486" spans="1:30" ht="193.5" customHeight="1">
      <c r="A486" s="695"/>
      <c r="B486" s="491"/>
      <c r="C486" s="492" t="s">
        <v>4446</v>
      </c>
      <c r="D486" s="696">
        <v>2</v>
      </c>
      <c r="E486" s="737" t="s">
        <v>599</v>
      </c>
      <c r="F486" s="492" t="s">
        <v>4447</v>
      </c>
      <c r="G486" s="738"/>
      <c r="H486" s="817"/>
      <c r="I486" s="318"/>
      <c r="J486" s="318"/>
      <c r="K486" s="312"/>
      <c r="L486" s="312"/>
      <c r="M486" s="312"/>
      <c r="N486" s="312"/>
      <c r="O486" s="312"/>
      <c r="P486" s="312"/>
      <c r="Q486" s="318"/>
      <c r="R486" s="279"/>
      <c r="S486" s="279"/>
      <c r="T486" s="279"/>
      <c r="U486" s="279"/>
      <c r="V486" s="279"/>
      <c r="W486" s="279"/>
      <c r="X486" s="279"/>
      <c r="Y486" s="279"/>
      <c r="Z486" s="279"/>
      <c r="AA486" s="279"/>
      <c r="AB486" s="279"/>
      <c r="AC486" s="279"/>
      <c r="AD486" s="279"/>
    </row>
    <row r="487" spans="1:30" ht="147.75" customHeight="1">
      <c r="A487" s="695"/>
      <c r="B487" s="491"/>
      <c r="C487" s="383" t="s">
        <v>4448</v>
      </c>
      <c r="D487" s="696">
        <v>2</v>
      </c>
      <c r="E487" s="737" t="s">
        <v>599</v>
      </c>
      <c r="F487" s="383" t="s">
        <v>3934</v>
      </c>
      <c r="G487" s="738"/>
      <c r="H487" s="817"/>
      <c r="I487" s="318"/>
      <c r="J487" s="318"/>
      <c r="K487" s="312"/>
      <c r="L487" s="312"/>
      <c r="M487" s="312"/>
      <c r="N487" s="312"/>
      <c r="O487" s="312"/>
      <c r="P487" s="312"/>
      <c r="Q487" s="318"/>
      <c r="R487" s="279"/>
      <c r="S487" s="279"/>
      <c r="T487" s="279"/>
      <c r="U487" s="279"/>
      <c r="V487" s="279"/>
      <c r="W487" s="279"/>
      <c r="X487" s="279"/>
      <c r="Y487" s="279"/>
      <c r="Z487" s="279"/>
      <c r="AA487" s="279"/>
      <c r="AB487" s="279"/>
      <c r="AC487" s="279"/>
      <c r="AD487" s="279"/>
    </row>
    <row r="488" spans="1:30" ht="32">
      <c r="A488" s="695"/>
      <c r="B488" s="491"/>
      <c r="C488" s="383" t="s">
        <v>4449</v>
      </c>
      <c r="D488" s="696">
        <v>2</v>
      </c>
      <c r="E488" s="737" t="s">
        <v>599</v>
      </c>
      <c r="F488" s="383" t="s">
        <v>4450</v>
      </c>
      <c r="G488" s="738"/>
      <c r="H488" s="817"/>
      <c r="I488" s="318"/>
      <c r="J488" s="318"/>
      <c r="K488" s="312"/>
      <c r="L488" s="312"/>
      <c r="M488" s="312"/>
      <c r="N488" s="312"/>
      <c r="O488" s="312"/>
      <c r="P488" s="312"/>
      <c r="Q488" s="318"/>
      <c r="R488" s="279"/>
      <c r="S488" s="279"/>
      <c r="T488" s="279"/>
      <c r="U488" s="279"/>
      <c r="V488" s="279"/>
      <c r="W488" s="279"/>
      <c r="X488" s="279"/>
      <c r="Y488" s="279"/>
      <c r="Z488" s="279"/>
      <c r="AA488" s="279"/>
      <c r="AB488" s="279"/>
      <c r="AC488" s="279"/>
      <c r="AD488" s="279"/>
    </row>
    <row r="489" spans="1:30" ht="176">
      <c r="A489" s="695"/>
      <c r="B489" s="122"/>
      <c r="C489" s="150" t="s">
        <v>4451</v>
      </c>
      <c r="D489" s="696">
        <v>2</v>
      </c>
      <c r="E489" s="737" t="s">
        <v>599</v>
      </c>
      <c r="F489" s="123" t="s">
        <v>4452</v>
      </c>
      <c r="G489" s="540"/>
      <c r="H489" s="698"/>
      <c r="I489" s="319"/>
      <c r="J489" s="319"/>
      <c r="K489" s="105"/>
      <c r="L489" s="105"/>
      <c r="M489" s="105"/>
      <c r="N489" s="105"/>
      <c r="O489" s="105"/>
      <c r="P489" s="105"/>
      <c r="Q489" s="319"/>
      <c r="R489" s="106"/>
      <c r="S489" s="106"/>
      <c r="T489" s="106"/>
      <c r="U489" s="106"/>
      <c r="V489" s="106"/>
      <c r="W489" s="106"/>
      <c r="X489" s="106"/>
      <c r="Y489" s="106"/>
      <c r="Z489" s="106"/>
      <c r="AA489" s="106"/>
      <c r="AB489" s="106"/>
      <c r="AC489" s="106"/>
      <c r="AD489" s="106"/>
    </row>
    <row r="490" spans="1:30" ht="240">
      <c r="A490" s="695" t="s">
        <v>1372</v>
      </c>
      <c r="B490" s="122" t="s">
        <v>2364</v>
      </c>
      <c r="C490" s="150" t="s">
        <v>4453</v>
      </c>
      <c r="D490" s="696">
        <v>2</v>
      </c>
      <c r="E490" s="696" t="s">
        <v>877</v>
      </c>
      <c r="F490" s="150" t="s">
        <v>4454</v>
      </c>
      <c r="G490" s="127"/>
      <c r="H490" s="319"/>
      <c r="I490" s="319"/>
      <c r="J490" s="319"/>
      <c r="K490" s="105"/>
      <c r="L490" s="105"/>
      <c r="M490" s="105"/>
      <c r="N490" s="105"/>
      <c r="O490" s="105"/>
      <c r="P490" s="105"/>
      <c r="Q490" s="319"/>
      <c r="R490" s="106"/>
      <c r="S490" s="106"/>
      <c r="T490" s="106"/>
      <c r="U490" s="106"/>
      <c r="V490" s="106"/>
      <c r="W490" s="106"/>
      <c r="X490" s="106"/>
      <c r="Y490" s="106"/>
      <c r="Z490" s="106"/>
      <c r="AA490" s="106"/>
      <c r="AB490" s="106"/>
      <c r="AC490" s="106"/>
      <c r="AD490" s="106"/>
    </row>
    <row r="491" spans="1:30" ht="121.5" customHeight="1">
      <c r="A491" s="826" t="s">
        <v>1374</v>
      </c>
      <c r="B491" s="129" t="s">
        <v>1375</v>
      </c>
      <c r="C491" s="150" t="s">
        <v>4455</v>
      </c>
      <c r="D491" s="696">
        <v>2</v>
      </c>
      <c r="E491" s="833" t="s">
        <v>599</v>
      </c>
      <c r="F491" s="150" t="s">
        <v>4456</v>
      </c>
      <c r="G491" s="738"/>
      <c r="H491" s="817"/>
      <c r="I491" s="319"/>
      <c r="J491" s="319"/>
      <c r="K491" s="105"/>
      <c r="L491" s="105"/>
      <c r="M491" s="105"/>
      <c r="N491" s="105"/>
      <c r="O491" s="105"/>
      <c r="P491" s="105"/>
      <c r="Q491" s="319"/>
      <c r="R491" s="106"/>
      <c r="S491" s="106"/>
      <c r="T491" s="106"/>
      <c r="U491" s="106"/>
      <c r="V491" s="106"/>
      <c r="W491" s="106"/>
      <c r="X491" s="106"/>
      <c r="Y491" s="106"/>
      <c r="Z491" s="106"/>
      <c r="AA491" s="106"/>
      <c r="AB491" s="106"/>
      <c r="AC491" s="106"/>
      <c r="AD491" s="106"/>
    </row>
    <row r="492" spans="1:30" ht="128">
      <c r="A492" s="826"/>
      <c r="B492" s="129"/>
      <c r="C492" s="153" t="s">
        <v>4457</v>
      </c>
      <c r="D492" s="696">
        <v>2</v>
      </c>
      <c r="E492" s="833" t="s">
        <v>599</v>
      </c>
      <c r="F492" s="181" t="s">
        <v>4458</v>
      </c>
      <c r="G492" s="820"/>
      <c r="H492" s="817"/>
      <c r="I492" s="319"/>
      <c r="J492" s="319"/>
      <c r="K492" s="105"/>
      <c r="L492" s="105"/>
      <c r="M492" s="105"/>
      <c r="N492" s="105"/>
      <c r="O492" s="105"/>
      <c r="P492" s="105"/>
      <c r="Q492" s="319"/>
      <c r="R492" s="106"/>
      <c r="S492" s="106"/>
      <c r="T492" s="106"/>
      <c r="U492" s="106"/>
      <c r="V492" s="106"/>
      <c r="W492" s="106"/>
      <c r="X492" s="106"/>
      <c r="Y492" s="106"/>
      <c r="Z492" s="106"/>
      <c r="AA492" s="106"/>
      <c r="AB492" s="106"/>
      <c r="AC492" s="106"/>
      <c r="AD492" s="106"/>
    </row>
    <row r="493" spans="1:30" ht="112.5" customHeight="1">
      <c r="A493" s="826"/>
      <c r="B493" s="129"/>
      <c r="C493" s="153" t="s">
        <v>4459</v>
      </c>
      <c r="D493" s="696">
        <v>2</v>
      </c>
      <c r="E493" s="1555" t="s">
        <v>599</v>
      </c>
      <c r="F493" s="1557" t="s">
        <v>4460</v>
      </c>
      <c r="G493" s="820"/>
      <c r="H493" s="817"/>
      <c r="I493" s="319"/>
      <c r="J493" s="319"/>
      <c r="K493" s="105"/>
      <c r="L493" s="105"/>
      <c r="M493" s="105"/>
      <c r="N493" s="105"/>
      <c r="O493" s="105"/>
      <c r="P493" s="105"/>
      <c r="Q493" s="319"/>
      <c r="R493" s="106"/>
      <c r="S493" s="106"/>
      <c r="T493" s="106"/>
      <c r="U493" s="106"/>
      <c r="V493" s="106"/>
      <c r="W493" s="106"/>
      <c r="X493" s="106"/>
      <c r="Y493" s="106"/>
      <c r="Z493" s="106"/>
      <c r="AA493" s="106"/>
      <c r="AB493" s="106"/>
      <c r="AC493" s="106"/>
      <c r="AD493" s="106"/>
    </row>
    <row r="494" spans="1:30" ht="64">
      <c r="A494" s="826" t="s">
        <v>3939</v>
      </c>
      <c r="B494" s="857" t="s">
        <v>3940</v>
      </c>
      <c r="C494" s="492" t="s">
        <v>4461</v>
      </c>
      <c r="D494" s="696">
        <v>2</v>
      </c>
      <c r="E494" s="736" t="s">
        <v>912</v>
      </c>
      <c r="F494" s="1556" t="s">
        <v>4462</v>
      </c>
      <c r="G494" s="820"/>
      <c r="H494" s="817"/>
      <c r="I494" s="319"/>
      <c r="J494" s="319"/>
      <c r="K494" s="105"/>
      <c r="L494" s="105"/>
      <c r="M494" s="105"/>
      <c r="N494" s="105"/>
      <c r="O494" s="105"/>
      <c r="P494" s="105"/>
      <c r="Q494" s="319"/>
      <c r="R494" s="106"/>
      <c r="S494" s="106"/>
      <c r="T494" s="106"/>
      <c r="U494" s="106"/>
      <c r="V494" s="106"/>
      <c r="W494" s="106"/>
      <c r="X494" s="106"/>
      <c r="Y494" s="106"/>
      <c r="Z494" s="106"/>
      <c r="AA494" s="106"/>
      <c r="AB494" s="106"/>
      <c r="AC494" s="106"/>
      <c r="AD494" s="106"/>
    </row>
    <row r="495" spans="1:30" ht="32">
      <c r="A495" s="826"/>
      <c r="B495" s="857"/>
      <c r="C495" s="492" t="s">
        <v>4463</v>
      </c>
      <c r="D495" s="696">
        <v>2</v>
      </c>
      <c r="E495" s="736" t="s">
        <v>912</v>
      </c>
      <c r="F495" s="492" t="s">
        <v>4464</v>
      </c>
      <c r="G495" s="820"/>
      <c r="H495" s="817"/>
      <c r="I495" s="319"/>
      <c r="J495" s="319"/>
      <c r="K495" s="105"/>
      <c r="L495" s="105"/>
      <c r="M495" s="105"/>
      <c r="N495" s="105"/>
      <c r="O495" s="105"/>
      <c r="P495" s="105"/>
      <c r="Q495" s="319"/>
      <c r="R495" s="106"/>
      <c r="S495" s="106"/>
      <c r="T495" s="106"/>
      <c r="U495" s="106"/>
      <c r="V495" s="106"/>
      <c r="W495" s="106"/>
      <c r="X495" s="106"/>
      <c r="Y495" s="106"/>
      <c r="Z495" s="106"/>
      <c r="AA495" s="106"/>
      <c r="AB495" s="106"/>
      <c r="AC495" s="106"/>
      <c r="AD495" s="106"/>
    </row>
    <row r="496" spans="1:30" ht="64">
      <c r="A496" s="826"/>
      <c r="B496" s="857"/>
      <c r="C496" s="492" t="s">
        <v>4465</v>
      </c>
      <c r="D496" s="696">
        <v>2</v>
      </c>
      <c r="E496" s="736" t="s">
        <v>561</v>
      </c>
      <c r="F496" s="492" t="s">
        <v>4466</v>
      </c>
      <c r="G496" s="820"/>
      <c r="H496" s="817"/>
      <c r="I496" s="319"/>
      <c r="J496" s="319"/>
      <c r="K496" s="105"/>
      <c r="L496" s="105"/>
      <c r="M496" s="105"/>
      <c r="N496" s="105"/>
      <c r="O496" s="105"/>
      <c r="P496" s="105"/>
      <c r="Q496" s="319"/>
      <c r="R496" s="106"/>
      <c r="S496" s="106"/>
      <c r="T496" s="106"/>
      <c r="U496" s="106"/>
      <c r="V496" s="106"/>
      <c r="W496" s="106"/>
      <c r="X496" s="106"/>
      <c r="Y496" s="106"/>
      <c r="Z496" s="106"/>
      <c r="AA496" s="106"/>
      <c r="AB496" s="106"/>
      <c r="AC496" s="106"/>
      <c r="AD496" s="106"/>
    </row>
    <row r="497" spans="1:30" ht="32">
      <c r="A497" s="826"/>
      <c r="B497" s="857"/>
      <c r="C497" s="492" t="s">
        <v>3951</v>
      </c>
      <c r="D497" s="696">
        <v>2</v>
      </c>
      <c r="E497" s="736" t="s">
        <v>912</v>
      </c>
      <c r="F497" s="492" t="s">
        <v>3952</v>
      </c>
      <c r="G497" s="820"/>
      <c r="H497" s="817"/>
      <c r="I497" s="319"/>
      <c r="J497" s="319"/>
      <c r="K497" s="105"/>
      <c r="L497" s="105"/>
      <c r="M497" s="105"/>
      <c r="N497" s="105"/>
      <c r="O497" s="105"/>
      <c r="P497" s="105"/>
      <c r="Q497" s="319"/>
      <c r="R497" s="106"/>
      <c r="S497" s="106"/>
      <c r="T497" s="106"/>
      <c r="U497" s="106"/>
      <c r="V497" s="106"/>
      <c r="W497" s="106"/>
      <c r="X497" s="106"/>
      <c r="Y497" s="106"/>
      <c r="Z497" s="106"/>
      <c r="AA497" s="106"/>
      <c r="AB497" s="106"/>
      <c r="AC497" s="106"/>
      <c r="AD497" s="106"/>
    </row>
    <row r="498" spans="1:30" ht="30" hidden="1" customHeight="1">
      <c r="A498" s="607" t="s">
        <v>4467</v>
      </c>
      <c r="B498" s="492" t="s">
        <v>4468</v>
      </c>
      <c r="C498" s="155"/>
      <c r="D498" s="155"/>
      <c r="E498" s="155"/>
      <c r="F498" s="190"/>
      <c r="G498" s="190"/>
      <c r="H498" s="312"/>
      <c r="I498" s="105"/>
      <c r="J498" s="105"/>
      <c r="K498" s="105"/>
      <c r="L498" s="105"/>
      <c r="M498" s="105"/>
      <c r="N498" s="105"/>
      <c r="O498" s="105"/>
      <c r="P498" s="105"/>
      <c r="Q498" s="106"/>
      <c r="R498" s="106"/>
      <c r="S498" s="106"/>
      <c r="T498" s="106"/>
      <c r="U498" s="106"/>
      <c r="V498" s="106"/>
      <c r="W498" s="106"/>
      <c r="X498" s="106"/>
      <c r="Y498" s="106"/>
      <c r="Z498" s="106"/>
      <c r="AA498" s="106"/>
      <c r="AB498" s="106"/>
      <c r="AC498" s="106"/>
      <c r="AD498" s="106"/>
    </row>
    <row r="499" spans="1:30" ht="39.75" hidden="1" customHeight="1">
      <c r="A499" s="607" t="s">
        <v>146</v>
      </c>
      <c r="B499" s="1728" t="s">
        <v>3000</v>
      </c>
      <c r="C499" s="1570"/>
      <c r="D499" s="1570"/>
      <c r="E499" s="1570"/>
      <c r="F499" s="1570"/>
      <c r="G499" s="1573"/>
      <c r="H499" s="856"/>
      <c r="I499" s="105"/>
      <c r="J499" s="105"/>
      <c r="K499" s="105"/>
      <c r="L499" s="105"/>
      <c r="M499" s="105"/>
      <c r="N499" s="105"/>
      <c r="O499" s="105"/>
      <c r="P499" s="105"/>
      <c r="Q499" s="106"/>
      <c r="R499" s="106"/>
      <c r="S499" s="106"/>
      <c r="T499" s="106"/>
      <c r="U499" s="106"/>
      <c r="V499" s="106"/>
      <c r="W499" s="106"/>
      <c r="X499" s="106"/>
      <c r="Y499" s="106"/>
      <c r="Z499" s="106"/>
      <c r="AA499" s="106"/>
      <c r="AB499" s="106"/>
      <c r="AC499" s="106"/>
      <c r="AD499" s="106"/>
    </row>
    <row r="500" spans="1:30" ht="31.5" hidden="1" customHeight="1">
      <c r="A500" s="310" t="s">
        <v>1378</v>
      </c>
      <c r="B500" s="122" t="s">
        <v>1379</v>
      </c>
      <c r="C500" s="141"/>
      <c r="D500" s="141"/>
      <c r="E500" s="141"/>
      <c r="F500" s="141"/>
      <c r="G500" s="127"/>
      <c r="H500" s="105"/>
      <c r="I500" s="105"/>
      <c r="J500" s="105"/>
      <c r="K500" s="105"/>
      <c r="L500" s="105"/>
      <c r="M500" s="105"/>
      <c r="N500" s="105"/>
      <c r="O500" s="105"/>
      <c r="P500" s="105"/>
      <c r="Q500" s="106"/>
      <c r="R500" s="106"/>
      <c r="S500" s="106"/>
      <c r="T500" s="106"/>
      <c r="U500" s="106"/>
      <c r="V500" s="106"/>
      <c r="W500" s="106"/>
      <c r="X500" s="106"/>
      <c r="Y500" s="106"/>
      <c r="Z500" s="106"/>
      <c r="AA500" s="106"/>
      <c r="AB500" s="106"/>
      <c r="AC500" s="106"/>
      <c r="AD500" s="106"/>
    </row>
    <row r="501" spans="1:30" ht="31.5" hidden="1" customHeight="1">
      <c r="A501" s="310" t="s">
        <v>1380</v>
      </c>
      <c r="B501" s="122" t="s">
        <v>3001</v>
      </c>
      <c r="C501" s="141"/>
      <c r="D501" s="141"/>
      <c r="E501" s="141"/>
      <c r="F501" s="141"/>
      <c r="G501" s="127"/>
      <c r="H501" s="105"/>
      <c r="I501" s="105"/>
      <c r="J501" s="105"/>
      <c r="K501" s="105"/>
      <c r="L501" s="105"/>
      <c r="M501" s="105"/>
      <c r="N501" s="105"/>
      <c r="O501" s="105"/>
      <c r="P501" s="105"/>
      <c r="Q501" s="106"/>
      <c r="R501" s="106"/>
      <c r="S501" s="106"/>
      <c r="T501" s="106"/>
      <c r="U501" s="106"/>
      <c r="V501" s="106"/>
      <c r="W501" s="106"/>
      <c r="X501" s="106"/>
      <c r="Y501" s="106"/>
      <c r="Z501" s="106"/>
      <c r="AA501" s="106"/>
      <c r="AB501" s="106"/>
      <c r="AC501" s="106"/>
      <c r="AD501" s="106"/>
    </row>
    <row r="502" spans="1:30" ht="31.5" hidden="1" customHeight="1">
      <c r="A502" s="310" t="s">
        <v>1382</v>
      </c>
      <c r="B502" s="122" t="s">
        <v>3002</v>
      </c>
      <c r="C502" s="141"/>
      <c r="D502" s="141"/>
      <c r="E502" s="141"/>
      <c r="F502" s="141"/>
      <c r="G502" s="127"/>
      <c r="H502" s="105"/>
      <c r="I502" s="105"/>
      <c r="J502" s="105"/>
      <c r="K502" s="105"/>
      <c r="L502" s="105"/>
      <c r="M502" s="105"/>
      <c r="N502" s="105"/>
      <c r="O502" s="105"/>
      <c r="P502" s="105"/>
      <c r="Q502" s="106"/>
      <c r="R502" s="106"/>
      <c r="S502" s="106"/>
      <c r="T502" s="106"/>
      <c r="U502" s="106"/>
      <c r="V502" s="106"/>
      <c r="W502" s="106"/>
      <c r="X502" s="106"/>
      <c r="Y502" s="106"/>
      <c r="Z502" s="106"/>
      <c r="AA502" s="106"/>
      <c r="AB502" s="106"/>
      <c r="AC502" s="106"/>
      <c r="AD502" s="106"/>
    </row>
    <row r="503" spans="1:30" ht="47.25" hidden="1" customHeight="1">
      <c r="A503" s="310" t="s">
        <v>1384</v>
      </c>
      <c r="B503" s="122" t="s">
        <v>3003</v>
      </c>
      <c r="C503" s="141"/>
      <c r="D503" s="141"/>
      <c r="E503" s="141"/>
      <c r="F503" s="141"/>
      <c r="G503" s="127"/>
      <c r="H503" s="105"/>
      <c r="I503" s="105"/>
      <c r="J503" s="105"/>
      <c r="K503" s="105"/>
      <c r="L503" s="105"/>
      <c r="M503" s="105"/>
      <c r="N503" s="105"/>
      <c r="O503" s="105"/>
      <c r="P503" s="105"/>
      <c r="Q503" s="106"/>
      <c r="R503" s="106"/>
      <c r="S503" s="106"/>
      <c r="T503" s="106"/>
      <c r="U503" s="106"/>
      <c r="V503" s="106"/>
      <c r="W503" s="106"/>
      <c r="X503" s="106"/>
      <c r="Y503" s="106"/>
      <c r="Z503" s="106"/>
      <c r="AA503" s="106"/>
      <c r="AB503" s="106"/>
      <c r="AC503" s="106"/>
      <c r="AD503" s="106"/>
    </row>
    <row r="504" spans="1:30" ht="47.25" hidden="1" customHeight="1">
      <c r="A504" s="310" t="s">
        <v>1386</v>
      </c>
      <c r="B504" s="122" t="s">
        <v>3004</v>
      </c>
      <c r="C504" s="141"/>
      <c r="D504" s="141"/>
      <c r="E504" s="141"/>
      <c r="F504" s="141"/>
      <c r="G504" s="127"/>
      <c r="H504" s="105"/>
      <c r="I504" s="105"/>
      <c r="J504" s="105"/>
      <c r="K504" s="105"/>
      <c r="L504" s="105"/>
      <c r="M504" s="105"/>
      <c r="N504" s="105"/>
      <c r="O504" s="105"/>
      <c r="P504" s="105"/>
      <c r="Q504" s="106"/>
      <c r="R504" s="106"/>
      <c r="S504" s="106"/>
      <c r="T504" s="106"/>
      <c r="U504" s="106"/>
      <c r="V504" s="106"/>
      <c r="W504" s="106"/>
      <c r="X504" s="106"/>
      <c r="Y504" s="106"/>
      <c r="Z504" s="106"/>
      <c r="AA504" s="106"/>
      <c r="AB504" s="106"/>
      <c r="AC504" s="106"/>
      <c r="AD504" s="106"/>
    </row>
    <row r="505" spans="1:30" ht="47.25" hidden="1" customHeight="1">
      <c r="A505" s="310" t="s">
        <v>1388</v>
      </c>
      <c r="B505" s="122" t="s">
        <v>3005</v>
      </c>
      <c r="C505" s="141"/>
      <c r="D505" s="141"/>
      <c r="E505" s="141"/>
      <c r="F505" s="141"/>
      <c r="G505" s="127"/>
      <c r="H505" s="105"/>
      <c r="I505" s="105"/>
      <c r="J505" s="105"/>
      <c r="K505" s="105"/>
      <c r="L505" s="105"/>
      <c r="M505" s="105"/>
      <c r="N505" s="105"/>
      <c r="O505" s="105"/>
      <c r="P505" s="105"/>
      <c r="Q505" s="106"/>
      <c r="R505" s="106"/>
      <c r="S505" s="106"/>
      <c r="T505" s="106"/>
      <c r="U505" s="106"/>
      <c r="V505" s="106"/>
      <c r="W505" s="106"/>
      <c r="X505" s="106"/>
      <c r="Y505" s="106"/>
      <c r="Z505" s="106"/>
      <c r="AA505" s="106"/>
      <c r="AB505" s="106"/>
      <c r="AC505" s="106"/>
      <c r="AD505" s="106"/>
    </row>
    <row r="506" spans="1:30" ht="39.75" hidden="1" customHeight="1">
      <c r="A506" s="607" t="s">
        <v>148</v>
      </c>
      <c r="B506" s="1728" t="s">
        <v>3006</v>
      </c>
      <c r="C506" s="1570"/>
      <c r="D506" s="1570"/>
      <c r="E506" s="1570"/>
      <c r="F506" s="1570"/>
      <c r="G506" s="1573"/>
      <c r="H506" s="856"/>
      <c r="I506" s="105"/>
      <c r="J506" s="105"/>
      <c r="K506" s="105"/>
      <c r="L506" s="105"/>
      <c r="M506" s="105"/>
      <c r="N506" s="105"/>
      <c r="O506" s="105"/>
      <c r="P506" s="105"/>
      <c r="Q506" s="106"/>
      <c r="R506" s="106"/>
      <c r="S506" s="106"/>
      <c r="T506" s="106"/>
      <c r="U506" s="106"/>
      <c r="V506" s="106"/>
      <c r="W506" s="106"/>
      <c r="X506" s="106"/>
      <c r="Y506" s="106"/>
      <c r="Z506" s="106"/>
      <c r="AA506" s="106"/>
      <c r="AB506" s="106"/>
      <c r="AC506" s="106"/>
      <c r="AD506" s="106"/>
    </row>
    <row r="507" spans="1:30" ht="31.5" hidden="1" customHeight="1">
      <c r="A507" s="310" t="s">
        <v>1390</v>
      </c>
      <c r="B507" s="122" t="s">
        <v>3007</v>
      </c>
      <c r="C507" s="141"/>
      <c r="D507" s="141"/>
      <c r="E507" s="141"/>
      <c r="F507" s="141"/>
      <c r="G507" s="127"/>
      <c r="H507" s="105"/>
      <c r="I507" s="105"/>
      <c r="J507" s="105"/>
      <c r="K507" s="105"/>
      <c r="L507" s="105"/>
      <c r="M507" s="105"/>
      <c r="N507" s="105"/>
      <c r="O507" s="105"/>
      <c r="P507" s="105"/>
      <c r="Q507" s="106"/>
      <c r="R507" s="106"/>
      <c r="S507" s="106"/>
      <c r="T507" s="106"/>
      <c r="U507" s="106"/>
      <c r="V507" s="106"/>
      <c r="W507" s="106"/>
      <c r="X507" s="106"/>
      <c r="Y507" s="106"/>
      <c r="Z507" s="106"/>
      <c r="AA507" s="106"/>
      <c r="AB507" s="106"/>
      <c r="AC507" s="106"/>
      <c r="AD507" s="106"/>
    </row>
    <row r="508" spans="1:30" ht="31.5" hidden="1" customHeight="1">
      <c r="A508" s="310" t="s">
        <v>1392</v>
      </c>
      <c r="B508" s="122" t="s">
        <v>3008</v>
      </c>
      <c r="C508" s="141"/>
      <c r="D508" s="141"/>
      <c r="E508" s="141"/>
      <c r="F508" s="141"/>
      <c r="G508" s="127"/>
      <c r="H508" s="105"/>
      <c r="I508" s="105"/>
      <c r="J508" s="105"/>
      <c r="K508" s="105"/>
      <c r="L508" s="105"/>
      <c r="M508" s="105"/>
      <c r="N508" s="105"/>
      <c r="O508" s="105"/>
      <c r="P508" s="105"/>
      <c r="Q508" s="106"/>
      <c r="R508" s="106"/>
      <c r="S508" s="106"/>
      <c r="T508" s="106"/>
      <c r="U508" s="106"/>
      <c r="V508" s="106"/>
      <c r="W508" s="106"/>
      <c r="X508" s="106"/>
      <c r="Y508" s="106"/>
      <c r="Z508" s="106"/>
      <c r="AA508" s="106"/>
      <c r="AB508" s="106"/>
      <c r="AC508" s="106"/>
      <c r="AD508" s="106"/>
    </row>
    <row r="509" spans="1:30" ht="31.5" hidden="1" customHeight="1">
      <c r="A509" s="310" t="s">
        <v>1394</v>
      </c>
      <c r="B509" s="122" t="s">
        <v>3009</v>
      </c>
      <c r="C509" s="141"/>
      <c r="D509" s="141"/>
      <c r="E509" s="141"/>
      <c r="F509" s="141"/>
      <c r="G509" s="127"/>
      <c r="H509" s="105"/>
      <c r="I509" s="105"/>
      <c r="J509" s="105"/>
      <c r="K509" s="105"/>
      <c r="L509" s="105"/>
      <c r="M509" s="105"/>
      <c r="N509" s="105"/>
      <c r="O509" s="105"/>
      <c r="P509" s="105"/>
      <c r="Q509" s="106"/>
      <c r="R509" s="106"/>
      <c r="S509" s="106"/>
      <c r="T509" s="106"/>
      <c r="U509" s="106"/>
      <c r="V509" s="106"/>
      <c r="W509" s="106"/>
      <c r="X509" s="106"/>
      <c r="Y509" s="106"/>
      <c r="Z509" s="106"/>
      <c r="AA509" s="106"/>
      <c r="AB509" s="106"/>
      <c r="AC509" s="106"/>
      <c r="AD509" s="106"/>
    </row>
    <row r="510" spans="1:30" ht="31.5" hidden="1" customHeight="1">
      <c r="A510" s="310" t="s">
        <v>1396</v>
      </c>
      <c r="B510" s="122" t="s">
        <v>3010</v>
      </c>
      <c r="C510" s="141"/>
      <c r="D510" s="141"/>
      <c r="E510" s="141"/>
      <c r="F510" s="141"/>
      <c r="G510" s="127"/>
      <c r="H510" s="105"/>
      <c r="I510" s="105"/>
      <c r="J510" s="105"/>
      <c r="K510" s="105"/>
      <c r="L510" s="105"/>
      <c r="M510" s="105"/>
      <c r="N510" s="105"/>
      <c r="O510" s="105"/>
      <c r="P510" s="105"/>
      <c r="Q510" s="106"/>
      <c r="R510" s="106"/>
      <c r="S510" s="106"/>
      <c r="T510" s="106"/>
      <c r="U510" s="106"/>
      <c r="V510" s="106"/>
      <c r="W510" s="106"/>
      <c r="X510" s="106"/>
      <c r="Y510" s="106"/>
      <c r="Z510" s="106"/>
      <c r="AA510" s="106"/>
      <c r="AB510" s="106"/>
      <c r="AC510" s="106"/>
      <c r="AD510" s="106"/>
    </row>
    <row r="511" spans="1:30" ht="39.75" customHeight="1">
      <c r="A511" s="865" t="s">
        <v>150</v>
      </c>
      <c r="B511" s="1728" t="s">
        <v>3011</v>
      </c>
      <c r="C511" s="1570"/>
      <c r="D511" s="1570"/>
      <c r="E511" s="1570"/>
      <c r="F511" s="1570"/>
      <c r="G511" s="1573"/>
      <c r="H511" s="863"/>
      <c r="I511" s="319">
        <f>SUM(D512:D528)</f>
        <v>16</v>
      </c>
      <c r="J511" s="319">
        <f>COUNT(D512:D528)*2</f>
        <v>16</v>
      </c>
      <c r="K511" s="105"/>
      <c r="L511" s="105"/>
      <c r="M511" s="105"/>
      <c r="N511" s="105"/>
      <c r="O511" s="105"/>
      <c r="P511" s="105"/>
      <c r="Q511" s="319"/>
      <c r="R511" s="106"/>
      <c r="S511" s="106"/>
      <c r="T511" s="106"/>
      <c r="U511" s="106"/>
      <c r="V511" s="106"/>
      <c r="W511" s="106"/>
      <c r="X511" s="106"/>
      <c r="Y511" s="106"/>
      <c r="Z511" s="106"/>
      <c r="AA511" s="106"/>
      <c r="AB511" s="106"/>
      <c r="AC511" s="106"/>
      <c r="AD511" s="106"/>
    </row>
    <row r="512" spans="1:30" ht="133.5" customHeight="1">
      <c r="A512" s="826" t="s">
        <v>1399</v>
      </c>
      <c r="B512" s="122" t="s">
        <v>410</v>
      </c>
      <c r="C512" s="150" t="s">
        <v>4469</v>
      </c>
      <c r="D512" s="696">
        <v>2</v>
      </c>
      <c r="E512" s="696" t="s">
        <v>599</v>
      </c>
      <c r="F512" s="123" t="s">
        <v>4470</v>
      </c>
      <c r="G512" s="738"/>
      <c r="H512" s="817"/>
      <c r="I512" s="319"/>
      <c r="J512" s="319"/>
      <c r="K512" s="105"/>
      <c r="L512" s="105"/>
      <c r="M512" s="105"/>
      <c r="N512" s="105"/>
      <c r="O512" s="105"/>
      <c r="P512" s="105"/>
      <c r="Q512" s="319"/>
      <c r="R512" s="106"/>
      <c r="S512" s="106"/>
      <c r="T512" s="106"/>
      <c r="U512" s="106"/>
      <c r="V512" s="106"/>
      <c r="W512" s="106"/>
      <c r="X512" s="106"/>
      <c r="Y512" s="106"/>
      <c r="Z512" s="106"/>
      <c r="AA512" s="106"/>
      <c r="AB512" s="106"/>
      <c r="AC512" s="106"/>
      <c r="AD512" s="106"/>
    </row>
    <row r="513" spans="1:30" ht="128">
      <c r="A513" s="826"/>
      <c r="B513" s="122"/>
      <c r="C513" s="866" t="s">
        <v>4471</v>
      </c>
      <c r="D513" s="696">
        <v>2</v>
      </c>
      <c r="E513" s="736" t="s">
        <v>599</v>
      </c>
      <c r="F513" s="771" t="s">
        <v>4472</v>
      </c>
      <c r="G513" s="738"/>
      <c r="H513" s="817"/>
      <c r="I513" s="319"/>
      <c r="J513" s="319"/>
      <c r="K513" s="105"/>
      <c r="L513" s="105"/>
      <c r="M513" s="105"/>
      <c r="N513" s="105"/>
      <c r="O513" s="105"/>
      <c r="P513" s="105"/>
      <c r="Q513" s="319"/>
      <c r="R513" s="106"/>
      <c r="S513" s="106"/>
      <c r="T513" s="106"/>
      <c r="U513" s="106"/>
      <c r="V513" s="106"/>
      <c r="W513" s="106"/>
      <c r="X513" s="106"/>
      <c r="Y513" s="106"/>
      <c r="Z513" s="106"/>
      <c r="AA513" s="106"/>
      <c r="AB513" s="106"/>
      <c r="AC513" s="106"/>
      <c r="AD513" s="106"/>
    </row>
    <row r="514" spans="1:30" ht="259.5" customHeight="1">
      <c r="A514" s="826"/>
      <c r="B514" s="122"/>
      <c r="C514" s="855" t="s">
        <v>4473</v>
      </c>
      <c r="D514" s="696">
        <v>2</v>
      </c>
      <c r="E514" s="736" t="s">
        <v>599</v>
      </c>
      <c r="F514" s="492" t="s">
        <v>4474</v>
      </c>
      <c r="G514" s="738"/>
      <c r="H514" s="817"/>
      <c r="I514" s="319"/>
      <c r="J514" s="319"/>
      <c r="K514" s="105"/>
      <c r="L514" s="105"/>
      <c r="M514" s="105"/>
      <c r="N514" s="105"/>
      <c r="O514" s="105"/>
      <c r="P514" s="105"/>
      <c r="Q514" s="319"/>
      <c r="R514" s="106"/>
      <c r="S514" s="106"/>
      <c r="T514" s="106"/>
      <c r="U514" s="106"/>
      <c r="V514" s="106"/>
      <c r="W514" s="106"/>
      <c r="X514" s="106"/>
      <c r="Y514" s="106"/>
      <c r="Z514" s="106"/>
      <c r="AA514" s="106"/>
      <c r="AB514" s="106"/>
      <c r="AC514" s="106"/>
      <c r="AD514" s="106"/>
    </row>
    <row r="515" spans="1:30" ht="112">
      <c r="A515" s="826"/>
      <c r="B515" s="122"/>
      <c r="C515" s="855" t="s">
        <v>4475</v>
      </c>
      <c r="D515" s="696">
        <v>2</v>
      </c>
      <c r="E515" s="736" t="s">
        <v>599</v>
      </c>
      <c r="F515" s="492" t="s">
        <v>4476</v>
      </c>
      <c r="G515" s="738"/>
      <c r="H515" s="817"/>
      <c r="I515" s="319"/>
      <c r="J515" s="319"/>
      <c r="K515" s="105"/>
      <c r="L515" s="105"/>
      <c r="M515" s="105"/>
      <c r="N515" s="105"/>
      <c r="O515" s="105"/>
      <c r="P515" s="105"/>
      <c r="Q515" s="319"/>
      <c r="R515" s="106"/>
      <c r="S515" s="106"/>
      <c r="T515" s="106"/>
      <c r="U515" s="106"/>
      <c r="V515" s="106"/>
      <c r="W515" s="106"/>
      <c r="X515" s="106"/>
      <c r="Y515" s="106"/>
      <c r="Z515" s="106"/>
      <c r="AA515" s="106"/>
      <c r="AB515" s="106"/>
      <c r="AC515" s="106"/>
      <c r="AD515" s="106"/>
    </row>
    <row r="516" spans="1:30" ht="112">
      <c r="A516" s="826"/>
      <c r="B516" s="122"/>
      <c r="C516" s="855" t="s">
        <v>4477</v>
      </c>
      <c r="D516" s="696">
        <v>2</v>
      </c>
      <c r="E516" s="736" t="s">
        <v>599</v>
      </c>
      <c r="F516" s="492" t="s">
        <v>4478</v>
      </c>
      <c r="G516" s="738"/>
      <c r="H516" s="817"/>
      <c r="I516" s="319"/>
      <c r="J516" s="319"/>
      <c r="K516" s="105"/>
      <c r="L516" s="105"/>
      <c r="M516" s="105"/>
      <c r="N516" s="105"/>
      <c r="O516" s="105"/>
      <c r="P516" s="105"/>
      <c r="Q516" s="319"/>
      <c r="R516" s="106"/>
      <c r="S516" s="106"/>
      <c r="T516" s="106"/>
      <c r="U516" s="106"/>
      <c r="V516" s="106"/>
      <c r="W516" s="106"/>
      <c r="X516" s="106"/>
      <c r="Y516" s="106"/>
      <c r="Z516" s="106"/>
      <c r="AA516" s="106"/>
      <c r="AB516" s="106"/>
      <c r="AC516" s="106"/>
      <c r="AD516" s="106"/>
    </row>
    <row r="517" spans="1:30" ht="34" hidden="1">
      <c r="A517" s="310" t="s">
        <v>1401</v>
      </c>
      <c r="B517" s="122" t="s">
        <v>4479</v>
      </c>
      <c r="C517" s="141"/>
      <c r="D517" s="141"/>
      <c r="E517" s="124"/>
      <c r="F517" s="141"/>
      <c r="G517" s="127"/>
      <c r="H517" s="105"/>
      <c r="I517" s="105"/>
      <c r="J517" s="105"/>
      <c r="K517" s="105"/>
      <c r="L517" s="105"/>
      <c r="M517" s="105"/>
      <c r="N517" s="105"/>
      <c r="O517" s="105"/>
      <c r="P517" s="105"/>
      <c r="Q517" s="106"/>
      <c r="R517" s="106"/>
      <c r="S517" s="106"/>
      <c r="T517" s="106"/>
      <c r="U517" s="106"/>
      <c r="V517" s="106"/>
      <c r="W517" s="106"/>
      <c r="X517" s="106"/>
      <c r="Y517" s="106"/>
      <c r="Z517" s="106"/>
      <c r="AA517" s="106"/>
      <c r="AB517" s="106"/>
      <c r="AC517" s="106"/>
      <c r="AD517" s="106"/>
    </row>
    <row r="518" spans="1:30" ht="34" hidden="1">
      <c r="A518" s="310" t="s">
        <v>1403</v>
      </c>
      <c r="B518" s="122" t="s">
        <v>414</v>
      </c>
      <c r="C518" s="141"/>
      <c r="D518" s="141"/>
      <c r="E518" s="124"/>
      <c r="F518" s="141"/>
      <c r="G518" s="127"/>
      <c r="H518" s="105"/>
      <c r="I518" s="105"/>
      <c r="J518" s="105"/>
      <c r="K518" s="105"/>
      <c r="L518" s="105"/>
      <c r="M518" s="105"/>
      <c r="N518" s="105"/>
      <c r="O518" s="105"/>
      <c r="P518" s="105"/>
      <c r="Q518" s="106"/>
      <c r="R518" s="106"/>
      <c r="S518" s="106"/>
      <c r="T518" s="106"/>
      <c r="U518" s="106"/>
      <c r="V518" s="106"/>
      <c r="W518" s="106"/>
      <c r="X518" s="106"/>
      <c r="Y518" s="106"/>
      <c r="Z518" s="106"/>
      <c r="AA518" s="106"/>
      <c r="AB518" s="106"/>
      <c r="AC518" s="106"/>
      <c r="AD518" s="106"/>
    </row>
    <row r="519" spans="1:30" ht="34" hidden="1">
      <c r="A519" s="310" t="s">
        <v>1405</v>
      </c>
      <c r="B519" s="122" t="s">
        <v>416</v>
      </c>
      <c r="C519" s="141"/>
      <c r="D519" s="141"/>
      <c r="E519" s="124"/>
      <c r="F519" s="141"/>
      <c r="G519" s="127"/>
      <c r="H519" s="105"/>
      <c r="I519" s="105"/>
      <c r="J519" s="105"/>
      <c r="K519" s="105"/>
      <c r="L519" s="105"/>
      <c r="M519" s="105"/>
      <c r="N519" s="105"/>
      <c r="O519" s="105"/>
      <c r="P519" s="105"/>
      <c r="Q519" s="106"/>
      <c r="R519" s="106"/>
      <c r="S519" s="106"/>
      <c r="T519" s="106"/>
      <c r="U519" s="106"/>
      <c r="V519" s="106"/>
      <c r="W519" s="106"/>
      <c r="X519" s="106"/>
      <c r="Y519" s="106"/>
      <c r="Z519" s="106"/>
      <c r="AA519" s="106"/>
      <c r="AB519" s="106"/>
      <c r="AC519" s="106"/>
      <c r="AD519" s="106"/>
    </row>
    <row r="520" spans="1:30" ht="34" hidden="1">
      <c r="A520" s="310" t="s">
        <v>1407</v>
      </c>
      <c r="B520" s="122" t="s">
        <v>3012</v>
      </c>
      <c r="C520" s="141"/>
      <c r="D520" s="141"/>
      <c r="E520" s="124"/>
      <c r="F520" s="141"/>
      <c r="G520" s="127"/>
      <c r="H520" s="105"/>
      <c r="I520" s="105"/>
      <c r="J520" s="105"/>
      <c r="K520" s="105"/>
      <c r="L520" s="105"/>
      <c r="M520" s="105"/>
      <c r="N520" s="105"/>
      <c r="O520" s="105"/>
      <c r="P520" s="105"/>
      <c r="Q520" s="106"/>
      <c r="R520" s="106"/>
      <c r="S520" s="106"/>
      <c r="T520" s="106"/>
      <c r="U520" s="106"/>
      <c r="V520" s="106"/>
      <c r="W520" s="106"/>
      <c r="X520" s="106"/>
      <c r="Y520" s="106"/>
      <c r="Z520" s="106"/>
      <c r="AA520" s="106"/>
      <c r="AB520" s="106"/>
      <c r="AC520" s="106"/>
      <c r="AD520" s="106"/>
    </row>
    <row r="521" spans="1:30" ht="34" hidden="1">
      <c r="A521" s="310" t="s">
        <v>1409</v>
      </c>
      <c r="B521" s="122" t="s">
        <v>420</v>
      </c>
      <c r="C521" s="141"/>
      <c r="D521" s="141"/>
      <c r="E521" s="124"/>
      <c r="F521" s="141"/>
      <c r="G521" s="127"/>
      <c r="H521" s="105"/>
      <c r="I521" s="105"/>
      <c r="J521" s="105"/>
      <c r="K521" s="105"/>
      <c r="L521" s="105"/>
      <c r="M521" s="105"/>
      <c r="N521" s="105"/>
      <c r="O521" s="105"/>
      <c r="P521" s="105"/>
      <c r="Q521" s="106"/>
      <c r="R521" s="106"/>
      <c r="S521" s="106"/>
      <c r="T521" s="106"/>
      <c r="U521" s="106"/>
      <c r="V521" s="106"/>
      <c r="W521" s="106"/>
      <c r="X521" s="106"/>
      <c r="Y521" s="106"/>
      <c r="Z521" s="106"/>
      <c r="AA521" s="106"/>
      <c r="AB521" s="106"/>
      <c r="AC521" s="106"/>
      <c r="AD521" s="106"/>
    </row>
    <row r="522" spans="1:30" ht="51" hidden="1">
      <c r="A522" s="310" t="s">
        <v>1411</v>
      </c>
      <c r="B522" s="122" t="s">
        <v>422</v>
      </c>
      <c r="C522" s="141"/>
      <c r="D522" s="141"/>
      <c r="E522" s="124"/>
      <c r="F522" s="141"/>
      <c r="G522" s="127"/>
      <c r="H522" s="105"/>
      <c r="I522" s="105"/>
      <c r="J522" s="105"/>
      <c r="K522" s="105"/>
      <c r="L522" s="105"/>
      <c r="M522" s="105"/>
      <c r="N522" s="105"/>
      <c r="O522" s="105"/>
      <c r="P522" s="105"/>
      <c r="Q522" s="106"/>
      <c r="R522" s="106"/>
      <c r="S522" s="106"/>
      <c r="T522" s="106"/>
      <c r="U522" s="106"/>
      <c r="V522" s="106"/>
      <c r="W522" s="106"/>
      <c r="X522" s="106"/>
      <c r="Y522" s="106"/>
      <c r="Z522" s="106"/>
      <c r="AA522" s="106"/>
      <c r="AB522" s="106"/>
      <c r="AC522" s="106"/>
      <c r="AD522" s="106"/>
    </row>
    <row r="523" spans="1:30" ht="68" hidden="1">
      <c r="A523" s="310" t="s">
        <v>1413</v>
      </c>
      <c r="B523" s="122" t="s">
        <v>3013</v>
      </c>
      <c r="C523" s="141"/>
      <c r="D523" s="141"/>
      <c r="E523" s="124"/>
      <c r="F523" s="141"/>
      <c r="G523" s="127"/>
      <c r="H523" s="105"/>
      <c r="I523" s="105"/>
      <c r="J523" s="105"/>
      <c r="K523" s="105"/>
      <c r="L523" s="105"/>
      <c r="M523" s="105"/>
      <c r="N523" s="105"/>
      <c r="O523" s="105"/>
      <c r="P523" s="105"/>
      <c r="Q523" s="106"/>
      <c r="R523" s="106"/>
      <c r="S523" s="106"/>
      <c r="T523" s="106"/>
      <c r="U523" s="106"/>
      <c r="V523" s="106"/>
      <c r="W523" s="106"/>
      <c r="X523" s="106"/>
      <c r="Y523" s="106"/>
      <c r="Z523" s="106"/>
      <c r="AA523" s="106"/>
      <c r="AB523" s="106"/>
      <c r="AC523" s="106"/>
      <c r="AD523" s="106"/>
    </row>
    <row r="524" spans="1:30" ht="34" hidden="1">
      <c r="A524" s="310" t="s">
        <v>1417</v>
      </c>
      <c r="B524" s="122" t="s">
        <v>3014</v>
      </c>
      <c r="C524" s="106"/>
      <c r="D524" s="141"/>
      <c r="E524" s="124"/>
      <c r="F524" s="141"/>
      <c r="G524" s="127"/>
      <c r="H524" s="105"/>
      <c r="I524" s="105"/>
      <c r="J524" s="105"/>
      <c r="K524" s="105"/>
      <c r="L524" s="105"/>
      <c r="M524" s="105"/>
      <c r="N524" s="105"/>
      <c r="O524" s="105"/>
      <c r="P524" s="105"/>
      <c r="Q524" s="106"/>
      <c r="R524" s="106"/>
      <c r="S524" s="106"/>
      <c r="T524" s="106"/>
      <c r="U524" s="106"/>
      <c r="V524" s="106"/>
      <c r="W524" s="106"/>
      <c r="X524" s="106"/>
      <c r="Y524" s="106"/>
      <c r="Z524" s="106"/>
      <c r="AA524" s="106"/>
      <c r="AB524" s="106"/>
      <c r="AC524" s="106"/>
      <c r="AD524" s="106"/>
    </row>
    <row r="525" spans="1:30" ht="34" hidden="1">
      <c r="A525" s="310" t="s">
        <v>1419</v>
      </c>
      <c r="B525" s="122" t="s">
        <v>3446</v>
      </c>
      <c r="C525" s="141"/>
      <c r="D525" s="141"/>
      <c r="E525" s="124"/>
      <c r="F525" s="141"/>
      <c r="G525" s="127"/>
      <c r="H525" s="105"/>
      <c r="I525" s="105"/>
      <c r="J525" s="105"/>
      <c r="K525" s="105"/>
      <c r="L525" s="105"/>
      <c r="M525" s="105"/>
      <c r="N525" s="105"/>
      <c r="O525" s="105"/>
      <c r="P525" s="105"/>
      <c r="Q525" s="106"/>
      <c r="R525" s="106"/>
      <c r="S525" s="106"/>
      <c r="T525" s="106"/>
      <c r="U525" s="106"/>
      <c r="V525" s="106"/>
      <c r="W525" s="106"/>
      <c r="X525" s="106"/>
      <c r="Y525" s="106"/>
      <c r="Z525" s="106"/>
      <c r="AA525" s="106"/>
      <c r="AB525" s="106"/>
      <c r="AC525" s="106"/>
      <c r="AD525" s="106"/>
    </row>
    <row r="526" spans="1:30" ht="116.25" customHeight="1">
      <c r="A526" s="695" t="s">
        <v>2472</v>
      </c>
      <c r="B526" s="220" t="s">
        <v>1422</v>
      </c>
      <c r="C526" s="855" t="s">
        <v>4480</v>
      </c>
      <c r="D526" s="696">
        <v>2</v>
      </c>
      <c r="E526" s="166" t="s">
        <v>599</v>
      </c>
      <c r="F526" s="855" t="s">
        <v>4481</v>
      </c>
      <c r="G526" s="127"/>
      <c r="H526" s="319"/>
      <c r="I526" s="319"/>
      <c r="J526" s="319"/>
      <c r="K526" s="105"/>
      <c r="L526" s="105"/>
      <c r="M526" s="105"/>
      <c r="N526" s="105"/>
      <c r="O526" s="105"/>
      <c r="P526" s="105"/>
      <c r="Q526" s="319"/>
      <c r="R526" s="319"/>
      <c r="S526" s="319"/>
      <c r="T526" s="319"/>
      <c r="U526" s="319"/>
      <c r="V526" s="319"/>
      <c r="W526" s="319"/>
      <c r="X526" s="319"/>
      <c r="Y526" s="319"/>
      <c r="Z526" s="319"/>
      <c r="AA526" s="319"/>
      <c r="AB526" s="319"/>
      <c r="AC526" s="319"/>
      <c r="AD526" s="319"/>
    </row>
    <row r="527" spans="1:30" ht="258" customHeight="1">
      <c r="A527" s="695"/>
      <c r="B527" s="122"/>
      <c r="C527" s="855" t="s">
        <v>4482</v>
      </c>
      <c r="D527" s="696">
        <v>2</v>
      </c>
      <c r="E527" s="166" t="s">
        <v>599</v>
      </c>
      <c r="F527" s="855" t="s">
        <v>4483</v>
      </c>
      <c r="G527" s="127"/>
      <c r="H527" s="319"/>
      <c r="I527" s="319"/>
      <c r="J527" s="319"/>
      <c r="K527" s="105"/>
      <c r="L527" s="105"/>
      <c r="M527" s="105"/>
      <c r="N527" s="105"/>
      <c r="O527" s="105"/>
      <c r="P527" s="105"/>
      <c r="Q527" s="319"/>
      <c r="R527" s="319"/>
      <c r="S527" s="319"/>
      <c r="T527" s="319"/>
      <c r="U527" s="319"/>
      <c r="V527" s="319"/>
      <c r="W527" s="319"/>
      <c r="X527" s="319"/>
      <c r="Y527" s="319"/>
      <c r="Z527" s="319"/>
      <c r="AA527" s="319"/>
      <c r="AB527" s="319"/>
      <c r="AC527" s="319"/>
      <c r="AD527" s="319"/>
    </row>
    <row r="528" spans="1:30" ht="148.5" customHeight="1">
      <c r="A528" s="826"/>
      <c r="B528" s="129"/>
      <c r="C528" s="855" t="s">
        <v>4484</v>
      </c>
      <c r="D528" s="696">
        <v>2</v>
      </c>
      <c r="E528" s="166" t="s">
        <v>599</v>
      </c>
      <c r="F528" s="855" t="s">
        <v>4485</v>
      </c>
      <c r="G528" s="127"/>
      <c r="H528" s="319"/>
      <c r="I528" s="319"/>
      <c r="J528" s="319"/>
      <c r="K528" s="105"/>
      <c r="L528" s="105"/>
      <c r="M528" s="105"/>
      <c r="N528" s="105"/>
      <c r="O528" s="105"/>
      <c r="P528" s="105"/>
      <c r="Q528" s="319"/>
      <c r="R528" s="319"/>
      <c r="S528" s="319"/>
      <c r="T528" s="319"/>
      <c r="U528" s="319"/>
      <c r="V528" s="319"/>
      <c r="W528" s="319"/>
      <c r="X528" s="319"/>
      <c r="Y528" s="319"/>
      <c r="Z528" s="319"/>
      <c r="AA528" s="319"/>
      <c r="AB528" s="319"/>
      <c r="AC528" s="319"/>
      <c r="AD528" s="319"/>
    </row>
    <row r="529" spans="1:30" ht="74.25" hidden="1" customHeight="1">
      <c r="A529" s="121" t="s">
        <v>1423</v>
      </c>
      <c r="B529" s="122" t="s">
        <v>4486</v>
      </c>
      <c r="C529" s="143"/>
      <c r="D529" s="131"/>
      <c r="E529" s="131"/>
      <c r="F529" s="149"/>
      <c r="G529" s="750"/>
      <c r="H529" s="614"/>
      <c r="I529" s="105"/>
      <c r="J529" s="105"/>
      <c r="K529" s="105"/>
      <c r="L529" s="105"/>
      <c r="M529" s="105"/>
      <c r="N529" s="105"/>
      <c r="O529" s="105"/>
      <c r="P529" s="105"/>
      <c r="Q529" s="319"/>
      <c r="R529" s="319"/>
      <c r="S529" s="319"/>
      <c r="T529" s="319"/>
      <c r="U529" s="319"/>
      <c r="V529" s="319"/>
      <c r="W529" s="319"/>
      <c r="X529" s="319"/>
      <c r="Y529" s="319"/>
      <c r="Z529" s="319"/>
      <c r="AA529" s="319"/>
      <c r="AB529" s="319"/>
      <c r="AC529" s="319"/>
      <c r="AD529" s="319"/>
    </row>
    <row r="530" spans="1:30" ht="40.5" hidden="1" customHeight="1">
      <c r="A530" s="121" t="s">
        <v>152</v>
      </c>
      <c r="B530" s="1730" t="s">
        <v>1425</v>
      </c>
      <c r="C530" s="1570"/>
      <c r="D530" s="1570"/>
      <c r="E530" s="1570"/>
      <c r="F530" s="1570"/>
      <c r="G530" s="1573"/>
      <c r="H530" s="752"/>
      <c r="I530" s="105"/>
      <c r="J530" s="105"/>
      <c r="K530" s="105"/>
      <c r="L530" s="105"/>
      <c r="M530" s="105"/>
      <c r="N530" s="105"/>
      <c r="O530" s="105"/>
      <c r="P530" s="105"/>
      <c r="Q530" s="319"/>
      <c r="R530" s="319"/>
      <c r="S530" s="319"/>
      <c r="T530" s="319"/>
      <c r="U530" s="319"/>
      <c r="V530" s="319"/>
      <c r="W530" s="319"/>
      <c r="X530" s="319"/>
      <c r="Y530" s="319"/>
      <c r="Z530" s="319"/>
      <c r="AA530" s="319"/>
      <c r="AB530" s="319"/>
      <c r="AC530" s="319"/>
      <c r="AD530" s="319"/>
    </row>
    <row r="531" spans="1:30" ht="30.75" hidden="1" customHeight="1">
      <c r="A531" s="222" t="s">
        <v>1426</v>
      </c>
      <c r="B531" s="223"/>
      <c r="C531" s="223"/>
      <c r="D531" s="223"/>
      <c r="E531" s="223"/>
      <c r="F531" s="223"/>
      <c r="G531" s="753"/>
      <c r="H531" s="616"/>
      <c r="I531" s="105"/>
      <c r="J531" s="105"/>
      <c r="K531" s="105"/>
      <c r="L531" s="105"/>
      <c r="M531" s="105"/>
      <c r="N531" s="105"/>
      <c r="O531" s="105"/>
      <c r="P531" s="105"/>
      <c r="Q531" s="319"/>
      <c r="R531" s="319"/>
      <c r="S531" s="319"/>
      <c r="T531" s="319"/>
      <c r="U531" s="319"/>
      <c r="V531" s="319"/>
      <c r="W531" s="319"/>
      <c r="X531" s="319"/>
      <c r="Y531" s="319"/>
      <c r="Z531" s="319"/>
      <c r="AA531" s="319"/>
      <c r="AB531" s="319"/>
      <c r="AC531" s="319"/>
      <c r="AD531" s="319"/>
    </row>
    <row r="532" spans="1:30" ht="25.5" hidden="1" customHeight="1">
      <c r="A532" s="222" t="s">
        <v>1427</v>
      </c>
      <c r="B532" s="223"/>
      <c r="C532" s="223"/>
      <c r="D532" s="223"/>
      <c r="E532" s="223"/>
      <c r="F532" s="223"/>
      <c r="G532" s="753"/>
      <c r="H532" s="616"/>
      <c r="I532" s="105"/>
      <c r="J532" s="105"/>
      <c r="K532" s="105"/>
      <c r="L532" s="105"/>
      <c r="M532" s="105"/>
      <c r="N532" s="105"/>
      <c r="O532" s="105"/>
      <c r="P532" s="105"/>
      <c r="Q532" s="319"/>
      <c r="R532" s="319"/>
      <c r="S532" s="319"/>
      <c r="T532" s="319"/>
      <c r="U532" s="319"/>
      <c r="V532" s="319"/>
      <c r="W532" s="319"/>
      <c r="X532" s="319"/>
      <c r="Y532" s="319"/>
      <c r="Z532" s="319"/>
      <c r="AA532" s="319"/>
      <c r="AB532" s="319"/>
      <c r="AC532" s="319"/>
      <c r="AD532" s="319"/>
    </row>
    <row r="533" spans="1:30" ht="26.25" hidden="1" customHeight="1">
      <c r="A533" s="222" t="s">
        <v>1428</v>
      </c>
      <c r="B533" s="223"/>
      <c r="C533" s="223"/>
      <c r="D533" s="223"/>
      <c r="E533" s="223"/>
      <c r="F533" s="223"/>
      <c r="G533" s="753"/>
      <c r="H533" s="616"/>
      <c r="I533" s="105"/>
      <c r="J533" s="105"/>
      <c r="K533" s="105"/>
      <c r="L533" s="105"/>
      <c r="M533" s="105"/>
      <c r="N533" s="105"/>
      <c r="O533" s="105"/>
      <c r="P533" s="105"/>
      <c r="Q533" s="319"/>
      <c r="R533" s="319"/>
      <c r="S533" s="319"/>
      <c r="T533" s="319"/>
      <c r="U533" s="319"/>
      <c r="V533" s="319"/>
      <c r="W533" s="319"/>
      <c r="X533" s="319"/>
      <c r="Y533" s="319"/>
      <c r="Z533" s="319"/>
      <c r="AA533" s="319"/>
      <c r="AB533" s="319"/>
      <c r="AC533" s="319"/>
      <c r="AD533" s="319"/>
    </row>
    <row r="534" spans="1:30" ht="18.75" customHeight="1">
      <c r="A534" s="691"/>
      <c r="B534" s="1716" t="s">
        <v>1429</v>
      </c>
      <c r="C534" s="1570"/>
      <c r="D534" s="1570"/>
      <c r="E534" s="1570"/>
      <c r="F534" s="1570"/>
      <c r="G534" s="1571"/>
      <c r="H534" s="814"/>
      <c r="I534" s="319">
        <f t="shared" ref="I534:J534" si="6">I535+I542+I551+I555+I564+I573</f>
        <v>86</v>
      </c>
      <c r="J534" s="319">
        <f t="shared" si="6"/>
        <v>86</v>
      </c>
      <c r="K534" s="105"/>
      <c r="L534" s="105"/>
      <c r="M534" s="105"/>
      <c r="N534" s="105"/>
      <c r="O534" s="105"/>
      <c r="P534" s="105"/>
      <c r="Q534" s="319"/>
      <c r="R534" s="319"/>
      <c r="S534" s="319"/>
      <c r="T534" s="319"/>
      <c r="U534" s="319"/>
      <c r="V534" s="319"/>
      <c r="W534" s="319"/>
      <c r="X534" s="319"/>
      <c r="Y534" s="319"/>
      <c r="Z534" s="319"/>
      <c r="AA534" s="319"/>
      <c r="AB534" s="319"/>
      <c r="AC534" s="319"/>
      <c r="AD534" s="319"/>
    </row>
    <row r="535" spans="1:30" ht="39.75" customHeight="1">
      <c r="A535" s="867" t="s">
        <v>262</v>
      </c>
      <c r="B535" s="1728" t="s">
        <v>3015</v>
      </c>
      <c r="C535" s="1570"/>
      <c r="D535" s="1570"/>
      <c r="E535" s="1570"/>
      <c r="F535" s="1570"/>
      <c r="G535" s="1573"/>
      <c r="H535" s="863"/>
      <c r="I535" s="319">
        <f>SUM(D536:D541)</f>
        <v>12</v>
      </c>
      <c r="J535" s="319">
        <f>COUNT(D536:D541)*2</f>
        <v>12</v>
      </c>
      <c r="K535" s="105"/>
      <c r="L535" s="105"/>
      <c r="M535" s="105"/>
      <c r="N535" s="105"/>
      <c r="O535" s="105"/>
      <c r="P535" s="105"/>
      <c r="Q535" s="319"/>
      <c r="R535" s="319"/>
      <c r="S535" s="319"/>
      <c r="T535" s="319"/>
      <c r="U535" s="319"/>
      <c r="V535" s="319"/>
      <c r="W535" s="319"/>
      <c r="X535" s="319"/>
      <c r="Y535" s="319"/>
      <c r="Z535" s="319"/>
      <c r="AA535" s="319"/>
      <c r="AB535" s="319"/>
      <c r="AC535" s="319"/>
      <c r="AD535" s="319"/>
    </row>
    <row r="536" spans="1:30" ht="52.5" customHeight="1">
      <c r="A536" s="693" t="s">
        <v>1430</v>
      </c>
      <c r="B536" s="122" t="s">
        <v>3016</v>
      </c>
      <c r="C536" s="150" t="s">
        <v>4487</v>
      </c>
      <c r="D536" s="696">
        <v>2</v>
      </c>
      <c r="E536" s="696" t="s">
        <v>599</v>
      </c>
      <c r="F536" s="179" t="s">
        <v>4488</v>
      </c>
      <c r="G536" s="627"/>
      <c r="H536" s="868"/>
      <c r="I536" s="319"/>
      <c r="J536" s="319"/>
      <c r="K536" s="105"/>
      <c r="L536" s="105"/>
      <c r="M536" s="105"/>
      <c r="N536" s="105"/>
      <c r="O536" s="105"/>
      <c r="P536" s="105"/>
      <c r="Q536" s="319"/>
      <c r="R536" s="319"/>
      <c r="S536" s="319"/>
      <c r="T536" s="319"/>
      <c r="U536" s="319"/>
      <c r="V536" s="319"/>
      <c r="W536" s="319"/>
      <c r="X536" s="319"/>
      <c r="Y536" s="319"/>
      <c r="Z536" s="319"/>
      <c r="AA536" s="319"/>
      <c r="AB536" s="319"/>
      <c r="AC536" s="319"/>
      <c r="AD536" s="319"/>
    </row>
    <row r="537" spans="1:30" ht="63" customHeight="1">
      <c r="A537" s="693" t="s">
        <v>2481</v>
      </c>
      <c r="B537" s="122" t="s">
        <v>3017</v>
      </c>
      <c r="C537" s="771" t="s">
        <v>1434</v>
      </c>
      <c r="D537" s="696">
        <v>2</v>
      </c>
      <c r="E537" s="736" t="s">
        <v>599</v>
      </c>
      <c r="F537" s="492" t="s">
        <v>4489</v>
      </c>
      <c r="G537" s="627"/>
      <c r="H537" s="868"/>
      <c r="I537" s="319"/>
      <c r="J537" s="319"/>
      <c r="K537" s="105"/>
      <c r="L537" s="105"/>
      <c r="M537" s="105"/>
      <c r="N537" s="105"/>
      <c r="O537" s="105"/>
      <c r="P537" s="105"/>
      <c r="Q537" s="319"/>
      <c r="R537" s="319"/>
      <c r="S537" s="319"/>
      <c r="T537" s="319"/>
      <c r="U537" s="319"/>
      <c r="V537" s="319"/>
      <c r="W537" s="319"/>
      <c r="X537" s="319"/>
      <c r="Y537" s="319"/>
      <c r="Z537" s="319"/>
      <c r="AA537" s="319"/>
      <c r="AB537" s="319"/>
      <c r="AC537" s="319"/>
      <c r="AD537" s="319"/>
    </row>
    <row r="538" spans="1:30" ht="122.25" customHeight="1">
      <c r="A538" s="869" t="s">
        <v>1436</v>
      </c>
      <c r="B538" s="122" t="s">
        <v>3019</v>
      </c>
      <c r="C538" s="123" t="s">
        <v>4490</v>
      </c>
      <c r="D538" s="696">
        <v>2</v>
      </c>
      <c r="E538" s="180" t="s">
        <v>599</v>
      </c>
      <c r="F538" s="179" t="s">
        <v>4491</v>
      </c>
      <c r="G538" s="627"/>
      <c r="H538" s="868"/>
      <c r="I538" s="319"/>
      <c r="J538" s="319"/>
      <c r="K538" s="105"/>
      <c r="L538" s="105"/>
      <c r="M538" s="105"/>
      <c r="N538" s="105"/>
      <c r="O538" s="105"/>
      <c r="P538" s="105"/>
      <c r="Q538" s="319"/>
      <c r="R538" s="319"/>
      <c r="S538" s="319"/>
      <c r="T538" s="319"/>
      <c r="U538" s="319"/>
      <c r="V538" s="319"/>
      <c r="W538" s="319"/>
      <c r="X538" s="319"/>
      <c r="Y538" s="319"/>
      <c r="Z538" s="319"/>
      <c r="AA538" s="319"/>
      <c r="AB538" s="319"/>
      <c r="AC538" s="319"/>
      <c r="AD538" s="319"/>
    </row>
    <row r="539" spans="1:30" ht="47.25" customHeight="1">
      <c r="A539" s="869" t="s">
        <v>2482</v>
      </c>
      <c r="B539" s="122" t="s">
        <v>3020</v>
      </c>
      <c r="C539" s="150" t="s">
        <v>3962</v>
      </c>
      <c r="D539" s="696">
        <v>2</v>
      </c>
      <c r="E539" s="180" t="s">
        <v>599</v>
      </c>
      <c r="F539" s="179" t="s">
        <v>3449</v>
      </c>
      <c r="G539" s="627"/>
      <c r="H539" s="868"/>
      <c r="I539" s="319"/>
      <c r="J539" s="319"/>
      <c r="K539" s="105"/>
      <c r="L539" s="105"/>
      <c r="M539" s="105"/>
      <c r="N539" s="105"/>
      <c r="O539" s="105"/>
      <c r="P539" s="105"/>
      <c r="Q539" s="319"/>
      <c r="R539" s="319"/>
      <c r="S539" s="319"/>
      <c r="T539" s="319"/>
      <c r="U539" s="319"/>
      <c r="V539" s="319"/>
      <c r="W539" s="319"/>
      <c r="X539" s="319"/>
      <c r="Y539" s="319"/>
      <c r="Z539" s="319"/>
      <c r="AA539" s="319"/>
      <c r="AB539" s="319"/>
      <c r="AC539" s="319"/>
      <c r="AD539" s="319"/>
    </row>
    <row r="540" spans="1:30" ht="67.5" customHeight="1">
      <c r="A540" s="869" t="s">
        <v>2483</v>
      </c>
      <c r="B540" s="122" t="s">
        <v>3023</v>
      </c>
      <c r="C540" s="839" t="s">
        <v>1445</v>
      </c>
      <c r="D540" s="696">
        <v>2</v>
      </c>
      <c r="E540" s="696" t="s">
        <v>599</v>
      </c>
      <c r="F540" s="150" t="s">
        <v>4492</v>
      </c>
      <c r="G540" s="627"/>
      <c r="H540" s="868"/>
      <c r="I540" s="319"/>
      <c r="J540" s="319"/>
      <c r="K540" s="105"/>
      <c r="L540" s="105"/>
      <c r="M540" s="105"/>
      <c r="N540" s="105"/>
      <c r="O540" s="105"/>
      <c r="P540" s="105"/>
      <c r="Q540" s="319"/>
      <c r="R540" s="319"/>
      <c r="S540" s="319"/>
      <c r="T540" s="319"/>
      <c r="U540" s="319"/>
      <c r="V540" s="319"/>
      <c r="W540" s="319"/>
      <c r="X540" s="319"/>
      <c r="Y540" s="319"/>
      <c r="Z540" s="319"/>
      <c r="AA540" s="319"/>
      <c r="AB540" s="319"/>
      <c r="AC540" s="319"/>
      <c r="AD540" s="319"/>
    </row>
    <row r="541" spans="1:30" ht="77.25" customHeight="1">
      <c r="A541" s="869" t="s">
        <v>1447</v>
      </c>
      <c r="B541" s="109" t="s">
        <v>3024</v>
      </c>
      <c r="C541" s="123" t="s">
        <v>1449</v>
      </c>
      <c r="D541" s="696">
        <v>2</v>
      </c>
      <c r="E541" s="696" t="s">
        <v>599</v>
      </c>
      <c r="F541" s="123" t="s">
        <v>4493</v>
      </c>
      <c r="G541" s="627"/>
      <c r="H541" s="868"/>
      <c r="I541" s="319"/>
      <c r="J541" s="319"/>
      <c r="K541" s="105"/>
      <c r="L541" s="105"/>
      <c r="M541" s="105"/>
      <c r="N541" s="105"/>
      <c r="O541" s="105"/>
      <c r="P541" s="105"/>
      <c r="Q541" s="319"/>
      <c r="R541" s="319"/>
      <c r="S541" s="319"/>
      <c r="T541" s="319"/>
      <c r="U541" s="319"/>
      <c r="V541" s="319"/>
      <c r="W541" s="319"/>
      <c r="X541" s="319"/>
      <c r="Y541" s="319"/>
      <c r="Z541" s="319"/>
      <c r="AA541" s="319"/>
      <c r="AB541" s="319"/>
      <c r="AC541" s="319"/>
      <c r="AD541" s="319"/>
    </row>
    <row r="542" spans="1:30" ht="39.75" customHeight="1">
      <c r="A542" s="821" t="s">
        <v>263</v>
      </c>
      <c r="B542" s="1728" t="s">
        <v>3025</v>
      </c>
      <c r="C542" s="1570"/>
      <c r="D542" s="1570"/>
      <c r="E542" s="1570"/>
      <c r="F542" s="1570"/>
      <c r="G542" s="1573"/>
      <c r="H542" s="863"/>
      <c r="I542" s="319">
        <f>SUM(D543:D550)</f>
        <v>16</v>
      </c>
      <c r="J542" s="319">
        <f>COUNT(D543:D550)*2</f>
        <v>16</v>
      </c>
      <c r="K542" s="105"/>
      <c r="L542" s="105"/>
      <c r="M542" s="105"/>
      <c r="N542" s="105"/>
      <c r="O542" s="105"/>
      <c r="P542" s="105"/>
      <c r="Q542" s="319"/>
      <c r="R542" s="319"/>
      <c r="S542" s="319"/>
      <c r="T542" s="319"/>
      <c r="U542" s="319"/>
      <c r="V542" s="319"/>
      <c r="W542" s="319"/>
      <c r="X542" s="319"/>
      <c r="Y542" s="319"/>
      <c r="Z542" s="319"/>
      <c r="AA542" s="319"/>
      <c r="AB542" s="319"/>
      <c r="AC542" s="319"/>
      <c r="AD542" s="319"/>
    </row>
    <row r="543" spans="1:30" ht="32">
      <c r="A543" s="869" t="s">
        <v>2484</v>
      </c>
      <c r="B543" s="122" t="s">
        <v>1451</v>
      </c>
      <c r="C543" s="150" t="s">
        <v>3026</v>
      </c>
      <c r="D543" s="696">
        <v>2</v>
      </c>
      <c r="E543" s="696" t="s">
        <v>469</v>
      </c>
      <c r="F543" s="771" t="s">
        <v>4494</v>
      </c>
      <c r="G543" s="627"/>
      <c r="H543" s="868"/>
      <c r="I543" s="319"/>
      <c r="J543" s="319"/>
      <c r="K543" s="105"/>
      <c r="L543" s="105"/>
      <c r="M543" s="105"/>
      <c r="N543" s="105"/>
      <c r="O543" s="105"/>
      <c r="P543" s="105"/>
      <c r="Q543" s="319"/>
      <c r="R543" s="319"/>
      <c r="S543" s="319"/>
      <c r="T543" s="319"/>
      <c r="U543" s="319"/>
      <c r="V543" s="319"/>
      <c r="W543" s="319"/>
      <c r="X543" s="319"/>
      <c r="Y543" s="319"/>
      <c r="Z543" s="319"/>
      <c r="AA543" s="319"/>
      <c r="AB543" s="319"/>
      <c r="AC543" s="319"/>
      <c r="AD543" s="319"/>
    </row>
    <row r="544" spans="1:30" ht="45" customHeight="1">
      <c r="A544" s="869"/>
      <c r="B544" s="122"/>
      <c r="C544" s="150" t="s">
        <v>1456</v>
      </c>
      <c r="D544" s="696">
        <v>2</v>
      </c>
      <c r="E544" s="696" t="s">
        <v>506</v>
      </c>
      <c r="F544" s="179" t="s">
        <v>4495</v>
      </c>
      <c r="G544" s="627"/>
      <c r="H544" s="868"/>
      <c r="I544" s="319"/>
      <c r="J544" s="319"/>
      <c r="K544" s="105"/>
      <c r="L544" s="105"/>
      <c r="M544" s="105"/>
      <c r="N544" s="105"/>
      <c r="O544" s="105"/>
      <c r="P544" s="105"/>
      <c r="Q544" s="319"/>
      <c r="R544" s="319"/>
      <c r="S544" s="319"/>
      <c r="T544" s="319"/>
      <c r="U544" s="319"/>
      <c r="V544" s="319"/>
      <c r="W544" s="319"/>
      <c r="X544" s="319"/>
      <c r="Y544" s="319"/>
      <c r="Z544" s="319"/>
      <c r="AA544" s="319"/>
      <c r="AB544" s="319"/>
      <c r="AC544" s="319"/>
      <c r="AD544" s="319"/>
    </row>
    <row r="545" spans="1:30" ht="32">
      <c r="A545" s="869"/>
      <c r="B545" s="122"/>
      <c r="C545" s="150" t="s">
        <v>1460</v>
      </c>
      <c r="D545" s="696">
        <v>2</v>
      </c>
      <c r="E545" s="696" t="s">
        <v>469</v>
      </c>
      <c r="F545" s="179" t="s">
        <v>1461</v>
      </c>
      <c r="G545" s="627"/>
      <c r="H545" s="868"/>
      <c r="I545" s="319"/>
      <c r="J545" s="319"/>
      <c r="K545" s="105"/>
      <c r="L545" s="105"/>
      <c r="M545" s="105"/>
      <c r="N545" s="105"/>
      <c r="O545" s="105"/>
      <c r="P545" s="105"/>
      <c r="Q545" s="319"/>
      <c r="R545" s="319"/>
      <c r="S545" s="319"/>
      <c r="T545" s="319"/>
      <c r="U545" s="319"/>
      <c r="V545" s="319"/>
      <c r="W545" s="319"/>
      <c r="X545" s="319"/>
      <c r="Y545" s="319"/>
      <c r="Z545" s="319"/>
      <c r="AA545" s="319"/>
      <c r="AB545" s="319"/>
      <c r="AC545" s="319"/>
      <c r="AD545" s="319"/>
    </row>
    <row r="546" spans="1:30" ht="32">
      <c r="A546" s="869"/>
      <c r="B546" s="122"/>
      <c r="C546" s="123" t="s">
        <v>4496</v>
      </c>
      <c r="D546" s="696">
        <v>2</v>
      </c>
      <c r="E546" s="696" t="s">
        <v>469</v>
      </c>
      <c r="F546" s="179" t="s">
        <v>4497</v>
      </c>
      <c r="G546" s="627"/>
      <c r="H546" s="868"/>
      <c r="I546" s="319"/>
      <c r="J546" s="319"/>
      <c r="K546" s="105"/>
      <c r="L546" s="105"/>
      <c r="M546" s="105"/>
      <c r="N546" s="105"/>
      <c r="O546" s="105"/>
      <c r="P546" s="105"/>
      <c r="Q546" s="319"/>
      <c r="R546" s="319"/>
      <c r="S546" s="319"/>
      <c r="T546" s="319"/>
      <c r="U546" s="319"/>
      <c r="V546" s="319"/>
      <c r="W546" s="319"/>
      <c r="X546" s="319"/>
      <c r="Y546" s="319"/>
      <c r="Z546" s="319"/>
      <c r="AA546" s="319"/>
      <c r="AB546" s="319"/>
      <c r="AC546" s="319"/>
      <c r="AD546" s="319"/>
    </row>
    <row r="547" spans="1:30" ht="47.25" customHeight="1">
      <c r="A547" s="869" t="s">
        <v>2485</v>
      </c>
      <c r="B547" s="122" t="s">
        <v>3031</v>
      </c>
      <c r="C547" s="150" t="s">
        <v>1464</v>
      </c>
      <c r="D547" s="696">
        <v>2</v>
      </c>
      <c r="E547" s="696" t="s">
        <v>387</v>
      </c>
      <c r="F547" s="179" t="s">
        <v>4498</v>
      </c>
      <c r="G547" s="627"/>
      <c r="H547" s="868"/>
      <c r="I547" s="319"/>
      <c r="J547" s="319"/>
      <c r="K547" s="105"/>
      <c r="L547" s="105"/>
      <c r="M547" s="105"/>
      <c r="N547" s="105"/>
      <c r="O547" s="105"/>
      <c r="P547" s="105"/>
      <c r="Q547" s="319"/>
      <c r="R547" s="319"/>
      <c r="S547" s="319"/>
      <c r="T547" s="319"/>
      <c r="U547" s="319"/>
      <c r="V547" s="319"/>
      <c r="W547" s="319"/>
      <c r="X547" s="319"/>
      <c r="Y547" s="319"/>
      <c r="Z547" s="319"/>
      <c r="AA547" s="319"/>
      <c r="AB547" s="319"/>
      <c r="AC547" s="319"/>
      <c r="AD547" s="319"/>
    </row>
    <row r="548" spans="1:30" ht="47.25" customHeight="1">
      <c r="A548" s="869"/>
      <c r="B548" s="122"/>
      <c r="C548" s="150" t="s">
        <v>4499</v>
      </c>
      <c r="D548" s="696">
        <v>2</v>
      </c>
      <c r="E548" s="696" t="s">
        <v>1149</v>
      </c>
      <c r="F548" s="179" t="s">
        <v>4500</v>
      </c>
      <c r="G548" s="627"/>
      <c r="H548" s="868"/>
      <c r="I548" s="319"/>
      <c r="J548" s="319"/>
      <c r="K548" s="105"/>
      <c r="L548" s="105"/>
      <c r="M548" s="105"/>
      <c r="N548" s="105"/>
      <c r="O548" s="105"/>
      <c r="P548" s="105"/>
      <c r="Q548" s="319"/>
      <c r="R548" s="319"/>
      <c r="S548" s="319"/>
      <c r="T548" s="319"/>
      <c r="U548" s="319"/>
      <c r="V548" s="319"/>
      <c r="W548" s="319"/>
      <c r="X548" s="319"/>
      <c r="Y548" s="319"/>
      <c r="Z548" s="319"/>
      <c r="AA548" s="319"/>
      <c r="AB548" s="319"/>
      <c r="AC548" s="319"/>
      <c r="AD548" s="319"/>
    </row>
    <row r="549" spans="1:30" ht="32">
      <c r="A549" s="869"/>
      <c r="B549" s="122"/>
      <c r="C549" s="123" t="s">
        <v>4501</v>
      </c>
      <c r="D549" s="696">
        <v>2</v>
      </c>
      <c r="E549" s="696" t="s">
        <v>912</v>
      </c>
      <c r="F549" s="106" t="s">
        <v>4502</v>
      </c>
      <c r="G549" s="627"/>
      <c r="H549" s="868"/>
      <c r="I549" s="319"/>
      <c r="J549" s="319"/>
      <c r="K549" s="105"/>
      <c r="L549" s="105"/>
      <c r="M549" s="105"/>
      <c r="N549" s="105"/>
      <c r="O549" s="105"/>
      <c r="P549" s="105"/>
      <c r="Q549" s="319"/>
      <c r="R549" s="319"/>
      <c r="S549" s="319"/>
      <c r="T549" s="319"/>
      <c r="U549" s="319"/>
      <c r="V549" s="319"/>
      <c r="W549" s="319"/>
      <c r="X549" s="319"/>
      <c r="Y549" s="319"/>
      <c r="Z549" s="319"/>
      <c r="AA549" s="319"/>
      <c r="AB549" s="319"/>
      <c r="AC549" s="319"/>
      <c r="AD549" s="319"/>
    </row>
    <row r="550" spans="1:30" ht="47.25" customHeight="1">
      <c r="A550" s="869" t="s">
        <v>2486</v>
      </c>
      <c r="B550" s="122" t="s">
        <v>3034</v>
      </c>
      <c r="C550" s="150" t="s">
        <v>4503</v>
      </c>
      <c r="D550" s="696">
        <v>2</v>
      </c>
      <c r="E550" s="696" t="s">
        <v>469</v>
      </c>
      <c r="F550" s="383"/>
      <c r="G550" s="627"/>
      <c r="H550" s="868"/>
      <c r="I550" s="319"/>
      <c r="J550" s="319"/>
      <c r="K550" s="105"/>
      <c r="L550" s="105"/>
      <c r="M550" s="105"/>
      <c r="N550" s="105"/>
      <c r="O550" s="105"/>
      <c r="P550" s="105"/>
      <c r="Q550" s="319"/>
      <c r="R550" s="319"/>
      <c r="S550" s="319"/>
      <c r="T550" s="319"/>
      <c r="U550" s="319"/>
      <c r="V550" s="319"/>
      <c r="W550" s="319"/>
      <c r="X550" s="319"/>
      <c r="Y550" s="319"/>
      <c r="Z550" s="319"/>
      <c r="AA550" s="319"/>
      <c r="AB550" s="319"/>
      <c r="AC550" s="319"/>
      <c r="AD550" s="319"/>
    </row>
    <row r="551" spans="1:30" ht="39.75" customHeight="1">
      <c r="A551" s="821" t="s">
        <v>264</v>
      </c>
      <c r="B551" s="1728" t="s">
        <v>3039</v>
      </c>
      <c r="C551" s="1570"/>
      <c r="D551" s="1570"/>
      <c r="E551" s="1570"/>
      <c r="F551" s="1570"/>
      <c r="G551" s="1573"/>
      <c r="H551" s="863"/>
      <c r="I551" s="319">
        <f>SUM(D552:D554)</f>
        <v>6</v>
      </c>
      <c r="J551" s="319">
        <f>COUNT(D552:D554)*2</f>
        <v>6</v>
      </c>
      <c r="K551" s="105"/>
      <c r="L551" s="105"/>
      <c r="M551" s="105"/>
      <c r="N551" s="105"/>
      <c r="O551" s="105"/>
      <c r="P551" s="105"/>
      <c r="Q551" s="319"/>
      <c r="R551" s="319"/>
      <c r="S551" s="319"/>
      <c r="T551" s="319"/>
      <c r="U551" s="319"/>
      <c r="V551" s="319"/>
      <c r="W551" s="319"/>
      <c r="X551" s="319"/>
      <c r="Y551" s="319"/>
      <c r="Z551" s="319"/>
      <c r="AA551" s="319"/>
      <c r="AB551" s="319"/>
      <c r="AC551" s="319"/>
      <c r="AD551" s="319"/>
    </row>
    <row r="552" spans="1:30" ht="54" customHeight="1">
      <c r="A552" s="869" t="s">
        <v>2487</v>
      </c>
      <c r="B552" s="122" t="s">
        <v>3040</v>
      </c>
      <c r="C552" s="179" t="s">
        <v>3972</v>
      </c>
      <c r="D552" s="696">
        <v>2</v>
      </c>
      <c r="E552" s="180" t="s">
        <v>3979</v>
      </c>
      <c r="F552" s="492" t="s">
        <v>4504</v>
      </c>
      <c r="G552" s="827"/>
      <c r="H552" s="870"/>
      <c r="I552" s="319"/>
      <c r="J552" s="319"/>
      <c r="K552" s="105"/>
      <c r="L552" s="105"/>
      <c r="M552" s="105"/>
      <c r="N552" s="105"/>
      <c r="O552" s="105"/>
      <c r="P552" s="105"/>
      <c r="Q552" s="319"/>
      <c r="R552" s="319"/>
      <c r="S552" s="319"/>
      <c r="T552" s="319"/>
      <c r="U552" s="319"/>
      <c r="V552" s="319"/>
      <c r="W552" s="319"/>
      <c r="X552" s="319"/>
      <c r="Y552" s="319"/>
      <c r="Z552" s="319"/>
      <c r="AA552" s="319"/>
      <c r="AB552" s="319"/>
      <c r="AC552" s="319"/>
      <c r="AD552" s="319"/>
    </row>
    <row r="553" spans="1:30" ht="34">
      <c r="A553" s="869" t="s">
        <v>2488</v>
      </c>
      <c r="B553" s="122" t="s">
        <v>3051</v>
      </c>
      <c r="C553" s="179" t="s">
        <v>4505</v>
      </c>
      <c r="D553" s="696">
        <v>2</v>
      </c>
      <c r="E553" s="180" t="s">
        <v>506</v>
      </c>
      <c r="F553" s="179" t="s">
        <v>4506</v>
      </c>
      <c r="G553" s="760"/>
      <c r="H553" s="717"/>
      <c r="I553" s="319"/>
      <c r="J553" s="319"/>
      <c r="K553" s="105"/>
      <c r="L553" s="105"/>
      <c r="M553" s="105"/>
      <c r="N553" s="105"/>
      <c r="O553" s="105"/>
      <c r="P553" s="105"/>
      <c r="Q553" s="319"/>
      <c r="R553" s="319"/>
      <c r="S553" s="319"/>
      <c r="T553" s="319"/>
      <c r="U553" s="319"/>
      <c r="V553" s="319"/>
      <c r="W553" s="319"/>
      <c r="X553" s="319"/>
      <c r="Y553" s="319"/>
      <c r="Z553" s="319"/>
      <c r="AA553" s="319"/>
      <c r="AB553" s="319"/>
      <c r="AC553" s="319"/>
      <c r="AD553" s="319"/>
    </row>
    <row r="554" spans="1:30" ht="32">
      <c r="A554" s="869"/>
      <c r="B554" s="122"/>
      <c r="C554" s="179" t="s">
        <v>4507</v>
      </c>
      <c r="D554" s="696">
        <v>2</v>
      </c>
      <c r="E554" s="180" t="s">
        <v>549</v>
      </c>
      <c r="F554" s="125" t="s">
        <v>4508</v>
      </c>
      <c r="G554" s="627"/>
      <c r="H554" s="868"/>
      <c r="I554" s="319"/>
      <c r="J554" s="319"/>
      <c r="K554" s="105"/>
      <c r="L554" s="105"/>
      <c r="M554" s="105"/>
      <c r="N554" s="105"/>
      <c r="O554" s="105"/>
      <c r="P554" s="105"/>
      <c r="Q554" s="319"/>
      <c r="R554" s="319"/>
      <c r="S554" s="319"/>
      <c r="T554" s="319"/>
      <c r="U554" s="319"/>
      <c r="V554" s="319"/>
      <c r="W554" s="319"/>
      <c r="X554" s="319"/>
      <c r="Y554" s="319"/>
      <c r="Z554" s="319"/>
      <c r="AA554" s="319"/>
      <c r="AB554" s="319"/>
      <c r="AC554" s="319"/>
      <c r="AD554" s="319"/>
    </row>
    <row r="555" spans="1:30" ht="39.75" customHeight="1">
      <c r="A555" s="821" t="s">
        <v>265</v>
      </c>
      <c r="B555" s="1728" t="s">
        <v>3053</v>
      </c>
      <c r="C555" s="1570"/>
      <c r="D555" s="1570"/>
      <c r="E555" s="1570"/>
      <c r="F555" s="1570"/>
      <c r="G555" s="1573"/>
      <c r="H555" s="863"/>
      <c r="I555" s="319">
        <f>SUM(D556:D563)</f>
        <v>16</v>
      </c>
      <c r="J555" s="319">
        <f>COUNT(D556:D563)*2</f>
        <v>16</v>
      </c>
      <c r="K555" s="105"/>
      <c r="L555" s="105"/>
      <c r="M555" s="105"/>
      <c r="N555" s="105"/>
      <c r="O555" s="105"/>
      <c r="P555" s="105"/>
      <c r="Q555" s="319"/>
      <c r="R555" s="319"/>
      <c r="S555" s="319"/>
      <c r="T555" s="319"/>
      <c r="U555" s="319"/>
      <c r="V555" s="319"/>
      <c r="W555" s="319"/>
      <c r="X555" s="319"/>
      <c r="Y555" s="319"/>
      <c r="Z555" s="319"/>
      <c r="AA555" s="319"/>
      <c r="AB555" s="319"/>
      <c r="AC555" s="319"/>
      <c r="AD555" s="319"/>
    </row>
    <row r="556" spans="1:30" ht="48">
      <c r="A556" s="869" t="s">
        <v>2490</v>
      </c>
      <c r="B556" s="150" t="s">
        <v>3054</v>
      </c>
      <c r="C556" s="492" t="s">
        <v>4509</v>
      </c>
      <c r="D556" s="696">
        <v>2</v>
      </c>
      <c r="E556" s="180" t="s">
        <v>387</v>
      </c>
      <c r="F556" s="150" t="s">
        <v>4510</v>
      </c>
      <c r="G556" s="627"/>
      <c r="H556" s="868"/>
      <c r="I556" s="319"/>
      <c r="J556" s="319"/>
      <c r="K556" s="105"/>
      <c r="L556" s="105"/>
      <c r="M556" s="105"/>
      <c r="N556" s="105"/>
      <c r="O556" s="105"/>
      <c r="P556" s="105"/>
      <c r="Q556" s="319"/>
      <c r="R556" s="319"/>
      <c r="S556" s="319"/>
      <c r="T556" s="319"/>
      <c r="U556" s="319"/>
      <c r="V556" s="319"/>
      <c r="W556" s="319"/>
      <c r="X556" s="319"/>
      <c r="Y556" s="319"/>
      <c r="Z556" s="319"/>
      <c r="AA556" s="319"/>
      <c r="AB556" s="319"/>
      <c r="AC556" s="319"/>
      <c r="AD556" s="319"/>
    </row>
    <row r="557" spans="1:30" ht="112">
      <c r="A557" s="869"/>
      <c r="B557" s="150"/>
      <c r="C557" s="748" t="s">
        <v>2491</v>
      </c>
      <c r="D557" s="696">
        <v>2</v>
      </c>
      <c r="E557" s="737" t="s">
        <v>387</v>
      </c>
      <c r="F557" s="748" t="s">
        <v>4511</v>
      </c>
      <c r="G557" s="627"/>
      <c r="H557" s="868"/>
      <c r="I557" s="319"/>
      <c r="J557" s="319"/>
      <c r="K557" s="105"/>
      <c r="L557" s="105"/>
      <c r="M557" s="105"/>
      <c r="N557" s="105"/>
      <c r="O557" s="105"/>
      <c r="P557" s="105"/>
      <c r="Q557" s="319"/>
      <c r="R557" s="319"/>
      <c r="S557" s="319"/>
      <c r="T557" s="319"/>
      <c r="U557" s="319"/>
      <c r="V557" s="319"/>
      <c r="W557" s="319"/>
      <c r="X557" s="319"/>
      <c r="Y557" s="319"/>
      <c r="Z557" s="319"/>
      <c r="AA557" s="319"/>
      <c r="AB557" s="319"/>
      <c r="AC557" s="319"/>
      <c r="AD557" s="319"/>
    </row>
    <row r="558" spans="1:30" ht="30" customHeight="1">
      <c r="A558" s="869"/>
      <c r="B558" s="123"/>
      <c r="C558" s="179" t="s">
        <v>1492</v>
      </c>
      <c r="D558" s="696">
        <v>2</v>
      </c>
      <c r="E558" s="696" t="s">
        <v>387</v>
      </c>
      <c r="F558" s="179" t="s">
        <v>1493</v>
      </c>
      <c r="G558" s="627"/>
      <c r="H558" s="868"/>
      <c r="I558" s="319"/>
      <c r="J558" s="319"/>
      <c r="K558" s="105"/>
      <c r="L558" s="105"/>
      <c r="M558" s="105"/>
      <c r="N558" s="105"/>
      <c r="O558" s="105"/>
      <c r="P558" s="105"/>
      <c r="Q558" s="319"/>
      <c r="R558" s="319"/>
      <c r="S558" s="319"/>
      <c r="T558" s="319"/>
      <c r="U558" s="319"/>
      <c r="V558" s="319"/>
      <c r="W558" s="319"/>
      <c r="X558" s="319"/>
      <c r="Y558" s="319"/>
      <c r="Z558" s="319"/>
      <c r="AA558" s="319"/>
      <c r="AB558" s="319"/>
      <c r="AC558" s="319"/>
      <c r="AD558" s="319"/>
    </row>
    <row r="559" spans="1:30" ht="30" customHeight="1">
      <c r="A559" s="869"/>
      <c r="B559" s="123"/>
      <c r="C559" s="150" t="s">
        <v>3057</v>
      </c>
      <c r="D559" s="696">
        <v>2</v>
      </c>
      <c r="E559" s="180" t="s">
        <v>387</v>
      </c>
      <c r="F559" s="207" t="s">
        <v>1491</v>
      </c>
      <c r="G559" s="627"/>
      <c r="H559" s="868"/>
      <c r="I559" s="319"/>
      <c r="J559" s="319"/>
      <c r="K559" s="105"/>
      <c r="L559" s="105"/>
      <c r="M559" s="105"/>
      <c r="N559" s="105"/>
      <c r="O559" s="105"/>
      <c r="P559" s="105"/>
      <c r="Q559" s="319"/>
      <c r="R559" s="319"/>
      <c r="S559" s="319"/>
      <c r="T559" s="319"/>
      <c r="U559" s="319"/>
      <c r="V559" s="319"/>
      <c r="W559" s="319"/>
      <c r="X559" s="319"/>
      <c r="Y559" s="319"/>
      <c r="Z559" s="319"/>
      <c r="AA559" s="319"/>
      <c r="AB559" s="319"/>
      <c r="AC559" s="319"/>
      <c r="AD559" s="319"/>
    </row>
    <row r="560" spans="1:30" ht="12.75" customHeight="1">
      <c r="A560" s="869"/>
      <c r="B560" s="123"/>
      <c r="C560" s="871" t="s">
        <v>1494</v>
      </c>
      <c r="D560" s="696">
        <v>2</v>
      </c>
      <c r="E560" s="180" t="s">
        <v>387</v>
      </c>
      <c r="F560" s="207"/>
      <c r="G560" s="627"/>
      <c r="H560" s="868"/>
      <c r="I560" s="319"/>
      <c r="J560" s="319"/>
      <c r="K560" s="105"/>
      <c r="L560" s="105"/>
      <c r="M560" s="105"/>
      <c r="N560" s="105"/>
      <c r="O560" s="105"/>
      <c r="P560" s="105"/>
      <c r="Q560" s="319"/>
      <c r="R560" s="319"/>
      <c r="S560" s="319"/>
      <c r="T560" s="319"/>
      <c r="U560" s="319"/>
      <c r="V560" s="319"/>
      <c r="W560" s="319"/>
      <c r="X560" s="319"/>
      <c r="Y560" s="319"/>
      <c r="Z560" s="319"/>
      <c r="AA560" s="319"/>
      <c r="AB560" s="319"/>
      <c r="AC560" s="319"/>
      <c r="AD560" s="319"/>
    </row>
    <row r="561" spans="1:30" ht="30" customHeight="1">
      <c r="A561" s="869"/>
      <c r="B561" s="123"/>
      <c r="C561" s="123" t="s">
        <v>4512</v>
      </c>
      <c r="D561" s="696">
        <v>2</v>
      </c>
      <c r="E561" s="696" t="s">
        <v>387</v>
      </c>
      <c r="F561" s="179" t="s">
        <v>4513</v>
      </c>
      <c r="G561" s="627"/>
      <c r="H561" s="868"/>
      <c r="I561" s="319"/>
      <c r="J561" s="319"/>
      <c r="K561" s="105"/>
      <c r="L561" s="105"/>
      <c r="M561" s="105"/>
      <c r="N561" s="105"/>
      <c r="O561" s="105"/>
      <c r="P561" s="105"/>
      <c r="Q561" s="319"/>
      <c r="R561" s="319"/>
      <c r="S561" s="319"/>
      <c r="T561" s="319"/>
      <c r="U561" s="319"/>
      <c r="V561" s="319"/>
      <c r="W561" s="319"/>
      <c r="X561" s="319"/>
      <c r="Y561" s="319"/>
      <c r="Z561" s="319"/>
      <c r="AA561" s="319"/>
      <c r="AB561" s="319"/>
      <c r="AC561" s="319"/>
      <c r="AD561" s="319"/>
    </row>
    <row r="562" spans="1:30" ht="75" customHeight="1">
      <c r="A562" s="869" t="s">
        <v>2493</v>
      </c>
      <c r="B562" s="150" t="s">
        <v>3059</v>
      </c>
      <c r="C562" s="196" t="s">
        <v>1497</v>
      </c>
      <c r="D562" s="696">
        <v>2</v>
      </c>
      <c r="E562" s="178" t="s">
        <v>506</v>
      </c>
      <c r="F562" s="150" t="s">
        <v>3980</v>
      </c>
      <c r="G562" s="627"/>
      <c r="H562" s="868"/>
      <c r="I562" s="319"/>
      <c r="J562" s="319"/>
      <c r="K562" s="105"/>
      <c r="L562" s="105"/>
      <c r="M562" s="105"/>
      <c r="N562" s="105"/>
      <c r="O562" s="105"/>
      <c r="P562" s="105"/>
      <c r="Q562" s="319"/>
      <c r="R562" s="319"/>
      <c r="S562" s="319"/>
      <c r="T562" s="319"/>
      <c r="U562" s="319"/>
      <c r="V562" s="319"/>
      <c r="W562" s="319"/>
      <c r="X562" s="319"/>
      <c r="Y562" s="319"/>
      <c r="Z562" s="319"/>
      <c r="AA562" s="319"/>
      <c r="AB562" s="319"/>
      <c r="AC562" s="319"/>
      <c r="AD562" s="319"/>
    </row>
    <row r="563" spans="1:30" ht="57.75" customHeight="1">
      <c r="A563" s="869"/>
      <c r="B563" s="162"/>
      <c r="C563" s="207" t="s">
        <v>4514</v>
      </c>
      <c r="D563" s="696">
        <v>2</v>
      </c>
      <c r="E563" s="178" t="s">
        <v>506</v>
      </c>
      <c r="F563" s="150" t="s">
        <v>4515</v>
      </c>
      <c r="G563" s="766"/>
      <c r="H563" s="868"/>
      <c r="I563" s="319"/>
      <c r="J563" s="319"/>
      <c r="K563" s="105"/>
      <c r="L563" s="105"/>
      <c r="M563" s="105"/>
      <c r="N563" s="105"/>
      <c r="O563" s="105"/>
      <c r="P563" s="105"/>
      <c r="Q563" s="319"/>
      <c r="R563" s="106"/>
      <c r="S563" s="106"/>
      <c r="T563" s="106"/>
      <c r="U563" s="106"/>
      <c r="V563" s="106"/>
      <c r="W563" s="106"/>
      <c r="X563" s="106"/>
      <c r="Y563" s="106"/>
      <c r="Z563" s="106"/>
      <c r="AA563" s="106"/>
      <c r="AB563" s="106"/>
      <c r="AC563" s="106"/>
      <c r="AD563" s="106"/>
    </row>
    <row r="564" spans="1:30" ht="39.75" customHeight="1">
      <c r="A564" s="821" t="s">
        <v>266</v>
      </c>
      <c r="B564" s="1729" t="s">
        <v>164</v>
      </c>
      <c r="C564" s="1570"/>
      <c r="D564" s="1570"/>
      <c r="E564" s="1570"/>
      <c r="F564" s="1570"/>
      <c r="G564" s="1573"/>
      <c r="H564" s="872"/>
      <c r="I564" s="319">
        <f>SUM(D565:D572)</f>
        <v>12</v>
      </c>
      <c r="J564" s="319">
        <f>COUNT(D565:D572)*2</f>
        <v>12</v>
      </c>
      <c r="K564" s="105"/>
      <c r="L564" s="105"/>
      <c r="M564" s="105"/>
      <c r="N564" s="105"/>
      <c r="O564" s="105"/>
      <c r="P564" s="105"/>
      <c r="Q564" s="319"/>
      <c r="R564" s="106"/>
      <c r="S564" s="106"/>
      <c r="T564" s="106"/>
      <c r="U564" s="106"/>
      <c r="V564" s="106"/>
      <c r="W564" s="106"/>
      <c r="X564" s="106"/>
      <c r="Y564" s="106"/>
      <c r="Z564" s="106"/>
      <c r="AA564" s="106"/>
      <c r="AB564" s="106"/>
      <c r="AC564" s="106"/>
      <c r="AD564" s="106"/>
    </row>
    <row r="565" spans="1:30" ht="30" hidden="1" customHeight="1">
      <c r="A565" s="369" t="s">
        <v>2495</v>
      </c>
      <c r="B565" s="492" t="s">
        <v>3983</v>
      </c>
      <c r="C565" s="179"/>
      <c r="D565" s="125"/>
      <c r="E565" s="125"/>
      <c r="F565" s="125"/>
      <c r="G565" s="627"/>
      <c r="H565" s="617"/>
      <c r="I565" s="105"/>
      <c r="J565" s="105"/>
      <c r="K565" s="105"/>
      <c r="L565" s="105"/>
      <c r="M565" s="105"/>
      <c r="N565" s="105"/>
      <c r="O565" s="105"/>
      <c r="P565" s="105"/>
      <c r="Q565" s="106"/>
      <c r="R565" s="106"/>
      <c r="S565" s="106"/>
      <c r="T565" s="106"/>
      <c r="U565" s="106"/>
      <c r="V565" s="106"/>
      <c r="W565" s="106"/>
      <c r="X565" s="106"/>
      <c r="Y565" s="106"/>
      <c r="Z565" s="106"/>
      <c r="AA565" s="106"/>
      <c r="AB565" s="106"/>
      <c r="AC565" s="106"/>
      <c r="AD565" s="106"/>
    </row>
    <row r="566" spans="1:30" ht="45" customHeight="1">
      <c r="A566" s="869" t="s">
        <v>2499</v>
      </c>
      <c r="B566" s="150" t="s">
        <v>3066</v>
      </c>
      <c r="C566" s="150" t="s">
        <v>4516</v>
      </c>
      <c r="D566" s="696">
        <v>2</v>
      </c>
      <c r="E566" s="180" t="s">
        <v>506</v>
      </c>
      <c r="F566" s="207" t="s">
        <v>1510</v>
      </c>
      <c r="G566" s="627"/>
      <c r="H566" s="868"/>
      <c r="I566" s="319"/>
      <c r="J566" s="319"/>
      <c r="K566" s="105"/>
      <c r="L566" s="105"/>
      <c r="M566" s="105"/>
      <c r="N566" s="105"/>
      <c r="O566" s="105"/>
      <c r="P566" s="105"/>
      <c r="Q566" s="319"/>
      <c r="R566" s="106"/>
      <c r="S566" s="106"/>
      <c r="T566" s="106"/>
      <c r="U566" s="106"/>
      <c r="V566" s="106"/>
      <c r="W566" s="106"/>
      <c r="X566" s="106"/>
      <c r="Y566" s="106"/>
      <c r="Z566" s="106"/>
      <c r="AA566" s="106"/>
      <c r="AB566" s="106"/>
      <c r="AC566" s="106"/>
      <c r="AD566" s="106"/>
    </row>
    <row r="567" spans="1:30" ht="45" customHeight="1">
      <c r="A567" s="869"/>
      <c r="B567" s="150"/>
      <c r="C567" s="150" t="s">
        <v>1511</v>
      </c>
      <c r="D567" s="696">
        <v>2</v>
      </c>
      <c r="E567" s="696" t="s">
        <v>506</v>
      </c>
      <c r="F567" s="179" t="s">
        <v>4517</v>
      </c>
      <c r="G567" s="627"/>
      <c r="H567" s="868"/>
      <c r="I567" s="319"/>
      <c r="J567" s="319"/>
      <c r="K567" s="105"/>
      <c r="L567" s="105"/>
      <c r="M567" s="105"/>
      <c r="N567" s="105"/>
      <c r="O567" s="105"/>
      <c r="P567" s="105"/>
      <c r="Q567" s="319"/>
      <c r="R567" s="106"/>
      <c r="S567" s="106"/>
      <c r="T567" s="106"/>
      <c r="U567" s="106"/>
      <c r="V567" s="106"/>
      <c r="W567" s="106"/>
      <c r="X567" s="106"/>
      <c r="Y567" s="106"/>
      <c r="Z567" s="106"/>
      <c r="AA567" s="106"/>
      <c r="AB567" s="106"/>
      <c r="AC567" s="106"/>
      <c r="AD567" s="106"/>
    </row>
    <row r="568" spans="1:30" ht="60" customHeight="1">
      <c r="A568" s="869" t="s">
        <v>2500</v>
      </c>
      <c r="B568" s="150" t="s">
        <v>3069</v>
      </c>
      <c r="C568" s="150" t="s">
        <v>3070</v>
      </c>
      <c r="D568" s="696">
        <v>2</v>
      </c>
      <c r="E568" s="180" t="s">
        <v>599</v>
      </c>
      <c r="F568" s="207" t="s">
        <v>4518</v>
      </c>
      <c r="G568" s="627"/>
      <c r="H568" s="868"/>
      <c r="I568" s="319"/>
      <c r="J568" s="319"/>
      <c r="K568" s="105"/>
      <c r="L568" s="105"/>
      <c r="M568" s="105"/>
      <c r="N568" s="105"/>
      <c r="O568" s="105"/>
      <c r="P568" s="105"/>
      <c r="Q568" s="319"/>
      <c r="R568" s="106"/>
      <c r="S568" s="106"/>
      <c r="T568" s="106"/>
      <c r="U568" s="106"/>
      <c r="V568" s="106"/>
      <c r="W568" s="106"/>
      <c r="X568" s="106"/>
      <c r="Y568" s="106"/>
      <c r="Z568" s="106"/>
      <c r="AA568" s="106"/>
      <c r="AB568" s="106"/>
      <c r="AC568" s="106"/>
      <c r="AD568" s="106"/>
    </row>
    <row r="569" spans="1:30" ht="30" customHeight="1">
      <c r="A569" s="869"/>
      <c r="B569" s="123"/>
      <c r="C569" s="150" t="s">
        <v>2501</v>
      </c>
      <c r="D569" s="696">
        <v>2</v>
      </c>
      <c r="E569" s="180" t="s">
        <v>599</v>
      </c>
      <c r="F569" s="150" t="s">
        <v>3988</v>
      </c>
      <c r="G569" s="627"/>
      <c r="H569" s="868"/>
      <c r="I569" s="319"/>
      <c r="J569" s="319"/>
      <c r="K569" s="105"/>
      <c r="L569" s="105"/>
      <c r="M569" s="105"/>
      <c r="N569" s="105"/>
      <c r="O569" s="105"/>
      <c r="P569" s="105"/>
      <c r="Q569" s="319"/>
      <c r="R569" s="106"/>
      <c r="S569" s="106"/>
      <c r="T569" s="106"/>
      <c r="U569" s="106"/>
      <c r="V569" s="106"/>
      <c r="W569" s="106"/>
      <c r="X569" s="106"/>
      <c r="Y569" s="106"/>
      <c r="Z569" s="106"/>
      <c r="AA569" s="106"/>
      <c r="AB569" s="106"/>
      <c r="AC569" s="106"/>
      <c r="AD569" s="106"/>
    </row>
    <row r="570" spans="1:30" ht="64">
      <c r="A570" s="869"/>
      <c r="B570" s="123"/>
      <c r="C570" s="150" t="s">
        <v>1518</v>
      </c>
      <c r="D570" s="696">
        <v>2</v>
      </c>
      <c r="E570" s="180" t="s">
        <v>506</v>
      </c>
      <c r="F570" s="207" t="s">
        <v>4519</v>
      </c>
      <c r="G570" s="627"/>
      <c r="H570" s="868"/>
      <c r="I570" s="319"/>
      <c r="J570" s="319"/>
      <c r="K570" s="105"/>
      <c r="L570" s="105"/>
      <c r="M570" s="105"/>
      <c r="N570" s="105"/>
      <c r="O570" s="105"/>
      <c r="P570" s="105"/>
      <c r="Q570" s="319"/>
      <c r="R570" s="106"/>
      <c r="S570" s="106"/>
      <c r="T570" s="106"/>
      <c r="U570" s="106"/>
      <c r="V570" s="106"/>
      <c r="W570" s="106"/>
      <c r="X570" s="106"/>
      <c r="Y570" s="106"/>
      <c r="Z570" s="106"/>
      <c r="AA570" s="106"/>
      <c r="AB570" s="106"/>
      <c r="AC570" s="106"/>
      <c r="AD570" s="106"/>
    </row>
    <row r="571" spans="1:30" ht="96">
      <c r="A571" s="869" t="s">
        <v>2502</v>
      </c>
      <c r="B571" s="150" t="s">
        <v>3074</v>
      </c>
      <c r="C571" s="150" t="s">
        <v>4520</v>
      </c>
      <c r="D571" s="696">
        <v>2</v>
      </c>
      <c r="E571" s="180" t="s">
        <v>506</v>
      </c>
      <c r="F571" s="748" t="s">
        <v>4521</v>
      </c>
      <c r="G571" s="873"/>
      <c r="H571" s="874"/>
      <c r="I571" s="319"/>
      <c r="J571" s="319"/>
      <c r="K571" s="105"/>
      <c r="L571" s="105"/>
      <c r="M571" s="105"/>
      <c r="N571" s="105"/>
      <c r="O571" s="105"/>
      <c r="P571" s="105"/>
      <c r="Q571" s="319"/>
      <c r="R571" s="106"/>
      <c r="S571" s="106"/>
      <c r="T571" s="106"/>
      <c r="U571" s="106"/>
      <c r="V571" s="106"/>
      <c r="W571" s="106"/>
      <c r="X571" s="106"/>
      <c r="Y571" s="106"/>
      <c r="Z571" s="106"/>
      <c r="AA571" s="106"/>
      <c r="AB571" s="106"/>
      <c r="AC571" s="106"/>
      <c r="AD571" s="106"/>
    </row>
    <row r="572" spans="1:30" ht="30" hidden="1" customHeight="1">
      <c r="A572" s="369" t="s">
        <v>1526</v>
      </c>
      <c r="B572" s="150" t="s">
        <v>3075</v>
      </c>
      <c r="C572" s="125"/>
      <c r="D572" s="125"/>
      <c r="E572" s="125"/>
      <c r="F572" s="125"/>
      <c r="G572" s="627"/>
      <c r="H572" s="617"/>
      <c r="I572" s="105"/>
      <c r="J572" s="105"/>
      <c r="K572" s="105"/>
      <c r="L572" s="105"/>
      <c r="M572" s="105"/>
      <c r="N572" s="105"/>
      <c r="O572" s="105"/>
      <c r="P572" s="105"/>
      <c r="Q572" s="106"/>
      <c r="R572" s="106"/>
      <c r="S572" s="106"/>
      <c r="T572" s="106"/>
      <c r="U572" s="106"/>
      <c r="V572" s="106"/>
      <c r="W572" s="106"/>
      <c r="X572" s="106"/>
      <c r="Y572" s="106"/>
      <c r="Z572" s="106"/>
      <c r="AA572" s="106"/>
      <c r="AB572" s="106"/>
      <c r="AC572" s="106"/>
      <c r="AD572" s="106"/>
    </row>
    <row r="573" spans="1:30" ht="39.75" customHeight="1">
      <c r="A573" s="821" t="s">
        <v>267</v>
      </c>
      <c r="B573" s="1728" t="s">
        <v>3076</v>
      </c>
      <c r="C573" s="1570"/>
      <c r="D573" s="1570"/>
      <c r="E573" s="1570"/>
      <c r="F573" s="1570"/>
      <c r="G573" s="1573"/>
      <c r="H573" s="863"/>
      <c r="I573" s="319">
        <f>SUM(D574:D585)</f>
        <v>24</v>
      </c>
      <c r="J573" s="319">
        <f>COUNT(D574:D585)*2</f>
        <v>24</v>
      </c>
      <c r="K573" s="105"/>
      <c r="L573" s="105"/>
      <c r="M573" s="105"/>
      <c r="N573" s="105"/>
      <c r="O573" s="105"/>
      <c r="P573" s="105"/>
      <c r="Q573" s="319"/>
      <c r="R573" s="106"/>
      <c r="S573" s="106"/>
      <c r="T573" s="106"/>
      <c r="U573" s="106"/>
      <c r="V573" s="106"/>
      <c r="W573" s="106"/>
      <c r="X573" s="106"/>
      <c r="Y573" s="106"/>
      <c r="Z573" s="106"/>
      <c r="AA573" s="106"/>
      <c r="AB573" s="106"/>
      <c r="AC573" s="106"/>
      <c r="AD573" s="106"/>
    </row>
    <row r="574" spans="1:30" ht="63" customHeight="1">
      <c r="A574" s="869" t="s">
        <v>2503</v>
      </c>
      <c r="B574" s="122" t="s">
        <v>3077</v>
      </c>
      <c r="C574" s="179" t="s">
        <v>1530</v>
      </c>
      <c r="D574" s="696">
        <v>2</v>
      </c>
      <c r="E574" s="696" t="s">
        <v>469</v>
      </c>
      <c r="F574" s="125"/>
      <c r="G574" s="627"/>
      <c r="H574" s="868"/>
      <c r="I574" s="319"/>
      <c r="J574" s="319"/>
      <c r="K574" s="105"/>
      <c r="L574" s="105"/>
      <c r="M574" s="105"/>
      <c r="N574" s="105"/>
      <c r="O574" s="105"/>
      <c r="P574" s="105"/>
      <c r="Q574" s="319"/>
      <c r="R574" s="106"/>
      <c r="S574" s="106"/>
      <c r="T574" s="106"/>
      <c r="U574" s="106"/>
      <c r="V574" s="106"/>
      <c r="W574" s="106"/>
      <c r="X574" s="106"/>
      <c r="Y574" s="106"/>
      <c r="Z574" s="106"/>
      <c r="AA574" s="106"/>
      <c r="AB574" s="106"/>
      <c r="AC574" s="106"/>
      <c r="AD574" s="106"/>
    </row>
    <row r="575" spans="1:30" ht="30" customHeight="1">
      <c r="A575" s="869"/>
      <c r="B575" s="235"/>
      <c r="C575" s="179" t="s">
        <v>4522</v>
      </c>
      <c r="D575" s="696">
        <v>2</v>
      </c>
      <c r="E575" s="696" t="s">
        <v>469</v>
      </c>
      <c r="F575" s="125"/>
      <c r="G575" s="627"/>
      <c r="H575" s="868"/>
      <c r="I575" s="319"/>
      <c r="J575" s="319"/>
      <c r="K575" s="105"/>
      <c r="L575" s="105"/>
      <c r="M575" s="105"/>
      <c r="N575" s="105"/>
      <c r="O575" s="105"/>
      <c r="P575" s="105"/>
      <c r="Q575" s="319"/>
      <c r="R575" s="106"/>
      <c r="S575" s="106"/>
      <c r="T575" s="106"/>
      <c r="U575" s="106"/>
      <c r="V575" s="106"/>
      <c r="W575" s="106"/>
      <c r="X575" s="106"/>
      <c r="Y575" s="106"/>
      <c r="Z575" s="106"/>
      <c r="AA575" s="106"/>
      <c r="AB575" s="106"/>
      <c r="AC575" s="106"/>
      <c r="AD575" s="106"/>
    </row>
    <row r="576" spans="1:30" ht="30" customHeight="1">
      <c r="A576" s="869"/>
      <c r="B576" s="235"/>
      <c r="C576" s="179" t="s">
        <v>1533</v>
      </c>
      <c r="D576" s="696">
        <v>2</v>
      </c>
      <c r="E576" s="696" t="s">
        <v>506</v>
      </c>
      <c r="F576" s="383"/>
      <c r="G576" s="627"/>
      <c r="H576" s="868"/>
      <c r="I576" s="319"/>
      <c r="J576" s="319"/>
      <c r="K576" s="105"/>
      <c r="L576" s="105"/>
      <c r="M576" s="105"/>
      <c r="N576" s="105"/>
      <c r="O576" s="105"/>
      <c r="P576" s="105"/>
      <c r="Q576" s="319"/>
      <c r="R576" s="106"/>
      <c r="S576" s="106"/>
      <c r="T576" s="106"/>
      <c r="U576" s="106"/>
      <c r="V576" s="106"/>
      <c r="W576" s="106"/>
      <c r="X576" s="106"/>
      <c r="Y576" s="106"/>
      <c r="Z576" s="106"/>
      <c r="AA576" s="106"/>
      <c r="AB576" s="106"/>
      <c r="AC576" s="106"/>
      <c r="AD576" s="106"/>
    </row>
    <row r="577" spans="1:30" ht="30" customHeight="1">
      <c r="A577" s="869"/>
      <c r="B577" s="235"/>
      <c r="C577" s="179" t="s">
        <v>1535</v>
      </c>
      <c r="D577" s="696">
        <v>2</v>
      </c>
      <c r="E577" s="696" t="s">
        <v>469</v>
      </c>
      <c r="F577" s="383"/>
      <c r="G577" s="627"/>
      <c r="H577" s="868"/>
      <c r="I577" s="319"/>
      <c r="J577" s="319"/>
      <c r="K577" s="105"/>
      <c r="L577" s="105"/>
      <c r="M577" s="105"/>
      <c r="N577" s="105"/>
      <c r="O577" s="105"/>
      <c r="P577" s="105"/>
      <c r="Q577" s="319"/>
      <c r="R577" s="106"/>
      <c r="S577" s="106"/>
      <c r="T577" s="106"/>
      <c r="U577" s="106"/>
      <c r="V577" s="106"/>
      <c r="W577" s="106"/>
      <c r="X577" s="106"/>
      <c r="Y577" s="106"/>
      <c r="Z577" s="106"/>
      <c r="AA577" s="106"/>
      <c r="AB577" s="106"/>
      <c r="AC577" s="106"/>
      <c r="AD577" s="106"/>
    </row>
    <row r="578" spans="1:30" ht="45" customHeight="1">
      <c r="A578" s="869"/>
      <c r="B578" s="235"/>
      <c r="C578" s="179" t="s">
        <v>1537</v>
      </c>
      <c r="D578" s="696">
        <v>2</v>
      </c>
      <c r="E578" s="696" t="s">
        <v>469</v>
      </c>
      <c r="F578" s="771" t="s">
        <v>1538</v>
      </c>
      <c r="G578" s="627"/>
      <c r="H578" s="868"/>
      <c r="I578" s="319"/>
      <c r="J578" s="319"/>
      <c r="K578" s="105"/>
      <c r="L578" s="105"/>
      <c r="M578" s="105"/>
      <c r="N578" s="105"/>
      <c r="O578" s="105"/>
      <c r="P578" s="105"/>
      <c r="Q578" s="319"/>
      <c r="R578" s="106"/>
      <c r="S578" s="106"/>
      <c r="T578" s="106"/>
      <c r="U578" s="106"/>
      <c r="V578" s="106"/>
      <c r="W578" s="106"/>
      <c r="X578" s="106"/>
      <c r="Y578" s="106"/>
      <c r="Z578" s="106"/>
      <c r="AA578" s="106"/>
      <c r="AB578" s="106"/>
      <c r="AC578" s="106"/>
      <c r="AD578" s="106"/>
    </row>
    <row r="579" spans="1:30" ht="30" customHeight="1">
      <c r="A579" s="869"/>
      <c r="B579" s="235"/>
      <c r="C579" s="150" t="s">
        <v>1539</v>
      </c>
      <c r="D579" s="696">
        <v>2</v>
      </c>
      <c r="E579" s="696" t="s">
        <v>469</v>
      </c>
      <c r="F579" s="125"/>
      <c r="G579" s="627"/>
      <c r="H579" s="868"/>
      <c r="I579" s="319"/>
      <c r="J579" s="319"/>
      <c r="K579" s="105"/>
      <c r="L579" s="105"/>
      <c r="M579" s="105"/>
      <c r="N579" s="105"/>
      <c r="O579" s="105"/>
      <c r="P579" s="105"/>
      <c r="Q579" s="319"/>
      <c r="R579" s="319"/>
      <c r="S579" s="319"/>
      <c r="T579" s="319"/>
      <c r="U579" s="319"/>
      <c r="V579" s="319"/>
      <c r="W579" s="319"/>
      <c r="X579" s="319"/>
      <c r="Y579" s="319"/>
      <c r="Z579" s="319"/>
      <c r="AA579" s="319"/>
      <c r="AB579" s="319"/>
      <c r="AC579" s="319"/>
      <c r="AD579" s="319"/>
    </row>
    <row r="580" spans="1:30" ht="61.5" customHeight="1">
      <c r="A580" s="869" t="s">
        <v>2506</v>
      </c>
      <c r="B580" s="122" t="s">
        <v>3079</v>
      </c>
      <c r="C580" s="150" t="s">
        <v>3991</v>
      </c>
      <c r="D580" s="696">
        <v>2</v>
      </c>
      <c r="E580" s="696" t="s">
        <v>469</v>
      </c>
      <c r="F580" s="123" t="s">
        <v>4523</v>
      </c>
      <c r="G580" s="875"/>
      <c r="H580" s="876"/>
      <c r="I580" s="319"/>
      <c r="J580" s="319"/>
      <c r="K580" s="105"/>
      <c r="L580" s="105"/>
      <c r="M580" s="105"/>
      <c r="N580" s="105"/>
      <c r="O580" s="105"/>
      <c r="P580" s="105"/>
      <c r="Q580" s="319"/>
      <c r="R580" s="319"/>
      <c r="S580" s="319"/>
      <c r="T580" s="319"/>
      <c r="U580" s="319"/>
      <c r="V580" s="319"/>
      <c r="W580" s="319"/>
      <c r="X580" s="319"/>
      <c r="Y580" s="319"/>
      <c r="Z580" s="319"/>
      <c r="AA580" s="319"/>
      <c r="AB580" s="319"/>
      <c r="AC580" s="319"/>
      <c r="AD580" s="319"/>
    </row>
    <row r="581" spans="1:30" ht="64">
      <c r="A581" s="869"/>
      <c r="B581" s="235"/>
      <c r="C581" s="150" t="s">
        <v>1546</v>
      </c>
      <c r="D581" s="696">
        <v>2</v>
      </c>
      <c r="E581" s="696" t="s">
        <v>506</v>
      </c>
      <c r="F581" s="179" t="s">
        <v>4524</v>
      </c>
      <c r="G581" s="627"/>
      <c r="H581" s="868"/>
      <c r="I581" s="319"/>
      <c r="J581" s="319"/>
      <c r="K581" s="105"/>
      <c r="L581" s="105"/>
      <c r="M581" s="105"/>
      <c r="N581" s="105"/>
      <c r="O581" s="105"/>
      <c r="P581" s="105"/>
      <c r="Q581" s="319"/>
      <c r="R581" s="319"/>
      <c r="S581" s="319"/>
      <c r="T581" s="319"/>
      <c r="U581" s="319"/>
      <c r="V581" s="319"/>
      <c r="W581" s="319"/>
      <c r="X581" s="319"/>
      <c r="Y581" s="319"/>
      <c r="Z581" s="319"/>
      <c r="AA581" s="319"/>
      <c r="AB581" s="319"/>
      <c r="AC581" s="319"/>
      <c r="AD581" s="319"/>
    </row>
    <row r="582" spans="1:30" ht="63" customHeight="1">
      <c r="A582" s="869"/>
      <c r="B582" s="235"/>
      <c r="C582" s="150" t="s">
        <v>3994</v>
      </c>
      <c r="D582" s="696">
        <v>2</v>
      </c>
      <c r="E582" s="696" t="s">
        <v>469</v>
      </c>
      <c r="F582" s="123" t="s">
        <v>3084</v>
      </c>
      <c r="G582" s="627"/>
      <c r="H582" s="868"/>
      <c r="I582" s="319"/>
      <c r="J582" s="319"/>
      <c r="K582" s="105"/>
      <c r="L582" s="105"/>
      <c r="M582" s="105"/>
      <c r="N582" s="105"/>
      <c r="O582" s="105"/>
      <c r="P582" s="105"/>
      <c r="Q582" s="319"/>
      <c r="R582" s="319"/>
      <c r="S582" s="319"/>
      <c r="T582" s="319"/>
      <c r="U582" s="319"/>
      <c r="V582" s="319"/>
      <c r="W582" s="319"/>
      <c r="X582" s="319"/>
      <c r="Y582" s="319"/>
      <c r="Z582" s="319"/>
      <c r="AA582" s="319"/>
      <c r="AB582" s="319"/>
      <c r="AC582" s="319"/>
      <c r="AD582" s="319"/>
    </row>
    <row r="583" spans="1:30" ht="47.25" customHeight="1">
      <c r="A583" s="869" t="s">
        <v>2507</v>
      </c>
      <c r="B583" s="122" t="s">
        <v>3085</v>
      </c>
      <c r="C583" s="151" t="s">
        <v>3995</v>
      </c>
      <c r="D583" s="696">
        <v>2</v>
      </c>
      <c r="E583" s="182" t="s">
        <v>387</v>
      </c>
      <c r="F583" s="492" t="s">
        <v>3086</v>
      </c>
      <c r="G583" s="877"/>
      <c r="H583" s="878"/>
      <c r="I583" s="319"/>
      <c r="J583" s="319"/>
      <c r="K583" s="105"/>
      <c r="L583" s="105"/>
      <c r="M583" s="105"/>
      <c r="N583" s="105"/>
      <c r="O583" s="105"/>
      <c r="P583" s="105"/>
      <c r="Q583" s="319"/>
      <c r="R583" s="319"/>
      <c r="S583" s="319"/>
      <c r="T583" s="319"/>
      <c r="U583" s="319"/>
      <c r="V583" s="319"/>
      <c r="W583" s="319"/>
      <c r="X583" s="319"/>
      <c r="Y583" s="319"/>
      <c r="Z583" s="319"/>
      <c r="AA583" s="319"/>
      <c r="AB583" s="319"/>
      <c r="AC583" s="319"/>
      <c r="AD583" s="319"/>
    </row>
    <row r="584" spans="1:30" ht="45" customHeight="1">
      <c r="A584" s="879"/>
      <c r="B584" s="141"/>
      <c r="C584" s="150" t="s">
        <v>1556</v>
      </c>
      <c r="D584" s="696">
        <v>2</v>
      </c>
      <c r="E584" s="180" t="s">
        <v>387</v>
      </c>
      <c r="F584" s="207"/>
      <c r="G584" s="877"/>
      <c r="H584" s="878"/>
      <c r="I584" s="319"/>
      <c r="J584" s="319"/>
      <c r="K584" s="105"/>
      <c r="L584" s="105"/>
      <c r="M584" s="105"/>
      <c r="N584" s="105"/>
      <c r="O584" s="105"/>
      <c r="P584" s="105"/>
      <c r="Q584" s="319"/>
      <c r="R584" s="319"/>
      <c r="S584" s="319"/>
      <c r="T584" s="319"/>
      <c r="U584" s="319"/>
      <c r="V584" s="319"/>
      <c r="W584" s="319"/>
      <c r="X584" s="319"/>
      <c r="Y584" s="319"/>
      <c r="Z584" s="319"/>
      <c r="AA584" s="319"/>
      <c r="AB584" s="319"/>
      <c r="AC584" s="319"/>
      <c r="AD584" s="319"/>
    </row>
    <row r="585" spans="1:30" ht="32">
      <c r="A585" s="880"/>
      <c r="B585" s="141"/>
      <c r="C585" s="153" t="s">
        <v>3996</v>
      </c>
      <c r="D585" s="696">
        <v>2</v>
      </c>
      <c r="E585" s="180" t="s">
        <v>599</v>
      </c>
      <c r="F585" s="748" t="s">
        <v>3997</v>
      </c>
      <c r="G585" s="873"/>
      <c r="H585" s="874"/>
      <c r="I585" s="319"/>
      <c r="J585" s="319"/>
      <c r="K585" s="105"/>
      <c r="L585" s="105"/>
      <c r="M585" s="105"/>
      <c r="N585" s="105"/>
      <c r="O585" s="105"/>
      <c r="P585" s="105"/>
      <c r="Q585" s="319"/>
      <c r="R585" s="319"/>
      <c r="S585" s="319"/>
      <c r="T585" s="319"/>
      <c r="U585" s="319"/>
      <c r="V585" s="319"/>
      <c r="W585" s="319"/>
      <c r="X585" s="319"/>
      <c r="Y585" s="319"/>
      <c r="Z585" s="319"/>
      <c r="AA585" s="319"/>
      <c r="AB585" s="319"/>
      <c r="AC585" s="319"/>
      <c r="AD585" s="319"/>
    </row>
    <row r="586" spans="1:30" ht="18.75" customHeight="1">
      <c r="A586" s="691"/>
      <c r="B586" s="1716" t="s">
        <v>2509</v>
      </c>
      <c r="C586" s="1570"/>
      <c r="D586" s="1570"/>
      <c r="E586" s="1570"/>
      <c r="F586" s="1570"/>
      <c r="G586" s="1571"/>
      <c r="H586" s="814"/>
      <c r="I586" s="319">
        <f t="shared" ref="I586:J586" si="7">I587+I590+I594+I602+I618+I622+I630+I641+I652</f>
        <v>108</v>
      </c>
      <c r="J586" s="319">
        <f t="shared" si="7"/>
        <v>108</v>
      </c>
      <c r="K586" s="105"/>
      <c r="L586" s="105"/>
      <c r="M586" s="105"/>
      <c r="N586" s="105"/>
      <c r="O586" s="105"/>
      <c r="P586" s="105"/>
      <c r="Q586" s="319"/>
      <c r="R586" s="319"/>
      <c r="S586" s="319"/>
      <c r="T586" s="319"/>
      <c r="U586" s="319"/>
      <c r="V586" s="319"/>
      <c r="W586" s="319"/>
      <c r="X586" s="319"/>
      <c r="Y586" s="319"/>
      <c r="Z586" s="319"/>
      <c r="AA586" s="319"/>
      <c r="AB586" s="319"/>
      <c r="AC586" s="319"/>
      <c r="AD586" s="319"/>
    </row>
    <row r="587" spans="1:30" ht="39.75" customHeight="1">
      <c r="A587" s="821" t="s">
        <v>168</v>
      </c>
      <c r="B587" s="1728" t="s">
        <v>169</v>
      </c>
      <c r="C587" s="1570"/>
      <c r="D587" s="1570"/>
      <c r="E587" s="1570"/>
      <c r="F587" s="1570"/>
      <c r="G587" s="1573"/>
      <c r="H587" s="863"/>
      <c r="I587" s="319">
        <f>SUM(D588:D589)</f>
        <v>4</v>
      </c>
      <c r="J587" s="319">
        <f>COUNT(D588:D589)*2</f>
        <v>4</v>
      </c>
      <c r="K587" s="105"/>
      <c r="L587" s="105"/>
      <c r="M587" s="105"/>
      <c r="N587" s="105"/>
      <c r="O587" s="105"/>
      <c r="P587" s="105"/>
      <c r="Q587" s="319"/>
      <c r="R587" s="319"/>
      <c r="S587" s="319"/>
      <c r="T587" s="319"/>
      <c r="U587" s="319"/>
      <c r="V587" s="319"/>
      <c r="W587" s="319"/>
      <c r="X587" s="319"/>
      <c r="Y587" s="319"/>
      <c r="Z587" s="319"/>
      <c r="AA587" s="319"/>
      <c r="AB587" s="319"/>
      <c r="AC587" s="319"/>
      <c r="AD587" s="319"/>
    </row>
    <row r="588" spans="1:30" ht="63" customHeight="1">
      <c r="A588" s="841" t="s">
        <v>1560</v>
      </c>
      <c r="B588" s="122" t="s">
        <v>1561</v>
      </c>
      <c r="C588" s="235" t="s">
        <v>3998</v>
      </c>
      <c r="D588" s="696">
        <v>2</v>
      </c>
      <c r="E588" s="696" t="s">
        <v>599</v>
      </c>
      <c r="F588" s="150" t="s">
        <v>3999</v>
      </c>
      <c r="G588" s="105"/>
      <c r="H588" s="319"/>
      <c r="I588" s="319"/>
      <c r="J588" s="319"/>
      <c r="K588" s="105"/>
      <c r="L588" s="105"/>
      <c r="M588" s="105"/>
      <c r="N588" s="105"/>
      <c r="O588" s="105"/>
      <c r="P588" s="105"/>
      <c r="Q588" s="319"/>
      <c r="R588" s="319"/>
      <c r="S588" s="319"/>
      <c r="T588" s="319"/>
      <c r="U588" s="319"/>
      <c r="V588" s="319"/>
      <c r="W588" s="319"/>
      <c r="X588" s="319"/>
      <c r="Y588" s="319"/>
      <c r="Z588" s="319"/>
      <c r="AA588" s="319"/>
      <c r="AB588" s="319"/>
      <c r="AC588" s="319"/>
      <c r="AD588" s="319"/>
    </row>
    <row r="589" spans="1:30" ht="30" customHeight="1">
      <c r="A589" s="841" t="s">
        <v>1564</v>
      </c>
      <c r="B589" s="150" t="s">
        <v>1565</v>
      </c>
      <c r="C589" s="150" t="s">
        <v>4000</v>
      </c>
      <c r="D589" s="696">
        <v>2</v>
      </c>
      <c r="E589" s="696" t="s">
        <v>599</v>
      </c>
      <c r="F589" s="150" t="s">
        <v>4001</v>
      </c>
      <c r="G589" s="127"/>
      <c r="H589" s="319"/>
      <c r="I589" s="319"/>
      <c r="J589" s="319"/>
      <c r="K589" s="105"/>
      <c r="L589" s="105"/>
      <c r="M589" s="105"/>
      <c r="N589" s="105"/>
      <c r="O589" s="105"/>
      <c r="P589" s="105"/>
      <c r="Q589" s="319"/>
      <c r="R589" s="319"/>
      <c r="S589" s="319"/>
      <c r="T589" s="319"/>
      <c r="U589" s="319"/>
      <c r="V589" s="319"/>
      <c r="W589" s="319"/>
      <c r="X589" s="319"/>
      <c r="Y589" s="319"/>
      <c r="Z589" s="319"/>
      <c r="AA589" s="319"/>
      <c r="AB589" s="319"/>
      <c r="AC589" s="319"/>
      <c r="AD589" s="319"/>
    </row>
    <row r="590" spans="1:30" ht="39.75" customHeight="1">
      <c r="A590" s="821" t="s">
        <v>170</v>
      </c>
      <c r="B590" s="1729" t="s">
        <v>3089</v>
      </c>
      <c r="C590" s="1570"/>
      <c r="D590" s="1570"/>
      <c r="E590" s="1570"/>
      <c r="F590" s="1570"/>
      <c r="G590" s="1573"/>
      <c r="H590" s="872"/>
      <c r="I590" s="319">
        <f>SUM(D591:D593)</f>
        <v>6</v>
      </c>
      <c r="J590" s="319">
        <f>COUNT(D591:D593)*2</f>
        <v>6</v>
      </c>
      <c r="K590" s="105"/>
      <c r="L590" s="105"/>
      <c r="M590" s="105"/>
      <c r="N590" s="105"/>
      <c r="O590" s="105"/>
      <c r="P590" s="105"/>
      <c r="Q590" s="319"/>
      <c r="R590" s="319"/>
      <c r="S590" s="319"/>
      <c r="T590" s="319"/>
      <c r="U590" s="319"/>
      <c r="V590" s="319"/>
      <c r="W590" s="319"/>
      <c r="X590" s="319"/>
      <c r="Y590" s="319"/>
      <c r="Z590" s="319"/>
      <c r="AA590" s="319"/>
      <c r="AB590" s="319"/>
      <c r="AC590" s="319"/>
      <c r="AD590" s="319"/>
    </row>
    <row r="591" spans="1:30" ht="31.5" customHeight="1">
      <c r="A591" s="841" t="s">
        <v>1566</v>
      </c>
      <c r="B591" s="122" t="s">
        <v>3090</v>
      </c>
      <c r="C591" s="150" t="s">
        <v>4002</v>
      </c>
      <c r="D591" s="696">
        <v>2</v>
      </c>
      <c r="E591" s="696" t="s">
        <v>599</v>
      </c>
      <c r="F591" s="150" t="s">
        <v>4525</v>
      </c>
      <c r="G591" s="127"/>
      <c r="H591" s="319"/>
      <c r="I591" s="319"/>
      <c r="J591" s="319"/>
      <c r="K591" s="105"/>
      <c r="L591" s="105"/>
      <c r="M591" s="105"/>
      <c r="N591" s="105"/>
      <c r="O591" s="105"/>
      <c r="P591" s="105"/>
      <c r="Q591" s="319"/>
      <c r="R591" s="319"/>
      <c r="S591" s="319"/>
      <c r="T591" s="319"/>
      <c r="U591" s="319"/>
      <c r="V591" s="319"/>
      <c r="W591" s="319"/>
      <c r="X591" s="319"/>
      <c r="Y591" s="319"/>
      <c r="Z591" s="319"/>
      <c r="AA591" s="319"/>
      <c r="AB591" s="319"/>
      <c r="AC591" s="319"/>
      <c r="AD591" s="319"/>
    </row>
    <row r="592" spans="1:30" ht="31.5" customHeight="1">
      <c r="A592" s="841" t="s">
        <v>1568</v>
      </c>
      <c r="B592" s="122" t="s">
        <v>3092</v>
      </c>
      <c r="C592" s="150" t="s">
        <v>4004</v>
      </c>
      <c r="D592" s="696">
        <v>2</v>
      </c>
      <c r="E592" s="696" t="s">
        <v>599</v>
      </c>
      <c r="F592" s="150"/>
      <c r="G592" s="127"/>
      <c r="H592" s="319"/>
      <c r="I592" s="319"/>
      <c r="J592" s="319"/>
      <c r="K592" s="105"/>
      <c r="L592" s="105"/>
      <c r="M592" s="105"/>
      <c r="N592" s="105"/>
      <c r="O592" s="105"/>
      <c r="P592" s="105"/>
      <c r="Q592" s="319"/>
      <c r="R592" s="319"/>
      <c r="S592" s="319"/>
      <c r="T592" s="319"/>
      <c r="U592" s="319"/>
      <c r="V592" s="319"/>
      <c r="W592" s="319"/>
      <c r="X592" s="319"/>
      <c r="Y592" s="319"/>
      <c r="Z592" s="319"/>
      <c r="AA592" s="319"/>
      <c r="AB592" s="319"/>
      <c r="AC592" s="319"/>
      <c r="AD592" s="319"/>
    </row>
    <row r="593" spans="1:30" ht="47.25" customHeight="1">
      <c r="A593" s="841" t="s">
        <v>1570</v>
      </c>
      <c r="B593" s="122" t="s">
        <v>3094</v>
      </c>
      <c r="C593" s="150" t="s">
        <v>4005</v>
      </c>
      <c r="D593" s="696">
        <v>2</v>
      </c>
      <c r="E593" s="696" t="s">
        <v>599</v>
      </c>
      <c r="F593" s="150"/>
      <c r="G593" s="127"/>
      <c r="H593" s="319"/>
      <c r="I593" s="319"/>
      <c r="J593" s="319"/>
      <c r="K593" s="105"/>
      <c r="L593" s="105"/>
      <c r="M593" s="105"/>
      <c r="N593" s="105"/>
      <c r="O593" s="105"/>
      <c r="P593" s="105"/>
      <c r="Q593" s="319"/>
      <c r="R593" s="319"/>
      <c r="S593" s="319"/>
      <c r="T593" s="319"/>
      <c r="U593" s="319"/>
      <c r="V593" s="319"/>
      <c r="W593" s="319"/>
      <c r="X593" s="319"/>
      <c r="Y593" s="319"/>
      <c r="Z593" s="319"/>
      <c r="AA593" s="319"/>
      <c r="AB593" s="319"/>
      <c r="AC593" s="319"/>
      <c r="AD593" s="319"/>
    </row>
    <row r="594" spans="1:30" ht="39.75" customHeight="1">
      <c r="A594" s="821" t="s">
        <v>268</v>
      </c>
      <c r="B594" s="1728" t="s">
        <v>3096</v>
      </c>
      <c r="C594" s="1570"/>
      <c r="D594" s="1570"/>
      <c r="E594" s="1570"/>
      <c r="F594" s="1570"/>
      <c r="G594" s="1573"/>
      <c r="H594" s="863"/>
      <c r="I594" s="319">
        <f>SUM(D595:D601)</f>
        <v>12</v>
      </c>
      <c r="J594" s="319">
        <f>COUNT(D595:D601)*2</f>
        <v>12</v>
      </c>
      <c r="K594" s="105"/>
      <c r="L594" s="105"/>
      <c r="M594" s="105"/>
      <c r="N594" s="105"/>
      <c r="O594" s="105"/>
      <c r="P594" s="105"/>
      <c r="Q594" s="319"/>
      <c r="R594" s="319"/>
      <c r="S594" s="319"/>
      <c r="T594" s="319"/>
      <c r="U594" s="319"/>
      <c r="V594" s="319"/>
      <c r="W594" s="319"/>
      <c r="X594" s="319"/>
      <c r="Y594" s="319"/>
      <c r="Z594" s="319"/>
      <c r="AA594" s="319"/>
      <c r="AB594" s="319"/>
      <c r="AC594" s="319"/>
      <c r="AD594" s="319"/>
    </row>
    <row r="595" spans="1:30" ht="50.25" customHeight="1">
      <c r="A595" s="695" t="s">
        <v>1573</v>
      </c>
      <c r="B595" s="122" t="s">
        <v>3097</v>
      </c>
      <c r="C595" s="123" t="s">
        <v>4006</v>
      </c>
      <c r="D595" s="696">
        <v>2</v>
      </c>
      <c r="E595" s="696" t="s">
        <v>599</v>
      </c>
      <c r="F595" s="150" t="s">
        <v>4007</v>
      </c>
      <c r="G595" s="738"/>
      <c r="H595" s="817"/>
      <c r="I595" s="319"/>
      <c r="J595" s="319"/>
      <c r="K595" s="105"/>
      <c r="L595" s="105"/>
      <c r="M595" s="105"/>
      <c r="N595" s="105"/>
      <c r="O595" s="105"/>
      <c r="P595" s="105"/>
      <c r="Q595" s="319"/>
      <c r="R595" s="106"/>
      <c r="S595" s="106"/>
      <c r="T595" s="106"/>
      <c r="U595" s="106"/>
      <c r="V595" s="106"/>
      <c r="W595" s="106"/>
      <c r="X595" s="106"/>
      <c r="Y595" s="106"/>
      <c r="Z595" s="106"/>
      <c r="AA595" s="106"/>
      <c r="AB595" s="106"/>
      <c r="AC595" s="106"/>
      <c r="AD595" s="106"/>
    </row>
    <row r="596" spans="1:30" ht="47.25" hidden="1" customHeight="1">
      <c r="A596" s="310" t="s">
        <v>1578</v>
      </c>
      <c r="B596" s="122" t="s">
        <v>3100</v>
      </c>
      <c r="C596" s="141"/>
      <c r="D596" s="141"/>
      <c r="E596" s="141"/>
      <c r="F596" s="141"/>
      <c r="G596" s="127"/>
      <c r="H596" s="105"/>
      <c r="I596" s="105"/>
      <c r="J596" s="105"/>
      <c r="K596" s="105"/>
      <c r="L596" s="105"/>
      <c r="M596" s="105"/>
      <c r="N596" s="105"/>
      <c r="O596" s="105"/>
      <c r="P596" s="105"/>
      <c r="Q596" s="106"/>
      <c r="R596" s="106"/>
      <c r="S596" s="106"/>
      <c r="T596" s="106"/>
      <c r="U596" s="106"/>
      <c r="V596" s="106"/>
      <c r="W596" s="106"/>
      <c r="X596" s="106"/>
      <c r="Y596" s="106"/>
      <c r="Z596" s="106"/>
      <c r="AA596" s="106"/>
      <c r="AB596" s="106"/>
      <c r="AC596" s="106"/>
      <c r="AD596" s="106"/>
    </row>
    <row r="597" spans="1:30" ht="88.5" customHeight="1">
      <c r="A597" s="756" t="s">
        <v>1581</v>
      </c>
      <c r="B597" s="122" t="s">
        <v>1582</v>
      </c>
      <c r="C597" s="150" t="s">
        <v>1583</v>
      </c>
      <c r="D597" s="696">
        <v>2</v>
      </c>
      <c r="E597" s="696" t="s">
        <v>611</v>
      </c>
      <c r="F597" s="150" t="s">
        <v>3101</v>
      </c>
      <c r="G597" s="190"/>
      <c r="H597" s="318"/>
      <c r="I597" s="319"/>
      <c r="J597" s="319"/>
      <c r="K597" s="105"/>
      <c r="L597" s="105"/>
      <c r="M597" s="105"/>
      <c r="N597" s="105"/>
      <c r="O597" s="105"/>
      <c r="P597" s="105"/>
      <c r="Q597" s="319"/>
      <c r="R597" s="106"/>
      <c r="S597" s="106"/>
      <c r="T597" s="106"/>
      <c r="U597" s="106"/>
      <c r="V597" s="106"/>
      <c r="W597" s="106"/>
      <c r="X597" s="106"/>
      <c r="Y597" s="106"/>
      <c r="Z597" s="106"/>
      <c r="AA597" s="106"/>
      <c r="AB597" s="106"/>
      <c r="AC597" s="106"/>
      <c r="AD597" s="106"/>
    </row>
    <row r="598" spans="1:30" ht="88.5" customHeight="1">
      <c r="A598" s="756"/>
      <c r="B598" s="122"/>
      <c r="C598" s="235" t="s">
        <v>1585</v>
      </c>
      <c r="D598" s="696">
        <v>2</v>
      </c>
      <c r="E598" s="696" t="s">
        <v>599</v>
      </c>
      <c r="F598" s="235" t="s">
        <v>1586</v>
      </c>
      <c r="G598" s="881"/>
      <c r="H598" s="318"/>
      <c r="I598" s="319"/>
      <c r="J598" s="319"/>
      <c r="K598" s="105"/>
      <c r="L598" s="105"/>
      <c r="M598" s="105"/>
      <c r="N598" s="105"/>
      <c r="O598" s="105"/>
      <c r="P598" s="105"/>
      <c r="Q598" s="319"/>
      <c r="R598" s="106"/>
      <c r="S598" s="106"/>
      <c r="T598" s="106"/>
      <c r="U598" s="106"/>
      <c r="V598" s="106"/>
      <c r="W598" s="106"/>
      <c r="X598" s="106"/>
      <c r="Y598" s="106"/>
      <c r="Z598" s="106"/>
      <c r="AA598" s="106"/>
      <c r="AB598" s="106"/>
      <c r="AC598" s="106"/>
      <c r="AD598" s="106"/>
    </row>
    <row r="599" spans="1:30" ht="88.5" customHeight="1">
      <c r="A599" s="756"/>
      <c r="B599" s="122"/>
      <c r="C599" s="235" t="s">
        <v>1587</v>
      </c>
      <c r="D599" s="696">
        <v>2</v>
      </c>
      <c r="E599" s="696" t="s">
        <v>877</v>
      </c>
      <c r="F599" s="475" t="s">
        <v>1588</v>
      </c>
      <c r="G599" s="881"/>
      <c r="H599" s="318"/>
      <c r="I599" s="319"/>
      <c r="J599" s="319"/>
      <c r="K599" s="105"/>
      <c r="L599" s="105"/>
      <c r="M599" s="105"/>
      <c r="N599" s="105"/>
      <c r="O599" s="105"/>
      <c r="P599" s="105"/>
      <c r="Q599" s="319"/>
      <c r="R599" s="106"/>
      <c r="S599" s="106"/>
      <c r="T599" s="106"/>
      <c r="U599" s="106"/>
      <c r="V599" s="106"/>
      <c r="W599" s="106"/>
      <c r="X599" s="106"/>
      <c r="Y599" s="106"/>
      <c r="Z599" s="106"/>
      <c r="AA599" s="106"/>
      <c r="AB599" s="106"/>
      <c r="AC599" s="106"/>
      <c r="AD599" s="106"/>
    </row>
    <row r="600" spans="1:30" ht="88.5" customHeight="1">
      <c r="A600" s="756" t="s">
        <v>1589</v>
      </c>
      <c r="B600" s="122" t="s">
        <v>1590</v>
      </c>
      <c r="C600" s="475" t="s">
        <v>1591</v>
      </c>
      <c r="D600" s="696">
        <v>2</v>
      </c>
      <c r="E600" s="696" t="s">
        <v>877</v>
      </c>
      <c r="F600" s="475" t="s">
        <v>1592</v>
      </c>
      <c r="G600" s="881"/>
      <c r="H600" s="318"/>
      <c r="I600" s="319"/>
      <c r="J600" s="319"/>
      <c r="K600" s="105"/>
      <c r="L600" s="105"/>
      <c r="M600" s="105"/>
      <c r="N600" s="105"/>
      <c r="O600" s="105"/>
      <c r="P600" s="105"/>
      <c r="Q600" s="319"/>
      <c r="R600" s="106"/>
      <c r="S600" s="106"/>
      <c r="T600" s="106"/>
      <c r="U600" s="106"/>
      <c r="V600" s="106"/>
      <c r="W600" s="106"/>
      <c r="X600" s="106"/>
      <c r="Y600" s="106"/>
      <c r="Z600" s="106"/>
      <c r="AA600" s="106"/>
      <c r="AB600" s="106"/>
      <c r="AC600" s="106"/>
      <c r="AD600" s="106"/>
    </row>
    <row r="601" spans="1:30" ht="88.5" customHeight="1">
      <c r="A601" s="756" t="s">
        <v>1593</v>
      </c>
      <c r="B601" s="122" t="s">
        <v>1594</v>
      </c>
      <c r="C601" s="475" t="s">
        <v>1595</v>
      </c>
      <c r="D601" s="696">
        <v>2</v>
      </c>
      <c r="E601" s="696" t="s">
        <v>599</v>
      </c>
      <c r="F601" s="475" t="s">
        <v>1596</v>
      </c>
      <c r="G601" s="881"/>
      <c r="H601" s="318"/>
      <c r="I601" s="319"/>
      <c r="J601" s="319"/>
      <c r="K601" s="105"/>
      <c r="L601" s="105"/>
      <c r="M601" s="105"/>
      <c r="N601" s="105"/>
      <c r="O601" s="105"/>
      <c r="P601" s="105"/>
      <c r="Q601" s="319"/>
      <c r="R601" s="106"/>
      <c r="S601" s="106"/>
      <c r="T601" s="106"/>
      <c r="U601" s="106"/>
      <c r="V601" s="106"/>
      <c r="W601" s="106"/>
      <c r="X601" s="106"/>
      <c r="Y601" s="106"/>
      <c r="Z601" s="106"/>
      <c r="AA601" s="106"/>
      <c r="AB601" s="106"/>
      <c r="AC601" s="106"/>
      <c r="AD601" s="106"/>
    </row>
    <row r="602" spans="1:30" ht="39.75" customHeight="1">
      <c r="A602" s="821" t="s">
        <v>269</v>
      </c>
      <c r="B602" s="1728" t="s">
        <v>3103</v>
      </c>
      <c r="C602" s="1570"/>
      <c r="D602" s="1570"/>
      <c r="E602" s="1570"/>
      <c r="F602" s="1570"/>
      <c r="G602" s="1573"/>
      <c r="H602" s="863"/>
      <c r="I602" s="319">
        <f>SUM(D603:D616)</f>
        <v>28</v>
      </c>
      <c r="J602" s="319">
        <f>COUNT(D603:D616)*2</f>
        <v>28</v>
      </c>
      <c r="K602" s="105"/>
      <c r="L602" s="105"/>
      <c r="M602" s="105"/>
      <c r="N602" s="105"/>
      <c r="O602" s="105"/>
      <c r="P602" s="105"/>
      <c r="Q602" s="319"/>
      <c r="R602" s="106"/>
      <c r="S602" s="106"/>
      <c r="T602" s="106"/>
      <c r="U602" s="106"/>
      <c r="V602" s="106"/>
      <c r="W602" s="106"/>
      <c r="X602" s="106"/>
      <c r="Y602" s="106"/>
      <c r="Z602" s="106"/>
      <c r="AA602" s="106"/>
      <c r="AB602" s="106"/>
      <c r="AC602" s="106"/>
      <c r="AD602" s="106"/>
    </row>
    <row r="603" spans="1:30" ht="45" customHeight="1">
      <c r="A603" s="695" t="s">
        <v>2516</v>
      </c>
      <c r="B603" s="122" t="s">
        <v>1598</v>
      </c>
      <c r="C603" s="151" t="s">
        <v>1599</v>
      </c>
      <c r="D603" s="696">
        <v>2</v>
      </c>
      <c r="E603" s="696" t="s">
        <v>877</v>
      </c>
      <c r="F603" s="492" t="s">
        <v>4526</v>
      </c>
      <c r="G603" s="127"/>
      <c r="H603" s="319"/>
      <c r="I603" s="319"/>
      <c r="J603" s="319"/>
      <c r="K603" s="105"/>
      <c r="L603" s="105"/>
      <c r="M603" s="105"/>
      <c r="N603" s="105"/>
      <c r="O603" s="105"/>
      <c r="P603" s="105"/>
      <c r="Q603" s="319"/>
      <c r="R603" s="106"/>
      <c r="S603" s="106"/>
      <c r="T603" s="106"/>
      <c r="U603" s="106"/>
      <c r="V603" s="106"/>
      <c r="W603" s="106"/>
      <c r="X603" s="106"/>
      <c r="Y603" s="106"/>
      <c r="Z603" s="106"/>
      <c r="AA603" s="106"/>
      <c r="AB603" s="106"/>
      <c r="AC603" s="106"/>
      <c r="AD603" s="106"/>
    </row>
    <row r="604" spans="1:30" ht="30" customHeight="1">
      <c r="A604" s="695"/>
      <c r="B604" s="235"/>
      <c r="C604" s="150" t="s">
        <v>1600</v>
      </c>
      <c r="D604" s="696">
        <v>2</v>
      </c>
      <c r="E604" s="696" t="s">
        <v>504</v>
      </c>
      <c r="F604" s="492" t="s">
        <v>4527</v>
      </c>
      <c r="G604" s="127"/>
      <c r="H604" s="319"/>
      <c r="I604" s="319"/>
      <c r="J604" s="319"/>
      <c r="K604" s="105"/>
      <c r="L604" s="105"/>
      <c r="M604" s="105"/>
      <c r="N604" s="105"/>
      <c r="O604" s="105"/>
      <c r="P604" s="105"/>
      <c r="Q604" s="319"/>
      <c r="R604" s="106"/>
      <c r="S604" s="106"/>
      <c r="T604" s="106"/>
      <c r="U604" s="106"/>
      <c r="V604" s="106"/>
      <c r="W604" s="106"/>
      <c r="X604" s="106"/>
      <c r="Y604" s="106"/>
      <c r="Z604" s="106"/>
      <c r="AA604" s="106"/>
      <c r="AB604" s="106"/>
      <c r="AC604" s="106"/>
      <c r="AD604" s="106"/>
    </row>
    <row r="605" spans="1:30" ht="75" customHeight="1">
      <c r="A605" s="695"/>
      <c r="B605" s="235"/>
      <c r="C605" s="383" t="s">
        <v>1601</v>
      </c>
      <c r="D605" s="696">
        <v>2</v>
      </c>
      <c r="E605" s="696" t="s">
        <v>469</v>
      </c>
      <c r="F605" s="150" t="s">
        <v>4528</v>
      </c>
      <c r="G605" s="127"/>
      <c r="H605" s="319"/>
      <c r="I605" s="319"/>
      <c r="J605" s="319"/>
      <c r="K605" s="105"/>
      <c r="L605" s="105"/>
      <c r="M605" s="105"/>
      <c r="N605" s="105"/>
      <c r="O605" s="105"/>
      <c r="P605" s="105"/>
      <c r="Q605" s="319"/>
      <c r="R605" s="106"/>
      <c r="S605" s="106"/>
      <c r="T605" s="106"/>
      <c r="U605" s="106"/>
      <c r="V605" s="106"/>
      <c r="W605" s="106"/>
      <c r="X605" s="106"/>
      <c r="Y605" s="106"/>
      <c r="Z605" s="106"/>
      <c r="AA605" s="106"/>
      <c r="AB605" s="106"/>
      <c r="AC605" s="106"/>
      <c r="AD605" s="106"/>
    </row>
    <row r="606" spans="1:30" ht="63" customHeight="1">
      <c r="A606" s="695" t="s">
        <v>2518</v>
      </c>
      <c r="B606" s="122" t="s">
        <v>1604</v>
      </c>
      <c r="C606" s="179" t="s">
        <v>4529</v>
      </c>
      <c r="D606" s="696">
        <v>2</v>
      </c>
      <c r="E606" s="696" t="s">
        <v>877</v>
      </c>
      <c r="F606" s="151" t="s">
        <v>4530</v>
      </c>
      <c r="G606" s="540"/>
      <c r="H606" s="698"/>
      <c r="I606" s="319"/>
      <c r="J606" s="319"/>
      <c r="K606" s="105"/>
      <c r="L606" s="105"/>
      <c r="M606" s="105"/>
      <c r="N606" s="105"/>
      <c r="O606" s="105"/>
      <c r="P606" s="105"/>
      <c r="Q606" s="319"/>
      <c r="R606" s="106"/>
      <c r="S606" s="106"/>
      <c r="T606" s="106"/>
      <c r="U606" s="106"/>
      <c r="V606" s="106"/>
      <c r="W606" s="106"/>
      <c r="X606" s="106"/>
      <c r="Y606" s="106"/>
      <c r="Z606" s="106"/>
      <c r="AA606" s="106"/>
      <c r="AB606" s="106"/>
      <c r="AC606" s="106"/>
      <c r="AD606" s="106"/>
    </row>
    <row r="607" spans="1:30" ht="45" customHeight="1">
      <c r="A607" s="695"/>
      <c r="B607" s="122"/>
      <c r="C607" s="179" t="s">
        <v>4531</v>
      </c>
      <c r="D607" s="696">
        <v>2</v>
      </c>
      <c r="E607" s="696" t="s">
        <v>877</v>
      </c>
      <c r="F607" s="150" t="s">
        <v>4532</v>
      </c>
      <c r="G607" s="127"/>
      <c r="H607" s="319"/>
      <c r="I607" s="319"/>
      <c r="J607" s="319"/>
      <c r="K607" s="105"/>
      <c r="L607" s="105"/>
      <c r="M607" s="105"/>
      <c r="N607" s="105"/>
      <c r="O607" s="105"/>
      <c r="P607" s="105"/>
      <c r="Q607" s="319"/>
      <c r="R607" s="106"/>
      <c r="S607" s="106"/>
      <c r="T607" s="106"/>
      <c r="U607" s="106"/>
      <c r="V607" s="106"/>
      <c r="W607" s="106"/>
      <c r="X607" s="106"/>
      <c r="Y607" s="106"/>
      <c r="Z607" s="106"/>
      <c r="AA607" s="106"/>
      <c r="AB607" s="106"/>
      <c r="AC607" s="106"/>
      <c r="AD607" s="106"/>
    </row>
    <row r="608" spans="1:30" ht="90.75" customHeight="1">
      <c r="A608" s="695"/>
      <c r="B608" s="122"/>
      <c r="C608" s="492" t="s">
        <v>3118</v>
      </c>
      <c r="D608" s="696">
        <v>2</v>
      </c>
      <c r="E608" s="696" t="s">
        <v>877</v>
      </c>
      <c r="F608" s="150" t="s">
        <v>4533</v>
      </c>
      <c r="G608" s="127"/>
      <c r="H608" s="319"/>
      <c r="I608" s="319"/>
      <c r="J608" s="319"/>
      <c r="K608" s="105"/>
      <c r="L608" s="105"/>
      <c r="M608" s="105"/>
      <c r="N608" s="105"/>
      <c r="O608" s="105"/>
      <c r="P608" s="105"/>
      <c r="Q608" s="319"/>
      <c r="R608" s="106"/>
      <c r="S608" s="106"/>
      <c r="T608" s="106"/>
      <c r="U608" s="106"/>
      <c r="V608" s="106"/>
      <c r="W608" s="106"/>
      <c r="X608" s="106"/>
      <c r="Y608" s="106"/>
      <c r="Z608" s="106"/>
      <c r="AA608" s="106"/>
      <c r="AB608" s="106"/>
      <c r="AC608" s="106"/>
      <c r="AD608" s="106"/>
    </row>
    <row r="609" spans="1:30" ht="105.75" customHeight="1">
      <c r="A609" s="695"/>
      <c r="B609" s="122"/>
      <c r="C609" s="492" t="s">
        <v>3120</v>
      </c>
      <c r="D609" s="696">
        <v>2</v>
      </c>
      <c r="E609" s="696" t="s">
        <v>877</v>
      </c>
      <c r="F609" s="150" t="s">
        <v>4534</v>
      </c>
      <c r="G609" s="127"/>
      <c r="H609" s="319"/>
      <c r="I609" s="319"/>
      <c r="J609" s="319"/>
      <c r="K609" s="105"/>
      <c r="L609" s="105"/>
      <c r="M609" s="105"/>
      <c r="N609" s="105"/>
      <c r="O609" s="105"/>
      <c r="P609" s="105"/>
      <c r="Q609" s="319"/>
      <c r="R609" s="106"/>
      <c r="S609" s="106"/>
      <c r="T609" s="106"/>
      <c r="U609" s="106"/>
      <c r="V609" s="106"/>
      <c r="W609" s="106"/>
      <c r="X609" s="106"/>
      <c r="Y609" s="106"/>
      <c r="Z609" s="106"/>
      <c r="AA609" s="106"/>
      <c r="AB609" s="106"/>
      <c r="AC609" s="106"/>
      <c r="AD609" s="106"/>
    </row>
    <row r="610" spans="1:30" ht="102.75" customHeight="1">
      <c r="A610" s="695"/>
      <c r="B610" s="122"/>
      <c r="C610" s="492" t="s">
        <v>3116</v>
      </c>
      <c r="D610" s="696">
        <v>2</v>
      </c>
      <c r="E610" s="696" t="s">
        <v>877</v>
      </c>
      <c r="F610" s="150" t="s">
        <v>4535</v>
      </c>
      <c r="G610" s="127"/>
      <c r="H610" s="319"/>
      <c r="I610" s="319"/>
      <c r="J610" s="319"/>
      <c r="K610" s="105"/>
      <c r="L610" s="105"/>
      <c r="M610" s="105"/>
      <c r="N610" s="105"/>
      <c r="O610" s="105"/>
      <c r="P610" s="105"/>
      <c r="Q610" s="319"/>
      <c r="R610" s="106"/>
      <c r="S610" s="106"/>
      <c r="T610" s="106"/>
      <c r="U610" s="106"/>
      <c r="V610" s="106"/>
      <c r="W610" s="106"/>
      <c r="X610" s="106"/>
      <c r="Y610" s="106"/>
      <c r="Z610" s="106"/>
      <c r="AA610" s="106"/>
      <c r="AB610" s="106"/>
      <c r="AC610" s="106"/>
      <c r="AD610" s="106"/>
    </row>
    <row r="611" spans="1:30" ht="32">
      <c r="A611" s="695"/>
      <c r="B611" s="122"/>
      <c r="C611" s="492" t="s">
        <v>3114</v>
      </c>
      <c r="D611" s="696">
        <v>2</v>
      </c>
      <c r="E611" s="696" t="s">
        <v>877</v>
      </c>
      <c r="F611" s="150" t="s">
        <v>4536</v>
      </c>
      <c r="G611" s="127"/>
      <c r="H611" s="319"/>
      <c r="I611" s="319"/>
      <c r="J611" s="319"/>
      <c r="K611" s="105"/>
      <c r="L611" s="105"/>
      <c r="M611" s="105"/>
      <c r="N611" s="105"/>
      <c r="O611" s="105"/>
      <c r="P611" s="105"/>
      <c r="Q611" s="319"/>
      <c r="R611" s="106"/>
      <c r="S611" s="106"/>
      <c r="T611" s="106"/>
      <c r="U611" s="106"/>
      <c r="V611" s="106"/>
      <c r="W611" s="106"/>
      <c r="X611" s="106"/>
      <c r="Y611" s="106"/>
      <c r="Z611" s="106"/>
      <c r="AA611" s="106"/>
      <c r="AB611" s="106"/>
      <c r="AC611" s="106"/>
      <c r="AD611" s="106"/>
    </row>
    <row r="612" spans="1:30" ht="95.25" customHeight="1">
      <c r="A612" s="695"/>
      <c r="B612" s="122"/>
      <c r="C612" s="492" t="s">
        <v>4537</v>
      </c>
      <c r="D612" s="696">
        <v>2</v>
      </c>
      <c r="E612" s="696" t="s">
        <v>877</v>
      </c>
      <c r="F612" s="150" t="s">
        <v>4538</v>
      </c>
      <c r="G612" s="127"/>
      <c r="H612" s="319"/>
      <c r="I612" s="319"/>
      <c r="J612" s="319"/>
      <c r="K612" s="105"/>
      <c r="L612" s="105"/>
      <c r="M612" s="105"/>
      <c r="N612" s="105"/>
      <c r="O612" s="105"/>
      <c r="P612" s="105"/>
      <c r="Q612" s="319"/>
      <c r="R612" s="106"/>
      <c r="S612" s="106"/>
      <c r="T612" s="106"/>
      <c r="U612" s="106"/>
      <c r="V612" s="106"/>
      <c r="W612" s="106"/>
      <c r="X612" s="106"/>
      <c r="Y612" s="106"/>
      <c r="Z612" s="106"/>
      <c r="AA612" s="106"/>
      <c r="AB612" s="106"/>
      <c r="AC612" s="106"/>
      <c r="AD612" s="106"/>
    </row>
    <row r="613" spans="1:30" ht="98.25" customHeight="1">
      <c r="A613" s="695"/>
      <c r="B613" s="122"/>
      <c r="C613" s="492" t="s">
        <v>3122</v>
      </c>
      <c r="D613" s="696">
        <v>2</v>
      </c>
      <c r="E613" s="696" t="s">
        <v>877</v>
      </c>
      <c r="F613" s="150" t="s">
        <v>4539</v>
      </c>
      <c r="G613" s="127"/>
      <c r="H613" s="319"/>
      <c r="I613" s="319"/>
      <c r="J613" s="319"/>
      <c r="K613" s="105"/>
      <c r="L613" s="105"/>
      <c r="M613" s="105"/>
      <c r="N613" s="105"/>
      <c r="O613" s="105"/>
      <c r="P613" s="105"/>
      <c r="Q613" s="319"/>
      <c r="R613" s="106"/>
      <c r="S613" s="106"/>
      <c r="T613" s="106"/>
      <c r="U613" s="106"/>
      <c r="V613" s="106"/>
      <c r="W613" s="106"/>
      <c r="X613" s="106"/>
      <c r="Y613" s="106"/>
      <c r="Z613" s="106"/>
      <c r="AA613" s="106"/>
      <c r="AB613" s="106"/>
      <c r="AC613" s="106"/>
      <c r="AD613" s="106"/>
    </row>
    <row r="614" spans="1:30" ht="60.75" customHeight="1">
      <c r="A614" s="695"/>
      <c r="B614" s="122"/>
      <c r="C614" s="492" t="s">
        <v>3124</v>
      </c>
      <c r="D614" s="696">
        <v>2</v>
      </c>
      <c r="E614" s="696" t="s">
        <v>877</v>
      </c>
      <c r="F614" s="150" t="s">
        <v>4540</v>
      </c>
      <c r="G614" s="127"/>
      <c r="H614" s="319"/>
      <c r="I614" s="319"/>
      <c r="J614" s="319"/>
      <c r="K614" s="105"/>
      <c r="L614" s="105"/>
      <c r="M614" s="105"/>
      <c r="N614" s="105"/>
      <c r="O614" s="105"/>
      <c r="P614" s="105"/>
      <c r="Q614" s="319"/>
      <c r="R614" s="106"/>
      <c r="S614" s="106"/>
      <c r="T614" s="106"/>
      <c r="U614" s="106"/>
      <c r="V614" s="106"/>
      <c r="W614" s="106"/>
      <c r="X614" s="106"/>
      <c r="Y614" s="106"/>
      <c r="Z614" s="106"/>
      <c r="AA614" s="106"/>
      <c r="AB614" s="106"/>
      <c r="AC614" s="106"/>
      <c r="AD614" s="106"/>
    </row>
    <row r="615" spans="1:30" ht="81.75" customHeight="1">
      <c r="A615" s="695"/>
      <c r="B615" s="122"/>
      <c r="C615" s="492" t="s">
        <v>3126</v>
      </c>
      <c r="D615" s="696">
        <v>2</v>
      </c>
      <c r="E615" s="696" t="s">
        <v>877</v>
      </c>
      <c r="F615" s="150" t="s">
        <v>4035</v>
      </c>
      <c r="G615" s="127"/>
      <c r="H615" s="319"/>
      <c r="I615" s="319"/>
      <c r="J615" s="319"/>
      <c r="K615" s="105"/>
      <c r="L615" s="105"/>
      <c r="M615" s="105"/>
      <c r="N615" s="105"/>
      <c r="O615" s="105"/>
      <c r="P615" s="105"/>
      <c r="Q615" s="319"/>
      <c r="R615" s="106"/>
      <c r="S615" s="106"/>
      <c r="T615" s="106"/>
      <c r="U615" s="106"/>
      <c r="V615" s="106"/>
      <c r="W615" s="106"/>
      <c r="X615" s="106"/>
      <c r="Y615" s="106"/>
      <c r="Z615" s="106"/>
      <c r="AA615" s="106"/>
      <c r="AB615" s="106"/>
      <c r="AC615" s="106"/>
      <c r="AD615" s="106"/>
    </row>
    <row r="616" spans="1:30" ht="34">
      <c r="A616" s="695" t="s">
        <v>2532</v>
      </c>
      <c r="B616" s="122" t="s">
        <v>3128</v>
      </c>
      <c r="C616" s="179" t="s">
        <v>4541</v>
      </c>
      <c r="D616" s="696">
        <v>2</v>
      </c>
      <c r="E616" s="696" t="s">
        <v>599</v>
      </c>
      <c r="F616" s="492"/>
      <c r="G616" s="127"/>
      <c r="H616" s="319"/>
      <c r="I616" s="319"/>
      <c r="J616" s="319"/>
      <c r="K616" s="105"/>
      <c r="L616" s="105"/>
      <c r="M616" s="105"/>
      <c r="N616" s="105"/>
      <c r="O616" s="105"/>
      <c r="P616" s="105"/>
      <c r="Q616" s="319"/>
      <c r="R616" s="106"/>
      <c r="S616" s="106"/>
      <c r="T616" s="106"/>
      <c r="U616" s="106"/>
      <c r="V616" s="106"/>
      <c r="W616" s="106"/>
      <c r="X616" s="106"/>
      <c r="Y616" s="106"/>
      <c r="Z616" s="106"/>
      <c r="AA616" s="106"/>
      <c r="AB616" s="106"/>
      <c r="AC616" s="106"/>
      <c r="AD616" s="106"/>
    </row>
    <row r="617" spans="1:30" ht="84.75" hidden="1" customHeight="1">
      <c r="A617" s="310" t="s">
        <v>2533</v>
      </c>
      <c r="B617" s="238" t="s">
        <v>1622</v>
      </c>
      <c r="C617" s="141"/>
      <c r="D617" s="141"/>
      <c r="E617" s="141"/>
      <c r="F617" s="141"/>
      <c r="G617" s="127"/>
      <c r="H617" s="105"/>
      <c r="I617" s="105"/>
      <c r="J617" s="105"/>
      <c r="K617" s="105"/>
      <c r="L617" s="105"/>
      <c r="M617" s="105"/>
      <c r="N617" s="105"/>
      <c r="O617" s="105"/>
      <c r="P617" s="105"/>
      <c r="Q617" s="319"/>
      <c r="R617" s="106"/>
      <c r="S617" s="106"/>
      <c r="T617" s="106"/>
      <c r="U617" s="106"/>
      <c r="V617" s="106"/>
      <c r="W617" s="106"/>
      <c r="X617" s="106"/>
      <c r="Y617" s="106"/>
      <c r="Z617" s="106"/>
      <c r="AA617" s="106"/>
      <c r="AB617" s="106"/>
      <c r="AC617" s="106"/>
      <c r="AD617" s="106"/>
    </row>
    <row r="618" spans="1:30" ht="39.75" customHeight="1">
      <c r="A618" s="821" t="s">
        <v>2534</v>
      </c>
      <c r="B618" s="1728" t="s">
        <v>3131</v>
      </c>
      <c r="C618" s="1570"/>
      <c r="D618" s="1570"/>
      <c r="E618" s="1570"/>
      <c r="F618" s="1570"/>
      <c r="G618" s="1573"/>
      <c r="H618" s="863"/>
      <c r="I618" s="319">
        <f>SUM(D619:D621)</f>
        <v>6</v>
      </c>
      <c r="J618" s="319">
        <f>COUNT(D619:D621)*2</f>
        <v>6</v>
      </c>
      <c r="K618" s="105"/>
      <c r="L618" s="105"/>
      <c r="M618" s="105"/>
      <c r="N618" s="105"/>
      <c r="O618" s="105"/>
      <c r="P618" s="105"/>
      <c r="Q618" s="319"/>
      <c r="R618" s="106"/>
      <c r="S618" s="106"/>
      <c r="T618" s="106"/>
      <c r="U618" s="106"/>
      <c r="V618" s="106"/>
      <c r="W618" s="106"/>
      <c r="X618" s="106"/>
      <c r="Y618" s="106"/>
      <c r="Z618" s="106"/>
      <c r="AA618" s="106"/>
      <c r="AB618" s="106"/>
      <c r="AC618" s="106"/>
      <c r="AD618" s="106"/>
    </row>
    <row r="619" spans="1:30" ht="40.5" customHeight="1">
      <c r="A619" s="695" t="s">
        <v>2535</v>
      </c>
      <c r="B619" s="122" t="s">
        <v>3132</v>
      </c>
      <c r="C619" s="179" t="s">
        <v>1626</v>
      </c>
      <c r="D619" s="696">
        <v>2</v>
      </c>
      <c r="E619" s="696" t="s">
        <v>599</v>
      </c>
      <c r="F619" s="150" t="s">
        <v>4036</v>
      </c>
      <c r="G619" s="127"/>
      <c r="H619" s="319"/>
      <c r="I619" s="319"/>
      <c r="J619" s="319"/>
      <c r="K619" s="105"/>
      <c r="L619" s="105"/>
      <c r="M619" s="105"/>
      <c r="N619" s="105"/>
      <c r="O619" s="105"/>
      <c r="P619" s="105"/>
      <c r="Q619" s="319"/>
      <c r="R619" s="106"/>
      <c r="S619" s="106"/>
      <c r="T619" s="106"/>
      <c r="U619" s="106"/>
      <c r="V619" s="106"/>
      <c r="W619" s="106"/>
      <c r="X619" s="106"/>
      <c r="Y619" s="106"/>
      <c r="Z619" s="106"/>
      <c r="AA619" s="106"/>
      <c r="AB619" s="106"/>
      <c r="AC619" s="106"/>
      <c r="AD619" s="106"/>
    </row>
    <row r="620" spans="1:30" ht="47.25" customHeight="1">
      <c r="A620" s="695" t="s">
        <v>2536</v>
      </c>
      <c r="B620" s="122" t="s">
        <v>3479</v>
      </c>
      <c r="C620" s="179" t="s">
        <v>1629</v>
      </c>
      <c r="D620" s="696">
        <v>2</v>
      </c>
      <c r="E620" s="696" t="s">
        <v>599</v>
      </c>
      <c r="F620" s="150" t="s">
        <v>4037</v>
      </c>
      <c r="G620" s="127"/>
      <c r="H620" s="319"/>
      <c r="I620" s="319"/>
      <c r="J620" s="319"/>
      <c r="K620" s="105"/>
      <c r="L620" s="105"/>
      <c r="M620" s="105"/>
      <c r="N620" s="105"/>
      <c r="O620" s="105"/>
      <c r="P620" s="105"/>
      <c r="Q620" s="319"/>
      <c r="R620" s="106"/>
      <c r="S620" s="106"/>
      <c r="T620" s="106"/>
      <c r="U620" s="106"/>
      <c r="V620" s="106"/>
      <c r="W620" s="106"/>
      <c r="X620" s="106"/>
      <c r="Y620" s="106"/>
      <c r="Z620" s="106"/>
      <c r="AA620" s="106"/>
      <c r="AB620" s="106"/>
      <c r="AC620" s="106"/>
      <c r="AD620" s="106"/>
    </row>
    <row r="621" spans="1:30" ht="31.5" customHeight="1">
      <c r="A621" s="695" t="s">
        <v>1630</v>
      </c>
      <c r="B621" s="122" t="s">
        <v>3480</v>
      </c>
      <c r="C621" s="150" t="s">
        <v>3135</v>
      </c>
      <c r="D621" s="696">
        <v>2</v>
      </c>
      <c r="E621" s="696" t="s">
        <v>599</v>
      </c>
      <c r="F621" s="150" t="s">
        <v>4039</v>
      </c>
      <c r="G621" s="127"/>
      <c r="H621" s="319"/>
      <c r="I621" s="319"/>
      <c r="J621" s="319"/>
      <c r="K621" s="105"/>
      <c r="L621" s="105"/>
      <c r="M621" s="105"/>
      <c r="N621" s="105"/>
      <c r="O621" s="105"/>
      <c r="P621" s="105"/>
      <c r="Q621" s="319"/>
      <c r="R621" s="106"/>
      <c r="S621" s="106"/>
      <c r="T621" s="106"/>
      <c r="U621" s="106"/>
      <c r="V621" s="106"/>
      <c r="W621" s="106"/>
      <c r="X621" s="106"/>
      <c r="Y621" s="106"/>
      <c r="Z621" s="106"/>
      <c r="AA621" s="106"/>
      <c r="AB621" s="106"/>
      <c r="AC621" s="106"/>
      <c r="AD621" s="106"/>
    </row>
    <row r="622" spans="1:30" ht="39.75" customHeight="1">
      <c r="A622" s="821" t="s">
        <v>271</v>
      </c>
      <c r="B622" s="1606" t="s">
        <v>1633</v>
      </c>
      <c r="C622" s="1570"/>
      <c r="D622" s="1570"/>
      <c r="E622" s="1570"/>
      <c r="F622" s="1570"/>
      <c r="G622" s="1573"/>
      <c r="H622" s="816"/>
      <c r="I622" s="319">
        <f>SUM(D623:D629)</f>
        <v>4</v>
      </c>
      <c r="J622" s="319">
        <f>COUNT(D623:D629)*2</f>
        <v>4</v>
      </c>
      <c r="K622" s="105"/>
      <c r="L622" s="105"/>
      <c r="M622" s="105"/>
      <c r="N622" s="105"/>
      <c r="O622" s="105"/>
      <c r="P622" s="105"/>
      <c r="Q622" s="319"/>
      <c r="R622" s="106"/>
      <c r="S622" s="106"/>
      <c r="T622" s="106"/>
      <c r="U622" s="106"/>
      <c r="V622" s="106"/>
      <c r="W622" s="106"/>
      <c r="X622" s="106"/>
      <c r="Y622" s="106"/>
      <c r="Z622" s="106"/>
      <c r="AA622" s="106"/>
      <c r="AB622" s="106"/>
      <c r="AC622" s="106"/>
      <c r="AD622" s="106"/>
    </row>
    <row r="623" spans="1:30" ht="16" hidden="1">
      <c r="A623" s="310" t="s">
        <v>1634</v>
      </c>
      <c r="B623" s="179" t="s">
        <v>1635</v>
      </c>
      <c r="C623" s="179"/>
      <c r="D623" s="162"/>
      <c r="E623" s="141"/>
      <c r="F623" s="245"/>
      <c r="G623" s="127"/>
      <c r="H623" s="105"/>
      <c r="I623" s="105"/>
      <c r="J623" s="105"/>
      <c r="K623" s="105"/>
      <c r="L623" s="105"/>
      <c r="M623" s="105"/>
      <c r="N623" s="105"/>
      <c r="O623" s="105"/>
      <c r="P623" s="105"/>
      <c r="Q623" s="106"/>
      <c r="R623" s="106"/>
      <c r="S623" s="106"/>
      <c r="T623" s="106"/>
      <c r="U623" s="106"/>
      <c r="V623" s="106"/>
      <c r="W623" s="106"/>
      <c r="X623" s="106"/>
      <c r="Y623" s="106"/>
      <c r="Z623" s="106"/>
      <c r="AA623" s="106"/>
      <c r="AB623" s="106"/>
      <c r="AC623" s="106"/>
      <c r="AD623" s="106"/>
    </row>
    <row r="624" spans="1:30" ht="16" hidden="1">
      <c r="A624" s="310" t="s">
        <v>1638</v>
      </c>
      <c r="B624" s="179" t="s">
        <v>1639</v>
      </c>
      <c r="C624" s="179"/>
      <c r="D624" s="162"/>
      <c r="E624" s="141"/>
      <c r="F624" s="245"/>
      <c r="G624" s="127"/>
      <c r="H624" s="105"/>
      <c r="I624" s="105"/>
      <c r="J624" s="105"/>
      <c r="K624" s="105"/>
      <c r="L624" s="105"/>
      <c r="M624" s="105"/>
      <c r="N624" s="105"/>
      <c r="O624" s="105"/>
      <c r="P624" s="105"/>
      <c r="Q624" s="106"/>
      <c r="R624" s="106"/>
      <c r="S624" s="106"/>
      <c r="T624" s="106"/>
      <c r="U624" s="106"/>
      <c r="V624" s="106"/>
      <c r="W624" s="106"/>
      <c r="X624" s="106"/>
      <c r="Y624" s="106"/>
      <c r="Z624" s="106"/>
      <c r="AA624" s="106"/>
      <c r="AB624" s="106"/>
      <c r="AC624" s="106"/>
      <c r="AD624" s="106"/>
    </row>
    <row r="625" spans="1:30" ht="32" hidden="1">
      <c r="A625" s="310" t="s">
        <v>1642</v>
      </c>
      <c r="B625" s="179" t="s">
        <v>1643</v>
      </c>
      <c r="C625" s="179"/>
      <c r="D625" s="162"/>
      <c r="E625" s="141"/>
      <c r="F625" s="245"/>
      <c r="G625" s="127"/>
      <c r="H625" s="105"/>
      <c r="I625" s="105"/>
      <c r="J625" s="105"/>
      <c r="K625" s="105"/>
      <c r="L625" s="105"/>
      <c r="M625" s="105"/>
      <c r="N625" s="105"/>
      <c r="O625" s="105"/>
      <c r="P625" s="105"/>
      <c r="Q625" s="106"/>
      <c r="R625" s="106"/>
      <c r="S625" s="106"/>
      <c r="T625" s="106"/>
      <c r="U625" s="106"/>
      <c r="V625" s="106"/>
      <c r="W625" s="106"/>
      <c r="X625" s="106"/>
      <c r="Y625" s="106"/>
      <c r="Z625" s="106"/>
      <c r="AA625" s="106"/>
      <c r="AB625" s="106"/>
      <c r="AC625" s="106"/>
      <c r="AD625" s="106"/>
    </row>
    <row r="626" spans="1:30" ht="105" customHeight="1">
      <c r="A626" s="882" t="s">
        <v>1646</v>
      </c>
      <c r="B626" s="179" t="s">
        <v>1647</v>
      </c>
      <c r="C626" s="179" t="s">
        <v>4542</v>
      </c>
      <c r="D626" s="696">
        <v>2</v>
      </c>
      <c r="E626" s="696" t="s">
        <v>599</v>
      </c>
      <c r="F626" s="245" t="s">
        <v>4543</v>
      </c>
      <c r="G626" s="127"/>
      <c r="H626" s="319"/>
      <c r="I626" s="319"/>
      <c r="J626" s="319"/>
      <c r="K626" s="105"/>
      <c r="L626" s="105"/>
      <c r="M626" s="105"/>
      <c r="N626" s="105"/>
      <c r="O626" s="105"/>
      <c r="P626" s="105"/>
      <c r="Q626" s="319"/>
      <c r="R626" s="106"/>
      <c r="S626" s="106"/>
      <c r="T626" s="106"/>
      <c r="U626" s="106"/>
      <c r="V626" s="106"/>
      <c r="W626" s="106"/>
      <c r="X626" s="106"/>
      <c r="Y626" s="106"/>
      <c r="Z626" s="106"/>
      <c r="AA626" s="106"/>
      <c r="AB626" s="106"/>
      <c r="AC626" s="106"/>
      <c r="AD626" s="106"/>
    </row>
    <row r="627" spans="1:30" ht="75" customHeight="1">
      <c r="A627" s="882" t="s">
        <v>1650</v>
      </c>
      <c r="B627" s="179" t="s">
        <v>1651</v>
      </c>
      <c r="C627" s="179" t="s">
        <v>1652</v>
      </c>
      <c r="D627" s="696">
        <v>2</v>
      </c>
      <c r="E627" s="696" t="s">
        <v>599</v>
      </c>
      <c r="F627" s="245" t="s">
        <v>1653</v>
      </c>
      <c r="G627" s="127"/>
      <c r="H627" s="319"/>
      <c r="I627" s="319"/>
      <c r="J627" s="319"/>
      <c r="K627" s="105"/>
      <c r="L627" s="105"/>
      <c r="M627" s="105"/>
      <c r="N627" s="105"/>
      <c r="O627" s="105"/>
      <c r="P627" s="105"/>
      <c r="Q627" s="319"/>
      <c r="R627" s="106"/>
      <c r="S627" s="106"/>
      <c r="T627" s="106"/>
      <c r="U627" s="106"/>
      <c r="V627" s="106"/>
      <c r="W627" s="106"/>
      <c r="X627" s="106"/>
      <c r="Y627" s="106"/>
      <c r="Z627" s="106"/>
      <c r="AA627" s="106"/>
      <c r="AB627" s="106"/>
      <c r="AC627" s="106"/>
      <c r="AD627" s="106"/>
    </row>
    <row r="628" spans="1:30" ht="32" hidden="1">
      <c r="A628" s="310" t="s">
        <v>1654</v>
      </c>
      <c r="B628" s="179" t="s">
        <v>1655</v>
      </c>
      <c r="C628" s="179"/>
      <c r="D628" s="162"/>
      <c r="E628" s="141"/>
      <c r="F628" s="245"/>
      <c r="G628" s="127"/>
      <c r="H628" s="105"/>
      <c r="I628" s="105"/>
      <c r="J628" s="105"/>
      <c r="K628" s="105"/>
      <c r="L628" s="105"/>
      <c r="M628" s="105"/>
      <c r="N628" s="105"/>
      <c r="O628" s="105"/>
      <c r="P628" s="105"/>
      <c r="Q628" s="106"/>
      <c r="R628" s="106"/>
      <c r="S628" s="106"/>
      <c r="T628" s="106"/>
      <c r="U628" s="106"/>
      <c r="V628" s="106"/>
      <c r="W628" s="106"/>
      <c r="X628" s="106"/>
      <c r="Y628" s="106"/>
      <c r="Z628" s="106"/>
      <c r="AA628" s="106"/>
      <c r="AB628" s="106"/>
      <c r="AC628" s="106"/>
      <c r="AD628" s="106"/>
    </row>
    <row r="629" spans="1:30" ht="32" hidden="1">
      <c r="A629" s="310" t="s">
        <v>1656</v>
      </c>
      <c r="B629" s="179" t="s">
        <v>1657</v>
      </c>
      <c r="C629" s="179"/>
      <c r="D629" s="162"/>
      <c r="E629" s="141"/>
      <c r="F629" s="245"/>
      <c r="G629" s="127"/>
      <c r="H629" s="105"/>
      <c r="I629" s="105"/>
      <c r="J629" s="105"/>
      <c r="K629" s="105"/>
      <c r="L629" s="105"/>
      <c r="M629" s="105"/>
      <c r="N629" s="105"/>
      <c r="O629" s="105"/>
      <c r="P629" s="105"/>
      <c r="Q629" s="106"/>
      <c r="R629" s="106"/>
      <c r="S629" s="106"/>
      <c r="T629" s="106"/>
      <c r="U629" s="106"/>
      <c r="V629" s="106"/>
      <c r="W629" s="106"/>
      <c r="X629" s="106"/>
      <c r="Y629" s="106"/>
      <c r="Z629" s="106"/>
      <c r="AA629" s="106"/>
      <c r="AB629" s="106"/>
      <c r="AC629" s="106"/>
      <c r="AD629" s="106"/>
    </row>
    <row r="630" spans="1:30" ht="39.75" customHeight="1">
      <c r="A630" s="821" t="s">
        <v>272</v>
      </c>
      <c r="B630" s="1728" t="s">
        <v>3139</v>
      </c>
      <c r="C630" s="1570"/>
      <c r="D630" s="1570"/>
      <c r="E630" s="1570"/>
      <c r="F630" s="1570"/>
      <c r="G630" s="1573"/>
      <c r="H630" s="863"/>
      <c r="I630" s="319">
        <f>SUM(D631:D633)</f>
        <v>6</v>
      </c>
      <c r="J630" s="319">
        <f>COUNT(D631:D633)*2</f>
        <v>6</v>
      </c>
      <c r="K630" s="105"/>
      <c r="L630" s="105"/>
      <c r="M630" s="105"/>
      <c r="N630" s="105"/>
      <c r="O630" s="105"/>
      <c r="P630" s="105"/>
      <c r="Q630" s="319"/>
      <c r="R630" s="106"/>
      <c r="S630" s="106"/>
      <c r="T630" s="106"/>
      <c r="U630" s="106"/>
      <c r="V630" s="106"/>
      <c r="W630" s="106"/>
      <c r="X630" s="106"/>
      <c r="Y630" s="106"/>
      <c r="Z630" s="106"/>
      <c r="AA630" s="106"/>
      <c r="AB630" s="106"/>
      <c r="AC630" s="106"/>
      <c r="AD630" s="106"/>
    </row>
    <row r="631" spans="1:30" ht="31.5" customHeight="1">
      <c r="A631" s="695" t="s">
        <v>2539</v>
      </c>
      <c r="B631" s="122" t="s">
        <v>3140</v>
      </c>
      <c r="C631" s="150" t="s">
        <v>4042</v>
      </c>
      <c r="D631" s="696">
        <v>2</v>
      </c>
      <c r="E631" s="696" t="s">
        <v>387</v>
      </c>
      <c r="F631" s="141" t="s">
        <v>1663</v>
      </c>
      <c r="G631" s="127"/>
      <c r="H631" s="319"/>
      <c r="I631" s="319"/>
      <c r="J631" s="319"/>
      <c r="K631" s="105"/>
      <c r="L631" s="105"/>
      <c r="M631" s="105"/>
      <c r="N631" s="105"/>
      <c r="O631" s="105"/>
      <c r="P631" s="105"/>
      <c r="Q631" s="319"/>
      <c r="R631" s="106"/>
      <c r="S631" s="106"/>
      <c r="T631" s="106"/>
      <c r="U631" s="106"/>
      <c r="V631" s="106"/>
      <c r="W631" s="106"/>
      <c r="X631" s="106"/>
      <c r="Y631" s="106"/>
      <c r="Z631" s="106"/>
      <c r="AA631" s="106"/>
      <c r="AB631" s="106"/>
      <c r="AC631" s="106"/>
      <c r="AD631" s="106"/>
    </row>
    <row r="632" spans="1:30" ht="30" customHeight="1">
      <c r="A632" s="849"/>
      <c r="B632" s="235"/>
      <c r="C632" s="150" t="s">
        <v>4544</v>
      </c>
      <c r="D632" s="696">
        <v>2</v>
      </c>
      <c r="E632" s="696" t="s">
        <v>387</v>
      </c>
      <c r="F632" s="141" t="s">
        <v>1665</v>
      </c>
      <c r="G632" s="127"/>
      <c r="H632" s="319"/>
      <c r="I632" s="319"/>
      <c r="J632" s="319"/>
      <c r="K632" s="105"/>
      <c r="L632" s="105"/>
      <c r="M632" s="105"/>
      <c r="N632" s="105"/>
      <c r="O632" s="105"/>
      <c r="P632" s="105"/>
      <c r="Q632" s="319"/>
      <c r="R632" s="106"/>
      <c r="S632" s="106"/>
      <c r="T632" s="106"/>
      <c r="U632" s="106"/>
      <c r="V632" s="106"/>
      <c r="W632" s="106"/>
      <c r="X632" s="106"/>
      <c r="Y632" s="106"/>
      <c r="Z632" s="106"/>
      <c r="AA632" s="106"/>
      <c r="AB632" s="106"/>
      <c r="AC632" s="106"/>
      <c r="AD632" s="106"/>
    </row>
    <row r="633" spans="1:30" ht="31.5" customHeight="1">
      <c r="A633" s="695" t="s">
        <v>2540</v>
      </c>
      <c r="B633" s="122" t="s">
        <v>3141</v>
      </c>
      <c r="C633" s="150" t="s">
        <v>4545</v>
      </c>
      <c r="D633" s="696">
        <v>2</v>
      </c>
      <c r="E633" s="833" t="s">
        <v>599</v>
      </c>
      <c r="F633" s="150" t="s">
        <v>4546</v>
      </c>
      <c r="G633" s="127"/>
      <c r="H633" s="319"/>
      <c r="I633" s="319"/>
      <c r="J633" s="319"/>
      <c r="K633" s="105"/>
      <c r="L633" s="105"/>
      <c r="M633" s="105"/>
      <c r="N633" s="105"/>
      <c r="O633" s="105"/>
      <c r="P633" s="105"/>
      <c r="Q633" s="319"/>
      <c r="R633" s="106"/>
      <c r="S633" s="106"/>
      <c r="T633" s="106"/>
      <c r="U633" s="106"/>
      <c r="V633" s="106"/>
      <c r="W633" s="106"/>
      <c r="X633" s="106"/>
      <c r="Y633" s="106"/>
      <c r="Z633" s="106"/>
      <c r="AA633" s="106"/>
      <c r="AB633" s="106"/>
      <c r="AC633" s="106"/>
      <c r="AD633" s="106"/>
    </row>
    <row r="634" spans="1:30" ht="16" hidden="1">
      <c r="A634" s="379" t="s">
        <v>1670</v>
      </c>
      <c r="B634" s="1731" t="s">
        <v>183</v>
      </c>
      <c r="C634" s="1570"/>
      <c r="D634" s="1570"/>
      <c r="E634" s="1570"/>
      <c r="F634" s="1570"/>
      <c r="G634" s="1573"/>
      <c r="H634" s="883"/>
      <c r="I634" s="105"/>
      <c r="J634" s="105"/>
      <c r="K634" s="105"/>
      <c r="L634" s="105"/>
      <c r="M634" s="105"/>
      <c r="N634" s="105"/>
      <c r="O634" s="105"/>
      <c r="P634" s="105"/>
      <c r="Q634" s="106"/>
      <c r="R634" s="106"/>
      <c r="S634" s="106"/>
      <c r="T634" s="106"/>
      <c r="U634" s="106"/>
      <c r="V634" s="106"/>
      <c r="W634" s="106"/>
      <c r="X634" s="106"/>
      <c r="Y634" s="106"/>
      <c r="Z634" s="106"/>
      <c r="AA634" s="106"/>
      <c r="AB634" s="106"/>
      <c r="AC634" s="106"/>
      <c r="AD634" s="106"/>
    </row>
    <row r="635" spans="1:30" ht="32" hidden="1">
      <c r="A635" s="379" t="s">
        <v>1671</v>
      </c>
      <c r="B635" s="179" t="s">
        <v>1672</v>
      </c>
      <c r="C635" s="141"/>
      <c r="D635" s="141"/>
      <c r="E635" s="141"/>
      <c r="F635" s="150"/>
      <c r="G635" s="127"/>
      <c r="H635" s="105"/>
      <c r="I635" s="105"/>
      <c r="J635" s="105"/>
      <c r="K635" s="105"/>
      <c r="L635" s="105"/>
      <c r="M635" s="105"/>
      <c r="N635" s="105"/>
      <c r="O635" s="105"/>
      <c r="P635" s="105"/>
      <c r="Q635" s="106"/>
      <c r="R635" s="106"/>
      <c r="S635" s="106"/>
      <c r="T635" s="106"/>
      <c r="U635" s="106"/>
      <c r="V635" s="106"/>
      <c r="W635" s="106"/>
      <c r="X635" s="106"/>
      <c r="Y635" s="106"/>
      <c r="Z635" s="106"/>
      <c r="AA635" s="106"/>
      <c r="AB635" s="106"/>
      <c r="AC635" s="106"/>
      <c r="AD635" s="106"/>
    </row>
    <row r="636" spans="1:30" ht="32" hidden="1">
      <c r="A636" s="379" t="s">
        <v>1673</v>
      </c>
      <c r="B636" s="179" t="s">
        <v>1674</v>
      </c>
      <c r="C636" s="141"/>
      <c r="D636" s="141"/>
      <c r="E636" s="141"/>
      <c r="F636" s="150"/>
      <c r="G636" s="127"/>
      <c r="H636" s="105"/>
      <c r="I636" s="105"/>
      <c r="J636" s="105"/>
      <c r="K636" s="105"/>
      <c r="L636" s="105"/>
      <c r="M636" s="105"/>
      <c r="N636" s="105"/>
      <c r="O636" s="105"/>
      <c r="P636" s="105"/>
      <c r="Q636" s="106"/>
      <c r="R636" s="106"/>
      <c r="S636" s="106"/>
      <c r="T636" s="106"/>
      <c r="U636" s="106"/>
      <c r="V636" s="106"/>
      <c r="W636" s="106"/>
      <c r="X636" s="106"/>
      <c r="Y636" s="106"/>
      <c r="Z636" s="106"/>
      <c r="AA636" s="106"/>
      <c r="AB636" s="106"/>
      <c r="AC636" s="106"/>
      <c r="AD636" s="106"/>
    </row>
    <row r="637" spans="1:30" ht="32" hidden="1">
      <c r="A637" s="379" t="s">
        <v>1675</v>
      </c>
      <c r="B637" s="179" t="s">
        <v>1676</v>
      </c>
      <c r="C637" s="141"/>
      <c r="D637" s="141"/>
      <c r="E637" s="141"/>
      <c r="F637" s="150"/>
      <c r="G637" s="127"/>
      <c r="H637" s="105"/>
      <c r="I637" s="105"/>
      <c r="J637" s="105"/>
      <c r="K637" s="105"/>
      <c r="L637" s="105"/>
      <c r="M637" s="105"/>
      <c r="N637" s="105"/>
      <c r="O637" s="105"/>
      <c r="P637" s="105"/>
      <c r="Q637" s="106"/>
      <c r="R637" s="106"/>
      <c r="S637" s="106"/>
      <c r="T637" s="106"/>
      <c r="U637" s="106"/>
      <c r="V637" s="106"/>
      <c r="W637" s="106"/>
      <c r="X637" s="106"/>
      <c r="Y637" s="106"/>
      <c r="Z637" s="106"/>
      <c r="AA637" s="106"/>
      <c r="AB637" s="106"/>
      <c r="AC637" s="106"/>
      <c r="AD637" s="106"/>
    </row>
    <row r="638" spans="1:30" ht="48" hidden="1">
      <c r="A638" s="379" t="s">
        <v>1677</v>
      </c>
      <c r="B638" s="179" t="s">
        <v>1678</v>
      </c>
      <c r="C638" s="141"/>
      <c r="D638" s="141"/>
      <c r="E638" s="141"/>
      <c r="F638" s="150"/>
      <c r="G638" s="127"/>
      <c r="H638" s="105"/>
      <c r="I638" s="105"/>
      <c r="J638" s="105"/>
      <c r="K638" s="105"/>
      <c r="L638" s="105"/>
      <c r="M638" s="105"/>
      <c r="N638" s="105"/>
      <c r="O638" s="105"/>
      <c r="P638" s="105"/>
      <c r="Q638" s="106"/>
      <c r="R638" s="106"/>
      <c r="S638" s="106"/>
      <c r="T638" s="106"/>
      <c r="U638" s="106"/>
      <c r="V638" s="106"/>
      <c r="W638" s="106"/>
      <c r="X638" s="106"/>
      <c r="Y638" s="106"/>
      <c r="Z638" s="106"/>
      <c r="AA638" s="106"/>
      <c r="AB638" s="106"/>
      <c r="AC638" s="106"/>
      <c r="AD638" s="106"/>
    </row>
    <row r="639" spans="1:30" ht="16" hidden="1">
      <c r="A639" s="379" t="s">
        <v>1679</v>
      </c>
      <c r="B639" s="179" t="s">
        <v>1680</v>
      </c>
      <c r="C639" s="141"/>
      <c r="D639" s="141"/>
      <c r="E639" s="141"/>
      <c r="F639" s="150"/>
      <c r="G639" s="127"/>
      <c r="H639" s="105"/>
      <c r="I639" s="105"/>
      <c r="J639" s="105"/>
      <c r="K639" s="105"/>
      <c r="L639" s="105"/>
      <c r="M639" s="105"/>
      <c r="N639" s="105"/>
      <c r="O639" s="105"/>
      <c r="P639" s="105"/>
      <c r="Q639" s="106"/>
      <c r="R639" s="106"/>
      <c r="S639" s="106"/>
      <c r="T639" s="106"/>
      <c r="U639" s="106"/>
      <c r="V639" s="106"/>
      <c r="W639" s="106"/>
      <c r="X639" s="106"/>
      <c r="Y639" s="106"/>
      <c r="Z639" s="106"/>
      <c r="AA639" s="106"/>
      <c r="AB639" s="106"/>
      <c r="AC639" s="106"/>
      <c r="AD639" s="106"/>
    </row>
    <row r="640" spans="1:30" ht="16" hidden="1">
      <c r="A640" s="379" t="s">
        <v>1681</v>
      </c>
      <c r="B640" s="179" t="s">
        <v>1682</v>
      </c>
      <c r="C640" s="141"/>
      <c r="D640" s="141"/>
      <c r="E640" s="141"/>
      <c r="F640" s="150"/>
      <c r="G640" s="127"/>
      <c r="H640" s="105"/>
      <c r="I640" s="105"/>
      <c r="J640" s="105"/>
      <c r="K640" s="105"/>
      <c r="L640" s="105"/>
      <c r="M640" s="105"/>
      <c r="N640" s="105"/>
      <c r="O640" s="105"/>
      <c r="P640" s="105"/>
      <c r="Q640" s="106"/>
      <c r="R640" s="106"/>
      <c r="S640" s="106"/>
      <c r="T640" s="106"/>
      <c r="U640" s="106"/>
      <c r="V640" s="106"/>
      <c r="W640" s="106"/>
      <c r="X640" s="106"/>
      <c r="Y640" s="106"/>
      <c r="Z640" s="106"/>
      <c r="AA640" s="106"/>
      <c r="AB640" s="106"/>
      <c r="AC640" s="106"/>
      <c r="AD640" s="106"/>
    </row>
    <row r="641" spans="1:30" ht="19">
      <c r="A641" s="884" t="s">
        <v>184</v>
      </c>
      <c r="B641" s="1728" t="s">
        <v>185</v>
      </c>
      <c r="C641" s="1570"/>
      <c r="D641" s="1570"/>
      <c r="E641" s="1570"/>
      <c r="F641" s="1570"/>
      <c r="G641" s="1573"/>
      <c r="H641" s="863"/>
      <c r="I641" s="319">
        <f>SUM(D642:D651)</f>
        <v>2</v>
      </c>
      <c r="J641" s="319">
        <f>COUNT(D642:D651)*2</f>
        <v>2</v>
      </c>
      <c r="K641" s="105"/>
      <c r="L641" s="105"/>
      <c r="M641" s="105"/>
      <c r="N641" s="105"/>
      <c r="O641" s="105"/>
      <c r="P641" s="105"/>
      <c r="Q641" s="319"/>
      <c r="R641" s="106"/>
      <c r="S641" s="106"/>
      <c r="T641" s="106"/>
      <c r="U641" s="106"/>
      <c r="V641" s="106"/>
      <c r="W641" s="106"/>
      <c r="X641" s="106"/>
      <c r="Y641" s="106"/>
      <c r="Z641" s="106"/>
      <c r="AA641" s="106"/>
      <c r="AB641" s="106"/>
      <c r="AC641" s="106"/>
      <c r="AD641" s="106"/>
    </row>
    <row r="642" spans="1:30" ht="48" hidden="1">
      <c r="A642" s="379" t="s">
        <v>1684</v>
      </c>
      <c r="B642" s="179" t="s">
        <v>1685</v>
      </c>
      <c r="C642" s="885"/>
      <c r="D642" s="885"/>
      <c r="E642" s="885"/>
      <c r="F642" s="885"/>
      <c r="G642" s="886"/>
      <c r="H642" s="887"/>
      <c r="I642" s="105"/>
      <c r="J642" s="105"/>
      <c r="K642" s="105"/>
      <c r="L642" s="105"/>
      <c r="M642" s="105"/>
      <c r="N642" s="105"/>
      <c r="O642" s="105"/>
      <c r="P642" s="105"/>
      <c r="Q642" s="106"/>
      <c r="R642" s="106"/>
      <c r="S642" s="106"/>
      <c r="T642" s="106"/>
      <c r="U642" s="106"/>
      <c r="V642" s="106"/>
      <c r="W642" s="106"/>
      <c r="X642" s="106"/>
      <c r="Y642" s="106"/>
      <c r="Z642" s="106"/>
      <c r="AA642" s="106"/>
      <c r="AB642" s="106"/>
      <c r="AC642" s="106"/>
      <c r="AD642" s="106"/>
    </row>
    <row r="643" spans="1:30" ht="32" hidden="1">
      <c r="A643" s="379" t="s">
        <v>1686</v>
      </c>
      <c r="B643" s="179" t="s">
        <v>1687</v>
      </c>
      <c r="C643" s="885"/>
      <c r="D643" s="885"/>
      <c r="E643" s="885"/>
      <c r="F643" s="885"/>
      <c r="G643" s="886"/>
      <c r="H643" s="887"/>
      <c r="I643" s="105"/>
      <c r="J643" s="105"/>
      <c r="K643" s="105"/>
      <c r="L643" s="105"/>
      <c r="M643" s="105"/>
      <c r="N643" s="105"/>
      <c r="O643" s="105"/>
      <c r="P643" s="105"/>
      <c r="Q643" s="106"/>
      <c r="R643" s="106"/>
      <c r="S643" s="106"/>
      <c r="T643" s="106"/>
      <c r="U643" s="106"/>
      <c r="V643" s="106"/>
      <c r="W643" s="106"/>
      <c r="X643" s="106"/>
      <c r="Y643" s="106"/>
      <c r="Z643" s="106"/>
      <c r="AA643" s="106"/>
      <c r="AB643" s="106"/>
      <c r="AC643" s="106"/>
      <c r="AD643" s="106"/>
    </row>
    <row r="644" spans="1:30" ht="32" hidden="1">
      <c r="A644" s="379" t="s">
        <v>1688</v>
      </c>
      <c r="B644" s="179" t="s">
        <v>1689</v>
      </c>
      <c r="C644" s="885"/>
      <c r="D644" s="885"/>
      <c r="E644" s="885"/>
      <c r="F644" s="885"/>
      <c r="G644" s="886"/>
      <c r="H644" s="887"/>
      <c r="I644" s="105"/>
      <c r="J644" s="105"/>
      <c r="K644" s="105"/>
      <c r="L644" s="105"/>
      <c r="M644" s="105"/>
      <c r="N644" s="105"/>
      <c r="O644" s="105"/>
      <c r="P644" s="105"/>
      <c r="Q644" s="106"/>
      <c r="R644" s="106"/>
      <c r="S644" s="106"/>
      <c r="T644" s="106"/>
      <c r="U644" s="106"/>
      <c r="V644" s="106"/>
      <c r="W644" s="106"/>
      <c r="X644" s="106"/>
      <c r="Y644" s="106"/>
      <c r="Z644" s="106"/>
      <c r="AA644" s="106"/>
      <c r="AB644" s="106"/>
      <c r="AC644" s="106"/>
      <c r="AD644" s="106"/>
    </row>
    <row r="645" spans="1:30" ht="32" hidden="1">
      <c r="A645" s="379" t="s">
        <v>1690</v>
      </c>
      <c r="B645" s="179" t="s">
        <v>1691</v>
      </c>
      <c r="C645" s="885"/>
      <c r="D645" s="885"/>
      <c r="E645" s="885"/>
      <c r="F645" s="885"/>
      <c r="G645" s="886"/>
      <c r="H645" s="887"/>
      <c r="I645" s="105"/>
      <c r="J645" s="105"/>
      <c r="K645" s="105"/>
      <c r="L645" s="105"/>
      <c r="M645" s="105"/>
      <c r="N645" s="105"/>
      <c r="O645" s="105"/>
      <c r="P645" s="105"/>
      <c r="Q645" s="106"/>
      <c r="R645" s="106"/>
      <c r="S645" s="106"/>
      <c r="T645" s="106"/>
      <c r="U645" s="106"/>
      <c r="V645" s="106"/>
      <c r="W645" s="106"/>
      <c r="X645" s="106"/>
      <c r="Y645" s="106"/>
      <c r="Z645" s="106"/>
      <c r="AA645" s="106"/>
      <c r="AB645" s="106"/>
      <c r="AC645" s="106"/>
      <c r="AD645" s="106"/>
    </row>
    <row r="646" spans="1:30" ht="32" hidden="1">
      <c r="A646" s="379" t="s">
        <v>1692</v>
      </c>
      <c r="B646" s="179" t="s">
        <v>1693</v>
      </c>
      <c r="C646" s="885"/>
      <c r="D646" s="885"/>
      <c r="E646" s="885"/>
      <c r="F646" s="885"/>
      <c r="G646" s="886"/>
      <c r="H646" s="887"/>
      <c r="I646" s="105"/>
      <c r="J646" s="105"/>
      <c r="K646" s="105"/>
      <c r="L646" s="105"/>
      <c r="M646" s="105"/>
      <c r="N646" s="105"/>
      <c r="O646" s="105"/>
      <c r="P646" s="105"/>
      <c r="Q646" s="106"/>
      <c r="R646" s="106"/>
      <c r="S646" s="106"/>
      <c r="T646" s="106"/>
      <c r="U646" s="106"/>
      <c r="V646" s="106"/>
      <c r="W646" s="106"/>
      <c r="X646" s="106"/>
      <c r="Y646" s="106"/>
      <c r="Z646" s="106"/>
      <c r="AA646" s="106"/>
      <c r="AB646" s="106"/>
      <c r="AC646" s="106"/>
      <c r="AD646" s="106"/>
    </row>
    <row r="647" spans="1:30" ht="57.75" customHeight="1">
      <c r="A647" s="836" t="s">
        <v>1694</v>
      </c>
      <c r="B647" s="179" t="s">
        <v>2541</v>
      </c>
      <c r="C647" s="179" t="s">
        <v>4547</v>
      </c>
      <c r="D647" s="696">
        <v>2</v>
      </c>
      <c r="E647" s="833" t="s">
        <v>599</v>
      </c>
      <c r="F647" s="179" t="s">
        <v>4548</v>
      </c>
      <c r="G647" s="886"/>
      <c r="H647" s="888"/>
      <c r="I647" s="319"/>
      <c r="J647" s="319"/>
      <c r="K647" s="105"/>
      <c r="L647" s="105"/>
      <c r="M647" s="105"/>
      <c r="N647" s="105"/>
      <c r="O647" s="105"/>
      <c r="P647" s="105"/>
      <c r="Q647" s="319"/>
      <c r="R647" s="106"/>
      <c r="S647" s="106"/>
      <c r="T647" s="106"/>
      <c r="U647" s="106"/>
      <c r="V647" s="106"/>
      <c r="W647" s="106"/>
      <c r="X647" s="106"/>
      <c r="Y647" s="106"/>
      <c r="Z647" s="106"/>
      <c r="AA647" s="106"/>
      <c r="AB647" s="106"/>
      <c r="AC647" s="106"/>
      <c r="AD647" s="106"/>
    </row>
    <row r="648" spans="1:30" ht="48" hidden="1">
      <c r="A648" s="310" t="s">
        <v>1698</v>
      </c>
      <c r="B648" s="179" t="s">
        <v>1699</v>
      </c>
      <c r="C648" s="885"/>
      <c r="D648" s="889"/>
      <c r="E648" s="890"/>
      <c r="F648" s="885"/>
      <c r="G648" s="886"/>
      <c r="H648" s="887"/>
      <c r="I648" s="105"/>
      <c r="J648" s="105"/>
      <c r="K648" s="105"/>
      <c r="L648" s="105"/>
      <c r="M648" s="105"/>
      <c r="N648" s="105"/>
      <c r="O648" s="105"/>
      <c r="P648" s="105"/>
      <c r="Q648" s="106"/>
      <c r="R648" s="106"/>
      <c r="S648" s="106"/>
      <c r="T648" s="106"/>
      <c r="U648" s="106"/>
      <c r="V648" s="106"/>
      <c r="W648" s="106"/>
      <c r="X648" s="106"/>
      <c r="Y648" s="106"/>
      <c r="Z648" s="106"/>
      <c r="AA648" s="106"/>
      <c r="AB648" s="106"/>
      <c r="AC648" s="106"/>
      <c r="AD648" s="106"/>
    </row>
    <row r="649" spans="1:30" ht="19" hidden="1">
      <c r="A649" s="310" t="s">
        <v>2542</v>
      </c>
      <c r="B649" s="179" t="s">
        <v>1702</v>
      </c>
      <c r="C649" s="885"/>
      <c r="D649" s="885"/>
      <c r="E649" s="885"/>
      <c r="F649" s="885"/>
      <c r="G649" s="886"/>
      <c r="H649" s="887"/>
      <c r="I649" s="105"/>
      <c r="J649" s="105"/>
      <c r="K649" s="105"/>
      <c r="L649" s="105"/>
      <c r="M649" s="105"/>
      <c r="N649" s="105"/>
      <c r="O649" s="105"/>
      <c r="P649" s="105"/>
      <c r="Q649" s="106"/>
      <c r="R649" s="106"/>
      <c r="S649" s="106"/>
      <c r="T649" s="106"/>
      <c r="U649" s="106"/>
      <c r="V649" s="106"/>
      <c r="W649" s="106"/>
      <c r="X649" s="106"/>
      <c r="Y649" s="106"/>
      <c r="Z649" s="106"/>
      <c r="AA649" s="106"/>
      <c r="AB649" s="106"/>
      <c r="AC649" s="106"/>
      <c r="AD649" s="106"/>
    </row>
    <row r="650" spans="1:30" ht="32" hidden="1">
      <c r="A650" s="310" t="s">
        <v>1705</v>
      </c>
      <c r="B650" s="179" t="s">
        <v>1706</v>
      </c>
      <c r="C650" s="885"/>
      <c r="D650" s="885"/>
      <c r="E650" s="885"/>
      <c r="F650" s="885"/>
      <c r="G650" s="886"/>
      <c r="H650" s="887"/>
      <c r="I650" s="105"/>
      <c r="J650" s="105"/>
      <c r="K650" s="105"/>
      <c r="L650" s="105"/>
      <c r="M650" s="105"/>
      <c r="N650" s="105"/>
      <c r="O650" s="105"/>
      <c r="P650" s="105"/>
      <c r="Q650" s="106"/>
      <c r="R650" s="106"/>
      <c r="S650" s="106"/>
      <c r="T650" s="106"/>
      <c r="U650" s="106"/>
      <c r="V650" s="106"/>
      <c r="W650" s="106"/>
      <c r="X650" s="106"/>
      <c r="Y650" s="106"/>
      <c r="Z650" s="106"/>
      <c r="AA650" s="106"/>
      <c r="AB650" s="106"/>
      <c r="AC650" s="106"/>
      <c r="AD650" s="106"/>
    </row>
    <row r="651" spans="1:30" ht="48" hidden="1">
      <c r="A651" s="310" t="s">
        <v>1707</v>
      </c>
      <c r="B651" s="179" t="s">
        <v>1708</v>
      </c>
      <c r="C651" s="141"/>
      <c r="D651" s="141"/>
      <c r="E651" s="141"/>
      <c r="F651" s="141"/>
      <c r="G651" s="127"/>
      <c r="H651" s="105"/>
      <c r="I651" s="105"/>
      <c r="J651" s="105"/>
      <c r="K651" s="105"/>
      <c r="L651" s="105"/>
      <c r="M651" s="105"/>
      <c r="N651" s="105"/>
      <c r="O651" s="105"/>
      <c r="P651" s="105"/>
      <c r="Q651" s="106"/>
      <c r="R651" s="106"/>
      <c r="S651" s="106"/>
      <c r="T651" s="106"/>
      <c r="U651" s="106"/>
      <c r="V651" s="106"/>
      <c r="W651" s="106"/>
      <c r="X651" s="106"/>
      <c r="Y651" s="106"/>
      <c r="Z651" s="106"/>
      <c r="AA651" s="106"/>
      <c r="AB651" s="106"/>
      <c r="AC651" s="106"/>
      <c r="AD651" s="106"/>
    </row>
    <row r="652" spans="1:30" ht="34.5" customHeight="1">
      <c r="A652" s="884" t="s">
        <v>273</v>
      </c>
      <c r="B652" s="1728" t="s">
        <v>187</v>
      </c>
      <c r="C652" s="1570"/>
      <c r="D652" s="1570"/>
      <c r="E652" s="1570"/>
      <c r="F652" s="1570"/>
      <c r="G652" s="1573"/>
      <c r="H652" s="891"/>
      <c r="I652" s="892">
        <f>SUM(D653:D675)</f>
        <v>40</v>
      </c>
      <c r="J652" s="893">
        <f>COUNT(D653:D675)*2</f>
        <v>40</v>
      </c>
      <c r="K652" s="105"/>
      <c r="L652" s="105"/>
      <c r="M652" s="105"/>
      <c r="N652" s="105"/>
      <c r="O652" s="105"/>
      <c r="P652" s="105"/>
      <c r="Q652" s="106"/>
      <c r="R652" s="106"/>
      <c r="S652" s="106"/>
      <c r="T652" s="106"/>
      <c r="U652" s="106"/>
      <c r="V652" s="106"/>
      <c r="W652" s="106"/>
      <c r="X652" s="106"/>
      <c r="Y652" s="106"/>
      <c r="Z652" s="106"/>
      <c r="AA652" s="106"/>
      <c r="AB652" s="106"/>
      <c r="AC652" s="106"/>
      <c r="AD652" s="106"/>
    </row>
    <row r="653" spans="1:30" ht="34" hidden="1">
      <c r="A653" s="474" t="s">
        <v>1709</v>
      </c>
      <c r="B653" s="532" t="s">
        <v>1710</v>
      </c>
      <c r="C653" s="475"/>
      <c r="D653" s="125"/>
      <c r="E653" s="125"/>
      <c r="F653" s="475"/>
      <c r="G653" s="626"/>
      <c r="H653" s="626"/>
      <c r="I653" s="477"/>
      <c r="J653" s="105"/>
      <c r="K653" s="105"/>
      <c r="L653" s="105"/>
      <c r="M653" s="105"/>
      <c r="N653" s="105"/>
      <c r="O653" s="105"/>
      <c r="P653" s="105"/>
      <c r="Q653" s="106"/>
      <c r="R653" s="106"/>
      <c r="S653" s="106"/>
      <c r="T653" s="106"/>
      <c r="U653" s="106"/>
      <c r="V653" s="106"/>
      <c r="W653" s="106"/>
      <c r="X653" s="106"/>
      <c r="Y653" s="106"/>
      <c r="Z653" s="106"/>
      <c r="AA653" s="106"/>
      <c r="AB653" s="106"/>
      <c r="AC653" s="106"/>
      <c r="AD653" s="106"/>
    </row>
    <row r="654" spans="1:30" ht="34" hidden="1">
      <c r="A654" s="474" t="s">
        <v>1711</v>
      </c>
      <c r="B654" s="532" t="s">
        <v>1712</v>
      </c>
      <c r="C654" s="267"/>
      <c r="D654" s="118"/>
      <c r="E654" s="118"/>
      <c r="F654" s="534"/>
      <c r="G654" s="627"/>
      <c r="H654" s="627"/>
      <c r="I654" s="477"/>
      <c r="J654" s="105"/>
      <c r="K654" s="105"/>
      <c r="L654" s="105"/>
      <c r="M654" s="105"/>
      <c r="N654" s="105"/>
      <c r="O654" s="105"/>
      <c r="P654" s="105"/>
      <c r="Q654" s="106"/>
      <c r="R654" s="106"/>
      <c r="S654" s="106"/>
      <c r="T654" s="106"/>
      <c r="U654" s="106"/>
      <c r="V654" s="106"/>
      <c r="W654" s="106"/>
      <c r="X654" s="106"/>
      <c r="Y654" s="106"/>
      <c r="Z654" s="106"/>
      <c r="AA654" s="106"/>
      <c r="AB654" s="106"/>
      <c r="AC654" s="106"/>
      <c r="AD654" s="106"/>
    </row>
    <row r="655" spans="1:30" ht="64">
      <c r="A655" s="836" t="s">
        <v>1713</v>
      </c>
      <c r="B655" s="733" t="s">
        <v>1714</v>
      </c>
      <c r="C655" s="475" t="s">
        <v>2543</v>
      </c>
      <c r="D655" s="696">
        <v>2</v>
      </c>
      <c r="E655" s="696" t="s">
        <v>599</v>
      </c>
      <c r="F655" s="475" t="s">
        <v>1716</v>
      </c>
      <c r="G655" s="627"/>
      <c r="H655" s="894"/>
      <c r="I655" s="895"/>
      <c r="J655" s="319"/>
      <c r="K655" s="105"/>
      <c r="L655" s="105"/>
      <c r="M655" s="105"/>
      <c r="N655" s="105"/>
      <c r="O655" s="105"/>
      <c r="P655" s="105"/>
      <c r="Q655" s="106"/>
      <c r="R655" s="106"/>
      <c r="S655" s="106"/>
      <c r="T655" s="106"/>
      <c r="U655" s="106"/>
      <c r="V655" s="106"/>
      <c r="W655" s="106"/>
      <c r="X655" s="106"/>
      <c r="Y655" s="106"/>
      <c r="Z655" s="106"/>
      <c r="AA655" s="106"/>
      <c r="AB655" s="106"/>
      <c r="AC655" s="106"/>
      <c r="AD655" s="106"/>
    </row>
    <row r="656" spans="1:30" ht="32">
      <c r="A656" s="732"/>
      <c r="B656" s="733"/>
      <c r="C656" s="475" t="s">
        <v>1717</v>
      </c>
      <c r="D656" s="696">
        <v>2</v>
      </c>
      <c r="E656" s="696" t="s">
        <v>599</v>
      </c>
      <c r="F656" s="475" t="s">
        <v>1718</v>
      </c>
      <c r="G656" s="627"/>
      <c r="H656" s="894"/>
      <c r="I656" s="895"/>
      <c r="J656" s="319"/>
      <c r="K656" s="105"/>
      <c r="L656" s="105"/>
      <c r="M656" s="105"/>
      <c r="N656" s="105"/>
      <c r="O656" s="105"/>
      <c r="P656" s="105"/>
      <c r="Q656" s="106"/>
      <c r="R656" s="106"/>
      <c r="S656" s="106"/>
      <c r="T656" s="106"/>
      <c r="U656" s="106"/>
      <c r="V656" s="106"/>
      <c r="W656" s="106"/>
      <c r="X656" s="106"/>
      <c r="Y656" s="106"/>
      <c r="Z656" s="106"/>
      <c r="AA656" s="106"/>
      <c r="AB656" s="106"/>
      <c r="AC656" s="106"/>
      <c r="AD656" s="106"/>
    </row>
    <row r="657" spans="1:30" ht="32">
      <c r="A657" s="732"/>
      <c r="B657" s="733"/>
      <c r="C657" s="475" t="s">
        <v>1719</v>
      </c>
      <c r="D657" s="696">
        <v>2</v>
      </c>
      <c r="E657" s="696" t="s">
        <v>599</v>
      </c>
      <c r="F657" s="475" t="s">
        <v>1720</v>
      </c>
      <c r="G657" s="627"/>
      <c r="H657" s="894"/>
      <c r="I657" s="895"/>
      <c r="J657" s="319"/>
      <c r="K657" s="105"/>
      <c r="L657" s="105"/>
      <c r="M657" s="105"/>
      <c r="N657" s="105"/>
      <c r="O657" s="105"/>
      <c r="P657" s="105"/>
      <c r="Q657" s="106"/>
      <c r="R657" s="106"/>
      <c r="S657" s="106"/>
      <c r="T657" s="106"/>
      <c r="U657" s="106"/>
      <c r="V657" s="106"/>
      <c r="W657" s="106"/>
      <c r="X657" s="106"/>
      <c r="Y657" s="106"/>
      <c r="Z657" s="106"/>
      <c r="AA657" s="106"/>
      <c r="AB657" s="106"/>
      <c r="AC657" s="106"/>
      <c r="AD657" s="106"/>
    </row>
    <row r="658" spans="1:30" ht="48">
      <c r="A658" s="732"/>
      <c r="B658" s="733"/>
      <c r="C658" s="475" t="s">
        <v>1721</v>
      </c>
      <c r="D658" s="696">
        <v>2</v>
      </c>
      <c r="E658" s="696" t="s">
        <v>599</v>
      </c>
      <c r="F658" s="475" t="s">
        <v>1722</v>
      </c>
      <c r="G658" s="627"/>
      <c r="H658" s="894"/>
      <c r="I658" s="895"/>
      <c r="J658" s="319"/>
      <c r="K658" s="105"/>
      <c r="L658" s="105"/>
      <c r="M658" s="105"/>
      <c r="N658" s="105"/>
      <c r="O658" s="105"/>
      <c r="P658" s="105"/>
      <c r="Q658" s="106"/>
      <c r="R658" s="106"/>
      <c r="S658" s="106"/>
      <c r="T658" s="106"/>
      <c r="U658" s="106"/>
      <c r="V658" s="106"/>
      <c r="W658" s="106"/>
      <c r="X658" s="106"/>
      <c r="Y658" s="106"/>
      <c r="Z658" s="106"/>
      <c r="AA658" s="106"/>
      <c r="AB658" s="106"/>
      <c r="AC658" s="106"/>
      <c r="AD658" s="106"/>
    </row>
    <row r="659" spans="1:30" ht="128">
      <c r="A659" s="836" t="s">
        <v>1723</v>
      </c>
      <c r="B659" s="733" t="s">
        <v>1724</v>
      </c>
      <c r="C659" s="475" t="s">
        <v>4549</v>
      </c>
      <c r="D659" s="696">
        <v>2</v>
      </c>
      <c r="E659" s="696" t="s">
        <v>599</v>
      </c>
      <c r="F659" s="475" t="s">
        <v>3143</v>
      </c>
      <c r="G659" s="627"/>
      <c r="H659" s="894"/>
      <c r="I659" s="895"/>
      <c r="J659" s="319"/>
      <c r="K659" s="105"/>
      <c r="L659" s="105"/>
      <c r="M659" s="105"/>
      <c r="N659" s="105"/>
      <c r="O659" s="105"/>
      <c r="P659" s="105"/>
      <c r="Q659" s="106"/>
      <c r="R659" s="106"/>
      <c r="S659" s="106"/>
      <c r="T659" s="106"/>
      <c r="U659" s="106"/>
      <c r="V659" s="106"/>
      <c r="W659" s="106"/>
      <c r="X659" s="106"/>
      <c r="Y659" s="106"/>
      <c r="Z659" s="106"/>
      <c r="AA659" s="106"/>
      <c r="AB659" s="106"/>
      <c r="AC659" s="106"/>
      <c r="AD659" s="106"/>
    </row>
    <row r="660" spans="1:30" ht="112">
      <c r="A660" s="732"/>
      <c r="B660" s="733"/>
      <c r="C660" s="475" t="s">
        <v>4550</v>
      </c>
      <c r="D660" s="696">
        <v>2</v>
      </c>
      <c r="E660" s="696" t="s">
        <v>599</v>
      </c>
      <c r="F660" s="475" t="s">
        <v>1728</v>
      </c>
      <c r="G660" s="627"/>
      <c r="H660" s="894"/>
      <c r="I660" s="895"/>
      <c r="J660" s="319"/>
      <c r="K660" s="105"/>
      <c r="L660" s="105"/>
      <c r="M660" s="105"/>
      <c r="N660" s="105"/>
      <c r="O660" s="105"/>
      <c r="P660" s="105"/>
      <c r="Q660" s="106"/>
      <c r="R660" s="106"/>
      <c r="S660" s="106"/>
      <c r="T660" s="106"/>
      <c r="U660" s="106"/>
      <c r="V660" s="106"/>
      <c r="W660" s="106"/>
      <c r="X660" s="106"/>
      <c r="Y660" s="106"/>
      <c r="Z660" s="106"/>
      <c r="AA660" s="106"/>
      <c r="AB660" s="106"/>
      <c r="AC660" s="106"/>
      <c r="AD660" s="106"/>
    </row>
    <row r="661" spans="1:30" ht="96">
      <c r="A661" s="732"/>
      <c r="B661" s="733"/>
      <c r="C661" s="475" t="s">
        <v>1729</v>
      </c>
      <c r="D661" s="696">
        <v>2</v>
      </c>
      <c r="E661" s="696" t="s">
        <v>599</v>
      </c>
      <c r="F661" s="475" t="s">
        <v>1730</v>
      </c>
      <c r="G661" s="627"/>
      <c r="H661" s="894"/>
      <c r="I661" s="896"/>
      <c r="J661" s="319"/>
      <c r="K661" s="105"/>
      <c r="L661" s="105"/>
      <c r="M661" s="105"/>
      <c r="N661" s="105"/>
      <c r="O661" s="105"/>
      <c r="P661" s="105"/>
      <c r="Q661" s="106"/>
      <c r="R661" s="106"/>
      <c r="S661" s="106"/>
      <c r="T661" s="106"/>
      <c r="U661" s="106"/>
      <c r="V661" s="106"/>
      <c r="W661" s="106"/>
      <c r="X661" s="106"/>
      <c r="Y661" s="106"/>
      <c r="Z661" s="106"/>
      <c r="AA661" s="106"/>
      <c r="AB661" s="106"/>
      <c r="AC661" s="106"/>
      <c r="AD661" s="106"/>
    </row>
    <row r="662" spans="1:30" ht="48">
      <c r="A662" s="732"/>
      <c r="B662" s="733"/>
      <c r="C662" s="475" t="s">
        <v>4551</v>
      </c>
      <c r="D662" s="696">
        <v>2</v>
      </c>
      <c r="E662" s="696" t="s">
        <v>599</v>
      </c>
      <c r="F662" s="475" t="s">
        <v>1732</v>
      </c>
      <c r="G662" s="627"/>
      <c r="H662" s="894"/>
      <c r="I662" s="895"/>
      <c r="J662" s="319"/>
      <c r="K662" s="105"/>
      <c r="L662" s="105"/>
      <c r="M662" s="105"/>
      <c r="N662" s="105"/>
      <c r="O662" s="105"/>
      <c r="P662" s="105"/>
      <c r="Q662" s="106"/>
      <c r="R662" s="106"/>
      <c r="S662" s="106"/>
      <c r="T662" s="106"/>
      <c r="U662" s="106"/>
      <c r="V662" s="106"/>
      <c r="W662" s="106"/>
      <c r="X662" s="106"/>
      <c r="Y662" s="106"/>
      <c r="Z662" s="106"/>
      <c r="AA662" s="106"/>
      <c r="AB662" s="106"/>
      <c r="AC662" s="106"/>
      <c r="AD662" s="106"/>
    </row>
    <row r="663" spans="1:30" ht="48">
      <c r="A663" s="732"/>
      <c r="B663" s="733"/>
      <c r="C663" s="475" t="s">
        <v>1733</v>
      </c>
      <c r="D663" s="696">
        <v>2</v>
      </c>
      <c r="E663" s="696" t="s">
        <v>599</v>
      </c>
      <c r="F663" s="475" t="s">
        <v>1732</v>
      </c>
      <c r="G663" s="627"/>
      <c r="H663" s="894"/>
      <c r="I663" s="895"/>
      <c r="J663" s="319"/>
      <c r="K663" s="105"/>
      <c r="L663" s="105"/>
      <c r="M663" s="105"/>
      <c r="N663" s="105"/>
      <c r="O663" s="105"/>
      <c r="P663" s="105"/>
      <c r="Q663" s="106"/>
      <c r="R663" s="106"/>
      <c r="S663" s="106"/>
      <c r="T663" s="106"/>
      <c r="U663" s="106"/>
      <c r="V663" s="106"/>
      <c r="W663" s="106"/>
      <c r="X663" s="106"/>
      <c r="Y663" s="106"/>
      <c r="Z663" s="106"/>
      <c r="AA663" s="106"/>
      <c r="AB663" s="106"/>
      <c r="AC663" s="106"/>
      <c r="AD663" s="106"/>
    </row>
    <row r="664" spans="1:30" ht="48">
      <c r="A664" s="732"/>
      <c r="B664" s="733"/>
      <c r="C664" s="475" t="s">
        <v>1734</v>
      </c>
      <c r="D664" s="696">
        <v>2</v>
      </c>
      <c r="E664" s="696" t="s">
        <v>599</v>
      </c>
      <c r="F664" s="475" t="s">
        <v>1732</v>
      </c>
      <c r="G664" s="627"/>
      <c r="H664" s="894"/>
      <c r="I664" s="895"/>
      <c r="J664" s="319"/>
      <c r="K664" s="105"/>
      <c r="L664" s="105"/>
      <c r="M664" s="105"/>
      <c r="N664" s="105"/>
      <c r="O664" s="105"/>
      <c r="P664" s="105"/>
      <c r="Q664" s="106"/>
      <c r="R664" s="106"/>
      <c r="S664" s="106"/>
      <c r="T664" s="106"/>
      <c r="U664" s="106"/>
      <c r="V664" s="106"/>
      <c r="W664" s="106"/>
      <c r="X664" s="106"/>
      <c r="Y664" s="106"/>
      <c r="Z664" s="106"/>
      <c r="AA664" s="106"/>
      <c r="AB664" s="106"/>
      <c r="AC664" s="106"/>
      <c r="AD664" s="106"/>
    </row>
    <row r="665" spans="1:30" ht="51">
      <c r="A665" s="836" t="s">
        <v>1735</v>
      </c>
      <c r="B665" s="733" t="s">
        <v>1736</v>
      </c>
      <c r="C665" s="475" t="s">
        <v>4552</v>
      </c>
      <c r="D665" s="696">
        <v>2</v>
      </c>
      <c r="E665" s="696" t="s">
        <v>599</v>
      </c>
      <c r="F665" s="475" t="s">
        <v>1738</v>
      </c>
      <c r="G665" s="627"/>
      <c r="H665" s="894"/>
      <c r="I665" s="895"/>
      <c r="J665" s="319"/>
      <c r="K665" s="105"/>
      <c r="L665" s="105"/>
      <c r="M665" s="105"/>
      <c r="N665" s="105"/>
      <c r="O665" s="105"/>
      <c r="P665" s="105"/>
      <c r="Q665" s="106"/>
      <c r="R665" s="106"/>
      <c r="S665" s="106"/>
      <c r="T665" s="106"/>
      <c r="U665" s="106"/>
      <c r="V665" s="106"/>
      <c r="W665" s="106"/>
      <c r="X665" s="106"/>
      <c r="Y665" s="106"/>
      <c r="Z665" s="106"/>
      <c r="AA665" s="106"/>
      <c r="AB665" s="106"/>
      <c r="AC665" s="106"/>
      <c r="AD665" s="106"/>
    </row>
    <row r="666" spans="1:30" ht="48">
      <c r="A666" s="732"/>
      <c r="B666" s="733"/>
      <c r="C666" s="475" t="s">
        <v>1739</v>
      </c>
      <c r="D666" s="696">
        <v>2</v>
      </c>
      <c r="E666" s="696" t="s">
        <v>599</v>
      </c>
      <c r="F666" s="475" t="s">
        <v>1738</v>
      </c>
      <c r="G666" s="627"/>
      <c r="H666" s="894"/>
      <c r="I666" s="895"/>
      <c r="J666" s="319"/>
      <c r="K666" s="105"/>
      <c r="L666" s="105"/>
      <c r="M666" s="105"/>
      <c r="N666" s="105"/>
      <c r="O666" s="105"/>
      <c r="P666" s="105"/>
      <c r="Q666" s="106"/>
      <c r="R666" s="106"/>
      <c r="S666" s="106"/>
      <c r="T666" s="106"/>
      <c r="U666" s="106"/>
      <c r="V666" s="106"/>
      <c r="W666" s="106"/>
      <c r="X666" s="106"/>
      <c r="Y666" s="106"/>
      <c r="Z666" s="106"/>
      <c r="AA666" s="106"/>
      <c r="AB666" s="106"/>
      <c r="AC666" s="106"/>
      <c r="AD666" s="106"/>
    </row>
    <row r="667" spans="1:30" ht="48">
      <c r="A667" s="732"/>
      <c r="B667" s="733"/>
      <c r="C667" s="475" t="s">
        <v>1740</v>
      </c>
      <c r="D667" s="696">
        <v>2</v>
      </c>
      <c r="E667" s="696" t="s">
        <v>599</v>
      </c>
      <c r="F667" s="475" t="s">
        <v>1738</v>
      </c>
      <c r="G667" s="627"/>
      <c r="H667" s="894"/>
      <c r="I667" s="895"/>
      <c r="J667" s="319"/>
      <c r="K667" s="105"/>
      <c r="L667" s="105"/>
      <c r="M667" s="105"/>
      <c r="N667" s="105"/>
      <c r="O667" s="105"/>
      <c r="P667" s="105"/>
      <c r="Q667" s="106"/>
      <c r="R667" s="106"/>
      <c r="S667" s="106"/>
      <c r="T667" s="106"/>
      <c r="U667" s="106"/>
      <c r="V667" s="106"/>
      <c r="W667" s="106"/>
      <c r="X667" s="106"/>
      <c r="Y667" s="106"/>
      <c r="Z667" s="106"/>
      <c r="AA667" s="106"/>
      <c r="AB667" s="106"/>
      <c r="AC667" s="106"/>
      <c r="AD667" s="106"/>
    </row>
    <row r="668" spans="1:30" ht="32">
      <c r="A668" s="732"/>
      <c r="B668" s="733"/>
      <c r="C668" s="475" t="s">
        <v>1741</v>
      </c>
      <c r="D668" s="696">
        <v>2</v>
      </c>
      <c r="E668" s="696" t="s">
        <v>599</v>
      </c>
      <c r="F668" s="475" t="s">
        <v>1742</v>
      </c>
      <c r="G668" s="627"/>
      <c r="H668" s="894"/>
      <c r="I668" s="895"/>
      <c r="J668" s="319"/>
      <c r="K668" s="105"/>
      <c r="L668" s="105"/>
      <c r="M668" s="105"/>
      <c r="N668" s="105"/>
      <c r="O668" s="105"/>
      <c r="P668" s="105"/>
      <c r="Q668" s="106"/>
      <c r="R668" s="106"/>
      <c r="S668" s="106"/>
      <c r="T668" s="106"/>
      <c r="U668" s="106"/>
      <c r="V668" s="106"/>
      <c r="W668" s="106"/>
      <c r="X668" s="106"/>
      <c r="Y668" s="106"/>
      <c r="Z668" s="106"/>
      <c r="AA668" s="106"/>
      <c r="AB668" s="106"/>
      <c r="AC668" s="106"/>
      <c r="AD668" s="106"/>
    </row>
    <row r="669" spans="1:30" ht="48">
      <c r="A669" s="732"/>
      <c r="B669" s="733"/>
      <c r="C669" s="475" t="s">
        <v>1743</v>
      </c>
      <c r="D669" s="696">
        <v>2</v>
      </c>
      <c r="E669" s="696" t="s">
        <v>599</v>
      </c>
      <c r="F669" s="475" t="s">
        <v>1744</v>
      </c>
      <c r="G669" s="627"/>
      <c r="H669" s="894"/>
      <c r="I669" s="895"/>
      <c r="J669" s="319"/>
      <c r="K669" s="105"/>
      <c r="L669" s="105"/>
      <c r="M669" s="105"/>
      <c r="N669" s="105"/>
      <c r="O669" s="105"/>
      <c r="P669" s="105"/>
      <c r="Q669" s="106"/>
      <c r="R669" s="106"/>
      <c r="S669" s="106"/>
      <c r="T669" s="106"/>
      <c r="U669" s="106"/>
      <c r="V669" s="106"/>
      <c r="W669" s="106"/>
      <c r="X669" s="106"/>
      <c r="Y669" s="106"/>
      <c r="Z669" s="106"/>
      <c r="AA669" s="106"/>
      <c r="AB669" s="106"/>
      <c r="AC669" s="106"/>
      <c r="AD669" s="106"/>
    </row>
    <row r="670" spans="1:30" ht="34" hidden="1">
      <c r="A670" s="474" t="s">
        <v>1745</v>
      </c>
      <c r="B670" s="532" t="s">
        <v>1746</v>
      </c>
      <c r="C670" s="475"/>
      <c r="D670" s="125"/>
      <c r="E670" s="535" t="s">
        <v>599</v>
      </c>
      <c r="F670" s="475"/>
      <c r="G670" s="627"/>
      <c r="H670" s="627"/>
      <c r="I670" s="477"/>
      <c r="J670" s="105"/>
      <c r="K670" s="105"/>
      <c r="L670" s="105"/>
      <c r="M670" s="105"/>
      <c r="N670" s="105"/>
      <c r="O670" s="105"/>
      <c r="P670" s="105"/>
      <c r="Q670" s="106"/>
      <c r="R670" s="106"/>
      <c r="S670" s="106"/>
      <c r="T670" s="106"/>
      <c r="U670" s="106"/>
      <c r="V670" s="106"/>
      <c r="W670" s="106"/>
      <c r="X670" s="106"/>
      <c r="Y670" s="106"/>
      <c r="Z670" s="106"/>
      <c r="AA670" s="106"/>
      <c r="AB670" s="106"/>
      <c r="AC670" s="106"/>
      <c r="AD670" s="106"/>
    </row>
    <row r="671" spans="1:30" ht="51">
      <c r="A671" s="836" t="s">
        <v>1747</v>
      </c>
      <c r="B671" s="733" t="s">
        <v>1748</v>
      </c>
      <c r="C671" s="538" t="s">
        <v>1749</v>
      </c>
      <c r="D671" s="897">
        <v>2</v>
      </c>
      <c r="E671" s="897" t="s">
        <v>599</v>
      </c>
      <c r="F671" s="538" t="s">
        <v>1750</v>
      </c>
      <c r="G671" s="627"/>
      <c r="H671" s="894"/>
      <c r="I671" s="895"/>
      <c r="J671" s="319"/>
      <c r="K671" s="105"/>
      <c r="L671" s="105"/>
      <c r="M671" s="105"/>
      <c r="N671" s="105"/>
      <c r="O671" s="105"/>
      <c r="P671" s="105"/>
      <c r="Q671" s="106"/>
      <c r="R671" s="106"/>
      <c r="S671" s="106"/>
      <c r="T671" s="106"/>
      <c r="U671" s="106"/>
      <c r="V671" s="106"/>
      <c r="W671" s="106"/>
      <c r="X671" s="106"/>
      <c r="Y671" s="106"/>
      <c r="Z671" s="106"/>
      <c r="AA671" s="106"/>
      <c r="AB671" s="106"/>
      <c r="AC671" s="106"/>
      <c r="AD671" s="106"/>
    </row>
    <row r="672" spans="1:30" ht="34">
      <c r="A672" s="768"/>
      <c r="B672" s="720"/>
      <c r="C672" s="538" t="s">
        <v>1751</v>
      </c>
      <c r="D672" s="897">
        <v>2</v>
      </c>
      <c r="E672" s="897" t="s">
        <v>599</v>
      </c>
      <c r="F672" s="538" t="s">
        <v>1752</v>
      </c>
      <c r="G672" s="627"/>
      <c r="H672" s="894"/>
      <c r="I672" s="895"/>
      <c r="J672" s="319"/>
      <c r="K672" s="105"/>
      <c r="L672" s="105"/>
      <c r="M672" s="105"/>
      <c r="N672" s="105"/>
      <c r="O672" s="105"/>
      <c r="P672" s="105"/>
      <c r="Q672" s="106"/>
      <c r="R672" s="106"/>
      <c r="S672" s="106"/>
      <c r="T672" s="106"/>
      <c r="U672" s="106"/>
      <c r="V672" s="106"/>
      <c r="W672" s="106"/>
      <c r="X672" s="106"/>
      <c r="Y672" s="106"/>
      <c r="Z672" s="106"/>
      <c r="AA672" s="106"/>
      <c r="AB672" s="106"/>
      <c r="AC672" s="106"/>
      <c r="AD672" s="106"/>
    </row>
    <row r="673" spans="1:30" ht="34">
      <c r="A673" s="768"/>
      <c r="B673" s="1554" t="s">
        <v>614</v>
      </c>
      <c r="C673" s="538" t="s">
        <v>1753</v>
      </c>
      <c r="D673" s="897">
        <v>2</v>
      </c>
      <c r="E673" s="897" t="s">
        <v>599</v>
      </c>
      <c r="F673" s="538" t="s">
        <v>1754</v>
      </c>
      <c r="G673" s="627"/>
      <c r="H673" s="894"/>
      <c r="I673" s="895"/>
      <c r="J673" s="319"/>
      <c r="K673" s="105"/>
      <c r="L673" s="105"/>
      <c r="M673" s="105"/>
      <c r="N673" s="105"/>
      <c r="O673" s="105"/>
      <c r="P673" s="105"/>
      <c r="Q673" s="106"/>
      <c r="R673" s="106"/>
      <c r="S673" s="106"/>
      <c r="T673" s="106"/>
      <c r="U673" s="106"/>
      <c r="V673" s="106"/>
      <c r="W673" s="106"/>
      <c r="X673" s="106"/>
      <c r="Y673" s="106"/>
      <c r="Z673" s="106"/>
      <c r="AA673" s="106"/>
      <c r="AB673" s="106"/>
      <c r="AC673" s="106"/>
      <c r="AD673" s="106"/>
    </row>
    <row r="674" spans="1:30" ht="51">
      <c r="A674" s="768"/>
      <c r="B674" s="898"/>
      <c r="C674" s="899" t="s">
        <v>1755</v>
      </c>
      <c r="D674" s="900">
        <v>2</v>
      </c>
      <c r="E674" s="900" t="s">
        <v>599</v>
      </c>
      <c r="F674" s="899" t="s">
        <v>1756</v>
      </c>
      <c r="G674" s="901"/>
      <c r="H674" s="319"/>
      <c r="I674" s="319"/>
      <c r="J674" s="319"/>
      <c r="K674" s="105"/>
      <c r="L674" s="105"/>
      <c r="M674" s="105"/>
      <c r="N674" s="105"/>
      <c r="O674" s="105"/>
      <c r="P674" s="105"/>
      <c r="Q674" s="106"/>
      <c r="R674" s="106"/>
      <c r="S674" s="106"/>
      <c r="T674" s="106"/>
      <c r="U674" s="106"/>
      <c r="V674" s="106"/>
      <c r="W674" s="106"/>
      <c r="X674" s="106"/>
      <c r="Y674" s="106"/>
      <c r="Z674" s="106"/>
      <c r="AA674" s="106"/>
      <c r="AB674" s="106"/>
      <c r="AC674" s="106"/>
      <c r="AD674" s="106"/>
    </row>
    <row r="675" spans="1:30" ht="51">
      <c r="A675" s="768"/>
      <c r="B675" s="898"/>
      <c r="C675" s="899" t="s">
        <v>1757</v>
      </c>
      <c r="D675" s="900">
        <v>2</v>
      </c>
      <c r="E675" s="900" t="s">
        <v>599</v>
      </c>
      <c r="F675" s="899" t="s">
        <v>1758</v>
      </c>
      <c r="G675" s="901"/>
      <c r="H675" s="319"/>
      <c r="I675" s="319"/>
      <c r="J675" s="319"/>
      <c r="K675" s="105"/>
      <c r="L675" s="105"/>
      <c r="M675" s="105"/>
      <c r="N675" s="105"/>
      <c r="O675" s="105"/>
      <c r="P675" s="105"/>
      <c r="Q675" s="106"/>
      <c r="R675" s="106"/>
      <c r="S675" s="106"/>
      <c r="T675" s="106"/>
      <c r="U675" s="106"/>
      <c r="V675" s="106"/>
      <c r="W675" s="106"/>
      <c r="X675" s="106"/>
      <c r="Y675" s="106"/>
      <c r="Z675" s="106"/>
      <c r="AA675" s="106"/>
      <c r="AB675" s="106"/>
      <c r="AC675" s="106"/>
      <c r="AD675" s="106"/>
    </row>
    <row r="676" spans="1:30" ht="35.25" customHeight="1">
      <c r="A676" s="849"/>
      <c r="B676" s="1732" t="s">
        <v>1759</v>
      </c>
      <c r="C676" s="1733"/>
      <c r="D676" s="1733"/>
      <c r="E676" s="1733"/>
      <c r="F676" s="1733"/>
      <c r="G676" s="1734"/>
      <c r="H676" s="814"/>
      <c r="I676" s="319">
        <f t="shared" ref="I676:J676" si="8">I677+I682+I688+I698</f>
        <v>34</v>
      </c>
      <c r="J676" s="319">
        <f t="shared" si="8"/>
        <v>34</v>
      </c>
      <c r="K676" s="105"/>
      <c r="L676" s="105"/>
      <c r="M676" s="105"/>
      <c r="N676" s="105"/>
      <c r="O676" s="105"/>
      <c r="P676" s="105"/>
      <c r="Q676" s="319"/>
      <c r="R676" s="106"/>
      <c r="S676" s="106"/>
      <c r="T676" s="106"/>
      <c r="U676" s="106"/>
      <c r="V676" s="106"/>
      <c r="W676" s="106"/>
      <c r="X676" s="106"/>
      <c r="Y676" s="106"/>
      <c r="Z676" s="106"/>
      <c r="AA676" s="106"/>
      <c r="AB676" s="106"/>
      <c r="AC676" s="106"/>
      <c r="AD676" s="106"/>
    </row>
    <row r="677" spans="1:30" ht="39.75" customHeight="1">
      <c r="A677" s="815" t="s">
        <v>2544</v>
      </c>
      <c r="B677" s="1728" t="s">
        <v>190</v>
      </c>
      <c r="C677" s="1570"/>
      <c r="D677" s="1570"/>
      <c r="E677" s="1570"/>
      <c r="F677" s="1570"/>
      <c r="G677" s="1573"/>
      <c r="H677" s="863"/>
      <c r="I677" s="319">
        <f>SUM(D678:D681)</f>
        <v>6</v>
      </c>
      <c r="J677" s="319">
        <f>COUNT(D678:D681)*2</f>
        <v>6</v>
      </c>
      <c r="K677" s="105"/>
      <c r="L677" s="105"/>
      <c r="M677" s="105"/>
      <c r="N677" s="105"/>
      <c r="O677" s="105"/>
      <c r="P677" s="105"/>
      <c r="Q677" s="319"/>
      <c r="R677" s="106"/>
      <c r="S677" s="106"/>
      <c r="T677" s="106"/>
      <c r="U677" s="106"/>
      <c r="V677" s="106"/>
      <c r="W677" s="106"/>
      <c r="X677" s="106"/>
      <c r="Y677" s="106"/>
      <c r="Z677" s="106"/>
      <c r="AA677" s="106"/>
      <c r="AB677" s="106"/>
      <c r="AC677" s="106"/>
      <c r="AD677" s="106"/>
    </row>
    <row r="678" spans="1:30" ht="30" customHeight="1">
      <c r="A678" s="695" t="s">
        <v>2545</v>
      </c>
      <c r="B678" s="162" t="s">
        <v>1761</v>
      </c>
      <c r="C678" s="179" t="s">
        <v>4553</v>
      </c>
      <c r="D678" s="696">
        <v>2</v>
      </c>
      <c r="E678" s="696" t="s">
        <v>877</v>
      </c>
      <c r="F678" s="125"/>
      <c r="G678" s="627"/>
      <c r="H678" s="868"/>
      <c r="I678" s="319"/>
      <c r="J678" s="319"/>
      <c r="K678" s="105"/>
      <c r="L678" s="105"/>
      <c r="M678" s="105"/>
      <c r="N678" s="105"/>
      <c r="O678" s="105"/>
      <c r="P678" s="105"/>
      <c r="Q678" s="319"/>
      <c r="R678" s="106"/>
      <c r="S678" s="106"/>
      <c r="T678" s="106"/>
      <c r="U678" s="106"/>
      <c r="V678" s="106"/>
      <c r="W678" s="106"/>
      <c r="X678" s="106"/>
      <c r="Y678" s="106"/>
      <c r="Z678" s="106"/>
      <c r="AA678" s="106"/>
      <c r="AB678" s="106"/>
      <c r="AC678" s="106"/>
      <c r="AD678" s="106"/>
    </row>
    <row r="679" spans="1:30" ht="30" customHeight="1">
      <c r="A679" s="695"/>
      <c r="B679" s="162"/>
      <c r="C679" s="150" t="s">
        <v>4554</v>
      </c>
      <c r="D679" s="696">
        <v>2</v>
      </c>
      <c r="E679" s="696" t="s">
        <v>877</v>
      </c>
      <c r="F679" s="125"/>
      <c r="G679" s="627"/>
      <c r="H679" s="868"/>
      <c r="I679" s="319"/>
      <c r="J679" s="319"/>
      <c r="K679" s="105"/>
      <c r="L679" s="105"/>
      <c r="M679" s="105"/>
      <c r="N679" s="105"/>
      <c r="O679" s="105"/>
      <c r="P679" s="105"/>
      <c r="Q679" s="319"/>
      <c r="R679" s="106"/>
      <c r="S679" s="106"/>
      <c r="T679" s="106"/>
      <c r="U679" s="106"/>
      <c r="V679" s="106"/>
      <c r="W679" s="106"/>
      <c r="X679" s="106"/>
      <c r="Y679" s="106"/>
      <c r="Z679" s="106"/>
      <c r="AA679" s="106"/>
      <c r="AB679" s="106"/>
      <c r="AC679" s="106"/>
      <c r="AD679" s="106"/>
    </row>
    <row r="680" spans="1:30" ht="15" customHeight="1">
      <c r="A680" s="695"/>
      <c r="B680" s="162"/>
      <c r="C680" s="179" t="s">
        <v>4555</v>
      </c>
      <c r="D680" s="696">
        <v>2</v>
      </c>
      <c r="E680" s="696" t="s">
        <v>877</v>
      </c>
      <c r="F680" s="125"/>
      <c r="G680" s="627"/>
      <c r="H680" s="868"/>
      <c r="I680" s="319"/>
      <c r="J680" s="319"/>
      <c r="K680" s="105"/>
      <c r="L680" s="105"/>
      <c r="M680" s="105"/>
      <c r="N680" s="105"/>
      <c r="O680" s="105"/>
      <c r="P680" s="105"/>
      <c r="Q680" s="319"/>
      <c r="R680" s="106"/>
      <c r="S680" s="106"/>
      <c r="T680" s="106"/>
      <c r="U680" s="106"/>
      <c r="V680" s="106"/>
      <c r="W680" s="106"/>
      <c r="X680" s="106"/>
      <c r="Y680" s="106"/>
      <c r="Z680" s="106"/>
      <c r="AA680" s="106"/>
      <c r="AB680" s="106"/>
      <c r="AC680" s="106"/>
      <c r="AD680" s="106"/>
    </row>
    <row r="681" spans="1:30" ht="45" hidden="1" customHeight="1">
      <c r="A681" s="310" t="s">
        <v>2553</v>
      </c>
      <c r="B681" s="162" t="s">
        <v>3487</v>
      </c>
      <c r="C681" s="125"/>
      <c r="D681" s="125"/>
      <c r="E681" s="125"/>
      <c r="F681" s="125"/>
      <c r="G681" s="627"/>
      <c r="H681" s="617"/>
      <c r="I681" s="105"/>
      <c r="J681" s="105"/>
      <c r="K681" s="105"/>
      <c r="L681" s="105"/>
      <c r="M681" s="105"/>
      <c r="N681" s="105"/>
      <c r="O681" s="105"/>
      <c r="P681" s="105"/>
      <c r="Q681" s="106"/>
      <c r="R681" s="106"/>
      <c r="S681" s="106"/>
      <c r="T681" s="106"/>
      <c r="U681" s="106"/>
      <c r="V681" s="106"/>
      <c r="W681" s="106"/>
      <c r="X681" s="106"/>
      <c r="Y681" s="106"/>
      <c r="Z681" s="106"/>
      <c r="AA681" s="106"/>
      <c r="AB681" s="106"/>
      <c r="AC681" s="106"/>
      <c r="AD681" s="106"/>
    </row>
    <row r="682" spans="1:30" ht="39.75" customHeight="1">
      <c r="A682" s="815" t="s">
        <v>2555</v>
      </c>
      <c r="B682" s="1728" t="s">
        <v>192</v>
      </c>
      <c r="C682" s="1570"/>
      <c r="D682" s="1570"/>
      <c r="E682" s="1570"/>
      <c r="F682" s="1570"/>
      <c r="G682" s="1573"/>
      <c r="H682" s="863"/>
      <c r="I682" s="319">
        <f>SUM(D683:D687)</f>
        <v>8</v>
      </c>
      <c r="J682" s="319">
        <f>COUNT(D683:D687)*2</f>
        <v>8</v>
      </c>
      <c r="K682" s="105"/>
      <c r="L682" s="105"/>
      <c r="M682" s="105"/>
      <c r="N682" s="105"/>
      <c r="O682" s="105"/>
      <c r="P682" s="105"/>
      <c r="Q682" s="319"/>
      <c r="R682" s="106"/>
      <c r="S682" s="106"/>
      <c r="T682" s="106"/>
      <c r="U682" s="106"/>
      <c r="V682" s="106"/>
      <c r="W682" s="106"/>
      <c r="X682" s="106"/>
      <c r="Y682" s="106"/>
      <c r="Z682" s="106"/>
      <c r="AA682" s="106"/>
      <c r="AB682" s="106"/>
      <c r="AC682" s="106"/>
      <c r="AD682" s="106"/>
    </row>
    <row r="683" spans="1:30" ht="30" customHeight="1">
      <c r="A683" s="695" t="s">
        <v>2556</v>
      </c>
      <c r="B683" s="162" t="s">
        <v>1772</v>
      </c>
      <c r="C683" s="150" t="s">
        <v>3488</v>
      </c>
      <c r="D683" s="696">
        <v>2</v>
      </c>
      <c r="E683" s="696" t="s">
        <v>877</v>
      </c>
      <c r="F683" s="125"/>
      <c r="G683" s="627"/>
      <c r="H683" s="868"/>
      <c r="I683" s="319"/>
      <c r="J683" s="319"/>
      <c r="K683" s="105"/>
      <c r="L683" s="105"/>
      <c r="M683" s="105"/>
      <c r="N683" s="105"/>
      <c r="O683" s="105"/>
      <c r="P683" s="105"/>
      <c r="Q683" s="319"/>
      <c r="R683" s="106"/>
      <c r="S683" s="106"/>
      <c r="T683" s="106"/>
      <c r="U683" s="106"/>
      <c r="V683" s="106"/>
      <c r="W683" s="106"/>
      <c r="X683" s="106"/>
      <c r="Y683" s="106"/>
      <c r="Z683" s="106"/>
      <c r="AA683" s="106"/>
      <c r="AB683" s="106"/>
      <c r="AC683" s="106"/>
      <c r="AD683" s="106"/>
    </row>
    <row r="684" spans="1:30" ht="30" customHeight="1">
      <c r="A684" s="695"/>
      <c r="B684" s="162"/>
      <c r="C684" s="150" t="s">
        <v>4556</v>
      </c>
      <c r="D684" s="696">
        <v>2</v>
      </c>
      <c r="E684" s="696" t="s">
        <v>877</v>
      </c>
      <c r="F684" s="125"/>
      <c r="G684" s="627"/>
      <c r="H684" s="868"/>
      <c r="I684" s="319"/>
      <c r="J684" s="319"/>
      <c r="K684" s="105"/>
      <c r="L684" s="105"/>
      <c r="M684" s="105"/>
      <c r="N684" s="105"/>
      <c r="O684" s="105"/>
      <c r="P684" s="105"/>
      <c r="Q684" s="319"/>
      <c r="R684" s="106"/>
      <c r="S684" s="106"/>
      <c r="T684" s="106"/>
      <c r="U684" s="106"/>
      <c r="V684" s="106"/>
      <c r="W684" s="106"/>
      <c r="X684" s="106"/>
      <c r="Y684" s="106"/>
      <c r="Z684" s="106"/>
      <c r="AA684" s="106"/>
      <c r="AB684" s="106"/>
      <c r="AC684" s="106"/>
      <c r="AD684" s="106"/>
    </row>
    <row r="685" spans="1:30" ht="30" customHeight="1">
      <c r="A685" s="695"/>
      <c r="B685" s="162"/>
      <c r="C685" s="179" t="s">
        <v>4557</v>
      </c>
      <c r="D685" s="696">
        <v>2</v>
      </c>
      <c r="E685" s="696" t="s">
        <v>877</v>
      </c>
      <c r="F685" s="125"/>
      <c r="G685" s="627"/>
      <c r="H685" s="868"/>
      <c r="I685" s="319"/>
      <c r="J685" s="319"/>
      <c r="K685" s="105"/>
      <c r="L685" s="105"/>
      <c r="M685" s="105"/>
      <c r="N685" s="105"/>
      <c r="O685" s="105"/>
      <c r="P685" s="105"/>
      <c r="Q685" s="319"/>
      <c r="R685" s="106"/>
      <c r="S685" s="106"/>
      <c r="T685" s="106"/>
      <c r="U685" s="106"/>
      <c r="V685" s="106"/>
      <c r="W685" s="106"/>
      <c r="X685" s="106"/>
      <c r="Y685" s="106"/>
      <c r="Z685" s="106"/>
      <c r="AA685" s="106"/>
      <c r="AB685" s="106"/>
      <c r="AC685" s="106"/>
      <c r="AD685" s="106"/>
    </row>
    <row r="686" spans="1:30" ht="49.5" customHeight="1">
      <c r="A686" s="695"/>
      <c r="B686" s="162"/>
      <c r="C686" s="179" t="s">
        <v>4558</v>
      </c>
      <c r="D686" s="696">
        <v>2</v>
      </c>
      <c r="E686" s="696" t="s">
        <v>877</v>
      </c>
      <c r="F686" s="125"/>
      <c r="G686" s="627"/>
      <c r="H686" s="868"/>
      <c r="I686" s="319"/>
      <c r="J686" s="319"/>
      <c r="K686" s="105"/>
      <c r="L686" s="105"/>
      <c r="M686" s="105"/>
      <c r="N686" s="105"/>
      <c r="O686" s="105"/>
      <c r="P686" s="105"/>
      <c r="Q686" s="319"/>
      <c r="R686" s="106"/>
      <c r="S686" s="106"/>
      <c r="T686" s="106"/>
      <c r="U686" s="106"/>
      <c r="V686" s="106"/>
      <c r="W686" s="106"/>
      <c r="X686" s="106"/>
      <c r="Y686" s="106"/>
      <c r="Z686" s="106"/>
      <c r="AA686" s="106"/>
      <c r="AB686" s="106"/>
      <c r="AC686" s="106"/>
      <c r="AD686" s="106"/>
    </row>
    <row r="687" spans="1:30" ht="45" hidden="1" customHeight="1">
      <c r="A687" s="310" t="s">
        <v>1781</v>
      </c>
      <c r="B687" s="162" t="s">
        <v>3492</v>
      </c>
      <c r="C687" s="125"/>
      <c r="D687" s="125"/>
      <c r="E687" s="125"/>
      <c r="F687" s="125"/>
      <c r="G687" s="627"/>
      <c r="H687" s="617"/>
      <c r="I687" s="105"/>
      <c r="J687" s="105"/>
      <c r="K687" s="105"/>
      <c r="L687" s="105"/>
      <c r="M687" s="105"/>
      <c r="N687" s="105"/>
      <c r="O687" s="105"/>
      <c r="P687" s="105"/>
      <c r="Q687" s="106"/>
      <c r="R687" s="106"/>
      <c r="S687" s="106"/>
      <c r="T687" s="106"/>
      <c r="U687" s="106"/>
      <c r="V687" s="106"/>
      <c r="W687" s="106"/>
      <c r="X687" s="106"/>
      <c r="Y687" s="106"/>
      <c r="Z687" s="106"/>
      <c r="AA687" s="106"/>
      <c r="AB687" s="106"/>
      <c r="AC687" s="106"/>
      <c r="AD687" s="106"/>
    </row>
    <row r="688" spans="1:30" ht="39.75" customHeight="1">
      <c r="A688" s="815" t="s">
        <v>276</v>
      </c>
      <c r="B688" s="1728" t="s">
        <v>194</v>
      </c>
      <c r="C688" s="1570"/>
      <c r="D688" s="1570"/>
      <c r="E688" s="1570"/>
      <c r="F688" s="1570"/>
      <c r="G688" s="1573"/>
      <c r="H688" s="863"/>
      <c r="I688" s="319">
        <f>SUM(D689:D697)</f>
        <v>16</v>
      </c>
      <c r="J688" s="319">
        <f>COUNT(D689:D697)*2</f>
        <v>16</v>
      </c>
      <c r="K688" s="105"/>
      <c r="L688" s="105"/>
      <c r="M688" s="105"/>
      <c r="N688" s="105"/>
      <c r="O688" s="105"/>
      <c r="P688" s="105"/>
      <c r="Q688" s="319"/>
      <c r="R688" s="106"/>
      <c r="S688" s="106"/>
      <c r="T688" s="106"/>
      <c r="U688" s="106"/>
      <c r="V688" s="106"/>
      <c r="W688" s="106"/>
      <c r="X688" s="106"/>
      <c r="Y688" s="106"/>
      <c r="Z688" s="106"/>
      <c r="AA688" s="106"/>
      <c r="AB688" s="106"/>
      <c r="AC688" s="106"/>
      <c r="AD688" s="106"/>
    </row>
    <row r="689" spans="1:30" ht="30" customHeight="1">
      <c r="A689" s="695" t="s">
        <v>2569</v>
      </c>
      <c r="B689" s="150" t="s">
        <v>1784</v>
      </c>
      <c r="C689" s="150" t="s">
        <v>4559</v>
      </c>
      <c r="D689" s="696">
        <v>2</v>
      </c>
      <c r="E689" s="696" t="s">
        <v>877</v>
      </c>
      <c r="F689" s="125"/>
      <c r="G689" s="627"/>
      <c r="H689" s="868"/>
      <c r="I689" s="319"/>
      <c r="J689" s="319"/>
      <c r="K689" s="105"/>
      <c r="L689" s="105"/>
      <c r="M689" s="105"/>
      <c r="N689" s="105"/>
      <c r="O689" s="105"/>
      <c r="P689" s="105"/>
      <c r="Q689" s="319"/>
      <c r="R689" s="106"/>
      <c r="S689" s="106"/>
      <c r="T689" s="106"/>
      <c r="U689" s="106"/>
      <c r="V689" s="106"/>
      <c r="W689" s="106"/>
      <c r="X689" s="106"/>
      <c r="Y689" s="106"/>
      <c r="Z689" s="106"/>
      <c r="AA689" s="106"/>
      <c r="AB689" s="106"/>
      <c r="AC689" s="106"/>
      <c r="AD689" s="106"/>
    </row>
    <row r="690" spans="1:30" ht="15" customHeight="1">
      <c r="A690" s="695"/>
      <c r="B690" s="162"/>
      <c r="C690" s="150" t="s">
        <v>4560</v>
      </c>
      <c r="D690" s="696">
        <v>2</v>
      </c>
      <c r="E690" s="696" t="s">
        <v>877</v>
      </c>
      <c r="F690" s="125"/>
      <c r="G690" s="627"/>
      <c r="H690" s="868"/>
      <c r="I690" s="319"/>
      <c r="J690" s="319"/>
      <c r="K690" s="105"/>
      <c r="L690" s="105"/>
      <c r="M690" s="105"/>
      <c r="N690" s="105"/>
      <c r="O690" s="105"/>
      <c r="P690" s="105"/>
      <c r="Q690" s="319"/>
      <c r="R690" s="106"/>
      <c r="S690" s="106"/>
      <c r="T690" s="106"/>
      <c r="U690" s="106"/>
      <c r="V690" s="106"/>
      <c r="W690" s="106"/>
      <c r="X690" s="106"/>
      <c r="Y690" s="106"/>
      <c r="Z690" s="106"/>
      <c r="AA690" s="106"/>
      <c r="AB690" s="106"/>
      <c r="AC690" s="106"/>
      <c r="AD690" s="106"/>
    </row>
    <row r="691" spans="1:30" ht="30" customHeight="1">
      <c r="A691" s="695"/>
      <c r="B691" s="162"/>
      <c r="C691" s="150" t="s">
        <v>1785</v>
      </c>
      <c r="D691" s="696">
        <v>2</v>
      </c>
      <c r="E691" s="696" t="s">
        <v>877</v>
      </c>
      <c r="F691" s="125"/>
      <c r="G691" s="627"/>
      <c r="H691" s="868"/>
      <c r="I691" s="319"/>
      <c r="J691" s="319"/>
      <c r="K691" s="105"/>
      <c r="L691" s="105"/>
      <c r="M691" s="105"/>
      <c r="N691" s="105"/>
      <c r="O691" s="105"/>
      <c r="P691" s="105"/>
      <c r="Q691" s="319"/>
      <c r="R691" s="106"/>
      <c r="S691" s="106"/>
      <c r="T691" s="106"/>
      <c r="U691" s="106"/>
      <c r="V691" s="106"/>
      <c r="W691" s="106"/>
      <c r="X691" s="106"/>
      <c r="Y691" s="106"/>
      <c r="Z691" s="106"/>
      <c r="AA691" s="106"/>
      <c r="AB691" s="106"/>
      <c r="AC691" s="106"/>
      <c r="AD691" s="106"/>
    </row>
    <row r="692" spans="1:30" ht="30" customHeight="1">
      <c r="A692" s="695"/>
      <c r="B692" s="162"/>
      <c r="C692" s="150" t="s">
        <v>4561</v>
      </c>
      <c r="D692" s="696">
        <v>2</v>
      </c>
      <c r="E692" s="696" t="s">
        <v>877</v>
      </c>
      <c r="F692" s="125"/>
      <c r="G692" s="627"/>
      <c r="H692" s="868"/>
      <c r="I692" s="319"/>
      <c r="J692" s="319"/>
      <c r="K692" s="105"/>
      <c r="L692" s="105"/>
      <c r="M692" s="105"/>
      <c r="N692" s="105"/>
      <c r="O692" s="105"/>
      <c r="P692" s="105"/>
      <c r="Q692" s="319"/>
      <c r="R692" s="106"/>
      <c r="S692" s="106"/>
      <c r="T692" s="106"/>
      <c r="U692" s="106"/>
      <c r="V692" s="106"/>
      <c r="W692" s="106"/>
      <c r="X692" s="106"/>
      <c r="Y692" s="106"/>
      <c r="Z692" s="106"/>
      <c r="AA692" s="106"/>
      <c r="AB692" s="106"/>
      <c r="AC692" s="106"/>
      <c r="AD692" s="106"/>
    </row>
    <row r="693" spans="1:30" ht="30" customHeight="1">
      <c r="A693" s="695"/>
      <c r="B693" s="162"/>
      <c r="C693" s="492" t="s">
        <v>4562</v>
      </c>
      <c r="D693" s="696">
        <v>2</v>
      </c>
      <c r="E693" s="696" t="s">
        <v>877</v>
      </c>
      <c r="F693" s="125"/>
      <c r="G693" s="627"/>
      <c r="H693" s="868"/>
      <c r="I693" s="319"/>
      <c r="J693" s="319"/>
      <c r="K693" s="105"/>
      <c r="L693" s="105"/>
      <c r="M693" s="105"/>
      <c r="N693" s="105"/>
      <c r="O693" s="105"/>
      <c r="P693" s="105"/>
      <c r="Q693" s="319"/>
      <c r="R693" s="106"/>
      <c r="S693" s="106"/>
      <c r="T693" s="106"/>
      <c r="U693" s="106"/>
      <c r="V693" s="106"/>
      <c r="W693" s="106"/>
      <c r="X693" s="106"/>
      <c r="Y693" s="106"/>
      <c r="Z693" s="106"/>
      <c r="AA693" s="106"/>
      <c r="AB693" s="106"/>
      <c r="AC693" s="106"/>
      <c r="AD693" s="106"/>
    </row>
    <row r="694" spans="1:30" ht="30" customHeight="1">
      <c r="A694" s="695"/>
      <c r="B694" s="162"/>
      <c r="C694" s="492" t="s">
        <v>4563</v>
      </c>
      <c r="D694" s="696">
        <v>2</v>
      </c>
      <c r="E694" s="696" t="s">
        <v>877</v>
      </c>
      <c r="F694" s="125"/>
      <c r="G694" s="627"/>
      <c r="H694" s="868"/>
      <c r="I694" s="319"/>
      <c r="J694" s="319"/>
      <c r="K694" s="105"/>
      <c r="L694" s="105"/>
      <c r="M694" s="105"/>
      <c r="N694" s="105"/>
      <c r="O694" s="105"/>
      <c r="P694" s="105"/>
      <c r="Q694" s="319"/>
      <c r="R694" s="106"/>
      <c r="S694" s="106"/>
      <c r="T694" s="106"/>
      <c r="U694" s="106"/>
      <c r="V694" s="106"/>
      <c r="W694" s="106"/>
      <c r="X694" s="106"/>
      <c r="Y694" s="106"/>
      <c r="Z694" s="106"/>
      <c r="AA694" s="106"/>
      <c r="AB694" s="106"/>
      <c r="AC694" s="106"/>
      <c r="AD694" s="106"/>
    </row>
    <row r="695" spans="1:30" ht="30" customHeight="1">
      <c r="A695" s="695"/>
      <c r="B695" s="162"/>
      <c r="C695" s="492" t="s">
        <v>4564</v>
      </c>
      <c r="D695" s="696">
        <v>2</v>
      </c>
      <c r="E695" s="696" t="s">
        <v>877</v>
      </c>
      <c r="F695" s="125"/>
      <c r="G695" s="627"/>
      <c r="H695" s="868"/>
      <c r="I695" s="319"/>
      <c r="J695" s="319"/>
      <c r="K695" s="105"/>
      <c r="L695" s="105"/>
      <c r="M695" s="105"/>
      <c r="N695" s="105"/>
      <c r="O695" s="105"/>
      <c r="P695" s="105"/>
      <c r="Q695" s="319"/>
      <c r="R695" s="106"/>
      <c r="S695" s="106"/>
      <c r="T695" s="106"/>
      <c r="U695" s="106"/>
      <c r="V695" s="106"/>
      <c r="W695" s="106"/>
      <c r="X695" s="106"/>
      <c r="Y695" s="106"/>
      <c r="Z695" s="106"/>
      <c r="AA695" s="106"/>
      <c r="AB695" s="106"/>
      <c r="AC695" s="106"/>
      <c r="AD695" s="106"/>
    </row>
    <row r="696" spans="1:30" ht="30" customHeight="1">
      <c r="A696" s="695"/>
      <c r="B696" s="162"/>
      <c r="C696" s="492" t="s">
        <v>4565</v>
      </c>
      <c r="D696" s="696">
        <v>2</v>
      </c>
      <c r="E696" s="696" t="s">
        <v>877</v>
      </c>
      <c r="F696" s="125"/>
      <c r="G696" s="627"/>
      <c r="H696" s="868"/>
      <c r="I696" s="319"/>
      <c r="J696" s="319"/>
      <c r="K696" s="105"/>
      <c r="L696" s="105"/>
      <c r="M696" s="105"/>
      <c r="N696" s="105"/>
      <c r="O696" s="105"/>
      <c r="P696" s="105"/>
      <c r="Q696" s="319"/>
      <c r="R696" s="106"/>
      <c r="S696" s="106"/>
      <c r="T696" s="106"/>
      <c r="U696" s="106"/>
      <c r="V696" s="106"/>
      <c r="W696" s="106"/>
      <c r="X696" s="106"/>
      <c r="Y696" s="106"/>
      <c r="Z696" s="106"/>
      <c r="AA696" s="106"/>
      <c r="AB696" s="106"/>
      <c r="AC696" s="106"/>
      <c r="AD696" s="106"/>
    </row>
    <row r="697" spans="1:30" ht="45" hidden="1" customHeight="1">
      <c r="A697" s="310" t="s">
        <v>1788</v>
      </c>
      <c r="B697" s="162" t="s">
        <v>3500</v>
      </c>
      <c r="C697" s="125"/>
      <c r="D697" s="125"/>
      <c r="E697" s="125"/>
      <c r="F697" s="125"/>
      <c r="G697" s="627"/>
      <c r="H697" s="617"/>
      <c r="I697" s="105"/>
      <c r="J697" s="105"/>
      <c r="K697" s="105"/>
      <c r="L697" s="105"/>
      <c r="M697" s="105"/>
      <c r="N697" s="105"/>
      <c r="O697" s="105"/>
      <c r="P697" s="105"/>
      <c r="Q697" s="106"/>
      <c r="R697" s="106"/>
      <c r="S697" s="106"/>
      <c r="T697" s="106"/>
      <c r="U697" s="106"/>
      <c r="V697" s="106"/>
      <c r="W697" s="106"/>
      <c r="X697" s="106"/>
      <c r="Y697" s="106"/>
      <c r="Z697" s="106"/>
      <c r="AA697" s="106"/>
      <c r="AB697" s="106"/>
      <c r="AC697" s="106"/>
      <c r="AD697" s="106"/>
    </row>
    <row r="698" spans="1:30" ht="39.75" customHeight="1">
      <c r="A698" s="815" t="s">
        <v>277</v>
      </c>
      <c r="B698" s="1728" t="s">
        <v>196</v>
      </c>
      <c r="C698" s="1570"/>
      <c r="D698" s="1570"/>
      <c r="E698" s="1570"/>
      <c r="F698" s="1570"/>
      <c r="G698" s="1573"/>
      <c r="H698" s="863"/>
      <c r="I698" s="319">
        <f>SUM(D699:D701)</f>
        <v>4</v>
      </c>
      <c r="J698" s="319">
        <f>COUNT(D699:D701)*2</f>
        <v>4</v>
      </c>
      <c r="K698" s="105"/>
      <c r="L698" s="105"/>
      <c r="M698" s="105"/>
      <c r="N698" s="105"/>
      <c r="O698" s="105"/>
      <c r="P698" s="105"/>
      <c r="Q698" s="319"/>
      <c r="R698" s="106"/>
      <c r="S698" s="106"/>
      <c r="T698" s="106"/>
      <c r="U698" s="106"/>
      <c r="V698" s="106"/>
      <c r="W698" s="106"/>
      <c r="X698" s="106"/>
      <c r="Y698" s="106"/>
      <c r="Z698" s="106"/>
      <c r="AA698" s="106"/>
      <c r="AB698" s="106"/>
      <c r="AC698" s="106"/>
      <c r="AD698" s="106"/>
    </row>
    <row r="699" spans="1:30" ht="32">
      <c r="A699" s="695" t="s">
        <v>2579</v>
      </c>
      <c r="B699" s="162" t="s">
        <v>1791</v>
      </c>
      <c r="C699" s="150" t="s">
        <v>3501</v>
      </c>
      <c r="D699" s="696">
        <v>2</v>
      </c>
      <c r="E699" s="696" t="s">
        <v>877</v>
      </c>
      <c r="F699" s="125"/>
      <c r="G699" s="627"/>
      <c r="H699" s="868"/>
      <c r="I699" s="319"/>
      <c r="J699" s="319"/>
      <c r="K699" s="105"/>
      <c r="L699" s="105"/>
      <c r="M699" s="105"/>
      <c r="N699" s="105"/>
      <c r="O699" s="105"/>
      <c r="P699" s="105"/>
      <c r="Q699" s="319"/>
      <c r="R699" s="106"/>
      <c r="S699" s="106"/>
      <c r="T699" s="106"/>
      <c r="U699" s="106"/>
      <c r="V699" s="106"/>
      <c r="W699" s="106"/>
      <c r="X699" s="106"/>
      <c r="Y699" s="106"/>
      <c r="Z699" s="106"/>
      <c r="AA699" s="106"/>
      <c r="AB699" s="106"/>
      <c r="AC699" s="106"/>
      <c r="AD699" s="106"/>
    </row>
    <row r="700" spans="1:30" ht="16">
      <c r="A700" s="695"/>
      <c r="B700" s="162"/>
      <c r="C700" s="150" t="s">
        <v>4566</v>
      </c>
      <c r="D700" s="696">
        <v>2</v>
      </c>
      <c r="E700" s="696" t="s">
        <v>877</v>
      </c>
      <c r="F700" s="179" t="s">
        <v>4567</v>
      </c>
      <c r="G700" s="627"/>
      <c r="H700" s="868"/>
      <c r="I700" s="319"/>
      <c r="J700" s="319"/>
      <c r="K700" s="105"/>
      <c r="L700" s="105"/>
      <c r="M700" s="105"/>
      <c r="N700" s="105"/>
      <c r="O700" s="105"/>
      <c r="P700" s="105"/>
      <c r="Q700" s="319"/>
      <c r="R700" s="106"/>
      <c r="S700" s="106"/>
      <c r="T700" s="106"/>
      <c r="U700" s="106"/>
      <c r="V700" s="106"/>
      <c r="W700" s="106"/>
      <c r="X700" s="106"/>
      <c r="Y700" s="106"/>
      <c r="Z700" s="106"/>
      <c r="AA700" s="106"/>
      <c r="AB700" s="106"/>
      <c r="AC700" s="106"/>
      <c r="AD700" s="106"/>
    </row>
    <row r="701" spans="1:30" ht="45" hidden="1" customHeight="1">
      <c r="A701" s="310" t="s">
        <v>1800</v>
      </c>
      <c r="B701" s="162" t="s">
        <v>3503</v>
      </c>
      <c r="C701" s="125"/>
      <c r="D701" s="125"/>
      <c r="E701" s="125"/>
      <c r="F701" s="125"/>
      <c r="G701" s="627"/>
      <c r="H701" s="617"/>
      <c r="I701" s="105"/>
      <c r="J701" s="105"/>
      <c r="K701" s="105"/>
      <c r="L701" s="105"/>
      <c r="M701" s="105"/>
      <c r="N701" s="105"/>
      <c r="O701" s="105"/>
      <c r="P701" s="105"/>
      <c r="Q701" s="106"/>
      <c r="R701" s="106"/>
      <c r="S701" s="106"/>
      <c r="T701" s="106"/>
      <c r="U701" s="106"/>
      <c r="V701" s="106"/>
      <c r="W701" s="106"/>
      <c r="X701" s="106"/>
      <c r="Y701" s="106"/>
      <c r="Z701" s="106"/>
      <c r="AA701" s="106"/>
      <c r="AB701" s="106"/>
      <c r="AC701" s="106"/>
      <c r="AD701" s="106"/>
    </row>
    <row r="702" spans="1:30" ht="45" customHeight="1">
      <c r="A702" s="902"/>
      <c r="B702" s="582"/>
      <c r="C702" s="617"/>
      <c r="D702" s="903"/>
      <c r="E702" s="903"/>
      <c r="F702" s="617"/>
      <c r="G702" s="617"/>
      <c r="H702" s="617"/>
      <c r="I702" s="105"/>
      <c r="J702" s="105"/>
      <c r="K702" s="105"/>
      <c r="L702" s="105"/>
      <c r="M702" s="105"/>
      <c r="N702" s="105"/>
      <c r="O702" s="105"/>
      <c r="P702" s="105"/>
      <c r="Q702" s="105"/>
      <c r="R702" s="105"/>
      <c r="S702" s="105"/>
      <c r="T702" s="105"/>
      <c r="U702" s="105"/>
      <c r="V702" s="105"/>
      <c r="W702" s="105"/>
      <c r="X702" s="105"/>
      <c r="Y702" s="105"/>
      <c r="Z702" s="105"/>
      <c r="AA702" s="105"/>
      <c r="AB702" s="105"/>
      <c r="AC702" s="105"/>
      <c r="AD702" s="105"/>
    </row>
    <row r="703" spans="1:30" ht="45" customHeight="1">
      <c r="A703" s="854"/>
      <c r="B703" s="698"/>
      <c r="C703" s="868"/>
      <c r="D703" s="904"/>
      <c r="E703" s="904"/>
      <c r="F703" s="868"/>
      <c r="G703" s="868"/>
      <c r="H703" s="868"/>
      <c r="I703" s="319"/>
      <c r="J703" s="319"/>
      <c r="K703" s="319"/>
      <c r="L703" s="319"/>
      <c r="M703" s="319"/>
      <c r="N703" s="319"/>
      <c r="O703" s="319"/>
      <c r="P703" s="319"/>
      <c r="Q703" s="319"/>
      <c r="R703" s="319"/>
      <c r="S703" s="319"/>
      <c r="T703" s="319"/>
      <c r="U703" s="319"/>
      <c r="V703" s="319"/>
      <c r="W703" s="319"/>
      <c r="X703" s="319"/>
      <c r="Y703" s="319"/>
      <c r="Z703" s="319"/>
      <c r="AA703" s="319"/>
      <c r="AB703" s="319"/>
      <c r="AC703" s="319"/>
      <c r="AD703" s="319"/>
    </row>
    <row r="704" spans="1:30" ht="24" customHeight="1">
      <c r="A704" s="905"/>
      <c r="B704" s="319"/>
      <c r="C704" s="319"/>
      <c r="D704" s="777"/>
      <c r="E704" s="777"/>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row>
    <row r="705" spans="1:30" ht="16">
      <c r="A705" s="905"/>
      <c r="B705" s="319" t="s">
        <v>1803</v>
      </c>
      <c r="C705" s="319" t="s">
        <v>2588</v>
      </c>
      <c r="D705" s="777" t="s">
        <v>4568</v>
      </c>
      <c r="E705" s="777">
        <f>G2</f>
        <v>6</v>
      </c>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19"/>
      <c r="AD705" s="319"/>
    </row>
    <row r="706" spans="1:30" ht="16">
      <c r="A706" s="905" t="s">
        <v>291</v>
      </c>
      <c r="B706" s="319">
        <f>IF(E705=0,0,I47)</f>
        <v>50</v>
      </c>
      <c r="C706" s="319">
        <f>IF(E705=0,0,J47)</f>
        <v>50</v>
      </c>
      <c r="D706" s="779">
        <f>IF(E705=0,0,B706/C706)</f>
        <v>1</v>
      </c>
      <c r="E706" s="777"/>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19"/>
      <c r="AD706" s="319"/>
    </row>
    <row r="707" spans="1:30" ht="16">
      <c r="A707" s="905" t="s">
        <v>293</v>
      </c>
      <c r="B707" s="319">
        <f>IF(E705=0,0,I114)</f>
        <v>70</v>
      </c>
      <c r="C707" s="319">
        <f>IF(E705=0,0,J114)</f>
        <v>70</v>
      </c>
      <c r="D707" s="779">
        <f>IF(E705=0,0,B707/C707)</f>
        <v>1</v>
      </c>
      <c r="E707" s="777"/>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319"/>
    </row>
    <row r="708" spans="1:30" ht="16">
      <c r="A708" s="905" t="s">
        <v>295</v>
      </c>
      <c r="B708" s="319">
        <f>IF(E705=0,0,I176)</f>
        <v>104</v>
      </c>
      <c r="C708" s="319">
        <f>IF(E705=0,0,J176)</f>
        <v>104</v>
      </c>
      <c r="D708" s="779">
        <f>IF(E705=0,0,B708/C708)</f>
        <v>1</v>
      </c>
      <c r="E708" s="777"/>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19"/>
      <c r="AD708" s="319"/>
    </row>
    <row r="709" spans="1:30" ht="16">
      <c r="A709" s="905" t="s">
        <v>297</v>
      </c>
      <c r="B709" s="319">
        <f>IF(E705=0,0,I244)</f>
        <v>110</v>
      </c>
      <c r="C709" s="319">
        <f>IF(E705=0,0,J244)</f>
        <v>110</v>
      </c>
      <c r="D709" s="779">
        <f>IF(E705=0,0,B709/C709)</f>
        <v>1</v>
      </c>
      <c r="E709" s="777"/>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19"/>
      <c r="AD709" s="319"/>
    </row>
    <row r="710" spans="1:30" ht="16">
      <c r="A710" s="905" t="s">
        <v>299</v>
      </c>
      <c r="B710" s="319">
        <f>IF(E705=0,0,I322)</f>
        <v>224</v>
      </c>
      <c r="C710" s="319">
        <f>IF(E705=0,0,J322)</f>
        <v>224</v>
      </c>
      <c r="D710" s="779">
        <f>IF(E705=0,0,B710/C710)</f>
        <v>1</v>
      </c>
      <c r="E710" s="777"/>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19"/>
      <c r="AD710" s="319"/>
    </row>
    <row r="711" spans="1:30" ht="16">
      <c r="A711" s="905" t="s">
        <v>301</v>
      </c>
      <c r="B711" s="319">
        <f>IF(E705=0,0,I534)</f>
        <v>86</v>
      </c>
      <c r="C711" s="319">
        <f>IF(E705=0,0,J534)</f>
        <v>86</v>
      </c>
      <c r="D711" s="779">
        <f>IF(E705=0,0,B711/C711)</f>
        <v>1</v>
      </c>
      <c r="E711" s="777"/>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19"/>
      <c r="AD711" s="319"/>
    </row>
    <row r="712" spans="1:30" ht="16">
      <c r="A712" s="905" t="s">
        <v>302</v>
      </c>
      <c r="B712" s="319">
        <f>IF(E705=0,0,I586)</f>
        <v>108</v>
      </c>
      <c r="C712" s="319">
        <f>IF(E705=0,0,J586)</f>
        <v>108</v>
      </c>
      <c r="D712" s="779">
        <f>IF(E705=0,0,B712/C712)</f>
        <v>1</v>
      </c>
      <c r="E712" s="777"/>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19"/>
      <c r="AD712" s="319"/>
    </row>
    <row r="713" spans="1:30" ht="16">
      <c r="A713" s="905" t="s">
        <v>304</v>
      </c>
      <c r="B713" s="319">
        <f>IF(E705=0,0,I676)</f>
        <v>34</v>
      </c>
      <c r="C713" s="319">
        <f>IF(E705=0,0,J676)</f>
        <v>34</v>
      </c>
      <c r="D713" s="779">
        <f>IF(E705=0,0,B713/C713)</f>
        <v>1</v>
      </c>
      <c r="E713" s="777"/>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19"/>
      <c r="AD713" s="319"/>
    </row>
    <row r="714" spans="1:30" ht="16">
      <c r="A714" s="905" t="s">
        <v>1806</v>
      </c>
      <c r="B714" s="319">
        <f>IF(E705=0,0,SUM(B706:B713))</f>
        <v>786</v>
      </c>
      <c r="C714" s="319">
        <f>IF(E705=0,0,SUM(C706:C713))</f>
        <v>786</v>
      </c>
      <c r="D714" s="779">
        <f>IF(E705=0,0,B714/C714)</f>
        <v>1</v>
      </c>
      <c r="E714" s="777"/>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19"/>
      <c r="AD714" s="319"/>
    </row>
    <row r="715" spans="1:30" ht="16">
      <c r="A715" s="905"/>
      <c r="B715" s="319"/>
      <c r="C715" s="319"/>
      <c r="D715" s="777"/>
      <c r="E715" s="777"/>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19"/>
      <c r="AD715" s="319"/>
    </row>
    <row r="716" spans="1:30" ht="16">
      <c r="A716" s="905">
        <v>0</v>
      </c>
      <c r="B716" s="319"/>
      <c r="C716" s="319"/>
      <c r="D716" s="777"/>
      <c r="E716" s="777"/>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19"/>
      <c r="AD716" s="319"/>
    </row>
    <row r="717" spans="1:30" ht="16">
      <c r="A717" s="905">
        <v>1</v>
      </c>
      <c r="B717" s="319"/>
      <c r="C717" s="319"/>
      <c r="D717" s="777"/>
      <c r="E717" s="777"/>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19"/>
      <c r="AD717" s="319"/>
    </row>
    <row r="718" spans="1:30" ht="16">
      <c r="A718" s="905">
        <v>2</v>
      </c>
      <c r="B718" s="319"/>
      <c r="C718" s="319"/>
      <c r="D718" s="777"/>
      <c r="E718" s="777"/>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19"/>
      <c r="AD718" s="319"/>
    </row>
    <row r="719" spans="1:30" ht="16">
      <c r="A719" s="905"/>
      <c r="B719" s="319"/>
      <c r="C719" s="319"/>
      <c r="D719" s="777"/>
      <c r="E719" s="777"/>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19"/>
      <c r="AD719" s="319"/>
    </row>
    <row r="720" spans="1:30" ht="16">
      <c r="A720" s="905"/>
      <c r="B720" s="319"/>
      <c r="C720" s="319"/>
      <c r="D720" s="777"/>
      <c r="E720" s="777"/>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19"/>
      <c r="AD720" s="319"/>
    </row>
    <row r="721" spans="1:30" ht="16">
      <c r="A721" s="905"/>
      <c r="B721" s="319"/>
      <c r="C721" s="319"/>
      <c r="D721" s="777"/>
      <c r="E721" s="777"/>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19"/>
      <c r="AD721" s="319"/>
    </row>
    <row r="722" spans="1:30" ht="16">
      <c r="A722" s="906"/>
      <c r="B722" s="105"/>
      <c r="C722" s="105"/>
      <c r="D722" s="774"/>
      <c r="E722" s="774"/>
      <c r="F722" s="105"/>
      <c r="G722" s="105"/>
      <c r="H722" s="105"/>
      <c r="I722" s="105"/>
      <c r="J722" s="105"/>
      <c r="K722" s="105"/>
      <c r="L722" s="105"/>
      <c r="M722" s="105"/>
      <c r="N722" s="105"/>
      <c r="O722" s="105"/>
      <c r="P722" s="105"/>
      <c r="Q722" s="105"/>
      <c r="R722" s="105"/>
      <c r="S722" s="105"/>
      <c r="T722" s="105"/>
      <c r="U722" s="105"/>
      <c r="V722" s="105"/>
      <c r="W722" s="105"/>
      <c r="X722" s="105"/>
      <c r="Y722" s="105"/>
      <c r="Z722" s="105"/>
      <c r="AA722" s="105"/>
      <c r="AB722" s="105"/>
      <c r="AC722" s="105"/>
      <c r="AD722" s="105"/>
    </row>
    <row r="723" spans="1:30" ht="16">
      <c r="A723" s="906"/>
      <c r="B723" s="105"/>
      <c r="C723" s="105"/>
      <c r="D723" s="774"/>
      <c r="E723" s="774"/>
      <c r="F723" s="105"/>
      <c r="G723" s="105"/>
      <c r="H723" s="105"/>
      <c r="I723" s="105"/>
      <c r="J723" s="105"/>
      <c r="K723" s="105"/>
      <c r="L723" s="105"/>
      <c r="M723" s="105"/>
      <c r="N723" s="105"/>
      <c r="O723" s="105"/>
      <c r="P723" s="105"/>
      <c r="Q723" s="105"/>
      <c r="R723" s="105"/>
      <c r="S723" s="105"/>
      <c r="T723" s="105"/>
      <c r="U723" s="105"/>
      <c r="V723" s="105"/>
      <c r="W723" s="105"/>
      <c r="X723" s="105"/>
      <c r="Y723" s="105"/>
      <c r="Z723" s="105"/>
      <c r="AA723" s="105"/>
      <c r="AB723" s="105"/>
      <c r="AC723" s="105"/>
      <c r="AD723" s="105"/>
    </row>
    <row r="724" spans="1:30" ht="16">
      <c r="A724" s="906"/>
      <c r="B724" s="105"/>
      <c r="C724" s="105"/>
      <c r="D724" s="774"/>
      <c r="E724" s="774"/>
      <c r="F724" s="105"/>
      <c r="G724" s="105"/>
      <c r="H724" s="105"/>
      <c r="I724" s="105"/>
      <c r="J724" s="105"/>
      <c r="K724" s="105"/>
      <c r="L724" s="105"/>
      <c r="M724" s="105"/>
      <c r="N724" s="105"/>
      <c r="O724" s="105"/>
      <c r="P724" s="105"/>
      <c r="Q724" s="105"/>
      <c r="R724" s="105"/>
      <c r="S724" s="105"/>
      <c r="T724" s="105"/>
      <c r="U724" s="105"/>
      <c r="V724" s="105"/>
      <c r="W724" s="105"/>
      <c r="X724" s="105"/>
      <c r="Y724" s="105"/>
      <c r="Z724" s="105"/>
      <c r="AA724" s="105"/>
      <c r="AB724" s="105"/>
      <c r="AC724" s="105"/>
      <c r="AD724" s="105"/>
    </row>
    <row r="725" spans="1:30" ht="16">
      <c r="A725" s="906"/>
      <c r="B725" s="105"/>
      <c r="C725" s="105"/>
      <c r="D725" s="774"/>
      <c r="E725" s="774"/>
      <c r="F725" s="105"/>
      <c r="G725" s="105"/>
      <c r="H725" s="105"/>
      <c r="I725" s="105"/>
      <c r="J725" s="105"/>
      <c r="K725" s="105"/>
      <c r="L725" s="105"/>
      <c r="M725" s="105"/>
      <c r="N725" s="105"/>
      <c r="O725" s="105"/>
      <c r="P725" s="105"/>
      <c r="Q725" s="105"/>
      <c r="R725" s="105"/>
      <c r="S725" s="105"/>
      <c r="T725" s="105"/>
      <c r="U725" s="105"/>
      <c r="V725" s="105"/>
      <c r="W725" s="105"/>
      <c r="X725" s="105"/>
      <c r="Y725" s="105"/>
      <c r="Z725" s="105"/>
      <c r="AA725" s="105"/>
      <c r="AB725" s="105"/>
      <c r="AC725" s="105"/>
      <c r="AD725" s="105"/>
    </row>
    <row r="726" spans="1:30" ht="16">
      <c r="A726" s="905"/>
      <c r="B726" s="106"/>
      <c r="C726" s="106"/>
      <c r="D726" s="780"/>
      <c r="E726" s="780"/>
      <c r="F726" s="106"/>
      <c r="G726" s="105"/>
      <c r="H726" s="319"/>
      <c r="I726" s="319"/>
      <c r="J726" s="319"/>
      <c r="K726" s="105"/>
      <c r="L726" s="105"/>
      <c r="M726" s="105"/>
      <c r="N726" s="105"/>
      <c r="O726" s="105"/>
      <c r="P726" s="105"/>
      <c r="Q726" s="319"/>
      <c r="R726" s="106"/>
      <c r="S726" s="106"/>
      <c r="T726" s="106"/>
      <c r="U726" s="106"/>
      <c r="V726" s="106"/>
      <c r="W726" s="106"/>
      <c r="X726" s="106"/>
      <c r="Y726" s="106"/>
      <c r="Z726" s="106"/>
      <c r="AA726" s="106"/>
      <c r="AB726" s="106"/>
      <c r="AC726" s="106"/>
      <c r="AD726" s="106"/>
    </row>
    <row r="727" spans="1:30" ht="16">
      <c r="A727" s="905"/>
      <c r="B727" s="106"/>
      <c r="C727" s="106"/>
      <c r="D727" s="780"/>
      <c r="E727" s="780"/>
      <c r="F727" s="106"/>
      <c r="G727" s="105"/>
      <c r="H727" s="319"/>
      <c r="I727" s="319"/>
      <c r="J727" s="319"/>
      <c r="K727" s="105"/>
      <c r="L727" s="105"/>
      <c r="M727" s="105"/>
      <c r="N727" s="105"/>
      <c r="O727" s="105"/>
      <c r="P727" s="105"/>
      <c r="Q727" s="319"/>
      <c r="R727" s="106"/>
      <c r="S727" s="106"/>
      <c r="T727" s="106"/>
      <c r="U727" s="106"/>
      <c r="V727" s="106"/>
      <c r="W727" s="106"/>
      <c r="X727" s="106"/>
      <c r="Y727" s="106"/>
      <c r="Z727" s="106"/>
      <c r="AA727" s="106"/>
      <c r="AB727" s="106"/>
      <c r="AC727" s="106"/>
      <c r="AD727" s="106"/>
    </row>
    <row r="728" spans="1:30" ht="16">
      <c r="A728" s="905"/>
      <c r="B728" s="106"/>
      <c r="C728" s="106"/>
      <c r="D728" s="780"/>
      <c r="E728" s="780"/>
      <c r="F728" s="106"/>
      <c r="G728" s="105"/>
      <c r="H728" s="319"/>
      <c r="I728" s="319"/>
      <c r="J728" s="319"/>
      <c r="K728" s="105"/>
      <c r="L728" s="105"/>
      <c r="M728" s="105"/>
      <c r="N728" s="105"/>
      <c r="O728" s="105"/>
      <c r="P728" s="105"/>
      <c r="Q728" s="319"/>
      <c r="R728" s="106"/>
      <c r="S728" s="106"/>
      <c r="T728" s="106"/>
      <c r="U728" s="106"/>
      <c r="V728" s="106"/>
      <c r="W728" s="106"/>
      <c r="X728" s="106"/>
      <c r="Y728" s="106"/>
      <c r="Z728" s="106"/>
      <c r="AA728" s="106"/>
      <c r="AB728" s="106"/>
      <c r="AC728" s="106"/>
      <c r="AD728" s="106"/>
    </row>
    <row r="729" spans="1:30" ht="16">
      <c r="A729" s="905"/>
      <c r="B729" s="106"/>
      <c r="C729" s="106"/>
      <c r="D729" s="780"/>
      <c r="E729" s="780"/>
      <c r="F729" s="106"/>
      <c r="G729" s="105"/>
      <c r="H729" s="319"/>
      <c r="I729" s="319"/>
      <c r="J729" s="319"/>
      <c r="K729" s="105"/>
      <c r="L729" s="105"/>
      <c r="M729" s="105"/>
      <c r="N729" s="105"/>
      <c r="O729" s="105"/>
      <c r="P729" s="105"/>
      <c r="Q729" s="319"/>
      <c r="R729" s="106"/>
      <c r="S729" s="106"/>
      <c r="T729" s="106"/>
      <c r="U729" s="106"/>
      <c r="V729" s="106"/>
      <c r="W729" s="106"/>
      <c r="X729" s="106"/>
      <c r="Y729" s="106"/>
      <c r="Z729" s="106"/>
      <c r="AA729" s="106"/>
      <c r="AB729" s="106"/>
      <c r="AC729" s="106"/>
      <c r="AD729" s="106"/>
    </row>
    <row r="730" spans="1:30" ht="16">
      <c r="A730" s="905"/>
      <c r="B730" s="106"/>
      <c r="C730" s="106"/>
      <c r="D730" s="780"/>
      <c r="E730" s="780"/>
      <c r="F730" s="106"/>
      <c r="G730" s="105"/>
      <c r="H730" s="319"/>
      <c r="I730" s="319"/>
      <c r="J730" s="319"/>
      <c r="K730" s="105"/>
      <c r="L730" s="105"/>
      <c r="M730" s="105"/>
      <c r="N730" s="105"/>
      <c r="O730" s="105"/>
      <c r="P730" s="105"/>
      <c r="Q730" s="319"/>
      <c r="R730" s="106"/>
      <c r="S730" s="106"/>
      <c r="T730" s="106"/>
      <c r="U730" s="106"/>
      <c r="V730" s="106"/>
      <c r="W730" s="106"/>
      <c r="X730" s="106"/>
      <c r="Y730" s="106"/>
      <c r="Z730" s="106"/>
      <c r="AA730" s="106"/>
      <c r="AB730" s="106"/>
      <c r="AC730" s="106"/>
      <c r="AD730" s="106"/>
    </row>
    <row r="731" spans="1:30" ht="16">
      <c r="A731" s="905"/>
      <c r="B731" s="106"/>
      <c r="C731" s="106"/>
      <c r="D731" s="780"/>
      <c r="E731" s="780"/>
      <c r="F731" s="106"/>
      <c r="G731" s="105"/>
      <c r="H731" s="319"/>
      <c r="I731" s="319"/>
      <c r="J731" s="319"/>
      <c r="K731" s="105"/>
      <c r="L731" s="105"/>
      <c r="M731" s="105"/>
      <c r="N731" s="105"/>
      <c r="O731" s="105"/>
      <c r="P731" s="105"/>
      <c r="Q731" s="319"/>
      <c r="R731" s="106"/>
      <c r="S731" s="106"/>
      <c r="T731" s="106"/>
      <c r="U731" s="106"/>
      <c r="V731" s="106"/>
      <c r="W731" s="106"/>
      <c r="X731" s="106"/>
      <c r="Y731" s="106"/>
      <c r="Z731" s="106"/>
      <c r="AA731" s="106"/>
      <c r="AB731" s="106"/>
      <c r="AC731" s="106"/>
      <c r="AD731" s="106"/>
    </row>
    <row r="732" spans="1:30" ht="16">
      <c r="A732" s="905"/>
      <c r="B732" s="106"/>
      <c r="C732" s="106"/>
      <c r="D732" s="780"/>
      <c r="E732" s="780"/>
      <c r="F732" s="106"/>
      <c r="G732" s="105"/>
      <c r="H732" s="319"/>
      <c r="I732" s="319"/>
      <c r="J732" s="319"/>
      <c r="K732" s="105"/>
      <c r="L732" s="105"/>
      <c r="M732" s="105"/>
      <c r="N732" s="105"/>
      <c r="O732" s="105"/>
      <c r="P732" s="105"/>
      <c r="Q732" s="319"/>
      <c r="R732" s="106"/>
      <c r="S732" s="106"/>
      <c r="T732" s="106"/>
      <c r="U732" s="106"/>
      <c r="V732" s="106"/>
      <c r="W732" s="106"/>
      <c r="X732" s="106"/>
      <c r="Y732" s="106"/>
      <c r="Z732" s="106"/>
      <c r="AA732" s="106"/>
      <c r="AB732" s="106"/>
      <c r="AC732" s="106"/>
      <c r="AD732" s="106"/>
    </row>
    <row r="733" spans="1:30" ht="16">
      <c r="A733" s="905"/>
      <c r="B733" s="106"/>
      <c r="C733" s="106"/>
      <c r="D733" s="780"/>
      <c r="E733" s="780"/>
      <c r="F733" s="106"/>
      <c r="G733" s="105"/>
      <c r="H733" s="319"/>
      <c r="I733" s="319"/>
      <c r="J733" s="319"/>
      <c r="K733" s="105"/>
      <c r="L733" s="105"/>
      <c r="M733" s="105"/>
      <c r="N733" s="105"/>
      <c r="O733" s="105"/>
      <c r="P733" s="105"/>
      <c r="Q733" s="319"/>
      <c r="R733" s="106"/>
      <c r="S733" s="106"/>
      <c r="T733" s="106"/>
      <c r="U733" s="106"/>
      <c r="V733" s="106"/>
      <c r="W733" s="106"/>
      <c r="X733" s="106"/>
      <c r="Y733" s="106"/>
      <c r="Z733" s="106"/>
      <c r="AA733" s="106"/>
      <c r="AB733" s="106"/>
      <c r="AC733" s="106"/>
      <c r="AD733" s="106"/>
    </row>
    <row r="734" spans="1:30" ht="16">
      <c r="A734" s="905"/>
      <c r="B734" s="106"/>
      <c r="C734" s="106"/>
      <c r="D734" s="780"/>
      <c r="E734" s="780"/>
      <c r="F734" s="106"/>
      <c r="G734" s="105"/>
      <c r="H734" s="319"/>
      <c r="I734" s="319"/>
      <c r="J734" s="319"/>
      <c r="K734" s="105"/>
      <c r="L734" s="105"/>
      <c r="M734" s="105"/>
      <c r="N734" s="105"/>
      <c r="O734" s="105"/>
      <c r="P734" s="105"/>
      <c r="Q734" s="319"/>
      <c r="R734" s="106"/>
      <c r="S734" s="106"/>
      <c r="T734" s="106"/>
      <c r="U734" s="106"/>
      <c r="V734" s="106"/>
      <c r="W734" s="106"/>
      <c r="X734" s="106"/>
      <c r="Y734" s="106"/>
      <c r="Z734" s="106"/>
      <c r="AA734" s="106"/>
      <c r="AB734" s="106"/>
      <c r="AC734" s="106"/>
      <c r="AD734" s="106"/>
    </row>
    <row r="735" spans="1:30" ht="16">
      <c r="A735" s="905"/>
      <c r="B735" s="106"/>
      <c r="C735" s="106"/>
      <c r="D735" s="780"/>
      <c r="E735" s="780"/>
      <c r="F735" s="106"/>
      <c r="G735" s="105"/>
      <c r="H735" s="319"/>
      <c r="I735" s="319"/>
      <c r="J735" s="319"/>
      <c r="K735" s="105"/>
      <c r="L735" s="105"/>
      <c r="M735" s="105"/>
      <c r="N735" s="105"/>
      <c r="O735" s="105"/>
      <c r="P735" s="105"/>
      <c r="Q735" s="319"/>
      <c r="R735" s="106"/>
      <c r="S735" s="106"/>
      <c r="T735" s="106"/>
      <c r="U735" s="106"/>
      <c r="V735" s="106"/>
      <c r="W735" s="106"/>
      <c r="X735" s="106"/>
      <c r="Y735" s="106"/>
      <c r="Z735" s="106"/>
      <c r="AA735" s="106"/>
      <c r="AB735" s="106"/>
      <c r="AC735" s="106"/>
      <c r="AD735" s="106"/>
    </row>
    <row r="736" spans="1:30" ht="16">
      <c r="A736" s="905"/>
      <c r="B736" s="106"/>
      <c r="C736" s="106"/>
      <c r="D736" s="780"/>
      <c r="E736" s="780"/>
      <c r="F736" s="106"/>
      <c r="G736" s="105"/>
      <c r="H736" s="319"/>
      <c r="I736" s="319"/>
      <c r="J736" s="319"/>
      <c r="K736" s="105"/>
      <c r="L736" s="105"/>
      <c r="M736" s="105"/>
      <c r="N736" s="105"/>
      <c r="O736" s="105"/>
      <c r="P736" s="105"/>
      <c r="Q736" s="319"/>
      <c r="R736" s="106"/>
      <c r="S736" s="106"/>
      <c r="T736" s="106"/>
      <c r="U736" s="106"/>
      <c r="V736" s="106"/>
      <c r="W736" s="106"/>
      <c r="X736" s="106"/>
      <c r="Y736" s="106"/>
      <c r="Z736" s="106"/>
      <c r="AA736" s="106"/>
      <c r="AB736" s="106"/>
      <c r="AC736" s="106"/>
      <c r="AD736" s="106"/>
    </row>
    <row r="737" spans="1:30" ht="16">
      <c r="A737" s="905"/>
      <c r="B737" s="106"/>
      <c r="C737" s="106"/>
      <c r="D737" s="780"/>
      <c r="E737" s="780"/>
      <c r="F737" s="106"/>
      <c r="G737" s="105"/>
      <c r="H737" s="319"/>
      <c r="I737" s="319"/>
      <c r="J737" s="319"/>
      <c r="K737" s="105"/>
      <c r="L737" s="105"/>
      <c r="M737" s="105"/>
      <c r="N737" s="105"/>
      <c r="O737" s="105"/>
      <c r="P737" s="105"/>
      <c r="Q737" s="319"/>
      <c r="R737" s="106"/>
      <c r="S737" s="106"/>
      <c r="T737" s="106"/>
      <c r="U737" s="106"/>
      <c r="V737" s="106"/>
      <c r="W737" s="106"/>
      <c r="X737" s="106"/>
      <c r="Y737" s="106"/>
      <c r="Z737" s="106"/>
      <c r="AA737" s="106"/>
      <c r="AB737" s="106"/>
      <c r="AC737" s="106"/>
      <c r="AD737" s="106"/>
    </row>
    <row r="738" spans="1:30" ht="16">
      <c r="A738" s="905"/>
      <c r="B738" s="106"/>
      <c r="C738" s="106"/>
      <c r="D738" s="780"/>
      <c r="E738" s="780"/>
      <c r="F738" s="106"/>
      <c r="G738" s="105"/>
      <c r="H738" s="319"/>
      <c r="I738" s="319"/>
      <c r="J738" s="319"/>
      <c r="K738" s="105"/>
      <c r="L738" s="105"/>
      <c r="M738" s="105"/>
      <c r="N738" s="105"/>
      <c r="O738" s="105"/>
      <c r="P738" s="105"/>
      <c r="Q738" s="319"/>
      <c r="R738" s="106"/>
      <c r="S738" s="106"/>
      <c r="T738" s="106"/>
      <c r="U738" s="106"/>
      <c r="V738" s="106"/>
      <c r="W738" s="106"/>
      <c r="X738" s="106"/>
      <c r="Y738" s="106"/>
      <c r="Z738" s="106"/>
      <c r="AA738" s="106"/>
      <c r="AB738" s="106"/>
      <c r="AC738" s="106"/>
      <c r="AD738" s="106"/>
    </row>
    <row r="739" spans="1:30" ht="16">
      <c r="A739" s="905"/>
      <c r="B739" s="106"/>
      <c r="C739" s="106"/>
      <c r="D739" s="780"/>
      <c r="E739" s="780"/>
      <c r="F739" s="106"/>
      <c r="G739" s="105"/>
      <c r="H739" s="319"/>
      <c r="I739" s="319"/>
      <c r="J739" s="319"/>
      <c r="K739" s="105"/>
      <c r="L739" s="105"/>
      <c r="M739" s="105"/>
      <c r="N739" s="105"/>
      <c r="O739" s="105"/>
      <c r="P739" s="105"/>
      <c r="Q739" s="319"/>
      <c r="R739" s="106"/>
      <c r="S739" s="106"/>
      <c r="T739" s="106"/>
      <c r="U739" s="106"/>
      <c r="V739" s="106"/>
      <c r="W739" s="106"/>
      <c r="X739" s="106"/>
      <c r="Y739" s="106"/>
      <c r="Z739" s="106"/>
      <c r="AA739" s="106"/>
      <c r="AB739" s="106"/>
      <c r="AC739" s="106"/>
      <c r="AD739" s="106"/>
    </row>
    <row r="740" spans="1:30" ht="16">
      <c r="A740" s="905"/>
      <c r="B740" s="106"/>
      <c r="C740" s="106"/>
      <c r="D740" s="780"/>
      <c r="E740" s="780"/>
      <c r="F740" s="106"/>
      <c r="G740" s="105"/>
      <c r="H740" s="319"/>
      <c r="I740" s="319"/>
      <c r="J740" s="319"/>
      <c r="K740" s="105"/>
      <c r="L740" s="105"/>
      <c r="M740" s="105"/>
      <c r="N740" s="105"/>
      <c r="O740" s="105"/>
      <c r="P740" s="105"/>
      <c r="Q740" s="319"/>
      <c r="R740" s="106"/>
      <c r="S740" s="106"/>
      <c r="T740" s="106"/>
      <c r="U740" s="106"/>
      <c r="V740" s="106"/>
      <c r="W740" s="106"/>
      <c r="X740" s="106"/>
      <c r="Y740" s="106"/>
      <c r="Z740" s="106"/>
      <c r="AA740" s="106"/>
      <c r="AB740" s="106"/>
      <c r="AC740" s="106"/>
      <c r="AD740" s="106"/>
    </row>
    <row r="741" spans="1:30" ht="16">
      <c r="A741" s="905"/>
      <c r="B741" s="106"/>
      <c r="C741" s="106"/>
      <c r="D741" s="780"/>
      <c r="E741" s="780"/>
      <c r="F741" s="106"/>
      <c r="G741" s="105"/>
      <c r="H741" s="319"/>
      <c r="I741" s="319"/>
      <c r="J741" s="319"/>
      <c r="K741" s="105"/>
      <c r="L741" s="105"/>
      <c r="M741" s="105"/>
      <c r="N741" s="105"/>
      <c r="O741" s="105"/>
      <c r="P741" s="105"/>
      <c r="Q741" s="319"/>
      <c r="R741" s="106"/>
      <c r="S741" s="106"/>
      <c r="T741" s="106"/>
      <c r="U741" s="106"/>
      <c r="V741" s="106"/>
      <c r="W741" s="106"/>
      <c r="X741" s="106"/>
      <c r="Y741" s="106"/>
      <c r="Z741" s="106"/>
      <c r="AA741" s="106"/>
      <c r="AB741" s="106"/>
      <c r="AC741" s="106"/>
      <c r="AD741" s="106"/>
    </row>
    <row r="742" spans="1:30" ht="16">
      <c r="A742" s="905"/>
      <c r="B742" s="106"/>
      <c r="C742" s="106"/>
      <c r="D742" s="780"/>
      <c r="E742" s="780"/>
      <c r="F742" s="106"/>
      <c r="G742" s="105"/>
      <c r="H742" s="319"/>
      <c r="I742" s="319"/>
      <c r="J742" s="319"/>
      <c r="K742" s="105"/>
      <c r="L742" s="105"/>
      <c r="M742" s="105"/>
      <c r="N742" s="105"/>
      <c r="O742" s="105"/>
      <c r="P742" s="105"/>
      <c r="Q742" s="319"/>
      <c r="R742" s="106"/>
      <c r="S742" s="106"/>
      <c r="T742" s="106"/>
      <c r="U742" s="106"/>
      <c r="V742" s="106"/>
      <c r="W742" s="106"/>
      <c r="X742" s="106"/>
      <c r="Y742" s="106"/>
      <c r="Z742" s="106"/>
      <c r="AA742" s="106"/>
      <c r="AB742" s="106"/>
      <c r="AC742" s="106"/>
      <c r="AD742" s="106"/>
    </row>
    <row r="743" spans="1:30" ht="16">
      <c r="A743" s="905"/>
      <c r="B743" s="106"/>
      <c r="C743" s="106"/>
      <c r="D743" s="780"/>
      <c r="E743" s="780"/>
      <c r="F743" s="106"/>
      <c r="G743" s="105"/>
      <c r="H743" s="319"/>
      <c r="I743" s="319"/>
      <c r="J743" s="319"/>
      <c r="K743" s="105"/>
      <c r="L743" s="105"/>
      <c r="M743" s="105"/>
      <c r="N743" s="105"/>
      <c r="O743" s="105"/>
      <c r="P743" s="105"/>
      <c r="Q743" s="319"/>
      <c r="R743" s="106"/>
      <c r="S743" s="106"/>
      <c r="T743" s="106"/>
      <c r="U743" s="106"/>
      <c r="V743" s="106"/>
      <c r="W743" s="106"/>
      <c r="X743" s="106"/>
      <c r="Y743" s="106"/>
      <c r="Z743" s="106"/>
      <c r="AA743" s="106"/>
      <c r="AB743" s="106"/>
      <c r="AC743" s="106"/>
      <c r="AD743" s="106"/>
    </row>
    <row r="744" spans="1:30" ht="16">
      <c r="A744" s="905"/>
      <c r="B744" s="106"/>
      <c r="C744" s="106"/>
      <c r="D744" s="780"/>
      <c r="E744" s="780"/>
      <c r="F744" s="106"/>
      <c r="G744" s="105"/>
      <c r="H744" s="319"/>
      <c r="I744" s="319"/>
      <c r="J744" s="319"/>
      <c r="K744" s="105"/>
      <c r="L744" s="105"/>
      <c r="M744" s="105"/>
      <c r="N744" s="105"/>
      <c r="O744" s="105"/>
      <c r="P744" s="105"/>
      <c r="Q744" s="319"/>
      <c r="R744" s="106"/>
      <c r="S744" s="106"/>
      <c r="T744" s="106"/>
      <c r="U744" s="106"/>
      <c r="V744" s="106"/>
      <c r="W744" s="106"/>
      <c r="X744" s="106"/>
      <c r="Y744" s="106"/>
      <c r="Z744" s="106"/>
      <c r="AA744" s="106"/>
      <c r="AB744" s="106"/>
      <c r="AC744" s="106"/>
      <c r="AD744" s="106"/>
    </row>
    <row r="745" spans="1:30" ht="16">
      <c r="A745" s="905"/>
      <c r="B745" s="106"/>
      <c r="C745" s="106"/>
      <c r="D745" s="780"/>
      <c r="E745" s="780"/>
      <c r="F745" s="106"/>
      <c r="G745" s="105"/>
      <c r="H745" s="319"/>
      <c r="I745" s="319"/>
      <c r="J745" s="319"/>
      <c r="K745" s="105"/>
      <c r="L745" s="105"/>
      <c r="M745" s="105"/>
      <c r="N745" s="105"/>
      <c r="O745" s="105"/>
      <c r="P745" s="105"/>
      <c r="Q745" s="319"/>
      <c r="R745" s="106"/>
      <c r="S745" s="106"/>
      <c r="T745" s="106"/>
      <c r="U745" s="106"/>
      <c r="V745" s="106"/>
      <c r="W745" s="106"/>
      <c r="X745" s="106"/>
      <c r="Y745" s="106"/>
      <c r="Z745" s="106"/>
      <c r="AA745" s="106"/>
      <c r="AB745" s="106"/>
      <c r="AC745" s="106"/>
      <c r="AD745" s="106"/>
    </row>
    <row r="746" spans="1:30" ht="16">
      <c r="A746" s="905"/>
      <c r="B746" s="106"/>
      <c r="C746" s="106"/>
      <c r="D746" s="780"/>
      <c r="E746" s="780"/>
      <c r="F746" s="106"/>
      <c r="G746" s="105"/>
      <c r="H746" s="319"/>
      <c r="I746" s="319"/>
      <c r="J746" s="319"/>
      <c r="K746" s="105"/>
      <c r="L746" s="105"/>
      <c r="M746" s="105"/>
      <c r="N746" s="105"/>
      <c r="O746" s="105"/>
      <c r="P746" s="105"/>
      <c r="Q746" s="319"/>
      <c r="R746" s="106"/>
      <c r="S746" s="106"/>
      <c r="T746" s="106"/>
      <c r="U746" s="106"/>
      <c r="V746" s="106"/>
      <c r="W746" s="106"/>
      <c r="X746" s="106"/>
      <c r="Y746" s="106"/>
      <c r="Z746" s="106"/>
      <c r="AA746" s="106"/>
      <c r="AB746" s="106"/>
      <c r="AC746" s="106"/>
      <c r="AD746" s="106"/>
    </row>
    <row r="747" spans="1:30" ht="16">
      <c r="A747" s="905"/>
      <c r="B747" s="106"/>
      <c r="C747" s="106"/>
      <c r="D747" s="780"/>
      <c r="E747" s="780"/>
      <c r="F747" s="106"/>
      <c r="G747" s="105"/>
      <c r="H747" s="319"/>
      <c r="I747" s="319"/>
      <c r="J747" s="319"/>
      <c r="K747" s="105"/>
      <c r="L747" s="105"/>
      <c r="M747" s="105"/>
      <c r="N747" s="105"/>
      <c r="O747" s="105"/>
      <c r="P747" s="105"/>
      <c r="Q747" s="319"/>
      <c r="R747" s="106"/>
      <c r="S747" s="106"/>
      <c r="T747" s="106"/>
      <c r="U747" s="106"/>
      <c r="V747" s="106"/>
      <c r="W747" s="106"/>
      <c r="X747" s="106"/>
      <c r="Y747" s="106"/>
      <c r="Z747" s="106"/>
      <c r="AA747" s="106"/>
      <c r="AB747" s="106"/>
      <c r="AC747" s="106"/>
      <c r="AD747" s="106"/>
    </row>
    <row r="748" spans="1:30" ht="16">
      <c r="A748" s="905"/>
      <c r="B748" s="106"/>
      <c r="C748" s="106"/>
      <c r="D748" s="780"/>
      <c r="E748" s="780"/>
      <c r="F748" s="106"/>
      <c r="G748" s="105"/>
      <c r="H748" s="319"/>
      <c r="I748" s="319"/>
      <c r="J748" s="319"/>
      <c r="K748" s="105"/>
      <c r="L748" s="105"/>
      <c r="M748" s="105"/>
      <c r="N748" s="105"/>
      <c r="O748" s="105"/>
      <c r="P748" s="105"/>
      <c r="Q748" s="319"/>
      <c r="R748" s="106"/>
      <c r="S748" s="106"/>
      <c r="T748" s="106"/>
      <c r="U748" s="106"/>
      <c r="V748" s="106"/>
      <c r="W748" s="106"/>
      <c r="X748" s="106"/>
      <c r="Y748" s="106"/>
      <c r="Z748" s="106"/>
      <c r="AA748" s="106"/>
      <c r="AB748" s="106"/>
      <c r="AC748" s="106"/>
      <c r="AD748" s="106"/>
    </row>
    <row r="749" spans="1:30" ht="16">
      <c r="A749" s="905"/>
      <c r="B749" s="106"/>
      <c r="C749" s="106"/>
      <c r="D749" s="780"/>
      <c r="E749" s="780"/>
      <c r="F749" s="106"/>
      <c r="G749" s="105"/>
      <c r="H749" s="319"/>
      <c r="I749" s="319"/>
      <c r="J749" s="319"/>
      <c r="K749" s="105"/>
      <c r="L749" s="105"/>
      <c r="M749" s="105"/>
      <c r="N749" s="105"/>
      <c r="O749" s="105"/>
      <c r="P749" s="105"/>
      <c r="Q749" s="319"/>
      <c r="R749" s="106"/>
      <c r="S749" s="106"/>
      <c r="T749" s="106"/>
      <c r="U749" s="106"/>
      <c r="V749" s="106"/>
      <c r="W749" s="106"/>
      <c r="X749" s="106"/>
      <c r="Y749" s="106"/>
      <c r="Z749" s="106"/>
      <c r="AA749" s="106"/>
      <c r="AB749" s="106"/>
      <c r="AC749" s="106"/>
      <c r="AD749" s="106"/>
    </row>
    <row r="750" spans="1:30" ht="16">
      <c r="A750" s="905"/>
      <c r="B750" s="106"/>
      <c r="C750" s="106"/>
      <c r="D750" s="780"/>
      <c r="E750" s="780"/>
      <c r="F750" s="106"/>
      <c r="G750" s="105"/>
      <c r="H750" s="319"/>
      <c r="I750" s="319"/>
      <c r="J750" s="319"/>
      <c r="K750" s="105"/>
      <c r="L750" s="105"/>
      <c r="M750" s="105"/>
      <c r="N750" s="105"/>
      <c r="O750" s="105"/>
      <c r="P750" s="105"/>
      <c r="Q750" s="319"/>
      <c r="R750" s="106"/>
      <c r="S750" s="106"/>
      <c r="T750" s="106"/>
      <c r="U750" s="106"/>
      <c r="V750" s="106"/>
      <c r="W750" s="106"/>
      <c r="X750" s="106"/>
      <c r="Y750" s="106"/>
      <c r="Z750" s="106"/>
      <c r="AA750" s="106"/>
      <c r="AB750" s="106"/>
      <c r="AC750" s="106"/>
      <c r="AD750" s="106"/>
    </row>
    <row r="751" spans="1:30" ht="16">
      <c r="A751" s="905"/>
      <c r="B751" s="106"/>
      <c r="C751" s="106"/>
      <c r="D751" s="780"/>
      <c r="E751" s="780"/>
      <c r="F751" s="106"/>
      <c r="G751" s="105"/>
      <c r="H751" s="319"/>
      <c r="I751" s="319"/>
      <c r="J751" s="319"/>
      <c r="K751" s="105"/>
      <c r="L751" s="105"/>
      <c r="M751" s="105"/>
      <c r="N751" s="105"/>
      <c r="O751" s="105"/>
      <c r="P751" s="105"/>
      <c r="Q751" s="319"/>
      <c r="R751" s="106"/>
      <c r="S751" s="106"/>
      <c r="T751" s="106"/>
      <c r="U751" s="106"/>
      <c r="V751" s="106"/>
      <c r="W751" s="106"/>
      <c r="X751" s="106"/>
      <c r="Y751" s="106"/>
      <c r="Z751" s="106"/>
      <c r="AA751" s="106"/>
      <c r="AB751" s="106"/>
      <c r="AC751" s="106"/>
      <c r="AD751" s="106"/>
    </row>
    <row r="752" spans="1:30" ht="16">
      <c r="A752" s="905"/>
      <c r="B752" s="106"/>
      <c r="C752" s="106"/>
      <c r="D752" s="780"/>
      <c r="E752" s="780"/>
      <c r="F752" s="106"/>
      <c r="G752" s="105"/>
      <c r="H752" s="319"/>
      <c r="I752" s="319"/>
      <c r="J752" s="319"/>
      <c r="K752" s="105"/>
      <c r="L752" s="105"/>
      <c r="M752" s="105"/>
      <c r="N752" s="105"/>
      <c r="O752" s="105"/>
      <c r="P752" s="105"/>
      <c r="Q752" s="319"/>
      <c r="R752" s="106"/>
      <c r="S752" s="106"/>
      <c r="T752" s="106"/>
      <c r="U752" s="106"/>
      <c r="V752" s="106"/>
      <c r="W752" s="106"/>
      <c r="X752" s="106"/>
      <c r="Y752" s="106"/>
      <c r="Z752" s="106"/>
      <c r="AA752" s="106"/>
      <c r="AB752" s="106"/>
      <c r="AC752" s="106"/>
      <c r="AD752" s="106"/>
    </row>
    <row r="753" spans="1:30" ht="16">
      <c r="A753" s="905"/>
      <c r="B753" s="106"/>
      <c r="C753" s="106"/>
      <c r="D753" s="780"/>
      <c r="E753" s="780"/>
      <c r="F753" s="106"/>
      <c r="G753" s="105"/>
      <c r="H753" s="319"/>
      <c r="I753" s="319"/>
      <c r="J753" s="319"/>
      <c r="K753" s="105"/>
      <c r="L753" s="105"/>
      <c r="M753" s="105"/>
      <c r="N753" s="105"/>
      <c r="O753" s="105"/>
      <c r="P753" s="105"/>
      <c r="Q753" s="319"/>
      <c r="R753" s="106"/>
      <c r="S753" s="106"/>
      <c r="T753" s="106"/>
      <c r="U753" s="106"/>
      <c r="V753" s="106"/>
      <c r="W753" s="106"/>
      <c r="X753" s="106"/>
      <c r="Y753" s="106"/>
      <c r="Z753" s="106"/>
      <c r="AA753" s="106"/>
      <c r="AB753" s="106"/>
      <c r="AC753" s="106"/>
      <c r="AD753" s="106"/>
    </row>
    <row r="754" spans="1:30" ht="16">
      <c r="A754" s="905"/>
      <c r="B754" s="106"/>
      <c r="C754" s="106"/>
      <c r="D754" s="780"/>
      <c r="E754" s="780"/>
      <c r="F754" s="106"/>
      <c r="G754" s="105"/>
      <c r="H754" s="319"/>
      <c r="I754" s="319"/>
      <c r="J754" s="319"/>
      <c r="K754" s="105"/>
      <c r="L754" s="105"/>
      <c r="M754" s="105"/>
      <c r="N754" s="105"/>
      <c r="O754" s="105"/>
      <c r="P754" s="105"/>
      <c r="Q754" s="319"/>
      <c r="R754" s="106"/>
      <c r="S754" s="106"/>
      <c r="T754" s="106"/>
      <c r="U754" s="106"/>
      <c r="V754" s="106"/>
      <c r="W754" s="106"/>
      <c r="X754" s="106"/>
      <c r="Y754" s="106"/>
      <c r="Z754" s="106"/>
      <c r="AA754" s="106"/>
      <c r="AB754" s="106"/>
      <c r="AC754" s="106"/>
      <c r="AD754" s="106"/>
    </row>
    <row r="755" spans="1:30" ht="16">
      <c r="A755" s="905"/>
      <c r="B755" s="106"/>
      <c r="C755" s="106"/>
      <c r="D755" s="780"/>
      <c r="E755" s="780"/>
      <c r="F755" s="106"/>
      <c r="G755" s="105"/>
      <c r="H755" s="319"/>
      <c r="I755" s="319"/>
      <c r="J755" s="319"/>
      <c r="K755" s="105"/>
      <c r="L755" s="105"/>
      <c r="M755" s="105"/>
      <c r="N755" s="105"/>
      <c r="O755" s="105"/>
      <c r="P755" s="105"/>
      <c r="Q755" s="319"/>
      <c r="R755" s="106"/>
      <c r="S755" s="106"/>
      <c r="T755" s="106"/>
      <c r="U755" s="106"/>
      <c r="V755" s="106"/>
      <c r="W755" s="106"/>
      <c r="X755" s="106"/>
      <c r="Y755" s="106"/>
      <c r="Z755" s="106"/>
      <c r="AA755" s="106"/>
      <c r="AB755" s="106"/>
      <c r="AC755" s="106"/>
      <c r="AD755" s="106"/>
    </row>
    <row r="756" spans="1:30" ht="16">
      <c r="A756" s="905"/>
      <c r="B756" s="106"/>
      <c r="C756" s="106"/>
      <c r="D756" s="780"/>
      <c r="E756" s="780"/>
      <c r="F756" s="106"/>
      <c r="G756" s="105"/>
      <c r="H756" s="319"/>
      <c r="I756" s="319"/>
      <c r="J756" s="319"/>
      <c r="K756" s="105"/>
      <c r="L756" s="105"/>
      <c r="M756" s="105"/>
      <c r="N756" s="105"/>
      <c r="O756" s="105"/>
      <c r="P756" s="105"/>
      <c r="Q756" s="319"/>
      <c r="R756" s="106"/>
      <c r="S756" s="106"/>
      <c r="T756" s="106"/>
      <c r="U756" s="106"/>
      <c r="V756" s="106"/>
      <c r="W756" s="106"/>
      <c r="X756" s="106"/>
      <c r="Y756" s="106"/>
      <c r="Z756" s="106"/>
      <c r="AA756" s="106"/>
      <c r="AB756" s="106"/>
      <c r="AC756" s="106"/>
      <c r="AD756" s="106"/>
    </row>
    <row r="757" spans="1:30" ht="16">
      <c r="A757" s="905"/>
      <c r="B757" s="106"/>
      <c r="C757" s="106"/>
      <c r="D757" s="780"/>
      <c r="E757" s="780"/>
      <c r="F757" s="106"/>
      <c r="G757" s="105"/>
      <c r="H757" s="319"/>
      <c r="I757" s="319"/>
      <c r="J757" s="319"/>
      <c r="K757" s="105"/>
      <c r="L757" s="105"/>
      <c r="M757" s="105"/>
      <c r="N757" s="105"/>
      <c r="O757" s="105"/>
      <c r="P757" s="105"/>
      <c r="Q757" s="319"/>
      <c r="R757" s="106"/>
      <c r="S757" s="106"/>
      <c r="T757" s="106"/>
      <c r="U757" s="106"/>
      <c r="V757" s="106"/>
      <c r="W757" s="106"/>
      <c r="X757" s="106"/>
      <c r="Y757" s="106"/>
      <c r="Z757" s="106"/>
      <c r="AA757" s="106"/>
      <c r="AB757" s="106"/>
      <c r="AC757" s="106"/>
      <c r="AD757" s="106"/>
    </row>
    <row r="758" spans="1:30" ht="16">
      <c r="A758" s="905"/>
      <c r="B758" s="106"/>
      <c r="C758" s="106"/>
      <c r="D758" s="780"/>
      <c r="E758" s="780"/>
      <c r="F758" s="106"/>
      <c r="G758" s="105"/>
      <c r="H758" s="319"/>
      <c r="I758" s="319"/>
      <c r="J758" s="319"/>
      <c r="K758" s="105"/>
      <c r="L758" s="105"/>
      <c r="M758" s="105"/>
      <c r="N758" s="105"/>
      <c r="O758" s="105"/>
      <c r="P758" s="105"/>
      <c r="Q758" s="319"/>
      <c r="R758" s="106"/>
      <c r="S758" s="106"/>
      <c r="T758" s="106"/>
      <c r="U758" s="106"/>
      <c r="V758" s="106"/>
      <c r="W758" s="106"/>
      <c r="X758" s="106"/>
      <c r="Y758" s="106"/>
      <c r="Z758" s="106"/>
      <c r="AA758" s="106"/>
      <c r="AB758" s="106"/>
      <c r="AC758" s="106"/>
      <c r="AD758" s="106"/>
    </row>
    <row r="759" spans="1:30" ht="16">
      <c r="A759" s="905"/>
      <c r="B759" s="106"/>
      <c r="C759" s="106"/>
      <c r="D759" s="780"/>
      <c r="E759" s="780"/>
      <c r="F759" s="106"/>
      <c r="G759" s="105"/>
      <c r="H759" s="319"/>
      <c r="I759" s="319"/>
      <c r="J759" s="319"/>
      <c r="K759" s="105"/>
      <c r="L759" s="105"/>
      <c r="M759" s="105"/>
      <c r="N759" s="105"/>
      <c r="O759" s="105"/>
      <c r="P759" s="105"/>
      <c r="Q759" s="319"/>
      <c r="R759" s="106"/>
      <c r="S759" s="106"/>
      <c r="T759" s="106"/>
      <c r="U759" s="106"/>
      <c r="V759" s="106"/>
      <c r="W759" s="106"/>
      <c r="X759" s="106"/>
      <c r="Y759" s="106"/>
      <c r="Z759" s="106"/>
      <c r="AA759" s="106"/>
      <c r="AB759" s="106"/>
      <c r="AC759" s="106"/>
      <c r="AD759" s="106"/>
    </row>
    <row r="760" spans="1:30" ht="16">
      <c r="A760" s="905"/>
      <c r="B760" s="106"/>
      <c r="C760" s="106"/>
      <c r="D760" s="780"/>
      <c r="E760" s="780"/>
      <c r="F760" s="106"/>
      <c r="G760" s="105"/>
      <c r="H760" s="319"/>
      <c r="I760" s="319"/>
      <c r="J760" s="319"/>
      <c r="K760" s="105"/>
      <c r="L760" s="105"/>
      <c r="M760" s="105"/>
      <c r="N760" s="105"/>
      <c r="O760" s="105"/>
      <c r="P760" s="105"/>
      <c r="Q760" s="319"/>
      <c r="R760" s="106"/>
      <c r="S760" s="106"/>
      <c r="T760" s="106"/>
      <c r="U760" s="106"/>
      <c r="V760" s="106"/>
      <c r="W760" s="106"/>
      <c r="X760" s="106"/>
      <c r="Y760" s="106"/>
      <c r="Z760" s="106"/>
      <c r="AA760" s="106"/>
      <c r="AB760" s="106"/>
      <c r="AC760" s="106"/>
      <c r="AD760" s="106"/>
    </row>
    <row r="761" spans="1:30" ht="16">
      <c r="A761" s="905"/>
      <c r="B761" s="106"/>
      <c r="C761" s="106"/>
      <c r="D761" s="780"/>
      <c r="E761" s="780"/>
      <c r="F761" s="106"/>
      <c r="G761" s="105"/>
      <c r="H761" s="319"/>
      <c r="I761" s="319"/>
      <c r="J761" s="319"/>
      <c r="K761" s="105"/>
      <c r="L761" s="105"/>
      <c r="M761" s="105"/>
      <c r="N761" s="105"/>
      <c r="O761" s="105"/>
      <c r="P761" s="105"/>
      <c r="Q761" s="319"/>
      <c r="R761" s="106"/>
      <c r="S761" s="106"/>
      <c r="T761" s="106"/>
      <c r="U761" s="106"/>
      <c r="V761" s="106"/>
      <c r="W761" s="106"/>
      <c r="X761" s="106"/>
      <c r="Y761" s="106"/>
      <c r="Z761" s="106"/>
      <c r="AA761" s="106"/>
      <c r="AB761" s="106"/>
      <c r="AC761" s="106"/>
      <c r="AD761" s="106"/>
    </row>
    <row r="762" spans="1:30" ht="16">
      <c r="A762" s="905"/>
      <c r="B762" s="106"/>
      <c r="C762" s="106"/>
      <c r="D762" s="780"/>
      <c r="E762" s="780"/>
      <c r="F762" s="106"/>
      <c r="G762" s="105"/>
      <c r="H762" s="319"/>
      <c r="I762" s="319"/>
      <c r="J762" s="319"/>
      <c r="K762" s="105"/>
      <c r="L762" s="105"/>
      <c r="M762" s="105"/>
      <c r="N762" s="105"/>
      <c r="O762" s="105"/>
      <c r="P762" s="105"/>
      <c r="Q762" s="319"/>
      <c r="R762" s="106"/>
      <c r="S762" s="106"/>
      <c r="T762" s="106"/>
      <c r="U762" s="106"/>
      <c r="V762" s="106"/>
      <c r="W762" s="106"/>
      <c r="X762" s="106"/>
      <c r="Y762" s="106"/>
      <c r="Z762" s="106"/>
      <c r="AA762" s="106"/>
      <c r="AB762" s="106"/>
      <c r="AC762" s="106"/>
      <c r="AD762" s="106"/>
    </row>
    <row r="763" spans="1:30" ht="16">
      <c r="A763" s="905"/>
      <c r="B763" s="106"/>
      <c r="C763" s="106"/>
      <c r="D763" s="780"/>
      <c r="E763" s="780"/>
      <c r="F763" s="106"/>
      <c r="G763" s="105"/>
      <c r="H763" s="319"/>
      <c r="I763" s="319"/>
      <c r="J763" s="319"/>
      <c r="K763" s="105"/>
      <c r="L763" s="105"/>
      <c r="M763" s="105"/>
      <c r="N763" s="105"/>
      <c r="O763" s="105"/>
      <c r="P763" s="105"/>
      <c r="Q763" s="319"/>
      <c r="R763" s="106"/>
      <c r="S763" s="106"/>
      <c r="T763" s="106"/>
      <c r="U763" s="106"/>
      <c r="V763" s="106"/>
      <c r="W763" s="106"/>
      <c r="X763" s="106"/>
      <c r="Y763" s="106"/>
      <c r="Z763" s="106"/>
      <c r="AA763" s="106"/>
      <c r="AB763" s="106"/>
      <c r="AC763" s="106"/>
      <c r="AD763" s="106"/>
    </row>
    <row r="764" spans="1:30" ht="16">
      <c r="A764" s="905"/>
      <c r="B764" s="106"/>
      <c r="C764" s="106"/>
      <c r="D764" s="780"/>
      <c r="E764" s="780"/>
      <c r="F764" s="106"/>
      <c r="G764" s="105"/>
      <c r="H764" s="319"/>
      <c r="I764" s="319"/>
      <c r="J764" s="319"/>
      <c r="K764" s="105"/>
      <c r="L764" s="105"/>
      <c r="M764" s="105"/>
      <c r="N764" s="105"/>
      <c r="O764" s="105"/>
      <c r="P764" s="105"/>
      <c r="Q764" s="319"/>
      <c r="R764" s="106"/>
      <c r="S764" s="106"/>
      <c r="T764" s="106"/>
      <c r="U764" s="106"/>
      <c r="V764" s="106"/>
      <c r="W764" s="106"/>
      <c r="X764" s="106"/>
      <c r="Y764" s="106"/>
      <c r="Z764" s="106"/>
      <c r="AA764" s="106"/>
      <c r="AB764" s="106"/>
      <c r="AC764" s="106"/>
      <c r="AD764" s="106"/>
    </row>
    <row r="765" spans="1:30" ht="16">
      <c r="A765" s="905"/>
      <c r="B765" s="106"/>
      <c r="C765" s="106"/>
      <c r="D765" s="780"/>
      <c r="E765" s="780"/>
      <c r="F765" s="106"/>
      <c r="G765" s="105"/>
      <c r="H765" s="319"/>
      <c r="I765" s="319"/>
      <c r="J765" s="319"/>
      <c r="K765" s="105"/>
      <c r="L765" s="105"/>
      <c r="M765" s="105"/>
      <c r="N765" s="105"/>
      <c r="O765" s="105"/>
      <c r="P765" s="105"/>
      <c r="Q765" s="319"/>
      <c r="R765" s="106"/>
      <c r="S765" s="106"/>
      <c r="T765" s="106"/>
      <c r="U765" s="106"/>
      <c r="V765" s="106"/>
      <c r="W765" s="106"/>
      <c r="X765" s="106"/>
      <c r="Y765" s="106"/>
      <c r="Z765" s="106"/>
      <c r="AA765" s="106"/>
      <c r="AB765" s="106"/>
      <c r="AC765" s="106"/>
      <c r="AD765" s="106"/>
    </row>
    <row r="766" spans="1:30" ht="16">
      <c r="A766" s="905"/>
      <c r="B766" s="106"/>
      <c r="C766" s="106"/>
      <c r="D766" s="780"/>
      <c r="E766" s="780"/>
      <c r="F766" s="106"/>
      <c r="G766" s="105"/>
      <c r="H766" s="319"/>
      <c r="I766" s="319"/>
      <c r="J766" s="319"/>
      <c r="K766" s="105"/>
      <c r="L766" s="105"/>
      <c r="M766" s="105"/>
      <c r="N766" s="105"/>
      <c r="O766" s="105"/>
      <c r="P766" s="105"/>
      <c r="Q766" s="319"/>
      <c r="R766" s="106"/>
      <c r="S766" s="106"/>
      <c r="T766" s="106"/>
      <c r="U766" s="106"/>
      <c r="V766" s="106"/>
      <c r="W766" s="106"/>
      <c r="X766" s="106"/>
      <c r="Y766" s="106"/>
      <c r="Z766" s="106"/>
      <c r="AA766" s="106"/>
      <c r="AB766" s="106"/>
      <c r="AC766" s="106"/>
      <c r="AD766" s="106"/>
    </row>
    <row r="767" spans="1:30" ht="16">
      <c r="A767" s="905"/>
      <c r="B767" s="106"/>
      <c r="C767" s="106"/>
      <c r="D767" s="780"/>
      <c r="E767" s="780"/>
      <c r="F767" s="106"/>
      <c r="G767" s="105"/>
      <c r="H767" s="319"/>
      <c r="I767" s="319"/>
      <c r="J767" s="319"/>
      <c r="K767" s="105"/>
      <c r="L767" s="105"/>
      <c r="M767" s="105"/>
      <c r="N767" s="105"/>
      <c r="O767" s="105"/>
      <c r="P767" s="105"/>
      <c r="Q767" s="319"/>
      <c r="R767" s="106"/>
      <c r="S767" s="106"/>
      <c r="T767" s="106"/>
      <c r="U767" s="106"/>
      <c r="V767" s="106"/>
      <c r="W767" s="106"/>
      <c r="X767" s="106"/>
      <c r="Y767" s="106"/>
      <c r="Z767" s="106"/>
      <c r="AA767" s="106"/>
      <c r="AB767" s="106"/>
      <c r="AC767" s="106"/>
      <c r="AD767" s="106"/>
    </row>
    <row r="768" spans="1:30" ht="16">
      <c r="A768" s="905"/>
      <c r="B768" s="106"/>
      <c r="C768" s="106"/>
      <c r="D768" s="780"/>
      <c r="E768" s="780"/>
      <c r="F768" s="106"/>
      <c r="G768" s="105"/>
      <c r="H768" s="319"/>
      <c r="I768" s="319"/>
      <c r="J768" s="319"/>
      <c r="K768" s="105"/>
      <c r="L768" s="105"/>
      <c r="M768" s="105"/>
      <c r="N768" s="105"/>
      <c r="O768" s="105"/>
      <c r="P768" s="105"/>
      <c r="Q768" s="319"/>
      <c r="R768" s="106"/>
      <c r="S768" s="106"/>
      <c r="T768" s="106"/>
      <c r="U768" s="106"/>
      <c r="V768" s="106"/>
      <c r="W768" s="106"/>
      <c r="X768" s="106"/>
      <c r="Y768" s="106"/>
      <c r="Z768" s="106"/>
      <c r="AA768" s="106"/>
      <c r="AB768" s="106"/>
      <c r="AC768" s="106"/>
      <c r="AD768" s="106"/>
    </row>
    <row r="769" spans="1:30" ht="16">
      <c r="A769" s="905"/>
      <c r="B769" s="106"/>
      <c r="C769" s="106"/>
      <c r="D769" s="780"/>
      <c r="E769" s="780"/>
      <c r="F769" s="106"/>
      <c r="G769" s="105"/>
      <c r="H769" s="319"/>
      <c r="I769" s="319"/>
      <c r="J769" s="319"/>
      <c r="K769" s="105"/>
      <c r="L769" s="105"/>
      <c r="M769" s="105"/>
      <c r="N769" s="105"/>
      <c r="O769" s="105"/>
      <c r="P769" s="105"/>
      <c r="Q769" s="319"/>
      <c r="R769" s="106"/>
      <c r="S769" s="106"/>
      <c r="T769" s="106"/>
      <c r="U769" s="106"/>
      <c r="V769" s="106"/>
      <c r="W769" s="106"/>
      <c r="X769" s="106"/>
      <c r="Y769" s="106"/>
      <c r="Z769" s="106"/>
      <c r="AA769" s="106"/>
      <c r="AB769" s="106"/>
      <c r="AC769" s="106"/>
      <c r="AD769" s="106"/>
    </row>
    <row r="770" spans="1:30" ht="16">
      <c r="A770" s="905"/>
      <c r="B770" s="106"/>
      <c r="C770" s="106"/>
      <c r="D770" s="780"/>
      <c r="E770" s="780"/>
      <c r="F770" s="106"/>
      <c r="G770" s="105"/>
      <c r="H770" s="319"/>
      <c r="I770" s="319"/>
      <c r="J770" s="319"/>
      <c r="K770" s="105"/>
      <c r="L770" s="105"/>
      <c r="M770" s="105"/>
      <c r="N770" s="105"/>
      <c r="O770" s="105"/>
      <c r="P770" s="105"/>
      <c r="Q770" s="319"/>
      <c r="R770" s="106"/>
      <c r="S770" s="106"/>
      <c r="T770" s="106"/>
      <c r="U770" s="106"/>
      <c r="V770" s="106"/>
      <c r="W770" s="106"/>
      <c r="X770" s="106"/>
      <c r="Y770" s="106"/>
      <c r="Z770" s="106"/>
      <c r="AA770" s="106"/>
      <c r="AB770" s="106"/>
      <c r="AC770" s="106"/>
      <c r="AD770" s="106"/>
    </row>
    <row r="771" spans="1:30" ht="16">
      <c r="A771" s="905"/>
      <c r="B771" s="106"/>
      <c r="C771" s="106"/>
      <c r="D771" s="780"/>
      <c r="E771" s="780"/>
      <c r="F771" s="106"/>
      <c r="G771" s="105"/>
      <c r="H771" s="319"/>
      <c r="I771" s="319"/>
      <c r="J771" s="319"/>
      <c r="K771" s="105"/>
      <c r="L771" s="105"/>
      <c r="M771" s="105"/>
      <c r="N771" s="105"/>
      <c r="O771" s="105"/>
      <c r="P771" s="105"/>
      <c r="Q771" s="319"/>
      <c r="R771" s="106"/>
      <c r="S771" s="106"/>
      <c r="T771" s="106"/>
      <c r="U771" s="106"/>
      <c r="V771" s="106"/>
      <c r="W771" s="106"/>
      <c r="X771" s="106"/>
      <c r="Y771" s="106"/>
      <c r="Z771" s="106"/>
      <c r="AA771" s="106"/>
      <c r="AB771" s="106"/>
      <c r="AC771" s="106"/>
      <c r="AD771" s="106"/>
    </row>
    <row r="772" spans="1:30" ht="16">
      <c r="A772" s="905"/>
      <c r="B772" s="106"/>
      <c r="C772" s="106"/>
      <c r="D772" s="780"/>
      <c r="E772" s="780"/>
      <c r="F772" s="106"/>
      <c r="G772" s="105"/>
      <c r="H772" s="319"/>
      <c r="I772" s="319"/>
      <c r="J772" s="319"/>
      <c r="K772" s="105"/>
      <c r="L772" s="105"/>
      <c r="M772" s="105"/>
      <c r="N772" s="105"/>
      <c r="O772" s="105"/>
      <c r="P772" s="105"/>
      <c r="Q772" s="319"/>
      <c r="R772" s="106"/>
      <c r="S772" s="106"/>
      <c r="T772" s="106"/>
      <c r="U772" s="106"/>
      <c r="V772" s="106"/>
      <c r="W772" s="106"/>
      <c r="X772" s="106"/>
      <c r="Y772" s="106"/>
      <c r="Z772" s="106"/>
      <c r="AA772" s="106"/>
      <c r="AB772" s="106"/>
      <c r="AC772" s="106"/>
      <c r="AD772" s="106"/>
    </row>
    <row r="773" spans="1:30" ht="16">
      <c r="A773" s="905"/>
      <c r="B773" s="106"/>
      <c r="C773" s="106"/>
      <c r="D773" s="780"/>
      <c r="E773" s="780"/>
      <c r="F773" s="106"/>
      <c r="G773" s="105"/>
      <c r="H773" s="319"/>
      <c r="I773" s="319"/>
      <c r="J773" s="319"/>
      <c r="K773" s="105"/>
      <c r="L773" s="105"/>
      <c r="M773" s="105"/>
      <c r="N773" s="105"/>
      <c r="O773" s="105"/>
      <c r="P773" s="105"/>
      <c r="Q773" s="319"/>
      <c r="R773" s="106"/>
      <c r="S773" s="106"/>
      <c r="T773" s="106"/>
      <c r="U773" s="106"/>
      <c r="V773" s="106"/>
      <c r="W773" s="106"/>
      <c r="X773" s="106"/>
      <c r="Y773" s="106"/>
      <c r="Z773" s="106"/>
      <c r="AA773" s="106"/>
      <c r="AB773" s="106"/>
      <c r="AC773" s="106"/>
      <c r="AD773" s="106"/>
    </row>
    <row r="774" spans="1:30" ht="16">
      <c r="A774" s="905"/>
      <c r="B774" s="106"/>
      <c r="C774" s="106"/>
      <c r="D774" s="780"/>
      <c r="E774" s="780"/>
      <c r="F774" s="106"/>
      <c r="G774" s="105"/>
      <c r="H774" s="319"/>
      <c r="I774" s="319"/>
      <c r="J774" s="319"/>
      <c r="K774" s="105"/>
      <c r="L774" s="105"/>
      <c r="M774" s="105"/>
      <c r="N774" s="105"/>
      <c r="O774" s="105"/>
      <c r="P774" s="105"/>
      <c r="Q774" s="319"/>
      <c r="R774" s="106"/>
      <c r="S774" s="106"/>
      <c r="T774" s="106"/>
      <c r="U774" s="106"/>
      <c r="V774" s="106"/>
      <c r="W774" s="106"/>
      <c r="X774" s="106"/>
      <c r="Y774" s="106"/>
      <c r="Z774" s="106"/>
      <c r="AA774" s="106"/>
      <c r="AB774" s="106"/>
      <c r="AC774" s="106"/>
      <c r="AD774" s="106"/>
    </row>
    <row r="775" spans="1:30" ht="16">
      <c r="A775" s="905"/>
      <c r="B775" s="106"/>
      <c r="C775" s="106"/>
      <c r="D775" s="780"/>
      <c r="E775" s="780"/>
      <c r="F775" s="106"/>
      <c r="G775" s="105"/>
      <c r="H775" s="319"/>
      <c r="I775" s="319"/>
      <c r="J775" s="319"/>
      <c r="K775" s="105"/>
      <c r="L775" s="105"/>
      <c r="M775" s="105"/>
      <c r="N775" s="105"/>
      <c r="O775" s="105"/>
      <c r="P775" s="105"/>
      <c r="Q775" s="319"/>
      <c r="R775" s="106"/>
      <c r="S775" s="106"/>
      <c r="T775" s="106"/>
      <c r="U775" s="106"/>
      <c r="V775" s="106"/>
      <c r="W775" s="106"/>
      <c r="X775" s="106"/>
      <c r="Y775" s="106"/>
      <c r="Z775" s="106"/>
      <c r="AA775" s="106"/>
      <c r="AB775" s="106"/>
      <c r="AC775" s="106"/>
      <c r="AD775" s="106"/>
    </row>
    <row r="776" spans="1:30" ht="16">
      <c r="A776" s="905"/>
      <c r="B776" s="106"/>
      <c r="C776" s="106"/>
      <c r="D776" s="780"/>
      <c r="E776" s="780"/>
      <c r="F776" s="106"/>
      <c r="G776" s="105"/>
      <c r="H776" s="319"/>
      <c r="I776" s="319"/>
      <c r="J776" s="319"/>
      <c r="K776" s="105"/>
      <c r="L776" s="105"/>
      <c r="M776" s="105"/>
      <c r="N776" s="105"/>
      <c r="O776" s="105"/>
      <c r="P776" s="105"/>
      <c r="Q776" s="319"/>
      <c r="R776" s="106"/>
      <c r="S776" s="106"/>
      <c r="T776" s="106"/>
      <c r="U776" s="106"/>
      <c r="V776" s="106"/>
      <c r="W776" s="106"/>
      <c r="X776" s="106"/>
      <c r="Y776" s="106"/>
      <c r="Z776" s="106"/>
      <c r="AA776" s="106"/>
      <c r="AB776" s="106"/>
      <c r="AC776" s="106"/>
      <c r="AD776" s="106"/>
    </row>
    <row r="777" spans="1:30" ht="16">
      <c r="A777" s="905"/>
      <c r="B777" s="106"/>
      <c r="C777" s="106"/>
      <c r="D777" s="780"/>
      <c r="E777" s="780"/>
      <c r="F777" s="106"/>
      <c r="G777" s="105"/>
      <c r="H777" s="319"/>
      <c r="I777" s="319"/>
      <c r="J777" s="319"/>
      <c r="K777" s="105"/>
      <c r="L777" s="105"/>
      <c r="M777" s="105"/>
      <c r="N777" s="105"/>
      <c r="O777" s="105"/>
      <c r="P777" s="105"/>
      <c r="Q777" s="319"/>
      <c r="R777" s="106"/>
      <c r="S777" s="106"/>
      <c r="T777" s="106"/>
      <c r="U777" s="106"/>
      <c r="V777" s="106"/>
      <c r="W777" s="106"/>
      <c r="X777" s="106"/>
      <c r="Y777" s="106"/>
      <c r="Z777" s="106"/>
      <c r="AA777" s="106"/>
      <c r="AB777" s="106"/>
      <c r="AC777" s="106"/>
      <c r="AD777" s="106"/>
    </row>
    <row r="778" spans="1:30" ht="16">
      <c r="A778" s="905"/>
      <c r="B778" s="106"/>
      <c r="C778" s="106"/>
      <c r="D778" s="780"/>
      <c r="E778" s="780"/>
      <c r="F778" s="106"/>
      <c r="G778" s="105"/>
      <c r="H778" s="319"/>
      <c r="I778" s="319"/>
      <c r="J778" s="319"/>
      <c r="K778" s="105"/>
      <c r="L778" s="105"/>
      <c r="M778" s="105"/>
      <c r="N778" s="105"/>
      <c r="O778" s="105"/>
      <c r="P778" s="105"/>
      <c r="Q778" s="319"/>
      <c r="R778" s="106"/>
      <c r="S778" s="106"/>
      <c r="T778" s="106"/>
      <c r="U778" s="106"/>
      <c r="V778" s="106"/>
      <c r="W778" s="106"/>
      <c r="X778" s="106"/>
      <c r="Y778" s="106"/>
      <c r="Z778" s="106"/>
      <c r="AA778" s="106"/>
      <c r="AB778" s="106"/>
      <c r="AC778" s="106"/>
      <c r="AD778" s="106"/>
    </row>
    <row r="779" spans="1:30" ht="16">
      <c r="A779" s="905"/>
      <c r="B779" s="106"/>
      <c r="C779" s="106"/>
      <c r="D779" s="780"/>
      <c r="E779" s="780"/>
      <c r="F779" s="106"/>
      <c r="G779" s="105"/>
      <c r="H779" s="319"/>
      <c r="I779" s="319"/>
      <c r="J779" s="319"/>
      <c r="K779" s="105"/>
      <c r="L779" s="105"/>
      <c r="M779" s="105"/>
      <c r="N779" s="105"/>
      <c r="O779" s="105"/>
      <c r="P779" s="105"/>
      <c r="Q779" s="319"/>
      <c r="R779" s="106"/>
      <c r="S779" s="106"/>
      <c r="T779" s="106"/>
      <c r="U779" s="106"/>
      <c r="V779" s="106"/>
      <c r="W779" s="106"/>
      <c r="X779" s="106"/>
      <c r="Y779" s="106"/>
      <c r="Z779" s="106"/>
      <c r="AA779" s="106"/>
      <c r="AB779" s="106"/>
      <c r="AC779" s="106"/>
      <c r="AD779" s="106"/>
    </row>
    <row r="780" spans="1:30" ht="16">
      <c r="A780" s="905"/>
      <c r="B780" s="106"/>
      <c r="C780" s="106"/>
      <c r="D780" s="780"/>
      <c r="E780" s="780"/>
      <c r="F780" s="106"/>
      <c r="G780" s="105"/>
      <c r="H780" s="319"/>
      <c r="I780" s="319"/>
      <c r="J780" s="319"/>
      <c r="K780" s="105"/>
      <c r="L780" s="105"/>
      <c r="M780" s="105"/>
      <c r="N780" s="105"/>
      <c r="O780" s="105"/>
      <c r="P780" s="105"/>
      <c r="Q780" s="319"/>
      <c r="R780" s="106"/>
      <c r="S780" s="106"/>
      <c r="T780" s="106"/>
      <c r="U780" s="106"/>
      <c r="V780" s="106"/>
      <c r="W780" s="106"/>
      <c r="X780" s="106"/>
      <c r="Y780" s="106"/>
      <c r="Z780" s="106"/>
      <c r="AA780" s="106"/>
      <c r="AB780" s="106"/>
      <c r="AC780" s="106"/>
      <c r="AD780" s="106"/>
    </row>
    <row r="781" spans="1:30" ht="16">
      <c r="A781" s="905"/>
      <c r="B781" s="106"/>
      <c r="C781" s="106"/>
      <c r="D781" s="780"/>
      <c r="E781" s="780"/>
      <c r="F781" s="106"/>
      <c r="G781" s="105"/>
      <c r="H781" s="319"/>
      <c r="I781" s="319"/>
      <c r="J781" s="319"/>
      <c r="K781" s="105"/>
      <c r="L781" s="105"/>
      <c r="M781" s="105"/>
      <c r="N781" s="105"/>
      <c r="O781" s="105"/>
      <c r="P781" s="105"/>
      <c r="Q781" s="319"/>
      <c r="R781" s="106"/>
      <c r="S781" s="106"/>
      <c r="T781" s="106"/>
      <c r="U781" s="106"/>
      <c r="V781" s="106"/>
      <c r="W781" s="106"/>
      <c r="X781" s="106"/>
      <c r="Y781" s="106"/>
      <c r="Z781" s="106"/>
      <c r="AA781" s="106"/>
      <c r="AB781" s="106"/>
      <c r="AC781" s="106"/>
      <c r="AD781" s="106"/>
    </row>
    <row r="782" spans="1:30" ht="16">
      <c r="A782" s="905"/>
      <c r="B782" s="106"/>
      <c r="C782" s="106"/>
      <c r="D782" s="780"/>
      <c r="E782" s="780"/>
      <c r="F782" s="106"/>
      <c r="G782" s="105"/>
      <c r="H782" s="319"/>
      <c r="I782" s="319"/>
      <c r="J782" s="319"/>
      <c r="K782" s="105"/>
      <c r="L782" s="105"/>
      <c r="M782" s="105"/>
      <c r="N782" s="105"/>
      <c r="O782" s="105"/>
      <c r="P782" s="105"/>
      <c r="Q782" s="319"/>
      <c r="R782" s="106"/>
      <c r="S782" s="106"/>
      <c r="T782" s="106"/>
      <c r="U782" s="106"/>
      <c r="V782" s="106"/>
      <c r="W782" s="106"/>
      <c r="X782" s="106"/>
      <c r="Y782" s="106"/>
      <c r="Z782" s="106"/>
      <c r="AA782" s="106"/>
      <c r="AB782" s="106"/>
      <c r="AC782" s="106"/>
      <c r="AD782" s="106"/>
    </row>
    <row r="783" spans="1:30" ht="16">
      <c r="A783" s="905"/>
      <c r="B783" s="106"/>
      <c r="C783" s="106"/>
      <c r="D783" s="780"/>
      <c r="E783" s="780"/>
      <c r="F783" s="106"/>
      <c r="G783" s="105"/>
      <c r="H783" s="319"/>
      <c r="I783" s="319"/>
      <c r="J783" s="319"/>
      <c r="K783" s="105"/>
      <c r="L783" s="105"/>
      <c r="M783" s="105"/>
      <c r="N783" s="105"/>
      <c r="O783" s="105"/>
      <c r="P783" s="105"/>
      <c r="Q783" s="319"/>
      <c r="R783" s="106"/>
      <c r="S783" s="106"/>
      <c r="T783" s="106"/>
      <c r="U783" s="106"/>
      <c r="V783" s="106"/>
      <c r="W783" s="106"/>
      <c r="X783" s="106"/>
      <c r="Y783" s="106"/>
      <c r="Z783" s="106"/>
      <c r="AA783" s="106"/>
      <c r="AB783" s="106"/>
      <c r="AC783" s="106"/>
      <c r="AD783" s="106"/>
    </row>
    <row r="784" spans="1:30" ht="16">
      <c r="A784" s="905"/>
      <c r="B784" s="106"/>
      <c r="C784" s="106"/>
      <c r="D784" s="780"/>
      <c r="E784" s="780"/>
      <c r="F784" s="106"/>
      <c r="G784" s="105"/>
      <c r="H784" s="319"/>
      <c r="I784" s="319"/>
      <c r="J784" s="319"/>
      <c r="K784" s="105"/>
      <c r="L784" s="105"/>
      <c r="M784" s="105"/>
      <c r="N784" s="105"/>
      <c r="O784" s="105"/>
      <c r="P784" s="105"/>
      <c r="Q784" s="319"/>
      <c r="R784" s="106"/>
      <c r="S784" s="106"/>
      <c r="T784" s="106"/>
      <c r="U784" s="106"/>
      <c r="V784" s="106"/>
      <c r="W784" s="106"/>
      <c r="X784" s="106"/>
      <c r="Y784" s="106"/>
      <c r="Z784" s="106"/>
      <c r="AA784" s="106"/>
      <c r="AB784" s="106"/>
      <c r="AC784" s="106"/>
      <c r="AD784" s="106"/>
    </row>
    <row r="785" spans="1:30" ht="16">
      <c r="A785" s="905"/>
      <c r="B785" s="106"/>
      <c r="C785" s="106"/>
      <c r="D785" s="780"/>
      <c r="E785" s="780"/>
      <c r="F785" s="106"/>
      <c r="G785" s="105"/>
      <c r="H785" s="319"/>
      <c r="I785" s="319"/>
      <c r="J785" s="319"/>
      <c r="K785" s="105"/>
      <c r="L785" s="105"/>
      <c r="M785" s="105"/>
      <c r="N785" s="105"/>
      <c r="O785" s="105"/>
      <c r="P785" s="105"/>
      <c r="Q785" s="319"/>
      <c r="R785" s="106"/>
      <c r="S785" s="106"/>
      <c r="T785" s="106"/>
      <c r="U785" s="106"/>
      <c r="V785" s="106"/>
      <c r="W785" s="106"/>
      <c r="X785" s="106"/>
      <c r="Y785" s="106"/>
      <c r="Z785" s="106"/>
      <c r="AA785" s="106"/>
      <c r="AB785" s="106"/>
      <c r="AC785" s="106"/>
      <c r="AD785" s="106"/>
    </row>
    <row r="786" spans="1:30" ht="16">
      <c r="A786" s="905"/>
      <c r="B786" s="106"/>
      <c r="C786" s="106"/>
      <c r="D786" s="780"/>
      <c r="E786" s="780"/>
      <c r="F786" s="106"/>
      <c r="G786" s="105"/>
      <c r="H786" s="319"/>
      <c r="I786" s="319"/>
      <c r="J786" s="319"/>
      <c r="K786" s="105"/>
      <c r="L786" s="105"/>
      <c r="M786" s="105"/>
      <c r="N786" s="105"/>
      <c r="O786" s="105"/>
      <c r="P786" s="105"/>
      <c r="Q786" s="319"/>
      <c r="R786" s="106"/>
      <c r="S786" s="106"/>
      <c r="T786" s="106"/>
      <c r="U786" s="106"/>
      <c r="V786" s="106"/>
      <c r="W786" s="106"/>
      <c r="X786" s="106"/>
      <c r="Y786" s="106"/>
      <c r="Z786" s="106"/>
      <c r="AA786" s="106"/>
      <c r="AB786" s="106"/>
      <c r="AC786" s="106"/>
      <c r="AD786" s="106"/>
    </row>
    <row r="787" spans="1:30" ht="16">
      <c r="A787" s="905"/>
      <c r="B787" s="106"/>
      <c r="C787" s="106"/>
      <c r="D787" s="780"/>
      <c r="E787" s="780"/>
      <c r="F787" s="106"/>
      <c r="G787" s="105"/>
      <c r="H787" s="319"/>
      <c r="I787" s="319"/>
      <c r="J787" s="319"/>
      <c r="K787" s="105"/>
      <c r="L787" s="105"/>
      <c r="M787" s="105"/>
      <c r="N787" s="105"/>
      <c r="O787" s="105"/>
      <c r="P787" s="105"/>
      <c r="Q787" s="319"/>
      <c r="R787" s="106"/>
      <c r="S787" s="106"/>
      <c r="T787" s="106"/>
      <c r="U787" s="106"/>
      <c r="V787" s="106"/>
      <c r="W787" s="106"/>
      <c r="X787" s="106"/>
      <c r="Y787" s="106"/>
      <c r="Z787" s="106"/>
      <c r="AA787" s="106"/>
      <c r="AB787" s="106"/>
      <c r="AC787" s="106"/>
      <c r="AD787" s="106"/>
    </row>
    <row r="788" spans="1:30" ht="16">
      <c r="A788" s="905"/>
      <c r="B788" s="106"/>
      <c r="C788" s="106"/>
      <c r="D788" s="780"/>
      <c r="E788" s="780"/>
      <c r="F788" s="106"/>
      <c r="G788" s="105"/>
      <c r="H788" s="319"/>
      <c r="I788" s="319"/>
      <c r="J788" s="319"/>
      <c r="K788" s="105"/>
      <c r="L788" s="105"/>
      <c r="M788" s="105"/>
      <c r="N788" s="105"/>
      <c r="O788" s="105"/>
      <c r="P788" s="105"/>
      <c r="Q788" s="319"/>
      <c r="R788" s="106"/>
      <c r="S788" s="106"/>
      <c r="T788" s="106"/>
      <c r="U788" s="106"/>
      <c r="V788" s="106"/>
      <c r="W788" s="106"/>
      <c r="X788" s="106"/>
      <c r="Y788" s="106"/>
      <c r="Z788" s="106"/>
      <c r="AA788" s="106"/>
      <c r="AB788" s="106"/>
      <c r="AC788" s="106"/>
      <c r="AD788" s="106"/>
    </row>
    <row r="789" spans="1:30" ht="16">
      <c r="A789" s="905"/>
      <c r="B789" s="106"/>
      <c r="C789" s="106"/>
      <c r="D789" s="780"/>
      <c r="E789" s="780"/>
      <c r="F789" s="106"/>
      <c r="G789" s="105"/>
      <c r="H789" s="319"/>
      <c r="I789" s="319"/>
      <c r="J789" s="319"/>
      <c r="K789" s="105"/>
      <c r="L789" s="105"/>
      <c r="M789" s="105"/>
      <c r="N789" s="105"/>
      <c r="O789" s="105"/>
      <c r="P789" s="105"/>
      <c r="Q789" s="319"/>
      <c r="R789" s="106"/>
      <c r="S789" s="106"/>
      <c r="T789" s="106"/>
      <c r="U789" s="106"/>
      <c r="V789" s="106"/>
      <c r="W789" s="106"/>
      <c r="X789" s="106"/>
      <c r="Y789" s="106"/>
      <c r="Z789" s="106"/>
      <c r="AA789" s="106"/>
      <c r="AB789" s="106"/>
      <c r="AC789" s="106"/>
      <c r="AD789" s="106"/>
    </row>
    <row r="790" spans="1:30" ht="16">
      <c r="A790" s="905"/>
      <c r="B790" s="106"/>
      <c r="C790" s="106"/>
      <c r="D790" s="780"/>
      <c r="E790" s="780"/>
      <c r="F790" s="106"/>
      <c r="G790" s="105"/>
      <c r="H790" s="319"/>
      <c r="I790" s="319"/>
      <c r="J790" s="319"/>
      <c r="K790" s="105"/>
      <c r="L790" s="105"/>
      <c r="M790" s="105"/>
      <c r="N790" s="105"/>
      <c r="O790" s="105"/>
      <c r="P790" s="105"/>
      <c r="Q790" s="319"/>
      <c r="R790" s="106"/>
      <c r="S790" s="106"/>
      <c r="T790" s="106"/>
      <c r="U790" s="106"/>
      <c r="V790" s="106"/>
      <c r="W790" s="106"/>
      <c r="X790" s="106"/>
      <c r="Y790" s="106"/>
      <c r="Z790" s="106"/>
      <c r="AA790" s="106"/>
      <c r="AB790" s="106"/>
      <c r="AC790" s="106"/>
      <c r="AD790" s="106"/>
    </row>
    <row r="791" spans="1:30" ht="16">
      <c r="A791" s="905"/>
      <c r="B791" s="106"/>
      <c r="C791" s="106"/>
      <c r="D791" s="780"/>
      <c r="E791" s="780"/>
      <c r="F791" s="106"/>
      <c r="G791" s="105"/>
      <c r="H791" s="319"/>
      <c r="I791" s="319"/>
      <c r="J791" s="319"/>
      <c r="K791" s="105"/>
      <c r="L791" s="105"/>
      <c r="M791" s="105"/>
      <c r="N791" s="105"/>
      <c r="O791" s="105"/>
      <c r="P791" s="105"/>
      <c r="Q791" s="319"/>
      <c r="R791" s="106"/>
      <c r="S791" s="106"/>
      <c r="T791" s="106"/>
      <c r="U791" s="106"/>
      <c r="V791" s="106"/>
      <c r="W791" s="106"/>
      <c r="X791" s="106"/>
      <c r="Y791" s="106"/>
      <c r="Z791" s="106"/>
      <c r="AA791" s="106"/>
      <c r="AB791" s="106"/>
      <c r="AC791" s="106"/>
      <c r="AD791" s="106"/>
    </row>
    <row r="792" spans="1:30" ht="16">
      <c r="A792" s="905"/>
      <c r="B792" s="106"/>
      <c r="C792" s="106"/>
      <c r="D792" s="780"/>
      <c r="E792" s="780"/>
      <c r="F792" s="106"/>
      <c r="G792" s="105"/>
      <c r="H792" s="319"/>
      <c r="I792" s="319"/>
      <c r="J792" s="319"/>
      <c r="K792" s="105"/>
      <c r="L792" s="105"/>
      <c r="M792" s="105"/>
      <c r="N792" s="105"/>
      <c r="O792" s="105"/>
      <c r="P792" s="105"/>
      <c r="Q792" s="319"/>
      <c r="R792" s="106"/>
      <c r="S792" s="106"/>
      <c r="T792" s="106"/>
      <c r="U792" s="106"/>
      <c r="V792" s="106"/>
      <c r="W792" s="106"/>
      <c r="X792" s="106"/>
      <c r="Y792" s="106"/>
      <c r="Z792" s="106"/>
      <c r="AA792" s="106"/>
      <c r="AB792" s="106"/>
      <c r="AC792" s="106"/>
      <c r="AD792" s="106"/>
    </row>
    <row r="793" spans="1:30" ht="16">
      <c r="A793" s="905"/>
      <c r="B793" s="106"/>
      <c r="C793" s="106"/>
      <c r="D793" s="780"/>
      <c r="E793" s="780"/>
      <c r="F793" s="106"/>
      <c r="G793" s="105"/>
      <c r="H793" s="319"/>
      <c r="I793" s="319"/>
      <c r="J793" s="319"/>
      <c r="K793" s="105"/>
      <c r="L793" s="105"/>
      <c r="M793" s="105"/>
      <c r="N793" s="105"/>
      <c r="O793" s="105"/>
      <c r="P793" s="105"/>
      <c r="Q793" s="319"/>
      <c r="R793" s="106"/>
      <c r="S793" s="106"/>
      <c r="T793" s="106"/>
      <c r="U793" s="106"/>
      <c r="V793" s="106"/>
      <c r="W793" s="106"/>
      <c r="X793" s="106"/>
      <c r="Y793" s="106"/>
      <c r="Z793" s="106"/>
      <c r="AA793" s="106"/>
      <c r="AB793" s="106"/>
      <c r="AC793" s="106"/>
      <c r="AD793" s="106"/>
    </row>
    <row r="794" spans="1:30" ht="16">
      <c r="A794" s="905"/>
      <c r="B794" s="106"/>
      <c r="C794" s="106"/>
      <c r="D794" s="780"/>
      <c r="E794" s="780"/>
      <c r="F794" s="106"/>
      <c r="G794" s="105"/>
      <c r="H794" s="319"/>
      <c r="I794" s="319"/>
      <c r="J794" s="319"/>
      <c r="K794" s="105"/>
      <c r="L794" s="105"/>
      <c r="M794" s="105"/>
      <c r="N794" s="105"/>
      <c r="O794" s="105"/>
      <c r="P794" s="105"/>
      <c r="Q794" s="319"/>
      <c r="R794" s="106"/>
      <c r="S794" s="106"/>
      <c r="T794" s="106"/>
      <c r="U794" s="106"/>
      <c r="V794" s="106"/>
      <c r="W794" s="106"/>
      <c r="X794" s="106"/>
      <c r="Y794" s="106"/>
      <c r="Z794" s="106"/>
      <c r="AA794" s="106"/>
      <c r="AB794" s="106"/>
      <c r="AC794" s="106"/>
      <c r="AD794" s="106"/>
    </row>
    <row r="795" spans="1:30" ht="16">
      <c r="A795" s="905"/>
      <c r="B795" s="106"/>
      <c r="C795" s="106"/>
      <c r="D795" s="780"/>
      <c r="E795" s="780"/>
      <c r="F795" s="106"/>
      <c r="G795" s="105"/>
      <c r="H795" s="319"/>
      <c r="I795" s="319"/>
      <c r="J795" s="319"/>
      <c r="K795" s="105"/>
      <c r="L795" s="105"/>
      <c r="M795" s="105"/>
      <c r="N795" s="105"/>
      <c r="O795" s="105"/>
      <c r="P795" s="105"/>
      <c r="Q795" s="319"/>
      <c r="R795" s="106"/>
      <c r="S795" s="106"/>
      <c r="T795" s="106"/>
      <c r="U795" s="106"/>
      <c r="V795" s="106"/>
      <c r="W795" s="106"/>
      <c r="X795" s="106"/>
      <c r="Y795" s="106"/>
      <c r="Z795" s="106"/>
      <c r="AA795" s="106"/>
      <c r="AB795" s="106"/>
      <c r="AC795" s="106"/>
      <c r="AD795" s="106"/>
    </row>
    <row r="796" spans="1:30" ht="16">
      <c r="A796" s="905"/>
      <c r="B796" s="106"/>
      <c r="C796" s="106"/>
      <c r="D796" s="780"/>
      <c r="E796" s="780"/>
      <c r="F796" s="106"/>
      <c r="G796" s="105"/>
      <c r="H796" s="319"/>
      <c r="I796" s="319"/>
      <c r="J796" s="319"/>
      <c r="K796" s="105"/>
      <c r="L796" s="105"/>
      <c r="M796" s="105"/>
      <c r="N796" s="105"/>
      <c r="O796" s="105"/>
      <c r="P796" s="105"/>
      <c r="Q796" s="319"/>
      <c r="R796" s="106"/>
      <c r="S796" s="106"/>
      <c r="T796" s="106"/>
      <c r="U796" s="106"/>
      <c r="V796" s="106"/>
      <c r="W796" s="106"/>
      <c r="X796" s="106"/>
      <c r="Y796" s="106"/>
      <c r="Z796" s="106"/>
      <c r="AA796" s="106"/>
      <c r="AB796" s="106"/>
      <c r="AC796" s="106"/>
      <c r="AD796" s="106"/>
    </row>
    <row r="797" spans="1:30" ht="16">
      <c r="A797" s="905"/>
      <c r="B797" s="106"/>
      <c r="C797" s="106"/>
      <c r="D797" s="780"/>
      <c r="E797" s="780"/>
      <c r="F797" s="106"/>
      <c r="G797" s="105"/>
      <c r="H797" s="319"/>
      <c r="I797" s="319"/>
      <c r="J797" s="319"/>
      <c r="K797" s="105"/>
      <c r="L797" s="105"/>
      <c r="M797" s="105"/>
      <c r="N797" s="105"/>
      <c r="O797" s="105"/>
      <c r="P797" s="105"/>
      <c r="Q797" s="319"/>
      <c r="R797" s="106"/>
      <c r="S797" s="106"/>
      <c r="T797" s="106"/>
      <c r="U797" s="106"/>
      <c r="V797" s="106"/>
      <c r="W797" s="106"/>
      <c r="X797" s="106"/>
      <c r="Y797" s="106"/>
      <c r="Z797" s="106"/>
      <c r="AA797" s="106"/>
      <c r="AB797" s="106"/>
      <c r="AC797" s="106"/>
      <c r="AD797" s="106"/>
    </row>
    <row r="798" spans="1:30" ht="16">
      <c r="A798" s="905"/>
      <c r="B798" s="106"/>
      <c r="C798" s="106"/>
      <c r="D798" s="780"/>
      <c r="E798" s="780"/>
      <c r="F798" s="106"/>
      <c r="G798" s="105"/>
      <c r="H798" s="319"/>
      <c r="I798" s="319"/>
      <c r="J798" s="319"/>
      <c r="K798" s="105"/>
      <c r="L798" s="105"/>
      <c r="M798" s="105"/>
      <c r="N798" s="105"/>
      <c r="O798" s="105"/>
      <c r="P798" s="105"/>
      <c r="Q798" s="319"/>
      <c r="R798" s="106"/>
      <c r="S798" s="106"/>
      <c r="T798" s="106"/>
      <c r="U798" s="106"/>
      <c r="V798" s="106"/>
      <c r="W798" s="106"/>
      <c r="X798" s="106"/>
      <c r="Y798" s="106"/>
      <c r="Z798" s="106"/>
      <c r="AA798" s="106"/>
      <c r="AB798" s="106"/>
      <c r="AC798" s="106"/>
      <c r="AD798" s="106"/>
    </row>
    <row r="799" spans="1:30" ht="16">
      <c r="A799" s="905"/>
      <c r="B799" s="106"/>
      <c r="C799" s="106"/>
      <c r="D799" s="780"/>
      <c r="E799" s="780"/>
      <c r="F799" s="106"/>
      <c r="G799" s="105"/>
      <c r="H799" s="319"/>
      <c r="I799" s="319"/>
      <c r="J799" s="319"/>
      <c r="K799" s="105"/>
      <c r="L799" s="105"/>
      <c r="M799" s="105"/>
      <c r="N799" s="105"/>
      <c r="O799" s="105"/>
      <c r="P799" s="105"/>
      <c r="Q799" s="319"/>
      <c r="R799" s="106"/>
      <c r="S799" s="106"/>
      <c r="T799" s="106"/>
      <c r="U799" s="106"/>
      <c r="V799" s="106"/>
      <c r="W799" s="106"/>
      <c r="X799" s="106"/>
      <c r="Y799" s="106"/>
      <c r="Z799" s="106"/>
      <c r="AA799" s="106"/>
      <c r="AB799" s="106"/>
      <c r="AC799" s="106"/>
      <c r="AD799" s="106"/>
    </row>
    <row r="800" spans="1:30" ht="16">
      <c r="A800" s="905"/>
      <c r="B800" s="106"/>
      <c r="C800" s="106"/>
      <c r="D800" s="780"/>
      <c r="E800" s="780"/>
      <c r="F800" s="106"/>
      <c r="G800" s="105"/>
      <c r="H800" s="319"/>
      <c r="I800" s="319"/>
      <c r="J800" s="319"/>
      <c r="K800" s="105"/>
      <c r="L800" s="105"/>
      <c r="M800" s="105"/>
      <c r="N800" s="105"/>
      <c r="O800" s="105"/>
      <c r="P800" s="105"/>
      <c r="Q800" s="319"/>
      <c r="R800" s="106"/>
      <c r="S800" s="106"/>
      <c r="T800" s="106"/>
      <c r="U800" s="106"/>
      <c r="V800" s="106"/>
      <c r="W800" s="106"/>
      <c r="X800" s="106"/>
      <c r="Y800" s="106"/>
      <c r="Z800" s="106"/>
      <c r="AA800" s="106"/>
      <c r="AB800" s="106"/>
      <c r="AC800" s="106"/>
      <c r="AD800" s="106"/>
    </row>
    <row r="801" spans="1:30" ht="16">
      <c r="A801" s="905"/>
      <c r="B801" s="106"/>
      <c r="C801" s="106"/>
      <c r="D801" s="780"/>
      <c r="E801" s="780"/>
      <c r="F801" s="106"/>
      <c r="G801" s="105"/>
      <c r="H801" s="319"/>
      <c r="I801" s="319"/>
      <c r="J801" s="319"/>
      <c r="K801" s="105"/>
      <c r="L801" s="105"/>
      <c r="M801" s="105"/>
      <c r="N801" s="105"/>
      <c r="O801" s="105"/>
      <c r="P801" s="105"/>
      <c r="Q801" s="319"/>
      <c r="R801" s="106"/>
      <c r="S801" s="106"/>
      <c r="T801" s="106"/>
      <c r="U801" s="106"/>
      <c r="V801" s="106"/>
      <c r="W801" s="106"/>
      <c r="X801" s="106"/>
      <c r="Y801" s="106"/>
      <c r="Z801" s="106"/>
      <c r="AA801" s="106"/>
      <c r="AB801" s="106"/>
      <c r="AC801" s="106"/>
      <c r="AD801" s="106"/>
    </row>
    <row r="802" spans="1:30" ht="16">
      <c r="A802" s="905"/>
      <c r="B802" s="106"/>
      <c r="C802" s="106"/>
      <c r="D802" s="780"/>
      <c r="E802" s="780"/>
      <c r="F802" s="106"/>
      <c r="G802" s="105"/>
      <c r="H802" s="319"/>
      <c r="I802" s="319"/>
      <c r="J802" s="319"/>
      <c r="K802" s="105"/>
      <c r="L802" s="105"/>
      <c r="M802" s="105"/>
      <c r="N802" s="105"/>
      <c r="O802" s="105"/>
      <c r="P802" s="105"/>
      <c r="Q802" s="319"/>
      <c r="R802" s="106"/>
      <c r="S802" s="106"/>
      <c r="T802" s="106"/>
      <c r="U802" s="106"/>
      <c r="V802" s="106"/>
      <c r="W802" s="106"/>
      <c r="X802" s="106"/>
      <c r="Y802" s="106"/>
      <c r="Z802" s="106"/>
      <c r="AA802" s="106"/>
      <c r="AB802" s="106"/>
      <c r="AC802" s="106"/>
      <c r="AD802" s="106"/>
    </row>
    <row r="803" spans="1:30" ht="16">
      <c r="A803" s="905"/>
      <c r="B803" s="106"/>
      <c r="C803" s="106"/>
      <c r="D803" s="780"/>
      <c r="E803" s="780"/>
      <c r="F803" s="106"/>
      <c r="G803" s="105"/>
      <c r="H803" s="319"/>
      <c r="I803" s="319"/>
      <c r="J803" s="319"/>
      <c r="K803" s="105"/>
      <c r="L803" s="105"/>
      <c r="M803" s="105"/>
      <c r="N803" s="105"/>
      <c r="O803" s="105"/>
      <c r="P803" s="105"/>
      <c r="Q803" s="319"/>
      <c r="R803" s="106"/>
      <c r="S803" s="106"/>
      <c r="T803" s="106"/>
      <c r="U803" s="106"/>
      <c r="V803" s="106"/>
      <c r="W803" s="106"/>
      <c r="X803" s="106"/>
      <c r="Y803" s="106"/>
      <c r="Z803" s="106"/>
      <c r="AA803" s="106"/>
      <c r="AB803" s="106"/>
      <c r="AC803" s="106"/>
      <c r="AD803" s="106"/>
    </row>
    <row r="804" spans="1:30" ht="16">
      <c r="A804" s="905"/>
      <c r="B804" s="106"/>
      <c r="C804" s="106"/>
      <c r="D804" s="780"/>
      <c r="E804" s="780"/>
      <c r="F804" s="106"/>
      <c r="G804" s="105"/>
      <c r="H804" s="319"/>
      <c r="I804" s="319"/>
      <c r="J804" s="319"/>
      <c r="K804" s="105"/>
      <c r="L804" s="105"/>
      <c r="M804" s="105"/>
      <c r="N804" s="105"/>
      <c r="O804" s="105"/>
      <c r="P804" s="105"/>
      <c r="Q804" s="319"/>
      <c r="R804" s="106"/>
      <c r="S804" s="106"/>
      <c r="T804" s="106"/>
      <c r="U804" s="106"/>
      <c r="V804" s="106"/>
      <c r="W804" s="106"/>
      <c r="X804" s="106"/>
      <c r="Y804" s="106"/>
      <c r="Z804" s="106"/>
      <c r="AA804" s="106"/>
      <c r="AB804" s="106"/>
      <c r="AC804" s="106"/>
      <c r="AD804" s="106"/>
    </row>
    <row r="805" spans="1:30" ht="16">
      <c r="A805" s="905"/>
      <c r="B805" s="106"/>
      <c r="C805" s="106"/>
      <c r="D805" s="780"/>
      <c r="E805" s="780"/>
      <c r="F805" s="106"/>
      <c r="G805" s="105"/>
      <c r="H805" s="319"/>
      <c r="I805" s="319"/>
      <c r="J805" s="319"/>
      <c r="K805" s="105"/>
      <c r="L805" s="105"/>
      <c r="M805" s="105"/>
      <c r="N805" s="105"/>
      <c r="O805" s="105"/>
      <c r="P805" s="105"/>
      <c r="Q805" s="319"/>
      <c r="R805" s="106"/>
      <c r="S805" s="106"/>
      <c r="T805" s="106"/>
      <c r="U805" s="106"/>
      <c r="V805" s="106"/>
      <c r="W805" s="106"/>
      <c r="X805" s="106"/>
      <c r="Y805" s="106"/>
      <c r="Z805" s="106"/>
      <c r="AA805" s="106"/>
      <c r="AB805" s="106"/>
      <c r="AC805" s="106"/>
      <c r="AD805" s="106"/>
    </row>
    <row r="806" spans="1:30" ht="16">
      <c r="A806" s="905"/>
      <c r="B806" s="106"/>
      <c r="C806" s="106"/>
      <c r="D806" s="780"/>
      <c r="E806" s="780"/>
      <c r="F806" s="106"/>
      <c r="G806" s="105"/>
      <c r="H806" s="319"/>
      <c r="I806" s="319"/>
      <c r="J806" s="319"/>
      <c r="K806" s="105"/>
      <c r="L806" s="105"/>
      <c r="M806" s="105"/>
      <c r="N806" s="105"/>
      <c r="O806" s="105"/>
      <c r="P806" s="105"/>
      <c r="Q806" s="319"/>
      <c r="R806" s="106"/>
      <c r="S806" s="106"/>
      <c r="T806" s="106"/>
      <c r="U806" s="106"/>
      <c r="V806" s="106"/>
      <c r="W806" s="106"/>
      <c r="X806" s="106"/>
      <c r="Y806" s="106"/>
      <c r="Z806" s="106"/>
      <c r="AA806" s="106"/>
      <c r="AB806" s="106"/>
      <c r="AC806" s="106"/>
      <c r="AD806" s="106"/>
    </row>
    <row r="807" spans="1:30" ht="16">
      <c r="A807" s="905"/>
      <c r="B807" s="106"/>
      <c r="C807" s="106"/>
      <c r="D807" s="780"/>
      <c r="E807" s="780"/>
      <c r="F807" s="106"/>
      <c r="G807" s="105"/>
      <c r="H807" s="319"/>
      <c r="I807" s="319"/>
      <c r="J807" s="319"/>
      <c r="K807" s="105"/>
      <c r="L807" s="105"/>
      <c r="M807" s="105"/>
      <c r="N807" s="105"/>
      <c r="O807" s="105"/>
      <c r="P807" s="105"/>
      <c r="Q807" s="319"/>
      <c r="R807" s="106"/>
      <c r="S807" s="106"/>
      <c r="T807" s="106"/>
      <c r="U807" s="106"/>
      <c r="V807" s="106"/>
      <c r="W807" s="106"/>
      <c r="X807" s="106"/>
      <c r="Y807" s="106"/>
      <c r="Z807" s="106"/>
      <c r="AA807" s="106"/>
      <c r="AB807" s="106"/>
      <c r="AC807" s="106"/>
      <c r="AD807" s="106"/>
    </row>
    <row r="808" spans="1:30" ht="16">
      <c r="A808" s="905"/>
      <c r="B808" s="106"/>
      <c r="C808" s="106"/>
      <c r="D808" s="780"/>
      <c r="E808" s="780"/>
      <c r="F808" s="106"/>
      <c r="G808" s="105"/>
      <c r="H808" s="319"/>
      <c r="I808" s="319"/>
      <c r="J808" s="319"/>
      <c r="K808" s="105"/>
      <c r="L808" s="105"/>
      <c r="M808" s="105"/>
      <c r="N808" s="105"/>
      <c r="O808" s="105"/>
      <c r="P808" s="105"/>
      <c r="Q808" s="319"/>
      <c r="R808" s="106"/>
      <c r="S808" s="106"/>
      <c r="T808" s="106"/>
      <c r="U808" s="106"/>
      <c r="V808" s="106"/>
      <c r="W808" s="106"/>
      <c r="X808" s="106"/>
      <c r="Y808" s="106"/>
      <c r="Z808" s="106"/>
      <c r="AA808" s="106"/>
      <c r="AB808" s="106"/>
      <c r="AC808" s="106"/>
      <c r="AD808" s="106"/>
    </row>
    <row r="809" spans="1:30" ht="16">
      <c r="A809" s="905"/>
      <c r="B809" s="106"/>
      <c r="C809" s="106"/>
      <c r="D809" s="780"/>
      <c r="E809" s="780"/>
      <c r="F809" s="106"/>
      <c r="G809" s="105"/>
      <c r="H809" s="319"/>
      <c r="I809" s="319"/>
      <c r="J809" s="319"/>
      <c r="K809" s="105"/>
      <c r="L809" s="105"/>
      <c r="M809" s="105"/>
      <c r="N809" s="105"/>
      <c r="O809" s="105"/>
      <c r="P809" s="105"/>
      <c r="Q809" s="319"/>
      <c r="R809" s="106"/>
      <c r="S809" s="106"/>
      <c r="T809" s="106"/>
      <c r="U809" s="106"/>
      <c r="V809" s="106"/>
      <c r="W809" s="106"/>
      <c r="X809" s="106"/>
      <c r="Y809" s="106"/>
      <c r="Z809" s="106"/>
      <c r="AA809" s="106"/>
      <c r="AB809" s="106"/>
      <c r="AC809" s="106"/>
      <c r="AD809" s="106"/>
    </row>
    <row r="810" spans="1:30" ht="16">
      <c r="A810" s="905"/>
      <c r="B810" s="106"/>
      <c r="C810" s="106"/>
      <c r="D810" s="780"/>
      <c r="E810" s="780"/>
      <c r="F810" s="106"/>
      <c r="G810" s="105"/>
      <c r="H810" s="319"/>
      <c r="I810" s="319"/>
      <c r="J810" s="319"/>
      <c r="K810" s="105"/>
      <c r="L810" s="105"/>
      <c r="M810" s="105"/>
      <c r="N810" s="105"/>
      <c r="O810" s="105"/>
      <c r="P810" s="105"/>
      <c r="Q810" s="319"/>
      <c r="R810" s="106"/>
      <c r="S810" s="106"/>
      <c r="T810" s="106"/>
      <c r="U810" s="106"/>
      <c r="V810" s="106"/>
      <c r="W810" s="106"/>
      <c r="X810" s="106"/>
      <c r="Y810" s="106"/>
      <c r="Z810" s="106"/>
      <c r="AA810" s="106"/>
      <c r="AB810" s="106"/>
      <c r="AC810" s="106"/>
      <c r="AD810" s="106"/>
    </row>
    <row r="811" spans="1:30" ht="16">
      <c r="A811" s="905"/>
      <c r="B811" s="106"/>
      <c r="C811" s="106"/>
      <c r="D811" s="780"/>
      <c r="E811" s="780"/>
      <c r="F811" s="106"/>
      <c r="G811" s="105"/>
      <c r="H811" s="319"/>
      <c r="I811" s="319"/>
      <c r="J811" s="319"/>
      <c r="K811" s="105"/>
      <c r="L811" s="105"/>
      <c r="M811" s="105"/>
      <c r="N811" s="105"/>
      <c r="O811" s="105"/>
      <c r="P811" s="105"/>
      <c r="Q811" s="319"/>
      <c r="R811" s="106"/>
      <c r="S811" s="106"/>
      <c r="T811" s="106"/>
      <c r="U811" s="106"/>
      <c r="V811" s="106"/>
      <c r="W811" s="106"/>
      <c r="X811" s="106"/>
      <c r="Y811" s="106"/>
      <c r="Z811" s="106"/>
      <c r="AA811" s="106"/>
      <c r="AB811" s="106"/>
      <c r="AC811" s="106"/>
      <c r="AD811" s="106"/>
    </row>
    <row r="812" spans="1:30" ht="16">
      <c r="A812" s="905"/>
      <c r="B812" s="106"/>
      <c r="C812" s="106"/>
      <c r="D812" s="780"/>
      <c r="E812" s="780"/>
      <c r="F812" s="106"/>
      <c r="G812" s="105"/>
      <c r="H812" s="319"/>
      <c r="I812" s="319"/>
      <c r="J812" s="319"/>
      <c r="K812" s="105"/>
      <c r="L812" s="105"/>
      <c r="M812" s="105"/>
      <c r="N812" s="105"/>
      <c r="O812" s="105"/>
      <c r="P812" s="105"/>
      <c r="Q812" s="319"/>
      <c r="R812" s="106"/>
      <c r="S812" s="106"/>
      <c r="T812" s="106"/>
      <c r="U812" s="106"/>
      <c r="V812" s="106"/>
      <c r="W812" s="106"/>
      <c r="X812" s="106"/>
      <c r="Y812" s="106"/>
      <c r="Z812" s="106"/>
      <c r="AA812" s="106"/>
      <c r="AB812" s="106"/>
      <c r="AC812" s="106"/>
      <c r="AD812" s="106"/>
    </row>
    <row r="813" spans="1:30" ht="16">
      <c r="A813" s="905"/>
      <c r="B813" s="106"/>
      <c r="C813" s="106"/>
      <c r="D813" s="780"/>
      <c r="E813" s="780"/>
      <c r="F813" s="106"/>
      <c r="G813" s="105"/>
      <c r="H813" s="319"/>
      <c r="I813" s="319"/>
      <c r="J813" s="319"/>
      <c r="K813" s="105"/>
      <c r="L813" s="105"/>
      <c r="M813" s="105"/>
      <c r="N813" s="105"/>
      <c r="O813" s="105"/>
      <c r="P813" s="105"/>
      <c r="Q813" s="319"/>
      <c r="R813" s="106"/>
      <c r="S813" s="106"/>
      <c r="T813" s="106"/>
      <c r="U813" s="106"/>
      <c r="V813" s="106"/>
      <c r="W813" s="106"/>
      <c r="X813" s="106"/>
      <c r="Y813" s="106"/>
      <c r="Z813" s="106"/>
      <c r="AA813" s="106"/>
      <c r="AB813" s="106"/>
      <c r="AC813" s="106"/>
      <c r="AD813" s="106"/>
    </row>
    <row r="814" spans="1:30" ht="16">
      <c r="A814" s="905"/>
      <c r="B814" s="106"/>
      <c r="C814" s="106"/>
      <c r="D814" s="780"/>
      <c r="E814" s="780"/>
      <c r="F814" s="106"/>
      <c r="G814" s="105"/>
      <c r="H814" s="319"/>
      <c r="I814" s="319"/>
      <c r="J814" s="319"/>
      <c r="K814" s="105"/>
      <c r="L814" s="105"/>
      <c r="M814" s="105"/>
      <c r="N814" s="105"/>
      <c r="O814" s="105"/>
      <c r="P814" s="105"/>
      <c r="Q814" s="319"/>
      <c r="R814" s="106"/>
      <c r="S814" s="106"/>
      <c r="T814" s="106"/>
      <c r="U814" s="106"/>
      <c r="V814" s="106"/>
      <c r="W814" s="106"/>
      <c r="X814" s="106"/>
      <c r="Y814" s="106"/>
      <c r="Z814" s="106"/>
      <c r="AA814" s="106"/>
      <c r="AB814" s="106"/>
      <c r="AC814" s="106"/>
      <c r="AD814" s="106"/>
    </row>
    <row r="815" spans="1:30" ht="16">
      <c r="A815" s="905"/>
      <c r="B815" s="106"/>
      <c r="C815" s="106"/>
      <c r="D815" s="780"/>
      <c r="E815" s="780"/>
      <c r="F815" s="106"/>
      <c r="G815" s="105"/>
      <c r="H815" s="319"/>
      <c r="I815" s="319"/>
      <c r="J815" s="319"/>
      <c r="K815" s="105"/>
      <c r="L815" s="105"/>
      <c r="M815" s="105"/>
      <c r="N815" s="105"/>
      <c r="O815" s="105"/>
      <c r="P815" s="105"/>
      <c r="Q815" s="319"/>
      <c r="R815" s="106"/>
      <c r="S815" s="106"/>
      <c r="T815" s="106"/>
      <c r="U815" s="106"/>
      <c r="V815" s="106"/>
      <c r="W815" s="106"/>
      <c r="X815" s="106"/>
      <c r="Y815" s="106"/>
      <c r="Z815" s="106"/>
      <c r="AA815" s="106"/>
      <c r="AB815" s="106"/>
      <c r="AC815" s="106"/>
      <c r="AD815" s="106"/>
    </row>
    <row r="816" spans="1:30" ht="16">
      <c r="A816" s="905"/>
      <c r="B816" s="106"/>
      <c r="C816" s="106"/>
      <c r="D816" s="780"/>
      <c r="E816" s="780"/>
      <c r="F816" s="106"/>
      <c r="G816" s="105"/>
      <c r="H816" s="319"/>
      <c r="I816" s="319"/>
      <c r="J816" s="319"/>
      <c r="K816" s="105"/>
      <c r="L816" s="105"/>
      <c r="M816" s="105"/>
      <c r="N816" s="105"/>
      <c r="O816" s="105"/>
      <c r="P816" s="105"/>
      <c r="Q816" s="319"/>
      <c r="R816" s="106"/>
      <c r="S816" s="106"/>
      <c r="T816" s="106"/>
      <c r="U816" s="106"/>
      <c r="V816" s="106"/>
      <c r="W816" s="106"/>
      <c r="X816" s="106"/>
      <c r="Y816" s="106"/>
      <c r="Z816" s="106"/>
      <c r="AA816" s="106"/>
      <c r="AB816" s="106"/>
      <c r="AC816" s="106"/>
      <c r="AD816" s="106"/>
    </row>
    <row r="817" spans="1:30" ht="16">
      <c r="A817" s="905"/>
      <c r="B817" s="106"/>
      <c r="C817" s="106"/>
      <c r="D817" s="780"/>
      <c r="E817" s="780"/>
      <c r="F817" s="106"/>
      <c r="G817" s="105"/>
      <c r="H817" s="319"/>
      <c r="I817" s="319"/>
      <c r="J817" s="319"/>
      <c r="K817" s="105"/>
      <c r="L817" s="105"/>
      <c r="M817" s="105"/>
      <c r="N817" s="105"/>
      <c r="O817" s="105"/>
      <c r="P817" s="105"/>
      <c r="Q817" s="319"/>
      <c r="R817" s="106"/>
      <c r="S817" s="106"/>
      <c r="T817" s="106"/>
      <c r="U817" s="106"/>
      <c r="V817" s="106"/>
      <c r="W817" s="106"/>
      <c r="X817" s="106"/>
      <c r="Y817" s="106"/>
      <c r="Z817" s="106"/>
      <c r="AA817" s="106"/>
      <c r="AB817" s="106"/>
      <c r="AC817" s="106"/>
      <c r="AD817" s="106"/>
    </row>
    <row r="818" spans="1:30" ht="16">
      <c r="A818" s="905"/>
      <c r="B818" s="106"/>
      <c r="C818" s="106"/>
      <c r="D818" s="780"/>
      <c r="E818" s="780"/>
      <c r="F818" s="106"/>
      <c r="G818" s="105"/>
      <c r="H818" s="319"/>
      <c r="I818" s="319"/>
      <c r="J818" s="319"/>
      <c r="K818" s="105"/>
      <c r="L818" s="105"/>
      <c r="M818" s="105"/>
      <c r="N818" s="105"/>
      <c r="O818" s="105"/>
      <c r="P818" s="105"/>
      <c r="Q818" s="319"/>
      <c r="R818" s="106"/>
      <c r="S818" s="106"/>
      <c r="T818" s="106"/>
      <c r="U818" s="106"/>
      <c r="V818" s="106"/>
      <c r="W818" s="106"/>
      <c r="X818" s="106"/>
      <c r="Y818" s="106"/>
      <c r="Z818" s="106"/>
      <c r="AA818" s="106"/>
      <c r="AB818" s="106"/>
      <c r="AC818" s="106"/>
      <c r="AD818" s="106"/>
    </row>
    <row r="819" spans="1:30" ht="16">
      <c r="A819" s="905"/>
      <c r="B819" s="106"/>
      <c r="C819" s="106"/>
      <c r="D819" s="780"/>
      <c r="E819" s="780"/>
      <c r="F819" s="106"/>
      <c r="G819" s="105"/>
      <c r="H819" s="319"/>
      <c r="I819" s="319"/>
      <c r="J819" s="319"/>
      <c r="K819" s="105"/>
      <c r="L819" s="105"/>
      <c r="M819" s="105"/>
      <c r="N819" s="105"/>
      <c r="O819" s="105"/>
      <c r="P819" s="105"/>
      <c r="Q819" s="319"/>
      <c r="R819" s="106"/>
      <c r="S819" s="106"/>
      <c r="T819" s="106"/>
      <c r="U819" s="106"/>
      <c r="V819" s="106"/>
      <c r="W819" s="106"/>
      <c r="X819" s="106"/>
      <c r="Y819" s="106"/>
      <c r="Z819" s="106"/>
      <c r="AA819" s="106"/>
      <c r="AB819" s="106"/>
      <c r="AC819" s="106"/>
      <c r="AD819" s="106"/>
    </row>
    <row r="820" spans="1:30" ht="16">
      <c r="A820" s="905"/>
      <c r="B820" s="106"/>
      <c r="C820" s="106"/>
      <c r="D820" s="780"/>
      <c r="E820" s="780"/>
      <c r="F820" s="106"/>
      <c r="G820" s="105"/>
      <c r="H820" s="319"/>
      <c r="I820" s="319"/>
      <c r="J820" s="319"/>
      <c r="K820" s="105"/>
      <c r="L820" s="105"/>
      <c r="M820" s="105"/>
      <c r="N820" s="105"/>
      <c r="O820" s="105"/>
      <c r="P820" s="105"/>
      <c r="Q820" s="319"/>
      <c r="R820" s="106"/>
      <c r="S820" s="106"/>
      <c r="T820" s="106"/>
      <c r="U820" s="106"/>
      <c r="V820" s="106"/>
      <c r="W820" s="106"/>
      <c r="X820" s="106"/>
      <c r="Y820" s="106"/>
      <c r="Z820" s="106"/>
      <c r="AA820" s="106"/>
      <c r="AB820" s="106"/>
      <c r="AC820" s="106"/>
      <c r="AD820" s="106"/>
    </row>
    <row r="821" spans="1:30" ht="16">
      <c r="A821" s="905"/>
      <c r="B821" s="106"/>
      <c r="C821" s="106"/>
      <c r="D821" s="780"/>
      <c r="E821" s="780"/>
      <c r="F821" s="106"/>
      <c r="G821" s="105"/>
      <c r="H821" s="319"/>
      <c r="I821" s="319"/>
      <c r="J821" s="319"/>
      <c r="K821" s="105"/>
      <c r="L821" s="105"/>
      <c r="M821" s="105"/>
      <c r="N821" s="105"/>
      <c r="O821" s="105"/>
      <c r="P821" s="105"/>
      <c r="Q821" s="319"/>
      <c r="R821" s="106"/>
      <c r="S821" s="106"/>
      <c r="T821" s="106"/>
      <c r="U821" s="106"/>
      <c r="V821" s="106"/>
      <c r="W821" s="106"/>
      <c r="X821" s="106"/>
      <c r="Y821" s="106"/>
      <c r="Z821" s="106"/>
      <c r="AA821" s="106"/>
      <c r="AB821" s="106"/>
      <c r="AC821" s="106"/>
      <c r="AD821" s="106"/>
    </row>
    <row r="822" spans="1:30" ht="16">
      <c r="A822" s="905"/>
      <c r="B822" s="106"/>
      <c r="C822" s="106"/>
      <c r="D822" s="780"/>
      <c r="E822" s="780"/>
      <c r="F822" s="106"/>
      <c r="G822" s="105"/>
      <c r="H822" s="319"/>
      <c r="I822" s="319"/>
      <c r="J822" s="319"/>
      <c r="K822" s="105"/>
      <c r="L822" s="105"/>
      <c r="M822" s="105"/>
      <c r="N822" s="105"/>
      <c r="O822" s="105"/>
      <c r="P822" s="105"/>
      <c r="Q822" s="319"/>
      <c r="R822" s="106"/>
      <c r="S822" s="106"/>
      <c r="T822" s="106"/>
      <c r="U822" s="106"/>
      <c r="V822" s="106"/>
      <c r="W822" s="106"/>
      <c r="X822" s="106"/>
      <c r="Y822" s="106"/>
      <c r="Z822" s="106"/>
      <c r="AA822" s="106"/>
      <c r="AB822" s="106"/>
      <c r="AC822" s="106"/>
      <c r="AD822" s="106"/>
    </row>
    <row r="823" spans="1:30" ht="16">
      <c r="A823" s="905"/>
      <c r="B823" s="106"/>
      <c r="C823" s="106"/>
      <c r="D823" s="780"/>
      <c r="E823" s="780"/>
      <c r="F823" s="106"/>
      <c r="G823" s="105"/>
      <c r="H823" s="319"/>
      <c r="I823" s="319"/>
      <c r="J823" s="319"/>
      <c r="K823" s="105"/>
      <c r="L823" s="105"/>
      <c r="M823" s="105"/>
      <c r="N823" s="105"/>
      <c r="O823" s="105"/>
      <c r="P823" s="105"/>
      <c r="Q823" s="319"/>
      <c r="R823" s="106"/>
      <c r="S823" s="106"/>
      <c r="T823" s="106"/>
      <c r="U823" s="106"/>
      <c r="V823" s="106"/>
      <c r="W823" s="106"/>
      <c r="X823" s="106"/>
      <c r="Y823" s="106"/>
      <c r="Z823" s="106"/>
      <c r="AA823" s="106"/>
      <c r="AB823" s="106"/>
      <c r="AC823" s="106"/>
      <c r="AD823" s="106"/>
    </row>
    <row r="824" spans="1:30" ht="16">
      <c r="A824" s="905"/>
      <c r="B824" s="106"/>
      <c r="C824" s="106"/>
      <c r="D824" s="780"/>
      <c r="E824" s="780"/>
      <c r="F824" s="106"/>
      <c r="G824" s="105"/>
      <c r="H824" s="319"/>
      <c r="I824" s="319"/>
      <c r="J824" s="319"/>
      <c r="K824" s="105"/>
      <c r="L824" s="105"/>
      <c r="M824" s="105"/>
      <c r="N824" s="105"/>
      <c r="O824" s="105"/>
      <c r="P824" s="105"/>
      <c r="Q824" s="319"/>
      <c r="R824" s="106"/>
      <c r="S824" s="106"/>
      <c r="T824" s="106"/>
      <c r="U824" s="106"/>
      <c r="V824" s="106"/>
      <c r="W824" s="106"/>
      <c r="X824" s="106"/>
      <c r="Y824" s="106"/>
      <c r="Z824" s="106"/>
      <c r="AA824" s="106"/>
      <c r="AB824" s="106"/>
      <c r="AC824" s="106"/>
      <c r="AD824" s="106"/>
    </row>
    <row r="825" spans="1:30" ht="16">
      <c r="A825" s="905"/>
      <c r="B825" s="106"/>
      <c r="C825" s="106"/>
      <c r="D825" s="780"/>
      <c r="E825" s="780"/>
      <c r="F825" s="106"/>
      <c r="G825" s="105"/>
      <c r="H825" s="319"/>
      <c r="I825" s="319"/>
      <c r="J825" s="319"/>
      <c r="K825" s="105"/>
      <c r="L825" s="105"/>
      <c r="M825" s="105"/>
      <c r="N825" s="105"/>
      <c r="O825" s="105"/>
      <c r="P825" s="105"/>
      <c r="Q825" s="319"/>
      <c r="R825" s="106"/>
      <c r="S825" s="106"/>
      <c r="T825" s="106"/>
      <c r="U825" s="106"/>
      <c r="V825" s="106"/>
      <c r="W825" s="106"/>
      <c r="X825" s="106"/>
      <c r="Y825" s="106"/>
      <c r="Z825" s="106"/>
      <c r="AA825" s="106"/>
      <c r="AB825" s="106"/>
      <c r="AC825" s="106"/>
      <c r="AD825" s="106"/>
    </row>
    <row r="826" spans="1:30" ht="16">
      <c r="A826" s="905"/>
      <c r="B826" s="106"/>
      <c r="C826" s="106"/>
      <c r="D826" s="780"/>
      <c r="E826" s="780"/>
      <c r="F826" s="106"/>
      <c r="G826" s="105"/>
      <c r="H826" s="319"/>
      <c r="I826" s="319"/>
      <c r="J826" s="319"/>
      <c r="K826" s="105"/>
      <c r="L826" s="105"/>
      <c r="M826" s="105"/>
      <c r="N826" s="105"/>
      <c r="O826" s="105"/>
      <c r="P826" s="105"/>
      <c r="Q826" s="319"/>
      <c r="R826" s="106"/>
      <c r="S826" s="106"/>
      <c r="T826" s="106"/>
      <c r="U826" s="106"/>
      <c r="V826" s="106"/>
      <c r="W826" s="106"/>
      <c r="X826" s="106"/>
      <c r="Y826" s="106"/>
      <c r="Z826" s="106"/>
      <c r="AA826" s="106"/>
      <c r="AB826" s="106"/>
      <c r="AC826" s="106"/>
      <c r="AD826" s="106"/>
    </row>
    <row r="827" spans="1:30" ht="16">
      <c r="A827" s="905"/>
      <c r="B827" s="106"/>
      <c r="C827" s="106"/>
      <c r="D827" s="780"/>
      <c r="E827" s="780"/>
      <c r="F827" s="106"/>
      <c r="G827" s="105"/>
      <c r="H827" s="319"/>
      <c r="I827" s="319"/>
      <c r="J827" s="319"/>
      <c r="K827" s="105"/>
      <c r="L827" s="105"/>
      <c r="M827" s="105"/>
      <c r="N827" s="105"/>
      <c r="O827" s="105"/>
      <c r="P827" s="105"/>
      <c r="Q827" s="319"/>
      <c r="R827" s="106"/>
      <c r="S827" s="106"/>
      <c r="T827" s="106"/>
      <c r="U827" s="106"/>
      <c r="V827" s="106"/>
      <c r="W827" s="106"/>
      <c r="X827" s="106"/>
      <c r="Y827" s="106"/>
      <c r="Z827" s="106"/>
      <c r="AA827" s="106"/>
      <c r="AB827" s="106"/>
      <c r="AC827" s="106"/>
      <c r="AD827" s="106"/>
    </row>
    <row r="828" spans="1:30" ht="16">
      <c r="A828" s="905"/>
      <c r="B828" s="106"/>
      <c r="C828" s="106"/>
      <c r="D828" s="780"/>
      <c r="E828" s="780"/>
      <c r="F828" s="106"/>
      <c r="G828" s="105"/>
      <c r="H828" s="319"/>
      <c r="I828" s="319"/>
      <c r="J828" s="319"/>
      <c r="K828" s="105"/>
      <c r="L828" s="105"/>
      <c r="M828" s="105"/>
      <c r="N828" s="105"/>
      <c r="O828" s="105"/>
      <c r="P828" s="105"/>
      <c r="Q828" s="319"/>
      <c r="R828" s="106"/>
      <c r="S828" s="106"/>
      <c r="T828" s="106"/>
      <c r="U828" s="106"/>
      <c r="V828" s="106"/>
      <c r="W828" s="106"/>
      <c r="X828" s="106"/>
      <c r="Y828" s="106"/>
      <c r="Z828" s="106"/>
      <c r="AA828" s="106"/>
      <c r="AB828" s="106"/>
      <c r="AC828" s="106"/>
      <c r="AD828" s="106"/>
    </row>
    <row r="829" spans="1:30" ht="16">
      <c r="A829" s="905"/>
      <c r="B829" s="106"/>
      <c r="C829" s="106"/>
      <c r="D829" s="780"/>
      <c r="E829" s="780"/>
      <c r="F829" s="106"/>
      <c r="G829" s="105"/>
      <c r="H829" s="319"/>
      <c r="I829" s="319"/>
      <c r="J829" s="319"/>
      <c r="K829" s="105"/>
      <c r="L829" s="105"/>
      <c r="M829" s="105"/>
      <c r="N829" s="105"/>
      <c r="O829" s="105"/>
      <c r="P829" s="105"/>
      <c r="Q829" s="319"/>
      <c r="R829" s="106"/>
      <c r="S829" s="106"/>
      <c r="T829" s="106"/>
      <c r="U829" s="106"/>
      <c r="V829" s="106"/>
      <c r="W829" s="106"/>
      <c r="X829" s="106"/>
      <c r="Y829" s="106"/>
      <c r="Z829" s="106"/>
      <c r="AA829" s="106"/>
      <c r="AB829" s="106"/>
      <c r="AC829" s="106"/>
      <c r="AD829" s="106"/>
    </row>
    <row r="830" spans="1:30" ht="16">
      <c r="A830" s="905"/>
      <c r="B830" s="106"/>
      <c r="C830" s="106"/>
      <c r="D830" s="780"/>
      <c r="E830" s="780"/>
      <c r="F830" s="106"/>
      <c r="G830" s="105"/>
      <c r="H830" s="319"/>
      <c r="I830" s="319"/>
      <c r="J830" s="319"/>
      <c r="K830" s="105"/>
      <c r="L830" s="105"/>
      <c r="M830" s="105"/>
      <c r="N830" s="105"/>
      <c r="O830" s="105"/>
      <c r="P830" s="105"/>
      <c r="Q830" s="319"/>
      <c r="R830" s="106"/>
      <c r="S830" s="106"/>
      <c r="T830" s="106"/>
      <c r="U830" s="106"/>
      <c r="V830" s="106"/>
      <c r="W830" s="106"/>
      <c r="X830" s="106"/>
      <c r="Y830" s="106"/>
      <c r="Z830" s="106"/>
      <c r="AA830" s="106"/>
      <c r="AB830" s="106"/>
      <c r="AC830" s="106"/>
      <c r="AD830" s="106"/>
    </row>
    <row r="831" spans="1:30" ht="16">
      <c r="A831" s="905"/>
      <c r="B831" s="106"/>
      <c r="C831" s="106"/>
      <c r="D831" s="780"/>
      <c r="E831" s="780"/>
      <c r="F831" s="106"/>
      <c r="G831" s="105"/>
      <c r="H831" s="319"/>
      <c r="I831" s="319"/>
      <c r="J831" s="319"/>
      <c r="K831" s="105"/>
      <c r="L831" s="105"/>
      <c r="M831" s="105"/>
      <c r="N831" s="105"/>
      <c r="O831" s="105"/>
      <c r="P831" s="105"/>
      <c r="Q831" s="319"/>
      <c r="R831" s="106"/>
      <c r="S831" s="106"/>
      <c r="T831" s="106"/>
      <c r="U831" s="106"/>
      <c r="V831" s="106"/>
      <c r="W831" s="106"/>
      <c r="X831" s="106"/>
      <c r="Y831" s="106"/>
      <c r="Z831" s="106"/>
      <c r="AA831" s="106"/>
      <c r="AB831" s="106"/>
      <c r="AC831" s="106"/>
      <c r="AD831" s="106"/>
    </row>
    <row r="832" spans="1:30" ht="16">
      <c r="A832" s="905"/>
      <c r="B832" s="106"/>
      <c r="C832" s="106"/>
      <c r="D832" s="780"/>
      <c r="E832" s="780"/>
      <c r="F832" s="106"/>
      <c r="G832" s="105"/>
      <c r="H832" s="319"/>
      <c r="I832" s="319"/>
      <c r="J832" s="319"/>
      <c r="K832" s="105"/>
      <c r="L832" s="105"/>
      <c r="M832" s="105"/>
      <c r="N832" s="105"/>
      <c r="O832" s="105"/>
      <c r="P832" s="105"/>
      <c r="Q832" s="319"/>
      <c r="R832" s="106"/>
      <c r="S832" s="106"/>
      <c r="T832" s="106"/>
      <c r="U832" s="106"/>
      <c r="V832" s="106"/>
      <c r="W832" s="106"/>
      <c r="X832" s="106"/>
      <c r="Y832" s="106"/>
      <c r="Z832" s="106"/>
      <c r="AA832" s="106"/>
      <c r="AB832" s="106"/>
      <c r="AC832" s="106"/>
      <c r="AD832" s="106"/>
    </row>
    <row r="833" spans="1:30" ht="16">
      <c r="A833" s="905"/>
      <c r="B833" s="106"/>
      <c r="C833" s="106"/>
      <c r="D833" s="780"/>
      <c r="E833" s="780"/>
      <c r="F833" s="106"/>
      <c r="G833" s="105"/>
      <c r="H833" s="319"/>
      <c r="I833" s="319"/>
      <c r="J833" s="319"/>
      <c r="K833" s="105"/>
      <c r="L833" s="105"/>
      <c r="M833" s="105"/>
      <c r="N833" s="105"/>
      <c r="O833" s="105"/>
      <c r="P833" s="105"/>
      <c r="Q833" s="319"/>
      <c r="R833" s="106"/>
      <c r="S833" s="106"/>
      <c r="T833" s="106"/>
      <c r="U833" s="106"/>
      <c r="V833" s="106"/>
      <c r="W833" s="106"/>
      <c r="X833" s="106"/>
      <c r="Y833" s="106"/>
      <c r="Z833" s="106"/>
      <c r="AA833" s="106"/>
      <c r="AB833" s="106"/>
      <c r="AC833" s="106"/>
      <c r="AD833" s="106"/>
    </row>
    <row r="834" spans="1:30" ht="16">
      <c r="A834" s="905"/>
      <c r="B834" s="106"/>
      <c r="C834" s="106"/>
      <c r="D834" s="780"/>
      <c r="E834" s="780"/>
      <c r="F834" s="106"/>
      <c r="G834" s="105"/>
      <c r="H834" s="319"/>
      <c r="I834" s="319"/>
      <c r="J834" s="319"/>
      <c r="K834" s="105"/>
      <c r="L834" s="105"/>
      <c r="M834" s="105"/>
      <c r="N834" s="105"/>
      <c r="O834" s="105"/>
      <c r="P834" s="105"/>
      <c r="Q834" s="319"/>
      <c r="R834" s="106"/>
      <c r="S834" s="106"/>
      <c r="T834" s="106"/>
      <c r="U834" s="106"/>
      <c r="V834" s="106"/>
      <c r="W834" s="106"/>
      <c r="X834" s="106"/>
      <c r="Y834" s="106"/>
      <c r="Z834" s="106"/>
      <c r="AA834" s="106"/>
      <c r="AB834" s="106"/>
      <c r="AC834" s="106"/>
      <c r="AD834" s="106"/>
    </row>
    <row r="835" spans="1:30" ht="16">
      <c r="A835" s="905"/>
      <c r="B835" s="106"/>
      <c r="C835" s="106"/>
      <c r="D835" s="780"/>
      <c r="E835" s="780"/>
      <c r="F835" s="106"/>
      <c r="G835" s="105"/>
      <c r="H835" s="319"/>
      <c r="I835" s="319"/>
      <c r="J835" s="319"/>
      <c r="K835" s="105"/>
      <c r="L835" s="105"/>
      <c r="M835" s="105"/>
      <c r="N835" s="105"/>
      <c r="O835" s="105"/>
      <c r="P835" s="105"/>
      <c r="Q835" s="319"/>
      <c r="R835" s="106"/>
      <c r="S835" s="106"/>
      <c r="T835" s="106"/>
      <c r="U835" s="106"/>
      <c r="V835" s="106"/>
      <c r="W835" s="106"/>
      <c r="X835" s="106"/>
      <c r="Y835" s="106"/>
      <c r="Z835" s="106"/>
      <c r="AA835" s="106"/>
      <c r="AB835" s="106"/>
      <c r="AC835" s="106"/>
      <c r="AD835" s="106"/>
    </row>
    <row r="836" spans="1:30" ht="16">
      <c r="A836" s="905"/>
      <c r="B836" s="106"/>
      <c r="C836" s="106"/>
      <c r="D836" s="780"/>
      <c r="E836" s="780"/>
      <c r="F836" s="106"/>
      <c r="G836" s="105"/>
      <c r="H836" s="319"/>
      <c r="I836" s="319"/>
      <c r="J836" s="319"/>
      <c r="K836" s="105"/>
      <c r="L836" s="105"/>
      <c r="M836" s="105"/>
      <c r="N836" s="105"/>
      <c r="O836" s="105"/>
      <c r="P836" s="105"/>
      <c r="Q836" s="319"/>
      <c r="R836" s="106"/>
      <c r="S836" s="106"/>
      <c r="T836" s="106"/>
      <c r="U836" s="106"/>
      <c r="V836" s="106"/>
      <c r="W836" s="106"/>
      <c r="X836" s="106"/>
      <c r="Y836" s="106"/>
      <c r="Z836" s="106"/>
      <c r="AA836" s="106"/>
      <c r="AB836" s="106"/>
      <c r="AC836" s="106"/>
      <c r="AD836" s="106"/>
    </row>
    <row r="837" spans="1:30" ht="16">
      <c r="A837" s="905"/>
      <c r="B837" s="106"/>
      <c r="C837" s="106"/>
      <c r="D837" s="780"/>
      <c r="E837" s="780"/>
      <c r="F837" s="106"/>
      <c r="G837" s="105"/>
      <c r="H837" s="319"/>
      <c r="I837" s="319"/>
      <c r="J837" s="319"/>
      <c r="K837" s="105"/>
      <c r="L837" s="105"/>
      <c r="M837" s="105"/>
      <c r="N837" s="105"/>
      <c r="O837" s="105"/>
      <c r="P837" s="105"/>
      <c r="Q837" s="319"/>
      <c r="R837" s="106"/>
      <c r="S837" s="106"/>
      <c r="T837" s="106"/>
      <c r="U837" s="106"/>
      <c r="V837" s="106"/>
      <c r="W837" s="106"/>
      <c r="X837" s="106"/>
      <c r="Y837" s="106"/>
      <c r="Z837" s="106"/>
      <c r="AA837" s="106"/>
      <c r="AB837" s="106"/>
      <c r="AC837" s="106"/>
      <c r="AD837" s="106"/>
    </row>
    <row r="838" spans="1:30" ht="16">
      <c r="A838" s="905"/>
      <c r="B838" s="106"/>
      <c r="C838" s="106"/>
      <c r="D838" s="780"/>
      <c r="E838" s="780"/>
      <c r="F838" s="106"/>
      <c r="G838" s="105"/>
      <c r="H838" s="319"/>
      <c r="I838" s="319"/>
      <c r="J838" s="319"/>
      <c r="K838" s="105"/>
      <c r="L838" s="105"/>
      <c r="M838" s="105"/>
      <c r="N838" s="105"/>
      <c r="O838" s="105"/>
      <c r="P838" s="105"/>
      <c r="Q838" s="319"/>
      <c r="R838" s="106"/>
      <c r="S838" s="106"/>
      <c r="T838" s="106"/>
      <c r="U838" s="106"/>
      <c r="V838" s="106"/>
      <c r="W838" s="106"/>
      <c r="X838" s="106"/>
      <c r="Y838" s="106"/>
      <c r="Z838" s="106"/>
      <c r="AA838" s="106"/>
      <c r="AB838" s="106"/>
      <c r="AC838" s="106"/>
      <c r="AD838" s="106"/>
    </row>
    <row r="839" spans="1:30" ht="16">
      <c r="A839" s="905"/>
      <c r="B839" s="106"/>
      <c r="C839" s="106"/>
      <c r="D839" s="780"/>
      <c r="E839" s="780"/>
      <c r="F839" s="106"/>
      <c r="G839" s="105"/>
      <c r="H839" s="319"/>
      <c r="I839" s="319"/>
      <c r="J839" s="319"/>
      <c r="K839" s="105"/>
      <c r="L839" s="105"/>
      <c r="M839" s="105"/>
      <c r="N839" s="105"/>
      <c r="O839" s="105"/>
      <c r="P839" s="105"/>
      <c r="Q839" s="319"/>
      <c r="R839" s="106"/>
      <c r="S839" s="106"/>
      <c r="T839" s="106"/>
      <c r="U839" s="106"/>
      <c r="V839" s="106"/>
      <c r="W839" s="106"/>
      <c r="X839" s="106"/>
      <c r="Y839" s="106"/>
      <c r="Z839" s="106"/>
      <c r="AA839" s="106"/>
      <c r="AB839" s="106"/>
      <c r="AC839" s="106"/>
      <c r="AD839" s="106"/>
    </row>
    <row r="840" spans="1:30" ht="16">
      <c r="A840" s="905"/>
      <c r="B840" s="106"/>
      <c r="C840" s="106"/>
      <c r="D840" s="780"/>
      <c r="E840" s="780"/>
      <c r="F840" s="106"/>
      <c r="G840" s="105"/>
      <c r="H840" s="319"/>
      <c r="I840" s="319"/>
      <c r="J840" s="319"/>
      <c r="K840" s="105"/>
      <c r="L840" s="105"/>
      <c r="M840" s="105"/>
      <c r="N840" s="105"/>
      <c r="O840" s="105"/>
      <c r="P840" s="105"/>
      <c r="Q840" s="319"/>
      <c r="R840" s="106"/>
      <c r="S840" s="106"/>
      <c r="T840" s="106"/>
      <c r="U840" s="106"/>
      <c r="V840" s="106"/>
      <c r="W840" s="106"/>
      <c r="X840" s="106"/>
      <c r="Y840" s="106"/>
      <c r="Z840" s="106"/>
      <c r="AA840" s="106"/>
      <c r="AB840" s="106"/>
      <c r="AC840" s="106"/>
      <c r="AD840" s="106"/>
    </row>
    <row r="841" spans="1:30" ht="16">
      <c r="A841" s="905"/>
      <c r="B841" s="106"/>
      <c r="C841" s="106"/>
      <c r="D841" s="780"/>
      <c r="E841" s="780"/>
      <c r="F841" s="106"/>
      <c r="G841" s="105"/>
      <c r="H841" s="319"/>
      <c r="I841" s="319"/>
      <c r="J841" s="319"/>
      <c r="K841" s="105"/>
      <c r="L841" s="105"/>
      <c r="M841" s="105"/>
      <c r="N841" s="105"/>
      <c r="O841" s="105"/>
      <c r="P841" s="105"/>
      <c r="Q841" s="319"/>
      <c r="R841" s="106"/>
      <c r="S841" s="106"/>
      <c r="T841" s="106"/>
      <c r="U841" s="106"/>
      <c r="V841" s="106"/>
      <c r="W841" s="106"/>
      <c r="X841" s="106"/>
      <c r="Y841" s="106"/>
      <c r="Z841" s="106"/>
      <c r="AA841" s="106"/>
      <c r="AB841" s="106"/>
      <c r="AC841" s="106"/>
      <c r="AD841" s="106"/>
    </row>
    <row r="842" spans="1:30" ht="16">
      <c r="A842" s="905"/>
      <c r="B842" s="106"/>
      <c r="C842" s="106"/>
      <c r="D842" s="780"/>
      <c r="E842" s="780"/>
      <c r="F842" s="106"/>
      <c r="G842" s="105"/>
      <c r="H842" s="319"/>
      <c r="I842" s="319"/>
      <c r="J842" s="319"/>
      <c r="K842" s="105"/>
      <c r="L842" s="105"/>
      <c r="M842" s="105"/>
      <c r="N842" s="105"/>
      <c r="O842" s="105"/>
      <c r="P842" s="105"/>
      <c r="Q842" s="319"/>
      <c r="R842" s="106"/>
      <c r="S842" s="106"/>
      <c r="T842" s="106"/>
      <c r="U842" s="106"/>
      <c r="V842" s="106"/>
      <c r="W842" s="106"/>
      <c r="X842" s="106"/>
      <c r="Y842" s="106"/>
      <c r="Z842" s="106"/>
      <c r="AA842" s="106"/>
      <c r="AB842" s="106"/>
      <c r="AC842" s="106"/>
      <c r="AD842" s="106"/>
    </row>
    <row r="843" spans="1:30" ht="16">
      <c r="A843" s="905"/>
      <c r="B843" s="106"/>
      <c r="C843" s="106"/>
      <c r="D843" s="780"/>
      <c r="E843" s="780"/>
      <c r="F843" s="106"/>
      <c r="G843" s="105"/>
      <c r="H843" s="319"/>
      <c r="I843" s="319"/>
      <c r="J843" s="319"/>
      <c r="K843" s="105"/>
      <c r="L843" s="105"/>
      <c r="M843" s="105"/>
      <c r="N843" s="105"/>
      <c r="O843" s="105"/>
      <c r="P843" s="105"/>
      <c r="Q843" s="319"/>
      <c r="R843" s="106"/>
      <c r="S843" s="106"/>
      <c r="T843" s="106"/>
      <c r="U843" s="106"/>
      <c r="V843" s="106"/>
      <c r="W843" s="106"/>
      <c r="X843" s="106"/>
      <c r="Y843" s="106"/>
      <c r="Z843" s="106"/>
      <c r="AA843" s="106"/>
      <c r="AB843" s="106"/>
      <c r="AC843" s="106"/>
      <c r="AD843" s="106"/>
    </row>
    <row r="844" spans="1:30" ht="16">
      <c r="A844" s="905"/>
      <c r="B844" s="106"/>
      <c r="C844" s="106"/>
      <c r="D844" s="780"/>
      <c r="E844" s="780"/>
      <c r="F844" s="106"/>
      <c r="G844" s="105"/>
      <c r="H844" s="319"/>
      <c r="I844" s="319"/>
      <c r="J844" s="319"/>
      <c r="K844" s="105"/>
      <c r="L844" s="105"/>
      <c r="M844" s="105"/>
      <c r="N844" s="105"/>
      <c r="O844" s="105"/>
      <c r="P844" s="105"/>
      <c r="Q844" s="319"/>
      <c r="R844" s="106"/>
      <c r="S844" s="106"/>
      <c r="T844" s="106"/>
      <c r="U844" s="106"/>
      <c r="V844" s="106"/>
      <c r="W844" s="106"/>
      <c r="X844" s="106"/>
      <c r="Y844" s="106"/>
      <c r="Z844" s="106"/>
      <c r="AA844" s="106"/>
      <c r="AB844" s="106"/>
      <c r="AC844" s="106"/>
      <c r="AD844" s="106"/>
    </row>
    <row r="845" spans="1:30" ht="16">
      <c r="A845" s="905"/>
      <c r="B845" s="106"/>
      <c r="C845" s="106"/>
      <c r="D845" s="780"/>
      <c r="E845" s="780"/>
      <c r="F845" s="106"/>
      <c r="G845" s="105"/>
      <c r="H845" s="319"/>
      <c r="I845" s="319"/>
      <c r="J845" s="319"/>
      <c r="K845" s="105"/>
      <c r="L845" s="105"/>
      <c r="M845" s="105"/>
      <c r="N845" s="105"/>
      <c r="O845" s="105"/>
      <c r="P845" s="105"/>
      <c r="Q845" s="319"/>
      <c r="R845" s="106"/>
      <c r="S845" s="106"/>
      <c r="T845" s="106"/>
      <c r="U845" s="106"/>
      <c r="V845" s="106"/>
      <c r="W845" s="106"/>
      <c r="X845" s="106"/>
      <c r="Y845" s="106"/>
      <c r="Z845" s="106"/>
      <c r="AA845" s="106"/>
      <c r="AB845" s="106"/>
      <c r="AC845" s="106"/>
      <c r="AD845" s="106"/>
    </row>
    <row r="846" spans="1:30" ht="16">
      <c r="A846" s="905"/>
      <c r="B846" s="106"/>
      <c r="C846" s="106"/>
      <c r="D846" s="780"/>
      <c r="E846" s="780"/>
      <c r="F846" s="106"/>
      <c r="G846" s="105"/>
      <c r="H846" s="319"/>
      <c r="I846" s="319"/>
      <c r="J846" s="319"/>
      <c r="K846" s="105"/>
      <c r="L846" s="105"/>
      <c r="M846" s="105"/>
      <c r="N846" s="105"/>
      <c r="O846" s="105"/>
      <c r="P846" s="105"/>
      <c r="Q846" s="319"/>
      <c r="R846" s="106"/>
      <c r="S846" s="106"/>
      <c r="T846" s="106"/>
      <c r="U846" s="106"/>
      <c r="V846" s="106"/>
      <c r="W846" s="106"/>
      <c r="X846" s="106"/>
      <c r="Y846" s="106"/>
      <c r="Z846" s="106"/>
      <c r="AA846" s="106"/>
      <c r="AB846" s="106"/>
      <c r="AC846" s="106"/>
      <c r="AD846" s="106"/>
    </row>
    <row r="847" spans="1:30" ht="16">
      <c r="A847" s="905"/>
      <c r="B847" s="106"/>
      <c r="C847" s="106"/>
      <c r="D847" s="780"/>
      <c r="E847" s="780"/>
      <c r="F847" s="106"/>
      <c r="G847" s="105"/>
      <c r="H847" s="319"/>
      <c r="I847" s="319"/>
      <c r="J847" s="319"/>
      <c r="K847" s="105"/>
      <c r="L847" s="105"/>
      <c r="M847" s="105"/>
      <c r="N847" s="105"/>
      <c r="O847" s="105"/>
      <c r="P847" s="105"/>
      <c r="Q847" s="319"/>
      <c r="R847" s="106"/>
      <c r="S847" s="106"/>
      <c r="T847" s="106"/>
      <c r="U847" s="106"/>
      <c r="V847" s="106"/>
      <c r="W847" s="106"/>
      <c r="X847" s="106"/>
      <c r="Y847" s="106"/>
      <c r="Z847" s="106"/>
      <c r="AA847" s="106"/>
      <c r="AB847" s="106"/>
      <c r="AC847" s="106"/>
      <c r="AD847" s="106"/>
    </row>
    <row r="848" spans="1:30" ht="16">
      <c r="A848" s="905"/>
      <c r="B848" s="106"/>
      <c r="C848" s="106"/>
      <c r="D848" s="780"/>
      <c r="E848" s="780"/>
      <c r="F848" s="106"/>
      <c r="G848" s="105"/>
      <c r="H848" s="319"/>
      <c r="I848" s="319"/>
      <c r="J848" s="319"/>
      <c r="K848" s="105"/>
      <c r="L848" s="105"/>
      <c r="M848" s="105"/>
      <c r="N848" s="105"/>
      <c r="O848" s="105"/>
      <c r="P848" s="105"/>
      <c r="Q848" s="319"/>
      <c r="R848" s="106"/>
      <c r="S848" s="106"/>
      <c r="T848" s="106"/>
      <c r="U848" s="106"/>
      <c r="V848" s="106"/>
      <c r="W848" s="106"/>
      <c r="X848" s="106"/>
      <c r="Y848" s="106"/>
      <c r="Z848" s="106"/>
      <c r="AA848" s="106"/>
      <c r="AB848" s="106"/>
      <c r="AC848" s="106"/>
      <c r="AD848" s="106"/>
    </row>
    <row r="849" spans="1:30" ht="16">
      <c r="A849" s="905"/>
      <c r="B849" s="106"/>
      <c r="C849" s="106"/>
      <c r="D849" s="780"/>
      <c r="E849" s="780"/>
      <c r="F849" s="106"/>
      <c r="G849" s="105"/>
      <c r="H849" s="319"/>
      <c r="I849" s="319"/>
      <c r="J849" s="319"/>
      <c r="K849" s="105"/>
      <c r="L849" s="105"/>
      <c r="M849" s="105"/>
      <c r="N849" s="105"/>
      <c r="O849" s="105"/>
      <c r="P849" s="105"/>
      <c r="Q849" s="319"/>
      <c r="R849" s="106"/>
      <c r="S849" s="106"/>
      <c r="T849" s="106"/>
      <c r="U849" s="106"/>
      <c r="V849" s="106"/>
      <c r="W849" s="106"/>
      <c r="X849" s="106"/>
      <c r="Y849" s="106"/>
      <c r="Z849" s="106"/>
      <c r="AA849" s="106"/>
      <c r="AB849" s="106"/>
      <c r="AC849" s="106"/>
      <c r="AD849" s="106"/>
    </row>
    <row r="850" spans="1:30" ht="16">
      <c r="A850" s="905"/>
      <c r="B850" s="106"/>
      <c r="C850" s="106"/>
      <c r="D850" s="780"/>
      <c r="E850" s="780"/>
      <c r="F850" s="106"/>
      <c r="G850" s="105"/>
      <c r="H850" s="319"/>
      <c r="I850" s="319"/>
      <c r="J850" s="319"/>
      <c r="K850" s="105"/>
      <c r="L850" s="105"/>
      <c r="M850" s="105"/>
      <c r="N850" s="105"/>
      <c r="O850" s="105"/>
      <c r="P850" s="105"/>
      <c r="Q850" s="319"/>
      <c r="R850" s="106"/>
      <c r="S850" s="106"/>
      <c r="T850" s="106"/>
      <c r="U850" s="106"/>
      <c r="V850" s="106"/>
      <c r="W850" s="106"/>
      <c r="X850" s="106"/>
      <c r="Y850" s="106"/>
      <c r="Z850" s="106"/>
      <c r="AA850" s="106"/>
      <c r="AB850" s="106"/>
      <c r="AC850" s="106"/>
      <c r="AD850" s="106"/>
    </row>
    <row r="851" spans="1:30" ht="16">
      <c r="A851" s="905"/>
      <c r="B851" s="106"/>
      <c r="C851" s="106"/>
      <c r="D851" s="780"/>
      <c r="E851" s="780"/>
      <c r="F851" s="106"/>
      <c r="G851" s="105"/>
      <c r="H851" s="319"/>
      <c r="I851" s="319"/>
      <c r="J851" s="319"/>
      <c r="K851" s="105"/>
      <c r="L851" s="105"/>
      <c r="M851" s="105"/>
      <c r="N851" s="105"/>
      <c r="O851" s="105"/>
      <c r="P851" s="105"/>
      <c r="Q851" s="319"/>
      <c r="R851" s="106"/>
      <c r="S851" s="106"/>
      <c r="T851" s="106"/>
      <c r="U851" s="106"/>
      <c r="V851" s="106"/>
      <c r="W851" s="106"/>
      <c r="X851" s="106"/>
      <c r="Y851" s="106"/>
      <c r="Z851" s="106"/>
      <c r="AA851" s="106"/>
      <c r="AB851" s="106"/>
      <c r="AC851" s="106"/>
      <c r="AD851" s="106"/>
    </row>
    <row r="852" spans="1:30" ht="16">
      <c r="A852" s="905"/>
      <c r="B852" s="106"/>
      <c r="C852" s="106"/>
      <c r="D852" s="780"/>
      <c r="E852" s="780"/>
      <c r="F852" s="106"/>
      <c r="G852" s="105"/>
      <c r="H852" s="319"/>
      <c r="I852" s="319"/>
      <c r="J852" s="319"/>
      <c r="K852" s="105"/>
      <c r="L852" s="105"/>
      <c r="M852" s="105"/>
      <c r="N852" s="105"/>
      <c r="O852" s="105"/>
      <c r="P852" s="105"/>
      <c r="Q852" s="319"/>
      <c r="R852" s="106"/>
      <c r="S852" s="106"/>
      <c r="T852" s="106"/>
      <c r="U852" s="106"/>
      <c r="V852" s="106"/>
      <c r="W852" s="106"/>
      <c r="X852" s="106"/>
      <c r="Y852" s="106"/>
      <c r="Z852" s="106"/>
      <c r="AA852" s="106"/>
      <c r="AB852" s="106"/>
      <c r="AC852" s="106"/>
      <c r="AD852" s="106"/>
    </row>
    <row r="853" spans="1:30" ht="16">
      <c r="A853" s="905"/>
      <c r="B853" s="106"/>
      <c r="C853" s="106"/>
      <c r="D853" s="780"/>
      <c r="E853" s="780"/>
      <c r="F853" s="106"/>
      <c r="G853" s="105"/>
      <c r="H853" s="319"/>
      <c r="I853" s="319"/>
      <c r="J853" s="319"/>
      <c r="K853" s="105"/>
      <c r="L853" s="105"/>
      <c r="M853" s="105"/>
      <c r="N853" s="105"/>
      <c r="O853" s="105"/>
      <c r="P853" s="105"/>
      <c r="Q853" s="319"/>
      <c r="R853" s="106"/>
      <c r="S853" s="106"/>
      <c r="T853" s="106"/>
      <c r="U853" s="106"/>
      <c r="V853" s="106"/>
      <c r="W853" s="106"/>
      <c r="X853" s="106"/>
      <c r="Y853" s="106"/>
      <c r="Z853" s="106"/>
      <c r="AA853" s="106"/>
      <c r="AB853" s="106"/>
      <c r="AC853" s="106"/>
      <c r="AD853" s="106"/>
    </row>
    <row r="854" spans="1:30" ht="16">
      <c r="A854" s="905"/>
      <c r="B854" s="106"/>
      <c r="C854" s="106"/>
      <c r="D854" s="780"/>
      <c r="E854" s="780"/>
      <c r="F854" s="106"/>
      <c r="G854" s="105"/>
      <c r="H854" s="319"/>
      <c r="I854" s="319"/>
      <c r="J854" s="319"/>
      <c r="K854" s="105"/>
      <c r="L854" s="105"/>
      <c r="M854" s="105"/>
      <c r="N854" s="105"/>
      <c r="O854" s="105"/>
      <c r="P854" s="105"/>
      <c r="Q854" s="319"/>
      <c r="R854" s="106"/>
      <c r="S854" s="106"/>
      <c r="T854" s="106"/>
      <c r="U854" s="106"/>
      <c r="V854" s="106"/>
      <c r="W854" s="106"/>
      <c r="X854" s="106"/>
      <c r="Y854" s="106"/>
      <c r="Z854" s="106"/>
      <c r="AA854" s="106"/>
      <c r="AB854" s="106"/>
      <c r="AC854" s="106"/>
      <c r="AD854" s="106"/>
    </row>
    <row r="855" spans="1:30" ht="16">
      <c r="A855" s="905"/>
      <c r="B855" s="106"/>
      <c r="C855" s="106"/>
      <c r="D855" s="780"/>
      <c r="E855" s="780"/>
      <c r="F855" s="106"/>
      <c r="G855" s="105"/>
      <c r="H855" s="319"/>
      <c r="I855" s="319"/>
      <c r="J855" s="319"/>
      <c r="K855" s="105"/>
      <c r="L855" s="105"/>
      <c r="M855" s="105"/>
      <c r="N855" s="105"/>
      <c r="O855" s="105"/>
      <c r="P855" s="105"/>
      <c r="Q855" s="319"/>
      <c r="R855" s="106"/>
      <c r="S855" s="106"/>
      <c r="T855" s="106"/>
      <c r="U855" s="106"/>
      <c r="V855" s="106"/>
      <c r="W855" s="106"/>
      <c r="X855" s="106"/>
      <c r="Y855" s="106"/>
      <c r="Z855" s="106"/>
      <c r="AA855" s="106"/>
      <c r="AB855" s="106"/>
      <c r="AC855" s="106"/>
      <c r="AD855" s="106"/>
    </row>
    <row r="856" spans="1:30" ht="16">
      <c r="A856" s="905"/>
      <c r="B856" s="106"/>
      <c r="C856" s="106"/>
      <c r="D856" s="780"/>
      <c r="E856" s="780"/>
      <c r="F856" s="106"/>
      <c r="G856" s="105"/>
      <c r="H856" s="319"/>
      <c r="I856" s="319"/>
      <c r="J856" s="319"/>
      <c r="K856" s="105"/>
      <c r="L856" s="105"/>
      <c r="M856" s="105"/>
      <c r="N856" s="105"/>
      <c r="O856" s="105"/>
      <c r="P856" s="105"/>
      <c r="Q856" s="319"/>
      <c r="R856" s="106"/>
      <c r="S856" s="106"/>
      <c r="T856" s="106"/>
      <c r="U856" s="106"/>
      <c r="V856" s="106"/>
      <c r="W856" s="106"/>
      <c r="X856" s="106"/>
      <c r="Y856" s="106"/>
      <c r="Z856" s="106"/>
      <c r="AA856" s="106"/>
      <c r="AB856" s="106"/>
      <c r="AC856" s="106"/>
      <c r="AD856" s="106"/>
    </row>
    <row r="857" spans="1:30" ht="16">
      <c r="A857" s="905"/>
      <c r="B857" s="106"/>
      <c r="C857" s="106"/>
      <c r="D857" s="780"/>
      <c r="E857" s="780"/>
      <c r="F857" s="106"/>
      <c r="G857" s="105"/>
      <c r="H857" s="319"/>
      <c r="I857" s="319"/>
      <c r="J857" s="319"/>
      <c r="K857" s="105"/>
      <c r="L857" s="105"/>
      <c r="M857" s="105"/>
      <c r="N857" s="105"/>
      <c r="O857" s="105"/>
      <c r="P857" s="105"/>
      <c r="Q857" s="319"/>
      <c r="R857" s="106"/>
      <c r="S857" s="106"/>
      <c r="T857" s="106"/>
      <c r="U857" s="106"/>
      <c r="V857" s="106"/>
      <c r="W857" s="106"/>
      <c r="X857" s="106"/>
      <c r="Y857" s="106"/>
      <c r="Z857" s="106"/>
      <c r="AA857" s="106"/>
      <c r="AB857" s="106"/>
      <c r="AC857" s="106"/>
      <c r="AD857" s="106"/>
    </row>
    <row r="858" spans="1:30" ht="16">
      <c r="A858" s="905"/>
      <c r="B858" s="106"/>
      <c r="C858" s="106"/>
      <c r="D858" s="780"/>
      <c r="E858" s="780"/>
      <c r="F858" s="106"/>
      <c r="G858" s="105"/>
      <c r="H858" s="319"/>
      <c r="I858" s="319"/>
      <c r="J858" s="319"/>
      <c r="K858" s="105"/>
      <c r="L858" s="105"/>
      <c r="M858" s="105"/>
      <c r="N858" s="105"/>
      <c r="O858" s="105"/>
      <c r="P858" s="105"/>
      <c r="Q858" s="319"/>
      <c r="R858" s="106"/>
      <c r="S858" s="106"/>
      <c r="T858" s="106"/>
      <c r="U858" s="106"/>
      <c r="V858" s="106"/>
      <c r="W858" s="106"/>
      <c r="X858" s="106"/>
      <c r="Y858" s="106"/>
      <c r="Z858" s="106"/>
      <c r="AA858" s="106"/>
      <c r="AB858" s="106"/>
      <c r="AC858" s="106"/>
      <c r="AD858" s="106"/>
    </row>
    <row r="859" spans="1:30" ht="16">
      <c r="A859" s="905"/>
      <c r="B859" s="106"/>
      <c r="C859" s="106"/>
      <c r="D859" s="780"/>
      <c r="E859" s="780"/>
      <c r="F859" s="106"/>
      <c r="G859" s="105"/>
      <c r="H859" s="319"/>
      <c r="I859" s="319"/>
      <c r="J859" s="319"/>
      <c r="K859" s="105"/>
      <c r="L859" s="105"/>
      <c r="M859" s="105"/>
      <c r="N859" s="105"/>
      <c r="O859" s="105"/>
      <c r="P859" s="105"/>
      <c r="Q859" s="319"/>
      <c r="R859" s="106"/>
      <c r="S859" s="106"/>
      <c r="T859" s="106"/>
      <c r="U859" s="106"/>
      <c r="V859" s="106"/>
      <c r="W859" s="106"/>
      <c r="X859" s="106"/>
      <c r="Y859" s="106"/>
      <c r="Z859" s="106"/>
      <c r="AA859" s="106"/>
      <c r="AB859" s="106"/>
      <c r="AC859" s="106"/>
      <c r="AD859" s="106"/>
    </row>
    <row r="860" spans="1:30" ht="16">
      <c r="A860" s="905"/>
      <c r="B860" s="106"/>
      <c r="C860" s="106"/>
      <c r="D860" s="780"/>
      <c r="E860" s="780"/>
      <c r="F860" s="106"/>
      <c r="G860" s="105"/>
      <c r="H860" s="319"/>
      <c r="I860" s="319"/>
      <c r="J860" s="319"/>
      <c r="K860" s="105"/>
      <c r="L860" s="105"/>
      <c r="M860" s="105"/>
      <c r="N860" s="105"/>
      <c r="O860" s="105"/>
      <c r="P860" s="105"/>
      <c r="Q860" s="319"/>
      <c r="R860" s="106"/>
      <c r="S860" s="106"/>
      <c r="T860" s="106"/>
      <c r="U860" s="106"/>
      <c r="V860" s="106"/>
      <c r="W860" s="106"/>
      <c r="X860" s="106"/>
      <c r="Y860" s="106"/>
      <c r="Z860" s="106"/>
      <c r="AA860" s="106"/>
      <c r="AB860" s="106"/>
      <c r="AC860" s="106"/>
      <c r="AD860" s="106"/>
    </row>
    <row r="861" spans="1:30" ht="16">
      <c r="A861" s="905"/>
      <c r="B861" s="106"/>
      <c r="C861" s="106"/>
      <c r="D861" s="780"/>
      <c r="E861" s="780"/>
      <c r="F861" s="106"/>
      <c r="G861" s="105"/>
      <c r="H861" s="319"/>
      <c r="I861" s="319"/>
      <c r="J861" s="319"/>
      <c r="K861" s="105"/>
      <c r="L861" s="105"/>
      <c r="M861" s="105"/>
      <c r="N861" s="105"/>
      <c r="O861" s="105"/>
      <c r="P861" s="105"/>
      <c r="Q861" s="319"/>
      <c r="R861" s="106"/>
      <c r="S861" s="106"/>
      <c r="T861" s="106"/>
      <c r="U861" s="106"/>
      <c r="V861" s="106"/>
      <c r="W861" s="106"/>
      <c r="X861" s="106"/>
      <c r="Y861" s="106"/>
      <c r="Z861" s="106"/>
      <c r="AA861" s="106"/>
      <c r="AB861" s="106"/>
      <c r="AC861" s="106"/>
      <c r="AD861" s="106"/>
    </row>
    <row r="862" spans="1:30" ht="16">
      <c r="A862" s="905"/>
      <c r="B862" s="106"/>
      <c r="C862" s="106"/>
      <c r="D862" s="780"/>
      <c r="E862" s="780"/>
      <c r="F862" s="106"/>
      <c r="G862" s="105"/>
      <c r="H862" s="319"/>
      <c r="I862" s="319"/>
      <c r="J862" s="319"/>
      <c r="K862" s="105"/>
      <c r="L862" s="105"/>
      <c r="M862" s="105"/>
      <c r="N862" s="105"/>
      <c r="O862" s="105"/>
      <c r="P862" s="105"/>
      <c r="Q862" s="319"/>
      <c r="R862" s="106"/>
      <c r="S862" s="106"/>
      <c r="T862" s="106"/>
      <c r="U862" s="106"/>
      <c r="V862" s="106"/>
      <c r="W862" s="106"/>
      <c r="X862" s="106"/>
      <c r="Y862" s="106"/>
      <c r="Z862" s="106"/>
      <c r="AA862" s="106"/>
      <c r="AB862" s="106"/>
      <c r="AC862" s="106"/>
      <c r="AD862" s="106"/>
    </row>
    <row r="863" spans="1:30" ht="16">
      <c r="A863" s="905"/>
      <c r="B863" s="106"/>
      <c r="C863" s="106"/>
      <c r="D863" s="780"/>
      <c r="E863" s="780"/>
      <c r="F863" s="106"/>
      <c r="G863" s="105"/>
      <c r="H863" s="319"/>
      <c r="I863" s="319"/>
      <c r="J863" s="319"/>
      <c r="K863" s="105"/>
      <c r="L863" s="105"/>
      <c r="M863" s="105"/>
      <c r="N863" s="105"/>
      <c r="O863" s="105"/>
      <c r="P863" s="105"/>
      <c r="Q863" s="319"/>
      <c r="R863" s="106"/>
      <c r="S863" s="106"/>
      <c r="T863" s="106"/>
      <c r="U863" s="106"/>
      <c r="V863" s="106"/>
      <c r="W863" s="106"/>
      <c r="X863" s="106"/>
      <c r="Y863" s="106"/>
      <c r="Z863" s="106"/>
      <c r="AA863" s="106"/>
      <c r="AB863" s="106"/>
      <c r="AC863" s="106"/>
      <c r="AD863" s="106"/>
    </row>
    <row r="864" spans="1:30" ht="16">
      <c r="A864" s="905"/>
      <c r="B864" s="106"/>
      <c r="C864" s="106"/>
      <c r="D864" s="780"/>
      <c r="E864" s="780"/>
      <c r="F864" s="106"/>
      <c r="G864" s="105"/>
      <c r="H864" s="319"/>
      <c r="I864" s="319"/>
      <c r="J864" s="319"/>
      <c r="K864" s="105"/>
      <c r="L864" s="105"/>
      <c r="M864" s="105"/>
      <c r="N864" s="105"/>
      <c r="O864" s="105"/>
      <c r="P864" s="105"/>
      <c r="Q864" s="319"/>
      <c r="R864" s="106"/>
      <c r="S864" s="106"/>
      <c r="T864" s="106"/>
      <c r="U864" s="106"/>
      <c r="V864" s="106"/>
      <c r="W864" s="106"/>
      <c r="X864" s="106"/>
      <c r="Y864" s="106"/>
      <c r="Z864" s="106"/>
      <c r="AA864" s="106"/>
      <c r="AB864" s="106"/>
      <c r="AC864" s="106"/>
      <c r="AD864" s="106"/>
    </row>
    <row r="865" spans="1:30" ht="16">
      <c r="A865" s="905"/>
      <c r="B865" s="106"/>
      <c r="C865" s="106"/>
      <c r="D865" s="780"/>
      <c r="E865" s="780"/>
      <c r="F865" s="106"/>
      <c r="G865" s="105"/>
      <c r="H865" s="319"/>
      <c r="I865" s="319"/>
      <c r="J865" s="319"/>
      <c r="K865" s="105"/>
      <c r="L865" s="105"/>
      <c r="M865" s="105"/>
      <c r="N865" s="105"/>
      <c r="O865" s="105"/>
      <c r="P865" s="105"/>
      <c r="Q865" s="319"/>
      <c r="R865" s="106"/>
      <c r="S865" s="106"/>
      <c r="T865" s="106"/>
      <c r="U865" s="106"/>
      <c r="V865" s="106"/>
      <c r="W865" s="106"/>
      <c r="X865" s="106"/>
      <c r="Y865" s="106"/>
      <c r="Z865" s="106"/>
      <c r="AA865" s="106"/>
      <c r="AB865" s="106"/>
      <c r="AC865" s="106"/>
      <c r="AD865" s="106"/>
    </row>
    <row r="866" spans="1:30" ht="16">
      <c r="A866" s="905"/>
      <c r="B866" s="106"/>
      <c r="C866" s="106"/>
      <c r="D866" s="780"/>
      <c r="E866" s="780"/>
      <c r="F866" s="106"/>
      <c r="G866" s="105"/>
      <c r="H866" s="319"/>
      <c r="I866" s="319"/>
      <c r="J866" s="319"/>
      <c r="K866" s="105"/>
      <c r="L866" s="105"/>
      <c r="M866" s="105"/>
      <c r="N866" s="105"/>
      <c r="O866" s="105"/>
      <c r="P866" s="105"/>
      <c r="Q866" s="319"/>
      <c r="R866" s="106"/>
      <c r="S866" s="106"/>
      <c r="T866" s="106"/>
      <c r="U866" s="106"/>
      <c r="V866" s="106"/>
      <c r="W866" s="106"/>
      <c r="X866" s="106"/>
      <c r="Y866" s="106"/>
      <c r="Z866" s="106"/>
      <c r="AA866" s="106"/>
      <c r="AB866" s="106"/>
      <c r="AC866" s="106"/>
      <c r="AD866" s="106"/>
    </row>
    <row r="867" spans="1:30" ht="16">
      <c r="A867" s="905"/>
      <c r="B867" s="106"/>
      <c r="C867" s="106"/>
      <c r="D867" s="780"/>
      <c r="E867" s="780"/>
      <c r="F867" s="106"/>
      <c r="G867" s="105"/>
      <c r="H867" s="319"/>
      <c r="I867" s="319"/>
      <c r="J867" s="319"/>
      <c r="K867" s="105"/>
      <c r="L867" s="105"/>
      <c r="M867" s="105"/>
      <c r="N867" s="105"/>
      <c r="O867" s="105"/>
      <c r="P867" s="105"/>
      <c r="Q867" s="319"/>
      <c r="R867" s="106"/>
      <c r="S867" s="106"/>
      <c r="T867" s="106"/>
      <c r="U867" s="106"/>
      <c r="V867" s="106"/>
      <c r="W867" s="106"/>
      <c r="X867" s="106"/>
      <c r="Y867" s="106"/>
      <c r="Z867" s="106"/>
      <c r="AA867" s="106"/>
      <c r="AB867" s="106"/>
      <c r="AC867" s="106"/>
      <c r="AD867" s="106"/>
    </row>
    <row r="868" spans="1:30" ht="16">
      <c r="A868" s="905"/>
      <c r="B868" s="106"/>
      <c r="C868" s="106"/>
      <c r="D868" s="780"/>
      <c r="E868" s="780"/>
      <c r="F868" s="106"/>
      <c r="G868" s="105"/>
      <c r="H868" s="319"/>
      <c r="I868" s="319"/>
      <c r="J868" s="319"/>
      <c r="K868" s="105"/>
      <c r="L868" s="105"/>
      <c r="M868" s="105"/>
      <c r="N868" s="105"/>
      <c r="O868" s="105"/>
      <c r="P868" s="105"/>
      <c r="Q868" s="319"/>
      <c r="R868" s="106"/>
      <c r="S868" s="106"/>
      <c r="T868" s="106"/>
      <c r="U868" s="106"/>
      <c r="V868" s="106"/>
      <c r="W868" s="106"/>
      <c r="X868" s="106"/>
      <c r="Y868" s="106"/>
      <c r="Z868" s="106"/>
      <c r="AA868" s="106"/>
      <c r="AB868" s="106"/>
      <c r="AC868" s="106"/>
      <c r="AD868" s="106"/>
    </row>
    <row r="869" spans="1:30" ht="16">
      <c r="A869" s="905"/>
      <c r="B869" s="106"/>
      <c r="C869" s="106"/>
      <c r="D869" s="780"/>
      <c r="E869" s="780"/>
      <c r="F869" s="106"/>
      <c r="G869" s="105"/>
      <c r="H869" s="319"/>
      <c r="I869" s="319"/>
      <c r="J869" s="319"/>
      <c r="K869" s="105"/>
      <c r="L869" s="105"/>
      <c r="M869" s="105"/>
      <c r="N869" s="105"/>
      <c r="O869" s="105"/>
      <c r="P869" s="105"/>
      <c r="Q869" s="319"/>
      <c r="R869" s="106"/>
      <c r="S869" s="106"/>
      <c r="T869" s="106"/>
      <c r="U869" s="106"/>
      <c r="V869" s="106"/>
      <c r="W869" s="106"/>
      <c r="X869" s="106"/>
      <c r="Y869" s="106"/>
      <c r="Z869" s="106"/>
      <c r="AA869" s="106"/>
      <c r="AB869" s="106"/>
      <c r="AC869" s="106"/>
      <c r="AD869" s="106"/>
    </row>
    <row r="870" spans="1:30" ht="16">
      <c r="A870" s="905"/>
      <c r="B870" s="106"/>
      <c r="C870" s="106"/>
      <c r="D870" s="780"/>
      <c r="E870" s="780"/>
      <c r="F870" s="106"/>
      <c r="G870" s="105"/>
      <c r="H870" s="319"/>
      <c r="I870" s="319"/>
      <c r="J870" s="319"/>
      <c r="K870" s="105"/>
      <c r="L870" s="105"/>
      <c r="M870" s="105"/>
      <c r="N870" s="105"/>
      <c r="O870" s="105"/>
      <c r="P870" s="105"/>
      <c r="Q870" s="319"/>
      <c r="R870" s="106"/>
      <c r="S870" s="106"/>
      <c r="T870" s="106"/>
      <c r="U870" s="106"/>
      <c r="V870" s="106"/>
      <c r="W870" s="106"/>
      <c r="X870" s="106"/>
      <c r="Y870" s="106"/>
      <c r="Z870" s="106"/>
      <c r="AA870" s="106"/>
      <c r="AB870" s="106"/>
      <c r="AC870" s="106"/>
      <c r="AD870" s="106"/>
    </row>
    <row r="871" spans="1:30" ht="16">
      <c r="A871" s="905"/>
      <c r="B871" s="106"/>
      <c r="C871" s="106"/>
      <c r="D871" s="780"/>
      <c r="E871" s="780"/>
      <c r="F871" s="106"/>
      <c r="G871" s="105"/>
      <c r="H871" s="319"/>
      <c r="I871" s="319"/>
      <c r="J871" s="319"/>
      <c r="K871" s="105"/>
      <c r="L871" s="105"/>
      <c r="M871" s="105"/>
      <c r="N871" s="105"/>
      <c r="O871" s="105"/>
      <c r="P871" s="105"/>
      <c r="Q871" s="319"/>
      <c r="R871" s="106"/>
      <c r="S871" s="106"/>
      <c r="T871" s="106"/>
      <c r="U871" s="106"/>
      <c r="V871" s="106"/>
      <c r="W871" s="106"/>
      <c r="X871" s="106"/>
      <c r="Y871" s="106"/>
      <c r="Z871" s="106"/>
      <c r="AA871" s="106"/>
      <c r="AB871" s="106"/>
      <c r="AC871" s="106"/>
      <c r="AD871" s="106"/>
    </row>
    <row r="872" spans="1:30" ht="16">
      <c r="A872" s="905"/>
      <c r="B872" s="106"/>
      <c r="C872" s="106"/>
      <c r="D872" s="780"/>
      <c r="E872" s="780"/>
      <c r="F872" s="106"/>
      <c r="G872" s="105"/>
      <c r="H872" s="319"/>
      <c r="I872" s="319"/>
      <c r="J872" s="319"/>
      <c r="K872" s="105"/>
      <c r="L872" s="105"/>
      <c r="M872" s="105"/>
      <c r="N872" s="105"/>
      <c r="O872" s="105"/>
      <c r="P872" s="105"/>
      <c r="Q872" s="319"/>
      <c r="R872" s="106"/>
      <c r="S872" s="106"/>
      <c r="T872" s="106"/>
      <c r="U872" s="106"/>
      <c r="V872" s="106"/>
      <c r="W872" s="106"/>
      <c r="X872" s="106"/>
      <c r="Y872" s="106"/>
      <c r="Z872" s="106"/>
      <c r="AA872" s="106"/>
      <c r="AB872" s="106"/>
      <c r="AC872" s="106"/>
      <c r="AD872" s="106"/>
    </row>
    <row r="873" spans="1:30" ht="16">
      <c r="A873" s="905"/>
      <c r="B873" s="106"/>
      <c r="C873" s="106"/>
      <c r="D873" s="780"/>
      <c r="E873" s="780"/>
      <c r="F873" s="106"/>
      <c r="G873" s="105"/>
      <c r="H873" s="319"/>
      <c r="I873" s="319"/>
      <c r="J873" s="319"/>
      <c r="K873" s="105"/>
      <c r="L873" s="105"/>
      <c r="M873" s="105"/>
      <c r="N873" s="105"/>
      <c r="O873" s="105"/>
      <c r="P873" s="105"/>
      <c r="Q873" s="319"/>
      <c r="R873" s="106"/>
      <c r="S873" s="106"/>
      <c r="T873" s="106"/>
      <c r="U873" s="106"/>
      <c r="V873" s="106"/>
      <c r="W873" s="106"/>
      <c r="X873" s="106"/>
      <c r="Y873" s="106"/>
      <c r="Z873" s="106"/>
      <c r="AA873" s="106"/>
      <c r="AB873" s="106"/>
      <c r="AC873" s="106"/>
      <c r="AD873" s="106"/>
    </row>
    <row r="874" spans="1:30" ht="16">
      <c r="A874" s="905"/>
      <c r="B874" s="106"/>
      <c r="C874" s="106"/>
      <c r="D874" s="780"/>
      <c r="E874" s="780"/>
      <c r="F874" s="106"/>
      <c r="G874" s="105"/>
      <c r="H874" s="319"/>
      <c r="I874" s="319"/>
      <c r="J874" s="319"/>
      <c r="K874" s="105"/>
      <c r="L874" s="105"/>
      <c r="M874" s="105"/>
      <c r="N874" s="105"/>
      <c r="O874" s="105"/>
      <c r="P874" s="105"/>
      <c r="Q874" s="319"/>
      <c r="R874" s="106"/>
      <c r="S874" s="106"/>
      <c r="T874" s="106"/>
      <c r="U874" s="106"/>
      <c r="V874" s="106"/>
      <c r="W874" s="106"/>
      <c r="X874" s="106"/>
      <c r="Y874" s="106"/>
      <c r="Z874" s="106"/>
      <c r="AA874" s="106"/>
      <c r="AB874" s="106"/>
      <c r="AC874" s="106"/>
      <c r="AD874" s="106"/>
    </row>
    <row r="875" spans="1:30" ht="16">
      <c r="A875" s="905"/>
      <c r="B875" s="106"/>
      <c r="C875" s="106"/>
      <c r="D875" s="780"/>
      <c r="E875" s="780"/>
      <c r="F875" s="106"/>
      <c r="G875" s="105"/>
      <c r="H875" s="319"/>
      <c r="I875" s="319"/>
      <c r="J875" s="319"/>
      <c r="K875" s="105"/>
      <c r="L875" s="105"/>
      <c r="M875" s="105"/>
      <c r="N875" s="105"/>
      <c r="O875" s="105"/>
      <c r="P875" s="105"/>
      <c r="Q875" s="319"/>
      <c r="R875" s="106"/>
      <c r="S875" s="106"/>
      <c r="T875" s="106"/>
      <c r="U875" s="106"/>
      <c r="V875" s="106"/>
      <c r="W875" s="106"/>
      <c r="X875" s="106"/>
      <c r="Y875" s="106"/>
      <c r="Z875" s="106"/>
      <c r="AA875" s="106"/>
      <c r="AB875" s="106"/>
      <c r="AC875" s="106"/>
      <c r="AD875" s="106"/>
    </row>
    <row r="876" spans="1:30" ht="16">
      <c r="A876" s="905"/>
      <c r="B876" s="106"/>
      <c r="C876" s="106"/>
      <c r="D876" s="780"/>
      <c r="E876" s="780"/>
      <c r="F876" s="106"/>
      <c r="G876" s="105"/>
      <c r="H876" s="319"/>
      <c r="I876" s="319"/>
      <c r="J876" s="319"/>
      <c r="K876" s="105"/>
      <c r="L876" s="105"/>
      <c r="M876" s="105"/>
      <c r="N876" s="105"/>
      <c r="O876" s="105"/>
      <c r="P876" s="105"/>
      <c r="Q876" s="319"/>
      <c r="R876" s="106"/>
      <c r="S876" s="106"/>
      <c r="T876" s="106"/>
      <c r="U876" s="106"/>
      <c r="V876" s="106"/>
      <c r="W876" s="106"/>
      <c r="X876" s="106"/>
      <c r="Y876" s="106"/>
      <c r="Z876" s="106"/>
      <c r="AA876" s="106"/>
      <c r="AB876" s="106"/>
      <c r="AC876" s="106"/>
      <c r="AD876" s="106"/>
    </row>
    <row r="877" spans="1:30" ht="16">
      <c r="A877" s="905"/>
      <c r="B877" s="106"/>
      <c r="C877" s="106"/>
      <c r="D877" s="780"/>
      <c r="E877" s="780"/>
      <c r="F877" s="106"/>
      <c r="G877" s="105"/>
      <c r="H877" s="319"/>
      <c r="I877" s="319"/>
      <c r="J877" s="319"/>
      <c r="K877" s="105"/>
      <c r="L877" s="105"/>
      <c r="M877" s="105"/>
      <c r="N877" s="105"/>
      <c r="O877" s="105"/>
      <c r="P877" s="105"/>
      <c r="Q877" s="319"/>
      <c r="R877" s="106"/>
      <c r="S877" s="106"/>
      <c r="T877" s="106"/>
      <c r="U877" s="106"/>
      <c r="V877" s="106"/>
      <c r="W877" s="106"/>
      <c r="X877" s="106"/>
      <c r="Y877" s="106"/>
      <c r="Z877" s="106"/>
      <c r="AA877" s="106"/>
      <c r="AB877" s="106"/>
      <c r="AC877" s="106"/>
      <c r="AD877" s="106"/>
    </row>
    <row r="878" spans="1:30" ht="16">
      <c r="A878" s="905"/>
      <c r="B878" s="106"/>
      <c r="C878" s="106"/>
      <c r="D878" s="780"/>
      <c r="E878" s="780"/>
      <c r="F878" s="106"/>
      <c r="G878" s="105"/>
      <c r="H878" s="319"/>
      <c r="I878" s="319"/>
      <c r="J878" s="319"/>
      <c r="K878" s="105"/>
      <c r="L878" s="105"/>
      <c r="M878" s="105"/>
      <c r="N878" s="105"/>
      <c r="O878" s="105"/>
      <c r="P878" s="105"/>
      <c r="Q878" s="319"/>
      <c r="R878" s="106"/>
      <c r="S878" s="106"/>
      <c r="T878" s="106"/>
      <c r="U878" s="106"/>
      <c r="V878" s="106"/>
      <c r="W878" s="106"/>
      <c r="X878" s="106"/>
      <c r="Y878" s="106"/>
      <c r="Z878" s="106"/>
      <c r="AA878" s="106"/>
      <c r="AB878" s="106"/>
      <c r="AC878" s="106"/>
      <c r="AD878" s="106"/>
    </row>
    <row r="879" spans="1:30" ht="16">
      <c r="A879" s="905"/>
      <c r="B879" s="106"/>
      <c r="C879" s="106"/>
      <c r="D879" s="780"/>
      <c r="E879" s="780"/>
      <c r="F879" s="106"/>
      <c r="G879" s="105"/>
      <c r="H879" s="319"/>
      <c r="I879" s="319"/>
      <c r="J879" s="319"/>
      <c r="K879" s="105"/>
      <c r="L879" s="105"/>
      <c r="M879" s="105"/>
      <c r="N879" s="105"/>
      <c r="O879" s="105"/>
      <c r="P879" s="105"/>
      <c r="Q879" s="319"/>
      <c r="R879" s="106"/>
      <c r="S879" s="106"/>
      <c r="T879" s="106"/>
      <c r="U879" s="106"/>
      <c r="V879" s="106"/>
      <c r="W879" s="106"/>
      <c r="X879" s="106"/>
      <c r="Y879" s="106"/>
      <c r="Z879" s="106"/>
      <c r="AA879" s="106"/>
      <c r="AB879" s="106"/>
      <c r="AC879" s="106"/>
      <c r="AD879" s="106"/>
    </row>
    <row r="880" spans="1:30" ht="16">
      <c r="A880" s="905"/>
      <c r="B880" s="106"/>
      <c r="C880" s="106"/>
      <c r="D880" s="780"/>
      <c r="E880" s="780"/>
      <c r="F880" s="106"/>
      <c r="G880" s="105"/>
      <c r="H880" s="319"/>
      <c r="I880" s="319"/>
      <c r="J880" s="319"/>
      <c r="K880" s="105"/>
      <c r="L880" s="105"/>
      <c r="M880" s="105"/>
      <c r="N880" s="105"/>
      <c r="O880" s="105"/>
      <c r="P880" s="105"/>
      <c r="Q880" s="319"/>
      <c r="R880" s="106"/>
      <c r="S880" s="106"/>
      <c r="T880" s="106"/>
      <c r="U880" s="106"/>
      <c r="V880" s="106"/>
      <c r="W880" s="106"/>
      <c r="X880" s="106"/>
      <c r="Y880" s="106"/>
      <c r="Z880" s="106"/>
      <c r="AA880" s="106"/>
      <c r="AB880" s="106"/>
      <c r="AC880" s="106"/>
      <c r="AD880" s="106"/>
    </row>
    <row r="881" spans="1:30" ht="16">
      <c r="A881" s="905"/>
      <c r="B881" s="106"/>
      <c r="C881" s="106"/>
      <c r="D881" s="780"/>
      <c r="E881" s="780"/>
      <c r="F881" s="106"/>
      <c r="G881" s="105"/>
      <c r="H881" s="319"/>
      <c r="I881" s="319"/>
      <c r="J881" s="319"/>
      <c r="K881" s="105"/>
      <c r="L881" s="105"/>
      <c r="M881" s="105"/>
      <c r="N881" s="105"/>
      <c r="O881" s="105"/>
      <c r="P881" s="105"/>
      <c r="Q881" s="319"/>
      <c r="R881" s="106"/>
      <c r="S881" s="106"/>
      <c r="T881" s="106"/>
      <c r="U881" s="106"/>
      <c r="V881" s="106"/>
      <c r="W881" s="106"/>
      <c r="X881" s="106"/>
      <c r="Y881" s="106"/>
      <c r="Z881" s="106"/>
      <c r="AA881" s="106"/>
      <c r="AB881" s="106"/>
      <c r="AC881" s="106"/>
      <c r="AD881" s="106"/>
    </row>
    <row r="882" spans="1:30" ht="16">
      <c r="A882" s="905"/>
      <c r="B882" s="106"/>
      <c r="C882" s="106"/>
      <c r="D882" s="780"/>
      <c r="E882" s="780"/>
      <c r="F882" s="106"/>
      <c r="G882" s="105"/>
      <c r="H882" s="319"/>
      <c r="I882" s="319"/>
      <c r="J882" s="319"/>
      <c r="K882" s="105"/>
      <c r="L882" s="105"/>
      <c r="M882" s="105"/>
      <c r="N882" s="105"/>
      <c r="O882" s="105"/>
      <c r="P882" s="105"/>
      <c r="Q882" s="319"/>
      <c r="R882" s="106"/>
      <c r="S882" s="106"/>
      <c r="T882" s="106"/>
      <c r="U882" s="106"/>
      <c r="V882" s="106"/>
      <c r="W882" s="106"/>
      <c r="X882" s="106"/>
      <c r="Y882" s="106"/>
      <c r="Z882" s="106"/>
      <c r="AA882" s="106"/>
      <c r="AB882" s="106"/>
      <c r="AC882" s="106"/>
      <c r="AD882" s="106"/>
    </row>
    <row r="883" spans="1:30" ht="16">
      <c r="A883" s="905"/>
      <c r="B883" s="106"/>
      <c r="C883" s="106"/>
      <c r="D883" s="780"/>
      <c r="E883" s="780"/>
      <c r="F883" s="106"/>
      <c r="G883" s="105"/>
      <c r="H883" s="319"/>
      <c r="I883" s="319"/>
      <c r="J883" s="319"/>
      <c r="K883" s="105"/>
      <c r="L883" s="105"/>
      <c r="M883" s="105"/>
      <c r="N883" s="105"/>
      <c r="O883" s="105"/>
      <c r="P883" s="105"/>
      <c r="Q883" s="319"/>
      <c r="R883" s="106"/>
      <c r="S883" s="106"/>
      <c r="T883" s="106"/>
      <c r="U883" s="106"/>
      <c r="V883" s="106"/>
      <c r="W883" s="106"/>
      <c r="X883" s="106"/>
      <c r="Y883" s="106"/>
      <c r="Z883" s="106"/>
      <c r="AA883" s="106"/>
      <c r="AB883" s="106"/>
      <c r="AC883" s="106"/>
      <c r="AD883" s="106"/>
    </row>
    <row r="884" spans="1:30" ht="16">
      <c r="A884" s="905"/>
      <c r="B884" s="106"/>
      <c r="C884" s="106"/>
      <c r="D884" s="780"/>
      <c r="E884" s="780"/>
      <c r="F884" s="106"/>
      <c r="G884" s="105"/>
      <c r="H884" s="319"/>
      <c r="I884" s="319"/>
      <c r="J884" s="319"/>
      <c r="K884" s="105"/>
      <c r="L884" s="105"/>
      <c r="M884" s="105"/>
      <c r="N884" s="105"/>
      <c r="O884" s="105"/>
      <c r="P884" s="105"/>
      <c r="Q884" s="319"/>
      <c r="R884" s="106"/>
      <c r="S884" s="106"/>
      <c r="T884" s="106"/>
      <c r="U884" s="106"/>
      <c r="V884" s="106"/>
      <c r="W884" s="106"/>
      <c r="X884" s="106"/>
      <c r="Y884" s="106"/>
      <c r="Z884" s="106"/>
      <c r="AA884" s="106"/>
      <c r="AB884" s="106"/>
      <c r="AC884" s="106"/>
      <c r="AD884" s="106"/>
    </row>
    <row r="885" spans="1:30" ht="16">
      <c r="A885" s="905"/>
      <c r="B885" s="106"/>
      <c r="C885" s="106"/>
      <c r="D885" s="780"/>
      <c r="E885" s="780"/>
      <c r="F885" s="106"/>
      <c r="G885" s="105"/>
      <c r="H885" s="319"/>
      <c r="I885" s="319"/>
      <c r="J885" s="319"/>
      <c r="K885" s="105"/>
      <c r="L885" s="105"/>
      <c r="M885" s="105"/>
      <c r="N885" s="105"/>
      <c r="O885" s="105"/>
      <c r="P885" s="105"/>
      <c r="Q885" s="319"/>
      <c r="R885" s="106"/>
      <c r="S885" s="106"/>
      <c r="T885" s="106"/>
      <c r="U885" s="106"/>
      <c r="V885" s="106"/>
      <c r="W885" s="106"/>
      <c r="X885" s="106"/>
      <c r="Y885" s="106"/>
      <c r="Z885" s="106"/>
      <c r="AA885" s="106"/>
      <c r="AB885" s="106"/>
      <c r="AC885" s="106"/>
      <c r="AD885" s="106"/>
    </row>
    <row r="886" spans="1:30" ht="16">
      <c r="A886" s="905"/>
      <c r="B886" s="106"/>
      <c r="C886" s="106"/>
      <c r="D886" s="780"/>
      <c r="E886" s="780"/>
      <c r="F886" s="106"/>
      <c r="G886" s="105"/>
      <c r="H886" s="319"/>
      <c r="I886" s="319"/>
      <c r="J886" s="319"/>
      <c r="K886" s="105"/>
      <c r="L886" s="105"/>
      <c r="M886" s="105"/>
      <c r="N886" s="105"/>
      <c r="O886" s="105"/>
      <c r="P886" s="105"/>
      <c r="Q886" s="319"/>
      <c r="R886" s="106"/>
      <c r="S886" s="106"/>
      <c r="T886" s="106"/>
      <c r="U886" s="106"/>
      <c r="V886" s="106"/>
      <c r="W886" s="106"/>
      <c r="X886" s="106"/>
      <c r="Y886" s="106"/>
      <c r="Z886" s="106"/>
      <c r="AA886" s="106"/>
      <c r="AB886" s="106"/>
      <c r="AC886" s="106"/>
      <c r="AD886" s="106"/>
    </row>
    <row r="887" spans="1:30" ht="16">
      <c r="A887" s="905"/>
      <c r="B887" s="106"/>
      <c r="C887" s="106"/>
      <c r="D887" s="780"/>
      <c r="E887" s="780"/>
      <c r="F887" s="106"/>
      <c r="G887" s="105"/>
      <c r="H887" s="319"/>
      <c r="I887" s="319"/>
      <c r="J887" s="319"/>
      <c r="K887" s="105"/>
      <c r="L887" s="105"/>
      <c r="M887" s="105"/>
      <c r="N887" s="105"/>
      <c r="O887" s="105"/>
      <c r="P887" s="105"/>
      <c r="Q887" s="319"/>
      <c r="R887" s="106"/>
      <c r="S887" s="106"/>
      <c r="T887" s="106"/>
      <c r="U887" s="106"/>
      <c r="V887" s="106"/>
      <c r="W887" s="106"/>
      <c r="X887" s="106"/>
      <c r="Y887" s="106"/>
      <c r="Z887" s="106"/>
      <c r="AA887" s="106"/>
      <c r="AB887" s="106"/>
      <c r="AC887" s="106"/>
      <c r="AD887" s="106"/>
    </row>
    <row r="888" spans="1:30" ht="16">
      <c r="A888" s="905"/>
      <c r="B888" s="106"/>
      <c r="C888" s="106"/>
      <c r="D888" s="780"/>
      <c r="E888" s="780"/>
      <c r="F888" s="106"/>
      <c r="G888" s="105"/>
      <c r="H888" s="319"/>
      <c r="I888" s="319"/>
      <c r="J888" s="319"/>
      <c r="K888" s="105"/>
      <c r="L888" s="105"/>
      <c r="M888" s="105"/>
      <c r="N888" s="105"/>
      <c r="O888" s="105"/>
      <c r="P888" s="105"/>
      <c r="Q888" s="319"/>
      <c r="R888" s="106"/>
      <c r="S888" s="106"/>
      <c r="T888" s="106"/>
      <c r="U888" s="106"/>
      <c r="V888" s="106"/>
      <c r="W888" s="106"/>
      <c r="X888" s="106"/>
      <c r="Y888" s="106"/>
      <c r="Z888" s="106"/>
      <c r="AA888" s="106"/>
      <c r="AB888" s="106"/>
      <c r="AC888" s="106"/>
      <c r="AD888" s="106"/>
    </row>
    <row r="889" spans="1:30" ht="16">
      <c r="A889" s="905"/>
      <c r="B889" s="106"/>
      <c r="C889" s="106"/>
      <c r="D889" s="780"/>
      <c r="E889" s="780"/>
      <c r="F889" s="106"/>
      <c r="G889" s="105"/>
      <c r="H889" s="319"/>
      <c r="I889" s="319"/>
      <c r="J889" s="319"/>
      <c r="K889" s="105"/>
      <c r="L889" s="105"/>
      <c r="M889" s="105"/>
      <c r="N889" s="105"/>
      <c r="O889" s="105"/>
      <c r="P889" s="105"/>
      <c r="Q889" s="319"/>
      <c r="R889" s="106"/>
      <c r="S889" s="106"/>
      <c r="T889" s="106"/>
      <c r="U889" s="106"/>
      <c r="V889" s="106"/>
      <c r="W889" s="106"/>
      <c r="X889" s="106"/>
      <c r="Y889" s="106"/>
      <c r="Z889" s="106"/>
      <c r="AA889" s="106"/>
      <c r="AB889" s="106"/>
      <c r="AC889" s="106"/>
      <c r="AD889" s="106"/>
    </row>
    <row r="890" spans="1:30" ht="16">
      <c r="A890" s="905"/>
      <c r="B890" s="106"/>
      <c r="C890" s="106"/>
      <c r="D890" s="780"/>
      <c r="E890" s="780"/>
      <c r="F890" s="106"/>
      <c r="G890" s="105"/>
      <c r="H890" s="319"/>
      <c r="I890" s="319"/>
      <c r="J890" s="319"/>
      <c r="K890" s="105"/>
      <c r="L890" s="105"/>
      <c r="M890" s="105"/>
      <c r="N890" s="105"/>
      <c r="O890" s="105"/>
      <c r="P890" s="105"/>
      <c r="Q890" s="319"/>
      <c r="R890" s="106"/>
      <c r="S890" s="106"/>
      <c r="T890" s="106"/>
      <c r="U890" s="106"/>
      <c r="V890" s="106"/>
      <c r="W890" s="106"/>
      <c r="X890" s="106"/>
      <c r="Y890" s="106"/>
      <c r="Z890" s="106"/>
      <c r="AA890" s="106"/>
      <c r="AB890" s="106"/>
      <c r="AC890" s="106"/>
      <c r="AD890" s="106"/>
    </row>
    <row r="891" spans="1:30" ht="16">
      <c r="A891" s="905"/>
      <c r="B891" s="106"/>
      <c r="C891" s="106"/>
      <c r="D891" s="780"/>
      <c r="E891" s="780"/>
      <c r="F891" s="106"/>
      <c r="G891" s="105"/>
      <c r="H891" s="319"/>
      <c r="I891" s="319"/>
      <c r="J891" s="319"/>
      <c r="K891" s="105"/>
      <c r="L891" s="105"/>
      <c r="M891" s="105"/>
      <c r="N891" s="105"/>
      <c r="O891" s="105"/>
      <c r="P891" s="105"/>
      <c r="Q891" s="319"/>
      <c r="R891" s="106"/>
      <c r="S891" s="106"/>
      <c r="T891" s="106"/>
      <c r="U891" s="106"/>
      <c r="V891" s="106"/>
      <c r="W891" s="106"/>
      <c r="X891" s="106"/>
      <c r="Y891" s="106"/>
      <c r="Z891" s="106"/>
      <c r="AA891" s="106"/>
      <c r="AB891" s="106"/>
      <c r="AC891" s="106"/>
      <c r="AD891" s="106"/>
    </row>
    <row r="892" spans="1:30" ht="16">
      <c r="A892" s="905"/>
      <c r="B892" s="106"/>
      <c r="C892" s="106"/>
      <c r="D892" s="780"/>
      <c r="E892" s="780"/>
      <c r="F892" s="106"/>
      <c r="G892" s="105"/>
      <c r="H892" s="319"/>
      <c r="I892" s="319"/>
      <c r="J892" s="319"/>
      <c r="K892" s="105"/>
      <c r="L892" s="105"/>
      <c r="M892" s="105"/>
      <c r="N892" s="105"/>
      <c r="O892" s="105"/>
      <c r="P892" s="105"/>
      <c r="Q892" s="319"/>
      <c r="R892" s="106"/>
      <c r="S892" s="106"/>
      <c r="T892" s="106"/>
      <c r="U892" s="106"/>
      <c r="V892" s="106"/>
      <c r="W892" s="106"/>
      <c r="X892" s="106"/>
      <c r="Y892" s="106"/>
      <c r="Z892" s="106"/>
      <c r="AA892" s="106"/>
      <c r="AB892" s="106"/>
      <c r="AC892" s="106"/>
      <c r="AD892" s="106"/>
    </row>
    <row r="893" spans="1:30" ht="16">
      <c r="A893" s="905"/>
      <c r="B893" s="106"/>
      <c r="C893" s="106"/>
      <c r="D893" s="780"/>
      <c r="E893" s="780"/>
      <c r="F893" s="106"/>
      <c r="G893" s="105"/>
      <c r="H893" s="319"/>
      <c r="I893" s="319"/>
      <c r="J893" s="319"/>
      <c r="K893" s="105"/>
      <c r="L893" s="105"/>
      <c r="M893" s="105"/>
      <c r="N893" s="105"/>
      <c r="O893" s="105"/>
      <c r="P893" s="105"/>
      <c r="Q893" s="319"/>
      <c r="R893" s="106"/>
      <c r="S893" s="106"/>
      <c r="T893" s="106"/>
      <c r="U893" s="106"/>
      <c r="V893" s="106"/>
      <c r="W893" s="106"/>
      <c r="X893" s="106"/>
      <c r="Y893" s="106"/>
      <c r="Z893" s="106"/>
      <c r="AA893" s="106"/>
      <c r="AB893" s="106"/>
      <c r="AC893" s="106"/>
      <c r="AD893" s="106"/>
    </row>
    <row r="894" spans="1:30" ht="16">
      <c r="A894" s="905"/>
      <c r="B894" s="106"/>
      <c r="C894" s="106"/>
      <c r="D894" s="780"/>
      <c r="E894" s="780"/>
      <c r="F894" s="106"/>
      <c r="G894" s="105"/>
      <c r="H894" s="319"/>
      <c r="I894" s="319"/>
      <c r="J894" s="319"/>
      <c r="K894" s="105"/>
      <c r="L894" s="105"/>
      <c r="M894" s="105"/>
      <c r="N894" s="105"/>
      <c r="O894" s="105"/>
      <c r="P894" s="105"/>
      <c r="Q894" s="319"/>
      <c r="R894" s="106"/>
      <c r="S894" s="106"/>
      <c r="T894" s="106"/>
      <c r="U894" s="106"/>
      <c r="V894" s="106"/>
      <c r="W894" s="106"/>
      <c r="X894" s="106"/>
      <c r="Y894" s="106"/>
      <c r="Z894" s="106"/>
      <c r="AA894" s="106"/>
      <c r="AB894" s="106"/>
      <c r="AC894" s="106"/>
      <c r="AD894" s="106"/>
    </row>
    <row r="895" spans="1:30" ht="16">
      <c r="A895" s="905"/>
      <c r="B895" s="106"/>
      <c r="C895" s="106"/>
      <c r="D895" s="780"/>
      <c r="E895" s="780"/>
      <c r="F895" s="106"/>
      <c r="G895" s="105"/>
      <c r="H895" s="319"/>
      <c r="I895" s="319"/>
      <c r="J895" s="319"/>
      <c r="K895" s="105"/>
      <c r="L895" s="105"/>
      <c r="M895" s="105"/>
      <c r="N895" s="105"/>
      <c r="O895" s="105"/>
      <c r="P895" s="105"/>
      <c r="Q895" s="319"/>
      <c r="R895" s="106"/>
      <c r="S895" s="106"/>
      <c r="T895" s="106"/>
      <c r="U895" s="106"/>
      <c r="V895" s="106"/>
      <c r="W895" s="106"/>
      <c r="X895" s="106"/>
      <c r="Y895" s="106"/>
      <c r="Z895" s="106"/>
      <c r="AA895" s="106"/>
      <c r="AB895" s="106"/>
      <c r="AC895" s="106"/>
      <c r="AD895" s="106"/>
    </row>
    <row r="896" spans="1:30" ht="16">
      <c r="A896" s="905"/>
      <c r="B896" s="106"/>
      <c r="C896" s="106"/>
      <c r="D896" s="780"/>
      <c r="E896" s="780"/>
      <c r="F896" s="106"/>
      <c r="G896" s="105"/>
      <c r="H896" s="319"/>
      <c r="I896" s="319"/>
      <c r="J896" s="319"/>
      <c r="K896" s="105"/>
      <c r="L896" s="105"/>
      <c r="M896" s="105"/>
      <c r="N896" s="105"/>
      <c r="O896" s="105"/>
      <c r="P896" s="105"/>
      <c r="Q896" s="319"/>
      <c r="R896" s="106"/>
      <c r="S896" s="106"/>
      <c r="T896" s="106"/>
      <c r="U896" s="106"/>
      <c r="V896" s="106"/>
      <c r="W896" s="106"/>
      <c r="X896" s="106"/>
      <c r="Y896" s="106"/>
      <c r="Z896" s="106"/>
      <c r="AA896" s="106"/>
      <c r="AB896" s="106"/>
      <c r="AC896" s="106"/>
      <c r="AD896" s="106"/>
    </row>
    <row r="897" spans="1:30" ht="16">
      <c r="A897" s="905"/>
      <c r="B897" s="106"/>
      <c r="C897" s="106"/>
      <c r="D897" s="780"/>
      <c r="E897" s="780"/>
      <c r="F897" s="106"/>
      <c r="G897" s="105"/>
      <c r="H897" s="319"/>
      <c r="I897" s="319"/>
      <c r="J897" s="319"/>
      <c r="K897" s="105"/>
      <c r="L897" s="105"/>
      <c r="M897" s="105"/>
      <c r="N897" s="105"/>
      <c r="O897" s="105"/>
      <c r="P897" s="105"/>
      <c r="Q897" s="319"/>
      <c r="R897" s="106"/>
      <c r="S897" s="106"/>
      <c r="T897" s="106"/>
      <c r="U897" s="106"/>
      <c r="V897" s="106"/>
      <c r="W897" s="106"/>
      <c r="X897" s="106"/>
      <c r="Y897" s="106"/>
      <c r="Z897" s="106"/>
      <c r="AA897" s="106"/>
      <c r="AB897" s="106"/>
      <c r="AC897" s="106"/>
      <c r="AD897" s="106"/>
    </row>
    <row r="898" spans="1:30" ht="16">
      <c r="A898" s="905"/>
      <c r="B898" s="106"/>
      <c r="C898" s="106"/>
      <c r="D898" s="780"/>
      <c r="E898" s="780"/>
      <c r="F898" s="106"/>
      <c r="G898" s="105"/>
      <c r="H898" s="319"/>
      <c r="I898" s="319"/>
      <c r="J898" s="319"/>
      <c r="K898" s="105"/>
      <c r="L898" s="105"/>
      <c r="M898" s="105"/>
      <c r="N898" s="105"/>
      <c r="O898" s="105"/>
      <c r="P898" s="105"/>
      <c r="Q898" s="319"/>
      <c r="R898" s="106"/>
      <c r="S898" s="106"/>
      <c r="T898" s="106"/>
      <c r="U898" s="106"/>
      <c r="V898" s="106"/>
      <c r="W898" s="106"/>
      <c r="X898" s="106"/>
      <c r="Y898" s="106"/>
      <c r="Z898" s="106"/>
      <c r="AA898" s="106"/>
      <c r="AB898" s="106"/>
      <c r="AC898" s="106"/>
      <c r="AD898" s="106"/>
    </row>
    <row r="899" spans="1:30" ht="16">
      <c r="A899" s="905"/>
      <c r="B899" s="106"/>
      <c r="C899" s="106"/>
      <c r="D899" s="780"/>
      <c r="E899" s="780"/>
      <c r="F899" s="106"/>
      <c r="G899" s="105"/>
      <c r="H899" s="319"/>
      <c r="I899" s="319"/>
      <c r="J899" s="319"/>
      <c r="K899" s="105"/>
      <c r="L899" s="105"/>
      <c r="M899" s="105"/>
      <c r="N899" s="105"/>
      <c r="O899" s="105"/>
      <c r="P899" s="105"/>
      <c r="Q899" s="319"/>
      <c r="R899" s="106"/>
      <c r="S899" s="106"/>
      <c r="T899" s="106"/>
      <c r="U899" s="106"/>
      <c r="V899" s="106"/>
      <c r="W899" s="106"/>
      <c r="X899" s="106"/>
      <c r="Y899" s="106"/>
      <c r="Z899" s="106"/>
      <c r="AA899" s="106"/>
      <c r="AB899" s="106"/>
      <c r="AC899" s="106"/>
      <c r="AD899" s="106"/>
    </row>
    <row r="900" spans="1:30" ht="16">
      <c r="A900" s="905"/>
      <c r="B900" s="106"/>
      <c r="C900" s="106"/>
      <c r="D900" s="780"/>
      <c r="E900" s="780"/>
      <c r="F900" s="106"/>
      <c r="G900" s="105"/>
      <c r="H900" s="319"/>
      <c r="I900" s="319"/>
      <c r="J900" s="319"/>
      <c r="K900" s="105"/>
      <c r="L900" s="105"/>
      <c r="M900" s="105"/>
      <c r="N900" s="105"/>
      <c r="O900" s="105"/>
      <c r="P900" s="105"/>
      <c r="Q900" s="319"/>
      <c r="R900" s="106"/>
      <c r="S900" s="106"/>
      <c r="T900" s="106"/>
      <c r="U900" s="106"/>
      <c r="V900" s="106"/>
      <c r="W900" s="106"/>
      <c r="X900" s="106"/>
      <c r="Y900" s="106"/>
      <c r="Z900" s="106"/>
      <c r="AA900" s="106"/>
      <c r="AB900" s="106"/>
      <c r="AC900" s="106"/>
      <c r="AD900" s="106"/>
    </row>
    <row r="901" spans="1:30" ht="16">
      <c r="A901" s="905"/>
      <c r="B901" s="106"/>
      <c r="C901" s="106"/>
      <c r="D901" s="780"/>
      <c r="E901" s="780"/>
      <c r="F901" s="106"/>
      <c r="G901" s="105"/>
      <c r="H901" s="319"/>
      <c r="I901" s="319"/>
      <c r="J901" s="319"/>
      <c r="K901" s="105"/>
      <c r="L901" s="105"/>
      <c r="M901" s="105"/>
      <c r="N901" s="105"/>
      <c r="O901" s="105"/>
      <c r="P901" s="105"/>
      <c r="Q901" s="319"/>
      <c r="R901" s="106"/>
      <c r="S901" s="106"/>
      <c r="T901" s="106"/>
      <c r="U901" s="106"/>
      <c r="V901" s="106"/>
      <c r="W901" s="106"/>
      <c r="X901" s="106"/>
      <c r="Y901" s="106"/>
      <c r="Z901" s="106"/>
      <c r="AA901" s="106"/>
      <c r="AB901" s="106"/>
      <c r="AC901" s="106"/>
      <c r="AD901" s="106"/>
    </row>
    <row r="902" spans="1:30" ht="16">
      <c r="A902" s="905"/>
      <c r="B902" s="106"/>
      <c r="C902" s="106"/>
      <c r="D902" s="780"/>
      <c r="E902" s="780"/>
      <c r="F902" s="106"/>
      <c r="G902" s="105"/>
      <c r="H902" s="319"/>
      <c r="I902" s="319"/>
      <c r="J902" s="319"/>
      <c r="K902" s="105"/>
      <c r="L902" s="105"/>
      <c r="M902" s="105"/>
      <c r="N902" s="105"/>
      <c r="O902" s="105"/>
      <c r="P902" s="105"/>
      <c r="Q902" s="319"/>
      <c r="R902" s="106"/>
      <c r="S902" s="106"/>
      <c r="T902" s="106"/>
      <c r="U902" s="106"/>
      <c r="V902" s="106"/>
      <c r="W902" s="106"/>
      <c r="X902" s="106"/>
      <c r="Y902" s="106"/>
      <c r="Z902" s="106"/>
      <c r="AA902" s="106"/>
      <c r="AB902" s="106"/>
      <c r="AC902" s="106"/>
      <c r="AD902" s="106"/>
    </row>
    <row r="903" spans="1:30" ht="16">
      <c r="A903" s="905"/>
      <c r="B903" s="106"/>
      <c r="C903" s="106"/>
      <c r="D903" s="780"/>
      <c r="E903" s="780"/>
      <c r="F903" s="106"/>
      <c r="G903" s="105"/>
      <c r="H903" s="319"/>
      <c r="I903" s="319"/>
      <c r="J903" s="319"/>
      <c r="K903" s="105"/>
      <c r="L903" s="105"/>
      <c r="M903" s="105"/>
      <c r="N903" s="105"/>
      <c r="O903" s="105"/>
      <c r="P903" s="105"/>
      <c r="Q903" s="319"/>
      <c r="R903" s="106"/>
      <c r="S903" s="106"/>
      <c r="T903" s="106"/>
      <c r="U903" s="106"/>
      <c r="V903" s="106"/>
      <c r="W903" s="106"/>
      <c r="X903" s="106"/>
      <c r="Y903" s="106"/>
      <c r="Z903" s="106"/>
      <c r="AA903" s="106"/>
      <c r="AB903" s="106"/>
      <c r="AC903" s="106"/>
      <c r="AD903" s="106"/>
    </row>
    <row r="904" spans="1:30" ht="16">
      <c r="A904" s="905"/>
      <c r="B904" s="106"/>
      <c r="C904" s="106"/>
      <c r="D904" s="780"/>
      <c r="E904" s="780"/>
      <c r="F904" s="106"/>
      <c r="G904" s="105"/>
      <c r="H904" s="319"/>
      <c r="I904" s="319"/>
      <c r="J904" s="319"/>
      <c r="K904" s="105"/>
      <c r="L904" s="105"/>
      <c r="M904" s="105"/>
      <c r="N904" s="105"/>
      <c r="O904" s="105"/>
      <c r="P904" s="105"/>
      <c r="Q904" s="319"/>
      <c r="R904" s="106"/>
      <c r="S904" s="106"/>
      <c r="T904" s="106"/>
      <c r="U904" s="106"/>
      <c r="V904" s="106"/>
      <c r="W904" s="106"/>
      <c r="X904" s="106"/>
      <c r="Y904" s="106"/>
      <c r="Z904" s="106"/>
      <c r="AA904" s="106"/>
      <c r="AB904" s="106"/>
      <c r="AC904" s="106"/>
      <c r="AD904" s="106"/>
    </row>
    <row r="905" spans="1:30" ht="16">
      <c r="A905" s="905"/>
      <c r="B905" s="106"/>
      <c r="C905" s="106"/>
      <c r="D905" s="780"/>
      <c r="E905" s="780"/>
      <c r="F905" s="106"/>
      <c r="G905" s="105"/>
      <c r="H905" s="319"/>
      <c r="I905" s="319"/>
      <c r="J905" s="319"/>
      <c r="K905" s="105"/>
      <c r="L905" s="105"/>
      <c r="M905" s="105"/>
      <c r="N905" s="105"/>
      <c r="O905" s="105"/>
      <c r="P905" s="105"/>
      <c r="Q905" s="319"/>
      <c r="R905" s="106"/>
      <c r="S905" s="106"/>
      <c r="T905" s="106"/>
      <c r="U905" s="106"/>
      <c r="V905" s="106"/>
      <c r="W905" s="106"/>
      <c r="X905" s="106"/>
      <c r="Y905" s="106"/>
      <c r="Z905" s="106"/>
      <c r="AA905" s="106"/>
      <c r="AB905" s="106"/>
      <c r="AC905" s="106"/>
      <c r="AD905" s="106"/>
    </row>
    <row r="906" spans="1:30" ht="16">
      <c r="A906" s="905"/>
      <c r="B906" s="106"/>
      <c r="C906" s="106"/>
      <c r="D906" s="780"/>
      <c r="E906" s="780"/>
      <c r="F906" s="106"/>
      <c r="G906" s="105"/>
      <c r="H906" s="319"/>
      <c r="I906" s="319"/>
      <c r="J906" s="319"/>
      <c r="K906" s="105"/>
      <c r="L906" s="105"/>
      <c r="M906" s="105"/>
      <c r="N906" s="105"/>
      <c r="O906" s="105"/>
      <c r="P906" s="105"/>
      <c r="Q906" s="319"/>
      <c r="R906" s="106"/>
      <c r="S906" s="106"/>
      <c r="T906" s="106"/>
      <c r="U906" s="106"/>
      <c r="V906" s="106"/>
      <c r="W906" s="106"/>
      <c r="X906" s="106"/>
      <c r="Y906" s="106"/>
      <c r="Z906" s="106"/>
      <c r="AA906" s="106"/>
      <c r="AB906" s="106"/>
      <c r="AC906" s="106"/>
      <c r="AD906" s="106"/>
    </row>
    <row r="907" spans="1:30" ht="16">
      <c r="A907" s="905"/>
      <c r="B907" s="106"/>
      <c r="C907" s="106"/>
      <c r="D907" s="780"/>
      <c r="E907" s="780"/>
      <c r="F907" s="106"/>
      <c r="G907" s="105"/>
      <c r="H907" s="319"/>
      <c r="I907" s="319"/>
      <c r="J907" s="319"/>
      <c r="K907" s="105"/>
      <c r="L907" s="105"/>
      <c r="M907" s="105"/>
      <c r="N907" s="105"/>
      <c r="O907" s="105"/>
      <c r="P907" s="105"/>
      <c r="Q907" s="319"/>
      <c r="R907" s="106"/>
      <c r="S907" s="106"/>
      <c r="T907" s="106"/>
      <c r="U907" s="106"/>
      <c r="V907" s="106"/>
      <c r="W907" s="106"/>
      <c r="X907" s="106"/>
      <c r="Y907" s="106"/>
      <c r="Z907" s="106"/>
      <c r="AA907" s="106"/>
      <c r="AB907" s="106"/>
      <c r="AC907" s="106"/>
      <c r="AD907" s="106"/>
    </row>
    <row r="908" spans="1:30" ht="16">
      <c r="A908" s="905"/>
      <c r="B908" s="106"/>
      <c r="C908" s="106"/>
      <c r="D908" s="780"/>
      <c r="E908" s="780"/>
      <c r="F908" s="106"/>
      <c r="G908" s="105"/>
      <c r="H908" s="319"/>
      <c r="I908" s="319"/>
      <c r="J908" s="319"/>
      <c r="K908" s="105"/>
      <c r="L908" s="105"/>
      <c r="M908" s="105"/>
      <c r="N908" s="105"/>
      <c r="O908" s="105"/>
      <c r="P908" s="105"/>
      <c r="Q908" s="319"/>
      <c r="R908" s="106"/>
      <c r="S908" s="106"/>
      <c r="T908" s="106"/>
      <c r="U908" s="106"/>
      <c r="V908" s="106"/>
      <c r="W908" s="106"/>
      <c r="X908" s="106"/>
      <c r="Y908" s="106"/>
      <c r="Z908" s="106"/>
      <c r="AA908" s="106"/>
      <c r="AB908" s="106"/>
      <c r="AC908" s="106"/>
      <c r="AD908" s="106"/>
    </row>
    <row r="909" spans="1:30" ht="16">
      <c r="A909" s="905"/>
      <c r="B909" s="106"/>
      <c r="C909" s="106"/>
      <c r="D909" s="780"/>
      <c r="E909" s="780"/>
      <c r="F909" s="106"/>
      <c r="G909" s="105"/>
      <c r="H909" s="319"/>
      <c r="I909" s="319"/>
      <c r="J909" s="319"/>
      <c r="K909" s="105"/>
      <c r="L909" s="105"/>
      <c r="M909" s="105"/>
      <c r="N909" s="105"/>
      <c r="O909" s="105"/>
      <c r="P909" s="105"/>
      <c r="Q909" s="319"/>
      <c r="R909" s="106"/>
      <c r="S909" s="106"/>
      <c r="T909" s="106"/>
      <c r="U909" s="106"/>
      <c r="V909" s="106"/>
      <c r="W909" s="106"/>
      <c r="X909" s="106"/>
      <c r="Y909" s="106"/>
      <c r="Z909" s="106"/>
      <c r="AA909" s="106"/>
      <c r="AB909" s="106"/>
      <c r="AC909" s="106"/>
      <c r="AD909" s="106"/>
    </row>
    <row r="910" spans="1:30" ht="16">
      <c r="A910" s="905"/>
      <c r="B910" s="106"/>
      <c r="C910" s="106"/>
      <c r="D910" s="780"/>
      <c r="E910" s="780"/>
      <c r="F910" s="106"/>
      <c r="G910" s="105"/>
      <c r="H910" s="319"/>
      <c r="I910" s="319"/>
      <c r="J910" s="319"/>
      <c r="K910" s="105"/>
      <c r="L910" s="105"/>
      <c r="M910" s="105"/>
      <c r="N910" s="105"/>
      <c r="O910" s="105"/>
      <c r="P910" s="105"/>
      <c r="Q910" s="319"/>
      <c r="R910" s="106"/>
      <c r="S910" s="106"/>
      <c r="T910" s="106"/>
      <c r="U910" s="106"/>
      <c r="V910" s="106"/>
      <c r="W910" s="106"/>
      <c r="X910" s="106"/>
      <c r="Y910" s="106"/>
      <c r="Z910" s="106"/>
      <c r="AA910" s="106"/>
      <c r="AB910" s="106"/>
      <c r="AC910" s="106"/>
      <c r="AD910" s="106"/>
    </row>
    <row r="911" spans="1:30" ht="16">
      <c r="A911" s="905"/>
      <c r="B911" s="106"/>
      <c r="C911" s="106"/>
      <c r="D911" s="780"/>
      <c r="E911" s="780"/>
      <c r="F911" s="106"/>
      <c r="G911" s="105"/>
      <c r="H911" s="319"/>
      <c r="I911" s="319"/>
      <c r="J911" s="319"/>
      <c r="K911" s="105"/>
      <c r="L911" s="105"/>
      <c r="M911" s="105"/>
      <c r="N911" s="105"/>
      <c r="O911" s="105"/>
      <c r="P911" s="105"/>
      <c r="Q911" s="319"/>
      <c r="R911" s="106"/>
      <c r="S911" s="106"/>
      <c r="T911" s="106"/>
      <c r="U911" s="106"/>
      <c r="V911" s="106"/>
      <c r="W911" s="106"/>
      <c r="X911" s="106"/>
      <c r="Y911" s="106"/>
      <c r="Z911" s="106"/>
      <c r="AA911" s="106"/>
      <c r="AB911" s="106"/>
      <c r="AC911" s="106"/>
      <c r="AD911" s="106"/>
    </row>
    <row r="912" spans="1:30" ht="16">
      <c r="A912" s="905"/>
      <c r="B912" s="106"/>
      <c r="C912" s="106"/>
      <c r="D912" s="780"/>
      <c r="E912" s="780"/>
      <c r="F912" s="106"/>
      <c r="G912" s="105"/>
      <c r="H912" s="319"/>
      <c r="I912" s="319"/>
      <c r="J912" s="319"/>
      <c r="K912" s="105"/>
      <c r="L912" s="105"/>
      <c r="M912" s="105"/>
      <c r="N912" s="105"/>
      <c r="O912" s="105"/>
      <c r="P912" s="105"/>
      <c r="Q912" s="319"/>
      <c r="R912" s="106"/>
      <c r="S912" s="106"/>
      <c r="T912" s="106"/>
      <c r="U912" s="106"/>
      <c r="V912" s="106"/>
      <c r="W912" s="106"/>
      <c r="X912" s="106"/>
      <c r="Y912" s="106"/>
      <c r="Z912" s="106"/>
      <c r="AA912" s="106"/>
      <c r="AB912" s="106"/>
      <c r="AC912" s="106"/>
      <c r="AD912" s="106"/>
    </row>
    <row r="913" spans="1:30" ht="16">
      <c r="A913" s="905"/>
      <c r="B913" s="106"/>
      <c r="C913" s="106"/>
      <c r="D913" s="780"/>
      <c r="E913" s="780"/>
      <c r="F913" s="106"/>
      <c r="G913" s="105"/>
      <c r="H913" s="319"/>
      <c r="I913" s="319"/>
      <c r="J913" s="319"/>
      <c r="K913" s="105"/>
      <c r="L913" s="105"/>
      <c r="M913" s="105"/>
      <c r="N913" s="105"/>
      <c r="O913" s="105"/>
      <c r="P913" s="105"/>
      <c r="Q913" s="319"/>
      <c r="R913" s="106"/>
      <c r="S913" s="106"/>
      <c r="T913" s="106"/>
      <c r="U913" s="106"/>
      <c r="V913" s="106"/>
      <c r="W913" s="106"/>
      <c r="X913" s="106"/>
      <c r="Y913" s="106"/>
      <c r="Z913" s="106"/>
      <c r="AA913" s="106"/>
      <c r="AB913" s="106"/>
      <c r="AC913" s="106"/>
      <c r="AD913" s="106"/>
    </row>
    <row r="914" spans="1:30" ht="16">
      <c r="A914" s="905"/>
      <c r="B914" s="106"/>
      <c r="C914" s="106"/>
      <c r="D914" s="780"/>
      <c r="E914" s="780"/>
      <c r="F914" s="106"/>
      <c r="G914" s="105"/>
      <c r="H914" s="319"/>
      <c r="I914" s="319"/>
      <c r="J914" s="319"/>
      <c r="K914" s="105"/>
      <c r="L914" s="105"/>
      <c r="M914" s="105"/>
      <c r="N914" s="105"/>
      <c r="O914" s="105"/>
      <c r="P914" s="105"/>
      <c r="Q914" s="319"/>
      <c r="R914" s="106"/>
      <c r="S914" s="106"/>
      <c r="T914" s="106"/>
      <c r="U914" s="106"/>
      <c r="V914" s="106"/>
      <c r="W914" s="106"/>
      <c r="X914" s="106"/>
      <c r="Y914" s="106"/>
      <c r="Z914" s="106"/>
      <c r="AA914" s="106"/>
      <c r="AB914" s="106"/>
      <c r="AC914" s="106"/>
      <c r="AD914" s="106"/>
    </row>
    <row r="915" spans="1:30" ht="16">
      <c r="A915" s="905"/>
      <c r="B915" s="106"/>
      <c r="C915" s="106"/>
      <c r="D915" s="780"/>
      <c r="E915" s="780"/>
      <c r="F915" s="106"/>
      <c r="G915" s="105"/>
      <c r="H915" s="319"/>
      <c r="I915" s="319"/>
      <c r="J915" s="319"/>
      <c r="K915" s="105"/>
      <c r="L915" s="105"/>
      <c r="M915" s="105"/>
      <c r="N915" s="105"/>
      <c r="O915" s="105"/>
      <c r="P915" s="105"/>
      <c r="Q915" s="319"/>
      <c r="R915" s="106"/>
      <c r="S915" s="106"/>
      <c r="T915" s="106"/>
      <c r="U915" s="106"/>
      <c r="V915" s="106"/>
      <c r="W915" s="106"/>
      <c r="X915" s="106"/>
      <c r="Y915" s="106"/>
      <c r="Z915" s="106"/>
      <c r="AA915" s="106"/>
      <c r="AB915" s="106"/>
      <c r="AC915" s="106"/>
      <c r="AD915" s="106"/>
    </row>
    <row r="916" spans="1:30" ht="16">
      <c r="A916" s="905"/>
      <c r="B916" s="106"/>
      <c r="C916" s="106"/>
      <c r="D916" s="780"/>
      <c r="E916" s="780"/>
      <c r="F916" s="106"/>
      <c r="G916" s="105"/>
      <c r="H916" s="319"/>
      <c r="I916" s="319"/>
      <c r="J916" s="319"/>
      <c r="K916" s="105"/>
      <c r="L916" s="105"/>
      <c r="M916" s="105"/>
      <c r="N916" s="105"/>
      <c r="O916" s="105"/>
      <c r="P916" s="105"/>
      <c r="Q916" s="319"/>
      <c r="R916" s="106"/>
      <c r="S916" s="106"/>
      <c r="T916" s="106"/>
      <c r="U916" s="106"/>
      <c r="V916" s="106"/>
      <c r="W916" s="106"/>
      <c r="X916" s="106"/>
      <c r="Y916" s="106"/>
      <c r="Z916" s="106"/>
      <c r="AA916" s="106"/>
      <c r="AB916" s="106"/>
      <c r="AC916" s="106"/>
      <c r="AD916" s="106"/>
    </row>
    <row r="917" spans="1:30" ht="16">
      <c r="A917" s="905"/>
      <c r="B917" s="106"/>
      <c r="C917" s="106"/>
      <c r="D917" s="780"/>
      <c r="E917" s="780"/>
      <c r="F917" s="106"/>
      <c r="G917" s="105"/>
      <c r="H917" s="319"/>
      <c r="I917" s="319"/>
      <c r="J917" s="319"/>
      <c r="K917" s="105"/>
      <c r="L917" s="105"/>
      <c r="M917" s="105"/>
      <c r="N917" s="105"/>
      <c r="O917" s="105"/>
      <c r="P917" s="105"/>
      <c r="Q917" s="319"/>
      <c r="R917" s="106"/>
      <c r="S917" s="106"/>
      <c r="T917" s="106"/>
      <c r="U917" s="106"/>
      <c r="V917" s="106"/>
      <c r="W917" s="106"/>
      <c r="X917" s="106"/>
      <c r="Y917" s="106"/>
      <c r="Z917" s="106"/>
      <c r="AA917" s="106"/>
      <c r="AB917" s="106"/>
      <c r="AC917" s="106"/>
      <c r="AD917" s="106"/>
    </row>
    <row r="918" spans="1:30" ht="16">
      <c r="A918" s="905"/>
      <c r="B918" s="106"/>
      <c r="C918" s="106"/>
      <c r="D918" s="780"/>
      <c r="E918" s="780"/>
      <c r="F918" s="106"/>
      <c r="G918" s="105"/>
      <c r="H918" s="319"/>
      <c r="I918" s="319"/>
      <c r="J918" s="319"/>
      <c r="K918" s="105"/>
      <c r="L918" s="105"/>
      <c r="M918" s="105"/>
      <c r="N918" s="105"/>
      <c r="O918" s="105"/>
      <c r="P918" s="105"/>
      <c r="Q918" s="319"/>
      <c r="R918" s="106"/>
      <c r="S918" s="106"/>
      <c r="T918" s="106"/>
      <c r="U918" s="106"/>
      <c r="V918" s="106"/>
      <c r="W918" s="106"/>
      <c r="X918" s="106"/>
      <c r="Y918" s="106"/>
      <c r="Z918" s="106"/>
      <c r="AA918" s="106"/>
      <c r="AB918" s="106"/>
      <c r="AC918" s="106"/>
      <c r="AD918" s="106"/>
    </row>
    <row r="919" spans="1:30" ht="16">
      <c r="A919" s="905"/>
      <c r="B919" s="106"/>
      <c r="C919" s="106"/>
      <c r="D919" s="780"/>
      <c r="E919" s="780"/>
      <c r="F919" s="106"/>
      <c r="G919" s="105"/>
      <c r="H919" s="319"/>
      <c r="I919" s="319"/>
      <c r="J919" s="319"/>
      <c r="K919" s="105"/>
      <c r="L919" s="105"/>
      <c r="M919" s="105"/>
      <c r="N919" s="105"/>
      <c r="O919" s="105"/>
      <c r="P919" s="105"/>
      <c r="Q919" s="319"/>
      <c r="R919" s="106"/>
      <c r="S919" s="106"/>
      <c r="T919" s="106"/>
      <c r="U919" s="106"/>
      <c r="V919" s="106"/>
      <c r="W919" s="106"/>
      <c r="X919" s="106"/>
      <c r="Y919" s="106"/>
      <c r="Z919" s="106"/>
      <c r="AA919" s="106"/>
      <c r="AB919" s="106"/>
      <c r="AC919" s="106"/>
      <c r="AD919" s="106"/>
    </row>
    <row r="920" spans="1:30" ht="16">
      <c r="A920" s="905"/>
      <c r="B920" s="106"/>
      <c r="C920" s="106"/>
      <c r="D920" s="780"/>
      <c r="E920" s="780"/>
      <c r="F920" s="106"/>
      <c r="G920" s="105"/>
      <c r="H920" s="319"/>
      <c r="I920" s="319"/>
      <c r="J920" s="319"/>
      <c r="K920" s="105"/>
      <c r="L920" s="105"/>
      <c r="M920" s="105"/>
      <c r="N920" s="105"/>
      <c r="O920" s="105"/>
      <c r="P920" s="105"/>
      <c r="Q920" s="319"/>
      <c r="R920" s="106"/>
      <c r="S920" s="106"/>
      <c r="T920" s="106"/>
      <c r="U920" s="106"/>
      <c r="V920" s="106"/>
      <c r="W920" s="106"/>
      <c r="X920" s="106"/>
      <c r="Y920" s="106"/>
      <c r="Z920" s="106"/>
      <c r="AA920" s="106"/>
      <c r="AB920" s="106"/>
      <c r="AC920" s="106"/>
      <c r="AD920" s="106"/>
    </row>
    <row r="921" spans="1:30" ht="16">
      <c r="A921" s="905"/>
      <c r="B921" s="106"/>
      <c r="C921" s="106"/>
      <c r="D921" s="780"/>
      <c r="E921" s="780"/>
      <c r="F921" s="106"/>
      <c r="G921" s="105"/>
      <c r="H921" s="319"/>
      <c r="I921" s="319"/>
      <c r="J921" s="319"/>
      <c r="K921" s="105"/>
      <c r="L921" s="105"/>
      <c r="M921" s="105"/>
      <c r="N921" s="105"/>
      <c r="O921" s="105"/>
      <c r="P921" s="105"/>
      <c r="Q921" s="319"/>
      <c r="R921" s="106"/>
      <c r="S921" s="106"/>
      <c r="T921" s="106"/>
      <c r="U921" s="106"/>
      <c r="V921" s="106"/>
      <c r="W921" s="106"/>
      <c r="X921" s="106"/>
      <c r="Y921" s="106"/>
      <c r="Z921" s="106"/>
      <c r="AA921" s="106"/>
      <c r="AB921" s="106"/>
      <c r="AC921" s="106"/>
      <c r="AD921" s="106"/>
    </row>
    <row r="922" spans="1:30" ht="16">
      <c r="A922" s="905"/>
      <c r="B922" s="106"/>
      <c r="C922" s="106"/>
      <c r="D922" s="780"/>
      <c r="E922" s="780"/>
      <c r="F922" s="106"/>
      <c r="G922" s="105"/>
      <c r="H922" s="319"/>
      <c r="I922" s="319"/>
      <c r="J922" s="319"/>
      <c r="K922" s="105"/>
      <c r="L922" s="105"/>
      <c r="M922" s="105"/>
      <c r="N922" s="105"/>
      <c r="O922" s="105"/>
      <c r="P922" s="105"/>
      <c r="Q922" s="319"/>
      <c r="R922" s="106"/>
      <c r="S922" s="106"/>
      <c r="T922" s="106"/>
      <c r="U922" s="106"/>
      <c r="V922" s="106"/>
      <c r="W922" s="106"/>
      <c r="X922" s="106"/>
      <c r="Y922" s="106"/>
      <c r="Z922" s="106"/>
      <c r="AA922" s="106"/>
      <c r="AB922" s="106"/>
      <c r="AC922" s="106"/>
      <c r="AD922" s="106"/>
    </row>
    <row r="923" spans="1:30" ht="16">
      <c r="A923" s="905"/>
      <c r="B923" s="106"/>
      <c r="C923" s="106"/>
      <c r="D923" s="780"/>
      <c r="E923" s="780"/>
      <c r="F923" s="106"/>
      <c r="G923" s="105"/>
      <c r="H923" s="319"/>
      <c r="I923" s="319"/>
      <c r="J923" s="319"/>
      <c r="K923" s="105"/>
      <c r="L923" s="105"/>
      <c r="M923" s="105"/>
      <c r="N923" s="105"/>
      <c r="O923" s="105"/>
      <c r="P923" s="105"/>
      <c r="Q923" s="319"/>
      <c r="R923" s="106"/>
      <c r="S923" s="106"/>
      <c r="T923" s="106"/>
      <c r="U923" s="106"/>
      <c r="V923" s="106"/>
      <c r="W923" s="106"/>
      <c r="X923" s="106"/>
      <c r="Y923" s="106"/>
      <c r="Z923" s="106"/>
      <c r="AA923" s="106"/>
      <c r="AB923" s="106"/>
      <c r="AC923" s="106"/>
      <c r="AD923" s="106"/>
    </row>
    <row r="924" spans="1:30" ht="16">
      <c r="A924" s="905"/>
      <c r="B924" s="106"/>
      <c r="C924" s="106"/>
      <c r="D924" s="780"/>
      <c r="E924" s="780"/>
      <c r="F924" s="106"/>
      <c r="G924" s="105"/>
      <c r="H924" s="319"/>
      <c r="I924" s="319"/>
      <c r="J924" s="319"/>
      <c r="K924" s="105"/>
      <c r="L924" s="105"/>
      <c r="M924" s="105"/>
      <c r="N924" s="105"/>
      <c r="O924" s="105"/>
      <c r="P924" s="105"/>
      <c r="Q924" s="319"/>
      <c r="R924" s="106"/>
      <c r="S924" s="106"/>
      <c r="T924" s="106"/>
      <c r="U924" s="106"/>
      <c r="V924" s="106"/>
      <c r="W924" s="106"/>
      <c r="X924" s="106"/>
      <c r="Y924" s="106"/>
      <c r="Z924" s="106"/>
      <c r="AA924" s="106"/>
      <c r="AB924" s="106"/>
      <c r="AC924" s="106"/>
      <c r="AD924" s="106"/>
    </row>
    <row r="925" spans="1:30" ht="16">
      <c r="A925" s="905"/>
      <c r="B925" s="106"/>
      <c r="C925" s="106"/>
      <c r="D925" s="780"/>
      <c r="E925" s="780"/>
      <c r="F925" s="106"/>
      <c r="G925" s="105"/>
      <c r="H925" s="319"/>
      <c r="I925" s="319"/>
      <c r="J925" s="319"/>
      <c r="K925" s="105"/>
      <c r="L925" s="105"/>
      <c r="M925" s="105"/>
      <c r="N925" s="105"/>
      <c r="O925" s="105"/>
      <c r="P925" s="105"/>
      <c r="Q925" s="319"/>
      <c r="R925" s="106"/>
      <c r="S925" s="106"/>
      <c r="T925" s="106"/>
      <c r="U925" s="106"/>
      <c r="V925" s="106"/>
      <c r="W925" s="106"/>
      <c r="X925" s="106"/>
      <c r="Y925" s="106"/>
      <c r="Z925" s="106"/>
      <c r="AA925" s="106"/>
      <c r="AB925" s="106"/>
      <c r="AC925" s="106"/>
      <c r="AD925" s="106"/>
    </row>
    <row r="926" spans="1:30" ht="16">
      <c r="A926" s="905"/>
      <c r="B926" s="106"/>
      <c r="C926" s="106"/>
      <c r="D926" s="780"/>
      <c r="E926" s="780"/>
      <c r="F926" s="106"/>
      <c r="G926" s="105"/>
      <c r="H926" s="319"/>
      <c r="I926" s="319"/>
      <c r="J926" s="319"/>
      <c r="K926" s="105"/>
      <c r="L926" s="105"/>
      <c r="M926" s="105"/>
      <c r="N926" s="105"/>
      <c r="O926" s="105"/>
      <c r="P926" s="105"/>
      <c r="Q926" s="319"/>
      <c r="R926" s="106"/>
      <c r="S926" s="106"/>
      <c r="T926" s="106"/>
      <c r="U926" s="106"/>
      <c r="V926" s="106"/>
      <c r="W926" s="106"/>
      <c r="X926" s="106"/>
      <c r="Y926" s="106"/>
      <c r="Z926" s="106"/>
      <c r="AA926" s="106"/>
      <c r="AB926" s="106"/>
      <c r="AC926" s="106"/>
      <c r="AD926" s="106"/>
    </row>
    <row r="927" spans="1:30" ht="16">
      <c r="A927" s="905"/>
      <c r="B927" s="106"/>
      <c r="C927" s="106"/>
      <c r="D927" s="780"/>
      <c r="E927" s="780"/>
      <c r="F927" s="106"/>
      <c r="G927" s="105"/>
      <c r="H927" s="319"/>
      <c r="I927" s="319"/>
      <c r="J927" s="319"/>
      <c r="K927" s="105"/>
      <c r="L927" s="105"/>
      <c r="M927" s="105"/>
      <c r="N927" s="105"/>
      <c r="O927" s="105"/>
      <c r="P927" s="105"/>
      <c r="Q927" s="319"/>
      <c r="R927" s="106"/>
      <c r="S927" s="106"/>
      <c r="T927" s="106"/>
      <c r="U927" s="106"/>
      <c r="V927" s="106"/>
      <c r="W927" s="106"/>
      <c r="X927" s="106"/>
      <c r="Y927" s="106"/>
      <c r="Z927" s="106"/>
      <c r="AA927" s="106"/>
      <c r="AB927" s="106"/>
      <c r="AC927" s="106"/>
      <c r="AD927" s="106"/>
    </row>
    <row r="928" spans="1:30" ht="16">
      <c r="A928" s="905"/>
      <c r="B928" s="106"/>
      <c r="C928" s="106"/>
      <c r="D928" s="780"/>
      <c r="E928" s="780"/>
      <c r="F928" s="106"/>
      <c r="G928" s="105"/>
      <c r="H928" s="319"/>
      <c r="I928" s="319"/>
      <c r="J928" s="319"/>
      <c r="K928" s="105"/>
      <c r="L928" s="105"/>
      <c r="M928" s="105"/>
      <c r="N928" s="105"/>
      <c r="O928" s="105"/>
      <c r="P928" s="105"/>
      <c r="Q928" s="319"/>
      <c r="R928" s="106"/>
      <c r="S928" s="106"/>
      <c r="T928" s="106"/>
      <c r="U928" s="106"/>
      <c r="V928" s="106"/>
      <c r="W928" s="106"/>
      <c r="X928" s="106"/>
      <c r="Y928" s="106"/>
      <c r="Z928" s="106"/>
      <c r="AA928" s="106"/>
      <c r="AB928" s="106"/>
      <c r="AC928" s="106"/>
      <c r="AD928" s="106"/>
    </row>
    <row r="929" spans="1:30" ht="16">
      <c r="A929" s="905"/>
      <c r="B929" s="106"/>
      <c r="C929" s="106"/>
      <c r="D929" s="780"/>
      <c r="E929" s="780"/>
      <c r="F929" s="106"/>
      <c r="G929" s="105"/>
      <c r="H929" s="319"/>
      <c r="I929" s="319"/>
      <c r="J929" s="319"/>
      <c r="K929" s="105"/>
      <c r="L929" s="105"/>
      <c r="M929" s="105"/>
      <c r="N929" s="105"/>
      <c r="O929" s="105"/>
      <c r="P929" s="105"/>
      <c r="Q929" s="319"/>
      <c r="R929" s="106"/>
      <c r="S929" s="106"/>
      <c r="T929" s="106"/>
      <c r="U929" s="106"/>
      <c r="V929" s="106"/>
      <c r="W929" s="106"/>
      <c r="X929" s="106"/>
      <c r="Y929" s="106"/>
      <c r="Z929" s="106"/>
      <c r="AA929" s="106"/>
      <c r="AB929" s="106"/>
      <c r="AC929" s="106"/>
      <c r="AD929" s="106"/>
    </row>
    <row r="930" spans="1:30" ht="16">
      <c r="A930" s="905"/>
      <c r="B930" s="106"/>
      <c r="C930" s="106"/>
      <c r="D930" s="780"/>
      <c r="E930" s="780"/>
      <c r="F930" s="106"/>
      <c r="G930" s="105"/>
      <c r="H930" s="319"/>
      <c r="I930" s="319"/>
      <c r="J930" s="319"/>
      <c r="K930" s="105"/>
      <c r="L930" s="105"/>
      <c r="M930" s="105"/>
      <c r="N930" s="105"/>
      <c r="O930" s="105"/>
      <c r="P930" s="105"/>
      <c r="Q930" s="319"/>
      <c r="R930" s="106"/>
      <c r="S930" s="106"/>
      <c r="T930" s="106"/>
      <c r="U930" s="106"/>
      <c r="V930" s="106"/>
      <c r="W930" s="106"/>
      <c r="X930" s="106"/>
      <c r="Y930" s="106"/>
      <c r="Z930" s="106"/>
      <c r="AA930" s="106"/>
      <c r="AB930" s="106"/>
      <c r="AC930" s="106"/>
      <c r="AD930" s="106"/>
    </row>
    <row r="931" spans="1:30" ht="16">
      <c r="A931" s="905"/>
      <c r="B931" s="106"/>
      <c r="C931" s="106"/>
      <c r="D931" s="780"/>
      <c r="E931" s="780"/>
      <c r="F931" s="106"/>
      <c r="G931" s="105"/>
      <c r="H931" s="319"/>
      <c r="I931" s="319"/>
      <c r="J931" s="319"/>
      <c r="K931" s="105"/>
      <c r="L931" s="105"/>
      <c r="M931" s="105"/>
      <c r="N931" s="105"/>
      <c r="O931" s="105"/>
      <c r="P931" s="105"/>
      <c r="Q931" s="319"/>
      <c r="R931" s="106"/>
      <c r="S931" s="106"/>
      <c r="T931" s="106"/>
      <c r="U931" s="106"/>
      <c r="V931" s="106"/>
      <c r="W931" s="106"/>
      <c r="X931" s="106"/>
      <c r="Y931" s="106"/>
      <c r="Z931" s="106"/>
      <c r="AA931" s="106"/>
      <c r="AB931" s="106"/>
      <c r="AC931" s="106"/>
      <c r="AD931" s="106"/>
    </row>
    <row r="932" spans="1:30" ht="16">
      <c r="A932" s="905"/>
      <c r="B932" s="106"/>
      <c r="C932" s="106"/>
      <c r="D932" s="780"/>
      <c r="E932" s="780"/>
      <c r="F932" s="106"/>
      <c r="G932" s="105"/>
      <c r="H932" s="319"/>
      <c r="I932" s="319"/>
      <c r="J932" s="319"/>
      <c r="K932" s="105"/>
      <c r="L932" s="105"/>
      <c r="M932" s="105"/>
      <c r="N932" s="105"/>
      <c r="O932" s="105"/>
      <c r="P932" s="105"/>
      <c r="Q932" s="319"/>
      <c r="R932" s="106"/>
      <c r="S932" s="106"/>
      <c r="T932" s="106"/>
      <c r="U932" s="106"/>
      <c r="V932" s="106"/>
      <c r="W932" s="106"/>
      <c r="X932" s="106"/>
      <c r="Y932" s="106"/>
      <c r="Z932" s="106"/>
      <c r="AA932" s="106"/>
      <c r="AB932" s="106"/>
      <c r="AC932" s="106"/>
      <c r="AD932" s="106"/>
    </row>
    <row r="933" spans="1:30" ht="16">
      <c r="A933" s="905"/>
      <c r="B933" s="106"/>
      <c r="C933" s="106"/>
      <c r="D933" s="780"/>
      <c r="E933" s="780"/>
      <c r="F933" s="106"/>
      <c r="G933" s="105"/>
      <c r="H933" s="319"/>
      <c r="I933" s="319"/>
      <c r="J933" s="319"/>
      <c r="K933" s="105"/>
      <c r="L933" s="105"/>
      <c r="M933" s="105"/>
      <c r="N933" s="105"/>
      <c r="O933" s="105"/>
      <c r="P933" s="105"/>
      <c r="Q933" s="319"/>
      <c r="R933" s="106"/>
      <c r="S933" s="106"/>
      <c r="T933" s="106"/>
      <c r="U933" s="106"/>
      <c r="V933" s="106"/>
      <c r="W933" s="106"/>
      <c r="X933" s="106"/>
      <c r="Y933" s="106"/>
      <c r="Z933" s="106"/>
      <c r="AA933" s="106"/>
      <c r="AB933" s="106"/>
      <c r="AC933" s="106"/>
      <c r="AD933" s="106"/>
    </row>
    <row r="934" spans="1:30" ht="16">
      <c r="A934" s="905"/>
      <c r="B934" s="106"/>
      <c r="C934" s="106"/>
      <c r="D934" s="780"/>
      <c r="E934" s="780"/>
      <c r="F934" s="106"/>
      <c r="G934" s="105"/>
      <c r="H934" s="319"/>
      <c r="I934" s="319"/>
      <c r="J934" s="319"/>
      <c r="K934" s="105"/>
      <c r="L934" s="105"/>
      <c r="M934" s="105"/>
      <c r="N934" s="105"/>
      <c r="O934" s="105"/>
      <c r="P934" s="105"/>
      <c r="Q934" s="319"/>
      <c r="R934" s="106"/>
      <c r="S934" s="106"/>
      <c r="T934" s="106"/>
      <c r="U934" s="106"/>
      <c r="V934" s="106"/>
      <c r="W934" s="106"/>
      <c r="X934" s="106"/>
      <c r="Y934" s="106"/>
      <c r="Z934" s="106"/>
      <c r="AA934" s="106"/>
      <c r="AB934" s="106"/>
      <c r="AC934" s="106"/>
      <c r="AD934" s="106"/>
    </row>
    <row r="935" spans="1:30" ht="16">
      <c r="A935" s="905"/>
      <c r="B935" s="106"/>
      <c r="C935" s="106"/>
      <c r="D935" s="780"/>
      <c r="E935" s="780"/>
      <c r="F935" s="106"/>
      <c r="G935" s="105"/>
      <c r="H935" s="319"/>
      <c r="I935" s="319"/>
      <c r="J935" s="319"/>
      <c r="K935" s="105"/>
      <c r="L935" s="105"/>
      <c r="M935" s="105"/>
      <c r="N935" s="105"/>
      <c r="O935" s="105"/>
      <c r="P935" s="105"/>
      <c r="Q935" s="319"/>
      <c r="R935" s="106"/>
      <c r="S935" s="106"/>
      <c r="T935" s="106"/>
      <c r="U935" s="106"/>
      <c r="V935" s="106"/>
      <c r="W935" s="106"/>
      <c r="X935" s="106"/>
      <c r="Y935" s="106"/>
      <c r="Z935" s="106"/>
      <c r="AA935" s="106"/>
      <c r="AB935" s="106"/>
      <c r="AC935" s="106"/>
      <c r="AD935" s="106"/>
    </row>
    <row r="936" spans="1:30" ht="16">
      <c r="A936" s="905"/>
      <c r="B936" s="106"/>
      <c r="C936" s="106"/>
      <c r="D936" s="780"/>
      <c r="E936" s="780"/>
      <c r="F936" s="106"/>
      <c r="G936" s="105"/>
      <c r="H936" s="319"/>
      <c r="I936" s="319"/>
      <c r="J936" s="319"/>
      <c r="K936" s="105"/>
      <c r="L936" s="105"/>
      <c r="M936" s="105"/>
      <c r="N936" s="105"/>
      <c r="O936" s="105"/>
      <c r="P936" s="105"/>
      <c r="Q936" s="319"/>
      <c r="R936" s="106"/>
      <c r="S936" s="106"/>
      <c r="T936" s="106"/>
      <c r="U936" s="106"/>
      <c r="V936" s="106"/>
      <c r="W936" s="106"/>
      <c r="X936" s="106"/>
      <c r="Y936" s="106"/>
      <c r="Z936" s="106"/>
      <c r="AA936" s="106"/>
      <c r="AB936" s="106"/>
      <c r="AC936" s="106"/>
      <c r="AD936" s="106"/>
    </row>
    <row r="937" spans="1:30" ht="16">
      <c r="A937" s="905"/>
      <c r="B937" s="106"/>
      <c r="C937" s="106"/>
      <c r="D937" s="780"/>
      <c r="E937" s="780"/>
      <c r="F937" s="106"/>
      <c r="G937" s="105"/>
      <c r="H937" s="319"/>
      <c r="I937" s="319"/>
      <c r="J937" s="319"/>
      <c r="K937" s="105"/>
      <c r="L937" s="105"/>
      <c r="M937" s="105"/>
      <c r="N937" s="105"/>
      <c r="O937" s="105"/>
      <c r="P937" s="105"/>
      <c r="Q937" s="319"/>
      <c r="R937" s="106"/>
      <c r="S937" s="106"/>
      <c r="T937" s="106"/>
      <c r="U937" s="106"/>
      <c r="V937" s="106"/>
      <c r="W937" s="106"/>
      <c r="X937" s="106"/>
      <c r="Y937" s="106"/>
      <c r="Z937" s="106"/>
      <c r="AA937" s="106"/>
      <c r="AB937" s="106"/>
      <c r="AC937" s="106"/>
      <c r="AD937" s="106"/>
    </row>
    <row r="938" spans="1:30" ht="16">
      <c r="A938" s="905"/>
      <c r="B938" s="106"/>
      <c r="C938" s="106"/>
      <c r="D938" s="780"/>
      <c r="E938" s="780"/>
      <c r="F938" s="106"/>
      <c r="G938" s="105"/>
      <c r="H938" s="319"/>
      <c r="I938" s="319"/>
      <c r="J938" s="319"/>
      <c r="K938" s="105"/>
      <c r="L938" s="105"/>
      <c r="M938" s="105"/>
      <c r="N938" s="105"/>
      <c r="O938" s="105"/>
      <c r="P938" s="105"/>
      <c r="Q938" s="319"/>
      <c r="R938" s="106"/>
      <c r="S938" s="106"/>
      <c r="T938" s="106"/>
      <c r="U938" s="106"/>
      <c r="V938" s="106"/>
      <c r="W938" s="106"/>
      <c r="X938" s="106"/>
      <c r="Y938" s="106"/>
      <c r="Z938" s="106"/>
      <c r="AA938" s="106"/>
      <c r="AB938" s="106"/>
      <c r="AC938" s="106"/>
      <c r="AD938" s="106"/>
    </row>
    <row r="939" spans="1:30" ht="16">
      <c r="A939" s="905"/>
      <c r="B939" s="106"/>
      <c r="C939" s="106"/>
      <c r="D939" s="780"/>
      <c r="E939" s="780"/>
      <c r="F939" s="106"/>
      <c r="G939" s="105"/>
      <c r="H939" s="319"/>
      <c r="I939" s="319"/>
      <c r="J939" s="319"/>
      <c r="K939" s="105"/>
      <c r="L939" s="105"/>
      <c r="M939" s="105"/>
      <c r="N939" s="105"/>
      <c r="O939" s="105"/>
      <c r="P939" s="105"/>
      <c r="Q939" s="319"/>
      <c r="R939" s="106"/>
      <c r="S939" s="106"/>
      <c r="T939" s="106"/>
      <c r="U939" s="106"/>
      <c r="V939" s="106"/>
      <c r="W939" s="106"/>
      <c r="X939" s="106"/>
      <c r="Y939" s="106"/>
      <c r="Z939" s="106"/>
      <c r="AA939" s="106"/>
      <c r="AB939" s="106"/>
      <c r="AC939" s="106"/>
      <c r="AD939" s="106"/>
    </row>
    <row r="940" spans="1:30" ht="16">
      <c r="A940" s="905"/>
      <c r="B940" s="106"/>
      <c r="C940" s="106"/>
      <c r="D940" s="780"/>
      <c r="E940" s="780"/>
      <c r="F940" s="106"/>
      <c r="G940" s="105"/>
      <c r="H940" s="319"/>
      <c r="I940" s="319"/>
      <c r="J940" s="319"/>
      <c r="K940" s="105"/>
      <c r="L940" s="105"/>
      <c r="M940" s="105"/>
      <c r="N940" s="105"/>
      <c r="O940" s="105"/>
      <c r="P940" s="105"/>
      <c r="Q940" s="319"/>
      <c r="R940" s="106"/>
      <c r="S940" s="106"/>
      <c r="T940" s="106"/>
      <c r="U940" s="106"/>
      <c r="V940" s="106"/>
      <c r="W940" s="106"/>
      <c r="X940" s="106"/>
      <c r="Y940" s="106"/>
      <c r="Z940" s="106"/>
      <c r="AA940" s="106"/>
      <c r="AB940" s="106"/>
      <c r="AC940" s="106"/>
      <c r="AD940" s="106"/>
    </row>
    <row r="941" spans="1:30" ht="16">
      <c r="A941" s="905"/>
      <c r="B941" s="106"/>
      <c r="C941" s="106"/>
      <c r="D941" s="780"/>
      <c r="E941" s="780"/>
      <c r="F941" s="106"/>
      <c r="G941" s="105"/>
      <c r="H941" s="319"/>
      <c r="I941" s="319"/>
      <c r="J941" s="319"/>
      <c r="K941" s="105"/>
      <c r="L941" s="105"/>
      <c r="M941" s="105"/>
      <c r="N941" s="105"/>
      <c r="O941" s="105"/>
      <c r="P941" s="105"/>
      <c r="Q941" s="319"/>
      <c r="R941" s="106"/>
      <c r="S941" s="106"/>
      <c r="T941" s="106"/>
      <c r="U941" s="106"/>
      <c r="V941" s="106"/>
      <c r="W941" s="106"/>
      <c r="X941" s="106"/>
      <c r="Y941" s="106"/>
      <c r="Z941" s="106"/>
      <c r="AA941" s="106"/>
      <c r="AB941" s="106"/>
      <c r="AC941" s="106"/>
      <c r="AD941" s="106"/>
    </row>
    <row r="942" spans="1:30" ht="16">
      <c r="A942" s="905"/>
      <c r="B942" s="106"/>
      <c r="C942" s="106"/>
      <c r="D942" s="780"/>
      <c r="E942" s="780"/>
      <c r="F942" s="106"/>
      <c r="G942" s="105"/>
      <c r="H942" s="319"/>
      <c r="I942" s="319"/>
      <c r="J942" s="319"/>
      <c r="K942" s="105"/>
      <c r="L942" s="105"/>
      <c r="M942" s="105"/>
      <c r="N942" s="105"/>
      <c r="O942" s="105"/>
      <c r="P942" s="105"/>
      <c r="Q942" s="319"/>
      <c r="R942" s="106"/>
      <c r="S942" s="106"/>
      <c r="T942" s="106"/>
      <c r="U942" s="106"/>
      <c r="V942" s="106"/>
      <c r="W942" s="106"/>
      <c r="X942" s="106"/>
      <c r="Y942" s="106"/>
      <c r="Z942" s="106"/>
      <c r="AA942" s="106"/>
      <c r="AB942" s="106"/>
      <c r="AC942" s="106"/>
      <c r="AD942" s="106"/>
    </row>
    <row r="943" spans="1:30" ht="16">
      <c r="A943" s="905"/>
      <c r="B943" s="106"/>
      <c r="C943" s="106"/>
      <c r="D943" s="780"/>
      <c r="E943" s="780"/>
      <c r="F943" s="106"/>
      <c r="G943" s="105"/>
      <c r="H943" s="319"/>
      <c r="I943" s="319"/>
      <c r="J943" s="319"/>
      <c r="K943" s="105"/>
      <c r="L943" s="105"/>
      <c r="M943" s="105"/>
      <c r="N943" s="105"/>
      <c r="O943" s="105"/>
      <c r="P943" s="105"/>
      <c r="Q943" s="319"/>
      <c r="R943" s="106"/>
      <c r="S943" s="106"/>
      <c r="T943" s="106"/>
      <c r="U943" s="106"/>
      <c r="V943" s="106"/>
      <c r="W943" s="106"/>
      <c r="X943" s="106"/>
      <c r="Y943" s="106"/>
      <c r="Z943" s="106"/>
      <c r="AA943" s="106"/>
      <c r="AB943" s="106"/>
      <c r="AC943" s="106"/>
      <c r="AD943" s="106"/>
    </row>
    <row r="944" spans="1:30" ht="16">
      <c r="A944" s="905"/>
      <c r="B944" s="106"/>
      <c r="C944" s="106"/>
      <c r="D944" s="780"/>
      <c r="E944" s="780"/>
      <c r="F944" s="106"/>
      <c r="G944" s="105"/>
      <c r="H944" s="319"/>
      <c r="I944" s="319"/>
      <c r="J944" s="319"/>
      <c r="K944" s="105"/>
      <c r="L944" s="105"/>
      <c r="M944" s="105"/>
      <c r="N944" s="105"/>
      <c r="O944" s="105"/>
      <c r="P944" s="105"/>
      <c r="Q944" s="319"/>
      <c r="R944" s="106"/>
      <c r="S944" s="106"/>
      <c r="T944" s="106"/>
      <c r="U944" s="106"/>
      <c r="V944" s="106"/>
      <c r="W944" s="106"/>
      <c r="X944" s="106"/>
      <c r="Y944" s="106"/>
      <c r="Z944" s="106"/>
      <c r="AA944" s="106"/>
      <c r="AB944" s="106"/>
      <c r="AC944" s="106"/>
      <c r="AD944" s="106"/>
    </row>
    <row r="945" spans="1:30" ht="16">
      <c r="A945" s="905"/>
      <c r="B945" s="106"/>
      <c r="C945" s="106"/>
      <c r="D945" s="780"/>
      <c r="E945" s="780"/>
      <c r="F945" s="106"/>
      <c r="G945" s="105"/>
      <c r="H945" s="319"/>
      <c r="I945" s="319"/>
      <c r="J945" s="319"/>
      <c r="K945" s="105"/>
      <c r="L945" s="105"/>
      <c r="M945" s="105"/>
      <c r="N945" s="105"/>
      <c r="O945" s="105"/>
      <c r="P945" s="105"/>
      <c r="Q945" s="319"/>
      <c r="R945" s="106"/>
      <c r="S945" s="106"/>
      <c r="T945" s="106"/>
      <c r="U945" s="106"/>
      <c r="V945" s="106"/>
      <c r="W945" s="106"/>
      <c r="X945" s="106"/>
      <c r="Y945" s="106"/>
      <c r="Z945" s="106"/>
      <c r="AA945" s="106"/>
      <c r="AB945" s="106"/>
      <c r="AC945" s="106"/>
      <c r="AD945" s="106"/>
    </row>
    <row r="946" spans="1:30" ht="16">
      <c r="A946" s="905"/>
      <c r="B946" s="106"/>
      <c r="C946" s="106"/>
      <c r="D946" s="780"/>
      <c r="E946" s="780"/>
      <c r="F946" s="106"/>
      <c r="G946" s="105"/>
      <c r="H946" s="319"/>
      <c r="I946" s="319"/>
      <c r="J946" s="319"/>
      <c r="K946" s="105"/>
      <c r="L946" s="105"/>
      <c r="M946" s="105"/>
      <c r="N946" s="105"/>
      <c r="O946" s="105"/>
      <c r="P946" s="105"/>
      <c r="Q946" s="319"/>
      <c r="R946" s="106"/>
      <c r="S946" s="106"/>
      <c r="T946" s="106"/>
      <c r="U946" s="106"/>
      <c r="V946" s="106"/>
      <c r="W946" s="106"/>
      <c r="X946" s="106"/>
      <c r="Y946" s="106"/>
      <c r="Z946" s="106"/>
      <c r="AA946" s="106"/>
      <c r="AB946" s="106"/>
      <c r="AC946" s="106"/>
      <c r="AD946" s="106"/>
    </row>
    <row r="947" spans="1:30" ht="16">
      <c r="A947" s="905"/>
      <c r="B947" s="106"/>
      <c r="C947" s="106"/>
      <c r="D947" s="780"/>
      <c r="E947" s="780"/>
      <c r="F947" s="106"/>
      <c r="G947" s="105"/>
      <c r="H947" s="319"/>
      <c r="I947" s="319"/>
      <c r="J947" s="319"/>
      <c r="K947" s="105"/>
      <c r="L947" s="105"/>
      <c r="M947" s="105"/>
      <c r="N947" s="105"/>
      <c r="O947" s="105"/>
      <c r="P947" s="105"/>
      <c r="Q947" s="319"/>
      <c r="R947" s="106"/>
      <c r="S947" s="106"/>
      <c r="T947" s="106"/>
      <c r="U947" s="106"/>
      <c r="V947" s="106"/>
      <c r="W947" s="106"/>
      <c r="X947" s="106"/>
      <c r="Y947" s="106"/>
      <c r="Z947" s="106"/>
      <c r="AA947" s="106"/>
      <c r="AB947" s="106"/>
      <c r="AC947" s="106"/>
      <c r="AD947" s="106"/>
    </row>
    <row r="948" spans="1:30" ht="16">
      <c r="A948" s="905"/>
      <c r="B948" s="106"/>
      <c r="C948" s="106"/>
      <c r="D948" s="780"/>
      <c r="E948" s="780"/>
      <c r="F948" s="106"/>
      <c r="G948" s="105"/>
      <c r="H948" s="319"/>
      <c r="I948" s="319"/>
      <c r="J948" s="319"/>
      <c r="K948" s="105"/>
      <c r="L948" s="105"/>
      <c r="M948" s="105"/>
      <c r="N948" s="105"/>
      <c r="O948" s="105"/>
      <c r="P948" s="105"/>
      <c r="Q948" s="319"/>
      <c r="R948" s="106"/>
      <c r="S948" s="106"/>
      <c r="T948" s="106"/>
      <c r="U948" s="106"/>
      <c r="V948" s="106"/>
      <c r="W948" s="106"/>
      <c r="X948" s="106"/>
      <c r="Y948" s="106"/>
      <c r="Z948" s="106"/>
      <c r="AA948" s="106"/>
      <c r="AB948" s="106"/>
      <c r="AC948" s="106"/>
      <c r="AD948" s="106"/>
    </row>
    <row r="949" spans="1:30" ht="16">
      <c r="A949" s="905"/>
      <c r="B949" s="106"/>
      <c r="C949" s="106"/>
      <c r="D949" s="780"/>
      <c r="E949" s="780"/>
      <c r="F949" s="106"/>
      <c r="G949" s="105"/>
      <c r="H949" s="319"/>
      <c r="I949" s="319"/>
      <c r="J949" s="319"/>
      <c r="K949" s="105"/>
      <c r="L949" s="105"/>
      <c r="M949" s="105"/>
      <c r="N949" s="105"/>
      <c r="O949" s="105"/>
      <c r="P949" s="105"/>
      <c r="Q949" s="319"/>
      <c r="R949" s="106"/>
      <c r="S949" s="106"/>
      <c r="T949" s="106"/>
      <c r="U949" s="106"/>
      <c r="V949" s="106"/>
      <c r="W949" s="106"/>
      <c r="X949" s="106"/>
      <c r="Y949" s="106"/>
      <c r="Z949" s="106"/>
      <c r="AA949" s="106"/>
      <c r="AB949" s="106"/>
      <c r="AC949" s="106"/>
      <c r="AD949" s="106"/>
    </row>
    <row r="950" spans="1:30" ht="16">
      <c r="A950" s="905"/>
      <c r="B950" s="106"/>
      <c r="C950" s="106"/>
      <c r="D950" s="780"/>
      <c r="E950" s="780"/>
      <c r="F950" s="106"/>
      <c r="G950" s="105"/>
      <c r="H950" s="319"/>
      <c r="I950" s="319"/>
      <c r="J950" s="319"/>
      <c r="K950" s="105"/>
      <c r="L950" s="105"/>
      <c r="M950" s="105"/>
      <c r="N950" s="105"/>
      <c r="O950" s="105"/>
      <c r="P950" s="105"/>
      <c r="Q950" s="319"/>
      <c r="R950" s="106"/>
      <c r="S950" s="106"/>
      <c r="T950" s="106"/>
      <c r="U950" s="106"/>
      <c r="V950" s="106"/>
      <c r="W950" s="106"/>
      <c r="X950" s="106"/>
      <c r="Y950" s="106"/>
      <c r="Z950" s="106"/>
      <c r="AA950" s="106"/>
      <c r="AB950" s="106"/>
      <c r="AC950" s="106"/>
      <c r="AD950" s="106"/>
    </row>
    <row r="951" spans="1:30" ht="16">
      <c r="A951" s="905"/>
      <c r="B951" s="106"/>
      <c r="C951" s="106"/>
      <c r="D951" s="780"/>
      <c r="E951" s="780"/>
      <c r="F951" s="106"/>
      <c r="G951" s="105"/>
      <c r="H951" s="319"/>
      <c r="I951" s="319"/>
      <c r="J951" s="319"/>
      <c r="K951" s="105"/>
      <c r="L951" s="105"/>
      <c r="M951" s="105"/>
      <c r="N951" s="105"/>
      <c r="O951" s="105"/>
      <c r="P951" s="105"/>
      <c r="Q951" s="319"/>
      <c r="R951" s="106"/>
      <c r="S951" s="106"/>
      <c r="T951" s="106"/>
      <c r="U951" s="106"/>
      <c r="V951" s="106"/>
      <c r="W951" s="106"/>
      <c r="X951" s="106"/>
      <c r="Y951" s="106"/>
      <c r="Z951" s="106"/>
      <c r="AA951" s="106"/>
      <c r="AB951" s="106"/>
      <c r="AC951" s="106"/>
      <c r="AD951" s="106"/>
    </row>
    <row r="952" spans="1:30" ht="16">
      <c r="A952" s="905"/>
      <c r="B952" s="106"/>
      <c r="C952" s="106"/>
      <c r="D952" s="780"/>
      <c r="E952" s="780"/>
      <c r="F952" s="106"/>
      <c r="G952" s="105"/>
      <c r="H952" s="319"/>
      <c r="I952" s="319"/>
      <c r="J952" s="319"/>
      <c r="K952" s="105"/>
      <c r="L952" s="105"/>
      <c r="M952" s="105"/>
      <c r="N952" s="105"/>
      <c r="O952" s="105"/>
      <c r="P952" s="105"/>
      <c r="Q952" s="319"/>
      <c r="R952" s="106"/>
      <c r="S952" s="106"/>
      <c r="T952" s="106"/>
      <c r="U952" s="106"/>
      <c r="V952" s="106"/>
      <c r="W952" s="106"/>
      <c r="X952" s="106"/>
      <c r="Y952" s="106"/>
      <c r="Z952" s="106"/>
      <c r="AA952" s="106"/>
      <c r="AB952" s="106"/>
      <c r="AC952" s="106"/>
      <c r="AD952" s="106"/>
    </row>
    <row r="953" spans="1:30" ht="16">
      <c r="A953" s="905"/>
      <c r="B953" s="106"/>
      <c r="C953" s="106"/>
      <c r="D953" s="780"/>
      <c r="E953" s="780"/>
      <c r="F953" s="106"/>
      <c r="G953" s="105"/>
      <c r="H953" s="319"/>
      <c r="I953" s="319"/>
      <c r="J953" s="319"/>
      <c r="K953" s="105"/>
      <c r="L953" s="105"/>
      <c r="M953" s="105"/>
      <c r="N953" s="105"/>
      <c r="O953" s="105"/>
      <c r="P953" s="105"/>
      <c r="Q953" s="319"/>
      <c r="R953" s="106"/>
      <c r="S953" s="106"/>
      <c r="T953" s="106"/>
      <c r="U953" s="106"/>
      <c r="V953" s="106"/>
      <c r="W953" s="106"/>
      <c r="X953" s="106"/>
      <c r="Y953" s="106"/>
      <c r="Z953" s="106"/>
      <c r="AA953" s="106"/>
      <c r="AB953" s="106"/>
      <c r="AC953" s="106"/>
      <c r="AD953" s="106"/>
    </row>
    <row r="954" spans="1:30" ht="16">
      <c r="A954" s="905"/>
      <c r="B954" s="106"/>
      <c r="C954" s="106"/>
      <c r="D954" s="780"/>
      <c r="E954" s="780"/>
      <c r="F954" s="106"/>
      <c r="G954" s="105"/>
      <c r="H954" s="319"/>
      <c r="I954" s="319"/>
      <c r="J954" s="319"/>
      <c r="K954" s="105"/>
      <c r="L954" s="105"/>
      <c r="M954" s="105"/>
      <c r="N954" s="105"/>
      <c r="O954" s="105"/>
      <c r="P954" s="105"/>
      <c r="Q954" s="319"/>
      <c r="R954" s="106"/>
      <c r="S954" s="106"/>
      <c r="T954" s="106"/>
      <c r="U954" s="106"/>
      <c r="V954" s="106"/>
      <c r="W954" s="106"/>
      <c r="X954" s="106"/>
      <c r="Y954" s="106"/>
      <c r="Z954" s="106"/>
      <c r="AA954" s="106"/>
      <c r="AB954" s="106"/>
      <c r="AC954" s="106"/>
      <c r="AD954" s="106"/>
    </row>
    <row r="955" spans="1:30" ht="16">
      <c r="A955" s="905"/>
      <c r="B955" s="106"/>
      <c r="C955" s="106"/>
      <c r="D955" s="780"/>
      <c r="E955" s="780"/>
      <c r="F955" s="106"/>
      <c r="G955" s="105"/>
      <c r="H955" s="319"/>
      <c r="I955" s="319"/>
      <c r="J955" s="319"/>
      <c r="K955" s="105"/>
      <c r="L955" s="105"/>
      <c r="M955" s="105"/>
      <c r="N955" s="105"/>
      <c r="O955" s="105"/>
      <c r="P955" s="105"/>
      <c r="Q955" s="319"/>
      <c r="R955" s="106"/>
      <c r="S955" s="106"/>
      <c r="T955" s="106"/>
      <c r="U955" s="106"/>
      <c r="V955" s="106"/>
      <c r="W955" s="106"/>
      <c r="X955" s="106"/>
      <c r="Y955" s="106"/>
      <c r="Z955" s="106"/>
      <c r="AA955" s="106"/>
      <c r="AB955" s="106"/>
      <c r="AC955" s="106"/>
      <c r="AD955" s="106"/>
    </row>
    <row r="956" spans="1:30" ht="16">
      <c r="A956" s="905"/>
      <c r="B956" s="106"/>
      <c r="C956" s="106"/>
      <c r="D956" s="780"/>
      <c r="E956" s="780"/>
      <c r="F956" s="106"/>
      <c r="G956" s="105"/>
      <c r="H956" s="319"/>
      <c r="I956" s="319"/>
      <c r="J956" s="319"/>
      <c r="K956" s="105"/>
      <c r="L956" s="105"/>
      <c r="M956" s="105"/>
      <c r="N956" s="105"/>
      <c r="O956" s="105"/>
      <c r="P956" s="105"/>
      <c r="Q956" s="319"/>
      <c r="R956" s="106"/>
      <c r="S956" s="106"/>
      <c r="T956" s="106"/>
      <c r="U956" s="106"/>
      <c r="V956" s="106"/>
      <c r="W956" s="106"/>
      <c r="X956" s="106"/>
      <c r="Y956" s="106"/>
      <c r="Z956" s="106"/>
      <c r="AA956" s="106"/>
      <c r="AB956" s="106"/>
      <c r="AC956" s="106"/>
      <c r="AD956" s="106"/>
    </row>
    <row r="957" spans="1:30" ht="16">
      <c r="A957" s="905"/>
      <c r="B957" s="106"/>
      <c r="C957" s="106"/>
      <c r="D957" s="780"/>
      <c r="E957" s="780"/>
      <c r="F957" s="106"/>
      <c r="G957" s="105"/>
      <c r="H957" s="319"/>
      <c r="I957" s="319"/>
      <c r="J957" s="319"/>
      <c r="K957" s="105"/>
      <c r="L957" s="105"/>
      <c r="M957" s="105"/>
      <c r="N957" s="105"/>
      <c r="O957" s="105"/>
      <c r="P957" s="105"/>
      <c r="Q957" s="319"/>
      <c r="R957" s="106"/>
      <c r="S957" s="106"/>
      <c r="T957" s="106"/>
      <c r="U957" s="106"/>
      <c r="V957" s="106"/>
      <c r="W957" s="106"/>
      <c r="X957" s="106"/>
      <c r="Y957" s="106"/>
      <c r="Z957" s="106"/>
      <c r="AA957" s="106"/>
      <c r="AB957" s="106"/>
      <c r="AC957" s="106"/>
      <c r="AD957" s="106"/>
    </row>
    <row r="958" spans="1:30" ht="16">
      <c r="A958" s="905"/>
      <c r="B958" s="106"/>
      <c r="C958" s="106"/>
      <c r="D958" s="780"/>
      <c r="E958" s="780"/>
      <c r="F958" s="106"/>
      <c r="G958" s="105"/>
      <c r="H958" s="319"/>
      <c r="I958" s="319"/>
      <c r="J958" s="319"/>
      <c r="K958" s="105"/>
      <c r="L958" s="105"/>
      <c r="M958" s="105"/>
      <c r="N958" s="105"/>
      <c r="O958" s="105"/>
      <c r="P958" s="105"/>
      <c r="Q958" s="319"/>
      <c r="R958" s="106"/>
      <c r="S958" s="106"/>
      <c r="T958" s="106"/>
      <c r="U958" s="106"/>
      <c r="V958" s="106"/>
      <c r="W958" s="106"/>
      <c r="X958" s="106"/>
      <c r="Y958" s="106"/>
      <c r="Z958" s="106"/>
      <c r="AA958" s="106"/>
      <c r="AB958" s="106"/>
      <c r="AC958" s="106"/>
      <c r="AD958" s="106"/>
    </row>
    <row r="959" spans="1:30" ht="16">
      <c r="A959" s="905"/>
      <c r="B959" s="106"/>
      <c r="C959" s="106"/>
      <c r="D959" s="780"/>
      <c r="E959" s="780"/>
      <c r="F959" s="106"/>
      <c r="G959" s="105"/>
      <c r="H959" s="319"/>
      <c r="I959" s="319"/>
      <c r="J959" s="319"/>
      <c r="K959" s="105"/>
      <c r="L959" s="105"/>
      <c r="M959" s="105"/>
      <c r="N959" s="105"/>
      <c r="O959" s="105"/>
      <c r="P959" s="105"/>
      <c r="Q959" s="319"/>
      <c r="R959" s="106"/>
      <c r="S959" s="106"/>
      <c r="T959" s="106"/>
      <c r="U959" s="106"/>
      <c r="V959" s="106"/>
      <c r="W959" s="106"/>
      <c r="X959" s="106"/>
      <c r="Y959" s="106"/>
      <c r="Z959" s="106"/>
      <c r="AA959" s="106"/>
      <c r="AB959" s="106"/>
      <c r="AC959" s="106"/>
      <c r="AD959" s="106"/>
    </row>
    <row r="960" spans="1:30" ht="16">
      <c r="A960" s="905"/>
      <c r="B960" s="106"/>
      <c r="C960" s="106"/>
      <c r="D960" s="780"/>
      <c r="E960" s="780"/>
      <c r="F960" s="106"/>
      <c r="G960" s="105"/>
      <c r="H960" s="319"/>
      <c r="I960" s="319"/>
      <c r="J960" s="319"/>
      <c r="K960" s="105"/>
      <c r="L960" s="105"/>
      <c r="M960" s="105"/>
      <c r="N960" s="105"/>
      <c r="O960" s="105"/>
      <c r="P960" s="105"/>
      <c r="Q960" s="319"/>
      <c r="R960" s="106"/>
      <c r="S960" s="106"/>
      <c r="T960" s="106"/>
      <c r="U960" s="106"/>
      <c r="V960" s="106"/>
      <c r="W960" s="106"/>
      <c r="X960" s="106"/>
      <c r="Y960" s="106"/>
      <c r="Z960" s="106"/>
      <c r="AA960" s="106"/>
      <c r="AB960" s="106"/>
      <c r="AC960" s="106"/>
      <c r="AD960" s="106"/>
    </row>
    <row r="961" spans="1:30" ht="16">
      <c r="A961" s="905"/>
      <c r="B961" s="106"/>
      <c r="C961" s="106"/>
      <c r="D961" s="780"/>
      <c r="E961" s="780"/>
      <c r="F961" s="106"/>
      <c r="G961" s="105"/>
      <c r="H961" s="319"/>
      <c r="I961" s="319"/>
      <c r="J961" s="319"/>
      <c r="K961" s="105"/>
      <c r="L961" s="105"/>
      <c r="M961" s="105"/>
      <c r="N961" s="105"/>
      <c r="O961" s="105"/>
      <c r="P961" s="105"/>
      <c r="Q961" s="319"/>
      <c r="R961" s="106"/>
      <c r="S961" s="106"/>
      <c r="T961" s="106"/>
      <c r="U961" s="106"/>
      <c r="V961" s="106"/>
      <c r="W961" s="106"/>
      <c r="X961" s="106"/>
      <c r="Y961" s="106"/>
      <c r="Z961" s="106"/>
      <c r="AA961" s="106"/>
      <c r="AB961" s="106"/>
      <c r="AC961" s="106"/>
      <c r="AD961" s="106"/>
    </row>
    <row r="962" spans="1:30" ht="16">
      <c r="A962" s="905"/>
      <c r="B962" s="106"/>
      <c r="C962" s="106"/>
      <c r="D962" s="780"/>
      <c r="E962" s="780"/>
      <c r="F962" s="106"/>
      <c r="G962" s="105"/>
      <c r="H962" s="319"/>
      <c r="I962" s="319"/>
      <c r="J962" s="319"/>
      <c r="K962" s="105"/>
      <c r="L962" s="105"/>
      <c r="M962" s="105"/>
      <c r="N962" s="105"/>
      <c r="O962" s="105"/>
      <c r="P962" s="105"/>
      <c r="Q962" s="319"/>
      <c r="R962" s="106"/>
      <c r="S962" s="106"/>
      <c r="T962" s="106"/>
      <c r="U962" s="106"/>
      <c r="V962" s="106"/>
      <c r="W962" s="106"/>
      <c r="X962" s="106"/>
      <c r="Y962" s="106"/>
      <c r="Z962" s="106"/>
      <c r="AA962" s="106"/>
      <c r="AB962" s="106"/>
      <c r="AC962" s="106"/>
      <c r="AD962" s="106"/>
    </row>
    <row r="963" spans="1:30" ht="16">
      <c r="A963" s="905"/>
      <c r="B963" s="106"/>
      <c r="C963" s="106"/>
      <c r="D963" s="780"/>
      <c r="E963" s="780"/>
      <c r="F963" s="106"/>
      <c r="G963" s="105"/>
      <c r="H963" s="319"/>
      <c r="I963" s="319"/>
      <c r="J963" s="319"/>
      <c r="K963" s="105"/>
      <c r="L963" s="105"/>
      <c r="M963" s="105"/>
      <c r="N963" s="105"/>
      <c r="O963" s="105"/>
      <c r="P963" s="105"/>
      <c r="Q963" s="319"/>
      <c r="R963" s="106"/>
      <c r="S963" s="106"/>
      <c r="T963" s="106"/>
      <c r="U963" s="106"/>
      <c r="V963" s="106"/>
      <c r="W963" s="106"/>
      <c r="X963" s="106"/>
      <c r="Y963" s="106"/>
      <c r="Z963" s="106"/>
      <c r="AA963" s="106"/>
      <c r="AB963" s="106"/>
      <c r="AC963" s="106"/>
      <c r="AD963" s="106"/>
    </row>
    <row r="964" spans="1:30" ht="16">
      <c r="A964" s="905"/>
      <c r="B964" s="106"/>
      <c r="C964" s="106"/>
      <c r="D964" s="780"/>
      <c r="E964" s="780"/>
      <c r="F964" s="106"/>
      <c r="G964" s="105"/>
      <c r="H964" s="319"/>
      <c r="I964" s="319"/>
      <c r="J964" s="319"/>
      <c r="K964" s="105"/>
      <c r="L964" s="105"/>
      <c r="M964" s="105"/>
      <c r="N964" s="105"/>
      <c r="O964" s="105"/>
      <c r="P964" s="105"/>
      <c r="Q964" s="319"/>
      <c r="R964" s="106"/>
      <c r="S964" s="106"/>
      <c r="T964" s="106"/>
      <c r="U964" s="106"/>
      <c r="V964" s="106"/>
      <c r="W964" s="106"/>
      <c r="X964" s="106"/>
      <c r="Y964" s="106"/>
      <c r="Z964" s="106"/>
      <c r="AA964" s="106"/>
      <c r="AB964" s="106"/>
      <c r="AC964" s="106"/>
      <c r="AD964" s="106"/>
    </row>
    <row r="965" spans="1:30" ht="16">
      <c r="A965" s="905"/>
      <c r="B965" s="106"/>
      <c r="C965" s="106"/>
      <c r="D965" s="780"/>
      <c r="E965" s="780"/>
      <c r="F965" s="106"/>
      <c r="G965" s="105"/>
      <c r="H965" s="319"/>
      <c r="I965" s="319"/>
      <c r="J965" s="319"/>
      <c r="K965" s="105"/>
      <c r="L965" s="105"/>
      <c r="M965" s="105"/>
      <c r="N965" s="105"/>
      <c r="O965" s="105"/>
      <c r="P965" s="105"/>
      <c r="Q965" s="319"/>
      <c r="R965" s="106"/>
      <c r="S965" s="106"/>
      <c r="T965" s="106"/>
      <c r="U965" s="106"/>
      <c r="V965" s="106"/>
      <c r="W965" s="106"/>
      <c r="X965" s="106"/>
      <c r="Y965" s="106"/>
      <c r="Z965" s="106"/>
      <c r="AA965" s="106"/>
      <c r="AB965" s="106"/>
      <c r="AC965" s="106"/>
      <c r="AD965" s="106"/>
    </row>
    <row r="966" spans="1:30" ht="16">
      <c r="A966" s="905"/>
      <c r="B966" s="106"/>
      <c r="C966" s="106"/>
      <c r="D966" s="780"/>
      <c r="E966" s="780"/>
      <c r="F966" s="106"/>
      <c r="G966" s="105"/>
      <c r="H966" s="319"/>
      <c r="I966" s="319"/>
      <c r="J966" s="319"/>
      <c r="K966" s="105"/>
      <c r="L966" s="105"/>
      <c r="M966" s="105"/>
      <c r="N966" s="105"/>
      <c r="O966" s="105"/>
      <c r="P966" s="105"/>
      <c r="Q966" s="319"/>
      <c r="R966" s="106"/>
      <c r="S966" s="106"/>
      <c r="T966" s="106"/>
      <c r="U966" s="106"/>
      <c r="V966" s="106"/>
      <c r="W966" s="106"/>
      <c r="X966" s="106"/>
      <c r="Y966" s="106"/>
      <c r="Z966" s="106"/>
      <c r="AA966" s="106"/>
      <c r="AB966" s="106"/>
      <c r="AC966" s="106"/>
      <c r="AD966" s="106"/>
    </row>
    <row r="967" spans="1:30" ht="16">
      <c r="A967" s="905"/>
      <c r="B967" s="106"/>
      <c r="C967" s="106"/>
      <c r="D967" s="780"/>
      <c r="E967" s="780"/>
      <c r="F967" s="106"/>
      <c r="G967" s="105"/>
      <c r="H967" s="319"/>
      <c r="I967" s="319"/>
      <c r="J967" s="319"/>
      <c r="K967" s="105"/>
      <c r="L967" s="105"/>
      <c r="M967" s="105"/>
      <c r="N967" s="105"/>
      <c r="O967" s="105"/>
      <c r="P967" s="105"/>
      <c r="Q967" s="319"/>
      <c r="R967" s="106"/>
      <c r="S967" s="106"/>
      <c r="T967" s="106"/>
      <c r="U967" s="106"/>
      <c r="V967" s="106"/>
      <c r="W967" s="106"/>
      <c r="X967" s="106"/>
      <c r="Y967" s="106"/>
      <c r="Z967" s="106"/>
      <c r="AA967" s="106"/>
      <c r="AB967" s="106"/>
      <c r="AC967" s="106"/>
      <c r="AD967" s="106"/>
    </row>
    <row r="968" spans="1:30" ht="16">
      <c r="A968" s="905"/>
      <c r="B968" s="106"/>
      <c r="C968" s="106"/>
      <c r="D968" s="780"/>
      <c r="E968" s="780"/>
      <c r="F968" s="106"/>
      <c r="G968" s="105"/>
      <c r="H968" s="319"/>
      <c r="I968" s="319"/>
      <c r="J968" s="319"/>
      <c r="K968" s="105"/>
      <c r="L968" s="105"/>
      <c r="M968" s="105"/>
      <c r="N968" s="105"/>
      <c r="O968" s="105"/>
      <c r="P968" s="105"/>
      <c r="Q968" s="319"/>
      <c r="R968" s="106"/>
      <c r="S968" s="106"/>
      <c r="T968" s="106"/>
      <c r="U968" s="106"/>
      <c r="V968" s="106"/>
      <c r="W968" s="106"/>
      <c r="X968" s="106"/>
      <c r="Y968" s="106"/>
      <c r="Z968" s="106"/>
      <c r="AA968" s="106"/>
      <c r="AB968" s="106"/>
      <c r="AC968" s="106"/>
      <c r="AD968" s="106"/>
    </row>
    <row r="969" spans="1:30" ht="16">
      <c r="A969" s="905"/>
      <c r="B969" s="106"/>
      <c r="C969" s="106"/>
      <c r="D969" s="780"/>
      <c r="E969" s="780"/>
      <c r="F969" s="106"/>
      <c r="G969" s="105"/>
      <c r="H969" s="319"/>
      <c r="I969" s="319"/>
      <c r="J969" s="319"/>
      <c r="K969" s="105"/>
      <c r="L969" s="105"/>
      <c r="M969" s="105"/>
      <c r="N969" s="105"/>
      <c r="O969" s="105"/>
      <c r="P969" s="105"/>
      <c r="Q969" s="319"/>
      <c r="R969" s="106"/>
      <c r="S969" s="106"/>
      <c r="T969" s="106"/>
      <c r="U969" s="106"/>
      <c r="V969" s="106"/>
      <c r="W969" s="106"/>
      <c r="X969" s="106"/>
      <c r="Y969" s="106"/>
      <c r="Z969" s="106"/>
      <c r="AA969" s="106"/>
      <c r="AB969" s="106"/>
      <c r="AC969" s="106"/>
      <c r="AD969" s="106"/>
    </row>
    <row r="970" spans="1:30" ht="16">
      <c r="A970" s="905"/>
      <c r="B970" s="106"/>
      <c r="C970" s="106"/>
      <c r="D970" s="780"/>
      <c r="E970" s="780"/>
      <c r="F970" s="106"/>
      <c r="G970" s="105"/>
      <c r="H970" s="319"/>
      <c r="I970" s="319"/>
      <c r="J970" s="319"/>
      <c r="K970" s="105"/>
      <c r="L970" s="105"/>
      <c r="M970" s="105"/>
      <c r="N970" s="105"/>
      <c r="O970" s="105"/>
      <c r="P970" s="105"/>
      <c r="Q970" s="319"/>
      <c r="R970" s="106"/>
      <c r="S970" s="106"/>
      <c r="T970" s="106"/>
      <c r="U970" s="106"/>
      <c r="V970" s="106"/>
      <c r="W970" s="106"/>
      <c r="X970" s="106"/>
      <c r="Y970" s="106"/>
      <c r="Z970" s="106"/>
      <c r="AA970" s="106"/>
      <c r="AB970" s="106"/>
      <c r="AC970" s="106"/>
      <c r="AD970" s="106"/>
    </row>
    <row r="971" spans="1:30" ht="16">
      <c r="A971" s="905"/>
      <c r="B971" s="106"/>
      <c r="C971" s="106"/>
      <c r="D971" s="780"/>
      <c r="E971" s="780"/>
      <c r="F971" s="106"/>
      <c r="G971" s="105"/>
      <c r="H971" s="319"/>
      <c r="I971" s="319"/>
      <c r="J971" s="319"/>
      <c r="K971" s="105"/>
      <c r="L971" s="105"/>
      <c r="M971" s="105"/>
      <c r="N971" s="105"/>
      <c r="O971" s="105"/>
      <c r="P971" s="105"/>
      <c r="Q971" s="319"/>
      <c r="R971" s="106"/>
      <c r="S971" s="106"/>
      <c r="T971" s="106"/>
      <c r="U971" s="106"/>
      <c r="V971" s="106"/>
      <c r="W971" s="106"/>
      <c r="X971" s="106"/>
      <c r="Y971" s="106"/>
      <c r="Z971" s="106"/>
      <c r="AA971" s="106"/>
      <c r="AB971" s="106"/>
      <c r="AC971" s="106"/>
      <c r="AD971" s="106"/>
    </row>
    <row r="972" spans="1:30" ht="16">
      <c r="A972" s="905"/>
      <c r="B972" s="106"/>
      <c r="C972" s="106"/>
      <c r="D972" s="780"/>
      <c r="E972" s="780"/>
      <c r="F972" s="106"/>
      <c r="G972" s="105"/>
      <c r="H972" s="319"/>
      <c r="I972" s="319"/>
      <c r="J972" s="319"/>
      <c r="K972" s="105"/>
      <c r="L972" s="105"/>
      <c r="M972" s="105"/>
      <c r="N972" s="105"/>
      <c r="O972" s="105"/>
      <c r="P972" s="105"/>
      <c r="Q972" s="319"/>
      <c r="R972" s="106"/>
      <c r="S972" s="106"/>
      <c r="T972" s="106"/>
      <c r="U972" s="106"/>
      <c r="V972" s="106"/>
      <c r="W972" s="106"/>
      <c r="X972" s="106"/>
      <c r="Y972" s="106"/>
      <c r="Z972" s="106"/>
      <c r="AA972" s="106"/>
      <c r="AB972" s="106"/>
      <c r="AC972" s="106"/>
      <c r="AD972" s="106"/>
    </row>
    <row r="973" spans="1:30" ht="16">
      <c r="A973" s="905"/>
      <c r="B973" s="106"/>
      <c r="C973" s="106"/>
      <c r="D973" s="780"/>
      <c r="E973" s="780"/>
      <c r="F973" s="106"/>
      <c r="G973" s="105"/>
      <c r="H973" s="319"/>
      <c r="I973" s="319"/>
      <c r="J973" s="319"/>
      <c r="K973" s="105"/>
      <c r="L973" s="105"/>
      <c r="M973" s="105"/>
      <c r="N973" s="105"/>
      <c r="O973" s="105"/>
      <c r="P973" s="105"/>
      <c r="Q973" s="319"/>
      <c r="R973" s="106"/>
      <c r="S973" s="106"/>
      <c r="T973" s="106"/>
      <c r="U973" s="106"/>
      <c r="V973" s="106"/>
      <c r="W973" s="106"/>
      <c r="X973" s="106"/>
      <c r="Y973" s="106"/>
      <c r="Z973" s="106"/>
      <c r="AA973" s="106"/>
      <c r="AB973" s="106"/>
      <c r="AC973" s="106"/>
      <c r="AD973" s="106"/>
    </row>
    <row r="974" spans="1:30" ht="16">
      <c r="A974" s="905"/>
      <c r="B974" s="106"/>
      <c r="C974" s="106"/>
      <c r="D974" s="780"/>
      <c r="E974" s="780"/>
      <c r="F974" s="106"/>
      <c r="G974" s="105"/>
      <c r="H974" s="319"/>
      <c r="I974" s="319"/>
      <c r="J974" s="319"/>
      <c r="K974" s="105"/>
      <c r="L974" s="105"/>
      <c r="M974" s="105"/>
      <c r="N974" s="105"/>
      <c r="O974" s="105"/>
      <c r="P974" s="105"/>
      <c r="Q974" s="319"/>
      <c r="R974" s="106"/>
      <c r="S974" s="106"/>
      <c r="T974" s="106"/>
      <c r="U974" s="106"/>
      <c r="V974" s="106"/>
      <c r="W974" s="106"/>
      <c r="X974" s="106"/>
      <c r="Y974" s="106"/>
      <c r="Z974" s="106"/>
      <c r="AA974" s="106"/>
      <c r="AB974" s="106"/>
      <c r="AC974" s="106"/>
      <c r="AD974" s="106"/>
    </row>
    <row r="975" spans="1:30" ht="16">
      <c r="A975" s="905"/>
      <c r="B975" s="106"/>
      <c r="C975" s="106"/>
      <c r="D975" s="780"/>
      <c r="E975" s="780"/>
      <c r="F975" s="106"/>
      <c r="G975" s="105"/>
      <c r="H975" s="319"/>
      <c r="I975" s="319"/>
      <c r="J975" s="319"/>
      <c r="K975" s="105"/>
      <c r="L975" s="105"/>
      <c r="M975" s="105"/>
      <c r="N975" s="105"/>
      <c r="O975" s="105"/>
      <c r="P975" s="105"/>
      <c r="Q975" s="319"/>
      <c r="R975" s="106"/>
      <c r="S975" s="106"/>
      <c r="T975" s="106"/>
      <c r="U975" s="106"/>
      <c r="V975" s="106"/>
      <c r="W975" s="106"/>
      <c r="X975" s="106"/>
      <c r="Y975" s="106"/>
      <c r="Z975" s="106"/>
      <c r="AA975" s="106"/>
      <c r="AB975" s="106"/>
      <c r="AC975" s="106"/>
      <c r="AD975" s="106"/>
    </row>
    <row r="976" spans="1:30" ht="16">
      <c r="A976" s="905"/>
      <c r="B976" s="106"/>
      <c r="C976" s="106"/>
      <c r="D976" s="780"/>
      <c r="E976" s="780"/>
      <c r="F976" s="106"/>
      <c r="G976" s="105"/>
      <c r="H976" s="319"/>
      <c r="I976" s="319"/>
      <c r="J976" s="319"/>
      <c r="K976" s="105"/>
      <c r="L976" s="105"/>
      <c r="M976" s="105"/>
      <c r="N976" s="105"/>
      <c r="O976" s="105"/>
      <c r="P976" s="105"/>
      <c r="Q976" s="319"/>
      <c r="R976" s="106"/>
      <c r="S976" s="106"/>
      <c r="T976" s="106"/>
      <c r="U976" s="106"/>
      <c r="V976" s="106"/>
      <c r="W976" s="106"/>
      <c r="X976" s="106"/>
      <c r="Y976" s="106"/>
      <c r="Z976" s="106"/>
      <c r="AA976" s="106"/>
      <c r="AB976" s="106"/>
      <c r="AC976" s="106"/>
      <c r="AD976" s="106"/>
    </row>
    <row r="977" spans="1:30" ht="16">
      <c r="A977" s="905"/>
      <c r="B977" s="106"/>
      <c r="C977" s="106"/>
      <c r="D977" s="780"/>
      <c r="E977" s="780"/>
      <c r="F977" s="106"/>
      <c r="G977" s="105"/>
      <c r="H977" s="319"/>
      <c r="I977" s="319"/>
      <c r="J977" s="319"/>
      <c r="K977" s="105"/>
      <c r="L977" s="105"/>
      <c r="M977" s="105"/>
      <c r="N977" s="105"/>
      <c r="O977" s="105"/>
      <c r="P977" s="105"/>
      <c r="Q977" s="319"/>
      <c r="R977" s="106"/>
      <c r="S977" s="106"/>
      <c r="T977" s="106"/>
      <c r="U977" s="106"/>
      <c r="V977" s="106"/>
      <c r="W977" s="106"/>
      <c r="X977" s="106"/>
      <c r="Y977" s="106"/>
      <c r="Z977" s="106"/>
      <c r="AA977" s="106"/>
      <c r="AB977" s="106"/>
      <c r="AC977" s="106"/>
      <c r="AD977" s="106"/>
    </row>
    <row r="978" spans="1:30" ht="16">
      <c r="A978" s="905"/>
      <c r="B978" s="106"/>
      <c r="C978" s="106"/>
      <c r="D978" s="780"/>
      <c r="E978" s="780"/>
      <c r="F978" s="106"/>
      <c r="G978" s="105"/>
      <c r="H978" s="319"/>
      <c r="I978" s="319"/>
      <c r="J978" s="319"/>
      <c r="K978" s="105"/>
      <c r="L978" s="105"/>
      <c r="M978" s="105"/>
      <c r="N978" s="105"/>
      <c r="O978" s="105"/>
      <c r="P978" s="105"/>
      <c r="Q978" s="319"/>
      <c r="R978" s="106"/>
      <c r="S978" s="106"/>
      <c r="T978" s="106"/>
      <c r="U978" s="106"/>
      <c r="V978" s="106"/>
      <c r="W978" s="106"/>
      <c r="X978" s="106"/>
      <c r="Y978" s="106"/>
      <c r="Z978" s="106"/>
      <c r="AA978" s="106"/>
      <c r="AB978" s="106"/>
      <c r="AC978" s="106"/>
      <c r="AD978" s="106"/>
    </row>
    <row r="979" spans="1:30" ht="16">
      <c r="A979" s="905"/>
      <c r="B979" s="106"/>
      <c r="C979" s="106"/>
      <c r="D979" s="780"/>
      <c r="E979" s="780"/>
      <c r="F979" s="106"/>
      <c r="G979" s="105"/>
      <c r="H979" s="319"/>
      <c r="I979" s="319"/>
      <c r="J979" s="319"/>
      <c r="K979" s="105"/>
      <c r="L979" s="105"/>
      <c r="M979" s="105"/>
      <c r="N979" s="105"/>
      <c r="O979" s="105"/>
      <c r="P979" s="105"/>
      <c r="Q979" s="319"/>
      <c r="R979" s="106"/>
      <c r="S979" s="106"/>
      <c r="T979" s="106"/>
      <c r="U979" s="106"/>
      <c r="V979" s="106"/>
      <c r="W979" s="106"/>
      <c r="X979" s="106"/>
      <c r="Y979" s="106"/>
      <c r="Z979" s="106"/>
      <c r="AA979" s="106"/>
      <c r="AB979" s="106"/>
      <c r="AC979" s="106"/>
      <c r="AD979" s="106"/>
    </row>
    <row r="980" spans="1:30" ht="16">
      <c r="A980" s="905"/>
      <c r="B980" s="106"/>
      <c r="C980" s="106"/>
      <c r="D980" s="780"/>
      <c r="E980" s="780"/>
      <c r="F980" s="106"/>
      <c r="G980" s="105"/>
      <c r="H980" s="319"/>
      <c r="I980" s="319"/>
      <c r="J980" s="319"/>
      <c r="K980" s="105"/>
      <c r="L980" s="105"/>
      <c r="M980" s="105"/>
      <c r="N980" s="105"/>
      <c r="O980" s="105"/>
      <c r="P980" s="105"/>
      <c r="Q980" s="319"/>
      <c r="R980" s="106"/>
      <c r="S980" s="106"/>
      <c r="T980" s="106"/>
      <c r="U980" s="106"/>
      <c r="V980" s="106"/>
      <c r="W980" s="106"/>
      <c r="X980" s="106"/>
      <c r="Y980" s="106"/>
      <c r="Z980" s="106"/>
      <c r="AA980" s="106"/>
      <c r="AB980" s="106"/>
      <c r="AC980" s="106"/>
      <c r="AD980" s="106"/>
    </row>
    <row r="981" spans="1:30" ht="16">
      <c r="A981" s="905"/>
      <c r="B981" s="106"/>
      <c r="C981" s="106"/>
      <c r="D981" s="780"/>
      <c r="E981" s="780"/>
      <c r="F981" s="106"/>
      <c r="G981" s="105"/>
      <c r="H981" s="319"/>
      <c r="I981" s="319"/>
      <c r="J981" s="319"/>
      <c r="K981" s="105"/>
      <c r="L981" s="105"/>
      <c r="M981" s="105"/>
      <c r="N981" s="105"/>
      <c r="O981" s="105"/>
      <c r="P981" s="105"/>
      <c r="Q981" s="319"/>
      <c r="R981" s="106"/>
      <c r="S981" s="106"/>
      <c r="T981" s="106"/>
      <c r="U981" s="106"/>
      <c r="V981" s="106"/>
      <c r="W981" s="106"/>
      <c r="X981" s="106"/>
      <c r="Y981" s="106"/>
      <c r="Z981" s="106"/>
      <c r="AA981" s="106"/>
      <c r="AB981" s="106"/>
      <c r="AC981" s="106"/>
      <c r="AD981" s="106"/>
    </row>
    <row r="982" spans="1:30" ht="16">
      <c r="A982" s="905"/>
      <c r="B982" s="106"/>
      <c r="C982" s="106"/>
      <c r="D982" s="780"/>
      <c r="E982" s="780"/>
      <c r="F982" s="106"/>
      <c r="G982" s="105"/>
      <c r="H982" s="319"/>
      <c r="I982" s="319"/>
      <c r="J982" s="319"/>
      <c r="K982" s="105"/>
      <c r="L982" s="105"/>
      <c r="M982" s="105"/>
      <c r="N982" s="105"/>
      <c r="O982" s="105"/>
      <c r="P982" s="105"/>
      <c r="Q982" s="319"/>
      <c r="R982" s="106"/>
      <c r="S982" s="106"/>
      <c r="T982" s="106"/>
      <c r="U982" s="106"/>
      <c r="V982" s="106"/>
      <c r="W982" s="106"/>
      <c r="X982" s="106"/>
      <c r="Y982" s="106"/>
      <c r="Z982" s="106"/>
      <c r="AA982" s="106"/>
      <c r="AB982" s="106"/>
      <c r="AC982" s="106"/>
      <c r="AD982" s="106"/>
    </row>
    <row r="983" spans="1:30" ht="16">
      <c r="A983" s="905"/>
      <c r="B983" s="106"/>
      <c r="C983" s="106"/>
      <c r="D983" s="780"/>
      <c r="E983" s="780"/>
      <c r="F983" s="106"/>
      <c r="G983" s="105"/>
      <c r="H983" s="319"/>
      <c r="I983" s="319"/>
      <c r="J983" s="319"/>
      <c r="K983" s="105"/>
      <c r="L983" s="105"/>
      <c r="M983" s="105"/>
      <c r="N983" s="105"/>
      <c r="O983" s="105"/>
      <c r="P983" s="105"/>
      <c r="Q983" s="319"/>
      <c r="R983" s="106"/>
      <c r="S983" s="106"/>
      <c r="T983" s="106"/>
      <c r="U983" s="106"/>
      <c r="V983" s="106"/>
      <c r="W983" s="106"/>
      <c r="X983" s="106"/>
      <c r="Y983" s="106"/>
      <c r="Z983" s="106"/>
      <c r="AA983" s="106"/>
      <c r="AB983" s="106"/>
      <c r="AC983" s="106"/>
      <c r="AD983" s="106"/>
    </row>
    <row r="984" spans="1:30" ht="16">
      <c r="A984" s="905"/>
      <c r="B984" s="106"/>
      <c r="C984" s="106"/>
      <c r="D984" s="780"/>
      <c r="E984" s="780"/>
      <c r="F984" s="106"/>
      <c r="G984" s="105"/>
      <c r="H984" s="319"/>
      <c r="I984" s="319"/>
      <c r="J984" s="319"/>
      <c r="K984" s="105"/>
      <c r="L984" s="105"/>
      <c r="M984" s="105"/>
      <c r="N984" s="105"/>
      <c r="O984" s="105"/>
      <c r="P984" s="105"/>
      <c r="Q984" s="319"/>
      <c r="R984" s="106"/>
      <c r="S984" s="106"/>
      <c r="T984" s="106"/>
      <c r="U984" s="106"/>
      <c r="V984" s="106"/>
      <c r="W984" s="106"/>
      <c r="X984" s="106"/>
      <c r="Y984" s="106"/>
      <c r="Z984" s="106"/>
      <c r="AA984" s="106"/>
      <c r="AB984" s="106"/>
      <c r="AC984" s="106"/>
      <c r="AD984" s="106"/>
    </row>
    <row r="985" spans="1:30" ht="16">
      <c r="A985" s="905"/>
      <c r="B985" s="106"/>
      <c r="C985" s="106"/>
      <c r="D985" s="780"/>
      <c r="E985" s="780"/>
      <c r="F985" s="106"/>
      <c r="G985" s="105"/>
      <c r="H985" s="319"/>
      <c r="I985" s="319"/>
      <c r="J985" s="319"/>
      <c r="K985" s="105"/>
      <c r="L985" s="105"/>
      <c r="M985" s="105"/>
      <c r="N985" s="105"/>
      <c r="O985" s="105"/>
      <c r="P985" s="105"/>
      <c r="Q985" s="319"/>
      <c r="R985" s="106"/>
      <c r="S985" s="106"/>
      <c r="T985" s="106"/>
      <c r="U985" s="106"/>
      <c r="V985" s="106"/>
      <c r="W985" s="106"/>
      <c r="X985" s="106"/>
      <c r="Y985" s="106"/>
      <c r="Z985" s="106"/>
      <c r="AA985" s="106"/>
      <c r="AB985" s="106"/>
      <c r="AC985" s="106"/>
      <c r="AD985" s="106"/>
    </row>
    <row r="986" spans="1:30" ht="16">
      <c r="A986" s="905"/>
      <c r="B986" s="106"/>
      <c r="C986" s="106"/>
      <c r="D986" s="780"/>
      <c r="E986" s="780"/>
      <c r="F986" s="106"/>
      <c r="G986" s="105"/>
      <c r="H986" s="319"/>
      <c r="I986" s="319"/>
      <c r="J986" s="319"/>
      <c r="K986" s="105"/>
      <c r="L986" s="105"/>
      <c r="M986" s="105"/>
      <c r="N986" s="105"/>
      <c r="O986" s="105"/>
      <c r="P986" s="105"/>
      <c r="Q986" s="319"/>
      <c r="R986" s="106"/>
      <c r="S986" s="106"/>
      <c r="T986" s="106"/>
      <c r="U986" s="106"/>
      <c r="V986" s="106"/>
      <c r="W986" s="106"/>
      <c r="X986" s="106"/>
      <c r="Y986" s="106"/>
      <c r="Z986" s="106"/>
      <c r="AA986" s="106"/>
      <c r="AB986" s="106"/>
      <c r="AC986" s="106"/>
      <c r="AD986" s="106"/>
    </row>
    <row r="987" spans="1:30" ht="16">
      <c r="A987" s="905"/>
      <c r="B987" s="106"/>
      <c r="C987" s="106"/>
      <c r="D987" s="780"/>
      <c r="E987" s="780"/>
      <c r="F987" s="106"/>
      <c r="G987" s="105"/>
      <c r="H987" s="319"/>
      <c r="I987" s="319"/>
      <c r="J987" s="319"/>
      <c r="K987" s="105"/>
      <c r="L987" s="105"/>
      <c r="M987" s="105"/>
      <c r="N987" s="105"/>
      <c r="O987" s="105"/>
      <c r="P987" s="105"/>
      <c r="Q987" s="319"/>
      <c r="R987" s="106"/>
      <c r="S987" s="106"/>
      <c r="T987" s="106"/>
      <c r="U987" s="106"/>
      <c r="V987" s="106"/>
      <c r="W987" s="106"/>
      <c r="X987" s="106"/>
      <c r="Y987" s="106"/>
      <c r="Z987" s="106"/>
      <c r="AA987" s="106"/>
      <c r="AB987" s="106"/>
      <c r="AC987" s="106"/>
      <c r="AD987" s="106"/>
    </row>
    <row r="988" spans="1:30" ht="16">
      <c r="A988" s="905"/>
      <c r="B988" s="106"/>
      <c r="C988" s="106"/>
      <c r="D988" s="780"/>
      <c r="E988" s="780"/>
      <c r="F988" s="106"/>
      <c r="G988" s="105"/>
      <c r="H988" s="319"/>
      <c r="I988" s="319"/>
      <c r="J988" s="319"/>
      <c r="K988" s="105"/>
      <c r="L988" s="105"/>
      <c r="M988" s="105"/>
      <c r="N988" s="105"/>
      <c r="O988" s="105"/>
      <c r="P988" s="105"/>
      <c r="Q988" s="319"/>
      <c r="R988" s="106"/>
      <c r="S988" s="106"/>
      <c r="T988" s="106"/>
      <c r="U988" s="106"/>
      <c r="V988" s="106"/>
      <c r="W988" s="106"/>
      <c r="X988" s="106"/>
      <c r="Y988" s="106"/>
      <c r="Z988" s="106"/>
      <c r="AA988" s="106"/>
      <c r="AB988" s="106"/>
      <c r="AC988" s="106"/>
      <c r="AD988" s="106"/>
    </row>
    <row r="989" spans="1:30" ht="16">
      <c r="A989" s="905"/>
      <c r="B989" s="106"/>
      <c r="C989" s="106"/>
      <c r="D989" s="780"/>
      <c r="E989" s="780"/>
      <c r="F989" s="106"/>
      <c r="G989" s="105"/>
      <c r="H989" s="319"/>
      <c r="I989" s="319"/>
      <c r="J989" s="319"/>
      <c r="K989" s="105"/>
      <c r="L989" s="105"/>
      <c r="M989" s="105"/>
      <c r="N989" s="105"/>
      <c r="O989" s="105"/>
      <c r="P989" s="105"/>
      <c r="Q989" s="319"/>
      <c r="R989" s="106"/>
      <c r="S989" s="106"/>
      <c r="T989" s="106"/>
      <c r="U989" s="106"/>
      <c r="V989" s="106"/>
      <c r="W989" s="106"/>
      <c r="X989" s="106"/>
      <c r="Y989" s="106"/>
      <c r="Z989" s="106"/>
      <c r="AA989" s="106"/>
      <c r="AB989" s="106"/>
      <c r="AC989" s="106"/>
      <c r="AD989" s="106"/>
    </row>
    <row r="990" spans="1:30" ht="16">
      <c r="A990" s="905"/>
      <c r="B990" s="106"/>
      <c r="C990" s="106"/>
      <c r="D990" s="780"/>
      <c r="E990" s="780"/>
      <c r="F990" s="106"/>
      <c r="G990" s="105"/>
      <c r="H990" s="319"/>
      <c r="I990" s="319"/>
      <c r="J990" s="319"/>
      <c r="K990" s="105"/>
      <c r="L990" s="105"/>
      <c r="M990" s="105"/>
      <c r="N990" s="105"/>
      <c r="O990" s="105"/>
      <c r="P990" s="105"/>
      <c r="Q990" s="319"/>
      <c r="R990" s="106"/>
      <c r="S990" s="106"/>
      <c r="T990" s="106"/>
      <c r="U990" s="106"/>
      <c r="V990" s="106"/>
      <c r="W990" s="106"/>
      <c r="X990" s="106"/>
      <c r="Y990" s="106"/>
      <c r="Z990" s="106"/>
      <c r="AA990" s="106"/>
      <c r="AB990" s="106"/>
      <c r="AC990" s="106"/>
      <c r="AD990" s="106"/>
    </row>
    <row r="991" spans="1:30" ht="16">
      <c r="A991" s="905"/>
      <c r="B991" s="106"/>
      <c r="C991" s="106"/>
      <c r="D991" s="780"/>
      <c r="E991" s="780"/>
      <c r="F991" s="106"/>
      <c r="G991" s="105"/>
      <c r="H991" s="319"/>
      <c r="I991" s="319"/>
      <c r="J991" s="319"/>
      <c r="K991" s="105"/>
      <c r="L991" s="105"/>
      <c r="M991" s="105"/>
      <c r="N991" s="105"/>
      <c r="O991" s="105"/>
      <c r="P991" s="105"/>
      <c r="Q991" s="319"/>
      <c r="R991" s="106"/>
      <c r="S991" s="106"/>
      <c r="T991" s="106"/>
      <c r="U991" s="106"/>
      <c r="V991" s="106"/>
      <c r="W991" s="106"/>
      <c r="X991" s="106"/>
      <c r="Y991" s="106"/>
      <c r="Z991" s="106"/>
      <c r="AA991" s="106"/>
      <c r="AB991" s="106"/>
      <c r="AC991" s="106"/>
      <c r="AD991" s="106"/>
    </row>
    <row r="992" spans="1:30" ht="16">
      <c r="A992" s="905"/>
      <c r="B992" s="106"/>
      <c r="C992" s="106"/>
      <c r="D992" s="780"/>
      <c r="E992" s="780"/>
      <c r="F992" s="106"/>
      <c r="G992" s="105"/>
      <c r="H992" s="319"/>
      <c r="I992" s="319"/>
      <c r="J992" s="319"/>
      <c r="K992" s="105"/>
      <c r="L992" s="105"/>
      <c r="M992" s="105"/>
      <c r="N992" s="105"/>
      <c r="O992" s="105"/>
      <c r="P992" s="105"/>
      <c r="Q992" s="319"/>
      <c r="R992" s="106"/>
      <c r="S992" s="106"/>
      <c r="T992" s="106"/>
      <c r="U992" s="106"/>
      <c r="V992" s="106"/>
      <c r="W992" s="106"/>
      <c r="X992" s="106"/>
      <c r="Y992" s="106"/>
      <c r="Z992" s="106"/>
      <c r="AA992" s="106"/>
      <c r="AB992" s="106"/>
      <c r="AC992" s="106"/>
      <c r="AD992" s="106"/>
    </row>
    <row r="993" spans="1:30" ht="16">
      <c r="A993" s="905"/>
      <c r="B993" s="106"/>
      <c r="C993" s="106"/>
      <c r="D993" s="780"/>
      <c r="E993" s="780"/>
      <c r="F993" s="106"/>
      <c r="G993" s="105"/>
      <c r="H993" s="319"/>
      <c r="I993" s="319"/>
      <c r="J993" s="319"/>
      <c r="K993" s="105"/>
      <c r="L993" s="105"/>
      <c r="M993" s="105"/>
      <c r="N993" s="105"/>
      <c r="O993" s="105"/>
      <c r="P993" s="105"/>
      <c r="Q993" s="319"/>
      <c r="R993" s="106"/>
      <c r="S993" s="106"/>
      <c r="T993" s="106"/>
      <c r="U993" s="106"/>
      <c r="V993" s="106"/>
      <c r="W993" s="106"/>
      <c r="X993" s="106"/>
      <c r="Y993" s="106"/>
      <c r="Z993" s="106"/>
      <c r="AA993" s="106"/>
      <c r="AB993" s="106"/>
      <c r="AC993" s="106"/>
      <c r="AD993" s="106"/>
    </row>
    <row r="994" spans="1:30" ht="16">
      <c r="A994" s="905"/>
      <c r="B994" s="106"/>
      <c r="C994" s="106"/>
      <c r="D994" s="780"/>
      <c r="E994" s="780"/>
      <c r="F994" s="106"/>
      <c r="G994" s="105"/>
      <c r="H994" s="319"/>
      <c r="I994" s="319"/>
      <c r="J994" s="319"/>
      <c r="K994" s="105"/>
      <c r="L994" s="105"/>
      <c r="M994" s="105"/>
      <c r="N994" s="105"/>
      <c r="O994" s="105"/>
      <c r="P994" s="105"/>
      <c r="Q994" s="319"/>
      <c r="R994" s="106"/>
      <c r="S994" s="106"/>
      <c r="T994" s="106"/>
      <c r="U994" s="106"/>
      <c r="V994" s="106"/>
      <c r="W994" s="106"/>
      <c r="X994" s="106"/>
      <c r="Y994" s="106"/>
      <c r="Z994" s="106"/>
      <c r="AA994" s="106"/>
      <c r="AB994" s="106"/>
      <c r="AC994" s="106"/>
      <c r="AD994" s="106"/>
    </row>
    <row r="995" spans="1:30" ht="16">
      <c r="A995" s="905"/>
      <c r="B995" s="106"/>
      <c r="C995" s="106"/>
      <c r="D995" s="780"/>
      <c r="E995" s="780"/>
      <c r="F995" s="106"/>
      <c r="G995" s="105"/>
      <c r="H995" s="319"/>
      <c r="I995" s="319"/>
      <c r="J995" s="319"/>
      <c r="K995" s="105"/>
      <c r="L995" s="105"/>
      <c r="M995" s="105"/>
      <c r="N995" s="105"/>
      <c r="O995" s="105"/>
      <c r="P995" s="105"/>
      <c r="Q995" s="319"/>
      <c r="R995" s="106"/>
      <c r="S995" s="106"/>
      <c r="T995" s="106"/>
      <c r="U995" s="106"/>
      <c r="V995" s="106"/>
      <c r="W995" s="106"/>
      <c r="X995" s="106"/>
      <c r="Y995" s="106"/>
      <c r="Z995" s="106"/>
      <c r="AA995" s="106"/>
      <c r="AB995" s="106"/>
      <c r="AC995" s="106"/>
      <c r="AD995" s="106"/>
    </row>
    <row r="996" spans="1:30" ht="16">
      <c r="A996" s="905"/>
      <c r="B996" s="106"/>
      <c r="C996" s="106"/>
      <c r="D996" s="780"/>
      <c r="E996" s="780"/>
      <c r="F996" s="106"/>
      <c r="G996" s="105"/>
      <c r="H996" s="319"/>
      <c r="I996" s="319"/>
      <c r="J996" s="319"/>
      <c r="K996" s="105"/>
      <c r="L996" s="105"/>
      <c r="M996" s="105"/>
      <c r="N996" s="105"/>
      <c r="O996" s="105"/>
      <c r="P996" s="105"/>
      <c r="Q996" s="319"/>
      <c r="R996" s="106"/>
      <c r="S996" s="106"/>
      <c r="T996" s="106"/>
      <c r="U996" s="106"/>
      <c r="V996" s="106"/>
      <c r="W996" s="106"/>
      <c r="X996" s="106"/>
      <c r="Y996" s="106"/>
      <c r="Z996" s="106"/>
      <c r="AA996" s="106"/>
      <c r="AB996" s="106"/>
      <c r="AC996" s="106"/>
      <c r="AD996" s="106"/>
    </row>
    <row r="997" spans="1:30" ht="16">
      <c r="A997" s="905"/>
      <c r="B997" s="106"/>
      <c r="C997" s="106"/>
      <c r="D997" s="780"/>
      <c r="E997" s="780"/>
      <c r="F997" s="106"/>
      <c r="G997" s="105"/>
      <c r="H997" s="319"/>
      <c r="I997" s="319"/>
      <c r="J997" s="319"/>
      <c r="K997" s="105"/>
      <c r="L997" s="105"/>
      <c r="M997" s="105"/>
      <c r="N997" s="105"/>
      <c r="O997" s="105"/>
      <c r="P997" s="105"/>
      <c r="Q997" s="319"/>
      <c r="R997" s="106"/>
      <c r="S997" s="106"/>
      <c r="T997" s="106"/>
      <c r="U997" s="106"/>
      <c r="V997" s="106"/>
      <c r="W997" s="106"/>
      <c r="X997" s="106"/>
      <c r="Y997" s="106"/>
      <c r="Z997" s="106"/>
      <c r="AA997" s="106"/>
      <c r="AB997" s="106"/>
      <c r="AC997" s="106"/>
      <c r="AD997" s="106"/>
    </row>
    <row r="998" spans="1:30" ht="16">
      <c r="A998" s="905"/>
      <c r="B998" s="106"/>
      <c r="C998" s="106"/>
      <c r="D998" s="780"/>
      <c r="E998" s="780"/>
      <c r="F998" s="106"/>
      <c r="G998" s="105"/>
      <c r="H998" s="319"/>
      <c r="I998" s="319"/>
      <c r="J998" s="319"/>
      <c r="K998" s="105"/>
      <c r="L998" s="105"/>
      <c r="M998" s="105"/>
      <c r="N998" s="105"/>
      <c r="O998" s="105"/>
      <c r="P998" s="105"/>
      <c r="Q998" s="319"/>
      <c r="R998" s="106"/>
      <c r="S998" s="106"/>
      <c r="T998" s="106"/>
      <c r="U998" s="106"/>
      <c r="V998" s="106"/>
      <c r="W998" s="106"/>
      <c r="X998" s="106"/>
      <c r="Y998" s="106"/>
      <c r="Z998" s="106"/>
      <c r="AA998" s="106"/>
      <c r="AB998" s="106"/>
      <c r="AC998" s="106"/>
      <c r="AD998" s="106"/>
    </row>
    <row r="999" spans="1:30" ht="16">
      <c r="A999" s="905"/>
      <c r="B999" s="106"/>
      <c r="C999" s="106"/>
      <c r="D999" s="780"/>
      <c r="E999" s="780"/>
      <c r="F999" s="106"/>
      <c r="G999" s="105"/>
      <c r="H999" s="319"/>
      <c r="I999" s="319"/>
      <c r="J999" s="319"/>
      <c r="K999" s="105"/>
      <c r="L999" s="105"/>
      <c r="M999" s="105"/>
      <c r="N999" s="105"/>
      <c r="O999" s="105"/>
      <c r="P999" s="105"/>
      <c r="Q999" s="319"/>
      <c r="R999" s="106"/>
      <c r="S999" s="106"/>
      <c r="T999" s="106"/>
      <c r="U999" s="106"/>
      <c r="V999" s="106"/>
      <c r="W999" s="106"/>
      <c r="X999" s="106"/>
      <c r="Y999" s="106"/>
      <c r="Z999" s="106"/>
      <c r="AA999" s="106"/>
      <c r="AB999" s="106"/>
      <c r="AC999" s="106"/>
      <c r="AD999" s="106"/>
    </row>
    <row r="1000" spans="1:30" ht="16">
      <c r="A1000" s="905"/>
      <c r="B1000" s="106"/>
      <c r="C1000" s="106"/>
      <c r="D1000" s="780"/>
      <c r="E1000" s="780"/>
      <c r="F1000" s="106"/>
      <c r="G1000" s="105"/>
      <c r="H1000" s="319"/>
      <c r="I1000" s="319"/>
      <c r="J1000" s="319"/>
      <c r="K1000" s="105"/>
      <c r="L1000" s="105"/>
      <c r="M1000" s="105"/>
      <c r="N1000" s="105"/>
      <c r="O1000" s="105"/>
      <c r="P1000" s="105"/>
      <c r="Q1000" s="319"/>
      <c r="R1000" s="106"/>
      <c r="S1000" s="106"/>
      <c r="T1000" s="106"/>
      <c r="U1000" s="106"/>
      <c r="V1000" s="106"/>
      <c r="W1000" s="106"/>
      <c r="X1000" s="106"/>
      <c r="Y1000" s="106"/>
      <c r="Z1000" s="106"/>
      <c r="AA1000" s="106"/>
      <c r="AB1000" s="106"/>
      <c r="AC1000" s="106"/>
      <c r="AD1000" s="106"/>
    </row>
  </sheetData>
  <sheetProtection algorithmName="SHA-512" hashValue="SeKOj/TByNWB4ZzoQCXOdIfx/0xgCF2FmdG5z9WTGBxPE4wTVRSHWYmhqA96IQPTY0+T0RiIHB4Pf2jR+S75/g==" saltValue="CrJMbW4uMyc85PCddTM6xQ==" spinCount="100000" sheet="1" objects="1" scenarios="1"/>
  <protectedRanges>
    <protectedRange sqref="G1:G1048576" name="Range2"/>
    <protectedRange sqref="D1:D1048576" name="Range1"/>
  </protectedRanges>
  <autoFilter ref="A46:G701" xr:uid="{00000000-0009-0000-0000-000007000000}">
    <filterColumn colId="0">
      <colorFilter dxfId="14"/>
    </filterColumn>
  </autoFilter>
  <mergeCells count="121">
    <mergeCell ref="A1:F1"/>
    <mergeCell ref="A2:F2"/>
    <mergeCell ref="A3:B7"/>
    <mergeCell ref="C3:E7"/>
    <mergeCell ref="F3:G7"/>
    <mergeCell ref="A8:F8"/>
    <mergeCell ref="C9:E9"/>
    <mergeCell ref="A9:B9"/>
    <mergeCell ref="A10:B10"/>
    <mergeCell ref="C10:E10"/>
    <mergeCell ref="A11:B11"/>
    <mergeCell ref="C11:E11"/>
    <mergeCell ref="A12:G12"/>
    <mergeCell ref="A13:C13"/>
    <mergeCell ref="D13:G13"/>
    <mergeCell ref="D14:G21"/>
    <mergeCell ref="A22:G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B38:J38"/>
    <mergeCell ref="B39:J39"/>
    <mergeCell ref="B40:J40"/>
    <mergeCell ref="H41:J41"/>
    <mergeCell ref="B42:J42"/>
    <mergeCell ref="B361:G361"/>
    <mergeCell ref="A43:G45"/>
    <mergeCell ref="B47:G47"/>
    <mergeCell ref="B48:G48"/>
    <mergeCell ref="B70:G70"/>
    <mergeCell ref="B81:G81"/>
    <mergeCell ref="B86:G86"/>
    <mergeCell ref="B102:G102"/>
    <mergeCell ref="B111:G111"/>
    <mergeCell ref="B114:G114"/>
    <mergeCell ref="B688:G688"/>
    <mergeCell ref="B115:G115"/>
    <mergeCell ref="B128:G128"/>
    <mergeCell ref="B138:G138"/>
    <mergeCell ref="B450:G450"/>
    <mergeCell ref="B462:G462"/>
    <mergeCell ref="B469:G469"/>
    <mergeCell ref="B499:G499"/>
    <mergeCell ref="B506:G506"/>
    <mergeCell ref="B511:G511"/>
    <mergeCell ref="B284:G284"/>
    <mergeCell ref="B288:G288"/>
    <mergeCell ref="B295:G295"/>
    <mergeCell ref="B300:G300"/>
    <mergeCell ref="B303:G303"/>
    <mergeCell ref="B306:G306"/>
    <mergeCell ref="B315:G315"/>
    <mergeCell ref="B319:G319"/>
    <mergeCell ref="B322:G322"/>
    <mergeCell ref="B323:G323"/>
    <mergeCell ref="B329:G329"/>
    <mergeCell ref="B340:G340"/>
    <mergeCell ref="B350:G350"/>
    <mergeCell ref="B358:G358"/>
    <mergeCell ref="B698:G698"/>
    <mergeCell ref="B630:G630"/>
    <mergeCell ref="B634:G634"/>
    <mergeCell ref="B641:G641"/>
    <mergeCell ref="B652:G652"/>
    <mergeCell ref="B676:G676"/>
    <mergeCell ref="B677:G677"/>
    <mergeCell ref="B682:G682"/>
    <mergeCell ref="B147:G147"/>
    <mergeCell ref="B153:G153"/>
    <mergeCell ref="B163:G163"/>
    <mergeCell ref="B176:G176"/>
    <mergeCell ref="B177:G177"/>
    <mergeCell ref="B198:G198"/>
    <mergeCell ref="B203:G203"/>
    <mergeCell ref="B207:G207"/>
    <mergeCell ref="B213:G213"/>
    <mergeCell ref="B220:G220"/>
    <mergeCell ref="B230:G230"/>
    <mergeCell ref="B244:G244"/>
    <mergeCell ref="B245:G245"/>
    <mergeCell ref="B250:G250"/>
    <mergeCell ref="B265:G265"/>
    <mergeCell ref="B274:G274"/>
    <mergeCell ref="B371:G371"/>
    <mergeCell ref="B383:G383"/>
    <mergeCell ref="B392:G392"/>
    <mergeCell ref="B401:G401"/>
    <mergeCell ref="B405:G405"/>
    <mergeCell ref="B411:G411"/>
    <mergeCell ref="B415:G415"/>
    <mergeCell ref="B429:G429"/>
    <mergeCell ref="B433:G433"/>
    <mergeCell ref="B438:G438"/>
    <mergeCell ref="B443:G443"/>
    <mergeCell ref="B586:G586"/>
    <mergeCell ref="B587:G587"/>
    <mergeCell ref="B590:G590"/>
    <mergeCell ref="B594:G594"/>
    <mergeCell ref="B602:G602"/>
    <mergeCell ref="B618:G618"/>
    <mergeCell ref="B622:G622"/>
    <mergeCell ref="B530:G530"/>
    <mergeCell ref="B534:G534"/>
    <mergeCell ref="B535:G535"/>
    <mergeCell ref="B542:G542"/>
    <mergeCell ref="B551:G551"/>
    <mergeCell ref="B555:G555"/>
    <mergeCell ref="B564:G564"/>
    <mergeCell ref="B573:G573"/>
  </mergeCells>
  <dataValidations count="6">
    <dataValidation type="list" allowBlank="1" showErrorMessage="1" sqref="D635:D640" xr:uid="{00000000-0002-0000-0700-000000000000}">
      <formula1>$A$802:$A$804</formula1>
    </dataValidation>
    <dataValidation type="list" allowBlank="1" showErrorMessage="1" sqref="D366:D370 D671:D675" xr:uid="{00000000-0002-0000-0700-000001000000}">
      <formula1>"0,1,2"</formula1>
    </dataValidation>
    <dataValidation type="list" allowBlank="1" showErrorMessage="1" sqref="D46 D49:D68 D71:D80 D82:D85 D87:D100 D103:D110 D112:D113 D116:D127 D129:D137 D139:D146 D148:D152 D154:D162 D178:D197 D199:D202 D204:D206 D208:D212 D214:D219 D221:D229 D231:D242 D246:D249 D251:D264 D266:D273 D275:D283 D285:D287 D289:D294 D296:D299 D301:D302 D304:D305 D307:D314 D316:D318 D320:D321 D324:D328 D330:D339 D341:D349 D351:D357 D359:D360 D362:D365 D372:D382 D384:D391 D393:D400 D402:D404 D406:D410 D412:D414 D416:D428 D431:D432 D434:D437 D439:D442 D444:D449 D456:D460 D463:D468 D470:D498 D500:D505 D507:D510 D512:D528 D536:D541 D543:D550 D552:D554 D556:D563 D565:D572 D574:D585 D588:D589 D591:D593 D595:D601 D603:D616 D619:D621 D626:D627 D631:D633 D647 D655:D669 D678:D681 D683:D687 D689:D697 D699:D705 D715:D1000" xr:uid="{00000000-0002-0000-0700-000002000000}">
      <formula1>$A$716:$A$718</formula1>
    </dataValidation>
    <dataValidation type="list" allowBlank="1" showErrorMessage="1" sqref="D529" xr:uid="{00000000-0002-0000-0700-000003000000}">
      <formula1>$A$781:$A$783</formula1>
    </dataValidation>
    <dataValidation type="list" allowBlank="1" showErrorMessage="1" sqref="D623:D625 D628:D629" xr:uid="{00000000-0002-0000-0700-000004000000}">
      <formula1>$A$769:$A$771</formula1>
    </dataValidation>
    <dataValidation type="list" allowBlank="1" showErrorMessage="1" sqref="D243" xr:uid="{00000000-0002-0000-0700-000005000000}">
      <formula1>$A$866:$A$868</formula1>
    </dataValidation>
  </dataValidations>
  <pageMargins left="0.70866141732283472" right="0.70866141732283472" top="0.74803149606299213" bottom="0.74803149606299213" header="0" footer="0"/>
  <pageSetup paperSize="9" scale="36" orientation="portrait" r:id="rId1"/>
  <headerFooter>
    <oddHeader>&amp;LChecklist No. 5 &amp;CPaediatrics Ward&amp;RVersion- NHSRC/3.0</oddHeader>
    <oddFooter>&amp;CPage &amp;P</oddFooter>
  </headerFooter>
  <colBreaks count="2" manualBreakCount="2">
    <brk id="7" max="1048575" man="1"/>
    <brk id="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FFC000"/>
  </sheetPr>
  <dimension ref="A1:Z1000"/>
  <sheetViews>
    <sheetView view="pageBreakPreview" topLeftCell="A9" zoomScale="56" zoomScaleNormal="93" workbookViewId="0">
      <selection activeCell="D819" sqref="D819"/>
    </sheetView>
  </sheetViews>
  <sheetFormatPr baseColWidth="10" defaultColWidth="14.5" defaultRowHeight="15"/>
  <cols>
    <col min="1" max="1" width="17" customWidth="1"/>
    <col min="2" max="2" width="44.33203125" customWidth="1"/>
    <col min="3" max="3" width="45.6640625" customWidth="1"/>
    <col min="4" max="4" width="20.1640625" customWidth="1"/>
    <col min="5" max="5" width="26.5" customWidth="1"/>
    <col min="6" max="6" width="48.6640625" customWidth="1"/>
    <col min="7" max="7" width="51.5" customWidth="1"/>
    <col min="8" max="8" width="13.1640625" hidden="1" customWidth="1"/>
    <col min="9" max="10" width="5.1640625" hidden="1" customWidth="1"/>
    <col min="11" max="14" width="9.1640625" hidden="1" customWidth="1"/>
    <col min="15" max="26" width="9.1640625" customWidth="1"/>
  </cols>
  <sheetData>
    <row r="1" spans="1:26" ht="26">
      <c r="A1" s="1748" t="s">
        <v>278</v>
      </c>
      <c r="B1" s="1570"/>
      <c r="C1" s="1570"/>
      <c r="D1" s="1570"/>
      <c r="E1" s="1570"/>
      <c r="F1" s="1573"/>
      <c r="G1" s="647" t="s">
        <v>279</v>
      </c>
      <c r="H1" s="781"/>
      <c r="I1" s="782"/>
      <c r="J1" s="783"/>
      <c r="K1" s="784"/>
      <c r="L1" s="105"/>
      <c r="M1" s="105"/>
      <c r="N1" s="105"/>
      <c r="O1" s="319"/>
      <c r="P1" s="105"/>
      <c r="Q1" s="106"/>
      <c r="R1" s="106"/>
      <c r="S1" s="106"/>
      <c r="T1" s="106"/>
      <c r="U1" s="106"/>
      <c r="V1" s="106"/>
      <c r="W1" s="106"/>
      <c r="X1" s="106"/>
      <c r="Y1" s="106"/>
      <c r="Z1" s="106"/>
    </row>
    <row r="2" spans="1:26" ht="34">
      <c r="A2" s="1748" t="s">
        <v>4569</v>
      </c>
      <c r="B2" s="1570"/>
      <c r="C2" s="1570"/>
      <c r="D2" s="1570"/>
      <c r="E2" s="1570"/>
      <c r="F2" s="1570"/>
      <c r="G2" s="907">
        <v>7</v>
      </c>
      <c r="H2" s="908"/>
      <c r="I2" s="319"/>
      <c r="J2" s="909"/>
      <c r="K2" s="784"/>
      <c r="L2" s="105"/>
      <c r="M2" s="105"/>
      <c r="N2" s="105"/>
      <c r="O2" s="319"/>
      <c r="P2" s="105"/>
      <c r="Q2" s="106"/>
      <c r="R2" s="106"/>
      <c r="S2" s="106"/>
      <c r="T2" s="106"/>
      <c r="U2" s="106"/>
      <c r="V2" s="106"/>
      <c r="W2" s="106"/>
      <c r="X2" s="106"/>
      <c r="Y2" s="106"/>
      <c r="Z2" s="106"/>
    </row>
    <row r="3" spans="1:26" ht="26">
      <c r="A3" s="1749"/>
      <c r="B3" s="1614"/>
      <c r="C3" s="1750"/>
      <c r="D3" s="1751"/>
      <c r="E3" s="1752"/>
      <c r="F3" s="1757"/>
      <c r="G3" s="1614"/>
      <c r="H3" s="910"/>
      <c r="I3" s="896"/>
      <c r="J3" s="896"/>
      <c r="K3" s="784"/>
      <c r="L3" s="105"/>
      <c r="M3" s="105"/>
      <c r="N3" s="105"/>
      <c r="O3" s="319"/>
      <c r="P3" s="105"/>
      <c r="Q3" s="106"/>
      <c r="R3" s="106"/>
      <c r="S3" s="106"/>
      <c r="T3" s="106"/>
      <c r="U3" s="106"/>
      <c r="V3" s="106"/>
      <c r="W3" s="106"/>
      <c r="X3" s="106"/>
      <c r="Y3" s="106"/>
      <c r="Z3" s="106"/>
    </row>
    <row r="4" spans="1:26" ht="48.75" hidden="1" customHeight="1">
      <c r="A4" s="1614"/>
      <c r="B4" s="1614"/>
      <c r="C4" s="1753"/>
      <c r="D4" s="1614"/>
      <c r="E4" s="1754"/>
      <c r="F4" s="1614"/>
      <c r="G4" s="1614"/>
      <c r="H4" s="910"/>
      <c r="I4" s="896"/>
      <c r="J4" s="896"/>
      <c r="K4" s="911"/>
      <c r="L4" s="319"/>
      <c r="M4" s="319"/>
      <c r="N4" s="319"/>
      <c r="O4" s="319"/>
      <c r="P4" s="105"/>
      <c r="Q4" s="106"/>
      <c r="R4" s="106"/>
      <c r="S4" s="106"/>
      <c r="T4" s="106"/>
      <c r="U4" s="106"/>
      <c r="V4" s="106"/>
      <c r="W4" s="106"/>
      <c r="X4" s="106"/>
      <c r="Y4" s="106"/>
      <c r="Z4" s="106"/>
    </row>
    <row r="5" spans="1:26" ht="48.75" hidden="1" customHeight="1">
      <c r="A5" s="1614"/>
      <c r="B5" s="1614"/>
      <c r="C5" s="1753"/>
      <c r="D5" s="1614"/>
      <c r="E5" s="1754"/>
      <c r="F5" s="1614"/>
      <c r="G5" s="1614"/>
      <c r="H5" s="910"/>
      <c r="I5" s="896"/>
      <c r="J5" s="896"/>
      <c r="K5" s="911"/>
      <c r="L5" s="319"/>
      <c r="M5" s="319"/>
      <c r="N5" s="319"/>
      <c r="O5" s="319"/>
      <c r="P5" s="105"/>
      <c r="Q5" s="106"/>
      <c r="R5" s="106"/>
      <c r="S5" s="106"/>
      <c r="T5" s="106"/>
      <c r="U5" s="106"/>
      <c r="V5" s="106"/>
      <c r="W5" s="106"/>
      <c r="X5" s="106"/>
      <c r="Y5" s="106"/>
      <c r="Z5" s="106"/>
    </row>
    <row r="6" spans="1:26" ht="48.75" hidden="1" customHeight="1">
      <c r="A6" s="1614"/>
      <c r="B6" s="1614"/>
      <c r="C6" s="1753"/>
      <c r="D6" s="1614"/>
      <c r="E6" s="1754"/>
      <c r="F6" s="1614"/>
      <c r="G6" s="1614"/>
      <c r="H6" s="910"/>
      <c r="I6" s="896"/>
      <c r="J6" s="896"/>
      <c r="K6" s="911"/>
      <c r="L6" s="319"/>
      <c r="M6" s="319"/>
      <c r="N6" s="319"/>
      <c r="O6" s="319"/>
      <c r="P6" s="105"/>
      <c r="Q6" s="106"/>
      <c r="R6" s="106"/>
      <c r="S6" s="106"/>
      <c r="T6" s="106"/>
      <c r="U6" s="106"/>
      <c r="V6" s="106"/>
      <c r="W6" s="106"/>
      <c r="X6" s="106"/>
      <c r="Y6" s="106"/>
      <c r="Z6" s="106"/>
    </row>
    <row r="7" spans="1:26" ht="48.75" hidden="1" customHeight="1">
      <c r="A7" s="1616"/>
      <c r="B7" s="1616"/>
      <c r="C7" s="1755"/>
      <c r="D7" s="1616"/>
      <c r="E7" s="1756"/>
      <c r="F7" s="1616"/>
      <c r="G7" s="1616"/>
      <c r="H7" s="912"/>
      <c r="I7" s="896"/>
      <c r="J7" s="896"/>
      <c r="K7" s="911"/>
      <c r="L7" s="319"/>
      <c r="M7" s="319"/>
      <c r="N7" s="319"/>
      <c r="O7" s="319"/>
      <c r="P7" s="105"/>
      <c r="Q7" s="106"/>
      <c r="R7" s="106"/>
      <c r="S7" s="106"/>
      <c r="T7" s="106"/>
      <c r="U7" s="106"/>
      <c r="V7" s="106"/>
      <c r="W7" s="106"/>
      <c r="X7" s="106"/>
      <c r="Y7" s="106"/>
      <c r="Z7" s="106"/>
    </row>
    <row r="8" spans="1:26" ht="29">
      <c r="A8" s="1722" t="s">
        <v>281</v>
      </c>
      <c r="B8" s="1570"/>
      <c r="C8" s="1570"/>
      <c r="D8" s="1570"/>
      <c r="E8" s="1570"/>
      <c r="F8" s="1573"/>
      <c r="G8" s="913"/>
      <c r="H8" s="914"/>
      <c r="I8" s="914"/>
      <c r="J8" s="914"/>
      <c r="K8" s="784"/>
      <c r="L8" s="105"/>
      <c r="M8" s="105"/>
      <c r="N8" s="105"/>
      <c r="O8" s="319"/>
      <c r="P8" s="105"/>
      <c r="Q8" s="106"/>
      <c r="R8" s="106"/>
      <c r="S8" s="106"/>
      <c r="T8" s="106"/>
      <c r="U8" s="106"/>
      <c r="V8" s="106"/>
      <c r="W8" s="106"/>
      <c r="X8" s="106"/>
      <c r="Y8" s="106"/>
      <c r="Z8" s="106"/>
    </row>
    <row r="9" spans="1:26" ht="29">
      <c r="A9" s="1624" t="s">
        <v>282</v>
      </c>
      <c r="B9" s="1573"/>
      <c r="C9" s="1763"/>
      <c r="D9" s="1570"/>
      <c r="E9" s="1573"/>
      <c r="F9" s="307" t="s">
        <v>283</v>
      </c>
      <c r="G9" s="913"/>
      <c r="H9" s="914"/>
      <c r="I9" s="914"/>
      <c r="J9" s="914"/>
      <c r="K9" s="784"/>
      <c r="L9" s="105"/>
      <c r="M9" s="105"/>
      <c r="N9" s="105"/>
      <c r="O9" s="319"/>
      <c r="P9" s="105"/>
      <c r="Q9" s="106"/>
      <c r="R9" s="106"/>
      <c r="S9" s="106"/>
      <c r="T9" s="106"/>
      <c r="U9" s="106"/>
      <c r="V9" s="106"/>
      <c r="W9" s="106"/>
      <c r="X9" s="106"/>
      <c r="Y9" s="106"/>
      <c r="Z9" s="106"/>
    </row>
    <row r="10" spans="1:26" ht="29">
      <c r="A10" s="1626" t="s">
        <v>284</v>
      </c>
      <c r="B10" s="1573"/>
      <c r="C10" s="1763"/>
      <c r="D10" s="1570"/>
      <c r="E10" s="1573"/>
      <c r="F10" s="69" t="s">
        <v>3506</v>
      </c>
      <c r="G10" s="913"/>
      <c r="H10" s="914"/>
      <c r="I10" s="914"/>
      <c r="J10" s="914"/>
      <c r="K10" s="784"/>
      <c r="L10" s="105"/>
      <c r="M10" s="105"/>
      <c r="N10" s="105"/>
      <c r="O10" s="319"/>
      <c r="P10" s="105"/>
      <c r="Q10" s="106"/>
      <c r="R10" s="106"/>
      <c r="S10" s="106"/>
      <c r="T10" s="106"/>
      <c r="U10" s="106"/>
      <c r="V10" s="106"/>
      <c r="W10" s="106"/>
      <c r="X10" s="106"/>
      <c r="Y10" s="106"/>
      <c r="Z10" s="106"/>
    </row>
    <row r="11" spans="1:26" ht="29">
      <c r="A11" s="1626" t="s">
        <v>286</v>
      </c>
      <c r="B11" s="1573"/>
      <c r="C11" s="1625"/>
      <c r="D11" s="1570"/>
      <c r="E11" s="1573"/>
      <c r="F11" s="69" t="s">
        <v>287</v>
      </c>
      <c r="G11" s="913"/>
      <c r="H11" s="914"/>
      <c r="I11" s="914"/>
      <c r="J11" s="914"/>
      <c r="K11" s="784"/>
      <c r="L11" s="105"/>
      <c r="M11" s="105"/>
      <c r="N11" s="105"/>
      <c r="O11" s="319"/>
      <c r="P11" s="105"/>
      <c r="Q11" s="106"/>
      <c r="R11" s="106"/>
      <c r="S11" s="106"/>
      <c r="T11" s="106"/>
      <c r="U11" s="106"/>
      <c r="V11" s="106"/>
      <c r="W11" s="106"/>
      <c r="X11" s="106"/>
      <c r="Y11" s="106"/>
      <c r="Z11" s="106"/>
    </row>
    <row r="12" spans="1:26" ht="34">
      <c r="A12" s="1695" t="s">
        <v>4570</v>
      </c>
      <c r="B12" s="1581"/>
      <c r="C12" s="1581"/>
      <c r="D12" s="1581"/>
      <c r="E12" s="1581"/>
      <c r="F12" s="1581"/>
      <c r="G12" s="1696"/>
      <c r="H12" s="915"/>
      <c r="I12" s="915"/>
      <c r="J12" s="915"/>
      <c r="K12" s="784"/>
      <c r="L12" s="105"/>
      <c r="M12" s="105"/>
      <c r="N12" s="105"/>
      <c r="O12" s="319"/>
      <c r="P12" s="105"/>
      <c r="Q12" s="106"/>
      <c r="R12" s="106"/>
      <c r="S12" s="106"/>
      <c r="T12" s="106"/>
      <c r="U12" s="106"/>
      <c r="V12" s="106"/>
      <c r="W12" s="106"/>
      <c r="X12" s="106"/>
      <c r="Y12" s="106"/>
      <c r="Z12" s="106"/>
    </row>
    <row r="13" spans="1:26" ht="34">
      <c r="A13" s="1762" t="s">
        <v>289</v>
      </c>
      <c r="B13" s="1576"/>
      <c r="C13" s="1584"/>
      <c r="D13" s="1745" t="s">
        <v>4571</v>
      </c>
      <c r="E13" s="1570"/>
      <c r="F13" s="1570"/>
      <c r="G13" s="1573"/>
      <c r="H13" s="916"/>
      <c r="I13" s="917"/>
      <c r="J13" s="917"/>
      <c r="K13" s="784"/>
      <c r="L13" s="105"/>
      <c r="M13" s="105"/>
      <c r="N13" s="105"/>
      <c r="O13" s="319"/>
      <c r="P13" s="105"/>
      <c r="Q13" s="106"/>
      <c r="R13" s="106"/>
      <c r="S13" s="106"/>
      <c r="T13" s="106"/>
      <c r="U13" s="106"/>
      <c r="V13" s="106"/>
      <c r="W13" s="106"/>
      <c r="X13" s="106"/>
      <c r="Y13" s="106"/>
      <c r="Z13" s="106"/>
    </row>
    <row r="14" spans="1:26" ht="92">
      <c r="A14" s="797" t="s">
        <v>291</v>
      </c>
      <c r="B14" s="653" t="s">
        <v>292</v>
      </c>
      <c r="C14" s="556">
        <f t="shared" ref="C14:C21" si="0">D827</f>
        <v>1</v>
      </c>
      <c r="D14" s="1628">
        <f>D835</f>
        <v>1</v>
      </c>
      <c r="E14" s="1612"/>
      <c r="F14" s="1612"/>
      <c r="G14" s="1598"/>
      <c r="H14" s="918"/>
      <c r="I14" s="919"/>
      <c r="J14" s="919"/>
      <c r="K14" s="784"/>
      <c r="L14" s="105"/>
      <c r="M14" s="105"/>
      <c r="N14" s="105"/>
      <c r="O14" s="319"/>
      <c r="P14" s="105"/>
      <c r="Q14" s="106"/>
      <c r="R14" s="106"/>
      <c r="S14" s="106"/>
      <c r="T14" s="106"/>
      <c r="U14" s="106"/>
      <c r="V14" s="106"/>
      <c r="W14" s="106"/>
      <c r="X14" s="106"/>
      <c r="Y14" s="106"/>
      <c r="Z14" s="106"/>
    </row>
    <row r="15" spans="1:26" ht="92">
      <c r="A15" s="797" t="s">
        <v>293</v>
      </c>
      <c r="B15" s="653" t="s">
        <v>294</v>
      </c>
      <c r="C15" s="556">
        <f t="shared" si="0"/>
        <v>1</v>
      </c>
      <c r="D15" s="1613"/>
      <c r="E15" s="1614"/>
      <c r="F15" s="1614"/>
      <c r="G15" s="1615"/>
      <c r="H15" s="918"/>
      <c r="I15" s="919"/>
      <c r="J15" s="919"/>
      <c r="K15" s="784"/>
      <c r="L15" s="105"/>
      <c r="M15" s="105"/>
      <c r="N15" s="105"/>
      <c r="O15" s="319"/>
      <c r="P15" s="105"/>
      <c r="Q15" s="106"/>
      <c r="R15" s="106"/>
      <c r="S15" s="106"/>
      <c r="T15" s="106"/>
      <c r="U15" s="106"/>
      <c r="V15" s="106"/>
      <c r="W15" s="106"/>
      <c r="X15" s="106"/>
      <c r="Y15" s="106"/>
      <c r="Z15" s="106"/>
    </row>
    <row r="16" spans="1:26" ht="92">
      <c r="A16" s="797" t="s">
        <v>295</v>
      </c>
      <c r="B16" s="653" t="s">
        <v>296</v>
      </c>
      <c r="C16" s="556">
        <f t="shared" si="0"/>
        <v>1</v>
      </c>
      <c r="D16" s="1613"/>
      <c r="E16" s="1614"/>
      <c r="F16" s="1614"/>
      <c r="G16" s="1615"/>
      <c r="H16" s="918"/>
      <c r="I16" s="919"/>
      <c r="J16" s="919"/>
      <c r="K16" s="784"/>
      <c r="L16" s="105"/>
      <c r="M16" s="105"/>
      <c r="N16" s="105"/>
      <c r="O16" s="319"/>
      <c r="P16" s="105"/>
      <c r="Q16" s="106"/>
      <c r="R16" s="106"/>
      <c r="S16" s="106"/>
      <c r="T16" s="106"/>
      <c r="U16" s="106"/>
      <c r="V16" s="106"/>
      <c r="W16" s="106"/>
      <c r="X16" s="106"/>
      <c r="Y16" s="106"/>
      <c r="Z16" s="106"/>
    </row>
    <row r="17" spans="1:26" ht="92">
      <c r="A17" s="797" t="s">
        <v>297</v>
      </c>
      <c r="B17" s="653" t="s">
        <v>298</v>
      </c>
      <c r="C17" s="556">
        <f t="shared" si="0"/>
        <v>1</v>
      </c>
      <c r="D17" s="1613"/>
      <c r="E17" s="1614"/>
      <c r="F17" s="1614"/>
      <c r="G17" s="1615"/>
      <c r="H17" s="918"/>
      <c r="I17" s="919"/>
      <c r="J17" s="919"/>
      <c r="K17" s="784"/>
      <c r="L17" s="105"/>
      <c r="M17" s="105"/>
      <c r="N17" s="105"/>
      <c r="O17" s="319"/>
      <c r="P17" s="105"/>
      <c r="Q17" s="106"/>
      <c r="R17" s="106"/>
      <c r="S17" s="106"/>
      <c r="T17" s="106"/>
      <c r="U17" s="106"/>
      <c r="V17" s="106"/>
      <c r="W17" s="106"/>
      <c r="X17" s="106"/>
      <c r="Y17" s="106"/>
      <c r="Z17" s="106"/>
    </row>
    <row r="18" spans="1:26" ht="92">
      <c r="A18" s="797" t="s">
        <v>299</v>
      </c>
      <c r="B18" s="653" t="s">
        <v>300</v>
      </c>
      <c r="C18" s="556">
        <f t="shared" si="0"/>
        <v>1</v>
      </c>
      <c r="D18" s="1613"/>
      <c r="E18" s="1614"/>
      <c r="F18" s="1614"/>
      <c r="G18" s="1615"/>
      <c r="H18" s="918"/>
      <c r="I18" s="919"/>
      <c r="J18" s="919"/>
      <c r="K18" s="784"/>
      <c r="L18" s="105"/>
      <c r="M18" s="105"/>
      <c r="N18" s="105"/>
      <c r="O18" s="319"/>
      <c r="P18" s="105"/>
      <c r="Q18" s="106"/>
      <c r="R18" s="106"/>
      <c r="S18" s="106"/>
      <c r="T18" s="106"/>
      <c r="U18" s="106"/>
      <c r="V18" s="106"/>
      <c r="W18" s="106"/>
      <c r="X18" s="106"/>
      <c r="Y18" s="106"/>
      <c r="Z18" s="106"/>
    </row>
    <row r="19" spans="1:26" ht="92">
      <c r="A19" s="797" t="s">
        <v>301</v>
      </c>
      <c r="B19" s="653" t="s">
        <v>32</v>
      </c>
      <c r="C19" s="556">
        <f t="shared" si="0"/>
        <v>1</v>
      </c>
      <c r="D19" s="1613"/>
      <c r="E19" s="1614"/>
      <c r="F19" s="1614"/>
      <c r="G19" s="1615"/>
      <c r="H19" s="918"/>
      <c r="I19" s="919"/>
      <c r="J19" s="919"/>
      <c r="K19" s="784"/>
      <c r="L19" s="105"/>
      <c r="M19" s="105"/>
      <c r="N19" s="105"/>
      <c r="O19" s="319"/>
      <c r="P19" s="105"/>
      <c r="Q19" s="106"/>
      <c r="R19" s="106"/>
      <c r="S19" s="106"/>
      <c r="T19" s="106"/>
      <c r="U19" s="106"/>
      <c r="V19" s="106"/>
      <c r="W19" s="106"/>
      <c r="X19" s="106"/>
      <c r="Y19" s="106"/>
      <c r="Z19" s="106"/>
    </row>
    <row r="20" spans="1:26" ht="92">
      <c r="A20" s="797" t="s">
        <v>302</v>
      </c>
      <c r="B20" s="653" t="s">
        <v>303</v>
      </c>
      <c r="C20" s="556">
        <f t="shared" si="0"/>
        <v>1</v>
      </c>
      <c r="D20" s="1613"/>
      <c r="E20" s="1614"/>
      <c r="F20" s="1614"/>
      <c r="G20" s="1615"/>
      <c r="H20" s="918"/>
      <c r="I20" s="919"/>
      <c r="J20" s="919"/>
      <c r="K20" s="784"/>
      <c r="L20" s="105"/>
      <c r="M20" s="105"/>
      <c r="N20" s="105"/>
      <c r="O20" s="319"/>
      <c r="P20" s="105"/>
      <c r="Q20" s="106"/>
      <c r="R20" s="106"/>
      <c r="S20" s="106"/>
      <c r="T20" s="106"/>
      <c r="U20" s="106"/>
      <c r="V20" s="106"/>
      <c r="W20" s="106"/>
      <c r="X20" s="106"/>
      <c r="Y20" s="106"/>
      <c r="Z20" s="106"/>
    </row>
    <row r="21" spans="1:26" ht="92">
      <c r="A21" s="797" t="s">
        <v>304</v>
      </c>
      <c r="B21" s="653" t="s">
        <v>305</v>
      </c>
      <c r="C21" s="556">
        <f t="shared" si="0"/>
        <v>1</v>
      </c>
      <c r="D21" s="1599"/>
      <c r="E21" s="1616"/>
      <c r="F21" s="1616"/>
      <c r="G21" s="1600"/>
      <c r="H21" s="918"/>
      <c r="I21" s="919"/>
      <c r="J21" s="919"/>
      <c r="K21" s="784"/>
      <c r="L21" s="105"/>
      <c r="M21" s="105"/>
      <c r="N21" s="105"/>
      <c r="O21" s="319"/>
      <c r="P21" s="105"/>
      <c r="Q21" s="106"/>
      <c r="R21" s="106"/>
      <c r="S21" s="106"/>
      <c r="T21" s="106"/>
      <c r="U21" s="106"/>
      <c r="V21" s="106"/>
      <c r="W21" s="106"/>
      <c r="X21" s="106"/>
      <c r="Y21" s="106"/>
      <c r="Z21" s="106"/>
    </row>
    <row r="22" spans="1:26" ht="26">
      <c r="A22" s="1747"/>
      <c r="B22" s="1570"/>
      <c r="C22" s="1570"/>
      <c r="D22" s="1570"/>
      <c r="E22" s="1570"/>
      <c r="F22" s="1570"/>
      <c r="G22" s="1570"/>
      <c r="H22" s="1570"/>
      <c r="I22" s="1570"/>
      <c r="J22" s="1573"/>
      <c r="K22" s="784"/>
      <c r="L22" s="105"/>
      <c r="M22" s="105"/>
      <c r="N22" s="105"/>
      <c r="O22" s="319"/>
      <c r="P22" s="105"/>
      <c r="Q22" s="106"/>
      <c r="R22" s="106"/>
      <c r="S22" s="106"/>
      <c r="T22" s="106"/>
      <c r="U22" s="106"/>
      <c r="V22" s="106"/>
      <c r="W22" s="106"/>
      <c r="X22" s="106"/>
      <c r="Y22" s="106"/>
      <c r="Z22" s="106"/>
    </row>
    <row r="23" spans="1:26" ht="26">
      <c r="A23" s="664"/>
      <c r="B23" s="1741" t="s">
        <v>306</v>
      </c>
      <c r="C23" s="1570"/>
      <c r="D23" s="1570"/>
      <c r="E23" s="1570"/>
      <c r="F23" s="1570"/>
      <c r="G23" s="1570"/>
      <c r="H23" s="1570"/>
      <c r="I23" s="1570"/>
      <c r="J23" s="1573"/>
      <c r="K23" s="784"/>
      <c r="L23" s="105"/>
      <c r="M23" s="105"/>
      <c r="N23" s="105"/>
      <c r="O23" s="319"/>
      <c r="P23" s="105"/>
      <c r="Q23" s="106"/>
      <c r="R23" s="106"/>
      <c r="S23" s="106"/>
      <c r="T23" s="106"/>
      <c r="U23" s="106"/>
      <c r="V23" s="106"/>
      <c r="W23" s="106"/>
      <c r="X23" s="106"/>
      <c r="Y23" s="106"/>
      <c r="Z23" s="106"/>
    </row>
    <row r="24" spans="1:26" ht="26">
      <c r="A24" s="1118">
        <v>1</v>
      </c>
      <c r="B24" s="1740"/>
      <c r="C24" s="1570"/>
      <c r="D24" s="1570"/>
      <c r="E24" s="1570"/>
      <c r="F24" s="1570"/>
      <c r="G24" s="1570"/>
      <c r="H24" s="1570"/>
      <c r="I24" s="1570"/>
      <c r="J24" s="1573"/>
      <c r="K24" s="784"/>
      <c r="L24" s="105"/>
      <c r="M24" s="105"/>
      <c r="N24" s="105"/>
      <c r="O24" s="319"/>
      <c r="P24" s="105"/>
      <c r="Q24" s="106"/>
      <c r="R24" s="106"/>
      <c r="S24" s="106"/>
      <c r="T24" s="106"/>
      <c r="U24" s="106"/>
      <c r="V24" s="106"/>
      <c r="W24" s="106"/>
      <c r="X24" s="106"/>
      <c r="Y24" s="106"/>
      <c r="Z24" s="106"/>
    </row>
    <row r="25" spans="1:26" ht="26">
      <c r="A25" s="1118">
        <v>2</v>
      </c>
      <c r="B25" s="1740"/>
      <c r="C25" s="1570"/>
      <c r="D25" s="1570"/>
      <c r="E25" s="1570"/>
      <c r="F25" s="1570"/>
      <c r="G25" s="1570"/>
      <c r="H25" s="1570"/>
      <c r="I25" s="1570"/>
      <c r="J25" s="1573"/>
      <c r="K25" s="784"/>
      <c r="L25" s="105"/>
      <c r="M25" s="105"/>
      <c r="N25" s="105"/>
      <c r="O25" s="319"/>
      <c r="P25" s="105"/>
      <c r="Q25" s="106"/>
      <c r="R25" s="106"/>
      <c r="S25" s="106"/>
      <c r="T25" s="106"/>
      <c r="U25" s="106"/>
      <c r="V25" s="106"/>
      <c r="W25" s="106"/>
      <c r="X25" s="106"/>
      <c r="Y25" s="106"/>
      <c r="Z25" s="106"/>
    </row>
    <row r="26" spans="1:26" ht="26">
      <c r="A26" s="1118">
        <v>3</v>
      </c>
      <c r="B26" s="1740"/>
      <c r="C26" s="1570"/>
      <c r="D26" s="1570"/>
      <c r="E26" s="1570"/>
      <c r="F26" s="1570"/>
      <c r="G26" s="1570"/>
      <c r="H26" s="1570"/>
      <c r="I26" s="1570"/>
      <c r="J26" s="1573"/>
      <c r="K26" s="784"/>
      <c r="L26" s="105"/>
      <c r="M26" s="105"/>
      <c r="N26" s="105"/>
      <c r="O26" s="319"/>
      <c r="P26" s="105"/>
      <c r="Q26" s="106"/>
      <c r="R26" s="106"/>
      <c r="S26" s="106"/>
      <c r="T26" s="106"/>
      <c r="U26" s="106"/>
      <c r="V26" s="106"/>
      <c r="W26" s="106"/>
      <c r="X26" s="106"/>
      <c r="Y26" s="106"/>
      <c r="Z26" s="106"/>
    </row>
    <row r="27" spans="1:26" ht="26">
      <c r="A27" s="1118">
        <v>4</v>
      </c>
      <c r="B27" s="1740"/>
      <c r="C27" s="1570"/>
      <c r="D27" s="1570"/>
      <c r="E27" s="1570"/>
      <c r="F27" s="1570"/>
      <c r="G27" s="1570"/>
      <c r="H27" s="1570"/>
      <c r="I27" s="1570"/>
      <c r="J27" s="1573"/>
      <c r="K27" s="784"/>
      <c r="L27" s="105"/>
      <c r="M27" s="105"/>
      <c r="N27" s="105"/>
      <c r="O27" s="319"/>
      <c r="P27" s="105"/>
      <c r="Q27" s="106"/>
      <c r="R27" s="106"/>
      <c r="S27" s="106"/>
      <c r="T27" s="106"/>
      <c r="U27" s="106"/>
      <c r="V27" s="106"/>
      <c r="W27" s="106"/>
      <c r="X27" s="106"/>
      <c r="Y27" s="106"/>
      <c r="Z27" s="106"/>
    </row>
    <row r="28" spans="1:26" ht="26">
      <c r="A28" s="1118">
        <v>5</v>
      </c>
      <c r="B28" s="1740"/>
      <c r="C28" s="1570"/>
      <c r="D28" s="1570"/>
      <c r="E28" s="1570"/>
      <c r="F28" s="1570"/>
      <c r="G28" s="1570"/>
      <c r="H28" s="1570"/>
      <c r="I28" s="1570"/>
      <c r="J28" s="1573"/>
      <c r="K28" s="784"/>
      <c r="L28" s="105"/>
      <c r="M28" s="105"/>
      <c r="N28" s="105"/>
      <c r="O28" s="319"/>
      <c r="P28" s="105"/>
      <c r="Q28" s="106"/>
      <c r="R28" s="106"/>
      <c r="S28" s="106"/>
      <c r="T28" s="106"/>
      <c r="U28" s="106"/>
      <c r="V28" s="106"/>
      <c r="W28" s="106"/>
      <c r="X28" s="106"/>
      <c r="Y28" s="106"/>
      <c r="Z28" s="106"/>
    </row>
    <row r="29" spans="1:26" ht="26">
      <c r="A29" s="804"/>
      <c r="B29" s="1741" t="s">
        <v>307</v>
      </c>
      <c r="C29" s="1570"/>
      <c r="D29" s="1570"/>
      <c r="E29" s="1570"/>
      <c r="F29" s="1570"/>
      <c r="G29" s="1570"/>
      <c r="H29" s="1570"/>
      <c r="I29" s="1570"/>
      <c r="J29" s="1573"/>
      <c r="K29" s="784"/>
      <c r="L29" s="105"/>
      <c r="M29" s="105"/>
      <c r="N29" s="105"/>
      <c r="O29" s="319"/>
      <c r="P29" s="105"/>
      <c r="Q29" s="106"/>
      <c r="R29" s="106"/>
      <c r="S29" s="106"/>
      <c r="T29" s="106"/>
      <c r="U29" s="106"/>
      <c r="V29" s="106"/>
      <c r="W29" s="106"/>
      <c r="X29" s="106"/>
      <c r="Y29" s="106"/>
      <c r="Z29" s="106"/>
    </row>
    <row r="30" spans="1:26" ht="26">
      <c r="A30" s="1118">
        <v>1</v>
      </c>
      <c r="B30" s="1740"/>
      <c r="C30" s="1570"/>
      <c r="D30" s="1570"/>
      <c r="E30" s="1570"/>
      <c r="F30" s="1570"/>
      <c r="G30" s="1570"/>
      <c r="H30" s="1570"/>
      <c r="I30" s="1570"/>
      <c r="J30" s="1573"/>
      <c r="K30" s="784"/>
      <c r="L30" s="105"/>
      <c r="M30" s="105"/>
      <c r="N30" s="105"/>
      <c r="O30" s="319"/>
      <c r="P30" s="105"/>
      <c r="Q30" s="106"/>
      <c r="R30" s="106"/>
      <c r="S30" s="106"/>
      <c r="T30" s="106"/>
      <c r="U30" s="106"/>
      <c r="V30" s="106"/>
      <c r="W30" s="106"/>
      <c r="X30" s="106"/>
      <c r="Y30" s="106"/>
      <c r="Z30" s="106"/>
    </row>
    <row r="31" spans="1:26" ht="26">
      <c r="A31" s="1118">
        <v>2</v>
      </c>
      <c r="B31" s="1740"/>
      <c r="C31" s="1570"/>
      <c r="D31" s="1570"/>
      <c r="E31" s="1570"/>
      <c r="F31" s="1570"/>
      <c r="G31" s="1570"/>
      <c r="H31" s="1570"/>
      <c r="I31" s="1570"/>
      <c r="J31" s="1573"/>
      <c r="K31" s="784"/>
      <c r="L31" s="105"/>
      <c r="M31" s="105"/>
      <c r="N31" s="105"/>
      <c r="O31" s="319"/>
      <c r="P31" s="105"/>
      <c r="Q31" s="106"/>
      <c r="R31" s="106"/>
      <c r="S31" s="106"/>
      <c r="T31" s="106"/>
      <c r="U31" s="106"/>
      <c r="V31" s="106"/>
      <c r="W31" s="106"/>
      <c r="X31" s="106"/>
      <c r="Y31" s="106"/>
      <c r="Z31" s="106"/>
    </row>
    <row r="32" spans="1:26" ht="26">
      <c r="A32" s="1118">
        <v>3</v>
      </c>
      <c r="B32" s="1740"/>
      <c r="C32" s="1570"/>
      <c r="D32" s="1570"/>
      <c r="E32" s="1570"/>
      <c r="F32" s="1570"/>
      <c r="G32" s="1570"/>
      <c r="H32" s="1570"/>
      <c r="I32" s="1570"/>
      <c r="J32" s="1573"/>
      <c r="K32" s="784"/>
      <c r="L32" s="105"/>
      <c r="M32" s="105"/>
      <c r="N32" s="105"/>
      <c r="O32" s="319"/>
      <c r="P32" s="105"/>
      <c r="Q32" s="106"/>
      <c r="R32" s="106"/>
      <c r="S32" s="106"/>
      <c r="T32" s="106"/>
      <c r="U32" s="106"/>
      <c r="V32" s="106"/>
      <c r="W32" s="106"/>
      <c r="X32" s="106"/>
      <c r="Y32" s="106"/>
      <c r="Z32" s="106"/>
    </row>
    <row r="33" spans="1:26" ht="26">
      <c r="A33" s="1118">
        <v>4</v>
      </c>
      <c r="B33" s="1740"/>
      <c r="C33" s="1570"/>
      <c r="D33" s="1570"/>
      <c r="E33" s="1570"/>
      <c r="F33" s="1570"/>
      <c r="G33" s="1570"/>
      <c r="H33" s="1570"/>
      <c r="I33" s="1570"/>
      <c r="J33" s="1573"/>
      <c r="K33" s="784"/>
      <c r="L33" s="105"/>
      <c r="M33" s="105"/>
      <c r="N33" s="105"/>
      <c r="O33" s="319"/>
      <c r="P33" s="105"/>
      <c r="Q33" s="106"/>
      <c r="R33" s="106"/>
      <c r="S33" s="106"/>
      <c r="T33" s="106"/>
      <c r="U33" s="106"/>
      <c r="V33" s="106"/>
      <c r="W33" s="106"/>
      <c r="X33" s="106"/>
      <c r="Y33" s="106"/>
      <c r="Z33" s="106"/>
    </row>
    <row r="34" spans="1:26" ht="26">
      <c r="A34" s="1118">
        <v>5</v>
      </c>
      <c r="B34" s="1740"/>
      <c r="C34" s="1570"/>
      <c r="D34" s="1570"/>
      <c r="E34" s="1570"/>
      <c r="F34" s="1570"/>
      <c r="G34" s="1570"/>
      <c r="H34" s="1570"/>
      <c r="I34" s="1570"/>
      <c r="J34" s="1573"/>
      <c r="K34" s="784"/>
      <c r="L34" s="105"/>
      <c r="M34" s="105"/>
      <c r="N34" s="105"/>
      <c r="O34" s="319"/>
      <c r="P34" s="105"/>
      <c r="Q34" s="106"/>
      <c r="R34" s="106"/>
      <c r="S34" s="106"/>
      <c r="T34" s="106"/>
      <c r="U34" s="106"/>
      <c r="V34" s="106"/>
      <c r="W34" s="106"/>
      <c r="X34" s="106"/>
      <c r="Y34" s="106"/>
      <c r="Z34" s="106"/>
    </row>
    <row r="35" spans="1:26" ht="26">
      <c r="A35" s="804"/>
      <c r="B35" s="1741" t="s">
        <v>308</v>
      </c>
      <c r="C35" s="1570"/>
      <c r="D35" s="1570"/>
      <c r="E35" s="1570"/>
      <c r="F35" s="1570"/>
      <c r="G35" s="1570"/>
      <c r="H35" s="1570"/>
      <c r="I35" s="1570"/>
      <c r="J35" s="1573"/>
      <c r="K35" s="784"/>
      <c r="L35" s="105"/>
      <c r="M35" s="105"/>
      <c r="N35" s="105"/>
      <c r="O35" s="319"/>
      <c r="P35" s="105"/>
      <c r="Q35" s="106"/>
      <c r="R35" s="106"/>
      <c r="S35" s="106"/>
      <c r="T35" s="106"/>
      <c r="U35" s="106"/>
      <c r="V35" s="106"/>
      <c r="W35" s="106"/>
      <c r="X35" s="106"/>
      <c r="Y35" s="106"/>
      <c r="Z35" s="106"/>
    </row>
    <row r="36" spans="1:26" ht="26">
      <c r="A36" s="1118">
        <v>1</v>
      </c>
      <c r="B36" s="1740"/>
      <c r="C36" s="1570"/>
      <c r="D36" s="1570"/>
      <c r="E36" s="1570"/>
      <c r="F36" s="1570"/>
      <c r="G36" s="1570"/>
      <c r="H36" s="1570"/>
      <c r="I36" s="1570"/>
      <c r="J36" s="1573"/>
      <c r="K36" s="784"/>
      <c r="L36" s="105"/>
      <c r="M36" s="105"/>
      <c r="N36" s="105"/>
      <c r="O36" s="319"/>
      <c r="P36" s="105"/>
      <c r="Q36" s="106"/>
      <c r="R36" s="106"/>
      <c r="S36" s="106"/>
      <c r="T36" s="106"/>
      <c r="U36" s="106"/>
      <c r="V36" s="106"/>
      <c r="W36" s="106"/>
      <c r="X36" s="106"/>
      <c r="Y36" s="106"/>
      <c r="Z36" s="106"/>
    </row>
    <row r="37" spans="1:26" ht="26">
      <c r="A37" s="1118">
        <v>2</v>
      </c>
      <c r="B37" s="1740"/>
      <c r="C37" s="1570"/>
      <c r="D37" s="1570"/>
      <c r="E37" s="1570"/>
      <c r="F37" s="1570"/>
      <c r="G37" s="1570"/>
      <c r="H37" s="1570"/>
      <c r="I37" s="1570"/>
      <c r="J37" s="1573"/>
      <c r="K37" s="784"/>
      <c r="L37" s="105"/>
      <c r="M37" s="105"/>
      <c r="N37" s="105"/>
      <c r="O37" s="319"/>
      <c r="P37" s="105"/>
      <c r="Q37" s="106"/>
      <c r="R37" s="106"/>
      <c r="S37" s="106"/>
      <c r="T37" s="106"/>
      <c r="U37" s="106"/>
      <c r="V37" s="106"/>
      <c r="W37" s="106"/>
      <c r="X37" s="106"/>
      <c r="Y37" s="106"/>
      <c r="Z37" s="106"/>
    </row>
    <row r="38" spans="1:26" ht="26">
      <c r="A38" s="1118">
        <v>3</v>
      </c>
      <c r="B38" s="1740"/>
      <c r="C38" s="1570"/>
      <c r="D38" s="1570"/>
      <c r="E38" s="1570"/>
      <c r="F38" s="1570"/>
      <c r="G38" s="1570"/>
      <c r="H38" s="1570"/>
      <c r="I38" s="1570"/>
      <c r="J38" s="1573"/>
      <c r="K38" s="784"/>
      <c r="L38" s="105"/>
      <c r="M38" s="105"/>
      <c r="N38" s="105"/>
      <c r="O38" s="319"/>
      <c r="P38" s="105"/>
      <c r="Q38" s="106"/>
      <c r="R38" s="106"/>
      <c r="S38" s="106"/>
      <c r="T38" s="106"/>
      <c r="U38" s="106"/>
      <c r="V38" s="106"/>
      <c r="W38" s="106"/>
      <c r="X38" s="106"/>
      <c r="Y38" s="106"/>
      <c r="Z38" s="106"/>
    </row>
    <row r="39" spans="1:26" ht="26">
      <c r="A39" s="1118">
        <v>4</v>
      </c>
      <c r="B39" s="1740"/>
      <c r="C39" s="1570"/>
      <c r="D39" s="1570"/>
      <c r="E39" s="1570"/>
      <c r="F39" s="1570"/>
      <c r="G39" s="1570"/>
      <c r="H39" s="1570"/>
      <c r="I39" s="1570"/>
      <c r="J39" s="1573"/>
      <c r="K39" s="784"/>
      <c r="L39" s="105"/>
      <c r="M39" s="105"/>
      <c r="N39" s="105"/>
      <c r="O39" s="319"/>
      <c r="P39" s="105"/>
      <c r="Q39" s="106"/>
      <c r="R39" s="106"/>
      <c r="S39" s="106"/>
      <c r="T39" s="106"/>
      <c r="U39" s="106"/>
      <c r="V39" s="106"/>
      <c r="W39" s="106"/>
      <c r="X39" s="106"/>
      <c r="Y39" s="106"/>
      <c r="Z39" s="106"/>
    </row>
    <row r="40" spans="1:26" ht="26">
      <c r="A40" s="1118">
        <v>5</v>
      </c>
      <c r="B40" s="1740"/>
      <c r="C40" s="1570"/>
      <c r="D40" s="1570"/>
      <c r="E40" s="1570"/>
      <c r="F40" s="1570"/>
      <c r="G40" s="1570"/>
      <c r="H40" s="1570"/>
      <c r="I40" s="1570"/>
      <c r="J40" s="1573"/>
      <c r="K40" s="784"/>
      <c r="L40" s="105"/>
      <c r="M40" s="105"/>
      <c r="N40" s="105"/>
      <c r="O40" s="319"/>
      <c r="P40" s="105"/>
      <c r="Q40" s="106"/>
      <c r="R40" s="106"/>
      <c r="S40" s="106"/>
      <c r="T40" s="106"/>
      <c r="U40" s="106"/>
      <c r="V40" s="106"/>
      <c r="W40" s="106"/>
      <c r="X40" s="106"/>
      <c r="Y40" s="106"/>
      <c r="Z40" s="106"/>
    </row>
    <row r="41" spans="1:26" ht="26">
      <c r="A41" s="804"/>
      <c r="B41" s="1761" t="s">
        <v>309</v>
      </c>
      <c r="C41" s="1570"/>
      <c r="D41" s="1570"/>
      <c r="E41" s="1570"/>
      <c r="F41" s="1570"/>
      <c r="G41" s="1570"/>
      <c r="H41" s="1570"/>
      <c r="I41" s="1570"/>
      <c r="J41" s="1573"/>
      <c r="K41" s="784"/>
      <c r="L41" s="105"/>
      <c r="M41" s="105"/>
      <c r="N41" s="105"/>
      <c r="O41" s="319"/>
      <c r="P41" s="105"/>
      <c r="Q41" s="106"/>
      <c r="R41" s="106"/>
      <c r="S41" s="106"/>
      <c r="T41" s="106"/>
      <c r="U41" s="106"/>
      <c r="V41" s="106"/>
      <c r="W41" s="106"/>
      <c r="X41" s="106"/>
      <c r="Y41" s="106"/>
      <c r="Z41" s="106"/>
    </row>
    <row r="42" spans="1:26" ht="26">
      <c r="A42" s="664"/>
      <c r="B42" s="1761" t="s">
        <v>310</v>
      </c>
      <c r="C42" s="1570"/>
      <c r="D42" s="1570"/>
      <c r="E42" s="1570"/>
      <c r="F42" s="1570"/>
      <c r="G42" s="1570"/>
      <c r="H42" s="1570"/>
      <c r="I42" s="1570"/>
      <c r="J42" s="1573"/>
      <c r="K42" s="784"/>
      <c r="L42" s="105"/>
      <c r="M42" s="105"/>
      <c r="N42" s="105"/>
      <c r="O42" s="319"/>
      <c r="P42" s="105"/>
      <c r="Q42" s="106"/>
      <c r="R42" s="106"/>
      <c r="S42" s="106"/>
      <c r="T42" s="106"/>
      <c r="U42" s="106"/>
      <c r="V42" s="106"/>
      <c r="W42" s="106"/>
      <c r="X42" s="106"/>
      <c r="Y42" s="106"/>
      <c r="Z42" s="106"/>
    </row>
    <row r="43" spans="1:26" ht="26">
      <c r="A43" s="1739"/>
      <c r="B43" s="1612"/>
      <c r="C43" s="1612"/>
      <c r="D43" s="1612"/>
      <c r="E43" s="1612"/>
      <c r="F43" s="1612"/>
      <c r="G43" s="1612"/>
      <c r="H43" s="920"/>
      <c r="I43" s="920"/>
      <c r="J43" s="921"/>
      <c r="K43" s="784"/>
      <c r="L43" s="105"/>
      <c r="M43" s="105"/>
      <c r="N43" s="105"/>
      <c r="O43" s="319"/>
      <c r="P43" s="105"/>
      <c r="Q43" s="106"/>
      <c r="R43" s="106"/>
      <c r="S43" s="106"/>
      <c r="T43" s="106"/>
      <c r="U43" s="106"/>
      <c r="V43" s="106"/>
      <c r="W43" s="106"/>
      <c r="X43" s="106"/>
      <c r="Y43" s="106"/>
      <c r="Z43" s="106"/>
    </row>
    <row r="44" spans="1:26" ht="26">
      <c r="A44" s="1613"/>
      <c r="B44" s="1614"/>
      <c r="C44" s="1614"/>
      <c r="D44" s="1614"/>
      <c r="E44" s="1614"/>
      <c r="F44" s="1614"/>
      <c r="G44" s="1614"/>
      <c r="H44" s="920"/>
      <c r="I44" s="920"/>
      <c r="J44" s="921"/>
      <c r="K44" s="784"/>
      <c r="L44" s="105"/>
      <c r="M44" s="105"/>
      <c r="N44" s="105"/>
      <c r="O44" s="319"/>
      <c r="P44" s="105"/>
      <c r="Q44" s="106"/>
      <c r="R44" s="106"/>
      <c r="S44" s="106"/>
      <c r="T44" s="106"/>
      <c r="U44" s="106"/>
      <c r="V44" s="106"/>
      <c r="W44" s="106"/>
      <c r="X44" s="106"/>
      <c r="Y44" s="106"/>
      <c r="Z44" s="106"/>
    </row>
    <row r="45" spans="1:26" ht="26">
      <c r="A45" s="1599"/>
      <c r="B45" s="1616"/>
      <c r="C45" s="1616"/>
      <c r="D45" s="1616"/>
      <c r="E45" s="1616"/>
      <c r="F45" s="1616"/>
      <c r="G45" s="1616"/>
      <c r="H45" s="319"/>
      <c r="I45" s="319"/>
      <c r="J45" s="319"/>
      <c r="K45" s="784"/>
      <c r="L45" s="105"/>
      <c r="M45" s="105"/>
      <c r="N45" s="105"/>
      <c r="O45" s="319"/>
      <c r="P45" s="105"/>
      <c r="Q45" s="106"/>
      <c r="R45" s="106"/>
      <c r="S45" s="106"/>
      <c r="T45" s="106"/>
      <c r="U45" s="106"/>
      <c r="V45" s="106"/>
      <c r="W45" s="106"/>
      <c r="X45" s="106"/>
      <c r="Y45" s="106"/>
      <c r="Z45" s="106"/>
    </row>
    <row r="46" spans="1:26" ht="32">
      <c r="A46" s="810" t="s">
        <v>4572</v>
      </c>
      <c r="B46" s="809" t="s">
        <v>4573</v>
      </c>
      <c r="C46" s="810" t="s">
        <v>1811</v>
      </c>
      <c r="D46" s="811" t="s">
        <v>4574</v>
      </c>
      <c r="E46" s="922" t="s">
        <v>4575</v>
      </c>
      <c r="F46" s="810" t="s">
        <v>3188</v>
      </c>
      <c r="G46" s="922" t="s">
        <v>3189</v>
      </c>
      <c r="H46" s="923"/>
      <c r="I46" s="319"/>
      <c r="J46" s="319"/>
      <c r="K46" s="105"/>
      <c r="L46" s="105"/>
      <c r="M46" s="105"/>
      <c r="N46" s="105"/>
      <c r="O46" s="319"/>
      <c r="P46" s="105"/>
      <c r="Q46" s="106"/>
      <c r="R46" s="106"/>
      <c r="S46" s="106"/>
      <c r="T46" s="106"/>
      <c r="U46" s="106"/>
      <c r="V46" s="106"/>
      <c r="W46" s="106"/>
      <c r="X46" s="106"/>
      <c r="Y46" s="106"/>
      <c r="Z46" s="106"/>
    </row>
    <row r="47" spans="1:26" ht="19">
      <c r="A47" s="924"/>
      <c r="B47" s="1716" t="s">
        <v>320</v>
      </c>
      <c r="C47" s="1570"/>
      <c r="D47" s="1570"/>
      <c r="E47" s="1570"/>
      <c r="F47" s="1570"/>
      <c r="G47" s="1571"/>
      <c r="H47" s="925"/>
      <c r="I47" s="319">
        <f t="shared" ref="I47:J47" si="1">I68+I81+I85</f>
        <v>20</v>
      </c>
      <c r="J47" s="319">
        <f t="shared" si="1"/>
        <v>20</v>
      </c>
      <c r="K47" s="105"/>
      <c r="L47" s="105"/>
      <c r="M47" s="105"/>
      <c r="N47" s="105"/>
      <c r="O47" s="319"/>
      <c r="P47" s="105"/>
      <c r="Q47" s="106"/>
      <c r="R47" s="106"/>
      <c r="S47" s="106"/>
      <c r="T47" s="106"/>
      <c r="U47" s="106"/>
      <c r="V47" s="106"/>
      <c r="W47" s="106"/>
      <c r="X47" s="106"/>
      <c r="Y47" s="106"/>
      <c r="Z47" s="106"/>
    </row>
    <row r="48" spans="1:26" ht="39.75" hidden="1" customHeight="1">
      <c r="A48" s="323" t="s">
        <v>209</v>
      </c>
      <c r="B48" s="1760" t="s">
        <v>40</v>
      </c>
      <c r="C48" s="1570"/>
      <c r="D48" s="1570"/>
      <c r="E48" s="1570"/>
      <c r="F48" s="1570"/>
      <c r="G48" s="1573"/>
      <c r="H48" s="926"/>
      <c r="I48" s="105">
        <f>SUM(D52:D62)</f>
        <v>0</v>
      </c>
      <c r="J48" s="105">
        <f>COUNT(D52:D62)*2</f>
        <v>0</v>
      </c>
      <c r="K48" s="105"/>
      <c r="L48" s="106"/>
      <c r="M48" s="106"/>
      <c r="N48" s="106"/>
      <c r="O48" s="106"/>
      <c r="P48" s="106"/>
      <c r="Q48" s="106"/>
      <c r="R48" s="106"/>
      <c r="S48" s="106"/>
      <c r="T48" s="106"/>
      <c r="U48" s="106"/>
      <c r="V48" s="106"/>
      <c r="W48" s="106"/>
      <c r="X48" s="106"/>
      <c r="Y48" s="106"/>
      <c r="Z48" s="106"/>
    </row>
    <row r="49" spans="1:26" ht="14.25" hidden="1" customHeight="1">
      <c r="A49" s="310" t="s">
        <v>1813</v>
      </c>
      <c r="B49" s="122" t="s">
        <v>4576</v>
      </c>
      <c r="C49" s="141"/>
      <c r="D49" s="141"/>
      <c r="E49" s="141"/>
      <c r="F49" s="141"/>
      <c r="G49" s="141"/>
      <c r="H49" s="106"/>
      <c r="I49" s="105"/>
      <c r="J49" s="105"/>
      <c r="K49" s="105"/>
      <c r="L49" s="106"/>
      <c r="M49" s="106"/>
      <c r="N49" s="106"/>
      <c r="O49" s="106"/>
      <c r="P49" s="106"/>
      <c r="Q49" s="106"/>
      <c r="R49" s="106"/>
      <c r="S49" s="106"/>
      <c r="T49" s="106"/>
      <c r="U49" s="106"/>
      <c r="V49" s="106"/>
      <c r="W49" s="106"/>
      <c r="X49" s="106"/>
      <c r="Y49" s="106"/>
      <c r="Z49" s="106"/>
    </row>
    <row r="50" spans="1:26" ht="14.25" hidden="1" customHeight="1">
      <c r="A50" s="310" t="s">
        <v>1816</v>
      </c>
      <c r="B50" s="122" t="s">
        <v>4577</v>
      </c>
      <c r="C50" s="141"/>
      <c r="D50" s="141"/>
      <c r="E50" s="141"/>
      <c r="F50" s="141"/>
      <c r="G50" s="141"/>
      <c r="H50" s="106"/>
      <c r="I50" s="105"/>
      <c r="J50" s="105"/>
      <c r="K50" s="105"/>
      <c r="L50" s="106"/>
      <c r="M50" s="106"/>
      <c r="N50" s="106"/>
      <c r="O50" s="106"/>
      <c r="P50" s="106"/>
      <c r="Q50" s="106"/>
      <c r="R50" s="106"/>
      <c r="S50" s="106"/>
      <c r="T50" s="106"/>
      <c r="U50" s="106"/>
      <c r="V50" s="106"/>
      <c r="W50" s="106"/>
      <c r="X50" s="106"/>
      <c r="Y50" s="106"/>
      <c r="Z50" s="106"/>
    </row>
    <row r="51" spans="1:26" ht="14.25" hidden="1" customHeight="1">
      <c r="A51" s="310" t="s">
        <v>1819</v>
      </c>
      <c r="B51" s="122" t="s">
        <v>4578</v>
      </c>
      <c r="C51" s="141"/>
      <c r="D51" s="141"/>
      <c r="E51" s="141"/>
      <c r="F51" s="141"/>
      <c r="G51" s="141"/>
      <c r="H51" s="106"/>
      <c r="I51" s="105"/>
      <c r="J51" s="105"/>
      <c r="K51" s="105"/>
      <c r="L51" s="106"/>
      <c r="M51" s="106"/>
      <c r="N51" s="106"/>
      <c r="O51" s="106"/>
      <c r="P51" s="106"/>
      <c r="Q51" s="106"/>
      <c r="R51" s="106"/>
      <c r="S51" s="106"/>
      <c r="T51" s="106"/>
      <c r="U51" s="106"/>
      <c r="V51" s="106"/>
      <c r="W51" s="106"/>
      <c r="X51" s="106"/>
      <c r="Y51" s="106"/>
      <c r="Z51" s="106"/>
    </row>
    <row r="52" spans="1:26" ht="14.25" hidden="1" customHeight="1">
      <c r="A52" s="310" t="s">
        <v>1827</v>
      </c>
      <c r="B52" s="122" t="s">
        <v>4579</v>
      </c>
      <c r="C52" s="141"/>
      <c r="D52" s="141"/>
      <c r="E52" s="141"/>
      <c r="F52" s="150"/>
      <c r="G52" s="141"/>
      <c r="H52" s="106"/>
      <c r="I52" s="105"/>
      <c r="J52" s="105"/>
      <c r="K52" s="105"/>
      <c r="L52" s="106"/>
      <c r="M52" s="106"/>
      <c r="N52" s="106"/>
      <c r="O52" s="106"/>
      <c r="P52" s="106"/>
      <c r="Q52" s="106"/>
      <c r="R52" s="106"/>
      <c r="S52" s="106"/>
      <c r="T52" s="106"/>
      <c r="U52" s="106"/>
      <c r="V52" s="106"/>
      <c r="W52" s="106"/>
      <c r="X52" s="106"/>
      <c r="Y52" s="106"/>
      <c r="Z52" s="106"/>
    </row>
    <row r="53" spans="1:26" ht="14.25" hidden="1" customHeight="1">
      <c r="A53" s="310" t="s">
        <v>1833</v>
      </c>
      <c r="B53" s="122" t="s">
        <v>4580</v>
      </c>
      <c r="C53" s="141"/>
      <c r="D53" s="141"/>
      <c r="E53" s="141"/>
      <c r="F53" s="141"/>
      <c r="G53" s="141"/>
      <c r="H53" s="106"/>
      <c r="I53" s="105"/>
      <c r="J53" s="105"/>
      <c r="K53" s="105"/>
      <c r="L53" s="106"/>
      <c r="M53" s="106"/>
      <c r="N53" s="106"/>
      <c r="O53" s="106"/>
      <c r="P53" s="106"/>
      <c r="Q53" s="106"/>
      <c r="R53" s="106"/>
      <c r="S53" s="106"/>
      <c r="T53" s="106"/>
      <c r="U53" s="106"/>
      <c r="V53" s="106"/>
      <c r="W53" s="106"/>
      <c r="X53" s="106"/>
      <c r="Y53" s="106"/>
      <c r="Z53" s="106"/>
    </row>
    <row r="54" spans="1:26" ht="14.25" hidden="1" customHeight="1">
      <c r="A54" s="310" t="s">
        <v>1836</v>
      </c>
      <c r="B54" s="122" t="s">
        <v>4581</v>
      </c>
      <c r="C54" s="141"/>
      <c r="D54" s="141"/>
      <c r="E54" s="141"/>
      <c r="F54" s="141"/>
      <c r="G54" s="141"/>
      <c r="H54" s="106"/>
      <c r="I54" s="105"/>
      <c r="J54" s="105"/>
      <c r="K54" s="105"/>
      <c r="L54" s="106"/>
      <c r="M54" s="106"/>
      <c r="N54" s="106"/>
      <c r="O54" s="106"/>
      <c r="P54" s="106"/>
      <c r="Q54" s="106"/>
      <c r="R54" s="106"/>
      <c r="S54" s="106"/>
      <c r="T54" s="106"/>
      <c r="U54" s="106"/>
      <c r="V54" s="106"/>
      <c r="W54" s="106"/>
      <c r="X54" s="106"/>
      <c r="Y54" s="106"/>
      <c r="Z54" s="106"/>
    </row>
    <row r="55" spans="1:26" ht="14.25" hidden="1" customHeight="1">
      <c r="A55" s="310" t="s">
        <v>1839</v>
      </c>
      <c r="B55" s="122" t="s">
        <v>4582</v>
      </c>
      <c r="C55" s="141"/>
      <c r="D55" s="141"/>
      <c r="E55" s="141"/>
      <c r="F55" s="141"/>
      <c r="G55" s="141"/>
      <c r="H55" s="106"/>
      <c r="I55" s="105"/>
      <c r="J55" s="105"/>
      <c r="K55" s="105"/>
      <c r="L55" s="106"/>
      <c r="M55" s="106"/>
      <c r="N55" s="106"/>
      <c r="O55" s="106"/>
      <c r="P55" s="106"/>
      <c r="Q55" s="106"/>
      <c r="R55" s="106"/>
      <c r="S55" s="106"/>
      <c r="T55" s="106"/>
      <c r="U55" s="106"/>
      <c r="V55" s="106"/>
      <c r="W55" s="106"/>
      <c r="X55" s="106"/>
      <c r="Y55" s="106"/>
      <c r="Z55" s="106"/>
    </row>
    <row r="56" spans="1:26" ht="14.25" hidden="1" customHeight="1">
      <c r="A56" s="310" t="s">
        <v>348</v>
      </c>
      <c r="B56" s="122" t="s">
        <v>4583</v>
      </c>
      <c r="C56" s="141"/>
      <c r="D56" s="141"/>
      <c r="E56" s="141"/>
      <c r="F56" s="141"/>
      <c r="G56" s="141"/>
      <c r="H56" s="106"/>
      <c r="I56" s="105"/>
      <c r="J56" s="105"/>
      <c r="K56" s="105"/>
      <c r="L56" s="106"/>
      <c r="M56" s="106"/>
      <c r="N56" s="106"/>
      <c r="O56" s="106"/>
      <c r="P56" s="106"/>
      <c r="Q56" s="106"/>
      <c r="R56" s="106"/>
      <c r="S56" s="106"/>
      <c r="T56" s="106"/>
      <c r="U56" s="106"/>
      <c r="V56" s="106"/>
      <c r="W56" s="106"/>
      <c r="X56" s="106"/>
      <c r="Y56" s="106"/>
      <c r="Z56" s="106"/>
    </row>
    <row r="57" spans="1:26" ht="14.25" hidden="1" customHeight="1">
      <c r="A57" s="310" t="s">
        <v>1844</v>
      </c>
      <c r="B57" s="122" t="s">
        <v>4584</v>
      </c>
      <c r="C57" s="141"/>
      <c r="D57" s="141"/>
      <c r="E57" s="141"/>
      <c r="F57" s="141"/>
      <c r="G57" s="141"/>
      <c r="H57" s="106"/>
      <c r="I57" s="105"/>
      <c r="J57" s="105"/>
      <c r="K57" s="105"/>
      <c r="L57" s="106"/>
      <c r="M57" s="106"/>
      <c r="N57" s="106"/>
      <c r="O57" s="106"/>
      <c r="P57" s="106"/>
      <c r="Q57" s="106"/>
      <c r="R57" s="106"/>
      <c r="S57" s="106"/>
      <c r="T57" s="106"/>
      <c r="U57" s="106"/>
      <c r="V57" s="106"/>
      <c r="W57" s="106"/>
      <c r="X57" s="106"/>
      <c r="Y57" s="106"/>
      <c r="Z57" s="106"/>
    </row>
    <row r="58" spans="1:26" ht="14.25" hidden="1" customHeight="1">
      <c r="A58" s="310" t="s">
        <v>354</v>
      </c>
      <c r="B58" s="122" t="s">
        <v>4585</v>
      </c>
      <c r="C58" s="141"/>
      <c r="D58" s="141"/>
      <c r="E58" s="141"/>
      <c r="F58" s="141"/>
      <c r="G58" s="141"/>
      <c r="H58" s="106"/>
      <c r="I58" s="105"/>
      <c r="J58" s="105"/>
      <c r="K58" s="105"/>
      <c r="L58" s="106"/>
      <c r="M58" s="106"/>
      <c r="N58" s="106"/>
      <c r="O58" s="106"/>
      <c r="P58" s="106"/>
      <c r="Q58" s="106"/>
      <c r="R58" s="106"/>
      <c r="S58" s="106"/>
      <c r="T58" s="106"/>
      <c r="U58" s="106"/>
      <c r="V58" s="106"/>
      <c r="W58" s="106"/>
      <c r="X58" s="106"/>
      <c r="Y58" s="106"/>
      <c r="Z58" s="106"/>
    </row>
    <row r="59" spans="1:26" ht="14.25" hidden="1" customHeight="1">
      <c r="A59" s="310" t="s">
        <v>356</v>
      </c>
      <c r="B59" s="122" t="s">
        <v>4586</v>
      </c>
      <c r="C59" s="141"/>
      <c r="D59" s="141"/>
      <c r="E59" s="141"/>
      <c r="F59" s="141"/>
      <c r="G59" s="141"/>
      <c r="H59" s="106"/>
      <c r="I59" s="105"/>
      <c r="J59" s="105"/>
      <c r="K59" s="105"/>
      <c r="L59" s="106"/>
      <c r="M59" s="106"/>
      <c r="N59" s="106"/>
      <c r="O59" s="106"/>
      <c r="P59" s="106"/>
      <c r="Q59" s="106"/>
      <c r="R59" s="106"/>
      <c r="S59" s="106"/>
      <c r="T59" s="106"/>
      <c r="U59" s="106"/>
      <c r="V59" s="106"/>
      <c r="W59" s="106"/>
      <c r="X59" s="106"/>
      <c r="Y59" s="106"/>
      <c r="Z59" s="106"/>
    </row>
    <row r="60" spans="1:26" ht="14.25" hidden="1" customHeight="1">
      <c r="A60" s="310" t="s">
        <v>358</v>
      </c>
      <c r="B60" s="122" t="s">
        <v>4587</v>
      </c>
      <c r="C60" s="141"/>
      <c r="D60" s="141"/>
      <c r="E60" s="141"/>
      <c r="F60" s="141"/>
      <c r="G60" s="141"/>
      <c r="H60" s="106"/>
      <c r="I60" s="105"/>
      <c r="J60" s="105"/>
      <c r="K60" s="105"/>
      <c r="L60" s="106"/>
      <c r="M60" s="106"/>
      <c r="N60" s="106"/>
      <c r="O60" s="106"/>
      <c r="P60" s="106"/>
      <c r="Q60" s="106"/>
      <c r="R60" s="106"/>
      <c r="S60" s="106"/>
      <c r="T60" s="106"/>
      <c r="U60" s="106"/>
      <c r="V60" s="106"/>
      <c r="W60" s="106"/>
      <c r="X60" s="106"/>
      <c r="Y60" s="106"/>
      <c r="Z60" s="106"/>
    </row>
    <row r="61" spans="1:26" ht="14.25" hidden="1" customHeight="1">
      <c r="A61" s="310" t="s">
        <v>1854</v>
      </c>
      <c r="B61" s="122" t="s">
        <v>4588</v>
      </c>
      <c r="C61" s="141"/>
      <c r="D61" s="141"/>
      <c r="E61" s="141"/>
      <c r="F61" s="141"/>
      <c r="G61" s="141"/>
      <c r="H61" s="106"/>
      <c r="I61" s="105"/>
      <c r="J61" s="105"/>
      <c r="K61" s="105"/>
      <c r="L61" s="106"/>
      <c r="M61" s="106"/>
      <c r="N61" s="106"/>
      <c r="O61" s="106"/>
      <c r="P61" s="106"/>
      <c r="Q61" s="106"/>
      <c r="R61" s="106"/>
      <c r="S61" s="106"/>
      <c r="T61" s="106"/>
      <c r="U61" s="106"/>
      <c r="V61" s="106"/>
      <c r="W61" s="106"/>
      <c r="X61" s="106"/>
      <c r="Y61" s="106"/>
      <c r="Z61" s="106"/>
    </row>
    <row r="62" spans="1:26" ht="14.25" hidden="1" customHeight="1">
      <c r="A62" s="310" t="s">
        <v>1858</v>
      </c>
      <c r="B62" s="122" t="s">
        <v>367</v>
      </c>
      <c r="C62" s="150"/>
      <c r="D62" s="141"/>
      <c r="E62" s="141"/>
      <c r="F62" s="141"/>
      <c r="G62" s="141"/>
      <c r="H62" s="106"/>
      <c r="I62" s="105"/>
      <c r="J62" s="105"/>
      <c r="K62" s="105"/>
      <c r="L62" s="106"/>
      <c r="M62" s="106"/>
      <c r="N62" s="106"/>
      <c r="O62" s="106"/>
      <c r="P62" s="106"/>
      <c r="Q62" s="106"/>
      <c r="R62" s="106"/>
      <c r="S62" s="106"/>
      <c r="T62" s="106"/>
      <c r="U62" s="106"/>
      <c r="V62" s="106"/>
      <c r="W62" s="106"/>
      <c r="X62" s="106"/>
      <c r="Y62" s="106"/>
      <c r="Z62" s="106"/>
    </row>
    <row r="63" spans="1:26" ht="30" hidden="1" customHeight="1">
      <c r="A63" s="310" t="s">
        <v>370</v>
      </c>
      <c r="B63" s="122" t="s">
        <v>4589</v>
      </c>
      <c r="C63" s="141"/>
      <c r="D63" s="141"/>
      <c r="E63" s="141"/>
      <c r="F63" s="141"/>
      <c r="G63" s="141"/>
      <c r="H63" s="106"/>
      <c r="I63" s="105"/>
      <c r="J63" s="105"/>
      <c r="K63" s="105"/>
      <c r="L63" s="106"/>
      <c r="M63" s="106"/>
      <c r="N63" s="106"/>
      <c r="O63" s="106"/>
      <c r="P63" s="106"/>
      <c r="Q63" s="106"/>
      <c r="R63" s="106"/>
      <c r="S63" s="106"/>
      <c r="T63" s="106"/>
      <c r="U63" s="106"/>
      <c r="V63" s="106"/>
      <c r="W63" s="106"/>
      <c r="X63" s="106"/>
      <c r="Y63" s="106"/>
      <c r="Z63" s="106"/>
    </row>
    <row r="64" spans="1:26" ht="14.25" hidden="1" customHeight="1">
      <c r="A64" s="310" t="s">
        <v>1867</v>
      </c>
      <c r="B64" s="122" t="s">
        <v>4590</v>
      </c>
      <c r="C64" s="141"/>
      <c r="D64" s="141"/>
      <c r="E64" s="141"/>
      <c r="F64" s="141"/>
      <c r="G64" s="141"/>
      <c r="H64" s="106"/>
      <c r="I64" s="105"/>
      <c r="J64" s="105"/>
      <c r="K64" s="105"/>
      <c r="L64" s="106"/>
      <c r="M64" s="106"/>
      <c r="N64" s="106"/>
      <c r="O64" s="106"/>
      <c r="P64" s="106"/>
      <c r="Q64" s="106"/>
      <c r="R64" s="106"/>
      <c r="S64" s="106"/>
      <c r="T64" s="106"/>
      <c r="U64" s="106"/>
      <c r="V64" s="106"/>
      <c r="W64" s="106"/>
      <c r="X64" s="106"/>
      <c r="Y64" s="106"/>
      <c r="Z64" s="106"/>
    </row>
    <row r="65" spans="1:26" ht="14.25" hidden="1" customHeight="1">
      <c r="A65" s="310" t="s">
        <v>376</v>
      </c>
      <c r="B65" s="122" t="s">
        <v>4591</v>
      </c>
      <c r="C65" s="141"/>
      <c r="D65" s="141"/>
      <c r="E65" s="141"/>
      <c r="F65" s="141"/>
      <c r="G65" s="141"/>
      <c r="H65" s="106"/>
      <c r="I65" s="105"/>
      <c r="J65" s="105"/>
      <c r="K65" s="105"/>
      <c r="L65" s="106"/>
      <c r="M65" s="106"/>
      <c r="N65" s="106"/>
      <c r="O65" s="106"/>
      <c r="P65" s="106"/>
      <c r="Q65" s="106"/>
      <c r="R65" s="106"/>
      <c r="S65" s="106"/>
      <c r="T65" s="106"/>
      <c r="U65" s="106"/>
      <c r="V65" s="106"/>
      <c r="W65" s="106"/>
      <c r="X65" s="106"/>
      <c r="Y65" s="106"/>
      <c r="Z65" s="106"/>
    </row>
    <row r="66" spans="1:26" ht="14.25" hidden="1" customHeight="1">
      <c r="A66" s="310" t="s">
        <v>378</v>
      </c>
      <c r="B66" s="122" t="s">
        <v>4592</v>
      </c>
      <c r="C66" s="141"/>
      <c r="D66" s="141"/>
      <c r="E66" s="141"/>
      <c r="F66" s="141"/>
      <c r="G66" s="141"/>
      <c r="H66" s="106"/>
      <c r="I66" s="105"/>
      <c r="J66" s="105"/>
      <c r="K66" s="105"/>
      <c r="L66" s="106"/>
      <c r="M66" s="106"/>
      <c r="N66" s="106"/>
      <c r="O66" s="106"/>
      <c r="P66" s="106"/>
      <c r="Q66" s="106"/>
      <c r="R66" s="106"/>
      <c r="S66" s="106"/>
      <c r="T66" s="106"/>
      <c r="U66" s="106"/>
      <c r="V66" s="106"/>
      <c r="W66" s="106"/>
      <c r="X66" s="106"/>
      <c r="Y66" s="106"/>
      <c r="Z66" s="106"/>
    </row>
    <row r="67" spans="1:26" ht="37.5" hidden="1" customHeight="1">
      <c r="A67" s="121" t="s">
        <v>380</v>
      </c>
      <c r="B67" s="129" t="s">
        <v>381</v>
      </c>
      <c r="C67" s="141"/>
      <c r="D67" s="141"/>
      <c r="E67" s="141"/>
      <c r="F67" s="141"/>
      <c r="G67" s="141"/>
      <c r="H67" s="106"/>
      <c r="I67" s="105"/>
      <c r="J67" s="105"/>
      <c r="K67" s="105"/>
      <c r="L67" s="106"/>
      <c r="M67" s="106"/>
      <c r="N67" s="106"/>
      <c r="O67" s="106"/>
      <c r="P67" s="106"/>
      <c r="Q67" s="106"/>
      <c r="R67" s="106"/>
      <c r="S67" s="106"/>
      <c r="T67" s="106"/>
      <c r="U67" s="106"/>
      <c r="V67" s="106"/>
      <c r="W67" s="106"/>
      <c r="X67" s="106"/>
      <c r="Y67" s="106"/>
      <c r="Z67" s="106"/>
    </row>
    <row r="68" spans="1:26" ht="19">
      <c r="A68" s="693" t="s">
        <v>41</v>
      </c>
      <c r="B68" s="1728" t="s">
        <v>42</v>
      </c>
      <c r="C68" s="1570"/>
      <c r="D68" s="1570"/>
      <c r="E68" s="1570"/>
      <c r="F68" s="1570"/>
      <c r="G68" s="1573"/>
      <c r="H68" s="863"/>
      <c r="I68" s="319">
        <f>SUM(D69:D80)</f>
        <v>16</v>
      </c>
      <c r="J68" s="319">
        <f>COUNT(D69:D80)*2</f>
        <v>16</v>
      </c>
      <c r="K68" s="105"/>
      <c r="L68" s="105"/>
      <c r="M68" s="105"/>
      <c r="N68" s="105"/>
      <c r="O68" s="319"/>
      <c r="P68" s="105"/>
      <c r="Q68" s="106"/>
      <c r="R68" s="106"/>
      <c r="S68" s="106"/>
      <c r="T68" s="106"/>
      <c r="U68" s="106"/>
      <c r="V68" s="106"/>
      <c r="W68" s="106"/>
      <c r="X68" s="106"/>
      <c r="Y68" s="106"/>
      <c r="Z68" s="106"/>
    </row>
    <row r="69" spans="1:26" ht="14.25" hidden="1" customHeight="1">
      <c r="A69" s="310" t="s">
        <v>382</v>
      </c>
      <c r="B69" s="122" t="s">
        <v>4593</v>
      </c>
      <c r="C69" s="141"/>
      <c r="D69" s="141"/>
      <c r="E69" s="141"/>
      <c r="F69" s="141"/>
      <c r="G69" s="141"/>
      <c r="H69" s="106"/>
      <c r="I69" s="105"/>
      <c r="J69" s="105"/>
      <c r="K69" s="105"/>
      <c r="L69" s="106"/>
      <c r="M69" s="106"/>
      <c r="N69" s="106"/>
      <c r="O69" s="106"/>
      <c r="P69" s="106"/>
      <c r="Q69" s="106"/>
      <c r="R69" s="106"/>
      <c r="S69" s="106"/>
      <c r="T69" s="106"/>
      <c r="U69" s="106"/>
      <c r="V69" s="106"/>
      <c r="W69" s="106"/>
      <c r="X69" s="106"/>
      <c r="Y69" s="106"/>
      <c r="Z69" s="106"/>
    </row>
    <row r="70" spans="1:26" ht="14.25" hidden="1" customHeight="1">
      <c r="A70" s="310" t="s">
        <v>384</v>
      </c>
      <c r="B70" s="122" t="s">
        <v>4594</v>
      </c>
      <c r="C70" s="141"/>
      <c r="D70" s="141"/>
      <c r="E70" s="141"/>
      <c r="F70" s="141"/>
      <c r="G70" s="141"/>
      <c r="H70" s="106"/>
      <c r="I70" s="105"/>
      <c r="J70" s="105"/>
      <c r="K70" s="105"/>
      <c r="L70" s="106"/>
      <c r="M70" s="106"/>
      <c r="N70" s="106"/>
      <c r="O70" s="106"/>
      <c r="P70" s="106"/>
      <c r="Q70" s="106"/>
      <c r="R70" s="106"/>
      <c r="S70" s="106"/>
      <c r="T70" s="106"/>
      <c r="U70" s="106"/>
      <c r="V70" s="106"/>
      <c r="W70" s="106"/>
      <c r="X70" s="106"/>
      <c r="Y70" s="106"/>
      <c r="Z70" s="106"/>
    </row>
    <row r="71" spans="1:26" ht="32">
      <c r="A71" s="695" t="s">
        <v>389</v>
      </c>
      <c r="B71" s="122" t="s">
        <v>4595</v>
      </c>
      <c r="C71" s="179" t="s">
        <v>4596</v>
      </c>
      <c r="D71" s="696">
        <v>2</v>
      </c>
      <c r="E71" s="124" t="s">
        <v>599</v>
      </c>
      <c r="F71" s="141"/>
      <c r="G71" s="150"/>
      <c r="H71" s="698"/>
      <c r="I71" s="319"/>
      <c r="J71" s="319"/>
      <c r="K71" s="105"/>
      <c r="L71" s="105"/>
      <c r="M71" s="105"/>
      <c r="N71" s="105"/>
      <c r="O71" s="319"/>
      <c r="P71" s="105"/>
      <c r="Q71" s="106"/>
      <c r="R71" s="106"/>
      <c r="S71" s="106"/>
      <c r="T71" s="106"/>
      <c r="U71" s="106"/>
      <c r="V71" s="106"/>
      <c r="W71" s="106"/>
      <c r="X71" s="106"/>
      <c r="Y71" s="106"/>
      <c r="Z71" s="106"/>
    </row>
    <row r="72" spans="1:26" ht="32">
      <c r="A72" s="695"/>
      <c r="B72" s="122"/>
      <c r="C72" s="179" t="s">
        <v>4597</v>
      </c>
      <c r="D72" s="696">
        <v>2</v>
      </c>
      <c r="E72" s="124" t="s">
        <v>599</v>
      </c>
      <c r="F72" s="141"/>
      <c r="G72" s="150"/>
      <c r="H72" s="698"/>
      <c r="I72" s="319"/>
      <c r="J72" s="319"/>
      <c r="K72" s="105"/>
      <c r="L72" s="105"/>
      <c r="M72" s="105"/>
      <c r="N72" s="105"/>
      <c r="O72" s="319"/>
      <c r="P72" s="105"/>
      <c r="Q72" s="106"/>
      <c r="R72" s="106"/>
      <c r="S72" s="106"/>
      <c r="T72" s="106"/>
      <c r="U72" s="106"/>
      <c r="V72" s="106"/>
      <c r="W72" s="106"/>
      <c r="X72" s="106"/>
      <c r="Y72" s="106"/>
      <c r="Z72" s="106"/>
    </row>
    <row r="73" spans="1:26" ht="16">
      <c r="A73" s="695"/>
      <c r="B73" s="122"/>
      <c r="C73" s="179" t="s">
        <v>4598</v>
      </c>
      <c r="D73" s="696">
        <v>2</v>
      </c>
      <c r="E73" s="124" t="s">
        <v>599</v>
      </c>
      <c r="F73" s="179" t="s">
        <v>4599</v>
      </c>
      <c r="G73" s="150"/>
      <c r="H73" s="698"/>
      <c r="I73" s="319"/>
      <c r="J73" s="319"/>
      <c r="K73" s="105"/>
      <c r="L73" s="105"/>
      <c r="M73" s="105"/>
      <c r="N73" s="105"/>
      <c r="O73" s="319"/>
      <c r="P73" s="105"/>
      <c r="Q73" s="106"/>
      <c r="R73" s="106"/>
      <c r="S73" s="106"/>
      <c r="T73" s="106"/>
      <c r="U73" s="106"/>
      <c r="V73" s="106"/>
      <c r="W73" s="106"/>
      <c r="X73" s="106"/>
      <c r="Y73" s="106"/>
      <c r="Z73" s="106"/>
    </row>
    <row r="74" spans="1:26" ht="16">
      <c r="A74" s="695"/>
      <c r="B74" s="122"/>
      <c r="C74" s="125" t="s">
        <v>4600</v>
      </c>
      <c r="D74" s="696">
        <v>2</v>
      </c>
      <c r="E74" s="124" t="s">
        <v>599</v>
      </c>
      <c r="F74" s="141"/>
      <c r="G74" s="150"/>
      <c r="H74" s="698"/>
      <c r="I74" s="319"/>
      <c r="J74" s="319"/>
      <c r="K74" s="105"/>
      <c r="L74" s="105"/>
      <c r="M74" s="105"/>
      <c r="N74" s="105"/>
      <c r="O74" s="319"/>
      <c r="P74" s="105"/>
      <c r="Q74" s="106"/>
      <c r="R74" s="106"/>
      <c r="S74" s="106"/>
      <c r="T74" s="106"/>
      <c r="U74" s="106"/>
      <c r="V74" s="106"/>
      <c r="W74" s="106"/>
      <c r="X74" s="106"/>
      <c r="Y74" s="106"/>
      <c r="Z74" s="106"/>
    </row>
    <row r="75" spans="1:26" ht="16">
      <c r="A75" s="695"/>
      <c r="B75" s="122"/>
      <c r="C75" s="151" t="s">
        <v>4601</v>
      </c>
      <c r="D75" s="696">
        <v>2</v>
      </c>
      <c r="E75" s="594" t="s">
        <v>599</v>
      </c>
      <c r="F75" s="106" t="s">
        <v>4602</v>
      </c>
      <c r="G75" s="150"/>
      <c r="H75" s="698"/>
      <c r="I75" s="319"/>
      <c r="J75" s="319"/>
      <c r="K75" s="105"/>
      <c r="L75" s="105"/>
      <c r="M75" s="105"/>
      <c r="N75" s="105"/>
      <c r="O75" s="319"/>
      <c r="P75" s="105"/>
      <c r="Q75" s="106"/>
      <c r="R75" s="106"/>
      <c r="S75" s="106"/>
      <c r="T75" s="106"/>
      <c r="U75" s="106"/>
      <c r="V75" s="106"/>
      <c r="W75" s="106"/>
      <c r="X75" s="106"/>
      <c r="Y75" s="106"/>
      <c r="Z75" s="106"/>
    </row>
    <row r="76" spans="1:26" ht="32">
      <c r="A76" s="695"/>
      <c r="B76" s="122"/>
      <c r="C76" s="179" t="s">
        <v>4603</v>
      </c>
      <c r="D76" s="696">
        <v>2</v>
      </c>
      <c r="E76" s="124" t="s">
        <v>599</v>
      </c>
      <c r="F76" s="150" t="s">
        <v>4604</v>
      </c>
      <c r="G76" s="150"/>
      <c r="H76" s="698"/>
      <c r="I76" s="319"/>
      <c r="J76" s="319"/>
      <c r="K76" s="105"/>
      <c r="L76" s="105"/>
      <c r="M76" s="105"/>
      <c r="N76" s="105"/>
      <c r="O76" s="319"/>
      <c r="P76" s="105"/>
      <c r="Q76" s="106"/>
      <c r="R76" s="106"/>
      <c r="S76" s="106"/>
      <c r="T76" s="106"/>
      <c r="U76" s="106"/>
      <c r="V76" s="106"/>
      <c r="W76" s="106"/>
      <c r="X76" s="106"/>
      <c r="Y76" s="106"/>
      <c r="Z76" s="106"/>
    </row>
    <row r="77" spans="1:26" ht="32">
      <c r="A77" s="695"/>
      <c r="B77" s="122"/>
      <c r="C77" s="179" t="s">
        <v>4605</v>
      </c>
      <c r="D77" s="696">
        <v>2</v>
      </c>
      <c r="E77" s="124" t="s">
        <v>2786</v>
      </c>
      <c r="F77" s="150" t="s">
        <v>4606</v>
      </c>
      <c r="G77" s="150"/>
      <c r="H77" s="698"/>
      <c r="I77" s="319"/>
      <c r="J77" s="319"/>
      <c r="K77" s="105"/>
      <c r="L77" s="105"/>
      <c r="M77" s="105"/>
      <c r="N77" s="105"/>
      <c r="O77" s="319"/>
      <c r="P77" s="105"/>
      <c r="Q77" s="106"/>
      <c r="R77" s="106"/>
      <c r="S77" s="106"/>
      <c r="T77" s="106"/>
      <c r="U77" s="106"/>
      <c r="V77" s="106"/>
      <c r="W77" s="106"/>
      <c r="X77" s="106"/>
      <c r="Y77" s="106"/>
      <c r="Z77" s="106"/>
    </row>
    <row r="78" spans="1:26" ht="64">
      <c r="A78" s="695"/>
      <c r="B78" s="122"/>
      <c r="C78" s="179" t="s">
        <v>4607</v>
      </c>
      <c r="D78" s="696">
        <v>2</v>
      </c>
      <c r="E78" s="124" t="s">
        <v>2786</v>
      </c>
      <c r="F78" s="150" t="s">
        <v>4608</v>
      </c>
      <c r="G78" s="150"/>
      <c r="H78" s="698"/>
      <c r="I78" s="319"/>
      <c r="J78" s="319"/>
      <c r="K78" s="105"/>
      <c r="L78" s="105"/>
      <c r="M78" s="105"/>
      <c r="N78" s="105"/>
      <c r="O78" s="319"/>
      <c r="P78" s="105"/>
      <c r="Q78" s="106"/>
      <c r="R78" s="106"/>
      <c r="S78" s="106"/>
      <c r="T78" s="106"/>
      <c r="U78" s="106"/>
      <c r="V78" s="106"/>
      <c r="W78" s="106"/>
      <c r="X78" s="106"/>
      <c r="Y78" s="106"/>
      <c r="Z78" s="106"/>
    </row>
    <row r="79" spans="1:26" ht="14.25" hidden="1" customHeight="1">
      <c r="A79" s="310" t="s">
        <v>391</v>
      </c>
      <c r="B79" s="122" t="s">
        <v>4609</v>
      </c>
      <c r="C79" s="141"/>
      <c r="D79" s="141"/>
      <c r="E79" s="141"/>
      <c r="F79" s="141"/>
      <c r="G79" s="492"/>
      <c r="H79" s="866"/>
      <c r="I79" s="105"/>
      <c r="J79" s="105"/>
      <c r="K79" s="105"/>
      <c r="L79" s="106"/>
      <c r="M79" s="106"/>
      <c r="N79" s="106"/>
      <c r="O79" s="106"/>
      <c r="P79" s="106"/>
      <c r="Q79" s="106"/>
      <c r="R79" s="106"/>
      <c r="S79" s="106"/>
      <c r="T79" s="106"/>
      <c r="U79" s="106"/>
      <c r="V79" s="106"/>
      <c r="W79" s="106"/>
      <c r="X79" s="106"/>
      <c r="Y79" s="106"/>
      <c r="Z79" s="106"/>
    </row>
    <row r="80" spans="1:26" ht="14.25" hidden="1" customHeight="1">
      <c r="A80" s="310" t="s">
        <v>394</v>
      </c>
      <c r="B80" s="122" t="s">
        <v>4610</v>
      </c>
      <c r="C80" s="141"/>
      <c r="D80" s="141"/>
      <c r="E80" s="141"/>
      <c r="F80" s="141"/>
      <c r="G80" s="141"/>
      <c r="H80" s="106"/>
      <c r="I80" s="105"/>
      <c r="J80" s="105"/>
      <c r="K80" s="105"/>
      <c r="L80" s="106"/>
      <c r="M80" s="106"/>
      <c r="N80" s="106"/>
      <c r="O80" s="106"/>
      <c r="P80" s="106"/>
      <c r="Q80" s="106"/>
      <c r="R80" s="106"/>
      <c r="S80" s="106"/>
      <c r="T80" s="106"/>
      <c r="U80" s="106"/>
      <c r="V80" s="106"/>
      <c r="W80" s="106"/>
      <c r="X80" s="106"/>
      <c r="Y80" s="106"/>
      <c r="Z80" s="106"/>
    </row>
    <row r="81" spans="1:26" ht="19">
      <c r="A81" s="693" t="s">
        <v>212</v>
      </c>
      <c r="B81" s="1728" t="s">
        <v>44</v>
      </c>
      <c r="C81" s="1570"/>
      <c r="D81" s="1570"/>
      <c r="E81" s="1570"/>
      <c r="F81" s="1570"/>
      <c r="G81" s="1573"/>
      <c r="H81" s="863"/>
      <c r="I81" s="319">
        <f>SUM(D82:D84)</f>
        <v>2</v>
      </c>
      <c r="J81" s="319">
        <f>COUNT(D82:D84)*2</f>
        <v>2</v>
      </c>
      <c r="K81" s="105"/>
      <c r="L81" s="105"/>
      <c r="M81" s="105"/>
      <c r="N81" s="105"/>
      <c r="O81" s="319"/>
      <c r="P81" s="105"/>
      <c r="Q81" s="106"/>
      <c r="R81" s="106"/>
      <c r="S81" s="106"/>
      <c r="T81" s="106"/>
      <c r="U81" s="106"/>
      <c r="V81" s="106"/>
      <c r="W81" s="106"/>
      <c r="X81" s="106"/>
      <c r="Y81" s="106"/>
      <c r="Z81" s="106"/>
    </row>
    <row r="82" spans="1:26" ht="14.25" hidden="1" customHeight="1">
      <c r="A82" s="310" t="s">
        <v>1875</v>
      </c>
      <c r="B82" s="122" t="s">
        <v>4611</v>
      </c>
      <c r="C82" s="179"/>
      <c r="D82" s="207"/>
      <c r="E82" s="125"/>
      <c r="F82" s="179"/>
      <c r="G82" s="141"/>
      <c r="H82" s="106"/>
      <c r="I82" s="105"/>
      <c r="J82" s="105"/>
      <c r="K82" s="105"/>
      <c r="L82" s="106"/>
      <c r="M82" s="106"/>
      <c r="N82" s="106"/>
      <c r="O82" s="106"/>
      <c r="P82" s="106"/>
      <c r="Q82" s="106"/>
      <c r="R82" s="106"/>
      <c r="S82" s="106"/>
      <c r="T82" s="106"/>
      <c r="U82" s="106"/>
      <c r="V82" s="106"/>
      <c r="W82" s="106"/>
      <c r="X82" s="106"/>
      <c r="Y82" s="106"/>
      <c r="Z82" s="106"/>
    </row>
    <row r="83" spans="1:26" ht="96">
      <c r="A83" s="695" t="s">
        <v>1876</v>
      </c>
      <c r="B83" s="122" t="s">
        <v>4612</v>
      </c>
      <c r="C83" s="179" t="s">
        <v>4613</v>
      </c>
      <c r="D83" s="696">
        <v>2</v>
      </c>
      <c r="E83" s="370" t="s">
        <v>387</v>
      </c>
      <c r="F83" s="179" t="s">
        <v>4614</v>
      </c>
      <c r="G83" s="492"/>
      <c r="H83" s="817"/>
      <c r="I83" s="319"/>
      <c r="J83" s="319"/>
      <c r="K83" s="105"/>
      <c r="L83" s="105"/>
      <c r="M83" s="105"/>
      <c r="N83" s="105"/>
      <c r="O83" s="319"/>
      <c r="P83" s="105"/>
      <c r="Q83" s="106"/>
      <c r="R83" s="106"/>
      <c r="S83" s="106"/>
      <c r="T83" s="106"/>
      <c r="U83" s="106"/>
      <c r="V83" s="106"/>
      <c r="W83" s="106"/>
      <c r="X83" s="106"/>
      <c r="Y83" s="106"/>
      <c r="Z83" s="106"/>
    </row>
    <row r="84" spans="1:26" ht="14.25" hidden="1" customHeight="1">
      <c r="A84" s="310" t="s">
        <v>1878</v>
      </c>
      <c r="B84" s="122" t="s">
        <v>4615</v>
      </c>
      <c r="C84" s="141"/>
      <c r="D84" s="141"/>
      <c r="E84" s="141"/>
      <c r="F84" s="141"/>
      <c r="G84" s="141"/>
      <c r="H84" s="106"/>
      <c r="I84" s="105"/>
      <c r="J84" s="105"/>
      <c r="K84" s="105"/>
      <c r="L84" s="106"/>
      <c r="M84" s="106"/>
      <c r="N84" s="106"/>
      <c r="O84" s="106"/>
      <c r="P84" s="106"/>
      <c r="Q84" s="106"/>
      <c r="R84" s="106"/>
      <c r="S84" s="106"/>
      <c r="T84" s="106"/>
      <c r="U84" s="106"/>
      <c r="V84" s="106"/>
      <c r="W84" s="106"/>
      <c r="X84" s="106"/>
      <c r="Y84" s="106"/>
      <c r="Z84" s="106"/>
    </row>
    <row r="85" spans="1:26" ht="19">
      <c r="A85" s="693" t="s">
        <v>45</v>
      </c>
      <c r="B85" s="1728" t="s">
        <v>408</v>
      </c>
      <c r="C85" s="1570"/>
      <c r="D85" s="1570"/>
      <c r="E85" s="1570"/>
      <c r="F85" s="1570"/>
      <c r="G85" s="1573"/>
      <c r="H85" s="863"/>
      <c r="I85" s="319">
        <f>SUM(D86:D97)</f>
        <v>2</v>
      </c>
      <c r="J85" s="319">
        <f>COUNT(D86:D97)*2</f>
        <v>2</v>
      </c>
      <c r="K85" s="105"/>
      <c r="L85" s="105"/>
      <c r="M85" s="105"/>
      <c r="N85" s="105"/>
      <c r="O85" s="319"/>
      <c r="P85" s="106"/>
      <c r="Q85" s="106"/>
      <c r="R85" s="106"/>
      <c r="S85" s="106"/>
      <c r="T85" s="106"/>
      <c r="U85" s="106"/>
      <c r="V85" s="106"/>
      <c r="W85" s="106"/>
      <c r="X85" s="106"/>
      <c r="Y85" s="106"/>
      <c r="Z85" s="106"/>
    </row>
    <row r="86" spans="1:26" ht="14.25" hidden="1" customHeight="1">
      <c r="A86" s="310" t="s">
        <v>409</v>
      </c>
      <c r="B86" s="122" t="s">
        <v>410</v>
      </c>
      <c r="C86" s="141"/>
      <c r="D86" s="141"/>
      <c r="E86" s="141"/>
      <c r="F86" s="141"/>
      <c r="G86" s="141"/>
      <c r="H86" s="106"/>
      <c r="I86" s="105"/>
      <c r="J86" s="105"/>
      <c r="K86" s="105"/>
      <c r="L86" s="106"/>
      <c r="M86" s="106"/>
      <c r="N86" s="106"/>
      <c r="O86" s="106"/>
      <c r="P86" s="106"/>
      <c r="Q86" s="106"/>
      <c r="R86" s="106"/>
      <c r="S86" s="106"/>
      <c r="T86" s="106"/>
      <c r="U86" s="106"/>
      <c r="V86" s="106"/>
      <c r="W86" s="106"/>
      <c r="X86" s="106"/>
      <c r="Y86" s="106"/>
      <c r="Z86" s="106"/>
    </row>
    <row r="87" spans="1:26" ht="14.25" hidden="1" customHeight="1">
      <c r="A87" s="310" t="s">
        <v>411</v>
      </c>
      <c r="B87" s="122" t="s">
        <v>412</v>
      </c>
      <c r="C87" s="141"/>
      <c r="D87" s="141"/>
      <c r="E87" s="141"/>
      <c r="F87" s="141"/>
      <c r="G87" s="141"/>
      <c r="H87" s="106"/>
      <c r="I87" s="105"/>
      <c r="J87" s="105"/>
      <c r="K87" s="105"/>
      <c r="L87" s="106"/>
      <c r="M87" s="106"/>
      <c r="N87" s="106"/>
      <c r="O87" s="106"/>
      <c r="P87" s="106"/>
      <c r="Q87" s="106"/>
      <c r="R87" s="106"/>
      <c r="S87" s="106"/>
      <c r="T87" s="106"/>
      <c r="U87" s="106"/>
      <c r="V87" s="106"/>
      <c r="W87" s="106"/>
      <c r="X87" s="106"/>
      <c r="Y87" s="106"/>
      <c r="Z87" s="106"/>
    </row>
    <row r="88" spans="1:26" ht="14.25" hidden="1" customHeight="1">
      <c r="A88" s="310" t="s">
        <v>413</v>
      </c>
      <c r="B88" s="122" t="s">
        <v>414</v>
      </c>
      <c r="C88" s="141"/>
      <c r="D88" s="141"/>
      <c r="E88" s="141"/>
      <c r="F88" s="141"/>
      <c r="G88" s="141"/>
      <c r="H88" s="106"/>
      <c r="I88" s="105"/>
      <c r="J88" s="105"/>
      <c r="K88" s="105"/>
      <c r="L88" s="106"/>
      <c r="M88" s="106"/>
      <c r="N88" s="106"/>
      <c r="O88" s="106"/>
      <c r="P88" s="106"/>
      <c r="Q88" s="106"/>
      <c r="R88" s="106"/>
      <c r="S88" s="106"/>
      <c r="T88" s="106"/>
      <c r="U88" s="106"/>
      <c r="V88" s="106"/>
      <c r="W88" s="106"/>
      <c r="X88" s="106"/>
      <c r="Y88" s="106"/>
      <c r="Z88" s="106"/>
    </row>
    <row r="89" spans="1:26" ht="14.25" hidden="1" customHeight="1">
      <c r="A89" s="310" t="s">
        <v>415</v>
      </c>
      <c r="B89" s="122" t="s">
        <v>416</v>
      </c>
      <c r="C89" s="141"/>
      <c r="D89" s="141"/>
      <c r="E89" s="141"/>
      <c r="F89" s="141"/>
      <c r="G89" s="141"/>
      <c r="H89" s="106"/>
      <c r="I89" s="105"/>
      <c r="J89" s="105"/>
      <c r="K89" s="105"/>
      <c r="L89" s="106"/>
      <c r="M89" s="106"/>
      <c r="N89" s="106"/>
      <c r="O89" s="106"/>
      <c r="P89" s="106"/>
      <c r="Q89" s="106"/>
      <c r="R89" s="106"/>
      <c r="S89" s="106"/>
      <c r="T89" s="106"/>
      <c r="U89" s="106"/>
      <c r="V89" s="106"/>
      <c r="W89" s="106"/>
      <c r="X89" s="106"/>
      <c r="Y89" s="106"/>
      <c r="Z89" s="106"/>
    </row>
    <row r="90" spans="1:26" ht="14.25" hidden="1" customHeight="1">
      <c r="A90" s="310" t="s">
        <v>417</v>
      </c>
      <c r="B90" s="122" t="s">
        <v>4616</v>
      </c>
      <c r="C90" s="141"/>
      <c r="D90" s="141"/>
      <c r="E90" s="141"/>
      <c r="F90" s="141"/>
      <c r="G90" s="141"/>
      <c r="H90" s="106"/>
      <c r="I90" s="105"/>
      <c r="J90" s="105"/>
      <c r="K90" s="105"/>
      <c r="L90" s="106"/>
      <c r="M90" s="106"/>
      <c r="N90" s="106"/>
      <c r="O90" s="106"/>
      <c r="P90" s="106"/>
      <c r="Q90" s="106"/>
      <c r="R90" s="106"/>
      <c r="S90" s="106"/>
      <c r="T90" s="106"/>
      <c r="U90" s="106"/>
      <c r="V90" s="106"/>
      <c r="W90" s="106"/>
      <c r="X90" s="106"/>
      <c r="Y90" s="106"/>
      <c r="Z90" s="106"/>
    </row>
    <row r="91" spans="1:26" ht="14.25" hidden="1" customHeight="1">
      <c r="A91" s="310" t="s">
        <v>419</v>
      </c>
      <c r="B91" s="122" t="s">
        <v>420</v>
      </c>
      <c r="C91" s="141"/>
      <c r="D91" s="141"/>
      <c r="E91" s="141"/>
      <c r="F91" s="141"/>
      <c r="G91" s="141"/>
      <c r="H91" s="106"/>
      <c r="I91" s="105"/>
      <c r="J91" s="105"/>
      <c r="K91" s="105"/>
      <c r="L91" s="106"/>
      <c r="M91" s="106"/>
      <c r="N91" s="106"/>
      <c r="O91" s="106"/>
      <c r="P91" s="106"/>
      <c r="Q91" s="106"/>
      <c r="R91" s="106"/>
      <c r="S91" s="106"/>
      <c r="T91" s="106"/>
      <c r="U91" s="106"/>
      <c r="V91" s="106"/>
      <c r="W91" s="106"/>
      <c r="X91" s="106"/>
      <c r="Y91" s="106"/>
      <c r="Z91" s="106"/>
    </row>
    <row r="92" spans="1:26" ht="14.25" hidden="1" customHeight="1">
      <c r="A92" s="310" t="s">
        <v>421</v>
      </c>
      <c r="B92" s="122" t="s">
        <v>422</v>
      </c>
      <c r="C92" s="141"/>
      <c r="D92" s="141"/>
      <c r="E92" s="141"/>
      <c r="F92" s="141"/>
      <c r="G92" s="141"/>
      <c r="H92" s="106"/>
      <c r="I92" s="105"/>
      <c r="J92" s="105"/>
      <c r="K92" s="105"/>
      <c r="L92" s="106"/>
      <c r="M92" s="106"/>
      <c r="N92" s="106"/>
      <c r="O92" s="106"/>
      <c r="P92" s="106"/>
      <c r="Q92" s="106"/>
      <c r="R92" s="106"/>
      <c r="S92" s="106"/>
      <c r="T92" s="106"/>
      <c r="U92" s="106"/>
      <c r="V92" s="106"/>
      <c r="W92" s="106"/>
      <c r="X92" s="106"/>
      <c r="Y92" s="106"/>
      <c r="Z92" s="106"/>
    </row>
    <row r="93" spans="1:26" ht="14.25" hidden="1" customHeight="1">
      <c r="A93" s="310" t="s">
        <v>423</v>
      </c>
      <c r="B93" s="122" t="s">
        <v>424</v>
      </c>
      <c r="C93" s="141"/>
      <c r="D93" s="141"/>
      <c r="E93" s="141"/>
      <c r="F93" s="141"/>
      <c r="G93" s="141"/>
      <c r="H93" s="106"/>
      <c r="I93" s="105"/>
      <c r="J93" s="105"/>
      <c r="K93" s="105"/>
      <c r="L93" s="106"/>
      <c r="M93" s="106"/>
      <c r="N93" s="106"/>
      <c r="O93" s="106"/>
      <c r="P93" s="106"/>
      <c r="Q93" s="106"/>
      <c r="R93" s="106"/>
      <c r="S93" s="106"/>
      <c r="T93" s="106"/>
      <c r="U93" s="106"/>
      <c r="V93" s="106"/>
      <c r="W93" s="106"/>
      <c r="X93" s="106"/>
      <c r="Y93" s="106"/>
      <c r="Z93" s="106"/>
    </row>
    <row r="94" spans="1:26" ht="14.25" hidden="1" customHeight="1">
      <c r="A94" s="310" t="s">
        <v>427</v>
      </c>
      <c r="B94" s="122" t="s">
        <v>428</v>
      </c>
      <c r="C94" s="141"/>
      <c r="D94" s="141"/>
      <c r="E94" s="141"/>
      <c r="F94" s="141"/>
      <c r="G94" s="141"/>
      <c r="H94" s="106"/>
      <c r="I94" s="105"/>
      <c r="J94" s="105"/>
      <c r="K94" s="105"/>
      <c r="L94" s="106"/>
      <c r="M94" s="106"/>
      <c r="N94" s="106"/>
      <c r="O94" s="106"/>
      <c r="P94" s="106"/>
      <c r="Q94" s="106"/>
      <c r="R94" s="106"/>
      <c r="S94" s="106"/>
      <c r="T94" s="106"/>
      <c r="U94" s="106"/>
      <c r="V94" s="106"/>
      <c r="W94" s="106"/>
      <c r="X94" s="106"/>
      <c r="Y94" s="106"/>
      <c r="Z94" s="106"/>
    </row>
    <row r="95" spans="1:26" ht="14.25" hidden="1" customHeight="1">
      <c r="A95" s="310" t="s">
        <v>429</v>
      </c>
      <c r="B95" s="122" t="s">
        <v>430</v>
      </c>
      <c r="C95" s="141"/>
      <c r="D95" s="141"/>
      <c r="E95" s="141"/>
      <c r="F95" s="141"/>
      <c r="G95" s="141"/>
      <c r="H95" s="106"/>
      <c r="I95" s="105"/>
      <c r="J95" s="105"/>
      <c r="K95" s="105"/>
      <c r="L95" s="106"/>
      <c r="M95" s="106"/>
      <c r="N95" s="106"/>
      <c r="O95" s="106"/>
      <c r="P95" s="106"/>
      <c r="Q95" s="106"/>
      <c r="R95" s="106"/>
      <c r="S95" s="106"/>
      <c r="T95" s="106"/>
      <c r="U95" s="106"/>
      <c r="V95" s="106"/>
      <c r="W95" s="106"/>
      <c r="X95" s="106"/>
      <c r="Y95" s="106"/>
      <c r="Z95" s="106"/>
    </row>
    <row r="96" spans="1:26" ht="14.25" hidden="1" customHeight="1">
      <c r="A96" s="310" t="s">
        <v>431</v>
      </c>
      <c r="B96" s="150" t="s">
        <v>432</v>
      </c>
      <c r="C96" s="141"/>
      <c r="D96" s="141"/>
      <c r="E96" s="141"/>
      <c r="F96" s="141"/>
      <c r="G96" s="141"/>
      <c r="H96" s="106"/>
      <c r="I96" s="105"/>
      <c r="J96" s="105"/>
      <c r="K96" s="105"/>
      <c r="L96" s="106"/>
      <c r="M96" s="106"/>
      <c r="N96" s="106"/>
      <c r="O96" s="106"/>
      <c r="P96" s="106"/>
      <c r="Q96" s="106"/>
      <c r="R96" s="106"/>
      <c r="S96" s="106"/>
      <c r="T96" s="106"/>
      <c r="U96" s="106"/>
      <c r="V96" s="106"/>
      <c r="W96" s="106"/>
      <c r="X96" s="106"/>
      <c r="Y96" s="106"/>
      <c r="Z96" s="106"/>
    </row>
    <row r="97" spans="1:26" ht="96">
      <c r="A97" s="695" t="s">
        <v>3539</v>
      </c>
      <c r="B97" s="150" t="s">
        <v>3540</v>
      </c>
      <c r="C97" s="150" t="s">
        <v>4617</v>
      </c>
      <c r="D97" s="696">
        <v>2</v>
      </c>
      <c r="E97" s="124" t="s">
        <v>599</v>
      </c>
      <c r="F97" s="150" t="s">
        <v>4618</v>
      </c>
      <c r="G97" s="141"/>
      <c r="H97" s="319"/>
      <c r="I97" s="319"/>
      <c r="J97" s="319"/>
      <c r="K97" s="105"/>
      <c r="L97" s="105"/>
      <c r="M97" s="105"/>
      <c r="N97" s="105"/>
      <c r="O97" s="106"/>
      <c r="P97" s="106"/>
      <c r="Q97" s="106"/>
      <c r="R97" s="106"/>
      <c r="S97" s="106"/>
      <c r="T97" s="106"/>
      <c r="U97" s="106"/>
      <c r="V97" s="106"/>
      <c r="W97" s="106"/>
      <c r="X97" s="106"/>
      <c r="Y97" s="106"/>
      <c r="Z97" s="106"/>
    </row>
    <row r="98" spans="1:26" ht="14.25" hidden="1" customHeight="1">
      <c r="A98" s="121" t="s">
        <v>435</v>
      </c>
      <c r="B98" s="151" t="s">
        <v>436</v>
      </c>
      <c r="C98" s="141"/>
      <c r="D98" s="696"/>
      <c r="E98" s="124"/>
      <c r="F98" s="141"/>
      <c r="G98" s="150"/>
      <c r="H98" s="151"/>
      <c r="I98" s="319"/>
      <c r="J98" s="319"/>
      <c r="K98" s="319"/>
      <c r="L98" s="319"/>
      <c r="M98" s="319"/>
      <c r="N98" s="319"/>
      <c r="O98" s="319"/>
      <c r="P98" s="105"/>
      <c r="Q98" s="106"/>
      <c r="R98" s="106"/>
      <c r="S98" s="106"/>
      <c r="T98" s="106"/>
      <c r="U98" s="106"/>
      <c r="V98" s="106"/>
      <c r="W98" s="106"/>
      <c r="X98" s="106"/>
      <c r="Y98" s="106"/>
      <c r="Z98" s="106"/>
    </row>
    <row r="99" spans="1:26" ht="14.25" hidden="1" customHeight="1">
      <c r="A99" s="121" t="s">
        <v>437</v>
      </c>
      <c r="B99" s="162" t="s">
        <v>438</v>
      </c>
      <c r="C99" s="150"/>
      <c r="D99" s="696"/>
      <c r="E99" s="124"/>
      <c r="F99" s="150"/>
      <c r="G99" s="141"/>
      <c r="H99" s="106"/>
      <c r="I99" s="105"/>
      <c r="J99" s="105"/>
      <c r="K99" s="105"/>
      <c r="L99" s="106"/>
      <c r="M99" s="106"/>
      <c r="N99" s="106"/>
      <c r="O99" s="106"/>
      <c r="P99" s="106"/>
      <c r="Q99" s="106"/>
      <c r="R99" s="106"/>
      <c r="S99" s="106"/>
      <c r="T99" s="106"/>
      <c r="U99" s="106"/>
      <c r="V99" s="106"/>
      <c r="W99" s="106"/>
      <c r="X99" s="106"/>
      <c r="Y99" s="106"/>
      <c r="Z99" s="106"/>
    </row>
    <row r="100" spans="1:26" ht="14.25" hidden="1" customHeight="1">
      <c r="A100" s="121" t="s">
        <v>439</v>
      </c>
      <c r="B100" s="700" t="s">
        <v>440</v>
      </c>
      <c r="C100" s="141"/>
      <c r="D100" s="141"/>
      <c r="E100" s="141"/>
      <c r="F100" s="141"/>
      <c r="G100" s="155"/>
      <c r="H100" s="279"/>
      <c r="I100" s="319"/>
      <c r="J100" s="319"/>
      <c r="K100" s="319"/>
      <c r="L100" s="319"/>
      <c r="M100" s="319"/>
      <c r="N100" s="319"/>
      <c r="O100" s="319"/>
      <c r="P100" s="105"/>
      <c r="Q100" s="106"/>
      <c r="R100" s="106"/>
      <c r="S100" s="106"/>
      <c r="T100" s="106"/>
      <c r="U100" s="106"/>
      <c r="V100" s="106"/>
      <c r="W100" s="106"/>
      <c r="X100" s="106"/>
      <c r="Y100" s="106"/>
      <c r="Z100" s="106"/>
    </row>
    <row r="101" spans="1:26" ht="14.25" hidden="1" customHeight="1">
      <c r="A101" s="323" t="s">
        <v>1914</v>
      </c>
      <c r="B101" s="1760" t="s">
        <v>49</v>
      </c>
      <c r="C101" s="1570"/>
      <c r="D101" s="1570"/>
      <c r="E101" s="1570"/>
      <c r="F101" s="1570"/>
      <c r="G101" s="1573"/>
      <c r="H101" s="926"/>
      <c r="I101" s="105"/>
      <c r="J101" s="105"/>
      <c r="K101" s="105"/>
      <c r="L101" s="106"/>
      <c r="M101" s="106"/>
      <c r="N101" s="106"/>
      <c r="O101" s="106"/>
      <c r="P101" s="106"/>
      <c r="Q101" s="106"/>
      <c r="R101" s="106"/>
      <c r="S101" s="106"/>
      <c r="T101" s="106"/>
      <c r="U101" s="106"/>
      <c r="V101" s="106"/>
      <c r="W101" s="106"/>
      <c r="X101" s="106"/>
      <c r="Y101" s="106"/>
      <c r="Z101" s="106"/>
    </row>
    <row r="102" spans="1:26" ht="14.25" hidden="1" customHeight="1">
      <c r="A102" s="310" t="s">
        <v>441</v>
      </c>
      <c r="B102" s="122" t="s">
        <v>442</v>
      </c>
      <c r="C102" s="141"/>
      <c r="D102" s="141"/>
      <c r="E102" s="141"/>
      <c r="F102" s="141"/>
      <c r="G102" s="141"/>
      <c r="H102" s="106"/>
      <c r="I102" s="105"/>
      <c r="J102" s="105"/>
      <c r="K102" s="105"/>
      <c r="L102" s="106"/>
      <c r="M102" s="106"/>
      <c r="N102" s="106"/>
      <c r="O102" s="106"/>
      <c r="P102" s="106"/>
      <c r="Q102" s="106"/>
      <c r="R102" s="106"/>
      <c r="S102" s="106"/>
      <c r="T102" s="106"/>
      <c r="U102" s="106"/>
      <c r="V102" s="106"/>
      <c r="W102" s="106"/>
      <c r="X102" s="106"/>
      <c r="Y102" s="106"/>
      <c r="Z102" s="106"/>
    </row>
    <row r="103" spans="1:26" ht="14.25" hidden="1" customHeight="1">
      <c r="A103" s="310" t="s">
        <v>443</v>
      </c>
      <c r="B103" s="122" t="s">
        <v>444</v>
      </c>
      <c r="C103" s="141"/>
      <c r="D103" s="141"/>
      <c r="E103" s="141"/>
      <c r="F103" s="141"/>
      <c r="G103" s="141"/>
      <c r="H103" s="106"/>
      <c r="I103" s="105"/>
      <c r="J103" s="105"/>
      <c r="K103" s="105"/>
      <c r="L103" s="106"/>
      <c r="M103" s="106"/>
      <c r="N103" s="106"/>
      <c r="O103" s="106"/>
      <c r="P103" s="106"/>
      <c r="Q103" s="106"/>
      <c r="R103" s="106"/>
      <c r="S103" s="106"/>
      <c r="T103" s="106"/>
      <c r="U103" s="106"/>
      <c r="V103" s="106"/>
      <c r="W103" s="106"/>
      <c r="X103" s="106"/>
      <c r="Y103" s="106"/>
      <c r="Z103" s="106"/>
    </row>
    <row r="104" spans="1:26" ht="14.25" hidden="1" customHeight="1">
      <c r="A104" s="310" t="s">
        <v>1915</v>
      </c>
      <c r="B104" s="122" t="s">
        <v>446</v>
      </c>
      <c r="C104" s="141"/>
      <c r="D104" s="141"/>
      <c r="E104" s="141"/>
      <c r="F104" s="141"/>
      <c r="G104" s="141"/>
      <c r="H104" s="106"/>
      <c r="I104" s="105"/>
      <c r="J104" s="105"/>
      <c r="K104" s="105"/>
      <c r="L104" s="106"/>
      <c r="M104" s="106"/>
      <c r="N104" s="106"/>
      <c r="O104" s="106"/>
      <c r="P104" s="106"/>
      <c r="Q104" s="106"/>
      <c r="R104" s="106"/>
      <c r="S104" s="106"/>
      <c r="T104" s="106"/>
      <c r="U104" s="106"/>
      <c r="V104" s="106"/>
      <c r="W104" s="106"/>
      <c r="X104" s="106"/>
      <c r="Y104" s="106"/>
      <c r="Z104" s="106"/>
    </row>
    <row r="105" spans="1:26" ht="14.25" hidden="1" customHeight="1">
      <c r="A105" s="310" t="s">
        <v>448</v>
      </c>
      <c r="B105" s="122" t="s">
        <v>449</v>
      </c>
      <c r="C105" s="141"/>
      <c r="D105" s="141"/>
      <c r="E105" s="141"/>
      <c r="F105" s="141"/>
      <c r="G105" s="141"/>
      <c r="H105" s="106"/>
      <c r="I105" s="105"/>
      <c r="J105" s="105"/>
      <c r="K105" s="105"/>
      <c r="L105" s="106"/>
      <c r="M105" s="106"/>
      <c r="N105" s="106"/>
      <c r="O105" s="106"/>
      <c r="P105" s="106"/>
      <c r="Q105" s="106"/>
      <c r="R105" s="106"/>
      <c r="S105" s="106"/>
      <c r="T105" s="106"/>
      <c r="U105" s="106"/>
      <c r="V105" s="106"/>
      <c r="W105" s="106"/>
      <c r="X105" s="106"/>
      <c r="Y105" s="106"/>
      <c r="Z105" s="106"/>
    </row>
    <row r="106" spans="1:26" ht="14.25" hidden="1" customHeight="1">
      <c r="A106" s="310" t="s">
        <v>450</v>
      </c>
      <c r="B106" s="122" t="s">
        <v>451</v>
      </c>
      <c r="C106" s="141"/>
      <c r="D106" s="141"/>
      <c r="E106" s="141"/>
      <c r="F106" s="141"/>
      <c r="G106" s="141"/>
      <c r="H106" s="106"/>
      <c r="I106" s="105"/>
      <c r="J106" s="105"/>
      <c r="K106" s="105"/>
      <c r="L106" s="106"/>
      <c r="M106" s="106"/>
      <c r="N106" s="106"/>
      <c r="O106" s="106"/>
      <c r="P106" s="106"/>
      <c r="Q106" s="106"/>
      <c r="R106" s="106"/>
      <c r="S106" s="106"/>
      <c r="T106" s="106"/>
      <c r="U106" s="106"/>
      <c r="V106" s="106"/>
      <c r="W106" s="106"/>
      <c r="X106" s="106"/>
      <c r="Y106" s="106"/>
      <c r="Z106" s="106"/>
    </row>
    <row r="107" spans="1:26" ht="14.25" hidden="1" customHeight="1">
      <c r="A107" s="310" t="s">
        <v>452</v>
      </c>
      <c r="B107" s="122" t="s">
        <v>453</v>
      </c>
      <c r="C107" s="141"/>
      <c r="D107" s="141"/>
      <c r="E107" s="141"/>
      <c r="F107" s="141"/>
      <c r="G107" s="141"/>
      <c r="H107" s="106"/>
      <c r="I107" s="105"/>
      <c r="J107" s="105"/>
      <c r="K107" s="105"/>
      <c r="L107" s="106"/>
      <c r="M107" s="106"/>
      <c r="N107" s="106"/>
      <c r="O107" s="106"/>
      <c r="P107" s="106"/>
      <c r="Q107" s="106"/>
      <c r="R107" s="106"/>
      <c r="S107" s="106"/>
      <c r="T107" s="106"/>
      <c r="U107" s="106"/>
      <c r="V107" s="106"/>
      <c r="W107" s="106"/>
      <c r="X107" s="106"/>
      <c r="Y107" s="106"/>
      <c r="Z107" s="106"/>
    </row>
    <row r="108" spans="1:26" ht="14.25" hidden="1" customHeight="1">
      <c r="A108" s="310" t="s">
        <v>1916</v>
      </c>
      <c r="B108" s="122" t="s">
        <v>455</v>
      </c>
      <c r="C108" s="141"/>
      <c r="D108" s="141"/>
      <c r="E108" s="141"/>
      <c r="F108" s="141"/>
      <c r="G108" s="141"/>
      <c r="H108" s="106"/>
      <c r="I108" s="105"/>
      <c r="J108" s="105"/>
      <c r="K108" s="105"/>
      <c r="L108" s="106"/>
      <c r="M108" s="106"/>
      <c r="N108" s="106"/>
      <c r="O108" s="106"/>
      <c r="P108" s="106"/>
      <c r="Q108" s="106"/>
      <c r="R108" s="106"/>
      <c r="S108" s="106"/>
      <c r="T108" s="106"/>
      <c r="U108" s="106"/>
      <c r="V108" s="106"/>
      <c r="W108" s="106"/>
      <c r="X108" s="106"/>
      <c r="Y108" s="106"/>
      <c r="Z108" s="106"/>
    </row>
    <row r="109" spans="1:26" ht="14.25" hidden="1" customHeight="1">
      <c r="A109" s="310" t="s">
        <v>457</v>
      </c>
      <c r="B109" s="122" t="s">
        <v>458</v>
      </c>
      <c r="C109" s="141"/>
      <c r="D109" s="141"/>
      <c r="E109" s="141"/>
      <c r="F109" s="141"/>
      <c r="G109" s="609"/>
      <c r="H109" s="106"/>
      <c r="I109" s="105"/>
      <c r="J109" s="105"/>
      <c r="K109" s="105"/>
      <c r="L109" s="106"/>
      <c r="M109" s="106"/>
      <c r="N109" s="106"/>
      <c r="O109" s="106"/>
      <c r="P109" s="106"/>
      <c r="Q109" s="106"/>
      <c r="R109" s="106"/>
      <c r="S109" s="106"/>
      <c r="T109" s="106"/>
      <c r="U109" s="106"/>
      <c r="V109" s="106"/>
      <c r="W109" s="106"/>
      <c r="X109" s="106"/>
      <c r="Y109" s="106"/>
      <c r="Z109" s="106"/>
    </row>
    <row r="110" spans="1:26" ht="39.75" hidden="1" customHeight="1">
      <c r="A110" s="323" t="s">
        <v>1917</v>
      </c>
      <c r="B110" s="1760" t="s">
        <v>51</v>
      </c>
      <c r="C110" s="1570"/>
      <c r="D110" s="1570"/>
      <c r="E110" s="1570"/>
      <c r="F110" s="1570"/>
      <c r="G110" s="1573"/>
      <c r="H110" s="926"/>
      <c r="I110" s="105"/>
      <c r="J110" s="105"/>
      <c r="K110" s="105"/>
      <c r="L110" s="106"/>
      <c r="M110" s="106"/>
      <c r="N110" s="106"/>
      <c r="O110" s="106"/>
      <c r="P110" s="106"/>
      <c r="Q110" s="106"/>
      <c r="R110" s="106"/>
      <c r="S110" s="106"/>
      <c r="T110" s="106"/>
      <c r="U110" s="106"/>
      <c r="V110" s="106"/>
      <c r="W110" s="106"/>
      <c r="X110" s="106"/>
      <c r="Y110" s="106"/>
      <c r="Z110" s="106"/>
    </row>
    <row r="111" spans="1:26" ht="14.25" hidden="1" customHeight="1">
      <c r="A111" s="310" t="s">
        <v>1918</v>
      </c>
      <c r="B111" s="122" t="s">
        <v>460</v>
      </c>
      <c r="C111" s="141"/>
      <c r="D111" s="141"/>
      <c r="E111" s="141"/>
      <c r="F111" s="141"/>
      <c r="G111" s="141"/>
      <c r="H111" s="106"/>
      <c r="I111" s="105"/>
      <c r="J111" s="105"/>
      <c r="K111" s="105"/>
      <c r="L111" s="106"/>
      <c r="M111" s="106"/>
      <c r="N111" s="106"/>
      <c r="O111" s="106"/>
      <c r="P111" s="106"/>
      <c r="Q111" s="106"/>
      <c r="R111" s="106"/>
      <c r="S111" s="106"/>
      <c r="T111" s="106"/>
      <c r="U111" s="106"/>
      <c r="V111" s="106"/>
      <c r="W111" s="106"/>
      <c r="X111" s="106"/>
      <c r="Y111" s="106"/>
      <c r="Z111" s="106"/>
    </row>
    <row r="112" spans="1:26" ht="14.25" hidden="1" customHeight="1">
      <c r="A112" s="310" t="s">
        <v>463</v>
      </c>
      <c r="B112" s="122" t="s">
        <v>464</v>
      </c>
      <c r="C112" s="141"/>
      <c r="D112" s="141"/>
      <c r="E112" s="141"/>
      <c r="F112" s="141"/>
      <c r="G112" s="141"/>
      <c r="H112" s="106"/>
      <c r="I112" s="105"/>
      <c r="J112" s="105"/>
      <c r="K112" s="105"/>
      <c r="L112" s="106"/>
      <c r="M112" s="106"/>
      <c r="N112" s="106"/>
      <c r="O112" s="106"/>
      <c r="P112" s="106"/>
      <c r="Q112" s="106"/>
      <c r="R112" s="106"/>
      <c r="S112" s="106"/>
      <c r="T112" s="106"/>
      <c r="U112" s="106"/>
      <c r="V112" s="106"/>
      <c r="W112" s="106"/>
      <c r="X112" s="106"/>
      <c r="Y112" s="106"/>
      <c r="Z112" s="106"/>
    </row>
    <row r="113" spans="1:26" ht="19">
      <c r="A113" s="838"/>
      <c r="B113" s="1737" t="s">
        <v>465</v>
      </c>
      <c r="C113" s="1570"/>
      <c r="D113" s="1570"/>
      <c r="E113" s="1570"/>
      <c r="F113" s="1570"/>
      <c r="G113" s="1571"/>
      <c r="H113" s="925"/>
      <c r="I113" s="319">
        <f t="shared" ref="I113:J113" si="2">I114+I134+I139+I145</f>
        <v>42</v>
      </c>
      <c r="J113" s="319">
        <f t="shared" si="2"/>
        <v>42</v>
      </c>
      <c r="K113" s="105"/>
      <c r="L113" s="105"/>
      <c r="M113" s="105"/>
      <c r="N113" s="105"/>
      <c r="O113" s="319"/>
      <c r="P113" s="105"/>
      <c r="Q113" s="106"/>
      <c r="R113" s="106"/>
      <c r="S113" s="106"/>
      <c r="T113" s="106"/>
      <c r="U113" s="106"/>
      <c r="V113" s="106"/>
      <c r="W113" s="106"/>
      <c r="X113" s="106"/>
      <c r="Y113" s="106"/>
      <c r="Z113" s="106"/>
    </row>
    <row r="114" spans="1:26" ht="19">
      <c r="A114" s="927" t="s">
        <v>214</v>
      </c>
      <c r="B114" s="1606" t="s">
        <v>54</v>
      </c>
      <c r="C114" s="1570"/>
      <c r="D114" s="1570"/>
      <c r="E114" s="1570"/>
      <c r="F114" s="1570"/>
      <c r="G114" s="1573"/>
      <c r="H114" s="816"/>
      <c r="I114" s="319">
        <f>SUM(D115:D127)</f>
        <v>18</v>
      </c>
      <c r="J114" s="319">
        <f>COUNT(D115:D127)*2</f>
        <v>18</v>
      </c>
      <c r="K114" s="105"/>
      <c r="L114" s="105"/>
      <c r="M114" s="105"/>
      <c r="N114" s="105"/>
      <c r="O114" s="319"/>
      <c r="P114" s="105"/>
      <c r="Q114" s="106"/>
      <c r="R114" s="106"/>
      <c r="S114" s="106"/>
      <c r="T114" s="106"/>
      <c r="U114" s="106"/>
      <c r="V114" s="106"/>
      <c r="W114" s="106"/>
      <c r="X114" s="106"/>
      <c r="Y114" s="106"/>
      <c r="Z114" s="106"/>
    </row>
    <row r="115" spans="1:26" ht="48">
      <c r="A115" s="695" t="s">
        <v>1921</v>
      </c>
      <c r="B115" s="491" t="s">
        <v>467</v>
      </c>
      <c r="C115" s="712" t="s">
        <v>4619</v>
      </c>
      <c r="D115" s="696">
        <v>2</v>
      </c>
      <c r="E115" s="124" t="s">
        <v>469</v>
      </c>
      <c r="F115" s="179" t="s">
        <v>4620</v>
      </c>
      <c r="G115" s="150"/>
      <c r="H115" s="698"/>
      <c r="I115" s="319"/>
      <c r="J115" s="319"/>
      <c r="K115" s="105"/>
      <c r="L115" s="105"/>
      <c r="M115" s="105"/>
      <c r="N115" s="105"/>
      <c r="O115" s="319"/>
      <c r="P115" s="105"/>
      <c r="Q115" s="106"/>
      <c r="R115" s="106"/>
      <c r="S115" s="106"/>
      <c r="T115" s="106"/>
      <c r="U115" s="106"/>
      <c r="V115" s="106"/>
      <c r="W115" s="106"/>
      <c r="X115" s="106"/>
      <c r="Y115" s="106"/>
      <c r="Z115" s="106"/>
    </row>
    <row r="116" spans="1:26" ht="96">
      <c r="A116" s="695" t="s">
        <v>1925</v>
      </c>
      <c r="B116" s="491" t="s">
        <v>475</v>
      </c>
      <c r="C116" s="123" t="s">
        <v>2621</v>
      </c>
      <c r="D116" s="696">
        <v>2</v>
      </c>
      <c r="E116" s="252" t="s">
        <v>469</v>
      </c>
      <c r="F116" s="492" t="s">
        <v>4621</v>
      </c>
      <c r="G116" s="150"/>
      <c r="H116" s="698"/>
      <c r="I116" s="319"/>
      <c r="J116" s="319"/>
      <c r="K116" s="105"/>
      <c r="L116" s="105"/>
      <c r="M116" s="105"/>
      <c r="N116" s="105"/>
      <c r="O116" s="319"/>
      <c r="P116" s="105"/>
      <c r="Q116" s="106"/>
      <c r="R116" s="106"/>
      <c r="S116" s="106"/>
      <c r="T116" s="106"/>
      <c r="U116" s="106"/>
      <c r="V116" s="106"/>
      <c r="W116" s="106"/>
      <c r="X116" s="106"/>
      <c r="Y116" s="106"/>
      <c r="Z116" s="106"/>
    </row>
    <row r="117" spans="1:26" ht="14.25" hidden="1" customHeight="1">
      <c r="A117" s="310" t="s">
        <v>480</v>
      </c>
      <c r="B117" s="491" t="s">
        <v>481</v>
      </c>
      <c r="C117" s="141"/>
      <c r="D117" s="141"/>
      <c r="E117" s="141"/>
      <c r="F117" s="141"/>
      <c r="G117" s="141" t="s">
        <v>614</v>
      </c>
      <c r="H117" s="106"/>
      <c r="I117" s="105"/>
      <c r="J117" s="105"/>
      <c r="K117" s="105"/>
      <c r="L117" s="106"/>
      <c r="M117" s="106"/>
      <c r="N117" s="106"/>
      <c r="O117" s="106"/>
      <c r="P117" s="106"/>
      <c r="Q117" s="106"/>
      <c r="R117" s="106"/>
      <c r="S117" s="106"/>
      <c r="T117" s="106"/>
      <c r="U117" s="106"/>
      <c r="V117" s="106"/>
      <c r="W117" s="106"/>
      <c r="X117" s="106"/>
      <c r="Y117" s="106"/>
      <c r="Z117" s="106"/>
    </row>
    <row r="118" spans="1:26" ht="14.25" hidden="1" customHeight="1">
      <c r="A118" s="310" t="s">
        <v>1933</v>
      </c>
      <c r="B118" s="491" t="s">
        <v>483</v>
      </c>
      <c r="C118" s="141"/>
      <c r="D118" s="141"/>
      <c r="E118" s="141"/>
      <c r="F118" s="141"/>
      <c r="G118" s="141"/>
      <c r="H118" s="106"/>
      <c r="I118" s="105"/>
      <c r="J118" s="105"/>
      <c r="K118" s="105"/>
      <c r="L118" s="106"/>
      <c r="M118" s="106"/>
      <c r="N118" s="106"/>
      <c r="O118" s="106"/>
      <c r="P118" s="106"/>
      <c r="Q118" s="106"/>
      <c r="R118" s="106"/>
      <c r="S118" s="106"/>
      <c r="T118" s="106"/>
      <c r="U118" s="106"/>
      <c r="V118" s="106"/>
      <c r="W118" s="106"/>
      <c r="X118" s="106"/>
      <c r="Y118" s="106"/>
      <c r="Z118" s="106"/>
    </row>
    <row r="119" spans="1:26" ht="64">
      <c r="A119" s="695" t="s">
        <v>484</v>
      </c>
      <c r="B119" s="491" t="s">
        <v>485</v>
      </c>
      <c r="C119" s="179" t="s">
        <v>4622</v>
      </c>
      <c r="D119" s="696">
        <v>2</v>
      </c>
      <c r="E119" s="370" t="s">
        <v>469</v>
      </c>
      <c r="F119" s="475" t="s">
        <v>4623</v>
      </c>
      <c r="G119" s="150"/>
      <c r="H119" s="698"/>
      <c r="I119" s="319"/>
      <c r="J119" s="319"/>
      <c r="K119" s="105"/>
      <c r="L119" s="105"/>
      <c r="M119" s="105"/>
      <c r="N119" s="105"/>
      <c r="O119" s="319"/>
      <c r="P119" s="105"/>
      <c r="Q119" s="106"/>
      <c r="R119" s="106"/>
      <c r="S119" s="106"/>
      <c r="T119" s="106"/>
      <c r="U119" s="106"/>
      <c r="V119" s="106"/>
      <c r="W119" s="106"/>
      <c r="X119" s="106"/>
      <c r="Y119" s="106"/>
      <c r="Z119" s="106"/>
    </row>
    <row r="120" spans="1:26" ht="32">
      <c r="A120" s="695"/>
      <c r="B120" s="491"/>
      <c r="C120" s="179" t="s">
        <v>4624</v>
      </c>
      <c r="D120" s="696">
        <v>2</v>
      </c>
      <c r="E120" s="928" t="s">
        <v>912</v>
      </c>
      <c r="F120" s="475" t="s">
        <v>4625</v>
      </c>
      <c r="G120" s="150"/>
      <c r="H120" s="698"/>
      <c r="I120" s="319"/>
      <c r="J120" s="319"/>
      <c r="K120" s="105"/>
      <c r="L120" s="105"/>
      <c r="M120" s="105"/>
      <c r="N120" s="105"/>
      <c r="O120" s="319"/>
      <c r="P120" s="105"/>
      <c r="Q120" s="106"/>
      <c r="R120" s="106"/>
      <c r="S120" s="106"/>
      <c r="T120" s="106"/>
      <c r="U120" s="106"/>
      <c r="V120" s="106"/>
      <c r="W120" s="106"/>
      <c r="X120" s="106"/>
      <c r="Y120" s="106"/>
      <c r="Z120" s="106"/>
    </row>
    <row r="121" spans="1:26" ht="48">
      <c r="A121" s="695"/>
      <c r="B121" s="491"/>
      <c r="C121" s="179" t="s">
        <v>4626</v>
      </c>
      <c r="D121" s="696">
        <v>2</v>
      </c>
      <c r="E121" s="370" t="s">
        <v>469</v>
      </c>
      <c r="F121" s="475" t="s">
        <v>4627</v>
      </c>
      <c r="G121" s="150"/>
      <c r="H121" s="698"/>
      <c r="I121" s="319"/>
      <c r="J121" s="319"/>
      <c r="K121" s="105"/>
      <c r="L121" s="105"/>
      <c r="M121" s="105"/>
      <c r="N121" s="105"/>
      <c r="O121" s="319"/>
      <c r="P121" s="105"/>
      <c r="Q121" s="106"/>
      <c r="R121" s="106"/>
      <c r="S121" s="106"/>
      <c r="T121" s="106"/>
      <c r="U121" s="106"/>
      <c r="V121" s="106"/>
      <c r="W121" s="106"/>
      <c r="X121" s="106"/>
      <c r="Y121" s="106"/>
      <c r="Z121" s="106"/>
    </row>
    <row r="122" spans="1:26" ht="64">
      <c r="A122" s="695"/>
      <c r="B122" s="491"/>
      <c r="C122" s="708" t="s">
        <v>3561</v>
      </c>
      <c r="D122" s="696">
        <v>2</v>
      </c>
      <c r="E122" s="370" t="s">
        <v>469</v>
      </c>
      <c r="F122" s="475" t="s">
        <v>4628</v>
      </c>
      <c r="G122" s="150"/>
      <c r="H122" s="698"/>
      <c r="I122" s="319"/>
      <c r="J122" s="319"/>
      <c r="K122" s="105"/>
      <c r="L122" s="105"/>
      <c r="M122" s="105"/>
      <c r="N122" s="105"/>
      <c r="O122" s="319"/>
      <c r="P122" s="105"/>
      <c r="Q122" s="106"/>
      <c r="R122" s="106"/>
      <c r="S122" s="106"/>
      <c r="T122" s="106"/>
      <c r="U122" s="106"/>
      <c r="V122" s="106"/>
      <c r="W122" s="106"/>
      <c r="X122" s="106"/>
      <c r="Y122" s="106"/>
      <c r="Z122" s="106"/>
    </row>
    <row r="123" spans="1:26" ht="64">
      <c r="A123" s="695"/>
      <c r="B123" s="491"/>
      <c r="C123" s="708" t="s">
        <v>3563</v>
      </c>
      <c r="D123" s="696">
        <v>2</v>
      </c>
      <c r="E123" s="696" t="s">
        <v>469</v>
      </c>
      <c r="F123" s="475" t="s">
        <v>4629</v>
      </c>
      <c r="G123" s="150"/>
      <c r="H123" s="698"/>
      <c r="I123" s="319"/>
      <c r="J123" s="319"/>
      <c r="K123" s="105"/>
      <c r="L123" s="105"/>
      <c r="M123" s="105"/>
      <c r="N123" s="105"/>
      <c r="O123" s="319"/>
      <c r="P123" s="105"/>
      <c r="Q123" s="106"/>
      <c r="R123" s="106"/>
      <c r="S123" s="106"/>
      <c r="T123" s="106"/>
      <c r="U123" s="106"/>
      <c r="V123" s="106"/>
      <c r="W123" s="106"/>
      <c r="X123" s="106"/>
      <c r="Y123" s="106"/>
      <c r="Z123" s="106"/>
    </row>
    <row r="124" spans="1:26" ht="32">
      <c r="A124" s="695"/>
      <c r="B124" s="491"/>
      <c r="C124" s="823" t="s">
        <v>3565</v>
      </c>
      <c r="D124" s="696">
        <v>2</v>
      </c>
      <c r="E124" s="696" t="s">
        <v>469</v>
      </c>
      <c r="F124" s="929" t="s">
        <v>4630</v>
      </c>
      <c r="G124" s="150"/>
      <c r="H124" s="698"/>
      <c r="I124" s="319"/>
      <c r="J124" s="319"/>
      <c r="K124" s="105"/>
      <c r="L124" s="105"/>
      <c r="M124" s="105"/>
      <c r="N124" s="105"/>
      <c r="O124" s="319"/>
      <c r="P124" s="105"/>
      <c r="Q124" s="106"/>
      <c r="R124" s="106"/>
      <c r="S124" s="106"/>
      <c r="T124" s="106"/>
      <c r="U124" s="106"/>
      <c r="V124" s="106"/>
      <c r="W124" s="106"/>
      <c r="X124" s="106"/>
      <c r="Y124" s="106"/>
      <c r="Z124" s="106"/>
    </row>
    <row r="125" spans="1:26" ht="34">
      <c r="A125" s="695" t="s">
        <v>1938</v>
      </c>
      <c r="B125" s="491" t="s">
        <v>487</v>
      </c>
      <c r="C125" s="825" t="s">
        <v>3567</v>
      </c>
      <c r="D125" s="696">
        <v>2</v>
      </c>
      <c r="E125" s="370" t="s">
        <v>469</v>
      </c>
      <c r="F125" s="492" t="s">
        <v>2624</v>
      </c>
      <c r="G125" s="150"/>
      <c r="H125" s="698"/>
      <c r="I125" s="319"/>
      <c r="J125" s="319"/>
      <c r="K125" s="105"/>
      <c r="L125" s="105"/>
      <c r="M125" s="105"/>
      <c r="N125" s="105"/>
      <c r="O125" s="319"/>
      <c r="P125" s="105"/>
      <c r="Q125" s="106"/>
      <c r="R125" s="106"/>
      <c r="S125" s="106"/>
      <c r="T125" s="106"/>
      <c r="U125" s="106"/>
      <c r="V125" s="106"/>
      <c r="W125" s="106"/>
      <c r="X125" s="106"/>
      <c r="Y125" s="106"/>
      <c r="Z125" s="106"/>
    </row>
    <row r="126" spans="1:26" ht="14.25" hidden="1" customHeight="1">
      <c r="A126" s="310" t="s">
        <v>1939</v>
      </c>
      <c r="B126" s="491" t="s">
        <v>490</v>
      </c>
      <c r="C126" s="141"/>
      <c r="D126" s="141"/>
      <c r="E126" s="141"/>
      <c r="F126" s="141"/>
      <c r="G126" s="141"/>
      <c r="H126" s="106"/>
      <c r="I126" s="105"/>
      <c r="J126" s="105"/>
      <c r="K126" s="105"/>
      <c r="L126" s="106"/>
      <c r="M126" s="106"/>
      <c r="N126" s="106"/>
      <c r="O126" s="106"/>
      <c r="P126" s="106"/>
      <c r="Q126" s="106"/>
      <c r="R126" s="106"/>
      <c r="S126" s="106"/>
      <c r="T126" s="106"/>
      <c r="U126" s="106"/>
      <c r="V126" s="106"/>
      <c r="W126" s="106"/>
      <c r="X126" s="106"/>
      <c r="Y126" s="106"/>
      <c r="Z126" s="106"/>
    </row>
    <row r="127" spans="1:26" ht="14.25" hidden="1" customHeight="1">
      <c r="A127" s="310" t="s">
        <v>493</v>
      </c>
      <c r="B127" s="491" t="s">
        <v>494</v>
      </c>
      <c r="C127" s="150"/>
      <c r="D127" s="141"/>
      <c r="E127" s="141"/>
      <c r="F127" s="141"/>
      <c r="G127" s="141"/>
      <c r="H127" s="106"/>
      <c r="I127" s="105"/>
      <c r="J127" s="105"/>
      <c r="K127" s="105"/>
      <c r="L127" s="106"/>
      <c r="M127" s="106"/>
      <c r="N127" s="106"/>
      <c r="O127" s="106"/>
      <c r="P127" s="106"/>
      <c r="Q127" s="106"/>
      <c r="R127" s="106"/>
      <c r="S127" s="106"/>
      <c r="T127" s="106"/>
      <c r="U127" s="106"/>
      <c r="V127" s="106"/>
      <c r="W127" s="106"/>
      <c r="X127" s="106"/>
      <c r="Y127" s="106"/>
      <c r="Z127" s="106"/>
    </row>
    <row r="128" spans="1:26" ht="39.75" hidden="1" customHeight="1">
      <c r="A128" s="349" t="s">
        <v>216</v>
      </c>
      <c r="B128" s="1738" t="s">
        <v>4631</v>
      </c>
      <c r="C128" s="1570"/>
      <c r="D128" s="1570"/>
      <c r="E128" s="1570"/>
      <c r="F128" s="1570"/>
      <c r="G128" s="1573"/>
      <c r="H128" s="930"/>
      <c r="I128" s="105"/>
      <c r="J128" s="105"/>
      <c r="K128" s="105"/>
      <c r="L128" s="106"/>
      <c r="M128" s="106"/>
      <c r="N128" s="106"/>
      <c r="O128" s="106"/>
      <c r="P128" s="106"/>
      <c r="Q128" s="106"/>
      <c r="R128" s="106"/>
      <c r="S128" s="106"/>
      <c r="T128" s="106"/>
      <c r="U128" s="106"/>
      <c r="V128" s="106"/>
      <c r="W128" s="106"/>
      <c r="X128" s="106"/>
      <c r="Y128" s="106"/>
      <c r="Z128" s="106"/>
    </row>
    <row r="129" spans="1:26" ht="14.25" hidden="1" customHeight="1">
      <c r="A129" s="310" t="s">
        <v>1943</v>
      </c>
      <c r="B129" s="467" t="s">
        <v>498</v>
      </c>
      <c r="C129" s="106"/>
      <c r="D129" s="141"/>
      <c r="E129" s="141"/>
      <c r="F129" s="141"/>
      <c r="G129" s="141"/>
      <c r="H129" s="106"/>
      <c r="I129" s="105"/>
      <c r="J129" s="105"/>
      <c r="K129" s="105"/>
      <c r="L129" s="106"/>
      <c r="M129" s="106"/>
      <c r="N129" s="106"/>
      <c r="O129" s="106"/>
      <c r="P129" s="106"/>
      <c r="Q129" s="106"/>
      <c r="R129" s="106"/>
      <c r="S129" s="106"/>
      <c r="T129" s="106"/>
      <c r="U129" s="106"/>
      <c r="V129" s="106"/>
      <c r="W129" s="106"/>
      <c r="X129" s="106"/>
      <c r="Y129" s="106"/>
      <c r="Z129" s="106"/>
    </row>
    <row r="130" spans="1:26" ht="14.25" hidden="1" customHeight="1">
      <c r="A130" s="310" t="s">
        <v>509</v>
      </c>
      <c r="B130" s="467" t="s">
        <v>510</v>
      </c>
      <c r="C130" s="141"/>
      <c r="D130" s="141"/>
      <c r="E130" s="141"/>
      <c r="F130" s="141"/>
      <c r="G130" s="141"/>
      <c r="H130" s="106"/>
      <c r="I130" s="105"/>
      <c r="J130" s="105"/>
      <c r="K130" s="105"/>
      <c r="L130" s="106"/>
      <c r="M130" s="106"/>
      <c r="N130" s="106"/>
      <c r="O130" s="106"/>
      <c r="P130" s="106"/>
      <c r="Q130" s="106"/>
      <c r="R130" s="106"/>
      <c r="S130" s="106"/>
      <c r="T130" s="106"/>
      <c r="U130" s="106"/>
      <c r="V130" s="106"/>
      <c r="W130" s="106"/>
      <c r="X130" s="106"/>
      <c r="Y130" s="106"/>
      <c r="Z130" s="106"/>
    </row>
    <row r="131" spans="1:26" ht="14.25" hidden="1" customHeight="1">
      <c r="A131" s="310" t="s">
        <v>1949</v>
      </c>
      <c r="B131" s="711" t="s">
        <v>512</v>
      </c>
      <c r="C131" s="141"/>
      <c r="D131" s="141"/>
      <c r="E131" s="141"/>
      <c r="F131" s="141"/>
      <c r="G131" s="141"/>
      <c r="H131" s="106"/>
      <c r="I131" s="105"/>
      <c r="J131" s="105"/>
      <c r="K131" s="105"/>
      <c r="L131" s="106"/>
      <c r="M131" s="106"/>
      <c r="N131" s="106"/>
      <c r="O131" s="106"/>
      <c r="P131" s="106"/>
      <c r="Q131" s="106"/>
      <c r="R131" s="106"/>
      <c r="S131" s="106"/>
      <c r="T131" s="106"/>
      <c r="U131" s="106"/>
      <c r="V131" s="106"/>
      <c r="W131" s="106"/>
      <c r="X131" s="106"/>
      <c r="Y131" s="106"/>
      <c r="Z131" s="106"/>
    </row>
    <row r="132" spans="1:26" ht="14.25" hidden="1" customHeight="1">
      <c r="A132" s="310" t="s">
        <v>1953</v>
      </c>
      <c r="B132" s="467" t="s">
        <v>520</v>
      </c>
      <c r="C132" s="179"/>
      <c r="D132" s="141"/>
      <c r="E132" s="141"/>
      <c r="F132" s="141"/>
      <c r="G132" s="141"/>
      <c r="H132" s="106"/>
      <c r="I132" s="105"/>
      <c r="J132" s="105"/>
      <c r="K132" s="105"/>
      <c r="L132" s="106"/>
      <c r="M132" s="106"/>
      <c r="N132" s="106"/>
      <c r="O132" s="106"/>
      <c r="P132" s="106"/>
      <c r="Q132" s="106"/>
      <c r="R132" s="106"/>
      <c r="S132" s="106"/>
      <c r="T132" s="106"/>
      <c r="U132" s="106"/>
      <c r="V132" s="106"/>
      <c r="W132" s="106"/>
      <c r="X132" s="106"/>
      <c r="Y132" s="106"/>
      <c r="Z132" s="106"/>
    </row>
    <row r="133" spans="1:26" ht="14.25" hidden="1" customHeight="1">
      <c r="A133" s="310" t="s">
        <v>521</v>
      </c>
      <c r="B133" s="173" t="s">
        <v>522</v>
      </c>
      <c r="C133" s="141"/>
      <c r="D133" s="141"/>
      <c r="E133" s="141"/>
      <c r="F133" s="141"/>
      <c r="G133" s="141"/>
      <c r="H133" s="106"/>
      <c r="I133" s="105"/>
      <c r="J133" s="105"/>
      <c r="K133" s="105"/>
      <c r="L133" s="106"/>
      <c r="M133" s="106"/>
      <c r="N133" s="106"/>
      <c r="O133" s="106"/>
      <c r="P133" s="106"/>
      <c r="Q133" s="106"/>
      <c r="R133" s="106"/>
      <c r="S133" s="106"/>
      <c r="T133" s="106"/>
      <c r="U133" s="106"/>
      <c r="V133" s="106"/>
      <c r="W133" s="106"/>
      <c r="X133" s="106"/>
      <c r="Y133" s="106"/>
      <c r="Z133" s="106"/>
    </row>
    <row r="134" spans="1:26" ht="19">
      <c r="A134" s="927" t="s">
        <v>218</v>
      </c>
      <c r="B134" s="1606" t="s">
        <v>219</v>
      </c>
      <c r="C134" s="1570"/>
      <c r="D134" s="1570"/>
      <c r="E134" s="1570"/>
      <c r="F134" s="1570"/>
      <c r="G134" s="1573"/>
      <c r="H134" s="816"/>
      <c r="I134" s="319">
        <f>SUM(D135:D138)</f>
        <v>6</v>
      </c>
      <c r="J134" s="319">
        <f>COUNT(D135:D138)*2</f>
        <v>6</v>
      </c>
      <c r="K134" s="105"/>
      <c r="L134" s="105"/>
      <c r="M134" s="105"/>
      <c r="N134" s="105"/>
      <c r="O134" s="319"/>
      <c r="P134" s="105"/>
      <c r="Q134" s="106"/>
      <c r="R134" s="106"/>
      <c r="S134" s="106"/>
      <c r="T134" s="106"/>
      <c r="U134" s="106"/>
      <c r="V134" s="106"/>
      <c r="W134" s="106"/>
      <c r="X134" s="106"/>
      <c r="Y134" s="106"/>
      <c r="Z134" s="106"/>
    </row>
    <row r="135" spans="1:26" ht="34">
      <c r="A135" s="695" t="s">
        <v>1954</v>
      </c>
      <c r="B135" s="467" t="s">
        <v>524</v>
      </c>
      <c r="C135" s="179" t="s">
        <v>4632</v>
      </c>
      <c r="D135" s="696">
        <v>2</v>
      </c>
      <c r="E135" s="124" t="s">
        <v>469</v>
      </c>
      <c r="F135" s="150" t="s">
        <v>4633</v>
      </c>
      <c r="G135" s="150"/>
      <c r="H135" s="698"/>
      <c r="I135" s="319"/>
      <c r="J135" s="319"/>
      <c r="K135" s="105"/>
      <c r="L135" s="105"/>
      <c r="M135" s="105"/>
      <c r="N135" s="105"/>
      <c r="O135" s="319"/>
      <c r="P135" s="105"/>
      <c r="Q135" s="106"/>
      <c r="R135" s="106"/>
      <c r="S135" s="106"/>
      <c r="T135" s="106"/>
      <c r="U135" s="106"/>
      <c r="V135" s="106"/>
      <c r="W135" s="106"/>
      <c r="X135" s="106"/>
      <c r="Y135" s="106"/>
      <c r="Z135" s="106"/>
    </row>
    <row r="136" spans="1:26" ht="64">
      <c r="A136" s="695" t="s">
        <v>1958</v>
      </c>
      <c r="B136" s="467" t="s">
        <v>528</v>
      </c>
      <c r="C136" s="179" t="s">
        <v>2639</v>
      </c>
      <c r="D136" s="696">
        <v>2</v>
      </c>
      <c r="E136" s="124" t="s">
        <v>324</v>
      </c>
      <c r="F136" s="150" t="s">
        <v>4634</v>
      </c>
      <c r="G136" s="150"/>
      <c r="H136" s="698"/>
      <c r="I136" s="319"/>
      <c r="J136" s="319"/>
      <c r="K136" s="105"/>
      <c r="L136" s="105"/>
      <c r="M136" s="105"/>
      <c r="N136" s="105"/>
      <c r="O136" s="319"/>
      <c r="P136" s="105"/>
      <c r="Q136" s="106"/>
      <c r="R136" s="106"/>
      <c r="S136" s="106"/>
      <c r="T136" s="106"/>
      <c r="U136" s="106"/>
      <c r="V136" s="106"/>
      <c r="W136" s="106"/>
      <c r="X136" s="106"/>
      <c r="Y136" s="106"/>
      <c r="Z136" s="106"/>
    </row>
    <row r="137" spans="1:26" ht="51">
      <c r="A137" s="695" t="s">
        <v>1960</v>
      </c>
      <c r="B137" s="467" t="s">
        <v>533</v>
      </c>
      <c r="C137" s="492" t="s">
        <v>534</v>
      </c>
      <c r="D137" s="696">
        <v>2</v>
      </c>
      <c r="E137" s="124" t="s">
        <v>2643</v>
      </c>
      <c r="F137" s="150" t="s">
        <v>4635</v>
      </c>
      <c r="G137" s="150"/>
      <c r="H137" s="698"/>
      <c r="I137" s="319"/>
      <c r="J137" s="319"/>
      <c r="K137" s="105"/>
      <c r="L137" s="105"/>
      <c r="M137" s="105"/>
      <c r="N137" s="105"/>
      <c r="O137" s="319"/>
      <c r="P137" s="105"/>
      <c r="Q137" s="106"/>
      <c r="R137" s="106"/>
      <c r="S137" s="106"/>
      <c r="T137" s="106"/>
      <c r="U137" s="106"/>
      <c r="V137" s="106"/>
      <c r="W137" s="106"/>
      <c r="X137" s="106"/>
      <c r="Y137" s="106"/>
      <c r="Z137" s="106"/>
    </row>
    <row r="138" spans="1:26" ht="14.25" hidden="1" customHeight="1">
      <c r="A138" s="310" t="s">
        <v>1962</v>
      </c>
      <c r="B138" s="467" t="s">
        <v>537</v>
      </c>
      <c r="C138" s="141"/>
      <c r="D138" s="141"/>
      <c r="E138" s="141"/>
      <c r="F138" s="141"/>
      <c r="G138" s="141"/>
      <c r="H138" s="106"/>
      <c r="I138" s="105"/>
      <c r="J138" s="105"/>
      <c r="K138" s="105"/>
      <c r="L138" s="106"/>
      <c r="M138" s="106"/>
      <c r="N138" s="106"/>
      <c r="O138" s="106"/>
      <c r="P138" s="106"/>
      <c r="Q138" s="106"/>
      <c r="R138" s="106"/>
      <c r="S138" s="106"/>
      <c r="T138" s="106"/>
      <c r="U138" s="106"/>
      <c r="V138" s="106"/>
      <c r="W138" s="106"/>
      <c r="X138" s="106"/>
      <c r="Y138" s="106"/>
      <c r="Z138" s="106"/>
    </row>
    <row r="139" spans="1:26" ht="19">
      <c r="A139" s="927" t="s">
        <v>220</v>
      </c>
      <c r="B139" s="1606" t="s">
        <v>1965</v>
      </c>
      <c r="C139" s="1570"/>
      <c r="D139" s="1570"/>
      <c r="E139" s="1570"/>
      <c r="F139" s="1570"/>
      <c r="G139" s="1573"/>
      <c r="H139" s="816"/>
      <c r="I139" s="319">
        <f>SUM(D140:D144)</f>
        <v>8</v>
      </c>
      <c r="J139" s="319">
        <f>COUNT(D140:D144)*2</f>
        <v>8</v>
      </c>
      <c r="K139" s="105"/>
      <c r="L139" s="105"/>
      <c r="M139" s="105"/>
      <c r="N139" s="105"/>
      <c r="O139" s="319"/>
      <c r="P139" s="105"/>
      <c r="Q139" s="106"/>
      <c r="R139" s="106"/>
      <c r="S139" s="106"/>
      <c r="T139" s="106"/>
      <c r="U139" s="106"/>
      <c r="V139" s="106"/>
      <c r="W139" s="106"/>
      <c r="X139" s="106"/>
      <c r="Y139" s="106"/>
      <c r="Z139" s="106"/>
    </row>
    <row r="140" spans="1:26" ht="51">
      <c r="A140" s="695" t="s">
        <v>1966</v>
      </c>
      <c r="B140" s="467" t="s">
        <v>541</v>
      </c>
      <c r="C140" s="179" t="s">
        <v>4636</v>
      </c>
      <c r="D140" s="696">
        <v>2</v>
      </c>
      <c r="E140" s="124" t="s">
        <v>369</v>
      </c>
      <c r="F140" s="207" t="s">
        <v>4637</v>
      </c>
      <c r="G140" s="150"/>
      <c r="H140" s="698"/>
      <c r="I140" s="319"/>
      <c r="J140" s="319"/>
      <c r="K140" s="105"/>
      <c r="L140" s="105"/>
      <c r="M140" s="105"/>
      <c r="N140" s="105"/>
      <c r="O140" s="319"/>
      <c r="P140" s="105"/>
      <c r="Q140" s="106"/>
      <c r="R140" s="106"/>
      <c r="S140" s="106"/>
      <c r="T140" s="106"/>
      <c r="U140" s="106"/>
      <c r="V140" s="106"/>
      <c r="W140" s="106"/>
      <c r="X140" s="106"/>
      <c r="Y140" s="106"/>
      <c r="Z140" s="106"/>
    </row>
    <row r="141" spans="1:26" ht="48">
      <c r="A141" s="695" t="s">
        <v>1968</v>
      </c>
      <c r="B141" s="467" t="s">
        <v>544</v>
      </c>
      <c r="C141" s="150" t="s">
        <v>4638</v>
      </c>
      <c r="D141" s="696">
        <v>2</v>
      </c>
      <c r="E141" s="124" t="s">
        <v>2643</v>
      </c>
      <c r="F141" s="106" t="s">
        <v>4639</v>
      </c>
      <c r="G141" s="141"/>
      <c r="H141" s="319"/>
      <c r="I141" s="698"/>
      <c r="J141" s="319"/>
      <c r="K141" s="105"/>
      <c r="L141" s="105"/>
      <c r="M141" s="105"/>
      <c r="N141" s="105"/>
      <c r="O141" s="319"/>
      <c r="P141" s="105"/>
      <c r="Q141" s="106"/>
      <c r="R141" s="106"/>
      <c r="S141" s="106"/>
      <c r="T141" s="106"/>
      <c r="U141" s="106"/>
      <c r="V141" s="106"/>
      <c r="W141" s="106"/>
      <c r="X141" s="106"/>
      <c r="Y141" s="106"/>
      <c r="Z141" s="106"/>
    </row>
    <row r="142" spans="1:26" ht="14.25" hidden="1" customHeight="1">
      <c r="A142" s="310" t="s">
        <v>1969</v>
      </c>
      <c r="B142" s="467" t="s">
        <v>547</v>
      </c>
      <c r="C142" s="179"/>
      <c r="D142" s="141"/>
      <c r="E142" s="141"/>
      <c r="F142" s="141"/>
      <c r="G142" s="141"/>
      <c r="H142" s="106"/>
      <c r="I142" s="105"/>
      <c r="J142" s="105"/>
      <c r="K142" s="105"/>
      <c r="L142" s="106"/>
      <c r="M142" s="106"/>
      <c r="N142" s="106"/>
      <c r="O142" s="106"/>
      <c r="P142" s="106"/>
      <c r="Q142" s="106"/>
      <c r="R142" s="106"/>
      <c r="S142" s="106"/>
      <c r="T142" s="106"/>
      <c r="U142" s="106"/>
      <c r="V142" s="106"/>
      <c r="W142" s="106"/>
      <c r="X142" s="106"/>
      <c r="Y142" s="106"/>
      <c r="Z142" s="106"/>
    </row>
    <row r="143" spans="1:26" ht="48">
      <c r="A143" s="695" t="s">
        <v>1970</v>
      </c>
      <c r="B143" s="467" t="s">
        <v>551</v>
      </c>
      <c r="C143" s="179" t="s">
        <v>4640</v>
      </c>
      <c r="D143" s="696">
        <v>2</v>
      </c>
      <c r="E143" s="124" t="s">
        <v>553</v>
      </c>
      <c r="F143" s="179" t="s">
        <v>4641</v>
      </c>
      <c r="G143" s="492"/>
      <c r="H143" s="817"/>
      <c r="I143" s="319"/>
      <c r="J143" s="319"/>
      <c r="K143" s="105"/>
      <c r="L143" s="105"/>
      <c r="M143" s="105"/>
      <c r="N143" s="105"/>
      <c r="O143" s="319"/>
      <c r="P143" s="105"/>
      <c r="Q143" s="106"/>
      <c r="R143" s="106"/>
      <c r="S143" s="106"/>
      <c r="T143" s="106"/>
      <c r="U143" s="106"/>
      <c r="V143" s="106"/>
      <c r="W143" s="106"/>
      <c r="X143" s="106"/>
      <c r="Y143" s="106"/>
      <c r="Z143" s="106"/>
    </row>
    <row r="144" spans="1:26" ht="48">
      <c r="A144" s="695" t="s">
        <v>1973</v>
      </c>
      <c r="B144" s="235" t="s">
        <v>4642</v>
      </c>
      <c r="C144" s="383" t="s">
        <v>4162</v>
      </c>
      <c r="D144" s="696">
        <v>2</v>
      </c>
      <c r="E144" s="124" t="s">
        <v>469</v>
      </c>
      <c r="F144" s="150" t="s">
        <v>4163</v>
      </c>
      <c r="G144" s="150"/>
      <c r="H144" s="698"/>
      <c r="I144" s="319"/>
      <c r="J144" s="319"/>
      <c r="K144" s="105"/>
      <c r="L144" s="105"/>
      <c r="M144" s="105"/>
      <c r="N144" s="105"/>
      <c r="O144" s="319"/>
      <c r="P144" s="105"/>
      <c r="Q144" s="106"/>
      <c r="R144" s="106"/>
      <c r="S144" s="106"/>
      <c r="T144" s="106"/>
      <c r="U144" s="106"/>
      <c r="V144" s="106"/>
      <c r="W144" s="106"/>
      <c r="X144" s="106"/>
      <c r="Y144" s="106"/>
      <c r="Z144" s="106"/>
    </row>
    <row r="145" spans="1:26" ht="19">
      <c r="A145" s="927" t="s">
        <v>222</v>
      </c>
      <c r="B145" s="1606" t="s">
        <v>223</v>
      </c>
      <c r="C145" s="1570"/>
      <c r="D145" s="1570"/>
      <c r="E145" s="1570"/>
      <c r="F145" s="1570"/>
      <c r="G145" s="1573"/>
      <c r="H145" s="816"/>
      <c r="I145" s="319">
        <f>SUM(D146:D153)</f>
        <v>10</v>
      </c>
      <c r="J145" s="319">
        <f>COUNT(D146:D153)*2</f>
        <v>10</v>
      </c>
      <c r="K145" s="105"/>
      <c r="L145" s="105"/>
      <c r="M145" s="105"/>
      <c r="N145" s="105"/>
      <c r="O145" s="319"/>
      <c r="P145" s="105"/>
      <c r="Q145" s="106"/>
      <c r="R145" s="106"/>
      <c r="S145" s="106"/>
      <c r="T145" s="106"/>
      <c r="U145" s="106"/>
      <c r="V145" s="106"/>
      <c r="W145" s="106"/>
      <c r="X145" s="106"/>
      <c r="Y145" s="106"/>
      <c r="Z145" s="106"/>
    </row>
    <row r="146" spans="1:26" ht="51">
      <c r="A146" s="695" t="s">
        <v>558</v>
      </c>
      <c r="B146" s="467" t="s">
        <v>559</v>
      </c>
      <c r="C146" s="123" t="s">
        <v>4643</v>
      </c>
      <c r="D146" s="696">
        <v>2</v>
      </c>
      <c r="E146" s="594" t="s">
        <v>561</v>
      </c>
      <c r="F146" s="150" t="s">
        <v>4644</v>
      </c>
      <c r="G146" s="150"/>
      <c r="H146" s="698"/>
      <c r="I146" s="319"/>
      <c r="J146" s="319"/>
      <c r="K146" s="105"/>
      <c r="L146" s="105"/>
      <c r="M146" s="105"/>
      <c r="N146" s="105"/>
      <c r="O146" s="319"/>
      <c r="P146" s="105"/>
      <c r="Q146" s="106"/>
      <c r="R146" s="106"/>
      <c r="S146" s="106"/>
      <c r="T146" s="106"/>
      <c r="U146" s="106"/>
      <c r="V146" s="106"/>
      <c r="W146" s="106"/>
      <c r="X146" s="106"/>
      <c r="Y146" s="106"/>
      <c r="Z146" s="106"/>
    </row>
    <row r="147" spans="1:26" ht="32">
      <c r="A147" s="695"/>
      <c r="B147" s="467"/>
      <c r="C147" s="151" t="s">
        <v>4168</v>
      </c>
      <c r="D147" s="696">
        <v>2</v>
      </c>
      <c r="E147" s="594" t="s">
        <v>561</v>
      </c>
      <c r="F147" s="712" t="s">
        <v>4645</v>
      </c>
      <c r="G147" s="150"/>
      <c r="H147" s="698"/>
      <c r="I147" s="319"/>
      <c r="J147" s="319"/>
      <c r="K147" s="105"/>
      <c r="L147" s="105"/>
      <c r="M147" s="105"/>
      <c r="N147" s="105"/>
      <c r="O147" s="319"/>
      <c r="P147" s="105"/>
      <c r="Q147" s="106"/>
      <c r="R147" s="106"/>
      <c r="S147" s="106"/>
      <c r="T147" s="106"/>
      <c r="U147" s="106"/>
      <c r="V147" s="106"/>
      <c r="W147" s="106"/>
      <c r="X147" s="106"/>
      <c r="Y147" s="106"/>
      <c r="Z147" s="106"/>
    </row>
    <row r="148" spans="1:26" ht="64">
      <c r="A148" s="695"/>
      <c r="B148" s="467"/>
      <c r="C148" s="179" t="s">
        <v>4646</v>
      </c>
      <c r="D148" s="696">
        <v>2</v>
      </c>
      <c r="E148" s="124" t="s">
        <v>561</v>
      </c>
      <c r="F148" s="150" t="s">
        <v>4647</v>
      </c>
      <c r="G148" s="150"/>
      <c r="H148" s="698"/>
      <c r="I148" s="319"/>
      <c r="J148" s="319"/>
      <c r="K148" s="105"/>
      <c r="L148" s="105"/>
      <c r="M148" s="105"/>
      <c r="N148" s="105"/>
      <c r="O148" s="319"/>
      <c r="P148" s="105"/>
      <c r="Q148" s="106"/>
      <c r="R148" s="106"/>
      <c r="S148" s="106"/>
      <c r="T148" s="106"/>
      <c r="U148" s="106"/>
      <c r="V148" s="106"/>
      <c r="W148" s="106"/>
      <c r="X148" s="106"/>
      <c r="Y148" s="106"/>
      <c r="Z148" s="106"/>
    </row>
    <row r="149" spans="1:26" ht="34">
      <c r="A149" s="695" t="s">
        <v>1977</v>
      </c>
      <c r="B149" s="467" t="s">
        <v>563</v>
      </c>
      <c r="C149" s="150" t="s">
        <v>564</v>
      </c>
      <c r="D149" s="696">
        <v>2</v>
      </c>
      <c r="E149" s="124" t="s">
        <v>561</v>
      </c>
      <c r="F149" s="150" t="s">
        <v>3609</v>
      </c>
      <c r="G149" s="150"/>
      <c r="H149" s="698"/>
      <c r="I149" s="319"/>
      <c r="J149" s="319"/>
      <c r="K149" s="105"/>
      <c r="L149" s="105"/>
      <c r="M149" s="105"/>
      <c r="N149" s="105"/>
      <c r="O149" s="319"/>
      <c r="P149" s="105"/>
      <c r="Q149" s="106"/>
      <c r="R149" s="106"/>
      <c r="S149" s="106"/>
      <c r="T149" s="106"/>
      <c r="U149" s="106"/>
      <c r="V149" s="106"/>
      <c r="W149" s="106"/>
      <c r="X149" s="106"/>
      <c r="Y149" s="106"/>
      <c r="Z149" s="106"/>
    </row>
    <row r="150" spans="1:26" ht="34">
      <c r="A150" s="695" t="s">
        <v>1980</v>
      </c>
      <c r="B150" s="467" t="s">
        <v>566</v>
      </c>
      <c r="C150" s="150" t="s">
        <v>567</v>
      </c>
      <c r="D150" s="696"/>
      <c r="E150" s="124" t="s">
        <v>561</v>
      </c>
      <c r="F150" s="150" t="s">
        <v>3610</v>
      </c>
      <c r="G150" s="150"/>
      <c r="H150" s="698"/>
      <c r="I150" s="319"/>
      <c r="J150" s="319"/>
      <c r="K150" s="105"/>
      <c r="L150" s="105"/>
      <c r="M150" s="105"/>
      <c r="N150" s="105"/>
      <c r="O150" s="319"/>
      <c r="P150" s="105"/>
      <c r="Q150" s="106"/>
      <c r="R150" s="106"/>
      <c r="S150" s="106"/>
      <c r="T150" s="106"/>
      <c r="U150" s="106"/>
      <c r="V150" s="106"/>
      <c r="W150" s="106"/>
      <c r="X150" s="106"/>
      <c r="Y150" s="106"/>
      <c r="Z150" s="106"/>
    </row>
    <row r="151" spans="1:26" ht="14.25" hidden="1" customHeight="1">
      <c r="A151" s="310" t="s">
        <v>1981</v>
      </c>
      <c r="B151" s="467" t="s">
        <v>569</v>
      </c>
      <c r="C151" s="150"/>
      <c r="D151" s="141"/>
      <c r="E151" s="141"/>
      <c r="F151" s="141"/>
      <c r="G151" s="141"/>
      <c r="H151" s="106"/>
      <c r="I151" s="105"/>
      <c r="J151" s="105"/>
      <c r="K151" s="105"/>
      <c r="L151" s="106"/>
      <c r="M151" s="106"/>
      <c r="N151" s="106"/>
      <c r="O151" s="106"/>
      <c r="P151" s="106"/>
      <c r="Q151" s="106"/>
      <c r="R151" s="106"/>
      <c r="S151" s="106"/>
      <c r="T151" s="106"/>
      <c r="U151" s="106"/>
      <c r="V151" s="106"/>
      <c r="W151" s="106"/>
      <c r="X151" s="106"/>
      <c r="Y151" s="106"/>
      <c r="Z151" s="106"/>
    </row>
    <row r="152" spans="1:26" ht="51">
      <c r="A152" s="695" t="s">
        <v>1983</v>
      </c>
      <c r="B152" s="467" t="s">
        <v>573</v>
      </c>
      <c r="C152" s="150" t="s">
        <v>4648</v>
      </c>
      <c r="D152" s="696">
        <v>2</v>
      </c>
      <c r="E152" s="124" t="s">
        <v>571</v>
      </c>
      <c r="F152" s="141"/>
      <c r="G152" s="150"/>
      <c r="H152" s="698"/>
      <c r="I152" s="319"/>
      <c r="J152" s="319"/>
      <c r="K152" s="105"/>
      <c r="L152" s="105"/>
      <c r="M152" s="105"/>
      <c r="N152" s="105"/>
      <c r="O152" s="319"/>
      <c r="P152" s="105"/>
      <c r="Q152" s="106"/>
      <c r="R152" s="106"/>
      <c r="S152" s="106"/>
      <c r="T152" s="106"/>
      <c r="U152" s="106"/>
      <c r="V152" s="106"/>
      <c r="W152" s="106"/>
      <c r="X152" s="106"/>
      <c r="Y152" s="106"/>
      <c r="Z152" s="106"/>
    </row>
    <row r="153" spans="1:26" ht="14.25" hidden="1" customHeight="1">
      <c r="A153" s="310" t="s">
        <v>574</v>
      </c>
      <c r="B153" s="491" t="s">
        <v>575</v>
      </c>
      <c r="C153" s="141"/>
      <c r="D153" s="141"/>
      <c r="E153" s="141"/>
      <c r="F153" s="141"/>
      <c r="G153" s="141"/>
      <c r="H153" s="106"/>
      <c r="I153" s="105"/>
      <c r="J153" s="105"/>
      <c r="K153" s="105"/>
      <c r="L153" s="106"/>
      <c r="M153" s="106"/>
      <c r="N153" s="106"/>
      <c r="O153" s="106"/>
      <c r="P153" s="106"/>
      <c r="Q153" s="106"/>
      <c r="R153" s="106"/>
      <c r="S153" s="106"/>
      <c r="T153" s="106"/>
      <c r="U153" s="106"/>
      <c r="V153" s="106"/>
      <c r="W153" s="106"/>
      <c r="X153" s="106"/>
      <c r="Y153" s="106"/>
      <c r="Z153" s="106"/>
    </row>
    <row r="154" spans="1:26" ht="14.25" hidden="1" customHeight="1">
      <c r="A154" s="310" t="s">
        <v>3611</v>
      </c>
      <c r="B154" s="1606" t="s">
        <v>64</v>
      </c>
      <c r="C154" s="1570"/>
      <c r="D154" s="1570"/>
      <c r="E154" s="1570"/>
      <c r="F154" s="1570"/>
      <c r="G154" s="1571"/>
      <c r="I154" s="105"/>
      <c r="J154" s="105"/>
      <c r="K154" s="105"/>
      <c r="L154" s="106"/>
      <c r="M154" s="106"/>
      <c r="N154" s="106"/>
      <c r="O154" s="106"/>
      <c r="P154" s="106"/>
      <c r="Q154" s="106"/>
      <c r="R154" s="106"/>
      <c r="S154" s="106"/>
      <c r="T154" s="106"/>
      <c r="U154" s="106"/>
      <c r="V154" s="106"/>
      <c r="W154" s="106"/>
      <c r="X154" s="106"/>
      <c r="Y154" s="106"/>
      <c r="Z154" s="106"/>
    </row>
    <row r="155" spans="1:26" ht="14.25" hidden="1" customHeight="1">
      <c r="A155" s="310" t="s">
        <v>576</v>
      </c>
      <c r="B155" s="179" t="s">
        <v>577</v>
      </c>
      <c r="C155" s="125"/>
      <c r="D155" s="125"/>
      <c r="E155" s="125"/>
      <c r="F155" s="125"/>
      <c r="G155" s="125"/>
      <c r="I155" s="105"/>
      <c r="J155" s="105"/>
      <c r="K155" s="105"/>
      <c r="L155" s="106"/>
      <c r="M155" s="106"/>
      <c r="N155" s="106"/>
      <c r="O155" s="106"/>
      <c r="P155" s="106"/>
      <c r="Q155" s="106"/>
      <c r="R155" s="106"/>
      <c r="S155" s="106"/>
      <c r="T155" s="106"/>
      <c r="U155" s="106"/>
      <c r="V155" s="106"/>
      <c r="W155" s="106"/>
      <c r="X155" s="106"/>
      <c r="Y155" s="106"/>
      <c r="Z155" s="106"/>
    </row>
    <row r="156" spans="1:26" ht="14.25" hidden="1" customHeight="1">
      <c r="A156" s="310" t="s">
        <v>580</v>
      </c>
      <c r="B156" s="179" t="s">
        <v>581</v>
      </c>
      <c r="C156" s="125"/>
      <c r="D156" s="125"/>
      <c r="E156" s="125"/>
      <c r="F156" s="125"/>
      <c r="G156" s="125"/>
      <c r="I156" s="105"/>
      <c r="J156" s="105"/>
      <c r="K156" s="105"/>
      <c r="L156" s="106"/>
      <c r="M156" s="106"/>
      <c r="N156" s="106"/>
      <c r="O156" s="106"/>
      <c r="P156" s="106"/>
      <c r="Q156" s="106"/>
      <c r="R156" s="106"/>
      <c r="S156" s="106"/>
      <c r="T156" s="106"/>
      <c r="U156" s="106"/>
      <c r="V156" s="106"/>
      <c r="W156" s="106"/>
      <c r="X156" s="106"/>
      <c r="Y156" s="106"/>
      <c r="Z156" s="106"/>
    </row>
    <row r="157" spans="1:26" ht="14.25" hidden="1" customHeight="1">
      <c r="A157" s="310" t="s">
        <v>584</v>
      </c>
      <c r="B157" s="179" t="s">
        <v>585</v>
      </c>
      <c r="C157" s="125"/>
      <c r="D157" s="125"/>
      <c r="E157" s="125"/>
      <c r="F157" s="125"/>
      <c r="G157" s="125"/>
      <c r="I157" s="105"/>
      <c r="J157" s="105"/>
      <c r="K157" s="105"/>
      <c r="L157" s="106"/>
      <c r="M157" s="106"/>
      <c r="N157" s="106"/>
      <c r="O157" s="106"/>
      <c r="P157" s="106"/>
      <c r="Q157" s="106"/>
      <c r="R157" s="106"/>
      <c r="S157" s="106"/>
      <c r="T157" s="106"/>
      <c r="U157" s="106"/>
      <c r="V157" s="106"/>
      <c r="W157" s="106"/>
      <c r="X157" s="106"/>
      <c r="Y157" s="106"/>
      <c r="Z157" s="106"/>
    </row>
    <row r="158" spans="1:26" ht="14.25" hidden="1" customHeight="1">
      <c r="A158" s="310" t="s">
        <v>588</v>
      </c>
      <c r="B158" s="179" t="s">
        <v>589</v>
      </c>
      <c r="C158" s="125"/>
      <c r="D158" s="179"/>
      <c r="E158" s="125"/>
      <c r="F158" s="125"/>
      <c r="G158" s="125"/>
      <c r="I158" s="105"/>
      <c r="J158" s="105"/>
      <c r="K158" s="105"/>
      <c r="L158" s="106"/>
      <c r="M158" s="106"/>
      <c r="N158" s="106"/>
      <c r="O158" s="106"/>
      <c r="P158" s="106"/>
      <c r="Q158" s="106"/>
      <c r="R158" s="106"/>
      <c r="S158" s="106"/>
      <c r="T158" s="106"/>
      <c r="U158" s="106"/>
      <c r="V158" s="106"/>
      <c r="W158" s="106"/>
      <c r="X158" s="106"/>
      <c r="Y158" s="106"/>
      <c r="Z158" s="106"/>
    </row>
    <row r="159" spans="1:26" ht="14.25" hidden="1" customHeight="1">
      <c r="A159" s="310" t="s">
        <v>592</v>
      </c>
      <c r="B159" s="179" t="s">
        <v>593</v>
      </c>
      <c r="C159" s="125"/>
      <c r="D159" s="125"/>
      <c r="E159" s="125"/>
      <c r="F159" s="125"/>
      <c r="G159" s="125"/>
      <c r="I159" s="105"/>
      <c r="J159" s="105"/>
      <c r="K159" s="105"/>
      <c r="L159" s="106"/>
      <c r="M159" s="106"/>
      <c r="N159" s="106"/>
      <c r="O159" s="106"/>
      <c r="P159" s="106"/>
      <c r="Q159" s="106"/>
      <c r="R159" s="106"/>
      <c r="S159" s="106"/>
      <c r="T159" s="106"/>
      <c r="U159" s="106"/>
      <c r="V159" s="106"/>
      <c r="W159" s="106"/>
      <c r="X159" s="106"/>
      <c r="Y159" s="106"/>
      <c r="Z159" s="106"/>
    </row>
    <row r="160" spans="1:26" ht="14.25" hidden="1" customHeight="1">
      <c r="A160" s="310" t="s">
        <v>596</v>
      </c>
      <c r="B160" s="179" t="s">
        <v>597</v>
      </c>
      <c r="C160" s="125"/>
      <c r="D160" s="125"/>
      <c r="E160" s="125"/>
      <c r="F160" s="125"/>
      <c r="G160" s="125"/>
      <c r="I160" s="105"/>
      <c r="J160" s="105"/>
      <c r="K160" s="105"/>
      <c r="L160" s="106"/>
      <c r="M160" s="106"/>
      <c r="N160" s="106"/>
      <c r="O160" s="106"/>
      <c r="P160" s="106"/>
      <c r="Q160" s="106"/>
      <c r="R160" s="106"/>
      <c r="S160" s="106"/>
      <c r="T160" s="106"/>
      <c r="U160" s="106"/>
      <c r="V160" s="106"/>
      <c r="W160" s="106"/>
      <c r="X160" s="106"/>
      <c r="Y160" s="106"/>
      <c r="Z160" s="106"/>
    </row>
    <row r="161" spans="1:26" ht="14.25" hidden="1" customHeight="1">
      <c r="A161" s="310" t="s">
        <v>3612</v>
      </c>
      <c r="B161" s="179" t="s">
        <v>2660</v>
      </c>
      <c r="C161" s="106"/>
      <c r="D161" s="125"/>
      <c r="E161" s="125"/>
      <c r="F161" s="125"/>
      <c r="G161" s="125"/>
      <c r="I161" s="105"/>
      <c r="J161" s="105"/>
      <c r="K161" s="105"/>
      <c r="L161" s="106"/>
      <c r="M161" s="106"/>
      <c r="N161" s="106"/>
      <c r="O161" s="106"/>
      <c r="P161" s="106"/>
      <c r="Q161" s="106"/>
      <c r="R161" s="106"/>
      <c r="S161" s="106"/>
      <c r="T161" s="106"/>
      <c r="U161" s="106"/>
      <c r="V161" s="106"/>
      <c r="W161" s="106"/>
      <c r="X161" s="106"/>
      <c r="Y161" s="106"/>
      <c r="Z161" s="106"/>
    </row>
    <row r="162" spans="1:26" ht="14.25" hidden="1" customHeight="1">
      <c r="A162" s="310" t="s">
        <v>613</v>
      </c>
      <c r="B162" s="179" t="s">
        <v>1988</v>
      </c>
      <c r="C162" s="106"/>
      <c r="D162" s="125"/>
      <c r="E162" s="125"/>
      <c r="F162" s="125"/>
      <c r="G162" s="125"/>
      <c r="I162" s="105"/>
      <c r="J162" s="105"/>
      <c r="K162" s="105"/>
      <c r="L162" s="106"/>
      <c r="M162" s="106"/>
      <c r="N162" s="106"/>
      <c r="O162" s="106"/>
      <c r="P162" s="106"/>
      <c r="Q162" s="106"/>
      <c r="R162" s="106"/>
      <c r="S162" s="106"/>
      <c r="T162" s="106"/>
      <c r="U162" s="106"/>
      <c r="V162" s="106"/>
      <c r="W162" s="106"/>
      <c r="X162" s="106"/>
      <c r="Y162" s="106"/>
      <c r="Z162" s="106"/>
    </row>
    <row r="163" spans="1:26" ht="14.25" hidden="1" customHeight="1">
      <c r="A163" s="310" t="s">
        <v>617</v>
      </c>
      <c r="B163" s="179" t="s">
        <v>618</v>
      </c>
      <c r="C163" s="125"/>
      <c r="D163" s="125"/>
      <c r="E163" s="125"/>
      <c r="F163" s="125"/>
      <c r="G163" s="125"/>
      <c r="I163" s="105"/>
      <c r="J163" s="105"/>
      <c r="K163" s="105"/>
      <c r="L163" s="106"/>
      <c r="M163" s="106"/>
      <c r="N163" s="106"/>
      <c r="O163" s="106"/>
      <c r="P163" s="106"/>
      <c r="Q163" s="106"/>
      <c r="R163" s="106"/>
      <c r="S163" s="106"/>
      <c r="T163" s="106"/>
      <c r="U163" s="106"/>
      <c r="V163" s="106"/>
      <c r="W163" s="106"/>
      <c r="X163" s="106"/>
      <c r="Y163" s="106"/>
      <c r="Z163" s="106"/>
    </row>
    <row r="164" spans="1:26" ht="14.25" hidden="1" customHeight="1">
      <c r="A164" s="310" t="s">
        <v>621</v>
      </c>
      <c r="B164" s="179" t="s">
        <v>622</v>
      </c>
      <c r="C164" s="125"/>
      <c r="D164" s="125"/>
      <c r="E164" s="125"/>
      <c r="F164" s="125"/>
      <c r="G164" s="125"/>
      <c r="I164" s="105"/>
      <c r="J164" s="105"/>
      <c r="K164" s="105"/>
      <c r="L164" s="106"/>
      <c r="M164" s="106"/>
      <c r="N164" s="106"/>
      <c r="O164" s="106"/>
      <c r="P164" s="106"/>
      <c r="Q164" s="106"/>
      <c r="R164" s="106"/>
      <c r="S164" s="106"/>
      <c r="T164" s="106"/>
      <c r="U164" s="106"/>
      <c r="V164" s="106"/>
      <c r="W164" s="106"/>
      <c r="X164" s="106"/>
      <c r="Y164" s="106"/>
      <c r="Z164" s="106"/>
    </row>
    <row r="165" spans="1:26" ht="14.25" hidden="1" customHeight="1">
      <c r="A165" s="310" t="s">
        <v>625</v>
      </c>
      <c r="B165" s="179" t="s">
        <v>626</v>
      </c>
      <c r="C165" s="125"/>
      <c r="D165" s="125"/>
      <c r="E165" s="125"/>
      <c r="F165" s="125"/>
      <c r="G165" s="125"/>
      <c r="I165" s="105"/>
      <c r="J165" s="105"/>
      <c r="K165" s="105"/>
      <c r="L165" s="106"/>
      <c r="M165" s="106"/>
      <c r="N165" s="106"/>
      <c r="O165" s="106"/>
      <c r="P165" s="106"/>
      <c r="Q165" s="106"/>
      <c r="R165" s="106"/>
      <c r="S165" s="106"/>
      <c r="T165" s="106"/>
      <c r="U165" s="106"/>
      <c r="V165" s="106"/>
      <c r="W165" s="106"/>
      <c r="X165" s="106"/>
      <c r="Y165" s="106"/>
      <c r="Z165" s="106"/>
    </row>
    <row r="166" spans="1:26" ht="14.25" hidden="1" customHeight="1">
      <c r="A166" s="474" t="s">
        <v>629</v>
      </c>
      <c r="B166" s="185" t="s">
        <v>630</v>
      </c>
      <c r="C166" s="125"/>
      <c r="D166" s="125"/>
      <c r="E166" s="125"/>
      <c r="F166" s="125"/>
      <c r="G166" s="125"/>
      <c r="I166" s="105"/>
      <c r="J166" s="105"/>
      <c r="K166" s="105"/>
      <c r="L166" s="106"/>
      <c r="M166" s="106"/>
      <c r="N166" s="106"/>
      <c r="O166" s="106"/>
      <c r="P166" s="106"/>
      <c r="Q166" s="106"/>
      <c r="R166" s="106"/>
      <c r="S166" s="106"/>
      <c r="T166" s="106"/>
      <c r="U166" s="106"/>
      <c r="V166" s="106"/>
      <c r="W166" s="106"/>
      <c r="X166" s="106"/>
      <c r="Y166" s="106"/>
      <c r="Z166" s="106"/>
    </row>
    <row r="167" spans="1:26" ht="19">
      <c r="A167" s="838"/>
      <c r="B167" s="1737" t="s">
        <v>631</v>
      </c>
      <c r="C167" s="1570"/>
      <c r="D167" s="1570"/>
      <c r="E167" s="1570"/>
      <c r="F167" s="1570"/>
      <c r="G167" s="1573"/>
      <c r="H167" s="925"/>
      <c r="I167" s="319">
        <f t="shared" ref="I167:J167" si="3">I168+I189+I198+I203+I209+I219+I229</f>
        <v>126</v>
      </c>
      <c r="J167" s="319">
        <f t="shared" si="3"/>
        <v>126</v>
      </c>
      <c r="K167" s="105"/>
      <c r="L167" s="105"/>
      <c r="M167" s="105"/>
      <c r="N167" s="105"/>
      <c r="O167" s="319"/>
      <c r="P167" s="105"/>
      <c r="Q167" s="106"/>
      <c r="R167" s="106"/>
      <c r="S167" s="106"/>
      <c r="T167" s="106"/>
      <c r="U167" s="106"/>
      <c r="V167" s="106"/>
      <c r="W167" s="106"/>
      <c r="X167" s="106"/>
      <c r="Y167" s="106"/>
      <c r="Z167" s="106"/>
    </row>
    <row r="168" spans="1:26" ht="19">
      <c r="A168" s="693" t="s">
        <v>224</v>
      </c>
      <c r="B168" s="1728" t="s">
        <v>67</v>
      </c>
      <c r="C168" s="1570"/>
      <c r="D168" s="1570"/>
      <c r="E168" s="1570"/>
      <c r="F168" s="1570"/>
      <c r="G168" s="1573"/>
      <c r="H168" s="863"/>
      <c r="I168" s="319">
        <f>SUM(D169:D188)</f>
        <v>40</v>
      </c>
      <c r="J168" s="319">
        <f>COUNT(D169:D188)*2</f>
        <v>40</v>
      </c>
      <c r="K168" s="105"/>
      <c r="L168" s="105"/>
      <c r="M168" s="105"/>
      <c r="N168" s="105"/>
      <c r="O168" s="319"/>
      <c r="P168" s="105"/>
      <c r="Q168" s="106"/>
      <c r="R168" s="106"/>
      <c r="S168" s="106"/>
      <c r="T168" s="106"/>
      <c r="U168" s="106"/>
      <c r="V168" s="106"/>
      <c r="W168" s="106"/>
      <c r="X168" s="106"/>
      <c r="Y168" s="106"/>
      <c r="Z168" s="106"/>
    </row>
    <row r="169" spans="1:26" ht="96">
      <c r="A169" s="695" t="s">
        <v>1989</v>
      </c>
      <c r="B169" s="122" t="s">
        <v>633</v>
      </c>
      <c r="C169" s="150" t="s">
        <v>4649</v>
      </c>
      <c r="D169" s="696">
        <v>2</v>
      </c>
      <c r="E169" s="124" t="s">
        <v>469</v>
      </c>
      <c r="F169" s="150" t="s">
        <v>4650</v>
      </c>
      <c r="G169" s="179"/>
      <c r="H169" s="717"/>
      <c r="I169" s="319"/>
      <c r="J169" s="319"/>
      <c r="K169" s="105"/>
      <c r="L169" s="105"/>
      <c r="M169" s="105"/>
      <c r="N169" s="105"/>
      <c r="O169" s="319"/>
      <c r="P169" s="105"/>
      <c r="Q169" s="106"/>
      <c r="R169" s="106"/>
      <c r="S169" s="106"/>
      <c r="T169" s="106"/>
      <c r="U169" s="106"/>
      <c r="V169" s="106"/>
      <c r="W169" s="106"/>
      <c r="X169" s="106"/>
      <c r="Y169" s="106"/>
      <c r="Z169" s="106"/>
    </row>
    <row r="170" spans="1:26" ht="16">
      <c r="A170" s="695"/>
      <c r="B170" s="122"/>
      <c r="C170" s="151" t="s">
        <v>4651</v>
      </c>
      <c r="D170" s="696">
        <v>2</v>
      </c>
      <c r="E170" s="124" t="s">
        <v>469</v>
      </c>
      <c r="F170" s="150" t="s">
        <v>4652</v>
      </c>
      <c r="G170" s="179"/>
      <c r="H170" s="717"/>
      <c r="I170" s="319"/>
      <c r="J170" s="319"/>
      <c r="K170" s="105"/>
      <c r="L170" s="105"/>
      <c r="M170" s="105"/>
      <c r="N170" s="105"/>
      <c r="O170" s="319"/>
      <c r="P170" s="105"/>
      <c r="Q170" s="106"/>
      <c r="R170" s="106"/>
      <c r="S170" s="106"/>
      <c r="T170" s="106"/>
      <c r="U170" s="106"/>
      <c r="V170" s="106"/>
      <c r="W170" s="106"/>
      <c r="X170" s="106"/>
      <c r="Y170" s="106"/>
      <c r="Z170" s="106"/>
    </row>
    <row r="171" spans="1:26" ht="48">
      <c r="A171" s="695" t="s">
        <v>1994</v>
      </c>
      <c r="B171" s="491" t="s">
        <v>638</v>
      </c>
      <c r="C171" s="383" t="s">
        <v>4653</v>
      </c>
      <c r="D171" s="696">
        <v>2</v>
      </c>
      <c r="E171" s="931" t="s">
        <v>469</v>
      </c>
      <c r="F171" s="179" t="s">
        <v>4654</v>
      </c>
      <c r="G171" s="150"/>
      <c r="H171" s="698"/>
      <c r="I171" s="319"/>
      <c r="J171" s="319"/>
      <c r="K171" s="105"/>
      <c r="L171" s="105"/>
      <c r="M171" s="105"/>
      <c r="N171" s="105"/>
      <c r="O171" s="319"/>
      <c r="P171" s="105"/>
      <c r="Q171" s="106"/>
      <c r="R171" s="106"/>
      <c r="S171" s="106"/>
      <c r="T171" s="106"/>
      <c r="U171" s="106"/>
      <c r="V171" s="106"/>
      <c r="W171" s="106"/>
      <c r="X171" s="106"/>
      <c r="Y171" s="106"/>
      <c r="Z171" s="106"/>
    </row>
    <row r="172" spans="1:26" ht="32">
      <c r="A172" s="695"/>
      <c r="B172" s="491"/>
      <c r="C172" s="712" t="s">
        <v>4655</v>
      </c>
      <c r="D172" s="696">
        <v>2</v>
      </c>
      <c r="E172" s="124" t="s">
        <v>469</v>
      </c>
      <c r="F172" s="383" t="s">
        <v>4656</v>
      </c>
      <c r="G172" s="150"/>
      <c r="H172" s="698"/>
      <c r="I172" s="319"/>
      <c r="J172" s="319"/>
      <c r="K172" s="105"/>
      <c r="L172" s="105"/>
      <c r="M172" s="105"/>
      <c r="N172" s="105"/>
      <c r="O172" s="319"/>
      <c r="P172" s="105"/>
      <c r="Q172" s="106"/>
      <c r="R172" s="106"/>
      <c r="S172" s="106"/>
      <c r="T172" s="106"/>
      <c r="U172" s="106"/>
      <c r="V172" s="106"/>
      <c r="W172" s="106"/>
      <c r="X172" s="106"/>
      <c r="Y172" s="106"/>
      <c r="Z172" s="106"/>
    </row>
    <row r="173" spans="1:26" ht="34">
      <c r="A173" s="695" t="s">
        <v>2002</v>
      </c>
      <c r="B173" s="122" t="s">
        <v>643</v>
      </c>
      <c r="C173" s="712" t="s">
        <v>4657</v>
      </c>
      <c r="D173" s="696">
        <v>2</v>
      </c>
      <c r="E173" s="370" t="s">
        <v>469</v>
      </c>
      <c r="F173" s="179" t="s">
        <v>4658</v>
      </c>
      <c r="G173" s="150"/>
      <c r="H173" s="698"/>
      <c r="I173" s="319"/>
      <c r="J173" s="319"/>
      <c r="K173" s="105"/>
      <c r="L173" s="105"/>
      <c r="M173" s="105"/>
      <c r="N173" s="105"/>
      <c r="O173" s="319"/>
      <c r="P173" s="105"/>
      <c r="Q173" s="106"/>
      <c r="R173" s="106"/>
      <c r="S173" s="106"/>
      <c r="T173" s="106"/>
      <c r="U173" s="106"/>
      <c r="V173" s="106"/>
      <c r="W173" s="106"/>
      <c r="X173" s="106"/>
      <c r="Y173" s="106"/>
      <c r="Z173" s="106"/>
    </row>
    <row r="174" spans="1:26" ht="32">
      <c r="A174" s="695"/>
      <c r="B174" s="122"/>
      <c r="C174" s="712" t="s">
        <v>4659</v>
      </c>
      <c r="D174" s="696">
        <v>2</v>
      </c>
      <c r="E174" s="370" t="s">
        <v>469</v>
      </c>
      <c r="F174" s="179" t="s">
        <v>4660</v>
      </c>
      <c r="G174" s="150"/>
      <c r="H174" s="698"/>
      <c r="I174" s="319"/>
      <c r="J174" s="319"/>
      <c r="K174" s="105"/>
      <c r="L174" s="105"/>
      <c r="M174" s="105"/>
      <c r="N174" s="105"/>
      <c r="O174" s="319"/>
      <c r="P174" s="105"/>
      <c r="Q174" s="106"/>
      <c r="R174" s="106"/>
      <c r="S174" s="106"/>
      <c r="T174" s="106"/>
      <c r="U174" s="106"/>
      <c r="V174" s="106"/>
      <c r="W174" s="106"/>
      <c r="X174" s="106"/>
      <c r="Y174" s="106"/>
      <c r="Z174" s="106"/>
    </row>
    <row r="175" spans="1:26" ht="32">
      <c r="A175" s="695"/>
      <c r="B175" s="122"/>
      <c r="C175" s="162" t="s">
        <v>4661</v>
      </c>
      <c r="D175" s="696">
        <v>2</v>
      </c>
      <c r="E175" s="370" t="s">
        <v>469</v>
      </c>
      <c r="F175" s="150" t="s">
        <v>4662</v>
      </c>
      <c r="G175" s="540"/>
      <c r="H175" s="698"/>
      <c r="I175" s="698"/>
      <c r="J175" s="319"/>
      <c r="K175" s="105"/>
      <c r="L175" s="105"/>
      <c r="M175" s="105"/>
      <c r="N175" s="105"/>
      <c r="O175" s="319"/>
      <c r="P175" s="105"/>
      <c r="Q175" s="106"/>
      <c r="R175" s="106"/>
      <c r="S175" s="106"/>
      <c r="T175" s="106"/>
      <c r="U175" s="106"/>
      <c r="V175" s="106"/>
      <c r="W175" s="106"/>
      <c r="X175" s="106"/>
      <c r="Y175" s="106"/>
      <c r="Z175" s="106"/>
    </row>
    <row r="176" spans="1:26" ht="32">
      <c r="A176" s="695"/>
      <c r="B176" s="122"/>
      <c r="C176" s="712" t="s">
        <v>4663</v>
      </c>
      <c r="D176" s="696">
        <v>2</v>
      </c>
      <c r="E176" s="370" t="s">
        <v>469</v>
      </c>
      <c r="F176" s="141" t="s">
        <v>4664</v>
      </c>
      <c r="G176" s="150"/>
      <c r="H176" s="698"/>
      <c r="I176" s="319"/>
      <c r="J176" s="319"/>
      <c r="K176" s="105"/>
      <c r="L176" s="105"/>
      <c r="M176" s="105"/>
      <c r="N176" s="105"/>
      <c r="O176" s="319"/>
      <c r="P176" s="105"/>
      <c r="Q176" s="106"/>
      <c r="R176" s="106"/>
      <c r="S176" s="106"/>
      <c r="T176" s="106"/>
      <c r="U176" s="106"/>
      <c r="V176" s="106"/>
      <c r="W176" s="106"/>
      <c r="X176" s="106"/>
      <c r="Y176" s="106"/>
      <c r="Z176" s="106"/>
    </row>
    <row r="177" spans="1:26" ht="16">
      <c r="A177" s="695"/>
      <c r="B177" s="122"/>
      <c r="C177" s="162" t="s">
        <v>4665</v>
      </c>
      <c r="D177" s="696">
        <v>2</v>
      </c>
      <c r="E177" s="124" t="s">
        <v>469</v>
      </c>
      <c r="F177" s="150" t="s">
        <v>4666</v>
      </c>
      <c r="G177" s="150"/>
      <c r="H177" s="698"/>
      <c r="I177" s="319"/>
      <c r="J177" s="319"/>
      <c r="K177" s="105"/>
      <c r="L177" s="105"/>
      <c r="M177" s="105"/>
      <c r="N177" s="105"/>
      <c r="O177" s="319"/>
      <c r="P177" s="105"/>
      <c r="Q177" s="106"/>
      <c r="R177" s="106"/>
      <c r="S177" s="106"/>
      <c r="T177" s="106"/>
      <c r="U177" s="106"/>
      <c r="V177" s="106"/>
      <c r="W177" s="106"/>
      <c r="X177" s="106"/>
      <c r="Y177" s="106"/>
      <c r="Z177" s="106"/>
    </row>
    <row r="178" spans="1:26" ht="32">
      <c r="A178" s="695"/>
      <c r="B178" s="122"/>
      <c r="C178" s="712" t="s">
        <v>4667</v>
      </c>
      <c r="D178" s="696">
        <v>2</v>
      </c>
      <c r="E178" s="370" t="s">
        <v>469</v>
      </c>
      <c r="F178" s="179" t="s">
        <v>4668</v>
      </c>
      <c r="G178" s="179"/>
      <c r="H178" s="717"/>
      <c r="I178" s="319"/>
      <c r="J178" s="319"/>
      <c r="K178" s="105"/>
      <c r="L178" s="105"/>
      <c r="M178" s="105"/>
      <c r="N178" s="105"/>
      <c r="O178" s="319"/>
      <c r="P178" s="105"/>
      <c r="Q178" s="106"/>
      <c r="R178" s="106"/>
      <c r="S178" s="106"/>
      <c r="T178" s="106"/>
      <c r="U178" s="106"/>
      <c r="V178" s="106"/>
      <c r="W178" s="106"/>
      <c r="X178" s="106"/>
      <c r="Y178" s="106"/>
      <c r="Z178" s="106"/>
    </row>
    <row r="179" spans="1:26" ht="48">
      <c r="A179" s="695"/>
      <c r="B179" s="122"/>
      <c r="C179" s="150" t="s">
        <v>4669</v>
      </c>
      <c r="D179" s="696">
        <v>2</v>
      </c>
      <c r="E179" s="124" t="s">
        <v>469</v>
      </c>
      <c r="F179" s="150" t="s">
        <v>4670</v>
      </c>
      <c r="G179" s="150"/>
      <c r="H179" s="698"/>
      <c r="I179" s="319"/>
      <c r="J179" s="319"/>
      <c r="K179" s="105"/>
      <c r="L179" s="105"/>
      <c r="M179" s="105"/>
      <c r="N179" s="105"/>
      <c r="O179" s="319"/>
      <c r="P179" s="105"/>
      <c r="Q179" s="106"/>
      <c r="R179" s="106"/>
      <c r="S179" s="106"/>
      <c r="T179" s="106"/>
      <c r="U179" s="106"/>
      <c r="V179" s="106"/>
      <c r="W179" s="106"/>
      <c r="X179" s="106"/>
      <c r="Y179" s="106"/>
      <c r="Z179" s="106"/>
    </row>
    <row r="180" spans="1:26" ht="16">
      <c r="A180" s="695"/>
      <c r="B180" s="122"/>
      <c r="C180" s="151" t="s">
        <v>4671</v>
      </c>
      <c r="D180" s="696">
        <v>2</v>
      </c>
      <c r="E180" s="124" t="s">
        <v>469</v>
      </c>
      <c r="F180" s="150" t="s">
        <v>4672</v>
      </c>
      <c r="G180" s="150"/>
      <c r="H180" s="698"/>
      <c r="I180" s="319"/>
      <c r="J180" s="319"/>
      <c r="K180" s="105"/>
      <c r="L180" s="105"/>
      <c r="M180" s="105"/>
      <c r="N180" s="105"/>
      <c r="O180" s="319"/>
      <c r="P180" s="105"/>
      <c r="Q180" s="106"/>
      <c r="R180" s="106"/>
      <c r="S180" s="106"/>
      <c r="T180" s="106"/>
      <c r="U180" s="106"/>
      <c r="V180" s="106"/>
      <c r="W180" s="106"/>
      <c r="X180" s="106"/>
      <c r="Y180" s="106"/>
      <c r="Z180" s="106"/>
    </row>
    <row r="181" spans="1:26" ht="32">
      <c r="A181" s="695"/>
      <c r="B181" s="179"/>
      <c r="C181" s="712" t="s">
        <v>4673</v>
      </c>
      <c r="D181" s="696">
        <v>2</v>
      </c>
      <c r="E181" s="370" t="s">
        <v>469</v>
      </c>
      <c r="F181" s="179" t="s">
        <v>4674</v>
      </c>
      <c r="G181" s="150"/>
      <c r="H181" s="698"/>
      <c r="I181" s="319"/>
      <c r="J181" s="319"/>
      <c r="K181" s="105"/>
      <c r="L181" s="105"/>
      <c r="M181" s="105"/>
      <c r="N181" s="105"/>
      <c r="O181" s="319"/>
      <c r="P181" s="105"/>
      <c r="Q181" s="106"/>
      <c r="R181" s="106"/>
      <c r="S181" s="106"/>
      <c r="T181" s="106"/>
      <c r="U181" s="106"/>
      <c r="V181" s="106"/>
      <c r="W181" s="106"/>
      <c r="X181" s="106"/>
      <c r="Y181" s="106"/>
      <c r="Z181" s="106"/>
    </row>
    <row r="182" spans="1:26" ht="16">
      <c r="A182" s="695"/>
      <c r="B182" s="179"/>
      <c r="C182" s="106" t="s">
        <v>4675</v>
      </c>
      <c r="D182" s="696">
        <v>2</v>
      </c>
      <c r="E182" s="932" t="s">
        <v>469</v>
      </c>
      <c r="F182" s="177" t="s">
        <v>4676</v>
      </c>
      <c r="G182" s="150"/>
      <c r="H182" s="698"/>
      <c r="I182" s="319"/>
      <c r="J182" s="319"/>
      <c r="K182" s="105"/>
      <c r="L182" s="105"/>
      <c r="M182" s="105"/>
      <c r="N182" s="105"/>
      <c r="O182" s="319"/>
      <c r="P182" s="105"/>
      <c r="Q182" s="106"/>
      <c r="R182" s="106"/>
      <c r="S182" s="106"/>
      <c r="T182" s="106"/>
      <c r="U182" s="106"/>
      <c r="V182" s="106"/>
      <c r="W182" s="106"/>
      <c r="X182" s="106"/>
      <c r="Y182" s="106"/>
      <c r="Z182" s="106"/>
    </row>
    <row r="183" spans="1:26" ht="34">
      <c r="A183" s="695" t="s">
        <v>2010</v>
      </c>
      <c r="B183" s="122" t="s">
        <v>661</v>
      </c>
      <c r="C183" s="179" t="s">
        <v>4677</v>
      </c>
      <c r="D183" s="696">
        <v>2</v>
      </c>
      <c r="E183" s="370" t="s">
        <v>469</v>
      </c>
      <c r="F183" s="141"/>
      <c r="G183" s="150"/>
      <c r="H183" s="698"/>
      <c r="I183" s="319"/>
      <c r="J183" s="319"/>
      <c r="K183" s="105"/>
      <c r="L183" s="105"/>
      <c r="M183" s="105"/>
      <c r="N183" s="105"/>
      <c r="O183" s="319"/>
      <c r="P183" s="105"/>
      <c r="Q183" s="106"/>
      <c r="R183" s="106"/>
      <c r="S183" s="106"/>
      <c r="T183" s="106"/>
      <c r="U183" s="106"/>
      <c r="V183" s="106"/>
      <c r="W183" s="106"/>
      <c r="X183" s="106"/>
      <c r="Y183" s="106"/>
      <c r="Z183" s="106"/>
    </row>
    <row r="184" spans="1:26" ht="32">
      <c r="A184" s="695"/>
      <c r="B184" s="122"/>
      <c r="C184" s="383" t="s">
        <v>4678</v>
      </c>
      <c r="D184" s="696">
        <v>2</v>
      </c>
      <c r="E184" s="370" t="s">
        <v>469</v>
      </c>
      <c r="F184" s="150" t="s">
        <v>4679</v>
      </c>
      <c r="G184" s="150"/>
      <c r="H184" s="698"/>
      <c r="I184" s="319"/>
      <c r="J184" s="319"/>
      <c r="K184" s="105"/>
      <c r="L184" s="105"/>
      <c r="M184" s="105"/>
      <c r="N184" s="105"/>
      <c r="O184" s="319"/>
      <c r="P184" s="105"/>
      <c r="Q184" s="106"/>
      <c r="R184" s="106"/>
      <c r="S184" s="106"/>
      <c r="T184" s="106"/>
      <c r="U184" s="106"/>
      <c r="V184" s="106"/>
      <c r="W184" s="106"/>
      <c r="X184" s="106"/>
      <c r="Y184" s="106"/>
      <c r="Z184" s="106"/>
    </row>
    <row r="185" spans="1:26" ht="34">
      <c r="A185" s="695" t="s">
        <v>2012</v>
      </c>
      <c r="B185" s="122" t="s">
        <v>665</v>
      </c>
      <c r="C185" s="383" t="s">
        <v>2013</v>
      </c>
      <c r="D185" s="696">
        <v>2</v>
      </c>
      <c r="E185" s="370" t="s">
        <v>469</v>
      </c>
      <c r="F185" s="141"/>
      <c r="G185" s="150"/>
      <c r="H185" s="698"/>
      <c r="I185" s="319"/>
      <c r="J185" s="319"/>
      <c r="K185" s="105"/>
      <c r="L185" s="105"/>
      <c r="M185" s="105"/>
      <c r="N185" s="105"/>
      <c r="O185" s="319"/>
      <c r="P185" s="105"/>
      <c r="Q185" s="106"/>
      <c r="R185" s="106"/>
      <c r="S185" s="106"/>
      <c r="T185" s="106"/>
      <c r="U185" s="106"/>
      <c r="V185" s="106"/>
      <c r="W185" s="106"/>
      <c r="X185" s="106"/>
      <c r="Y185" s="106"/>
      <c r="Z185" s="106"/>
    </row>
    <row r="186" spans="1:26" ht="32">
      <c r="A186" s="695" t="s">
        <v>2014</v>
      </c>
      <c r="B186" s="122" t="s">
        <v>669</v>
      </c>
      <c r="C186" s="179" t="s">
        <v>4680</v>
      </c>
      <c r="D186" s="696">
        <v>2</v>
      </c>
      <c r="E186" s="370" t="s">
        <v>469</v>
      </c>
      <c r="F186" s="179"/>
      <c r="G186" s="492"/>
      <c r="H186" s="817"/>
      <c r="I186" s="319"/>
      <c r="J186" s="319"/>
      <c r="K186" s="105"/>
      <c r="L186" s="105"/>
      <c r="M186" s="105"/>
      <c r="N186" s="105"/>
      <c r="O186" s="319"/>
      <c r="P186" s="105"/>
      <c r="Q186" s="106"/>
      <c r="R186" s="106"/>
      <c r="S186" s="106"/>
      <c r="T186" s="106"/>
      <c r="U186" s="106"/>
      <c r="V186" s="106"/>
      <c r="W186" s="106"/>
      <c r="X186" s="106"/>
      <c r="Y186" s="106"/>
      <c r="Z186" s="106"/>
    </row>
    <row r="187" spans="1:26" ht="68">
      <c r="A187" s="695" t="s">
        <v>2017</v>
      </c>
      <c r="B187" s="122" t="s">
        <v>674</v>
      </c>
      <c r="C187" s="179" t="s">
        <v>4681</v>
      </c>
      <c r="D187" s="696">
        <v>2</v>
      </c>
      <c r="E187" s="370" t="s">
        <v>469</v>
      </c>
      <c r="F187" s="383" t="s">
        <v>4682</v>
      </c>
      <c r="G187" s="141"/>
      <c r="H187" s="319"/>
      <c r="I187" s="319"/>
      <c r="J187" s="319"/>
      <c r="K187" s="105"/>
      <c r="L187" s="105"/>
      <c r="M187" s="105"/>
      <c r="N187" s="105"/>
      <c r="O187" s="319"/>
      <c r="P187" s="105"/>
      <c r="Q187" s="106"/>
      <c r="R187" s="106"/>
      <c r="S187" s="106"/>
      <c r="T187" s="106"/>
      <c r="U187" s="106"/>
      <c r="V187" s="106"/>
      <c r="W187" s="106"/>
      <c r="X187" s="106"/>
      <c r="Y187" s="106"/>
      <c r="Z187" s="106"/>
    </row>
    <row r="188" spans="1:26" ht="32">
      <c r="A188" s="695"/>
      <c r="B188" s="700"/>
      <c r="C188" s="179" t="s">
        <v>4198</v>
      </c>
      <c r="D188" s="696">
        <v>2</v>
      </c>
      <c r="E188" s="370" t="s">
        <v>469</v>
      </c>
      <c r="F188" s="179" t="s">
        <v>4199</v>
      </c>
      <c r="G188" s="150"/>
      <c r="H188" s="698"/>
      <c r="I188" s="319"/>
      <c r="J188" s="319"/>
      <c r="K188" s="105"/>
      <c r="L188" s="105"/>
      <c r="M188" s="105"/>
      <c r="N188" s="105"/>
      <c r="O188" s="319"/>
      <c r="P188" s="105"/>
      <c r="Q188" s="106"/>
      <c r="R188" s="106"/>
      <c r="S188" s="106"/>
      <c r="T188" s="106"/>
      <c r="U188" s="106"/>
      <c r="V188" s="106"/>
      <c r="W188" s="106"/>
      <c r="X188" s="106"/>
      <c r="Y188" s="106"/>
      <c r="Z188" s="106"/>
    </row>
    <row r="189" spans="1:26" ht="19">
      <c r="A189" s="693" t="s">
        <v>225</v>
      </c>
      <c r="B189" s="1728" t="s">
        <v>4683</v>
      </c>
      <c r="C189" s="1570"/>
      <c r="D189" s="1570"/>
      <c r="E189" s="1570"/>
      <c r="F189" s="1570"/>
      <c r="G189" s="1573"/>
      <c r="H189" s="863"/>
      <c r="I189" s="319">
        <f>SUM(D190:D197)</f>
        <v>14</v>
      </c>
      <c r="J189" s="319">
        <f>COUNT(D190:D197)*2</f>
        <v>14</v>
      </c>
      <c r="K189" s="105"/>
      <c r="L189" s="105"/>
      <c r="M189" s="105"/>
      <c r="N189" s="105"/>
      <c r="O189" s="319"/>
      <c r="P189" s="105"/>
      <c r="Q189" s="106"/>
      <c r="R189" s="106"/>
      <c r="S189" s="106"/>
      <c r="T189" s="106"/>
      <c r="U189" s="106"/>
      <c r="V189" s="106"/>
      <c r="W189" s="106"/>
      <c r="X189" s="106"/>
      <c r="Y189" s="106"/>
      <c r="Z189" s="106"/>
    </row>
    <row r="190" spans="1:26" ht="48">
      <c r="A190" s="695" t="s">
        <v>681</v>
      </c>
      <c r="B190" s="491" t="s">
        <v>682</v>
      </c>
      <c r="C190" s="150" t="s">
        <v>683</v>
      </c>
      <c r="D190" s="696">
        <v>2</v>
      </c>
      <c r="E190" s="124" t="s">
        <v>469</v>
      </c>
      <c r="F190" s="150" t="s">
        <v>684</v>
      </c>
      <c r="G190" s="150"/>
      <c r="H190" s="698"/>
      <c r="I190" s="319"/>
      <c r="J190" s="319"/>
      <c r="K190" s="105"/>
      <c r="L190" s="105"/>
      <c r="M190" s="105"/>
      <c r="N190" s="105"/>
      <c r="O190" s="319"/>
      <c r="P190" s="105"/>
      <c r="Q190" s="106"/>
      <c r="R190" s="106"/>
      <c r="S190" s="106"/>
      <c r="T190" s="106"/>
      <c r="U190" s="106"/>
      <c r="V190" s="106"/>
      <c r="W190" s="106"/>
      <c r="X190" s="106"/>
      <c r="Y190" s="106"/>
      <c r="Z190" s="106"/>
    </row>
    <row r="191" spans="1:26" ht="14.25" hidden="1" customHeight="1">
      <c r="A191" s="310" t="s">
        <v>685</v>
      </c>
      <c r="B191" s="491" t="s">
        <v>686</v>
      </c>
      <c r="C191" s="141"/>
      <c r="D191" s="141"/>
      <c r="E191" s="141"/>
      <c r="F191" s="141"/>
      <c r="G191" s="141"/>
      <c r="H191" s="106"/>
      <c r="I191" s="105"/>
      <c r="J191" s="105"/>
      <c r="K191" s="105"/>
      <c r="L191" s="106"/>
      <c r="M191" s="106"/>
      <c r="N191" s="106"/>
      <c r="O191" s="106"/>
      <c r="P191" s="106"/>
      <c r="Q191" s="106"/>
      <c r="R191" s="106"/>
      <c r="S191" s="106"/>
      <c r="T191" s="106"/>
      <c r="U191" s="106"/>
      <c r="V191" s="106"/>
      <c r="W191" s="106"/>
      <c r="X191" s="106"/>
      <c r="Y191" s="106"/>
      <c r="Z191" s="106"/>
    </row>
    <row r="192" spans="1:26" ht="34">
      <c r="A192" s="695" t="s">
        <v>2022</v>
      </c>
      <c r="B192" s="491" t="s">
        <v>688</v>
      </c>
      <c r="C192" s="712" t="s">
        <v>4684</v>
      </c>
      <c r="D192" s="696">
        <v>2</v>
      </c>
      <c r="E192" s="124" t="s">
        <v>469</v>
      </c>
      <c r="F192" s="179" t="s">
        <v>4685</v>
      </c>
      <c r="G192" s="150"/>
      <c r="H192" s="698"/>
      <c r="I192" s="319"/>
      <c r="J192" s="319"/>
      <c r="K192" s="105"/>
      <c r="L192" s="105"/>
      <c r="M192" s="105"/>
      <c r="N192" s="105"/>
      <c r="O192" s="319"/>
      <c r="P192" s="105"/>
      <c r="Q192" s="106"/>
      <c r="R192" s="106"/>
      <c r="S192" s="106"/>
      <c r="T192" s="106"/>
      <c r="U192" s="106"/>
      <c r="V192" s="106"/>
      <c r="W192" s="106"/>
      <c r="X192" s="106"/>
      <c r="Y192" s="106"/>
      <c r="Z192" s="106"/>
    </row>
    <row r="193" spans="1:26" ht="32">
      <c r="A193" s="695"/>
      <c r="B193" s="176"/>
      <c r="C193" s="475" t="s">
        <v>4686</v>
      </c>
      <c r="D193" s="696">
        <v>2</v>
      </c>
      <c r="E193" s="124" t="s">
        <v>504</v>
      </c>
      <c r="F193" s="179" t="s">
        <v>4687</v>
      </c>
      <c r="G193" s="150"/>
      <c r="H193" s="698"/>
      <c r="I193" s="319"/>
      <c r="J193" s="319"/>
      <c r="K193" s="105"/>
      <c r="L193" s="105"/>
      <c r="M193" s="105"/>
      <c r="N193" s="105"/>
      <c r="O193" s="319"/>
      <c r="P193" s="105"/>
      <c r="Q193" s="106"/>
      <c r="R193" s="106"/>
      <c r="S193" s="106"/>
      <c r="T193" s="106"/>
      <c r="U193" s="106"/>
      <c r="V193" s="106"/>
      <c r="W193" s="106"/>
      <c r="X193" s="106"/>
      <c r="Y193" s="106"/>
      <c r="Z193" s="106"/>
    </row>
    <row r="194" spans="1:26" ht="48">
      <c r="A194" s="695"/>
      <c r="B194" s="176"/>
      <c r="C194" s="179" t="s">
        <v>4688</v>
      </c>
      <c r="D194" s="696">
        <v>2</v>
      </c>
      <c r="E194" s="124" t="s">
        <v>504</v>
      </c>
      <c r="F194" s="179" t="s">
        <v>4689</v>
      </c>
      <c r="G194" s="492"/>
      <c r="H194" s="817"/>
      <c r="I194" s="319"/>
      <c r="J194" s="319"/>
      <c r="K194" s="105"/>
      <c r="L194" s="105"/>
      <c r="M194" s="105"/>
      <c r="N194" s="105"/>
      <c r="O194" s="319"/>
      <c r="P194" s="105"/>
      <c r="Q194" s="106"/>
      <c r="R194" s="106"/>
      <c r="S194" s="106"/>
      <c r="T194" s="106"/>
      <c r="U194" s="106"/>
      <c r="V194" s="106"/>
      <c r="W194" s="106"/>
      <c r="X194" s="106"/>
      <c r="Y194" s="106"/>
      <c r="Z194" s="106"/>
    </row>
    <row r="195" spans="1:26" ht="96">
      <c r="A195" s="695"/>
      <c r="B195" s="176"/>
      <c r="C195" s="179" t="s">
        <v>4690</v>
      </c>
      <c r="D195" s="696">
        <v>2</v>
      </c>
      <c r="E195" s="124" t="s">
        <v>504</v>
      </c>
      <c r="F195" s="123" t="s">
        <v>4691</v>
      </c>
      <c r="G195" s="492"/>
      <c r="H195" s="817"/>
      <c r="I195" s="319"/>
      <c r="J195" s="319"/>
      <c r="K195" s="105"/>
      <c r="L195" s="105"/>
      <c r="M195" s="105"/>
      <c r="N195" s="105"/>
      <c r="O195" s="319"/>
      <c r="P195" s="105"/>
      <c r="Q195" s="106"/>
      <c r="R195" s="106"/>
      <c r="S195" s="106"/>
      <c r="T195" s="106"/>
      <c r="U195" s="106"/>
      <c r="V195" s="106"/>
      <c r="W195" s="106"/>
      <c r="X195" s="106"/>
      <c r="Y195" s="106"/>
      <c r="Z195" s="106"/>
    </row>
    <row r="196" spans="1:26" ht="34">
      <c r="A196" s="695" t="s">
        <v>2024</v>
      </c>
      <c r="B196" s="176" t="s">
        <v>691</v>
      </c>
      <c r="C196" s="383" t="s">
        <v>4692</v>
      </c>
      <c r="D196" s="696">
        <v>2</v>
      </c>
      <c r="E196" s="370" t="s">
        <v>469</v>
      </c>
      <c r="F196" s="383" t="s">
        <v>4693</v>
      </c>
      <c r="G196" s="150"/>
      <c r="H196" s="698"/>
      <c r="I196" s="319"/>
      <c r="J196" s="319"/>
      <c r="K196" s="105"/>
      <c r="L196" s="105"/>
      <c r="M196" s="105"/>
      <c r="N196" s="105"/>
      <c r="O196" s="319"/>
      <c r="P196" s="105"/>
      <c r="Q196" s="106"/>
      <c r="R196" s="106"/>
      <c r="S196" s="106"/>
      <c r="T196" s="106"/>
      <c r="U196" s="106"/>
      <c r="V196" s="106"/>
      <c r="W196" s="106"/>
      <c r="X196" s="106"/>
      <c r="Y196" s="106"/>
      <c r="Z196" s="106"/>
    </row>
    <row r="197" spans="1:26" ht="16">
      <c r="A197" s="695"/>
      <c r="B197" s="933"/>
      <c r="C197" s="383" t="s">
        <v>4694</v>
      </c>
      <c r="D197" s="696">
        <v>2</v>
      </c>
      <c r="E197" s="370" t="s">
        <v>469</v>
      </c>
      <c r="F197" s="125"/>
      <c r="G197" s="150"/>
      <c r="H197" s="698"/>
      <c r="I197" s="319"/>
      <c r="J197" s="319"/>
      <c r="K197" s="105"/>
      <c r="L197" s="105"/>
      <c r="M197" s="105"/>
      <c r="N197" s="105"/>
      <c r="O197" s="319"/>
      <c r="P197" s="105"/>
      <c r="Q197" s="106"/>
      <c r="R197" s="106"/>
      <c r="S197" s="106"/>
      <c r="T197" s="106"/>
      <c r="U197" s="106"/>
      <c r="V197" s="106"/>
      <c r="W197" s="106"/>
      <c r="X197" s="106"/>
      <c r="Y197" s="106"/>
      <c r="Z197" s="106"/>
    </row>
    <row r="198" spans="1:26" ht="19">
      <c r="A198" s="693" t="s">
        <v>226</v>
      </c>
      <c r="B198" s="1728" t="s">
        <v>4695</v>
      </c>
      <c r="C198" s="1570"/>
      <c r="D198" s="1570"/>
      <c r="E198" s="1570"/>
      <c r="F198" s="1570"/>
      <c r="G198" s="1573"/>
      <c r="H198" s="863"/>
      <c r="I198" s="319">
        <f>SUM(D199:D202)</f>
        <v>8</v>
      </c>
      <c r="J198" s="319">
        <f>COUNT(D199:D202)*2</f>
        <v>8</v>
      </c>
      <c r="K198" s="105"/>
      <c r="L198" s="105"/>
      <c r="M198" s="105"/>
      <c r="N198" s="105"/>
      <c r="O198" s="319"/>
      <c r="P198" s="105"/>
      <c r="Q198" s="106"/>
      <c r="R198" s="106"/>
      <c r="S198" s="106"/>
      <c r="T198" s="106"/>
      <c r="U198" s="106"/>
      <c r="V198" s="106"/>
      <c r="W198" s="106"/>
      <c r="X198" s="106"/>
      <c r="Y198" s="106"/>
      <c r="Z198" s="106"/>
    </row>
    <row r="199" spans="1:26" ht="64">
      <c r="A199" s="695" t="s">
        <v>2026</v>
      </c>
      <c r="B199" s="491" t="s">
        <v>695</v>
      </c>
      <c r="C199" s="475" t="s">
        <v>4696</v>
      </c>
      <c r="D199" s="696">
        <v>2</v>
      </c>
      <c r="E199" s="594" t="s">
        <v>506</v>
      </c>
      <c r="F199" s="150" t="s">
        <v>4697</v>
      </c>
      <c r="G199" s="150"/>
      <c r="H199" s="698"/>
      <c r="I199" s="319"/>
      <c r="J199" s="319"/>
      <c r="K199" s="105"/>
      <c r="L199" s="105"/>
      <c r="M199" s="105"/>
      <c r="N199" s="105"/>
      <c r="O199" s="319"/>
      <c r="P199" s="105"/>
      <c r="Q199" s="106"/>
      <c r="R199" s="106"/>
      <c r="S199" s="106"/>
      <c r="T199" s="106"/>
      <c r="U199" s="106"/>
      <c r="V199" s="106"/>
      <c r="W199" s="106"/>
      <c r="X199" s="106"/>
      <c r="Y199" s="106"/>
      <c r="Z199" s="106"/>
    </row>
    <row r="200" spans="1:26" ht="32">
      <c r="A200" s="695" t="s">
        <v>2028</v>
      </c>
      <c r="B200" s="333" t="s">
        <v>699</v>
      </c>
      <c r="C200" s="475" t="s">
        <v>4698</v>
      </c>
      <c r="D200" s="696">
        <v>2</v>
      </c>
      <c r="E200" s="594" t="s">
        <v>469</v>
      </c>
      <c r="F200" s="150" t="s">
        <v>4699</v>
      </c>
      <c r="G200" s="150"/>
      <c r="H200" s="698"/>
      <c r="I200" s="319"/>
      <c r="J200" s="319"/>
      <c r="K200" s="105"/>
      <c r="L200" s="105"/>
      <c r="M200" s="105"/>
      <c r="N200" s="105"/>
      <c r="O200" s="319"/>
      <c r="P200" s="105"/>
      <c r="Q200" s="106"/>
      <c r="R200" s="106"/>
      <c r="S200" s="106"/>
      <c r="T200" s="106"/>
      <c r="U200" s="106"/>
      <c r="V200" s="106"/>
      <c r="W200" s="106"/>
      <c r="X200" s="106"/>
      <c r="Y200" s="106"/>
      <c r="Z200" s="106"/>
    </row>
    <row r="201" spans="1:26" ht="48">
      <c r="A201" s="695"/>
      <c r="B201" s="333"/>
      <c r="C201" s="475" t="s">
        <v>4700</v>
      </c>
      <c r="D201" s="696">
        <v>2</v>
      </c>
      <c r="E201" s="124" t="s">
        <v>469</v>
      </c>
      <c r="F201" s="475" t="s">
        <v>4701</v>
      </c>
      <c r="G201" s="150"/>
      <c r="H201" s="698"/>
      <c r="I201" s="319"/>
      <c r="J201" s="319"/>
      <c r="K201" s="105"/>
      <c r="L201" s="105"/>
      <c r="M201" s="105"/>
      <c r="N201" s="105"/>
      <c r="O201" s="319"/>
      <c r="P201" s="105"/>
      <c r="Q201" s="106"/>
      <c r="R201" s="106"/>
      <c r="S201" s="106"/>
      <c r="T201" s="106"/>
      <c r="U201" s="106"/>
      <c r="V201" s="106"/>
      <c r="W201" s="106"/>
      <c r="X201" s="106"/>
      <c r="Y201" s="106"/>
      <c r="Z201" s="106"/>
    </row>
    <row r="202" spans="1:26" ht="51">
      <c r="A202" s="695" t="s">
        <v>2030</v>
      </c>
      <c r="B202" s="491" t="s">
        <v>703</v>
      </c>
      <c r="C202" s="492" t="s">
        <v>704</v>
      </c>
      <c r="D202" s="696">
        <v>2</v>
      </c>
      <c r="E202" s="124" t="s">
        <v>369</v>
      </c>
      <c r="F202" s="150" t="s">
        <v>4702</v>
      </c>
      <c r="G202" s="150"/>
      <c r="H202" s="698"/>
      <c r="I202" s="319"/>
      <c r="J202" s="319"/>
      <c r="K202" s="105"/>
      <c r="L202" s="105"/>
      <c r="M202" s="105"/>
      <c r="N202" s="105"/>
      <c r="O202" s="319"/>
      <c r="P202" s="105"/>
      <c r="Q202" s="106"/>
      <c r="R202" s="106"/>
      <c r="S202" s="106"/>
      <c r="T202" s="106"/>
      <c r="U202" s="106"/>
      <c r="V202" s="106"/>
      <c r="W202" s="106"/>
      <c r="X202" s="106"/>
      <c r="Y202" s="106"/>
      <c r="Z202" s="106"/>
    </row>
    <row r="203" spans="1:26" ht="19">
      <c r="A203" s="693" t="s">
        <v>227</v>
      </c>
      <c r="B203" s="1728" t="s">
        <v>73</v>
      </c>
      <c r="C203" s="1570"/>
      <c r="D203" s="1570"/>
      <c r="E203" s="1570"/>
      <c r="F203" s="1570"/>
      <c r="G203" s="1573"/>
      <c r="H203" s="863"/>
      <c r="I203" s="319">
        <f>SUM(D204:D208)</f>
        <v>8</v>
      </c>
      <c r="J203" s="319">
        <f>COUNT(D204:D208)*2</f>
        <v>8</v>
      </c>
      <c r="K203" s="105"/>
      <c r="L203" s="105"/>
      <c r="M203" s="105"/>
      <c r="N203" s="105"/>
      <c r="O203" s="319"/>
      <c r="P203" s="105"/>
      <c r="Q203" s="106"/>
      <c r="R203" s="106"/>
      <c r="S203" s="106"/>
      <c r="T203" s="106"/>
      <c r="U203" s="106"/>
      <c r="V203" s="106"/>
      <c r="W203" s="106"/>
      <c r="X203" s="106"/>
      <c r="Y203" s="106"/>
      <c r="Z203" s="106"/>
    </row>
    <row r="204" spans="1:26" ht="34">
      <c r="A204" s="695" t="s">
        <v>2031</v>
      </c>
      <c r="B204" s="122" t="s">
        <v>706</v>
      </c>
      <c r="C204" s="179" t="s">
        <v>4703</v>
      </c>
      <c r="D204" s="696">
        <v>2</v>
      </c>
      <c r="E204" s="370" t="s">
        <v>504</v>
      </c>
      <c r="F204" s="150" t="s">
        <v>4704</v>
      </c>
      <c r="G204" s="492"/>
      <c r="H204" s="817"/>
      <c r="I204" s="319"/>
      <c r="J204" s="319"/>
      <c r="K204" s="105"/>
      <c r="L204" s="105"/>
      <c r="M204" s="105"/>
      <c r="N204" s="105"/>
      <c r="O204" s="319"/>
      <c r="P204" s="105"/>
      <c r="Q204" s="106"/>
      <c r="R204" s="106"/>
      <c r="S204" s="106"/>
      <c r="T204" s="106"/>
      <c r="U204" s="106"/>
      <c r="V204" s="106"/>
      <c r="W204" s="106"/>
      <c r="X204" s="106"/>
      <c r="Y204" s="106"/>
      <c r="Z204" s="106"/>
    </row>
    <row r="205" spans="1:26" ht="14.25" hidden="1" customHeight="1">
      <c r="A205" s="310" t="s">
        <v>2034</v>
      </c>
      <c r="B205" s="122" t="s">
        <v>710</v>
      </c>
      <c r="C205" s="179"/>
      <c r="D205" s="141"/>
      <c r="E205" s="141"/>
      <c r="F205" s="141"/>
      <c r="G205" s="150"/>
      <c r="H205" s="151"/>
      <c r="I205" s="105"/>
      <c r="J205" s="105"/>
      <c r="K205" s="105"/>
      <c r="L205" s="106"/>
      <c r="M205" s="106"/>
      <c r="N205" s="106"/>
      <c r="O205" s="106"/>
      <c r="P205" s="106"/>
      <c r="Q205" s="106"/>
      <c r="R205" s="106"/>
      <c r="S205" s="106"/>
      <c r="T205" s="106"/>
      <c r="U205" s="106"/>
      <c r="V205" s="106"/>
      <c r="W205" s="106"/>
      <c r="X205" s="106"/>
      <c r="Y205" s="106"/>
      <c r="Z205" s="106"/>
    </row>
    <row r="206" spans="1:26" ht="34">
      <c r="A206" s="695" t="s">
        <v>2037</v>
      </c>
      <c r="B206" s="122" t="s">
        <v>713</v>
      </c>
      <c r="C206" s="179" t="s">
        <v>4705</v>
      </c>
      <c r="D206" s="696">
        <v>2</v>
      </c>
      <c r="E206" s="124" t="s">
        <v>715</v>
      </c>
      <c r="F206" s="141" t="s">
        <v>4706</v>
      </c>
      <c r="G206" s="150"/>
      <c r="H206" s="698"/>
      <c r="I206" s="319"/>
      <c r="J206" s="319"/>
      <c r="K206" s="105"/>
      <c r="L206" s="105"/>
      <c r="M206" s="105"/>
      <c r="N206" s="105"/>
      <c r="O206" s="319"/>
      <c r="P206" s="105"/>
      <c r="Q206" s="106"/>
      <c r="R206" s="106"/>
      <c r="S206" s="106"/>
      <c r="T206" s="106"/>
      <c r="U206" s="106"/>
      <c r="V206" s="106"/>
      <c r="W206" s="106"/>
      <c r="X206" s="106"/>
      <c r="Y206" s="106"/>
      <c r="Z206" s="106"/>
    </row>
    <row r="207" spans="1:26" ht="48">
      <c r="A207" s="695" t="s">
        <v>2040</v>
      </c>
      <c r="B207" s="122" t="s">
        <v>718</v>
      </c>
      <c r="C207" s="150" t="s">
        <v>4707</v>
      </c>
      <c r="D207" s="696">
        <v>2</v>
      </c>
      <c r="E207" s="124" t="s">
        <v>506</v>
      </c>
      <c r="F207" s="150" t="s">
        <v>4708</v>
      </c>
      <c r="G207" s="492"/>
      <c r="H207" s="817"/>
      <c r="I207" s="319"/>
      <c r="J207" s="319"/>
      <c r="K207" s="105"/>
      <c r="L207" s="105"/>
      <c r="M207" s="105"/>
      <c r="N207" s="105"/>
      <c r="O207" s="319"/>
      <c r="P207" s="105"/>
      <c r="Q207" s="106"/>
      <c r="R207" s="106"/>
      <c r="S207" s="106"/>
      <c r="T207" s="106"/>
      <c r="U207" s="106"/>
      <c r="V207" s="106"/>
      <c r="W207" s="106"/>
      <c r="X207" s="106"/>
      <c r="Y207" s="106"/>
      <c r="Z207" s="106"/>
    </row>
    <row r="208" spans="1:26" ht="32">
      <c r="A208" s="695" t="s">
        <v>2053</v>
      </c>
      <c r="B208" s="122" t="s">
        <v>721</v>
      </c>
      <c r="C208" s="179" t="s">
        <v>4709</v>
      </c>
      <c r="D208" s="696">
        <v>2</v>
      </c>
      <c r="E208" s="124" t="s">
        <v>369</v>
      </c>
      <c r="F208" s="150" t="s">
        <v>4710</v>
      </c>
      <c r="G208" s="150"/>
      <c r="H208" s="698"/>
      <c r="I208" s="319"/>
      <c r="J208" s="319"/>
      <c r="K208" s="105"/>
      <c r="L208" s="105"/>
      <c r="M208" s="105"/>
      <c r="N208" s="105"/>
      <c r="O208" s="319"/>
      <c r="P208" s="105"/>
      <c r="Q208" s="106"/>
      <c r="R208" s="106"/>
      <c r="S208" s="106"/>
      <c r="T208" s="106"/>
      <c r="U208" s="106"/>
      <c r="V208" s="106"/>
      <c r="W208" s="106"/>
      <c r="X208" s="106"/>
      <c r="Y208" s="106"/>
      <c r="Z208" s="106"/>
    </row>
    <row r="209" spans="1:26" ht="19">
      <c r="A209" s="934" t="s">
        <v>228</v>
      </c>
      <c r="B209" s="1758" t="s">
        <v>75</v>
      </c>
      <c r="C209" s="1576"/>
      <c r="D209" s="1576"/>
      <c r="E209" s="1576"/>
      <c r="F209" s="1576"/>
      <c r="G209" s="1584"/>
      <c r="H209" s="863"/>
      <c r="I209" s="319">
        <f>SUM(D210:D218)</f>
        <v>18</v>
      </c>
      <c r="J209" s="319">
        <f>COUNT(D210:D218)*2</f>
        <v>18</v>
      </c>
      <c r="K209" s="105"/>
      <c r="L209" s="105"/>
      <c r="M209" s="105"/>
      <c r="N209" s="105"/>
      <c r="O209" s="319"/>
      <c r="P209" s="105"/>
      <c r="Q209" s="106"/>
      <c r="R209" s="106"/>
      <c r="S209" s="106"/>
      <c r="T209" s="106"/>
      <c r="U209" s="106"/>
      <c r="V209" s="106"/>
      <c r="W209" s="106"/>
      <c r="X209" s="106"/>
      <c r="Y209" s="106"/>
      <c r="Z209" s="106"/>
    </row>
    <row r="210" spans="1:26" ht="34">
      <c r="A210" s="695" t="s">
        <v>2058</v>
      </c>
      <c r="B210" s="122" t="s">
        <v>4218</v>
      </c>
      <c r="C210" s="179" t="s">
        <v>4711</v>
      </c>
      <c r="D210" s="696">
        <v>2</v>
      </c>
      <c r="E210" s="124" t="s">
        <v>730</v>
      </c>
      <c r="F210" s="179" t="s">
        <v>4712</v>
      </c>
      <c r="G210" s="150"/>
      <c r="H210" s="698"/>
      <c r="I210" s="319"/>
      <c r="J210" s="319"/>
      <c r="K210" s="105"/>
      <c r="L210" s="105"/>
      <c r="M210" s="105"/>
      <c r="N210" s="105"/>
      <c r="O210" s="319"/>
      <c r="P210" s="105"/>
      <c r="Q210" s="106"/>
      <c r="R210" s="106"/>
      <c r="S210" s="106"/>
      <c r="T210" s="106"/>
      <c r="U210" s="106"/>
      <c r="V210" s="106"/>
      <c r="W210" s="106"/>
      <c r="X210" s="106"/>
      <c r="Y210" s="106"/>
      <c r="Z210" s="106"/>
    </row>
    <row r="211" spans="1:26" ht="16">
      <c r="A211" s="695"/>
      <c r="B211" s="122"/>
      <c r="C211" s="179" t="s">
        <v>4713</v>
      </c>
      <c r="D211" s="696">
        <v>2</v>
      </c>
      <c r="E211" s="124" t="s">
        <v>469</v>
      </c>
      <c r="F211" s="179" t="s">
        <v>4714</v>
      </c>
      <c r="G211" s="150"/>
      <c r="H211" s="698"/>
      <c r="I211" s="319"/>
      <c r="J211" s="319"/>
      <c r="K211" s="105"/>
      <c r="L211" s="105"/>
      <c r="M211" s="105"/>
      <c r="N211" s="105"/>
      <c r="O211" s="319"/>
      <c r="P211" s="105"/>
      <c r="Q211" s="106"/>
      <c r="R211" s="106"/>
      <c r="S211" s="106"/>
      <c r="T211" s="106"/>
      <c r="U211" s="106"/>
      <c r="V211" s="106"/>
      <c r="W211" s="106"/>
      <c r="X211" s="106"/>
      <c r="Y211" s="106"/>
      <c r="Z211" s="106"/>
    </row>
    <row r="212" spans="1:26" ht="16">
      <c r="A212" s="695"/>
      <c r="B212" s="122"/>
      <c r="C212" s="179" t="s">
        <v>3293</v>
      </c>
      <c r="D212" s="696">
        <v>2</v>
      </c>
      <c r="E212" s="124" t="s">
        <v>730</v>
      </c>
      <c r="F212" s="179" t="s">
        <v>4715</v>
      </c>
      <c r="G212" s="150"/>
      <c r="H212" s="698"/>
      <c r="I212" s="319"/>
      <c r="J212" s="319"/>
      <c r="K212" s="105"/>
      <c r="L212" s="105"/>
      <c r="M212" s="105"/>
      <c r="N212" s="105"/>
      <c r="O212" s="319"/>
      <c r="P212" s="105"/>
      <c r="Q212" s="106"/>
      <c r="R212" s="106"/>
      <c r="S212" s="106"/>
      <c r="T212" s="106"/>
      <c r="U212" s="106"/>
      <c r="V212" s="106"/>
      <c r="W212" s="106"/>
      <c r="X212" s="106"/>
      <c r="Y212" s="106"/>
      <c r="Z212" s="106"/>
    </row>
    <row r="213" spans="1:26" ht="80">
      <c r="A213" s="695"/>
      <c r="B213" s="122"/>
      <c r="C213" s="179" t="s">
        <v>4716</v>
      </c>
      <c r="D213" s="696">
        <v>2</v>
      </c>
      <c r="E213" s="124" t="s">
        <v>730</v>
      </c>
      <c r="F213" s="179" t="s">
        <v>4717</v>
      </c>
      <c r="G213" s="150"/>
      <c r="H213" s="698"/>
      <c r="I213" s="319"/>
      <c r="J213" s="319"/>
      <c r="K213" s="105"/>
      <c r="L213" s="105"/>
      <c r="M213" s="105"/>
      <c r="N213" s="105"/>
      <c r="O213" s="319"/>
      <c r="P213" s="105"/>
      <c r="Q213" s="106"/>
      <c r="R213" s="106"/>
      <c r="S213" s="106"/>
      <c r="T213" s="106"/>
      <c r="U213" s="106"/>
      <c r="V213" s="106"/>
      <c r="W213" s="106"/>
      <c r="X213" s="106"/>
      <c r="Y213" s="106"/>
      <c r="Z213" s="106"/>
    </row>
    <row r="214" spans="1:26" ht="16">
      <c r="A214" s="695"/>
      <c r="B214" s="122"/>
      <c r="C214" s="179" t="s">
        <v>4718</v>
      </c>
      <c r="D214" s="696">
        <v>2</v>
      </c>
      <c r="E214" s="124" t="s">
        <v>504</v>
      </c>
      <c r="F214" s="179" t="s">
        <v>4719</v>
      </c>
      <c r="G214" s="150"/>
      <c r="H214" s="698"/>
      <c r="I214" s="319"/>
      <c r="J214" s="319"/>
      <c r="K214" s="105"/>
      <c r="L214" s="105"/>
      <c r="M214" s="105"/>
      <c r="N214" s="105"/>
      <c r="O214" s="319"/>
      <c r="P214" s="105"/>
      <c r="Q214" s="106"/>
      <c r="R214" s="106"/>
      <c r="S214" s="106"/>
      <c r="T214" s="106"/>
      <c r="U214" s="106"/>
      <c r="V214" s="106"/>
      <c r="W214" s="106"/>
      <c r="X214" s="106"/>
      <c r="Y214" s="106"/>
      <c r="Z214" s="106"/>
    </row>
    <row r="215" spans="1:26" ht="34">
      <c r="A215" s="695" t="s">
        <v>2064</v>
      </c>
      <c r="B215" s="122" t="s">
        <v>749</v>
      </c>
      <c r="C215" s="179" t="s">
        <v>4720</v>
      </c>
      <c r="D215" s="696">
        <v>2</v>
      </c>
      <c r="E215" s="124" t="s">
        <v>730</v>
      </c>
      <c r="F215" s="179" t="s">
        <v>4721</v>
      </c>
      <c r="G215" s="150"/>
      <c r="H215" s="698"/>
      <c r="I215" s="319"/>
      <c r="J215" s="319"/>
      <c r="K215" s="105"/>
      <c r="L215" s="105"/>
      <c r="M215" s="105"/>
      <c r="N215" s="105"/>
      <c r="O215" s="319"/>
      <c r="P215" s="105"/>
      <c r="Q215" s="106"/>
      <c r="R215" s="106"/>
      <c r="S215" s="106"/>
      <c r="T215" s="106"/>
      <c r="U215" s="106"/>
      <c r="V215" s="106"/>
      <c r="W215" s="106"/>
      <c r="X215" s="106"/>
      <c r="Y215" s="106"/>
      <c r="Z215" s="106"/>
    </row>
    <row r="216" spans="1:26" ht="48">
      <c r="A216" s="695"/>
      <c r="B216" s="122"/>
      <c r="C216" s="179" t="s">
        <v>3302</v>
      </c>
      <c r="D216" s="696">
        <v>2</v>
      </c>
      <c r="E216" s="124" t="s">
        <v>730</v>
      </c>
      <c r="F216" s="179" t="s">
        <v>4722</v>
      </c>
      <c r="G216" s="150"/>
      <c r="H216" s="698"/>
      <c r="I216" s="319"/>
      <c r="J216" s="319"/>
      <c r="K216" s="105"/>
      <c r="L216" s="105"/>
      <c r="M216" s="105"/>
      <c r="N216" s="105"/>
      <c r="O216" s="319"/>
      <c r="P216" s="105"/>
      <c r="Q216" s="106"/>
      <c r="R216" s="106"/>
      <c r="S216" s="106"/>
      <c r="T216" s="106"/>
      <c r="U216" s="106"/>
      <c r="V216" s="106"/>
      <c r="W216" s="106"/>
      <c r="X216" s="106"/>
      <c r="Y216" s="106"/>
      <c r="Z216" s="106"/>
    </row>
    <row r="217" spans="1:26" ht="32">
      <c r="A217" s="695"/>
      <c r="B217" s="122"/>
      <c r="C217" s="383" t="s">
        <v>4723</v>
      </c>
      <c r="D217" s="696">
        <v>2</v>
      </c>
      <c r="E217" s="723" t="s">
        <v>730</v>
      </c>
      <c r="F217" s="383" t="s">
        <v>4724</v>
      </c>
      <c r="G217" s="150"/>
      <c r="H217" s="698"/>
      <c r="I217" s="319"/>
      <c r="J217" s="319"/>
      <c r="K217" s="105"/>
      <c r="L217" s="105"/>
      <c r="M217" s="105"/>
      <c r="N217" s="105"/>
      <c r="O217" s="319"/>
      <c r="P217" s="105"/>
      <c r="Q217" s="106"/>
      <c r="R217" s="106"/>
      <c r="S217" s="106"/>
      <c r="T217" s="106"/>
      <c r="U217" s="106"/>
      <c r="V217" s="106"/>
      <c r="W217" s="106"/>
      <c r="X217" s="106"/>
      <c r="Y217" s="106"/>
      <c r="Z217" s="106"/>
    </row>
    <row r="218" spans="1:26" ht="96">
      <c r="A218" s="695" t="s">
        <v>2070</v>
      </c>
      <c r="B218" s="491" t="s">
        <v>756</v>
      </c>
      <c r="C218" s="150" t="s">
        <v>2723</v>
      </c>
      <c r="D218" s="696">
        <v>2</v>
      </c>
      <c r="E218" s="124" t="s">
        <v>730</v>
      </c>
      <c r="F218" s="150" t="s">
        <v>4725</v>
      </c>
      <c r="G218" s="738"/>
      <c r="H218" s="817"/>
      <c r="I218" s="319"/>
      <c r="J218" s="319"/>
      <c r="K218" s="105"/>
      <c r="L218" s="105"/>
      <c r="M218" s="105"/>
      <c r="N218" s="105"/>
      <c r="O218" s="319"/>
      <c r="P218" s="105"/>
      <c r="Q218" s="106"/>
      <c r="R218" s="106"/>
      <c r="S218" s="106"/>
      <c r="T218" s="106"/>
      <c r="U218" s="106"/>
      <c r="V218" s="106"/>
      <c r="W218" s="106"/>
      <c r="X218" s="106"/>
      <c r="Y218" s="106"/>
      <c r="Z218" s="106"/>
    </row>
    <row r="219" spans="1:26" ht="19">
      <c r="A219" s="693" t="s">
        <v>230</v>
      </c>
      <c r="B219" s="1728" t="s">
        <v>4726</v>
      </c>
      <c r="C219" s="1570"/>
      <c r="D219" s="1570"/>
      <c r="E219" s="1570"/>
      <c r="F219" s="1570"/>
      <c r="G219" s="1573"/>
      <c r="H219" s="863"/>
      <c r="I219" s="319">
        <f>SUM(D220:D228)</f>
        <v>16</v>
      </c>
      <c r="J219" s="319">
        <f>COUNT(D220:D228)*2</f>
        <v>16</v>
      </c>
      <c r="K219" s="105"/>
      <c r="L219" s="105"/>
      <c r="M219" s="105"/>
      <c r="N219" s="105"/>
      <c r="O219" s="319"/>
      <c r="P219" s="105"/>
      <c r="Q219" s="106"/>
      <c r="R219" s="106"/>
      <c r="S219" s="106"/>
      <c r="T219" s="106"/>
      <c r="U219" s="106"/>
      <c r="V219" s="106"/>
      <c r="W219" s="106"/>
      <c r="X219" s="106"/>
      <c r="Y219" s="106"/>
      <c r="Z219" s="106"/>
    </row>
    <row r="220" spans="1:26" ht="48">
      <c r="A220" s="695" t="s">
        <v>2073</v>
      </c>
      <c r="B220" s="122" t="s">
        <v>759</v>
      </c>
      <c r="C220" s="122" t="s">
        <v>760</v>
      </c>
      <c r="D220" s="696">
        <v>2</v>
      </c>
      <c r="E220" s="370" t="s">
        <v>469</v>
      </c>
      <c r="F220" s="179" t="s">
        <v>4727</v>
      </c>
      <c r="G220" s="150"/>
      <c r="H220" s="698"/>
      <c r="I220" s="319"/>
      <c r="J220" s="319"/>
      <c r="K220" s="105"/>
      <c r="L220" s="105"/>
      <c r="M220" s="105"/>
      <c r="N220" s="105"/>
      <c r="O220" s="319"/>
      <c r="P220" s="105"/>
      <c r="Q220" s="106"/>
      <c r="R220" s="106"/>
      <c r="S220" s="106"/>
      <c r="T220" s="106"/>
      <c r="U220" s="106"/>
      <c r="V220" s="106"/>
      <c r="W220" s="106"/>
      <c r="X220" s="106"/>
      <c r="Y220" s="106"/>
      <c r="Z220" s="106"/>
    </row>
    <row r="221" spans="1:26" ht="14.25" hidden="1" customHeight="1">
      <c r="A221" s="310" t="s">
        <v>2075</v>
      </c>
      <c r="B221" s="122" t="s">
        <v>764</v>
      </c>
      <c r="C221" s="141"/>
      <c r="D221" s="141"/>
      <c r="E221" s="141"/>
      <c r="F221" s="141"/>
      <c r="G221" s="141"/>
      <c r="H221" s="106"/>
      <c r="I221" s="105"/>
      <c r="J221" s="105"/>
      <c r="K221" s="105"/>
      <c r="L221" s="106"/>
      <c r="M221" s="106"/>
      <c r="N221" s="106"/>
      <c r="O221" s="106"/>
      <c r="P221" s="106"/>
      <c r="Q221" s="106"/>
      <c r="R221" s="106"/>
      <c r="S221" s="106"/>
      <c r="T221" s="106"/>
      <c r="U221" s="106"/>
      <c r="V221" s="106"/>
      <c r="W221" s="106"/>
      <c r="X221" s="106"/>
      <c r="Y221" s="106"/>
      <c r="Z221" s="106"/>
    </row>
    <row r="222" spans="1:26" ht="64">
      <c r="A222" s="695" t="s">
        <v>2088</v>
      </c>
      <c r="B222" s="122" t="s">
        <v>769</v>
      </c>
      <c r="C222" s="220" t="s">
        <v>4728</v>
      </c>
      <c r="D222" s="696">
        <v>2</v>
      </c>
      <c r="E222" s="370" t="s">
        <v>472</v>
      </c>
      <c r="F222" s="179" t="s">
        <v>4729</v>
      </c>
      <c r="G222" s="492"/>
      <c r="H222" s="817"/>
      <c r="I222" s="319"/>
      <c r="J222" s="319"/>
      <c r="K222" s="105"/>
      <c r="L222" s="105"/>
      <c r="M222" s="105"/>
      <c r="N222" s="105"/>
      <c r="O222" s="319"/>
      <c r="P222" s="105"/>
      <c r="Q222" s="106"/>
      <c r="R222" s="106"/>
      <c r="S222" s="106"/>
      <c r="T222" s="106"/>
      <c r="U222" s="106"/>
      <c r="V222" s="106"/>
      <c r="W222" s="106"/>
      <c r="X222" s="106"/>
      <c r="Y222" s="106"/>
      <c r="Z222" s="106"/>
    </row>
    <row r="223" spans="1:26" ht="64">
      <c r="A223" s="695" t="s">
        <v>2091</v>
      </c>
      <c r="B223" s="122" t="s">
        <v>773</v>
      </c>
      <c r="C223" s="245" t="s">
        <v>4730</v>
      </c>
      <c r="D223" s="696">
        <v>2</v>
      </c>
      <c r="E223" s="370" t="s">
        <v>472</v>
      </c>
      <c r="F223" s="179" t="s">
        <v>4731</v>
      </c>
      <c r="G223" s="492"/>
      <c r="H223" s="817"/>
      <c r="I223" s="319"/>
      <c r="J223" s="319"/>
      <c r="K223" s="105"/>
      <c r="L223" s="105"/>
      <c r="M223" s="105"/>
      <c r="N223" s="105"/>
      <c r="O223" s="319"/>
      <c r="P223" s="105"/>
      <c r="Q223" s="106"/>
      <c r="R223" s="106"/>
      <c r="S223" s="106"/>
      <c r="T223" s="106"/>
      <c r="U223" s="106"/>
      <c r="V223" s="106"/>
      <c r="W223" s="106"/>
      <c r="X223" s="106"/>
      <c r="Y223" s="106"/>
      <c r="Z223" s="106"/>
    </row>
    <row r="224" spans="1:26" ht="32">
      <c r="A224" s="695"/>
      <c r="B224" s="122"/>
      <c r="C224" s="245" t="s">
        <v>4732</v>
      </c>
      <c r="D224" s="696">
        <v>2</v>
      </c>
      <c r="E224" s="370" t="s">
        <v>472</v>
      </c>
      <c r="F224" s="179" t="s">
        <v>4733</v>
      </c>
      <c r="G224" s="150"/>
      <c r="H224" s="698"/>
      <c r="I224" s="319"/>
      <c r="J224" s="319"/>
      <c r="K224" s="105"/>
      <c r="L224" s="105"/>
      <c r="M224" s="105"/>
      <c r="N224" s="105"/>
      <c r="O224" s="319"/>
      <c r="P224" s="105"/>
      <c r="Q224" s="106"/>
      <c r="R224" s="106"/>
      <c r="S224" s="106"/>
      <c r="T224" s="106"/>
      <c r="U224" s="106"/>
      <c r="V224" s="106"/>
      <c r="W224" s="106"/>
      <c r="X224" s="106"/>
      <c r="Y224" s="106"/>
      <c r="Z224" s="106"/>
    </row>
    <row r="225" spans="1:26" ht="32">
      <c r="A225" s="695" t="s">
        <v>2092</v>
      </c>
      <c r="B225" s="122" t="s">
        <v>778</v>
      </c>
      <c r="C225" s="122" t="s">
        <v>779</v>
      </c>
      <c r="D225" s="696">
        <v>2</v>
      </c>
      <c r="E225" s="370" t="s">
        <v>472</v>
      </c>
      <c r="F225" s="150" t="s">
        <v>780</v>
      </c>
      <c r="G225" s="150"/>
      <c r="H225" s="698"/>
      <c r="I225" s="319"/>
      <c r="J225" s="319"/>
      <c r="K225" s="105"/>
      <c r="L225" s="105"/>
      <c r="M225" s="105"/>
      <c r="N225" s="105"/>
      <c r="O225" s="319"/>
      <c r="P225" s="105"/>
      <c r="Q225" s="106"/>
      <c r="R225" s="106"/>
      <c r="S225" s="106"/>
      <c r="T225" s="106"/>
      <c r="U225" s="106"/>
      <c r="V225" s="106"/>
      <c r="W225" s="106"/>
      <c r="X225" s="106"/>
      <c r="Y225" s="106"/>
      <c r="Z225" s="106"/>
    </row>
    <row r="226" spans="1:26" ht="80">
      <c r="A226" s="695" t="s">
        <v>781</v>
      </c>
      <c r="B226" s="122" t="s">
        <v>782</v>
      </c>
      <c r="C226" s="122" t="s">
        <v>4734</v>
      </c>
      <c r="D226" s="696">
        <v>2</v>
      </c>
      <c r="E226" s="370" t="s">
        <v>472</v>
      </c>
      <c r="F226" s="150" t="s">
        <v>4735</v>
      </c>
      <c r="G226" s="150"/>
      <c r="H226" s="698"/>
      <c r="I226" s="319"/>
      <c r="J226" s="319"/>
      <c r="K226" s="105"/>
      <c r="L226" s="105"/>
      <c r="M226" s="105"/>
      <c r="N226" s="105"/>
      <c r="O226" s="319"/>
      <c r="P226" s="105"/>
      <c r="Q226" s="106"/>
      <c r="R226" s="106"/>
      <c r="S226" s="106"/>
      <c r="T226" s="106"/>
      <c r="U226" s="106"/>
      <c r="V226" s="106"/>
      <c r="W226" s="106"/>
      <c r="X226" s="106"/>
      <c r="Y226" s="106"/>
      <c r="Z226" s="106"/>
    </row>
    <row r="227" spans="1:26" ht="48">
      <c r="A227" s="695"/>
      <c r="B227" s="122"/>
      <c r="C227" s="122" t="s">
        <v>4736</v>
      </c>
      <c r="D227" s="696">
        <v>2</v>
      </c>
      <c r="E227" s="370" t="s">
        <v>472</v>
      </c>
      <c r="F227" s="150" t="s">
        <v>4737</v>
      </c>
      <c r="G227" s="150"/>
      <c r="H227" s="698"/>
      <c r="I227" s="319"/>
      <c r="J227" s="319"/>
      <c r="K227" s="105"/>
      <c r="L227" s="105"/>
      <c r="M227" s="105"/>
      <c r="N227" s="105"/>
      <c r="O227" s="319"/>
      <c r="P227" s="105"/>
      <c r="Q227" s="106"/>
      <c r="R227" s="106"/>
      <c r="S227" s="106"/>
      <c r="T227" s="106"/>
      <c r="U227" s="106"/>
      <c r="V227" s="106"/>
      <c r="W227" s="106"/>
      <c r="X227" s="106"/>
      <c r="Y227" s="106"/>
      <c r="Z227" s="106"/>
    </row>
    <row r="228" spans="1:26" ht="48">
      <c r="A228" s="695" t="s">
        <v>2099</v>
      </c>
      <c r="B228" s="122" t="s">
        <v>786</v>
      </c>
      <c r="C228" s="179" t="s">
        <v>4738</v>
      </c>
      <c r="D228" s="696">
        <v>2</v>
      </c>
      <c r="E228" s="370" t="s">
        <v>472</v>
      </c>
      <c r="F228" s="179" t="s">
        <v>4739</v>
      </c>
      <c r="G228" s="150"/>
      <c r="H228" s="698"/>
      <c r="I228" s="319"/>
      <c r="J228" s="319"/>
      <c r="K228" s="105"/>
      <c r="L228" s="105"/>
      <c r="M228" s="105"/>
      <c r="N228" s="105"/>
      <c r="O228" s="319"/>
      <c r="P228" s="105"/>
      <c r="Q228" s="106"/>
      <c r="R228" s="106"/>
      <c r="S228" s="106"/>
      <c r="T228" s="106"/>
      <c r="U228" s="106"/>
      <c r="V228" s="106"/>
      <c r="W228" s="106"/>
      <c r="X228" s="106"/>
      <c r="Y228" s="106"/>
      <c r="Z228" s="106"/>
    </row>
    <row r="229" spans="1:26" ht="19">
      <c r="A229" s="935" t="s">
        <v>78</v>
      </c>
      <c r="B229" s="1569" t="s">
        <v>79</v>
      </c>
      <c r="C229" s="1570"/>
      <c r="D229" s="1570"/>
      <c r="E229" s="1570"/>
      <c r="F229" s="1570"/>
      <c r="G229" s="1573"/>
      <c r="H229" s="936"/>
      <c r="I229" s="319">
        <f>SUM(D230:D247)</f>
        <v>22</v>
      </c>
      <c r="J229" s="319">
        <f>COUNT(D230:D247)*2</f>
        <v>22</v>
      </c>
      <c r="K229" s="105"/>
      <c r="L229" s="105"/>
      <c r="M229" s="105"/>
      <c r="N229" s="105"/>
      <c r="O229" s="319"/>
      <c r="P229" s="105"/>
      <c r="Q229" s="106"/>
      <c r="R229" s="106"/>
      <c r="S229" s="106"/>
      <c r="T229" s="106"/>
      <c r="U229" s="106"/>
      <c r="V229" s="106"/>
      <c r="W229" s="106"/>
      <c r="X229" s="106"/>
      <c r="Y229" s="106"/>
      <c r="Z229" s="106"/>
    </row>
    <row r="230" spans="1:26" ht="48">
      <c r="A230" s="831" t="s">
        <v>794</v>
      </c>
      <c r="B230" s="123" t="s">
        <v>795</v>
      </c>
      <c r="C230" s="179" t="s">
        <v>796</v>
      </c>
      <c r="D230" s="696">
        <v>2</v>
      </c>
      <c r="E230" s="131" t="s">
        <v>599</v>
      </c>
      <c r="F230" s="179" t="s">
        <v>3714</v>
      </c>
      <c r="G230" s="937"/>
      <c r="H230" s="837"/>
      <c r="I230" s="319"/>
      <c r="J230" s="319"/>
      <c r="K230" s="105"/>
      <c r="L230" s="105"/>
      <c r="M230" s="105"/>
      <c r="N230" s="105"/>
      <c r="O230" s="319"/>
      <c r="P230" s="105"/>
      <c r="Q230" s="106"/>
      <c r="R230" s="106"/>
      <c r="S230" s="106"/>
      <c r="T230" s="106"/>
      <c r="U230" s="106"/>
      <c r="V230" s="106"/>
      <c r="W230" s="106"/>
      <c r="X230" s="106"/>
      <c r="Y230" s="106"/>
      <c r="Z230" s="106"/>
    </row>
    <row r="231" spans="1:26" ht="48">
      <c r="A231" s="836" t="s">
        <v>798</v>
      </c>
      <c r="B231" s="179" t="s">
        <v>799</v>
      </c>
      <c r="C231" s="123" t="s">
        <v>800</v>
      </c>
      <c r="D231" s="696">
        <v>2</v>
      </c>
      <c r="E231" s="723" t="s">
        <v>599</v>
      </c>
      <c r="F231" s="179" t="s">
        <v>801</v>
      </c>
      <c r="G231" s="937"/>
      <c r="H231" s="837"/>
      <c r="I231" s="319"/>
      <c r="J231" s="319"/>
      <c r="K231" s="105"/>
      <c r="L231" s="105"/>
      <c r="M231" s="105"/>
      <c r="N231" s="105"/>
      <c r="O231" s="319"/>
      <c r="P231" s="105"/>
      <c r="Q231" s="106"/>
      <c r="R231" s="106"/>
      <c r="S231" s="106"/>
      <c r="T231" s="106"/>
      <c r="U231" s="106"/>
      <c r="V231" s="106"/>
      <c r="W231" s="106"/>
      <c r="X231" s="106"/>
      <c r="Y231" s="106"/>
      <c r="Z231" s="106"/>
    </row>
    <row r="232" spans="1:26" ht="14.25" hidden="1" customHeight="1">
      <c r="A232" s="310" t="s">
        <v>802</v>
      </c>
      <c r="B232" s="123" t="s">
        <v>803</v>
      </c>
      <c r="C232" s="123"/>
      <c r="D232" s="150"/>
      <c r="E232" s="155"/>
      <c r="F232" s="179"/>
      <c r="G232" s="937"/>
      <c r="H232" s="938"/>
      <c r="I232" s="105"/>
      <c r="J232" s="105"/>
      <c r="K232" s="105"/>
      <c r="L232" s="106"/>
      <c r="M232" s="106"/>
      <c r="N232" s="106"/>
      <c r="O232" s="106"/>
      <c r="P232" s="106"/>
      <c r="Q232" s="106"/>
      <c r="R232" s="106"/>
      <c r="S232" s="106"/>
      <c r="T232" s="106"/>
      <c r="U232" s="106"/>
      <c r="V232" s="106"/>
      <c r="W232" s="106"/>
      <c r="X232" s="106"/>
      <c r="Y232" s="106"/>
      <c r="Z232" s="106"/>
    </row>
    <row r="233" spans="1:26" ht="14.25" hidden="1" customHeight="1">
      <c r="A233" s="310" t="s">
        <v>806</v>
      </c>
      <c r="B233" s="123" t="s">
        <v>807</v>
      </c>
      <c r="C233" s="123"/>
      <c r="D233" s="150"/>
      <c r="E233" s="155"/>
      <c r="F233" s="179"/>
      <c r="G233" s="937"/>
      <c r="H233" s="938"/>
      <c r="I233" s="105"/>
      <c r="J233" s="105"/>
      <c r="K233" s="105"/>
      <c r="L233" s="106"/>
      <c r="M233" s="106"/>
      <c r="N233" s="106"/>
      <c r="O233" s="106"/>
      <c r="P233" s="106"/>
      <c r="Q233" s="106"/>
      <c r="R233" s="106"/>
      <c r="S233" s="106"/>
      <c r="T233" s="106"/>
      <c r="U233" s="106"/>
      <c r="V233" s="106"/>
      <c r="W233" s="106"/>
      <c r="X233" s="106"/>
      <c r="Y233" s="106"/>
      <c r="Z233" s="106"/>
    </row>
    <row r="234" spans="1:26" ht="14.25" hidden="1" customHeight="1">
      <c r="A234" s="310" t="s">
        <v>810</v>
      </c>
      <c r="B234" s="123" t="s">
        <v>811</v>
      </c>
      <c r="C234" s="123"/>
      <c r="D234" s="150"/>
      <c r="E234" s="155"/>
      <c r="F234" s="179"/>
      <c r="G234" s="937"/>
      <c r="H234" s="938"/>
      <c r="I234" s="105"/>
      <c r="J234" s="105"/>
      <c r="K234" s="105"/>
      <c r="L234" s="106"/>
      <c r="M234" s="106"/>
      <c r="N234" s="106"/>
      <c r="O234" s="106"/>
      <c r="P234" s="106"/>
      <c r="Q234" s="106"/>
      <c r="R234" s="106"/>
      <c r="S234" s="106"/>
      <c r="T234" s="106"/>
      <c r="U234" s="106"/>
      <c r="V234" s="106"/>
      <c r="W234" s="106"/>
      <c r="X234" s="106"/>
      <c r="Y234" s="106"/>
      <c r="Z234" s="106"/>
    </row>
    <row r="235" spans="1:26" ht="14.25" hidden="1" customHeight="1">
      <c r="A235" s="310" t="s">
        <v>814</v>
      </c>
      <c r="B235" s="123" t="s">
        <v>815</v>
      </c>
      <c r="C235" s="123"/>
      <c r="D235" s="150"/>
      <c r="E235" s="155"/>
      <c r="F235" s="179"/>
      <c r="G235" s="937"/>
      <c r="H235" s="938"/>
      <c r="I235" s="105"/>
      <c r="J235" s="105"/>
      <c r="K235" s="105"/>
      <c r="L235" s="106"/>
      <c r="M235" s="106"/>
      <c r="N235" s="106"/>
      <c r="O235" s="106"/>
      <c r="P235" s="106"/>
      <c r="Q235" s="106"/>
      <c r="R235" s="106"/>
      <c r="S235" s="106"/>
      <c r="T235" s="106"/>
      <c r="U235" s="106"/>
      <c r="V235" s="106"/>
      <c r="W235" s="106"/>
      <c r="X235" s="106"/>
      <c r="Y235" s="106"/>
      <c r="Z235" s="106"/>
    </row>
    <row r="236" spans="1:26" ht="14.25" hidden="1" customHeight="1">
      <c r="A236" s="310" t="s">
        <v>818</v>
      </c>
      <c r="B236" s="123" t="s">
        <v>819</v>
      </c>
      <c r="C236" s="123"/>
      <c r="D236" s="150"/>
      <c r="E236" s="155"/>
      <c r="F236" s="179"/>
      <c r="G236" s="937"/>
      <c r="H236" s="938"/>
      <c r="I236" s="105"/>
      <c r="J236" s="105"/>
      <c r="K236" s="105"/>
      <c r="L236" s="106"/>
      <c r="M236" s="106"/>
      <c r="N236" s="106"/>
      <c r="O236" s="106"/>
      <c r="P236" s="106"/>
      <c r="Q236" s="106"/>
      <c r="R236" s="106"/>
      <c r="S236" s="106"/>
      <c r="T236" s="106"/>
      <c r="U236" s="106"/>
      <c r="V236" s="106"/>
      <c r="W236" s="106"/>
      <c r="X236" s="106"/>
      <c r="Y236" s="106"/>
      <c r="Z236" s="106"/>
    </row>
    <row r="237" spans="1:26" ht="14.25" hidden="1" customHeight="1">
      <c r="A237" s="310" t="s">
        <v>822</v>
      </c>
      <c r="B237" s="123" t="s">
        <v>823</v>
      </c>
      <c r="C237" s="123"/>
      <c r="D237" s="150"/>
      <c r="E237" s="155"/>
      <c r="F237" s="179"/>
      <c r="G237" s="937"/>
      <c r="H237" s="938"/>
      <c r="I237" s="105"/>
      <c r="J237" s="105"/>
      <c r="K237" s="105"/>
      <c r="L237" s="106"/>
      <c r="M237" s="106"/>
      <c r="N237" s="106"/>
      <c r="O237" s="106"/>
      <c r="P237" s="106"/>
      <c r="Q237" s="106"/>
      <c r="R237" s="106"/>
      <c r="S237" s="106"/>
      <c r="T237" s="106"/>
      <c r="U237" s="106"/>
      <c r="V237" s="106"/>
      <c r="W237" s="106"/>
      <c r="X237" s="106"/>
      <c r="Y237" s="106"/>
      <c r="Z237" s="106"/>
    </row>
    <row r="238" spans="1:26" ht="48">
      <c r="A238" s="695" t="s">
        <v>2753</v>
      </c>
      <c r="B238" s="245" t="s">
        <v>827</v>
      </c>
      <c r="C238" s="150" t="s">
        <v>4740</v>
      </c>
      <c r="D238" s="696">
        <v>2</v>
      </c>
      <c r="E238" s="124" t="s">
        <v>369</v>
      </c>
      <c r="F238" s="179" t="s">
        <v>4741</v>
      </c>
      <c r="G238" s="150"/>
      <c r="H238" s="698"/>
      <c r="I238" s="319"/>
      <c r="J238" s="319"/>
      <c r="K238" s="105"/>
      <c r="L238" s="105"/>
      <c r="M238" s="105"/>
      <c r="N238" s="105"/>
      <c r="O238" s="319"/>
      <c r="P238" s="105"/>
      <c r="Q238" s="106"/>
      <c r="R238" s="106"/>
      <c r="S238" s="106"/>
      <c r="T238" s="106"/>
      <c r="U238" s="106"/>
      <c r="V238" s="106"/>
      <c r="W238" s="106"/>
      <c r="X238" s="106"/>
      <c r="Y238" s="106"/>
      <c r="Z238" s="106"/>
    </row>
    <row r="239" spans="1:26" ht="32">
      <c r="A239" s="695"/>
      <c r="B239" s="245"/>
      <c r="C239" s="150" t="s">
        <v>4742</v>
      </c>
      <c r="D239" s="696">
        <v>2</v>
      </c>
      <c r="E239" s="124" t="s">
        <v>369</v>
      </c>
      <c r="F239" s="179" t="s">
        <v>4743</v>
      </c>
      <c r="G239" s="150"/>
      <c r="H239" s="698"/>
      <c r="I239" s="319"/>
      <c r="J239" s="319"/>
      <c r="K239" s="105"/>
      <c r="L239" s="105"/>
      <c r="M239" s="105"/>
      <c r="N239" s="105"/>
      <c r="O239" s="319"/>
      <c r="P239" s="105"/>
      <c r="Q239" s="106"/>
      <c r="R239" s="106"/>
      <c r="S239" s="106"/>
      <c r="T239" s="106"/>
      <c r="U239" s="106"/>
      <c r="V239" s="106"/>
      <c r="W239" s="106"/>
      <c r="X239" s="106"/>
      <c r="Y239" s="106"/>
      <c r="Z239" s="106"/>
    </row>
    <row r="240" spans="1:26" ht="16">
      <c r="A240" s="695"/>
      <c r="B240" s="245"/>
      <c r="C240" s="150" t="s">
        <v>4744</v>
      </c>
      <c r="D240" s="696">
        <v>2</v>
      </c>
      <c r="E240" s="124" t="s">
        <v>369</v>
      </c>
      <c r="F240" s="179" t="s">
        <v>4745</v>
      </c>
      <c r="G240" s="150"/>
      <c r="H240" s="698"/>
      <c r="I240" s="319"/>
      <c r="J240" s="319"/>
      <c r="K240" s="105"/>
      <c r="L240" s="105"/>
      <c r="M240" s="105"/>
      <c r="N240" s="105"/>
      <c r="O240" s="319"/>
      <c r="P240" s="105"/>
      <c r="Q240" s="106"/>
      <c r="R240" s="106"/>
      <c r="S240" s="106"/>
      <c r="T240" s="106"/>
      <c r="U240" s="106"/>
      <c r="V240" s="106"/>
      <c r="W240" s="106"/>
      <c r="X240" s="106"/>
      <c r="Y240" s="106"/>
      <c r="Z240" s="106"/>
    </row>
    <row r="241" spans="1:26" ht="144">
      <c r="A241" s="695"/>
      <c r="B241" s="245"/>
      <c r="C241" s="150" t="s">
        <v>3717</v>
      </c>
      <c r="D241" s="696">
        <v>2</v>
      </c>
      <c r="E241" s="594" t="s">
        <v>599</v>
      </c>
      <c r="F241" s="123" t="s">
        <v>3718</v>
      </c>
      <c r="G241" s="150"/>
      <c r="H241" s="698"/>
      <c r="I241" s="319"/>
      <c r="J241" s="319"/>
      <c r="K241" s="105"/>
      <c r="L241" s="105"/>
      <c r="M241" s="105"/>
      <c r="N241" s="105"/>
      <c r="O241" s="319"/>
      <c r="P241" s="105"/>
      <c r="Q241" s="106"/>
      <c r="R241" s="106"/>
      <c r="S241" s="106"/>
      <c r="T241" s="106"/>
      <c r="U241" s="106"/>
      <c r="V241" s="106"/>
      <c r="W241" s="106"/>
      <c r="X241" s="106"/>
      <c r="Y241" s="106"/>
      <c r="Z241" s="106"/>
    </row>
    <row r="242" spans="1:26" ht="32">
      <c r="A242" s="695"/>
      <c r="B242" s="122"/>
      <c r="C242" s="539" t="s">
        <v>2756</v>
      </c>
      <c r="D242" s="696">
        <v>2</v>
      </c>
      <c r="E242" s="594" t="s">
        <v>599</v>
      </c>
      <c r="F242" s="179" t="s">
        <v>4746</v>
      </c>
      <c r="G242" s="150"/>
      <c r="H242" s="698"/>
      <c r="I242" s="319"/>
      <c r="J242" s="319"/>
      <c r="K242" s="105"/>
      <c r="L242" s="105"/>
      <c r="M242" s="105"/>
      <c r="N242" s="105"/>
      <c r="O242" s="319"/>
      <c r="P242" s="105"/>
      <c r="Q242" s="106"/>
      <c r="R242" s="106"/>
      <c r="S242" s="106"/>
      <c r="T242" s="106"/>
      <c r="U242" s="106"/>
      <c r="V242" s="106"/>
      <c r="W242" s="106"/>
      <c r="X242" s="106"/>
      <c r="Y242" s="106"/>
      <c r="Z242" s="106"/>
    </row>
    <row r="243" spans="1:26" ht="32">
      <c r="A243" s="695"/>
      <c r="B243" s="122"/>
      <c r="C243" s="179" t="s">
        <v>2757</v>
      </c>
      <c r="D243" s="696">
        <v>2</v>
      </c>
      <c r="E243" s="594" t="s">
        <v>599</v>
      </c>
      <c r="F243" s="179" t="s">
        <v>3723</v>
      </c>
      <c r="G243" s="150"/>
      <c r="H243" s="698"/>
      <c r="I243" s="319"/>
      <c r="J243" s="319"/>
      <c r="K243" s="105"/>
      <c r="L243" s="105"/>
      <c r="M243" s="105"/>
      <c r="N243" s="105"/>
      <c r="O243" s="319"/>
      <c r="P243" s="105"/>
      <c r="Q243" s="106"/>
      <c r="R243" s="106"/>
      <c r="S243" s="106"/>
      <c r="T243" s="106"/>
      <c r="U243" s="106"/>
      <c r="V243" s="106"/>
      <c r="W243" s="106"/>
      <c r="X243" s="106"/>
      <c r="Y243" s="106"/>
      <c r="Z243" s="106"/>
    </row>
    <row r="244" spans="1:26" ht="64">
      <c r="A244" s="695" t="s">
        <v>834</v>
      </c>
      <c r="B244" s="123" t="s">
        <v>835</v>
      </c>
      <c r="C244" s="179" t="s">
        <v>3724</v>
      </c>
      <c r="D244" s="696">
        <v>2</v>
      </c>
      <c r="E244" s="124" t="s">
        <v>599</v>
      </c>
      <c r="F244" s="179" t="s">
        <v>837</v>
      </c>
      <c r="G244" s="150"/>
      <c r="H244" s="698"/>
      <c r="I244" s="319"/>
      <c r="J244" s="319"/>
      <c r="K244" s="105"/>
      <c r="L244" s="105"/>
      <c r="M244" s="105"/>
      <c r="N244" s="105"/>
      <c r="O244" s="319"/>
      <c r="P244" s="105"/>
      <c r="Q244" s="106"/>
      <c r="R244" s="106"/>
      <c r="S244" s="106"/>
      <c r="T244" s="106"/>
      <c r="U244" s="106"/>
      <c r="V244" s="106"/>
      <c r="W244" s="106"/>
      <c r="X244" s="106"/>
      <c r="Y244" s="106"/>
      <c r="Z244" s="106"/>
    </row>
    <row r="245" spans="1:26" ht="64">
      <c r="A245" s="695"/>
      <c r="B245" s="123"/>
      <c r="C245" s="123" t="s">
        <v>4747</v>
      </c>
      <c r="D245" s="696">
        <v>2</v>
      </c>
      <c r="E245" s="124" t="s">
        <v>599</v>
      </c>
      <c r="F245" s="150" t="s">
        <v>4748</v>
      </c>
      <c r="G245" s="939"/>
      <c r="H245" s="698"/>
      <c r="I245" s="319"/>
      <c r="J245" s="319"/>
      <c r="K245" s="105"/>
      <c r="L245" s="105"/>
      <c r="M245" s="105"/>
      <c r="N245" s="105"/>
      <c r="O245" s="319"/>
      <c r="P245" s="105"/>
      <c r="Q245" s="106"/>
      <c r="R245" s="106"/>
      <c r="S245" s="106"/>
      <c r="T245" s="106"/>
      <c r="U245" s="106"/>
      <c r="V245" s="106"/>
      <c r="W245" s="106"/>
      <c r="X245" s="106"/>
      <c r="Y245" s="106"/>
      <c r="Z245" s="106"/>
    </row>
    <row r="246" spans="1:26" ht="32">
      <c r="A246" s="695"/>
      <c r="B246" s="123"/>
      <c r="C246" s="247" t="s">
        <v>4749</v>
      </c>
      <c r="D246" s="696">
        <v>2</v>
      </c>
      <c r="E246" s="124" t="s">
        <v>4750</v>
      </c>
      <c r="F246" s="150" t="s">
        <v>4751</v>
      </c>
      <c r="G246" s="939"/>
      <c r="H246" s="698"/>
      <c r="I246" s="319"/>
      <c r="J246" s="319"/>
      <c r="K246" s="105"/>
      <c r="L246" s="105"/>
      <c r="M246" s="105"/>
      <c r="N246" s="105"/>
      <c r="O246" s="319"/>
      <c r="P246" s="105"/>
      <c r="Q246" s="106"/>
      <c r="R246" s="106"/>
      <c r="S246" s="106"/>
      <c r="T246" s="106"/>
      <c r="U246" s="106"/>
      <c r="V246" s="106"/>
      <c r="W246" s="106"/>
      <c r="X246" s="106"/>
      <c r="Y246" s="106"/>
      <c r="Z246" s="106"/>
    </row>
    <row r="247" spans="1:26" ht="14.25" hidden="1" customHeight="1">
      <c r="A247" s="323" t="s">
        <v>840</v>
      </c>
      <c r="B247" s="123" t="s">
        <v>841</v>
      </c>
      <c r="C247" s="179"/>
      <c r="D247" s="141"/>
      <c r="E247" s="141"/>
      <c r="F247" s="179"/>
      <c r="G247" s="939"/>
      <c r="H247" s="151"/>
      <c r="I247" s="105"/>
      <c r="J247" s="105"/>
      <c r="K247" s="105"/>
      <c r="L247" s="106"/>
      <c r="M247" s="106"/>
      <c r="N247" s="106"/>
      <c r="O247" s="106"/>
      <c r="P247" s="106"/>
      <c r="Q247" s="106"/>
      <c r="R247" s="106"/>
      <c r="S247" s="106"/>
      <c r="T247" s="106"/>
      <c r="U247" s="106"/>
      <c r="V247" s="106"/>
      <c r="W247" s="106"/>
      <c r="X247" s="106"/>
      <c r="Y247" s="106"/>
      <c r="Z247" s="106"/>
    </row>
    <row r="248" spans="1:26" ht="19">
      <c r="A248" s="838"/>
      <c r="B248" s="1737" t="s">
        <v>844</v>
      </c>
      <c r="C248" s="1570"/>
      <c r="D248" s="1570"/>
      <c r="E248" s="1570"/>
      <c r="F248" s="1570"/>
      <c r="G248" s="1571"/>
      <c r="H248" s="925"/>
      <c r="I248" s="319">
        <f t="shared" ref="I248:J248" si="4">I249+I257+I271+I281+I292+I296+I300+I315+I319</f>
        <v>94</v>
      </c>
      <c r="J248" s="319">
        <f t="shared" si="4"/>
        <v>94</v>
      </c>
      <c r="K248" s="105"/>
      <c r="L248" s="105"/>
      <c r="M248" s="105"/>
      <c r="N248" s="105"/>
      <c r="O248" s="319"/>
      <c r="P248" s="105"/>
      <c r="Q248" s="106"/>
      <c r="R248" s="106"/>
      <c r="S248" s="106"/>
      <c r="T248" s="106"/>
      <c r="U248" s="106"/>
      <c r="V248" s="106"/>
      <c r="W248" s="106"/>
      <c r="X248" s="106"/>
      <c r="Y248" s="106"/>
      <c r="Z248" s="106"/>
    </row>
    <row r="249" spans="1:26" ht="19">
      <c r="A249" s="927" t="s">
        <v>231</v>
      </c>
      <c r="B249" s="1728" t="s">
        <v>4752</v>
      </c>
      <c r="C249" s="1570"/>
      <c r="D249" s="1570"/>
      <c r="E249" s="1570"/>
      <c r="F249" s="1570"/>
      <c r="G249" s="1573"/>
      <c r="H249" s="863"/>
      <c r="I249" s="319">
        <f>SUM(D250:D256)</f>
        <v>14</v>
      </c>
      <c r="J249" s="319">
        <f>COUNT(D250:D256)*2</f>
        <v>14</v>
      </c>
      <c r="K249" s="105"/>
      <c r="L249" s="105"/>
      <c r="M249" s="105"/>
      <c r="N249" s="105"/>
      <c r="O249" s="319"/>
      <c r="P249" s="105"/>
      <c r="Q249" s="106"/>
      <c r="R249" s="106"/>
      <c r="S249" s="106"/>
      <c r="T249" s="106"/>
      <c r="U249" s="106"/>
      <c r="V249" s="106"/>
      <c r="W249" s="106"/>
      <c r="X249" s="106"/>
      <c r="Y249" s="106"/>
      <c r="Z249" s="106"/>
    </row>
    <row r="250" spans="1:26" ht="34">
      <c r="A250" s="695" t="s">
        <v>2110</v>
      </c>
      <c r="B250" s="491" t="s">
        <v>846</v>
      </c>
      <c r="C250" s="492" t="s">
        <v>847</v>
      </c>
      <c r="D250" s="696">
        <v>2</v>
      </c>
      <c r="E250" s="124" t="s">
        <v>599</v>
      </c>
      <c r="F250" s="179" t="s">
        <v>4753</v>
      </c>
      <c r="G250" s="150"/>
      <c r="H250" s="698"/>
      <c r="I250" s="319"/>
      <c r="J250" s="319"/>
      <c r="K250" s="105"/>
      <c r="L250" s="105"/>
      <c r="M250" s="105"/>
      <c r="N250" s="105"/>
      <c r="O250" s="319"/>
      <c r="P250" s="105"/>
      <c r="Q250" s="106"/>
      <c r="R250" s="106"/>
      <c r="S250" s="106"/>
      <c r="T250" s="106"/>
      <c r="U250" s="106"/>
      <c r="V250" s="106"/>
      <c r="W250" s="106"/>
      <c r="X250" s="106"/>
      <c r="Y250" s="106"/>
      <c r="Z250" s="106"/>
    </row>
    <row r="251" spans="1:26" ht="80">
      <c r="A251" s="695"/>
      <c r="B251" s="491"/>
      <c r="C251" s="179" t="s">
        <v>849</v>
      </c>
      <c r="D251" s="696">
        <v>2</v>
      </c>
      <c r="E251" s="124" t="s">
        <v>599</v>
      </c>
      <c r="F251" s="150" t="s">
        <v>4754</v>
      </c>
      <c r="G251" s="150"/>
      <c r="H251" s="698"/>
      <c r="I251" s="319"/>
      <c r="J251" s="319"/>
      <c r="K251" s="105"/>
      <c r="L251" s="105"/>
      <c r="M251" s="105"/>
      <c r="N251" s="105"/>
      <c r="O251" s="319"/>
      <c r="P251" s="105"/>
      <c r="Q251" s="106"/>
      <c r="R251" s="106"/>
      <c r="S251" s="106"/>
      <c r="T251" s="106"/>
      <c r="U251" s="106"/>
      <c r="V251" s="106"/>
      <c r="W251" s="106"/>
      <c r="X251" s="106"/>
      <c r="Y251" s="106"/>
      <c r="Z251" s="106"/>
    </row>
    <row r="252" spans="1:26" ht="96">
      <c r="A252" s="695"/>
      <c r="B252" s="491"/>
      <c r="C252" s="150" t="s">
        <v>4755</v>
      </c>
      <c r="D252" s="696">
        <v>2</v>
      </c>
      <c r="E252" s="124" t="s">
        <v>599</v>
      </c>
      <c r="F252" s="492" t="s">
        <v>853</v>
      </c>
      <c r="G252" s="150"/>
      <c r="H252" s="698"/>
      <c r="I252" s="319"/>
      <c r="J252" s="319"/>
      <c r="K252" s="105"/>
      <c r="L252" s="105"/>
      <c r="M252" s="105"/>
      <c r="N252" s="105"/>
      <c r="O252" s="319"/>
      <c r="P252" s="105"/>
      <c r="Q252" s="106"/>
      <c r="R252" s="106"/>
      <c r="S252" s="106"/>
      <c r="T252" s="106"/>
      <c r="U252" s="106"/>
      <c r="V252" s="106"/>
      <c r="W252" s="106"/>
      <c r="X252" s="106"/>
      <c r="Y252" s="106"/>
      <c r="Z252" s="106"/>
    </row>
    <row r="253" spans="1:26" ht="256">
      <c r="A253" s="695"/>
      <c r="B253" s="491"/>
      <c r="C253" s="150" t="s">
        <v>4756</v>
      </c>
      <c r="D253" s="696">
        <v>2</v>
      </c>
      <c r="E253" s="124" t="s">
        <v>4757</v>
      </c>
      <c r="F253" s="492" t="s">
        <v>4758</v>
      </c>
      <c r="G253" s="150"/>
      <c r="H253" s="698"/>
      <c r="I253" s="319"/>
      <c r="J253" s="319"/>
      <c r="K253" s="105"/>
      <c r="L253" s="105"/>
      <c r="M253" s="105"/>
      <c r="N253" s="105"/>
      <c r="O253" s="319"/>
      <c r="P253" s="105"/>
      <c r="Q253" s="106"/>
      <c r="R253" s="106"/>
      <c r="S253" s="106"/>
      <c r="T253" s="106"/>
      <c r="U253" s="106"/>
      <c r="V253" s="106"/>
      <c r="W253" s="106"/>
      <c r="X253" s="106"/>
      <c r="Y253" s="106"/>
      <c r="Z253" s="106"/>
    </row>
    <row r="254" spans="1:26" ht="32">
      <c r="A254" s="695"/>
      <c r="B254" s="491"/>
      <c r="C254" s="150" t="s">
        <v>4759</v>
      </c>
      <c r="D254" s="696">
        <v>2</v>
      </c>
      <c r="E254" s="124" t="s">
        <v>599</v>
      </c>
      <c r="F254" s="150" t="s">
        <v>4760</v>
      </c>
      <c r="G254" s="150"/>
      <c r="H254" s="698"/>
      <c r="I254" s="319"/>
      <c r="J254" s="319"/>
      <c r="K254" s="105"/>
      <c r="L254" s="105"/>
      <c r="M254" s="105"/>
      <c r="N254" s="105"/>
      <c r="O254" s="319"/>
      <c r="P254" s="105"/>
      <c r="Q254" s="106"/>
      <c r="R254" s="106"/>
      <c r="S254" s="106"/>
      <c r="T254" s="106"/>
      <c r="U254" s="106"/>
      <c r="V254" s="106"/>
      <c r="W254" s="106"/>
      <c r="X254" s="106"/>
      <c r="Y254" s="106"/>
      <c r="Z254" s="106"/>
    </row>
    <row r="255" spans="1:26" ht="80">
      <c r="A255" s="695" t="s">
        <v>2111</v>
      </c>
      <c r="B255" s="122" t="s">
        <v>855</v>
      </c>
      <c r="C255" s="150" t="s">
        <v>856</v>
      </c>
      <c r="D255" s="696">
        <v>2</v>
      </c>
      <c r="E255" s="124" t="s">
        <v>857</v>
      </c>
      <c r="F255" s="179" t="s">
        <v>4761</v>
      </c>
      <c r="G255" s="150" t="s">
        <v>4762</v>
      </c>
      <c r="H255" s="698"/>
      <c r="I255" s="319"/>
      <c r="J255" s="319"/>
      <c r="K255" s="105"/>
      <c r="L255" s="105"/>
      <c r="M255" s="105"/>
      <c r="N255" s="105"/>
      <c r="O255" s="319"/>
      <c r="P255" s="105"/>
      <c r="Q255" s="106"/>
      <c r="R255" s="106"/>
      <c r="S255" s="106"/>
      <c r="T255" s="106"/>
      <c r="U255" s="106"/>
      <c r="V255" s="106"/>
      <c r="W255" s="106"/>
      <c r="X255" s="106"/>
      <c r="Y255" s="106"/>
      <c r="Z255" s="106"/>
    </row>
    <row r="256" spans="1:26" ht="34">
      <c r="A256" s="695" t="s">
        <v>2113</v>
      </c>
      <c r="B256" s="122" t="s">
        <v>859</v>
      </c>
      <c r="C256" s="179" t="s">
        <v>4763</v>
      </c>
      <c r="D256" s="696">
        <v>2</v>
      </c>
      <c r="E256" s="124" t="s">
        <v>506</v>
      </c>
      <c r="F256" s="150" t="s">
        <v>4764</v>
      </c>
      <c r="G256" s="150"/>
      <c r="H256" s="698"/>
      <c r="I256" s="319"/>
      <c r="J256" s="319"/>
      <c r="K256" s="105"/>
      <c r="L256" s="105"/>
      <c r="M256" s="105"/>
      <c r="N256" s="105"/>
      <c r="O256" s="319"/>
      <c r="P256" s="105"/>
      <c r="Q256" s="106"/>
      <c r="R256" s="106"/>
      <c r="S256" s="106"/>
      <c r="T256" s="106"/>
      <c r="U256" s="106"/>
      <c r="V256" s="106"/>
      <c r="W256" s="106"/>
      <c r="X256" s="106"/>
      <c r="Y256" s="106"/>
      <c r="Z256" s="106"/>
    </row>
    <row r="257" spans="1:26" ht="19">
      <c r="A257" s="927" t="s">
        <v>232</v>
      </c>
      <c r="B257" s="1728" t="s">
        <v>3331</v>
      </c>
      <c r="C257" s="1570"/>
      <c r="D257" s="1570"/>
      <c r="E257" s="1570"/>
      <c r="F257" s="1570"/>
      <c r="G257" s="1573"/>
      <c r="H257" s="863"/>
      <c r="I257" s="319">
        <f>SUM(D258:D270)</f>
        <v>20</v>
      </c>
      <c r="J257" s="319">
        <f>COUNT(D258:D270)*2</f>
        <v>20</v>
      </c>
      <c r="K257" s="105"/>
      <c r="L257" s="105"/>
      <c r="M257" s="105"/>
      <c r="N257" s="105"/>
      <c r="O257" s="319"/>
      <c r="P257" s="105"/>
      <c r="Q257" s="106"/>
      <c r="R257" s="106"/>
      <c r="S257" s="106"/>
      <c r="T257" s="106"/>
      <c r="U257" s="106"/>
      <c r="V257" s="106"/>
      <c r="W257" s="106"/>
      <c r="X257" s="106"/>
      <c r="Y257" s="106"/>
      <c r="Z257" s="106"/>
    </row>
    <row r="258" spans="1:26" ht="64">
      <c r="A258" s="695" t="s">
        <v>861</v>
      </c>
      <c r="B258" s="122" t="s">
        <v>862</v>
      </c>
      <c r="C258" s="123" t="s">
        <v>863</v>
      </c>
      <c r="D258" s="696">
        <v>2</v>
      </c>
      <c r="E258" s="124" t="s">
        <v>599</v>
      </c>
      <c r="F258" s="150" t="s">
        <v>2770</v>
      </c>
      <c r="G258" s="150"/>
      <c r="H258" s="698"/>
      <c r="I258" s="319"/>
      <c r="J258" s="319"/>
      <c r="K258" s="105"/>
      <c r="L258" s="105"/>
      <c r="M258" s="105"/>
      <c r="N258" s="105"/>
      <c r="O258" s="319"/>
      <c r="P258" s="105"/>
      <c r="Q258" s="106"/>
      <c r="R258" s="106"/>
      <c r="S258" s="106"/>
      <c r="T258" s="106"/>
      <c r="U258" s="106"/>
      <c r="V258" s="106"/>
      <c r="W258" s="106"/>
      <c r="X258" s="106"/>
      <c r="Y258" s="106"/>
      <c r="Z258" s="106"/>
    </row>
    <row r="259" spans="1:26" ht="32">
      <c r="A259" s="695"/>
      <c r="B259" s="122"/>
      <c r="C259" s="179" t="s">
        <v>4765</v>
      </c>
      <c r="D259" s="696">
        <v>2</v>
      </c>
      <c r="E259" s="124" t="s">
        <v>715</v>
      </c>
      <c r="F259" s="150" t="s">
        <v>4766</v>
      </c>
      <c r="G259" s="150"/>
      <c r="H259" s="698"/>
      <c r="I259" s="319"/>
      <c r="J259" s="319"/>
      <c r="K259" s="105"/>
      <c r="L259" s="105"/>
      <c r="M259" s="105"/>
      <c r="N259" s="105"/>
      <c r="O259" s="319"/>
      <c r="P259" s="105"/>
      <c r="Q259" s="106"/>
      <c r="R259" s="106"/>
      <c r="S259" s="106"/>
      <c r="T259" s="106"/>
      <c r="U259" s="106"/>
      <c r="V259" s="106"/>
      <c r="W259" s="106"/>
      <c r="X259" s="106"/>
      <c r="Y259" s="106"/>
      <c r="Z259" s="106"/>
    </row>
    <row r="260" spans="1:26" ht="14.25" hidden="1" customHeight="1">
      <c r="A260" s="310" t="s">
        <v>865</v>
      </c>
      <c r="B260" s="491" t="s">
        <v>866</v>
      </c>
      <c r="C260" s="150"/>
      <c r="D260" s="141"/>
      <c r="E260" s="106"/>
      <c r="F260" s="141"/>
      <c r="G260" s="141"/>
      <c r="H260" s="106"/>
      <c r="I260" s="105"/>
      <c r="J260" s="105"/>
      <c r="K260" s="105"/>
      <c r="L260" s="106"/>
      <c r="M260" s="106"/>
      <c r="N260" s="106"/>
      <c r="O260" s="106"/>
      <c r="P260" s="106"/>
      <c r="Q260" s="106"/>
      <c r="R260" s="106"/>
      <c r="S260" s="106"/>
      <c r="T260" s="106"/>
      <c r="U260" s="106"/>
      <c r="V260" s="106"/>
      <c r="W260" s="106"/>
      <c r="X260" s="106"/>
      <c r="Y260" s="106"/>
      <c r="Z260" s="106"/>
    </row>
    <row r="261" spans="1:26" ht="14.25" hidden="1" customHeight="1">
      <c r="A261" s="310"/>
      <c r="B261" s="491"/>
      <c r="C261" s="150"/>
      <c r="D261" s="141"/>
      <c r="E261" s="141"/>
      <c r="F261" s="141"/>
      <c r="G261" s="141"/>
      <c r="H261" s="106"/>
      <c r="I261" s="105"/>
      <c r="J261" s="105"/>
      <c r="K261" s="105"/>
      <c r="L261" s="106"/>
      <c r="M261" s="106"/>
      <c r="N261" s="106"/>
      <c r="O261" s="106"/>
      <c r="P261" s="106"/>
      <c r="Q261" s="106"/>
      <c r="R261" s="106"/>
      <c r="S261" s="106"/>
      <c r="T261" s="106"/>
      <c r="U261" s="106"/>
      <c r="V261" s="106"/>
      <c r="W261" s="106"/>
      <c r="X261" s="106"/>
      <c r="Y261" s="106"/>
      <c r="Z261" s="106"/>
    </row>
    <row r="262" spans="1:26" ht="48">
      <c r="A262" s="695" t="s">
        <v>2118</v>
      </c>
      <c r="B262" s="122" t="s">
        <v>868</v>
      </c>
      <c r="C262" s="123" t="s">
        <v>869</v>
      </c>
      <c r="D262" s="696">
        <v>2</v>
      </c>
      <c r="E262" s="124" t="s">
        <v>469</v>
      </c>
      <c r="F262" s="150" t="s">
        <v>4767</v>
      </c>
      <c r="G262" s="150"/>
      <c r="H262" s="698"/>
      <c r="I262" s="319"/>
      <c r="J262" s="319"/>
      <c r="K262" s="105"/>
      <c r="L262" s="105"/>
      <c r="M262" s="105"/>
      <c r="N262" s="105"/>
      <c r="O262" s="319"/>
      <c r="P262" s="105"/>
      <c r="Q262" s="106"/>
      <c r="R262" s="106"/>
      <c r="S262" s="106"/>
      <c r="T262" s="106"/>
      <c r="U262" s="106"/>
      <c r="V262" s="106"/>
      <c r="W262" s="106"/>
      <c r="X262" s="106"/>
      <c r="Y262" s="106"/>
      <c r="Z262" s="106"/>
    </row>
    <row r="263" spans="1:26" ht="48">
      <c r="A263" s="695"/>
      <c r="B263" s="122"/>
      <c r="C263" s="123" t="s">
        <v>2775</v>
      </c>
      <c r="D263" s="696">
        <v>2</v>
      </c>
      <c r="E263" s="124" t="s">
        <v>469</v>
      </c>
      <c r="F263" s="150" t="s">
        <v>2776</v>
      </c>
      <c r="G263" s="150"/>
      <c r="H263" s="698"/>
      <c r="I263" s="319"/>
      <c r="J263" s="319"/>
      <c r="K263" s="105"/>
      <c r="L263" s="105"/>
      <c r="M263" s="105"/>
      <c r="N263" s="105"/>
      <c r="O263" s="319"/>
      <c r="P263" s="105"/>
      <c r="Q263" s="106"/>
      <c r="R263" s="106"/>
      <c r="S263" s="106"/>
      <c r="T263" s="106"/>
      <c r="U263" s="106"/>
      <c r="V263" s="106"/>
      <c r="W263" s="106"/>
      <c r="X263" s="106"/>
      <c r="Y263" s="106"/>
      <c r="Z263" s="106"/>
    </row>
    <row r="264" spans="1:26" ht="34">
      <c r="A264" s="695" t="s">
        <v>2122</v>
      </c>
      <c r="B264" s="122" t="s">
        <v>873</v>
      </c>
      <c r="C264" s="150" t="s">
        <v>4768</v>
      </c>
      <c r="D264" s="696">
        <v>2</v>
      </c>
      <c r="E264" s="594" t="s">
        <v>504</v>
      </c>
      <c r="F264" s="111" t="s">
        <v>4769</v>
      </c>
      <c r="G264" s="492"/>
      <c r="H264" s="817"/>
      <c r="I264" s="319"/>
      <c r="J264" s="319"/>
      <c r="K264" s="105"/>
      <c r="L264" s="105"/>
      <c r="M264" s="105"/>
      <c r="N264" s="105"/>
      <c r="O264" s="319"/>
      <c r="P264" s="105"/>
      <c r="Q264" s="106"/>
      <c r="R264" s="106"/>
      <c r="S264" s="106"/>
      <c r="T264" s="106"/>
      <c r="U264" s="106"/>
      <c r="V264" s="106"/>
      <c r="W264" s="106"/>
      <c r="X264" s="106"/>
      <c r="Y264" s="106"/>
      <c r="Z264" s="106"/>
    </row>
    <row r="265" spans="1:26" ht="16">
      <c r="A265" s="695"/>
      <c r="B265" s="122"/>
      <c r="C265" s="179" t="s">
        <v>4770</v>
      </c>
      <c r="D265" s="696">
        <v>2</v>
      </c>
      <c r="E265" s="252" t="s">
        <v>504</v>
      </c>
      <c r="F265" s="150" t="s">
        <v>4771</v>
      </c>
      <c r="G265" s="150"/>
      <c r="H265" s="698"/>
      <c r="I265" s="319"/>
      <c r="J265" s="319"/>
      <c r="K265" s="105"/>
      <c r="L265" s="105"/>
      <c r="M265" s="105"/>
      <c r="N265" s="105"/>
      <c r="O265" s="319"/>
      <c r="P265" s="105"/>
      <c r="Q265" s="106"/>
      <c r="R265" s="106"/>
      <c r="S265" s="106"/>
      <c r="T265" s="106"/>
      <c r="U265" s="106"/>
      <c r="V265" s="106"/>
      <c r="W265" s="106"/>
      <c r="X265" s="106"/>
      <c r="Y265" s="106"/>
      <c r="Z265" s="106"/>
    </row>
    <row r="266" spans="1:26" ht="48">
      <c r="A266" s="695" t="s">
        <v>2128</v>
      </c>
      <c r="B266" s="491" t="s">
        <v>880</v>
      </c>
      <c r="C266" s="123" t="s">
        <v>2780</v>
      </c>
      <c r="D266" s="696">
        <v>2</v>
      </c>
      <c r="E266" s="124" t="s">
        <v>599</v>
      </c>
      <c r="F266" s="150" t="s">
        <v>4772</v>
      </c>
      <c r="G266" s="492"/>
      <c r="H266" s="817"/>
      <c r="I266" s="319"/>
      <c r="J266" s="319"/>
      <c r="K266" s="105"/>
      <c r="L266" s="105"/>
      <c r="M266" s="105"/>
      <c r="N266" s="105"/>
      <c r="O266" s="319"/>
      <c r="P266" s="105"/>
      <c r="Q266" s="106"/>
      <c r="R266" s="106"/>
      <c r="S266" s="106"/>
      <c r="T266" s="106"/>
      <c r="U266" s="106"/>
      <c r="V266" s="106"/>
      <c r="W266" s="106"/>
      <c r="X266" s="106"/>
      <c r="Y266" s="106"/>
      <c r="Z266" s="106"/>
    </row>
    <row r="267" spans="1:26" ht="32">
      <c r="A267" s="695"/>
      <c r="B267" s="491"/>
      <c r="C267" s="123" t="s">
        <v>4773</v>
      </c>
      <c r="D267" s="696">
        <v>2</v>
      </c>
      <c r="E267" s="124" t="s">
        <v>877</v>
      </c>
      <c r="F267" s="150" t="s">
        <v>2783</v>
      </c>
      <c r="G267" s="492"/>
      <c r="H267" s="817"/>
      <c r="I267" s="319"/>
      <c r="J267" s="319"/>
      <c r="K267" s="105"/>
      <c r="L267" s="105"/>
      <c r="M267" s="105"/>
      <c r="N267" s="105"/>
      <c r="O267" s="319"/>
      <c r="P267" s="105"/>
      <c r="Q267" s="106"/>
      <c r="R267" s="106"/>
      <c r="S267" s="106"/>
      <c r="T267" s="106"/>
      <c r="U267" s="106"/>
      <c r="V267" s="106"/>
      <c r="W267" s="106"/>
      <c r="X267" s="106"/>
      <c r="Y267" s="106"/>
      <c r="Z267" s="106"/>
    </row>
    <row r="268" spans="1:26" ht="32">
      <c r="A268" s="695" t="s">
        <v>2132</v>
      </c>
      <c r="B268" s="150" t="s">
        <v>888</v>
      </c>
      <c r="C268" s="150" t="s">
        <v>2785</v>
      </c>
      <c r="D268" s="696">
        <v>2</v>
      </c>
      <c r="E268" s="594" t="s">
        <v>599</v>
      </c>
      <c r="F268" s="150" t="s">
        <v>4774</v>
      </c>
      <c r="G268" s="150"/>
      <c r="H268" s="698"/>
      <c r="I268" s="319"/>
      <c r="J268" s="319"/>
      <c r="K268" s="105"/>
      <c r="L268" s="105"/>
      <c r="M268" s="105"/>
      <c r="N268" s="105"/>
      <c r="O268" s="319"/>
      <c r="P268" s="105"/>
      <c r="Q268" s="106"/>
      <c r="R268" s="106"/>
      <c r="S268" s="106"/>
      <c r="T268" s="106"/>
      <c r="U268" s="106"/>
      <c r="V268" s="106"/>
      <c r="W268" s="106"/>
      <c r="X268" s="106"/>
      <c r="Y268" s="106"/>
      <c r="Z268" s="106"/>
    </row>
    <row r="269" spans="1:26" ht="48">
      <c r="A269" s="695" t="s">
        <v>2135</v>
      </c>
      <c r="B269" s="122" t="s">
        <v>895</v>
      </c>
      <c r="C269" s="179" t="s">
        <v>2789</v>
      </c>
      <c r="D269" s="696">
        <v>2</v>
      </c>
      <c r="E269" s="124" t="s">
        <v>504</v>
      </c>
      <c r="F269" s="150" t="s">
        <v>4775</v>
      </c>
      <c r="G269" s="150"/>
      <c r="H269" s="698"/>
      <c r="I269" s="319"/>
      <c r="J269" s="319"/>
      <c r="K269" s="105"/>
      <c r="L269" s="105"/>
      <c r="M269" s="105"/>
      <c r="N269" s="105"/>
      <c r="O269" s="319"/>
      <c r="P269" s="105"/>
      <c r="Q269" s="106"/>
      <c r="R269" s="106"/>
      <c r="S269" s="106"/>
      <c r="T269" s="106"/>
      <c r="U269" s="106"/>
      <c r="V269" s="106"/>
      <c r="W269" s="106"/>
      <c r="X269" s="106"/>
      <c r="Y269" s="106"/>
      <c r="Z269" s="106"/>
    </row>
    <row r="270" spans="1:26" ht="14.25" hidden="1" customHeight="1">
      <c r="A270" s="310" t="s">
        <v>2140</v>
      </c>
      <c r="B270" s="122" t="s">
        <v>899</v>
      </c>
      <c r="C270" s="179"/>
      <c r="D270" s="141"/>
      <c r="E270" s="141"/>
      <c r="F270" s="141"/>
      <c r="G270" s="141"/>
      <c r="H270" s="106"/>
      <c r="I270" s="105"/>
      <c r="J270" s="105"/>
      <c r="K270" s="105"/>
      <c r="L270" s="106"/>
      <c r="M270" s="106"/>
      <c r="N270" s="106"/>
      <c r="O270" s="106"/>
      <c r="P270" s="106"/>
      <c r="Q270" s="106"/>
      <c r="R270" s="106"/>
      <c r="S270" s="106"/>
      <c r="T270" s="106"/>
      <c r="U270" s="106"/>
      <c r="V270" s="106"/>
      <c r="W270" s="106"/>
      <c r="X270" s="106"/>
      <c r="Y270" s="106"/>
      <c r="Z270" s="106"/>
    </row>
    <row r="271" spans="1:26" ht="19">
      <c r="A271" s="927" t="s">
        <v>234</v>
      </c>
      <c r="B271" s="1728" t="s">
        <v>86</v>
      </c>
      <c r="C271" s="1570"/>
      <c r="D271" s="1570"/>
      <c r="E271" s="1570"/>
      <c r="F271" s="1570"/>
      <c r="G271" s="1573"/>
      <c r="H271" s="863"/>
      <c r="I271" s="319">
        <f>SUM(D272:D280)</f>
        <v>18</v>
      </c>
      <c r="J271" s="319">
        <f>COUNT(D272:D280)*2</f>
        <v>18</v>
      </c>
      <c r="K271" s="105"/>
      <c r="L271" s="105"/>
      <c r="M271" s="105"/>
      <c r="N271" s="105"/>
      <c r="O271" s="319"/>
      <c r="P271" s="105"/>
      <c r="Q271" s="106"/>
      <c r="R271" s="106"/>
      <c r="S271" s="106"/>
      <c r="T271" s="106"/>
      <c r="U271" s="106"/>
      <c r="V271" s="106"/>
      <c r="W271" s="106"/>
      <c r="X271" s="106"/>
      <c r="Y271" s="106"/>
      <c r="Z271" s="106"/>
    </row>
    <row r="272" spans="1:26" ht="64">
      <c r="A272" s="695" t="s">
        <v>2142</v>
      </c>
      <c r="B272" s="122" t="s">
        <v>902</v>
      </c>
      <c r="C272" s="712" t="s">
        <v>4776</v>
      </c>
      <c r="D272" s="696">
        <v>2</v>
      </c>
      <c r="E272" s="124" t="s">
        <v>469</v>
      </c>
      <c r="F272" s="383" t="s">
        <v>4777</v>
      </c>
      <c r="G272" s="492"/>
      <c r="H272" s="817"/>
      <c r="I272" s="319"/>
      <c r="J272" s="319"/>
      <c r="K272" s="105"/>
      <c r="L272" s="105"/>
      <c r="M272" s="105"/>
      <c r="N272" s="105"/>
      <c r="O272" s="319"/>
      <c r="P272" s="105"/>
      <c r="Q272" s="106"/>
      <c r="R272" s="106"/>
      <c r="S272" s="106"/>
      <c r="T272" s="106"/>
      <c r="U272" s="106"/>
      <c r="V272" s="106"/>
      <c r="W272" s="106"/>
      <c r="X272" s="106"/>
      <c r="Y272" s="106"/>
      <c r="Z272" s="106"/>
    </row>
    <row r="273" spans="1:26" ht="96">
      <c r="A273" s="695" t="s">
        <v>2147</v>
      </c>
      <c r="B273" s="122" t="s">
        <v>907</v>
      </c>
      <c r="C273" s="179" t="s">
        <v>4778</v>
      </c>
      <c r="D273" s="696">
        <v>2</v>
      </c>
      <c r="E273" s="124" t="s">
        <v>506</v>
      </c>
      <c r="F273" s="179" t="s">
        <v>4779</v>
      </c>
      <c r="G273" s="492"/>
      <c r="H273" s="817"/>
      <c r="I273" s="319"/>
      <c r="J273" s="319"/>
      <c r="K273" s="105"/>
      <c r="L273" s="105"/>
      <c r="M273" s="105"/>
      <c r="N273" s="105"/>
      <c r="O273" s="319"/>
      <c r="P273" s="105"/>
      <c r="Q273" s="319"/>
      <c r="R273" s="319"/>
      <c r="S273" s="319"/>
      <c r="T273" s="319"/>
      <c r="U273" s="319"/>
      <c r="V273" s="319"/>
      <c r="W273" s="319"/>
      <c r="X273" s="319"/>
      <c r="Y273" s="319"/>
      <c r="Z273" s="319"/>
    </row>
    <row r="274" spans="1:26" ht="50">
      <c r="A274" s="695" t="s">
        <v>909</v>
      </c>
      <c r="B274" s="122" t="s">
        <v>910</v>
      </c>
      <c r="C274" s="123" t="s">
        <v>4780</v>
      </c>
      <c r="D274" s="696">
        <v>2</v>
      </c>
      <c r="E274" s="370" t="s">
        <v>599</v>
      </c>
      <c r="F274" s="179" t="s">
        <v>4781</v>
      </c>
      <c r="G274" s="150"/>
      <c r="H274" s="698"/>
      <c r="I274" s="319"/>
      <c r="J274" s="319"/>
      <c r="K274" s="105"/>
      <c r="L274" s="105"/>
      <c r="M274" s="105"/>
      <c r="N274" s="105"/>
      <c r="O274" s="319"/>
      <c r="P274" s="105"/>
      <c r="Q274" s="319"/>
      <c r="R274" s="319"/>
      <c r="S274" s="319"/>
      <c r="T274" s="319"/>
      <c r="U274" s="319"/>
      <c r="V274" s="319"/>
      <c r="W274" s="319"/>
      <c r="X274" s="319"/>
      <c r="Y274" s="319"/>
      <c r="Z274" s="319"/>
    </row>
    <row r="275" spans="1:26" ht="80">
      <c r="A275" s="695"/>
      <c r="B275" s="122"/>
      <c r="C275" s="179" t="s">
        <v>4782</v>
      </c>
      <c r="D275" s="696">
        <v>2</v>
      </c>
      <c r="E275" s="370" t="s">
        <v>599</v>
      </c>
      <c r="F275" s="179" t="s">
        <v>4783</v>
      </c>
      <c r="G275" s="150"/>
      <c r="H275" s="698"/>
      <c r="I275" s="319"/>
      <c r="J275" s="319"/>
      <c r="K275" s="105"/>
      <c r="L275" s="105"/>
      <c r="M275" s="105"/>
      <c r="N275" s="105"/>
      <c r="O275" s="319"/>
      <c r="P275" s="105"/>
      <c r="Q275" s="319"/>
      <c r="R275" s="319"/>
      <c r="S275" s="319"/>
      <c r="T275" s="319"/>
      <c r="U275" s="319"/>
      <c r="V275" s="319"/>
      <c r="W275" s="319"/>
      <c r="X275" s="319"/>
      <c r="Y275" s="319"/>
      <c r="Z275" s="319"/>
    </row>
    <row r="276" spans="1:26" ht="64">
      <c r="A276" s="695"/>
      <c r="B276" s="106"/>
      <c r="C276" s="179" t="s">
        <v>4784</v>
      </c>
      <c r="D276" s="696">
        <v>2</v>
      </c>
      <c r="E276" s="370" t="s">
        <v>599</v>
      </c>
      <c r="F276" s="475" t="s">
        <v>4785</v>
      </c>
      <c r="G276" s="150"/>
      <c r="H276" s="698"/>
      <c r="I276" s="319"/>
      <c r="J276" s="319"/>
      <c r="K276" s="105"/>
      <c r="L276" s="105"/>
      <c r="M276" s="105"/>
      <c r="N276" s="105"/>
      <c r="O276" s="319"/>
      <c r="P276" s="105"/>
      <c r="Q276" s="319"/>
      <c r="R276" s="319"/>
      <c r="S276" s="319"/>
      <c r="T276" s="319"/>
      <c r="U276" s="319"/>
      <c r="V276" s="319"/>
      <c r="W276" s="319"/>
      <c r="X276" s="319"/>
      <c r="Y276" s="319"/>
      <c r="Z276" s="319"/>
    </row>
    <row r="277" spans="1:26" ht="32">
      <c r="A277" s="695"/>
      <c r="B277" s="122"/>
      <c r="C277" s="475" t="s">
        <v>4786</v>
      </c>
      <c r="D277" s="696">
        <v>2</v>
      </c>
      <c r="E277" s="370" t="s">
        <v>469</v>
      </c>
      <c r="F277" s="179"/>
      <c r="G277" s="150"/>
      <c r="H277" s="698"/>
      <c r="I277" s="319"/>
      <c r="J277" s="319"/>
      <c r="K277" s="105"/>
      <c r="L277" s="105"/>
      <c r="M277" s="105"/>
      <c r="N277" s="105"/>
      <c r="O277" s="319"/>
      <c r="P277" s="105"/>
      <c r="Q277" s="319"/>
      <c r="R277" s="319"/>
      <c r="S277" s="319"/>
      <c r="T277" s="319"/>
      <c r="U277" s="319"/>
      <c r="V277" s="319"/>
      <c r="W277" s="319"/>
      <c r="X277" s="319"/>
      <c r="Y277" s="319"/>
      <c r="Z277" s="319"/>
    </row>
    <row r="278" spans="1:26" ht="34">
      <c r="A278" s="695" t="s">
        <v>2153</v>
      </c>
      <c r="B278" s="122" t="s">
        <v>916</v>
      </c>
      <c r="C278" s="383" t="s">
        <v>4787</v>
      </c>
      <c r="D278" s="696">
        <v>2</v>
      </c>
      <c r="E278" s="124" t="s">
        <v>504</v>
      </c>
      <c r="F278" s="492" t="s">
        <v>4788</v>
      </c>
      <c r="G278" s="150"/>
      <c r="H278" s="698"/>
      <c r="I278" s="319"/>
      <c r="J278" s="319"/>
      <c r="K278" s="105"/>
      <c r="L278" s="105"/>
      <c r="M278" s="105"/>
      <c r="N278" s="105"/>
      <c r="O278" s="319"/>
      <c r="P278" s="105"/>
      <c r="Q278" s="319"/>
      <c r="R278" s="319"/>
      <c r="S278" s="319"/>
      <c r="T278" s="319"/>
      <c r="U278" s="319"/>
      <c r="V278" s="319"/>
      <c r="W278" s="319"/>
      <c r="X278" s="319"/>
      <c r="Y278" s="319"/>
      <c r="Z278" s="319"/>
    </row>
    <row r="279" spans="1:26" ht="48">
      <c r="A279" s="695"/>
      <c r="B279" s="122"/>
      <c r="C279" s="179" t="s">
        <v>4789</v>
      </c>
      <c r="D279" s="696">
        <v>2</v>
      </c>
      <c r="E279" s="124" t="s">
        <v>469</v>
      </c>
      <c r="F279" s="150" t="s">
        <v>4790</v>
      </c>
      <c r="G279" s="150"/>
      <c r="H279" s="698"/>
      <c r="I279" s="319"/>
      <c r="J279" s="319"/>
      <c r="K279" s="105"/>
      <c r="L279" s="105"/>
      <c r="M279" s="105"/>
      <c r="N279" s="105"/>
      <c r="O279" s="319"/>
      <c r="P279" s="105"/>
      <c r="Q279" s="319"/>
      <c r="R279" s="319"/>
      <c r="S279" s="319"/>
      <c r="T279" s="319"/>
      <c r="U279" s="319"/>
      <c r="V279" s="319"/>
      <c r="W279" s="319"/>
      <c r="X279" s="319"/>
      <c r="Y279" s="319"/>
      <c r="Z279" s="319"/>
    </row>
    <row r="280" spans="1:26" ht="32">
      <c r="A280" s="695" t="s">
        <v>920</v>
      </c>
      <c r="B280" s="492" t="s">
        <v>921</v>
      </c>
      <c r="C280" s="150" t="s">
        <v>922</v>
      </c>
      <c r="D280" s="696">
        <v>2</v>
      </c>
      <c r="E280" s="124" t="s">
        <v>549</v>
      </c>
      <c r="F280" s="141"/>
      <c r="G280" s="150"/>
      <c r="H280" s="698"/>
      <c r="I280" s="319"/>
      <c r="J280" s="319"/>
      <c r="K280" s="105"/>
      <c r="L280" s="105"/>
      <c r="M280" s="105"/>
      <c r="N280" s="105"/>
      <c r="O280" s="319"/>
      <c r="P280" s="105"/>
      <c r="Q280" s="319"/>
      <c r="R280" s="319"/>
      <c r="S280" s="319"/>
      <c r="T280" s="319"/>
      <c r="U280" s="319"/>
      <c r="V280" s="319"/>
      <c r="W280" s="319"/>
      <c r="X280" s="319"/>
      <c r="Y280" s="319"/>
      <c r="Z280" s="319"/>
    </row>
    <row r="281" spans="1:26" ht="19">
      <c r="A281" s="927" t="s">
        <v>235</v>
      </c>
      <c r="B281" s="1728" t="s">
        <v>88</v>
      </c>
      <c r="C281" s="1570"/>
      <c r="D281" s="1570"/>
      <c r="E281" s="1570"/>
      <c r="F281" s="1570"/>
      <c r="G281" s="1573"/>
      <c r="H281" s="863"/>
      <c r="I281" s="319">
        <f>SUM(D282:D291)</f>
        <v>18</v>
      </c>
      <c r="J281" s="319">
        <f>COUNT(D282:D291)*2</f>
        <v>18</v>
      </c>
      <c r="K281" s="105"/>
      <c r="L281" s="105"/>
      <c r="M281" s="105"/>
      <c r="N281" s="105"/>
      <c r="O281" s="319"/>
      <c r="P281" s="105"/>
      <c r="Q281" s="319"/>
      <c r="R281" s="319"/>
      <c r="S281" s="319"/>
      <c r="T281" s="319"/>
      <c r="U281" s="319"/>
      <c r="V281" s="319"/>
      <c r="W281" s="319"/>
      <c r="X281" s="319"/>
      <c r="Y281" s="319"/>
      <c r="Z281" s="319"/>
    </row>
    <row r="282" spans="1:26" ht="32">
      <c r="A282" s="695" t="s">
        <v>923</v>
      </c>
      <c r="B282" s="492" t="s">
        <v>4791</v>
      </c>
      <c r="C282" s="123" t="s">
        <v>2801</v>
      </c>
      <c r="D282" s="696">
        <v>2</v>
      </c>
      <c r="E282" s="124" t="s">
        <v>469</v>
      </c>
      <c r="F282" s="150" t="s">
        <v>4792</v>
      </c>
      <c r="G282" s="150"/>
      <c r="H282" s="698"/>
      <c r="I282" s="319"/>
      <c r="J282" s="319"/>
      <c r="K282" s="105"/>
      <c r="L282" s="105"/>
      <c r="M282" s="105"/>
      <c r="N282" s="105"/>
      <c r="O282" s="319"/>
      <c r="P282" s="105"/>
      <c r="Q282" s="319"/>
      <c r="R282" s="319"/>
      <c r="S282" s="319"/>
      <c r="T282" s="319"/>
      <c r="U282" s="319"/>
      <c r="V282" s="319"/>
      <c r="W282" s="319"/>
      <c r="X282" s="319"/>
      <c r="Y282" s="319"/>
      <c r="Z282" s="319"/>
    </row>
    <row r="283" spans="1:26" ht="32">
      <c r="A283" s="695" t="s">
        <v>2155</v>
      </c>
      <c r="B283" s="491" t="s">
        <v>928</v>
      </c>
      <c r="C283" s="150" t="s">
        <v>4793</v>
      </c>
      <c r="D283" s="696">
        <v>2</v>
      </c>
      <c r="E283" s="124" t="s">
        <v>469</v>
      </c>
      <c r="F283" s="150" t="s">
        <v>4794</v>
      </c>
      <c r="G283" s="150"/>
      <c r="H283" s="698"/>
      <c r="I283" s="319"/>
      <c r="J283" s="319"/>
      <c r="K283" s="105"/>
      <c r="L283" s="105"/>
      <c r="M283" s="105"/>
      <c r="N283" s="105"/>
      <c r="O283" s="319"/>
      <c r="P283" s="105"/>
      <c r="Q283" s="319"/>
      <c r="R283" s="319"/>
      <c r="S283" s="319"/>
      <c r="T283" s="319"/>
      <c r="U283" s="319"/>
      <c r="V283" s="319"/>
      <c r="W283" s="319"/>
      <c r="X283" s="319"/>
      <c r="Y283" s="319"/>
      <c r="Z283" s="319"/>
    </row>
    <row r="284" spans="1:26" ht="16">
      <c r="A284" s="695"/>
      <c r="B284" s="491"/>
      <c r="C284" s="150" t="s">
        <v>4795</v>
      </c>
      <c r="D284" s="696">
        <v>2</v>
      </c>
      <c r="E284" s="124" t="s">
        <v>4796</v>
      </c>
      <c r="F284" s="141" t="s">
        <v>4797</v>
      </c>
      <c r="G284" s="150"/>
      <c r="H284" s="698"/>
      <c r="I284" s="319"/>
      <c r="J284" s="319"/>
      <c r="K284" s="105"/>
      <c r="L284" s="105"/>
      <c r="M284" s="105"/>
      <c r="N284" s="105"/>
      <c r="O284" s="319"/>
      <c r="P284" s="105"/>
      <c r="Q284" s="319"/>
      <c r="R284" s="319"/>
      <c r="S284" s="319"/>
      <c r="T284" s="319"/>
      <c r="U284" s="319"/>
      <c r="V284" s="319"/>
      <c r="W284" s="319"/>
      <c r="X284" s="319"/>
      <c r="Y284" s="319"/>
      <c r="Z284" s="319"/>
    </row>
    <row r="285" spans="1:26" ht="32">
      <c r="A285" s="695"/>
      <c r="B285" s="491"/>
      <c r="C285" s="123" t="s">
        <v>4798</v>
      </c>
      <c r="D285" s="696">
        <v>2</v>
      </c>
      <c r="E285" s="124" t="s">
        <v>469</v>
      </c>
      <c r="F285" s="150" t="s">
        <v>2803</v>
      </c>
      <c r="G285" s="150"/>
      <c r="H285" s="698"/>
      <c r="I285" s="319"/>
      <c r="J285" s="319"/>
      <c r="K285" s="105"/>
      <c r="L285" s="105"/>
      <c r="M285" s="105"/>
      <c r="N285" s="105"/>
      <c r="O285" s="319"/>
      <c r="P285" s="105"/>
      <c r="Q285" s="319"/>
      <c r="R285" s="319"/>
      <c r="S285" s="319"/>
      <c r="T285" s="319"/>
      <c r="U285" s="319"/>
      <c r="V285" s="319"/>
      <c r="W285" s="319"/>
      <c r="X285" s="319"/>
      <c r="Y285" s="319"/>
      <c r="Z285" s="319"/>
    </row>
    <row r="286" spans="1:26" ht="32">
      <c r="A286" s="695"/>
      <c r="B286" s="491"/>
      <c r="C286" s="123" t="s">
        <v>932</v>
      </c>
      <c r="D286" s="696">
        <v>2</v>
      </c>
      <c r="E286" s="124" t="s">
        <v>469</v>
      </c>
      <c r="F286" s="150" t="s">
        <v>2804</v>
      </c>
      <c r="G286" s="150"/>
      <c r="H286" s="698"/>
      <c r="I286" s="319"/>
      <c r="J286" s="319"/>
      <c r="K286" s="105"/>
      <c r="L286" s="105"/>
      <c r="M286" s="105"/>
      <c r="N286" s="105"/>
      <c r="O286" s="319"/>
      <c r="P286" s="105"/>
      <c r="Q286" s="319"/>
      <c r="R286" s="319"/>
      <c r="S286" s="319"/>
      <c r="T286" s="319"/>
      <c r="U286" s="319"/>
      <c r="V286" s="319"/>
      <c r="W286" s="319"/>
      <c r="X286" s="319"/>
      <c r="Y286" s="319"/>
      <c r="Z286" s="319"/>
    </row>
    <row r="287" spans="1:26" ht="17">
      <c r="A287" s="695" t="s">
        <v>2156</v>
      </c>
      <c r="B287" s="122" t="s">
        <v>934</v>
      </c>
      <c r="C287" s="232" t="s">
        <v>935</v>
      </c>
      <c r="D287" s="696">
        <v>2</v>
      </c>
      <c r="E287" s="124" t="s">
        <v>469</v>
      </c>
      <c r="F287" s="150" t="s">
        <v>4799</v>
      </c>
      <c r="G287" s="150"/>
      <c r="H287" s="698"/>
      <c r="I287" s="319"/>
      <c r="J287" s="319"/>
      <c r="K287" s="105"/>
      <c r="L287" s="105"/>
      <c r="M287" s="105"/>
      <c r="N287" s="105"/>
      <c r="O287" s="319"/>
      <c r="P287" s="105"/>
      <c r="Q287" s="319"/>
      <c r="R287" s="319"/>
      <c r="S287" s="319"/>
      <c r="T287" s="319"/>
      <c r="U287" s="319"/>
      <c r="V287" s="319"/>
      <c r="W287" s="319"/>
      <c r="X287" s="319"/>
      <c r="Y287" s="319"/>
      <c r="Z287" s="319"/>
    </row>
    <row r="288" spans="1:26" ht="16">
      <c r="A288" s="695"/>
      <c r="B288" s="122"/>
      <c r="C288" s="179" t="s">
        <v>936</v>
      </c>
      <c r="D288" s="696">
        <v>2</v>
      </c>
      <c r="E288" s="124" t="s">
        <v>469</v>
      </c>
      <c r="F288" s="141"/>
      <c r="G288" s="150"/>
      <c r="H288" s="698"/>
      <c r="I288" s="319"/>
      <c r="J288" s="319"/>
      <c r="K288" s="105"/>
      <c r="L288" s="105"/>
      <c r="M288" s="105"/>
      <c r="N288" s="105"/>
      <c r="O288" s="319"/>
      <c r="P288" s="105"/>
      <c r="Q288" s="319"/>
      <c r="R288" s="319"/>
      <c r="S288" s="319"/>
      <c r="T288" s="319"/>
      <c r="U288" s="319"/>
      <c r="V288" s="319"/>
      <c r="W288" s="319"/>
      <c r="X288" s="319"/>
      <c r="Y288" s="319"/>
      <c r="Z288" s="319"/>
    </row>
    <row r="289" spans="1:26" ht="14.25" hidden="1" customHeight="1">
      <c r="A289" s="310" t="s">
        <v>939</v>
      </c>
      <c r="B289" s="122" t="s">
        <v>940</v>
      </c>
      <c r="C289" s="141"/>
      <c r="D289" s="141"/>
      <c r="E289" s="141"/>
      <c r="F289" s="141"/>
      <c r="G289" s="141"/>
      <c r="H289" s="106"/>
      <c r="I289" s="105"/>
      <c r="J289" s="105"/>
      <c r="K289" s="105"/>
      <c r="L289" s="106"/>
      <c r="M289" s="106"/>
      <c r="N289" s="106"/>
      <c r="O289" s="106"/>
      <c r="P289" s="106"/>
      <c r="Q289" s="106"/>
      <c r="R289" s="106"/>
      <c r="S289" s="106"/>
      <c r="T289" s="106"/>
      <c r="U289" s="106"/>
      <c r="V289" s="106"/>
      <c r="W289" s="106"/>
      <c r="X289" s="106"/>
      <c r="Y289" s="106"/>
      <c r="Z289" s="106"/>
    </row>
    <row r="290" spans="1:26" ht="34">
      <c r="A290" s="695" t="s">
        <v>2157</v>
      </c>
      <c r="B290" s="122" t="s">
        <v>942</v>
      </c>
      <c r="C290" s="179" t="s">
        <v>4800</v>
      </c>
      <c r="D290" s="696">
        <v>2</v>
      </c>
      <c r="E290" s="124" t="s">
        <v>469</v>
      </c>
      <c r="F290" s="150" t="s">
        <v>4801</v>
      </c>
      <c r="G290" s="141"/>
      <c r="H290" s="319"/>
      <c r="I290" s="319"/>
      <c r="J290" s="319"/>
      <c r="K290" s="105"/>
      <c r="L290" s="105"/>
      <c r="M290" s="105"/>
      <c r="N290" s="105"/>
      <c r="O290" s="319"/>
      <c r="P290" s="105"/>
      <c r="Q290" s="106"/>
      <c r="R290" s="106"/>
      <c r="S290" s="106"/>
      <c r="T290" s="106"/>
      <c r="U290" s="106"/>
      <c r="V290" s="106"/>
      <c r="W290" s="106"/>
      <c r="X290" s="106"/>
      <c r="Y290" s="106"/>
      <c r="Z290" s="106"/>
    </row>
    <row r="291" spans="1:26" ht="34">
      <c r="A291" s="695" t="s">
        <v>944</v>
      </c>
      <c r="B291" s="122" t="s">
        <v>945</v>
      </c>
      <c r="C291" s="383" t="s">
        <v>946</v>
      </c>
      <c r="D291" s="696">
        <v>2</v>
      </c>
      <c r="E291" s="124" t="s">
        <v>469</v>
      </c>
      <c r="F291" s="150" t="s">
        <v>4802</v>
      </c>
      <c r="G291" s="150"/>
      <c r="H291" s="698"/>
      <c r="I291" s="319"/>
      <c r="J291" s="319"/>
      <c r="K291" s="105"/>
      <c r="L291" s="105"/>
      <c r="M291" s="105"/>
      <c r="N291" s="105"/>
      <c r="O291" s="319"/>
      <c r="P291" s="105"/>
      <c r="Q291" s="106"/>
      <c r="R291" s="106"/>
      <c r="S291" s="106"/>
      <c r="T291" s="106"/>
      <c r="U291" s="106"/>
      <c r="V291" s="106"/>
      <c r="W291" s="106"/>
      <c r="X291" s="106"/>
      <c r="Y291" s="106"/>
      <c r="Z291" s="106"/>
    </row>
    <row r="292" spans="1:26" ht="19">
      <c r="A292" s="927" t="s">
        <v>236</v>
      </c>
      <c r="B292" s="1728" t="s">
        <v>90</v>
      </c>
      <c r="C292" s="1570"/>
      <c r="D292" s="1570"/>
      <c r="E292" s="1570"/>
      <c r="F292" s="1570"/>
      <c r="G292" s="1573"/>
      <c r="H292" s="863"/>
      <c r="I292" s="319">
        <f>SUM(D293:D295)</f>
        <v>6</v>
      </c>
      <c r="J292" s="319">
        <f>COUNT(D293:D295)*2</f>
        <v>6</v>
      </c>
      <c r="K292" s="105"/>
      <c r="L292" s="105"/>
      <c r="M292" s="105"/>
      <c r="N292" s="105"/>
      <c r="O292" s="319"/>
      <c r="P292" s="105"/>
      <c r="Q292" s="106"/>
      <c r="R292" s="106"/>
      <c r="S292" s="106"/>
      <c r="T292" s="106"/>
      <c r="U292" s="106"/>
      <c r="V292" s="106"/>
      <c r="W292" s="106"/>
      <c r="X292" s="106"/>
      <c r="Y292" s="106"/>
      <c r="Z292" s="106"/>
    </row>
    <row r="293" spans="1:26" ht="51">
      <c r="A293" s="695" t="s">
        <v>2159</v>
      </c>
      <c r="B293" s="122" t="s">
        <v>948</v>
      </c>
      <c r="C293" s="150" t="s">
        <v>949</v>
      </c>
      <c r="D293" s="696">
        <v>2</v>
      </c>
      <c r="E293" s="124" t="s">
        <v>506</v>
      </c>
      <c r="F293" s="150" t="s">
        <v>2813</v>
      </c>
      <c r="G293" s="150"/>
      <c r="H293" s="698"/>
      <c r="I293" s="319"/>
      <c r="J293" s="319"/>
      <c r="K293" s="105"/>
      <c r="L293" s="105"/>
      <c r="M293" s="105"/>
      <c r="N293" s="105"/>
      <c r="O293" s="319"/>
      <c r="P293" s="105"/>
      <c r="Q293" s="106"/>
      <c r="R293" s="106"/>
      <c r="S293" s="106"/>
      <c r="T293" s="106"/>
      <c r="U293" s="106"/>
      <c r="V293" s="106"/>
      <c r="W293" s="106"/>
      <c r="X293" s="106"/>
      <c r="Y293" s="106"/>
      <c r="Z293" s="106"/>
    </row>
    <row r="294" spans="1:26" ht="34">
      <c r="A294" s="695" t="s">
        <v>2160</v>
      </c>
      <c r="B294" s="122" t="s">
        <v>951</v>
      </c>
      <c r="C294" s="383" t="s">
        <v>4289</v>
      </c>
      <c r="D294" s="696">
        <v>2</v>
      </c>
      <c r="E294" s="124" t="s">
        <v>506</v>
      </c>
      <c r="F294" s="150" t="s">
        <v>4803</v>
      </c>
      <c r="G294" s="150"/>
      <c r="H294" s="698"/>
      <c r="I294" s="319"/>
      <c r="J294" s="319"/>
      <c r="K294" s="105"/>
      <c r="L294" s="105"/>
      <c r="M294" s="105"/>
      <c r="N294" s="105"/>
      <c r="O294" s="319"/>
      <c r="P294" s="105"/>
      <c r="Q294" s="106"/>
      <c r="R294" s="106"/>
      <c r="S294" s="106"/>
      <c r="T294" s="106"/>
      <c r="U294" s="106"/>
      <c r="V294" s="106"/>
      <c r="W294" s="106"/>
      <c r="X294" s="106"/>
      <c r="Y294" s="106"/>
      <c r="Z294" s="106"/>
    </row>
    <row r="295" spans="1:26" ht="32">
      <c r="A295" s="695" t="s">
        <v>2162</v>
      </c>
      <c r="B295" s="492" t="s">
        <v>956</v>
      </c>
      <c r="C295" s="492" t="s">
        <v>957</v>
      </c>
      <c r="D295" s="696">
        <v>2</v>
      </c>
      <c r="E295" s="124" t="s">
        <v>469</v>
      </c>
      <c r="F295" s="141"/>
      <c r="G295" s="150"/>
      <c r="H295" s="698"/>
      <c r="I295" s="319"/>
      <c r="J295" s="319"/>
      <c r="K295" s="105"/>
      <c r="L295" s="105"/>
      <c r="M295" s="105"/>
      <c r="N295" s="105"/>
      <c r="O295" s="319"/>
      <c r="P295" s="105"/>
      <c r="Q295" s="106"/>
      <c r="R295" s="106"/>
      <c r="S295" s="106"/>
      <c r="T295" s="106"/>
      <c r="U295" s="106"/>
      <c r="V295" s="106"/>
      <c r="W295" s="106"/>
      <c r="X295" s="106"/>
      <c r="Y295" s="106"/>
      <c r="Z295" s="106"/>
    </row>
    <row r="296" spans="1:26" ht="19">
      <c r="A296" s="927" t="s">
        <v>91</v>
      </c>
      <c r="B296" s="1606" t="s">
        <v>92</v>
      </c>
      <c r="C296" s="1570"/>
      <c r="D296" s="1570"/>
      <c r="E296" s="1570"/>
      <c r="F296" s="1570"/>
      <c r="G296" s="1573"/>
      <c r="H296" s="816"/>
      <c r="I296" s="319">
        <f>SUM(D297:D299)</f>
        <v>4</v>
      </c>
      <c r="J296" s="319">
        <f>COUNT(D297:D299)*2</f>
        <v>4</v>
      </c>
      <c r="K296" s="105"/>
      <c r="L296" s="105"/>
      <c r="M296" s="105"/>
      <c r="N296" s="105"/>
      <c r="O296" s="319"/>
      <c r="P296" s="105"/>
      <c r="Q296" s="106"/>
      <c r="R296" s="106"/>
      <c r="S296" s="106"/>
      <c r="T296" s="106"/>
      <c r="U296" s="106"/>
      <c r="V296" s="106"/>
      <c r="W296" s="106"/>
      <c r="X296" s="106"/>
      <c r="Y296" s="106"/>
      <c r="Z296" s="106"/>
    </row>
    <row r="297" spans="1:26" ht="34">
      <c r="A297" s="841" t="s">
        <v>960</v>
      </c>
      <c r="B297" s="122" t="s">
        <v>961</v>
      </c>
      <c r="C297" s="179" t="s">
        <v>4804</v>
      </c>
      <c r="D297" s="696">
        <v>2</v>
      </c>
      <c r="E297" s="370" t="s">
        <v>611</v>
      </c>
      <c r="F297" s="141"/>
      <c r="G297" s="150"/>
      <c r="H297" s="698"/>
      <c r="I297" s="319"/>
      <c r="J297" s="319"/>
      <c r="K297" s="105"/>
      <c r="L297" s="105"/>
      <c r="M297" s="105"/>
      <c r="N297" s="105"/>
      <c r="O297" s="319"/>
      <c r="P297" s="105"/>
      <c r="Q297" s="106"/>
      <c r="R297" s="106"/>
      <c r="S297" s="106"/>
      <c r="T297" s="106"/>
      <c r="U297" s="106"/>
      <c r="V297" s="106"/>
      <c r="W297" s="106"/>
      <c r="X297" s="106"/>
      <c r="Y297" s="106"/>
      <c r="Z297" s="106"/>
    </row>
    <row r="298" spans="1:26" ht="48">
      <c r="A298" s="841" t="s">
        <v>962</v>
      </c>
      <c r="B298" s="122" t="s">
        <v>963</v>
      </c>
      <c r="C298" s="179" t="s">
        <v>3359</v>
      </c>
      <c r="D298" s="696">
        <v>2</v>
      </c>
      <c r="E298" s="370" t="s">
        <v>504</v>
      </c>
      <c r="F298" s="179" t="s">
        <v>4805</v>
      </c>
      <c r="G298" s="150"/>
      <c r="H298" s="818"/>
      <c r="I298" s="940"/>
      <c r="J298" s="319"/>
      <c r="K298" s="105"/>
      <c r="L298" s="105"/>
      <c r="M298" s="105"/>
      <c r="N298" s="105"/>
      <c r="O298" s="319"/>
      <c r="P298" s="105"/>
      <c r="Q298" s="106"/>
      <c r="R298" s="106"/>
      <c r="S298" s="106"/>
      <c r="T298" s="106"/>
      <c r="U298" s="106"/>
      <c r="V298" s="106"/>
      <c r="W298" s="106"/>
      <c r="X298" s="106"/>
      <c r="Y298" s="106"/>
      <c r="Z298" s="106"/>
    </row>
    <row r="299" spans="1:26" ht="14.25" hidden="1" customHeight="1">
      <c r="A299" s="348" t="s">
        <v>964</v>
      </c>
      <c r="B299" s="150" t="s">
        <v>965</v>
      </c>
      <c r="C299" s="141"/>
      <c r="D299" s="141"/>
      <c r="E299" s="141"/>
      <c r="F299" s="141"/>
      <c r="G299" s="141"/>
      <c r="H299" s="106"/>
      <c r="I299" s="105"/>
      <c r="J299" s="105"/>
      <c r="K299" s="105"/>
      <c r="L299" s="106"/>
      <c r="M299" s="106"/>
      <c r="N299" s="106"/>
      <c r="O299" s="106"/>
      <c r="P299" s="106"/>
      <c r="Q299" s="106"/>
      <c r="R299" s="106"/>
      <c r="S299" s="106"/>
      <c r="T299" s="106"/>
      <c r="U299" s="106"/>
      <c r="V299" s="106"/>
      <c r="W299" s="106"/>
      <c r="X299" s="106"/>
      <c r="Y299" s="106"/>
      <c r="Z299" s="106"/>
    </row>
    <row r="300" spans="1:26" ht="19">
      <c r="A300" s="927" t="s">
        <v>238</v>
      </c>
      <c r="B300" s="1606" t="s">
        <v>94</v>
      </c>
      <c r="C300" s="1570"/>
      <c r="D300" s="1570"/>
      <c r="E300" s="1570"/>
      <c r="F300" s="1570"/>
      <c r="G300" s="1573"/>
      <c r="H300" s="816"/>
      <c r="I300" s="319">
        <f>SUM(D301:D304)</f>
        <v>8</v>
      </c>
      <c r="J300" s="319">
        <f>COUNT(D301:D304)*2</f>
        <v>8</v>
      </c>
      <c r="K300" s="105"/>
      <c r="L300" s="105"/>
      <c r="M300" s="105"/>
      <c r="N300" s="105"/>
      <c r="O300" s="319"/>
      <c r="P300" s="105"/>
      <c r="Q300" s="106"/>
      <c r="R300" s="106"/>
      <c r="S300" s="106"/>
      <c r="T300" s="106"/>
      <c r="U300" s="106"/>
      <c r="V300" s="106"/>
      <c r="W300" s="106"/>
      <c r="X300" s="106"/>
      <c r="Y300" s="106"/>
      <c r="Z300" s="106"/>
    </row>
    <row r="301" spans="1:26" ht="32">
      <c r="A301" s="695" t="s">
        <v>2164</v>
      </c>
      <c r="B301" s="122" t="s">
        <v>2165</v>
      </c>
      <c r="C301" s="179" t="s">
        <v>4806</v>
      </c>
      <c r="D301" s="696">
        <v>2</v>
      </c>
      <c r="E301" s="124" t="s">
        <v>504</v>
      </c>
      <c r="F301" s="150" t="s">
        <v>4807</v>
      </c>
      <c r="G301" s="383"/>
      <c r="H301" s="870"/>
      <c r="I301" s="319"/>
      <c r="J301" s="319"/>
      <c r="K301" s="105"/>
      <c r="L301" s="105"/>
      <c r="M301" s="105"/>
      <c r="N301" s="105"/>
      <c r="O301" s="319"/>
      <c r="P301" s="105"/>
      <c r="Q301" s="106"/>
      <c r="R301" s="106"/>
      <c r="S301" s="106"/>
      <c r="T301" s="106"/>
      <c r="U301" s="106"/>
      <c r="V301" s="106"/>
      <c r="W301" s="106"/>
      <c r="X301" s="106"/>
      <c r="Y301" s="106"/>
      <c r="Z301" s="106"/>
    </row>
    <row r="302" spans="1:26" ht="34">
      <c r="A302" s="695" t="s">
        <v>2167</v>
      </c>
      <c r="B302" s="122" t="s">
        <v>970</v>
      </c>
      <c r="C302" s="179" t="s">
        <v>3368</v>
      </c>
      <c r="D302" s="696">
        <v>2</v>
      </c>
      <c r="E302" s="124" t="s">
        <v>504</v>
      </c>
      <c r="F302" s="141"/>
      <c r="G302" s="150"/>
      <c r="H302" s="698"/>
      <c r="I302" s="319"/>
      <c r="J302" s="319"/>
      <c r="K302" s="105"/>
      <c r="L302" s="105"/>
      <c r="M302" s="105"/>
      <c r="N302" s="105"/>
      <c r="O302" s="319"/>
      <c r="P302" s="105"/>
      <c r="Q302" s="106"/>
      <c r="R302" s="106"/>
      <c r="S302" s="106"/>
      <c r="T302" s="106"/>
      <c r="U302" s="106"/>
      <c r="V302" s="106"/>
      <c r="W302" s="106"/>
      <c r="X302" s="106"/>
      <c r="Y302" s="106"/>
      <c r="Z302" s="106"/>
    </row>
    <row r="303" spans="1:26" ht="48">
      <c r="A303" s="695" t="s">
        <v>972</v>
      </c>
      <c r="B303" s="150" t="s">
        <v>973</v>
      </c>
      <c r="C303" s="179" t="s">
        <v>2818</v>
      </c>
      <c r="D303" s="696">
        <v>2</v>
      </c>
      <c r="E303" s="124" t="s">
        <v>599</v>
      </c>
      <c r="F303" s="150" t="s">
        <v>2819</v>
      </c>
      <c r="G303" s="941"/>
      <c r="H303" s="698"/>
      <c r="I303" s="319"/>
      <c r="J303" s="319"/>
      <c r="K303" s="105"/>
      <c r="L303" s="105"/>
      <c r="M303" s="105"/>
      <c r="N303" s="105"/>
      <c r="O303" s="319"/>
      <c r="P303" s="105"/>
      <c r="Q303" s="106"/>
      <c r="R303" s="106"/>
      <c r="S303" s="106"/>
      <c r="T303" s="106"/>
      <c r="U303" s="106"/>
      <c r="V303" s="106"/>
      <c r="W303" s="106"/>
      <c r="X303" s="106"/>
      <c r="Y303" s="106"/>
      <c r="Z303" s="106"/>
    </row>
    <row r="304" spans="1:26" ht="48">
      <c r="A304" s="695"/>
      <c r="B304" s="150"/>
      <c r="C304" s="179" t="s">
        <v>4808</v>
      </c>
      <c r="D304" s="696">
        <v>2</v>
      </c>
      <c r="E304" s="124" t="s">
        <v>469</v>
      </c>
      <c r="F304" s="150" t="s">
        <v>4809</v>
      </c>
      <c r="G304" s="941"/>
      <c r="H304" s="698"/>
      <c r="I304" s="319"/>
      <c r="J304" s="319"/>
      <c r="K304" s="105"/>
      <c r="L304" s="105"/>
      <c r="M304" s="105"/>
      <c r="N304" s="105"/>
      <c r="O304" s="319"/>
      <c r="P304" s="105"/>
      <c r="Q304" s="106"/>
      <c r="R304" s="106"/>
      <c r="S304" s="106"/>
      <c r="T304" s="106"/>
      <c r="U304" s="106"/>
      <c r="V304" s="106"/>
      <c r="W304" s="106"/>
      <c r="X304" s="106"/>
      <c r="Y304" s="106"/>
      <c r="Z304" s="106"/>
    </row>
    <row r="305" spans="1:26" ht="39.75" hidden="1" customHeight="1">
      <c r="A305" s="349" t="s">
        <v>95</v>
      </c>
      <c r="B305" s="1606" t="s">
        <v>96</v>
      </c>
      <c r="C305" s="1570"/>
      <c r="D305" s="1570"/>
      <c r="E305" s="1570"/>
      <c r="F305" s="1570"/>
      <c r="G305" s="1573"/>
      <c r="H305" s="942"/>
      <c r="I305" s="105"/>
      <c r="J305" s="105"/>
      <c r="K305" s="105"/>
      <c r="L305" s="106"/>
      <c r="M305" s="106"/>
      <c r="N305" s="106"/>
      <c r="O305" s="106"/>
      <c r="P305" s="106"/>
      <c r="Q305" s="106"/>
      <c r="R305" s="106"/>
      <c r="S305" s="106"/>
      <c r="T305" s="106"/>
      <c r="U305" s="106"/>
      <c r="V305" s="106"/>
      <c r="W305" s="106"/>
      <c r="X305" s="106"/>
      <c r="Y305" s="106"/>
      <c r="Z305" s="106"/>
    </row>
    <row r="306" spans="1:26" ht="14.25" hidden="1" customHeight="1">
      <c r="A306" s="310" t="s">
        <v>975</v>
      </c>
      <c r="B306" s="122" t="s">
        <v>976</v>
      </c>
      <c r="C306" s="141"/>
      <c r="D306" s="141"/>
      <c r="E306" s="141"/>
      <c r="F306" s="141"/>
      <c r="G306" s="141"/>
      <c r="H306" s="106"/>
      <c r="I306" s="105"/>
      <c r="J306" s="105"/>
      <c r="K306" s="105"/>
      <c r="L306" s="106"/>
      <c r="M306" s="106"/>
      <c r="N306" s="106"/>
      <c r="O306" s="106"/>
      <c r="P306" s="106"/>
      <c r="Q306" s="106"/>
      <c r="R306" s="106"/>
      <c r="S306" s="106"/>
      <c r="T306" s="106"/>
      <c r="U306" s="106"/>
      <c r="V306" s="106"/>
      <c r="W306" s="106"/>
      <c r="X306" s="106"/>
      <c r="Y306" s="106"/>
      <c r="Z306" s="106"/>
    </row>
    <row r="307" spans="1:26" ht="14.25" hidden="1" customHeight="1">
      <c r="A307" s="310" t="s">
        <v>977</v>
      </c>
      <c r="B307" s="122" t="s">
        <v>978</v>
      </c>
      <c r="C307" s="141"/>
      <c r="D307" s="141"/>
      <c r="E307" s="141"/>
      <c r="F307" s="141"/>
      <c r="G307" s="141"/>
      <c r="H307" s="106"/>
      <c r="I307" s="105"/>
      <c r="J307" s="105"/>
      <c r="K307" s="105"/>
      <c r="L307" s="106"/>
      <c r="M307" s="106"/>
      <c r="N307" s="106"/>
      <c r="O307" s="106"/>
      <c r="P307" s="106"/>
      <c r="Q307" s="106"/>
      <c r="R307" s="106"/>
      <c r="S307" s="106"/>
      <c r="T307" s="106"/>
      <c r="U307" s="106"/>
      <c r="V307" s="106"/>
      <c r="W307" s="106"/>
      <c r="X307" s="106"/>
      <c r="Y307" s="106"/>
      <c r="Z307" s="106"/>
    </row>
    <row r="308" spans="1:26" ht="39.75" hidden="1" customHeight="1">
      <c r="A308" s="349" t="s">
        <v>97</v>
      </c>
      <c r="B308" s="1606" t="s">
        <v>98</v>
      </c>
      <c r="C308" s="1570"/>
      <c r="D308" s="1570"/>
      <c r="E308" s="1570"/>
      <c r="F308" s="1570"/>
      <c r="G308" s="1573"/>
      <c r="H308" s="942"/>
      <c r="I308" s="105"/>
      <c r="J308" s="105"/>
      <c r="K308" s="105"/>
      <c r="L308" s="106"/>
      <c r="M308" s="106"/>
      <c r="N308" s="106"/>
      <c r="O308" s="106"/>
      <c r="P308" s="106"/>
      <c r="Q308" s="106"/>
      <c r="R308" s="106"/>
      <c r="S308" s="106"/>
      <c r="T308" s="106"/>
      <c r="U308" s="106"/>
      <c r="V308" s="106"/>
      <c r="W308" s="106"/>
      <c r="X308" s="106"/>
      <c r="Y308" s="106"/>
      <c r="Z308" s="106"/>
    </row>
    <row r="309" spans="1:26" ht="14.25" hidden="1" customHeight="1">
      <c r="A309" s="310" t="s">
        <v>979</v>
      </c>
      <c r="B309" s="122" t="s">
        <v>980</v>
      </c>
      <c r="C309" s="141"/>
      <c r="D309" s="141"/>
      <c r="E309" s="141"/>
      <c r="F309" s="141"/>
      <c r="G309" s="141"/>
      <c r="H309" s="106"/>
      <c r="I309" s="105"/>
      <c r="J309" s="105"/>
      <c r="K309" s="105"/>
      <c r="L309" s="106"/>
      <c r="M309" s="106"/>
      <c r="N309" s="106"/>
      <c r="O309" s="106"/>
      <c r="P309" s="106"/>
      <c r="Q309" s="106"/>
      <c r="R309" s="106"/>
      <c r="S309" s="106"/>
      <c r="T309" s="106"/>
      <c r="U309" s="106"/>
      <c r="V309" s="106"/>
      <c r="W309" s="106"/>
      <c r="X309" s="106"/>
      <c r="Y309" s="106"/>
      <c r="Z309" s="106"/>
    </row>
    <row r="310" spans="1:26" ht="14.25" hidden="1" customHeight="1">
      <c r="A310" s="310" t="s">
        <v>981</v>
      </c>
      <c r="B310" s="122" t="s">
        <v>982</v>
      </c>
      <c r="C310" s="141"/>
      <c r="D310" s="141"/>
      <c r="E310" s="141"/>
      <c r="F310" s="141"/>
      <c r="G310" s="141"/>
      <c r="H310" s="106"/>
      <c r="I310" s="105"/>
      <c r="J310" s="105"/>
      <c r="K310" s="105"/>
      <c r="L310" s="106"/>
      <c r="M310" s="106"/>
      <c r="N310" s="106"/>
      <c r="O310" s="106"/>
      <c r="P310" s="106"/>
      <c r="Q310" s="106"/>
      <c r="R310" s="106"/>
      <c r="S310" s="106"/>
      <c r="T310" s="106"/>
      <c r="U310" s="106"/>
      <c r="V310" s="106"/>
      <c r="W310" s="106"/>
      <c r="X310" s="106"/>
      <c r="Y310" s="106"/>
      <c r="Z310" s="106"/>
    </row>
    <row r="311" spans="1:26" ht="39.75" hidden="1" customHeight="1">
      <c r="A311" s="349" t="s">
        <v>2168</v>
      </c>
      <c r="B311" s="1606" t="s">
        <v>2820</v>
      </c>
      <c r="C311" s="1570"/>
      <c r="D311" s="1570"/>
      <c r="E311" s="1570"/>
      <c r="F311" s="1570"/>
      <c r="G311" s="1573"/>
      <c r="H311" s="942"/>
      <c r="I311" s="105"/>
      <c r="J311" s="105"/>
      <c r="K311" s="105"/>
      <c r="L311" s="106"/>
      <c r="M311" s="106"/>
      <c r="N311" s="106"/>
      <c r="O311" s="106"/>
      <c r="P311" s="106"/>
      <c r="Q311" s="106"/>
      <c r="R311" s="106"/>
      <c r="S311" s="106"/>
      <c r="T311" s="106"/>
      <c r="U311" s="106"/>
      <c r="V311" s="106"/>
      <c r="W311" s="106"/>
      <c r="X311" s="106"/>
      <c r="Y311" s="106"/>
      <c r="Z311" s="106"/>
    </row>
    <row r="312" spans="1:26" ht="14.25" hidden="1" customHeight="1">
      <c r="A312" s="310" t="s">
        <v>2169</v>
      </c>
      <c r="B312" s="122" t="s">
        <v>984</v>
      </c>
      <c r="C312" s="141"/>
      <c r="D312" s="141"/>
      <c r="E312" s="141"/>
      <c r="F312" s="141"/>
      <c r="G312" s="141"/>
      <c r="H312" s="106"/>
      <c r="I312" s="105"/>
      <c r="J312" s="105"/>
      <c r="K312" s="105"/>
      <c r="L312" s="106"/>
      <c r="M312" s="106"/>
      <c r="N312" s="106"/>
      <c r="O312" s="106"/>
      <c r="P312" s="106"/>
      <c r="Q312" s="106"/>
      <c r="R312" s="106"/>
      <c r="S312" s="106"/>
      <c r="T312" s="106"/>
      <c r="U312" s="106"/>
      <c r="V312" s="106"/>
      <c r="W312" s="106"/>
      <c r="X312" s="106"/>
      <c r="Y312" s="106"/>
      <c r="Z312" s="106"/>
    </row>
    <row r="313" spans="1:26" ht="14.25" hidden="1" customHeight="1">
      <c r="A313" s="310" t="s">
        <v>986</v>
      </c>
      <c r="B313" s="122" t="s">
        <v>987</v>
      </c>
      <c r="C313" s="141"/>
      <c r="D313" s="141"/>
      <c r="E313" s="141"/>
      <c r="F313" s="141"/>
      <c r="G313" s="141"/>
      <c r="H313" s="106"/>
      <c r="I313" s="105"/>
      <c r="J313" s="105"/>
      <c r="K313" s="105"/>
      <c r="L313" s="106"/>
      <c r="M313" s="106"/>
      <c r="N313" s="106"/>
      <c r="O313" s="106"/>
      <c r="P313" s="106"/>
      <c r="Q313" s="106"/>
      <c r="R313" s="106"/>
      <c r="S313" s="106"/>
      <c r="T313" s="106"/>
      <c r="U313" s="106"/>
      <c r="V313" s="106"/>
      <c r="W313" s="106"/>
      <c r="X313" s="106"/>
      <c r="Y313" s="106"/>
      <c r="Z313" s="106"/>
    </row>
    <row r="314" spans="1:26" ht="14.25" hidden="1" customHeight="1">
      <c r="A314" s="310" t="s">
        <v>2170</v>
      </c>
      <c r="B314" s="491" t="s">
        <v>989</v>
      </c>
      <c r="C314" s="141"/>
      <c r="D314" s="141"/>
      <c r="E314" s="141"/>
      <c r="F314" s="141"/>
      <c r="G314" s="141"/>
      <c r="H314" s="106"/>
      <c r="I314" s="105"/>
      <c r="J314" s="105"/>
      <c r="K314" s="105"/>
      <c r="L314" s="106"/>
      <c r="M314" s="106"/>
      <c r="N314" s="106"/>
      <c r="O314" s="106"/>
      <c r="P314" s="106"/>
      <c r="Q314" s="106"/>
      <c r="R314" s="106"/>
      <c r="S314" s="106"/>
      <c r="T314" s="106"/>
      <c r="U314" s="106"/>
      <c r="V314" s="106"/>
      <c r="W314" s="106"/>
      <c r="X314" s="106"/>
      <c r="Y314" s="106"/>
      <c r="Z314" s="106"/>
    </row>
    <row r="315" spans="1:26" ht="19">
      <c r="A315" s="927" t="s">
        <v>239</v>
      </c>
      <c r="B315" s="1606" t="s">
        <v>240</v>
      </c>
      <c r="C315" s="1570"/>
      <c r="D315" s="1570"/>
      <c r="E315" s="1570"/>
      <c r="F315" s="1570"/>
      <c r="G315" s="1573"/>
      <c r="H315" s="816"/>
      <c r="I315" s="319">
        <f>SUM(D316:D318)</f>
        <v>4</v>
      </c>
      <c r="J315" s="319">
        <f>COUNT(D316:D318)*2</f>
        <v>4</v>
      </c>
      <c r="K315" s="105"/>
      <c r="L315" s="105"/>
      <c r="M315" s="105"/>
      <c r="N315" s="105"/>
      <c r="O315" s="319"/>
      <c r="P315" s="105"/>
      <c r="Q315" s="106"/>
      <c r="R315" s="106"/>
      <c r="S315" s="106"/>
      <c r="T315" s="106"/>
      <c r="U315" s="106"/>
      <c r="V315" s="106"/>
      <c r="W315" s="106"/>
      <c r="X315" s="106"/>
      <c r="Y315" s="106"/>
      <c r="Z315" s="106"/>
    </row>
    <row r="316" spans="1:26" ht="14.25" hidden="1" customHeight="1">
      <c r="A316" s="310" t="s">
        <v>2171</v>
      </c>
      <c r="B316" s="122" t="s">
        <v>992</v>
      </c>
      <c r="C316" s="122"/>
      <c r="D316" s="141"/>
      <c r="E316" s="141"/>
      <c r="F316" s="141"/>
      <c r="G316" s="150"/>
      <c r="H316" s="151"/>
      <c r="I316" s="105"/>
      <c r="J316" s="105"/>
      <c r="K316" s="105"/>
      <c r="L316" s="106"/>
      <c r="M316" s="106"/>
      <c r="N316" s="106"/>
      <c r="O316" s="106"/>
      <c r="P316" s="106"/>
      <c r="Q316" s="106"/>
      <c r="R316" s="106"/>
      <c r="S316" s="106"/>
      <c r="T316" s="106"/>
      <c r="U316" s="106"/>
      <c r="V316" s="106"/>
      <c r="W316" s="106"/>
      <c r="X316" s="106"/>
      <c r="Y316" s="106"/>
      <c r="Z316" s="106"/>
    </row>
    <row r="317" spans="1:26" ht="64">
      <c r="A317" s="695" t="s">
        <v>2172</v>
      </c>
      <c r="B317" s="122" t="s">
        <v>995</v>
      </c>
      <c r="C317" s="492" t="s">
        <v>996</v>
      </c>
      <c r="D317" s="696">
        <v>2</v>
      </c>
      <c r="E317" s="124" t="s">
        <v>611</v>
      </c>
      <c r="F317" s="150" t="s">
        <v>4810</v>
      </c>
      <c r="G317" s="150"/>
      <c r="H317" s="698"/>
      <c r="I317" s="319"/>
      <c r="J317" s="319"/>
      <c r="K317" s="105"/>
      <c r="L317" s="105"/>
      <c r="M317" s="105"/>
      <c r="N317" s="105"/>
      <c r="O317" s="319"/>
      <c r="P317" s="105"/>
      <c r="Q317" s="106"/>
      <c r="R317" s="106"/>
      <c r="S317" s="106"/>
      <c r="T317" s="106"/>
      <c r="U317" s="106"/>
      <c r="V317" s="106"/>
      <c r="W317" s="106"/>
      <c r="X317" s="106"/>
      <c r="Y317" s="106"/>
      <c r="Z317" s="106"/>
    </row>
    <row r="318" spans="1:26" ht="51">
      <c r="A318" s="695" t="s">
        <v>2173</v>
      </c>
      <c r="B318" s="122" t="s">
        <v>1000</v>
      </c>
      <c r="C318" s="383" t="s">
        <v>1001</v>
      </c>
      <c r="D318" s="696">
        <v>2</v>
      </c>
      <c r="E318" s="124" t="s">
        <v>469</v>
      </c>
      <c r="F318" s="150" t="s">
        <v>4811</v>
      </c>
      <c r="G318" s="150"/>
      <c r="H318" s="698"/>
      <c r="I318" s="319"/>
      <c r="J318" s="319"/>
      <c r="K318" s="105"/>
      <c r="L318" s="105"/>
      <c r="M318" s="105"/>
      <c r="N318" s="105"/>
      <c r="O318" s="319"/>
      <c r="P318" s="105"/>
      <c r="Q318" s="106"/>
      <c r="R318" s="106"/>
      <c r="S318" s="106"/>
      <c r="T318" s="106"/>
      <c r="U318" s="106"/>
      <c r="V318" s="106"/>
      <c r="W318" s="106"/>
      <c r="X318" s="106"/>
      <c r="Y318" s="106"/>
      <c r="Z318" s="106"/>
    </row>
    <row r="319" spans="1:26" ht="19">
      <c r="A319" s="927" t="s">
        <v>103</v>
      </c>
      <c r="B319" s="1606" t="s">
        <v>3370</v>
      </c>
      <c r="C319" s="1570"/>
      <c r="D319" s="1570"/>
      <c r="E319" s="1570"/>
      <c r="F319" s="1570"/>
      <c r="G319" s="1573"/>
      <c r="H319" s="816"/>
      <c r="I319" s="319">
        <f>SUM(D320:D321)</f>
        <v>2</v>
      </c>
      <c r="J319" s="319">
        <f>COUNT(D320:D321)*2</f>
        <v>2</v>
      </c>
      <c r="K319" s="105"/>
      <c r="L319" s="105"/>
      <c r="M319" s="105"/>
      <c r="N319" s="105"/>
      <c r="O319" s="319"/>
      <c r="P319" s="105"/>
      <c r="Q319" s="106"/>
      <c r="R319" s="106"/>
      <c r="S319" s="106"/>
      <c r="T319" s="106"/>
      <c r="U319" s="106"/>
      <c r="V319" s="106"/>
      <c r="W319" s="106"/>
      <c r="X319" s="106"/>
      <c r="Y319" s="106"/>
      <c r="Z319" s="106"/>
    </row>
    <row r="320" spans="1:26" ht="48">
      <c r="A320" s="695" t="s">
        <v>1002</v>
      </c>
      <c r="B320" s="150" t="s">
        <v>1003</v>
      </c>
      <c r="C320" s="383" t="s">
        <v>1004</v>
      </c>
      <c r="D320" s="696">
        <v>2</v>
      </c>
      <c r="E320" s="124" t="s">
        <v>599</v>
      </c>
      <c r="F320" s="150" t="s">
        <v>1005</v>
      </c>
      <c r="G320" s="150"/>
      <c r="H320" s="698"/>
      <c r="I320" s="319"/>
      <c r="J320" s="319"/>
      <c r="K320" s="105"/>
      <c r="L320" s="105"/>
      <c r="M320" s="105"/>
      <c r="N320" s="105"/>
      <c r="O320" s="319"/>
      <c r="P320" s="105"/>
      <c r="Q320" s="106"/>
      <c r="R320" s="106"/>
      <c r="S320" s="106"/>
      <c r="T320" s="106"/>
      <c r="U320" s="106"/>
      <c r="V320" s="106"/>
      <c r="W320" s="106"/>
      <c r="X320" s="106"/>
      <c r="Y320" s="106"/>
      <c r="Z320" s="106"/>
    </row>
    <row r="321" spans="1:26" ht="14.25" hidden="1" customHeight="1">
      <c r="A321" s="310" t="s">
        <v>1006</v>
      </c>
      <c r="B321" s="150" t="s">
        <v>1007</v>
      </c>
      <c r="C321" s="141"/>
      <c r="D321" s="141"/>
      <c r="E321" s="141"/>
      <c r="F321" s="141"/>
      <c r="G321" s="141"/>
      <c r="H321" s="106"/>
      <c r="I321" s="105"/>
      <c r="J321" s="105"/>
      <c r="K321" s="105"/>
      <c r="L321" s="106"/>
      <c r="M321" s="106"/>
      <c r="N321" s="106"/>
      <c r="O321" s="106"/>
      <c r="P321" s="106"/>
      <c r="Q321" s="106"/>
      <c r="R321" s="106"/>
      <c r="S321" s="106"/>
      <c r="T321" s="106"/>
      <c r="U321" s="106"/>
      <c r="V321" s="106"/>
      <c r="W321" s="106"/>
      <c r="X321" s="106"/>
      <c r="Y321" s="106"/>
      <c r="Z321" s="106"/>
    </row>
    <row r="322" spans="1:26" ht="19">
      <c r="A322" s="838"/>
      <c r="B322" s="1737" t="s">
        <v>1008</v>
      </c>
      <c r="C322" s="1570"/>
      <c r="D322" s="1570"/>
      <c r="E322" s="1570"/>
      <c r="F322" s="1570"/>
      <c r="G322" s="1571"/>
      <c r="H322" s="925"/>
      <c r="I322" s="319">
        <f t="shared" ref="I322:J322" si="5">I323+I329+I340+I351+I360+I363+I370+I382+I391+I404+I410+I418+I422+I444+I475</f>
        <v>416</v>
      </c>
      <c r="J322" s="319">
        <f t="shared" si="5"/>
        <v>416</v>
      </c>
      <c r="K322" s="105"/>
      <c r="L322" s="105"/>
      <c r="M322" s="105"/>
      <c r="N322" s="105"/>
      <c r="O322" s="319"/>
      <c r="P322" s="105"/>
      <c r="Q322" s="106"/>
      <c r="R322" s="106"/>
      <c r="S322" s="106"/>
      <c r="T322" s="106"/>
      <c r="U322" s="106"/>
      <c r="V322" s="106"/>
      <c r="W322" s="106"/>
      <c r="X322" s="106"/>
      <c r="Y322" s="106"/>
      <c r="Z322" s="106"/>
    </row>
    <row r="323" spans="1:26" ht="19">
      <c r="A323" s="927" t="s">
        <v>241</v>
      </c>
      <c r="B323" s="1606" t="s">
        <v>107</v>
      </c>
      <c r="C323" s="1570"/>
      <c r="D323" s="1570"/>
      <c r="E323" s="1570"/>
      <c r="F323" s="1570"/>
      <c r="G323" s="1573"/>
      <c r="H323" s="816"/>
      <c r="I323" s="319">
        <f>SUM(D324:D328)</f>
        <v>8</v>
      </c>
      <c r="J323" s="319">
        <f>COUNT(D324:D328)*2</f>
        <v>8</v>
      </c>
      <c r="K323" s="105"/>
      <c r="L323" s="105"/>
      <c r="M323" s="105"/>
      <c r="N323" s="105"/>
      <c r="O323" s="319"/>
      <c r="P323" s="105"/>
      <c r="Q323" s="106"/>
      <c r="R323" s="106"/>
      <c r="S323" s="106"/>
      <c r="T323" s="106"/>
      <c r="U323" s="106"/>
      <c r="V323" s="106"/>
      <c r="W323" s="106"/>
      <c r="X323" s="106"/>
      <c r="Y323" s="106"/>
      <c r="Z323" s="106"/>
    </row>
    <row r="324" spans="1:26" ht="48">
      <c r="A324" s="695" t="s">
        <v>2175</v>
      </c>
      <c r="B324" s="122" t="s">
        <v>1010</v>
      </c>
      <c r="C324" s="123" t="s">
        <v>2826</v>
      </c>
      <c r="D324" s="696">
        <v>2</v>
      </c>
      <c r="E324" s="594" t="s">
        <v>877</v>
      </c>
      <c r="F324" s="150" t="s">
        <v>4812</v>
      </c>
      <c r="G324" s="150"/>
      <c r="H324" s="698"/>
      <c r="I324" s="319"/>
      <c r="J324" s="319"/>
      <c r="K324" s="105"/>
      <c r="L324" s="105"/>
      <c r="M324" s="105"/>
      <c r="N324" s="105"/>
      <c r="O324" s="319"/>
      <c r="P324" s="105"/>
      <c r="Q324" s="106"/>
      <c r="R324" s="106"/>
      <c r="S324" s="106"/>
      <c r="T324" s="106"/>
      <c r="U324" s="106"/>
      <c r="V324" s="106"/>
      <c r="W324" s="106"/>
      <c r="X324" s="106"/>
      <c r="Y324" s="106"/>
      <c r="Z324" s="106"/>
    </row>
    <row r="325" spans="1:26" ht="14.25" hidden="1" customHeight="1">
      <c r="A325" s="310" t="s">
        <v>1014</v>
      </c>
      <c r="B325" s="122" t="s">
        <v>1015</v>
      </c>
      <c r="C325" s="122"/>
      <c r="D325" s="141"/>
      <c r="E325" s="141"/>
      <c r="F325" s="141"/>
      <c r="G325" s="141"/>
      <c r="H325" s="106"/>
      <c r="I325" s="105"/>
      <c r="J325" s="105"/>
      <c r="K325" s="105"/>
      <c r="L325" s="106"/>
      <c r="M325" s="106"/>
      <c r="N325" s="106"/>
      <c r="O325" s="106"/>
      <c r="P325" s="106"/>
      <c r="Q325" s="106"/>
      <c r="R325" s="106"/>
      <c r="S325" s="106"/>
      <c r="T325" s="106"/>
      <c r="U325" s="106"/>
      <c r="V325" s="106"/>
      <c r="W325" s="106"/>
      <c r="X325" s="106"/>
      <c r="Y325" s="106"/>
      <c r="Z325" s="106"/>
    </row>
    <row r="326" spans="1:26" ht="96">
      <c r="A326" s="695" t="s">
        <v>2192</v>
      </c>
      <c r="B326" s="122" t="s">
        <v>1017</v>
      </c>
      <c r="C326" s="179" t="s">
        <v>4813</v>
      </c>
      <c r="D326" s="696">
        <v>2</v>
      </c>
      <c r="E326" s="943" t="s">
        <v>599</v>
      </c>
      <c r="F326" s="150" t="s">
        <v>4814</v>
      </c>
      <c r="G326" s="150"/>
      <c r="H326" s="698"/>
      <c r="I326" s="319"/>
      <c r="J326" s="319"/>
      <c r="K326" s="105"/>
      <c r="L326" s="105"/>
      <c r="M326" s="105"/>
      <c r="N326" s="105"/>
      <c r="O326" s="319"/>
      <c r="P326" s="105"/>
      <c r="Q326" s="106"/>
      <c r="R326" s="106"/>
      <c r="S326" s="106"/>
      <c r="T326" s="106"/>
      <c r="U326" s="106"/>
      <c r="V326" s="106"/>
      <c r="W326" s="106"/>
      <c r="X326" s="106"/>
      <c r="Y326" s="106"/>
      <c r="Z326" s="106"/>
    </row>
    <row r="327" spans="1:26" ht="32">
      <c r="A327" s="695"/>
      <c r="B327" s="122"/>
      <c r="C327" s="179" t="s">
        <v>4815</v>
      </c>
      <c r="D327" s="696">
        <v>2</v>
      </c>
      <c r="E327" s="943" t="s">
        <v>2786</v>
      </c>
      <c r="F327" s="150" t="s">
        <v>4816</v>
      </c>
      <c r="G327" s="150"/>
      <c r="H327" s="698"/>
      <c r="I327" s="319"/>
      <c r="J327" s="319"/>
      <c r="K327" s="105"/>
      <c r="L327" s="105"/>
      <c r="M327" s="105"/>
      <c r="N327" s="105"/>
      <c r="O327" s="319"/>
      <c r="P327" s="105"/>
      <c r="Q327" s="106"/>
      <c r="R327" s="106"/>
      <c r="S327" s="106"/>
      <c r="T327" s="106"/>
      <c r="U327" s="106"/>
      <c r="V327" s="106"/>
      <c r="W327" s="106"/>
      <c r="X327" s="106"/>
      <c r="Y327" s="106"/>
      <c r="Z327" s="106"/>
    </row>
    <row r="328" spans="1:26" ht="51">
      <c r="A328" s="695" t="s">
        <v>2195</v>
      </c>
      <c r="B328" s="122" t="s">
        <v>1029</v>
      </c>
      <c r="C328" s="383" t="s">
        <v>4324</v>
      </c>
      <c r="D328" s="696">
        <v>2</v>
      </c>
      <c r="E328" s="943" t="s">
        <v>506</v>
      </c>
      <c r="F328" s="383"/>
      <c r="G328" s="150"/>
      <c r="H328" s="698"/>
      <c r="I328" s="319"/>
      <c r="J328" s="319"/>
      <c r="K328" s="105"/>
      <c r="L328" s="105"/>
      <c r="M328" s="105"/>
      <c r="N328" s="105"/>
      <c r="O328" s="319"/>
      <c r="P328" s="105"/>
      <c r="Q328" s="106"/>
      <c r="R328" s="106"/>
      <c r="S328" s="106"/>
      <c r="T328" s="106"/>
      <c r="U328" s="106"/>
      <c r="V328" s="106"/>
      <c r="W328" s="106"/>
      <c r="X328" s="106"/>
      <c r="Y328" s="106"/>
      <c r="Z328" s="106"/>
    </row>
    <row r="329" spans="1:26" ht="19">
      <c r="A329" s="927" t="s">
        <v>242</v>
      </c>
      <c r="B329" s="1606" t="s">
        <v>109</v>
      </c>
      <c r="C329" s="1570"/>
      <c r="D329" s="1570"/>
      <c r="E329" s="1570"/>
      <c r="F329" s="1570"/>
      <c r="G329" s="1573"/>
      <c r="H329" s="816"/>
      <c r="I329" s="319">
        <f>SUM(D330:D339)</f>
        <v>20</v>
      </c>
      <c r="J329" s="319">
        <f>COUNT(D330:D339)*2</f>
        <v>20</v>
      </c>
      <c r="K329" s="105"/>
      <c r="L329" s="105"/>
      <c r="M329" s="105"/>
      <c r="N329" s="105"/>
      <c r="O329" s="319"/>
      <c r="P329" s="105"/>
      <c r="Q329" s="106"/>
      <c r="R329" s="106"/>
      <c r="S329" s="106"/>
      <c r="T329" s="106"/>
      <c r="U329" s="106"/>
      <c r="V329" s="106"/>
      <c r="W329" s="106"/>
      <c r="X329" s="106"/>
      <c r="Y329" s="106"/>
      <c r="Z329" s="106"/>
    </row>
    <row r="330" spans="1:26" ht="80">
      <c r="A330" s="695" t="s">
        <v>2196</v>
      </c>
      <c r="B330" s="122" t="s">
        <v>1032</v>
      </c>
      <c r="C330" s="179" t="s">
        <v>4817</v>
      </c>
      <c r="D330" s="696">
        <v>2</v>
      </c>
      <c r="E330" s="590" t="s">
        <v>611</v>
      </c>
      <c r="F330" s="123" t="s">
        <v>4818</v>
      </c>
      <c r="G330" s="150"/>
      <c r="H330" s="698"/>
      <c r="I330" s="319"/>
      <c r="J330" s="319"/>
      <c r="K330" s="105"/>
      <c r="L330" s="105"/>
      <c r="M330" s="105"/>
      <c r="N330" s="105"/>
      <c r="O330" s="319"/>
      <c r="P330" s="105"/>
      <c r="Q330" s="106"/>
      <c r="R330" s="106"/>
      <c r="S330" s="106"/>
      <c r="T330" s="106"/>
      <c r="U330" s="106"/>
      <c r="V330" s="106"/>
      <c r="W330" s="106"/>
      <c r="X330" s="106"/>
      <c r="Y330" s="106"/>
      <c r="Z330" s="106"/>
    </row>
    <row r="331" spans="1:26" ht="32">
      <c r="A331" s="695"/>
      <c r="B331" s="122"/>
      <c r="C331" s="179" t="s">
        <v>4328</v>
      </c>
      <c r="D331" s="696">
        <v>2</v>
      </c>
      <c r="E331" s="124" t="s">
        <v>877</v>
      </c>
      <c r="F331" s="123" t="s">
        <v>4819</v>
      </c>
      <c r="G331" s="150"/>
      <c r="H331" s="698"/>
      <c r="I331" s="319"/>
      <c r="J331" s="319"/>
      <c r="K331" s="105"/>
      <c r="L331" s="105"/>
      <c r="M331" s="105"/>
      <c r="N331" s="105"/>
      <c r="O331" s="319"/>
      <c r="P331" s="105"/>
      <c r="Q331" s="106"/>
      <c r="R331" s="106"/>
      <c r="S331" s="106"/>
      <c r="T331" s="106"/>
      <c r="U331" s="106"/>
      <c r="V331" s="106"/>
      <c r="W331" s="106"/>
      <c r="X331" s="106"/>
      <c r="Y331" s="106"/>
      <c r="Z331" s="106"/>
    </row>
    <row r="332" spans="1:26" ht="32">
      <c r="A332" s="695"/>
      <c r="B332" s="122"/>
      <c r="C332" s="179" t="s">
        <v>1035</v>
      </c>
      <c r="D332" s="696">
        <v>2</v>
      </c>
      <c r="E332" s="370" t="s">
        <v>611</v>
      </c>
      <c r="F332" s="179" t="s">
        <v>1036</v>
      </c>
      <c r="G332" s="150"/>
      <c r="H332" s="698"/>
      <c r="I332" s="319"/>
      <c r="J332" s="319"/>
      <c r="K332" s="105"/>
      <c r="L332" s="105"/>
      <c r="M332" s="105"/>
      <c r="N332" s="105"/>
      <c r="O332" s="319"/>
      <c r="P332" s="105"/>
      <c r="Q332" s="106"/>
      <c r="R332" s="106"/>
      <c r="S332" s="106"/>
      <c r="T332" s="106"/>
      <c r="U332" s="106"/>
      <c r="V332" s="106"/>
      <c r="W332" s="106"/>
      <c r="X332" s="106"/>
      <c r="Y332" s="106"/>
      <c r="Z332" s="106"/>
    </row>
    <row r="333" spans="1:26" ht="34">
      <c r="A333" s="695" t="s">
        <v>2198</v>
      </c>
      <c r="B333" s="122" t="s">
        <v>1038</v>
      </c>
      <c r="C333" s="179" t="s">
        <v>4820</v>
      </c>
      <c r="D333" s="696">
        <v>2</v>
      </c>
      <c r="E333" s="370" t="s">
        <v>1099</v>
      </c>
      <c r="F333" s="150" t="s">
        <v>4821</v>
      </c>
      <c r="G333" s="941"/>
      <c r="H333" s="698"/>
      <c r="I333" s="319"/>
      <c r="J333" s="319"/>
      <c r="K333" s="105"/>
      <c r="L333" s="105"/>
      <c r="M333" s="105"/>
      <c r="N333" s="105"/>
      <c r="O333" s="319"/>
      <c r="P333" s="105"/>
      <c r="Q333" s="106"/>
      <c r="R333" s="106"/>
      <c r="S333" s="106"/>
      <c r="T333" s="106"/>
      <c r="U333" s="106"/>
      <c r="V333" s="106"/>
      <c r="W333" s="106"/>
      <c r="X333" s="106"/>
      <c r="Y333" s="106"/>
      <c r="Z333" s="106"/>
    </row>
    <row r="334" spans="1:26" ht="32">
      <c r="A334" s="695"/>
      <c r="B334" s="700"/>
      <c r="C334" s="267" t="s">
        <v>1040</v>
      </c>
      <c r="D334" s="696">
        <v>2</v>
      </c>
      <c r="E334" s="263" t="s">
        <v>599</v>
      </c>
      <c r="F334" s="267" t="s">
        <v>1041</v>
      </c>
      <c r="G334" s="941"/>
      <c r="H334" s="698"/>
      <c r="I334" s="319"/>
      <c r="J334" s="319"/>
      <c r="K334" s="105"/>
      <c r="L334" s="105"/>
      <c r="M334" s="105"/>
      <c r="N334" s="105"/>
      <c r="O334" s="319"/>
      <c r="P334" s="105"/>
      <c r="Q334" s="106"/>
      <c r="R334" s="106"/>
      <c r="S334" s="106"/>
      <c r="T334" s="106"/>
      <c r="U334" s="106"/>
      <c r="V334" s="106"/>
      <c r="W334" s="106"/>
      <c r="X334" s="106"/>
      <c r="Y334" s="106"/>
      <c r="Z334" s="106"/>
    </row>
    <row r="335" spans="1:26" ht="32">
      <c r="A335" s="695"/>
      <c r="B335" s="700"/>
      <c r="C335" s="475" t="s">
        <v>1042</v>
      </c>
      <c r="D335" s="696">
        <v>2</v>
      </c>
      <c r="E335" s="370" t="s">
        <v>599</v>
      </c>
      <c r="F335" s="476" t="s">
        <v>1043</v>
      </c>
      <c r="G335" s="941"/>
      <c r="H335" s="698"/>
      <c r="I335" s="319"/>
      <c r="J335" s="319"/>
      <c r="K335" s="105"/>
      <c r="L335" s="105"/>
      <c r="M335" s="105"/>
      <c r="N335" s="105"/>
      <c r="O335" s="319"/>
      <c r="P335" s="105"/>
      <c r="Q335" s="106"/>
      <c r="R335" s="106"/>
      <c r="S335" s="106"/>
      <c r="T335" s="106"/>
      <c r="U335" s="106"/>
      <c r="V335" s="106"/>
      <c r="W335" s="106"/>
      <c r="X335" s="106"/>
      <c r="Y335" s="106"/>
      <c r="Z335" s="106"/>
    </row>
    <row r="336" spans="1:26" ht="68">
      <c r="A336" s="732" t="s">
        <v>1044</v>
      </c>
      <c r="B336" s="847" t="s">
        <v>1045</v>
      </c>
      <c r="C336" s="475" t="s">
        <v>4332</v>
      </c>
      <c r="D336" s="696">
        <v>2</v>
      </c>
      <c r="E336" s="370" t="s">
        <v>599</v>
      </c>
      <c r="F336" s="475" t="s">
        <v>1047</v>
      </c>
      <c r="G336" s="941"/>
      <c r="H336" s="698"/>
      <c r="I336" s="319"/>
      <c r="J336" s="319"/>
      <c r="K336" s="105"/>
      <c r="L336" s="105"/>
      <c r="M336" s="105"/>
      <c r="N336" s="105"/>
      <c r="O336" s="319"/>
      <c r="P336" s="105"/>
      <c r="Q336" s="106"/>
      <c r="R336" s="106"/>
      <c r="S336" s="106"/>
      <c r="T336" s="106"/>
      <c r="U336" s="106"/>
      <c r="V336" s="106"/>
      <c r="W336" s="106"/>
      <c r="X336" s="106"/>
      <c r="Y336" s="106"/>
      <c r="Z336" s="106"/>
    </row>
    <row r="337" spans="1:26" ht="112">
      <c r="A337" s="734"/>
      <c r="B337" s="847"/>
      <c r="C337" s="340" t="s">
        <v>1048</v>
      </c>
      <c r="D337" s="696">
        <v>2</v>
      </c>
      <c r="E337" s="328" t="s">
        <v>877</v>
      </c>
      <c r="F337" s="341" t="s">
        <v>1049</v>
      </c>
      <c r="G337" s="941"/>
      <c r="H337" s="698"/>
      <c r="I337" s="319"/>
      <c r="J337" s="319"/>
      <c r="K337" s="105"/>
      <c r="L337" s="105"/>
      <c r="M337" s="105"/>
      <c r="N337" s="105"/>
      <c r="O337" s="319"/>
      <c r="P337" s="105"/>
      <c r="Q337" s="106"/>
      <c r="R337" s="106"/>
      <c r="S337" s="106"/>
      <c r="T337" s="106"/>
      <c r="U337" s="106"/>
      <c r="V337" s="106"/>
      <c r="W337" s="106"/>
      <c r="X337" s="106"/>
      <c r="Y337" s="106"/>
      <c r="Z337" s="106"/>
    </row>
    <row r="338" spans="1:26" ht="48">
      <c r="A338" s="734"/>
      <c r="B338" s="847"/>
      <c r="C338" s="475" t="s">
        <v>1050</v>
      </c>
      <c r="D338" s="696">
        <v>2</v>
      </c>
      <c r="E338" s="370" t="s">
        <v>877</v>
      </c>
      <c r="F338" s="476" t="s">
        <v>1051</v>
      </c>
      <c r="G338" s="941"/>
      <c r="H338" s="698"/>
      <c r="I338" s="319"/>
      <c r="J338" s="319"/>
      <c r="K338" s="105"/>
      <c r="L338" s="105"/>
      <c r="M338" s="105"/>
      <c r="N338" s="105"/>
      <c r="O338" s="319"/>
      <c r="P338" s="105"/>
      <c r="Q338" s="106"/>
      <c r="R338" s="106"/>
      <c r="S338" s="106"/>
      <c r="T338" s="106"/>
      <c r="U338" s="106"/>
      <c r="V338" s="106"/>
      <c r="W338" s="106"/>
      <c r="X338" s="106"/>
      <c r="Y338" s="106"/>
      <c r="Z338" s="106"/>
    </row>
    <row r="339" spans="1:26" ht="32">
      <c r="A339" s="734"/>
      <c r="B339" s="848"/>
      <c r="C339" s="267" t="s">
        <v>1052</v>
      </c>
      <c r="D339" s="696">
        <v>2</v>
      </c>
      <c r="E339" s="370" t="s">
        <v>599</v>
      </c>
      <c r="F339" s="475" t="s">
        <v>1053</v>
      </c>
      <c r="G339" s="941"/>
      <c r="H339" s="698"/>
      <c r="I339" s="319"/>
      <c r="J339" s="319"/>
      <c r="K339" s="105"/>
      <c r="L339" s="105"/>
      <c r="M339" s="105"/>
      <c r="N339" s="105"/>
      <c r="O339" s="319"/>
      <c r="P339" s="105"/>
      <c r="Q339" s="106"/>
      <c r="R339" s="106"/>
      <c r="S339" s="106"/>
      <c r="T339" s="106"/>
      <c r="U339" s="106"/>
      <c r="V339" s="106"/>
      <c r="W339" s="106"/>
      <c r="X339" s="106"/>
      <c r="Y339" s="106"/>
      <c r="Z339" s="106"/>
    </row>
    <row r="340" spans="1:26" ht="19">
      <c r="A340" s="927" t="s">
        <v>244</v>
      </c>
      <c r="B340" s="1606" t="s">
        <v>245</v>
      </c>
      <c r="C340" s="1570"/>
      <c r="D340" s="1570"/>
      <c r="E340" s="1570"/>
      <c r="F340" s="1570"/>
      <c r="G340" s="1573"/>
      <c r="H340" s="816"/>
      <c r="I340" s="319">
        <f>SUM(D341:D350)</f>
        <v>18</v>
      </c>
      <c r="J340" s="319">
        <f>COUNT(D341:D350)*2</f>
        <v>18</v>
      </c>
      <c r="K340" s="105"/>
      <c r="L340" s="105"/>
      <c r="M340" s="105"/>
      <c r="N340" s="105"/>
      <c r="O340" s="319"/>
      <c r="P340" s="105"/>
      <c r="Q340" s="106"/>
      <c r="R340" s="106"/>
      <c r="S340" s="106"/>
      <c r="T340" s="106"/>
      <c r="U340" s="106"/>
      <c r="V340" s="106"/>
      <c r="W340" s="106"/>
      <c r="X340" s="106"/>
      <c r="Y340" s="106"/>
      <c r="Z340" s="106"/>
    </row>
    <row r="341" spans="1:26" ht="51">
      <c r="A341" s="695" t="s">
        <v>2201</v>
      </c>
      <c r="B341" s="122" t="s">
        <v>2843</v>
      </c>
      <c r="C341" s="383" t="s">
        <v>4822</v>
      </c>
      <c r="D341" s="696">
        <v>2</v>
      </c>
      <c r="E341" s="252" t="s">
        <v>611</v>
      </c>
      <c r="F341" s="179" t="s">
        <v>4823</v>
      </c>
      <c r="G341" s="150"/>
      <c r="H341" s="698"/>
      <c r="I341" s="319"/>
      <c r="J341" s="319"/>
      <c r="K341" s="105"/>
      <c r="L341" s="105"/>
      <c r="M341" s="105"/>
      <c r="N341" s="105"/>
      <c r="O341" s="319"/>
      <c r="P341" s="105"/>
      <c r="Q341" s="106"/>
      <c r="R341" s="106"/>
      <c r="S341" s="106"/>
      <c r="T341" s="106"/>
      <c r="U341" s="106"/>
      <c r="V341" s="106"/>
      <c r="W341" s="106"/>
      <c r="X341" s="106"/>
      <c r="Y341" s="106"/>
      <c r="Z341" s="106"/>
    </row>
    <row r="342" spans="1:26" ht="80">
      <c r="A342" s="695" t="s">
        <v>2203</v>
      </c>
      <c r="B342" s="150" t="s">
        <v>2848</v>
      </c>
      <c r="C342" s="150" t="s">
        <v>4824</v>
      </c>
      <c r="D342" s="696">
        <v>2</v>
      </c>
      <c r="E342" s="124" t="s">
        <v>4825</v>
      </c>
      <c r="F342" s="150" t="s">
        <v>4826</v>
      </c>
      <c r="G342" s="150"/>
      <c r="H342" s="698"/>
      <c r="I342" s="319"/>
      <c r="J342" s="319"/>
      <c r="K342" s="105"/>
      <c r="L342" s="105"/>
      <c r="M342" s="105"/>
      <c r="N342" s="105"/>
      <c r="O342" s="319"/>
      <c r="P342" s="105"/>
      <c r="Q342" s="106"/>
      <c r="R342" s="106"/>
      <c r="S342" s="106"/>
      <c r="T342" s="106"/>
      <c r="U342" s="106"/>
      <c r="V342" s="106"/>
      <c r="W342" s="106"/>
      <c r="X342" s="106"/>
      <c r="Y342" s="106"/>
      <c r="Z342" s="106"/>
    </row>
    <row r="343" spans="1:26" ht="112">
      <c r="A343" s="695"/>
      <c r="B343" s="150"/>
      <c r="C343" s="179" t="s">
        <v>1061</v>
      </c>
      <c r="D343" s="696">
        <v>2</v>
      </c>
      <c r="E343" s="252" t="s">
        <v>611</v>
      </c>
      <c r="F343" s="179" t="s">
        <v>4827</v>
      </c>
      <c r="G343" s="150"/>
      <c r="H343" s="698"/>
      <c r="I343" s="319"/>
      <c r="J343" s="319"/>
      <c r="K343" s="105"/>
      <c r="L343" s="105"/>
      <c r="M343" s="105"/>
      <c r="N343" s="105"/>
      <c r="O343" s="319"/>
      <c r="P343" s="105"/>
      <c r="Q343" s="106"/>
      <c r="R343" s="106"/>
      <c r="S343" s="106"/>
      <c r="T343" s="106"/>
      <c r="U343" s="106"/>
      <c r="V343" s="106"/>
      <c r="W343" s="106"/>
      <c r="X343" s="106"/>
      <c r="Y343" s="106"/>
      <c r="Z343" s="106"/>
    </row>
    <row r="344" spans="1:26" ht="80">
      <c r="A344" s="695"/>
      <c r="B344" s="150"/>
      <c r="C344" s="123" t="s">
        <v>4828</v>
      </c>
      <c r="D344" s="696">
        <v>2</v>
      </c>
      <c r="E344" s="252" t="s">
        <v>4829</v>
      </c>
      <c r="F344" s="150" t="s">
        <v>4830</v>
      </c>
      <c r="G344" s="150"/>
      <c r="H344" s="698"/>
      <c r="I344" s="319"/>
      <c r="J344" s="319"/>
      <c r="K344" s="105"/>
      <c r="L344" s="105"/>
      <c r="M344" s="105"/>
      <c r="N344" s="105"/>
      <c r="O344" s="319"/>
      <c r="P344" s="105"/>
      <c r="Q344" s="106"/>
      <c r="R344" s="106"/>
      <c r="S344" s="106"/>
      <c r="T344" s="106"/>
      <c r="U344" s="106"/>
      <c r="V344" s="106"/>
      <c r="W344" s="106"/>
      <c r="X344" s="106"/>
      <c r="Y344" s="106"/>
      <c r="Z344" s="106"/>
    </row>
    <row r="345" spans="1:26" ht="112">
      <c r="A345" s="695"/>
      <c r="B345" s="150"/>
      <c r="C345" s="179" t="s">
        <v>4831</v>
      </c>
      <c r="D345" s="696">
        <v>2</v>
      </c>
      <c r="E345" s="252" t="s">
        <v>1972</v>
      </c>
      <c r="F345" s="150" t="s">
        <v>4832</v>
      </c>
      <c r="G345" s="150"/>
      <c r="H345" s="698"/>
      <c r="I345" s="319"/>
      <c r="J345" s="319"/>
      <c r="K345" s="105"/>
      <c r="L345" s="105"/>
      <c r="M345" s="105"/>
      <c r="N345" s="105"/>
      <c r="O345" s="319"/>
      <c r="P345" s="105"/>
      <c r="Q345" s="106"/>
      <c r="R345" s="106"/>
      <c r="S345" s="106"/>
      <c r="T345" s="106"/>
      <c r="U345" s="106"/>
      <c r="V345" s="106"/>
      <c r="W345" s="106"/>
      <c r="X345" s="106"/>
      <c r="Y345" s="106"/>
      <c r="Z345" s="106"/>
    </row>
    <row r="346" spans="1:26" ht="112">
      <c r="A346" s="849"/>
      <c r="B346" s="122"/>
      <c r="C346" s="123" t="s">
        <v>4833</v>
      </c>
      <c r="D346" s="696">
        <v>2</v>
      </c>
      <c r="E346" s="850" t="s">
        <v>599</v>
      </c>
      <c r="F346" s="150" t="s">
        <v>4834</v>
      </c>
      <c r="G346" s="150"/>
      <c r="H346" s="698"/>
      <c r="I346" s="319"/>
      <c r="J346" s="319"/>
      <c r="K346" s="105"/>
      <c r="L346" s="105"/>
      <c r="M346" s="105"/>
      <c r="N346" s="105"/>
      <c r="O346" s="319"/>
      <c r="P346" s="105"/>
      <c r="Q346" s="106"/>
      <c r="R346" s="106"/>
      <c r="S346" s="106"/>
      <c r="T346" s="106"/>
      <c r="U346" s="106"/>
      <c r="V346" s="106"/>
      <c r="W346" s="106"/>
      <c r="X346" s="106"/>
      <c r="Y346" s="106"/>
      <c r="Z346" s="106"/>
    </row>
    <row r="347" spans="1:26" ht="64">
      <c r="A347" s="849"/>
      <c r="B347" s="122"/>
      <c r="C347" s="179" t="s">
        <v>2207</v>
      </c>
      <c r="D347" s="696">
        <v>2</v>
      </c>
      <c r="E347" s="850" t="s">
        <v>599</v>
      </c>
      <c r="F347" s="150" t="s">
        <v>4835</v>
      </c>
      <c r="G347" s="150"/>
      <c r="H347" s="698"/>
      <c r="I347" s="319"/>
      <c r="J347" s="319"/>
      <c r="K347" s="105"/>
      <c r="L347" s="105"/>
      <c r="M347" s="105"/>
      <c r="N347" s="105"/>
      <c r="O347" s="319"/>
      <c r="P347" s="105"/>
      <c r="Q347" s="106"/>
      <c r="R347" s="106"/>
      <c r="S347" s="106"/>
      <c r="T347" s="106"/>
      <c r="U347" s="106"/>
      <c r="V347" s="106"/>
      <c r="W347" s="106"/>
      <c r="X347" s="106"/>
      <c r="Y347" s="106"/>
      <c r="Z347" s="106"/>
    </row>
    <row r="348" spans="1:26" ht="48">
      <c r="A348" s="849"/>
      <c r="B348" s="122"/>
      <c r="C348" s="179" t="s">
        <v>1067</v>
      </c>
      <c r="D348" s="696">
        <v>2</v>
      </c>
      <c r="E348" s="850" t="s">
        <v>599</v>
      </c>
      <c r="F348" s="150" t="s">
        <v>4836</v>
      </c>
      <c r="G348" s="150"/>
      <c r="H348" s="698"/>
      <c r="I348" s="319"/>
      <c r="J348" s="319"/>
      <c r="K348" s="105"/>
      <c r="L348" s="105"/>
      <c r="M348" s="105"/>
      <c r="N348" s="105"/>
      <c r="O348" s="319"/>
      <c r="P348" s="105"/>
      <c r="Q348" s="106"/>
      <c r="R348" s="106"/>
      <c r="S348" s="106"/>
      <c r="T348" s="106"/>
      <c r="U348" s="106"/>
      <c r="V348" s="106"/>
      <c r="W348" s="106"/>
      <c r="X348" s="106"/>
      <c r="Y348" s="106"/>
      <c r="Z348" s="106"/>
    </row>
    <row r="349" spans="1:26" ht="34">
      <c r="A349" s="695" t="s">
        <v>2209</v>
      </c>
      <c r="B349" s="122" t="s">
        <v>1071</v>
      </c>
      <c r="C349" s="179" t="s">
        <v>3386</v>
      </c>
      <c r="D349" s="696">
        <v>2</v>
      </c>
      <c r="E349" s="124" t="s">
        <v>611</v>
      </c>
      <c r="F349" s="150" t="s">
        <v>4837</v>
      </c>
      <c r="G349" s="150"/>
      <c r="H349" s="698"/>
      <c r="I349" s="319"/>
      <c r="J349" s="319"/>
      <c r="K349" s="105"/>
      <c r="L349" s="105"/>
      <c r="M349" s="105"/>
      <c r="N349" s="105"/>
      <c r="O349" s="319"/>
      <c r="P349" s="105"/>
      <c r="Q349" s="106"/>
      <c r="R349" s="106"/>
      <c r="S349" s="106"/>
      <c r="T349" s="106"/>
      <c r="U349" s="106"/>
      <c r="V349" s="106"/>
      <c r="W349" s="106"/>
      <c r="X349" s="106"/>
      <c r="Y349" s="106"/>
      <c r="Z349" s="106"/>
    </row>
    <row r="350" spans="1:26" ht="14.25" hidden="1" customHeight="1">
      <c r="A350" s="310" t="s">
        <v>1073</v>
      </c>
      <c r="B350" s="122" t="s">
        <v>2864</v>
      </c>
      <c r="C350" s="141"/>
      <c r="D350" s="141"/>
      <c r="E350" s="141"/>
      <c r="F350" s="141"/>
      <c r="G350" s="141"/>
      <c r="H350" s="106"/>
      <c r="I350" s="105"/>
      <c r="J350" s="105"/>
      <c r="K350" s="105"/>
      <c r="L350" s="106"/>
      <c r="M350" s="106"/>
      <c r="N350" s="106"/>
      <c r="O350" s="106"/>
      <c r="P350" s="106"/>
      <c r="Q350" s="106"/>
      <c r="R350" s="106"/>
      <c r="S350" s="106"/>
      <c r="T350" s="106"/>
      <c r="U350" s="106"/>
      <c r="V350" s="106"/>
      <c r="W350" s="106"/>
      <c r="X350" s="106"/>
      <c r="Y350" s="106"/>
      <c r="Z350" s="106"/>
    </row>
    <row r="351" spans="1:26" ht="19">
      <c r="A351" s="927" t="s">
        <v>246</v>
      </c>
      <c r="B351" s="1606" t="s">
        <v>113</v>
      </c>
      <c r="C351" s="1570"/>
      <c r="D351" s="1570"/>
      <c r="E351" s="1570"/>
      <c r="F351" s="1570"/>
      <c r="G351" s="1573"/>
      <c r="H351" s="816"/>
      <c r="I351" s="319">
        <f>SUM(D352:D359)</f>
        <v>16</v>
      </c>
      <c r="J351" s="319">
        <f>COUNT(D352:D359)*2</f>
        <v>16</v>
      </c>
      <c r="K351" s="105"/>
      <c r="L351" s="105"/>
      <c r="M351" s="105"/>
      <c r="N351" s="105"/>
      <c r="O351" s="319"/>
      <c r="P351" s="105"/>
      <c r="Q351" s="106"/>
      <c r="R351" s="106"/>
      <c r="S351" s="106"/>
      <c r="T351" s="106"/>
      <c r="U351" s="106"/>
      <c r="V351" s="106"/>
      <c r="W351" s="106"/>
      <c r="X351" s="106"/>
      <c r="Y351" s="106"/>
      <c r="Z351" s="106"/>
    </row>
    <row r="352" spans="1:26" ht="34">
      <c r="A352" s="695" t="s">
        <v>2213</v>
      </c>
      <c r="B352" s="122" t="s">
        <v>1076</v>
      </c>
      <c r="C352" s="123" t="s">
        <v>4838</v>
      </c>
      <c r="D352" s="696">
        <v>2</v>
      </c>
      <c r="E352" s="124" t="s">
        <v>506</v>
      </c>
      <c r="F352" s="179" t="s">
        <v>4839</v>
      </c>
      <c r="G352" s="150"/>
      <c r="H352" s="698"/>
      <c r="I352" s="319"/>
      <c r="J352" s="319"/>
      <c r="K352" s="105"/>
      <c r="L352" s="105"/>
      <c r="M352" s="105"/>
      <c r="N352" s="105"/>
      <c r="O352" s="319"/>
      <c r="P352" s="105"/>
      <c r="Q352" s="106"/>
      <c r="R352" s="106"/>
      <c r="S352" s="106"/>
      <c r="T352" s="106"/>
      <c r="U352" s="106"/>
      <c r="V352" s="106"/>
      <c r="W352" s="106"/>
      <c r="X352" s="106"/>
      <c r="Y352" s="106"/>
      <c r="Z352" s="106"/>
    </row>
    <row r="353" spans="1:26" ht="32">
      <c r="A353" s="695" t="s">
        <v>2214</v>
      </c>
      <c r="B353" s="150" t="s">
        <v>1080</v>
      </c>
      <c r="C353" s="179" t="s">
        <v>1081</v>
      </c>
      <c r="D353" s="696">
        <v>2</v>
      </c>
      <c r="E353" s="124" t="s">
        <v>877</v>
      </c>
      <c r="F353" s="150" t="s">
        <v>1082</v>
      </c>
      <c r="G353" s="150"/>
      <c r="H353" s="698"/>
      <c r="I353" s="319"/>
      <c r="J353" s="319"/>
      <c r="K353" s="105"/>
      <c r="L353" s="105"/>
      <c r="M353" s="105"/>
      <c r="N353" s="105"/>
      <c r="O353" s="319"/>
      <c r="P353" s="105"/>
      <c r="Q353" s="106"/>
      <c r="R353" s="106"/>
      <c r="S353" s="106"/>
      <c r="T353" s="106"/>
      <c r="U353" s="106"/>
      <c r="V353" s="106"/>
      <c r="W353" s="106"/>
      <c r="X353" s="106"/>
      <c r="Y353" s="106"/>
      <c r="Z353" s="106"/>
    </row>
    <row r="354" spans="1:26" ht="32">
      <c r="A354" s="695"/>
      <c r="B354" s="150"/>
      <c r="C354" s="179" t="s">
        <v>3388</v>
      </c>
      <c r="D354" s="696">
        <v>2</v>
      </c>
      <c r="E354" s="124" t="s">
        <v>599</v>
      </c>
      <c r="F354" s="150" t="s">
        <v>4840</v>
      </c>
      <c r="G354" s="150"/>
      <c r="H354" s="698"/>
      <c r="I354" s="319"/>
      <c r="J354" s="319"/>
      <c r="K354" s="105"/>
      <c r="L354" s="105"/>
      <c r="M354" s="105"/>
      <c r="N354" s="105"/>
      <c r="O354" s="319"/>
      <c r="P354" s="105"/>
      <c r="Q354" s="106"/>
      <c r="R354" s="106"/>
      <c r="S354" s="106"/>
      <c r="T354" s="106"/>
      <c r="U354" s="106"/>
      <c r="V354" s="106"/>
      <c r="W354" s="106"/>
      <c r="X354" s="106"/>
      <c r="Y354" s="106"/>
      <c r="Z354" s="106"/>
    </row>
    <row r="355" spans="1:26" ht="48">
      <c r="A355" s="695"/>
      <c r="B355" s="150"/>
      <c r="C355" s="383" t="s">
        <v>4841</v>
      </c>
      <c r="D355" s="696">
        <v>2</v>
      </c>
      <c r="E355" s="124" t="s">
        <v>561</v>
      </c>
      <c r="F355" s="492" t="s">
        <v>4842</v>
      </c>
      <c r="G355" s="150"/>
      <c r="H355" s="698"/>
      <c r="I355" s="319"/>
      <c r="J355" s="319"/>
      <c r="K355" s="105"/>
      <c r="L355" s="105"/>
      <c r="M355" s="105"/>
      <c r="N355" s="105"/>
      <c r="O355" s="319"/>
      <c r="P355" s="105"/>
      <c r="Q355" s="106"/>
      <c r="R355" s="106"/>
      <c r="S355" s="106"/>
      <c r="T355" s="106"/>
      <c r="U355" s="106"/>
      <c r="V355" s="106"/>
      <c r="W355" s="106"/>
      <c r="X355" s="106"/>
      <c r="Y355" s="106"/>
      <c r="Z355" s="106"/>
    </row>
    <row r="356" spans="1:26" ht="34">
      <c r="A356" s="695" t="s">
        <v>2215</v>
      </c>
      <c r="B356" s="122" t="s">
        <v>1086</v>
      </c>
      <c r="C356" s="150" t="s">
        <v>1087</v>
      </c>
      <c r="D356" s="696">
        <v>2</v>
      </c>
      <c r="E356" s="594" t="s">
        <v>599</v>
      </c>
      <c r="F356" s="150" t="s">
        <v>1088</v>
      </c>
      <c r="G356" s="150"/>
      <c r="H356" s="698"/>
      <c r="I356" s="319"/>
      <c r="J356" s="319"/>
      <c r="K356" s="105"/>
      <c r="L356" s="105"/>
      <c r="M356" s="105"/>
      <c r="N356" s="105"/>
      <c r="O356" s="319"/>
      <c r="P356" s="105"/>
      <c r="Q356" s="106"/>
      <c r="R356" s="106"/>
      <c r="S356" s="106"/>
      <c r="T356" s="106"/>
      <c r="U356" s="106"/>
      <c r="V356" s="106"/>
      <c r="W356" s="106"/>
      <c r="X356" s="106"/>
      <c r="Y356" s="106"/>
      <c r="Z356" s="106"/>
    </row>
    <row r="357" spans="1:26" ht="64">
      <c r="A357" s="695"/>
      <c r="B357" s="122"/>
      <c r="C357" s="150" t="s">
        <v>1089</v>
      </c>
      <c r="D357" s="696">
        <v>2</v>
      </c>
      <c r="E357" s="594" t="s">
        <v>599</v>
      </c>
      <c r="F357" s="150" t="s">
        <v>4843</v>
      </c>
      <c r="G357" s="150"/>
      <c r="H357" s="698"/>
      <c r="I357" s="319"/>
      <c r="J357" s="319"/>
      <c r="K357" s="105"/>
      <c r="L357" s="105"/>
      <c r="M357" s="105"/>
      <c r="N357" s="105"/>
      <c r="O357" s="319"/>
      <c r="P357" s="105"/>
      <c r="Q357" s="106"/>
      <c r="R357" s="106"/>
      <c r="S357" s="106"/>
      <c r="T357" s="106"/>
      <c r="U357" s="106"/>
      <c r="V357" s="106"/>
      <c r="W357" s="106"/>
      <c r="X357" s="106"/>
      <c r="Y357" s="106"/>
      <c r="Z357" s="106"/>
    </row>
    <row r="358" spans="1:26" ht="17">
      <c r="A358" s="695" t="s">
        <v>2216</v>
      </c>
      <c r="B358" s="122" t="s">
        <v>1091</v>
      </c>
      <c r="C358" s="150" t="s">
        <v>1092</v>
      </c>
      <c r="D358" s="696">
        <v>2</v>
      </c>
      <c r="E358" s="124" t="s">
        <v>611</v>
      </c>
      <c r="F358" s="150" t="s">
        <v>1093</v>
      </c>
      <c r="G358" s="150"/>
      <c r="H358" s="698"/>
      <c r="I358" s="319"/>
      <c r="J358" s="319"/>
      <c r="K358" s="105"/>
      <c r="L358" s="105"/>
      <c r="M358" s="105"/>
      <c r="N358" s="105"/>
      <c r="O358" s="319"/>
      <c r="P358" s="105"/>
      <c r="Q358" s="106"/>
      <c r="R358" s="106"/>
      <c r="S358" s="106"/>
      <c r="T358" s="106"/>
      <c r="U358" s="106"/>
      <c r="V358" s="106"/>
      <c r="W358" s="106"/>
      <c r="X358" s="106"/>
      <c r="Y358" s="106"/>
      <c r="Z358" s="106"/>
    </row>
    <row r="359" spans="1:26" ht="34">
      <c r="A359" s="695" t="s">
        <v>2217</v>
      </c>
      <c r="B359" s="122" t="s">
        <v>1095</v>
      </c>
      <c r="C359" s="150" t="s">
        <v>4844</v>
      </c>
      <c r="D359" s="696">
        <v>2</v>
      </c>
      <c r="E359" s="124" t="s">
        <v>611</v>
      </c>
      <c r="F359" s="150" t="s">
        <v>4845</v>
      </c>
      <c r="G359" s="150"/>
      <c r="H359" s="698"/>
      <c r="I359" s="319"/>
      <c r="J359" s="319"/>
      <c r="K359" s="105"/>
      <c r="L359" s="105"/>
      <c r="M359" s="105"/>
      <c r="N359" s="105"/>
      <c r="O359" s="319"/>
      <c r="P359" s="105"/>
      <c r="Q359" s="319"/>
      <c r="R359" s="319"/>
      <c r="S359" s="319"/>
      <c r="T359" s="319"/>
      <c r="U359" s="319"/>
      <c r="V359" s="319"/>
      <c r="W359" s="319"/>
      <c r="X359" s="319"/>
      <c r="Y359" s="319"/>
      <c r="Z359" s="319"/>
    </row>
    <row r="360" spans="1:26" ht="19">
      <c r="A360" s="927" t="s">
        <v>247</v>
      </c>
      <c r="B360" s="1759" t="s">
        <v>248</v>
      </c>
      <c r="C360" s="1576"/>
      <c r="D360" s="1576"/>
      <c r="E360" s="1576"/>
      <c r="F360" s="1576"/>
      <c r="G360" s="1584"/>
      <c r="H360" s="816"/>
      <c r="I360" s="319">
        <f>SUM(D361:D362)</f>
        <v>4</v>
      </c>
      <c r="J360" s="319">
        <f>COUNT(D361:D362)*2</f>
        <v>4</v>
      </c>
      <c r="K360" s="105"/>
      <c r="L360" s="105"/>
      <c r="M360" s="105"/>
      <c r="N360" s="105"/>
      <c r="O360" s="319"/>
      <c r="P360" s="105"/>
      <c r="Q360" s="319"/>
      <c r="R360" s="319"/>
      <c r="S360" s="319"/>
      <c r="T360" s="319"/>
      <c r="U360" s="319"/>
      <c r="V360" s="319"/>
      <c r="W360" s="319"/>
      <c r="X360" s="319"/>
      <c r="Y360" s="319"/>
      <c r="Z360" s="319"/>
    </row>
    <row r="361" spans="1:26" ht="48">
      <c r="A361" s="695" t="s">
        <v>2218</v>
      </c>
      <c r="B361" s="150" t="s">
        <v>1102</v>
      </c>
      <c r="C361" s="151" t="s">
        <v>4846</v>
      </c>
      <c r="D361" s="696">
        <v>2</v>
      </c>
      <c r="E361" s="124" t="s">
        <v>506</v>
      </c>
      <c r="F361" s="150" t="s">
        <v>4847</v>
      </c>
      <c r="G361" s="150"/>
      <c r="H361" s="698"/>
      <c r="I361" s="319"/>
      <c r="J361" s="319"/>
      <c r="K361" s="105"/>
      <c r="L361" s="105"/>
      <c r="M361" s="105"/>
      <c r="N361" s="105"/>
      <c r="O361" s="319"/>
      <c r="P361" s="105"/>
      <c r="Q361" s="319"/>
      <c r="R361" s="319"/>
      <c r="S361" s="319"/>
      <c r="T361" s="319"/>
      <c r="U361" s="319"/>
      <c r="V361" s="319"/>
      <c r="W361" s="319"/>
      <c r="X361" s="319"/>
      <c r="Y361" s="319"/>
      <c r="Z361" s="319"/>
    </row>
    <row r="362" spans="1:26" ht="32">
      <c r="A362" s="695" t="s">
        <v>2219</v>
      </c>
      <c r="B362" s="150" t="s">
        <v>1106</v>
      </c>
      <c r="C362" s="150" t="s">
        <v>4349</v>
      </c>
      <c r="D362" s="696">
        <v>2</v>
      </c>
      <c r="E362" s="124" t="s">
        <v>506</v>
      </c>
      <c r="F362" s="150" t="s">
        <v>4848</v>
      </c>
      <c r="G362" s="492"/>
      <c r="H362" s="817"/>
      <c r="I362" s="319"/>
      <c r="J362" s="319"/>
      <c r="K362" s="105"/>
      <c r="L362" s="105"/>
      <c r="M362" s="105"/>
      <c r="N362" s="105"/>
      <c r="O362" s="319"/>
      <c r="P362" s="105"/>
      <c r="Q362" s="319"/>
      <c r="R362" s="319"/>
      <c r="S362" s="319"/>
      <c r="T362" s="319"/>
      <c r="U362" s="319"/>
      <c r="V362" s="319"/>
      <c r="W362" s="319"/>
      <c r="X362" s="319"/>
      <c r="Y362" s="319"/>
      <c r="Z362" s="319"/>
    </row>
    <row r="363" spans="1:26" ht="19">
      <c r="A363" s="927" t="s">
        <v>249</v>
      </c>
      <c r="B363" s="1759" t="s">
        <v>117</v>
      </c>
      <c r="C363" s="1576"/>
      <c r="D363" s="1576"/>
      <c r="E363" s="1576"/>
      <c r="F363" s="1576"/>
      <c r="G363" s="1584"/>
      <c r="H363" s="816"/>
      <c r="I363" s="319">
        <f>SUM(D364:D369)</f>
        <v>12</v>
      </c>
      <c r="J363" s="319">
        <f>COUNT(D364:D369)*2</f>
        <v>12</v>
      </c>
      <c r="K363" s="105"/>
      <c r="L363" s="105"/>
      <c r="M363" s="105"/>
      <c r="N363" s="105"/>
      <c r="O363" s="319"/>
      <c r="P363" s="105"/>
      <c r="Q363" s="319"/>
      <c r="R363" s="319"/>
      <c r="S363" s="319"/>
      <c r="T363" s="319"/>
      <c r="U363" s="319"/>
      <c r="V363" s="319"/>
      <c r="W363" s="319"/>
      <c r="X363" s="319"/>
      <c r="Y363" s="319"/>
      <c r="Z363" s="319"/>
    </row>
    <row r="364" spans="1:26" ht="32">
      <c r="A364" s="695" t="s">
        <v>2221</v>
      </c>
      <c r="B364" s="150" t="s">
        <v>2872</v>
      </c>
      <c r="C364" s="179" t="s">
        <v>3390</v>
      </c>
      <c r="D364" s="696">
        <v>2</v>
      </c>
      <c r="E364" s="124" t="s">
        <v>877</v>
      </c>
      <c r="F364" s="150" t="s">
        <v>4849</v>
      </c>
      <c r="G364" s="492"/>
      <c r="H364" s="817"/>
      <c r="I364" s="319"/>
      <c r="J364" s="319"/>
      <c r="K364" s="105"/>
      <c r="L364" s="105"/>
      <c r="M364" s="105"/>
      <c r="N364" s="105"/>
      <c r="O364" s="319"/>
      <c r="P364" s="105"/>
      <c r="Q364" s="319"/>
      <c r="R364" s="319"/>
      <c r="S364" s="319"/>
      <c r="T364" s="319"/>
      <c r="U364" s="319"/>
      <c r="V364" s="319"/>
      <c r="W364" s="319"/>
      <c r="X364" s="319"/>
      <c r="Y364" s="319"/>
      <c r="Z364" s="319"/>
    </row>
    <row r="365" spans="1:26" ht="48">
      <c r="A365" s="695" t="s">
        <v>2226</v>
      </c>
      <c r="B365" s="150" t="s">
        <v>1113</v>
      </c>
      <c r="C365" s="150" t="s">
        <v>1114</v>
      </c>
      <c r="D365" s="696">
        <v>2</v>
      </c>
      <c r="E365" s="124" t="s">
        <v>877</v>
      </c>
      <c r="F365" s="179" t="s">
        <v>4850</v>
      </c>
      <c r="G365" s="150"/>
      <c r="H365" s="698"/>
      <c r="I365" s="319"/>
      <c r="J365" s="319"/>
      <c r="K365" s="105"/>
      <c r="L365" s="105"/>
      <c r="M365" s="105"/>
      <c r="N365" s="105"/>
      <c r="O365" s="319"/>
      <c r="P365" s="105"/>
      <c r="Q365" s="319"/>
      <c r="R365" s="319"/>
      <c r="S365" s="319"/>
      <c r="T365" s="319"/>
      <c r="U365" s="319"/>
      <c r="V365" s="319"/>
      <c r="W365" s="319"/>
      <c r="X365" s="319"/>
      <c r="Y365" s="319"/>
      <c r="Z365" s="319"/>
    </row>
    <row r="366" spans="1:26" ht="32">
      <c r="A366" s="695"/>
      <c r="B366" s="150"/>
      <c r="C366" s="150" t="s">
        <v>1115</v>
      </c>
      <c r="D366" s="696">
        <v>2</v>
      </c>
      <c r="E366" s="124" t="s">
        <v>599</v>
      </c>
      <c r="F366" s="150" t="s">
        <v>4851</v>
      </c>
      <c r="G366" s="150"/>
      <c r="H366" s="698"/>
      <c r="I366" s="319"/>
      <c r="J366" s="319"/>
      <c r="K366" s="105"/>
      <c r="L366" s="105"/>
      <c r="M366" s="105"/>
      <c r="N366" s="105"/>
      <c r="O366" s="319"/>
      <c r="P366" s="105"/>
      <c r="Q366" s="319"/>
      <c r="R366" s="319"/>
      <c r="S366" s="319"/>
      <c r="T366" s="319"/>
      <c r="U366" s="319"/>
      <c r="V366" s="319"/>
      <c r="W366" s="319"/>
      <c r="X366" s="319"/>
      <c r="Y366" s="319"/>
      <c r="Z366" s="319"/>
    </row>
    <row r="367" spans="1:26" ht="32">
      <c r="A367" s="695" t="s">
        <v>1118</v>
      </c>
      <c r="B367" s="735" t="s">
        <v>1119</v>
      </c>
      <c r="C367" s="735" t="s">
        <v>1120</v>
      </c>
      <c r="D367" s="736">
        <v>2</v>
      </c>
      <c r="E367" s="736" t="s">
        <v>1099</v>
      </c>
      <c r="F367" s="150" t="s">
        <v>1121</v>
      </c>
      <c r="G367" s="941"/>
      <c r="H367" s="698"/>
      <c r="I367" s="319"/>
      <c r="J367" s="319"/>
      <c r="K367" s="105"/>
      <c r="L367" s="105"/>
      <c r="M367" s="105"/>
      <c r="N367" s="105"/>
      <c r="O367" s="319"/>
      <c r="P367" s="105"/>
      <c r="Q367" s="319"/>
      <c r="R367" s="319"/>
      <c r="S367" s="319"/>
      <c r="T367" s="319"/>
      <c r="U367" s="319"/>
      <c r="V367" s="319"/>
      <c r="W367" s="319"/>
      <c r="X367" s="319"/>
      <c r="Y367" s="319"/>
      <c r="Z367" s="319"/>
    </row>
    <row r="368" spans="1:26" ht="32">
      <c r="A368" s="695"/>
      <c r="B368" s="735"/>
      <c r="C368" s="150" t="s">
        <v>2233</v>
      </c>
      <c r="D368" s="594">
        <v>2</v>
      </c>
      <c r="E368" s="594" t="s">
        <v>599</v>
      </c>
      <c r="F368" s="150" t="s">
        <v>3392</v>
      </c>
      <c r="G368" s="941"/>
      <c r="H368" s="698"/>
      <c r="I368" s="319"/>
      <c r="J368" s="319"/>
      <c r="K368" s="105"/>
      <c r="L368" s="105"/>
      <c r="M368" s="105"/>
      <c r="N368" s="105"/>
      <c r="O368" s="319"/>
      <c r="P368" s="105"/>
      <c r="Q368" s="319"/>
      <c r="R368" s="319"/>
      <c r="S368" s="319"/>
      <c r="T368" s="319"/>
      <c r="U368" s="319"/>
      <c r="V368" s="319"/>
      <c r="W368" s="319"/>
      <c r="X368" s="319"/>
      <c r="Y368" s="319"/>
      <c r="Z368" s="319"/>
    </row>
    <row r="369" spans="1:26" ht="80">
      <c r="A369" s="695"/>
      <c r="B369" s="735"/>
      <c r="C369" s="735" t="s">
        <v>2235</v>
      </c>
      <c r="D369" s="736">
        <v>2</v>
      </c>
      <c r="E369" s="736" t="s">
        <v>561</v>
      </c>
      <c r="F369" s="150" t="s">
        <v>3395</v>
      </c>
      <c r="G369" s="941"/>
      <c r="H369" s="698"/>
      <c r="I369" s="319"/>
      <c r="J369" s="319"/>
      <c r="K369" s="105"/>
      <c r="L369" s="105"/>
      <c r="M369" s="105"/>
      <c r="N369" s="105"/>
      <c r="O369" s="319"/>
      <c r="P369" s="105"/>
      <c r="Q369" s="319"/>
      <c r="R369" s="319"/>
      <c r="S369" s="319"/>
      <c r="T369" s="319"/>
      <c r="U369" s="319"/>
      <c r="V369" s="319"/>
      <c r="W369" s="319"/>
      <c r="X369" s="319"/>
      <c r="Y369" s="319"/>
      <c r="Z369" s="319"/>
    </row>
    <row r="370" spans="1:26" ht="19">
      <c r="A370" s="927" t="s">
        <v>250</v>
      </c>
      <c r="B370" s="1606" t="s">
        <v>251</v>
      </c>
      <c r="C370" s="1570"/>
      <c r="D370" s="1570"/>
      <c r="E370" s="1570"/>
      <c r="F370" s="1570"/>
      <c r="G370" s="1573"/>
      <c r="H370" s="816"/>
      <c r="I370" s="319">
        <f>SUM(D371:D381)</f>
        <v>20</v>
      </c>
      <c r="J370" s="319">
        <f>COUNT(D371:D381)*2</f>
        <v>20</v>
      </c>
      <c r="K370" s="105"/>
      <c r="L370" s="105"/>
      <c r="M370" s="105"/>
      <c r="N370" s="105"/>
      <c r="O370" s="319"/>
      <c r="P370" s="105"/>
      <c r="Q370" s="319"/>
      <c r="R370" s="319"/>
      <c r="S370" s="319"/>
      <c r="T370" s="319"/>
      <c r="U370" s="319"/>
      <c r="V370" s="319"/>
      <c r="W370" s="319"/>
      <c r="X370" s="319"/>
      <c r="Y370" s="319"/>
      <c r="Z370" s="319"/>
    </row>
    <row r="371" spans="1:26" ht="64">
      <c r="A371" s="695" t="s">
        <v>2238</v>
      </c>
      <c r="B371" s="491" t="s">
        <v>3811</v>
      </c>
      <c r="C371" s="150" t="s">
        <v>1124</v>
      </c>
      <c r="D371" s="696">
        <v>2</v>
      </c>
      <c r="E371" s="943" t="s">
        <v>387</v>
      </c>
      <c r="F371" s="150" t="s">
        <v>4852</v>
      </c>
      <c r="G371" s="738"/>
      <c r="H371" s="817"/>
      <c r="I371" s="319"/>
      <c r="J371" s="319"/>
      <c r="K371" s="105"/>
      <c r="L371" s="105"/>
      <c r="M371" s="105"/>
      <c r="N371" s="105"/>
      <c r="O371" s="319"/>
      <c r="P371" s="105"/>
      <c r="Q371" s="319"/>
      <c r="R371" s="319"/>
      <c r="S371" s="319"/>
      <c r="T371" s="319"/>
      <c r="U371" s="319"/>
      <c r="V371" s="319"/>
      <c r="W371" s="319"/>
      <c r="X371" s="319"/>
      <c r="Y371" s="319"/>
      <c r="Z371" s="319"/>
    </row>
    <row r="372" spans="1:26" ht="32">
      <c r="A372" s="695"/>
      <c r="B372" s="491"/>
      <c r="C372" s="150" t="s">
        <v>4356</v>
      </c>
      <c r="D372" s="696">
        <v>2</v>
      </c>
      <c r="E372" s="943" t="s">
        <v>599</v>
      </c>
      <c r="F372" s="150" t="s">
        <v>4357</v>
      </c>
      <c r="G372" s="150"/>
      <c r="H372" s="698"/>
      <c r="I372" s="319"/>
      <c r="J372" s="319"/>
      <c r="K372" s="105"/>
      <c r="L372" s="105"/>
      <c r="M372" s="105"/>
      <c r="N372" s="105"/>
      <c r="O372" s="319"/>
      <c r="P372" s="105"/>
      <c r="Q372" s="319"/>
      <c r="R372" s="319"/>
      <c r="S372" s="319"/>
      <c r="T372" s="319"/>
      <c r="U372" s="319"/>
      <c r="V372" s="319"/>
      <c r="W372" s="319"/>
      <c r="X372" s="319"/>
      <c r="Y372" s="319"/>
      <c r="Z372" s="319"/>
    </row>
    <row r="373" spans="1:26" ht="48">
      <c r="A373" s="695" t="s">
        <v>2240</v>
      </c>
      <c r="B373" s="122" t="s">
        <v>1131</v>
      </c>
      <c r="C373" s="150" t="s">
        <v>4358</v>
      </c>
      <c r="D373" s="696">
        <v>2</v>
      </c>
      <c r="E373" s="943" t="s">
        <v>599</v>
      </c>
      <c r="F373" s="150" t="s">
        <v>1129</v>
      </c>
      <c r="G373" s="150"/>
      <c r="H373" s="698"/>
      <c r="I373" s="319"/>
      <c r="J373" s="319"/>
      <c r="K373" s="105"/>
      <c r="L373" s="105"/>
      <c r="M373" s="105"/>
      <c r="N373" s="105"/>
      <c r="O373" s="319"/>
      <c r="P373" s="105"/>
      <c r="Q373" s="319"/>
      <c r="R373" s="319"/>
      <c r="S373" s="319"/>
      <c r="T373" s="319"/>
      <c r="U373" s="319"/>
      <c r="V373" s="319"/>
      <c r="W373" s="319"/>
      <c r="X373" s="319"/>
      <c r="Y373" s="319"/>
      <c r="Z373" s="319"/>
    </row>
    <row r="374" spans="1:26" ht="32">
      <c r="A374" s="695"/>
      <c r="B374" s="122"/>
      <c r="C374" s="150" t="s">
        <v>1132</v>
      </c>
      <c r="D374" s="696">
        <v>2</v>
      </c>
      <c r="E374" s="943" t="s">
        <v>877</v>
      </c>
      <c r="F374" s="150" t="s">
        <v>2883</v>
      </c>
      <c r="G374" s="150"/>
      <c r="H374" s="698"/>
      <c r="I374" s="319"/>
      <c r="J374" s="319"/>
      <c r="K374" s="105"/>
      <c r="L374" s="105"/>
      <c r="M374" s="105"/>
      <c r="N374" s="105"/>
      <c r="O374" s="319"/>
      <c r="P374" s="105"/>
      <c r="Q374" s="319"/>
      <c r="R374" s="319"/>
      <c r="S374" s="319"/>
      <c r="T374" s="319"/>
      <c r="U374" s="319"/>
      <c r="V374" s="319"/>
      <c r="W374" s="319"/>
      <c r="X374" s="319"/>
      <c r="Y374" s="319"/>
      <c r="Z374" s="319"/>
    </row>
    <row r="375" spans="1:26" ht="32">
      <c r="A375" s="695"/>
      <c r="B375" s="122"/>
      <c r="C375" s="150" t="s">
        <v>1133</v>
      </c>
      <c r="D375" s="696">
        <v>2</v>
      </c>
      <c r="E375" s="943" t="s">
        <v>611</v>
      </c>
      <c r="F375" s="150" t="s">
        <v>2883</v>
      </c>
      <c r="G375" s="150"/>
      <c r="H375" s="698"/>
      <c r="I375" s="319"/>
      <c r="J375" s="319"/>
      <c r="K375" s="105"/>
      <c r="L375" s="105"/>
      <c r="M375" s="105"/>
      <c r="N375" s="105"/>
      <c r="O375" s="319"/>
      <c r="P375" s="105"/>
      <c r="Q375" s="319"/>
      <c r="R375" s="319"/>
      <c r="S375" s="319"/>
      <c r="T375" s="319"/>
      <c r="U375" s="319"/>
      <c r="V375" s="319"/>
      <c r="W375" s="319"/>
      <c r="X375" s="319"/>
      <c r="Y375" s="319"/>
      <c r="Z375" s="319"/>
    </row>
    <row r="376" spans="1:26" ht="48">
      <c r="A376" s="695" t="s">
        <v>2241</v>
      </c>
      <c r="B376" s="122" t="s">
        <v>1135</v>
      </c>
      <c r="C376" s="150" t="s">
        <v>1136</v>
      </c>
      <c r="D376" s="696">
        <v>2</v>
      </c>
      <c r="E376" s="124" t="s">
        <v>506</v>
      </c>
      <c r="F376" s="150" t="s">
        <v>4853</v>
      </c>
      <c r="G376" s="150"/>
      <c r="H376" s="698"/>
      <c r="I376" s="319"/>
      <c r="J376" s="319"/>
      <c r="K376" s="105"/>
      <c r="L376" s="105"/>
      <c r="M376" s="105"/>
      <c r="N376" s="105"/>
      <c r="O376" s="319"/>
      <c r="P376" s="105"/>
      <c r="Q376" s="319"/>
      <c r="R376" s="319"/>
      <c r="S376" s="319"/>
      <c r="T376" s="319"/>
      <c r="U376" s="319"/>
      <c r="V376" s="319"/>
      <c r="W376" s="319"/>
      <c r="X376" s="319"/>
      <c r="Y376" s="319"/>
      <c r="Z376" s="319"/>
    </row>
    <row r="377" spans="1:26" ht="32">
      <c r="A377" s="695"/>
      <c r="B377" s="106"/>
      <c r="C377" s="150" t="s">
        <v>1141</v>
      </c>
      <c r="D377" s="696">
        <v>2</v>
      </c>
      <c r="E377" s="594" t="s">
        <v>611</v>
      </c>
      <c r="F377" s="150" t="s">
        <v>4854</v>
      </c>
      <c r="G377" s="150"/>
      <c r="H377" s="698"/>
      <c r="I377" s="319"/>
      <c r="J377" s="319"/>
      <c r="K377" s="105"/>
      <c r="L377" s="105"/>
      <c r="M377" s="105"/>
      <c r="N377" s="105"/>
      <c r="O377" s="319"/>
      <c r="P377" s="105"/>
      <c r="Q377" s="319"/>
      <c r="R377" s="319"/>
      <c r="S377" s="319"/>
      <c r="T377" s="319"/>
      <c r="U377" s="319"/>
      <c r="V377" s="319"/>
      <c r="W377" s="319"/>
      <c r="X377" s="319"/>
      <c r="Y377" s="319"/>
      <c r="Z377" s="319"/>
    </row>
    <row r="378" spans="1:26" ht="34">
      <c r="A378" s="695" t="s">
        <v>2247</v>
      </c>
      <c r="B378" s="122" t="s">
        <v>1144</v>
      </c>
      <c r="C378" s="150" t="s">
        <v>4855</v>
      </c>
      <c r="D378" s="696">
        <v>2</v>
      </c>
      <c r="E378" s="943" t="s">
        <v>599</v>
      </c>
      <c r="F378" s="150" t="s">
        <v>4362</v>
      </c>
      <c r="G378" s="150"/>
      <c r="H378" s="698"/>
      <c r="I378" s="319"/>
      <c r="J378" s="319"/>
      <c r="K378" s="105"/>
      <c r="L378" s="105"/>
      <c r="M378" s="105"/>
      <c r="N378" s="105"/>
      <c r="O378" s="319"/>
      <c r="P378" s="105"/>
      <c r="Q378" s="106"/>
      <c r="R378" s="106"/>
      <c r="S378" s="106"/>
      <c r="T378" s="106"/>
      <c r="U378" s="106"/>
      <c r="V378" s="106"/>
      <c r="W378" s="106"/>
      <c r="X378" s="106"/>
      <c r="Y378" s="106"/>
      <c r="Z378" s="106"/>
    </row>
    <row r="379" spans="1:26" ht="32">
      <c r="A379" s="695"/>
      <c r="B379" s="122"/>
      <c r="C379" s="150" t="s">
        <v>4363</v>
      </c>
      <c r="D379" s="696">
        <v>2</v>
      </c>
      <c r="E379" s="943" t="s">
        <v>599</v>
      </c>
      <c r="F379" s="150" t="s">
        <v>4364</v>
      </c>
      <c r="G379" s="150"/>
      <c r="H379" s="698"/>
      <c r="I379" s="319"/>
      <c r="J379" s="319"/>
      <c r="K379" s="105"/>
      <c r="L379" s="105"/>
      <c r="M379" s="105"/>
      <c r="N379" s="105"/>
      <c r="O379" s="319"/>
      <c r="P379" s="105"/>
      <c r="Q379" s="106"/>
      <c r="R379" s="106"/>
      <c r="S379" s="106"/>
      <c r="T379" s="106"/>
      <c r="U379" s="106"/>
      <c r="V379" s="106"/>
      <c r="W379" s="106"/>
      <c r="X379" s="106"/>
      <c r="Y379" s="106"/>
      <c r="Z379" s="106"/>
    </row>
    <row r="380" spans="1:26" ht="48">
      <c r="A380" s="695"/>
      <c r="B380" s="122"/>
      <c r="C380" s="123" t="s">
        <v>4856</v>
      </c>
      <c r="D380" s="696">
        <v>2</v>
      </c>
      <c r="E380" s="278" t="s">
        <v>387</v>
      </c>
      <c r="F380" s="150" t="s">
        <v>2887</v>
      </c>
      <c r="G380" s="150"/>
      <c r="H380" s="698"/>
      <c r="I380" s="319"/>
      <c r="J380" s="319"/>
      <c r="K380" s="105"/>
      <c r="L380" s="105"/>
      <c r="M380" s="105"/>
      <c r="N380" s="105"/>
      <c r="O380" s="319"/>
      <c r="P380" s="105"/>
      <c r="Q380" s="106"/>
      <c r="R380" s="106"/>
      <c r="S380" s="106"/>
      <c r="T380" s="106"/>
      <c r="U380" s="106"/>
      <c r="V380" s="106"/>
      <c r="W380" s="106"/>
      <c r="X380" s="106"/>
      <c r="Y380" s="106"/>
      <c r="Z380" s="106"/>
    </row>
    <row r="381" spans="1:26" ht="14.25" hidden="1" customHeight="1">
      <c r="A381" s="310" t="s">
        <v>2248</v>
      </c>
      <c r="B381" s="122" t="s">
        <v>1147</v>
      </c>
      <c r="C381" s="150"/>
      <c r="D381" s="141"/>
      <c r="E381" s="141"/>
      <c r="F381" s="141"/>
      <c r="G381" s="141"/>
      <c r="H381" s="106"/>
      <c r="I381" s="105"/>
      <c r="J381" s="105"/>
      <c r="K381" s="105"/>
      <c r="L381" s="106"/>
      <c r="M381" s="106"/>
      <c r="N381" s="106"/>
      <c r="O381" s="106"/>
      <c r="P381" s="106"/>
      <c r="Q381" s="106"/>
      <c r="R381" s="106"/>
      <c r="S381" s="106"/>
      <c r="T381" s="106"/>
      <c r="U381" s="106"/>
      <c r="V381" s="106"/>
      <c r="W381" s="106"/>
      <c r="X381" s="106"/>
      <c r="Y381" s="106"/>
      <c r="Z381" s="106"/>
    </row>
    <row r="382" spans="1:26" ht="19">
      <c r="A382" s="927" t="s">
        <v>252</v>
      </c>
      <c r="B382" s="1606" t="s">
        <v>253</v>
      </c>
      <c r="C382" s="1570"/>
      <c r="D382" s="1570"/>
      <c r="E382" s="1570"/>
      <c r="F382" s="1570"/>
      <c r="G382" s="1573"/>
      <c r="H382" s="816"/>
      <c r="I382" s="319">
        <f>SUM(D383:D390)</f>
        <v>16</v>
      </c>
      <c r="J382" s="319">
        <f>COUNT(D383:D390)*2</f>
        <v>16</v>
      </c>
      <c r="K382" s="105"/>
      <c r="L382" s="105"/>
      <c r="M382" s="105"/>
      <c r="N382" s="105"/>
      <c r="O382" s="319"/>
      <c r="P382" s="105"/>
      <c r="Q382" s="106"/>
      <c r="R382" s="106"/>
      <c r="S382" s="106"/>
      <c r="T382" s="106"/>
      <c r="U382" s="106"/>
      <c r="V382" s="106"/>
      <c r="W382" s="106"/>
      <c r="X382" s="106"/>
      <c r="Y382" s="106"/>
      <c r="Z382" s="106"/>
    </row>
    <row r="383" spans="1:26" ht="34">
      <c r="A383" s="695" t="s">
        <v>2250</v>
      </c>
      <c r="B383" s="122" t="s">
        <v>1151</v>
      </c>
      <c r="C383" s="179" t="s">
        <v>4857</v>
      </c>
      <c r="D383" s="696">
        <v>2</v>
      </c>
      <c r="E383" s="124" t="s">
        <v>877</v>
      </c>
      <c r="F383" s="150" t="s">
        <v>4858</v>
      </c>
      <c r="G383" s="150"/>
      <c r="H383" s="698"/>
      <c r="I383" s="319"/>
      <c r="J383" s="319"/>
      <c r="K383" s="105"/>
      <c r="L383" s="105"/>
      <c r="M383" s="105"/>
      <c r="N383" s="105"/>
      <c r="O383" s="319"/>
      <c r="P383" s="105"/>
      <c r="Q383" s="106"/>
      <c r="R383" s="106"/>
      <c r="S383" s="106"/>
      <c r="T383" s="106"/>
      <c r="U383" s="106"/>
      <c r="V383" s="106"/>
      <c r="W383" s="106"/>
      <c r="X383" s="106"/>
      <c r="Y383" s="106"/>
      <c r="Z383" s="106"/>
    </row>
    <row r="384" spans="1:26" ht="64">
      <c r="A384" s="695" t="s">
        <v>2253</v>
      </c>
      <c r="B384" s="122" t="s">
        <v>1155</v>
      </c>
      <c r="C384" s="150" t="s">
        <v>4859</v>
      </c>
      <c r="D384" s="696">
        <v>2</v>
      </c>
      <c r="E384" s="124" t="s">
        <v>877</v>
      </c>
      <c r="F384" s="151" t="s">
        <v>4860</v>
      </c>
      <c r="G384" s="150"/>
      <c r="H384" s="698"/>
      <c r="I384" s="319"/>
      <c r="J384" s="319"/>
      <c r="K384" s="105"/>
      <c r="L384" s="105"/>
      <c r="M384" s="105"/>
      <c r="N384" s="105"/>
      <c r="O384" s="319"/>
      <c r="P384" s="105"/>
      <c r="Q384" s="106"/>
      <c r="R384" s="106"/>
      <c r="S384" s="106"/>
      <c r="T384" s="106"/>
      <c r="U384" s="106"/>
      <c r="V384" s="106"/>
      <c r="W384" s="106"/>
      <c r="X384" s="106"/>
      <c r="Y384" s="106"/>
      <c r="Z384" s="106"/>
    </row>
    <row r="385" spans="1:26" ht="34">
      <c r="A385" s="695" t="s">
        <v>2255</v>
      </c>
      <c r="B385" s="122" t="s">
        <v>1159</v>
      </c>
      <c r="C385" s="150" t="s">
        <v>1160</v>
      </c>
      <c r="D385" s="696">
        <v>2</v>
      </c>
      <c r="E385" s="124" t="s">
        <v>877</v>
      </c>
      <c r="F385" s="150" t="s">
        <v>4861</v>
      </c>
      <c r="G385" s="150"/>
      <c r="H385" s="698"/>
      <c r="I385" s="319"/>
      <c r="J385" s="319"/>
      <c r="K385" s="105"/>
      <c r="L385" s="105"/>
      <c r="M385" s="105"/>
      <c r="N385" s="105"/>
      <c r="O385" s="319"/>
      <c r="P385" s="105"/>
      <c r="Q385" s="106"/>
      <c r="R385" s="106"/>
      <c r="S385" s="106"/>
      <c r="T385" s="106"/>
      <c r="U385" s="106"/>
      <c r="V385" s="106"/>
      <c r="W385" s="106"/>
      <c r="X385" s="106"/>
      <c r="Y385" s="106"/>
      <c r="Z385" s="106"/>
    </row>
    <row r="386" spans="1:26" ht="34">
      <c r="A386" s="695" t="s">
        <v>2256</v>
      </c>
      <c r="B386" s="491" t="s">
        <v>1163</v>
      </c>
      <c r="C386" s="383" t="s">
        <v>4862</v>
      </c>
      <c r="D386" s="696">
        <v>2</v>
      </c>
      <c r="E386" s="124" t="s">
        <v>877</v>
      </c>
      <c r="F386" s="179" t="s">
        <v>4863</v>
      </c>
      <c r="G386" s="150"/>
      <c r="H386" s="698"/>
      <c r="I386" s="319"/>
      <c r="J386" s="319"/>
      <c r="K386" s="105"/>
      <c r="L386" s="105"/>
      <c r="M386" s="105"/>
      <c r="N386" s="105"/>
      <c r="O386" s="319"/>
      <c r="P386" s="105"/>
      <c r="Q386" s="106"/>
      <c r="R386" s="106"/>
      <c r="S386" s="106"/>
      <c r="T386" s="106"/>
      <c r="U386" s="106"/>
      <c r="V386" s="106"/>
      <c r="W386" s="106"/>
      <c r="X386" s="106"/>
      <c r="Y386" s="106"/>
      <c r="Z386" s="106"/>
    </row>
    <row r="387" spans="1:26" ht="96">
      <c r="A387" s="695" t="s">
        <v>2258</v>
      </c>
      <c r="B387" s="122" t="s">
        <v>1167</v>
      </c>
      <c r="C387" s="179" t="s">
        <v>2895</v>
      </c>
      <c r="D387" s="696">
        <v>2</v>
      </c>
      <c r="E387" s="124" t="s">
        <v>496</v>
      </c>
      <c r="F387" s="179" t="s">
        <v>4864</v>
      </c>
      <c r="G387" s="150"/>
      <c r="H387" s="698"/>
      <c r="I387" s="319"/>
      <c r="J387" s="319"/>
      <c r="K387" s="105"/>
      <c r="L387" s="105"/>
      <c r="M387" s="105"/>
      <c r="N387" s="105"/>
      <c r="O387" s="319"/>
      <c r="P387" s="105"/>
      <c r="Q387" s="106"/>
      <c r="R387" s="106"/>
      <c r="S387" s="106"/>
      <c r="T387" s="106"/>
      <c r="U387" s="106"/>
      <c r="V387" s="106"/>
      <c r="W387" s="106"/>
      <c r="X387" s="106"/>
      <c r="Y387" s="106"/>
      <c r="Z387" s="106"/>
    </row>
    <row r="388" spans="1:26" ht="64">
      <c r="A388" s="695" t="s">
        <v>2260</v>
      </c>
      <c r="B388" s="122" t="s">
        <v>1171</v>
      </c>
      <c r="C388" s="179" t="s">
        <v>2897</v>
      </c>
      <c r="D388" s="696">
        <v>2</v>
      </c>
      <c r="E388" s="124" t="s">
        <v>877</v>
      </c>
      <c r="F388" s="179" t="s">
        <v>4865</v>
      </c>
      <c r="G388" s="150"/>
      <c r="H388" s="698"/>
      <c r="I388" s="319"/>
      <c r="J388" s="319"/>
      <c r="K388" s="105"/>
      <c r="L388" s="105"/>
      <c r="M388" s="105"/>
      <c r="N388" s="105"/>
      <c r="O388" s="319"/>
      <c r="P388" s="105"/>
      <c r="Q388" s="106"/>
      <c r="R388" s="106"/>
      <c r="S388" s="106"/>
      <c r="T388" s="106"/>
      <c r="U388" s="106"/>
      <c r="V388" s="106"/>
      <c r="W388" s="106"/>
      <c r="X388" s="106"/>
      <c r="Y388" s="106"/>
      <c r="Z388" s="106"/>
    </row>
    <row r="389" spans="1:26" ht="16">
      <c r="A389" s="695"/>
      <c r="B389" s="122"/>
      <c r="C389" s="492" t="s">
        <v>1174</v>
      </c>
      <c r="D389" s="696">
        <v>2</v>
      </c>
      <c r="E389" s="124" t="s">
        <v>877</v>
      </c>
      <c r="F389" s="150" t="s">
        <v>2899</v>
      </c>
      <c r="G389" s="150"/>
      <c r="H389" s="698"/>
      <c r="I389" s="319"/>
      <c r="J389" s="319"/>
      <c r="K389" s="105"/>
      <c r="L389" s="105"/>
      <c r="M389" s="105"/>
      <c r="N389" s="105"/>
      <c r="O389" s="319"/>
      <c r="P389" s="105"/>
      <c r="Q389" s="106"/>
      <c r="R389" s="106"/>
      <c r="S389" s="106"/>
      <c r="T389" s="106"/>
      <c r="U389" s="106"/>
      <c r="V389" s="106"/>
      <c r="W389" s="106"/>
      <c r="X389" s="106"/>
      <c r="Y389" s="106"/>
      <c r="Z389" s="106"/>
    </row>
    <row r="390" spans="1:26" ht="80">
      <c r="A390" s="695" t="s">
        <v>2263</v>
      </c>
      <c r="B390" s="122" t="s">
        <v>1177</v>
      </c>
      <c r="C390" s="855" t="s">
        <v>3405</v>
      </c>
      <c r="D390" s="696">
        <v>2</v>
      </c>
      <c r="E390" s="124" t="s">
        <v>469</v>
      </c>
      <c r="F390" s="150" t="s">
        <v>4376</v>
      </c>
      <c r="G390" s="150"/>
      <c r="H390" s="698"/>
      <c r="I390" s="319"/>
      <c r="J390" s="319"/>
      <c r="K390" s="105"/>
      <c r="L390" s="105"/>
      <c r="M390" s="105"/>
      <c r="N390" s="105"/>
      <c r="O390" s="319"/>
      <c r="P390" s="105"/>
      <c r="Q390" s="106"/>
      <c r="R390" s="106"/>
      <c r="S390" s="106"/>
      <c r="T390" s="106"/>
      <c r="U390" s="106"/>
      <c r="V390" s="106"/>
      <c r="W390" s="106"/>
      <c r="X390" s="106"/>
      <c r="Y390" s="106"/>
      <c r="Z390" s="106"/>
    </row>
    <row r="391" spans="1:26" ht="19">
      <c r="A391" s="927" t="s">
        <v>2265</v>
      </c>
      <c r="B391" s="1606" t="s">
        <v>123</v>
      </c>
      <c r="C391" s="1570"/>
      <c r="D391" s="1570"/>
      <c r="E391" s="1570"/>
      <c r="F391" s="1570"/>
      <c r="G391" s="1573"/>
      <c r="H391" s="816"/>
      <c r="I391" s="319">
        <f>SUM(D392:D403)</f>
        <v>24</v>
      </c>
      <c r="J391" s="319">
        <f>COUNT(D392:D403)*2</f>
        <v>24</v>
      </c>
      <c r="K391" s="105"/>
      <c r="L391" s="105"/>
      <c r="M391" s="105"/>
      <c r="N391" s="105"/>
      <c r="O391" s="319"/>
      <c r="P391" s="105"/>
      <c r="Q391" s="106"/>
      <c r="R391" s="106"/>
      <c r="S391" s="106"/>
      <c r="T391" s="106"/>
      <c r="U391" s="106"/>
      <c r="V391" s="106"/>
      <c r="W391" s="106"/>
      <c r="X391" s="106"/>
      <c r="Y391" s="106"/>
      <c r="Z391" s="106"/>
    </row>
    <row r="392" spans="1:26" ht="64">
      <c r="A392" s="695" t="s">
        <v>2266</v>
      </c>
      <c r="B392" s="122" t="s">
        <v>1180</v>
      </c>
      <c r="C392" s="712" t="s">
        <v>4866</v>
      </c>
      <c r="D392" s="696">
        <v>2</v>
      </c>
      <c r="E392" s="124" t="s">
        <v>599</v>
      </c>
      <c r="F392" s="712" t="s">
        <v>4867</v>
      </c>
      <c r="G392" s="150"/>
      <c r="H392" s="698"/>
      <c r="I392" s="319"/>
      <c r="J392" s="319"/>
      <c r="K392" s="105"/>
      <c r="L392" s="105"/>
      <c r="M392" s="105"/>
      <c r="N392" s="105"/>
      <c r="O392" s="319"/>
      <c r="P392" s="105"/>
      <c r="Q392" s="106"/>
      <c r="R392" s="106"/>
      <c r="S392" s="106"/>
      <c r="T392" s="106"/>
      <c r="U392" s="106"/>
      <c r="V392" s="106"/>
      <c r="W392" s="106"/>
      <c r="X392" s="106"/>
      <c r="Y392" s="106"/>
      <c r="Z392" s="106"/>
    </row>
    <row r="393" spans="1:26" ht="80">
      <c r="A393" s="695"/>
      <c r="B393" s="122"/>
      <c r="C393" s="712" t="s">
        <v>4868</v>
      </c>
      <c r="D393" s="696">
        <v>2</v>
      </c>
      <c r="E393" s="124" t="s">
        <v>599</v>
      </c>
      <c r="F393" s="712" t="s">
        <v>4869</v>
      </c>
      <c r="G393" s="150"/>
      <c r="H393" s="698"/>
      <c r="I393" s="319"/>
      <c r="J393" s="319"/>
      <c r="K393" s="105"/>
      <c r="L393" s="105"/>
      <c r="M393" s="105"/>
      <c r="N393" s="105"/>
      <c r="O393" s="319"/>
      <c r="P393" s="105"/>
      <c r="Q393" s="106"/>
      <c r="R393" s="106"/>
      <c r="S393" s="106"/>
      <c r="T393" s="106"/>
      <c r="U393" s="106"/>
      <c r="V393" s="106"/>
      <c r="W393" s="106"/>
      <c r="X393" s="106"/>
      <c r="Y393" s="106"/>
      <c r="Z393" s="106"/>
    </row>
    <row r="394" spans="1:26" ht="96">
      <c r="A394" s="695"/>
      <c r="B394" s="122"/>
      <c r="C394" s="712" t="s">
        <v>4870</v>
      </c>
      <c r="D394" s="696">
        <v>2</v>
      </c>
      <c r="E394" s="124" t="s">
        <v>599</v>
      </c>
      <c r="F394" s="712" t="s">
        <v>4871</v>
      </c>
      <c r="G394" s="150"/>
      <c r="H394" s="698"/>
      <c r="I394" s="319"/>
      <c r="J394" s="319"/>
      <c r="K394" s="105"/>
      <c r="L394" s="105"/>
      <c r="M394" s="105"/>
      <c r="N394" s="105"/>
      <c r="O394" s="319"/>
      <c r="P394" s="105"/>
      <c r="Q394" s="106"/>
      <c r="R394" s="106"/>
      <c r="S394" s="106"/>
      <c r="T394" s="106"/>
      <c r="U394" s="106"/>
      <c r="V394" s="106"/>
      <c r="W394" s="106"/>
      <c r="X394" s="106"/>
      <c r="Y394" s="106"/>
      <c r="Z394" s="106"/>
    </row>
    <row r="395" spans="1:26" ht="32">
      <c r="A395" s="695"/>
      <c r="B395" s="122"/>
      <c r="C395" s="712" t="s">
        <v>4872</v>
      </c>
      <c r="D395" s="696">
        <v>2</v>
      </c>
      <c r="E395" s="594" t="s">
        <v>599</v>
      </c>
      <c r="F395" s="150" t="s">
        <v>3410</v>
      </c>
      <c r="G395" s="150"/>
      <c r="H395" s="698"/>
      <c r="I395" s="319"/>
      <c r="J395" s="319"/>
      <c r="K395" s="105"/>
      <c r="L395" s="105"/>
      <c r="M395" s="105"/>
      <c r="N395" s="105"/>
      <c r="O395" s="319"/>
      <c r="P395" s="105"/>
      <c r="Q395" s="106"/>
      <c r="R395" s="106"/>
      <c r="S395" s="106"/>
      <c r="T395" s="106"/>
      <c r="U395" s="106"/>
      <c r="V395" s="106"/>
      <c r="W395" s="106"/>
      <c r="X395" s="106"/>
      <c r="Y395" s="106"/>
      <c r="Z395" s="106"/>
    </row>
    <row r="396" spans="1:26" ht="16">
      <c r="A396" s="695"/>
      <c r="B396" s="122"/>
      <c r="C396" s="822" t="s">
        <v>4873</v>
      </c>
      <c r="D396" s="696">
        <v>2</v>
      </c>
      <c r="E396" s="594" t="s">
        <v>561</v>
      </c>
      <c r="F396" s="150" t="s">
        <v>3411</v>
      </c>
      <c r="G396" s="150"/>
      <c r="H396" s="698"/>
      <c r="I396" s="319"/>
      <c r="J396" s="319"/>
      <c r="K396" s="105"/>
      <c r="L396" s="105"/>
      <c r="M396" s="105"/>
      <c r="N396" s="105"/>
      <c r="O396" s="319"/>
      <c r="P396" s="105"/>
      <c r="Q396" s="106"/>
      <c r="R396" s="106"/>
      <c r="S396" s="106"/>
      <c r="T396" s="106"/>
      <c r="U396" s="106"/>
      <c r="V396" s="106"/>
      <c r="W396" s="106"/>
      <c r="X396" s="106"/>
      <c r="Y396" s="106"/>
      <c r="Z396" s="106"/>
    </row>
    <row r="397" spans="1:26" ht="32">
      <c r="A397" s="695"/>
      <c r="B397" s="122"/>
      <c r="C397" s="712" t="s">
        <v>4874</v>
      </c>
      <c r="D397" s="696">
        <v>2</v>
      </c>
      <c r="E397" s="594" t="s">
        <v>611</v>
      </c>
      <c r="F397" s="150" t="s">
        <v>4875</v>
      </c>
      <c r="G397" s="150"/>
      <c r="H397" s="698"/>
      <c r="I397" s="319"/>
      <c r="J397" s="319"/>
      <c r="K397" s="105"/>
      <c r="L397" s="105"/>
      <c r="M397" s="105"/>
      <c r="N397" s="105"/>
      <c r="O397" s="319"/>
      <c r="P397" s="105"/>
      <c r="Q397" s="106"/>
      <c r="R397" s="106"/>
      <c r="S397" s="106"/>
      <c r="T397" s="106"/>
      <c r="U397" s="106"/>
      <c r="V397" s="106"/>
      <c r="W397" s="106"/>
      <c r="X397" s="106"/>
      <c r="Y397" s="106"/>
      <c r="Z397" s="106"/>
    </row>
    <row r="398" spans="1:26" ht="34">
      <c r="A398" s="695" t="s">
        <v>2267</v>
      </c>
      <c r="B398" s="122" t="s">
        <v>1187</v>
      </c>
      <c r="C398" s="179" t="s">
        <v>4876</v>
      </c>
      <c r="D398" s="696">
        <v>2</v>
      </c>
      <c r="E398" s="594" t="s">
        <v>1189</v>
      </c>
      <c r="F398" s="150" t="s">
        <v>1190</v>
      </c>
      <c r="G398" s="150"/>
      <c r="H398" s="698"/>
      <c r="I398" s="319"/>
      <c r="J398" s="319"/>
      <c r="K398" s="105"/>
      <c r="L398" s="105"/>
      <c r="M398" s="105"/>
      <c r="N398" s="105"/>
      <c r="O398" s="319"/>
      <c r="P398" s="105"/>
      <c r="Q398" s="106"/>
      <c r="R398" s="106"/>
      <c r="S398" s="106"/>
      <c r="T398" s="106"/>
      <c r="U398" s="106"/>
      <c r="V398" s="106"/>
      <c r="W398" s="106"/>
      <c r="X398" s="106"/>
      <c r="Y398" s="106"/>
      <c r="Z398" s="106"/>
    </row>
    <row r="399" spans="1:26" ht="32">
      <c r="A399" s="695"/>
      <c r="B399" s="122"/>
      <c r="C399" s="150" t="s">
        <v>4877</v>
      </c>
      <c r="D399" s="696">
        <v>2</v>
      </c>
      <c r="E399" s="594" t="s">
        <v>599</v>
      </c>
      <c r="F399" s="150"/>
      <c r="G399" s="150"/>
      <c r="H399" s="698"/>
      <c r="I399" s="319"/>
      <c r="J399" s="319"/>
      <c r="K399" s="105"/>
      <c r="L399" s="105"/>
      <c r="M399" s="105"/>
      <c r="N399" s="105"/>
      <c r="O399" s="319"/>
      <c r="P399" s="105"/>
      <c r="Q399" s="106"/>
      <c r="R399" s="106"/>
      <c r="S399" s="106"/>
      <c r="T399" s="106"/>
      <c r="U399" s="106"/>
      <c r="V399" s="106"/>
      <c r="W399" s="106"/>
      <c r="X399" s="106"/>
      <c r="Y399" s="106"/>
      <c r="Z399" s="106"/>
    </row>
    <row r="400" spans="1:26" ht="32">
      <c r="A400" s="695"/>
      <c r="B400" s="122"/>
      <c r="C400" s="179" t="s">
        <v>4878</v>
      </c>
      <c r="D400" s="696">
        <v>2</v>
      </c>
      <c r="E400" s="124" t="s">
        <v>611</v>
      </c>
      <c r="F400" s="150" t="s">
        <v>4879</v>
      </c>
      <c r="G400" s="492"/>
      <c r="H400" s="817"/>
      <c r="I400" s="319"/>
      <c r="J400" s="319"/>
      <c r="K400" s="105"/>
      <c r="L400" s="105"/>
      <c r="M400" s="105"/>
      <c r="N400" s="105"/>
      <c r="O400" s="319"/>
      <c r="P400" s="105"/>
      <c r="Q400" s="106"/>
      <c r="R400" s="106"/>
      <c r="S400" s="106"/>
      <c r="T400" s="106"/>
      <c r="U400" s="106"/>
      <c r="V400" s="106"/>
      <c r="W400" s="106"/>
      <c r="X400" s="106"/>
      <c r="Y400" s="106"/>
      <c r="Z400" s="106"/>
    </row>
    <row r="401" spans="1:26" ht="48">
      <c r="A401" s="695" t="s">
        <v>2268</v>
      </c>
      <c r="B401" s="122" t="s">
        <v>1194</v>
      </c>
      <c r="C401" s="383" t="s">
        <v>4880</v>
      </c>
      <c r="D401" s="696">
        <v>2</v>
      </c>
      <c r="E401" s="723" t="s">
        <v>561</v>
      </c>
      <c r="F401" s="492" t="s">
        <v>4881</v>
      </c>
      <c r="G401" s="150"/>
      <c r="H401" s="698"/>
      <c r="I401" s="319"/>
      <c r="J401" s="319"/>
      <c r="K401" s="105"/>
      <c r="L401" s="105"/>
      <c r="M401" s="105"/>
      <c r="N401" s="105"/>
      <c r="O401" s="319"/>
      <c r="P401" s="105"/>
      <c r="Q401" s="106"/>
      <c r="R401" s="106"/>
      <c r="S401" s="106"/>
      <c r="T401" s="106"/>
      <c r="U401" s="106"/>
      <c r="V401" s="106"/>
      <c r="W401" s="106"/>
      <c r="X401" s="106"/>
      <c r="Y401" s="106"/>
      <c r="Z401" s="106"/>
    </row>
    <row r="402" spans="1:26" ht="128">
      <c r="A402" s="695"/>
      <c r="B402" s="122"/>
      <c r="C402" s="383" t="s">
        <v>4882</v>
      </c>
      <c r="D402" s="696">
        <v>2</v>
      </c>
      <c r="E402" s="723" t="s">
        <v>553</v>
      </c>
      <c r="F402" s="492" t="s">
        <v>4883</v>
      </c>
      <c r="G402" s="150"/>
      <c r="H402" s="698"/>
      <c r="I402" s="319"/>
      <c r="J402" s="319"/>
      <c r="K402" s="105"/>
      <c r="L402" s="105"/>
      <c r="M402" s="105"/>
      <c r="N402" s="105"/>
      <c r="O402" s="319"/>
      <c r="P402" s="105"/>
      <c r="Q402" s="106"/>
      <c r="R402" s="106"/>
      <c r="S402" s="106"/>
      <c r="T402" s="106"/>
      <c r="U402" s="106"/>
      <c r="V402" s="106"/>
      <c r="W402" s="106"/>
      <c r="X402" s="106"/>
      <c r="Y402" s="106"/>
      <c r="Z402" s="106"/>
    </row>
    <row r="403" spans="1:26" ht="51">
      <c r="A403" s="695" t="s">
        <v>3827</v>
      </c>
      <c r="B403" s="122" t="s">
        <v>3828</v>
      </c>
      <c r="C403" s="179" t="s">
        <v>4884</v>
      </c>
      <c r="D403" s="696">
        <v>2</v>
      </c>
      <c r="E403" s="124" t="s">
        <v>611</v>
      </c>
      <c r="F403" s="179"/>
      <c r="G403" s="150"/>
      <c r="H403" s="698"/>
      <c r="I403" s="319"/>
      <c r="J403" s="319"/>
      <c r="K403" s="105"/>
      <c r="L403" s="105"/>
      <c r="M403" s="105"/>
      <c r="N403" s="105"/>
      <c r="O403" s="319"/>
      <c r="P403" s="105"/>
      <c r="Q403" s="106"/>
      <c r="R403" s="106"/>
      <c r="S403" s="106"/>
      <c r="T403" s="106"/>
      <c r="U403" s="106"/>
      <c r="V403" s="106"/>
      <c r="W403" s="106"/>
      <c r="X403" s="106"/>
      <c r="Y403" s="106"/>
      <c r="Z403" s="106"/>
    </row>
    <row r="404" spans="1:26" ht="19">
      <c r="A404" s="927" t="s">
        <v>2269</v>
      </c>
      <c r="B404" s="1606" t="s">
        <v>125</v>
      </c>
      <c r="C404" s="1570"/>
      <c r="D404" s="1570"/>
      <c r="E404" s="1570"/>
      <c r="F404" s="1570"/>
      <c r="G404" s="1573"/>
      <c r="H404" s="816"/>
      <c r="I404" s="319">
        <f>SUM(D405:D409)</f>
        <v>6</v>
      </c>
      <c r="J404" s="319">
        <f>COUNT(D405:D409)*2</f>
        <v>6</v>
      </c>
      <c r="K404" s="105"/>
      <c r="L404" s="105"/>
      <c r="M404" s="105"/>
      <c r="N404" s="105"/>
      <c r="O404" s="319"/>
      <c r="P404" s="105"/>
      <c r="Q404" s="106"/>
      <c r="R404" s="106"/>
      <c r="S404" s="106"/>
      <c r="T404" s="106"/>
      <c r="U404" s="106"/>
      <c r="V404" s="106"/>
      <c r="W404" s="106"/>
      <c r="X404" s="106"/>
      <c r="Y404" s="106"/>
      <c r="Z404" s="106"/>
    </row>
    <row r="405" spans="1:26" ht="14.25" hidden="1" customHeight="1">
      <c r="A405" s="310" t="s">
        <v>2270</v>
      </c>
      <c r="B405" s="150" t="s">
        <v>1197</v>
      </c>
      <c r="C405" s="141"/>
      <c r="D405" s="141"/>
      <c r="E405" s="141"/>
      <c r="F405" s="141"/>
      <c r="G405" s="141"/>
      <c r="H405" s="106"/>
      <c r="I405" s="105"/>
      <c r="J405" s="105"/>
      <c r="K405" s="105"/>
      <c r="L405" s="106"/>
      <c r="M405" s="106"/>
      <c r="N405" s="106"/>
      <c r="O405" s="106"/>
      <c r="P405" s="106"/>
      <c r="Q405" s="106"/>
      <c r="R405" s="106"/>
      <c r="S405" s="106"/>
      <c r="T405" s="106"/>
      <c r="U405" s="106"/>
      <c r="V405" s="106"/>
      <c r="W405" s="106"/>
      <c r="X405" s="106"/>
      <c r="Y405" s="106"/>
      <c r="Z405" s="106"/>
    </row>
    <row r="406" spans="1:26" ht="14.25" hidden="1" customHeight="1">
      <c r="A406" s="310" t="s">
        <v>1198</v>
      </c>
      <c r="B406" s="150" t="s">
        <v>1199</v>
      </c>
      <c r="C406" s="141"/>
      <c r="D406" s="141"/>
      <c r="E406" s="141"/>
      <c r="F406" s="141"/>
      <c r="G406" s="141"/>
      <c r="H406" s="106"/>
      <c r="I406" s="105"/>
      <c r="J406" s="105"/>
      <c r="K406" s="105"/>
      <c r="L406" s="106"/>
      <c r="M406" s="106"/>
      <c r="N406" s="106"/>
      <c r="O406" s="106"/>
      <c r="P406" s="106"/>
      <c r="Q406" s="106"/>
      <c r="R406" s="106"/>
      <c r="S406" s="106"/>
      <c r="T406" s="106"/>
      <c r="U406" s="106"/>
      <c r="V406" s="106"/>
      <c r="W406" s="106"/>
      <c r="X406" s="106"/>
      <c r="Y406" s="106"/>
      <c r="Z406" s="106"/>
    </row>
    <row r="407" spans="1:26" ht="144">
      <c r="A407" s="695" t="s">
        <v>2271</v>
      </c>
      <c r="B407" s="122" t="s">
        <v>3416</v>
      </c>
      <c r="C407" s="179" t="s">
        <v>4885</v>
      </c>
      <c r="D407" s="696">
        <v>2</v>
      </c>
      <c r="E407" s="124" t="s">
        <v>611</v>
      </c>
      <c r="F407" s="150" t="s">
        <v>4886</v>
      </c>
      <c r="G407" s="492"/>
      <c r="H407" s="817"/>
      <c r="I407" s="319"/>
      <c r="J407" s="319"/>
      <c r="K407" s="105"/>
      <c r="L407" s="105"/>
      <c r="M407" s="105"/>
      <c r="N407" s="105"/>
      <c r="O407" s="319"/>
      <c r="P407" s="105"/>
      <c r="Q407" s="106"/>
      <c r="R407" s="106"/>
      <c r="S407" s="106"/>
      <c r="T407" s="106"/>
      <c r="U407" s="106"/>
      <c r="V407" s="106"/>
      <c r="W407" s="106"/>
      <c r="X407" s="106"/>
      <c r="Y407" s="106"/>
      <c r="Z407" s="106"/>
    </row>
    <row r="408" spans="1:26" ht="256">
      <c r="A408" s="695"/>
      <c r="B408" s="700"/>
      <c r="C408" s="179" t="s">
        <v>4887</v>
      </c>
      <c r="D408" s="696">
        <v>2</v>
      </c>
      <c r="E408" s="124" t="s">
        <v>387</v>
      </c>
      <c r="F408" s="150" t="s">
        <v>4888</v>
      </c>
      <c r="G408" s="492"/>
      <c r="H408" s="817"/>
      <c r="I408" s="319"/>
      <c r="J408" s="319"/>
      <c r="K408" s="105"/>
      <c r="L408" s="105"/>
      <c r="M408" s="105"/>
      <c r="N408" s="105"/>
      <c r="O408" s="319"/>
      <c r="P408" s="105"/>
      <c r="Q408" s="106"/>
      <c r="R408" s="106"/>
      <c r="S408" s="106"/>
      <c r="T408" s="106"/>
      <c r="U408" s="106"/>
      <c r="V408" s="106"/>
      <c r="W408" s="106"/>
      <c r="X408" s="106"/>
      <c r="Y408" s="106"/>
      <c r="Z408" s="106"/>
    </row>
    <row r="409" spans="1:26" ht="96">
      <c r="A409" s="695"/>
      <c r="B409" s="700"/>
      <c r="C409" s="150" t="s">
        <v>4889</v>
      </c>
      <c r="D409" s="696">
        <v>2</v>
      </c>
      <c r="E409" s="124" t="s">
        <v>387</v>
      </c>
      <c r="F409" s="150" t="s">
        <v>4890</v>
      </c>
      <c r="G409" s="944"/>
      <c r="H409" s="817"/>
      <c r="I409" s="319"/>
      <c r="J409" s="319"/>
      <c r="K409" s="105"/>
      <c r="L409" s="105"/>
      <c r="M409" s="105"/>
      <c r="N409" s="105"/>
      <c r="O409" s="319"/>
      <c r="P409" s="105"/>
      <c r="Q409" s="106"/>
      <c r="R409" s="106"/>
      <c r="S409" s="106"/>
      <c r="T409" s="106"/>
      <c r="U409" s="106"/>
      <c r="V409" s="106"/>
      <c r="W409" s="106"/>
      <c r="X409" s="106"/>
      <c r="Y409" s="106"/>
      <c r="Z409" s="106"/>
    </row>
    <row r="410" spans="1:26" ht="19">
      <c r="A410" s="927" t="s">
        <v>254</v>
      </c>
      <c r="B410" s="1606" t="s">
        <v>127</v>
      </c>
      <c r="C410" s="1570"/>
      <c r="D410" s="1570"/>
      <c r="E410" s="1570"/>
      <c r="F410" s="1570"/>
      <c r="G410" s="1573"/>
      <c r="H410" s="816"/>
      <c r="I410" s="319">
        <f>SUM(D411:D417)</f>
        <v>10</v>
      </c>
      <c r="J410" s="319">
        <f>COUNT(D411:D417)*2</f>
        <v>10</v>
      </c>
      <c r="K410" s="105"/>
      <c r="L410" s="105"/>
      <c r="M410" s="105"/>
      <c r="N410" s="105"/>
      <c r="O410" s="319"/>
      <c r="P410" s="105"/>
      <c r="Q410" s="106"/>
      <c r="R410" s="106"/>
      <c r="S410" s="106"/>
      <c r="T410" s="106"/>
      <c r="U410" s="106"/>
      <c r="V410" s="106"/>
      <c r="W410" s="106"/>
      <c r="X410" s="106"/>
      <c r="Y410" s="106"/>
      <c r="Z410" s="106"/>
    </row>
    <row r="411" spans="1:26" ht="14.25" hidden="1" customHeight="1">
      <c r="A411" s="310" t="s">
        <v>2273</v>
      </c>
      <c r="B411" s="122" t="s">
        <v>1203</v>
      </c>
      <c r="C411" s="179"/>
      <c r="D411" s="141"/>
      <c r="E411" s="141"/>
      <c r="F411" s="141"/>
      <c r="G411" s="150"/>
      <c r="H411" s="151"/>
      <c r="I411" s="105"/>
      <c r="J411" s="105"/>
      <c r="K411" s="105"/>
      <c r="L411" s="106"/>
      <c r="M411" s="106"/>
      <c r="N411" s="106"/>
      <c r="O411" s="106"/>
      <c r="P411" s="106"/>
      <c r="Q411" s="106"/>
      <c r="R411" s="106"/>
      <c r="S411" s="106"/>
      <c r="T411" s="106"/>
      <c r="U411" s="106"/>
      <c r="V411" s="106"/>
      <c r="W411" s="106"/>
      <c r="X411" s="106"/>
      <c r="Y411" s="106"/>
      <c r="Z411" s="106"/>
    </row>
    <row r="412" spans="1:26" ht="80">
      <c r="A412" s="695" t="s">
        <v>2274</v>
      </c>
      <c r="B412" s="122" t="s">
        <v>1210</v>
      </c>
      <c r="C412" s="179" t="s">
        <v>4891</v>
      </c>
      <c r="D412" s="696">
        <v>2</v>
      </c>
      <c r="E412" s="370" t="s">
        <v>599</v>
      </c>
      <c r="F412" s="123" t="s">
        <v>4892</v>
      </c>
      <c r="G412" s="141"/>
      <c r="H412" s="319"/>
      <c r="I412" s="319"/>
      <c r="J412" s="319"/>
      <c r="K412" s="105"/>
      <c r="L412" s="105"/>
      <c r="M412" s="105"/>
      <c r="N412" s="105"/>
      <c r="O412" s="319"/>
      <c r="P412" s="105"/>
      <c r="Q412" s="106"/>
      <c r="R412" s="106"/>
      <c r="S412" s="106"/>
      <c r="T412" s="106"/>
      <c r="U412" s="106"/>
      <c r="V412" s="106"/>
      <c r="W412" s="106"/>
      <c r="X412" s="106"/>
      <c r="Y412" s="106"/>
      <c r="Z412" s="106"/>
    </row>
    <row r="413" spans="1:26" ht="34">
      <c r="A413" s="695" t="s">
        <v>2275</v>
      </c>
      <c r="B413" s="122" t="s">
        <v>1216</v>
      </c>
      <c r="C413" s="492" t="s">
        <v>1222</v>
      </c>
      <c r="D413" s="696">
        <v>2</v>
      </c>
      <c r="E413" s="278" t="s">
        <v>599</v>
      </c>
      <c r="F413" s="492" t="s">
        <v>4387</v>
      </c>
      <c r="G413" s="150"/>
      <c r="H413" s="698"/>
      <c r="I413" s="319"/>
      <c r="J413" s="319"/>
      <c r="K413" s="105"/>
      <c r="L413" s="105"/>
      <c r="M413" s="105"/>
      <c r="N413" s="105"/>
      <c r="O413" s="319"/>
      <c r="P413" s="105"/>
      <c r="Q413" s="106"/>
      <c r="R413" s="106"/>
      <c r="S413" s="106"/>
      <c r="T413" s="106"/>
      <c r="U413" s="106"/>
      <c r="V413" s="106"/>
      <c r="W413" s="106"/>
      <c r="X413" s="106"/>
      <c r="Y413" s="106"/>
      <c r="Z413" s="106"/>
    </row>
    <row r="414" spans="1:26" ht="128">
      <c r="A414" s="695" t="s">
        <v>2276</v>
      </c>
      <c r="B414" s="491" t="s">
        <v>1224</v>
      </c>
      <c r="C414" s="179" t="s">
        <v>4893</v>
      </c>
      <c r="D414" s="696">
        <v>2</v>
      </c>
      <c r="E414" s="124" t="s">
        <v>599</v>
      </c>
      <c r="F414" s="179" t="s">
        <v>4894</v>
      </c>
      <c r="G414" s="492"/>
      <c r="H414" s="817"/>
      <c r="I414" s="319"/>
      <c r="J414" s="319"/>
      <c r="K414" s="105"/>
      <c r="L414" s="105"/>
      <c r="M414" s="105"/>
      <c r="N414" s="105"/>
      <c r="O414" s="319"/>
      <c r="P414" s="105"/>
      <c r="Q414" s="106"/>
      <c r="R414" s="106"/>
      <c r="S414" s="106"/>
      <c r="T414" s="106"/>
      <c r="U414" s="106"/>
      <c r="V414" s="106"/>
      <c r="W414" s="106"/>
      <c r="X414" s="106"/>
      <c r="Y414" s="106"/>
      <c r="Z414" s="106"/>
    </row>
    <row r="415" spans="1:26" ht="48">
      <c r="A415" s="695"/>
      <c r="B415" s="106"/>
      <c r="C415" s="179" t="s">
        <v>4895</v>
      </c>
      <c r="D415" s="696">
        <v>2</v>
      </c>
      <c r="E415" s="124" t="s">
        <v>599</v>
      </c>
      <c r="F415" s="150" t="s">
        <v>4896</v>
      </c>
      <c r="G415" s="150"/>
      <c r="H415" s="698"/>
      <c r="I415" s="319"/>
      <c r="J415" s="319"/>
      <c r="K415" s="105"/>
      <c r="L415" s="105"/>
      <c r="M415" s="105"/>
      <c r="N415" s="105"/>
      <c r="O415" s="319"/>
      <c r="P415" s="105"/>
      <c r="Q415" s="106"/>
      <c r="R415" s="106"/>
      <c r="S415" s="106"/>
      <c r="T415" s="106"/>
      <c r="U415" s="106"/>
      <c r="V415" s="106"/>
      <c r="W415" s="106"/>
      <c r="X415" s="106"/>
      <c r="Y415" s="106"/>
      <c r="Z415" s="106"/>
    </row>
    <row r="416" spans="1:26" ht="32">
      <c r="A416" s="695"/>
      <c r="B416" s="491"/>
      <c r="C416" s="179" t="s">
        <v>4897</v>
      </c>
      <c r="D416" s="696">
        <v>2</v>
      </c>
      <c r="E416" s="124" t="s">
        <v>599</v>
      </c>
      <c r="F416" s="150" t="s">
        <v>4898</v>
      </c>
      <c r="G416" s="150"/>
      <c r="H416" s="698"/>
      <c r="I416" s="319"/>
      <c r="J416" s="319"/>
      <c r="K416" s="105"/>
      <c r="L416" s="105"/>
      <c r="M416" s="105"/>
      <c r="N416" s="105"/>
      <c r="O416" s="319"/>
      <c r="P416" s="105"/>
      <c r="Q416" s="106"/>
      <c r="R416" s="106"/>
      <c r="S416" s="106"/>
      <c r="T416" s="106"/>
      <c r="U416" s="106"/>
      <c r="V416" s="106"/>
      <c r="W416" s="106"/>
      <c r="X416" s="106"/>
      <c r="Y416" s="106"/>
      <c r="Z416" s="106"/>
    </row>
    <row r="417" spans="1:26" ht="14.25" hidden="1" customHeight="1">
      <c r="A417" s="310" t="s">
        <v>2277</v>
      </c>
      <c r="B417" s="122" t="s">
        <v>1235</v>
      </c>
      <c r="C417" s="141"/>
      <c r="D417" s="141"/>
      <c r="E417" s="141"/>
      <c r="F417" s="141"/>
      <c r="G417" s="141"/>
      <c r="H417" s="106"/>
      <c r="I417" s="105"/>
      <c r="J417" s="105"/>
      <c r="K417" s="105"/>
      <c r="L417" s="106"/>
      <c r="M417" s="106"/>
      <c r="N417" s="106"/>
      <c r="O417" s="106"/>
      <c r="P417" s="106"/>
      <c r="Q417" s="106"/>
      <c r="R417" s="106"/>
      <c r="S417" s="106"/>
      <c r="T417" s="106"/>
      <c r="U417" s="106"/>
      <c r="V417" s="106"/>
      <c r="W417" s="106"/>
      <c r="X417" s="106"/>
      <c r="Y417" s="106"/>
      <c r="Z417" s="106"/>
    </row>
    <row r="418" spans="1:26" ht="19">
      <c r="A418" s="927" t="s">
        <v>255</v>
      </c>
      <c r="B418" s="1606" t="s">
        <v>129</v>
      </c>
      <c r="C418" s="1570"/>
      <c r="D418" s="1570"/>
      <c r="E418" s="1570"/>
      <c r="F418" s="1570"/>
      <c r="G418" s="1573"/>
      <c r="H418" s="816"/>
      <c r="I418" s="319">
        <f>SUM(D419:D421)</f>
        <v>4</v>
      </c>
      <c r="J418" s="319">
        <f>COUNT(D419:D421)*2</f>
        <v>4</v>
      </c>
      <c r="K418" s="105"/>
      <c r="L418" s="105"/>
      <c r="M418" s="105"/>
      <c r="N418" s="105"/>
      <c r="O418" s="319"/>
      <c r="P418" s="105"/>
      <c r="Q418" s="106"/>
      <c r="R418" s="106"/>
      <c r="S418" s="106"/>
      <c r="T418" s="106"/>
      <c r="U418" s="106"/>
      <c r="V418" s="106"/>
      <c r="W418" s="106"/>
      <c r="X418" s="106"/>
      <c r="Y418" s="106"/>
      <c r="Z418" s="106"/>
    </row>
    <row r="419" spans="1:26" ht="48">
      <c r="A419" s="695" t="s">
        <v>2278</v>
      </c>
      <c r="B419" s="122" t="s">
        <v>1244</v>
      </c>
      <c r="C419" s="150" t="s">
        <v>1245</v>
      </c>
      <c r="D419" s="696">
        <v>2</v>
      </c>
      <c r="E419" s="124" t="s">
        <v>469</v>
      </c>
      <c r="F419" s="475" t="s">
        <v>4899</v>
      </c>
      <c r="G419" s="150"/>
      <c r="H419" s="698"/>
      <c r="I419" s="319"/>
      <c r="J419" s="319"/>
      <c r="K419" s="105"/>
      <c r="L419" s="105"/>
      <c r="M419" s="105"/>
      <c r="N419" s="105"/>
      <c r="O419" s="319"/>
      <c r="P419" s="105"/>
      <c r="Q419" s="106"/>
      <c r="R419" s="106"/>
      <c r="S419" s="106"/>
      <c r="T419" s="106"/>
      <c r="U419" s="106"/>
      <c r="V419" s="106"/>
      <c r="W419" s="106"/>
      <c r="X419" s="106"/>
      <c r="Y419" s="106"/>
      <c r="Z419" s="106"/>
    </row>
    <row r="420" spans="1:26" ht="14.25" hidden="1" customHeight="1">
      <c r="A420" s="310" t="s">
        <v>1246</v>
      </c>
      <c r="B420" s="122" t="s">
        <v>1247</v>
      </c>
      <c r="C420" s="1"/>
      <c r="D420" s="125"/>
      <c r="E420" s="141"/>
      <c r="F420" s="125"/>
      <c r="G420" s="141"/>
      <c r="H420" s="106"/>
      <c r="I420" s="105"/>
      <c r="J420" s="105"/>
      <c r="K420" s="105"/>
      <c r="L420" s="106"/>
      <c r="M420" s="106"/>
      <c r="N420" s="106"/>
      <c r="O420" s="106"/>
      <c r="P420" s="106"/>
      <c r="Q420" s="106"/>
      <c r="R420" s="106"/>
      <c r="S420" s="106"/>
      <c r="T420" s="106"/>
      <c r="U420" s="106"/>
      <c r="V420" s="106"/>
      <c r="W420" s="106"/>
      <c r="X420" s="106"/>
      <c r="Y420" s="106"/>
      <c r="Z420" s="106"/>
    </row>
    <row r="421" spans="1:26" ht="48">
      <c r="A421" s="695" t="s">
        <v>2279</v>
      </c>
      <c r="B421" s="122" t="s">
        <v>1249</v>
      </c>
      <c r="C421" s="383" t="s">
        <v>4900</v>
      </c>
      <c r="D421" s="696">
        <v>2</v>
      </c>
      <c r="E421" s="124" t="s">
        <v>599</v>
      </c>
      <c r="F421" s="150" t="s">
        <v>4901</v>
      </c>
      <c r="G421" s="150"/>
      <c r="H421" s="698"/>
      <c r="I421" s="319"/>
      <c r="J421" s="319"/>
      <c r="K421" s="105"/>
      <c r="L421" s="105"/>
      <c r="M421" s="105"/>
      <c r="N421" s="105"/>
      <c r="O421" s="319"/>
      <c r="P421" s="105"/>
      <c r="Q421" s="106"/>
      <c r="R421" s="106"/>
      <c r="S421" s="106"/>
      <c r="T421" s="106"/>
      <c r="U421" s="106"/>
      <c r="V421" s="106"/>
      <c r="W421" s="106"/>
      <c r="X421" s="106"/>
      <c r="Y421" s="106"/>
      <c r="Z421" s="106"/>
    </row>
    <row r="422" spans="1:26" ht="19">
      <c r="A422" s="927" t="s">
        <v>256</v>
      </c>
      <c r="B422" s="1606" t="s">
        <v>131</v>
      </c>
      <c r="C422" s="1570"/>
      <c r="D422" s="1570"/>
      <c r="E422" s="1570"/>
      <c r="F422" s="1570"/>
      <c r="G422" s="1573"/>
      <c r="H422" s="816"/>
      <c r="I422" s="319">
        <f>SUM(D423:D434)</f>
        <v>8</v>
      </c>
      <c r="J422" s="319">
        <f>COUNT(D423:D434)*2</f>
        <v>8</v>
      </c>
      <c r="K422" s="105"/>
      <c r="L422" s="105"/>
      <c r="M422" s="105"/>
      <c r="N422" s="105"/>
      <c r="O422" s="319"/>
      <c r="P422" s="105"/>
      <c r="Q422" s="106"/>
      <c r="R422" s="106"/>
      <c r="S422" s="106"/>
      <c r="T422" s="106"/>
      <c r="U422" s="106"/>
      <c r="V422" s="106"/>
      <c r="W422" s="106"/>
      <c r="X422" s="106"/>
      <c r="Y422" s="106"/>
      <c r="Z422" s="106"/>
    </row>
    <row r="423" spans="1:26" ht="14.25" hidden="1" customHeight="1">
      <c r="A423" s="310" t="s">
        <v>1251</v>
      </c>
      <c r="B423" s="122" t="s">
        <v>1252</v>
      </c>
      <c r="C423" s="141"/>
      <c r="D423" s="141"/>
      <c r="E423" s="141"/>
      <c r="F423" s="141"/>
      <c r="G423" s="141"/>
      <c r="H423" s="106"/>
      <c r="I423" s="105"/>
      <c r="J423" s="105"/>
      <c r="K423" s="105"/>
      <c r="L423" s="106"/>
      <c r="M423" s="106"/>
      <c r="N423" s="106"/>
      <c r="O423" s="106"/>
      <c r="P423" s="106"/>
      <c r="Q423" s="106"/>
      <c r="R423" s="106"/>
      <c r="S423" s="106"/>
      <c r="T423" s="106"/>
      <c r="U423" s="106"/>
      <c r="V423" s="106"/>
      <c r="W423" s="106"/>
      <c r="X423" s="106"/>
      <c r="Y423" s="106"/>
      <c r="Z423" s="106"/>
    </row>
    <row r="424" spans="1:26" ht="14.25" hidden="1" customHeight="1">
      <c r="A424" s="310" t="s">
        <v>1253</v>
      </c>
      <c r="B424" s="122" t="s">
        <v>1254</v>
      </c>
      <c r="C424" s="141"/>
      <c r="D424" s="141"/>
      <c r="E424" s="141"/>
      <c r="F424" s="141"/>
      <c r="G424" s="141"/>
      <c r="H424" s="106"/>
      <c r="I424" s="105"/>
      <c r="J424" s="105"/>
      <c r="K424" s="105"/>
      <c r="L424" s="106"/>
      <c r="M424" s="106"/>
      <c r="N424" s="106"/>
      <c r="O424" s="106"/>
      <c r="P424" s="106"/>
      <c r="Q424" s="106"/>
      <c r="R424" s="106"/>
      <c r="S424" s="106"/>
      <c r="T424" s="106"/>
      <c r="U424" s="106"/>
      <c r="V424" s="106"/>
      <c r="W424" s="106"/>
      <c r="X424" s="106"/>
      <c r="Y424" s="106"/>
      <c r="Z424" s="106"/>
    </row>
    <row r="425" spans="1:26" ht="14.25" hidden="1" customHeight="1">
      <c r="A425" s="310" t="s">
        <v>1255</v>
      </c>
      <c r="B425" s="122" t="s">
        <v>1256</v>
      </c>
      <c r="C425" s="141"/>
      <c r="D425" s="141"/>
      <c r="E425" s="141"/>
      <c r="F425" s="141"/>
      <c r="G425" s="141"/>
      <c r="H425" s="106"/>
      <c r="I425" s="105"/>
      <c r="J425" s="105"/>
      <c r="K425" s="105"/>
      <c r="L425" s="106"/>
      <c r="M425" s="106"/>
      <c r="N425" s="106"/>
      <c r="O425" s="106"/>
      <c r="P425" s="106"/>
      <c r="Q425" s="106"/>
      <c r="R425" s="106"/>
      <c r="S425" s="106"/>
      <c r="T425" s="106"/>
      <c r="U425" s="106"/>
      <c r="V425" s="106"/>
      <c r="W425" s="106"/>
      <c r="X425" s="106"/>
      <c r="Y425" s="106"/>
      <c r="Z425" s="106"/>
    </row>
    <row r="426" spans="1:26" ht="14.25" hidden="1" customHeight="1">
      <c r="A426" s="310" t="s">
        <v>1257</v>
      </c>
      <c r="B426" s="122" t="s">
        <v>1258</v>
      </c>
      <c r="C426" s="141"/>
      <c r="D426" s="141"/>
      <c r="E426" s="141"/>
      <c r="F426" s="141"/>
      <c r="G426" s="141"/>
      <c r="H426" s="106"/>
      <c r="I426" s="105"/>
      <c r="J426" s="105"/>
      <c r="K426" s="105"/>
      <c r="L426" s="106"/>
      <c r="M426" s="106"/>
      <c r="N426" s="106"/>
      <c r="O426" s="106"/>
      <c r="P426" s="106"/>
      <c r="Q426" s="106"/>
      <c r="R426" s="106"/>
      <c r="S426" s="106"/>
      <c r="T426" s="106"/>
      <c r="U426" s="106"/>
      <c r="V426" s="106"/>
      <c r="W426" s="106"/>
      <c r="X426" s="106"/>
      <c r="Y426" s="106"/>
      <c r="Z426" s="106"/>
    </row>
    <row r="427" spans="1:26" ht="14.25" hidden="1" customHeight="1">
      <c r="A427" s="310" t="s">
        <v>2281</v>
      </c>
      <c r="B427" s="122" t="s">
        <v>1260</v>
      </c>
      <c r="C427" s="141"/>
      <c r="D427" s="141"/>
      <c r="E427" s="141"/>
      <c r="F427" s="141"/>
      <c r="G427" s="141"/>
      <c r="H427" s="106"/>
      <c r="I427" s="105"/>
      <c r="J427" s="105"/>
      <c r="K427" s="105"/>
      <c r="L427" s="106"/>
      <c r="M427" s="106"/>
      <c r="N427" s="106"/>
      <c r="O427" s="106"/>
      <c r="P427" s="106"/>
      <c r="Q427" s="106"/>
      <c r="R427" s="106"/>
      <c r="S427" s="106"/>
      <c r="T427" s="106"/>
      <c r="U427" s="106"/>
      <c r="V427" s="106"/>
      <c r="W427" s="106"/>
      <c r="X427" s="106"/>
      <c r="Y427" s="106"/>
      <c r="Z427" s="106"/>
    </row>
    <row r="428" spans="1:26" ht="14.25" hidden="1" customHeight="1">
      <c r="A428" s="310" t="s">
        <v>1261</v>
      </c>
      <c r="B428" s="122" t="s">
        <v>1262</v>
      </c>
      <c r="C428" s="141"/>
      <c r="D428" s="141"/>
      <c r="E428" s="141"/>
      <c r="F428" s="141"/>
      <c r="G428" s="141"/>
      <c r="H428" s="106"/>
      <c r="I428" s="105"/>
      <c r="J428" s="105"/>
      <c r="K428" s="105"/>
      <c r="L428" s="106"/>
      <c r="M428" s="106"/>
      <c r="N428" s="106"/>
      <c r="O428" s="106"/>
      <c r="P428" s="106"/>
      <c r="Q428" s="106"/>
      <c r="R428" s="106"/>
      <c r="S428" s="106"/>
      <c r="T428" s="106"/>
      <c r="U428" s="106"/>
      <c r="V428" s="106"/>
      <c r="W428" s="106"/>
      <c r="X428" s="106"/>
      <c r="Y428" s="106"/>
      <c r="Z428" s="106"/>
    </row>
    <row r="429" spans="1:26" ht="14.25" hidden="1" customHeight="1">
      <c r="A429" s="310" t="s">
        <v>1263</v>
      </c>
      <c r="B429" s="122" t="s">
        <v>1264</v>
      </c>
      <c r="C429" s="141"/>
      <c r="D429" s="141"/>
      <c r="E429" s="141"/>
      <c r="F429" s="141"/>
      <c r="G429" s="141"/>
      <c r="H429" s="106"/>
      <c r="I429" s="105"/>
      <c r="J429" s="105"/>
      <c r="K429" s="105"/>
      <c r="L429" s="106"/>
      <c r="M429" s="106"/>
      <c r="N429" s="106"/>
      <c r="O429" s="106"/>
      <c r="P429" s="106"/>
      <c r="Q429" s="106"/>
      <c r="R429" s="106"/>
      <c r="S429" s="106"/>
      <c r="T429" s="106"/>
      <c r="U429" s="106"/>
      <c r="V429" s="106"/>
      <c r="W429" s="106"/>
      <c r="X429" s="106"/>
      <c r="Y429" s="106"/>
      <c r="Z429" s="106"/>
    </row>
    <row r="430" spans="1:26" ht="14.25" hidden="1" customHeight="1">
      <c r="A430" s="310" t="s">
        <v>1265</v>
      </c>
      <c r="B430" s="122" t="s">
        <v>1266</v>
      </c>
      <c r="C430" s="179"/>
      <c r="D430" s="142"/>
      <c r="E430" s="141"/>
      <c r="F430" s="179"/>
      <c r="G430" s="150"/>
      <c r="H430" s="151"/>
      <c r="I430" s="105"/>
      <c r="J430" s="105"/>
      <c r="K430" s="105"/>
      <c r="L430" s="106"/>
      <c r="M430" s="106"/>
      <c r="N430" s="106"/>
      <c r="O430" s="106"/>
      <c r="P430" s="106"/>
      <c r="Q430" s="106"/>
      <c r="R430" s="106"/>
      <c r="S430" s="106"/>
      <c r="T430" s="106"/>
      <c r="U430" s="106"/>
      <c r="V430" s="106"/>
      <c r="W430" s="106"/>
      <c r="X430" s="106"/>
      <c r="Y430" s="106"/>
      <c r="Z430" s="106"/>
    </row>
    <row r="431" spans="1:26" ht="34">
      <c r="A431" s="695" t="s">
        <v>1268</v>
      </c>
      <c r="B431" s="122" t="s">
        <v>1269</v>
      </c>
      <c r="C431" s="179" t="s">
        <v>4902</v>
      </c>
      <c r="D431" s="696">
        <v>2</v>
      </c>
      <c r="E431" s="594" t="s">
        <v>877</v>
      </c>
      <c r="F431" s="150"/>
      <c r="G431" s="150"/>
      <c r="H431" s="698"/>
      <c r="I431" s="319"/>
      <c r="J431" s="319"/>
      <c r="K431" s="105"/>
      <c r="L431" s="105"/>
      <c r="M431" s="105"/>
      <c r="N431" s="105"/>
      <c r="O431" s="319"/>
      <c r="P431" s="105"/>
      <c r="Q431" s="106"/>
      <c r="R431" s="106"/>
      <c r="S431" s="106"/>
      <c r="T431" s="106"/>
      <c r="U431" s="106"/>
      <c r="V431" s="106"/>
      <c r="W431" s="106"/>
      <c r="X431" s="106"/>
      <c r="Y431" s="106"/>
      <c r="Z431" s="106"/>
    </row>
    <row r="432" spans="1:26" ht="48">
      <c r="A432" s="695"/>
      <c r="B432" s="122"/>
      <c r="C432" s="179" t="s">
        <v>2905</v>
      </c>
      <c r="D432" s="696">
        <v>2</v>
      </c>
      <c r="E432" s="124" t="s">
        <v>877</v>
      </c>
      <c r="F432" s="150" t="s">
        <v>4392</v>
      </c>
      <c r="G432" s="150"/>
      <c r="H432" s="698"/>
      <c r="I432" s="319"/>
      <c r="J432" s="319"/>
      <c r="K432" s="105"/>
      <c r="L432" s="105"/>
      <c r="M432" s="105"/>
      <c r="N432" s="105"/>
      <c r="O432" s="319"/>
      <c r="P432" s="105"/>
      <c r="Q432" s="106"/>
      <c r="R432" s="106"/>
      <c r="S432" s="106"/>
      <c r="T432" s="106"/>
      <c r="U432" s="106"/>
      <c r="V432" s="106"/>
      <c r="W432" s="106"/>
      <c r="X432" s="106"/>
      <c r="Y432" s="106"/>
      <c r="Z432" s="106"/>
    </row>
    <row r="433" spans="1:26" ht="32">
      <c r="A433" s="695"/>
      <c r="B433" s="122"/>
      <c r="C433" s="539" t="s">
        <v>4393</v>
      </c>
      <c r="D433" s="696">
        <v>2</v>
      </c>
      <c r="E433" s="594" t="s">
        <v>877</v>
      </c>
      <c r="F433" s="492" t="s">
        <v>4394</v>
      </c>
      <c r="G433" s="150"/>
      <c r="H433" s="698"/>
      <c r="I433" s="319"/>
      <c r="J433" s="319"/>
      <c r="K433" s="105"/>
      <c r="L433" s="105"/>
      <c r="M433" s="105"/>
      <c r="N433" s="105"/>
      <c r="O433" s="319"/>
      <c r="P433" s="105"/>
      <c r="Q433" s="106"/>
      <c r="R433" s="106"/>
      <c r="S433" s="106"/>
      <c r="T433" s="106"/>
      <c r="U433" s="106"/>
      <c r="V433" s="106"/>
      <c r="W433" s="106"/>
      <c r="X433" s="106"/>
      <c r="Y433" s="106"/>
      <c r="Z433" s="106"/>
    </row>
    <row r="434" spans="1:26" ht="48">
      <c r="A434" s="695" t="s">
        <v>1275</v>
      </c>
      <c r="B434" s="122" t="s">
        <v>1276</v>
      </c>
      <c r="C434" s="179" t="s">
        <v>1277</v>
      </c>
      <c r="D434" s="696">
        <v>2</v>
      </c>
      <c r="E434" s="124" t="s">
        <v>877</v>
      </c>
      <c r="F434" s="492" t="s">
        <v>4397</v>
      </c>
      <c r="G434" s="150"/>
      <c r="H434" s="698"/>
      <c r="I434" s="319"/>
      <c r="J434" s="319"/>
      <c r="K434" s="105"/>
      <c r="L434" s="105"/>
      <c r="M434" s="105"/>
      <c r="N434" s="105"/>
      <c r="O434" s="319"/>
      <c r="P434" s="105"/>
      <c r="Q434" s="106"/>
      <c r="R434" s="106"/>
      <c r="S434" s="106"/>
      <c r="T434" s="106"/>
      <c r="U434" s="106"/>
      <c r="V434" s="106"/>
      <c r="W434" s="106"/>
      <c r="X434" s="106"/>
      <c r="Y434" s="106"/>
      <c r="Z434" s="106"/>
    </row>
    <row r="435" spans="1:26" ht="39.75" hidden="1" customHeight="1">
      <c r="A435" s="349" t="s">
        <v>132</v>
      </c>
      <c r="B435" s="1606" t="s">
        <v>2907</v>
      </c>
      <c r="C435" s="1570"/>
      <c r="D435" s="1570"/>
      <c r="E435" s="1570"/>
      <c r="F435" s="1570"/>
      <c r="G435" s="1573"/>
      <c r="H435" s="942"/>
      <c r="I435" s="105"/>
      <c r="J435" s="105"/>
      <c r="K435" s="105"/>
      <c r="L435" s="106"/>
      <c r="M435" s="106"/>
      <c r="N435" s="106"/>
      <c r="O435" s="106"/>
      <c r="P435" s="106"/>
      <c r="Q435" s="106"/>
      <c r="R435" s="106"/>
      <c r="S435" s="106"/>
      <c r="T435" s="106"/>
      <c r="U435" s="106"/>
      <c r="V435" s="106"/>
      <c r="W435" s="106"/>
      <c r="X435" s="106"/>
      <c r="Y435" s="106"/>
      <c r="Z435" s="106"/>
    </row>
    <row r="436" spans="1:26" ht="14.25" hidden="1" customHeight="1">
      <c r="A436" s="310" t="s">
        <v>1278</v>
      </c>
      <c r="B436" s="122" t="s">
        <v>2908</v>
      </c>
      <c r="C436" s="141"/>
      <c r="D436" s="141"/>
      <c r="E436" s="141"/>
      <c r="F436" s="141"/>
      <c r="G436" s="141"/>
      <c r="H436" s="106"/>
      <c r="I436" s="105"/>
      <c r="J436" s="105"/>
      <c r="K436" s="105"/>
      <c r="L436" s="106"/>
      <c r="M436" s="106"/>
      <c r="N436" s="106"/>
      <c r="O436" s="106"/>
      <c r="P436" s="106"/>
      <c r="Q436" s="106"/>
      <c r="R436" s="106"/>
      <c r="S436" s="106"/>
      <c r="T436" s="106"/>
      <c r="U436" s="106"/>
      <c r="V436" s="106"/>
      <c r="W436" s="106"/>
      <c r="X436" s="106"/>
      <c r="Y436" s="106"/>
      <c r="Z436" s="106"/>
    </row>
    <row r="437" spans="1:26" ht="14.25" hidden="1" customHeight="1">
      <c r="A437" s="310" t="s">
        <v>1280</v>
      </c>
      <c r="B437" s="122" t="s">
        <v>2909</v>
      </c>
      <c r="C437" s="141"/>
      <c r="D437" s="141"/>
      <c r="E437" s="141"/>
      <c r="F437" s="141"/>
      <c r="G437" s="141"/>
      <c r="H437" s="106"/>
      <c r="I437" s="105"/>
      <c r="J437" s="105"/>
      <c r="K437" s="105"/>
      <c r="L437" s="106"/>
      <c r="M437" s="106"/>
      <c r="N437" s="106"/>
      <c r="O437" s="106"/>
      <c r="P437" s="106"/>
      <c r="Q437" s="106"/>
      <c r="R437" s="106"/>
      <c r="S437" s="106"/>
      <c r="T437" s="106"/>
      <c r="U437" s="106"/>
      <c r="V437" s="106"/>
      <c r="W437" s="106"/>
      <c r="X437" s="106"/>
      <c r="Y437" s="106"/>
      <c r="Z437" s="106"/>
    </row>
    <row r="438" spans="1:26" ht="14.25" hidden="1" customHeight="1">
      <c r="A438" s="310" t="s">
        <v>1282</v>
      </c>
      <c r="B438" s="122" t="s">
        <v>2910</v>
      </c>
      <c r="C438" s="141"/>
      <c r="D438" s="141"/>
      <c r="E438" s="141"/>
      <c r="F438" s="141"/>
      <c r="G438" s="141"/>
      <c r="H438" s="106"/>
      <c r="I438" s="105"/>
      <c r="J438" s="105"/>
      <c r="K438" s="105"/>
      <c r="L438" s="106"/>
      <c r="M438" s="106"/>
      <c r="N438" s="106"/>
      <c r="O438" s="106"/>
      <c r="P438" s="106"/>
      <c r="Q438" s="106"/>
      <c r="R438" s="106"/>
      <c r="S438" s="106"/>
      <c r="T438" s="106"/>
      <c r="U438" s="106"/>
      <c r="V438" s="106"/>
      <c r="W438" s="106"/>
      <c r="X438" s="106"/>
      <c r="Y438" s="106"/>
      <c r="Z438" s="106"/>
    </row>
    <row r="439" spans="1:26" ht="39.75" hidden="1" customHeight="1">
      <c r="A439" s="349" t="s">
        <v>257</v>
      </c>
      <c r="B439" s="1606" t="s">
        <v>2911</v>
      </c>
      <c r="C439" s="1570"/>
      <c r="D439" s="1570"/>
      <c r="E439" s="1570"/>
      <c r="F439" s="1570"/>
      <c r="G439" s="1573"/>
      <c r="H439" s="942"/>
      <c r="I439" s="105"/>
      <c r="J439" s="105"/>
      <c r="K439" s="105"/>
      <c r="L439" s="106"/>
      <c r="M439" s="106"/>
      <c r="N439" s="106"/>
      <c r="O439" s="106"/>
      <c r="P439" s="106"/>
      <c r="Q439" s="106"/>
      <c r="R439" s="106"/>
      <c r="S439" s="106"/>
      <c r="T439" s="106"/>
      <c r="U439" s="106"/>
      <c r="V439" s="106"/>
      <c r="W439" s="106"/>
      <c r="X439" s="106"/>
      <c r="Y439" s="106"/>
      <c r="Z439" s="106"/>
    </row>
    <row r="440" spans="1:26" ht="14.25" hidden="1" customHeight="1">
      <c r="A440" s="310" t="s">
        <v>2282</v>
      </c>
      <c r="B440" s="122" t="s">
        <v>2912</v>
      </c>
      <c r="C440" s="141"/>
      <c r="D440" s="141"/>
      <c r="E440" s="141"/>
      <c r="F440" s="141"/>
      <c r="G440" s="141"/>
      <c r="H440" s="106"/>
      <c r="I440" s="105"/>
      <c r="J440" s="105"/>
      <c r="K440" s="105"/>
      <c r="L440" s="106"/>
      <c r="M440" s="106"/>
      <c r="N440" s="106"/>
      <c r="O440" s="106"/>
      <c r="P440" s="106"/>
      <c r="Q440" s="106"/>
      <c r="R440" s="106"/>
      <c r="S440" s="106"/>
      <c r="T440" s="106"/>
      <c r="U440" s="106"/>
      <c r="V440" s="106"/>
      <c r="W440" s="106"/>
      <c r="X440" s="106"/>
      <c r="Y440" s="106"/>
      <c r="Z440" s="106"/>
    </row>
    <row r="441" spans="1:26" ht="14.25" hidden="1" customHeight="1">
      <c r="A441" s="310" t="s">
        <v>1291</v>
      </c>
      <c r="B441" s="122" t="s">
        <v>2913</v>
      </c>
      <c r="C441" s="141"/>
      <c r="D441" s="141"/>
      <c r="E441" s="141"/>
      <c r="F441" s="141"/>
      <c r="G441" s="141"/>
      <c r="H441" s="106"/>
      <c r="I441" s="105"/>
      <c r="J441" s="105"/>
      <c r="K441" s="105"/>
      <c r="L441" s="106"/>
      <c r="M441" s="106"/>
      <c r="N441" s="106"/>
      <c r="O441" s="106"/>
      <c r="P441" s="106"/>
      <c r="Q441" s="106"/>
      <c r="R441" s="106"/>
      <c r="S441" s="106"/>
      <c r="T441" s="106"/>
      <c r="U441" s="106"/>
      <c r="V441" s="106"/>
      <c r="W441" s="106"/>
      <c r="X441" s="106"/>
      <c r="Y441" s="106"/>
      <c r="Z441" s="106"/>
    </row>
    <row r="442" spans="1:26" ht="14.25" hidden="1" customHeight="1">
      <c r="A442" s="310" t="s">
        <v>1293</v>
      </c>
      <c r="B442" s="122" t="s">
        <v>2914</v>
      </c>
      <c r="C442" s="141"/>
      <c r="D442" s="141"/>
      <c r="E442" s="141"/>
      <c r="F442" s="141"/>
      <c r="G442" s="141"/>
      <c r="H442" s="106"/>
      <c r="I442" s="105"/>
      <c r="J442" s="105"/>
      <c r="K442" s="105"/>
      <c r="L442" s="106"/>
      <c r="M442" s="106"/>
      <c r="N442" s="106"/>
      <c r="O442" s="106"/>
      <c r="P442" s="106"/>
      <c r="Q442" s="106"/>
      <c r="R442" s="106"/>
      <c r="S442" s="106"/>
      <c r="T442" s="106"/>
      <c r="U442" s="106"/>
      <c r="V442" s="106"/>
      <c r="W442" s="106"/>
      <c r="X442" s="106"/>
      <c r="Y442" s="106"/>
      <c r="Z442" s="106"/>
    </row>
    <row r="443" spans="1:26" ht="14.25" hidden="1" customHeight="1">
      <c r="A443" s="310" t="s">
        <v>1295</v>
      </c>
      <c r="B443" s="122" t="s">
        <v>2915</v>
      </c>
      <c r="C443" s="141"/>
      <c r="D443" s="141"/>
      <c r="E443" s="141"/>
      <c r="F443" s="141"/>
      <c r="G443" s="141"/>
      <c r="H443" s="106"/>
      <c r="I443" s="105"/>
      <c r="J443" s="105"/>
      <c r="K443" s="105"/>
      <c r="L443" s="106"/>
      <c r="M443" s="106"/>
      <c r="N443" s="106"/>
      <c r="O443" s="106"/>
      <c r="P443" s="106"/>
      <c r="Q443" s="106"/>
      <c r="R443" s="106"/>
      <c r="S443" s="106"/>
      <c r="T443" s="106"/>
      <c r="U443" s="106"/>
      <c r="V443" s="106"/>
      <c r="W443" s="106"/>
      <c r="X443" s="106"/>
      <c r="Y443" s="106"/>
      <c r="Z443" s="106"/>
    </row>
    <row r="444" spans="1:26" ht="19">
      <c r="A444" s="927" t="s">
        <v>259</v>
      </c>
      <c r="B444" s="1606" t="s">
        <v>137</v>
      </c>
      <c r="C444" s="1570"/>
      <c r="D444" s="1570"/>
      <c r="E444" s="1570"/>
      <c r="F444" s="1570"/>
      <c r="G444" s="1573"/>
      <c r="H444" s="816"/>
      <c r="I444" s="319">
        <f>SUM(D445:D448)</f>
        <v>8</v>
      </c>
      <c r="J444" s="319">
        <f>COUNT(D445:D448)*2</f>
        <v>8</v>
      </c>
      <c r="K444" s="105"/>
      <c r="L444" s="105"/>
      <c r="M444" s="105"/>
      <c r="N444" s="105"/>
      <c r="O444" s="319"/>
      <c r="P444" s="105"/>
      <c r="Q444" s="106"/>
      <c r="R444" s="106"/>
      <c r="S444" s="106"/>
      <c r="T444" s="106"/>
      <c r="U444" s="106"/>
      <c r="V444" s="106"/>
      <c r="W444" s="106"/>
      <c r="X444" s="106"/>
      <c r="Y444" s="106"/>
      <c r="Z444" s="106"/>
    </row>
    <row r="445" spans="1:26" ht="34">
      <c r="A445" s="695" t="s">
        <v>2283</v>
      </c>
      <c r="B445" s="122" t="s">
        <v>1298</v>
      </c>
      <c r="C445" s="179" t="s">
        <v>4903</v>
      </c>
      <c r="D445" s="696">
        <v>2</v>
      </c>
      <c r="E445" s="124" t="s">
        <v>549</v>
      </c>
      <c r="F445" s="150" t="s">
        <v>4403</v>
      </c>
      <c r="G445" s="150"/>
      <c r="H445" s="698"/>
      <c r="I445" s="319"/>
      <c r="J445" s="319"/>
      <c r="K445" s="105"/>
      <c r="L445" s="105"/>
      <c r="M445" s="105"/>
      <c r="N445" s="105"/>
      <c r="O445" s="319"/>
      <c r="P445" s="105"/>
      <c r="Q445" s="106"/>
      <c r="R445" s="106"/>
      <c r="S445" s="106"/>
      <c r="T445" s="106"/>
      <c r="U445" s="106"/>
      <c r="V445" s="106"/>
      <c r="W445" s="106"/>
      <c r="X445" s="106"/>
      <c r="Y445" s="106"/>
      <c r="Z445" s="106"/>
    </row>
    <row r="446" spans="1:26" ht="80">
      <c r="A446" s="695" t="s">
        <v>2284</v>
      </c>
      <c r="B446" s="122" t="s">
        <v>1302</v>
      </c>
      <c r="C446" s="179" t="s">
        <v>4904</v>
      </c>
      <c r="D446" s="696">
        <v>2</v>
      </c>
      <c r="E446" s="124" t="s">
        <v>877</v>
      </c>
      <c r="F446" s="712" t="s">
        <v>4905</v>
      </c>
      <c r="G446" s="150"/>
      <c r="H446" s="698"/>
      <c r="I446" s="319"/>
      <c r="J446" s="319"/>
      <c r="K446" s="105"/>
      <c r="L446" s="105"/>
      <c r="M446" s="105"/>
      <c r="N446" s="105"/>
      <c r="O446" s="319"/>
      <c r="P446" s="105"/>
      <c r="Q446" s="106"/>
      <c r="R446" s="106"/>
      <c r="S446" s="106"/>
      <c r="T446" s="106"/>
      <c r="U446" s="106"/>
      <c r="V446" s="106"/>
      <c r="W446" s="106"/>
      <c r="X446" s="106"/>
      <c r="Y446" s="106"/>
      <c r="Z446" s="106"/>
    </row>
    <row r="447" spans="1:26" ht="96">
      <c r="A447" s="695" t="s">
        <v>1309</v>
      </c>
      <c r="B447" s="150" t="s">
        <v>3856</v>
      </c>
      <c r="C447" s="492" t="s">
        <v>4906</v>
      </c>
      <c r="D447" s="696">
        <v>2</v>
      </c>
      <c r="E447" s="723" t="s">
        <v>599</v>
      </c>
      <c r="F447" s="492" t="s">
        <v>4907</v>
      </c>
      <c r="G447" s="150"/>
      <c r="H447" s="698"/>
      <c r="I447" s="319"/>
      <c r="J447" s="319"/>
      <c r="K447" s="105"/>
      <c r="L447" s="105"/>
      <c r="M447" s="105"/>
      <c r="N447" s="105"/>
      <c r="O447" s="319"/>
      <c r="P447" s="105"/>
      <c r="Q447" s="106"/>
      <c r="R447" s="106"/>
      <c r="S447" s="106"/>
      <c r="T447" s="106"/>
      <c r="U447" s="106"/>
      <c r="V447" s="106"/>
      <c r="W447" s="106"/>
      <c r="X447" s="106"/>
      <c r="Y447" s="106"/>
      <c r="Z447" s="106"/>
    </row>
    <row r="448" spans="1:26" ht="51">
      <c r="A448" s="695" t="s">
        <v>3857</v>
      </c>
      <c r="B448" s="122" t="s">
        <v>1310</v>
      </c>
      <c r="C448" s="150" t="s">
        <v>4908</v>
      </c>
      <c r="D448" s="696">
        <v>2</v>
      </c>
      <c r="E448" s="124" t="s">
        <v>4909</v>
      </c>
      <c r="F448" s="150" t="s">
        <v>4910</v>
      </c>
      <c r="G448" s="141"/>
      <c r="H448" s="319"/>
      <c r="I448" s="319"/>
      <c r="J448" s="319"/>
      <c r="K448" s="105"/>
      <c r="L448" s="105"/>
      <c r="M448" s="105"/>
      <c r="N448" s="105"/>
      <c r="O448" s="319"/>
      <c r="P448" s="105"/>
      <c r="Q448" s="106"/>
      <c r="R448" s="106"/>
      <c r="S448" s="106"/>
      <c r="T448" s="106"/>
      <c r="U448" s="106"/>
      <c r="V448" s="106"/>
      <c r="W448" s="106"/>
      <c r="X448" s="106"/>
      <c r="Y448" s="106"/>
      <c r="Z448" s="106"/>
    </row>
    <row r="449" spans="1:26" ht="39.75" hidden="1" customHeight="1">
      <c r="A449" s="349" t="s">
        <v>138</v>
      </c>
      <c r="B449" s="1606" t="s">
        <v>2921</v>
      </c>
      <c r="C449" s="1570"/>
      <c r="D449" s="1570"/>
      <c r="E449" s="1570"/>
      <c r="F449" s="1570"/>
      <c r="G449" s="1573"/>
      <c r="H449" s="942"/>
      <c r="I449" s="105"/>
      <c r="J449" s="105"/>
      <c r="K449" s="105"/>
      <c r="L449" s="106"/>
      <c r="M449" s="106"/>
      <c r="N449" s="106"/>
      <c r="O449" s="106"/>
      <c r="P449" s="106"/>
      <c r="Q449" s="106"/>
      <c r="R449" s="106"/>
      <c r="S449" s="106"/>
      <c r="T449" s="106"/>
      <c r="U449" s="106"/>
      <c r="V449" s="106"/>
      <c r="W449" s="106"/>
      <c r="X449" s="106"/>
      <c r="Y449" s="106"/>
      <c r="Z449" s="106"/>
    </row>
    <row r="450" spans="1:26" ht="14.25" hidden="1" customHeight="1">
      <c r="A450" s="310" t="s">
        <v>1312</v>
      </c>
      <c r="B450" s="122" t="s">
        <v>1313</v>
      </c>
      <c r="C450" s="122"/>
      <c r="D450" s="141"/>
      <c r="E450" s="141"/>
      <c r="F450" s="141"/>
      <c r="G450" s="141"/>
      <c r="H450" s="106"/>
      <c r="I450" s="105"/>
      <c r="J450" s="105"/>
      <c r="K450" s="105"/>
      <c r="L450" s="106"/>
      <c r="M450" s="106"/>
      <c r="N450" s="106"/>
      <c r="O450" s="106"/>
      <c r="P450" s="106"/>
      <c r="Q450" s="106"/>
      <c r="R450" s="106"/>
      <c r="S450" s="106"/>
      <c r="T450" s="106"/>
      <c r="U450" s="106"/>
      <c r="V450" s="106"/>
      <c r="W450" s="106"/>
      <c r="X450" s="106"/>
      <c r="Y450" s="106"/>
      <c r="Z450" s="106"/>
    </row>
    <row r="451" spans="1:26" ht="14.25" hidden="1" customHeight="1">
      <c r="A451" s="310" t="s">
        <v>1314</v>
      </c>
      <c r="B451" s="122" t="s">
        <v>2922</v>
      </c>
      <c r="C451" s="141"/>
      <c r="D451" s="141"/>
      <c r="E451" s="141"/>
      <c r="F451" s="141"/>
      <c r="G451" s="141"/>
      <c r="H451" s="106"/>
      <c r="I451" s="105"/>
      <c r="J451" s="105"/>
      <c r="K451" s="105"/>
      <c r="L451" s="106"/>
      <c r="M451" s="106"/>
      <c r="N451" s="106"/>
      <c r="O451" s="106"/>
      <c r="P451" s="106"/>
      <c r="Q451" s="106"/>
      <c r="R451" s="106"/>
      <c r="S451" s="106"/>
      <c r="T451" s="106"/>
      <c r="U451" s="106"/>
      <c r="V451" s="106"/>
      <c r="W451" s="106"/>
      <c r="X451" s="106"/>
      <c r="Y451" s="106"/>
      <c r="Z451" s="106"/>
    </row>
    <row r="452" spans="1:26" ht="14.25" hidden="1" customHeight="1">
      <c r="A452" s="310" t="s">
        <v>1316</v>
      </c>
      <c r="B452" s="122" t="s">
        <v>2923</v>
      </c>
      <c r="C452" s="141"/>
      <c r="D452" s="141"/>
      <c r="E452" s="141"/>
      <c r="F452" s="141"/>
      <c r="G452" s="141"/>
      <c r="H452" s="106"/>
      <c r="I452" s="105"/>
      <c r="J452" s="105"/>
      <c r="K452" s="105"/>
      <c r="L452" s="106"/>
      <c r="M452" s="106"/>
      <c r="N452" s="106"/>
      <c r="O452" s="106"/>
      <c r="P452" s="106"/>
      <c r="Q452" s="106"/>
      <c r="R452" s="106"/>
      <c r="S452" s="106"/>
      <c r="T452" s="106"/>
      <c r="U452" s="106"/>
      <c r="V452" s="106"/>
      <c r="W452" s="106"/>
      <c r="X452" s="106"/>
      <c r="Y452" s="106"/>
      <c r="Z452" s="106"/>
    </row>
    <row r="453" spans="1:26" ht="14.25" hidden="1" customHeight="1">
      <c r="A453" s="310" t="s">
        <v>1318</v>
      </c>
      <c r="B453" s="122" t="s">
        <v>1319</v>
      </c>
      <c r="C453" s="141"/>
      <c r="D453" s="141"/>
      <c r="E453" s="141"/>
      <c r="F453" s="141"/>
      <c r="G453" s="141"/>
      <c r="H453" s="106"/>
      <c r="I453" s="105"/>
      <c r="J453" s="105"/>
      <c r="K453" s="105"/>
      <c r="L453" s="106"/>
      <c r="M453" s="106"/>
      <c r="N453" s="106"/>
      <c r="O453" s="106"/>
      <c r="P453" s="106"/>
      <c r="Q453" s="106"/>
      <c r="R453" s="106"/>
      <c r="S453" s="106"/>
      <c r="T453" s="106"/>
      <c r="U453" s="106"/>
      <c r="V453" s="106"/>
      <c r="W453" s="106"/>
      <c r="X453" s="106"/>
      <c r="Y453" s="106"/>
      <c r="Z453" s="106"/>
    </row>
    <row r="454" spans="1:26" ht="14.25" hidden="1" customHeight="1">
      <c r="A454" s="310" t="s">
        <v>1320</v>
      </c>
      <c r="B454" s="122" t="s">
        <v>1321</v>
      </c>
      <c r="C454" s="141"/>
      <c r="D454" s="141"/>
      <c r="E454" s="141"/>
      <c r="F454" s="141"/>
      <c r="G454" s="141"/>
      <c r="H454" s="106"/>
      <c r="I454" s="105"/>
      <c r="J454" s="105"/>
      <c r="K454" s="105"/>
      <c r="L454" s="106"/>
      <c r="M454" s="106"/>
      <c r="N454" s="106"/>
      <c r="O454" s="106"/>
      <c r="P454" s="106"/>
      <c r="Q454" s="106"/>
      <c r="R454" s="106"/>
      <c r="S454" s="106"/>
      <c r="T454" s="106"/>
      <c r="U454" s="106"/>
      <c r="V454" s="106"/>
      <c r="W454" s="106"/>
      <c r="X454" s="106"/>
      <c r="Y454" s="106"/>
      <c r="Z454" s="106"/>
    </row>
    <row r="455" spans="1:26" ht="14.25" hidden="1" customHeight="1">
      <c r="A455" s="310" t="s">
        <v>1322</v>
      </c>
      <c r="B455" s="150" t="s">
        <v>1323</v>
      </c>
      <c r="C455" s="141"/>
      <c r="D455" s="141"/>
      <c r="E455" s="141"/>
      <c r="F455" s="141"/>
      <c r="G455" s="141"/>
      <c r="H455" s="106"/>
      <c r="I455" s="105"/>
      <c r="J455" s="105"/>
      <c r="K455" s="105"/>
      <c r="L455" s="106"/>
      <c r="M455" s="106"/>
      <c r="N455" s="106"/>
      <c r="O455" s="106"/>
      <c r="P455" s="106"/>
      <c r="Q455" s="106"/>
      <c r="R455" s="106"/>
      <c r="S455" s="106"/>
      <c r="T455" s="106"/>
      <c r="U455" s="106"/>
      <c r="V455" s="106"/>
      <c r="W455" s="106"/>
      <c r="X455" s="106"/>
      <c r="Y455" s="106"/>
      <c r="Z455" s="106"/>
    </row>
    <row r="456" spans="1:26" ht="39.75" hidden="1" customHeight="1">
      <c r="A456" s="349" t="s">
        <v>140</v>
      </c>
      <c r="B456" s="1606" t="s">
        <v>260</v>
      </c>
      <c r="C456" s="1570"/>
      <c r="D456" s="1570"/>
      <c r="E456" s="1570"/>
      <c r="F456" s="1570"/>
      <c r="G456" s="1573"/>
      <c r="H456" s="942"/>
      <c r="I456" s="105"/>
      <c r="J456" s="105"/>
      <c r="K456" s="105"/>
      <c r="L456" s="106"/>
      <c r="M456" s="106"/>
      <c r="N456" s="106"/>
      <c r="O456" s="106"/>
      <c r="P456" s="106"/>
      <c r="Q456" s="106"/>
      <c r="R456" s="106"/>
      <c r="S456" s="106"/>
      <c r="T456" s="106"/>
      <c r="U456" s="106"/>
      <c r="V456" s="106"/>
      <c r="W456" s="106"/>
      <c r="X456" s="106"/>
      <c r="Y456" s="106"/>
      <c r="Z456" s="106"/>
    </row>
    <row r="457" spans="1:26" ht="69" hidden="1" customHeight="1">
      <c r="A457" s="310" t="s">
        <v>4407</v>
      </c>
      <c r="B457" s="857" t="s">
        <v>1325</v>
      </c>
      <c r="C457" s="945"/>
      <c r="D457" s="945"/>
      <c r="E457" s="945"/>
      <c r="F457" s="945"/>
      <c r="G457" s="946"/>
      <c r="H457" s="947"/>
      <c r="I457" s="105"/>
      <c r="J457" s="105"/>
      <c r="K457" s="105"/>
      <c r="L457" s="106"/>
      <c r="M457" s="106"/>
      <c r="N457" s="106"/>
      <c r="O457" s="106"/>
      <c r="P457" s="106"/>
      <c r="Q457" s="106"/>
      <c r="R457" s="106"/>
      <c r="S457" s="106"/>
      <c r="T457" s="106"/>
      <c r="U457" s="106"/>
      <c r="V457" s="106"/>
      <c r="W457" s="106"/>
      <c r="X457" s="106"/>
      <c r="Y457" s="106"/>
      <c r="Z457" s="106"/>
    </row>
    <row r="458" spans="1:26" ht="56.25" hidden="1" customHeight="1">
      <c r="A458" s="310" t="s">
        <v>4408</v>
      </c>
      <c r="B458" s="857" t="s">
        <v>1327</v>
      </c>
      <c r="C458" s="945"/>
      <c r="D458" s="945"/>
      <c r="E458" s="945"/>
      <c r="F458" s="945"/>
      <c r="G458" s="946"/>
      <c r="H458" s="947"/>
      <c r="I458" s="105"/>
      <c r="J458" s="105"/>
      <c r="K458" s="105"/>
      <c r="L458" s="106"/>
      <c r="M458" s="106"/>
      <c r="N458" s="106"/>
      <c r="O458" s="106"/>
      <c r="P458" s="106"/>
      <c r="Q458" s="106"/>
      <c r="R458" s="106"/>
      <c r="S458" s="106"/>
      <c r="T458" s="106"/>
      <c r="U458" s="106"/>
      <c r="V458" s="106"/>
      <c r="W458" s="106"/>
      <c r="X458" s="106"/>
      <c r="Y458" s="106"/>
      <c r="Z458" s="106"/>
    </row>
    <row r="459" spans="1:26" ht="49.5" hidden="1" customHeight="1">
      <c r="A459" s="310" t="s">
        <v>4409</v>
      </c>
      <c r="B459" s="771" t="s">
        <v>4410</v>
      </c>
      <c r="C459" s="945"/>
      <c r="D459" s="945"/>
      <c r="E459" s="945"/>
      <c r="F459" s="945"/>
      <c r="G459" s="946"/>
      <c r="H459" s="947"/>
      <c r="I459" s="105"/>
      <c r="J459" s="105"/>
      <c r="K459" s="105"/>
      <c r="L459" s="106"/>
      <c r="M459" s="106"/>
      <c r="N459" s="106"/>
      <c r="O459" s="106"/>
      <c r="P459" s="106"/>
      <c r="Q459" s="106"/>
      <c r="R459" s="106"/>
      <c r="S459" s="106"/>
      <c r="T459" s="106"/>
      <c r="U459" s="106"/>
      <c r="V459" s="106"/>
      <c r="W459" s="106"/>
      <c r="X459" s="106"/>
      <c r="Y459" s="106"/>
      <c r="Z459" s="106"/>
    </row>
    <row r="460" spans="1:26" ht="39.75" hidden="1" customHeight="1">
      <c r="A460" s="310" t="s">
        <v>4411</v>
      </c>
      <c r="B460" s="235" t="s">
        <v>1331</v>
      </c>
      <c r="C460" s="945"/>
      <c r="D460" s="945"/>
      <c r="E460" s="945"/>
      <c r="F460" s="945"/>
      <c r="G460" s="946"/>
      <c r="H460" s="947"/>
      <c r="I460" s="105"/>
      <c r="J460" s="105"/>
      <c r="K460" s="105"/>
      <c r="L460" s="106"/>
      <c r="M460" s="106"/>
      <c r="N460" s="106"/>
      <c r="O460" s="106"/>
      <c r="P460" s="106"/>
      <c r="Q460" s="106"/>
      <c r="R460" s="106"/>
      <c r="S460" s="106"/>
      <c r="T460" s="106"/>
      <c r="U460" s="106"/>
      <c r="V460" s="106"/>
      <c r="W460" s="106"/>
      <c r="X460" s="106"/>
      <c r="Y460" s="106"/>
      <c r="Z460" s="106"/>
    </row>
    <row r="461" spans="1:26" ht="39.75" hidden="1" customHeight="1">
      <c r="A461" s="310" t="s">
        <v>4412</v>
      </c>
      <c r="B461" s="857" t="s">
        <v>1333</v>
      </c>
      <c r="C461" s="945"/>
      <c r="D461" s="945"/>
      <c r="E461" s="945"/>
      <c r="F461" s="945"/>
      <c r="G461" s="946"/>
      <c r="H461" s="947"/>
      <c r="I461" s="105"/>
      <c r="J461" s="105"/>
      <c r="K461" s="105"/>
      <c r="L461" s="106"/>
      <c r="M461" s="106"/>
      <c r="N461" s="106"/>
      <c r="O461" s="106"/>
      <c r="P461" s="106"/>
      <c r="Q461" s="106"/>
      <c r="R461" s="106"/>
      <c r="S461" s="106"/>
      <c r="T461" s="106"/>
      <c r="U461" s="106"/>
      <c r="V461" s="106"/>
      <c r="W461" s="106"/>
      <c r="X461" s="106"/>
      <c r="Y461" s="106"/>
      <c r="Z461" s="106"/>
    </row>
    <row r="462" spans="1:26" ht="39.75" hidden="1" customHeight="1">
      <c r="A462" s="310" t="s">
        <v>4413</v>
      </c>
      <c r="B462" s="857" t="s">
        <v>1335</v>
      </c>
      <c r="C462" s="945"/>
      <c r="D462" s="945"/>
      <c r="E462" s="945"/>
      <c r="F462" s="945"/>
      <c r="G462" s="946"/>
      <c r="H462" s="947"/>
      <c r="I462" s="105"/>
      <c r="J462" s="105"/>
      <c r="K462" s="105"/>
      <c r="L462" s="106"/>
      <c r="M462" s="106"/>
      <c r="N462" s="106"/>
      <c r="O462" s="106"/>
      <c r="P462" s="106"/>
      <c r="Q462" s="106"/>
      <c r="R462" s="106"/>
      <c r="S462" s="106"/>
      <c r="T462" s="106"/>
      <c r="U462" s="106"/>
      <c r="V462" s="106"/>
      <c r="W462" s="106"/>
      <c r="X462" s="106"/>
      <c r="Y462" s="106"/>
      <c r="Z462" s="106"/>
    </row>
    <row r="463" spans="1:26" ht="39.75" hidden="1" customHeight="1">
      <c r="A463" s="310" t="s">
        <v>4414</v>
      </c>
      <c r="B463" s="857" t="s">
        <v>1337</v>
      </c>
      <c r="C463" s="945"/>
      <c r="D463" s="945"/>
      <c r="E463" s="945"/>
      <c r="F463" s="945"/>
      <c r="G463" s="946"/>
      <c r="H463" s="947"/>
      <c r="I463" s="105"/>
      <c r="J463" s="105"/>
      <c r="K463" s="105"/>
      <c r="L463" s="106"/>
      <c r="M463" s="106"/>
      <c r="N463" s="106"/>
      <c r="O463" s="106"/>
      <c r="P463" s="106"/>
      <c r="Q463" s="106"/>
      <c r="R463" s="106"/>
      <c r="S463" s="106"/>
      <c r="T463" s="106"/>
      <c r="U463" s="106"/>
      <c r="V463" s="106"/>
      <c r="W463" s="106"/>
      <c r="X463" s="106"/>
      <c r="Y463" s="106"/>
      <c r="Z463" s="106"/>
    </row>
    <row r="464" spans="1:26" ht="39.75" hidden="1" customHeight="1">
      <c r="A464" s="310" t="s">
        <v>4415</v>
      </c>
      <c r="B464" s="857" t="s">
        <v>1339</v>
      </c>
      <c r="C464" s="945"/>
      <c r="D464" s="945"/>
      <c r="E464" s="945"/>
      <c r="F464" s="945"/>
      <c r="G464" s="946"/>
      <c r="H464" s="947"/>
      <c r="I464" s="105"/>
      <c r="J464" s="105"/>
      <c r="K464" s="105"/>
      <c r="L464" s="106"/>
      <c r="M464" s="106"/>
      <c r="N464" s="106"/>
      <c r="O464" s="106"/>
      <c r="P464" s="106"/>
      <c r="Q464" s="106"/>
      <c r="R464" s="106"/>
      <c r="S464" s="106"/>
      <c r="T464" s="106"/>
      <c r="U464" s="106"/>
      <c r="V464" s="106"/>
      <c r="W464" s="106"/>
      <c r="X464" s="106"/>
      <c r="Y464" s="106"/>
      <c r="Z464" s="106"/>
    </row>
    <row r="465" spans="1:26" ht="14.25" hidden="1" customHeight="1">
      <c r="A465" s="310" t="s">
        <v>4416</v>
      </c>
      <c r="B465" s="857" t="s">
        <v>1341</v>
      </c>
      <c r="C465" s="155"/>
      <c r="D465" s="155"/>
      <c r="E465" s="155"/>
      <c r="F465" s="155"/>
      <c r="G465" s="948"/>
      <c r="H465" s="279"/>
      <c r="I465" s="105"/>
      <c r="J465" s="105"/>
      <c r="K465" s="105"/>
      <c r="L465" s="106"/>
      <c r="M465" s="106"/>
      <c r="N465" s="106"/>
      <c r="O465" s="106"/>
      <c r="P465" s="106"/>
      <c r="Q465" s="106"/>
      <c r="R465" s="106"/>
      <c r="S465" s="106"/>
      <c r="T465" s="106"/>
      <c r="U465" s="106"/>
      <c r="V465" s="106"/>
      <c r="W465" s="106"/>
      <c r="X465" s="106"/>
      <c r="Y465" s="106"/>
      <c r="Z465" s="106"/>
    </row>
    <row r="466" spans="1:26" ht="14.25" hidden="1" customHeight="1">
      <c r="A466" s="310" t="s">
        <v>4417</v>
      </c>
      <c r="B466" s="857" t="s">
        <v>1343</v>
      </c>
      <c r="C466" s="155"/>
      <c r="D466" s="155"/>
      <c r="E466" s="155"/>
      <c r="F466" s="155"/>
      <c r="G466" s="948"/>
      <c r="H466" s="279"/>
      <c r="I466" s="105"/>
      <c r="J466" s="105"/>
      <c r="K466" s="105"/>
      <c r="L466" s="106"/>
      <c r="M466" s="106"/>
      <c r="N466" s="106"/>
      <c r="O466" s="106"/>
      <c r="P466" s="106"/>
      <c r="Q466" s="106"/>
      <c r="R466" s="106"/>
      <c r="S466" s="106"/>
      <c r="T466" s="106"/>
      <c r="U466" s="106"/>
      <c r="V466" s="106"/>
      <c r="W466" s="106"/>
      <c r="X466" s="106"/>
      <c r="Y466" s="106"/>
      <c r="Z466" s="106"/>
    </row>
    <row r="467" spans="1:26" ht="14.25" hidden="1" customHeight="1">
      <c r="A467" s="310" t="s">
        <v>4418</v>
      </c>
      <c r="B467" s="857" t="s">
        <v>1345</v>
      </c>
      <c r="C467" s="141"/>
      <c r="D467" s="141"/>
      <c r="E467" s="141"/>
      <c r="F467" s="141"/>
      <c r="G467" s="155"/>
      <c r="H467" s="279"/>
      <c r="I467" s="105"/>
      <c r="J467" s="105"/>
      <c r="K467" s="105"/>
      <c r="L467" s="106"/>
      <c r="M467" s="106"/>
      <c r="N467" s="106"/>
      <c r="O467" s="106"/>
      <c r="P467" s="106"/>
      <c r="Q467" s="106"/>
      <c r="R467" s="106"/>
      <c r="S467" s="106"/>
      <c r="T467" s="106"/>
      <c r="U467" s="106"/>
      <c r="V467" s="106"/>
      <c r="W467" s="106"/>
      <c r="X467" s="106"/>
      <c r="Y467" s="106"/>
      <c r="Z467" s="106"/>
    </row>
    <row r="468" spans="1:26" ht="39.75" hidden="1" customHeight="1">
      <c r="A468" s="349" t="s">
        <v>142</v>
      </c>
      <c r="B468" s="1606" t="s">
        <v>261</v>
      </c>
      <c r="C468" s="1570"/>
      <c r="D468" s="1570"/>
      <c r="E468" s="1570"/>
      <c r="F468" s="1570"/>
      <c r="G468" s="1573"/>
      <c r="H468" s="942"/>
      <c r="I468" s="105"/>
      <c r="J468" s="105"/>
      <c r="K468" s="105"/>
      <c r="L468" s="106"/>
      <c r="M468" s="106"/>
      <c r="N468" s="106"/>
      <c r="O468" s="106"/>
      <c r="P468" s="106"/>
      <c r="Q468" s="106"/>
      <c r="R468" s="106"/>
      <c r="S468" s="106"/>
      <c r="T468" s="106"/>
      <c r="U468" s="106"/>
      <c r="V468" s="106"/>
      <c r="W468" s="106"/>
      <c r="X468" s="106"/>
      <c r="Y468" s="106"/>
      <c r="Z468" s="106"/>
    </row>
    <row r="469" spans="1:26" ht="14.25" hidden="1" customHeight="1">
      <c r="A469" s="310" t="s">
        <v>1346</v>
      </c>
      <c r="B469" s="857" t="s">
        <v>1347</v>
      </c>
      <c r="C469" s="141"/>
      <c r="D469" s="141"/>
      <c r="E469" s="141"/>
      <c r="F469" s="141"/>
      <c r="G469" s="141"/>
      <c r="H469" s="106"/>
      <c r="I469" s="105"/>
      <c r="J469" s="105"/>
      <c r="K469" s="105"/>
      <c r="L469" s="106"/>
      <c r="M469" s="106"/>
      <c r="N469" s="106"/>
      <c r="O469" s="106"/>
      <c r="P469" s="106"/>
      <c r="Q469" s="106"/>
      <c r="R469" s="106"/>
      <c r="S469" s="106"/>
      <c r="T469" s="106"/>
      <c r="U469" s="106"/>
      <c r="V469" s="106"/>
      <c r="W469" s="106"/>
      <c r="X469" s="106"/>
      <c r="Y469" s="106"/>
      <c r="Z469" s="106"/>
    </row>
    <row r="470" spans="1:26" ht="14.25" hidden="1" customHeight="1">
      <c r="A470" s="310" t="s">
        <v>1348</v>
      </c>
      <c r="B470" s="857" t="s">
        <v>1349</v>
      </c>
      <c r="C470" s="141"/>
      <c r="D470" s="141"/>
      <c r="E470" s="141"/>
      <c r="F470" s="141"/>
      <c r="G470" s="141"/>
      <c r="H470" s="106"/>
      <c r="I470" s="105"/>
      <c r="J470" s="105"/>
      <c r="K470" s="105"/>
      <c r="L470" s="106"/>
      <c r="M470" s="106"/>
      <c r="N470" s="106"/>
      <c r="O470" s="106"/>
      <c r="P470" s="106"/>
      <c r="Q470" s="106"/>
      <c r="R470" s="106"/>
      <c r="S470" s="106"/>
      <c r="T470" s="106"/>
      <c r="U470" s="106"/>
      <c r="V470" s="106"/>
      <c r="W470" s="106"/>
      <c r="X470" s="106"/>
      <c r="Y470" s="106"/>
      <c r="Z470" s="106"/>
    </row>
    <row r="471" spans="1:26" ht="14.25" hidden="1" customHeight="1">
      <c r="A471" s="310" t="s">
        <v>1350</v>
      </c>
      <c r="B471" s="857" t="s">
        <v>1351</v>
      </c>
      <c r="C471" s="141"/>
      <c r="D471" s="141"/>
      <c r="E471" s="141"/>
      <c r="F471" s="141"/>
      <c r="G471" s="141"/>
      <c r="H471" s="106"/>
      <c r="I471" s="105"/>
      <c r="J471" s="105"/>
      <c r="K471" s="105"/>
      <c r="L471" s="106"/>
      <c r="M471" s="106"/>
      <c r="N471" s="106"/>
      <c r="O471" s="106"/>
      <c r="P471" s="106"/>
      <c r="Q471" s="106"/>
      <c r="R471" s="106"/>
      <c r="S471" s="106"/>
      <c r="T471" s="106"/>
      <c r="U471" s="106"/>
      <c r="V471" s="106"/>
      <c r="W471" s="106"/>
      <c r="X471" s="106"/>
      <c r="Y471" s="106"/>
      <c r="Z471" s="106"/>
    </row>
    <row r="472" spans="1:26" ht="14.25" hidden="1" customHeight="1">
      <c r="A472" s="310" t="s">
        <v>3438</v>
      </c>
      <c r="B472" s="122" t="s">
        <v>1353</v>
      </c>
      <c r="C472" s="141"/>
      <c r="D472" s="141"/>
      <c r="E472" s="141"/>
      <c r="F472" s="141"/>
      <c r="G472" s="141"/>
      <c r="H472" s="106"/>
      <c r="I472" s="105"/>
      <c r="J472" s="105"/>
      <c r="K472" s="105"/>
      <c r="L472" s="106"/>
      <c r="M472" s="106"/>
      <c r="N472" s="106"/>
      <c r="O472" s="106"/>
      <c r="P472" s="106"/>
      <c r="Q472" s="106"/>
      <c r="R472" s="106"/>
      <c r="S472" s="106"/>
      <c r="T472" s="106"/>
      <c r="U472" s="106"/>
      <c r="V472" s="106"/>
      <c r="W472" s="106"/>
      <c r="X472" s="106"/>
      <c r="Y472" s="106"/>
      <c r="Z472" s="106"/>
    </row>
    <row r="473" spans="1:26" ht="14.25" hidden="1" customHeight="1">
      <c r="A473" s="310" t="s">
        <v>1354</v>
      </c>
      <c r="B473" s="122" t="s">
        <v>4419</v>
      </c>
      <c r="C473" s="141"/>
      <c r="D473" s="141"/>
      <c r="E473" s="141"/>
      <c r="F473" s="141"/>
      <c r="G473" s="141"/>
      <c r="H473" s="106"/>
      <c r="I473" s="105"/>
      <c r="J473" s="105"/>
      <c r="K473" s="105"/>
      <c r="L473" s="106"/>
      <c r="M473" s="106"/>
      <c r="N473" s="106"/>
      <c r="O473" s="106"/>
      <c r="P473" s="106"/>
      <c r="Q473" s="106"/>
      <c r="R473" s="106"/>
      <c r="S473" s="106"/>
      <c r="T473" s="106"/>
      <c r="U473" s="106"/>
      <c r="V473" s="106"/>
      <c r="W473" s="106"/>
      <c r="X473" s="106"/>
      <c r="Y473" s="106"/>
      <c r="Z473" s="106"/>
    </row>
    <row r="474" spans="1:26" ht="14.25" hidden="1" customHeight="1">
      <c r="A474" s="310" t="s">
        <v>1356</v>
      </c>
      <c r="B474" s="122" t="s">
        <v>1357</v>
      </c>
      <c r="C474" s="141"/>
      <c r="D474" s="141"/>
      <c r="E474" s="141"/>
      <c r="F474" s="141"/>
      <c r="G474" s="141"/>
      <c r="H474" s="106"/>
      <c r="I474" s="105"/>
      <c r="J474" s="105"/>
      <c r="K474" s="105"/>
      <c r="L474" s="106"/>
      <c r="M474" s="106"/>
      <c r="N474" s="106"/>
      <c r="O474" s="106"/>
      <c r="P474" s="106"/>
      <c r="Q474" s="106"/>
      <c r="R474" s="106"/>
      <c r="S474" s="106"/>
      <c r="T474" s="106"/>
      <c r="U474" s="106"/>
      <c r="V474" s="106"/>
      <c r="W474" s="106"/>
      <c r="X474" s="106"/>
      <c r="Y474" s="106"/>
      <c r="Z474" s="106"/>
    </row>
    <row r="475" spans="1:26" ht="19">
      <c r="A475" s="927" t="s">
        <v>144</v>
      </c>
      <c r="B475" s="1606" t="s">
        <v>145</v>
      </c>
      <c r="C475" s="1570"/>
      <c r="D475" s="1570"/>
      <c r="E475" s="1570"/>
      <c r="F475" s="1570"/>
      <c r="G475" s="1573"/>
      <c r="H475" s="816"/>
      <c r="I475" s="319">
        <f>SUM(D476:D599)</f>
        <v>242</v>
      </c>
      <c r="J475" s="319">
        <f>COUNT(D476:D599)*2</f>
        <v>242</v>
      </c>
      <c r="K475" s="105"/>
      <c r="L475" s="105"/>
      <c r="M475" s="105"/>
      <c r="N475" s="105"/>
      <c r="O475" s="319"/>
      <c r="P475" s="105"/>
      <c r="Q475" s="106"/>
      <c r="R475" s="106"/>
      <c r="S475" s="106"/>
      <c r="T475" s="106"/>
      <c r="U475" s="106"/>
      <c r="V475" s="106"/>
      <c r="W475" s="106"/>
      <c r="X475" s="106"/>
      <c r="Y475" s="106"/>
      <c r="Z475" s="106"/>
    </row>
    <row r="476" spans="1:26" ht="34">
      <c r="A476" s="695" t="s">
        <v>1358</v>
      </c>
      <c r="B476" s="122" t="s">
        <v>1359</v>
      </c>
      <c r="C476" s="150" t="s">
        <v>4420</v>
      </c>
      <c r="D476" s="696">
        <v>2</v>
      </c>
      <c r="E476" s="370" t="s">
        <v>599</v>
      </c>
      <c r="F476" s="179" t="s">
        <v>4421</v>
      </c>
      <c r="G476" s="150"/>
      <c r="H476" s="698"/>
      <c r="I476" s="319"/>
      <c r="J476" s="319"/>
      <c r="K476" s="105"/>
      <c r="L476" s="105"/>
      <c r="M476" s="105"/>
      <c r="N476" s="105"/>
      <c r="O476" s="319"/>
      <c r="P476" s="105"/>
      <c r="Q476" s="106"/>
      <c r="R476" s="106"/>
      <c r="S476" s="106"/>
      <c r="T476" s="106"/>
      <c r="U476" s="106"/>
      <c r="V476" s="106"/>
      <c r="W476" s="106"/>
      <c r="X476" s="106"/>
      <c r="Y476" s="106"/>
      <c r="Z476" s="106"/>
    </row>
    <row r="477" spans="1:26" ht="48">
      <c r="A477" s="695" t="s">
        <v>1360</v>
      </c>
      <c r="B477" s="150" t="s">
        <v>1361</v>
      </c>
      <c r="C477" s="123" t="s">
        <v>4911</v>
      </c>
      <c r="D477" s="696">
        <v>2</v>
      </c>
      <c r="E477" s="370" t="s">
        <v>599</v>
      </c>
      <c r="F477" s="150" t="s">
        <v>4912</v>
      </c>
      <c r="G477" s="141"/>
      <c r="H477" s="319"/>
      <c r="I477" s="319"/>
      <c r="J477" s="319"/>
      <c r="K477" s="105"/>
      <c r="L477" s="105"/>
      <c r="M477" s="105"/>
      <c r="N477" s="105"/>
      <c r="O477" s="319"/>
      <c r="P477" s="105"/>
      <c r="Q477" s="106"/>
      <c r="R477" s="106"/>
      <c r="S477" s="106"/>
      <c r="T477" s="106"/>
      <c r="U477" s="106"/>
      <c r="V477" s="106"/>
      <c r="W477" s="106"/>
      <c r="X477" s="106"/>
      <c r="Y477" s="106"/>
      <c r="Z477" s="106"/>
    </row>
    <row r="478" spans="1:26" ht="114">
      <c r="A478" s="695"/>
      <c r="B478" s="150"/>
      <c r="C478" s="179" t="s">
        <v>4913</v>
      </c>
      <c r="D478" s="696">
        <v>2</v>
      </c>
      <c r="E478" s="370" t="s">
        <v>599</v>
      </c>
      <c r="F478" s="123" t="s">
        <v>4914</v>
      </c>
      <c r="G478" s="150"/>
      <c r="H478" s="698"/>
      <c r="I478" s="319"/>
      <c r="J478" s="319"/>
      <c r="K478" s="105"/>
      <c r="L478" s="105"/>
      <c r="M478" s="105"/>
      <c r="N478" s="105"/>
      <c r="O478" s="319"/>
      <c r="P478" s="105"/>
      <c r="Q478" s="106"/>
      <c r="R478" s="106"/>
      <c r="S478" s="106"/>
      <c r="T478" s="106"/>
      <c r="U478" s="106"/>
      <c r="V478" s="106"/>
      <c r="W478" s="106"/>
      <c r="X478" s="106"/>
      <c r="Y478" s="106"/>
      <c r="Z478" s="106"/>
    </row>
    <row r="479" spans="1:26" ht="146">
      <c r="A479" s="695"/>
      <c r="B479" s="150"/>
      <c r="C479" s="179" t="s">
        <v>4915</v>
      </c>
      <c r="D479" s="696">
        <v>2</v>
      </c>
      <c r="E479" s="370" t="s">
        <v>599</v>
      </c>
      <c r="F479" s="123" t="s">
        <v>4916</v>
      </c>
      <c r="G479" s="150"/>
      <c r="H479" s="698"/>
      <c r="I479" s="319"/>
      <c r="J479" s="319"/>
      <c r="K479" s="105"/>
      <c r="L479" s="105"/>
      <c r="M479" s="105"/>
      <c r="N479" s="105"/>
      <c r="O479" s="319"/>
      <c r="P479" s="105"/>
      <c r="Q479" s="106"/>
      <c r="R479" s="106"/>
      <c r="S479" s="106"/>
      <c r="T479" s="106"/>
      <c r="U479" s="106"/>
      <c r="V479" s="106"/>
      <c r="W479" s="106"/>
      <c r="X479" s="106"/>
      <c r="Y479" s="106"/>
      <c r="Z479" s="106"/>
    </row>
    <row r="480" spans="1:26" ht="48">
      <c r="A480" s="695"/>
      <c r="B480" s="150"/>
      <c r="C480" s="179" t="s">
        <v>4917</v>
      </c>
      <c r="D480" s="696">
        <v>2</v>
      </c>
      <c r="E480" s="370" t="s">
        <v>599</v>
      </c>
      <c r="F480" s="123" t="s">
        <v>4918</v>
      </c>
      <c r="G480" s="150"/>
      <c r="H480" s="698"/>
      <c r="I480" s="319"/>
      <c r="J480" s="319"/>
      <c r="K480" s="105"/>
      <c r="L480" s="105"/>
      <c r="M480" s="105"/>
      <c r="N480" s="105"/>
      <c r="O480" s="319"/>
      <c r="P480" s="105"/>
      <c r="Q480" s="106"/>
      <c r="R480" s="106"/>
      <c r="S480" s="106"/>
      <c r="T480" s="106"/>
      <c r="U480" s="106"/>
      <c r="V480" s="106"/>
      <c r="W480" s="106"/>
      <c r="X480" s="106"/>
      <c r="Y480" s="106"/>
      <c r="Z480" s="106"/>
    </row>
    <row r="481" spans="1:26" ht="288">
      <c r="A481" s="695"/>
      <c r="B481" s="150"/>
      <c r="C481" s="179" t="s">
        <v>4919</v>
      </c>
      <c r="D481" s="696">
        <v>2</v>
      </c>
      <c r="E481" s="370" t="s">
        <v>599</v>
      </c>
      <c r="F481" s="123" t="s">
        <v>4920</v>
      </c>
      <c r="G481" s="150"/>
      <c r="H481" s="698"/>
      <c r="I481" s="319"/>
      <c r="J481" s="319"/>
      <c r="K481" s="105"/>
      <c r="L481" s="105"/>
      <c r="M481" s="105"/>
      <c r="N481" s="105"/>
      <c r="O481" s="319"/>
      <c r="P481" s="105"/>
      <c r="Q481" s="106"/>
      <c r="R481" s="106"/>
      <c r="S481" s="106"/>
      <c r="T481" s="106"/>
      <c r="U481" s="106"/>
      <c r="V481" s="106"/>
      <c r="W481" s="106"/>
      <c r="X481" s="106"/>
      <c r="Y481" s="106"/>
      <c r="Z481" s="106"/>
    </row>
    <row r="482" spans="1:26" ht="160">
      <c r="A482" s="695"/>
      <c r="B482" s="150"/>
      <c r="C482" s="179" t="s">
        <v>4921</v>
      </c>
      <c r="D482" s="696">
        <v>2</v>
      </c>
      <c r="E482" s="370" t="s">
        <v>599</v>
      </c>
      <c r="F482" s="123" t="s">
        <v>4922</v>
      </c>
      <c r="G482" s="150"/>
      <c r="H482" s="698"/>
      <c r="I482" s="319"/>
      <c r="J482" s="319"/>
      <c r="K482" s="105"/>
      <c r="L482" s="105"/>
      <c r="M482" s="105"/>
      <c r="N482" s="105"/>
      <c r="O482" s="319"/>
      <c r="P482" s="105"/>
      <c r="Q482" s="106"/>
      <c r="R482" s="106"/>
      <c r="S482" s="106"/>
      <c r="T482" s="106"/>
      <c r="U482" s="106"/>
      <c r="V482" s="106"/>
      <c r="W482" s="106"/>
      <c r="X482" s="106"/>
      <c r="Y482" s="106"/>
      <c r="Z482" s="106"/>
    </row>
    <row r="483" spans="1:26" ht="128">
      <c r="A483" s="695" t="s">
        <v>1362</v>
      </c>
      <c r="B483" s="122" t="s">
        <v>4923</v>
      </c>
      <c r="C483" s="150" t="s">
        <v>4924</v>
      </c>
      <c r="D483" s="696">
        <v>2</v>
      </c>
      <c r="E483" s="370" t="s">
        <v>599</v>
      </c>
      <c r="F483" s="150" t="s">
        <v>4925</v>
      </c>
      <c r="G483" s="150"/>
      <c r="H483" s="698"/>
      <c r="I483" s="319"/>
      <c r="J483" s="319"/>
      <c r="K483" s="105"/>
      <c r="L483" s="105"/>
      <c r="M483" s="105"/>
      <c r="N483" s="105"/>
      <c r="O483" s="319"/>
      <c r="P483" s="105"/>
      <c r="Q483" s="106"/>
      <c r="R483" s="106"/>
      <c r="S483" s="106"/>
      <c r="T483" s="106"/>
      <c r="U483" s="106"/>
      <c r="V483" s="106"/>
      <c r="W483" s="106"/>
      <c r="X483" s="106"/>
      <c r="Y483" s="106"/>
      <c r="Z483" s="106"/>
    </row>
    <row r="484" spans="1:26" ht="64">
      <c r="A484" s="695"/>
      <c r="B484" s="122"/>
      <c r="C484" s="150" t="s">
        <v>4926</v>
      </c>
      <c r="D484" s="696">
        <v>2</v>
      </c>
      <c r="E484" s="124" t="s">
        <v>549</v>
      </c>
      <c r="F484" s="150" t="s">
        <v>4927</v>
      </c>
      <c r="G484" s="150"/>
      <c r="H484" s="698"/>
      <c r="I484" s="319"/>
      <c r="J484" s="319"/>
      <c r="K484" s="105"/>
      <c r="L484" s="105"/>
      <c r="M484" s="105"/>
      <c r="N484" s="105"/>
      <c r="O484" s="319"/>
      <c r="P484" s="105"/>
      <c r="Q484" s="106"/>
      <c r="R484" s="106"/>
      <c r="S484" s="106"/>
      <c r="T484" s="106"/>
      <c r="U484" s="106"/>
      <c r="V484" s="106"/>
      <c r="W484" s="106"/>
      <c r="X484" s="106"/>
      <c r="Y484" s="106"/>
      <c r="Z484" s="106"/>
    </row>
    <row r="485" spans="1:26" ht="80">
      <c r="A485" s="695"/>
      <c r="B485" s="122"/>
      <c r="C485" s="150" t="s">
        <v>4928</v>
      </c>
      <c r="D485" s="696">
        <v>2</v>
      </c>
      <c r="E485" s="124" t="s">
        <v>599</v>
      </c>
      <c r="F485" s="150" t="s">
        <v>4929</v>
      </c>
      <c r="G485" s="150"/>
      <c r="H485" s="698"/>
      <c r="I485" s="319"/>
      <c r="J485" s="319"/>
      <c r="K485" s="105"/>
      <c r="L485" s="105"/>
      <c r="M485" s="105"/>
      <c r="N485" s="105"/>
      <c r="O485" s="319"/>
      <c r="P485" s="105"/>
      <c r="Q485" s="106"/>
      <c r="R485" s="106"/>
      <c r="S485" s="106"/>
      <c r="T485" s="106"/>
      <c r="U485" s="106"/>
      <c r="V485" s="106"/>
      <c r="W485" s="106"/>
      <c r="X485" s="106"/>
      <c r="Y485" s="106"/>
      <c r="Z485" s="106"/>
    </row>
    <row r="486" spans="1:26" ht="192">
      <c r="A486" s="695"/>
      <c r="B486" s="122"/>
      <c r="C486" s="150" t="s">
        <v>4930</v>
      </c>
      <c r="D486" s="696">
        <v>2</v>
      </c>
      <c r="E486" s="124" t="s">
        <v>599</v>
      </c>
      <c r="F486" s="150" t="s">
        <v>4931</v>
      </c>
      <c r="G486" s="106"/>
      <c r="H486" s="319"/>
      <c r="I486" s="319"/>
      <c r="J486" s="319"/>
      <c r="K486" s="105"/>
      <c r="L486" s="105"/>
      <c r="M486" s="105"/>
      <c r="N486" s="105"/>
      <c r="O486" s="319"/>
      <c r="P486" s="105"/>
      <c r="Q486" s="106"/>
      <c r="R486" s="106"/>
      <c r="S486" s="106"/>
      <c r="T486" s="106"/>
      <c r="U486" s="106"/>
      <c r="V486" s="106"/>
      <c r="W486" s="106"/>
      <c r="X486" s="106"/>
      <c r="Y486" s="106"/>
      <c r="Z486" s="106"/>
    </row>
    <row r="487" spans="1:26" ht="48">
      <c r="A487" s="695"/>
      <c r="B487" s="122"/>
      <c r="C487" s="150" t="s">
        <v>4932</v>
      </c>
      <c r="D487" s="696">
        <v>2</v>
      </c>
      <c r="E487" s="124" t="s">
        <v>549</v>
      </c>
      <c r="F487" s="150" t="s">
        <v>4933</v>
      </c>
      <c r="G487" s="150"/>
      <c r="H487" s="698"/>
      <c r="I487" s="319"/>
      <c r="J487" s="319"/>
      <c r="K487" s="105"/>
      <c r="L487" s="105"/>
      <c r="M487" s="105"/>
      <c r="N487" s="105"/>
      <c r="O487" s="319"/>
      <c r="P487" s="105"/>
      <c r="Q487" s="106"/>
      <c r="R487" s="106"/>
      <c r="S487" s="106"/>
      <c r="T487" s="106"/>
      <c r="U487" s="106"/>
      <c r="V487" s="106"/>
      <c r="W487" s="106"/>
      <c r="X487" s="106"/>
      <c r="Y487" s="106"/>
      <c r="Z487" s="106"/>
    </row>
    <row r="488" spans="1:26" ht="64">
      <c r="A488" s="695"/>
      <c r="B488" s="122"/>
      <c r="C488" s="150" t="s">
        <v>4934</v>
      </c>
      <c r="D488" s="696">
        <v>2</v>
      </c>
      <c r="E488" s="124" t="s">
        <v>599</v>
      </c>
      <c r="F488" s="150" t="s">
        <v>4935</v>
      </c>
      <c r="G488" s="150"/>
      <c r="H488" s="698"/>
      <c r="I488" s="319"/>
      <c r="J488" s="319"/>
      <c r="K488" s="105"/>
      <c r="L488" s="105"/>
      <c r="M488" s="105"/>
      <c r="N488" s="105"/>
      <c r="O488" s="319"/>
      <c r="P488" s="105"/>
      <c r="Q488" s="106"/>
      <c r="R488" s="106"/>
      <c r="S488" s="106"/>
      <c r="T488" s="106"/>
      <c r="U488" s="106"/>
      <c r="V488" s="106"/>
      <c r="W488" s="106"/>
      <c r="X488" s="106"/>
      <c r="Y488" s="106"/>
      <c r="Z488" s="106"/>
    </row>
    <row r="489" spans="1:26" ht="32">
      <c r="A489" s="695"/>
      <c r="B489" s="122"/>
      <c r="C489" s="150" t="s">
        <v>4936</v>
      </c>
      <c r="D489" s="696">
        <v>2</v>
      </c>
      <c r="E489" s="124" t="s">
        <v>599</v>
      </c>
      <c r="F489" s="150" t="s">
        <v>4937</v>
      </c>
      <c r="G489" s="150"/>
      <c r="H489" s="698"/>
      <c r="I489" s="319"/>
      <c r="J489" s="319"/>
      <c r="K489" s="105"/>
      <c r="L489" s="105"/>
      <c r="M489" s="105"/>
      <c r="N489" s="105"/>
      <c r="O489" s="319"/>
      <c r="P489" s="105"/>
      <c r="Q489" s="106"/>
      <c r="R489" s="106"/>
      <c r="S489" s="106"/>
      <c r="T489" s="106"/>
      <c r="U489" s="106"/>
      <c r="V489" s="106"/>
      <c r="W489" s="106"/>
      <c r="X489" s="106"/>
      <c r="Y489" s="106"/>
      <c r="Z489" s="106"/>
    </row>
    <row r="490" spans="1:26" ht="304">
      <c r="A490" s="695"/>
      <c r="B490" s="122"/>
      <c r="C490" s="150" t="s">
        <v>4938</v>
      </c>
      <c r="D490" s="696">
        <v>2</v>
      </c>
      <c r="E490" s="124" t="s">
        <v>599</v>
      </c>
      <c r="F490" s="150" t="s">
        <v>4939</v>
      </c>
      <c r="G490" s="150"/>
      <c r="H490" s="698"/>
      <c r="I490" s="319"/>
      <c r="J490" s="319"/>
      <c r="K490" s="105"/>
      <c r="L490" s="105"/>
      <c r="M490" s="105"/>
      <c r="N490" s="105"/>
      <c r="O490" s="319"/>
      <c r="P490" s="105"/>
      <c r="Q490" s="319"/>
      <c r="R490" s="319"/>
      <c r="S490" s="319"/>
      <c r="T490" s="319"/>
      <c r="U490" s="319"/>
      <c r="V490" s="319"/>
      <c r="W490" s="319"/>
      <c r="X490" s="319"/>
      <c r="Y490" s="319"/>
      <c r="Z490" s="319"/>
    </row>
    <row r="491" spans="1:26" ht="272">
      <c r="A491" s="695"/>
      <c r="B491" s="122"/>
      <c r="C491" s="150" t="s">
        <v>4940</v>
      </c>
      <c r="D491" s="696">
        <v>2</v>
      </c>
      <c r="E491" s="124" t="s">
        <v>506</v>
      </c>
      <c r="F491" s="151" t="s">
        <v>4941</v>
      </c>
      <c r="G491" s="150"/>
      <c r="H491" s="698"/>
      <c r="I491" s="319"/>
      <c r="J491" s="319"/>
      <c r="K491" s="105"/>
      <c r="L491" s="105"/>
      <c r="M491" s="105"/>
      <c r="N491" s="105"/>
      <c r="O491" s="319"/>
      <c r="P491" s="105"/>
      <c r="Q491" s="319"/>
      <c r="R491" s="319"/>
      <c r="S491" s="319"/>
      <c r="T491" s="319"/>
      <c r="U491" s="319"/>
      <c r="V491" s="319"/>
      <c r="W491" s="319"/>
      <c r="X491" s="319"/>
      <c r="Y491" s="319"/>
      <c r="Z491" s="319"/>
    </row>
    <row r="492" spans="1:26" ht="96">
      <c r="A492" s="695"/>
      <c r="B492" s="122"/>
      <c r="C492" s="151" t="s">
        <v>4942</v>
      </c>
      <c r="D492" s="696">
        <v>2</v>
      </c>
      <c r="E492" s="370" t="s">
        <v>599</v>
      </c>
      <c r="F492" s="475" t="s">
        <v>4943</v>
      </c>
      <c r="G492" s="150"/>
      <c r="H492" s="698"/>
      <c r="I492" s="319"/>
      <c r="J492" s="319"/>
      <c r="K492" s="105"/>
      <c r="L492" s="105"/>
      <c r="M492" s="105"/>
      <c r="N492" s="105"/>
      <c r="O492" s="319"/>
      <c r="P492" s="105"/>
      <c r="Q492" s="319"/>
      <c r="R492" s="319"/>
      <c r="S492" s="319"/>
      <c r="T492" s="319"/>
      <c r="U492" s="319"/>
      <c r="V492" s="319"/>
      <c r="W492" s="319"/>
      <c r="X492" s="319"/>
      <c r="Y492" s="319"/>
      <c r="Z492" s="319"/>
    </row>
    <row r="493" spans="1:26" ht="64">
      <c r="A493" s="695"/>
      <c r="B493" s="122"/>
      <c r="C493" s="150" t="s">
        <v>4944</v>
      </c>
      <c r="D493" s="696">
        <v>2</v>
      </c>
      <c r="E493" s="370" t="s">
        <v>549</v>
      </c>
      <c r="F493" s="475" t="s">
        <v>4945</v>
      </c>
      <c r="G493" s="150"/>
      <c r="H493" s="698"/>
      <c r="I493" s="319"/>
      <c r="J493" s="319"/>
      <c r="K493" s="105"/>
      <c r="L493" s="105"/>
      <c r="M493" s="105"/>
      <c r="N493" s="105"/>
      <c r="O493" s="319"/>
      <c r="P493" s="105"/>
      <c r="Q493" s="319"/>
      <c r="R493" s="319"/>
      <c r="S493" s="319"/>
      <c r="T493" s="319"/>
      <c r="U493" s="319"/>
      <c r="V493" s="319"/>
      <c r="W493" s="319"/>
      <c r="X493" s="319"/>
      <c r="Y493" s="319"/>
      <c r="Z493" s="319"/>
    </row>
    <row r="494" spans="1:26" ht="64">
      <c r="A494" s="695"/>
      <c r="B494" s="122"/>
      <c r="C494" s="150" t="s">
        <v>4946</v>
      </c>
      <c r="D494" s="696">
        <v>2</v>
      </c>
      <c r="E494" s="124" t="s">
        <v>599</v>
      </c>
      <c r="F494" s="150" t="s">
        <v>4947</v>
      </c>
      <c r="G494" s="150"/>
      <c r="H494" s="698"/>
      <c r="I494" s="319"/>
      <c r="J494" s="319"/>
      <c r="K494" s="105"/>
      <c r="L494" s="105"/>
      <c r="M494" s="105"/>
      <c r="N494" s="105"/>
      <c r="O494" s="319"/>
      <c r="P494" s="105"/>
      <c r="Q494" s="319"/>
      <c r="R494" s="319"/>
      <c r="S494" s="319"/>
      <c r="T494" s="319"/>
      <c r="U494" s="319"/>
      <c r="V494" s="319"/>
      <c r="W494" s="319"/>
      <c r="X494" s="319"/>
      <c r="Y494" s="319"/>
      <c r="Z494" s="319"/>
    </row>
    <row r="495" spans="1:26" ht="48">
      <c r="A495" s="695"/>
      <c r="B495" s="122"/>
      <c r="C495" s="150" t="s">
        <v>4948</v>
      </c>
      <c r="D495" s="696">
        <v>2</v>
      </c>
      <c r="E495" s="370" t="s">
        <v>599</v>
      </c>
      <c r="F495" s="150" t="s">
        <v>4949</v>
      </c>
      <c r="G495" s="150"/>
      <c r="H495" s="698"/>
      <c r="I495" s="319"/>
      <c r="J495" s="319"/>
      <c r="K495" s="105"/>
      <c r="L495" s="105"/>
      <c r="M495" s="105"/>
      <c r="N495" s="105"/>
      <c r="O495" s="319"/>
      <c r="P495" s="105"/>
      <c r="Q495" s="319"/>
      <c r="R495" s="319"/>
      <c r="S495" s="319"/>
      <c r="T495" s="319"/>
      <c r="U495" s="319"/>
      <c r="V495" s="319"/>
      <c r="W495" s="319"/>
      <c r="X495" s="319"/>
      <c r="Y495" s="319"/>
      <c r="Z495" s="319"/>
    </row>
    <row r="496" spans="1:26" ht="104">
      <c r="A496" s="695"/>
      <c r="B496" s="122"/>
      <c r="C496" s="539" t="s">
        <v>3912</v>
      </c>
      <c r="D496" s="696">
        <v>2</v>
      </c>
      <c r="E496" s="370" t="s">
        <v>599</v>
      </c>
      <c r="F496" s="539" t="s">
        <v>4950</v>
      </c>
      <c r="G496" s="150"/>
      <c r="H496" s="698"/>
      <c r="I496" s="319"/>
      <c r="J496" s="319"/>
      <c r="K496" s="105"/>
      <c r="L496" s="105"/>
      <c r="M496" s="105"/>
      <c r="N496" s="105"/>
      <c r="O496" s="319"/>
      <c r="P496" s="105"/>
      <c r="Q496" s="319"/>
      <c r="R496" s="319"/>
      <c r="S496" s="319"/>
      <c r="T496" s="319"/>
      <c r="U496" s="319"/>
      <c r="V496" s="319"/>
      <c r="W496" s="319"/>
      <c r="X496" s="319"/>
      <c r="Y496" s="319"/>
      <c r="Z496" s="319"/>
    </row>
    <row r="497" spans="1:26" ht="64">
      <c r="A497" s="695"/>
      <c r="B497" s="122"/>
      <c r="C497" s="179" t="s">
        <v>3914</v>
      </c>
      <c r="D497" s="696">
        <v>2</v>
      </c>
      <c r="E497" s="370" t="s">
        <v>549</v>
      </c>
      <c r="F497" s="179" t="s">
        <v>3915</v>
      </c>
      <c r="G497" s="150"/>
      <c r="H497" s="698"/>
      <c r="I497" s="319"/>
      <c r="J497" s="319"/>
      <c r="K497" s="105"/>
      <c r="L497" s="105"/>
      <c r="M497" s="105"/>
      <c r="N497" s="105"/>
      <c r="O497" s="319"/>
      <c r="P497" s="105"/>
      <c r="Q497" s="319"/>
      <c r="R497" s="319"/>
      <c r="S497" s="319"/>
      <c r="T497" s="319"/>
      <c r="U497" s="319"/>
      <c r="V497" s="319"/>
      <c r="W497" s="319"/>
      <c r="X497" s="319"/>
      <c r="Y497" s="319"/>
      <c r="Z497" s="319"/>
    </row>
    <row r="498" spans="1:26" ht="196">
      <c r="A498" s="695"/>
      <c r="B498" s="122"/>
      <c r="C498" s="150" t="s">
        <v>4951</v>
      </c>
      <c r="D498" s="696">
        <v>2</v>
      </c>
      <c r="E498" s="370" t="s">
        <v>599</v>
      </c>
      <c r="F498" s="179" t="s">
        <v>4952</v>
      </c>
      <c r="G498" s="150"/>
      <c r="H498" s="698"/>
      <c r="I498" s="319"/>
      <c r="J498" s="319"/>
      <c r="K498" s="105"/>
      <c r="L498" s="105"/>
      <c r="M498" s="105"/>
      <c r="N498" s="105"/>
      <c r="O498" s="319"/>
      <c r="P498" s="105"/>
      <c r="Q498" s="319"/>
      <c r="R498" s="319"/>
      <c r="S498" s="319"/>
      <c r="T498" s="319"/>
      <c r="U498" s="319"/>
      <c r="V498" s="319"/>
      <c r="W498" s="319"/>
      <c r="X498" s="319"/>
      <c r="Y498" s="319"/>
      <c r="Z498" s="319"/>
    </row>
    <row r="499" spans="1:26" ht="178">
      <c r="A499" s="695"/>
      <c r="B499" s="122"/>
      <c r="C499" s="150" t="s">
        <v>4953</v>
      </c>
      <c r="D499" s="696">
        <v>2</v>
      </c>
      <c r="E499" s="370" t="s">
        <v>599</v>
      </c>
      <c r="F499" s="150" t="s">
        <v>4954</v>
      </c>
      <c r="G499" s="150"/>
      <c r="H499" s="698"/>
      <c r="I499" s="319"/>
      <c r="J499" s="319"/>
      <c r="K499" s="105"/>
      <c r="L499" s="105"/>
      <c r="M499" s="105"/>
      <c r="N499" s="105"/>
      <c r="O499" s="319"/>
      <c r="P499" s="105"/>
      <c r="Q499" s="319"/>
      <c r="R499" s="319"/>
      <c r="S499" s="319"/>
      <c r="T499" s="319"/>
      <c r="U499" s="319"/>
      <c r="V499" s="319"/>
      <c r="W499" s="319"/>
      <c r="X499" s="319"/>
      <c r="Y499" s="319"/>
      <c r="Z499" s="319"/>
    </row>
    <row r="500" spans="1:26" ht="208">
      <c r="A500" s="695"/>
      <c r="B500" s="122"/>
      <c r="C500" s="539" t="s">
        <v>4955</v>
      </c>
      <c r="D500" s="696">
        <v>2</v>
      </c>
      <c r="E500" s="370" t="s">
        <v>549</v>
      </c>
      <c r="F500" s="179" t="s">
        <v>4956</v>
      </c>
      <c r="G500" s="141"/>
      <c r="H500" s="319"/>
      <c r="I500" s="319"/>
      <c r="J500" s="319"/>
      <c r="K500" s="105"/>
      <c r="L500" s="105"/>
      <c r="M500" s="105"/>
      <c r="N500" s="105"/>
      <c r="O500" s="319"/>
      <c r="P500" s="105"/>
      <c r="Q500" s="319"/>
      <c r="R500" s="319"/>
      <c r="S500" s="319"/>
      <c r="T500" s="319"/>
      <c r="U500" s="319"/>
      <c r="V500" s="319"/>
      <c r="W500" s="319"/>
      <c r="X500" s="319"/>
      <c r="Y500" s="319"/>
      <c r="Z500" s="319"/>
    </row>
    <row r="501" spans="1:26" ht="192">
      <c r="A501" s="695"/>
      <c r="B501" s="122"/>
      <c r="C501" s="475" t="s">
        <v>4957</v>
      </c>
      <c r="D501" s="696">
        <v>2</v>
      </c>
      <c r="E501" s="370" t="s">
        <v>549</v>
      </c>
      <c r="F501" s="475" t="s">
        <v>4958</v>
      </c>
      <c r="G501" s="150"/>
      <c r="H501" s="698"/>
      <c r="I501" s="319"/>
      <c r="J501" s="319"/>
      <c r="K501" s="105"/>
      <c r="L501" s="105"/>
      <c r="M501" s="105"/>
      <c r="N501" s="105"/>
      <c r="O501" s="319"/>
      <c r="P501" s="105"/>
      <c r="Q501" s="319"/>
      <c r="R501" s="319"/>
      <c r="S501" s="319"/>
      <c r="T501" s="319"/>
      <c r="U501" s="319"/>
      <c r="V501" s="319"/>
      <c r="W501" s="319"/>
      <c r="X501" s="319"/>
      <c r="Y501" s="319"/>
      <c r="Z501" s="319"/>
    </row>
    <row r="502" spans="1:26" ht="176">
      <c r="A502" s="695"/>
      <c r="B502" s="122"/>
      <c r="C502" s="150" t="s">
        <v>4959</v>
      </c>
      <c r="D502" s="696">
        <v>2</v>
      </c>
      <c r="E502" s="370" t="s">
        <v>549</v>
      </c>
      <c r="F502" s="150" t="s">
        <v>4960</v>
      </c>
      <c r="G502" s="150"/>
      <c r="H502" s="698"/>
      <c r="I502" s="319"/>
      <c r="J502" s="319"/>
      <c r="K502" s="105"/>
      <c r="L502" s="105"/>
      <c r="M502" s="105"/>
      <c r="N502" s="105"/>
      <c r="O502" s="319"/>
      <c r="P502" s="105"/>
      <c r="Q502" s="319"/>
      <c r="R502" s="319"/>
      <c r="S502" s="319"/>
      <c r="T502" s="319"/>
      <c r="U502" s="319"/>
      <c r="V502" s="319"/>
      <c r="W502" s="319"/>
      <c r="X502" s="319"/>
      <c r="Y502" s="319"/>
      <c r="Z502" s="319"/>
    </row>
    <row r="503" spans="1:26" ht="350">
      <c r="A503" s="695"/>
      <c r="B503" s="122"/>
      <c r="C503" s="150" t="s">
        <v>4961</v>
      </c>
      <c r="D503" s="696">
        <v>2</v>
      </c>
      <c r="E503" s="370" t="s">
        <v>599</v>
      </c>
      <c r="F503" s="123" t="s">
        <v>4962</v>
      </c>
      <c r="G503" s="540"/>
      <c r="H503" s="698"/>
      <c r="I503" s="319"/>
      <c r="J503" s="319"/>
      <c r="K503" s="105"/>
      <c r="L503" s="105"/>
      <c r="M503" s="105"/>
      <c r="N503" s="105"/>
      <c r="O503" s="319"/>
      <c r="P503" s="105"/>
      <c r="Q503" s="319"/>
      <c r="R503" s="319"/>
      <c r="S503" s="319"/>
      <c r="T503" s="319"/>
      <c r="U503" s="319"/>
      <c r="V503" s="319"/>
      <c r="W503" s="319"/>
      <c r="X503" s="319"/>
      <c r="Y503" s="319"/>
      <c r="Z503" s="319"/>
    </row>
    <row r="504" spans="1:26" ht="48">
      <c r="A504" s="695"/>
      <c r="B504" s="122"/>
      <c r="C504" s="150" t="s">
        <v>4963</v>
      </c>
      <c r="D504" s="696">
        <v>2</v>
      </c>
      <c r="E504" s="370" t="s">
        <v>599</v>
      </c>
      <c r="F504" s="123" t="s">
        <v>4964</v>
      </c>
      <c r="G504" s="540"/>
      <c r="H504" s="698"/>
      <c r="I504" s="319"/>
      <c r="J504" s="319"/>
      <c r="K504" s="105"/>
      <c r="L504" s="105"/>
      <c r="M504" s="105"/>
      <c r="N504" s="105"/>
      <c r="O504" s="319"/>
      <c r="P504" s="105"/>
      <c r="Q504" s="319"/>
      <c r="R504" s="319"/>
      <c r="S504" s="319"/>
      <c r="T504" s="319"/>
      <c r="U504" s="319"/>
      <c r="V504" s="319"/>
      <c r="W504" s="319"/>
      <c r="X504" s="319"/>
      <c r="Y504" s="319"/>
      <c r="Z504" s="319"/>
    </row>
    <row r="505" spans="1:26" ht="80">
      <c r="A505" s="695"/>
      <c r="B505" s="122"/>
      <c r="C505" s="150" t="s">
        <v>4965</v>
      </c>
      <c r="D505" s="696">
        <v>2</v>
      </c>
      <c r="E505" s="370" t="s">
        <v>599</v>
      </c>
      <c r="F505" s="123" t="s">
        <v>4966</v>
      </c>
      <c r="G505" s="540"/>
      <c r="H505" s="698"/>
      <c r="I505" s="319"/>
      <c r="J505" s="319"/>
      <c r="K505" s="105"/>
      <c r="L505" s="105"/>
      <c r="M505" s="105"/>
      <c r="N505" s="105"/>
      <c r="O505" s="319"/>
      <c r="P505" s="105"/>
      <c r="Q505" s="319"/>
      <c r="R505" s="319"/>
      <c r="S505" s="319"/>
      <c r="T505" s="319"/>
      <c r="U505" s="319"/>
      <c r="V505" s="319"/>
      <c r="W505" s="319"/>
      <c r="X505" s="319"/>
      <c r="Y505" s="319"/>
      <c r="Z505" s="319"/>
    </row>
    <row r="506" spans="1:26" ht="144">
      <c r="A506" s="695"/>
      <c r="B506" s="122"/>
      <c r="C506" s="150" t="s">
        <v>4967</v>
      </c>
      <c r="D506" s="696">
        <v>2</v>
      </c>
      <c r="E506" s="370" t="s">
        <v>599</v>
      </c>
      <c r="F506" s="179" t="s">
        <v>4968</v>
      </c>
      <c r="G506" s="540"/>
      <c r="H506" s="698"/>
      <c r="I506" s="319"/>
      <c r="J506" s="319"/>
      <c r="K506" s="105"/>
      <c r="L506" s="105"/>
      <c r="M506" s="105"/>
      <c r="N506" s="105"/>
      <c r="O506" s="319"/>
      <c r="P506" s="105"/>
      <c r="Q506" s="319"/>
      <c r="R506" s="319"/>
      <c r="S506" s="319"/>
      <c r="T506" s="319"/>
      <c r="U506" s="319"/>
      <c r="V506" s="319"/>
      <c r="W506" s="319"/>
      <c r="X506" s="319"/>
      <c r="Y506" s="319"/>
      <c r="Z506" s="319"/>
    </row>
    <row r="507" spans="1:26" ht="48">
      <c r="A507" s="695"/>
      <c r="B507" s="122"/>
      <c r="C507" s="153" t="s">
        <v>4969</v>
      </c>
      <c r="D507" s="696">
        <v>2</v>
      </c>
      <c r="E507" s="370" t="s">
        <v>599</v>
      </c>
      <c r="F507" s="179" t="s">
        <v>4970</v>
      </c>
      <c r="G507" s="540"/>
      <c r="H507" s="698"/>
      <c r="I507" s="319"/>
      <c r="J507" s="319"/>
      <c r="K507" s="105"/>
      <c r="L507" s="105"/>
      <c r="M507" s="105"/>
      <c r="N507" s="105"/>
      <c r="O507" s="319"/>
      <c r="P507" s="105"/>
      <c r="Q507" s="319"/>
      <c r="R507" s="319"/>
      <c r="S507" s="319"/>
      <c r="T507" s="319"/>
      <c r="U507" s="319"/>
      <c r="V507" s="319"/>
      <c r="W507" s="319"/>
      <c r="X507" s="319"/>
      <c r="Y507" s="319"/>
      <c r="Z507" s="319"/>
    </row>
    <row r="508" spans="1:26" ht="112">
      <c r="A508" s="695" t="s">
        <v>1364</v>
      </c>
      <c r="B508" s="491" t="s">
        <v>1365</v>
      </c>
      <c r="C508" s="150" t="s">
        <v>4971</v>
      </c>
      <c r="D508" s="696">
        <v>2</v>
      </c>
      <c r="E508" s="370" t="s">
        <v>549</v>
      </c>
      <c r="F508" s="150" t="s">
        <v>4972</v>
      </c>
      <c r="G508" s="150"/>
      <c r="H508" s="698"/>
      <c r="I508" s="319"/>
      <c r="J508" s="319"/>
      <c r="K508" s="105"/>
      <c r="L508" s="105"/>
      <c r="M508" s="105"/>
      <c r="N508" s="105"/>
      <c r="O508" s="319"/>
      <c r="P508" s="105"/>
      <c r="Q508" s="319"/>
      <c r="R508" s="319"/>
      <c r="S508" s="319"/>
      <c r="T508" s="319"/>
      <c r="U508" s="319"/>
      <c r="V508" s="319"/>
      <c r="W508" s="319"/>
      <c r="X508" s="319"/>
      <c r="Y508" s="319"/>
      <c r="Z508" s="319"/>
    </row>
    <row r="509" spans="1:26" ht="80">
      <c r="A509" s="695"/>
      <c r="B509" s="491"/>
      <c r="C509" s="181" t="s">
        <v>4973</v>
      </c>
      <c r="D509" s="696">
        <v>2</v>
      </c>
      <c r="E509" s="124" t="s">
        <v>599</v>
      </c>
      <c r="F509" s="150" t="s">
        <v>4974</v>
      </c>
      <c r="G509" s="150"/>
      <c r="H509" s="698"/>
      <c r="I509" s="319"/>
      <c r="J509" s="319"/>
      <c r="K509" s="105"/>
      <c r="L509" s="105"/>
      <c r="M509" s="105"/>
      <c r="N509" s="105"/>
      <c r="O509" s="319"/>
      <c r="P509" s="105"/>
      <c r="Q509" s="319"/>
      <c r="R509" s="319"/>
      <c r="S509" s="319"/>
      <c r="T509" s="319"/>
      <c r="U509" s="319"/>
      <c r="V509" s="319"/>
      <c r="W509" s="319"/>
      <c r="X509" s="319"/>
      <c r="Y509" s="319"/>
      <c r="Z509" s="319"/>
    </row>
    <row r="510" spans="1:26" ht="144">
      <c r="A510" s="695"/>
      <c r="B510" s="491"/>
      <c r="C510" s="153" t="s">
        <v>4975</v>
      </c>
      <c r="D510" s="696">
        <v>2</v>
      </c>
      <c r="E510" s="124" t="s">
        <v>599</v>
      </c>
      <c r="F510" s="150" t="s">
        <v>4976</v>
      </c>
      <c r="G510" s="150"/>
      <c r="H510" s="698"/>
      <c r="I510" s="319"/>
      <c r="J510" s="319"/>
      <c r="K510" s="105"/>
      <c r="L510" s="105"/>
      <c r="M510" s="105"/>
      <c r="N510" s="105"/>
      <c r="O510" s="319"/>
      <c r="P510" s="105"/>
      <c r="Q510" s="319"/>
      <c r="R510" s="319"/>
      <c r="S510" s="319"/>
      <c r="T510" s="319"/>
      <c r="U510" s="319"/>
      <c r="V510" s="319"/>
      <c r="W510" s="319"/>
      <c r="X510" s="319"/>
      <c r="Y510" s="319"/>
      <c r="Z510" s="319"/>
    </row>
    <row r="511" spans="1:26" ht="128">
      <c r="A511" s="695"/>
      <c r="B511" s="491"/>
      <c r="C511" s="153" t="s">
        <v>4977</v>
      </c>
      <c r="D511" s="696">
        <v>2</v>
      </c>
      <c r="E511" s="124" t="s">
        <v>599</v>
      </c>
      <c r="F511" s="150" t="s">
        <v>4978</v>
      </c>
      <c r="G511" s="150"/>
      <c r="H511" s="698"/>
      <c r="I511" s="319"/>
      <c r="J511" s="319"/>
      <c r="K511" s="105"/>
      <c r="L511" s="105"/>
      <c r="M511" s="105"/>
      <c r="N511" s="105"/>
      <c r="O511" s="319"/>
      <c r="P511" s="105"/>
      <c r="Q511" s="319"/>
      <c r="R511" s="319"/>
      <c r="S511" s="319"/>
      <c r="T511" s="319"/>
      <c r="U511" s="319"/>
      <c r="V511" s="319"/>
      <c r="W511" s="319"/>
      <c r="X511" s="319"/>
      <c r="Y511" s="319"/>
      <c r="Z511" s="319"/>
    </row>
    <row r="512" spans="1:26" ht="128">
      <c r="A512" s="695"/>
      <c r="B512" s="491"/>
      <c r="C512" s="153" t="s">
        <v>4979</v>
      </c>
      <c r="D512" s="696">
        <v>2</v>
      </c>
      <c r="E512" s="124" t="s">
        <v>599</v>
      </c>
      <c r="F512" s="150" t="s">
        <v>4980</v>
      </c>
      <c r="G512" s="150"/>
      <c r="H512" s="698"/>
      <c r="I512" s="319"/>
      <c r="J512" s="319"/>
      <c r="K512" s="105"/>
      <c r="L512" s="105"/>
      <c r="M512" s="105"/>
      <c r="N512" s="105"/>
      <c r="O512" s="319"/>
      <c r="P512" s="105"/>
      <c r="Q512" s="319"/>
      <c r="R512" s="319"/>
      <c r="S512" s="319"/>
      <c r="T512" s="319"/>
      <c r="U512" s="319"/>
      <c r="V512" s="319"/>
      <c r="W512" s="319"/>
      <c r="X512" s="319"/>
      <c r="Y512" s="319"/>
      <c r="Z512" s="319"/>
    </row>
    <row r="513" spans="1:26" ht="32">
      <c r="A513" s="695"/>
      <c r="B513" s="491"/>
      <c r="C513" s="153" t="s">
        <v>4981</v>
      </c>
      <c r="D513" s="696">
        <v>2</v>
      </c>
      <c r="E513" s="124" t="s">
        <v>549</v>
      </c>
      <c r="F513" s="150" t="s">
        <v>4982</v>
      </c>
      <c r="G513" s="150"/>
      <c r="H513" s="698"/>
      <c r="I513" s="319"/>
      <c r="J513" s="319"/>
      <c r="K513" s="105"/>
      <c r="L513" s="105"/>
      <c r="M513" s="105"/>
      <c r="N513" s="105"/>
      <c r="O513" s="319"/>
      <c r="P513" s="105"/>
      <c r="Q513" s="319"/>
      <c r="R513" s="319"/>
      <c r="S513" s="319"/>
      <c r="T513" s="319"/>
      <c r="U513" s="319"/>
      <c r="V513" s="319"/>
      <c r="W513" s="319"/>
      <c r="X513" s="319"/>
      <c r="Y513" s="319"/>
      <c r="Z513" s="319"/>
    </row>
    <row r="514" spans="1:26" ht="32">
      <c r="A514" s="695"/>
      <c r="B514" s="491"/>
      <c r="C514" s="153" t="s">
        <v>4983</v>
      </c>
      <c r="D514" s="696">
        <v>2</v>
      </c>
      <c r="E514" s="124" t="s">
        <v>549</v>
      </c>
      <c r="F514" s="150" t="s">
        <v>4984</v>
      </c>
      <c r="G514" s="150"/>
      <c r="H514" s="698"/>
      <c r="I514" s="319"/>
      <c r="J514" s="319"/>
      <c r="K514" s="105"/>
      <c r="L514" s="105"/>
      <c r="M514" s="105"/>
      <c r="N514" s="105"/>
      <c r="O514" s="319"/>
      <c r="P514" s="105"/>
      <c r="Q514" s="319"/>
      <c r="R514" s="319"/>
      <c r="S514" s="319"/>
      <c r="T514" s="319"/>
      <c r="U514" s="319"/>
      <c r="V514" s="319"/>
      <c r="W514" s="319"/>
      <c r="X514" s="319"/>
      <c r="Y514" s="319"/>
      <c r="Z514" s="319"/>
    </row>
    <row r="515" spans="1:26" ht="96">
      <c r="A515" s="695"/>
      <c r="B515" s="491"/>
      <c r="C515" s="153" t="s">
        <v>4985</v>
      </c>
      <c r="D515" s="696">
        <v>2</v>
      </c>
      <c r="E515" s="124" t="s">
        <v>599</v>
      </c>
      <c r="F515" s="150" t="s">
        <v>4986</v>
      </c>
      <c r="G515" s="150"/>
      <c r="H515" s="698"/>
      <c r="I515" s="319"/>
      <c r="J515" s="319"/>
      <c r="K515" s="105"/>
      <c r="L515" s="105"/>
      <c r="M515" s="105"/>
      <c r="N515" s="105"/>
      <c r="O515" s="319"/>
      <c r="P515" s="105"/>
      <c r="Q515" s="319"/>
      <c r="R515" s="319"/>
      <c r="S515" s="319"/>
      <c r="T515" s="319"/>
      <c r="U515" s="319"/>
      <c r="V515" s="319"/>
      <c r="W515" s="319"/>
      <c r="X515" s="319"/>
      <c r="Y515" s="319"/>
      <c r="Z515" s="319"/>
    </row>
    <row r="516" spans="1:26" ht="146">
      <c r="A516" s="695"/>
      <c r="B516" s="491"/>
      <c r="C516" s="153" t="s">
        <v>4987</v>
      </c>
      <c r="D516" s="696">
        <v>2</v>
      </c>
      <c r="E516" s="124" t="s">
        <v>599</v>
      </c>
      <c r="F516" s="150" t="s">
        <v>4988</v>
      </c>
      <c r="G516" s="150"/>
      <c r="H516" s="698"/>
      <c r="I516" s="319"/>
      <c r="J516" s="319"/>
      <c r="K516" s="105"/>
      <c r="L516" s="105"/>
      <c r="M516" s="105"/>
      <c r="N516" s="105"/>
      <c r="O516" s="319"/>
      <c r="P516" s="105"/>
      <c r="Q516" s="319"/>
      <c r="R516" s="319"/>
      <c r="S516" s="319"/>
      <c r="T516" s="319"/>
      <c r="U516" s="319"/>
      <c r="V516" s="319"/>
      <c r="W516" s="319"/>
      <c r="X516" s="319"/>
      <c r="Y516" s="319"/>
      <c r="Z516" s="319"/>
    </row>
    <row r="517" spans="1:26" ht="80">
      <c r="A517" s="695"/>
      <c r="B517" s="491"/>
      <c r="C517" s="153" t="s">
        <v>4989</v>
      </c>
      <c r="D517" s="696">
        <v>2</v>
      </c>
      <c r="E517" s="124" t="s">
        <v>599</v>
      </c>
      <c r="F517" s="150" t="s">
        <v>4990</v>
      </c>
      <c r="G517" s="150"/>
      <c r="H517" s="698"/>
      <c r="I517" s="319"/>
      <c r="J517" s="319"/>
      <c r="K517" s="105"/>
      <c r="L517" s="105"/>
      <c r="M517" s="105"/>
      <c r="N517" s="105"/>
      <c r="O517" s="319"/>
      <c r="P517" s="105"/>
      <c r="Q517" s="319"/>
      <c r="R517" s="319"/>
      <c r="S517" s="319"/>
      <c r="T517" s="319"/>
      <c r="U517" s="319"/>
      <c r="V517" s="319"/>
      <c r="W517" s="319"/>
      <c r="X517" s="319"/>
      <c r="Y517" s="319"/>
      <c r="Z517" s="319"/>
    </row>
    <row r="518" spans="1:26" ht="48">
      <c r="A518" s="695"/>
      <c r="B518" s="491"/>
      <c r="C518" s="153" t="s">
        <v>4991</v>
      </c>
      <c r="D518" s="696">
        <v>2</v>
      </c>
      <c r="E518" s="124" t="s">
        <v>599</v>
      </c>
      <c r="F518" s="150" t="s">
        <v>4992</v>
      </c>
      <c r="G518" s="150"/>
      <c r="H518" s="698"/>
      <c r="I518" s="319"/>
      <c r="J518" s="319"/>
      <c r="K518" s="105"/>
      <c r="L518" s="105"/>
      <c r="M518" s="105"/>
      <c r="N518" s="105"/>
      <c r="O518" s="319"/>
      <c r="P518" s="105"/>
      <c r="Q518" s="319"/>
      <c r="R518" s="319"/>
      <c r="S518" s="319"/>
      <c r="T518" s="319"/>
      <c r="U518" s="319"/>
      <c r="V518" s="319"/>
      <c r="W518" s="319"/>
      <c r="X518" s="319"/>
      <c r="Y518" s="319"/>
      <c r="Z518" s="319"/>
    </row>
    <row r="519" spans="1:26" ht="64">
      <c r="A519" s="695"/>
      <c r="B519" s="491"/>
      <c r="C519" s="150" t="s">
        <v>4993</v>
      </c>
      <c r="D519" s="696">
        <v>2</v>
      </c>
      <c r="E519" s="124" t="s">
        <v>599</v>
      </c>
      <c r="F519" s="150" t="s">
        <v>4994</v>
      </c>
      <c r="G519" s="150"/>
      <c r="H519" s="698"/>
      <c r="I519" s="319"/>
      <c r="J519" s="319"/>
      <c r="K519" s="105"/>
      <c r="L519" s="105"/>
      <c r="M519" s="105"/>
      <c r="N519" s="105"/>
      <c r="O519" s="319"/>
      <c r="P519" s="105"/>
      <c r="Q519" s="319"/>
      <c r="R519" s="319"/>
      <c r="S519" s="319"/>
      <c r="T519" s="319"/>
      <c r="U519" s="319"/>
      <c r="V519" s="319"/>
      <c r="W519" s="319"/>
      <c r="X519" s="319"/>
      <c r="Y519" s="319"/>
      <c r="Z519" s="319"/>
    </row>
    <row r="520" spans="1:26" ht="64">
      <c r="A520" s="695"/>
      <c r="B520" s="491"/>
      <c r="C520" s="153" t="s">
        <v>4995</v>
      </c>
      <c r="D520" s="696">
        <v>2</v>
      </c>
      <c r="E520" s="124" t="s">
        <v>599</v>
      </c>
      <c r="F520" s="150" t="s">
        <v>4996</v>
      </c>
      <c r="G520" s="150"/>
      <c r="H520" s="698"/>
      <c r="I520" s="319"/>
      <c r="J520" s="319"/>
      <c r="K520" s="105"/>
      <c r="L520" s="105"/>
      <c r="M520" s="105"/>
      <c r="N520" s="105"/>
      <c r="O520" s="319"/>
      <c r="P520" s="105"/>
      <c r="Q520" s="319"/>
      <c r="R520" s="319"/>
      <c r="S520" s="319"/>
      <c r="T520" s="319"/>
      <c r="U520" s="319"/>
      <c r="V520" s="319"/>
      <c r="W520" s="319"/>
      <c r="X520" s="319"/>
      <c r="Y520" s="319"/>
      <c r="Z520" s="319"/>
    </row>
    <row r="521" spans="1:26" ht="48">
      <c r="A521" s="695"/>
      <c r="B521" s="491"/>
      <c r="C521" s="153" t="s">
        <v>4997</v>
      </c>
      <c r="D521" s="696">
        <v>2</v>
      </c>
      <c r="E521" s="124" t="s">
        <v>599</v>
      </c>
      <c r="F521" s="150" t="s">
        <v>4998</v>
      </c>
      <c r="G521" s="150"/>
      <c r="H521" s="698"/>
      <c r="I521" s="319"/>
      <c r="J521" s="319"/>
      <c r="K521" s="105"/>
      <c r="L521" s="105"/>
      <c r="M521" s="105"/>
      <c r="N521" s="105"/>
      <c r="O521" s="319"/>
      <c r="P521" s="105"/>
      <c r="Q521" s="319"/>
      <c r="R521" s="319"/>
      <c r="S521" s="319"/>
      <c r="T521" s="319"/>
      <c r="U521" s="319"/>
      <c r="V521" s="319"/>
      <c r="W521" s="319"/>
      <c r="X521" s="319"/>
      <c r="Y521" s="319"/>
      <c r="Z521" s="319"/>
    </row>
    <row r="522" spans="1:26" ht="32">
      <c r="A522" s="695"/>
      <c r="B522" s="491"/>
      <c r="C522" s="153" t="s">
        <v>4999</v>
      </c>
      <c r="D522" s="696">
        <v>2</v>
      </c>
      <c r="E522" s="124" t="s">
        <v>599</v>
      </c>
      <c r="F522" s="150" t="s">
        <v>5000</v>
      </c>
      <c r="G522" s="150"/>
      <c r="H522" s="698"/>
      <c r="I522" s="319"/>
      <c r="J522" s="319"/>
      <c r="K522" s="105"/>
      <c r="L522" s="105"/>
      <c r="M522" s="105"/>
      <c r="N522" s="105"/>
      <c r="O522" s="319"/>
      <c r="P522" s="105"/>
      <c r="Q522" s="319"/>
      <c r="R522" s="319"/>
      <c r="S522" s="319"/>
      <c r="T522" s="319"/>
      <c r="U522" s="319"/>
      <c r="V522" s="319"/>
      <c r="W522" s="319"/>
      <c r="X522" s="319"/>
      <c r="Y522" s="319"/>
      <c r="Z522" s="319"/>
    </row>
    <row r="523" spans="1:26" ht="64">
      <c r="A523" s="695"/>
      <c r="B523" s="491"/>
      <c r="C523" s="153" t="s">
        <v>5001</v>
      </c>
      <c r="D523" s="696">
        <v>2</v>
      </c>
      <c r="E523" s="124" t="s">
        <v>599</v>
      </c>
      <c r="F523" s="150" t="s">
        <v>5002</v>
      </c>
      <c r="G523" s="150"/>
      <c r="H523" s="698"/>
      <c r="I523" s="319"/>
      <c r="J523" s="319"/>
      <c r="K523" s="105"/>
      <c r="L523" s="105"/>
      <c r="M523" s="105"/>
      <c r="N523" s="105"/>
      <c r="O523" s="319"/>
      <c r="P523" s="105"/>
      <c r="Q523" s="319"/>
      <c r="R523" s="319"/>
      <c r="S523" s="319"/>
      <c r="T523" s="319"/>
      <c r="U523" s="319"/>
      <c r="V523" s="319"/>
      <c r="W523" s="319"/>
      <c r="X523" s="319"/>
      <c r="Y523" s="319"/>
      <c r="Z523" s="319"/>
    </row>
    <row r="524" spans="1:26" ht="48">
      <c r="A524" s="695"/>
      <c r="B524" s="491"/>
      <c r="C524" s="153" t="s">
        <v>5003</v>
      </c>
      <c r="D524" s="696">
        <v>2</v>
      </c>
      <c r="E524" s="124" t="s">
        <v>549</v>
      </c>
      <c r="F524" s="150" t="s">
        <v>5004</v>
      </c>
      <c r="G524" s="150"/>
      <c r="H524" s="698"/>
      <c r="I524" s="319"/>
      <c r="J524" s="319"/>
      <c r="K524" s="105"/>
      <c r="L524" s="105"/>
      <c r="M524" s="105"/>
      <c r="N524" s="105"/>
      <c r="O524" s="319"/>
      <c r="P524" s="105"/>
      <c r="Q524" s="319"/>
      <c r="R524" s="319"/>
      <c r="S524" s="319"/>
      <c r="T524" s="319"/>
      <c r="U524" s="319"/>
      <c r="V524" s="319"/>
      <c r="W524" s="319"/>
      <c r="X524" s="319"/>
      <c r="Y524" s="319"/>
      <c r="Z524" s="319"/>
    </row>
    <row r="525" spans="1:26" ht="128">
      <c r="A525" s="695"/>
      <c r="B525" s="491"/>
      <c r="C525" s="153" t="s">
        <v>5005</v>
      </c>
      <c r="D525" s="696">
        <v>2</v>
      </c>
      <c r="E525" s="124" t="s">
        <v>549</v>
      </c>
      <c r="F525" s="150" t="s">
        <v>5006</v>
      </c>
      <c r="G525" s="150"/>
      <c r="H525" s="698"/>
      <c r="I525" s="319"/>
      <c r="J525" s="319"/>
      <c r="K525" s="105"/>
      <c r="L525" s="105"/>
      <c r="M525" s="105"/>
      <c r="N525" s="105"/>
      <c r="O525" s="319"/>
      <c r="P525" s="105"/>
      <c r="Q525" s="319"/>
      <c r="R525" s="319"/>
      <c r="S525" s="319"/>
      <c r="T525" s="319"/>
      <c r="U525" s="319"/>
      <c r="V525" s="319"/>
      <c r="W525" s="319"/>
      <c r="X525" s="319"/>
      <c r="Y525" s="319"/>
      <c r="Z525" s="319"/>
    </row>
    <row r="526" spans="1:26" ht="80">
      <c r="A526" s="695"/>
      <c r="B526" s="491"/>
      <c r="C526" s="153" t="s">
        <v>5007</v>
      </c>
      <c r="D526" s="696">
        <v>2</v>
      </c>
      <c r="E526" s="124" t="s">
        <v>549</v>
      </c>
      <c r="F526" s="150" t="s">
        <v>5008</v>
      </c>
      <c r="G526" s="150"/>
      <c r="H526" s="698"/>
      <c r="I526" s="319"/>
      <c r="J526" s="319"/>
      <c r="K526" s="105"/>
      <c r="L526" s="105"/>
      <c r="M526" s="105"/>
      <c r="N526" s="105"/>
      <c r="O526" s="319"/>
      <c r="P526" s="105"/>
      <c r="Q526" s="319"/>
      <c r="R526" s="319"/>
      <c r="S526" s="319"/>
      <c r="T526" s="319"/>
      <c r="U526" s="319"/>
      <c r="V526" s="319"/>
      <c r="W526" s="319"/>
      <c r="X526" s="319"/>
      <c r="Y526" s="319"/>
      <c r="Z526" s="319"/>
    </row>
    <row r="527" spans="1:26" ht="192">
      <c r="A527" s="695"/>
      <c r="B527" s="491"/>
      <c r="C527" s="153" t="s">
        <v>5009</v>
      </c>
      <c r="D527" s="696">
        <v>2</v>
      </c>
      <c r="E527" s="124" t="s">
        <v>599</v>
      </c>
      <c r="F527" s="150" t="s">
        <v>5010</v>
      </c>
      <c r="G527" s="150"/>
      <c r="H527" s="698"/>
      <c r="I527" s="319"/>
      <c r="J527" s="319"/>
      <c r="K527" s="105"/>
      <c r="L527" s="105"/>
      <c r="M527" s="105"/>
      <c r="N527" s="105"/>
      <c r="O527" s="319"/>
      <c r="P527" s="105"/>
      <c r="Q527" s="319"/>
      <c r="R527" s="319"/>
      <c r="S527" s="319"/>
      <c r="T527" s="319"/>
      <c r="U527" s="319"/>
      <c r="V527" s="319"/>
      <c r="W527" s="319"/>
      <c r="X527" s="319"/>
      <c r="Y527" s="319"/>
      <c r="Z527" s="319"/>
    </row>
    <row r="528" spans="1:26" ht="176">
      <c r="A528" s="695"/>
      <c r="B528" s="491"/>
      <c r="C528" s="153" t="s">
        <v>5011</v>
      </c>
      <c r="D528" s="696">
        <v>2</v>
      </c>
      <c r="E528" s="124" t="s">
        <v>599</v>
      </c>
      <c r="F528" s="150" t="s">
        <v>5012</v>
      </c>
      <c r="G528" s="150"/>
      <c r="H528" s="698"/>
      <c r="I528" s="319"/>
      <c r="J528" s="319"/>
      <c r="K528" s="105"/>
      <c r="L528" s="105"/>
      <c r="M528" s="105"/>
      <c r="N528" s="105"/>
      <c r="O528" s="319"/>
      <c r="P528" s="105"/>
      <c r="Q528" s="319"/>
      <c r="R528" s="319"/>
      <c r="S528" s="319"/>
      <c r="T528" s="319"/>
      <c r="U528" s="319"/>
      <c r="V528" s="319"/>
      <c r="W528" s="319"/>
      <c r="X528" s="319"/>
      <c r="Y528" s="319"/>
      <c r="Z528" s="319"/>
    </row>
    <row r="529" spans="1:26" ht="224">
      <c r="A529" s="695"/>
      <c r="B529" s="491"/>
      <c r="C529" s="153" t="s">
        <v>5013</v>
      </c>
      <c r="D529" s="696">
        <v>2</v>
      </c>
      <c r="E529" s="124" t="s">
        <v>599</v>
      </c>
      <c r="F529" s="150" t="s">
        <v>5014</v>
      </c>
      <c r="G529" s="150"/>
      <c r="H529" s="698"/>
      <c r="I529" s="319"/>
      <c r="J529" s="319"/>
      <c r="K529" s="105"/>
      <c r="L529" s="105"/>
      <c r="M529" s="105"/>
      <c r="N529" s="105"/>
      <c r="O529" s="319"/>
      <c r="P529" s="105"/>
      <c r="Q529" s="319"/>
      <c r="R529" s="319"/>
      <c r="S529" s="319"/>
      <c r="T529" s="319"/>
      <c r="U529" s="319"/>
      <c r="V529" s="319"/>
      <c r="W529" s="319"/>
      <c r="X529" s="319"/>
      <c r="Y529" s="319"/>
      <c r="Z529" s="319"/>
    </row>
    <row r="530" spans="1:26" ht="96">
      <c r="A530" s="695"/>
      <c r="B530" s="491"/>
      <c r="C530" s="153" t="s">
        <v>5015</v>
      </c>
      <c r="D530" s="696">
        <v>2</v>
      </c>
      <c r="E530" s="124" t="s">
        <v>599</v>
      </c>
      <c r="F530" s="150" t="s">
        <v>5016</v>
      </c>
      <c r="G530" s="150"/>
      <c r="H530" s="698"/>
      <c r="I530" s="319"/>
      <c r="J530" s="319"/>
      <c r="K530" s="105"/>
      <c r="L530" s="105"/>
      <c r="M530" s="105"/>
      <c r="N530" s="105"/>
      <c r="O530" s="319"/>
      <c r="P530" s="105"/>
      <c r="Q530" s="319"/>
      <c r="R530" s="319"/>
      <c r="S530" s="319"/>
      <c r="T530" s="319"/>
      <c r="U530" s="319"/>
      <c r="V530" s="319"/>
      <c r="W530" s="319"/>
      <c r="X530" s="319"/>
      <c r="Y530" s="319"/>
      <c r="Z530" s="319"/>
    </row>
    <row r="531" spans="1:26" ht="48">
      <c r="A531" s="695"/>
      <c r="B531" s="949"/>
      <c r="C531" s="153" t="s">
        <v>5017</v>
      </c>
      <c r="D531" s="696">
        <v>2</v>
      </c>
      <c r="E531" s="124" t="s">
        <v>599</v>
      </c>
      <c r="F531" s="153" t="s">
        <v>5018</v>
      </c>
      <c r="G531" s="150"/>
      <c r="H531" s="698"/>
      <c r="I531" s="319"/>
      <c r="J531" s="319"/>
      <c r="K531" s="105"/>
      <c r="L531" s="105"/>
      <c r="M531" s="105"/>
      <c r="N531" s="105"/>
      <c r="O531" s="319"/>
      <c r="P531" s="105"/>
      <c r="Q531" s="319"/>
      <c r="R531" s="319"/>
      <c r="S531" s="319"/>
      <c r="T531" s="319"/>
      <c r="U531" s="319"/>
      <c r="V531" s="319"/>
      <c r="W531" s="319"/>
      <c r="X531" s="319"/>
      <c r="Y531" s="319"/>
      <c r="Z531" s="319"/>
    </row>
    <row r="532" spans="1:26" ht="128">
      <c r="A532" s="695" t="s">
        <v>5019</v>
      </c>
      <c r="B532" s="491" t="s">
        <v>5020</v>
      </c>
      <c r="C532" s="150" t="s">
        <v>5021</v>
      </c>
      <c r="D532" s="696">
        <v>2</v>
      </c>
      <c r="E532" s="124" t="s">
        <v>549</v>
      </c>
      <c r="F532" s="492" t="s">
        <v>5022</v>
      </c>
      <c r="G532" s="150"/>
      <c r="H532" s="698"/>
      <c r="I532" s="319"/>
      <c r="J532" s="319"/>
      <c r="K532" s="105"/>
      <c r="L532" s="105"/>
      <c r="M532" s="105"/>
      <c r="N532" s="105"/>
      <c r="O532" s="319"/>
      <c r="P532" s="105"/>
      <c r="Q532" s="319"/>
      <c r="R532" s="319"/>
      <c r="S532" s="319"/>
      <c r="T532" s="319"/>
      <c r="U532" s="319"/>
      <c r="V532" s="319"/>
      <c r="W532" s="319"/>
      <c r="X532" s="319"/>
      <c r="Y532" s="319"/>
      <c r="Z532" s="319"/>
    </row>
    <row r="533" spans="1:26" ht="144">
      <c r="A533" s="695"/>
      <c r="B533" s="949"/>
      <c r="C533" s="150" t="s">
        <v>5023</v>
      </c>
      <c r="D533" s="696">
        <v>2</v>
      </c>
      <c r="E533" s="124" t="s">
        <v>549</v>
      </c>
      <c r="F533" s="492" t="s">
        <v>5024</v>
      </c>
      <c r="G533" s="150"/>
      <c r="H533" s="698"/>
      <c r="I533" s="319"/>
      <c r="J533" s="319"/>
      <c r="K533" s="105"/>
      <c r="L533" s="105"/>
      <c r="M533" s="105"/>
      <c r="N533" s="105"/>
      <c r="O533" s="319"/>
      <c r="P533" s="105"/>
      <c r="Q533" s="319"/>
      <c r="R533" s="319"/>
      <c r="S533" s="319"/>
      <c r="T533" s="319"/>
      <c r="U533" s="319"/>
      <c r="V533" s="319"/>
      <c r="W533" s="319"/>
      <c r="X533" s="319"/>
      <c r="Y533" s="319"/>
      <c r="Z533" s="319"/>
    </row>
    <row r="534" spans="1:26" ht="32">
      <c r="A534" s="695"/>
      <c r="B534" s="949"/>
      <c r="C534" s="150" t="s">
        <v>5025</v>
      </c>
      <c r="D534" s="696">
        <v>2</v>
      </c>
      <c r="E534" s="124" t="s">
        <v>549</v>
      </c>
      <c r="F534" s="492" t="s">
        <v>5026</v>
      </c>
      <c r="G534" s="150"/>
      <c r="H534" s="698"/>
      <c r="I534" s="319"/>
      <c r="J534" s="319"/>
      <c r="K534" s="105"/>
      <c r="L534" s="105"/>
      <c r="M534" s="105"/>
      <c r="N534" s="105"/>
      <c r="O534" s="319"/>
      <c r="P534" s="105"/>
      <c r="Q534" s="319"/>
      <c r="R534" s="319"/>
      <c r="S534" s="319"/>
      <c r="T534" s="319"/>
      <c r="U534" s="319"/>
      <c r="V534" s="319"/>
      <c r="W534" s="319"/>
      <c r="X534" s="319"/>
      <c r="Y534" s="319"/>
      <c r="Z534" s="319"/>
    </row>
    <row r="535" spans="1:26" ht="144">
      <c r="A535" s="695"/>
      <c r="B535" s="949"/>
      <c r="C535" s="150" t="s">
        <v>5027</v>
      </c>
      <c r="D535" s="696">
        <v>2</v>
      </c>
      <c r="E535" s="124" t="s">
        <v>599</v>
      </c>
      <c r="F535" s="492" t="s">
        <v>5028</v>
      </c>
      <c r="G535" s="150"/>
      <c r="H535" s="698"/>
      <c r="I535" s="319"/>
      <c r="J535" s="319"/>
      <c r="K535" s="105"/>
      <c r="L535" s="105"/>
      <c r="M535" s="105"/>
      <c r="N535" s="105"/>
      <c r="O535" s="319"/>
      <c r="P535" s="105"/>
      <c r="Q535" s="319"/>
      <c r="R535" s="319"/>
      <c r="S535" s="319"/>
      <c r="T535" s="319"/>
      <c r="U535" s="319"/>
      <c r="V535" s="319"/>
      <c r="W535" s="319"/>
      <c r="X535" s="319"/>
      <c r="Y535" s="319"/>
      <c r="Z535" s="319"/>
    </row>
    <row r="536" spans="1:26" ht="130">
      <c r="A536" s="695"/>
      <c r="B536" s="491"/>
      <c r="C536" s="150" t="s">
        <v>5029</v>
      </c>
      <c r="D536" s="696">
        <v>2</v>
      </c>
      <c r="E536" s="124" t="s">
        <v>599</v>
      </c>
      <c r="F536" s="866" t="s">
        <v>5030</v>
      </c>
      <c r="G536" s="150"/>
      <c r="H536" s="698"/>
      <c r="I536" s="319"/>
      <c r="J536" s="319"/>
      <c r="K536" s="105"/>
      <c r="L536" s="105"/>
      <c r="M536" s="105"/>
      <c r="N536" s="105"/>
      <c r="O536" s="319"/>
      <c r="P536" s="105"/>
      <c r="Q536" s="319"/>
      <c r="R536" s="319"/>
      <c r="S536" s="319"/>
      <c r="T536" s="319"/>
      <c r="U536" s="319"/>
      <c r="V536" s="319"/>
      <c r="W536" s="319"/>
      <c r="X536" s="319"/>
      <c r="Y536" s="319"/>
      <c r="Z536" s="319"/>
    </row>
    <row r="537" spans="1:26" ht="96">
      <c r="A537" s="695"/>
      <c r="B537" s="491"/>
      <c r="C537" s="150" t="s">
        <v>5031</v>
      </c>
      <c r="D537" s="696">
        <v>2</v>
      </c>
      <c r="E537" s="124" t="s">
        <v>5032</v>
      </c>
      <c r="F537" s="492" t="s">
        <v>5033</v>
      </c>
      <c r="G537" s="150"/>
      <c r="H537" s="698"/>
      <c r="I537" s="319"/>
      <c r="J537" s="319"/>
      <c r="K537" s="105"/>
      <c r="L537" s="105"/>
      <c r="M537" s="105"/>
      <c r="N537" s="105"/>
      <c r="O537" s="319"/>
      <c r="P537" s="105"/>
      <c r="Q537" s="319"/>
      <c r="R537" s="319"/>
      <c r="S537" s="319"/>
      <c r="T537" s="319"/>
      <c r="U537" s="319"/>
      <c r="V537" s="319"/>
      <c r="W537" s="319"/>
      <c r="X537" s="319"/>
      <c r="Y537" s="319"/>
      <c r="Z537" s="319"/>
    </row>
    <row r="538" spans="1:26" ht="160">
      <c r="A538" s="695"/>
      <c r="B538" s="491"/>
      <c r="C538" s="150" t="s">
        <v>5034</v>
      </c>
      <c r="D538" s="696">
        <v>2</v>
      </c>
      <c r="E538" s="124" t="s">
        <v>599</v>
      </c>
      <c r="F538" s="492" t="s">
        <v>5035</v>
      </c>
      <c r="G538" s="150"/>
      <c r="H538" s="698"/>
      <c r="I538" s="319"/>
      <c r="J538" s="319"/>
      <c r="K538" s="105"/>
      <c r="L538" s="105"/>
      <c r="M538" s="105"/>
      <c r="N538" s="105"/>
      <c r="O538" s="319"/>
      <c r="P538" s="105"/>
      <c r="Q538" s="319"/>
      <c r="R538" s="319"/>
      <c r="S538" s="319"/>
      <c r="T538" s="319"/>
      <c r="U538" s="319"/>
      <c r="V538" s="319"/>
      <c r="W538" s="319"/>
      <c r="X538" s="319"/>
      <c r="Y538" s="319"/>
      <c r="Z538" s="319"/>
    </row>
    <row r="539" spans="1:26" ht="32">
      <c r="A539" s="695"/>
      <c r="B539" s="491"/>
      <c r="C539" s="150" t="s">
        <v>5036</v>
      </c>
      <c r="D539" s="696">
        <v>2</v>
      </c>
      <c r="E539" s="124" t="s">
        <v>599</v>
      </c>
      <c r="F539" s="492" t="s">
        <v>5037</v>
      </c>
      <c r="G539" s="150"/>
      <c r="H539" s="698"/>
      <c r="I539" s="319"/>
      <c r="J539" s="319"/>
      <c r="K539" s="105"/>
      <c r="L539" s="105"/>
      <c r="M539" s="105"/>
      <c r="N539" s="105"/>
      <c r="O539" s="319"/>
      <c r="P539" s="105"/>
      <c r="Q539" s="319"/>
      <c r="R539" s="319"/>
      <c r="S539" s="319"/>
      <c r="T539" s="319"/>
      <c r="U539" s="319"/>
      <c r="V539" s="319"/>
      <c r="W539" s="319"/>
      <c r="X539" s="319"/>
      <c r="Y539" s="319"/>
      <c r="Z539" s="319"/>
    </row>
    <row r="540" spans="1:26" ht="288">
      <c r="A540" s="695"/>
      <c r="B540" s="491"/>
      <c r="C540" s="151" t="s">
        <v>5038</v>
      </c>
      <c r="D540" s="696">
        <v>2</v>
      </c>
      <c r="E540" s="124" t="s">
        <v>599</v>
      </c>
      <c r="F540" s="492" t="s">
        <v>5039</v>
      </c>
      <c r="G540" s="150"/>
      <c r="H540" s="698"/>
      <c r="I540" s="319"/>
      <c r="J540" s="319"/>
      <c r="K540" s="105"/>
      <c r="L540" s="105"/>
      <c r="M540" s="105"/>
      <c r="N540" s="105"/>
      <c r="O540" s="319"/>
      <c r="P540" s="105"/>
      <c r="Q540" s="319"/>
      <c r="R540" s="319"/>
      <c r="S540" s="319"/>
      <c r="T540" s="319"/>
      <c r="U540" s="319"/>
      <c r="V540" s="319"/>
      <c r="W540" s="319"/>
      <c r="X540" s="319"/>
      <c r="Y540" s="319"/>
      <c r="Z540" s="319"/>
    </row>
    <row r="541" spans="1:26" ht="48">
      <c r="A541" s="695"/>
      <c r="B541" s="491"/>
      <c r="C541" s="150" t="s">
        <v>5040</v>
      </c>
      <c r="D541" s="696">
        <v>2</v>
      </c>
      <c r="E541" s="124" t="s">
        <v>599</v>
      </c>
      <c r="F541" s="492" t="s">
        <v>5041</v>
      </c>
      <c r="G541" s="150"/>
      <c r="H541" s="698"/>
      <c r="I541" s="319"/>
      <c r="J541" s="319"/>
      <c r="K541" s="105"/>
      <c r="L541" s="105"/>
      <c r="M541" s="105"/>
      <c r="N541" s="105"/>
      <c r="O541" s="319"/>
      <c r="P541" s="105"/>
      <c r="Q541" s="319"/>
      <c r="R541" s="319"/>
      <c r="S541" s="319"/>
      <c r="T541" s="319"/>
      <c r="U541" s="319"/>
      <c r="V541" s="319"/>
      <c r="W541" s="319"/>
      <c r="X541" s="319"/>
      <c r="Y541" s="319"/>
      <c r="Z541" s="319"/>
    </row>
    <row r="542" spans="1:26" ht="162">
      <c r="A542" s="695"/>
      <c r="B542" s="718"/>
      <c r="C542" s="179" t="s">
        <v>5042</v>
      </c>
      <c r="D542" s="696">
        <v>2</v>
      </c>
      <c r="E542" s="124" t="s">
        <v>599</v>
      </c>
      <c r="F542" s="383" t="s">
        <v>5043</v>
      </c>
      <c r="G542" s="150"/>
      <c r="H542" s="698"/>
      <c r="I542" s="319"/>
      <c r="J542" s="319"/>
      <c r="K542" s="105"/>
      <c r="L542" s="105"/>
      <c r="M542" s="105"/>
      <c r="N542" s="105"/>
      <c r="O542" s="319"/>
      <c r="P542" s="105"/>
      <c r="Q542" s="319"/>
      <c r="R542" s="319"/>
      <c r="S542" s="319"/>
      <c r="T542" s="319"/>
      <c r="U542" s="319"/>
      <c r="V542" s="319"/>
      <c r="W542" s="319"/>
      <c r="X542" s="319"/>
      <c r="Y542" s="319"/>
      <c r="Z542" s="319"/>
    </row>
    <row r="543" spans="1:26" ht="96">
      <c r="A543" s="695"/>
      <c r="B543" s="718"/>
      <c r="C543" s="179" t="s">
        <v>5044</v>
      </c>
      <c r="D543" s="696">
        <v>2</v>
      </c>
      <c r="E543" s="124" t="s">
        <v>599</v>
      </c>
      <c r="F543" s="539" t="s">
        <v>5045</v>
      </c>
      <c r="G543" s="150"/>
      <c r="H543" s="698"/>
      <c r="I543" s="319"/>
      <c r="J543" s="319"/>
      <c r="K543" s="105"/>
      <c r="L543" s="105"/>
      <c r="M543" s="105"/>
      <c r="N543" s="105"/>
      <c r="O543" s="319"/>
      <c r="P543" s="105"/>
      <c r="Q543" s="319"/>
      <c r="R543" s="319"/>
      <c r="S543" s="319"/>
      <c r="T543" s="319"/>
      <c r="U543" s="319"/>
      <c r="V543" s="319"/>
      <c r="W543" s="319"/>
      <c r="X543" s="319"/>
      <c r="Y543" s="319"/>
      <c r="Z543" s="319"/>
    </row>
    <row r="544" spans="1:26" ht="64">
      <c r="A544" s="695"/>
      <c r="B544" s="718"/>
      <c r="C544" s="150" t="s">
        <v>5046</v>
      </c>
      <c r="D544" s="696">
        <v>2</v>
      </c>
      <c r="E544" s="124" t="s">
        <v>549</v>
      </c>
      <c r="F544" s="492" t="s">
        <v>5047</v>
      </c>
      <c r="G544" s="150"/>
      <c r="H544" s="698"/>
      <c r="I544" s="319"/>
      <c r="J544" s="319"/>
      <c r="K544" s="105"/>
      <c r="L544" s="105"/>
      <c r="M544" s="105"/>
      <c r="N544" s="105"/>
      <c r="O544" s="319"/>
      <c r="P544" s="105"/>
      <c r="Q544" s="319"/>
      <c r="R544" s="319"/>
      <c r="S544" s="319"/>
      <c r="T544" s="319"/>
      <c r="U544" s="319"/>
      <c r="V544" s="319"/>
      <c r="W544" s="319"/>
      <c r="X544" s="319"/>
      <c r="Y544" s="319"/>
      <c r="Z544" s="319"/>
    </row>
    <row r="545" spans="1:26" ht="96">
      <c r="A545" s="695"/>
      <c r="B545" s="718"/>
      <c r="C545" s="150" t="s">
        <v>5048</v>
      </c>
      <c r="D545" s="696">
        <v>2</v>
      </c>
      <c r="E545" s="124" t="s">
        <v>599</v>
      </c>
      <c r="F545" s="492" t="s">
        <v>5049</v>
      </c>
      <c r="G545" s="150"/>
      <c r="H545" s="698"/>
      <c r="I545" s="319"/>
      <c r="J545" s="319"/>
      <c r="K545" s="105"/>
      <c r="L545" s="105"/>
      <c r="M545" s="105"/>
      <c r="N545" s="105"/>
      <c r="O545" s="319"/>
      <c r="P545" s="105"/>
      <c r="Q545" s="319"/>
      <c r="R545" s="319"/>
      <c r="S545" s="319"/>
      <c r="T545" s="319"/>
      <c r="U545" s="319"/>
      <c r="V545" s="319"/>
      <c r="W545" s="319"/>
      <c r="X545" s="319"/>
      <c r="Y545" s="319"/>
      <c r="Z545" s="319"/>
    </row>
    <row r="546" spans="1:26" ht="80">
      <c r="A546" s="695" t="s">
        <v>1368</v>
      </c>
      <c r="B546" s="491" t="s">
        <v>5050</v>
      </c>
      <c r="C546" s="150" t="s">
        <v>5051</v>
      </c>
      <c r="D546" s="696">
        <v>2</v>
      </c>
      <c r="E546" s="124" t="s">
        <v>549</v>
      </c>
      <c r="F546" s="150" t="s">
        <v>5052</v>
      </c>
      <c r="G546" s="141"/>
      <c r="H546" s="319"/>
      <c r="I546" s="319"/>
      <c r="J546" s="319"/>
      <c r="K546" s="105"/>
      <c r="L546" s="105"/>
      <c r="M546" s="105"/>
      <c r="N546" s="105"/>
      <c r="O546" s="319"/>
      <c r="P546" s="105"/>
      <c r="Q546" s="319"/>
      <c r="R546" s="319"/>
      <c r="S546" s="319"/>
      <c r="T546" s="319"/>
      <c r="U546" s="319"/>
      <c r="V546" s="319"/>
      <c r="W546" s="319"/>
      <c r="X546" s="319"/>
      <c r="Y546" s="319"/>
      <c r="Z546" s="319"/>
    </row>
    <row r="547" spans="1:26" ht="80">
      <c r="A547" s="695"/>
      <c r="B547" s="949"/>
      <c r="C547" s="150" t="s">
        <v>5053</v>
      </c>
      <c r="D547" s="696">
        <v>2</v>
      </c>
      <c r="E547" s="124" t="s">
        <v>549</v>
      </c>
      <c r="F547" s="492" t="s">
        <v>5054</v>
      </c>
      <c r="G547" s="150"/>
      <c r="H547" s="698"/>
      <c r="I547" s="319"/>
      <c r="J547" s="319"/>
      <c r="K547" s="105"/>
      <c r="L547" s="105"/>
      <c r="M547" s="105"/>
      <c r="N547" s="105"/>
      <c r="O547" s="319"/>
      <c r="P547" s="105"/>
      <c r="Q547" s="319"/>
      <c r="R547" s="319"/>
      <c r="S547" s="319"/>
      <c r="T547" s="319"/>
      <c r="U547" s="319"/>
      <c r="V547" s="319"/>
      <c r="W547" s="319"/>
      <c r="X547" s="319"/>
      <c r="Y547" s="319"/>
      <c r="Z547" s="319"/>
    </row>
    <row r="548" spans="1:26" ht="32">
      <c r="A548" s="695"/>
      <c r="B548" s="949"/>
      <c r="C548" s="150" t="s">
        <v>5055</v>
      </c>
      <c r="D548" s="696">
        <v>2</v>
      </c>
      <c r="E548" s="124" t="s">
        <v>5056</v>
      </c>
      <c r="F548" s="492" t="s">
        <v>5057</v>
      </c>
      <c r="G548" s="150"/>
      <c r="H548" s="698"/>
      <c r="I548" s="319"/>
      <c r="J548" s="319"/>
      <c r="K548" s="105"/>
      <c r="L548" s="105"/>
      <c r="M548" s="105"/>
      <c r="N548" s="105"/>
      <c r="O548" s="319"/>
      <c r="P548" s="105"/>
      <c r="Q548" s="319"/>
      <c r="R548" s="319"/>
      <c r="S548" s="319"/>
      <c r="T548" s="319"/>
      <c r="U548" s="319"/>
      <c r="V548" s="319"/>
      <c r="W548" s="319"/>
      <c r="X548" s="319"/>
      <c r="Y548" s="319"/>
      <c r="Z548" s="319"/>
    </row>
    <row r="549" spans="1:26" ht="64">
      <c r="A549" s="695"/>
      <c r="B549" s="949"/>
      <c r="C549" s="150" t="s">
        <v>5058</v>
      </c>
      <c r="D549" s="696">
        <v>2</v>
      </c>
      <c r="E549" s="124" t="s">
        <v>599</v>
      </c>
      <c r="F549" s="492" t="s">
        <v>5059</v>
      </c>
      <c r="G549" s="150"/>
      <c r="H549" s="698"/>
      <c r="I549" s="319"/>
      <c r="J549" s="319"/>
      <c r="K549" s="105"/>
      <c r="L549" s="105"/>
      <c r="M549" s="105"/>
      <c r="N549" s="105"/>
      <c r="O549" s="319"/>
      <c r="P549" s="105"/>
      <c r="Q549" s="319"/>
      <c r="R549" s="319"/>
      <c r="S549" s="319"/>
      <c r="T549" s="319"/>
      <c r="U549" s="319"/>
      <c r="V549" s="319"/>
      <c r="W549" s="319"/>
      <c r="X549" s="319"/>
      <c r="Y549" s="319"/>
      <c r="Z549" s="319"/>
    </row>
    <row r="550" spans="1:26" ht="48">
      <c r="A550" s="695"/>
      <c r="B550" s="949"/>
      <c r="C550" s="150" t="s">
        <v>5060</v>
      </c>
      <c r="D550" s="696">
        <v>2</v>
      </c>
      <c r="E550" s="124" t="s">
        <v>549</v>
      </c>
      <c r="F550" s="492" t="s">
        <v>5061</v>
      </c>
      <c r="G550" s="150"/>
      <c r="H550" s="698"/>
      <c r="I550" s="319"/>
      <c r="J550" s="319"/>
      <c r="K550" s="105"/>
      <c r="L550" s="105"/>
      <c r="M550" s="105"/>
      <c r="N550" s="105"/>
      <c r="O550" s="319"/>
      <c r="P550" s="105"/>
      <c r="Q550" s="319"/>
      <c r="R550" s="319"/>
      <c r="S550" s="319"/>
      <c r="T550" s="319"/>
      <c r="U550" s="319"/>
      <c r="V550" s="319"/>
      <c r="W550" s="319"/>
      <c r="X550" s="319"/>
      <c r="Y550" s="319"/>
      <c r="Z550" s="319"/>
    </row>
    <row r="551" spans="1:26" ht="32">
      <c r="A551" s="695"/>
      <c r="B551" s="949"/>
      <c r="C551" s="150" t="s">
        <v>5062</v>
      </c>
      <c r="D551" s="696">
        <v>2</v>
      </c>
      <c r="E551" s="124" t="s">
        <v>549</v>
      </c>
      <c r="F551" s="492" t="s">
        <v>5063</v>
      </c>
      <c r="G551" s="150"/>
      <c r="H551" s="698"/>
      <c r="I551" s="319"/>
      <c r="J551" s="319"/>
      <c r="K551" s="105"/>
      <c r="L551" s="105"/>
      <c r="M551" s="105"/>
      <c r="N551" s="105"/>
      <c r="O551" s="319"/>
      <c r="P551" s="105"/>
      <c r="Q551" s="319"/>
      <c r="R551" s="319"/>
      <c r="S551" s="319"/>
      <c r="T551" s="319"/>
      <c r="U551" s="319"/>
      <c r="V551" s="319"/>
      <c r="W551" s="319"/>
      <c r="X551" s="319"/>
      <c r="Y551" s="319"/>
      <c r="Z551" s="319"/>
    </row>
    <row r="552" spans="1:26" ht="96">
      <c r="A552" s="695"/>
      <c r="B552" s="949"/>
      <c r="C552" s="150" t="s">
        <v>5064</v>
      </c>
      <c r="D552" s="696">
        <v>2</v>
      </c>
      <c r="E552" s="124" t="s">
        <v>599</v>
      </c>
      <c r="F552" s="150" t="s">
        <v>5065</v>
      </c>
      <c r="G552" s="150"/>
      <c r="H552" s="698"/>
      <c r="I552" s="319"/>
      <c r="J552" s="319"/>
      <c r="K552" s="105"/>
      <c r="L552" s="105"/>
      <c r="M552" s="105"/>
      <c r="N552" s="105"/>
      <c r="O552" s="319"/>
      <c r="P552" s="105"/>
      <c r="Q552" s="319"/>
      <c r="R552" s="319"/>
      <c r="S552" s="319"/>
      <c r="T552" s="319"/>
      <c r="U552" s="319"/>
      <c r="V552" s="319"/>
      <c r="W552" s="319"/>
      <c r="X552" s="319"/>
      <c r="Y552" s="319"/>
      <c r="Z552" s="319"/>
    </row>
    <row r="553" spans="1:26" ht="32">
      <c r="A553" s="695"/>
      <c r="B553" s="949"/>
      <c r="C553" s="150" t="s">
        <v>5066</v>
      </c>
      <c r="D553" s="696">
        <v>2</v>
      </c>
      <c r="E553" s="124" t="s">
        <v>599</v>
      </c>
      <c r="F553" s="150" t="s">
        <v>5067</v>
      </c>
      <c r="G553" s="150"/>
      <c r="H553" s="698"/>
      <c r="I553" s="319"/>
      <c r="J553" s="319"/>
      <c r="K553" s="105"/>
      <c r="L553" s="105"/>
      <c r="M553" s="105"/>
      <c r="N553" s="105"/>
      <c r="O553" s="319"/>
      <c r="P553" s="105"/>
      <c r="Q553" s="319"/>
      <c r="R553" s="319"/>
      <c r="S553" s="319"/>
      <c r="T553" s="319"/>
      <c r="U553" s="319"/>
      <c r="V553" s="319"/>
      <c r="W553" s="319"/>
      <c r="X553" s="319"/>
      <c r="Y553" s="319"/>
      <c r="Z553" s="319"/>
    </row>
    <row r="554" spans="1:26" ht="32">
      <c r="A554" s="695"/>
      <c r="B554" s="949"/>
      <c r="C554" s="150" t="s">
        <v>5068</v>
      </c>
      <c r="D554" s="696">
        <v>2</v>
      </c>
      <c r="E554" s="124" t="s">
        <v>599</v>
      </c>
      <c r="F554" s="150" t="s">
        <v>5069</v>
      </c>
      <c r="G554" s="150"/>
      <c r="H554" s="698"/>
      <c r="I554" s="319"/>
      <c r="J554" s="319"/>
      <c r="K554" s="105"/>
      <c r="L554" s="105"/>
      <c r="M554" s="105"/>
      <c r="N554" s="105"/>
      <c r="O554" s="319"/>
      <c r="P554" s="105"/>
      <c r="Q554" s="319"/>
      <c r="R554" s="319"/>
      <c r="S554" s="319"/>
      <c r="T554" s="319"/>
      <c r="U554" s="319"/>
      <c r="V554" s="319"/>
      <c r="W554" s="319"/>
      <c r="X554" s="319"/>
      <c r="Y554" s="319"/>
      <c r="Z554" s="319"/>
    </row>
    <row r="555" spans="1:26" ht="96">
      <c r="A555" s="695"/>
      <c r="B555" s="949"/>
      <c r="C555" s="150" t="s">
        <v>5070</v>
      </c>
      <c r="D555" s="696">
        <v>2</v>
      </c>
      <c r="E555" s="124" t="s">
        <v>599</v>
      </c>
      <c r="F555" s="150" t="s">
        <v>5071</v>
      </c>
      <c r="G555" s="150"/>
      <c r="H555" s="698"/>
      <c r="I555" s="319"/>
      <c r="J555" s="319"/>
      <c r="K555" s="105"/>
      <c r="L555" s="105"/>
      <c r="M555" s="105"/>
      <c r="N555" s="105"/>
      <c r="O555" s="319"/>
      <c r="P555" s="105"/>
      <c r="Q555" s="319"/>
      <c r="R555" s="319"/>
      <c r="S555" s="319"/>
      <c r="T555" s="319"/>
      <c r="U555" s="319"/>
      <c r="V555" s="319"/>
      <c r="W555" s="319"/>
      <c r="X555" s="319"/>
      <c r="Y555" s="319"/>
      <c r="Z555" s="319"/>
    </row>
    <row r="556" spans="1:26" ht="144">
      <c r="A556" s="695"/>
      <c r="B556" s="949"/>
      <c r="C556" s="150" t="s">
        <v>5072</v>
      </c>
      <c r="D556" s="696">
        <v>2</v>
      </c>
      <c r="E556" s="124" t="s">
        <v>611</v>
      </c>
      <c r="F556" s="150" t="s">
        <v>5073</v>
      </c>
      <c r="G556" s="150"/>
      <c r="H556" s="698"/>
      <c r="I556" s="319"/>
      <c r="J556" s="319"/>
      <c r="K556" s="105"/>
      <c r="L556" s="105"/>
      <c r="M556" s="105"/>
      <c r="N556" s="105"/>
      <c r="O556" s="319"/>
      <c r="P556" s="105"/>
      <c r="Q556" s="319"/>
      <c r="R556" s="319"/>
      <c r="S556" s="319"/>
      <c r="T556" s="319"/>
      <c r="U556" s="319"/>
      <c r="V556" s="319"/>
      <c r="W556" s="319"/>
      <c r="X556" s="319"/>
      <c r="Y556" s="319"/>
      <c r="Z556" s="319"/>
    </row>
    <row r="557" spans="1:26" ht="32">
      <c r="A557" s="695"/>
      <c r="B557" s="949"/>
      <c r="C557" s="123" t="s">
        <v>5074</v>
      </c>
      <c r="D557" s="696">
        <v>2</v>
      </c>
      <c r="E557" s="124" t="s">
        <v>877</v>
      </c>
      <c r="F557" s="123" t="s">
        <v>5075</v>
      </c>
      <c r="G557" s="150"/>
      <c r="H557" s="698"/>
      <c r="I557" s="319"/>
      <c r="J557" s="319"/>
      <c r="K557" s="105"/>
      <c r="L557" s="105"/>
      <c r="M557" s="105"/>
      <c r="N557" s="105"/>
      <c r="O557" s="319"/>
      <c r="P557" s="105"/>
      <c r="Q557" s="319"/>
      <c r="R557" s="319"/>
      <c r="S557" s="319"/>
      <c r="T557" s="319"/>
      <c r="U557" s="319"/>
      <c r="V557" s="319"/>
      <c r="W557" s="319"/>
      <c r="X557" s="319"/>
      <c r="Y557" s="319"/>
      <c r="Z557" s="319"/>
    </row>
    <row r="558" spans="1:26" ht="128">
      <c r="A558" s="695" t="s">
        <v>1370</v>
      </c>
      <c r="B558" s="491" t="s">
        <v>3905</v>
      </c>
      <c r="C558" s="150" t="s">
        <v>3916</v>
      </c>
      <c r="D558" s="696">
        <v>2</v>
      </c>
      <c r="E558" s="124" t="s">
        <v>549</v>
      </c>
      <c r="F558" s="150" t="s">
        <v>5076</v>
      </c>
      <c r="G558" s="492"/>
      <c r="H558" s="817"/>
      <c r="I558" s="319"/>
      <c r="J558" s="319"/>
      <c r="K558" s="105"/>
      <c r="L558" s="105"/>
      <c r="M558" s="105"/>
      <c r="N558" s="105"/>
      <c r="O558" s="319"/>
      <c r="P558" s="105"/>
      <c r="Q558" s="319"/>
      <c r="R558" s="319"/>
      <c r="S558" s="319"/>
      <c r="T558" s="319"/>
      <c r="U558" s="319"/>
      <c r="V558" s="319"/>
      <c r="W558" s="319"/>
      <c r="X558" s="319"/>
      <c r="Y558" s="319"/>
      <c r="Z558" s="319"/>
    </row>
    <row r="559" spans="1:26" ht="216">
      <c r="A559" s="695"/>
      <c r="B559" s="718"/>
      <c r="C559" s="150" t="s">
        <v>5077</v>
      </c>
      <c r="D559" s="696">
        <v>2</v>
      </c>
      <c r="E559" s="124" t="s">
        <v>549</v>
      </c>
      <c r="F559" s="150" t="s">
        <v>5078</v>
      </c>
      <c r="G559" s="138"/>
      <c r="H559" s="319"/>
      <c r="I559" s="319"/>
      <c r="J559" s="319"/>
      <c r="K559" s="105"/>
      <c r="L559" s="105"/>
      <c r="M559" s="105"/>
      <c r="N559" s="105"/>
      <c r="O559" s="319"/>
      <c r="P559" s="105"/>
      <c r="Q559" s="319"/>
      <c r="R559" s="319"/>
      <c r="S559" s="319"/>
      <c r="T559" s="319"/>
      <c r="U559" s="319"/>
      <c r="V559" s="319"/>
      <c r="W559" s="319"/>
      <c r="X559" s="319"/>
      <c r="Y559" s="319"/>
      <c r="Z559" s="319"/>
    </row>
    <row r="560" spans="1:26" ht="64">
      <c r="A560" s="695"/>
      <c r="B560" s="718"/>
      <c r="C560" s="150" t="s">
        <v>3906</v>
      </c>
      <c r="D560" s="696">
        <v>2</v>
      </c>
      <c r="E560" s="124" t="s">
        <v>599</v>
      </c>
      <c r="F560" s="492" t="s">
        <v>3907</v>
      </c>
      <c r="G560" s="138"/>
      <c r="H560" s="319"/>
      <c r="I560" s="319"/>
      <c r="J560" s="319"/>
      <c r="K560" s="105"/>
      <c r="L560" s="105"/>
      <c r="M560" s="105"/>
      <c r="N560" s="105"/>
      <c r="O560" s="319"/>
      <c r="P560" s="105"/>
      <c r="Q560" s="319"/>
      <c r="R560" s="319"/>
      <c r="S560" s="319"/>
      <c r="T560" s="319"/>
      <c r="U560" s="319"/>
      <c r="V560" s="319"/>
      <c r="W560" s="319"/>
      <c r="X560" s="319"/>
      <c r="Y560" s="319"/>
      <c r="Z560" s="319"/>
    </row>
    <row r="561" spans="1:26" ht="128">
      <c r="A561" s="695"/>
      <c r="B561" s="718"/>
      <c r="C561" s="150" t="s">
        <v>5079</v>
      </c>
      <c r="D561" s="696">
        <v>2</v>
      </c>
      <c r="E561" s="124" t="s">
        <v>549</v>
      </c>
      <c r="F561" s="492" t="s">
        <v>5080</v>
      </c>
      <c r="G561" s="138"/>
      <c r="H561" s="319"/>
      <c r="I561" s="319"/>
      <c r="J561" s="319"/>
      <c r="K561" s="105"/>
      <c r="L561" s="105"/>
      <c r="M561" s="105"/>
      <c r="N561" s="105"/>
      <c r="O561" s="319"/>
      <c r="P561" s="105"/>
      <c r="Q561" s="319"/>
      <c r="R561" s="319"/>
      <c r="S561" s="319"/>
      <c r="T561" s="319"/>
      <c r="U561" s="319"/>
      <c r="V561" s="319"/>
      <c r="W561" s="319"/>
      <c r="X561" s="319"/>
      <c r="Y561" s="319"/>
      <c r="Z561" s="319"/>
    </row>
    <row r="562" spans="1:26" ht="80">
      <c r="A562" s="695"/>
      <c r="B562" s="718"/>
      <c r="C562" s="150" t="s">
        <v>5081</v>
      </c>
      <c r="D562" s="696">
        <v>2</v>
      </c>
      <c r="E562" s="124" t="s">
        <v>599</v>
      </c>
      <c r="F562" s="492" t="s">
        <v>5082</v>
      </c>
      <c r="G562" s="138"/>
      <c r="H562" s="319"/>
      <c r="I562" s="319"/>
      <c r="J562" s="319"/>
      <c r="K562" s="105"/>
      <c r="L562" s="105"/>
      <c r="M562" s="105"/>
      <c r="N562" s="105"/>
      <c r="O562" s="319"/>
      <c r="P562" s="105"/>
      <c r="Q562" s="319"/>
      <c r="R562" s="319"/>
      <c r="S562" s="319"/>
      <c r="T562" s="319"/>
      <c r="U562" s="319"/>
      <c r="V562" s="319"/>
      <c r="W562" s="319"/>
      <c r="X562" s="319"/>
      <c r="Y562" s="319"/>
      <c r="Z562" s="319"/>
    </row>
    <row r="563" spans="1:26" ht="32">
      <c r="A563" s="695"/>
      <c r="B563" s="718"/>
      <c r="C563" s="150" t="s">
        <v>5083</v>
      </c>
      <c r="D563" s="696">
        <v>2</v>
      </c>
      <c r="E563" s="124" t="s">
        <v>599</v>
      </c>
      <c r="F563" s="492" t="s">
        <v>5084</v>
      </c>
      <c r="G563" s="138"/>
      <c r="H563" s="319"/>
      <c r="I563" s="319"/>
      <c r="J563" s="319"/>
      <c r="K563" s="105"/>
      <c r="L563" s="105"/>
      <c r="M563" s="105"/>
      <c r="N563" s="105"/>
      <c r="O563" s="319"/>
      <c r="P563" s="105"/>
      <c r="Q563" s="319"/>
      <c r="R563" s="319"/>
      <c r="S563" s="319"/>
      <c r="T563" s="319"/>
      <c r="U563" s="319"/>
      <c r="V563" s="319"/>
      <c r="W563" s="319"/>
      <c r="X563" s="319"/>
      <c r="Y563" s="319"/>
      <c r="Z563" s="319"/>
    </row>
    <row r="564" spans="1:26" ht="48">
      <c r="A564" s="695"/>
      <c r="B564" s="718"/>
      <c r="C564" s="150" t="s">
        <v>5085</v>
      </c>
      <c r="D564" s="696">
        <v>2</v>
      </c>
      <c r="E564" s="124" t="s">
        <v>599</v>
      </c>
      <c r="F564" s="492" t="s">
        <v>5086</v>
      </c>
      <c r="G564" s="138"/>
      <c r="H564" s="319"/>
      <c r="I564" s="319"/>
      <c r="J564" s="319"/>
      <c r="K564" s="105"/>
      <c r="L564" s="105"/>
      <c r="M564" s="105"/>
      <c r="N564" s="105"/>
      <c r="O564" s="319"/>
      <c r="P564" s="105"/>
      <c r="Q564" s="319"/>
      <c r="R564" s="319"/>
      <c r="S564" s="319"/>
      <c r="T564" s="319"/>
      <c r="U564" s="319"/>
      <c r="V564" s="319"/>
      <c r="W564" s="319"/>
      <c r="X564" s="319"/>
      <c r="Y564" s="319"/>
      <c r="Z564" s="319"/>
    </row>
    <row r="565" spans="1:26" ht="112">
      <c r="A565" s="695"/>
      <c r="B565" s="718"/>
      <c r="C565" s="150" t="s">
        <v>5087</v>
      </c>
      <c r="D565" s="696">
        <v>2</v>
      </c>
      <c r="E565" s="124" t="s">
        <v>599</v>
      </c>
      <c r="F565" s="492" t="s">
        <v>5088</v>
      </c>
      <c r="G565" s="138"/>
      <c r="H565" s="319"/>
      <c r="I565" s="319"/>
      <c r="J565" s="319"/>
      <c r="K565" s="105"/>
      <c r="L565" s="105"/>
      <c r="M565" s="105"/>
      <c r="N565" s="105"/>
      <c r="O565" s="319"/>
      <c r="P565" s="105"/>
      <c r="Q565" s="319"/>
      <c r="R565" s="319"/>
      <c r="S565" s="319"/>
      <c r="T565" s="319"/>
      <c r="U565" s="319"/>
      <c r="V565" s="319"/>
      <c r="W565" s="319"/>
      <c r="X565" s="319"/>
      <c r="Y565" s="319"/>
      <c r="Z565" s="319"/>
    </row>
    <row r="566" spans="1:26" ht="80">
      <c r="A566" s="695"/>
      <c r="B566" s="718"/>
      <c r="C566" s="150" t="s">
        <v>5089</v>
      </c>
      <c r="D566" s="696">
        <v>2</v>
      </c>
      <c r="E566" s="124" t="s">
        <v>549</v>
      </c>
      <c r="F566" s="492" t="s">
        <v>5090</v>
      </c>
      <c r="G566" s="138"/>
      <c r="H566" s="319"/>
      <c r="I566" s="319"/>
      <c r="J566" s="319"/>
      <c r="K566" s="105"/>
      <c r="L566" s="105"/>
      <c r="M566" s="105"/>
      <c r="N566" s="105"/>
      <c r="O566" s="319"/>
      <c r="P566" s="105"/>
      <c r="Q566" s="319"/>
      <c r="R566" s="319"/>
      <c r="S566" s="319"/>
      <c r="T566" s="319"/>
      <c r="U566" s="319"/>
      <c r="V566" s="319"/>
      <c r="W566" s="319"/>
      <c r="X566" s="319"/>
      <c r="Y566" s="319"/>
      <c r="Z566" s="319"/>
    </row>
    <row r="567" spans="1:26" ht="128">
      <c r="A567" s="695"/>
      <c r="B567" s="718"/>
      <c r="C567" s="150" t="s">
        <v>5091</v>
      </c>
      <c r="D567" s="696">
        <v>2</v>
      </c>
      <c r="E567" s="124" t="s">
        <v>599</v>
      </c>
      <c r="F567" s="492" t="s">
        <v>5092</v>
      </c>
      <c r="G567" s="138"/>
      <c r="H567" s="319"/>
      <c r="I567" s="319"/>
      <c r="J567" s="319"/>
      <c r="K567" s="105"/>
      <c r="L567" s="105"/>
      <c r="M567" s="105"/>
      <c r="N567" s="105"/>
      <c r="O567" s="319"/>
      <c r="P567" s="105"/>
      <c r="Q567" s="319"/>
      <c r="R567" s="319"/>
      <c r="S567" s="319"/>
      <c r="T567" s="319"/>
      <c r="U567" s="319"/>
      <c r="V567" s="319"/>
      <c r="W567" s="319"/>
      <c r="X567" s="319"/>
      <c r="Y567" s="319"/>
      <c r="Z567" s="319"/>
    </row>
    <row r="568" spans="1:26" ht="128">
      <c r="A568" s="695"/>
      <c r="B568" s="718"/>
      <c r="C568" s="150" t="s">
        <v>5093</v>
      </c>
      <c r="D568" s="696">
        <v>2</v>
      </c>
      <c r="E568" s="124" t="s">
        <v>599</v>
      </c>
      <c r="F568" s="492" t="s">
        <v>5094</v>
      </c>
      <c r="G568" s="138"/>
      <c r="H568" s="319"/>
      <c r="I568" s="319"/>
      <c r="J568" s="319"/>
      <c r="K568" s="105"/>
      <c r="L568" s="105"/>
      <c r="M568" s="105"/>
      <c r="N568" s="105"/>
      <c r="O568" s="319"/>
      <c r="P568" s="105"/>
      <c r="Q568" s="319"/>
      <c r="R568" s="319"/>
      <c r="S568" s="319"/>
      <c r="T568" s="319"/>
      <c r="U568" s="319"/>
      <c r="V568" s="319"/>
      <c r="W568" s="319"/>
      <c r="X568" s="319"/>
      <c r="Y568" s="319"/>
      <c r="Z568" s="319"/>
    </row>
    <row r="569" spans="1:26" ht="32">
      <c r="A569" s="695"/>
      <c r="B569" s="718"/>
      <c r="C569" s="150" t="s">
        <v>5095</v>
      </c>
      <c r="D569" s="696">
        <v>2</v>
      </c>
      <c r="E569" s="124" t="s">
        <v>599</v>
      </c>
      <c r="F569" s="492" t="s">
        <v>5096</v>
      </c>
      <c r="G569" s="138"/>
      <c r="H569" s="319"/>
      <c r="I569" s="319"/>
      <c r="J569" s="319"/>
      <c r="K569" s="105"/>
      <c r="L569" s="105"/>
      <c r="M569" s="105"/>
      <c r="N569" s="105"/>
      <c r="O569" s="319"/>
      <c r="P569" s="105"/>
      <c r="Q569" s="319"/>
      <c r="R569" s="319"/>
      <c r="S569" s="319"/>
      <c r="T569" s="319"/>
      <c r="U569" s="319"/>
      <c r="V569" s="319"/>
      <c r="W569" s="319"/>
      <c r="X569" s="319"/>
      <c r="Y569" s="319"/>
      <c r="Z569" s="319"/>
    </row>
    <row r="570" spans="1:26" ht="160">
      <c r="A570" s="695"/>
      <c r="B570" s="718"/>
      <c r="C570" s="150" t="s">
        <v>5097</v>
      </c>
      <c r="D570" s="696">
        <v>2</v>
      </c>
      <c r="E570" s="124" t="s">
        <v>599</v>
      </c>
      <c r="F570" s="492" t="s">
        <v>5098</v>
      </c>
      <c r="G570" s="138"/>
      <c r="H570" s="319"/>
      <c r="I570" s="319"/>
      <c r="J570" s="319"/>
      <c r="K570" s="105"/>
      <c r="L570" s="105"/>
      <c r="M570" s="105"/>
      <c r="N570" s="105"/>
      <c r="O570" s="319"/>
      <c r="P570" s="105"/>
      <c r="Q570" s="106"/>
      <c r="R570" s="106"/>
      <c r="S570" s="106"/>
      <c r="T570" s="106"/>
      <c r="U570" s="106"/>
      <c r="V570" s="106"/>
      <c r="W570" s="106"/>
      <c r="X570" s="106"/>
      <c r="Y570" s="106"/>
      <c r="Z570" s="106"/>
    </row>
    <row r="571" spans="1:26" ht="176">
      <c r="A571" s="695"/>
      <c r="B571" s="718"/>
      <c r="C571" s="150" t="s">
        <v>5099</v>
      </c>
      <c r="D571" s="696">
        <v>2</v>
      </c>
      <c r="E571" s="124" t="s">
        <v>599</v>
      </c>
      <c r="F571" s="492" t="s">
        <v>5100</v>
      </c>
      <c r="G571" s="138"/>
      <c r="H571" s="319"/>
      <c r="I571" s="319"/>
      <c r="J571" s="319"/>
      <c r="K571" s="105"/>
      <c r="L571" s="105"/>
      <c r="M571" s="105"/>
      <c r="N571" s="105"/>
      <c r="O571" s="319"/>
      <c r="P571" s="105"/>
      <c r="Q571" s="106"/>
      <c r="R571" s="106"/>
      <c r="S571" s="106"/>
      <c r="T571" s="106"/>
      <c r="U571" s="106"/>
      <c r="V571" s="106"/>
      <c r="W571" s="106"/>
      <c r="X571" s="106"/>
      <c r="Y571" s="106"/>
      <c r="Z571" s="106"/>
    </row>
    <row r="572" spans="1:26" ht="80">
      <c r="A572" s="695"/>
      <c r="B572" s="718"/>
      <c r="C572" s="150" t="s">
        <v>5101</v>
      </c>
      <c r="D572" s="696">
        <v>2</v>
      </c>
      <c r="E572" s="124" t="s">
        <v>599</v>
      </c>
      <c r="F572" s="492" t="s">
        <v>5102</v>
      </c>
      <c r="G572" s="138"/>
      <c r="H572" s="319"/>
      <c r="I572" s="319"/>
      <c r="J572" s="319"/>
      <c r="K572" s="105"/>
      <c r="L572" s="105"/>
      <c r="M572" s="105"/>
      <c r="N572" s="105"/>
      <c r="O572" s="319"/>
      <c r="P572" s="105"/>
      <c r="Q572" s="106"/>
      <c r="R572" s="106"/>
      <c r="S572" s="106"/>
      <c r="T572" s="106"/>
      <c r="U572" s="106"/>
      <c r="V572" s="106"/>
      <c r="W572" s="106"/>
      <c r="X572" s="106"/>
      <c r="Y572" s="106"/>
      <c r="Z572" s="106"/>
    </row>
    <row r="573" spans="1:26" ht="96">
      <c r="A573" s="695"/>
      <c r="B573" s="718"/>
      <c r="C573" s="150" t="s">
        <v>5103</v>
      </c>
      <c r="D573" s="696">
        <v>2</v>
      </c>
      <c r="E573" s="124" t="s">
        <v>599</v>
      </c>
      <c r="F573" s="492" t="s">
        <v>5104</v>
      </c>
      <c r="G573" s="138"/>
      <c r="H573" s="319"/>
      <c r="I573" s="319"/>
      <c r="J573" s="319"/>
      <c r="K573" s="105"/>
      <c r="L573" s="105"/>
      <c r="M573" s="105"/>
      <c r="N573" s="105"/>
      <c r="O573" s="319"/>
      <c r="P573" s="105"/>
      <c r="Q573" s="106"/>
      <c r="R573" s="106"/>
      <c r="S573" s="106"/>
      <c r="T573" s="106"/>
      <c r="U573" s="106"/>
      <c r="V573" s="106"/>
      <c r="W573" s="106"/>
      <c r="X573" s="106"/>
      <c r="Y573" s="106"/>
      <c r="Z573" s="106"/>
    </row>
    <row r="574" spans="1:26" ht="64">
      <c r="A574" s="695"/>
      <c r="B574" s="718"/>
      <c r="C574" s="150" t="s">
        <v>5105</v>
      </c>
      <c r="D574" s="696">
        <v>2</v>
      </c>
      <c r="E574" s="124" t="s">
        <v>2427</v>
      </c>
      <c r="F574" s="492" t="s">
        <v>5106</v>
      </c>
      <c r="G574" s="138"/>
      <c r="H574" s="319"/>
      <c r="I574" s="319"/>
      <c r="J574" s="319"/>
      <c r="K574" s="105"/>
      <c r="L574" s="105"/>
      <c r="M574" s="105"/>
      <c r="N574" s="105"/>
      <c r="O574" s="319"/>
      <c r="P574" s="105"/>
      <c r="Q574" s="106"/>
      <c r="R574" s="106"/>
      <c r="S574" s="106"/>
      <c r="T574" s="106"/>
      <c r="U574" s="106"/>
      <c r="V574" s="106"/>
      <c r="W574" s="106"/>
      <c r="X574" s="106"/>
      <c r="Y574" s="106"/>
      <c r="Z574" s="106"/>
    </row>
    <row r="575" spans="1:26" ht="14.25" hidden="1" customHeight="1">
      <c r="A575" s="310" t="s">
        <v>1372</v>
      </c>
      <c r="B575" s="491" t="s">
        <v>2364</v>
      </c>
      <c r="C575" s="141"/>
      <c r="D575" s="141"/>
      <c r="E575" s="141"/>
      <c r="F575" s="141"/>
      <c r="G575" s="141"/>
      <c r="H575" s="106"/>
      <c r="I575" s="105"/>
      <c r="J575" s="105"/>
      <c r="K575" s="105"/>
      <c r="L575" s="106"/>
      <c r="M575" s="106"/>
      <c r="N575" s="106"/>
      <c r="O575" s="106"/>
      <c r="P575" s="106"/>
      <c r="Q575" s="106"/>
      <c r="R575" s="106"/>
      <c r="S575" s="106"/>
      <c r="T575" s="106"/>
      <c r="U575" s="106"/>
      <c r="V575" s="106"/>
      <c r="W575" s="106"/>
      <c r="X575" s="106"/>
      <c r="Y575" s="106"/>
      <c r="Z575" s="106"/>
    </row>
    <row r="576" spans="1:26" ht="14.25" hidden="1" customHeight="1">
      <c r="A576" s="310" t="s">
        <v>1374</v>
      </c>
      <c r="B576" s="122" t="s">
        <v>1375</v>
      </c>
      <c r="C576" s="141"/>
      <c r="D576" s="141"/>
      <c r="E576" s="141"/>
      <c r="F576" s="141"/>
      <c r="G576" s="141"/>
      <c r="H576" s="106"/>
      <c r="I576" s="105"/>
      <c r="J576" s="105"/>
      <c r="K576" s="105"/>
      <c r="L576" s="106"/>
      <c r="M576" s="106"/>
      <c r="N576" s="106"/>
      <c r="O576" s="106"/>
      <c r="P576" s="106"/>
      <c r="Q576" s="106"/>
      <c r="R576" s="106"/>
      <c r="S576" s="106"/>
      <c r="T576" s="106"/>
      <c r="U576" s="106"/>
      <c r="V576" s="106"/>
      <c r="W576" s="106"/>
      <c r="X576" s="106"/>
      <c r="Y576" s="106"/>
      <c r="Z576" s="106"/>
    </row>
    <row r="577" spans="1:26" ht="34">
      <c r="A577" s="695" t="s">
        <v>3939</v>
      </c>
      <c r="B577" s="718" t="s">
        <v>3940</v>
      </c>
      <c r="C577" s="150" t="s">
        <v>5107</v>
      </c>
      <c r="D577" s="696">
        <v>2</v>
      </c>
      <c r="E577" s="124" t="s">
        <v>5108</v>
      </c>
      <c r="F577" s="150" t="s">
        <v>5109</v>
      </c>
      <c r="G577" s="492"/>
      <c r="H577" s="817"/>
      <c r="I577" s="319"/>
      <c r="J577" s="319"/>
      <c r="K577" s="105"/>
      <c r="L577" s="105"/>
      <c r="M577" s="105"/>
      <c r="N577" s="105"/>
      <c r="O577" s="319"/>
      <c r="P577" s="105"/>
      <c r="Q577" s="106"/>
      <c r="R577" s="106"/>
      <c r="S577" s="106"/>
      <c r="T577" s="106"/>
      <c r="U577" s="106"/>
      <c r="V577" s="106"/>
      <c r="W577" s="106"/>
      <c r="X577" s="106"/>
      <c r="Y577" s="106"/>
      <c r="Z577" s="106"/>
    </row>
    <row r="578" spans="1:26" ht="112">
      <c r="A578" s="695"/>
      <c r="B578" s="950"/>
      <c r="C578" s="150" t="s">
        <v>5110</v>
      </c>
      <c r="D578" s="696">
        <v>2</v>
      </c>
      <c r="E578" s="124" t="s">
        <v>549</v>
      </c>
      <c r="F578" s="150" t="s">
        <v>5111</v>
      </c>
      <c r="G578" s="492"/>
      <c r="H578" s="817"/>
      <c r="I578" s="319"/>
      <c r="J578" s="319"/>
      <c r="K578" s="105"/>
      <c r="L578" s="105"/>
      <c r="M578" s="105"/>
      <c r="N578" s="105"/>
      <c r="O578" s="319"/>
      <c r="P578" s="105"/>
      <c r="Q578" s="106"/>
      <c r="R578" s="106"/>
      <c r="S578" s="106"/>
      <c r="T578" s="106"/>
      <c r="U578" s="106"/>
      <c r="V578" s="106"/>
      <c r="W578" s="106"/>
      <c r="X578" s="106"/>
      <c r="Y578" s="106"/>
      <c r="Z578" s="106"/>
    </row>
    <row r="579" spans="1:26" ht="32">
      <c r="A579" s="695"/>
      <c r="B579" s="950"/>
      <c r="C579" s="150" t="s">
        <v>5112</v>
      </c>
      <c r="D579" s="696"/>
      <c r="E579" s="124" t="s">
        <v>535</v>
      </c>
      <c r="F579" s="150"/>
      <c r="G579" s="492"/>
      <c r="H579" s="817"/>
      <c r="I579" s="319"/>
      <c r="J579" s="319"/>
      <c r="K579" s="105"/>
      <c r="L579" s="105"/>
      <c r="M579" s="105"/>
      <c r="N579" s="105"/>
      <c r="O579" s="319"/>
      <c r="P579" s="105"/>
      <c r="Q579" s="106"/>
      <c r="R579" s="106"/>
      <c r="S579" s="106"/>
      <c r="T579" s="106"/>
      <c r="U579" s="106"/>
      <c r="V579" s="106"/>
      <c r="W579" s="106"/>
      <c r="X579" s="106"/>
      <c r="Y579" s="106"/>
      <c r="Z579" s="106"/>
    </row>
    <row r="580" spans="1:26" ht="48">
      <c r="A580" s="695"/>
      <c r="B580" s="950"/>
      <c r="C580" s="150" t="s">
        <v>5113</v>
      </c>
      <c r="D580" s="696">
        <v>2</v>
      </c>
      <c r="E580" s="124" t="s">
        <v>561</v>
      </c>
      <c r="F580" s="150" t="s">
        <v>5114</v>
      </c>
      <c r="G580" s="492"/>
      <c r="H580" s="817"/>
      <c r="I580" s="319"/>
      <c r="J580" s="319"/>
      <c r="K580" s="105"/>
      <c r="L580" s="105"/>
      <c r="M580" s="105"/>
      <c r="N580" s="105"/>
      <c r="O580" s="319"/>
      <c r="P580" s="105"/>
      <c r="Q580" s="106"/>
      <c r="R580" s="106"/>
      <c r="S580" s="106"/>
      <c r="T580" s="106"/>
      <c r="U580" s="106"/>
      <c r="V580" s="106"/>
      <c r="W580" s="106"/>
      <c r="X580" s="106"/>
      <c r="Y580" s="106"/>
      <c r="Z580" s="106"/>
    </row>
    <row r="581" spans="1:26" ht="48">
      <c r="A581" s="695"/>
      <c r="B581" s="950"/>
      <c r="C581" s="150" t="s">
        <v>5115</v>
      </c>
      <c r="D581" s="696">
        <v>2</v>
      </c>
      <c r="E581" s="124" t="s">
        <v>1149</v>
      </c>
      <c r="F581" s="150" t="s">
        <v>5116</v>
      </c>
      <c r="G581" s="492"/>
      <c r="H581" s="817"/>
      <c r="I581" s="319"/>
      <c r="J581" s="319"/>
      <c r="K581" s="105"/>
      <c r="L581" s="105"/>
      <c r="M581" s="105"/>
      <c r="N581" s="105"/>
      <c r="O581" s="319"/>
      <c r="P581" s="105"/>
      <c r="Q581" s="106"/>
      <c r="R581" s="106"/>
      <c r="S581" s="106"/>
      <c r="T581" s="106"/>
      <c r="U581" s="106"/>
      <c r="V581" s="106"/>
      <c r="W581" s="106"/>
      <c r="X581" s="106"/>
      <c r="Y581" s="106"/>
      <c r="Z581" s="106"/>
    </row>
    <row r="582" spans="1:26" ht="32">
      <c r="A582" s="695"/>
      <c r="B582" s="950"/>
      <c r="C582" s="150" t="s">
        <v>5117</v>
      </c>
      <c r="D582" s="696">
        <v>2</v>
      </c>
      <c r="E582" s="124" t="s">
        <v>599</v>
      </c>
      <c r="F582" s="106"/>
      <c r="G582" s="492"/>
      <c r="H582" s="817"/>
      <c r="I582" s="319"/>
      <c r="J582" s="319"/>
      <c r="K582" s="105"/>
      <c r="L582" s="105"/>
      <c r="M582" s="105"/>
      <c r="N582" s="105"/>
      <c r="O582" s="319"/>
      <c r="P582" s="105"/>
      <c r="Q582" s="106"/>
      <c r="R582" s="106"/>
      <c r="S582" s="106"/>
      <c r="T582" s="106"/>
      <c r="U582" s="106"/>
      <c r="V582" s="106"/>
      <c r="W582" s="106"/>
      <c r="X582" s="106"/>
      <c r="Y582" s="106"/>
      <c r="Z582" s="106"/>
    </row>
    <row r="583" spans="1:26" ht="32">
      <c r="A583" s="695"/>
      <c r="B583" s="950"/>
      <c r="C583" s="150" t="s">
        <v>5118</v>
      </c>
      <c r="D583" s="696">
        <v>2</v>
      </c>
      <c r="E583" s="124" t="s">
        <v>599</v>
      </c>
      <c r="F583" s="150" t="s">
        <v>5119</v>
      </c>
      <c r="G583" s="492"/>
      <c r="H583" s="817"/>
      <c r="I583" s="319"/>
      <c r="J583" s="319"/>
      <c r="K583" s="105"/>
      <c r="L583" s="105"/>
      <c r="M583" s="105"/>
      <c r="N583" s="105"/>
      <c r="O583" s="319"/>
      <c r="P583" s="105"/>
      <c r="Q583" s="106"/>
      <c r="R583" s="106"/>
      <c r="S583" s="106"/>
      <c r="T583" s="106"/>
      <c r="U583" s="106"/>
      <c r="V583" s="106"/>
      <c r="W583" s="106"/>
      <c r="X583" s="106"/>
      <c r="Y583" s="106"/>
      <c r="Z583" s="106"/>
    </row>
    <row r="584" spans="1:26" ht="32">
      <c r="A584" s="695"/>
      <c r="B584" s="950"/>
      <c r="C584" s="150" t="s">
        <v>5120</v>
      </c>
      <c r="D584" s="696">
        <v>2</v>
      </c>
      <c r="E584" s="124" t="s">
        <v>1149</v>
      </c>
      <c r="F584" s="150" t="s">
        <v>5121</v>
      </c>
      <c r="G584" s="492"/>
      <c r="H584" s="817"/>
      <c r="I584" s="319"/>
      <c r="J584" s="319"/>
      <c r="K584" s="105"/>
      <c r="L584" s="105"/>
      <c r="M584" s="105"/>
      <c r="N584" s="105"/>
      <c r="O584" s="319"/>
      <c r="P584" s="105"/>
      <c r="Q584" s="106"/>
      <c r="R584" s="106"/>
      <c r="S584" s="106"/>
      <c r="T584" s="106"/>
      <c r="U584" s="106"/>
      <c r="V584" s="106"/>
      <c r="W584" s="106"/>
      <c r="X584" s="106"/>
      <c r="Y584" s="106"/>
      <c r="Z584" s="106"/>
    </row>
    <row r="585" spans="1:26" ht="64">
      <c r="A585" s="695"/>
      <c r="B585" s="950"/>
      <c r="C585" s="150" t="s">
        <v>5122</v>
      </c>
      <c r="D585" s="696">
        <v>2</v>
      </c>
      <c r="E585" s="124" t="s">
        <v>1149</v>
      </c>
      <c r="F585" s="150" t="s">
        <v>5123</v>
      </c>
      <c r="G585" s="492"/>
      <c r="H585" s="817"/>
      <c r="I585" s="319"/>
      <c r="J585" s="319"/>
      <c r="K585" s="105"/>
      <c r="L585" s="105"/>
      <c r="M585" s="105"/>
      <c r="N585" s="105"/>
      <c r="O585" s="319"/>
      <c r="P585" s="105"/>
      <c r="Q585" s="106"/>
      <c r="R585" s="106"/>
      <c r="S585" s="106"/>
      <c r="T585" s="106"/>
      <c r="U585" s="106"/>
      <c r="V585" s="106"/>
      <c r="W585" s="106"/>
      <c r="X585" s="106"/>
      <c r="Y585" s="106"/>
      <c r="Z585" s="106"/>
    </row>
    <row r="586" spans="1:26" ht="64">
      <c r="A586" s="695"/>
      <c r="B586" s="950"/>
      <c r="C586" s="150" t="s">
        <v>5124</v>
      </c>
      <c r="D586" s="696">
        <v>2</v>
      </c>
      <c r="E586" s="124" t="s">
        <v>1149</v>
      </c>
      <c r="F586" s="150" t="s">
        <v>5125</v>
      </c>
      <c r="G586" s="492"/>
      <c r="H586" s="817"/>
      <c r="I586" s="319"/>
      <c r="J586" s="319"/>
      <c r="K586" s="105"/>
      <c r="L586" s="105"/>
      <c r="M586" s="105"/>
      <c r="N586" s="105"/>
      <c r="O586" s="319"/>
      <c r="P586" s="105"/>
      <c r="Q586" s="106"/>
      <c r="R586" s="106"/>
      <c r="S586" s="106"/>
      <c r="T586" s="106"/>
      <c r="U586" s="106"/>
      <c r="V586" s="106"/>
      <c r="W586" s="106"/>
      <c r="X586" s="106"/>
      <c r="Y586" s="106"/>
      <c r="Z586" s="106"/>
    </row>
    <row r="587" spans="1:26" ht="64">
      <c r="A587" s="695"/>
      <c r="B587" s="950"/>
      <c r="C587" s="150" t="s">
        <v>5126</v>
      </c>
      <c r="D587" s="696">
        <v>2</v>
      </c>
      <c r="E587" s="124" t="s">
        <v>877</v>
      </c>
      <c r="F587" s="150" t="s">
        <v>5127</v>
      </c>
      <c r="G587" s="492"/>
      <c r="H587" s="817"/>
      <c r="I587" s="319"/>
      <c r="J587" s="319"/>
      <c r="K587" s="105"/>
      <c r="L587" s="105"/>
      <c r="M587" s="105"/>
      <c r="N587" s="105"/>
      <c r="O587" s="319"/>
      <c r="P587" s="105"/>
      <c r="Q587" s="106"/>
      <c r="R587" s="106"/>
      <c r="S587" s="106"/>
      <c r="T587" s="106"/>
      <c r="U587" s="106"/>
      <c r="V587" s="106"/>
      <c r="W587" s="106"/>
      <c r="X587" s="106"/>
      <c r="Y587" s="106"/>
      <c r="Z587" s="106"/>
    </row>
    <row r="588" spans="1:26" ht="304">
      <c r="A588" s="695"/>
      <c r="B588" s="950"/>
      <c r="C588" s="150" t="s">
        <v>5128</v>
      </c>
      <c r="D588" s="696">
        <v>2</v>
      </c>
      <c r="E588" s="124" t="s">
        <v>1149</v>
      </c>
      <c r="F588" s="150" t="s">
        <v>5129</v>
      </c>
      <c r="G588" s="492"/>
      <c r="H588" s="817"/>
      <c r="I588" s="319"/>
      <c r="J588" s="319"/>
      <c r="K588" s="105"/>
      <c r="L588" s="105"/>
      <c r="M588" s="105"/>
      <c r="N588" s="105"/>
      <c r="O588" s="319"/>
      <c r="P588" s="105"/>
      <c r="Q588" s="106"/>
      <c r="R588" s="106"/>
      <c r="S588" s="106"/>
      <c r="T588" s="106"/>
      <c r="U588" s="106"/>
      <c r="V588" s="106"/>
      <c r="W588" s="106"/>
      <c r="X588" s="106"/>
      <c r="Y588" s="106"/>
      <c r="Z588" s="106"/>
    </row>
    <row r="589" spans="1:26" ht="128">
      <c r="A589" s="695"/>
      <c r="B589" s="950"/>
      <c r="C589" s="150" t="s">
        <v>5130</v>
      </c>
      <c r="D589" s="696">
        <v>2</v>
      </c>
      <c r="E589" s="124" t="s">
        <v>1149</v>
      </c>
      <c r="F589" s="150" t="s">
        <v>5131</v>
      </c>
      <c r="G589" s="492"/>
      <c r="H589" s="817"/>
      <c r="I589" s="319"/>
      <c r="J589" s="319"/>
      <c r="K589" s="105"/>
      <c r="L589" s="105"/>
      <c r="M589" s="105"/>
      <c r="N589" s="105"/>
      <c r="O589" s="319"/>
      <c r="P589" s="105"/>
      <c r="Q589" s="106"/>
      <c r="R589" s="106"/>
      <c r="S589" s="106"/>
      <c r="T589" s="106"/>
      <c r="U589" s="106"/>
      <c r="V589" s="106"/>
      <c r="W589" s="106"/>
      <c r="X589" s="106"/>
      <c r="Y589" s="106"/>
      <c r="Z589" s="106"/>
    </row>
    <row r="590" spans="1:26" ht="32">
      <c r="A590" s="695"/>
      <c r="B590" s="950"/>
      <c r="C590" s="150" t="s">
        <v>5132</v>
      </c>
      <c r="D590" s="696">
        <v>2</v>
      </c>
      <c r="E590" s="124" t="s">
        <v>1149</v>
      </c>
      <c r="F590" s="150" t="s">
        <v>5133</v>
      </c>
      <c r="G590" s="492"/>
      <c r="H590" s="817"/>
      <c r="I590" s="319"/>
      <c r="J590" s="319"/>
      <c r="K590" s="105"/>
      <c r="L590" s="105"/>
      <c r="M590" s="105"/>
      <c r="N590" s="105"/>
      <c r="O590" s="319"/>
      <c r="P590" s="105"/>
      <c r="Q590" s="106"/>
      <c r="R590" s="106"/>
      <c r="S590" s="106"/>
      <c r="T590" s="106"/>
      <c r="U590" s="106"/>
      <c r="V590" s="106"/>
      <c r="W590" s="106"/>
      <c r="X590" s="106"/>
      <c r="Y590" s="106"/>
      <c r="Z590" s="106"/>
    </row>
    <row r="591" spans="1:26" ht="48">
      <c r="A591" s="695"/>
      <c r="B591" s="950"/>
      <c r="C591" s="150" t="s">
        <v>5134</v>
      </c>
      <c r="D591" s="696">
        <v>2</v>
      </c>
      <c r="E591" s="124" t="s">
        <v>1149</v>
      </c>
      <c r="F591" s="150" t="s">
        <v>5135</v>
      </c>
      <c r="G591" s="492"/>
      <c r="H591" s="817"/>
      <c r="I591" s="319"/>
      <c r="J591" s="319"/>
      <c r="K591" s="105"/>
      <c r="L591" s="105"/>
      <c r="M591" s="105"/>
      <c r="N591" s="105"/>
      <c r="O591" s="319"/>
      <c r="P591" s="105"/>
      <c r="Q591" s="106"/>
      <c r="R591" s="106"/>
      <c r="S591" s="106"/>
      <c r="T591" s="106"/>
      <c r="U591" s="106"/>
      <c r="V591" s="106"/>
      <c r="W591" s="106"/>
      <c r="X591" s="106"/>
      <c r="Y591" s="106"/>
      <c r="Z591" s="106"/>
    </row>
    <row r="592" spans="1:26" ht="32">
      <c r="A592" s="695"/>
      <c r="B592" s="950"/>
      <c r="C592" s="150" t="s">
        <v>5136</v>
      </c>
      <c r="D592" s="696">
        <v>2</v>
      </c>
      <c r="E592" s="124" t="s">
        <v>387</v>
      </c>
      <c r="F592" s="150" t="s">
        <v>5137</v>
      </c>
      <c r="G592" s="492"/>
      <c r="H592" s="817"/>
      <c r="I592" s="319"/>
      <c r="J592" s="319"/>
      <c r="K592" s="105"/>
      <c r="L592" s="105"/>
      <c r="M592" s="105"/>
      <c r="N592" s="105"/>
      <c r="O592" s="319"/>
      <c r="P592" s="105"/>
      <c r="Q592" s="106"/>
      <c r="R592" s="106"/>
      <c r="S592" s="106"/>
      <c r="T592" s="106"/>
      <c r="U592" s="106"/>
      <c r="V592" s="106"/>
      <c r="W592" s="106"/>
      <c r="X592" s="106"/>
      <c r="Y592" s="106"/>
      <c r="Z592" s="106"/>
    </row>
    <row r="593" spans="1:26" ht="32">
      <c r="A593" s="695"/>
      <c r="B593" s="950"/>
      <c r="C593" s="150" t="s">
        <v>5138</v>
      </c>
      <c r="D593" s="696">
        <v>2</v>
      </c>
      <c r="E593" s="124" t="s">
        <v>387</v>
      </c>
      <c r="F593" s="150" t="s">
        <v>5139</v>
      </c>
      <c r="G593" s="492"/>
      <c r="H593" s="817"/>
      <c r="I593" s="319"/>
      <c r="J593" s="319"/>
      <c r="K593" s="105"/>
      <c r="L593" s="105"/>
      <c r="M593" s="105"/>
      <c r="N593" s="105"/>
      <c r="O593" s="319"/>
      <c r="P593" s="105"/>
      <c r="Q593" s="106"/>
      <c r="R593" s="106"/>
      <c r="S593" s="106"/>
      <c r="T593" s="106"/>
      <c r="U593" s="106"/>
      <c r="V593" s="106"/>
      <c r="W593" s="106"/>
      <c r="X593" s="106"/>
      <c r="Y593" s="106"/>
      <c r="Z593" s="106"/>
    </row>
    <row r="594" spans="1:26" ht="64">
      <c r="A594" s="695" t="s">
        <v>614</v>
      </c>
      <c r="B594" s="950"/>
      <c r="C594" s="150" t="s">
        <v>5140</v>
      </c>
      <c r="D594" s="696">
        <v>2</v>
      </c>
      <c r="E594" s="124" t="s">
        <v>387</v>
      </c>
      <c r="F594" s="150" t="s">
        <v>5141</v>
      </c>
      <c r="G594" s="492"/>
      <c r="H594" s="817"/>
      <c r="I594" s="319"/>
      <c r="J594" s="319"/>
      <c r="K594" s="105"/>
      <c r="L594" s="105"/>
      <c r="M594" s="105"/>
      <c r="N594" s="105"/>
      <c r="O594" s="319"/>
      <c r="P594" s="105"/>
      <c r="Q594" s="106"/>
      <c r="R594" s="106"/>
      <c r="S594" s="106"/>
      <c r="T594" s="106"/>
      <c r="U594" s="106"/>
      <c r="V594" s="106"/>
      <c r="W594" s="106"/>
      <c r="X594" s="106"/>
      <c r="Y594" s="106"/>
      <c r="Z594" s="106"/>
    </row>
    <row r="595" spans="1:26" ht="64">
      <c r="A595" s="695"/>
      <c r="B595" s="950"/>
      <c r="C595" s="150" t="s">
        <v>5142</v>
      </c>
      <c r="D595" s="696">
        <v>2</v>
      </c>
      <c r="E595" s="124" t="s">
        <v>2427</v>
      </c>
      <c r="F595" s="150" t="s">
        <v>5143</v>
      </c>
      <c r="G595" s="492"/>
      <c r="H595" s="817"/>
      <c r="I595" s="319"/>
      <c r="J595" s="319"/>
      <c r="K595" s="105"/>
      <c r="L595" s="105"/>
      <c r="M595" s="105"/>
      <c r="N595" s="105"/>
      <c r="O595" s="319"/>
      <c r="P595" s="105"/>
      <c r="Q595" s="106"/>
      <c r="R595" s="106"/>
      <c r="S595" s="106"/>
      <c r="T595" s="106"/>
      <c r="U595" s="106"/>
      <c r="V595" s="106"/>
      <c r="W595" s="106"/>
      <c r="X595" s="106"/>
      <c r="Y595" s="106"/>
      <c r="Z595" s="106"/>
    </row>
    <row r="596" spans="1:26" ht="48">
      <c r="A596" s="695"/>
      <c r="B596" s="950"/>
      <c r="C596" s="150" t="s">
        <v>5144</v>
      </c>
      <c r="D596" s="696">
        <v>2</v>
      </c>
      <c r="E596" s="124" t="s">
        <v>877</v>
      </c>
      <c r="F596" s="150" t="s">
        <v>5145</v>
      </c>
      <c r="G596" s="492"/>
      <c r="H596" s="817"/>
      <c r="I596" s="319"/>
      <c r="J596" s="319"/>
      <c r="K596" s="105"/>
      <c r="L596" s="105"/>
      <c r="M596" s="105"/>
      <c r="N596" s="105"/>
      <c r="O596" s="319"/>
      <c r="P596" s="105"/>
      <c r="Q596" s="106"/>
      <c r="R596" s="106"/>
      <c r="S596" s="106"/>
      <c r="T596" s="106"/>
      <c r="U596" s="106"/>
      <c r="V596" s="106"/>
      <c r="W596" s="106"/>
      <c r="X596" s="106"/>
      <c r="Y596" s="106"/>
      <c r="Z596" s="106"/>
    </row>
    <row r="597" spans="1:26" ht="48">
      <c r="A597" s="695"/>
      <c r="B597" s="950"/>
      <c r="C597" s="150" t="s">
        <v>5146</v>
      </c>
      <c r="D597" s="696">
        <v>2</v>
      </c>
      <c r="E597" s="124" t="s">
        <v>496</v>
      </c>
      <c r="F597" s="150" t="s">
        <v>5147</v>
      </c>
      <c r="G597" s="492"/>
      <c r="H597" s="817"/>
      <c r="I597" s="319"/>
      <c r="J597" s="319"/>
      <c r="K597" s="105"/>
      <c r="L597" s="105"/>
      <c r="M597" s="105"/>
      <c r="N597" s="105"/>
      <c r="O597" s="319"/>
      <c r="P597" s="105"/>
      <c r="Q597" s="106"/>
      <c r="R597" s="106"/>
      <c r="S597" s="106"/>
      <c r="T597" s="106"/>
      <c r="U597" s="106"/>
      <c r="V597" s="106"/>
      <c r="W597" s="106"/>
      <c r="X597" s="106"/>
      <c r="Y597" s="106"/>
      <c r="Z597" s="106"/>
    </row>
    <row r="598" spans="1:26" ht="32">
      <c r="A598" s="695"/>
      <c r="B598" s="950"/>
      <c r="C598" s="150" t="s">
        <v>5148</v>
      </c>
      <c r="D598" s="696">
        <v>2</v>
      </c>
      <c r="E598" s="124" t="s">
        <v>1149</v>
      </c>
      <c r="F598" s="150" t="s">
        <v>5149</v>
      </c>
      <c r="G598" s="492"/>
      <c r="H598" s="817"/>
      <c r="I598" s="319"/>
      <c r="J598" s="319"/>
      <c r="K598" s="105"/>
      <c r="L598" s="105"/>
      <c r="M598" s="105"/>
      <c r="N598" s="105"/>
      <c r="O598" s="319"/>
      <c r="P598" s="105"/>
      <c r="Q598" s="106"/>
      <c r="R598" s="106"/>
      <c r="S598" s="106"/>
      <c r="T598" s="106"/>
      <c r="U598" s="106"/>
      <c r="V598" s="106"/>
      <c r="W598" s="106"/>
      <c r="X598" s="106"/>
      <c r="Y598" s="106"/>
      <c r="Z598" s="106"/>
    </row>
    <row r="599" spans="1:26" ht="34">
      <c r="A599" s="695" t="s">
        <v>3954</v>
      </c>
      <c r="B599" s="718" t="s">
        <v>3540</v>
      </c>
      <c r="C599" s="475" t="s">
        <v>5150</v>
      </c>
      <c r="D599" s="696">
        <v>2</v>
      </c>
      <c r="E599" s="124" t="s">
        <v>599</v>
      </c>
      <c r="F599" s="150" t="s">
        <v>5151</v>
      </c>
      <c r="G599" s="150"/>
      <c r="H599" s="698"/>
      <c r="I599" s="319"/>
      <c r="J599" s="319"/>
      <c r="K599" s="105"/>
      <c r="L599" s="105"/>
      <c r="M599" s="105"/>
      <c r="N599" s="105"/>
      <c r="O599" s="319"/>
      <c r="P599" s="105"/>
      <c r="Q599" s="106"/>
      <c r="R599" s="106"/>
      <c r="S599" s="106"/>
      <c r="T599" s="106"/>
      <c r="U599" s="106"/>
      <c r="V599" s="106"/>
      <c r="W599" s="106"/>
      <c r="X599" s="106"/>
      <c r="Y599" s="106"/>
      <c r="Z599" s="106"/>
    </row>
    <row r="600" spans="1:26" ht="39.75" hidden="1" customHeight="1">
      <c r="A600" s="349" t="s">
        <v>146</v>
      </c>
      <c r="B600" s="1606" t="s">
        <v>3000</v>
      </c>
      <c r="C600" s="1570"/>
      <c r="D600" s="1570"/>
      <c r="E600" s="1570"/>
      <c r="F600" s="1570"/>
      <c r="G600" s="1573"/>
      <c r="H600" s="942"/>
      <c r="I600" s="105"/>
      <c r="J600" s="105"/>
      <c r="K600" s="105"/>
      <c r="L600" s="106"/>
      <c r="M600" s="106"/>
      <c r="N600" s="106"/>
      <c r="O600" s="106"/>
      <c r="P600" s="106"/>
      <c r="Q600" s="106"/>
      <c r="R600" s="106"/>
      <c r="S600" s="106"/>
      <c r="T600" s="106"/>
      <c r="U600" s="106"/>
      <c r="V600" s="106"/>
      <c r="W600" s="106"/>
      <c r="X600" s="106"/>
      <c r="Y600" s="106"/>
      <c r="Z600" s="106"/>
    </row>
    <row r="601" spans="1:26" ht="14.25" hidden="1" customHeight="1">
      <c r="A601" s="310" t="s">
        <v>1378</v>
      </c>
      <c r="B601" s="122" t="s">
        <v>1379</v>
      </c>
      <c r="C601" s="141"/>
      <c r="D601" s="141"/>
      <c r="E601" s="141"/>
      <c r="F601" s="141" t="s">
        <v>5152</v>
      </c>
      <c r="G601" s="141"/>
      <c r="H601" s="106"/>
      <c r="I601" s="105"/>
      <c r="J601" s="105"/>
      <c r="K601" s="105"/>
      <c r="L601" s="106"/>
      <c r="M601" s="106"/>
      <c r="N601" s="106"/>
      <c r="O601" s="106"/>
      <c r="P601" s="106"/>
      <c r="Q601" s="106"/>
      <c r="R601" s="106"/>
      <c r="S601" s="106"/>
      <c r="T601" s="106"/>
      <c r="U601" s="106"/>
      <c r="V601" s="106"/>
      <c r="W601" s="106"/>
      <c r="X601" s="106"/>
      <c r="Y601" s="106"/>
      <c r="Z601" s="106"/>
    </row>
    <row r="602" spans="1:26" ht="14.25" hidden="1" customHeight="1">
      <c r="A602" s="310" t="s">
        <v>1380</v>
      </c>
      <c r="B602" s="122" t="s">
        <v>3001</v>
      </c>
      <c r="C602" s="141"/>
      <c r="D602" s="141"/>
      <c r="E602" s="141"/>
      <c r="F602" s="141"/>
      <c r="G602" s="141"/>
      <c r="H602" s="106"/>
      <c r="I602" s="105"/>
      <c r="J602" s="105"/>
      <c r="K602" s="105"/>
      <c r="L602" s="106"/>
      <c r="M602" s="106"/>
      <c r="N602" s="106"/>
      <c r="O602" s="106"/>
      <c r="P602" s="106"/>
      <c r="Q602" s="106"/>
      <c r="R602" s="106"/>
      <c r="S602" s="106"/>
      <c r="T602" s="106"/>
      <c r="U602" s="106"/>
      <c r="V602" s="106"/>
      <c r="W602" s="106"/>
      <c r="X602" s="106"/>
      <c r="Y602" s="106"/>
      <c r="Z602" s="106"/>
    </row>
    <row r="603" spans="1:26" ht="14.25" hidden="1" customHeight="1">
      <c r="A603" s="310" t="s">
        <v>1382</v>
      </c>
      <c r="B603" s="122" t="s">
        <v>3002</v>
      </c>
      <c r="C603" s="141"/>
      <c r="D603" s="141"/>
      <c r="E603" s="141"/>
      <c r="F603" s="141"/>
      <c r="G603" s="141"/>
      <c r="H603" s="106"/>
      <c r="I603" s="105"/>
      <c r="J603" s="105"/>
      <c r="K603" s="105"/>
      <c r="L603" s="106"/>
      <c r="M603" s="106"/>
      <c r="N603" s="106"/>
      <c r="O603" s="106"/>
      <c r="P603" s="106"/>
      <c r="Q603" s="106"/>
      <c r="R603" s="106"/>
      <c r="S603" s="106"/>
      <c r="T603" s="106"/>
      <c r="U603" s="106"/>
      <c r="V603" s="106"/>
      <c r="W603" s="106"/>
      <c r="X603" s="106"/>
      <c r="Y603" s="106"/>
      <c r="Z603" s="106"/>
    </row>
    <row r="604" spans="1:26" ht="14.25" hidden="1" customHeight="1">
      <c r="A604" s="310" t="s">
        <v>1384</v>
      </c>
      <c r="B604" s="122" t="s">
        <v>3003</v>
      </c>
      <c r="C604" s="141"/>
      <c r="D604" s="141"/>
      <c r="E604" s="141"/>
      <c r="F604" s="141"/>
      <c r="G604" s="141"/>
      <c r="H604" s="106"/>
      <c r="I604" s="105"/>
      <c r="J604" s="105"/>
      <c r="K604" s="105"/>
      <c r="L604" s="106"/>
      <c r="M604" s="106"/>
      <c r="N604" s="106"/>
      <c r="O604" s="106"/>
      <c r="P604" s="106"/>
      <c r="Q604" s="106"/>
      <c r="R604" s="106"/>
      <c r="S604" s="106"/>
      <c r="T604" s="106"/>
      <c r="U604" s="106"/>
      <c r="V604" s="106"/>
      <c r="W604" s="106"/>
      <c r="X604" s="106"/>
      <c r="Y604" s="106"/>
      <c r="Z604" s="106"/>
    </row>
    <row r="605" spans="1:26" ht="14.25" hidden="1" customHeight="1">
      <c r="A605" s="310" t="s">
        <v>1386</v>
      </c>
      <c r="B605" s="122" t="s">
        <v>3004</v>
      </c>
      <c r="C605" s="141"/>
      <c r="D605" s="141"/>
      <c r="E605" s="141"/>
      <c r="F605" s="141"/>
      <c r="G605" s="141"/>
      <c r="H605" s="106"/>
      <c r="I605" s="105"/>
      <c r="J605" s="105"/>
      <c r="K605" s="105"/>
      <c r="L605" s="106"/>
      <c r="M605" s="106"/>
      <c r="N605" s="106"/>
      <c r="O605" s="106"/>
      <c r="P605" s="106"/>
      <c r="Q605" s="106"/>
      <c r="R605" s="106"/>
      <c r="S605" s="106"/>
      <c r="T605" s="106"/>
      <c r="U605" s="106"/>
      <c r="V605" s="106"/>
      <c r="W605" s="106"/>
      <c r="X605" s="106"/>
      <c r="Y605" s="106"/>
      <c r="Z605" s="106"/>
    </row>
    <row r="606" spans="1:26" ht="14.25" hidden="1" customHeight="1">
      <c r="A606" s="310" t="s">
        <v>1388</v>
      </c>
      <c r="B606" s="122" t="s">
        <v>3005</v>
      </c>
      <c r="C606" s="141"/>
      <c r="D606" s="141"/>
      <c r="E606" s="141"/>
      <c r="F606" s="141"/>
      <c r="G606" s="141"/>
      <c r="H606" s="106"/>
      <c r="I606" s="105"/>
      <c r="J606" s="105"/>
      <c r="K606" s="105"/>
      <c r="L606" s="106"/>
      <c r="M606" s="106"/>
      <c r="N606" s="106"/>
      <c r="O606" s="106"/>
      <c r="P606" s="106"/>
      <c r="Q606" s="106"/>
      <c r="R606" s="106"/>
      <c r="S606" s="106"/>
      <c r="T606" s="106"/>
      <c r="U606" s="106"/>
      <c r="V606" s="106"/>
      <c r="W606" s="106"/>
      <c r="X606" s="106"/>
      <c r="Y606" s="106"/>
      <c r="Z606" s="106"/>
    </row>
    <row r="607" spans="1:26" ht="39.75" hidden="1" customHeight="1">
      <c r="A607" s="349" t="s">
        <v>148</v>
      </c>
      <c r="B607" s="1606" t="s">
        <v>3006</v>
      </c>
      <c r="C607" s="1570"/>
      <c r="D607" s="1570"/>
      <c r="E607" s="1570"/>
      <c r="F607" s="1570"/>
      <c r="G607" s="1573"/>
      <c r="H607" s="942"/>
      <c r="I607" s="105"/>
      <c r="J607" s="105"/>
      <c r="K607" s="105"/>
      <c r="L607" s="106"/>
      <c r="M607" s="106"/>
      <c r="N607" s="106"/>
      <c r="O607" s="106"/>
      <c r="P607" s="106"/>
      <c r="Q607" s="106"/>
      <c r="R607" s="106"/>
      <c r="S607" s="106"/>
      <c r="T607" s="106"/>
      <c r="U607" s="106"/>
      <c r="V607" s="106"/>
      <c r="W607" s="106"/>
      <c r="X607" s="106"/>
      <c r="Y607" s="106"/>
      <c r="Z607" s="106"/>
    </row>
    <row r="608" spans="1:26" ht="14.25" hidden="1" customHeight="1">
      <c r="A608" s="310" t="s">
        <v>1390</v>
      </c>
      <c r="B608" s="122" t="s">
        <v>3007</v>
      </c>
      <c r="C608" s="141"/>
      <c r="D608" s="141"/>
      <c r="E608" s="141"/>
      <c r="F608" s="141"/>
      <c r="G608" s="141"/>
      <c r="H608" s="106"/>
      <c r="I608" s="105"/>
      <c r="J608" s="105"/>
      <c r="K608" s="105"/>
      <c r="L608" s="106"/>
      <c r="M608" s="106"/>
      <c r="N608" s="106"/>
      <c r="O608" s="106"/>
      <c r="P608" s="106"/>
      <c r="Q608" s="106"/>
      <c r="R608" s="106"/>
      <c r="S608" s="106"/>
      <c r="T608" s="106"/>
      <c r="U608" s="106"/>
      <c r="V608" s="106"/>
      <c r="W608" s="106"/>
      <c r="X608" s="106"/>
      <c r="Y608" s="106"/>
      <c r="Z608" s="106"/>
    </row>
    <row r="609" spans="1:26" ht="14.25" hidden="1" customHeight="1">
      <c r="A609" s="310" t="s">
        <v>1392</v>
      </c>
      <c r="B609" s="122" t="s">
        <v>3008</v>
      </c>
      <c r="C609" s="141"/>
      <c r="D609" s="141"/>
      <c r="E609" s="141"/>
      <c r="F609" s="141"/>
      <c r="G609" s="141"/>
      <c r="H609" s="106"/>
      <c r="I609" s="105"/>
      <c r="J609" s="105"/>
      <c r="K609" s="105"/>
      <c r="L609" s="106"/>
      <c r="M609" s="106"/>
      <c r="N609" s="106"/>
      <c r="O609" s="106"/>
      <c r="P609" s="106"/>
      <c r="Q609" s="106"/>
      <c r="R609" s="106"/>
      <c r="S609" s="106"/>
      <c r="T609" s="106"/>
      <c r="U609" s="106"/>
      <c r="V609" s="106"/>
      <c r="W609" s="106"/>
      <c r="X609" s="106"/>
      <c r="Y609" s="106"/>
      <c r="Z609" s="106"/>
    </row>
    <row r="610" spans="1:26" ht="14.25" hidden="1" customHeight="1">
      <c r="A610" s="310" t="s">
        <v>1394</v>
      </c>
      <c r="B610" s="122" t="s">
        <v>3009</v>
      </c>
      <c r="C610" s="141"/>
      <c r="D610" s="141"/>
      <c r="E610" s="141"/>
      <c r="F610" s="141"/>
      <c r="G610" s="141"/>
      <c r="H610" s="106"/>
      <c r="I610" s="105"/>
      <c r="J610" s="105"/>
      <c r="K610" s="105"/>
      <c r="L610" s="106"/>
      <c r="M610" s="106"/>
      <c r="N610" s="106"/>
      <c r="O610" s="106"/>
      <c r="P610" s="106"/>
      <c r="Q610" s="106"/>
      <c r="R610" s="106"/>
      <c r="S610" s="106"/>
      <c r="T610" s="106"/>
      <c r="U610" s="106"/>
      <c r="V610" s="106"/>
      <c r="W610" s="106"/>
      <c r="X610" s="106"/>
      <c r="Y610" s="106"/>
      <c r="Z610" s="106"/>
    </row>
    <row r="611" spans="1:26" ht="14.25" hidden="1" customHeight="1">
      <c r="A611" s="310" t="s">
        <v>1396</v>
      </c>
      <c r="B611" s="122" t="s">
        <v>3010</v>
      </c>
      <c r="C611" s="141"/>
      <c r="D611" s="141"/>
      <c r="E611" s="141"/>
      <c r="F611" s="141"/>
      <c r="G611" s="141"/>
      <c r="H611" s="106"/>
      <c r="I611" s="105"/>
      <c r="J611" s="105"/>
      <c r="K611" s="105"/>
      <c r="L611" s="106"/>
      <c r="M611" s="106"/>
      <c r="N611" s="106"/>
      <c r="O611" s="106"/>
      <c r="P611" s="106"/>
      <c r="Q611" s="106"/>
      <c r="R611" s="106"/>
      <c r="S611" s="106"/>
      <c r="T611" s="106"/>
      <c r="U611" s="106"/>
      <c r="V611" s="106"/>
      <c r="W611" s="106"/>
      <c r="X611" s="106"/>
      <c r="Y611" s="106"/>
      <c r="Z611" s="106"/>
    </row>
    <row r="612" spans="1:26" ht="14.25" hidden="1" customHeight="1">
      <c r="A612" s="349" t="s">
        <v>150</v>
      </c>
      <c r="B612" s="1606" t="s">
        <v>3011</v>
      </c>
      <c r="C612" s="1570"/>
      <c r="D612" s="1570"/>
      <c r="E612" s="1570"/>
      <c r="F612" s="1570"/>
      <c r="G612" s="1573"/>
      <c r="H612" s="942"/>
      <c r="I612" s="105"/>
      <c r="J612" s="105"/>
      <c r="K612" s="105"/>
      <c r="L612" s="106"/>
      <c r="M612" s="106"/>
      <c r="N612" s="106"/>
      <c r="O612" s="106"/>
      <c r="P612" s="106"/>
      <c r="Q612" s="106"/>
      <c r="R612" s="106"/>
      <c r="S612" s="106"/>
      <c r="T612" s="106"/>
      <c r="U612" s="106"/>
      <c r="V612" s="106"/>
      <c r="W612" s="106"/>
      <c r="X612" s="106"/>
      <c r="Y612" s="106"/>
      <c r="Z612" s="106"/>
    </row>
    <row r="613" spans="1:26" ht="14.25" hidden="1" customHeight="1">
      <c r="A613" s="310" t="s">
        <v>1399</v>
      </c>
      <c r="B613" s="122" t="s">
        <v>410</v>
      </c>
      <c r="C613" s="141"/>
      <c r="D613" s="141"/>
      <c r="E613" s="141"/>
      <c r="F613" s="141"/>
      <c r="G613" s="141"/>
      <c r="H613" s="106"/>
      <c r="I613" s="105"/>
      <c r="J613" s="105"/>
      <c r="K613" s="105"/>
      <c r="L613" s="106"/>
      <c r="M613" s="106"/>
      <c r="N613" s="106"/>
      <c r="O613" s="106"/>
      <c r="P613" s="106"/>
      <c r="Q613" s="106"/>
      <c r="R613" s="106"/>
      <c r="S613" s="106"/>
      <c r="T613" s="106"/>
      <c r="U613" s="106"/>
      <c r="V613" s="106"/>
      <c r="W613" s="106"/>
      <c r="X613" s="106"/>
      <c r="Y613" s="106"/>
      <c r="Z613" s="106"/>
    </row>
    <row r="614" spans="1:26" ht="14.25" hidden="1" customHeight="1">
      <c r="A614" s="310" t="s">
        <v>1401</v>
      </c>
      <c r="B614" s="122" t="s">
        <v>1402</v>
      </c>
      <c r="C614" s="141"/>
      <c r="D614" s="141"/>
      <c r="E614" s="141"/>
      <c r="F614" s="141"/>
      <c r="G614" s="141"/>
      <c r="H614" s="106"/>
      <c r="I614" s="105"/>
      <c r="J614" s="105"/>
      <c r="K614" s="105"/>
      <c r="L614" s="106"/>
      <c r="M614" s="106"/>
      <c r="N614" s="106"/>
      <c r="O614" s="106"/>
      <c r="P614" s="106"/>
      <c r="Q614" s="106"/>
      <c r="R614" s="106"/>
      <c r="S614" s="106"/>
      <c r="T614" s="106"/>
      <c r="U614" s="106"/>
      <c r="V614" s="106"/>
      <c r="W614" s="106"/>
      <c r="X614" s="106"/>
      <c r="Y614" s="106"/>
      <c r="Z614" s="106"/>
    </row>
    <row r="615" spans="1:26" ht="14.25" hidden="1" customHeight="1">
      <c r="A615" s="310" t="s">
        <v>1403</v>
      </c>
      <c r="B615" s="122" t="s">
        <v>414</v>
      </c>
      <c r="C615" s="141"/>
      <c r="D615" s="141"/>
      <c r="E615" s="141"/>
      <c r="F615" s="141"/>
      <c r="G615" s="141"/>
      <c r="H615" s="106"/>
      <c r="I615" s="105"/>
      <c r="J615" s="105"/>
      <c r="K615" s="105"/>
      <c r="L615" s="106"/>
      <c r="M615" s="106"/>
      <c r="N615" s="106"/>
      <c r="O615" s="106"/>
      <c r="P615" s="106"/>
      <c r="Q615" s="106"/>
      <c r="R615" s="106"/>
      <c r="S615" s="106"/>
      <c r="T615" s="106"/>
      <c r="U615" s="106"/>
      <c r="V615" s="106"/>
      <c r="W615" s="106"/>
      <c r="X615" s="106"/>
      <c r="Y615" s="106"/>
      <c r="Z615" s="106"/>
    </row>
    <row r="616" spans="1:26" ht="14.25" hidden="1" customHeight="1">
      <c r="A616" s="310" t="s">
        <v>1405</v>
      </c>
      <c r="B616" s="122" t="s">
        <v>416</v>
      </c>
      <c r="C616" s="141"/>
      <c r="D616" s="141"/>
      <c r="E616" s="141"/>
      <c r="F616" s="141"/>
      <c r="G616" s="141"/>
      <c r="H616" s="106"/>
      <c r="I616" s="105"/>
      <c r="J616" s="105"/>
      <c r="K616" s="105"/>
      <c r="L616" s="106"/>
      <c r="M616" s="106"/>
      <c r="N616" s="106"/>
      <c r="O616" s="106"/>
      <c r="P616" s="106"/>
      <c r="Q616" s="106"/>
      <c r="R616" s="106"/>
      <c r="S616" s="106"/>
      <c r="T616" s="106"/>
      <c r="U616" s="106"/>
      <c r="V616" s="106"/>
      <c r="W616" s="106"/>
      <c r="X616" s="106"/>
      <c r="Y616" s="106"/>
      <c r="Z616" s="106"/>
    </row>
    <row r="617" spans="1:26" ht="14.25" hidden="1" customHeight="1">
      <c r="A617" s="310" t="s">
        <v>1407</v>
      </c>
      <c r="B617" s="122" t="s">
        <v>3012</v>
      </c>
      <c r="C617" s="141"/>
      <c r="D617" s="141"/>
      <c r="E617" s="141"/>
      <c r="F617" s="141"/>
      <c r="G617" s="141"/>
      <c r="H617" s="106"/>
      <c r="I617" s="105"/>
      <c r="J617" s="105"/>
      <c r="K617" s="105"/>
      <c r="L617" s="106"/>
      <c r="M617" s="106"/>
      <c r="N617" s="106"/>
      <c r="O617" s="106"/>
      <c r="P617" s="106"/>
      <c r="Q617" s="106"/>
      <c r="R617" s="106"/>
      <c r="S617" s="106"/>
      <c r="T617" s="106"/>
      <c r="U617" s="106"/>
      <c r="V617" s="106"/>
      <c r="W617" s="106"/>
      <c r="X617" s="106"/>
      <c r="Y617" s="106"/>
      <c r="Z617" s="106"/>
    </row>
    <row r="618" spans="1:26" ht="14.25" hidden="1" customHeight="1">
      <c r="A618" s="310" t="s">
        <v>1409</v>
      </c>
      <c r="B618" s="122" t="s">
        <v>420</v>
      </c>
      <c r="C618" s="141"/>
      <c r="D618" s="141"/>
      <c r="E618" s="141"/>
      <c r="F618" s="141"/>
      <c r="G618" s="141"/>
      <c r="H618" s="106"/>
      <c r="I618" s="105"/>
      <c r="J618" s="105"/>
      <c r="K618" s="105"/>
      <c r="L618" s="106"/>
      <c r="M618" s="106"/>
      <c r="N618" s="106"/>
      <c r="O618" s="106"/>
      <c r="P618" s="106"/>
      <c r="Q618" s="106"/>
      <c r="R618" s="106"/>
      <c r="S618" s="106"/>
      <c r="T618" s="106"/>
      <c r="U618" s="106"/>
      <c r="V618" s="106"/>
      <c r="W618" s="106"/>
      <c r="X618" s="106"/>
      <c r="Y618" s="106"/>
      <c r="Z618" s="106"/>
    </row>
    <row r="619" spans="1:26" ht="14.25" hidden="1" customHeight="1">
      <c r="A619" s="310" t="s">
        <v>1411</v>
      </c>
      <c r="B619" s="122" t="s">
        <v>422</v>
      </c>
      <c r="C619" s="141"/>
      <c r="D619" s="141"/>
      <c r="E619" s="141"/>
      <c r="F619" s="141"/>
      <c r="G619" s="141"/>
      <c r="H619" s="106"/>
      <c r="I619" s="105"/>
      <c r="J619" s="105"/>
      <c r="K619" s="105"/>
      <c r="L619" s="106"/>
      <c r="M619" s="106"/>
      <c r="N619" s="106"/>
      <c r="O619" s="106"/>
      <c r="P619" s="106"/>
      <c r="Q619" s="106"/>
      <c r="R619" s="106"/>
      <c r="S619" s="106"/>
      <c r="T619" s="106"/>
      <c r="U619" s="106"/>
      <c r="V619" s="106"/>
      <c r="W619" s="106"/>
      <c r="X619" s="106"/>
      <c r="Y619" s="106"/>
      <c r="Z619" s="106"/>
    </row>
    <row r="620" spans="1:26" ht="14.25" hidden="1" customHeight="1">
      <c r="A620" s="310" t="s">
        <v>1413</v>
      </c>
      <c r="B620" s="122" t="s">
        <v>3013</v>
      </c>
      <c r="C620" s="141"/>
      <c r="D620" s="141"/>
      <c r="E620" s="141"/>
      <c r="F620" s="141"/>
      <c r="G620" s="141"/>
      <c r="H620" s="106"/>
      <c r="I620" s="105"/>
      <c r="J620" s="105"/>
      <c r="K620" s="105"/>
      <c r="L620" s="106"/>
      <c r="M620" s="106"/>
      <c r="N620" s="106"/>
      <c r="O620" s="106"/>
      <c r="P620" s="106"/>
      <c r="Q620" s="106"/>
      <c r="R620" s="106"/>
      <c r="S620" s="106"/>
      <c r="T620" s="106"/>
      <c r="U620" s="106"/>
      <c r="V620" s="106"/>
      <c r="W620" s="106"/>
      <c r="X620" s="106"/>
      <c r="Y620" s="106"/>
      <c r="Z620" s="106"/>
    </row>
    <row r="621" spans="1:26" ht="14.25" hidden="1" customHeight="1">
      <c r="A621" s="310" t="s">
        <v>1417</v>
      </c>
      <c r="B621" s="122" t="s">
        <v>3014</v>
      </c>
      <c r="C621" s="141"/>
      <c r="D621" s="141"/>
      <c r="E621" s="141"/>
      <c r="F621" s="141"/>
      <c r="G621" s="141"/>
      <c r="H621" s="106"/>
      <c r="I621" s="105"/>
      <c r="J621" s="105"/>
      <c r="K621" s="105"/>
      <c r="L621" s="106"/>
      <c r="M621" s="106"/>
      <c r="N621" s="106"/>
      <c r="O621" s="106"/>
      <c r="P621" s="106"/>
      <c r="Q621" s="106"/>
      <c r="R621" s="106"/>
      <c r="S621" s="106"/>
      <c r="T621" s="106"/>
      <c r="U621" s="106"/>
      <c r="V621" s="106"/>
      <c r="W621" s="106"/>
      <c r="X621" s="106"/>
      <c r="Y621" s="106"/>
      <c r="Z621" s="106"/>
    </row>
    <row r="622" spans="1:26" ht="14.25" hidden="1" customHeight="1">
      <c r="A622" s="310" t="s">
        <v>1419</v>
      </c>
      <c r="B622" s="122" t="s">
        <v>3446</v>
      </c>
      <c r="C622" s="141"/>
      <c r="D622" s="141"/>
      <c r="E622" s="141"/>
      <c r="F622" s="141"/>
      <c r="G622" s="141"/>
      <c r="H622" s="106"/>
      <c r="I622" s="105"/>
      <c r="J622" s="105"/>
      <c r="K622" s="105"/>
      <c r="L622" s="106"/>
      <c r="M622" s="106"/>
      <c r="N622" s="106"/>
      <c r="O622" s="106"/>
      <c r="P622" s="106"/>
      <c r="Q622" s="106"/>
      <c r="R622" s="106"/>
      <c r="S622" s="106"/>
      <c r="T622" s="106"/>
      <c r="U622" s="106"/>
      <c r="V622" s="106"/>
      <c r="W622" s="106"/>
      <c r="X622" s="106"/>
      <c r="Y622" s="106"/>
      <c r="Z622" s="106"/>
    </row>
    <row r="623" spans="1:26" ht="14.25" hidden="1" customHeight="1">
      <c r="A623" s="310" t="s">
        <v>2472</v>
      </c>
      <c r="B623" s="122" t="s">
        <v>2473</v>
      </c>
      <c r="C623" s="141"/>
      <c r="D623" s="141"/>
      <c r="E623" s="141"/>
      <c r="F623" s="141"/>
      <c r="G623" s="141"/>
      <c r="H623" s="106"/>
      <c r="I623" s="105"/>
      <c r="J623" s="105"/>
      <c r="K623" s="105"/>
      <c r="L623" s="106"/>
      <c r="M623" s="106"/>
      <c r="N623" s="106"/>
      <c r="O623" s="106"/>
      <c r="P623" s="106"/>
      <c r="Q623" s="106"/>
      <c r="R623" s="106"/>
      <c r="S623" s="106"/>
      <c r="T623" s="106"/>
      <c r="U623" s="106"/>
      <c r="V623" s="106"/>
      <c r="W623" s="106"/>
      <c r="X623" s="106"/>
      <c r="Y623" s="106"/>
      <c r="Z623" s="106"/>
    </row>
    <row r="624" spans="1:26" ht="14.25" hidden="1" customHeight="1">
      <c r="A624" s="121" t="s">
        <v>1423</v>
      </c>
      <c r="B624" s="122" t="s">
        <v>1424</v>
      </c>
      <c r="C624" s="143"/>
      <c r="D624" s="131"/>
      <c r="E624" s="131"/>
      <c r="F624" s="149"/>
      <c r="G624" s="144"/>
      <c r="H624" s="516"/>
      <c r="I624" s="105"/>
      <c r="J624" s="105"/>
      <c r="K624" s="105"/>
      <c r="L624" s="106"/>
      <c r="M624" s="106"/>
      <c r="N624" s="106"/>
      <c r="O624" s="106"/>
      <c r="P624" s="106"/>
      <c r="Q624" s="106"/>
      <c r="R624" s="106"/>
      <c r="S624" s="106"/>
      <c r="T624" s="106"/>
      <c r="U624" s="106"/>
      <c r="V624" s="106"/>
      <c r="W624" s="106"/>
      <c r="X624" s="106"/>
      <c r="Y624" s="106"/>
      <c r="Z624" s="106"/>
    </row>
    <row r="625" spans="1:26" ht="14.25" hidden="1" customHeight="1">
      <c r="A625" s="121" t="s">
        <v>152</v>
      </c>
      <c r="B625" s="1730" t="s">
        <v>1425</v>
      </c>
      <c r="C625" s="1570"/>
      <c r="D625" s="1570"/>
      <c r="E625" s="1570"/>
      <c r="F625" s="1570"/>
      <c r="G625" s="1573"/>
      <c r="H625" s="951"/>
      <c r="I625" s="105"/>
      <c r="J625" s="105"/>
      <c r="K625" s="105"/>
      <c r="L625" s="106"/>
      <c r="M625" s="106"/>
      <c r="N625" s="106"/>
      <c r="O625" s="106"/>
      <c r="P625" s="106"/>
      <c r="Q625" s="106"/>
      <c r="R625" s="106"/>
      <c r="S625" s="106"/>
      <c r="T625" s="106"/>
      <c r="U625" s="106"/>
      <c r="V625" s="106"/>
      <c r="W625" s="106"/>
      <c r="X625" s="106"/>
      <c r="Y625" s="106"/>
      <c r="Z625" s="106"/>
    </row>
    <row r="626" spans="1:26" ht="14.25" hidden="1" customHeight="1">
      <c r="A626" s="222" t="s">
        <v>1426</v>
      </c>
      <c r="B626" s="223"/>
      <c r="C626" s="223"/>
      <c r="D626" s="223"/>
      <c r="E626" s="223"/>
      <c r="F626" s="223"/>
      <c r="G626" s="224"/>
      <c r="H626" s="521"/>
      <c r="I626" s="105"/>
      <c r="J626" s="105"/>
      <c r="K626" s="105"/>
      <c r="L626" s="106"/>
      <c r="M626" s="106"/>
      <c r="N626" s="106"/>
      <c r="O626" s="106"/>
      <c r="P626" s="106"/>
      <c r="Q626" s="106"/>
      <c r="R626" s="106"/>
      <c r="S626" s="106"/>
      <c r="T626" s="106"/>
      <c r="U626" s="106"/>
      <c r="V626" s="106"/>
      <c r="W626" s="106"/>
      <c r="X626" s="106"/>
      <c r="Y626" s="106"/>
      <c r="Z626" s="106"/>
    </row>
    <row r="627" spans="1:26" ht="14.25" hidden="1" customHeight="1">
      <c r="A627" s="222" t="s">
        <v>1427</v>
      </c>
      <c r="B627" s="223"/>
      <c r="C627" s="223"/>
      <c r="D627" s="223"/>
      <c r="E627" s="223"/>
      <c r="F627" s="223"/>
      <c r="G627" s="224"/>
      <c r="H627" s="521"/>
      <c r="I627" s="105"/>
      <c r="J627" s="105"/>
      <c r="K627" s="105"/>
      <c r="L627" s="106"/>
      <c r="M627" s="106"/>
      <c r="N627" s="106"/>
      <c r="O627" s="106"/>
      <c r="P627" s="106"/>
      <c r="Q627" s="106"/>
      <c r="R627" s="106"/>
      <c r="S627" s="106"/>
      <c r="T627" s="106"/>
      <c r="U627" s="106"/>
      <c r="V627" s="106"/>
      <c r="W627" s="106"/>
      <c r="X627" s="106"/>
      <c r="Y627" s="106"/>
      <c r="Z627" s="106"/>
    </row>
    <row r="628" spans="1:26" ht="14.25" hidden="1" customHeight="1">
      <c r="A628" s="222" t="s">
        <v>1428</v>
      </c>
      <c r="B628" s="223"/>
      <c r="C628" s="223"/>
      <c r="D628" s="223"/>
      <c r="E628" s="223"/>
      <c r="F628" s="223"/>
      <c r="G628" s="224"/>
      <c r="H628" s="521"/>
      <c r="I628" s="105"/>
      <c r="J628" s="105"/>
      <c r="K628" s="105"/>
      <c r="L628" s="106"/>
      <c r="M628" s="106"/>
      <c r="N628" s="106"/>
      <c r="O628" s="106"/>
      <c r="P628" s="106"/>
      <c r="Q628" s="106"/>
      <c r="R628" s="106"/>
      <c r="S628" s="106"/>
      <c r="T628" s="106"/>
      <c r="U628" s="106"/>
      <c r="V628" s="106"/>
      <c r="W628" s="106"/>
      <c r="X628" s="106"/>
      <c r="Y628" s="106"/>
      <c r="Z628" s="106"/>
    </row>
    <row r="629" spans="1:26" ht="19">
      <c r="A629" s="838"/>
      <c r="B629" s="1737" t="s">
        <v>1429</v>
      </c>
      <c r="C629" s="1570"/>
      <c r="D629" s="1570"/>
      <c r="E629" s="1570"/>
      <c r="F629" s="1571"/>
      <c r="G629" s="952"/>
      <c r="H629" s="953"/>
      <c r="I629" s="319">
        <f t="shared" ref="I629:J629" si="6">I630+I638+I648+I655+I668+I680</f>
        <v>110</v>
      </c>
      <c r="J629" s="319">
        <f t="shared" si="6"/>
        <v>110</v>
      </c>
      <c r="K629" s="105"/>
      <c r="L629" s="105"/>
      <c r="M629" s="105"/>
      <c r="N629" s="105"/>
      <c r="O629" s="319"/>
      <c r="P629" s="105"/>
      <c r="Q629" s="106"/>
      <c r="R629" s="106"/>
      <c r="S629" s="106"/>
      <c r="T629" s="106"/>
      <c r="U629" s="106"/>
      <c r="V629" s="106"/>
      <c r="W629" s="106"/>
      <c r="X629" s="106"/>
      <c r="Y629" s="106"/>
      <c r="Z629" s="106"/>
    </row>
    <row r="630" spans="1:26" ht="19">
      <c r="A630" s="927" t="s">
        <v>262</v>
      </c>
      <c r="B630" s="1606" t="s">
        <v>3015</v>
      </c>
      <c r="C630" s="1570"/>
      <c r="D630" s="1570"/>
      <c r="E630" s="1570"/>
      <c r="F630" s="1570"/>
      <c r="G630" s="1573"/>
      <c r="H630" s="816"/>
      <c r="I630" s="319">
        <f>SUM(D631:D637)</f>
        <v>12</v>
      </c>
      <c r="J630" s="319">
        <f>COUNT(D631:D637)*2</f>
        <v>12</v>
      </c>
      <c r="K630" s="105"/>
      <c r="L630" s="105"/>
      <c r="M630" s="105"/>
      <c r="N630" s="105"/>
      <c r="O630" s="319"/>
      <c r="P630" s="105"/>
      <c r="Q630" s="106"/>
      <c r="R630" s="106"/>
      <c r="S630" s="106"/>
      <c r="T630" s="106"/>
      <c r="U630" s="106"/>
      <c r="V630" s="106"/>
      <c r="W630" s="106"/>
      <c r="X630" s="106"/>
      <c r="Y630" s="106"/>
      <c r="Z630" s="106"/>
    </row>
    <row r="631" spans="1:26" ht="14.25" hidden="1" customHeight="1">
      <c r="A631" s="369" t="s">
        <v>1430</v>
      </c>
      <c r="B631" s="122" t="s">
        <v>3016</v>
      </c>
      <c r="C631" s="125"/>
      <c r="D631" s="125"/>
      <c r="E631" s="125"/>
      <c r="F631" s="125"/>
      <c r="G631" s="125"/>
      <c r="I631" s="105"/>
      <c r="J631" s="105"/>
      <c r="K631" s="105"/>
      <c r="L631" s="106"/>
      <c r="M631" s="106"/>
      <c r="N631" s="106"/>
      <c r="O631" s="106"/>
      <c r="P631" s="106"/>
      <c r="Q631" s="106"/>
      <c r="R631" s="106"/>
      <c r="S631" s="106"/>
      <c r="T631" s="106"/>
      <c r="U631" s="106"/>
      <c r="V631" s="106"/>
      <c r="W631" s="106"/>
      <c r="X631" s="106"/>
      <c r="Y631" s="106"/>
      <c r="Z631" s="106"/>
    </row>
    <row r="632" spans="1:26" ht="34">
      <c r="A632" s="869" t="s">
        <v>2481</v>
      </c>
      <c r="B632" s="122" t="s">
        <v>3017</v>
      </c>
      <c r="C632" s="179" t="s">
        <v>1434</v>
      </c>
      <c r="D632" s="696">
        <v>2</v>
      </c>
      <c r="E632" s="370" t="s">
        <v>599</v>
      </c>
      <c r="F632" s="179" t="s">
        <v>1435</v>
      </c>
      <c r="G632" s="179"/>
      <c r="H632" s="717"/>
      <c r="I632" s="319"/>
      <c r="J632" s="319"/>
      <c r="K632" s="105"/>
      <c r="L632" s="105"/>
      <c r="M632" s="105"/>
      <c r="N632" s="105"/>
      <c r="O632" s="319"/>
      <c r="P632" s="105"/>
      <c r="Q632" s="106"/>
      <c r="R632" s="106"/>
      <c r="S632" s="106"/>
      <c r="T632" s="106"/>
      <c r="U632" s="106"/>
      <c r="V632" s="106"/>
      <c r="W632" s="106"/>
      <c r="X632" s="106"/>
      <c r="Y632" s="106"/>
      <c r="Z632" s="106"/>
    </row>
    <row r="633" spans="1:26" ht="48">
      <c r="A633" s="869" t="s">
        <v>1436</v>
      </c>
      <c r="B633" s="122" t="s">
        <v>3019</v>
      </c>
      <c r="C633" s="179" t="s">
        <v>3447</v>
      </c>
      <c r="D633" s="696">
        <v>2</v>
      </c>
      <c r="E633" s="370" t="s">
        <v>599</v>
      </c>
      <c r="F633" s="179" t="s">
        <v>5153</v>
      </c>
      <c r="G633" s="383"/>
      <c r="H633" s="870"/>
      <c r="I633" s="319"/>
      <c r="J633" s="319"/>
      <c r="K633" s="105"/>
      <c r="L633" s="105"/>
      <c r="M633" s="105"/>
      <c r="N633" s="105"/>
      <c r="O633" s="319"/>
      <c r="P633" s="105"/>
      <c r="Q633" s="106"/>
      <c r="R633" s="106"/>
      <c r="S633" s="106"/>
      <c r="T633" s="106"/>
      <c r="U633" s="106"/>
      <c r="V633" s="106"/>
      <c r="W633" s="106"/>
      <c r="X633" s="106"/>
      <c r="Y633" s="106"/>
      <c r="Z633" s="106"/>
    </row>
    <row r="634" spans="1:26" ht="34">
      <c r="A634" s="869" t="s">
        <v>2482</v>
      </c>
      <c r="B634" s="122" t="s">
        <v>3020</v>
      </c>
      <c r="C634" s="492" t="s">
        <v>3962</v>
      </c>
      <c r="D634" s="696">
        <v>2</v>
      </c>
      <c r="E634" s="252" t="s">
        <v>599</v>
      </c>
      <c r="F634" s="179" t="s">
        <v>3449</v>
      </c>
      <c r="G634" s="179"/>
      <c r="H634" s="717"/>
      <c r="I634" s="319"/>
      <c r="J634" s="319"/>
      <c r="K634" s="105"/>
      <c r="L634" s="105"/>
      <c r="M634" s="105"/>
      <c r="N634" s="105"/>
      <c r="O634" s="319"/>
      <c r="P634" s="105"/>
      <c r="Q634" s="106"/>
      <c r="R634" s="106"/>
      <c r="S634" s="106"/>
      <c r="T634" s="106"/>
      <c r="U634" s="106"/>
      <c r="V634" s="106"/>
      <c r="W634" s="106"/>
      <c r="X634" s="106"/>
      <c r="Y634" s="106"/>
      <c r="Z634" s="106"/>
    </row>
    <row r="635" spans="1:26" ht="48">
      <c r="A635" s="869" t="s">
        <v>2483</v>
      </c>
      <c r="B635" s="122" t="s">
        <v>3023</v>
      </c>
      <c r="C635" s="179" t="s">
        <v>1445</v>
      </c>
      <c r="D635" s="696">
        <v>2</v>
      </c>
      <c r="E635" s="370" t="s">
        <v>599</v>
      </c>
      <c r="F635" s="150" t="s">
        <v>5154</v>
      </c>
      <c r="G635" s="179"/>
      <c r="H635" s="717"/>
      <c r="I635" s="319"/>
      <c r="J635" s="319"/>
      <c r="K635" s="105"/>
      <c r="L635" s="105"/>
      <c r="M635" s="105"/>
      <c r="N635" s="105"/>
      <c r="O635" s="319"/>
      <c r="P635" s="105"/>
      <c r="Q635" s="106"/>
      <c r="R635" s="106"/>
      <c r="S635" s="106"/>
      <c r="T635" s="106"/>
      <c r="U635" s="106"/>
      <c r="V635" s="106"/>
      <c r="W635" s="106"/>
      <c r="X635" s="106"/>
      <c r="Y635" s="106"/>
      <c r="Z635" s="106"/>
    </row>
    <row r="636" spans="1:26" ht="32">
      <c r="A636" s="869"/>
      <c r="B636" s="122"/>
      <c r="C636" s="179" t="s">
        <v>5155</v>
      </c>
      <c r="D636" s="696">
        <v>2</v>
      </c>
      <c r="E636" s="370" t="s">
        <v>469</v>
      </c>
      <c r="F636" s="150"/>
      <c r="G636" s="179"/>
      <c r="H636" s="717"/>
      <c r="I636" s="319"/>
      <c r="J636" s="319"/>
      <c r="K636" s="105"/>
      <c r="L636" s="105"/>
      <c r="M636" s="105"/>
      <c r="N636" s="105"/>
      <c r="O636" s="319"/>
      <c r="P636" s="105"/>
      <c r="Q636" s="106"/>
      <c r="R636" s="106"/>
      <c r="S636" s="106"/>
      <c r="T636" s="106"/>
      <c r="U636" s="106"/>
      <c r="V636" s="106"/>
      <c r="W636" s="106"/>
      <c r="X636" s="106"/>
      <c r="Y636" s="106"/>
      <c r="Z636" s="106"/>
    </row>
    <row r="637" spans="1:26" ht="34">
      <c r="A637" s="869" t="s">
        <v>1447</v>
      </c>
      <c r="B637" s="109" t="s">
        <v>3024</v>
      </c>
      <c r="C637" s="383" t="s">
        <v>5156</v>
      </c>
      <c r="D637" s="696">
        <v>2</v>
      </c>
      <c r="E637" s="370" t="s">
        <v>599</v>
      </c>
      <c r="F637" s="125"/>
      <c r="G637" s="179"/>
      <c r="H637" s="717"/>
      <c r="I637" s="319"/>
      <c r="J637" s="319"/>
      <c r="K637" s="105"/>
      <c r="L637" s="105"/>
      <c r="M637" s="105"/>
      <c r="N637" s="105"/>
      <c r="O637" s="319"/>
      <c r="P637" s="105"/>
      <c r="Q637" s="106"/>
      <c r="R637" s="106"/>
      <c r="S637" s="106"/>
      <c r="T637" s="106"/>
      <c r="U637" s="106"/>
      <c r="V637" s="106"/>
      <c r="W637" s="106"/>
      <c r="X637" s="106"/>
      <c r="Y637" s="106"/>
      <c r="Z637" s="106"/>
    </row>
    <row r="638" spans="1:26" ht="19">
      <c r="A638" s="927" t="s">
        <v>263</v>
      </c>
      <c r="B638" s="1606" t="s">
        <v>3025</v>
      </c>
      <c r="C638" s="1570"/>
      <c r="D638" s="1570"/>
      <c r="E638" s="1570"/>
      <c r="F638" s="1570"/>
      <c r="G638" s="1573"/>
      <c r="H638" s="816"/>
      <c r="I638" s="319">
        <f>SUM(D639:D647)</f>
        <v>16</v>
      </c>
      <c r="J638" s="319">
        <f>COUNT(D639:D647)*2</f>
        <v>16</v>
      </c>
      <c r="K638" s="105"/>
      <c r="L638" s="105"/>
      <c r="M638" s="105"/>
      <c r="N638" s="105"/>
      <c r="O638" s="319"/>
      <c r="P638" s="105"/>
      <c r="Q638" s="106"/>
      <c r="R638" s="106"/>
      <c r="S638" s="106"/>
      <c r="T638" s="106"/>
      <c r="U638" s="106"/>
      <c r="V638" s="106"/>
      <c r="W638" s="106"/>
      <c r="X638" s="106"/>
      <c r="Y638" s="106"/>
      <c r="Z638" s="106"/>
    </row>
    <row r="639" spans="1:26" ht="34">
      <c r="A639" s="869" t="s">
        <v>2484</v>
      </c>
      <c r="B639" s="122" t="s">
        <v>1451</v>
      </c>
      <c r="C639" s="150" t="s">
        <v>3026</v>
      </c>
      <c r="D639" s="696">
        <v>2</v>
      </c>
      <c r="E639" s="370" t="s">
        <v>469</v>
      </c>
      <c r="F639" s="179" t="s">
        <v>5157</v>
      </c>
      <c r="G639" s="179"/>
      <c r="H639" s="717"/>
      <c r="I639" s="319"/>
      <c r="J639" s="319"/>
      <c r="K639" s="105"/>
      <c r="L639" s="105"/>
      <c r="M639" s="105"/>
      <c r="N639" s="105"/>
      <c r="O639" s="319"/>
      <c r="P639" s="105"/>
      <c r="Q639" s="106"/>
      <c r="R639" s="106"/>
      <c r="S639" s="106"/>
      <c r="T639" s="106"/>
      <c r="U639" s="106"/>
      <c r="V639" s="106"/>
      <c r="W639" s="106"/>
      <c r="X639" s="106"/>
      <c r="Y639" s="106"/>
      <c r="Z639" s="106"/>
    </row>
    <row r="640" spans="1:26" ht="32">
      <c r="A640" s="869"/>
      <c r="B640" s="122"/>
      <c r="C640" s="150" t="s">
        <v>1456</v>
      </c>
      <c r="D640" s="696">
        <v>2</v>
      </c>
      <c r="E640" s="370" t="s">
        <v>506</v>
      </c>
      <c r="F640" s="179" t="s">
        <v>3028</v>
      </c>
      <c r="G640" s="179"/>
      <c r="H640" s="717"/>
      <c r="I640" s="319"/>
      <c r="J640" s="319"/>
      <c r="K640" s="105"/>
      <c r="L640" s="105"/>
      <c r="M640" s="105"/>
      <c r="N640" s="105"/>
      <c r="O640" s="319"/>
      <c r="P640" s="105"/>
      <c r="Q640" s="106"/>
      <c r="R640" s="106"/>
      <c r="S640" s="106"/>
      <c r="T640" s="106"/>
      <c r="U640" s="106"/>
      <c r="V640" s="106"/>
      <c r="W640" s="106"/>
      <c r="X640" s="106"/>
      <c r="Y640" s="106"/>
      <c r="Z640" s="106"/>
    </row>
    <row r="641" spans="1:26" ht="32">
      <c r="A641" s="869"/>
      <c r="B641" s="122"/>
      <c r="C641" s="150" t="s">
        <v>1460</v>
      </c>
      <c r="D641" s="696">
        <v>2</v>
      </c>
      <c r="E641" s="370" t="s">
        <v>469</v>
      </c>
      <c r="F641" s="179" t="s">
        <v>1461</v>
      </c>
      <c r="G641" s="179"/>
      <c r="H641" s="717"/>
      <c r="I641" s="319"/>
      <c r="J641" s="319"/>
      <c r="K641" s="105"/>
      <c r="L641" s="105"/>
      <c r="M641" s="105"/>
      <c r="N641" s="105"/>
      <c r="O641" s="319"/>
      <c r="P641" s="105"/>
      <c r="Q641" s="106"/>
      <c r="R641" s="106"/>
      <c r="S641" s="106"/>
      <c r="T641" s="106"/>
      <c r="U641" s="106"/>
      <c r="V641" s="106"/>
      <c r="W641" s="106"/>
      <c r="X641" s="106"/>
      <c r="Y641" s="106"/>
      <c r="Z641" s="106"/>
    </row>
    <row r="642" spans="1:26" ht="32">
      <c r="A642" s="869"/>
      <c r="B642" s="122"/>
      <c r="C642" s="123" t="s">
        <v>5158</v>
      </c>
      <c r="D642" s="696">
        <v>2</v>
      </c>
      <c r="E642" s="370" t="s">
        <v>469</v>
      </c>
      <c r="F642" s="179" t="s">
        <v>5159</v>
      </c>
      <c r="G642" s="179"/>
      <c r="H642" s="717"/>
      <c r="I642" s="319"/>
      <c r="J642" s="319"/>
      <c r="K642" s="105"/>
      <c r="L642" s="105"/>
      <c r="M642" s="105"/>
      <c r="N642" s="105"/>
      <c r="O642" s="319"/>
      <c r="P642" s="105"/>
      <c r="Q642" s="106"/>
      <c r="R642" s="106"/>
      <c r="S642" s="106"/>
      <c r="T642" s="106"/>
      <c r="U642" s="106"/>
      <c r="V642" s="106"/>
      <c r="W642" s="106"/>
      <c r="X642" s="106"/>
      <c r="Y642" s="106"/>
      <c r="Z642" s="106"/>
    </row>
    <row r="643" spans="1:26" ht="32">
      <c r="A643" s="869"/>
      <c r="B643" s="122"/>
      <c r="C643" s="771" t="s">
        <v>5160</v>
      </c>
      <c r="D643" s="696">
        <v>2</v>
      </c>
      <c r="E643" s="370" t="s">
        <v>506</v>
      </c>
      <c r="F643" s="179" t="s">
        <v>5161</v>
      </c>
      <c r="G643" s="179"/>
      <c r="H643" s="717"/>
      <c r="I643" s="319"/>
      <c r="J643" s="319"/>
      <c r="K643" s="105"/>
      <c r="L643" s="105"/>
      <c r="M643" s="105"/>
      <c r="N643" s="105"/>
      <c r="O643" s="319"/>
      <c r="P643" s="105"/>
      <c r="Q643" s="106"/>
      <c r="R643" s="106"/>
      <c r="S643" s="106"/>
      <c r="T643" s="106"/>
      <c r="U643" s="106"/>
      <c r="V643" s="106"/>
      <c r="W643" s="106"/>
      <c r="X643" s="106"/>
      <c r="Y643" s="106"/>
      <c r="Z643" s="106"/>
    </row>
    <row r="644" spans="1:26" ht="51">
      <c r="A644" s="869" t="s">
        <v>2485</v>
      </c>
      <c r="B644" s="122" t="s">
        <v>3031</v>
      </c>
      <c r="C644" s="150" t="s">
        <v>1464</v>
      </c>
      <c r="D644" s="696">
        <v>2</v>
      </c>
      <c r="E644" s="370" t="s">
        <v>387</v>
      </c>
      <c r="F644" s="383" t="s">
        <v>5162</v>
      </c>
      <c r="G644" s="179"/>
      <c r="H644" s="717"/>
      <c r="I644" s="319"/>
      <c r="J644" s="319"/>
      <c r="K644" s="105"/>
      <c r="L644" s="105"/>
      <c r="M644" s="105"/>
      <c r="N644" s="105"/>
      <c r="O644" s="319"/>
      <c r="P644" s="105"/>
      <c r="Q644" s="106"/>
      <c r="R644" s="106"/>
      <c r="S644" s="106"/>
      <c r="T644" s="106"/>
      <c r="U644" s="106"/>
      <c r="V644" s="106"/>
      <c r="W644" s="106"/>
      <c r="X644" s="106"/>
      <c r="Y644" s="106"/>
      <c r="Z644" s="106"/>
    </row>
    <row r="645" spans="1:26" ht="32">
      <c r="A645" s="869"/>
      <c r="B645" s="122"/>
      <c r="C645" s="179" t="s">
        <v>5155</v>
      </c>
      <c r="D645" s="696">
        <v>2</v>
      </c>
      <c r="E645" s="370" t="s">
        <v>5163</v>
      </c>
      <c r="F645" s="383" t="s">
        <v>5164</v>
      </c>
      <c r="G645" s="179"/>
      <c r="H645" s="717"/>
      <c r="I645" s="319"/>
      <c r="J645" s="319"/>
      <c r="K645" s="105"/>
      <c r="L645" s="105"/>
      <c r="M645" s="105"/>
      <c r="N645" s="105"/>
      <c r="O645" s="319"/>
      <c r="P645" s="105"/>
      <c r="Q645" s="106"/>
      <c r="R645" s="106"/>
      <c r="S645" s="106"/>
      <c r="T645" s="106"/>
      <c r="U645" s="106"/>
      <c r="V645" s="106"/>
      <c r="W645" s="106"/>
      <c r="X645" s="106"/>
      <c r="Y645" s="106"/>
      <c r="Z645" s="106"/>
    </row>
    <row r="646" spans="1:26" ht="48">
      <c r="A646" s="869"/>
      <c r="C646" s="123" t="s">
        <v>4501</v>
      </c>
      <c r="D646" s="696">
        <v>2</v>
      </c>
      <c r="E646" s="370" t="s">
        <v>912</v>
      </c>
      <c r="F646" s="179" t="s">
        <v>4500</v>
      </c>
      <c r="G646" s="179"/>
      <c r="H646" s="717"/>
      <c r="I646" s="319"/>
      <c r="J646" s="319"/>
      <c r="K646" s="105"/>
      <c r="L646" s="105"/>
      <c r="M646" s="105"/>
      <c r="N646" s="105"/>
      <c r="O646" s="319"/>
      <c r="P646" s="105"/>
      <c r="Q646" s="106"/>
      <c r="R646" s="106"/>
      <c r="S646" s="106"/>
      <c r="T646" s="106"/>
      <c r="U646" s="106"/>
      <c r="V646" s="106"/>
      <c r="W646" s="106"/>
      <c r="X646" s="106"/>
      <c r="Y646" s="106"/>
      <c r="Z646" s="106"/>
    </row>
    <row r="647" spans="1:26" ht="14.25" hidden="1" customHeight="1">
      <c r="A647" s="369" t="s">
        <v>2486</v>
      </c>
      <c r="B647" s="122" t="s">
        <v>3034</v>
      </c>
      <c r="C647" s="150"/>
      <c r="D647" s="142"/>
      <c r="E647" s="125"/>
      <c r="F647" s="125"/>
      <c r="G647" s="179"/>
      <c r="H647" s="539"/>
      <c r="I647" s="105"/>
      <c r="J647" s="105"/>
      <c r="K647" s="105"/>
      <c r="L647" s="106"/>
      <c r="M647" s="106"/>
      <c r="N647" s="106"/>
      <c r="O647" s="106"/>
      <c r="P647" s="106"/>
      <c r="Q647" s="106"/>
      <c r="R647" s="106"/>
      <c r="S647" s="106"/>
      <c r="T647" s="106"/>
      <c r="U647" s="106"/>
      <c r="V647" s="106"/>
      <c r="W647" s="106"/>
      <c r="X647" s="106"/>
      <c r="Y647" s="106"/>
      <c r="Z647" s="106"/>
    </row>
    <row r="648" spans="1:26" ht="19">
      <c r="A648" s="927" t="s">
        <v>264</v>
      </c>
      <c r="B648" s="1606" t="s">
        <v>3039</v>
      </c>
      <c r="C648" s="1570"/>
      <c r="D648" s="1570"/>
      <c r="E648" s="1570"/>
      <c r="F648" s="1570"/>
      <c r="G648" s="1573"/>
      <c r="H648" s="816"/>
      <c r="I648" s="319">
        <f>SUM(D649:D654)</f>
        <v>12</v>
      </c>
      <c r="J648" s="319">
        <f>COUNT(D649:D654)*2</f>
        <v>12</v>
      </c>
      <c r="K648" s="105"/>
      <c r="L648" s="105"/>
      <c r="M648" s="105"/>
      <c r="N648" s="105"/>
      <c r="O648" s="319"/>
      <c r="P648" s="105"/>
      <c r="Q648" s="106"/>
      <c r="R648" s="106"/>
      <c r="S648" s="106"/>
      <c r="T648" s="106"/>
      <c r="U648" s="106"/>
      <c r="V648" s="106"/>
      <c r="W648" s="106"/>
      <c r="X648" s="106"/>
      <c r="Y648" s="106"/>
      <c r="Z648" s="106"/>
    </row>
    <row r="649" spans="1:26" ht="34">
      <c r="A649" s="869" t="s">
        <v>2487</v>
      </c>
      <c r="B649" s="122" t="s">
        <v>3040</v>
      </c>
      <c r="C649" s="179" t="s">
        <v>1474</v>
      </c>
      <c r="D649" s="696">
        <v>2</v>
      </c>
      <c r="E649" s="370" t="s">
        <v>506</v>
      </c>
      <c r="F649" s="179" t="s">
        <v>5165</v>
      </c>
      <c r="G649" s="207"/>
      <c r="H649" s="878"/>
      <c r="I649" s="319"/>
      <c r="J649" s="319"/>
      <c r="K649" s="105"/>
      <c r="L649" s="105"/>
      <c r="M649" s="105"/>
      <c r="N649" s="105"/>
      <c r="O649" s="319"/>
      <c r="P649" s="105"/>
      <c r="Q649" s="106"/>
      <c r="R649" s="106"/>
      <c r="S649" s="106"/>
      <c r="T649" s="106"/>
      <c r="U649" s="106"/>
      <c r="V649" s="106"/>
      <c r="W649" s="106"/>
      <c r="X649" s="106"/>
      <c r="Y649" s="106"/>
      <c r="Z649" s="106"/>
    </row>
    <row r="650" spans="1:26" ht="16">
      <c r="A650" s="869"/>
      <c r="B650" s="122"/>
      <c r="C650" s="179" t="s">
        <v>5166</v>
      </c>
      <c r="D650" s="696">
        <v>2</v>
      </c>
      <c r="E650" s="370" t="s">
        <v>506</v>
      </c>
      <c r="F650" s="179"/>
      <c r="G650" s="207"/>
      <c r="H650" s="878"/>
      <c r="I650" s="319"/>
      <c r="J650" s="319"/>
      <c r="K650" s="105"/>
      <c r="L650" s="105"/>
      <c r="M650" s="105"/>
      <c r="N650" s="105"/>
      <c r="O650" s="319"/>
      <c r="P650" s="105"/>
      <c r="Q650" s="106"/>
      <c r="R650" s="106"/>
      <c r="S650" s="106"/>
      <c r="T650" s="106"/>
      <c r="U650" s="106"/>
      <c r="V650" s="106"/>
      <c r="W650" s="106"/>
      <c r="X650" s="106"/>
      <c r="Y650" s="106"/>
      <c r="Z650" s="106"/>
    </row>
    <row r="651" spans="1:26" ht="16">
      <c r="A651" s="869"/>
      <c r="B651" s="235"/>
      <c r="C651" s="179" t="s">
        <v>5167</v>
      </c>
      <c r="D651" s="696">
        <v>2</v>
      </c>
      <c r="E651" s="370" t="s">
        <v>506</v>
      </c>
      <c r="F651" s="371" t="s">
        <v>5168</v>
      </c>
      <c r="G651" s="207"/>
      <c r="H651" s="878"/>
      <c r="I651" s="319"/>
      <c r="J651" s="319"/>
      <c r="K651" s="105"/>
      <c r="L651" s="105"/>
      <c r="M651" s="105"/>
      <c r="N651" s="105"/>
      <c r="O651" s="319"/>
      <c r="P651" s="105"/>
      <c r="Q651" s="106"/>
      <c r="R651" s="106"/>
      <c r="S651" s="106"/>
      <c r="T651" s="106"/>
      <c r="U651" s="106"/>
      <c r="V651" s="106"/>
      <c r="W651" s="106"/>
      <c r="X651" s="106"/>
      <c r="Y651" s="106"/>
      <c r="Z651" s="106"/>
    </row>
    <row r="652" spans="1:26" ht="34">
      <c r="A652" s="869" t="s">
        <v>2488</v>
      </c>
      <c r="B652" s="122" t="s">
        <v>3051</v>
      </c>
      <c r="C652" s="179" t="s">
        <v>1479</v>
      </c>
      <c r="D652" s="696">
        <v>2</v>
      </c>
      <c r="E652" s="370" t="s">
        <v>506</v>
      </c>
      <c r="F652" s="125"/>
      <c r="G652" s="207"/>
      <c r="H652" s="878"/>
      <c r="I652" s="319"/>
      <c r="J652" s="319"/>
      <c r="K652" s="105"/>
      <c r="L652" s="105"/>
      <c r="M652" s="105"/>
      <c r="N652" s="105"/>
      <c r="O652" s="319"/>
      <c r="P652" s="105"/>
      <c r="Q652" s="106"/>
      <c r="R652" s="106"/>
      <c r="S652" s="106"/>
      <c r="T652" s="106"/>
      <c r="U652" s="106"/>
      <c r="V652" s="106"/>
      <c r="W652" s="106"/>
      <c r="X652" s="106"/>
      <c r="Y652" s="106"/>
      <c r="Z652" s="106"/>
    </row>
    <row r="653" spans="1:26" ht="32">
      <c r="A653" s="869"/>
      <c r="B653" s="122"/>
      <c r="C653" s="179" t="s">
        <v>5169</v>
      </c>
      <c r="D653" s="696">
        <v>2</v>
      </c>
      <c r="E653" s="370" t="s">
        <v>549</v>
      </c>
      <c r="F653" s="125" t="s">
        <v>4508</v>
      </c>
      <c r="G653" s="207"/>
      <c r="H653" s="878"/>
      <c r="I653" s="319"/>
      <c r="J653" s="319"/>
      <c r="K653" s="105"/>
      <c r="L653" s="105"/>
      <c r="M653" s="105"/>
      <c r="N653" s="105"/>
      <c r="O653" s="319"/>
      <c r="P653" s="105"/>
      <c r="Q653" s="106"/>
      <c r="R653" s="106"/>
      <c r="S653" s="106"/>
      <c r="T653" s="106"/>
      <c r="U653" s="106"/>
      <c r="V653" s="106"/>
      <c r="W653" s="106"/>
      <c r="X653" s="106"/>
      <c r="Y653" s="106"/>
      <c r="Z653" s="106"/>
    </row>
    <row r="654" spans="1:26" ht="32">
      <c r="A654" s="869"/>
      <c r="B654" s="122"/>
      <c r="C654" s="150" t="s">
        <v>5170</v>
      </c>
      <c r="D654" s="696">
        <v>2</v>
      </c>
      <c r="E654" s="370" t="s">
        <v>549</v>
      </c>
      <c r="F654" s="125"/>
      <c r="G654" s="207"/>
      <c r="H654" s="878"/>
      <c r="I654" s="319"/>
      <c r="J654" s="319"/>
      <c r="K654" s="105"/>
      <c r="L654" s="105"/>
      <c r="M654" s="105"/>
      <c r="N654" s="105"/>
      <c r="O654" s="319"/>
      <c r="P654" s="105"/>
      <c r="Q654" s="106"/>
      <c r="R654" s="106"/>
      <c r="S654" s="106"/>
      <c r="T654" s="106"/>
      <c r="U654" s="106"/>
      <c r="V654" s="106"/>
      <c r="W654" s="106"/>
      <c r="X654" s="106"/>
      <c r="Y654" s="106"/>
      <c r="Z654" s="106"/>
    </row>
    <row r="655" spans="1:26" ht="19">
      <c r="A655" s="927" t="s">
        <v>265</v>
      </c>
      <c r="B655" s="1606" t="s">
        <v>3053</v>
      </c>
      <c r="C655" s="1570"/>
      <c r="D655" s="1570"/>
      <c r="E655" s="1570"/>
      <c r="F655" s="1570"/>
      <c r="G655" s="1573"/>
      <c r="H655" s="816"/>
      <c r="I655" s="319">
        <f>SUM(D656:D667)</f>
        <v>24</v>
      </c>
      <c r="J655" s="319">
        <f>COUNT(D656:D667)*2</f>
        <v>24</v>
      </c>
      <c r="K655" s="105"/>
      <c r="L655" s="105"/>
      <c r="M655" s="105"/>
      <c r="N655" s="105"/>
      <c r="O655" s="319"/>
      <c r="P655" s="105"/>
      <c r="Q655" s="106"/>
      <c r="R655" s="106"/>
      <c r="S655" s="106"/>
      <c r="T655" s="106"/>
      <c r="U655" s="106"/>
      <c r="V655" s="106"/>
      <c r="W655" s="106"/>
      <c r="X655" s="106"/>
      <c r="Y655" s="106"/>
      <c r="Z655" s="106"/>
    </row>
    <row r="656" spans="1:26" ht="64">
      <c r="A656" s="869" t="s">
        <v>2490</v>
      </c>
      <c r="B656" s="150" t="s">
        <v>3054</v>
      </c>
      <c r="C656" s="150" t="s">
        <v>1484</v>
      </c>
      <c r="D656" s="696">
        <v>2</v>
      </c>
      <c r="E656" s="252" t="s">
        <v>387</v>
      </c>
      <c r="F656" s="207" t="s">
        <v>5171</v>
      </c>
      <c r="G656" s="207"/>
      <c r="H656" s="878"/>
      <c r="I656" s="319"/>
      <c r="J656" s="319"/>
      <c r="K656" s="105"/>
      <c r="L656" s="105"/>
      <c r="M656" s="105"/>
      <c r="N656" s="105"/>
      <c r="O656" s="319"/>
      <c r="P656" s="105"/>
      <c r="Q656" s="319"/>
      <c r="R656" s="319"/>
      <c r="S656" s="319"/>
      <c r="T656" s="319"/>
      <c r="U656" s="319"/>
      <c r="V656" s="319"/>
      <c r="W656" s="319"/>
      <c r="X656" s="319"/>
      <c r="Y656" s="319"/>
      <c r="Z656" s="319"/>
    </row>
    <row r="657" spans="1:26" ht="32">
      <c r="A657" s="869"/>
      <c r="B657" s="123"/>
      <c r="C657" s="150" t="s">
        <v>3057</v>
      </c>
      <c r="D657" s="696">
        <v>2</v>
      </c>
      <c r="E657" s="252" t="s">
        <v>387</v>
      </c>
      <c r="F657" s="207" t="s">
        <v>1491</v>
      </c>
      <c r="G657" s="207"/>
      <c r="H657" s="878"/>
      <c r="I657" s="319"/>
      <c r="J657" s="319"/>
      <c r="K657" s="105"/>
      <c r="L657" s="105"/>
      <c r="M657" s="105"/>
      <c r="N657" s="105"/>
      <c r="O657" s="319"/>
      <c r="P657" s="105"/>
      <c r="Q657" s="319"/>
      <c r="R657" s="319"/>
      <c r="S657" s="319"/>
      <c r="T657" s="319"/>
      <c r="U657" s="319"/>
      <c r="V657" s="319"/>
      <c r="W657" s="319"/>
      <c r="X657" s="319"/>
      <c r="Y657" s="319"/>
      <c r="Z657" s="319"/>
    </row>
    <row r="658" spans="1:26" ht="32">
      <c r="A658" s="869"/>
      <c r="B658" s="123"/>
      <c r="C658" s="179" t="s">
        <v>1492</v>
      </c>
      <c r="D658" s="696">
        <v>2</v>
      </c>
      <c r="E658" s="370" t="s">
        <v>387</v>
      </c>
      <c r="F658" s="179" t="s">
        <v>1493</v>
      </c>
      <c r="G658" s="207"/>
      <c r="H658" s="878"/>
      <c r="I658" s="319"/>
      <c r="J658" s="319"/>
      <c r="K658" s="105"/>
      <c r="L658" s="105"/>
      <c r="M658" s="105"/>
      <c r="N658" s="105"/>
      <c r="O658" s="319"/>
      <c r="P658" s="105"/>
      <c r="Q658" s="319"/>
      <c r="R658" s="319"/>
      <c r="S658" s="319"/>
      <c r="T658" s="319"/>
      <c r="U658" s="319"/>
      <c r="V658" s="319"/>
      <c r="W658" s="319"/>
      <c r="X658" s="319"/>
      <c r="Y658" s="319"/>
      <c r="Z658" s="319"/>
    </row>
    <row r="659" spans="1:26" ht="32">
      <c r="A659" s="869"/>
      <c r="B659" s="123"/>
      <c r="C659" s="871" t="s">
        <v>1494</v>
      </c>
      <c r="D659" s="696">
        <v>2</v>
      </c>
      <c r="E659" s="252" t="s">
        <v>387</v>
      </c>
      <c r="F659" s="150" t="s">
        <v>1517</v>
      </c>
      <c r="G659" s="207"/>
      <c r="H659" s="878"/>
      <c r="I659" s="319"/>
      <c r="J659" s="319"/>
      <c r="K659" s="105"/>
      <c r="L659" s="105"/>
      <c r="M659" s="105"/>
      <c r="N659" s="105"/>
      <c r="O659" s="319"/>
      <c r="P659" s="105"/>
      <c r="Q659" s="319"/>
      <c r="R659" s="319"/>
      <c r="S659" s="319"/>
      <c r="T659" s="319"/>
      <c r="U659" s="319"/>
      <c r="V659" s="319"/>
      <c r="W659" s="319"/>
      <c r="X659" s="319"/>
      <c r="Y659" s="319"/>
      <c r="Z659" s="319"/>
    </row>
    <row r="660" spans="1:26" ht="32">
      <c r="A660" s="869"/>
      <c r="B660" s="123"/>
      <c r="C660" s="123" t="s">
        <v>1492</v>
      </c>
      <c r="D660" s="696">
        <v>2</v>
      </c>
      <c r="E660" s="124" t="s">
        <v>387</v>
      </c>
      <c r="F660" s="123" t="s">
        <v>5172</v>
      </c>
      <c r="G660" s="207"/>
      <c r="H660" s="878"/>
      <c r="I660" s="319"/>
      <c r="J660" s="319"/>
      <c r="K660" s="105"/>
      <c r="L660" s="105"/>
      <c r="M660" s="105"/>
      <c r="N660" s="105"/>
      <c r="O660" s="319"/>
      <c r="P660" s="105"/>
      <c r="Q660" s="319"/>
      <c r="R660" s="319"/>
      <c r="S660" s="319"/>
      <c r="T660" s="319"/>
      <c r="U660" s="319"/>
      <c r="V660" s="319"/>
      <c r="W660" s="319"/>
      <c r="X660" s="319"/>
      <c r="Y660" s="319"/>
      <c r="Z660" s="319"/>
    </row>
    <row r="661" spans="1:26" ht="48">
      <c r="A661" s="869" t="s">
        <v>2493</v>
      </c>
      <c r="B661" s="150" t="s">
        <v>3059</v>
      </c>
      <c r="C661" s="150" t="s">
        <v>5173</v>
      </c>
      <c r="D661" s="696">
        <v>2</v>
      </c>
      <c r="E661" s="252" t="s">
        <v>387</v>
      </c>
      <c r="F661" s="150" t="s">
        <v>5174</v>
      </c>
      <c r="G661" s="207"/>
      <c r="H661" s="878"/>
      <c r="I661" s="319"/>
      <c r="J661" s="319"/>
      <c r="K661" s="105"/>
      <c r="L661" s="105"/>
      <c r="M661" s="105"/>
      <c r="N661" s="105"/>
      <c r="O661" s="319"/>
      <c r="P661" s="105"/>
      <c r="Q661" s="319"/>
      <c r="R661" s="319"/>
      <c r="S661" s="319"/>
      <c r="T661" s="319"/>
      <c r="U661" s="319"/>
      <c r="V661" s="319"/>
      <c r="W661" s="319"/>
      <c r="X661" s="319"/>
      <c r="Y661" s="319"/>
      <c r="Z661" s="319"/>
    </row>
    <row r="662" spans="1:26" ht="80">
      <c r="A662" s="869"/>
      <c r="B662" s="150"/>
      <c r="C662" s="150" t="s">
        <v>5175</v>
      </c>
      <c r="D662" s="696">
        <v>2</v>
      </c>
      <c r="E662" s="252" t="s">
        <v>387</v>
      </c>
      <c r="F662" s="150" t="s">
        <v>5176</v>
      </c>
      <c r="G662" s="207"/>
      <c r="H662" s="878"/>
      <c r="I662" s="319"/>
      <c r="J662" s="319"/>
      <c r="K662" s="105"/>
      <c r="L662" s="105"/>
      <c r="M662" s="105"/>
      <c r="N662" s="105"/>
      <c r="O662" s="319"/>
      <c r="P662" s="105"/>
      <c r="Q662" s="319"/>
      <c r="R662" s="319"/>
      <c r="S662" s="319"/>
      <c r="T662" s="319"/>
      <c r="U662" s="319"/>
      <c r="V662" s="319"/>
      <c r="W662" s="319"/>
      <c r="X662" s="319"/>
      <c r="Y662" s="319"/>
      <c r="Z662" s="319"/>
    </row>
    <row r="663" spans="1:26" ht="32">
      <c r="A663" s="869"/>
      <c r="B663" s="123"/>
      <c r="C663" s="196" t="s">
        <v>1497</v>
      </c>
      <c r="D663" s="696">
        <v>2</v>
      </c>
      <c r="E663" s="263" t="s">
        <v>506</v>
      </c>
      <c r="F663" s="196" t="s">
        <v>5177</v>
      </c>
      <c r="G663" s="207"/>
      <c r="H663" s="878"/>
      <c r="I663" s="319"/>
      <c r="J663" s="319"/>
      <c r="K663" s="105"/>
      <c r="L663" s="105"/>
      <c r="M663" s="105"/>
      <c r="N663" s="105"/>
      <c r="O663" s="319"/>
      <c r="P663" s="105"/>
      <c r="Q663" s="319"/>
      <c r="R663" s="319"/>
      <c r="S663" s="319"/>
      <c r="T663" s="319"/>
      <c r="U663" s="319"/>
      <c r="V663" s="319"/>
      <c r="W663" s="319"/>
      <c r="X663" s="319"/>
      <c r="Y663" s="319"/>
      <c r="Z663" s="319"/>
    </row>
    <row r="664" spans="1:26" ht="16">
      <c r="A664" s="869"/>
      <c r="B664" s="123"/>
      <c r="C664" s="150" t="s">
        <v>5178</v>
      </c>
      <c r="D664" s="696">
        <v>2</v>
      </c>
      <c r="E664" s="263" t="s">
        <v>506</v>
      </c>
      <c r="F664" s="150" t="s">
        <v>5179</v>
      </c>
      <c r="G664" s="207"/>
      <c r="H664" s="878"/>
      <c r="I664" s="319"/>
      <c r="J664" s="319"/>
      <c r="K664" s="105"/>
      <c r="L664" s="105"/>
      <c r="M664" s="105"/>
      <c r="N664" s="105"/>
      <c r="O664" s="319"/>
      <c r="P664" s="105"/>
      <c r="Q664" s="319"/>
      <c r="R664" s="319"/>
      <c r="S664" s="319"/>
      <c r="T664" s="319"/>
      <c r="U664" s="319"/>
      <c r="V664" s="319"/>
      <c r="W664" s="319"/>
      <c r="X664" s="319"/>
      <c r="Y664" s="319"/>
      <c r="Z664" s="319"/>
    </row>
    <row r="665" spans="1:26" ht="48">
      <c r="A665" s="869"/>
      <c r="B665" s="123"/>
      <c r="C665" s="232" t="s">
        <v>1501</v>
      </c>
      <c r="D665" s="696">
        <v>2</v>
      </c>
      <c r="E665" s="263" t="s">
        <v>506</v>
      </c>
      <c r="F665" s="151" t="s">
        <v>5180</v>
      </c>
      <c r="G665" s="207"/>
      <c r="H665" s="878"/>
      <c r="I665" s="319"/>
      <c r="J665" s="319"/>
      <c r="K665" s="105"/>
      <c r="L665" s="105"/>
      <c r="M665" s="105"/>
      <c r="N665" s="105"/>
      <c r="O665" s="319"/>
      <c r="P665" s="105"/>
      <c r="Q665" s="319"/>
      <c r="R665" s="319"/>
      <c r="S665" s="319"/>
      <c r="T665" s="319"/>
      <c r="U665" s="319"/>
      <c r="V665" s="319"/>
      <c r="W665" s="319"/>
      <c r="X665" s="319"/>
      <c r="Y665" s="319"/>
      <c r="Z665" s="319"/>
    </row>
    <row r="666" spans="1:26" ht="64">
      <c r="A666" s="869"/>
      <c r="B666" s="123"/>
      <c r="C666" s="207" t="s">
        <v>4514</v>
      </c>
      <c r="D666" s="696">
        <v>2</v>
      </c>
      <c r="E666" s="256" t="s">
        <v>506</v>
      </c>
      <c r="F666" s="150" t="s">
        <v>5181</v>
      </c>
      <c r="G666" s="207"/>
      <c r="H666" s="878"/>
      <c r="I666" s="319"/>
      <c r="J666" s="319"/>
      <c r="K666" s="105"/>
      <c r="L666" s="105"/>
      <c r="M666" s="105"/>
      <c r="N666" s="105"/>
      <c r="O666" s="319"/>
      <c r="P666" s="105"/>
      <c r="Q666" s="319"/>
      <c r="R666" s="319"/>
      <c r="S666" s="319"/>
      <c r="T666" s="319"/>
      <c r="U666" s="319"/>
      <c r="V666" s="319"/>
      <c r="W666" s="319"/>
      <c r="X666" s="319"/>
      <c r="Y666" s="319"/>
      <c r="Z666" s="319"/>
    </row>
    <row r="667" spans="1:26" ht="16">
      <c r="A667" s="869"/>
      <c r="B667" s="123"/>
      <c r="C667" s="179" t="s">
        <v>5182</v>
      </c>
      <c r="D667" s="696">
        <v>2</v>
      </c>
      <c r="E667" s="263" t="s">
        <v>506</v>
      </c>
      <c r="F667" s="125"/>
      <c r="G667" s="207"/>
      <c r="H667" s="878"/>
      <c r="I667" s="319"/>
      <c r="J667" s="319"/>
      <c r="K667" s="105"/>
      <c r="L667" s="105"/>
      <c r="M667" s="105"/>
      <c r="N667" s="105"/>
      <c r="O667" s="319"/>
      <c r="P667" s="105"/>
      <c r="Q667" s="319"/>
      <c r="R667" s="319"/>
      <c r="S667" s="319"/>
      <c r="T667" s="319"/>
      <c r="U667" s="319"/>
      <c r="V667" s="319"/>
      <c r="W667" s="319"/>
      <c r="X667" s="319"/>
      <c r="Y667" s="319"/>
      <c r="Z667" s="319"/>
    </row>
    <row r="668" spans="1:26" ht="19">
      <c r="A668" s="927" t="s">
        <v>266</v>
      </c>
      <c r="B668" s="1606" t="s">
        <v>164</v>
      </c>
      <c r="C668" s="1570"/>
      <c r="D668" s="1570"/>
      <c r="E668" s="1570"/>
      <c r="F668" s="1570"/>
      <c r="G668" s="1573"/>
      <c r="H668" s="816"/>
      <c r="I668" s="319">
        <f>SUM(D669:D679)</f>
        <v>22</v>
      </c>
      <c r="J668" s="319">
        <f>COUNT(D669:D679)*2</f>
        <v>22</v>
      </c>
      <c r="K668" s="105"/>
      <c r="L668" s="105"/>
      <c r="M668" s="105"/>
      <c r="N668" s="105"/>
      <c r="O668" s="319"/>
      <c r="P668" s="105"/>
      <c r="Q668" s="319"/>
      <c r="R668" s="319"/>
      <c r="S668" s="319"/>
      <c r="T668" s="319"/>
      <c r="U668" s="319"/>
      <c r="V668" s="319"/>
      <c r="W668" s="319"/>
      <c r="X668" s="319"/>
      <c r="Y668" s="319"/>
      <c r="Z668" s="319"/>
    </row>
    <row r="669" spans="1:26" ht="32">
      <c r="A669" s="869" t="s">
        <v>2495</v>
      </c>
      <c r="B669" s="492" t="s">
        <v>3983</v>
      </c>
      <c r="C669" s="179" t="s">
        <v>3065</v>
      </c>
      <c r="D669" s="696">
        <v>2</v>
      </c>
      <c r="E669" s="370" t="s">
        <v>469</v>
      </c>
      <c r="F669" s="179" t="s">
        <v>1506</v>
      </c>
      <c r="G669" s="207"/>
      <c r="H669" s="878"/>
      <c r="I669" s="319"/>
      <c r="J669" s="319"/>
      <c r="K669" s="105"/>
      <c r="L669" s="105"/>
      <c r="M669" s="105"/>
      <c r="N669" s="105"/>
      <c r="O669" s="319"/>
      <c r="P669" s="105"/>
      <c r="Q669" s="319"/>
      <c r="R669" s="319"/>
      <c r="S669" s="319"/>
      <c r="T669" s="319"/>
      <c r="U669" s="319"/>
      <c r="V669" s="319"/>
      <c r="W669" s="319"/>
      <c r="X669" s="319"/>
      <c r="Y669" s="319"/>
      <c r="Z669" s="319"/>
    </row>
    <row r="670" spans="1:26" ht="16">
      <c r="A670" s="869"/>
      <c r="B670" s="150"/>
      <c r="C670" s="179" t="s">
        <v>5183</v>
      </c>
      <c r="D670" s="696">
        <v>2</v>
      </c>
      <c r="E670" s="370" t="s">
        <v>469</v>
      </c>
      <c r="F670" s="125"/>
      <c r="G670" s="207"/>
      <c r="H670" s="878"/>
      <c r="I670" s="319"/>
      <c r="J670" s="319"/>
      <c r="K670" s="105"/>
      <c r="L670" s="105"/>
      <c r="M670" s="105"/>
      <c r="N670" s="105"/>
      <c r="O670" s="319"/>
      <c r="P670" s="105"/>
      <c r="Q670" s="319"/>
      <c r="R670" s="319"/>
      <c r="S670" s="319"/>
      <c r="T670" s="319"/>
      <c r="U670" s="319"/>
      <c r="V670" s="319"/>
      <c r="W670" s="319"/>
      <c r="X670" s="319"/>
      <c r="Y670" s="319"/>
      <c r="Z670" s="319"/>
    </row>
    <row r="671" spans="1:26" ht="48">
      <c r="A671" s="869"/>
      <c r="B671" s="150"/>
      <c r="C671" s="179" t="s">
        <v>5184</v>
      </c>
      <c r="D671" s="696">
        <v>2</v>
      </c>
      <c r="E671" s="370" t="s">
        <v>469</v>
      </c>
      <c r="F671" s="179" t="s">
        <v>5185</v>
      </c>
      <c r="G671" s="207"/>
      <c r="H671" s="878"/>
      <c r="I671" s="319"/>
      <c r="J671" s="319"/>
      <c r="K671" s="105"/>
      <c r="L671" s="105"/>
      <c r="M671" s="105"/>
      <c r="N671" s="105"/>
      <c r="O671" s="319"/>
      <c r="P671" s="105"/>
      <c r="Q671" s="319"/>
      <c r="R671" s="319"/>
      <c r="S671" s="319"/>
      <c r="T671" s="319"/>
      <c r="U671" s="319"/>
      <c r="V671" s="319"/>
      <c r="W671" s="319"/>
      <c r="X671" s="319"/>
      <c r="Y671" s="319"/>
      <c r="Z671" s="319"/>
    </row>
    <row r="672" spans="1:26" ht="32">
      <c r="A672" s="869" t="s">
        <v>2499</v>
      </c>
      <c r="B672" s="150" t="s">
        <v>3066</v>
      </c>
      <c r="C672" s="150" t="s">
        <v>1509</v>
      </c>
      <c r="D672" s="696">
        <v>2</v>
      </c>
      <c r="E672" s="370" t="s">
        <v>506</v>
      </c>
      <c r="F672" s="179" t="s">
        <v>5186</v>
      </c>
      <c r="G672" s="207"/>
      <c r="H672" s="878"/>
      <c r="I672" s="319"/>
      <c r="J672" s="319"/>
      <c r="K672" s="105"/>
      <c r="L672" s="105"/>
      <c r="M672" s="105"/>
      <c r="N672" s="105"/>
      <c r="O672" s="319"/>
      <c r="P672" s="105"/>
      <c r="Q672" s="319"/>
      <c r="R672" s="319"/>
      <c r="S672" s="319"/>
      <c r="T672" s="319"/>
      <c r="U672" s="319"/>
      <c r="V672" s="319"/>
      <c r="W672" s="319"/>
      <c r="X672" s="319"/>
      <c r="Y672" s="319"/>
      <c r="Z672" s="319"/>
    </row>
    <row r="673" spans="1:26" ht="32">
      <c r="A673" s="869"/>
      <c r="B673" s="123"/>
      <c r="C673" s="150" t="s">
        <v>1511</v>
      </c>
      <c r="D673" s="696">
        <v>2</v>
      </c>
      <c r="E673" s="370" t="s">
        <v>506</v>
      </c>
      <c r="F673" s="179" t="s">
        <v>5187</v>
      </c>
      <c r="G673" s="207"/>
      <c r="H673" s="878"/>
      <c r="I673" s="319"/>
      <c r="J673" s="319"/>
      <c r="K673" s="105"/>
      <c r="L673" s="105"/>
      <c r="M673" s="105"/>
      <c r="N673" s="105"/>
      <c r="O673" s="319"/>
      <c r="P673" s="105"/>
      <c r="Q673" s="319"/>
      <c r="R673" s="319"/>
      <c r="S673" s="319"/>
      <c r="T673" s="319"/>
      <c r="U673" s="319"/>
      <c r="V673" s="319"/>
      <c r="W673" s="319"/>
      <c r="X673" s="319"/>
      <c r="Y673" s="319"/>
      <c r="Z673" s="319"/>
    </row>
    <row r="674" spans="1:26" ht="32">
      <c r="A674" s="869" t="s">
        <v>2500</v>
      </c>
      <c r="B674" s="150" t="s">
        <v>3069</v>
      </c>
      <c r="C674" s="150" t="s">
        <v>3070</v>
      </c>
      <c r="D674" s="696">
        <v>2</v>
      </c>
      <c r="E674" s="252" t="s">
        <v>599</v>
      </c>
      <c r="F674" s="207" t="s">
        <v>5188</v>
      </c>
      <c r="G674" s="207"/>
      <c r="H674" s="878"/>
      <c r="I674" s="319"/>
      <c r="J674" s="319"/>
      <c r="K674" s="105"/>
      <c r="L674" s="105"/>
      <c r="M674" s="105"/>
      <c r="N674" s="105"/>
      <c r="O674" s="319"/>
      <c r="P674" s="105"/>
      <c r="Q674" s="319"/>
      <c r="R674" s="319"/>
      <c r="S674" s="319"/>
      <c r="T674" s="319"/>
      <c r="U674" s="319"/>
      <c r="V674" s="319"/>
      <c r="W674" s="319"/>
      <c r="X674" s="319"/>
      <c r="Y674" s="319"/>
      <c r="Z674" s="319"/>
    </row>
    <row r="675" spans="1:26" ht="48">
      <c r="A675" s="869"/>
      <c r="B675" s="123"/>
      <c r="C675" s="150" t="s">
        <v>1518</v>
      </c>
      <c r="D675" s="696">
        <v>2</v>
      </c>
      <c r="E675" s="370" t="s">
        <v>506</v>
      </c>
      <c r="F675" s="179" t="s">
        <v>5189</v>
      </c>
      <c r="G675" s="207"/>
      <c r="H675" s="878"/>
      <c r="I675" s="319"/>
      <c r="J675" s="319"/>
      <c r="K675" s="105"/>
      <c r="L675" s="105"/>
      <c r="M675" s="105"/>
      <c r="N675" s="105"/>
      <c r="O675" s="319"/>
      <c r="P675" s="105"/>
      <c r="Q675" s="319"/>
      <c r="R675" s="319"/>
      <c r="S675" s="319"/>
      <c r="T675" s="319"/>
      <c r="U675" s="319"/>
      <c r="V675" s="319"/>
      <c r="W675" s="319"/>
      <c r="X675" s="319"/>
      <c r="Y675" s="319"/>
      <c r="Z675" s="319"/>
    </row>
    <row r="676" spans="1:26" ht="32">
      <c r="A676" s="869"/>
      <c r="B676" s="123"/>
      <c r="C676" s="150" t="s">
        <v>1520</v>
      </c>
      <c r="D676" s="696">
        <v>2</v>
      </c>
      <c r="E676" s="370" t="s">
        <v>506</v>
      </c>
      <c r="F676" s="179" t="s">
        <v>5190</v>
      </c>
      <c r="G676" s="207"/>
      <c r="H676" s="878"/>
      <c r="I676" s="319"/>
      <c r="J676" s="319"/>
      <c r="K676" s="105"/>
      <c r="L676" s="105"/>
      <c r="M676" s="105"/>
      <c r="N676" s="105"/>
      <c r="O676" s="319"/>
      <c r="P676" s="105"/>
      <c r="Q676" s="319"/>
      <c r="R676" s="319"/>
      <c r="S676" s="319"/>
      <c r="T676" s="319"/>
      <c r="U676" s="319"/>
      <c r="V676" s="319"/>
      <c r="W676" s="319"/>
      <c r="X676" s="319"/>
      <c r="Y676" s="319"/>
      <c r="Z676" s="319"/>
    </row>
    <row r="677" spans="1:26" ht="16">
      <c r="A677" s="869"/>
      <c r="B677" s="123"/>
      <c r="C677" s="150" t="s">
        <v>5191</v>
      </c>
      <c r="D677" s="696">
        <v>2</v>
      </c>
      <c r="E677" s="370" t="s">
        <v>469</v>
      </c>
      <c r="F677" s="179" t="s">
        <v>5192</v>
      </c>
      <c r="G677" s="207"/>
      <c r="H677" s="878"/>
      <c r="I677" s="319"/>
      <c r="J677" s="319"/>
      <c r="K677" s="105"/>
      <c r="L677" s="105"/>
      <c r="M677" s="105"/>
      <c r="N677" s="105"/>
      <c r="O677" s="319"/>
      <c r="P677" s="105"/>
      <c r="Q677" s="319"/>
      <c r="R677" s="319"/>
      <c r="S677" s="319"/>
      <c r="T677" s="319"/>
      <c r="U677" s="319"/>
      <c r="V677" s="319"/>
      <c r="W677" s="319"/>
      <c r="X677" s="319"/>
      <c r="Y677" s="319"/>
      <c r="Z677" s="319"/>
    </row>
    <row r="678" spans="1:26" ht="32">
      <c r="A678" s="869" t="s">
        <v>2502</v>
      </c>
      <c r="B678" s="150" t="s">
        <v>3074</v>
      </c>
      <c r="C678" s="179" t="s">
        <v>5193</v>
      </c>
      <c r="D678" s="696">
        <v>2</v>
      </c>
      <c r="E678" s="370" t="s">
        <v>506</v>
      </c>
      <c r="F678" s="179" t="s">
        <v>5194</v>
      </c>
      <c r="G678" s="207"/>
      <c r="H678" s="878"/>
      <c r="I678" s="319"/>
      <c r="J678" s="319"/>
      <c r="K678" s="105"/>
      <c r="L678" s="105"/>
      <c r="M678" s="105"/>
      <c r="N678" s="105"/>
      <c r="O678" s="319"/>
      <c r="P678" s="105"/>
      <c r="Q678" s="319"/>
      <c r="R678" s="319"/>
      <c r="S678" s="319"/>
      <c r="T678" s="319"/>
      <c r="U678" s="319"/>
      <c r="V678" s="319"/>
      <c r="W678" s="319"/>
      <c r="X678" s="319"/>
      <c r="Y678" s="319"/>
      <c r="Z678" s="319"/>
    </row>
    <row r="679" spans="1:26" ht="96">
      <c r="A679" s="869" t="s">
        <v>1526</v>
      </c>
      <c r="B679" s="150" t="s">
        <v>3075</v>
      </c>
      <c r="C679" s="123" t="s">
        <v>5195</v>
      </c>
      <c r="D679" s="696">
        <v>2</v>
      </c>
      <c r="E679" s="370" t="s">
        <v>469</v>
      </c>
      <c r="F679" s="123" t="s">
        <v>5196</v>
      </c>
      <c r="G679" s="207"/>
      <c r="H679" s="878"/>
      <c r="I679" s="319"/>
      <c r="J679" s="319"/>
      <c r="K679" s="105"/>
      <c r="L679" s="105"/>
      <c r="M679" s="105"/>
      <c r="N679" s="105"/>
      <c r="O679" s="319"/>
      <c r="P679" s="105"/>
      <c r="Q679" s="319"/>
      <c r="R679" s="319"/>
      <c r="S679" s="319"/>
      <c r="T679" s="319"/>
      <c r="U679" s="319"/>
      <c r="V679" s="319"/>
      <c r="W679" s="319"/>
      <c r="X679" s="319"/>
      <c r="Y679" s="319"/>
      <c r="Z679" s="319"/>
    </row>
    <row r="680" spans="1:26" ht="19">
      <c r="A680" s="693" t="s">
        <v>267</v>
      </c>
      <c r="B680" s="1606" t="s">
        <v>166</v>
      </c>
      <c r="C680" s="1570"/>
      <c r="D680" s="1570"/>
      <c r="E680" s="1570"/>
      <c r="F680" s="1570"/>
      <c r="G680" s="1573"/>
      <c r="H680" s="816"/>
      <c r="I680" s="319">
        <f>SUM(D681:D692)</f>
        <v>24</v>
      </c>
      <c r="J680" s="319">
        <f>COUNT(D681:D692)*2</f>
        <v>24</v>
      </c>
      <c r="K680" s="105"/>
      <c r="L680" s="105"/>
      <c r="M680" s="105"/>
      <c r="N680" s="105"/>
      <c r="O680" s="319"/>
      <c r="P680" s="105"/>
      <c r="Q680" s="319"/>
      <c r="R680" s="319"/>
      <c r="S680" s="319"/>
      <c r="T680" s="319"/>
      <c r="U680" s="319"/>
      <c r="V680" s="319"/>
      <c r="W680" s="319"/>
      <c r="X680" s="319"/>
      <c r="Y680" s="319"/>
      <c r="Z680" s="319"/>
    </row>
    <row r="681" spans="1:26" ht="34">
      <c r="A681" s="869" t="s">
        <v>2503</v>
      </c>
      <c r="B681" s="235" t="s">
        <v>2504</v>
      </c>
      <c r="C681" s="179" t="s">
        <v>1530</v>
      </c>
      <c r="D681" s="696">
        <v>2</v>
      </c>
      <c r="E681" s="370" t="s">
        <v>469</v>
      </c>
      <c r="F681" s="125"/>
      <c r="G681" s="207"/>
      <c r="H681" s="878"/>
      <c r="I681" s="319"/>
      <c r="J681" s="319"/>
      <c r="K681" s="105"/>
      <c r="L681" s="105"/>
      <c r="M681" s="105"/>
      <c r="N681" s="105"/>
      <c r="O681" s="319"/>
      <c r="P681" s="105"/>
      <c r="Q681" s="319"/>
      <c r="R681" s="319"/>
      <c r="S681" s="319"/>
      <c r="T681" s="319"/>
      <c r="U681" s="319"/>
      <c r="V681" s="319"/>
      <c r="W681" s="319"/>
      <c r="X681" s="319"/>
      <c r="Y681" s="319"/>
      <c r="Z681" s="319"/>
    </row>
    <row r="682" spans="1:26" ht="32">
      <c r="A682" s="869"/>
      <c r="B682" s="235"/>
      <c r="C682" s="179" t="s">
        <v>5197</v>
      </c>
      <c r="D682" s="696">
        <v>2</v>
      </c>
      <c r="E682" s="370" t="s">
        <v>469</v>
      </c>
      <c r="F682" s="125"/>
      <c r="G682" s="207"/>
      <c r="H682" s="878"/>
      <c r="I682" s="319"/>
      <c r="J682" s="319"/>
      <c r="K682" s="105"/>
      <c r="L682" s="105"/>
      <c r="M682" s="105"/>
      <c r="N682" s="105"/>
      <c r="O682" s="319"/>
      <c r="P682" s="105"/>
      <c r="Q682" s="319"/>
      <c r="R682" s="319"/>
      <c r="S682" s="319"/>
      <c r="T682" s="319"/>
      <c r="U682" s="319"/>
      <c r="V682" s="319"/>
      <c r="W682" s="319"/>
      <c r="X682" s="319"/>
      <c r="Y682" s="319"/>
      <c r="Z682" s="319"/>
    </row>
    <row r="683" spans="1:26" ht="16">
      <c r="A683" s="869"/>
      <c r="B683" s="235"/>
      <c r="C683" s="179" t="s">
        <v>1533</v>
      </c>
      <c r="D683" s="696">
        <v>2</v>
      </c>
      <c r="E683" s="370" t="s">
        <v>506</v>
      </c>
      <c r="F683" s="125"/>
      <c r="G683" s="207"/>
      <c r="H683" s="878"/>
      <c r="I683" s="319"/>
      <c r="J683" s="319"/>
      <c r="K683" s="105"/>
      <c r="L683" s="105"/>
      <c r="M683" s="105"/>
      <c r="N683" s="105"/>
      <c r="O683" s="319"/>
      <c r="P683" s="105"/>
      <c r="Q683" s="319"/>
      <c r="R683" s="319"/>
      <c r="S683" s="319"/>
      <c r="T683" s="319"/>
      <c r="U683" s="319"/>
      <c r="V683" s="319"/>
      <c r="W683" s="319"/>
      <c r="X683" s="319"/>
      <c r="Y683" s="319"/>
      <c r="Z683" s="319"/>
    </row>
    <row r="684" spans="1:26" ht="16">
      <c r="A684" s="869"/>
      <c r="B684" s="235"/>
      <c r="C684" s="179" t="s">
        <v>1535</v>
      </c>
      <c r="D684" s="696">
        <v>2</v>
      </c>
      <c r="E684" s="370" t="s">
        <v>469</v>
      </c>
      <c r="F684" s="125"/>
      <c r="G684" s="207"/>
      <c r="H684" s="878"/>
      <c r="I684" s="319"/>
      <c r="J684" s="319"/>
      <c r="K684" s="105"/>
      <c r="L684" s="105"/>
      <c r="M684" s="105"/>
      <c r="N684" s="105"/>
      <c r="O684" s="319"/>
      <c r="P684" s="105"/>
      <c r="Q684" s="319"/>
      <c r="R684" s="319"/>
      <c r="S684" s="319"/>
      <c r="T684" s="319"/>
      <c r="U684" s="319"/>
      <c r="V684" s="319"/>
      <c r="W684" s="319"/>
      <c r="X684" s="319"/>
      <c r="Y684" s="319"/>
      <c r="Z684" s="319"/>
    </row>
    <row r="685" spans="1:26" ht="32">
      <c r="A685" s="869"/>
      <c r="B685" s="235"/>
      <c r="C685" s="179" t="s">
        <v>1537</v>
      </c>
      <c r="D685" s="696">
        <v>2</v>
      </c>
      <c r="E685" s="370" t="s">
        <v>469</v>
      </c>
      <c r="F685" s="771" t="s">
        <v>1538</v>
      </c>
      <c r="G685" s="207"/>
      <c r="H685" s="878"/>
      <c r="I685" s="319"/>
      <c r="J685" s="319"/>
      <c r="K685" s="105"/>
      <c r="L685" s="105"/>
      <c r="M685" s="105"/>
      <c r="N685" s="105"/>
      <c r="O685" s="319"/>
      <c r="P685" s="105"/>
      <c r="Q685" s="319"/>
      <c r="R685" s="319"/>
      <c r="S685" s="319"/>
      <c r="T685" s="319"/>
      <c r="U685" s="319"/>
      <c r="V685" s="319"/>
      <c r="W685" s="319"/>
      <c r="X685" s="319"/>
      <c r="Y685" s="319"/>
      <c r="Z685" s="319"/>
    </row>
    <row r="686" spans="1:26" ht="16">
      <c r="A686" s="869"/>
      <c r="B686" s="235"/>
      <c r="C686" s="150" t="s">
        <v>1539</v>
      </c>
      <c r="D686" s="696">
        <v>2</v>
      </c>
      <c r="E686" s="370" t="s">
        <v>469</v>
      </c>
      <c r="F686" s="125"/>
      <c r="G686" s="207"/>
      <c r="H686" s="878"/>
      <c r="I686" s="319"/>
      <c r="J686" s="319"/>
      <c r="K686" s="105"/>
      <c r="L686" s="105"/>
      <c r="M686" s="105"/>
      <c r="N686" s="105"/>
      <c r="O686" s="319"/>
      <c r="P686" s="105"/>
      <c r="Q686" s="319"/>
      <c r="R686" s="319"/>
      <c r="S686" s="319"/>
      <c r="T686" s="319"/>
      <c r="U686" s="319"/>
      <c r="V686" s="319"/>
      <c r="W686" s="319"/>
      <c r="X686" s="319"/>
      <c r="Y686" s="319"/>
      <c r="Z686" s="319"/>
    </row>
    <row r="687" spans="1:26" ht="48">
      <c r="A687" s="869" t="s">
        <v>2506</v>
      </c>
      <c r="B687" s="235" t="s">
        <v>1541</v>
      </c>
      <c r="C687" s="150" t="s">
        <v>5198</v>
      </c>
      <c r="D687" s="696">
        <v>2</v>
      </c>
      <c r="E687" s="370" t="s">
        <v>469</v>
      </c>
      <c r="F687" s="179" t="s">
        <v>4523</v>
      </c>
      <c r="G687" s="207"/>
      <c r="H687" s="878"/>
      <c r="I687" s="319"/>
      <c r="J687" s="319"/>
      <c r="K687" s="105"/>
      <c r="L687" s="105"/>
      <c r="M687" s="105"/>
      <c r="N687" s="105"/>
      <c r="O687" s="319"/>
      <c r="P687" s="105"/>
      <c r="Q687" s="319"/>
      <c r="R687" s="319"/>
      <c r="S687" s="319"/>
      <c r="T687" s="319"/>
      <c r="U687" s="319"/>
      <c r="V687" s="319"/>
      <c r="W687" s="319"/>
      <c r="X687" s="319"/>
      <c r="Y687" s="319"/>
      <c r="Z687" s="319"/>
    </row>
    <row r="688" spans="1:26" ht="64">
      <c r="A688" s="869"/>
      <c r="B688" s="235"/>
      <c r="C688" s="150" t="s">
        <v>1546</v>
      </c>
      <c r="D688" s="696">
        <v>2</v>
      </c>
      <c r="E688" s="370" t="s">
        <v>506</v>
      </c>
      <c r="F688" s="179" t="s">
        <v>4524</v>
      </c>
      <c r="G688" s="207"/>
      <c r="H688" s="878"/>
      <c r="I688" s="319"/>
      <c r="J688" s="319"/>
      <c r="K688" s="105"/>
      <c r="L688" s="105"/>
      <c r="M688" s="105"/>
      <c r="N688" s="105"/>
      <c r="O688" s="319"/>
      <c r="P688" s="105"/>
      <c r="Q688" s="106"/>
      <c r="R688" s="106"/>
      <c r="S688" s="106"/>
      <c r="T688" s="106"/>
      <c r="U688" s="106"/>
      <c r="V688" s="106"/>
      <c r="W688" s="106"/>
      <c r="X688" s="106"/>
      <c r="Y688" s="106"/>
      <c r="Z688" s="106"/>
    </row>
    <row r="689" spans="1:26" ht="32">
      <c r="A689" s="869"/>
      <c r="B689" s="235"/>
      <c r="C689" s="150" t="s">
        <v>3994</v>
      </c>
      <c r="D689" s="696">
        <v>2</v>
      </c>
      <c r="E689" s="124" t="s">
        <v>469</v>
      </c>
      <c r="F689" s="123" t="s">
        <v>3084</v>
      </c>
      <c r="G689" s="207"/>
      <c r="H689" s="878"/>
      <c r="I689" s="319"/>
      <c r="J689" s="319"/>
      <c r="K689" s="105"/>
      <c r="L689" s="105"/>
      <c r="M689" s="105"/>
      <c r="N689" s="105"/>
      <c r="O689" s="319"/>
      <c r="P689" s="105"/>
      <c r="Q689" s="106"/>
      <c r="R689" s="106"/>
      <c r="S689" s="106"/>
      <c r="T689" s="106"/>
      <c r="U689" s="106"/>
      <c r="V689" s="106"/>
      <c r="W689" s="106"/>
      <c r="X689" s="106"/>
      <c r="Y689" s="106"/>
      <c r="Z689" s="106"/>
    </row>
    <row r="690" spans="1:26" ht="34">
      <c r="A690" s="869" t="s">
        <v>2507</v>
      </c>
      <c r="B690" s="235" t="s">
        <v>1553</v>
      </c>
      <c r="C690" s="106" t="s">
        <v>1554</v>
      </c>
      <c r="D690" s="696">
        <v>2</v>
      </c>
      <c r="E690" s="328" t="s">
        <v>549</v>
      </c>
      <c r="F690" s="492" t="s">
        <v>3086</v>
      </c>
      <c r="G690" s="207"/>
      <c r="H690" s="878"/>
      <c r="I690" s="319"/>
      <c r="J690" s="319"/>
      <c r="K690" s="105"/>
      <c r="L690" s="105"/>
      <c r="M690" s="105"/>
      <c r="N690" s="105"/>
      <c r="O690" s="319"/>
      <c r="P690" s="105"/>
      <c r="Q690" s="106"/>
      <c r="R690" s="106"/>
      <c r="S690" s="106"/>
      <c r="T690" s="106"/>
      <c r="U690" s="106"/>
      <c r="V690" s="106"/>
      <c r="W690" s="106"/>
      <c r="X690" s="106"/>
      <c r="Y690" s="106"/>
      <c r="Z690" s="106"/>
    </row>
    <row r="691" spans="1:26" ht="16">
      <c r="A691" s="869"/>
      <c r="B691" s="235"/>
      <c r="C691" s="150" t="s">
        <v>1555</v>
      </c>
      <c r="D691" s="696">
        <v>2</v>
      </c>
      <c r="E691" s="328" t="s">
        <v>387</v>
      </c>
      <c r="F691" s="125"/>
      <c r="G691" s="207"/>
      <c r="H691" s="878"/>
      <c r="I691" s="319"/>
      <c r="J691" s="319"/>
      <c r="K691" s="105"/>
      <c r="L691" s="105"/>
      <c r="M691" s="105"/>
      <c r="N691" s="105"/>
      <c r="O691" s="319"/>
      <c r="P691" s="105"/>
      <c r="Q691" s="106"/>
      <c r="R691" s="106"/>
      <c r="S691" s="106"/>
      <c r="T691" s="106"/>
      <c r="U691" s="106"/>
      <c r="V691" s="106"/>
      <c r="W691" s="106"/>
      <c r="X691" s="106"/>
      <c r="Y691" s="106"/>
      <c r="Z691" s="106"/>
    </row>
    <row r="692" spans="1:26" ht="32">
      <c r="A692" s="869"/>
      <c r="B692" s="235"/>
      <c r="C692" s="492" t="s">
        <v>1556</v>
      </c>
      <c r="D692" s="696">
        <v>2</v>
      </c>
      <c r="E692" s="370" t="s">
        <v>387</v>
      </c>
      <c r="F692" s="125"/>
      <c r="G692" s="207"/>
      <c r="H692" s="878"/>
      <c r="I692" s="319"/>
      <c r="J692" s="319"/>
      <c r="K692" s="105"/>
      <c r="L692" s="105"/>
      <c r="M692" s="105"/>
      <c r="N692" s="105"/>
      <c r="O692" s="319"/>
      <c r="P692" s="105"/>
      <c r="Q692" s="106"/>
      <c r="R692" s="106"/>
      <c r="S692" s="106"/>
      <c r="T692" s="106"/>
      <c r="U692" s="106"/>
      <c r="V692" s="106"/>
      <c r="W692" s="106"/>
      <c r="X692" s="106"/>
      <c r="Y692" s="106"/>
      <c r="Z692" s="106"/>
    </row>
    <row r="693" spans="1:26" ht="19">
      <c r="A693" s="838"/>
      <c r="B693" s="1737" t="s">
        <v>2509</v>
      </c>
      <c r="C693" s="1570"/>
      <c r="D693" s="1570"/>
      <c r="E693" s="1570"/>
      <c r="F693" s="1570"/>
      <c r="G693" s="1571"/>
      <c r="H693" s="925"/>
      <c r="I693" s="319">
        <f t="shared" ref="I693:J693" si="7">I694+I697+I701+I709+I724+I728+I736+I747+I758</f>
        <v>106</v>
      </c>
      <c r="J693" s="319">
        <f t="shared" si="7"/>
        <v>106</v>
      </c>
      <c r="K693" s="105"/>
      <c r="L693" s="105"/>
      <c r="M693" s="105"/>
      <c r="N693" s="105"/>
      <c r="O693" s="319"/>
      <c r="P693" s="105"/>
      <c r="Q693" s="106"/>
      <c r="R693" s="106"/>
      <c r="S693" s="106"/>
      <c r="T693" s="106"/>
      <c r="U693" s="106"/>
      <c r="V693" s="106"/>
      <c r="W693" s="106"/>
      <c r="X693" s="106"/>
      <c r="Y693" s="106"/>
      <c r="Z693" s="106"/>
    </row>
    <row r="694" spans="1:26" ht="19">
      <c r="A694" s="927" t="s">
        <v>168</v>
      </c>
      <c r="B694" s="1606" t="s">
        <v>169</v>
      </c>
      <c r="C694" s="1570"/>
      <c r="D694" s="1570"/>
      <c r="E694" s="1570"/>
      <c r="F694" s="1570"/>
      <c r="G694" s="1573"/>
      <c r="H694" s="816"/>
      <c r="I694" s="319">
        <f>SUM(D695:D696)</f>
        <v>4</v>
      </c>
      <c r="J694" s="319">
        <f>COUNT(D695:D696)*2</f>
        <v>4</v>
      </c>
      <c r="K694" s="105"/>
      <c r="L694" s="105"/>
      <c r="M694" s="105"/>
      <c r="N694" s="105"/>
      <c r="O694" s="319"/>
      <c r="P694" s="105"/>
      <c r="Q694" s="106"/>
      <c r="R694" s="106"/>
      <c r="S694" s="106"/>
      <c r="T694" s="106"/>
      <c r="U694" s="106"/>
      <c r="V694" s="106"/>
      <c r="W694" s="106"/>
      <c r="X694" s="106"/>
      <c r="Y694" s="106"/>
      <c r="Z694" s="106"/>
    </row>
    <row r="695" spans="1:26" ht="48">
      <c r="A695" s="841" t="s">
        <v>1560</v>
      </c>
      <c r="B695" s="122" t="s">
        <v>1561</v>
      </c>
      <c r="C695" s="235" t="s">
        <v>3998</v>
      </c>
      <c r="D695" s="696">
        <v>2</v>
      </c>
      <c r="E695" s="124" t="s">
        <v>599</v>
      </c>
      <c r="F695" s="150" t="s">
        <v>3999</v>
      </c>
      <c r="G695" s="150"/>
      <c r="H695" s="698"/>
      <c r="I695" s="319"/>
      <c r="J695" s="319"/>
      <c r="K695" s="105"/>
      <c r="L695" s="105"/>
      <c r="M695" s="105"/>
      <c r="N695" s="105"/>
      <c r="O695" s="319"/>
      <c r="P695" s="105"/>
      <c r="Q695" s="106"/>
      <c r="R695" s="106"/>
      <c r="S695" s="106"/>
      <c r="T695" s="106"/>
      <c r="U695" s="106"/>
      <c r="V695" s="106"/>
      <c r="W695" s="106"/>
      <c r="X695" s="106"/>
      <c r="Y695" s="106"/>
      <c r="Z695" s="106"/>
    </row>
    <row r="696" spans="1:26" ht="32">
      <c r="A696" s="841" t="s">
        <v>1564</v>
      </c>
      <c r="B696" s="150" t="s">
        <v>1565</v>
      </c>
      <c r="C696" s="150" t="s">
        <v>5199</v>
      </c>
      <c r="D696" s="696">
        <v>2</v>
      </c>
      <c r="E696" s="723" t="s">
        <v>877</v>
      </c>
      <c r="F696" s="150" t="s">
        <v>5200</v>
      </c>
      <c r="G696" s="141"/>
      <c r="H696" s="319"/>
      <c r="I696" s="319"/>
      <c r="J696" s="319"/>
      <c r="K696" s="105"/>
      <c r="L696" s="105"/>
      <c r="M696" s="105"/>
      <c r="N696" s="105"/>
      <c r="O696" s="319"/>
      <c r="P696" s="105"/>
      <c r="Q696" s="106"/>
      <c r="R696" s="106"/>
      <c r="S696" s="106"/>
      <c r="T696" s="106"/>
      <c r="U696" s="106"/>
      <c r="V696" s="106"/>
      <c r="W696" s="106"/>
      <c r="X696" s="106"/>
      <c r="Y696" s="106"/>
      <c r="Z696" s="106"/>
    </row>
    <row r="697" spans="1:26" ht="19">
      <c r="A697" s="927" t="s">
        <v>170</v>
      </c>
      <c r="B697" s="1606" t="s">
        <v>3089</v>
      </c>
      <c r="C697" s="1570"/>
      <c r="D697" s="1570"/>
      <c r="E697" s="1570"/>
      <c r="F697" s="1570"/>
      <c r="G697" s="1573"/>
      <c r="H697" s="816"/>
      <c r="I697" s="319">
        <f>SUM(D698:D700)</f>
        <v>6</v>
      </c>
      <c r="J697" s="319">
        <f>COUNT(D698:D700)*2</f>
        <v>6</v>
      </c>
      <c r="K697" s="105"/>
      <c r="L697" s="105"/>
      <c r="M697" s="105"/>
      <c r="N697" s="105"/>
      <c r="O697" s="319"/>
      <c r="P697" s="105"/>
      <c r="Q697" s="106"/>
      <c r="R697" s="106"/>
      <c r="S697" s="106"/>
      <c r="T697" s="106"/>
      <c r="U697" s="106"/>
      <c r="V697" s="106"/>
      <c r="W697" s="106"/>
      <c r="X697" s="106"/>
      <c r="Y697" s="106"/>
      <c r="Z697" s="106"/>
    </row>
    <row r="698" spans="1:26" ht="34">
      <c r="A698" s="841" t="s">
        <v>1566</v>
      </c>
      <c r="B698" s="122" t="s">
        <v>3090</v>
      </c>
      <c r="C698" s="383" t="s">
        <v>5201</v>
      </c>
      <c r="D698" s="696">
        <v>2</v>
      </c>
      <c r="E698" s="124" t="s">
        <v>877</v>
      </c>
      <c r="F698" s="141"/>
      <c r="G698" s="150"/>
      <c r="H698" s="698"/>
      <c r="I698" s="319"/>
      <c r="J698" s="319"/>
      <c r="K698" s="105"/>
      <c r="L698" s="105"/>
      <c r="M698" s="105"/>
      <c r="N698" s="105"/>
      <c r="O698" s="319"/>
      <c r="P698" s="105"/>
      <c r="Q698" s="106"/>
      <c r="R698" s="106"/>
      <c r="S698" s="106"/>
      <c r="T698" s="106"/>
      <c r="U698" s="106"/>
      <c r="V698" s="106"/>
      <c r="W698" s="106"/>
      <c r="X698" s="106"/>
      <c r="Y698" s="106"/>
      <c r="Z698" s="106"/>
    </row>
    <row r="699" spans="1:26" ht="34">
      <c r="A699" s="841" t="s">
        <v>1568</v>
      </c>
      <c r="B699" s="122" t="s">
        <v>3092</v>
      </c>
      <c r="C699" s="150" t="s">
        <v>4004</v>
      </c>
      <c r="D699" s="696">
        <v>2</v>
      </c>
      <c r="E699" s="124" t="s">
        <v>877</v>
      </c>
      <c r="F699" s="141"/>
      <c r="G699" s="141"/>
      <c r="H699" s="319"/>
      <c r="I699" s="319"/>
      <c r="J699" s="319"/>
      <c r="K699" s="105"/>
      <c r="L699" s="105"/>
      <c r="M699" s="105"/>
      <c r="N699" s="105"/>
      <c r="O699" s="319"/>
      <c r="P699" s="105"/>
      <c r="Q699" s="106"/>
      <c r="R699" s="106"/>
      <c r="S699" s="106"/>
      <c r="T699" s="106"/>
      <c r="U699" s="106"/>
      <c r="V699" s="106"/>
      <c r="W699" s="106"/>
      <c r="X699" s="106"/>
      <c r="Y699" s="106"/>
      <c r="Z699" s="106"/>
    </row>
    <row r="700" spans="1:26" ht="34">
      <c r="A700" s="841" t="s">
        <v>1570</v>
      </c>
      <c r="B700" s="122" t="s">
        <v>3094</v>
      </c>
      <c r="C700" s="150" t="s">
        <v>4005</v>
      </c>
      <c r="D700" s="696">
        <v>2</v>
      </c>
      <c r="E700" s="124" t="s">
        <v>877</v>
      </c>
      <c r="F700" s="141"/>
      <c r="G700" s="141"/>
      <c r="H700" s="319"/>
      <c r="I700" s="319"/>
      <c r="J700" s="319"/>
      <c r="K700" s="105"/>
      <c r="L700" s="105"/>
      <c r="M700" s="105"/>
      <c r="N700" s="105"/>
      <c r="O700" s="319"/>
      <c r="P700" s="105"/>
      <c r="Q700" s="106"/>
      <c r="R700" s="106"/>
      <c r="S700" s="106"/>
      <c r="T700" s="106"/>
      <c r="U700" s="106"/>
      <c r="V700" s="106"/>
      <c r="W700" s="106"/>
      <c r="X700" s="106"/>
      <c r="Y700" s="106"/>
      <c r="Z700" s="106"/>
    </row>
    <row r="701" spans="1:26" ht="19">
      <c r="A701" s="927" t="s">
        <v>268</v>
      </c>
      <c r="B701" s="1606" t="s">
        <v>3096</v>
      </c>
      <c r="C701" s="1570"/>
      <c r="D701" s="1570"/>
      <c r="E701" s="1570"/>
      <c r="F701" s="1570"/>
      <c r="G701" s="1573"/>
      <c r="H701" s="816"/>
      <c r="I701" s="319">
        <f>SUM(D702:D708)</f>
        <v>12</v>
      </c>
      <c r="J701" s="319">
        <f>COUNT(D702:D708)*2</f>
        <v>12</v>
      </c>
      <c r="K701" s="105"/>
      <c r="L701" s="105"/>
      <c r="M701" s="105"/>
      <c r="N701" s="105"/>
      <c r="O701" s="319"/>
      <c r="P701" s="105"/>
      <c r="Q701" s="106"/>
      <c r="R701" s="106"/>
      <c r="S701" s="106"/>
      <c r="T701" s="106"/>
      <c r="U701" s="106"/>
      <c r="V701" s="106"/>
      <c r="W701" s="106"/>
      <c r="X701" s="106"/>
      <c r="Y701" s="106"/>
      <c r="Z701" s="106"/>
    </row>
    <row r="702" spans="1:26" ht="48">
      <c r="A702" s="695" t="s">
        <v>1573</v>
      </c>
      <c r="B702" s="122" t="s">
        <v>3097</v>
      </c>
      <c r="C702" s="383" t="s">
        <v>1575</v>
      </c>
      <c r="D702" s="696">
        <v>2</v>
      </c>
      <c r="E702" s="124" t="s">
        <v>599</v>
      </c>
      <c r="F702" s="150" t="s">
        <v>5202</v>
      </c>
      <c r="G702" s="150"/>
      <c r="H702" s="698"/>
      <c r="I702" s="319"/>
      <c r="J702" s="319"/>
      <c r="K702" s="105"/>
      <c r="L702" s="105"/>
      <c r="M702" s="105"/>
      <c r="N702" s="105"/>
      <c r="O702" s="319"/>
      <c r="P702" s="105"/>
      <c r="Q702" s="106"/>
      <c r="R702" s="106"/>
      <c r="S702" s="106"/>
      <c r="T702" s="106"/>
      <c r="U702" s="106"/>
      <c r="V702" s="106"/>
      <c r="W702" s="106"/>
      <c r="X702" s="106"/>
      <c r="Y702" s="106"/>
      <c r="Z702" s="106"/>
    </row>
    <row r="703" spans="1:26" ht="14.25" hidden="1" customHeight="1">
      <c r="A703" s="310" t="s">
        <v>1578</v>
      </c>
      <c r="B703" s="122" t="s">
        <v>3100</v>
      </c>
      <c r="C703" s="141"/>
      <c r="D703" s="141"/>
      <c r="E703" s="141"/>
      <c r="F703" s="141"/>
      <c r="G703" s="141"/>
      <c r="H703" s="106"/>
      <c r="I703" s="105"/>
      <c r="J703" s="105"/>
      <c r="K703" s="105"/>
      <c r="L703" s="106"/>
      <c r="M703" s="106"/>
      <c r="N703" s="106"/>
      <c r="O703" s="106"/>
      <c r="P703" s="106"/>
      <c r="Q703" s="106"/>
      <c r="R703" s="106"/>
      <c r="S703" s="106"/>
      <c r="T703" s="106"/>
      <c r="U703" s="106"/>
      <c r="V703" s="106"/>
      <c r="W703" s="106"/>
      <c r="X703" s="106"/>
      <c r="Y703" s="106"/>
      <c r="Z703" s="106"/>
    </row>
    <row r="704" spans="1:26" ht="34">
      <c r="A704" s="756" t="s">
        <v>1581</v>
      </c>
      <c r="B704" s="122" t="s">
        <v>1582</v>
      </c>
      <c r="C704" s="150" t="s">
        <v>1583</v>
      </c>
      <c r="D704" s="696">
        <v>2</v>
      </c>
      <c r="E704" s="124" t="s">
        <v>611</v>
      </c>
      <c r="F704" s="150" t="s">
        <v>3101</v>
      </c>
      <c r="G704" s="150"/>
      <c r="H704" s="698"/>
      <c r="I704" s="319"/>
      <c r="J704" s="319"/>
      <c r="K704" s="105"/>
      <c r="L704" s="105"/>
      <c r="M704" s="105"/>
      <c r="N704" s="105"/>
      <c r="O704" s="319"/>
      <c r="P704" s="105"/>
      <c r="Q704" s="319"/>
      <c r="R704" s="319"/>
      <c r="S704" s="319"/>
      <c r="T704" s="319"/>
      <c r="U704" s="319"/>
      <c r="V704" s="319"/>
      <c r="W704" s="319"/>
      <c r="X704" s="319"/>
      <c r="Y704" s="319"/>
      <c r="Z704" s="319"/>
    </row>
    <row r="705" spans="1:26" ht="34">
      <c r="A705" s="756"/>
      <c r="B705" s="122"/>
      <c r="C705" s="235" t="s">
        <v>1585</v>
      </c>
      <c r="D705" s="696">
        <v>2</v>
      </c>
      <c r="E705" s="124" t="s">
        <v>599</v>
      </c>
      <c r="F705" s="235" t="s">
        <v>1586</v>
      </c>
      <c r="G705" s="941"/>
      <c r="H705" s="698"/>
      <c r="I705" s="319"/>
      <c r="J705" s="319"/>
      <c r="K705" s="105"/>
      <c r="L705" s="105"/>
      <c r="M705" s="105"/>
      <c r="N705" s="105"/>
      <c r="O705" s="319"/>
      <c r="P705" s="105"/>
      <c r="Q705" s="319"/>
      <c r="R705" s="319"/>
      <c r="S705" s="319"/>
      <c r="T705" s="319"/>
      <c r="U705" s="319"/>
      <c r="V705" s="319"/>
      <c r="W705" s="319"/>
      <c r="X705" s="319"/>
      <c r="Y705" s="319"/>
      <c r="Z705" s="319"/>
    </row>
    <row r="706" spans="1:26" ht="48">
      <c r="A706" s="756"/>
      <c r="B706" s="122"/>
      <c r="C706" s="235" t="s">
        <v>1587</v>
      </c>
      <c r="D706" s="696">
        <v>2</v>
      </c>
      <c r="E706" s="124" t="s">
        <v>877</v>
      </c>
      <c r="F706" s="475" t="s">
        <v>1588</v>
      </c>
      <c r="G706" s="941"/>
      <c r="H706" s="698"/>
      <c r="I706" s="319"/>
      <c r="J706" s="319"/>
      <c r="K706" s="105"/>
      <c r="L706" s="105"/>
      <c r="M706" s="105"/>
      <c r="N706" s="105"/>
      <c r="O706" s="319"/>
      <c r="P706" s="105"/>
      <c r="Q706" s="319"/>
      <c r="R706" s="319"/>
      <c r="S706" s="319"/>
      <c r="T706" s="319"/>
      <c r="U706" s="319"/>
      <c r="V706" s="319"/>
      <c r="W706" s="319"/>
      <c r="X706" s="319"/>
      <c r="Y706" s="319"/>
      <c r="Z706" s="319"/>
    </row>
    <row r="707" spans="1:26" ht="34">
      <c r="A707" s="756" t="s">
        <v>1589</v>
      </c>
      <c r="B707" s="122" t="s">
        <v>1590</v>
      </c>
      <c r="C707" s="475" t="s">
        <v>1591</v>
      </c>
      <c r="D707" s="696">
        <v>2</v>
      </c>
      <c r="E707" s="370" t="s">
        <v>877</v>
      </c>
      <c r="F707" s="475" t="s">
        <v>1592</v>
      </c>
      <c r="G707" s="941"/>
      <c r="H707" s="698"/>
      <c r="I707" s="319"/>
      <c r="J707" s="319"/>
      <c r="K707" s="105"/>
      <c r="L707" s="105"/>
      <c r="M707" s="105"/>
      <c r="N707" s="105"/>
      <c r="O707" s="319"/>
      <c r="P707" s="105"/>
      <c r="Q707" s="319"/>
      <c r="R707" s="319"/>
      <c r="S707" s="319"/>
      <c r="T707" s="319"/>
      <c r="U707" s="319"/>
      <c r="V707" s="319"/>
      <c r="W707" s="319"/>
      <c r="X707" s="319"/>
      <c r="Y707" s="319"/>
      <c r="Z707" s="319"/>
    </row>
    <row r="708" spans="1:26" ht="48">
      <c r="A708" s="756" t="s">
        <v>1593</v>
      </c>
      <c r="B708" s="122" t="s">
        <v>1594</v>
      </c>
      <c r="C708" s="475" t="s">
        <v>1595</v>
      </c>
      <c r="D708" s="696">
        <v>2</v>
      </c>
      <c r="E708" s="370" t="s">
        <v>599</v>
      </c>
      <c r="F708" s="475" t="s">
        <v>1596</v>
      </c>
      <c r="G708" s="941"/>
      <c r="H708" s="698"/>
      <c r="I708" s="319"/>
      <c r="J708" s="319"/>
      <c r="K708" s="105"/>
      <c r="L708" s="105"/>
      <c r="M708" s="105"/>
      <c r="N708" s="105"/>
      <c r="O708" s="319"/>
      <c r="P708" s="105"/>
      <c r="Q708" s="319"/>
      <c r="R708" s="319"/>
      <c r="S708" s="319"/>
      <c r="T708" s="319"/>
      <c r="U708" s="319"/>
      <c r="V708" s="319"/>
      <c r="W708" s="319"/>
      <c r="X708" s="319"/>
      <c r="Y708" s="319"/>
      <c r="Z708" s="319"/>
    </row>
    <row r="709" spans="1:26" ht="19">
      <c r="A709" s="927" t="s">
        <v>269</v>
      </c>
      <c r="B709" s="1606" t="s">
        <v>3103</v>
      </c>
      <c r="C709" s="1570"/>
      <c r="D709" s="1570"/>
      <c r="E709" s="1570"/>
      <c r="F709" s="1570"/>
      <c r="G709" s="1573"/>
      <c r="H709" s="816"/>
      <c r="I709" s="319">
        <f>SUM(D710:D722)</f>
        <v>26</v>
      </c>
      <c r="J709" s="319">
        <f>COUNT(D710:D722)*2</f>
        <v>26</v>
      </c>
      <c r="K709" s="105"/>
      <c r="L709" s="105"/>
      <c r="M709" s="105"/>
      <c r="N709" s="105"/>
      <c r="O709" s="319"/>
      <c r="P709" s="105"/>
      <c r="Q709" s="319"/>
      <c r="R709" s="319"/>
      <c r="S709" s="319"/>
      <c r="T709" s="319"/>
      <c r="U709" s="319"/>
      <c r="V709" s="319"/>
      <c r="W709" s="319"/>
      <c r="X709" s="319"/>
      <c r="Y709" s="319"/>
      <c r="Z709" s="319"/>
    </row>
    <row r="710" spans="1:26" ht="34">
      <c r="A710" s="695" t="s">
        <v>2516</v>
      </c>
      <c r="B710" s="122" t="s">
        <v>1598</v>
      </c>
      <c r="C710" s="151" t="s">
        <v>1599</v>
      </c>
      <c r="D710" s="696">
        <v>2</v>
      </c>
      <c r="E710" s="124" t="s">
        <v>877</v>
      </c>
      <c r="F710" s="150" t="s">
        <v>5203</v>
      </c>
      <c r="G710" s="150"/>
      <c r="H710" s="698"/>
      <c r="I710" s="319"/>
      <c r="J710" s="319"/>
      <c r="K710" s="105"/>
      <c r="L710" s="105"/>
      <c r="M710" s="105"/>
      <c r="N710" s="105"/>
      <c r="O710" s="319"/>
      <c r="P710" s="105"/>
      <c r="Q710" s="319"/>
      <c r="R710" s="319"/>
      <c r="S710" s="319"/>
      <c r="T710" s="319"/>
      <c r="U710" s="319"/>
      <c r="V710" s="319"/>
      <c r="W710" s="319"/>
      <c r="X710" s="319"/>
      <c r="Y710" s="319"/>
      <c r="Z710" s="319"/>
    </row>
    <row r="711" spans="1:26" ht="16">
      <c r="A711" s="695"/>
      <c r="B711" s="235"/>
      <c r="C711" s="150" t="s">
        <v>1600</v>
      </c>
      <c r="D711" s="696">
        <v>2</v>
      </c>
      <c r="E711" s="124" t="s">
        <v>504</v>
      </c>
      <c r="F711" s="150" t="s">
        <v>5204</v>
      </c>
      <c r="G711" s="150"/>
      <c r="H711" s="698"/>
      <c r="I711" s="319"/>
      <c r="J711" s="319"/>
      <c r="K711" s="105"/>
      <c r="L711" s="105"/>
      <c r="M711" s="105"/>
      <c r="N711" s="105"/>
      <c r="O711" s="319"/>
      <c r="P711" s="105"/>
      <c r="Q711" s="319"/>
      <c r="R711" s="319"/>
      <c r="S711" s="319"/>
      <c r="T711" s="319"/>
      <c r="U711" s="319"/>
      <c r="V711" s="319"/>
      <c r="W711" s="319"/>
      <c r="X711" s="319"/>
      <c r="Y711" s="319"/>
      <c r="Z711" s="319"/>
    </row>
    <row r="712" spans="1:26" ht="80">
      <c r="A712" s="695"/>
      <c r="B712" s="235"/>
      <c r="C712" s="383" t="s">
        <v>1601</v>
      </c>
      <c r="D712" s="696">
        <v>2</v>
      </c>
      <c r="E712" s="124" t="s">
        <v>469</v>
      </c>
      <c r="F712" s="179" t="s">
        <v>5205</v>
      </c>
      <c r="G712" s="150"/>
      <c r="H712" s="698"/>
      <c r="I712" s="319"/>
      <c r="J712" s="319"/>
      <c r="K712" s="105"/>
      <c r="L712" s="105"/>
      <c r="M712" s="105"/>
      <c r="N712" s="105"/>
      <c r="O712" s="319"/>
      <c r="P712" s="105"/>
      <c r="Q712" s="319"/>
      <c r="R712" s="319"/>
      <c r="S712" s="319"/>
      <c r="T712" s="319"/>
      <c r="U712" s="319"/>
      <c r="V712" s="319"/>
      <c r="W712" s="319"/>
      <c r="X712" s="319"/>
      <c r="Y712" s="319"/>
      <c r="Z712" s="319"/>
    </row>
    <row r="713" spans="1:26" ht="48">
      <c r="A713" s="695" t="s">
        <v>2518</v>
      </c>
      <c r="B713" s="122" t="s">
        <v>1604</v>
      </c>
      <c r="C713" s="492" t="s">
        <v>5206</v>
      </c>
      <c r="D713" s="696">
        <v>2</v>
      </c>
      <c r="E713" s="124" t="s">
        <v>877</v>
      </c>
      <c r="F713" s="150" t="s">
        <v>5207</v>
      </c>
      <c r="G713" s="150"/>
      <c r="H713" s="698"/>
      <c r="I713" s="319"/>
      <c r="J713" s="319"/>
      <c r="K713" s="105"/>
      <c r="L713" s="105"/>
      <c r="M713" s="105"/>
      <c r="N713" s="105"/>
      <c r="O713" s="319"/>
      <c r="P713" s="105"/>
      <c r="Q713" s="319"/>
      <c r="R713" s="319"/>
      <c r="S713" s="319"/>
      <c r="T713" s="319"/>
      <c r="U713" s="319"/>
      <c r="V713" s="319"/>
      <c r="W713" s="319"/>
      <c r="X713" s="319"/>
      <c r="Y713" s="319"/>
      <c r="Z713" s="319"/>
    </row>
    <row r="714" spans="1:26" ht="32">
      <c r="A714" s="695"/>
      <c r="B714" s="122"/>
      <c r="C714" s="492" t="s">
        <v>5208</v>
      </c>
      <c r="D714" s="696">
        <v>2</v>
      </c>
      <c r="E714" s="124" t="s">
        <v>877</v>
      </c>
      <c r="F714" s="150" t="s">
        <v>5209</v>
      </c>
      <c r="G714" s="150"/>
      <c r="H714" s="698"/>
      <c r="I714" s="319"/>
      <c r="J714" s="319"/>
      <c r="K714" s="105"/>
      <c r="L714" s="105"/>
      <c r="M714" s="105"/>
      <c r="N714" s="105"/>
      <c r="O714" s="319"/>
      <c r="P714" s="105"/>
      <c r="Q714" s="319"/>
      <c r="R714" s="319"/>
      <c r="S714" s="319"/>
      <c r="T714" s="319"/>
      <c r="U714" s="319"/>
      <c r="V714" s="319"/>
      <c r="W714" s="319"/>
      <c r="X714" s="319"/>
      <c r="Y714" s="319"/>
      <c r="Z714" s="319"/>
    </row>
    <row r="715" spans="1:26" ht="32">
      <c r="A715" s="695"/>
      <c r="B715" s="122"/>
      <c r="C715" s="492" t="s">
        <v>5210</v>
      </c>
      <c r="D715" s="696">
        <v>2</v>
      </c>
      <c r="E715" s="124" t="s">
        <v>877</v>
      </c>
      <c r="F715" s="150" t="s">
        <v>5211</v>
      </c>
      <c r="G715" s="150"/>
      <c r="H715" s="698"/>
      <c r="I715" s="319"/>
      <c r="J715" s="319"/>
      <c r="K715" s="105"/>
      <c r="L715" s="105"/>
      <c r="M715" s="105"/>
      <c r="N715" s="105"/>
      <c r="O715" s="319"/>
      <c r="P715" s="105"/>
      <c r="Q715" s="319"/>
      <c r="R715" s="319"/>
      <c r="S715" s="319"/>
      <c r="T715" s="319"/>
      <c r="U715" s="319"/>
      <c r="V715" s="319"/>
      <c r="W715" s="319"/>
      <c r="X715" s="319"/>
      <c r="Y715" s="319"/>
      <c r="Z715" s="319"/>
    </row>
    <row r="716" spans="1:26" ht="64">
      <c r="A716" s="695"/>
      <c r="B716" s="122"/>
      <c r="C716" s="492" t="s">
        <v>5212</v>
      </c>
      <c r="D716" s="696">
        <v>2</v>
      </c>
      <c r="E716" s="124" t="s">
        <v>877</v>
      </c>
      <c r="F716" s="150" t="s">
        <v>5213</v>
      </c>
      <c r="G716" s="150"/>
      <c r="H716" s="698"/>
      <c r="I716" s="319"/>
      <c r="J716" s="319"/>
      <c r="K716" s="105"/>
      <c r="L716" s="105"/>
      <c r="M716" s="105"/>
      <c r="N716" s="105"/>
      <c r="O716" s="319"/>
      <c r="P716" s="105"/>
      <c r="Q716" s="319"/>
      <c r="R716" s="319"/>
      <c r="S716" s="319"/>
      <c r="T716" s="319"/>
      <c r="U716" s="319"/>
      <c r="V716" s="319"/>
      <c r="W716" s="319"/>
      <c r="X716" s="319"/>
      <c r="Y716" s="319"/>
      <c r="Z716" s="319"/>
    </row>
    <row r="717" spans="1:26" ht="64">
      <c r="A717" s="695"/>
      <c r="B717" s="122"/>
      <c r="C717" s="492" t="s">
        <v>5214</v>
      </c>
      <c r="D717" s="696">
        <v>2</v>
      </c>
      <c r="E717" s="124" t="s">
        <v>877</v>
      </c>
      <c r="F717" s="492" t="s">
        <v>5215</v>
      </c>
      <c r="G717" s="150"/>
      <c r="H717" s="698"/>
      <c r="I717" s="319"/>
      <c r="J717" s="319"/>
      <c r="K717" s="105"/>
      <c r="L717" s="105"/>
      <c r="M717" s="105"/>
      <c r="N717" s="105"/>
      <c r="O717" s="319"/>
      <c r="P717" s="105"/>
      <c r="Q717" s="319"/>
      <c r="R717" s="319"/>
      <c r="S717" s="319"/>
      <c r="T717" s="319"/>
      <c r="U717" s="319"/>
      <c r="V717" s="319"/>
      <c r="W717" s="319"/>
      <c r="X717" s="319"/>
      <c r="Y717" s="319"/>
      <c r="Z717" s="319"/>
    </row>
    <row r="718" spans="1:26" ht="64">
      <c r="A718" s="695"/>
      <c r="B718" s="122"/>
      <c r="C718" s="492" t="s">
        <v>5216</v>
      </c>
      <c r="D718" s="696">
        <v>2</v>
      </c>
      <c r="E718" s="124" t="s">
        <v>877</v>
      </c>
      <c r="F718" s="150" t="s">
        <v>5217</v>
      </c>
      <c r="G718" s="150"/>
      <c r="H718" s="698"/>
      <c r="I718" s="319"/>
      <c r="J718" s="319"/>
      <c r="K718" s="105"/>
      <c r="L718" s="105"/>
      <c r="M718" s="105"/>
      <c r="N718" s="105"/>
      <c r="O718" s="319"/>
      <c r="P718" s="105"/>
      <c r="Q718" s="319"/>
      <c r="R718" s="319"/>
      <c r="S718" s="319"/>
      <c r="T718" s="319"/>
      <c r="U718" s="319"/>
      <c r="V718" s="319"/>
      <c r="W718" s="319"/>
      <c r="X718" s="319"/>
      <c r="Y718" s="319"/>
      <c r="Z718" s="319"/>
    </row>
    <row r="719" spans="1:26" ht="32">
      <c r="A719" s="695"/>
      <c r="B719" s="122"/>
      <c r="C719" s="492" t="s">
        <v>5218</v>
      </c>
      <c r="D719" s="696">
        <v>2</v>
      </c>
      <c r="E719" s="124" t="s">
        <v>877</v>
      </c>
      <c r="F719" s="150" t="s">
        <v>5219</v>
      </c>
      <c r="G719" s="150"/>
      <c r="H719" s="698"/>
      <c r="I719" s="319"/>
      <c r="J719" s="319"/>
      <c r="K719" s="105"/>
      <c r="L719" s="105"/>
      <c r="M719" s="105"/>
      <c r="N719" s="105"/>
      <c r="O719" s="319"/>
      <c r="P719" s="105"/>
      <c r="Q719" s="319"/>
      <c r="R719" s="319"/>
      <c r="S719" s="319"/>
      <c r="T719" s="319"/>
      <c r="U719" s="319"/>
      <c r="V719" s="319"/>
      <c r="W719" s="319"/>
      <c r="X719" s="319"/>
      <c r="Y719" s="319"/>
      <c r="Z719" s="319"/>
    </row>
    <row r="720" spans="1:26" ht="80">
      <c r="A720" s="695"/>
      <c r="B720" s="122"/>
      <c r="C720" s="492" t="s">
        <v>5220</v>
      </c>
      <c r="D720" s="696">
        <v>2</v>
      </c>
      <c r="E720" s="124" t="s">
        <v>877</v>
      </c>
      <c r="F720" s="150" t="s">
        <v>5221</v>
      </c>
      <c r="G720" s="150"/>
      <c r="H720" s="698"/>
      <c r="I720" s="319"/>
      <c r="J720" s="319"/>
      <c r="K720" s="105"/>
      <c r="L720" s="105"/>
      <c r="M720" s="105"/>
      <c r="N720" s="105"/>
      <c r="O720" s="319"/>
      <c r="P720" s="105"/>
      <c r="Q720" s="319"/>
      <c r="R720" s="319"/>
      <c r="S720" s="319"/>
      <c r="T720" s="319"/>
      <c r="U720" s="319"/>
      <c r="V720" s="319"/>
      <c r="W720" s="319"/>
      <c r="X720" s="319"/>
      <c r="Y720" s="319"/>
      <c r="Z720" s="319"/>
    </row>
    <row r="721" spans="1:26" ht="48">
      <c r="A721" s="695"/>
      <c r="B721" s="122"/>
      <c r="C721" s="492" t="s">
        <v>5222</v>
      </c>
      <c r="D721" s="696">
        <v>2</v>
      </c>
      <c r="E721" s="124" t="s">
        <v>877</v>
      </c>
      <c r="F721" s="150" t="s">
        <v>5223</v>
      </c>
      <c r="G721" s="150"/>
      <c r="H721" s="698"/>
      <c r="I721" s="319"/>
      <c r="J721" s="319"/>
      <c r="K721" s="105"/>
      <c r="L721" s="105"/>
      <c r="M721" s="105"/>
      <c r="N721" s="105"/>
      <c r="O721" s="319"/>
      <c r="P721" s="105"/>
      <c r="Q721" s="319"/>
      <c r="R721" s="319"/>
      <c r="S721" s="319"/>
      <c r="T721" s="319"/>
      <c r="U721" s="319"/>
      <c r="V721" s="319"/>
      <c r="W721" s="319"/>
      <c r="X721" s="319"/>
      <c r="Y721" s="319"/>
      <c r="Z721" s="319"/>
    </row>
    <row r="722" spans="1:26" ht="34">
      <c r="A722" s="695" t="s">
        <v>2532</v>
      </c>
      <c r="B722" s="122" t="s">
        <v>3128</v>
      </c>
      <c r="C722" s="179" t="s">
        <v>3478</v>
      </c>
      <c r="D722" s="696">
        <v>2</v>
      </c>
      <c r="E722" s="124" t="s">
        <v>599</v>
      </c>
      <c r="F722" s="141"/>
      <c r="G722" s="150"/>
      <c r="H722" s="698"/>
      <c r="I722" s="319"/>
      <c r="J722" s="319"/>
      <c r="K722" s="105"/>
      <c r="L722" s="105"/>
      <c r="M722" s="105"/>
      <c r="N722" s="105"/>
      <c r="O722" s="319"/>
      <c r="P722" s="105"/>
      <c r="Q722" s="319"/>
      <c r="R722" s="319"/>
      <c r="S722" s="319"/>
      <c r="T722" s="319"/>
      <c r="U722" s="319"/>
      <c r="V722" s="319"/>
      <c r="W722" s="319"/>
      <c r="X722" s="319"/>
      <c r="Y722" s="319"/>
      <c r="Z722" s="319"/>
    </row>
    <row r="723" spans="1:26" ht="14.25" hidden="1" customHeight="1">
      <c r="A723" s="310" t="s">
        <v>2533</v>
      </c>
      <c r="B723" s="525" t="s">
        <v>1622</v>
      </c>
      <c r="C723" s="757"/>
      <c r="D723" s="757"/>
      <c r="E723" s="757"/>
      <c r="F723" s="757"/>
      <c r="G723" s="150"/>
      <c r="H723" s="151"/>
      <c r="I723" s="319"/>
      <c r="J723" s="319"/>
      <c r="K723" s="319"/>
      <c r="L723" s="319"/>
      <c r="M723" s="319"/>
      <c r="N723" s="319"/>
      <c r="O723" s="319"/>
      <c r="P723" s="105"/>
      <c r="Q723" s="319"/>
      <c r="R723" s="319"/>
      <c r="S723" s="319"/>
      <c r="T723" s="319"/>
      <c r="U723" s="319"/>
      <c r="V723" s="319"/>
      <c r="W723" s="319"/>
      <c r="X723" s="319"/>
      <c r="Y723" s="319"/>
      <c r="Z723" s="319"/>
    </row>
    <row r="724" spans="1:26" ht="19">
      <c r="A724" s="927" t="s">
        <v>2534</v>
      </c>
      <c r="B724" s="1606" t="s">
        <v>3131</v>
      </c>
      <c r="C724" s="1570"/>
      <c r="D724" s="1570"/>
      <c r="E724" s="1570"/>
      <c r="F724" s="1570"/>
      <c r="G724" s="1573"/>
      <c r="H724" s="816"/>
      <c r="I724" s="319">
        <f>SUM(D725:D727)</f>
        <v>6</v>
      </c>
      <c r="J724" s="319">
        <f>COUNT(D725:D727)*2</f>
        <v>6</v>
      </c>
      <c r="K724" s="105"/>
      <c r="L724" s="105"/>
      <c r="M724" s="105"/>
      <c r="N724" s="105"/>
      <c r="O724" s="319"/>
      <c r="P724" s="105"/>
      <c r="Q724" s="319"/>
      <c r="R724" s="319"/>
      <c r="S724" s="319"/>
      <c r="T724" s="319"/>
      <c r="U724" s="319"/>
      <c r="V724" s="319"/>
      <c r="W724" s="319"/>
      <c r="X724" s="319"/>
      <c r="Y724" s="319"/>
      <c r="Z724" s="319"/>
    </row>
    <row r="725" spans="1:26" ht="64">
      <c r="A725" s="695" t="s">
        <v>2535</v>
      </c>
      <c r="B725" s="122" t="s">
        <v>3132</v>
      </c>
      <c r="C725" s="179" t="s">
        <v>1626</v>
      </c>
      <c r="D725" s="696">
        <v>2</v>
      </c>
      <c r="E725" s="124" t="s">
        <v>599</v>
      </c>
      <c r="F725" s="150" t="s">
        <v>5224</v>
      </c>
      <c r="G725" s="150"/>
      <c r="H725" s="698"/>
      <c r="I725" s="319"/>
      <c r="J725" s="319"/>
      <c r="K725" s="105"/>
      <c r="L725" s="105"/>
      <c r="M725" s="105"/>
      <c r="N725" s="105"/>
      <c r="O725" s="319"/>
      <c r="P725" s="105"/>
      <c r="Q725" s="106"/>
      <c r="R725" s="106"/>
      <c r="S725" s="106"/>
      <c r="T725" s="106"/>
      <c r="U725" s="106"/>
      <c r="V725" s="106"/>
      <c r="W725" s="106"/>
      <c r="X725" s="106"/>
      <c r="Y725" s="106"/>
      <c r="Z725" s="106"/>
    </row>
    <row r="726" spans="1:26" ht="48">
      <c r="A726" s="695" t="s">
        <v>2536</v>
      </c>
      <c r="B726" s="122" t="s">
        <v>3479</v>
      </c>
      <c r="C726" s="179" t="s">
        <v>1629</v>
      </c>
      <c r="D726" s="696">
        <v>2</v>
      </c>
      <c r="E726" s="124" t="s">
        <v>599</v>
      </c>
      <c r="F726" s="150" t="s">
        <v>5225</v>
      </c>
      <c r="G726" s="150"/>
      <c r="H726" s="698"/>
      <c r="I726" s="319"/>
      <c r="J726" s="319"/>
      <c r="K726" s="105"/>
      <c r="L726" s="105"/>
      <c r="M726" s="105"/>
      <c r="N726" s="105"/>
      <c r="O726" s="319"/>
      <c r="P726" s="105"/>
      <c r="Q726" s="106"/>
      <c r="R726" s="106"/>
      <c r="S726" s="106"/>
      <c r="T726" s="106"/>
      <c r="U726" s="106"/>
      <c r="V726" s="106"/>
      <c r="W726" s="106"/>
      <c r="X726" s="106"/>
      <c r="Y726" s="106"/>
      <c r="Z726" s="106"/>
    </row>
    <row r="727" spans="1:26" ht="34">
      <c r="A727" s="695" t="s">
        <v>1630</v>
      </c>
      <c r="B727" s="122" t="s">
        <v>3480</v>
      </c>
      <c r="C727" s="150" t="s">
        <v>1632</v>
      </c>
      <c r="D727" s="696">
        <v>2</v>
      </c>
      <c r="E727" s="124" t="s">
        <v>599</v>
      </c>
      <c r="F727" s="150" t="s">
        <v>5226</v>
      </c>
      <c r="G727" s="150"/>
      <c r="H727" s="698"/>
      <c r="I727" s="319"/>
      <c r="J727" s="319"/>
      <c r="K727" s="105"/>
      <c r="L727" s="105"/>
      <c r="M727" s="105"/>
      <c r="N727" s="105"/>
      <c r="O727" s="319"/>
      <c r="P727" s="105"/>
      <c r="Q727" s="106"/>
      <c r="R727" s="106"/>
      <c r="S727" s="106"/>
      <c r="T727" s="106"/>
      <c r="U727" s="106"/>
      <c r="V727" s="106"/>
      <c r="W727" s="106"/>
      <c r="X727" s="106"/>
      <c r="Y727" s="106"/>
      <c r="Z727" s="106"/>
    </row>
    <row r="728" spans="1:26" ht="19">
      <c r="A728" s="927" t="s">
        <v>271</v>
      </c>
      <c r="B728" s="1606" t="s">
        <v>1633</v>
      </c>
      <c r="C728" s="1570"/>
      <c r="D728" s="1570"/>
      <c r="E728" s="1570"/>
      <c r="F728" s="1570"/>
      <c r="G728" s="1573"/>
      <c r="H728" s="816"/>
      <c r="I728" s="319">
        <f>SUM(D729:D735)</f>
        <v>4</v>
      </c>
      <c r="J728" s="319">
        <f>COUNT(D729:D735)*2</f>
        <v>4</v>
      </c>
      <c r="K728" s="105"/>
      <c r="L728" s="105"/>
      <c r="M728" s="105"/>
      <c r="N728" s="105"/>
      <c r="O728" s="319"/>
      <c r="P728" s="105"/>
      <c r="Q728" s="106"/>
      <c r="R728" s="106"/>
      <c r="S728" s="106"/>
      <c r="T728" s="106"/>
      <c r="U728" s="106"/>
      <c r="V728" s="106"/>
      <c r="W728" s="106"/>
      <c r="X728" s="106"/>
      <c r="Y728" s="106"/>
      <c r="Z728" s="106"/>
    </row>
    <row r="729" spans="1:26" ht="14.25" hidden="1" customHeight="1">
      <c r="A729" s="310" t="s">
        <v>1634</v>
      </c>
      <c r="B729" s="179" t="s">
        <v>1635</v>
      </c>
      <c r="C729" s="179"/>
      <c r="D729" s="162"/>
      <c r="E729" s="141"/>
      <c r="F729" s="245"/>
      <c r="G729" s="141"/>
      <c r="H729" s="106"/>
      <c r="I729" s="105"/>
      <c r="J729" s="105"/>
      <c r="K729" s="105"/>
      <c r="L729" s="106"/>
      <c r="M729" s="106"/>
      <c r="N729" s="106"/>
      <c r="O729" s="106"/>
      <c r="P729" s="106"/>
      <c r="Q729" s="106"/>
      <c r="R729" s="106"/>
      <c r="S729" s="106"/>
      <c r="T729" s="106"/>
      <c r="U729" s="106"/>
      <c r="V729" s="106"/>
      <c r="W729" s="106"/>
      <c r="X729" s="106"/>
      <c r="Y729" s="106"/>
      <c r="Z729" s="106"/>
    </row>
    <row r="730" spans="1:26" ht="14.25" hidden="1" customHeight="1">
      <c r="A730" s="310" t="s">
        <v>1638</v>
      </c>
      <c r="B730" s="179" t="s">
        <v>1639</v>
      </c>
      <c r="C730" s="179"/>
      <c r="D730" s="162"/>
      <c r="E730" s="141"/>
      <c r="F730" s="245"/>
      <c r="G730" s="141"/>
      <c r="H730" s="106"/>
      <c r="I730" s="105"/>
      <c r="J730" s="105"/>
      <c r="K730" s="105"/>
      <c r="L730" s="106"/>
      <c r="M730" s="106"/>
      <c r="N730" s="106"/>
      <c r="O730" s="106"/>
      <c r="P730" s="106"/>
      <c r="Q730" s="106"/>
      <c r="R730" s="106"/>
      <c r="S730" s="106"/>
      <c r="T730" s="106"/>
      <c r="U730" s="106"/>
      <c r="V730" s="106"/>
      <c r="W730" s="106"/>
      <c r="X730" s="106"/>
      <c r="Y730" s="106"/>
      <c r="Z730" s="106"/>
    </row>
    <row r="731" spans="1:26" ht="14.25" hidden="1" customHeight="1">
      <c r="A731" s="310" t="s">
        <v>1642</v>
      </c>
      <c r="B731" s="179" t="s">
        <v>1643</v>
      </c>
      <c r="C731" s="179"/>
      <c r="D731" s="162"/>
      <c r="E731" s="141"/>
      <c r="F731" s="245"/>
      <c r="G731" s="141"/>
      <c r="H731" s="106"/>
      <c r="I731" s="105"/>
      <c r="J731" s="105"/>
      <c r="K731" s="105"/>
      <c r="L731" s="106"/>
      <c r="M731" s="106"/>
      <c r="N731" s="106"/>
      <c r="O731" s="106"/>
      <c r="P731" s="106"/>
      <c r="Q731" s="106"/>
      <c r="R731" s="106"/>
      <c r="S731" s="106"/>
      <c r="T731" s="106"/>
      <c r="U731" s="106"/>
      <c r="V731" s="106"/>
      <c r="W731" s="106"/>
      <c r="X731" s="106"/>
      <c r="Y731" s="106"/>
      <c r="Z731" s="106"/>
    </row>
    <row r="732" spans="1:26" ht="64">
      <c r="A732" s="882" t="s">
        <v>1646</v>
      </c>
      <c r="B732" s="179" t="s">
        <v>1647</v>
      </c>
      <c r="C732" s="179" t="s">
        <v>1648</v>
      </c>
      <c r="D732" s="696">
        <v>2</v>
      </c>
      <c r="E732" s="124" t="s">
        <v>599</v>
      </c>
      <c r="F732" s="245" t="s">
        <v>1649</v>
      </c>
      <c r="G732" s="150"/>
      <c r="H732" s="698"/>
      <c r="I732" s="319"/>
      <c r="J732" s="319"/>
      <c r="K732" s="105"/>
      <c r="L732" s="105"/>
      <c r="M732" s="105"/>
      <c r="N732" s="105"/>
      <c r="O732" s="319"/>
      <c r="P732" s="105"/>
      <c r="Q732" s="106"/>
      <c r="R732" s="106"/>
      <c r="S732" s="106"/>
      <c r="T732" s="106"/>
      <c r="U732" s="106"/>
      <c r="V732" s="106"/>
      <c r="W732" s="106"/>
      <c r="X732" s="106"/>
      <c r="Y732" s="106"/>
      <c r="Z732" s="106"/>
    </row>
    <row r="733" spans="1:26" ht="48">
      <c r="A733" s="882" t="s">
        <v>1650</v>
      </c>
      <c r="B733" s="179" t="s">
        <v>1651</v>
      </c>
      <c r="C733" s="179" t="s">
        <v>1652</v>
      </c>
      <c r="D733" s="696">
        <v>2</v>
      </c>
      <c r="E733" s="124" t="s">
        <v>599</v>
      </c>
      <c r="F733" s="245" t="s">
        <v>1653</v>
      </c>
      <c r="G733" s="150"/>
      <c r="H733" s="698"/>
      <c r="I733" s="319"/>
      <c r="J733" s="319"/>
      <c r="K733" s="105"/>
      <c r="L733" s="105"/>
      <c r="M733" s="105"/>
      <c r="N733" s="105"/>
      <c r="O733" s="319"/>
      <c r="P733" s="105"/>
      <c r="Q733" s="106"/>
      <c r="R733" s="106"/>
      <c r="S733" s="106"/>
      <c r="T733" s="106"/>
      <c r="U733" s="106"/>
      <c r="V733" s="106"/>
      <c r="W733" s="106"/>
      <c r="X733" s="106"/>
      <c r="Y733" s="106"/>
      <c r="Z733" s="106"/>
    </row>
    <row r="734" spans="1:26" ht="14.25" hidden="1" customHeight="1">
      <c r="A734" s="310" t="s">
        <v>1654</v>
      </c>
      <c r="B734" s="179" t="s">
        <v>1655</v>
      </c>
      <c r="C734" s="179"/>
      <c r="D734" s="162"/>
      <c r="E734" s="141"/>
      <c r="F734" s="245"/>
      <c r="G734" s="141"/>
      <c r="H734" s="106"/>
      <c r="I734" s="105"/>
      <c r="J734" s="105"/>
      <c r="K734" s="105"/>
      <c r="L734" s="106"/>
      <c r="M734" s="106"/>
      <c r="N734" s="106"/>
      <c r="O734" s="106"/>
      <c r="P734" s="106"/>
      <c r="Q734" s="106"/>
      <c r="R734" s="106"/>
      <c r="S734" s="106"/>
      <c r="T734" s="106"/>
      <c r="U734" s="106"/>
      <c r="V734" s="106"/>
      <c r="W734" s="106"/>
      <c r="X734" s="106"/>
      <c r="Y734" s="106"/>
      <c r="Z734" s="106"/>
    </row>
    <row r="735" spans="1:26" ht="14.25" hidden="1" customHeight="1">
      <c r="A735" s="310" t="s">
        <v>1656</v>
      </c>
      <c r="B735" s="179" t="s">
        <v>1657</v>
      </c>
      <c r="C735" s="179"/>
      <c r="D735" s="162"/>
      <c r="E735" s="141"/>
      <c r="F735" s="245"/>
      <c r="G735" s="141"/>
      <c r="H735" s="106"/>
      <c r="I735" s="105"/>
      <c r="J735" s="105"/>
      <c r="K735" s="105"/>
      <c r="L735" s="106"/>
      <c r="M735" s="106"/>
      <c r="N735" s="106"/>
      <c r="O735" s="106"/>
      <c r="P735" s="106"/>
      <c r="Q735" s="106"/>
      <c r="R735" s="106"/>
      <c r="S735" s="106"/>
      <c r="T735" s="106"/>
      <c r="U735" s="106"/>
      <c r="V735" s="106"/>
      <c r="W735" s="106"/>
      <c r="X735" s="106"/>
      <c r="Y735" s="106"/>
      <c r="Z735" s="106"/>
    </row>
    <row r="736" spans="1:26" ht="19">
      <c r="A736" s="927" t="s">
        <v>272</v>
      </c>
      <c r="B736" s="1606" t="s">
        <v>3139</v>
      </c>
      <c r="C736" s="1570"/>
      <c r="D736" s="1570"/>
      <c r="E736" s="1570"/>
      <c r="F736" s="1570"/>
      <c r="G736" s="1573"/>
      <c r="H736" s="816"/>
      <c r="I736" s="319">
        <f>SUM(D737:D739)</f>
        <v>6</v>
      </c>
      <c r="J736" s="319">
        <f>COUNT(D737:D739)*2</f>
        <v>6</v>
      </c>
      <c r="K736" s="105"/>
      <c r="L736" s="105"/>
      <c r="M736" s="105"/>
      <c r="N736" s="105"/>
      <c r="O736" s="319"/>
      <c r="P736" s="105"/>
      <c r="Q736" s="106"/>
      <c r="R736" s="106"/>
      <c r="S736" s="106"/>
      <c r="T736" s="106"/>
      <c r="U736" s="106"/>
      <c r="V736" s="106"/>
      <c r="W736" s="106"/>
      <c r="X736" s="106"/>
      <c r="Y736" s="106"/>
      <c r="Z736" s="106"/>
    </row>
    <row r="737" spans="1:26" ht="34">
      <c r="A737" s="695" t="s">
        <v>2539</v>
      </c>
      <c r="B737" s="122" t="s">
        <v>3140</v>
      </c>
      <c r="C737" s="150" t="s">
        <v>1662</v>
      </c>
      <c r="D737" s="696">
        <v>2</v>
      </c>
      <c r="E737" s="124" t="s">
        <v>387</v>
      </c>
      <c r="F737" s="141" t="s">
        <v>1663</v>
      </c>
      <c r="G737" s="150"/>
      <c r="H737" s="698"/>
      <c r="I737" s="319"/>
      <c r="J737" s="319"/>
      <c r="K737" s="105"/>
      <c r="L737" s="105"/>
      <c r="M737" s="105"/>
      <c r="N737" s="105"/>
      <c r="O737" s="319"/>
      <c r="P737" s="105"/>
      <c r="Q737" s="106"/>
      <c r="R737" s="106"/>
      <c r="S737" s="106"/>
      <c r="T737" s="106"/>
      <c r="U737" s="106"/>
      <c r="V737" s="106"/>
      <c r="W737" s="106"/>
      <c r="X737" s="106"/>
      <c r="Y737" s="106"/>
      <c r="Z737" s="106"/>
    </row>
    <row r="738" spans="1:26" ht="16">
      <c r="A738" s="849"/>
      <c r="B738" s="235"/>
      <c r="C738" s="150" t="s">
        <v>1664</v>
      </c>
      <c r="D738" s="696">
        <v>2</v>
      </c>
      <c r="E738" s="124" t="s">
        <v>387</v>
      </c>
      <c r="F738" s="141" t="s">
        <v>1665</v>
      </c>
      <c r="G738" s="150"/>
      <c r="H738" s="698"/>
      <c r="I738" s="319"/>
      <c r="J738" s="319"/>
      <c r="K738" s="105"/>
      <c r="L738" s="105"/>
      <c r="M738" s="105"/>
      <c r="N738" s="105"/>
      <c r="O738" s="319"/>
      <c r="P738" s="105"/>
      <c r="Q738" s="106"/>
      <c r="R738" s="106"/>
      <c r="S738" s="106"/>
      <c r="T738" s="106"/>
      <c r="U738" s="106"/>
      <c r="V738" s="106"/>
      <c r="W738" s="106"/>
      <c r="X738" s="106"/>
      <c r="Y738" s="106"/>
      <c r="Z738" s="106"/>
    </row>
    <row r="739" spans="1:26" ht="34">
      <c r="A739" s="695" t="s">
        <v>2540</v>
      </c>
      <c r="B739" s="122" t="s">
        <v>3141</v>
      </c>
      <c r="C739" s="141" t="s">
        <v>5227</v>
      </c>
      <c r="D739" s="696">
        <v>2</v>
      </c>
      <c r="E739" s="131" t="s">
        <v>599</v>
      </c>
      <c r="F739" s="150" t="s">
        <v>4044</v>
      </c>
      <c r="G739" s="150"/>
      <c r="H739" s="698"/>
      <c r="I739" s="319"/>
      <c r="J739" s="319"/>
      <c r="K739" s="105"/>
      <c r="L739" s="105"/>
      <c r="M739" s="105"/>
      <c r="N739" s="105"/>
      <c r="O739" s="319"/>
      <c r="P739" s="105"/>
      <c r="Q739" s="106"/>
      <c r="R739" s="106"/>
      <c r="S739" s="106"/>
      <c r="T739" s="106"/>
      <c r="U739" s="106"/>
      <c r="V739" s="106"/>
      <c r="W739" s="106"/>
      <c r="X739" s="106"/>
      <c r="Y739" s="106"/>
      <c r="Z739" s="106"/>
    </row>
    <row r="740" spans="1:26" ht="14.25" hidden="1" customHeight="1">
      <c r="A740" s="379" t="s">
        <v>1670</v>
      </c>
      <c r="B740" s="1731" t="s">
        <v>183</v>
      </c>
      <c r="C740" s="1570"/>
      <c r="D740" s="1570"/>
      <c r="E740" s="1570"/>
      <c r="F740" s="1570"/>
      <c r="G740" s="1573"/>
      <c r="H740" s="954"/>
      <c r="I740" s="105"/>
      <c r="J740" s="105"/>
      <c r="K740" s="105"/>
      <c r="L740" s="106"/>
      <c r="M740" s="106"/>
      <c r="N740" s="106"/>
      <c r="O740" s="106"/>
      <c r="P740" s="106"/>
      <c r="Q740" s="106"/>
      <c r="R740" s="106"/>
      <c r="S740" s="106"/>
      <c r="T740" s="106"/>
      <c r="U740" s="106"/>
      <c r="V740" s="106"/>
      <c r="W740" s="106"/>
      <c r="X740" s="106"/>
      <c r="Y740" s="106"/>
      <c r="Z740" s="106"/>
    </row>
    <row r="741" spans="1:26" ht="14.25" hidden="1" customHeight="1">
      <c r="A741" s="379" t="s">
        <v>1671</v>
      </c>
      <c r="B741" s="179" t="s">
        <v>1672</v>
      </c>
      <c r="C741" s="141"/>
      <c r="D741" s="141"/>
      <c r="E741" s="141"/>
      <c r="F741" s="150"/>
      <c r="G741" s="141"/>
      <c r="H741" s="106"/>
      <c r="I741" s="105"/>
      <c r="J741" s="105"/>
      <c r="K741" s="105"/>
      <c r="L741" s="106"/>
      <c r="M741" s="106"/>
      <c r="N741" s="106"/>
      <c r="O741" s="106"/>
      <c r="P741" s="106"/>
      <c r="Q741" s="106"/>
      <c r="R741" s="106"/>
      <c r="S741" s="106"/>
      <c r="T741" s="106"/>
      <c r="U741" s="106"/>
      <c r="V741" s="106"/>
      <c r="W741" s="106"/>
      <c r="X741" s="106"/>
      <c r="Y741" s="106"/>
      <c r="Z741" s="106"/>
    </row>
    <row r="742" spans="1:26" ht="14.25" hidden="1" customHeight="1">
      <c r="A742" s="379" t="s">
        <v>1673</v>
      </c>
      <c r="B742" s="179" t="s">
        <v>1674</v>
      </c>
      <c r="C742" s="141"/>
      <c r="D742" s="141"/>
      <c r="E742" s="141"/>
      <c r="F742" s="150"/>
      <c r="G742" s="141"/>
      <c r="H742" s="106"/>
      <c r="I742" s="105"/>
      <c r="J742" s="105"/>
      <c r="K742" s="105"/>
      <c r="L742" s="106"/>
      <c r="M742" s="106"/>
      <c r="N742" s="106"/>
      <c r="O742" s="106"/>
      <c r="P742" s="106"/>
      <c r="Q742" s="106"/>
      <c r="R742" s="106"/>
      <c r="S742" s="106"/>
      <c r="T742" s="106"/>
      <c r="U742" s="106"/>
      <c r="V742" s="106"/>
      <c r="W742" s="106"/>
      <c r="X742" s="106"/>
      <c r="Y742" s="106"/>
      <c r="Z742" s="106"/>
    </row>
    <row r="743" spans="1:26" ht="14.25" hidden="1" customHeight="1">
      <c r="A743" s="379" t="s">
        <v>1675</v>
      </c>
      <c r="B743" s="179" t="s">
        <v>1676</v>
      </c>
      <c r="C743" s="141"/>
      <c r="D743" s="141"/>
      <c r="E743" s="141"/>
      <c r="F743" s="150"/>
      <c r="G743" s="141"/>
      <c r="H743" s="106"/>
      <c r="I743" s="105"/>
      <c r="J743" s="105"/>
      <c r="K743" s="105"/>
      <c r="L743" s="106"/>
      <c r="M743" s="106"/>
      <c r="N743" s="106"/>
      <c r="O743" s="106"/>
      <c r="P743" s="106"/>
      <c r="Q743" s="106"/>
      <c r="R743" s="106"/>
      <c r="S743" s="106"/>
      <c r="T743" s="106"/>
      <c r="U743" s="106"/>
      <c r="V743" s="106"/>
      <c r="W743" s="106"/>
      <c r="X743" s="106"/>
      <c r="Y743" s="106"/>
      <c r="Z743" s="106"/>
    </row>
    <row r="744" spans="1:26" ht="14.25" hidden="1" customHeight="1">
      <c r="A744" s="379" t="s">
        <v>1677</v>
      </c>
      <c r="B744" s="179" t="s">
        <v>1678</v>
      </c>
      <c r="C744" s="141"/>
      <c r="D744" s="141"/>
      <c r="E744" s="141"/>
      <c r="F744" s="150"/>
      <c r="G744" s="141"/>
      <c r="H744" s="106"/>
      <c r="I744" s="105"/>
      <c r="J744" s="105"/>
      <c r="K744" s="105"/>
      <c r="L744" s="106"/>
      <c r="M744" s="106"/>
      <c r="N744" s="106"/>
      <c r="O744" s="106"/>
      <c r="P744" s="106"/>
      <c r="Q744" s="106"/>
      <c r="R744" s="106"/>
      <c r="S744" s="106"/>
      <c r="T744" s="106"/>
      <c r="U744" s="106"/>
      <c r="V744" s="106"/>
      <c r="W744" s="106"/>
      <c r="X744" s="106"/>
      <c r="Y744" s="106"/>
      <c r="Z744" s="106"/>
    </row>
    <row r="745" spans="1:26" ht="14.25" hidden="1" customHeight="1">
      <c r="A745" s="379" t="s">
        <v>1679</v>
      </c>
      <c r="B745" s="179" t="s">
        <v>1680</v>
      </c>
      <c r="C745" s="141"/>
      <c r="D745" s="141"/>
      <c r="E745" s="141"/>
      <c r="F745" s="150"/>
      <c r="G745" s="141"/>
      <c r="H745" s="106"/>
      <c r="I745" s="105"/>
      <c r="J745" s="105"/>
      <c r="K745" s="105"/>
      <c r="L745" s="106"/>
      <c r="M745" s="106"/>
      <c r="N745" s="106"/>
      <c r="O745" s="106"/>
      <c r="P745" s="106"/>
      <c r="Q745" s="106"/>
      <c r="R745" s="106"/>
      <c r="S745" s="106"/>
      <c r="T745" s="106"/>
      <c r="U745" s="106"/>
      <c r="V745" s="106"/>
      <c r="W745" s="106"/>
      <c r="X745" s="106"/>
      <c r="Y745" s="106"/>
      <c r="Z745" s="106"/>
    </row>
    <row r="746" spans="1:26" ht="14.25" hidden="1" customHeight="1">
      <c r="A746" s="379" t="s">
        <v>1681</v>
      </c>
      <c r="B746" s="179" t="s">
        <v>1682</v>
      </c>
      <c r="C746" s="141"/>
      <c r="D746" s="141"/>
      <c r="E746" s="141"/>
      <c r="F746" s="150"/>
      <c r="G746" s="141"/>
      <c r="H746" s="106"/>
      <c r="I746" s="105"/>
      <c r="J746" s="105"/>
      <c r="K746" s="105"/>
      <c r="L746" s="106"/>
      <c r="M746" s="106"/>
      <c r="N746" s="106"/>
      <c r="O746" s="106"/>
      <c r="P746" s="106"/>
      <c r="Q746" s="106"/>
      <c r="R746" s="106"/>
      <c r="S746" s="106"/>
      <c r="T746" s="106"/>
      <c r="U746" s="106"/>
      <c r="V746" s="106"/>
      <c r="W746" s="106"/>
      <c r="X746" s="106"/>
      <c r="Y746" s="106"/>
      <c r="Z746" s="106"/>
    </row>
    <row r="747" spans="1:26" ht="19">
      <c r="A747" s="836" t="s">
        <v>1683</v>
      </c>
      <c r="B747" s="1606" t="s">
        <v>185</v>
      </c>
      <c r="C747" s="1570"/>
      <c r="D747" s="1570"/>
      <c r="E747" s="1570"/>
      <c r="F747" s="1570"/>
      <c r="G747" s="1573"/>
      <c r="H747" s="816"/>
      <c r="I747" s="319">
        <f>SUM(D748:D757)</f>
        <v>2</v>
      </c>
      <c r="J747" s="319">
        <f>COUNT(D748:D757)*2</f>
        <v>2</v>
      </c>
      <c r="K747" s="105"/>
      <c r="L747" s="105"/>
      <c r="M747" s="105"/>
      <c r="N747" s="105"/>
      <c r="O747" s="319"/>
      <c r="P747" s="105"/>
      <c r="Q747" s="106"/>
      <c r="R747" s="106"/>
      <c r="S747" s="106"/>
      <c r="T747" s="106"/>
      <c r="U747" s="106"/>
      <c r="V747" s="106"/>
      <c r="W747" s="106"/>
      <c r="X747" s="106"/>
      <c r="Y747" s="106"/>
      <c r="Z747" s="106"/>
    </row>
    <row r="748" spans="1:26" ht="14.25" hidden="1" customHeight="1">
      <c r="A748" s="379" t="s">
        <v>1684</v>
      </c>
      <c r="B748" s="179" t="s">
        <v>1685</v>
      </c>
      <c r="C748" s="388"/>
      <c r="D748" s="388"/>
      <c r="E748" s="388"/>
      <c r="F748" s="388"/>
      <c r="G748" s="388"/>
      <c r="H748" s="955"/>
      <c r="I748" s="105"/>
      <c r="J748" s="105"/>
      <c r="K748" s="105"/>
      <c r="L748" s="106"/>
      <c r="M748" s="106"/>
      <c r="N748" s="106"/>
      <c r="O748" s="106"/>
      <c r="P748" s="106"/>
      <c r="Q748" s="106"/>
      <c r="R748" s="106"/>
      <c r="S748" s="106"/>
      <c r="T748" s="106"/>
      <c r="U748" s="106"/>
      <c r="V748" s="106"/>
      <c r="W748" s="106"/>
      <c r="X748" s="106"/>
      <c r="Y748" s="106"/>
      <c r="Z748" s="106"/>
    </row>
    <row r="749" spans="1:26" ht="14.25" hidden="1" customHeight="1">
      <c r="A749" s="379" t="s">
        <v>1686</v>
      </c>
      <c r="B749" s="179" t="s">
        <v>1687</v>
      </c>
      <c r="C749" s="388"/>
      <c r="D749" s="388"/>
      <c r="E749" s="388"/>
      <c r="F749" s="388"/>
      <c r="G749" s="388"/>
      <c r="H749" s="955"/>
      <c r="I749" s="105"/>
      <c r="J749" s="105"/>
      <c r="K749" s="105"/>
      <c r="L749" s="106"/>
      <c r="M749" s="106"/>
      <c r="N749" s="106"/>
      <c r="O749" s="106"/>
      <c r="P749" s="106"/>
      <c r="Q749" s="106"/>
      <c r="R749" s="106"/>
      <c r="S749" s="106"/>
      <c r="T749" s="106"/>
      <c r="U749" s="106"/>
      <c r="V749" s="106"/>
      <c r="W749" s="106"/>
      <c r="X749" s="106"/>
      <c r="Y749" s="106"/>
      <c r="Z749" s="106"/>
    </row>
    <row r="750" spans="1:26" ht="14.25" hidden="1" customHeight="1">
      <c r="A750" s="379" t="s">
        <v>1688</v>
      </c>
      <c r="B750" s="179" t="s">
        <v>1689</v>
      </c>
      <c r="C750" s="388"/>
      <c r="D750" s="388"/>
      <c r="E750" s="388"/>
      <c r="F750" s="388"/>
      <c r="G750" s="388"/>
      <c r="H750" s="955"/>
      <c r="I750" s="105"/>
      <c r="J750" s="105"/>
      <c r="K750" s="105"/>
      <c r="L750" s="106"/>
      <c r="M750" s="106"/>
      <c r="N750" s="106"/>
      <c r="O750" s="106"/>
      <c r="P750" s="106"/>
      <c r="Q750" s="106"/>
      <c r="R750" s="106"/>
      <c r="S750" s="106"/>
      <c r="T750" s="106"/>
      <c r="U750" s="106"/>
      <c r="V750" s="106"/>
      <c r="W750" s="106"/>
      <c r="X750" s="106"/>
      <c r="Y750" s="106"/>
      <c r="Z750" s="106"/>
    </row>
    <row r="751" spans="1:26" ht="14.25" hidden="1" customHeight="1">
      <c r="A751" s="379" t="s">
        <v>1690</v>
      </c>
      <c r="B751" s="179" t="s">
        <v>1691</v>
      </c>
      <c r="C751" s="388"/>
      <c r="D751" s="388"/>
      <c r="E751" s="388"/>
      <c r="F751" s="388"/>
      <c r="G751" s="388"/>
      <c r="H751" s="955"/>
      <c r="I751" s="105"/>
      <c r="J751" s="105"/>
      <c r="K751" s="105"/>
      <c r="L751" s="106"/>
      <c r="M751" s="106"/>
      <c r="N751" s="106"/>
      <c r="O751" s="106"/>
      <c r="P751" s="106"/>
      <c r="Q751" s="106"/>
      <c r="R751" s="106"/>
      <c r="S751" s="106"/>
      <c r="T751" s="106"/>
      <c r="U751" s="106"/>
      <c r="V751" s="106"/>
      <c r="W751" s="106"/>
      <c r="X751" s="106"/>
      <c r="Y751" s="106"/>
      <c r="Z751" s="106"/>
    </row>
    <row r="752" spans="1:26" ht="14.25" hidden="1" customHeight="1">
      <c r="A752" s="379" t="s">
        <v>1692</v>
      </c>
      <c r="B752" s="179" t="s">
        <v>1693</v>
      </c>
      <c r="C752" s="388"/>
      <c r="D752" s="388"/>
      <c r="E752" s="388"/>
      <c r="F752" s="388"/>
      <c r="G752" s="388"/>
      <c r="H752" s="955"/>
      <c r="I752" s="105"/>
      <c r="J752" s="105"/>
      <c r="K752" s="105"/>
      <c r="L752" s="106"/>
      <c r="M752" s="106"/>
      <c r="N752" s="106"/>
      <c r="O752" s="106"/>
      <c r="P752" s="106"/>
      <c r="Q752" s="106"/>
      <c r="R752" s="106"/>
      <c r="S752" s="106"/>
      <c r="T752" s="106"/>
      <c r="U752" s="106"/>
      <c r="V752" s="106"/>
      <c r="W752" s="106"/>
      <c r="X752" s="106"/>
      <c r="Y752" s="106"/>
      <c r="Z752" s="106"/>
    </row>
    <row r="753" spans="1:26" ht="48">
      <c r="A753" s="836" t="s">
        <v>1694</v>
      </c>
      <c r="B753" s="179" t="s">
        <v>2541</v>
      </c>
      <c r="C753" s="179" t="s">
        <v>1696</v>
      </c>
      <c r="D753" s="696">
        <v>2</v>
      </c>
      <c r="E753" s="131" t="s">
        <v>599</v>
      </c>
      <c r="F753" s="179" t="s">
        <v>1697</v>
      </c>
      <c r="G753" s="150"/>
      <c r="H753" s="698"/>
      <c r="I753" s="319"/>
      <c r="J753" s="319"/>
      <c r="K753" s="105"/>
      <c r="L753" s="105"/>
      <c r="M753" s="105"/>
      <c r="N753" s="105"/>
      <c r="O753" s="319"/>
      <c r="P753" s="105"/>
      <c r="Q753" s="106"/>
      <c r="R753" s="106"/>
      <c r="S753" s="106"/>
      <c r="T753" s="106"/>
      <c r="U753" s="106"/>
      <c r="V753" s="106"/>
      <c r="W753" s="106"/>
      <c r="X753" s="106"/>
      <c r="Y753" s="106"/>
      <c r="Z753" s="106"/>
    </row>
    <row r="754" spans="1:26" ht="14.25" hidden="1" customHeight="1">
      <c r="A754" s="310" t="s">
        <v>1698</v>
      </c>
      <c r="B754" s="179" t="s">
        <v>1699</v>
      </c>
      <c r="C754" s="179"/>
      <c r="D754" s="141"/>
      <c r="E754" s="141"/>
      <c r="F754" s="179"/>
      <c r="G754" s="939"/>
      <c r="H754" s="151"/>
      <c r="I754" s="105"/>
      <c r="J754" s="105"/>
      <c r="K754" s="105"/>
      <c r="L754" s="106"/>
      <c r="M754" s="106"/>
      <c r="N754" s="106"/>
      <c r="O754" s="106"/>
      <c r="P754" s="106"/>
      <c r="Q754" s="106"/>
      <c r="R754" s="106"/>
      <c r="S754" s="106"/>
      <c r="T754" s="106"/>
      <c r="U754" s="106"/>
      <c r="V754" s="106"/>
      <c r="W754" s="106"/>
      <c r="X754" s="106"/>
      <c r="Y754" s="106"/>
      <c r="Z754" s="106"/>
    </row>
    <row r="755" spans="1:26" ht="14.25" hidden="1" customHeight="1">
      <c r="A755" s="310" t="s">
        <v>2542</v>
      </c>
      <c r="B755" s="179" t="s">
        <v>1702</v>
      </c>
      <c r="C755" s="179"/>
      <c r="D755" s="141"/>
      <c r="E755" s="141"/>
      <c r="F755" s="179"/>
      <c r="G755" s="939"/>
      <c r="H755" s="151"/>
      <c r="I755" s="105"/>
      <c r="J755" s="105"/>
      <c r="K755" s="105"/>
      <c r="L755" s="106"/>
      <c r="M755" s="106"/>
      <c r="N755" s="106"/>
      <c r="O755" s="106"/>
      <c r="P755" s="106"/>
      <c r="Q755" s="106"/>
      <c r="R755" s="106"/>
      <c r="S755" s="106"/>
      <c r="T755" s="106"/>
      <c r="U755" s="106"/>
      <c r="V755" s="106"/>
      <c r="W755" s="106"/>
      <c r="X755" s="106"/>
      <c r="Y755" s="106"/>
      <c r="Z755" s="106"/>
    </row>
    <row r="756" spans="1:26" ht="14.25" hidden="1" customHeight="1">
      <c r="A756" s="310" t="s">
        <v>1705</v>
      </c>
      <c r="B756" s="179" t="s">
        <v>1706</v>
      </c>
      <c r="C756" s="179"/>
      <c r="D756" s="141"/>
      <c r="E756" s="141"/>
      <c r="F756" s="179"/>
      <c r="G756" s="939"/>
      <c r="H756" s="151"/>
      <c r="I756" s="105"/>
      <c r="J756" s="105"/>
      <c r="K756" s="105"/>
      <c r="L756" s="106"/>
      <c r="M756" s="106"/>
      <c r="N756" s="106"/>
      <c r="O756" s="106"/>
      <c r="P756" s="106"/>
      <c r="Q756" s="106"/>
      <c r="R756" s="106"/>
      <c r="S756" s="106"/>
      <c r="T756" s="106"/>
      <c r="U756" s="106"/>
      <c r="V756" s="106"/>
      <c r="W756" s="106"/>
      <c r="X756" s="106"/>
      <c r="Y756" s="106"/>
      <c r="Z756" s="106"/>
    </row>
    <row r="757" spans="1:26" ht="14.25" hidden="1" customHeight="1">
      <c r="A757" s="310" t="s">
        <v>1707</v>
      </c>
      <c r="B757" s="179" t="s">
        <v>1708</v>
      </c>
      <c r="C757" s="179"/>
      <c r="D757" s="141"/>
      <c r="E757" s="141"/>
      <c r="F757" s="179"/>
      <c r="G757" s="939"/>
      <c r="H757" s="151"/>
      <c r="I757" s="105"/>
      <c r="J757" s="105"/>
      <c r="K757" s="105"/>
      <c r="L757" s="106"/>
      <c r="M757" s="106"/>
      <c r="N757" s="106"/>
      <c r="O757" s="106"/>
      <c r="P757" s="106"/>
      <c r="Q757" s="106"/>
      <c r="R757" s="106"/>
      <c r="S757" s="106"/>
      <c r="T757" s="106"/>
      <c r="U757" s="106"/>
      <c r="V757" s="106"/>
      <c r="W757" s="106"/>
      <c r="X757" s="106"/>
      <c r="Y757" s="106"/>
      <c r="Z757" s="106"/>
    </row>
    <row r="758" spans="1:26" ht="15.75" customHeight="1">
      <c r="A758" s="836" t="s">
        <v>273</v>
      </c>
      <c r="B758" s="1606" t="s">
        <v>187</v>
      </c>
      <c r="C758" s="1570"/>
      <c r="D758" s="1570"/>
      <c r="E758" s="1570"/>
      <c r="F758" s="1570"/>
      <c r="G758" s="1573"/>
      <c r="H758" s="956"/>
      <c r="I758" s="957">
        <f>SUM(D759:D781)</f>
        <v>40</v>
      </c>
      <c r="J758" s="893">
        <f>COUNT(D759:D781)*2</f>
        <v>40</v>
      </c>
      <c r="K758" s="105"/>
      <c r="L758" s="105"/>
      <c r="M758" s="105"/>
      <c r="N758" s="105"/>
      <c r="O758" s="106"/>
      <c r="P758" s="106"/>
      <c r="Q758" s="106"/>
      <c r="R758" s="106"/>
      <c r="S758" s="106"/>
      <c r="T758" s="106"/>
      <c r="U758" s="106"/>
      <c r="V758" s="106"/>
      <c r="W758" s="106"/>
      <c r="X758" s="106"/>
      <c r="Y758" s="106"/>
      <c r="Z758" s="106"/>
    </row>
    <row r="759" spans="1:26" ht="14.25" hidden="1" customHeight="1">
      <c r="A759" s="474" t="s">
        <v>1709</v>
      </c>
      <c r="B759" s="532" t="s">
        <v>1710</v>
      </c>
      <c r="C759" s="475"/>
      <c r="D759" s="125"/>
      <c r="E759" s="125"/>
      <c r="F759" s="475"/>
      <c r="G759" s="533"/>
      <c r="H759" s="533"/>
      <c r="I759" s="714"/>
      <c r="J759" s="105"/>
      <c r="K759" s="105"/>
      <c r="L759" s="106"/>
      <c r="M759" s="106"/>
      <c r="N759" s="106"/>
      <c r="O759" s="106"/>
      <c r="P759" s="106"/>
      <c r="Q759" s="106"/>
      <c r="R759" s="106"/>
      <c r="S759" s="106"/>
      <c r="T759" s="106"/>
      <c r="U759" s="106"/>
      <c r="V759" s="106"/>
      <c r="W759" s="106"/>
      <c r="X759" s="106"/>
      <c r="Y759" s="106"/>
      <c r="Z759" s="106"/>
    </row>
    <row r="760" spans="1:26" ht="14.25" hidden="1" customHeight="1">
      <c r="A760" s="474" t="s">
        <v>1711</v>
      </c>
      <c r="B760" s="532" t="s">
        <v>1712</v>
      </c>
      <c r="C760" s="267"/>
      <c r="D760" s="118"/>
      <c r="E760" s="118"/>
      <c r="F760" s="534"/>
      <c r="G760" s="125"/>
      <c r="H760" s="125"/>
      <c r="I760" s="714"/>
      <c r="J760" s="105"/>
      <c r="K760" s="105"/>
      <c r="L760" s="106"/>
      <c r="M760" s="106"/>
      <c r="N760" s="106"/>
      <c r="O760" s="106"/>
      <c r="P760" s="106"/>
      <c r="Q760" s="106"/>
      <c r="R760" s="106"/>
      <c r="S760" s="106"/>
      <c r="T760" s="106"/>
      <c r="U760" s="106"/>
      <c r="V760" s="106"/>
      <c r="W760" s="106"/>
      <c r="X760" s="106"/>
      <c r="Y760" s="106"/>
      <c r="Z760" s="106"/>
    </row>
    <row r="761" spans="1:26" ht="80">
      <c r="A761" s="836" t="s">
        <v>1713</v>
      </c>
      <c r="B761" s="179" t="s">
        <v>1714</v>
      </c>
      <c r="C761" s="475" t="s">
        <v>2543</v>
      </c>
      <c r="D761" s="696">
        <v>2</v>
      </c>
      <c r="E761" s="370" t="s">
        <v>599</v>
      </c>
      <c r="F761" s="475" t="s">
        <v>5228</v>
      </c>
      <c r="G761" s="125"/>
      <c r="H761" s="894"/>
      <c r="I761" s="895"/>
      <c r="J761" s="319"/>
      <c r="K761" s="105"/>
      <c r="L761" s="105"/>
      <c r="M761" s="105"/>
      <c r="N761" s="105"/>
      <c r="O761" s="106"/>
      <c r="P761" s="106"/>
      <c r="Q761" s="106"/>
      <c r="R761" s="106"/>
      <c r="S761" s="106"/>
      <c r="T761" s="106"/>
      <c r="U761" s="106"/>
      <c r="V761" s="106"/>
      <c r="W761" s="106"/>
      <c r="X761" s="106"/>
      <c r="Y761" s="106"/>
      <c r="Z761" s="106"/>
    </row>
    <row r="762" spans="1:26" ht="48">
      <c r="A762" s="732"/>
      <c r="B762" s="733"/>
      <c r="C762" s="475" t="s">
        <v>1717</v>
      </c>
      <c r="D762" s="696">
        <v>2</v>
      </c>
      <c r="E762" s="370" t="s">
        <v>599</v>
      </c>
      <c r="F762" s="475" t="s">
        <v>5229</v>
      </c>
      <c r="G762" s="125"/>
      <c r="H762" s="894"/>
      <c r="I762" s="895"/>
      <c r="J762" s="319"/>
      <c r="K762" s="105"/>
      <c r="L762" s="105"/>
      <c r="M762" s="105"/>
      <c r="N762" s="105"/>
      <c r="O762" s="106"/>
      <c r="P762" s="106"/>
      <c r="Q762" s="106"/>
      <c r="R762" s="106"/>
      <c r="S762" s="106"/>
      <c r="T762" s="106"/>
      <c r="U762" s="106"/>
      <c r="V762" s="106"/>
      <c r="W762" s="106"/>
      <c r="X762" s="106"/>
      <c r="Y762" s="106"/>
      <c r="Z762" s="106"/>
    </row>
    <row r="763" spans="1:26" ht="32">
      <c r="A763" s="732"/>
      <c r="B763" s="733"/>
      <c r="C763" s="475" t="s">
        <v>5230</v>
      </c>
      <c r="D763" s="696">
        <v>2</v>
      </c>
      <c r="E763" s="370" t="s">
        <v>599</v>
      </c>
      <c r="F763" s="475" t="s">
        <v>1720</v>
      </c>
      <c r="G763" s="125"/>
      <c r="H763" s="894"/>
      <c r="I763" s="895"/>
      <c r="J763" s="319"/>
      <c r="K763" s="105"/>
      <c r="L763" s="105"/>
      <c r="M763" s="105"/>
      <c r="N763" s="105"/>
      <c r="O763" s="106"/>
      <c r="P763" s="106"/>
      <c r="Q763" s="106"/>
      <c r="R763" s="106"/>
      <c r="S763" s="106"/>
      <c r="T763" s="106"/>
      <c r="U763" s="106"/>
      <c r="V763" s="106"/>
      <c r="W763" s="106"/>
      <c r="X763" s="106"/>
      <c r="Y763" s="106"/>
      <c r="Z763" s="106"/>
    </row>
    <row r="764" spans="1:26" ht="48">
      <c r="A764" s="732"/>
      <c r="B764" s="733"/>
      <c r="C764" s="475" t="s">
        <v>1721</v>
      </c>
      <c r="D764" s="696">
        <v>2</v>
      </c>
      <c r="E764" s="370" t="s">
        <v>599</v>
      </c>
      <c r="F764" s="475" t="s">
        <v>1722</v>
      </c>
      <c r="G764" s="125"/>
      <c r="H764" s="894"/>
      <c r="I764" s="895"/>
      <c r="J764" s="319"/>
      <c r="K764" s="105"/>
      <c r="L764" s="105"/>
      <c r="M764" s="105"/>
      <c r="N764" s="105"/>
      <c r="O764" s="106"/>
      <c r="P764" s="106"/>
      <c r="Q764" s="106"/>
      <c r="R764" s="106"/>
      <c r="S764" s="106"/>
      <c r="T764" s="106"/>
      <c r="U764" s="106"/>
      <c r="V764" s="106"/>
      <c r="W764" s="106"/>
      <c r="X764" s="106"/>
      <c r="Y764" s="106"/>
      <c r="Z764" s="106"/>
    </row>
    <row r="765" spans="1:26" ht="208">
      <c r="A765" s="836" t="s">
        <v>1723</v>
      </c>
      <c r="B765" s="733" t="s">
        <v>1724</v>
      </c>
      <c r="C765" s="475" t="s">
        <v>1725</v>
      </c>
      <c r="D765" s="696">
        <v>2</v>
      </c>
      <c r="E765" s="370" t="s">
        <v>599</v>
      </c>
      <c r="F765" s="475" t="s">
        <v>5231</v>
      </c>
      <c r="G765" s="125"/>
      <c r="H765" s="894"/>
      <c r="I765" s="895"/>
      <c r="J765" s="319"/>
      <c r="K765" s="105"/>
      <c r="L765" s="105"/>
      <c r="M765" s="105"/>
      <c r="N765" s="105"/>
      <c r="O765" s="106"/>
      <c r="P765" s="106"/>
      <c r="Q765" s="106"/>
      <c r="R765" s="106"/>
      <c r="S765" s="106"/>
      <c r="T765" s="106"/>
      <c r="U765" s="106"/>
      <c r="V765" s="106"/>
      <c r="W765" s="106"/>
      <c r="X765" s="106"/>
      <c r="Y765" s="106"/>
      <c r="Z765" s="106"/>
    </row>
    <row r="766" spans="1:26" ht="128">
      <c r="A766" s="732"/>
      <c r="B766" s="733"/>
      <c r="C766" s="475" t="s">
        <v>5232</v>
      </c>
      <c r="D766" s="696">
        <v>2</v>
      </c>
      <c r="E766" s="370" t="s">
        <v>599</v>
      </c>
      <c r="F766" s="475" t="s">
        <v>1728</v>
      </c>
      <c r="G766" s="125"/>
      <c r="H766" s="894"/>
      <c r="I766" s="895"/>
      <c r="J766" s="319"/>
      <c r="K766" s="105"/>
      <c r="L766" s="105"/>
      <c r="M766" s="105"/>
      <c r="N766" s="105"/>
      <c r="O766" s="106"/>
      <c r="P766" s="106"/>
      <c r="Q766" s="106"/>
      <c r="R766" s="106"/>
      <c r="S766" s="106"/>
      <c r="T766" s="106"/>
      <c r="U766" s="106"/>
      <c r="V766" s="106"/>
      <c r="W766" s="106"/>
      <c r="X766" s="106"/>
      <c r="Y766" s="106"/>
      <c r="Z766" s="106"/>
    </row>
    <row r="767" spans="1:26" ht="48">
      <c r="A767" s="732"/>
      <c r="B767" s="733"/>
      <c r="C767" s="475" t="s">
        <v>3142</v>
      </c>
      <c r="D767" s="696">
        <v>2</v>
      </c>
      <c r="E767" s="370" t="s">
        <v>599</v>
      </c>
      <c r="F767" s="475" t="s">
        <v>5233</v>
      </c>
      <c r="G767" s="125"/>
      <c r="H767" s="894"/>
      <c r="I767" s="895"/>
      <c r="J767" s="319"/>
      <c r="K767" s="105"/>
      <c r="L767" s="105"/>
      <c r="M767" s="105"/>
      <c r="N767" s="105"/>
      <c r="O767" s="106"/>
      <c r="P767" s="106"/>
      <c r="Q767" s="106"/>
      <c r="R767" s="106"/>
      <c r="S767" s="106"/>
      <c r="T767" s="106"/>
      <c r="U767" s="106"/>
      <c r="V767" s="106"/>
      <c r="W767" s="106"/>
      <c r="X767" s="106"/>
      <c r="Y767" s="106"/>
      <c r="Z767" s="106"/>
    </row>
    <row r="768" spans="1:26" ht="48">
      <c r="A768" s="732"/>
      <c r="B768" s="733"/>
      <c r="C768" s="475" t="s">
        <v>1731</v>
      </c>
      <c r="D768" s="696">
        <v>2</v>
      </c>
      <c r="E768" s="370" t="s">
        <v>599</v>
      </c>
      <c r="F768" s="475" t="s">
        <v>1732</v>
      </c>
      <c r="G768" s="125"/>
      <c r="H768" s="894"/>
      <c r="I768" s="895"/>
      <c r="J768" s="319"/>
      <c r="K768" s="105"/>
      <c r="L768" s="105"/>
      <c r="M768" s="105"/>
      <c r="N768" s="105"/>
      <c r="O768" s="106"/>
      <c r="P768" s="106"/>
      <c r="Q768" s="106"/>
      <c r="R768" s="106"/>
      <c r="S768" s="106"/>
      <c r="T768" s="106"/>
      <c r="U768" s="106"/>
      <c r="V768" s="106"/>
      <c r="W768" s="106"/>
      <c r="X768" s="106"/>
      <c r="Y768" s="106"/>
      <c r="Z768" s="106"/>
    </row>
    <row r="769" spans="1:26" ht="48">
      <c r="A769" s="732"/>
      <c r="B769" s="733"/>
      <c r="C769" s="475" t="s">
        <v>5234</v>
      </c>
      <c r="D769" s="696">
        <v>2</v>
      </c>
      <c r="E769" s="370" t="s">
        <v>599</v>
      </c>
      <c r="F769" s="475" t="s">
        <v>1732</v>
      </c>
      <c r="G769" s="125"/>
      <c r="H769" s="894"/>
      <c r="I769" s="895"/>
      <c r="J769" s="319"/>
      <c r="K769" s="105"/>
      <c r="L769" s="105"/>
      <c r="M769" s="105"/>
      <c r="N769" s="105"/>
      <c r="O769" s="106"/>
      <c r="P769" s="106"/>
      <c r="Q769" s="106"/>
      <c r="R769" s="106"/>
      <c r="S769" s="106"/>
      <c r="T769" s="106"/>
      <c r="U769" s="106"/>
      <c r="V769" s="106"/>
      <c r="W769" s="106"/>
      <c r="X769" s="106"/>
      <c r="Y769" s="106"/>
      <c r="Z769" s="106"/>
    </row>
    <row r="770" spans="1:26" ht="48">
      <c r="A770" s="732"/>
      <c r="B770" s="733"/>
      <c r="C770" s="475" t="s">
        <v>3146</v>
      </c>
      <c r="D770" s="696">
        <v>2</v>
      </c>
      <c r="E770" s="370" t="s">
        <v>599</v>
      </c>
      <c r="F770" s="475" t="s">
        <v>1732</v>
      </c>
      <c r="G770" s="125"/>
      <c r="H770" s="894"/>
      <c r="I770" s="895"/>
      <c r="J770" s="319"/>
      <c r="K770" s="105"/>
      <c r="L770" s="105"/>
      <c r="M770" s="105"/>
      <c r="N770" s="105"/>
      <c r="O770" s="106"/>
      <c r="P770" s="106"/>
      <c r="Q770" s="106"/>
      <c r="R770" s="106"/>
      <c r="S770" s="106"/>
      <c r="T770" s="106"/>
      <c r="U770" s="106"/>
      <c r="V770" s="106"/>
      <c r="W770" s="106"/>
      <c r="X770" s="106"/>
      <c r="Y770" s="106"/>
      <c r="Z770" s="106"/>
    </row>
    <row r="771" spans="1:26" ht="51">
      <c r="A771" s="836" t="s">
        <v>1735</v>
      </c>
      <c r="B771" s="733" t="s">
        <v>1736</v>
      </c>
      <c r="C771" s="475" t="s">
        <v>1737</v>
      </c>
      <c r="D771" s="696">
        <v>2</v>
      </c>
      <c r="E771" s="370" t="s">
        <v>599</v>
      </c>
      <c r="F771" s="475" t="s">
        <v>1738</v>
      </c>
      <c r="G771" s="125"/>
      <c r="H771" s="894"/>
      <c r="I771" s="895"/>
      <c r="J771" s="319"/>
      <c r="K771" s="105"/>
      <c r="L771" s="105"/>
      <c r="M771" s="105"/>
      <c r="N771" s="105"/>
      <c r="O771" s="106"/>
      <c r="P771" s="106"/>
      <c r="Q771" s="106"/>
      <c r="R771" s="106"/>
      <c r="S771" s="106"/>
      <c r="T771" s="106"/>
      <c r="U771" s="106"/>
      <c r="V771" s="106"/>
      <c r="W771" s="106"/>
      <c r="X771" s="106"/>
      <c r="Y771" s="106"/>
      <c r="Z771" s="106"/>
    </row>
    <row r="772" spans="1:26" ht="32">
      <c r="A772" s="732"/>
      <c r="B772" s="733"/>
      <c r="C772" s="475" t="s">
        <v>5235</v>
      </c>
      <c r="D772" s="696">
        <v>2</v>
      </c>
      <c r="E772" s="370" t="s">
        <v>599</v>
      </c>
      <c r="F772" s="475" t="s">
        <v>1738</v>
      </c>
      <c r="G772" s="125"/>
      <c r="H772" s="894"/>
      <c r="I772" s="895"/>
      <c r="J772" s="319"/>
      <c r="K772" s="105"/>
      <c r="L772" s="105"/>
      <c r="M772" s="105"/>
      <c r="N772" s="105"/>
      <c r="O772" s="106"/>
      <c r="P772" s="106"/>
      <c r="Q772" s="106"/>
      <c r="R772" s="106"/>
      <c r="S772" s="106"/>
      <c r="T772" s="106"/>
      <c r="U772" s="106"/>
      <c r="V772" s="106"/>
      <c r="W772" s="106"/>
      <c r="X772" s="106"/>
      <c r="Y772" s="106"/>
      <c r="Z772" s="106"/>
    </row>
    <row r="773" spans="1:26" ht="32">
      <c r="A773" s="732"/>
      <c r="B773" s="733"/>
      <c r="C773" s="475" t="s">
        <v>5236</v>
      </c>
      <c r="D773" s="696">
        <v>2</v>
      </c>
      <c r="E773" s="370" t="s">
        <v>599</v>
      </c>
      <c r="F773" s="475" t="s">
        <v>1738</v>
      </c>
      <c r="G773" s="125"/>
      <c r="H773" s="894"/>
      <c r="I773" s="895"/>
      <c r="J773" s="319"/>
      <c r="K773" s="105"/>
      <c r="L773" s="105"/>
      <c r="M773" s="105"/>
      <c r="N773" s="105"/>
      <c r="O773" s="106"/>
      <c r="P773" s="106"/>
      <c r="Q773" s="106"/>
      <c r="R773" s="106"/>
      <c r="S773" s="106"/>
      <c r="T773" s="106"/>
      <c r="U773" s="106"/>
      <c r="V773" s="106"/>
      <c r="W773" s="106"/>
      <c r="X773" s="106"/>
      <c r="Y773" s="106"/>
      <c r="Z773" s="106"/>
    </row>
    <row r="774" spans="1:26" ht="32">
      <c r="A774" s="732"/>
      <c r="B774" s="733"/>
      <c r="C774" s="475" t="s">
        <v>1741</v>
      </c>
      <c r="D774" s="696">
        <v>2</v>
      </c>
      <c r="E774" s="370" t="s">
        <v>599</v>
      </c>
      <c r="F774" s="475" t="s">
        <v>1742</v>
      </c>
      <c r="G774" s="125"/>
      <c r="H774" s="894"/>
      <c r="I774" s="895"/>
      <c r="J774" s="319"/>
      <c r="K774" s="105"/>
      <c r="L774" s="105"/>
      <c r="M774" s="105"/>
      <c r="N774" s="105"/>
      <c r="O774" s="106"/>
      <c r="P774" s="106"/>
      <c r="Q774" s="106"/>
      <c r="R774" s="106"/>
      <c r="S774" s="106"/>
      <c r="T774" s="106"/>
      <c r="U774" s="106"/>
      <c r="V774" s="106"/>
      <c r="W774" s="106"/>
      <c r="X774" s="106"/>
      <c r="Y774" s="106"/>
      <c r="Z774" s="106"/>
    </row>
    <row r="775" spans="1:26" ht="48">
      <c r="A775" s="732"/>
      <c r="B775" s="733"/>
      <c r="C775" s="475" t="s">
        <v>1743</v>
      </c>
      <c r="D775" s="696">
        <v>2</v>
      </c>
      <c r="E775" s="370" t="s">
        <v>599</v>
      </c>
      <c r="F775" s="475" t="s">
        <v>1744</v>
      </c>
      <c r="G775" s="125"/>
      <c r="H775" s="894"/>
      <c r="I775" s="895"/>
      <c r="J775" s="319"/>
      <c r="K775" s="105"/>
      <c r="L775" s="105"/>
      <c r="M775" s="105"/>
      <c r="N775" s="105"/>
      <c r="O775" s="106"/>
      <c r="P775" s="106"/>
      <c r="Q775" s="106"/>
      <c r="R775" s="106"/>
      <c r="S775" s="106"/>
      <c r="T775" s="106"/>
      <c r="U775" s="106"/>
      <c r="V775" s="106"/>
      <c r="W775" s="106"/>
      <c r="X775" s="106"/>
      <c r="Y775" s="106"/>
      <c r="Z775" s="106"/>
    </row>
    <row r="776" spans="1:26" ht="14.25" hidden="1" customHeight="1">
      <c r="A776" s="474" t="s">
        <v>1745</v>
      </c>
      <c r="B776" s="532" t="s">
        <v>1746</v>
      </c>
      <c r="C776" s="475"/>
      <c r="D776" s="125"/>
      <c r="E776" s="535" t="s">
        <v>599</v>
      </c>
      <c r="F776" s="475"/>
      <c r="G776" s="125"/>
      <c r="H776" s="125"/>
      <c r="I776" s="714"/>
      <c r="J776" s="105"/>
      <c r="K776" s="105"/>
      <c r="L776" s="106"/>
      <c r="M776" s="106"/>
      <c r="N776" s="106"/>
      <c r="O776" s="106"/>
      <c r="P776" s="106"/>
      <c r="Q776" s="106"/>
      <c r="R776" s="106"/>
      <c r="S776" s="106"/>
      <c r="T776" s="106"/>
      <c r="U776" s="106"/>
      <c r="V776" s="106"/>
      <c r="W776" s="106"/>
      <c r="X776" s="106"/>
      <c r="Y776" s="106"/>
      <c r="Z776" s="106"/>
    </row>
    <row r="777" spans="1:26" ht="51">
      <c r="A777" s="836" t="s">
        <v>1747</v>
      </c>
      <c r="B777" s="475" t="s">
        <v>1748</v>
      </c>
      <c r="C777" s="538" t="s">
        <v>1749</v>
      </c>
      <c r="D777" s="897">
        <v>2</v>
      </c>
      <c r="E777" s="897" t="s">
        <v>599</v>
      </c>
      <c r="F777" s="538" t="s">
        <v>1750</v>
      </c>
      <c r="G777" s="125"/>
      <c r="H777" s="894"/>
      <c r="I777" s="895"/>
      <c r="J777" s="319"/>
      <c r="K777" s="105"/>
      <c r="L777" s="105"/>
      <c r="M777" s="105"/>
      <c r="N777" s="105"/>
      <c r="O777" s="106"/>
      <c r="P777" s="106"/>
      <c r="Q777" s="106"/>
      <c r="R777" s="106"/>
      <c r="S777" s="106"/>
      <c r="T777" s="106"/>
      <c r="U777" s="106"/>
      <c r="V777" s="106"/>
      <c r="W777" s="106"/>
      <c r="X777" s="106"/>
      <c r="Y777" s="106"/>
      <c r="Z777" s="106"/>
    </row>
    <row r="778" spans="1:26" ht="34">
      <c r="A778" s="767"/>
      <c r="B778" s="720"/>
      <c r="C778" s="538" t="s">
        <v>1751</v>
      </c>
      <c r="D778" s="897">
        <v>2</v>
      </c>
      <c r="E778" s="897" t="s">
        <v>599</v>
      </c>
      <c r="F778" s="538" t="s">
        <v>1752</v>
      </c>
      <c r="G778" s="125"/>
      <c r="H778" s="894"/>
      <c r="I778" s="895"/>
      <c r="J778" s="319"/>
      <c r="K778" s="105"/>
      <c r="L778" s="105"/>
      <c r="M778" s="105"/>
      <c r="N778" s="105"/>
      <c r="O778" s="106"/>
      <c r="P778" s="106"/>
      <c r="Q778" s="106"/>
      <c r="R778" s="106"/>
      <c r="S778" s="106"/>
      <c r="T778" s="106"/>
      <c r="U778" s="106"/>
      <c r="V778" s="106"/>
      <c r="W778" s="106"/>
      <c r="X778" s="106"/>
      <c r="Y778" s="106"/>
      <c r="Z778" s="106"/>
    </row>
    <row r="779" spans="1:26" ht="34">
      <c r="A779" s="768"/>
      <c r="B779" s="720"/>
      <c r="C779" s="538" t="s">
        <v>1753</v>
      </c>
      <c r="D779" s="897">
        <v>2</v>
      </c>
      <c r="E779" s="897" t="s">
        <v>599</v>
      </c>
      <c r="F779" s="538" t="s">
        <v>1754</v>
      </c>
      <c r="G779" s="125"/>
      <c r="H779" s="894"/>
      <c r="I779" s="895"/>
      <c r="J779" s="319"/>
      <c r="K779" s="105"/>
      <c r="L779" s="105"/>
      <c r="M779" s="105"/>
      <c r="N779" s="105"/>
      <c r="O779" s="106"/>
      <c r="P779" s="106"/>
      <c r="Q779" s="106"/>
      <c r="R779" s="106"/>
      <c r="S779" s="106"/>
      <c r="T779" s="106"/>
      <c r="U779" s="106"/>
      <c r="V779" s="106"/>
      <c r="W779" s="106"/>
      <c r="X779" s="106"/>
      <c r="Y779" s="106"/>
      <c r="Z779" s="106"/>
    </row>
    <row r="780" spans="1:26" ht="68">
      <c r="A780" s="768"/>
      <c r="B780" s="958"/>
      <c r="C780" s="899" t="s">
        <v>1755</v>
      </c>
      <c r="D780" s="900">
        <v>2</v>
      </c>
      <c r="E780" s="900" t="s">
        <v>599</v>
      </c>
      <c r="F780" s="899" t="s">
        <v>1756</v>
      </c>
      <c r="G780" s="125"/>
      <c r="H780" s="868"/>
      <c r="I780" s="959"/>
      <c r="J780" s="319"/>
      <c r="K780" s="105"/>
      <c r="L780" s="105"/>
      <c r="M780" s="105"/>
      <c r="N780" s="105"/>
      <c r="O780" s="106"/>
      <c r="P780" s="106"/>
      <c r="Q780" s="106"/>
      <c r="R780" s="106"/>
      <c r="S780" s="106"/>
      <c r="T780" s="106"/>
      <c r="U780" s="106"/>
      <c r="V780" s="106"/>
      <c r="W780" s="106"/>
      <c r="X780" s="106"/>
      <c r="Y780" s="106"/>
      <c r="Z780" s="106"/>
    </row>
    <row r="781" spans="1:26" ht="51">
      <c r="A781" s="768"/>
      <c r="B781" s="958"/>
      <c r="C781" s="899" t="s">
        <v>1757</v>
      </c>
      <c r="D781" s="900">
        <v>2</v>
      </c>
      <c r="E781" s="900" t="s">
        <v>599</v>
      </c>
      <c r="F781" s="899" t="s">
        <v>1758</v>
      </c>
      <c r="G781" s="125"/>
      <c r="H781" s="868"/>
      <c r="I781" s="959"/>
      <c r="J781" s="319"/>
      <c r="K781" s="105"/>
      <c r="L781" s="105"/>
      <c r="M781" s="105"/>
      <c r="N781" s="105"/>
      <c r="O781" s="106"/>
      <c r="P781" s="106"/>
      <c r="Q781" s="106"/>
      <c r="R781" s="106"/>
      <c r="S781" s="106"/>
      <c r="T781" s="106"/>
      <c r="U781" s="106"/>
      <c r="V781" s="106"/>
      <c r="W781" s="106"/>
      <c r="X781" s="106"/>
      <c r="Y781" s="106"/>
      <c r="Z781" s="106"/>
    </row>
    <row r="782" spans="1:26" ht="19">
      <c r="A782" s="838"/>
      <c r="B782" s="1737" t="s">
        <v>3153</v>
      </c>
      <c r="C782" s="1570"/>
      <c r="D782" s="1570"/>
      <c r="E782" s="1570"/>
      <c r="F782" s="1570"/>
      <c r="G782" s="1571"/>
      <c r="H782" s="925"/>
      <c r="I782" s="319">
        <f t="shared" ref="I782:J782" si="8">I783+I789+I796+I805</f>
        <v>36</v>
      </c>
      <c r="J782" s="319">
        <f t="shared" si="8"/>
        <v>36</v>
      </c>
      <c r="K782" s="105"/>
      <c r="L782" s="105"/>
      <c r="M782" s="105"/>
      <c r="N782" s="105"/>
      <c r="O782" s="319"/>
      <c r="P782" s="105"/>
      <c r="Q782" s="106"/>
      <c r="R782" s="106"/>
      <c r="S782" s="106"/>
      <c r="T782" s="106"/>
      <c r="U782" s="106"/>
      <c r="V782" s="106"/>
      <c r="W782" s="106"/>
      <c r="X782" s="106"/>
      <c r="Y782" s="106"/>
      <c r="Z782" s="106"/>
    </row>
    <row r="783" spans="1:26" ht="19">
      <c r="A783" s="927" t="s">
        <v>2544</v>
      </c>
      <c r="B783" s="1606" t="s">
        <v>190</v>
      </c>
      <c r="C783" s="1570"/>
      <c r="D783" s="1570"/>
      <c r="E783" s="1570"/>
      <c r="F783" s="1570"/>
      <c r="G783" s="1573"/>
      <c r="H783" s="816"/>
      <c r="I783" s="319">
        <f>SUM(D784:D788)</f>
        <v>8</v>
      </c>
      <c r="J783" s="319">
        <f>COUNT(D784:D788)*2</f>
        <v>8</v>
      </c>
      <c r="K783" s="105"/>
      <c r="L783" s="105"/>
      <c r="M783" s="105"/>
      <c r="N783" s="105"/>
      <c r="O783" s="319"/>
      <c r="P783" s="105"/>
      <c r="Q783" s="106"/>
      <c r="R783" s="106"/>
      <c r="S783" s="106"/>
      <c r="T783" s="106"/>
      <c r="U783" s="106"/>
      <c r="V783" s="106"/>
      <c r="W783" s="106"/>
      <c r="X783" s="106"/>
      <c r="Y783" s="106"/>
      <c r="Z783" s="106"/>
    </row>
    <row r="784" spans="1:26" ht="32">
      <c r="A784" s="841" t="s">
        <v>2545</v>
      </c>
      <c r="B784" s="150" t="s">
        <v>1761</v>
      </c>
      <c r="C784" s="179" t="s">
        <v>5237</v>
      </c>
      <c r="D784" s="696">
        <v>2</v>
      </c>
      <c r="E784" s="370" t="s">
        <v>877</v>
      </c>
      <c r="F784" s="179" t="s">
        <v>5238</v>
      </c>
      <c r="G784" s="179"/>
      <c r="H784" s="717"/>
      <c r="I784" s="319"/>
      <c r="J784" s="319"/>
      <c r="K784" s="105"/>
      <c r="L784" s="105"/>
      <c r="M784" s="105"/>
      <c r="N784" s="105"/>
      <c r="O784" s="319"/>
      <c r="P784" s="105"/>
      <c r="Q784" s="106"/>
      <c r="R784" s="106"/>
      <c r="S784" s="106"/>
      <c r="T784" s="106"/>
      <c r="U784" s="106"/>
      <c r="V784" s="106"/>
      <c r="W784" s="106"/>
      <c r="X784" s="106"/>
      <c r="Y784" s="106"/>
      <c r="Z784" s="106"/>
    </row>
    <row r="785" spans="1:26" ht="16">
      <c r="A785" s="841"/>
      <c r="B785" s="150"/>
      <c r="C785" s="150" t="s">
        <v>5239</v>
      </c>
      <c r="D785" s="696">
        <v>2</v>
      </c>
      <c r="E785" s="370" t="s">
        <v>877</v>
      </c>
      <c r="F785" s="150"/>
      <c r="G785" s="179"/>
      <c r="H785" s="717"/>
      <c r="I785" s="319"/>
      <c r="J785" s="319"/>
      <c r="K785" s="105"/>
      <c r="L785" s="105"/>
      <c r="M785" s="105"/>
      <c r="N785" s="105"/>
      <c r="O785" s="319"/>
      <c r="P785" s="105"/>
      <c r="Q785" s="106"/>
      <c r="R785" s="106"/>
      <c r="S785" s="106"/>
      <c r="T785" s="106"/>
      <c r="U785" s="106"/>
      <c r="V785" s="106"/>
      <c r="W785" s="106"/>
      <c r="X785" s="106"/>
      <c r="Y785" s="106"/>
      <c r="Z785" s="106"/>
    </row>
    <row r="786" spans="1:26" ht="16">
      <c r="A786" s="841"/>
      <c r="B786" s="150"/>
      <c r="C786" s="179" t="s">
        <v>5240</v>
      </c>
      <c r="D786" s="696">
        <v>2</v>
      </c>
      <c r="E786" s="370" t="s">
        <v>877</v>
      </c>
      <c r="F786" s="125"/>
      <c r="G786" s="179"/>
      <c r="H786" s="717"/>
      <c r="I786" s="319"/>
      <c r="J786" s="319"/>
      <c r="K786" s="105"/>
      <c r="L786" s="105"/>
      <c r="M786" s="105"/>
      <c r="N786" s="105"/>
      <c r="O786" s="319"/>
      <c r="P786" s="105"/>
      <c r="Q786" s="106"/>
      <c r="R786" s="106"/>
      <c r="S786" s="106"/>
      <c r="T786" s="106"/>
      <c r="U786" s="106"/>
      <c r="V786" s="106"/>
      <c r="W786" s="106"/>
      <c r="X786" s="106"/>
      <c r="Y786" s="106"/>
      <c r="Z786" s="106"/>
    </row>
    <row r="787" spans="1:26" ht="16">
      <c r="A787" s="841"/>
      <c r="B787" s="150"/>
      <c r="C787" s="383" t="s">
        <v>5241</v>
      </c>
      <c r="D787" s="696">
        <v>2</v>
      </c>
      <c r="E787" s="370" t="s">
        <v>877</v>
      </c>
      <c r="F787" s="371" t="s">
        <v>5242</v>
      </c>
      <c r="G787" s="179"/>
      <c r="H787" s="717"/>
      <c r="I787" s="319"/>
      <c r="J787" s="319"/>
      <c r="K787" s="105"/>
      <c r="L787" s="105"/>
      <c r="M787" s="105"/>
      <c r="N787" s="105"/>
      <c r="O787" s="319"/>
      <c r="P787" s="105"/>
      <c r="Q787" s="106"/>
      <c r="R787" s="106"/>
      <c r="S787" s="106"/>
      <c r="T787" s="106"/>
      <c r="U787" s="106"/>
      <c r="V787" s="106"/>
      <c r="W787" s="106"/>
      <c r="X787" s="106"/>
      <c r="Y787" s="106"/>
      <c r="Z787" s="106"/>
    </row>
    <row r="788" spans="1:26" ht="14.25" hidden="1" customHeight="1">
      <c r="A788" s="348" t="s">
        <v>2553</v>
      </c>
      <c r="B788" s="150" t="s">
        <v>3487</v>
      </c>
      <c r="C788" s="150"/>
      <c r="D788" s="125"/>
      <c r="E788" s="125"/>
      <c r="F788" s="125"/>
      <c r="G788" s="125"/>
      <c r="I788" s="105"/>
      <c r="J788" s="105"/>
      <c r="K788" s="105"/>
      <c r="L788" s="106"/>
      <c r="M788" s="106"/>
      <c r="N788" s="106"/>
      <c r="O788" s="106"/>
      <c r="P788" s="106"/>
      <c r="Q788" s="106"/>
      <c r="R788" s="106"/>
      <c r="S788" s="106"/>
      <c r="T788" s="106"/>
      <c r="U788" s="106"/>
      <c r="V788" s="106"/>
      <c r="W788" s="106"/>
      <c r="X788" s="106"/>
      <c r="Y788" s="106"/>
      <c r="Z788" s="106"/>
    </row>
    <row r="789" spans="1:26" ht="19">
      <c r="A789" s="927" t="s">
        <v>2555</v>
      </c>
      <c r="B789" s="1606" t="s">
        <v>192</v>
      </c>
      <c r="C789" s="1570"/>
      <c r="D789" s="1570"/>
      <c r="E789" s="1570"/>
      <c r="F789" s="1570"/>
      <c r="G789" s="1573"/>
      <c r="H789" s="816"/>
      <c r="I789" s="319">
        <f>SUM(D790:D795)</f>
        <v>10</v>
      </c>
      <c r="J789" s="319">
        <f>COUNT(D790:D795)*2</f>
        <v>10</v>
      </c>
      <c r="K789" s="105"/>
      <c r="L789" s="105"/>
      <c r="M789" s="105"/>
      <c r="N789" s="105"/>
      <c r="O789" s="319"/>
      <c r="P789" s="105"/>
      <c r="Q789" s="106"/>
      <c r="R789" s="106"/>
      <c r="S789" s="106"/>
      <c r="T789" s="106"/>
      <c r="U789" s="106"/>
      <c r="V789" s="106"/>
      <c r="W789" s="106"/>
      <c r="X789" s="106"/>
      <c r="Y789" s="106"/>
      <c r="Z789" s="106"/>
    </row>
    <row r="790" spans="1:26" ht="32">
      <c r="A790" s="841" t="s">
        <v>2556</v>
      </c>
      <c r="B790" s="150" t="s">
        <v>1772</v>
      </c>
      <c r="C790" s="179" t="s">
        <v>5243</v>
      </c>
      <c r="D790" s="696">
        <v>2</v>
      </c>
      <c r="E790" s="370" t="s">
        <v>877</v>
      </c>
      <c r="F790" s="179" t="s">
        <v>5244</v>
      </c>
      <c r="G790" s="179"/>
      <c r="H790" s="717"/>
      <c r="I790" s="319"/>
      <c r="J790" s="319"/>
      <c r="K790" s="105"/>
      <c r="L790" s="105"/>
      <c r="M790" s="105"/>
      <c r="N790" s="105"/>
      <c r="O790" s="319"/>
      <c r="P790" s="105"/>
      <c r="Q790" s="106"/>
      <c r="R790" s="106"/>
      <c r="S790" s="106"/>
      <c r="T790" s="106"/>
      <c r="U790" s="106"/>
      <c r="V790" s="106"/>
      <c r="W790" s="106"/>
      <c r="X790" s="106"/>
      <c r="Y790" s="106"/>
      <c r="Z790" s="106"/>
    </row>
    <row r="791" spans="1:26" ht="16">
      <c r="A791" s="841"/>
      <c r="B791" s="150"/>
      <c r="C791" s="179" t="s">
        <v>5245</v>
      </c>
      <c r="D791" s="696">
        <v>2</v>
      </c>
      <c r="E791" s="370" t="s">
        <v>877</v>
      </c>
      <c r="F791" s="125"/>
      <c r="G791" s="179"/>
      <c r="H791" s="717"/>
      <c r="I791" s="319"/>
      <c r="J791" s="319"/>
      <c r="K791" s="105"/>
      <c r="L791" s="105"/>
      <c r="M791" s="105"/>
      <c r="N791" s="105"/>
      <c r="O791" s="319"/>
      <c r="P791" s="105"/>
      <c r="Q791" s="106"/>
      <c r="R791" s="106"/>
      <c r="S791" s="106"/>
      <c r="T791" s="106"/>
      <c r="U791" s="106"/>
      <c r="V791" s="106"/>
      <c r="W791" s="106"/>
      <c r="X791" s="106"/>
      <c r="Y791" s="106"/>
      <c r="Z791" s="106"/>
    </row>
    <row r="792" spans="1:26" ht="16">
      <c r="A792" s="841"/>
      <c r="B792" s="150"/>
      <c r="C792" s="150" t="s">
        <v>3488</v>
      </c>
      <c r="D792" s="696">
        <v>2</v>
      </c>
      <c r="E792" s="370" t="s">
        <v>877</v>
      </c>
      <c r="F792" s="125"/>
      <c r="G792" s="179"/>
      <c r="H792" s="717"/>
      <c r="I792" s="319"/>
      <c r="J792" s="319"/>
      <c r="K792" s="105"/>
      <c r="L792" s="105"/>
      <c r="M792" s="105"/>
      <c r="N792" s="105"/>
      <c r="O792" s="319"/>
      <c r="P792" s="105"/>
      <c r="Q792" s="106"/>
      <c r="R792" s="106"/>
      <c r="S792" s="106"/>
      <c r="T792" s="106"/>
      <c r="U792" s="106"/>
      <c r="V792" s="106"/>
      <c r="W792" s="106"/>
      <c r="X792" s="106"/>
      <c r="Y792" s="106"/>
      <c r="Z792" s="106"/>
    </row>
    <row r="793" spans="1:26" ht="16">
      <c r="A793" s="841"/>
      <c r="B793" s="150"/>
      <c r="C793" s="150" t="s">
        <v>5246</v>
      </c>
      <c r="D793" s="696">
        <v>2</v>
      </c>
      <c r="E793" s="370" t="s">
        <v>877</v>
      </c>
      <c r="F793" s="125" t="s">
        <v>3490</v>
      </c>
      <c r="G793" s="179"/>
      <c r="H793" s="717"/>
      <c r="I793" s="319"/>
      <c r="J793" s="319"/>
      <c r="K793" s="105"/>
      <c r="L793" s="105"/>
      <c r="M793" s="105"/>
      <c r="N793" s="105"/>
      <c r="O793" s="319"/>
      <c r="P793" s="105"/>
      <c r="Q793" s="106"/>
      <c r="R793" s="106"/>
      <c r="S793" s="106"/>
      <c r="T793" s="106"/>
      <c r="U793" s="106"/>
      <c r="V793" s="106"/>
      <c r="W793" s="106"/>
      <c r="X793" s="106"/>
      <c r="Y793" s="106"/>
      <c r="Z793" s="106"/>
    </row>
    <row r="794" spans="1:26" ht="14.25" hidden="1" customHeight="1">
      <c r="A794" s="348" t="s">
        <v>1781</v>
      </c>
      <c r="B794" s="150" t="s">
        <v>3492</v>
      </c>
      <c r="C794" s="150"/>
      <c r="D794" s="125"/>
      <c r="E794" s="125"/>
      <c r="F794" s="125"/>
      <c r="G794" s="125"/>
      <c r="I794" s="105"/>
      <c r="J794" s="105"/>
      <c r="K794" s="105"/>
      <c r="L794" s="106"/>
      <c r="M794" s="106"/>
      <c r="N794" s="106"/>
      <c r="O794" s="106"/>
      <c r="P794" s="106"/>
      <c r="Q794" s="106"/>
      <c r="R794" s="106"/>
      <c r="S794" s="106"/>
      <c r="T794" s="106"/>
      <c r="U794" s="106"/>
      <c r="V794" s="106"/>
      <c r="W794" s="106"/>
      <c r="X794" s="106"/>
      <c r="Y794" s="106"/>
      <c r="Z794" s="106"/>
    </row>
    <row r="795" spans="1:26" ht="16">
      <c r="A795" s="841"/>
      <c r="B795" s="162"/>
      <c r="C795" s="150" t="s">
        <v>5247</v>
      </c>
      <c r="D795" s="696">
        <v>2</v>
      </c>
      <c r="E795" s="370" t="s">
        <v>877</v>
      </c>
      <c r="F795" s="325"/>
      <c r="G795" s="728"/>
      <c r="H795" s="868"/>
      <c r="I795" s="319"/>
      <c r="J795" s="319"/>
      <c r="K795" s="105"/>
      <c r="L795" s="105"/>
      <c r="M795" s="105"/>
      <c r="N795" s="105"/>
      <c r="O795" s="319"/>
      <c r="P795" s="105"/>
      <c r="Q795" s="106"/>
      <c r="R795" s="106"/>
      <c r="S795" s="106"/>
      <c r="T795" s="106"/>
      <c r="U795" s="106"/>
      <c r="V795" s="106"/>
      <c r="W795" s="106"/>
      <c r="X795" s="106"/>
      <c r="Y795" s="106"/>
      <c r="Z795" s="106"/>
    </row>
    <row r="796" spans="1:26" ht="19">
      <c r="A796" s="927" t="s">
        <v>276</v>
      </c>
      <c r="B796" s="1606" t="s">
        <v>194</v>
      </c>
      <c r="C796" s="1570"/>
      <c r="D796" s="1570"/>
      <c r="E796" s="1570"/>
      <c r="F796" s="1570"/>
      <c r="G796" s="1573"/>
      <c r="H796" s="816"/>
      <c r="I796" s="319">
        <f>SUM(D797:D804)</f>
        <v>14</v>
      </c>
      <c r="J796" s="319">
        <f>COUNT(D797:D804)*2</f>
        <v>14</v>
      </c>
      <c r="K796" s="105"/>
      <c r="L796" s="105"/>
      <c r="M796" s="105"/>
      <c r="N796" s="105"/>
      <c r="O796" s="319"/>
      <c r="P796" s="105"/>
      <c r="Q796" s="106"/>
      <c r="R796" s="106"/>
      <c r="S796" s="106"/>
      <c r="T796" s="106"/>
      <c r="U796" s="106"/>
      <c r="V796" s="106"/>
      <c r="W796" s="106"/>
      <c r="X796" s="106"/>
      <c r="Y796" s="106"/>
      <c r="Z796" s="106"/>
    </row>
    <row r="797" spans="1:26" ht="48">
      <c r="A797" s="841" t="s">
        <v>2569</v>
      </c>
      <c r="B797" s="150" t="s">
        <v>1784</v>
      </c>
      <c r="C797" s="179" t="s">
        <v>5248</v>
      </c>
      <c r="D797" s="696">
        <v>2</v>
      </c>
      <c r="E797" s="370" t="s">
        <v>877</v>
      </c>
      <c r="F797" s="125"/>
      <c r="G797" s="179"/>
      <c r="H797" s="717"/>
      <c r="I797" s="319"/>
      <c r="J797" s="319"/>
      <c r="K797" s="105"/>
      <c r="L797" s="105"/>
      <c r="M797" s="105"/>
      <c r="N797" s="105"/>
      <c r="O797" s="319"/>
      <c r="P797" s="105"/>
      <c r="Q797" s="106"/>
      <c r="R797" s="106"/>
      <c r="S797" s="106"/>
      <c r="T797" s="106"/>
      <c r="U797" s="106"/>
      <c r="V797" s="106"/>
      <c r="W797" s="106"/>
      <c r="X797" s="106"/>
      <c r="Y797" s="106"/>
      <c r="Z797" s="106"/>
    </row>
    <row r="798" spans="1:26" ht="48">
      <c r="A798" s="841"/>
      <c r="B798" s="150"/>
      <c r="C798" s="179" t="s">
        <v>5249</v>
      </c>
      <c r="D798" s="696">
        <v>2</v>
      </c>
      <c r="E798" s="370" t="s">
        <v>877</v>
      </c>
      <c r="F798" s="125"/>
      <c r="G798" s="179"/>
      <c r="H798" s="717"/>
      <c r="I798" s="319"/>
      <c r="J798" s="319"/>
      <c r="K798" s="105"/>
      <c r="L798" s="105"/>
      <c r="M798" s="105"/>
      <c r="N798" s="105"/>
      <c r="O798" s="319"/>
      <c r="P798" s="105"/>
      <c r="Q798" s="106"/>
      <c r="R798" s="106"/>
      <c r="S798" s="106"/>
      <c r="T798" s="106"/>
      <c r="U798" s="106"/>
      <c r="V798" s="106"/>
      <c r="W798" s="106"/>
      <c r="X798" s="106"/>
      <c r="Y798" s="106"/>
      <c r="Z798" s="106"/>
    </row>
    <row r="799" spans="1:26" ht="16">
      <c r="A799" s="841"/>
      <c r="B799" s="150"/>
      <c r="C799" s="179" t="s">
        <v>5250</v>
      </c>
      <c r="D799" s="696">
        <v>2</v>
      </c>
      <c r="E799" s="370" t="s">
        <v>877</v>
      </c>
      <c r="F799" s="125"/>
      <c r="G799" s="179"/>
      <c r="H799" s="717"/>
      <c r="I799" s="319"/>
      <c r="J799" s="319"/>
      <c r="K799" s="105"/>
      <c r="L799" s="105"/>
      <c r="M799" s="105"/>
      <c r="N799" s="105"/>
      <c r="O799" s="319"/>
      <c r="P799" s="105"/>
      <c r="Q799" s="106"/>
      <c r="R799" s="106"/>
      <c r="S799" s="106"/>
      <c r="T799" s="106"/>
      <c r="U799" s="106"/>
      <c r="V799" s="106"/>
      <c r="W799" s="106"/>
      <c r="X799" s="106"/>
      <c r="Y799" s="106"/>
      <c r="Z799" s="106"/>
    </row>
    <row r="800" spans="1:26" ht="16">
      <c r="A800" s="841"/>
      <c r="B800" s="150"/>
      <c r="C800" s="179" t="s">
        <v>5251</v>
      </c>
      <c r="D800" s="696">
        <v>2</v>
      </c>
      <c r="E800" s="370" t="s">
        <v>877</v>
      </c>
      <c r="F800" s="125"/>
      <c r="G800" s="179"/>
      <c r="H800" s="717"/>
      <c r="I800" s="319"/>
      <c r="J800" s="319"/>
      <c r="K800" s="105"/>
      <c r="L800" s="105"/>
      <c r="M800" s="105"/>
      <c r="N800" s="105"/>
      <c r="O800" s="319"/>
      <c r="P800" s="105"/>
      <c r="Q800" s="106"/>
      <c r="R800" s="106"/>
      <c r="S800" s="106"/>
      <c r="T800" s="106"/>
      <c r="U800" s="106"/>
      <c r="V800" s="106"/>
      <c r="W800" s="106"/>
      <c r="X800" s="106"/>
      <c r="Y800" s="106"/>
      <c r="Z800" s="106"/>
    </row>
    <row r="801" spans="1:26" ht="16">
      <c r="A801" s="841"/>
      <c r="B801" s="150"/>
      <c r="C801" s="179" t="s">
        <v>5252</v>
      </c>
      <c r="D801" s="696">
        <v>2</v>
      </c>
      <c r="E801" s="370" t="s">
        <v>877</v>
      </c>
      <c r="F801" s="125"/>
      <c r="G801" s="179"/>
      <c r="H801" s="717"/>
      <c r="I801" s="319"/>
      <c r="J801" s="319"/>
      <c r="K801" s="105"/>
      <c r="L801" s="105"/>
      <c r="M801" s="105"/>
      <c r="N801" s="105"/>
      <c r="O801" s="319"/>
      <c r="P801" s="105"/>
      <c r="Q801" s="106"/>
      <c r="R801" s="106"/>
      <c r="S801" s="106"/>
      <c r="T801" s="106"/>
      <c r="U801" s="106"/>
      <c r="V801" s="106"/>
      <c r="W801" s="106"/>
      <c r="X801" s="106"/>
      <c r="Y801" s="106"/>
      <c r="Z801" s="106"/>
    </row>
    <row r="802" spans="1:26" ht="16">
      <c r="A802" s="841"/>
      <c r="B802" s="150"/>
      <c r="C802" s="179" t="s">
        <v>5253</v>
      </c>
      <c r="D802" s="696">
        <v>2</v>
      </c>
      <c r="E802" s="370" t="s">
        <v>877</v>
      </c>
      <c r="F802" s="125"/>
      <c r="G802" s="179"/>
      <c r="H802" s="717"/>
      <c r="I802" s="319"/>
      <c r="J802" s="319"/>
      <c r="K802" s="105"/>
      <c r="L802" s="105"/>
      <c r="M802" s="105"/>
      <c r="N802" s="105"/>
      <c r="O802" s="319"/>
      <c r="P802" s="105"/>
      <c r="Q802" s="106"/>
      <c r="R802" s="106"/>
      <c r="S802" s="106"/>
      <c r="T802" s="106"/>
      <c r="U802" s="106"/>
      <c r="V802" s="106"/>
      <c r="W802" s="106"/>
      <c r="X802" s="106"/>
      <c r="Y802" s="106"/>
      <c r="Z802" s="106"/>
    </row>
    <row r="803" spans="1:26" ht="32">
      <c r="A803" s="841"/>
      <c r="B803" s="150"/>
      <c r="C803" s="179" t="s">
        <v>5254</v>
      </c>
      <c r="D803" s="696">
        <v>2</v>
      </c>
      <c r="E803" s="370" t="s">
        <v>877</v>
      </c>
      <c r="F803" s="179" t="s">
        <v>5255</v>
      </c>
      <c r="G803" s="179"/>
      <c r="H803" s="717"/>
      <c r="I803" s="319"/>
      <c r="J803" s="319"/>
      <c r="K803" s="105"/>
      <c r="L803" s="105"/>
      <c r="M803" s="105"/>
      <c r="N803" s="105"/>
      <c r="O803" s="319"/>
      <c r="P803" s="105"/>
      <c r="Q803" s="106"/>
      <c r="R803" s="106"/>
      <c r="S803" s="106"/>
      <c r="T803" s="106"/>
      <c r="U803" s="106"/>
      <c r="V803" s="106"/>
      <c r="W803" s="106"/>
      <c r="X803" s="106"/>
      <c r="Y803" s="106"/>
      <c r="Z803" s="106"/>
    </row>
    <row r="804" spans="1:26" ht="14.25" hidden="1" customHeight="1">
      <c r="A804" s="348" t="s">
        <v>1788</v>
      </c>
      <c r="B804" s="150" t="s">
        <v>3500</v>
      </c>
      <c r="C804" s="179"/>
      <c r="D804" s="125"/>
      <c r="E804" s="125"/>
      <c r="F804" s="125"/>
      <c r="G804" s="125"/>
      <c r="I804" s="105"/>
      <c r="J804" s="105"/>
      <c r="K804" s="105"/>
      <c r="L804" s="106"/>
      <c r="M804" s="106"/>
      <c r="N804" s="106"/>
      <c r="O804" s="106"/>
      <c r="P804" s="106"/>
      <c r="Q804" s="106"/>
      <c r="R804" s="106"/>
      <c r="S804" s="106"/>
      <c r="T804" s="106"/>
      <c r="U804" s="106"/>
      <c r="V804" s="106"/>
      <c r="W804" s="106"/>
      <c r="X804" s="106"/>
      <c r="Y804" s="106"/>
      <c r="Z804" s="106"/>
    </row>
    <row r="805" spans="1:26" ht="19">
      <c r="A805" s="927" t="s">
        <v>277</v>
      </c>
      <c r="B805" s="1606" t="s">
        <v>196</v>
      </c>
      <c r="C805" s="1570"/>
      <c r="D805" s="1570"/>
      <c r="E805" s="1570"/>
      <c r="F805" s="1570"/>
      <c r="G805" s="1573"/>
      <c r="H805" s="816"/>
      <c r="I805" s="319">
        <f>SUM(D806:D808)</f>
        <v>4</v>
      </c>
      <c r="J805" s="319">
        <f>COUNT(D806:D808)*2</f>
        <v>4</v>
      </c>
      <c r="K805" s="105"/>
      <c r="L805" s="105"/>
      <c r="M805" s="105"/>
      <c r="N805" s="105"/>
      <c r="O805" s="319"/>
      <c r="P805" s="105"/>
      <c r="Q805" s="106"/>
      <c r="R805" s="106"/>
      <c r="S805" s="106"/>
      <c r="T805" s="106"/>
      <c r="U805" s="106"/>
      <c r="V805" s="106"/>
      <c r="W805" s="106"/>
      <c r="X805" s="106"/>
      <c r="Y805" s="106"/>
      <c r="Z805" s="106"/>
    </row>
    <row r="806" spans="1:26" ht="32">
      <c r="A806" s="841" t="s">
        <v>2579</v>
      </c>
      <c r="B806" s="150" t="s">
        <v>1791</v>
      </c>
      <c r="C806" s="150" t="s">
        <v>3501</v>
      </c>
      <c r="D806" s="696">
        <v>2</v>
      </c>
      <c r="E806" s="370" t="s">
        <v>877</v>
      </c>
      <c r="F806" s="125"/>
      <c r="G806" s="207"/>
      <c r="H806" s="878"/>
      <c r="I806" s="319"/>
      <c r="J806" s="319"/>
      <c r="K806" s="105"/>
      <c r="L806" s="105"/>
      <c r="M806" s="105"/>
      <c r="N806" s="105"/>
      <c r="O806" s="319"/>
      <c r="P806" s="105"/>
      <c r="Q806" s="106"/>
      <c r="R806" s="106"/>
      <c r="S806" s="106"/>
      <c r="T806" s="106"/>
      <c r="U806" s="106"/>
      <c r="V806" s="106"/>
      <c r="W806" s="106"/>
      <c r="X806" s="106"/>
      <c r="Y806" s="106"/>
      <c r="Z806" s="106"/>
    </row>
    <row r="807" spans="1:26" ht="16">
      <c r="A807" s="841"/>
      <c r="B807" s="150"/>
      <c r="C807" s="492" t="s">
        <v>5256</v>
      </c>
      <c r="D807" s="696">
        <v>2</v>
      </c>
      <c r="E807" s="370" t="s">
        <v>877</v>
      </c>
      <c r="F807" s="125"/>
      <c r="G807" s="207"/>
      <c r="H807" s="878"/>
      <c r="I807" s="319"/>
      <c r="J807" s="319"/>
      <c r="K807" s="105"/>
      <c r="L807" s="105"/>
      <c r="M807" s="105"/>
      <c r="N807" s="105"/>
      <c r="O807" s="319"/>
      <c r="P807" s="105"/>
      <c r="Q807" s="106"/>
      <c r="R807" s="106"/>
      <c r="S807" s="106"/>
      <c r="T807" s="106"/>
      <c r="U807" s="106"/>
      <c r="V807" s="106"/>
      <c r="W807" s="106"/>
      <c r="X807" s="106"/>
      <c r="Y807" s="106"/>
      <c r="Z807" s="106"/>
    </row>
    <row r="808" spans="1:26" ht="14.25" hidden="1" customHeight="1">
      <c r="A808" s="348" t="s">
        <v>1800</v>
      </c>
      <c r="B808" s="150" t="s">
        <v>3503</v>
      </c>
      <c r="C808" s="150"/>
      <c r="D808" s="125"/>
      <c r="E808" s="125"/>
      <c r="F808" s="125"/>
      <c r="G808" s="125"/>
      <c r="I808" s="105"/>
      <c r="J808" s="105"/>
      <c r="K808" s="105"/>
      <c r="L808" s="106"/>
      <c r="M808" s="106"/>
      <c r="N808" s="106"/>
      <c r="O808" s="106"/>
      <c r="P808" s="106"/>
      <c r="Q808" s="106"/>
      <c r="R808" s="106"/>
      <c r="S808" s="106"/>
      <c r="T808" s="106"/>
      <c r="U808" s="106"/>
      <c r="V808" s="106"/>
      <c r="W808" s="106"/>
      <c r="X808" s="106"/>
      <c r="Y808" s="106"/>
      <c r="Z808" s="106"/>
    </row>
    <row r="809" spans="1:26" ht="14.25" hidden="1" customHeight="1">
      <c r="A809" s="893"/>
      <c r="B809" s="319" t="s">
        <v>1803</v>
      </c>
      <c r="C809" s="319" t="s">
        <v>2588</v>
      </c>
      <c r="D809" s="319" t="s">
        <v>1805</v>
      </c>
      <c r="E809" s="319"/>
      <c r="F809" s="319"/>
      <c r="G809" s="106"/>
      <c r="H809" s="106"/>
      <c r="I809" s="105"/>
      <c r="J809" s="105"/>
      <c r="K809" s="105"/>
      <c r="L809" s="106"/>
      <c r="M809" s="106"/>
      <c r="N809" s="106"/>
      <c r="O809" s="106"/>
      <c r="P809" s="106"/>
      <c r="Q809" s="106"/>
      <c r="R809" s="106"/>
      <c r="S809" s="106"/>
      <c r="T809" s="106"/>
      <c r="U809" s="106"/>
      <c r="V809" s="106"/>
      <c r="W809" s="106"/>
      <c r="X809" s="106"/>
      <c r="Y809" s="106"/>
      <c r="Z809" s="106"/>
    </row>
    <row r="810" spans="1:26" ht="14.25" hidden="1" customHeight="1">
      <c r="A810" s="960" t="s">
        <v>291</v>
      </c>
      <c r="B810" s="105" t="e">
        <f>IF(E810=0,0,I47)</f>
        <v>#REF!</v>
      </c>
      <c r="C810" s="105" t="e">
        <f>IF(E810=0,0,J47)</f>
        <v>#REF!</v>
      </c>
      <c r="D810" s="961" t="e">
        <f>IF(D818=0,0,B810/C810)</f>
        <v>#REF!</v>
      </c>
      <c r="E810" s="319" t="e">
        <f>#REF!</f>
        <v>#REF!</v>
      </c>
      <c r="F810" s="319"/>
      <c r="G810" s="105"/>
      <c r="H810" s="105"/>
      <c r="I810" s="105"/>
      <c r="J810" s="105"/>
      <c r="K810" s="105"/>
      <c r="L810" s="106"/>
      <c r="M810" s="106"/>
      <c r="N810" s="106"/>
      <c r="O810" s="106"/>
      <c r="P810" s="106"/>
      <c r="Q810" s="106"/>
      <c r="R810" s="106"/>
      <c r="S810" s="106"/>
      <c r="T810" s="106"/>
      <c r="U810" s="106"/>
      <c r="V810" s="106"/>
      <c r="W810" s="106"/>
      <c r="X810" s="106"/>
      <c r="Y810" s="106"/>
      <c r="Z810" s="106"/>
    </row>
    <row r="811" spans="1:26" ht="14.25" hidden="1" customHeight="1">
      <c r="A811" s="960" t="s">
        <v>293</v>
      </c>
      <c r="B811" s="105" t="e">
        <f>IF(E810=0,0,I113)</f>
        <v>#REF!</v>
      </c>
      <c r="C811" s="105" t="e">
        <f>IF(E810=0,0,J113)</f>
        <v>#REF!</v>
      </c>
      <c r="D811" s="961" t="e">
        <f>IF(D818=0,0,B811/C811)</f>
        <v>#REF!</v>
      </c>
      <c r="E811" s="319"/>
      <c r="F811" s="319"/>
      <c r="G811" s="105"/>
      <c r="H811" s="105"/>
      <c r="I811" s="105"/>
      <c r="J811" s="105"/>
      <c r="K811" s="105"/>
      <c r="L811" s="106"/>
      <c r="M811" s="106"/>
      <c r="N811" s="106"/>
      <c r="O811" s="106"/>
      <c r="P811" s="106"/>
      <c r="Q811" s="106"/>
      <c r="R811" s="106"/>
      <c r="S811" s="106"/>
      <c r="T811" s="106"/>
      <c r="U811" s="106"/>
      <c r="V811" s="106"/>
      <c r="W811" s="106"/>
      <c r="X811" s="106"/>
      <c r="Y811" s="106"/>
      <c r="Z811" s="106"/>
    </row>
    <row r="812" spans="1:26" ht="14.25" hidden="1" customHeight="1">
      <c r="A812" s="960" t="s">
        <v>295</v>
      </c>
      <c r="B812" s="105" t="e">
        <f>IF(E810=0,0,I167)</f>
        <v>#REF!</v>
      </c>
      <c r="C812" s="105" t="e">
        <f>IF(E810=0,0,J167)</f>
        <v>#REF!</v>
      </c>
      <c r="D812" s="961" t="e">
        <f>IF(D818=0,0,B812/C812)</f>
        <v>#REF!</v>
      </c>
      <c r="E812" s="319"/>
      <c r="F812" s="319"/>
      <c r="G812" s="105"/>
      <c r="H812" s="105"/>
      <c r="I812" s="105"/>
      <c r="J812" s="105"/>
      <c r="K812" s="105"/>
      <c r="L812" s="106"/>
      <c r="M812" s="106"/>
      <c r="N812" s="106"/>
      <c r="O812" s="106"/>
      <c r="P812" s="106"/>
      <c r="Q812" s="106"/>
      <c r="R812" s="106"/>
      <c r="S812" s="106"/>
      <c r="T812" s="106"/>
      <c r="U812" s="106"/>
      <c r="V812" s="106"/>
      <c r="W812" s="106"/>
      <c r="X812" s="106"/>
      <c r="Y812" s="106"/>
      <c r="Z812" s="106"/>
    </row>
    <row r="813" spans="1:26" ht="14.25" hidden="1" customHeight="1">
      <c r="A813" s="960" t="s">
        <v>297</v>
      </c>
      <c r="B813" s="105" t="e">
        <f>IF(E810=0,0,I248)</f>
        <v>#REF!</v>
      </c>
      <c r="C813" s="105" t="e">
        <f>IF(E810=0,0,J248)</f>
        <v>#REF!</v>
      </c>
      <c r="D813" s="961" t="e">
        <f>IF(D818=0,0,B813/C813)</f>
        <v>#REF!</v>
      </c>
      <c r="E813" s="319"/>
      <c r="F813" s="319"/>
      <c r="G813" s="105"/>
      <c r="H813" s="105"/>
      <c r="I813" s="105"/>
      <c r="J813" s="105"/>
      <c r="K813" s="105"/>
      <c r="L813" s="106"/>
      <c r="M813" s="106"/>
      <c r="N813" s="106"/>
      <c r="O813" s="106"/>
      <c r="P813" s="106"/>
      <c r="Q813" s="106"/>
      <c r="R813" s="106"/>
      <c r="S813" s="106"/>
      <c r="T813" s="106"/>
      <c r="U813" s="106"/>
      <c r="V813" s="106"/>
      <c r="W813" s="106"/>
      <c r="X813" s="106"/>
      <c r="Y813" s="106"/>
      <c r="Z813" s="106"/>
    </row>
    <row r="814" spans="1:26" ht="14.25" hidden="1" customHeight="1">
      <c r="A814" s="960" t="s">
        <v>299</v>
      </c>
      <c r="B814" s="105" t="e">
        <f>IF(E810=0,0,I322)</f>
        <v>#REF!</v>
      </c>
      <c r="C814" s="105" t="e">
        <f>IF(E810=0,0,J322)</f>
        <v>#REF!</v>
      </c>
      <c r="D814" s="961" t="e">
        <f>IF(D818=0,0,B814/C814)</f>
        <v>#REF!</v>
      </c>
      <c r="E814" s="319"/>
      <c r="F814" s="319"/>
      <c r="G814" s="105"/>
      <c r="H814" s="105"/>
      <c r="I814" s="105"/>
      <c r="J814" s="105"/>
      <c r="K814" s="105"/>
      <c r="L814" s="106"/>
      <c r="M814" s="106"/>
      <c r="N814" s="106"/>
      <c r="O814" s="106"/>
      <c r="P814" s="106"/>
      <c r="Q814" s="106"/>
      <c r="R814" s="106"/>
      <c r="S814" s="106"/>
      <c r="T814" s="106"/>
      <c r="U814" s="106"/>
      <c r="V814" s="106"/>
      <c r="W814" s="106"/>
      <c r="X814" s="106"/>
      <c r="Y814" s="106"/>
      <c r="Z814" s="106"/>
    </row>
    <row r="815" spans="1:26" ht="14.25" hidden="1" customHeight="1">
      <c r="A815" s="960" t="s">
        <v>301</v>
      </c>
      <c r="B815" s="105" t="e">
        <f>IF(E810=0,0,I629)</f>
        <v>#REF!</v>
      </c>
      <c r="C815" s="105" t="e">
        <f>IF(E810=0,0,J629)</f>
        <v>#REF!</v>
      </c>
      <c r="D815" s="961" t="e">
        <f>IF(D818=0,0,B815/C815)</f>
        <v>#REF!</v>
      </c>
      <c r="E815" s="319"/>
      <c r="F815" s="319"/>
      <c r="G815" s="105"/>
      <c r="H815" s="105"/>
      <c r="I815" s="105"/>
      <c r="J815" s="105"/>
      <c r="K815" s="105"/>
      <c r="L815" s="106"/>
      <c r="M815" s="106"/>
      <c r="N815" s="106"/>
      <c r="O815" s="106"/>
      <c r="P815" s="106"/>
      <c r="Q815" s="106"/>
      <c r="R815" s="106"/>
      <c r="S815" s="106"/>
      <c r="T815" s="106"/>
      <c r="U815" s="106"/>
      <c r="V815" s="106"/>
      <c r="W815" s="106"/>
      <c r="X815" s="106"/>
      <c r="Y815" s="106"/>
      <c r="Z815" s="106"/>
    </row>
    <row r="816" spans="1:26" ht="14.25" hidden="1" customHeight="1">
      <c r="A816" s="960" t="s">
        <v>302</v>
      </c>
      <c r="B816" s="105" t="e">
        <f>IF(E810=0,0,I693)</f>
        <v>#REF!</v>
      </c>
      <c r="C816" s="105" t="e">
        <f>IF(E810=0,0,J693)</f>
        <v>#REF!</v>
      </c>
      <c r="D816" s="961" t="e">
        <f>IF(D818=0,0,B816/C816)</f>
        <v>#REF!</v>
      </c>
      <c r="E816" s="319"/>
      <c r="F816" s="319"/>
      <c r="G816" s="105"/>
      <c r="H816" s="105"/>
      <c r="I816" s="105"/>
      <c r="J816" s="105"/>
      <c r="K816" s="105"/>
      <c r="L816" s="106"/>
      <c r="M816" s="106"/>
      <c r="N816" s="106"/>
      <c r="O816" s="106"/>
      <c r="P816" s="106"/>
      <c r="Q816" s="106"/>
      <c r="R816" s="106"/>
      <c r="S816" s="106"/>
      <c r="T816" s="106"/>
      <c r="U816" s="106"/>
      <c r="V816" s="106"/>
      <c r="W816" s="106"/>
      <c r="X816" s="106"/>
      <c r="Y816" s="106"/>
      <c r="Z816" s="106"/>
    </row>
    <row r="817" spans="1:26" ht="14.25" hidden="1" customHeight="1">
      <c r="A817" s="960" t="s">
        <v>304</v>
      </c>
      <c r="B817" s="105" t="e">
        <f>IF(E810=0,0,I782)</f>
        <v>#REF!</v>
      </c>
      <c r="C817" s="105" t="e">
        <f>IF(E810=0,0,J782)</f>
        <v>#REF!</v>
      </c>
      <c r="D817" s="961" t="e">
        <f>IF(D818=0,0,B817/C817)</f>
        <v>#REF!</v>
      </c>
      <c r="E817" s="319"/>
      <c r="F817" s="319"/>
      <c r="G817" s="105"/>
      <c r="H817" s="105"/>
      <c r="I817" s="105"/>
      <c r="J817" s="105"/>
      <c r="K817" s="105"/>
      <c r="L817" s="106"/>
      <c r="M817" s="106"/>
      <c r="N817" s="106"/>
      <c r="O817" s="106"/>
      <c r="P817" s="106"/>
      <c r="Q817" s="106"/>
      <c r="R817" s="106"/>
      <c r="S817" s="106"/>
      <c r="T817" s="106"/>
      <c r="U817" s="106"/>
      <c r="V817" s="106"/>
      <c r="W817" s="106"/>
      <c r="X817" s="106"/>
      <c r="Y817" s="106"/>
      <c r="Z817" s="106"/>
    </row>
    <row r="818" spans="1:26" ht="14.25" hidden="1" customHeight="1">
      <c r="A818" s="960" t="s">
        <v>1806</v>
      </c>
      <c r="B818" s="105" t="e">
        <f t="shared" ref="B818:C818" si="9">IF(#REF!=0,0,SUM(B810:B817))</f>
        <v>#REF!</v>
      </c>
      <c r="C818" s="105" t="e">
        <f t="shared" si="9"/>
        <v>#REF!</v>
      </c>
      <c r="D818" s="961" t="e">
        <f>IF(#REF!=0,0,B818/C818)</f>
        <v>#REF!</v>
      </c>
      <c r="E818" s="105"/>
      <c r="F818" s="319"/>
      <c r="G818" s="105"/>
      <c r="H818" s="105"/>
      <c r="I818" s="105"/>
      <c r="J818" s="105"/>
      <c r="K818" s="105"/>
      <c r="L818" s="106"/>
      <c r="M818" s="106"/>
      <c r="N818" s="106"/>
      <c r="O818" s="106"/>
      <c r="P818" s="106"/>
      <c r="Q818" s="106"/>
      <c r="R818" s="106"/>
      <c r="S818" s="106"/>
      <c r="T818" s="106"/>
      <c r="U818" s="106"/>
      <c r="V818" s="106"/>
      <c r="W818" s="106"/>
      <c r="X818" s="106"/>
      <c r="Y818" s="106"/>
      <c r="Z818" s="106"/>
    </row>
    <row r="819" spans="1:26">
      <c r="A819" s="960"/>
      <c r="B819" s="105"/>
      <c r="C819" s="105"/>
      <c r="D819" s="961"/>
      <c r="E819" s="105"/>
      <c r="F819" s="319"/>
      <c r="G819" s="105"/>
      <c r="H819" s="319"/>
      <c r="I819" s="319"/>
      <c r="J819" s="319"/>
      <c r="K819" s="105"/>
      <c r="L819" s="106"/>
      <c r="M819" s="106"/>
      <c r="N819" s="106"/>
      <c r="O819" s="106"/>
      <c r="P819" s="106"/>
      <c r="Q819" s="106"/>
      <c r="R819" s="106"/>
      <c r="S819" s="106"/>
      <c r="T819" s="106"/>
      <c r="U819" s="106"/>
      <c r="V819" s="106"/>
      <c r="W819" s="106"/>
      <c r="X819" s="106"/>
      <c r="Y819" s="106"/>
      <c r="Z819" s="106"/>
    </row>
    <row r="820" spans="1:26">
      <c r="A820" s="960"/>
      <c r="B820" s="105"/>
      <c r="C820" s="105"/>
      <c r="D820" s="962"/>
      <c r="E820" s="775"/>
      <c r="F820" s="105"/>
      <c r="G820" s="582"/>
      <c r="H820" s="582"/>
      <c r="I820" s="105"/>
      <c r="J820" s="105"/>
      <c r="K820" s="105"/>
      <c r="L820" s="105"/>
      <c r="M820" s="105"/>
      <c r="N820" s="105"/>
      <c r="O820" s="105"/>
      <c r="P820" s="105"/>
      <c r="Q820" s="105"/>
      <c r="R820" s="105"/>
      <c r="S820" s="105"/>
      <c r="T820" s="105"/>
      <c r="U820" s="105"/>
      <c r="V820" s="105"/>
      <c r="W820" s="105"/>
      <c r="X820" s="105"/>
      <c r="Y820" s="105"/>
      <c r="Z820" s="105"/>
    </row>
    <row r="821" spans="1:26">
      <c r="A821" s="893">
        <v>0</v>
      </c>
      <c r="B821" s="319"/>
      <c r="C821" s="319"/>
      <c r="D821" s="777"/>
      <c r="E821" s="778"/>
      <c r="F821" s="319"/>
      <c r="G821" s="698"/>
      <c r="H821" s="582"/>
      <c r="I821" s="105"/>
      <c r="J821" s="105"/>
      <c r="K821" s="105"/>
      <c r="L821" s="105"/>
      <c r="M821" s="105"/>
      <c r="N821" s="105"/>
      <c r="O821" s="319"/>
      <c r="P821" s="319"/>
      <c r="Q821" s="319"/>
      <c r="R821" s="319"/>
      <c r="S821" s="319"/>
      <c r="T821" s="319"/>
      <c r="U821" s="319"/>
      <c r="V821" s="319"/>
      <c r="W821" s="319"/>
      <c r="X821" s="319"/>
      <c r="Y821" s="319"/>
      <c r="Z821" s="319"/>
    </row>
    <row r="822" spans="1:26">
      <c r="A822" s="893">
        <v>1</v>
      </c>
      <c r="B822" s="319"/>
      <c r="C822" s="319"/>
      <c r="D822" s="777"/>
      <c r="E822" s="778"/>
      <c r="F822" s="319"/>
      <c r="G822" s="698"/>
      <c r="H822" s="582"/>
      <c r="I822" s="105"/>
      <c r="J822" s="105"/>
      <c r="K822" s="105"/>
      <c r="L822" s="105"/>
      <c r="M822" s="105"/>
      <c r="N822" s="105"/>
      <c r="O822" s="319"/>
      <c r="P822" s="319"/>
      <c r="Q822" s="319"/>
      <c r="R822" s="319"/>
      <c r="S822" s="319"/>
      <c r="T822" s="319"/>
      <c r="U822" s="319"/>
      <c r="V822" s="319"/>
      <c r="W822" s="319"/>
      <c r="X822" s="319"/>
      <c r="Y822" s="319"/>
      <c r="Z822" s="319"/>
    </row>
    <row r="823" spans="1:26">
      <c r="A823" s="893">
        <v>2</v>
      </c>
      <c r="B823" s="319"/>
      <c r="C823" s="319"/>
      <c r="D823" s="777"/>
      <c r="E823" s="778"/>
      <c r="F823" s="319"/>
      <c r="G823" s="698"/>
      <c r="H823" s="582"/>
      <c r="I823" s="105"/>
      <c r="J823" s="105"/>
      <c r="K823" s="105"/>
      <c r="L823" s="105"/>
      <c r="M823" s="105"/>
      <c r="N823" s="105"/>
      <c r="O823" s="319"/>
      <c r="P823" s="319"/>
      <c r="Q823" s="319"/>
      <c r="R823" s="319"/>
      <c r="S823" s="319"/>
      <c r="T823" s="319"/>
      <c r="U823" s="319"/>
      <c r="V823" s="319"/>
      <c r="W823" s="319"/>
      <c r="X823" s="319"/>
      <c r="Y823" s="319"/>
      <c r="Z823" s="319"/>
    </row>
    <row r="824" spans="1:26">
      <c r="A824" s="893"/>
      <c r="B824" s="319"/>
      <c r="C824" s="319"/>
      <c r="D824" s="777"/>
      <c r="E824" s="778"/>
      <c r="F824" s="319"/>
      <c r="G824" s="698"/>
      <c r="H824" s="582"/>
      <c r="I824" s="105"/>
      <c r="J824" s="105"/>
      <c r="K824" s="105"/>
      <c r="L824" s="105"/>
      <c r="M824" s="105"/>
      <c r="N824" s="105"/>
      <c r="O824" s="319"/>
      <c r="P824" s="319"/>
      <c r="Q824" s="319"/>
      <c r="R824" s="319"/>
      <c r="S824" s="319"/>
      <c r="T824" s="319"/>
      <c r="U824" s="319"/>
      <c r="V824" s="319"/>
      <c r="W824" s="319"/>
      <c r="X824" s="319"/>
      <c r="Y824" s="319"/>
      <c r="Z824" s="319"/>
    </row>
    <row r="825" spans="1:26">
      <c r="A825" s="893"/>
      <c r="B825" s="319"/>
      <c r="C825" s="319"/>
      <c r="D825" s="777"/>
      <c r="E825" s="778"/>
      <c r="F825" s="319"/>
      <c r="G825" s="698"/>
      <c r="H825" s="582"/>
      <c r="I825" s="105"/>
      <c r="J825" s="105"/>
      <c r="K825" s="105"/>
      <c r="L825" s="105"/>
      <c r="M825" s="105"/>
      <c r="N825" s="105"/>
      <c r="O825" s="319"/>
      <c r="P825" s="319"/>
      <c r="Q825" s="319"/>
      <c r="R825" s="319"/>
      <c r="S825" s="319"/>
      <c r="T825" s="319"/>
      <c r="U825" s="319"/>
      <c r="V825" s="319"/>
      <c r="W825" s="319"/>
      <c r="X825" s="319"/>
      <c r="Y825" s="319"/>
      <c r="Z825" s="319"/>
    </row>
    <row r="826" spans="1:26" ht="16">
      <c r="A826" s="905"/>
      <c r="B826" s="319" t="s">
        <v>1803</v>
      </c>
      <c r="C826" s="319" t="s">
        <v>2588</v>
      </c>
      <c r="D826" s="777" t="s">
        <v>4568</v>
      </c>
      <c r="E826" s="778">
        <f>G2</f>
        <v>7</v>
      </c>
      <c r="F826" s="319"/>
      <c r="G826" s="698"/>
      <c r="H826" s="582"/>
      <c r="I826" s="105"/>
      <c r="J826" s="105"/>
      <c r="K826" s="105"/>
      <c r="L826" s="105"/>
      <c r="M826" s="105"/>
      <c r="N826" s="105"/>
      <c r="O826" s="319"/>
      <c r="P826" s="319"/>
      <c r="Q826" s="319"/>
      <c r="R826" s="319"/>
      <c r="S826" s="319"/>
      <c r="T826" s="319"/>
      <c r="U826" s="319"/>
      <c r="V826" s="319"/>
      <c r="W826" s="319"/>
      <c r="X826" s="319"/>
      <c r="Y826" s="319"/>
      <c r="Z826" s="319"/>
    </row>
    <row r="827" spans="1:26" ht="16">
      <c r="A827" s="905" t="s">
        <v>291</v>
      </c>
      <c r="B827" s="319">
        <f>IF(E826=0,0,I47)</f>
        <v>20</v>
      </c>
      <c r="C827" s="319">
        <f>IF(E826=0,0,J47)</f>
        <v>20</v>
      </c>
      <c r="D827" s="779">
        <f>IF(E826=0,0,B827/C827)</f>
        <v>1</v>
      </c>
      <c r="E827" s="778"/>
      <c r="F827" s="319"/>
      <c r="G827" s="698"/>
      <c r="H827" s="582"/>
      <c r="I827" s="105"/>
      <c r="J827" s="105"/>
      <c r="K827" s="105"/>
      <c r="L827" s="105"/>
      <c r="M827" s="105"/>
      <c r="N827" s="105"/>
      <c r="O827" s="319"/>
      <c r="P827" s="319"/>
      <c r="Q827" s="319"/>
      <c r="R827" s="319"/>
      <c r="S827" s="319"/>
      <c r="T827" s="319"/>
      <c r="U827" s="319"/>
      <c r="V827" s="319"/>
      <c r="W827" s="319"/>
      <c r="X827" s="319"/>
      <c r="Y827" s="319"/>
      <c r="Z827" s="319"/>
    </row>
    <row r="828" spans="1:26" ht="16">
      <c r="A828" s="905" t="s">
        <v>293</v>
      </c>
      <c r="B828" s="319">
        <f>IF(E826=0,0,I113)</f>
        <v>42</v>
      </c>
      <c r="C828" s="319">
        <f>IF(E826=0,0,J113)</f>
        <v>42</v>
      </c>
      <c r="D828" s="779">
        <f>IF(E826=0,0,B828/C828)</f>
        <v>1</v>
      </c>
      <c r="E828" s="778"/>
      <c r="F828" s="319"/>
      <c r="G828" s="698"/>
      <c r="H828" s="582"/>
      <c r="I828" s="105"/>
      <c r="J828" s="105"/>
      <c r="K828" s="105"/>
      <c r="L828" s="105"/>
      <c r="M828" s="105"/>
      <c r="N828" s="105"/>
      <c r="O828" s="319"/>
      <c r="P828" s="319"/>
      <c r="Q828" s="319"/>
      <c r="R828" s="319"/>
      <c r="S828" s="319"/>
      <c r="T828" s="319"/>
      <c r="U828" s="319"/>
      <c r="V828" s="319"/>
      <c r="W828" s="319"/>
      <c r="X828" s="319"/>
      <c r="Y828" s="319"/>
      <c r="Z828" s="319"/>
    </row>
    <row r="829" spans="1:26" ht="16">
      <c r="A829" s="905" t="s">
        <v>295</v>
      </c>
      <c r="B829" s="319">
        <f>IF(E826=0,0,I167)</f>
        <v>126</v>
      </c>
      <c r="C829" s="319">
        <f>IF(E826=0,0,J167)</f>
        <v>126</v>
      </c>
      <c r="D829" s="779">
        <f>IF(E826=0,0,B829/C829)</f>
        <v>1</v>
      </c>
      <c r="E829" s="778"/>
      <c r="F829" s="319"/>
      <c r="G829" s="698"/>
      <c r="H829" s="582"/>
      <c r="I829" s="105"/>
      <c r="J829" s="105"/>
      <c r="K829" s="105"/>
      <c r="L829" s="105"/>
      <c r="M829" s="105"/>
      <c r="N829" s="105"/>
      <c r="O829" s="319"/>
      <c r="P829" s="319"/>
      <c r="Q829" s="319"/>
      <c r="R829" s="319"/>
      <c r="S829" s="319"/>
      <c r="T829" s="319"/>
      <c r="U829" s="319"/>
      <c r="V829" s="319"/>
      <c r="W829" s="319"/>
      <c r="X829" s="319"/>
      <c r="Y829" s="319"/>
      <c r="Z829" s="319"/>
    </row>
    <row r="830" spans="1:26" ht="16">
      <c r="A830" s="905" t="s">
        <v>297</v>
      </c>
      <c r="B830" s="319">
        <f>IF(E826=0,0,I248)</f>
        <v>94</v>
      </c>
      <c r="C830" s="319">
        <f>IF(E826=0,0,J248)</f>
        <v>94</v>
      </c>
      <c r="D830" s="779">
        <f>IF(E826=0,0,B830/C830)</f>
        <v>1</v>
      </c>
      <c r="E830" s="778"/>
      <c r="F830" s="319"/>
      <c r="G830" s="698"/>
      <c r="H830" s="582"/>
      <c r="I830" s="105"/>
      <c r="J830" s="105"/>
      <c r="K830" s="105"/>
      <c r="L830" s="105"/>
      <c r="M830" s="105"/>
      <c r="N830" s="105"/>
      <c r="O830" s="319"/>
      <c r="P830" s="319"/>
      <c r="Q830" s="319"/>
      <c r="R830" s="319"/>
      <c r="S830" s="319"/>
      <c r="T830" s="319"/>
      <c r="U830" s="319"/>
      <c r="V830" s="319"/>
      <c r="W830" s="319"/>
      <c r="X830" s="319"/>
      <c r="Y830" s="319"/>
      <c r="Z830" s="319"/>
    </row>
    <row r="831" spans="1:26" ht="16">
      <c r="A831" s="905" t="s">
        <v>299</v>
      </c>
      <c r="B831" s="319">
        <f>IF(E826=0,0,I322)</f>
        <v>416</v>
      </c>
      <c r="C831" s="319">
        <f>IF(E826=0,0,J322)</f>
        <v>416</v>
      </c>
      <c r="D831" s="779">
        <f>IF(E826=0,0,B831/C831)</f>
        <v>1</v>
      </c>
      <c r="E831" s="778"/>
      <c r="F831" s="319"/>
      <c r="G831" s="698"/>
      <c r="H831" s="582"/>
      <c r="I831" s="105"/>
      <c r="J831" s="105"/>
      <c r="K831" s="105"/>
      <c r="L831" s="105"/>
      <c r="M831" s="105"/>
      <c r="N831" s="105"/>
      <c r="O831" s="319"/>
      <c r="P831" s="319"/>
      <c r="Q831" s="319"/>
      <c r="R831" s="319"/>
      <c r="S831" s="319"/>
      <c r="T831" s="319"/>
      <c r="U831" s="319"/>
      <c r="V831" s="319"/>
      <c r="W831" s="319"/>
      <c r="X831" s="319"/>
      <c r="Y831" s="319"/>
      <c r="Z831" s="319"/>
    </row>
    <row r="832" spans="1:26" ht="16">
      <c r="A832" s="905" t="s">
        <v>301</v>
      </c>
      <c r="B832" s="319">
        <f>IF(E826=0,0,I629)</f>
        <v>110</v>
      </c>
      <c r="C832" s="319">
        <f>IF(E826=0,0,J629)</f>
        <v>110</v>
      </c>
      <c r="D832" s="779">
        <f>IF(E826=0,0,B832/C832)</f>
        <v>1</v>
      </c>
      <c r="E832" s="778"/>
      <c r="F832" s="319"/>
      <c r="G832" s="698"/>
      <c r="H832" s="582"/>
      <c r="I832" s="105"/>
      <c r="J832" s="105"/>
      <c r="K832" s="105"/>
      <c r="L832" s="105"/>
      <c r="M832" s="105"/>
      <c r="N832" s="105"/>
      <c r="O832" s="319"/>
      <c r="P832" s="319"/>
      <c r="Q832" s="319"/>
      <c r="R832" s="319"/>
      <c r="S832" s="319"/>
      <c r="T832" s="319"/>
      <c r="U832" s="319"/>
      <c r="V832" s="319"/>
      <c r="W832" s="319"/>
      <c r="X832" s="319"/>
      <c r="Y832" s="319"/>
      <c r="Z832" s="319"/>
    </row>
    <row r="833" spans="1:26" ht="16">
      <c r="A833" s="905" t="s">
        <v>302</v>
      </c>
      <c r="B833" s="319">
        <f>IF(E826=0,0,I693)</f>
        <v>106</v>
      </c>
      <c r="C833" s="319">
        <f>IF(E826=0,0,J693)</f>
        <v>106</v>
      </c>
      <c r="D833" s="779">
        <f>IF(E826=0,0,B833/C833)</f>
        <v>1</v>
      </c>
      <c r="E833" s="778"/>
      <c r="F833" s="319"/>
      <c r="G833" s="698"/>
      <c r="H833" s="582"/>
      <c r="I833" s="105"/>
      <c r="J833" s="105"/>
      <c r="K833" s="105"/>
      <c r="L833" s="105"/>
      <c r="M833" s="105"/>
      <c r="N833" s="105"/>
      <c r="O833" s="319"/>
      <c r="P833" s="319"/>
      <c r="Q833" s="319"/>
      <c r="R833" s="319"/>
      <c r="S833" s="319"/>
      <c r="T833" s="319"/>
      <c r="U833" s="319"/>
      <c r="V833" s="319"/>
      <c r="W833" s="319"/>
      <c r="X833" s="319"/>
      <c r="Y833" s="319"/>
      <c r="Z833" s="319"/>
    </row>
    <row r="834" spans="1:26" ht="16">
      <c r="A834" s="905" t="s">
        <v>304</v>
      </c>
      <c r="B834" s="319">
        <f>IF(E826=0,0,I782)</f>
        <v>36</v>
      </c>
      <c r="C834" s="319">
        <f>IF(E826=0,0,J782)</f>
        <v>36</v>
      </c>
      <c r="D834" s="779">
        <f>IF(E826=0,0,B834/C834)</f>
        <v>1</v>
      </c>
      <c r="E834" s="778"/>
      <c r="F834" s="319"/>
      <c r="G834" s="319"/>
      <c r="H834" s="105"/>
      <c r="I834" s="105"/>
      <c r="J834" s="105"/>
      <c r="K834" s="105"/>
      <c r="L834" s="105"/>
      <c r="M834" s="105"/>
      <c r="N834" s="105"/>
      <c r="O834" s="319"/>
      <c r="P834" s="319"/>
      <c r="Q834" s="319"/>
      <c r="R834" s="319"/>
      <c r="S834" s="319"/>
      <c r="T834" s="319"/>
      <c r="U834" s="319"/>
      <c r="V834" s="319"/>
      <c r="W834" s="319"/>
      <c r="X834" s="319"/>
      <c r="Y834" s="319"/>
      <c r="Z834" s="319"/>
    </row>
    <row r="835" spans="1:26" ht="16">
      <c r="A835" s="905" t="s">
        <v>1806</v>
      </c>
      <c r="B835" s="319">
        <f>IF(E826=0,0,SUM(B827:B834))</f>
        <v>950</v>
      </c>
      <c r="C835" s="319">
        <f>IF(E826=0,0,SUM(C827:C834))</f>
        <v>950</v>
      </c>
      <c r="D835" s="779">
        <f>IF(E826=0,0,B835/C835)</f>
        <v>1</v>
      </c>
      <c r="E835" s="778"/>
      <c r="F835" s="319"/>
      <c r="G835" s="319"/>
      <c r="H835" s="105"/>
      <c r="I835" s="105"/>
      <c r="J835" s="105"/>
      <c r="K835" s="105"/>
      <c r="L835" s="105"/>
      <c r="M835" s="105"/>
      <c r="N835" s="105"/>
      <c r="O835" s="319"/>
      <c r="P835" s="319"/>
      <c r="Q835" s="319"/>
      <c r="R835" s="319"/>
      <c r="S835" s="319"/>
      <c r="T835" s="319"/>
      <c r="U835" s="319"/>
      <c r="V835" s="319"/>
      <c r="W835" s="319"/>
      <c r="X835" s="319"/>
      <c r="Y835" s="319"/>
      <c r="Z835" s="319"/>
    </row>
    <row r="836" spans="1:26">
      <c r="A836" s="893"/>
      <c r="B836" s="319"/>
      <c r="C836" s="319"/>
      <c r="D836" s="777"/>
      <c r="E836" s="778"/>
      <c r="F836" s="319"/>
      <c r="G836" s="319"/>
      <c r="H836" s="105"/>
      <c r="I836" s="105"/>
      <c r="J836" s="105"/>
      <c r="K836" s="105"/>
      <c r="L836" s="105"/>
      <c r="M836" s="105"/>
      <c r="N836" s="105"/>
      <c r="O836" s="319"/>
      <c r="P836" s="319"/>
      <c r="Q836" s="319"/>
      <c r="R836" s="319"/>
      <c r="S836" s="319"/>
      <c r="T836" s="319"/>
      <c r="U836" s="319"/>
      <c r="V836" s="319"/>
      <c r="W836" s="319"/>
      <c r="X836" s="319"/>
      <c r="Y836" s="319"/>
      <c r="Z836" s="319"/>
    </row>
    <row r="837" spans="1:26">
      <c r="A837" s="893"/>
      <c r="B837" s="319"/>
      <c r="C837" s="319"/>
      <c r="D837" s="777"/>
      <c r="E837" s="778"/>
      <c r="F837" s="319"/>
      <c r="G837" s="319"/>
      <c r="H837" s="105"/>
      <c r="I837" s="105"/>
      <c r="J837" s="105"/>
      <c r="K837" s="105"/>
      <c r="L837" s="105"/>
      <c r="M837" s="105"/>
      <c r="N837" s="105"/>
      <c r="O837" s="319"/>
      <c r="P837" s="319"/>
      <c r="Q837" s="319"/>
      <c r="R837" s="319"/>
      <c r="S837" s="319"/>
      <c r="T837" s="319"/>
      <c r="U837" s="319"/>
      <c r="V837" s="319"/>
      <c r="W837" s="319"/>
      <c r="X837" s="319"/>
      <c r="Y837" s="319"/>
      <c r="Z837" s="319"/>
    </row>
    <row r="838" spans="1:26">
      <c r="A838" s="893"/>
      <c r="B838" s="319"/>
      <c r="C838" s="319"/>
      <c r="D838" s="777"/>
      <c r="E838" s="778"/>
      <c r="F838" s="319"/>
      <c r="G838" s="319"/>
      <c r="H838" s="105"/>
      <c r="I838" s="105"/>
      <c r="J838" s="105"/>
      <c r="K838" s="105"/>
      <c r="L838" s="105"/>
      <c r="M838" s="105"/>
      <c r="N838" s="105"/>
      <c r="O838" s="319"/>
      <c r="P838" s="319"/>
      <c r="Q838" s="319"/>
      <c r="R838" s="319"/>
      <c r="S838" s="319"/>
      <c r="T838" s="319"/>
      <c r="U838" s="319"/>
      <c r="V838" s="319"/>
      <c r="W838" s="319"/>
      <c r="X838" s="319"/>
      <c r="Y838" s="319"/>
      <c r="Z838" s="319"/>
    </row>
    <row r="839" spans="1:26">
      <c r="A839" s="893"/>
      <c r="B839" s="319"/>
      <c r="C839" s="319"/>
      <c r="D839" s="777"/>
      <c r="E839" s="778"/>
      <c r="F839" s="319"/>
      <c r="G839" s="319"/>
      <c r="H839" s="105"/>
      <c r="I839" s="105"/>
      <c r="J839" s="105"/>
      <c r="K839" s="105"/>
      <c r="L839" s="105"/>
      <c r="M839" s="105"/>
      <c r="N839" s="105"/>
      <c r="O839" s="319"/>
      <c r="P839" s="319"/>
      <c r="Q839" s="319"/>
      <c r="R839" s="319"/>
      <c r="S839" s="319"/>
      <c r="T839" s="319"/>
      <c r="U839" s="319"/>
      <c r="V839" s="319"/>
      <c r="W839" s="319"/>
      <c r="X839" s="319"/>
      <c r="Y839" s="319"/>
      <c r="Z839" s="319"/>
    </row>
    <row r="840" spans="1:26">
      <c r="A840" s="893"/>
      <c r="B840" s="319"/>
      <c r="C840" s="319"/>
      <c r="D840" s="777"/>
      <c r="E840" s="778"/>
      <c r="F840" s="319"/>
      <c r="G840" s="319"/>
      <c r="H840" s="105"/>
      <c r="I840" s="105"/>
      <c r="J840" s="105"/>
      <c r="K840" s="105"/>
      <c r="L840" s="105"/>
      <c r="M840" s="105"/>
      <c r="N840" s="105"/>
      <c r="O840" s="319"/>
      <c r="P840" s="319"/>
      <c r="Q840" s="319"/>
      <c r="R840" s="319"/>
      <c r="S840" s="319"/>
      <c r="T840" s="319"/>
      <c r="U840" s="319"/>
      <c r="V840" s="319"/>
      <c r="W840" s="319"/>
      <c r="X840" s="319"/>
      <c r="Y840" s="319"/>
      <c r="Z840" s="319"/>
    </row>
    <row r="841" spans="1:26">
      <c r="A841" s="893"/>
      <c r="B841" s="319"/>
      <c r="C841" s="319"/>
      <c r="D841" s="777"/>
      <c r="E841" s="778"/>
      <c r="F841" s="319"/>
      <c r="G841" s="319"/>
      <c r="H841" s="105"/>
      <c r="I841" s="105"/>
      <c r="J841" s="105"/>
      <c r="K841" s="105"/>
      <c r="L841" s="105"/>
      <c r="M841" s="105"/>
      <c r="N841" s="105"/>
      <c r="O841" s="319"/>
      <c r="P841" s="319"/>
      <c r="Q841" s="319"/>
      <c r="R841" s="319"/>
      <c r="S841" s="319"/>
      <c r="T841" s="319"/>
      <c r="U841" s="319"/>
      <c r="V841" s="319"/>
      <c r="W841" s="319"/>
      <c r="X841" s="319"/>
      <c r="Y841" s="319"/>
      <c r="Z841" s="319"/>
    </row>
    <row r="842" spans="1:26">
      <c r="A842" s="960"/>
      <c r="B842" s="105"/>
      <c r="C842" s="105"/>
      <c r="D842" s="774"/>
      <c r="E842" s="775"/>
      <c r="F842" s="105"/>
      <c r="G842" s="105"/>
      <c r="H842" s="105"/>
      <c r="I842" s="105"/>
      <c r="J842" s="105"/>
      <c r="K842" s="105"/>
      <c r="L842" s="105"/>
      <c r="M842" s="105"/>
      <c r="N842" s="105"/>
      <c r="O842" s="105"/>
      <c r="P842" s="105"/>
      <c r="Q842" s="105"/>
      <c r="R842" s="105"/>
      <c r="S842" s="105"/>
      <c r="T842" s="105"/>
      <c r="U842" s="105"/>
      <c r="V842" s="105"/>
      <c r="W842" s="105"/>
      <c r="X842" s="105"/>
      <c r="Y842" s="105"/>
      <c r="Z842" s="105"/>
    </row>
    <row r="843" spans="1:26">
      <c r="A843" s="960"/>
      <c r="B843" s="105"/>
      <c r="C843" s="105"/>
      <c r="D843" s="774"/>
      <c r="E843" s="775"/>
      <c r="F843" s="105"/>
      <c r="G843" s="105"/>
      <c r="H843" s="105"/>
      <c r="I843" s="105"/>
      <c r="J843" s="105"/>
      <c r="K843" s="105"/>
      <c r="L843" s="105"/>
      <c r="M843" s="105"/>
      <c r="N843" s="105"/>
      <c r="O843" s="105"/>
      <c r="P843" s="105"/>
      <c r="Q843" s="105"/>
      <c r="R843" s="105"/>
      <c r="S843" s="105"/>
      <c r="T843" s="105"/>
      <c r="U843" s="105"/>
      <c r="V843" s="105"/>
      <c r="W843" s="105"/>
      <c r="X843" s="105"/>
      <c r="Y843" s="105"/>
      <c r="Z843" s="105"/>
    </row>
    <row r="844" spans="1:26">
      <c r="A844" s="960"/>
      <c r="B844" s="105"/>
      <c r="C844" s="105"/>
      <c r="D844" s="774"/>
      <c r="E844" s="775"/>
      <c r="F844" s="105"/>
      <c r="G844" s="105"/>
      <c r="H844" s="105"/>
      <c r="I844" s="105"/>
      <c r="J844" s="105"/>
      <c r="K844" s="105"/>
      <c r="L844" s="105"/>
      <c r="M844" s="105"/>
      <c r="N844" s="105"/>
      <c r="O844" s="105"/>
      <c r="P844" s="105"/>
      <c r="Q844" s="105"/>
      <c r="R844" s="105"/>
      <c r="S844" s="105"/>
      <c r="T844" s="105"/>
      <c r="U844" s="105"/>
      <c r="V844" s="105"/>
      <c r="W844" s="105"/>
      <c r="X844" s="105"/>
      <c r="Y844" s="105"/>
      <c r="Z844" s="105"/>
    </row>
    <row r="845" spans="1:26">
      <c r="A845" s="960"/>
      <c r="B845" s="105"/>
      <c r="C845" s="105"/>
      <c r="D845" s="774"/>
      <c r="E845" s="775"/>
      <c r="F845" s="105"/>
      <c r="G845" s="105"/>
      <c r="H845" s="319"/>
      <c r="I845" s="319"/>
      <c r="J845" s="319"/>
      <c r="K845" s="105"/>
      <c r="L845" s="105"/>
      <c r="M845" s="105"/>
      <c r="N845" s="105"/>
      <c r="O845" s="319"/>
      <c r="P845" s="105"/>
      <c r="Q845" s="106"/>
      <c r="R845" s="106"/>
      <c r="S845" s="106"/>
      <c r="T845" s="106"/>
      <c r="U845" s="106"/>
      <c r="V845" s="106"/>
      <c r="W845" s="106"/>
      <c r="X845" s="106"/>
      <c r="Y845" s="106"/>
      <c r="Z845" s="106"/>
    </row>
    <row r="846" spans="1:26">
      <c r="A846" s="960"/>
      <c r="B846" s="105"/>
      <c r="C846" s="105"/>
      <c r="D846" s="774"/>
      <c r="E846" s="775"/>
      <c r="F846" s="105"/>
      <c r="G846" s="105"/>
      <c r="H846" s="319"/>
      <c r="I846" s="319"/>
      <c r="J846" s="319"/>
      <c r="K846" s="105"/>
      <c r="L846" s="105"/>
      <c r="M846" s="105"/>
      <c r="N846" s="105"/>
      <c r="O846" s="319"/>
      <c r="P846" s="105"/>
      <c r="Q846" s="106"/>
      <c r="R846" s="106"/>
      <c r="S846" s="106"/>
      <c r="T846" s="106"/>
      <c r="U846" s="106"/>
      <c r="V846" s="106"/>
      <c r="W846" s="106"/>
      <c r="X846" s="106"/>
      <c r="Y846" s="106"/>
      <c r="Z846" s="106"/>
    </row>
    <row r="847" spans="1:26">
      <c r="A847" s="960"/>
      <c r="B847" s="105"/>
      <c r="C847" s="105"/>
      <c r="D847" s="774"/>
      <c r="E847" s="775"/>
      <c r="F847" s="105"/>
      <c r="G847" s="105"/>
      <c r="H847" s="319"/>
      <c r="I847" s="319"/>
      <c r="J847" s="319"/>
      <c r="K847" s="105"/>
      <c r="L847" s="105"/>
      <c r="M847" s="105"/>
      <c r="N847" s="105"/>
      <c r="O847" s="319"/>
      <c r="P847" s="105"/>
      <c r="Q847" s="106"/>
      <c r="R847" s="106"/>
      <c r="S847" s="106"/>
      <c r="T847" s="106"/>
      <c r="U847" s="106"/>
      <c r="V847" s="106"/>
      <c r="W847" s="106"/>
      <c r="X847" s="106"/>
      <c r="Y847" s="106"/>
      <c r="Z847" s="106"/>
    </row>
    <row r="848" spans="1:26">
      <c r="A848" s="960"/>
      <c r="B848" s="105"/>
      <c r="C848" s="105"/>
      <c r="D848" s="774"/>
      <c r="E848" s="775"/>
      <c r="F848" s="105"/>
      <c r="G848" s="105"/>
      <c r="H848" s="319"/>
      <c r="I848" s="319"/>
      <c r="J848" s="319"/>
      <c r="K848" s="105"/>
      <c r="L848" s="105"/>
      <c r="M848" s="105"/>
      <c r="N848" s="105"/>
      <c r="O848" s="319"/>
      <c r="P848" s="105"/>
      <c r="Q848" s="106"/>
      <c r="R848" s="106"/>
      <c r="S848" s="106"/>
      <c r="T848" s="106"/>
      <c r="U848" s="106"/>
      <c r="V848" s="106"/>
      <c r="W848" s="106"/>
      <c r="X848" s="106"/>
      <c r="Y848" s="106"/>
      <c r="Z848" s="106"/>
    </row>
    <row r="849" spans="1:26">
      <c r="A849" s="960"/>
      <c r="B849" s="105"/>
      <c r="C849" s="105"/>
      <c r="D849" s="774"/>
      <c r="E849" s="775"/>
      <c r="F849" s="105"/>
      <c r="G849" s="105"/>
      <c r="H849" s="319"/>
      <c r="I849" s="319"/>
      <c r="J849" s="319"/>
      <c r="K849" s="105"/>
      <c r="L849" s="105"/>
      <c r="M849" s="105"/>
      <c r="N849" s="105"/>
      <c r="O849" s="319"/>
      <c r="P849" s="105"/>
      <c r="Q849" s="106"/>
      <c r="R849" s="106"/>
      <c r="S849" s="106"/>
      <c r="T849" s="106"/>
      <c r="U849" s="106"/>
      <c r="V849" s="106"/>
      <c r="W849" s="106"/>
      <c r="X849" s="106"/>
      <c r="Y849" s="106"/>
      <c r="Z849" s="106"/>
    </row>
    <row r="850" spans="1:26">
      <c r="A850" s="960"/>
      <c r="B850" s="105"/>
      <c r="C850" s="105"/>
      <c r="D850" s="774"/>
      <c r="E850" s="775"/>
      <c r="F850" s="105"/>
      <c r="G850" s="582"/>
      <c r="H850" s="698"/>
      <c r="I850" s="319"/>
      <c r="J850" s="319"/>
      <c r="K850" s="105"/>
      <c r="L850" s="105"/>
      <c r="M850" s="105"/>
      <c r="N850" s="105"/>
      <c r="O850" s="319"/>
      <c r="P850" s="105"/>
      <c r="Q850" s="106"/>
      <c r="R850" s="106"/>
      <c r="S850" s="106"/>
      <c r="T850" s="106"/>
      <c r="U850" s="106"/>
      <c r="V850" s="106"/>
      <c r="W850" s="106"/>
      <c r="X850" s="106"/>
      <c r="Y850" s="106"/>
      <c r="Z850" s="106"/>
    </row>
    <row r="851" spans="1:26">
      <c r="A851" s="960"/>
      <c r="B851" s="105"/>
      <c r="C851" s="105"/>
      <c r="D851" s="774"/>
      <c r="E851" s="775"/>
      <c r="F851" s="105"/>
      <c r="G851" s="582"/>
      <c r="H851" s="698"/>
      <c r="I851" s="319"/>
      <c r="J851" s="319"/>
      <c r="K851" s="105"/>
      <c r="L851" s="105"/>
      <c r="M851" s="105"/>
      <c r="N851" s="105"/>
      <c r="O851" s="319"/>
      <c r="P851" s="105"/>
      <c r="Q851" s="106"/>
      <c r="R851" s="106"/>
      <c r="S851" s="106"/>
      <c r="T851" s="106"/>
      <c r="U851" s="106"/>
      <c r="V851" s="106"/>
      <c r="W851" s="106"/>
      <c r="X851" s="106"/>
      <c r="Y851" s="106"/>
      <c r="Z851" s="106"/>
    </row>
    <row r="852" spans="1:26">
      <c r="A852" s="960"/>
      <c r="B852" s="105"/>
      <c r="C852" s="105"/>
      <c r="D852" s="774"/>
      <c r="E852" s="775"/>
      <c r="F852" s="105"/>
      <c r="G852" s="582"/>
      <c r="H852" s="698"/>
      <c r="I852" s="319"/>
      <c r="J852" s="319"/>
      <c r="K852" s="105"/>
      <c r="L852" s="105"/>
      <c r="M852" s="105"/>
      <c r="N852" s="105"/>
      <c r="O852" s="319"/>
      <c r="P852" s="105"/>
      <c r="Q852" s="106"/>
      <c r="R852" s="106"/>
      <c r="S852" s="106"/>
      <c r="T852" s="106"/>
      <c r="U852" s="106"/>
      <c r="V852" s="106"/>
      <c r="W852" s="106"/>
      <c r="X852" s="106"/>
      <c r="Y852" s="106"/>
      <c r="Z852" s="106"/>
    </row>
    <row r="853" spans="1:26">
      <c r="A853" s="960"/>
      <c r="B853" s="105"/>
      <c r="C853" s="105"/>
      <c r="D853" s="774"/>
      <c r="E853" s="775"/>
      <c r="F853" s="105"/>
      <c r="G853" s="582"/>
      <c r="H853" s="698"/>
      <c r="I853" s="319"/>
      <c r="J853" s="319"/>
      <c r="K853" s="105"/>
      <c r="L853" s="105"/>
      <c r="M853" s="105"/>
      <c r="N853" s="105"/>
      <c r="O853" s="319"/>
      <c r="P853" s="105"/>
      <c r="Q853" s="106"/>
      <c r="R853" s="106"/>
      <c r="S853" s="106"/>
      <c r="T853" s="106"/>
      <c r="U853" s="106"/>
      <c r="V853" s="106"/>
      <c r="W853" s="106"/>
      <c r="X853" s="106"/>
      <c r="Y853" s="106"/>
      <c r="Z853" s="106"/>
    </row>
    <row r="854" spans="1:26">
      <c r="A854" s="963"/>
      <c r="B854" s="106"/>
      <c r="C854" s="106"/>
      <c r="D854" s="780"/>
      <c r="E854" s="278"/>
      <c r="F854" s="106"/>
      <c r="G854" s="151"/>
      <c r="H854" s="698"/>
      <c r="I854" s="319"/>
      <c r="J854" s="319"/>
      <c r="K854" s="105"/>
      <c r="L854" s="105"/>
      <c r="M854" s="105"/>
      <c r="N854" s="105"/>
      <c r="O854" s="319"/>
      <c r="P854" s="105"/>
      <c r="Q854" s="106"/>
      <c r="R854" s="106"/>
      <c r="S854" s="106"/>
      <c r="T854" s="106"/>
      <c r="U854" s="106"/>
      <c r="V854" s="106"/>
      <c r="W854" s="106"/>
      <c r="X854" s="106"/>
      <c r="Y854" s="106"/>
      <c r="Z854" s="106"/>
    </row>
    <row r="855" spans="1:26">
      <c r="A855" s="963"/>
      <c r="B855" s="106"/>
      <c r="C855" s="106"/>
      <c r="D855" s="780"/>
      <c r="E855" s="278"/>
      <c r="F855" s="106"/>
      <c r="G855" s="151"/>
      <c r="H855" s="698"/>
      <c r="I855" s="319"/>
      <c r="J855" s="319"/>
      <c r="K855" s="105"/>
      <c r="L855" s="105"/>
      <c r="M855" s="105"/>
      <c r="N855" s="105"/>
      <c r="O855" s="319"/>
      <c r="P855" s="105"/>
      <c r="Q855" s="106"/>
      <c r="R855" s="106"/>
      <c r="S855" s="106"/>
      <c r="T855" s="106"/>
      <c r="U855" s="106"/>
      <c r="V855" s="106"/>
      <c r="W855" s="106"/>
      <c r="X855" s="106"/>
      <c r="Y855" s="106"/>
      <c r="Z855" s="106"/>
    </row>
    <row r="856" spans="1:26">
      <c r="A856" s="963"/>
      <c r="B856" s="106"/>
      <c r="C856" s="106"/>
      <c r="D856" s="780"/>
      <c r="E856" s="278"/>
      <c r="F856" s="106"/>
      <c r="G856" s="151"/>
      <c r="H856" s="698"/>
      <c r="I856" s="319"/>
      <c r="J856" s="319"/>
      <c r="K856" s="105"/>
      <c r="L856" s="105"/>
      <c r="M856" s="105"/>
      <c r="N856" s="105"/>
      <c r="O856" s="319"/>
      <c r="P856" s="105"/>
      <c r="Q856" s="106"/>
      <c r="R856" s="106"/>
      <c r="S856" s="106"/>
      <c r="T856" s="106"/>
      <c r="U856" s="106"/>
      <c r="V856" s="106"/>
      <c r="W856" s="106"/>
      <c r="X856" s="106"/>
      <c r="Y856" s="106"/>
      <c r="Z856" s="106"/>
    </row>
    <row r="857" spans="1:26">
      <c r="A857" s="963"/>
      <c r="B857" s="106"/>
      <c r="C857" s="106"/>
      <c r="D857" s="780"/>
      <c r="E857" s="278"/>
      <c r="F857" s="106"/>
      <c r="G857" s="151"/>
      <c r="H857" s="698"/>
      <c r="I857" s="319"/>
      <c r="J857" s="319"/>
      <c r="K857" s="105"/>
      <c r="L857" s="105"/>
      <c r="M857" s="105"/>
      <c r="N857" s="105"/>
      <c r="O857" s="319"/>
      <c r="P857" s="105"/>
      <c r="Q857" s="106"/>
      <c r="R857" s="106"/>
      <c r="S857" s="106"/>
      <c r="T857" s="106"/>
      <c r="U857" s="106"/>
      <c r="V857" s="106"/>
      <c r="W857" s="106"/>
      <c r="X857" s="106"/>
      <c r="Y857" s="106"/>
      <c r="Z857" s="106"/>
    </row>
    <row r="858" spans="1:26">
      <c r="A858" s="963"/>
      <c r="B858" s="106"/>
      <c r="C858" s="106"/>
      <c r="D858" s="780"/>
      <c r="E858" s="278"/>
      <c r="F858" s="106"/>
      <c r="G858" s="151"/>
      <c r="H858" s="698"/>
      <c r="I858" s="319"/>
      <c r="J858" s="319"/>
      <c r="K858" s="105"/>
      <c r="L858" s="105"/>
      <c r="M858" s="105"/>
      <c r="N858" s="105"/>
      <c r="O858" s="319"/>
      <c r="P858" s="105"/>
      <c r="Q858" s="106"/>
      <c r="R858" s="106"/>
      <c r="S858" s="106"/>
      <c r="T858" s="106"/>
      <c r="U858" s="106"/>
      <c r="V858" s="106"/>
      <c r="W858" s="106"/>
      <c r="X858" s="106"/>
      <c r="Y858" s="106"/>
      <c r="Z858" s="106"/>
    </row>
    <row r="859" spans="1:26">
      <c r="A859" s="963"/>
      <c r="B859" s="106"/>
      <c r="C859" s="106"/>
      <c r="D859" s="780"/>
      <c r="E859" s="278"/>
      <c r="F859" s="106"/>
      <c r="G859" s="151"/>
      <c r="H859" s="698"/>
      <c r="I859" s="319"/>
      <c r="J859" s="319"/>
      <c r="K859" s="105"/>
      <c r="L859" s="105"/>
      <c r="M859" s="105"/>
      <c r="N859" s="105"/>
      <c r="O859" s="319"/>
      <c r="P859" s="105"/>
      <c r="Q859" s="106"/>
      <c r="R859" s="106"/>
      <c r="S859" s="106"/>
      <c r="T859" s="106"/>
      <c r="U859" s="106"/>
      <c r="V859" s="106"/>
      <c r="W859" s="106"/>
      <c r="X859" s="106"/>
      <c r="Y859" s="106"/>
      <c r="Z859" s="106"/>
    </row>
    <row r="860" spans="1:26">
      <c r="A860" s="963"/>
      <c r="B860" s="106"/>
      <c r="C860" s="106"/>
      <c r="D860" s="780"/>
      <c r="E860" s="278"/>
      <c r="F860" s="106"/>
      <c r="G860" s="151"/>
      <c r="H860" s="698"/>
      <c r="I860" s="319"/>
      <c r="J860" s="319"/>
      <c r="K860" s="105"/>
      <c r="L860" s="105"/>
      <c r="M860" s="105"/>
      <c r="N860" s="105"/>
      <c r="O860" s="319"/>
      <c r="P860" s="105"/>
      <c r="Q860" s="106"/>
      <c r="R860" s="106"/>
      <c r="S860" s="106"/>
      <c r="T860" s="106"/>
      <c r="U860" s="106"/>
      <c r="V860" s="106"/>
      <c r="W860" s="106"/>
      <c r="X860" s="106"/>
      <c r="Y860" s="106"/>
      <c r="Z860" s="106"/>
    </row>
    <row r="861" spans="1:26">
      <c r="A861" s="963"/>
      <c r="B861" s="106"/>
      <c r="C861" s="106"/>
      <c r="D861" s="780"/>
      <c r="E861" s="278"/>
      <c r="F861" s="106"/>
      <c r="G861" s="151"/>
      <c r="H861" s="698"/>
      <c r="I861" s="319"/>
      <c r="J861" s="319"/>
      <c r="K861" s="105"/>
      <c r="L861" s="105"/>
      <c r="M861" s="105"/>
      <c r="N861" s="105"/>
      <c r="O861" s="319"/>
      <c r="P861" s="105"/>
      <c r="Q861" s="106"/>
      <c r="R861" s="106"/>
      <c r="S861" s="106"/>
      <c r="T861" s="106"/>
      <c r="U861" s="106"/>
      <c r="V861" s="106"/>
      <c r="W861" s="106"/>
      <c r="X861" s="106"/>
      <c r="Y861" s="106"/>
      <c r="Z861" s="106"/>
    </row>
    <row r="862" spans="1:26">
      <c r="A862" s="963"/>
      <c r="B862" s="106"/>
      <c r="C862" s="106"/>
      <c r="D862" s="780"/>
      <c r="E862" s="278"/>
      <c r="F862" s="106"/>
      <c r="G862" s="151"/>
      <c r="H862" s="698"/>
      <c r="I862" s="319"/>
      <c r="J862" s="319"/>
      <c r="K862" s="105"/>
      <c r="L862" s="105"/>
      <c r="M862" s="105"/>
      <c r="N862" s="105"/>
      <c r="O862" s="319"/>
      <c r="P862" s="105"/>
      <c r="Q862" s="106"/>
      <c r="R862" s="106"/>
      <c r="S862" s="106"/>
      <c r="T862" s="106"/>
      <c r="U862" s="106"/>
      <c r="V862" s="106"/>
      <c r="W862" s="106"/>
      <c r="X862" s="106"/>
      <c r="Y862" s="106"/>
      <c r="Z862" s="106"/>
    </row>
    <row r="863" spans="1:26">
      <c r="A863" s="963"/>
      <c r="B863" s="106"/>
      <c r="C863" s="106"/>
      <c r="D863" s="780"/>
      <c r="E863" s="278"/>
      <c r="F863" s="106"/>
      <c r="G863" s="151"/>
      <c r="H863" s="698"/>
      <c r="I863" s="319"/>
      <c r="J863" s="319"/>
      <c r="K863" s="105"/>
      <c r="L863" s="105"/>
      <c r="M863" s="105"/>
      <c r="N863" s="105"/>
      <c r="O863" s="319"/>
      <c r="P863" s="105"/>
      <c r="Q863" s="106"/>
      <c r="R863" s="106"/>
      <c r="S863" s="106"/>
      <c r="T863" s="106"/>
      <c r="U863" s="106"/>
      <c r="V863" s="106"/>
      <c r="W863" s="106"/>
      <c r="X863" s="106"/>
      <c r="Y863" s="106"/>
      <c r="Z863" s="106"/>
    </row>
    <row r="864" spans="1:26">
      <c r="A864" s="963"/>
      <c r="B864" s="106"/>
      <c r="C864" s="106"/>
      <c r="D864" s="780"/>
      <c r="E864" s="278"/>
      <c r="F864" s="106"/>
      <c r="G864" s="151"/>
      <c r="H864" s="698"/>
      <c r="I864" s="319"/>
      <c r="J864" s="319"/>
      <c r="K864" s="105"/>
      <c r="L864" s="105"/>
      <c r="M864" s="105"/>
      <c r="N864" s="105"/>
      <c r="O864" s="319"/>
      <c r="P864" s="105"/>
      <c r="Q864" s="106"/>
      <c r="R864" s="106"/>
      <c r="S864" s="106"/>
      <c r="T864" s="106"/>
      <c r="U864" s="106"/>
      <c r="V864" s="106"/>
      <c r="W864" s="106"/>
      <c r="X864" s="106"/>
      <c r="Y864" s="106"/>
      <c r="Z864" s="106"/>
    </row>
    <row r="865" spans="1:26">
      <c r="A865" s="963"/>
      <c r="B865" s="106"/>
      <c r="C865" s="106"/>
      <c r="D865" s="780"/>
      <c r="E865" s="278"/>
      <c r="F865" s="106"/>
      <c r="G865" s="151"/>
      <c r="H865" s="698"/>
      <c r="I865" s="319"/>
      <c r="J865" s="319"/>
      <c r="K865" s="105"/>
      <c r="L865" s="105"/>
      <c r="M865" s="105"/>
      <c r="N865" s="105"/>
      <c r="O865" s="319"/>
      <c r="P865" s="105"/>
      <c r="Q865" s="106"/>
      <c r="R865" s="106"/>
      <c r="S865" s="106"/>
      <c r="T865" s="106"/>
      <c r="U865" s="106"/>
      <c r="V865" s="106"/>
      <c r="W865" s="106"/>
      <c r="X865" s="106"/>
      <c r="Y865" s="106"/>
      <c r="Z865" s="106"/>
    </row>
    <row r="866" spans="1:26">
      <c r="A866" s="963"/>
      <c r="B866" s="106"/>
      <c r="C866" s="106"/>
      <c r="D866" s="780"/>
      <c r="E866" s="278"/>
      <c r="F866" s="106"/>
      <c r="G866" s="151"/>
      <c r="H866" s="698"/>
      <c r="I866" s="319"/>
      <c r="J866" s="319"/>
      <c r="K866" s="105"/>
      <c r="L866" s="105"/>
      <c r="M866" s="105"/>
      <c r="N866" s="105"/>
      <c r="O866" s="319"/>
      <c r="P866" s="105"/>
      <c r="Q866" s="106"/>
      <c r="R866" s="106"/>
      <c r="S866" s="106"/>
      <c r="T866" s="106"/>
      <c r="U866" s="106"/>
      <c r="V866" s="106"/>
      <c r="W866" s="106"/>
      <c r="X866" s="106"/>
      <c r="Y866" s="106"/>
      <c r="Z866" s="106"/>
    </row>
    <row r="867" spans="1:26">
      <c r="A867" s="963"/>
      <c r="B867" s="106"/>
      <c r="C867" s="106"/>
      <c r="D867" s="780"/>
      <c r="E867" s="278"/>
      <c r="F867" s="106"/>
      <c r="G867" s="151"/>
      <c r="H867" s="698"/>
      <c r="I867" s="319"/>
      <c r="J867" s="319"/>
      <c r="K867" s="105"/>
      <c r="L867" s="105"/>
      <c r="M867" s="105"/>
      <c r="N867" s="105"/>
      <c r="O867" s="319"/>
      <c r="P867" s="105"/>
      <c r="Q867" s="106"/>
      <c r="R867" s="106"/>
      <c r="S867" s="106"/>
      <c r="T867" s="106"/>
      <c r="U867" s="106"/>
      <c r="V867" s="106"/>
      <c r="W867" s="106"/>
      <c r="X867" s="106"/>
      <c r="Y867" s="106"/>
      <c r="Z867" s="106"/>
    </row>
    <row r="868" spans="1:26">
      <c r="A868" s="963"/>
      <c r="B868" s="106"/>
      <c r="C868" s="106"/>
      <c r="D868" s="780"/>
      <c r="E868" s="278"/>
      <c r="F868" s="106"/>
      <c r="G868" s="151"/>
      <c r="H868" s="698"/>
      <c r="I868" s="319"/>
      <c r="J868" s="319"/>
      <c r="K868" s="105"/>
      <c r="L868" s="105"/>
      <c r="M868" s="105"/>
      <c r="N868" s="105"/>
      <c r="O868" s="319"/>
      <c r="P868" s="105"/>
      <c r="Q868" s="106"/>
      <c r="R868" s="106"/>
      <c r="S868" s="106"/>
      <c r="T868" s="106"/>
      <c r="U868" s="106"/>
      <c r="V868" s="106"/>
      <c r="W868" s="106"/>
      <c r="X868" s="106"/>
      <c r="Y868" s="106"/>
      <c r="Z868" s="106"/>
    </row>
    <row r="869" spans="1:26">
      <c r="A869" s="963"/>
      <c r="B869" s="106"/>
      <c r="C869" s="106"/>
      <c r="D869" s="780"/>
      <c r="E869" s="278"/>
      <c r="F869" s="106"/>
      <c r="G869" s="151"/>
      <c r="H869" s="698"/>
      <c r="I869" s="319"/>
      <c r="J869" s="319"/>
      <c r="K869" s="105"/>
      <c r="L869" s="105"/>
      <c r="M869" s="105"/>
      <c r="N869" s="105"/>
      <c r="O869" s="319"/>
      <c r="P869" s="105"/>
      <c r="Q869" s="106"/>
      <c r="R869" s="106"/>
      <c r="S869" s="106"/>
      <c r="T869" s="106"/>
      <c r="U869" s="106"/>
      <c r="V869" s="106"/>
      <c r="W869" s="106"/>
      <c r="X869" s="106"/>
      <c r="Y869" s="106"/>
      <c r="Z869" s="106"/>
    </row>
    <row r="870" spans="1:26">
      <c r="A870" s="963"/>
      <c r="B870" s="106"/>
      <c r="C870" s="106"/>
      <c r="D870" s="780"/>
      <c r="E870" s="278"/>
      <c r="F870" s="106"/>
      <c r="G870" s="151"/>
      <c r="H870" s="698"/>
      <c r="I870" s="319"/>
      <c r="J870" s="319"/>
      <c r="K870" s="105"/>
      <c r="L870" s="105"/>
      <c r="M870" s="105"/>
      <c r="N870" s="105"/>
      <c r="O870" s="319"/>
      <c r="P870" s="105"/>
      <c r="Q870" s="106"/>
      <c r="R870" s="106"/>
      <c r="S870" s="106"/>
      <c r="T870" s="106"/>
      <c r="U870" s="106"/>
      <c r="V870" s="106"/>
      <c r="W870" s="106"/>
      <c r="X870" s="106"/>
      <c r="Y870" s="106"/>
      <c r="Z870" s="106"/>
    </row>
    <row r="871" spans="1:26">
      <c r="A871" s="963"/>
      <c r="B871" s="106"/>
      <c r="C871" s="106"/>
      <c r="D871" s="780"/>
      <c r="E871" s="278"/>
      <c r="F871" s="106"/>
      <c r="G871" s="151"/>
      <c r="H871" s="698"/>
      <c r="I871" s="319"/>
      <c r="J871" s="319"/>
      <c r="K871" s="105"/>
      <c r="L871" s="105"/>
      <c r="M871" s="105"/>
      <c r="N871" s="105"/>
      <c r="O871" s="319"/>
      <c r="P871" s="105"/>
      <c r="Q871" s="106"/>
      <c r="R871" s="106"/>
      <c r="S871" s="106"/>
      <c r="T871" s="106"/>
      <c r="U871" s="106"/>
      <c r="V871" s="106"/>
      <c r="W871" s="106"/>
      <c r="X871" s="106"/>
      <c r="Y871" s="106"/>
      <c r="Z871" s="106"/>
    </row>
    <row r="872" spans="1:26">
      <c r="A872" s="963"/>
      <c r="B872" s="106"/>
      <c r="C872" s="106"/>
      <c r="D872" s="780"/>
      <c r="E872" s="278"/>
      <c r="F872" s="106"/>
      <c r="G872" s="151"/>
      <c r="H872" s="698"/>
      <c r="I872" s="319"/>
      <c r="J872" s="319"/>
      <c r="K872" s="105"/>
      <c r="L872" s="105"/>
      <c r="M872" s="105"/>
      <c r="N872" s="105"/>
      <c r="O872" s="319"/>
      <c r="P872" s="105"/>
      <c r="Q872" s="106"/>
      <c r="R872" s="106"/>
      <c r="S872" s="106"/>
      <c r="T872" s="106"/>
      <c r="U872" s="106"/>
      <c r="V872" s="106"/>
      <c r="W872" s="106"/>
      <c r="X872" s="106"/>
      <c r="Y872" s="106"/>
      <c r="Z872" s="106"/>
    </row>
    <row r="873" spans="1:26">
      <c r="A873" s="963"/>
      <c r="B873" s="106"/>
      <c r="C873" s="106"/>
      <c r="D873" s="780"/>
      <c r="E873" s="278"/>
      <c r="F873" s="106"/>
      <c r="G873" s="151"/>
      <c r="H873" s="698"/>
      <c r="I873" s="319"/>
      <c r="J873" s="319"/>
      <c r="K873" s="105"/>
      <c r="L873" s="105"/>
      <c r="M873" s="105"/>
      <c r="N873" s="105"/>
      <c r="O873" s="319"/>
      <c r="P873" s="105"/>
      <c r="Q873" s="106"/>
      <c r="R873" s="106"/>
      <c r="S873" s="106"/>
      <c r="T873" s="106"/>
      <c r="U873" s="106"/>
      <c r="V873" s="106"/>
      <c r="W873" s="106"/>
      <c r="X873" s="106"/>
      <c r="Y873" s="106"/>
      <c r="Z873" s="106"/>
    </row>
    <row r="874" spans="1:26">
      <c r="A874" s="963"/>
      <c r="B874" s="106"/>
      <c r="C874" s="106"/>
      <c r="D874" s="780"/>
      <c r="E874" s="278"/>
      <c r="F874" s="106"/>
      <c r="G874" s="151"/>
      <c r="H874" s="698"/>
      <c r="I874" s="319"/>
      <c r="J874" s="319"/>
      <c r="K874" s="105"/>
      <c r="L874" s="105"/>
      <c r="M874" s="105"/>
      <c r="N874" s="105"/>
      <c r="O874" s="319"/>
      <c r="P874" s="105"/>
      <c r="Q874" s="106"/>
      <c r="R874" s="106"/>
      <c r="S874" s="106"/>
      <c r="T874" s="106"/>
      <c r="U874" s="106"/>
      <c r="V874" s="106"/>
      <c r="W874" s="106"/>
      <c r="X874" s="106"/>
      <c r="Y874" s="106"/>
      <c r="Z874" s="106"/>
    </row>
    <row r="875" spans="1:26">
      <c r="A875" s="963"/>
      <c r="B875" s="106"/>
      <c r="C875" s="106"/>
      <c r="D875" s="780"/>
      <c r="E875" s="278"/>
      <c r="F875" s="106"/>
      <c r="G875" s="151"/>
      <c r="H875" s="698"/>
      <c r="I875" s="319"/>
      <c r="J875" s="319"/>
      <c r="K875" s="105"/>
      <c r="L875" s="105"/>
      <c r="M875" s="105"/>
      <c r="N875" s="105"/>
      <c r="O875" s="319"/>
      <c r="P875" s="105"/>
      <c r="Q875" s="106"/>
      <c r="R875" s="106"/>
      <c r="S875" s="106"/>
      <c r="T875" s="106"/>
      <c r="U875" s="106"/>
      <c r="V875" s="106"/>
      <c r="W875" s="106"/>
      <c r="X875" s="106"/>
      <c r="Y875" s="106"/>
      <c r="Z875" s="106"/>
    </row>
    <row r="876" spans="1:26">
      <c r="A876" s="963"/>
      <c r="B876" s="106"/>
      <c r="C876" s="106"/>
      <c r="D876" s="780"/>
      <c r="E876" s="278"/>
      <c r="F876" s="106"/>
      <c r="G876" s="151"/>
      <c r="H876" s="698"/>
      <c r="I876" s="319"/>
      <c r="J876" s="319"/>
      <c r="K876" s="105"/>
      <c r="L876" s="105"/>
      <c r="M876" s="105"/>
      <c r="N876" s="105"/>
      <c r="O876" s="319"/>
      <c r="P876" s="105"/>
      <c r="Q876" s="106"/>
      <c r="R876" s="106"/>
      <c r="S876" s="106"/>
      <c r="T876" s="106"/>
      <c r="U876" s="106"/>
      <c r="V876" s="106"/>
      <c r="W876" s="106"/>
      <c r="X876" s="106"/>
      <c r="Y876" s="106"/>
      <c r="Z876" s="106"/>
    </row>
    <row r="877" spans="1:26">
      <c r="A877" s="963"/>
      <c r="B877" s="106"/>
      <c r="C877" s="106"/>
      <c r="D877" s="780"/>
      <c r="E877" s="278"/>
      <c r="F877" s="106"/>
      <c r="G877" s="151"/>
      <c r="H877" s="698"/>
      <c r="I877" s="319"/>
      <c r="J877" s="319"/>
      <c r="K877" s="105"/>
      <c r="L877" s="105"/>
      <c r="M877" s="105"/>
      <c r="N877" s="105"/>
      <c r="O877" s="319"/>
      <c r="P877" s="105"/>
      <c r="Q877" s="106"/>
      <c r="R877" s="106"/>
      <c r="S877" s="106"/>
      <c r="T877" s="106"/>
      <c r="U877" s="106"/>
      <c r="V877" s="106"/>
      <c r="W877" s="106"/>
      <c r="X877" s="106"/>
      <c r="Y877" s="106"/>
      <c r="Z877" s="106"/>
    </row>
    <row r="878" spans="1:26">
      <c r="A878" s="963"/>
      <c r="B878" s="106"/>
      <c r="C878" s="106"/>
      <c r="D878" s="780"/>
      <c r="E878" s="278"/>
      <c r="F878" s="106"/>
      <c r="G878" s="151"/>
      <c r="H878" s="698"/>
      <c r="I878" s="319"/>
      <c r="J878" s="319"/>
      <c r="K878" s="105"/>
      <c r="L878" s="105"/>
      <c r="M878" s="105"/>
      <c r="N878" s="105"/>
      <c r="O878" s="319"/>
      <c r="P878" s="105"/>
      <c r="Q878" s="106"/>
      <c r="R878" s="106"/>
      <c r="S878" s="106"/>
      <c r="T878" s="106"/>
      <c r="U878" s="106"/>
      <c r="V878" s="106"/>
      <c r="W878" s="106"/>
      <c r="X878" s="106"/>
      <c r="Y878" s="106"/>
      <c r="Z878" s="106"/>
    </row>
    <row r="879" spans="1:26">
      <c r="A879" s="963"/>
      <c r="B879" s="106"/>
      <c r="C879" s="106"/>
      <c r="D879" s="780"/>
      <c r="E879" s="278"/>
      <c r="F879" s="106"/>
      <c r="G879" s="151"/>
      <c r="H879" s="698"/>
      <c r="I879" s="319"/>
      <c r="J879" s="319"/>
      <c r="K879" s="105"/>
      <c r="L879" s="105"/>
      <c r="M879" s="105"/>
      <c r="N879" s="105"/>
      <c r="O879" s="319"/>
      <c r="P879" s="105"/>
      <c r="Q879" s="106"/>
      <c r="R879" s="106"/>
      <c r="S879" s="106"/>
      <c r="T879" s="106"/>
      <c r="U879" s="106"/>
      <c r="V879" s="106"/>
      <c r="W879" s="106"/>
      <c r="X879" s="106"/>
      <c r="Y879" s="106"/>
      <c r="Z879" s="106"/>
    </row>
    <row r="880" spans="1:26">
      <c r="A880" s="963"/>
      <c r="B880" s="106"/>
      <c r="C880" s="106"/>
      <c r="D880" s="780"/>
      <c r="E880" s="278"/>
      <c r="F880" s="106"/>
      <c r="G880" s="151"/>
      <c r="H880" s="698"/>
      <c r="I880" s="319"/>
      <c r="J880" s="319"/>
      <c r="K880" s="105"/>
      <c r="L880" s="105"/>
      <c r="M880" s="105"/>
      <c r="N880" s="105"/>
      <c r="O880" s="319"/>
      <c r="P880" s="105"/>
      <c r="Q880" s="106"/>
      <c r="R880" s="106"/>
      <c r="S880" s="106"/>
      <c r="T880" s="106"/>
      <c r="U880" s="106"/>
      <c r="V880" s="106"/>
      <c r="W880" s="106"/>
      <c r="X880" s="106"/>
      <c r="Y880" s="106"/>
      <c r="Z880" s="106"/>
    </row>
    <row r="881" spans="1:26">
      <c r="A881" s="963"/>
      <c r="B881" s="106"/>
      <c r="C881" s="106"/>
      <c r="D881" s="780"/>
      <c r="E881" s="278"/>
      <c r="F881" s="106"/>
      <c r="G881" s="151"/>
      <c r="H881" s="698"/>
      <c r="I881" s="319"/>
      <c r="J881" s="319"/>
      <c r="K881" s="105"/>
      <c r="L881" s="105"/>
      <c r="M881" s="105"/>
      <c r="N881" s="105"/>
      <c r="O881" s="319"/>
      <c r="P881" s="105"/>
      <c r="Q881" s="106"/>
      <c r="R881" s="106"/>
      <c r="S881" s="106"/>
      <c r="T881" s="106"/>
      <c r="U881" s="106"/>
      <c r="V881" s="106"/>
      <c r="W881" s="106"/>
      <c r="X881" s="106"/>
      <c r="Y881" s="106"/>
      <c r="Z881" s="106"/>
    </row>
    <row r="882" spans="1:26">
      <c r="A882" s="963"/>
      <c r="B882" s="106"/>
      <c r="C882" s="106"/>
      <c r="D882" s="780"/>
      <c r="E882" s="278"/>
      <c r="F882" s="106"/>
      <c r="G882" s="151"/>
      <c r="H882" s="698"/>
      <c r="I882" s="319"/>
      <c r="J882" s="319"/>
      <c r="K882" s="105"/>
      <c r="L882" s="105"/>
      <c r="M882" s="105"/>
      <c r="N882" s="105"/>
      <c r="O882" s="319"/>
      <c r="P882" s="105"/>
      <c r="Q882" s="106"/>
      <c r="R882" s="106"/>
      <c r="S882" s="106"/>
      <c r="T882" s="106"/>
      <c r="U882" s="106"/>
      <c r="V882" s="106"/>
      <c r="W882" s="106"/>
      <c r="X882" s="106"/>
      <c r="Y882" s="106"/>
      <c r="Z882" s="106"/>
    </row>
    <row r="883" spans="1:26">
      <c r="A883" s="963"/>
      <c r="B883" s="106"/>
      <c r="C883" s="106"/>
      <c r="D883" s="780"/>
      <c r="E883" s="278"/>
      <c r="F883" s="106"/>
      <c r="G883" s="151"/>
      <c r="H883" s="698"/>
      <c r="I883" s="319"/>
      <c r="J883" s="319"/>
      <c r="K883" s="105"/>
      <c r="L883" s="105"/>
      <c r="M883" s="105"/>
      <c r="N883" s="105"/>
      <c r="O883" s="319"/>
      <c r="P883" s="105"/>
      <c r="Q883" s="106"/>
      <c r="R883" s="106"/>
      <c r="S883" s="106"/>
      <c r="T883" s="106"/>
      <c r="U883" s="106"/>
      <c r="V883" s="106"/>
      <c r="W883" s="106"/>
      <c r="X883" s="106"/>
      <c r="Y883" s="106"/>
      <c r="Z883" s="106"/>
    </row>
    <row r="884" spans="1:26">
      <c r="A884" s="963"/>
      <c r="B884" s="106"/>
      <c r="C884" s="106"/>
      <c r="D884" s="780"/>
      <c r="E884" s="278"/>
      <c r="F884" s="106"/>
      <c r="G884" s="151"/>
      <c r="H884" s="698"/>
      <c r="I884" s="319"/>
      <c r="J884" s="319"/>
      <c r="K884" s="105"/>
      <c r="L884" s="105"/>
      <c r="M884" s="105"/>
      <c r="N884" s="105"/>
      <c r="O884" s="319"/>
      <c r="P884" s="105"/>
      <c r="Q884" s="106"/>
      <c r="R884" s="106"/>
      <c r="S884" s="106"/>
      <c r="T884" s="106"/>
      <c r="U884" s="106"/>
      <c r="V884" s="106"/>
      <c r="W884" s="106"/>
      <c r="X884" s="106"/>
      <c r="Y884" s="106"/>
      <c r="Z884" s="106"/>
    </row>
    <row r="885" spans="1:26">
      <c r="A885" s="963"/>
      <c r="B885" s="106"/>
      <c r="C885" s="106"/>
      <c r="D885" s="780"/>
      <c r="E885" s="278"/>
      <c r="F885" s="106"/>
      <c r="G885" s="151"/>
      <c r="H885" s="698"/>
      <c r="I885" s="319"/>
      <c r="J885" s="319"/>
      <c r="K885" s="105"/>
      <c r="L885" s="105"/>
      <c r="M885" s="105"/>
      <c r="N885" s="105"/>
      <c r="O885" s="319"/>
      <c r="P885" s="105"/>
      <c r="Q885" s="106"/>
      <c r="R885" s="106"/>
      <c r="S885" s="106"/>
      <c r="T885" s="106"/>
      <c r="U885" s="106"/>
      <c r="V885" s="106"/>
      <c r="W885" s="106"/>
      <c r="X885" s="106"/>
      <c r="Y885" s="106"/>
      <c r="Z885" s="106"/>
    </row>
    <row r="886" spans="1:26">
      <c r="A886" s="963"/>
      <c r="B886" s="106"/>
      <c r="C886" s="106"/>
      <c r="D886" s="780"/>
      <c r="E886" s="278"/>
      <c r="F886" s="106"/>
      <c r="G886" s="151"/>
      <c r="H886" s="698"/>
      <c r="I886" s="319"/>
      <c r="J886" s="319"/>
      <c r="K886" s="105"/>
      <c r="L886" s="105"/>
      <c r="M886" s="105"/>
      <c r="N886" s="105"/>
      <c r="O886" s="319"/>
      <c r="P886" s="105"/>
      <c r="Q886" s="106"/>
      <c r="R886" s="106"/>
      <c r="S886" s="106"/>
      <c r="T886" s="106"/>
      <c r="U886" s="106"/>
      <c r="V886" s="106"/>
      <c r="W886" s="106"/>
      <c r="X886" s="106"/>
      <c r="Y886" s="106"/>
      <c r="Z886" s="106"/>
    </row>
    <row r="887" spans="1:26">
      <c r="A887" s="963"/>
      <c r="B887" s="106"/>
      <c r="C887" s="106"/>
      <c r="D887" s="780"/>
      <c r="E887" s="278"/>
      <c r="F887" s="106"/>
      <c r="G887" s="151"/>
      <c r="H887" s="698"/>
      <c r="I887" s="319"/>
      <c r="J887" s="319"/>
      <c r="K887" s="105"/>
      <c r="L887" s="105"/>
      <c r="M887" s="105"/>
      <c r="N887" s="105"/>
      <c r="O887" s="319"/>
      <c r="P887" s="105"/>
      <c r="Q887" s="106"/>
      <c r="R887" s="106"/>
      <c r="S887" s="106"/>
      <c r="T887" s="106"/>
      <c r="U887" s="106"/>
      <c r="V887" s="106"/>
      <c r="W887" s="106"/>
      <c r="X887" s="106"/>
      <c r="Y887" s="106"/>
      <c r="Z887" s="106"/>
    </row>
    <row r="888" spans="1:26">
      <c r="A888" s="963"/>
      <c r="B888" s="106"/>
      <c r="C888" s="106"/>
      <c r="D888" s="780"/>
      <c r="E888" s="278"/>
      <c r="F888" s="106"/>
      <c r="G888" s="151"/>
      <c r="H888" s="698"/>
      <c r="I888" s="319"/>
      <c r="J888" s="319"/>
      <c r="K888" s="105"/>
      <c r="L888" s="105"/>
      <c r="M888" s="105"/>
      <c r="N888" s="105"/>
      <c r="O888" s="319"/>
      <c r="P888" s="105"/>
      <c r="Q888" s="106"/>
      <c r="R888" s="106"/>
      <c r="S888" s="106"/>
      <c r="T888" s="106"/>
      <c r="U888" s="106"/>
      <c r="V888" s="106"/>
      <c r="W888" s="106"/>
      <c r="X888" s="106"/>
      <c r="Y888" s="106"/>
      <c r="Z888" s="106"/>
    </row>
    <row r="889" spans="1:26">
      <c r="A889" s="963"/>
      <c r="B889" s="106"/>
      <c r="C889" s="106"/>
      <c r="D889" s="780"/>
      <c r="E889" s="278"/>
      <c r="F889" s="106"/>
      <c r="G889" s="151"/>
      <c r="H889" s="698"/>
      <c r="I889" s="319"/>
      <c r="J889" s="319"/>
      <c r="K889" s="105"/>
      <c r="L889" s="105"/>
      <c r="M889" s="105"/>
      <c r="N889" s="105"/>
      <c r="O889" s="319"/>
      <c r="P889" s="105"/>
      <c r="Q889" s="106"/>
      <c r="R889" s="106"/>
      <c r="S889" s="106"/>
      <c r="T889" s="106"/>
      <c r="U889" s="106"/>
      <c r="V889" s="106"/>
      <c r="W889" s="106"/>
      <c r="X889" s="106"/>
      <c r="Y889" s="106"/>
      <c r="Z889" s="106"/>
    </row>
    <row r="890" spans="1:26">
      <c r="A890" s="963"/>
      <c r="B890" s="106"/>
      <c r="C890" s="106"/>
      <c r="D890" s="780"/>
      <c r="E890" s="278"/>
      <c r="F890" s="106"/>
      <c r="G890" s="151"/>
      <c r="H890" s="698"/>
      <c r="I890" s="319"/>
      <c r="J890" s="319"/>
      <c r="K890" s="105"/>
      <c r="L890" s="105"/>
      <c r="M890" s="105"/>
      <c r="N890" s="105"/>
      <c r="O890" s="319"/>
      <c r="P890" s="105"/>
      <c r="Q890" s="106"/>
      <c r="R890" s="106"/>
      <c r="S890" s="106"/>
      <c r="T890" s="106"/>
      <c r="U890" s="106"/>
      <c r="V890" s="106"/>
      <c r="W890" s="106"/>
      <c r="X890" s="106"/>
      <c r="Y890" s="106"/>
      <c r="Z890" s="106"/>
    </row>
    <row r="891" spans="1:26">
      <c r="A891" s="963"/>
      <c r="B891" s="106"/>
      <c r="C891" s="106"/>
      <c r="D891" s="780"/>
      <c r="E891" s="278"/>
      <c r="F891" s="106"/>
      <c r="G891" s="151"/>
      <c r="H891" s="698"/>
      <c r="I891" s="319"/>
      <c r="J891" s="319"/>
      <c r="K891" s="105"/>
      <c r="L891" s="105"/>
      <c r="M891" s="105"/>
      <c r="N891" s="105"/>
      <c r="O891" s="319"/>
      <c r="P891" s="105"/>
      <c r="Q891" s="106"/>
      <c r="R891" s="106"/>
      <c r="S891" s="106"/>
      <c r="T891" s="106"/>
      <c r="U891" s="106"/>
      <c r="V891" s="106"/>
      <c r="W891" s="106"/>
      <c r="X891" s="106"/>
      <c r="Y891" s="106"/>
      <c r="Z891" s="106"/>
    </row>
    <row r="892" spans="1:26">
      <c r="A892" s="963"/>
      <c r="B892" s="106"/>
      <c r="C892" s="106"/>
      <c r="D892" s="780"/>
      <c r="E892" s="278"/>
      <c r="F892" s="106"/>
      <c r="G892" s="151"/>
      <c r="H892" s="698"/>
      <c r="I892" s="319"/>
      <c r="J892" s="319"/>
      <c r="K892" s="105"/>
      <c r="L892" s="105"/>
      <c r="M892" s="105"/>
      <c r="N892" s="105"/>
      <c r="O892" s="319"/>
      <c r="P892" s="105"/>
      <c r="Q892" s="106"/>
      <c r="R892" s="106"/>
      <c r="S892" s="106"/>
      <c r="T892" s="106"/>
      <c r="U892" s="106"/>
      <c r="V892" s="106"/>
      <c r="W892" s="106"/>
      <c r="X892" s="106"/>
      <c r="Y892" s="106"/>
      <c r="Z892" s="106"/>
    </row>
    <row r="893" spans="1:26">
      <c r="A893" s="963"/>
      <c r="B893" s="106"/>
      <c r="C893" s="106"/>
      <c r="D893" s="780"/>
      <c r="E893" s="278"/>
      <c r="F893" s="106"/>
      <c r="G893" s="151"/>
      <c r="H893" s="698"/>
      <c r="I893" s="319"/>
      <c r="J893" s="319"/>
      <c r="K893" s="105"/>
      <c r="L893" s="105"/>
      <c r="M893" s="105"/>
      <c r="N893" s="105"/>
      <c r="O893" s="319"/>
      <c r="P893" s="105"/>
      <c r="Q893" s="106"/>
      <c r="R893" s="106"/>
      <c r="S893" s="106"/>
      <c r="T893" s="106"/>
      <c r="U893" s="106"/>
      <c r="V893" s="106"/>
      <c r="W893" s="106"/>
      <c r="X893" s="106"/>
      <c r="Y893" s="106"/>
      <c r="Z893" s="106"/>
    </row>
    <row r="894" spans="1:26">
      <c r="A894" s="963"/>
      <c r="B894" s="106"/>
      <c r="C894" s="106"/>
      <c r="D894" s="780"/>
      <c r="E894" s="278"/>
      <c r="F894" s="106"/>
      <c r="G894" s="151"/>
      <c r="H894" s="698"/>
      <c r="I894" s="319"/>
      <c r="J894" s="319"/>
      <c r="K894" s="105"/>
      <c r="L894" s="105"/>
      <c r="M894" s="105"/>
      <c r="N894" s="105"/>
      <c r="O894" s="319"/>
      <c r="P894" s="105"/>
      <c r="Q894" s="106"/>
      <c r="R894" s="106"/>
      <c r="S894" s="106"/>
      <c r="T894" s="106"/>
      <c r="U894" s="106"/>
      <c r="V894" s="106"/>
      <c r="W894" s="106"/>
      <c r="X894" s="106"/>
      <c r="Y894" s="106"/>
      <c r="Z894" s="106"/>
    </row>
    <row r="895" spans="1:26">
      <c r="A895" s="963"/>
      <c r="B895" s="106"/>
      <c r="C895" s="106"/>
      <c r="D895" s="780"/>
      <c r="E895" s="278"/>
      <c r="F895" s="106"/>
      <c r="G895" s="151"/>
      <c r="H895" s="698"/>
      <c r="I895" s="319"/>
      <c r="J895" s="319"/>
      <c r="K895" s="105"/>
      <c r="L895" s="105"/>
      <c r="M895" s="105"/>
      <c r="N895" s="105"/>
      <c r="O895" s="319"/>
      <c r="P895" s="105"/>
      <c r="Q895" s="106"/>
      <c r="R895" s="106"/>
      <c r="S895" s="106"/>
      <c r="T895" s="106"/>
      <c r="U895" s="106"/>
      <c r="V895" s="106"/>
      <c r="W895" s="106"/>
      <c r="X895" s="106"/>
      <c r="Y895" s="106"/>
      <c r="Z895" s="106"/>
    </row>
    <row r="896" spans="1:26">
      <c r="A896" s="963"/>
      <c r="B896" s="106"/>
      <c r="C896" s="106"/>
      <c r="D896" s="780"/>
      <c r="E896" s="278"/>
      <c r="F896" s="106"/>
      <c r="G896" s="151"/>
      <c r="H896" s="698"/>
      <c r="I896" s="319"/>
      <c r="J896" s="319"/>
      <c r="K896" s="105"/>
      <c r="L896" s="105"/>
      <c r="M896" s="105"/>
      <c r="N896" s="105"/>
      <c r="O896" s="319"/>
      <c r="P896" s="105"/>
      <c r="Q896" s="106"/>
      <c r="R896" s="106"/>
      <c r="S896" s="106"/>
      <c r="T896" s="106"/>
      <c r="U896" s="106"/>
      <c r="V896" s="106"/>
      <c r="W896" s="106"/>
      <c r="X896" s="106"/>
      <c r="Y896" s="106"/>
      <c r="Z896" s="106"/>
    </row>
    <row r="897" spans="1:26">
      <c r="A897" s="963"/>
      <c r="B897" s="106"/>
      <c r="C897" s="106"/>
      <c r="D897" s="780"/>
      <c r="E897" s="278"/>
      <c r="F897" s="106"/>
      <c r="G897" s="151"/>
      <c r="H897" s="698"/>
      <c r="I897" s="319"/>
      <c r="J897" s="319"/>
      <c r="K897" s="105"/>
      <c r="L897" s="105"/>
      <c r="M897" s="105"/>
      <c r="N897" s="105"/>
      <c r="O897" s="319"/>
      <c r="P897" s="105"/>
      <c r="Q897" s="106"/>
      <c r="R897" s="106"/>
      <c r="S897" s="106"/>
      <c r="T897" s="106"/>
      <c r="U897" s="106"/>
      <c r="V897" s="106"/>
      <c r="W897" s="106"/>
      <c r="X897" s="106"/>
      <c r="Y897" s="106"/>
      <c r="Z897" s="106"/>
    </row>
    <row r="898" spans="1:26">
      <c r="A898" s="963"/>
      <c r="B898" s="106"/>
      <c r="C898" s="106"/>
      <c r="D898" s="780"/>
      <c r="E898" s="278"/>
      <c r="F898" s="106"/>
      <c r="G898" s="151"/>
      <c r="H898" s="698"/>
      <c r="I898" s="319"/>
      <c r="J898" s="319"/>
      <c r="K898" s="105"/>
      <c r="L898" s="105"/>
      <c r="M898" s="105"/>
      <c r="N898" s="105"/>
      <c r="O898" s="319"/>
      <c r="P898" s="105"/>
      <c r="Q898" s="106"/>
      <c r="R898" s="106"/>
      <c r="S898" s="106"/>
      <c r="T898" s="106"/>
      <c r="U898" s="106"/>
      <c r="V898" s="106"/>
      <c r="W898" s="106"/>
      <c r="X898" s="106"/>
      <c r="Y898" s="106"/>
      <c r="Z898" s="106"/>
    </row>
    <row r="899" spans="1:26">
      <c r="A899" s="963"/>
      <c r="B899" s="106"/>
      <c r="C899" s="106"/>
      <c r="D899" s="780"/>
      <c r="E899" s="278"/>
      <c r="F899" s="106"/>
      <c r="G899" s="151"/>
      <c r="H899" s="698"/>
      <c r="I899" s="319"/>
      <c r="J899" s="319"/>
      <c r="K899" s="105"/>
      <c r="L899" s="105"/>
      <c r="M899" s="105"/>
      <c r="N899" s="105"/>
      <c r="O899" s="319"/>
      <c r="P899" s="105"/>
      <c r="Q899" s="106"/>
      <c r="R899" s="106"/>
      <c r="S899" s="106"/>
      <c r="T899" s="106"/>
      <c r="U899" s="106"/>
      <c r="V899" s="106"/>
      <c r="W899" s="106"/>
      <c r="X899" s="106"/>
      <c r="Y899" s="106"/>
      <c r="Z899" s="106"/>
    </row>
    <row r="900" spans="1:26">
      <c r="A900" s="963"/>
      <c r="B900" s="106"/>
      <c r="C900" s="106"/>
      <c r="D900" s="780"/>
      <c r="E900" s="278"/>
      <c r="F900" s="106"/>
      <c r="G900" s="151"/>
      <c r="H900" s="698"/>
      <c r="I900" s="319"/>
      <c r="J900" s="319"/>
      <c r="K900" s="105"/>
      <c r="L900" s="105"/>
      <c r="M900" s="105"/>
      <c r="N900" s="105"/>
      <c r="O900" s="319"/>
      <c r="P900" s="105"/>
      <c r="Q900" s="106"/>
      <c r="R900" s="106"/>
      <c r="S900" s="106"/>
      <c r="T900" s="106"/>
      <c r="U900" s="106"/>
      <c r="V900" s="106"/>
      <c r="W900" s="106"/>
      <c r="X900" s="106"/>
      <c r="Y900" s="106"/>
      <c r="Z900" s="106"/>
    </row>
    <row r="901" spans="1:26">
      <c r="A901" s="963"/>
      <c r="B901" s="106"/>
      <c r="C901" s="106"/>
      <c r="D901" s="780"/>
      <c r="E901" s="278"/>
      <c r="F901" s="106"/>
      <c r="G901" s="151"/>
      <c r="H901" s="698"/>
      <c r="I901" s="319"/>
      <c r="J901" s="319"/>
      <c r="K901" s="105"/>
      <c r="L901" s="105"/>
      <c r="M901" s="105"/>
      <c r="N901" s="105"/>
      <c r="O901" s="319"/>
      <c r="P901" s="105"/>
      <c r="Q901" s="106"/>
      <c r="R901" s="106"/>
      <c r="S901" s="106"/>
      <c r="T901" s="106"/>
      <c r="U901" s="106"/>
      <c r="V901" s="106"/>
      <c r="W901" s="106"/>
      <c r="X901" s="106"/>
      <c r="Y901" s="106"/>
      <c r="Z901" s="106"/>
    </row>
    <row r="902" spans="1:26">
      <c r="A902" s="963"/>
      <c r="B902" s="106"/>
      <c r="C902" s="106"/>
      <c r="D902" s="780"/>
      <c r="E902" s="278"/>
      <c r="F902" s="106"/>
      <c r="G902" s="151"/>
      <c r="H902" s="698"/>
      <c r="I902" s="319"/>
      <c r="J902" s="319"/>
      <c r="K902" s="105"/>
      <c r="L902" s="105"/>
      <c r="M902" s="105"/>
      <c r="N902" s="105"/>
      <c r="O902" s="319"/>
      <c r="P902" s="105"/>
      <c r="Q902" s="106"/>
      <c r="R902" s="106"/>
      <c r="S902" s="106"/>
      <c r="T902" s="106"/>
      <c r="U902" s="106"/>
      <c r="V902" s="106"/>
      <c r="W902" s="106"/>
      <c r="X902" s="106"/>
      <c r="Y902" s="106"/>
      <c r="Z902" s="106"/>
    </row>
    <row r="903" spans="1:26">
      <c r="A903" s="963"/>
      <c r="B903" s="106"/>
      <c r="C903" s="106"/>
      <c r="D903" s="780"/>
      <c r="E903" s="278"/>
      <c r="F903" s="106"/>
      <c r="G903" s="151"/>
      <c r="H903" s="698"/>
      <c r="I903" s="319"/>
      <c r="J903" s="319"/>
      <c r="K903" s="105"/>
      <c r="L903" s="105"/>
      <c r="M903" s="105"/>
      <c r="N903" s="105"/>
      <c r="O903" s="319"/>
      <c r="P903" s="105"/>
      <c r="Q903" s="106"/>
      <c r="R903" s="106"/>
      <c r="S903" s="106"/>
      <c r="T903" s="106"/>
      <c r="U903" s="106"/>
      <c r="V903" s="106"/>
      <c r="W903" s="106"/>
      <c r="X903" s="106"/>
      <c r="Y903" s="106"/>
      <c r="Z903" s="106"/>
    </row>
    <row r="904" spans="1:26">
      <c r="A904" s="963"/>
      <c r="B904" s="106"/>
      <c r="C904" s="106"/>
      <c r="D904" s="780"/>
      <c r="E904" s="278"/>
      <c r="F904" s="106"/>
      <c r="G904" s="151"/>
      <c r="H904" s="698"/>
      <c r="I904" s="319"/>
      <c r="J904" s="319"/>
      <c r="K904" s="105"/>
      <c r="L904" s="105"/>
      <c r="M904" s="105"/>
      <c r="N904" s="105"/>
      <c r="O904" s="319"/>
      <c r="P904" s="105"/>
      <c r="Q904" s="106"/>
      <c r="R904" s="106"/>
      <c r="S904" s="106"/>
      <c r="T904" s="106"/>
      <c r="U904" s="106"/>
      <c r="V904" s="106"/>
      <c r="W904" s="106"/>
      <c r="X904" s="106"/>
      <c r="Y904" s="106"/>
      <c r="Z904" s="106"/>
    </row>
    <row r="905" spans="1:26">
      <c r="A905" s="963"/>
      <c r="B905" s="106"/>
      <c r="C905" s="106"/>
      <c r="D905" s="780"/>
      <c r="E905" s="278"/>
      <c r="F905" s="106"/>
      <c r="G905" s="151"/>
      <c r="H905" s="698"/>
      <c r="I905" s="319"/>
      <c r="J905" s="319"/>
      <c r="K905" s="105"/>
      <c r="L905" s="105"/>
      <c r="M905" s="105"/>
      <c r="N905" s="105"/>
      <c r="O905" s="319"/>
      <c r="P905" s="105"/>
      <c r="Q905" s="106"/>
      <c r="R905" s="106"/>
      <c r="S905" s="106"/>
      <c r="T905" s="106"/>
      <c r="U905" s="106"/>
      <c r="V905" s="106"/>
      <c r="W905" s="106"/>
      <c r="X905" s="106"/>
      <c r="Y905" s="106"/>
      <c r="Z905" s="106"/>
    </row>
    <row r="906" spans="1:26">
      <c r="A906" s="963"/>
      <c r="B906" s="106"/>
      <c r="C906" s="106"/>
      <c r="D906" s="780"/>
      <c r="E906" s="278"/>
      <c r="F906" s="106"/>
      <c r="G906" s="151"/>
      <c r="H906" s="698"/>
      <c r="I906" s="319"/>
      <c r="J906" s="319"/>
      <c r="K906" s="105"/>
      <c r="L906" s="105"/>
      <c r="M906" s="105"/>
      <c r="N906" s="105"/>
      <c r="O906" s="319"/>
      <c r="P906" s="105"/>
      <c r="Q906" s="106"/>
      <c r="R906" s="106"/>
      <c r="S906" s="106"/>
      <c r="T906" s="106"/>
      <c r="U906" s="106"/>
      <c r="V906" s="106"/>
      <c r="W906" s="106"/>
      <c r="X906" s="106"/>
      <c r="Y906" s="106"/>
      <c r="Z906" s="106"/>
    </row>
    <row r="907" spans="1:26">
      <c r="A907" s="963"/>
      <c r="B907" s="106"/>
      <c r="C907" s="106"/>
      <c r="D907" s="780"/>
      <c r="E907" s="278"/>
      <c r="F907" s="106"/>
      <c r="G907" s="151"/>
      <c r="H907" s="698"/>
      <c r="I907" s="319"/>
      <c r="J907" s="319"/>
      <c r="K907" s="105"/>
      <c r="L907" s="105"/>
      <c r="M907" s="105"/>
      <c r="N907" s="105"/>
      <c r="O907" s="319"/>
      <c r="P907" s="105"/>
      <c r="Q907" s="106"/>
      <c r="R907" s="106"/>
      <c r="S907" s="106"/>
      <c r="T907" s="106"/>
      <c r="U907" s="106"/>
      <c r="V907" s="106"/>
      <c r="W907" s="106"/>
      <c r="X907" s="106"/>
      <c r="Y907" s="106"/>
      <c r="Z907" s="106"/>
    </row>
    <row r="908" spans="1:26">
      <c r="A908" s="963"/>
      <c r="B908" s="106"/>
      <c r="C908" s="106"/>
      <c r="D908" s="780"/>
      <c r="E908" s="278"/>
      <c r="F908" s="106"/>
      <c r="G908" s="151"/>
      <c r="H908" s="698"/>
      <c r="I908" s="319"/>
      <c r="J908" s="319"/>
      <c r="K908" s="105"/>
      <c r="L908" s="105"/>
      <c r="M908" s="105"/>
      <c r="N908" s="105"/>
      <c r="O908" s="319"/>
      <c r="P908" s="105"/>
      <c r="Q908" s="106"/>
      <c r="R908" s="106"/>
      <c r="S908" s="106"/>
      <c r="T908" s="106"/>
      <c r="U908" s="106"/>
      <c r="V908" s="106"/>
      <c r="W908" s="106"/>
      <c r="X908" s="106"/>
      <c r="Y908" s="106"/>
      <c r="Z908" s="106"/>
    </row>
    <row r="909" spans="1:26">
      <c r="A909" s="963"/>
      <c r="B909" s="106"/>
      <c r="C909" s="106"/>
      <c r="D909" s="780"/>
      <c r="E909" s="278"/>
      <c r="F909" s="106"/>
      <c r="G909" s="151"/>
      <c r="H909" s="698"/>
      <c r="I909" s="319"/>
      <c r="J909" s="319"/>
      <c r="K909" s="105"/>
      <c r="L909" s="105"/>
      <c r="M909" s="105"/>
      <c r="N909" s="105"/>
      <c r="O909" s="319"/>
      <c r="P909" s="105"/>
      <c r="Q909" s="106"/>
      <c r="R909" s="106"/>
      <c r="S909" s="106"/>
      <c r="T909" s="106"/>
      <c r="U909" s="106"/>
      <c r="V909" s="106"/>
      <c r="W909" s="106"/>
      <c r="X909" s="106"/>
      <c r="Y909" s="106"/>
      <c r="Z909" s="106"/>
    </row>
    <row r="910" spans="1:26">
      <c r="A910" s="963"/>
      <c r="B910" s="106"/>
      <c r="C910" s="106"/>
      <c r="D910" s="780"/>
      <c r="E910" s="278"/>
      <c r="F910" s="106"/>
      <c r="G910" s="151"/>
      <c r="H910" s="698"/>
      <c r="I910" s="319"/>
      <c r="J910" s="319"/>
      <c r="K910" s="105"/>
      <c r="L910" s="105"/>
      <c r="M910" s="105"/>
      <c r="N910" s="105"/>
      <c r="O910" s="319"/>
      <c r="P910" s="105"/>
      <c r="Q910" s="106"/>
      <c r="R910" s="106"/>
      <c r="S910" s="106"/>
      <c r="T910" s="106"/>
      <c r="U910" s="106"/>
      <c r="V910" s="106"/>
      <c r="W910" s="106"/>
      <c r="X910" s="106"/>
      <c r="Y910" s="106"/>
      <c r="Z910" s="106"/>
    </row>
    <row r="911" spans="1:26">
      <c r="A911" s="963"/>
      <c r="B911" s="106"/>
      <c r="C911" s="106"/>
      <c r="D911" s="780"/>
      <c r="E911" s="278"/>
      <c r="F911" s="106"/>
      <c r="G911" s="151"/>
      <c r="H911" s="698"/>
      <c r="I911" s="319"/>
      <c r="J911" s="319"/>
      <c r="K911" s="105"/>
      <c r="L911" s="105"/>
      <c r="M911" s="105"/>
      <c r="N911" s="105"/>
      <c r="O911" s="319"/>
      <c r="P911" s="105"/>
      <c r="Q911" s="106"/>
      <c r="R911" s="106"/>
      <c r="S911" s="106"/>
      <c r="T911" s="106"/>
      <c r="U911" s="106"/>
      <c r="V911" s="106"/>
      <c r="W911" s="106"/>
      <c r="X911" s="106"/>
      <c r="Y911" s="106"/>
      <c r="Z911" s="106"/>
    </row>
    <row r="912" spans="1:26">
      <c r="A912" s="963"/>
      <c r="B912" s="106"/>
      <c r="C912" s="106"/>
      <c r="D912" s="780"/>
      <c r="E912" s="278"/>
      <c r="F912" s="106"/>
      <c r="G912" s="151"/>
      <c r="H912" s="698"/>
      <c r="I912" s="319"/>
      <c r="J912" s="319"/>
      <c r="K912" s="105"/>
      <c r="L912" s="105"/>
      <c r="M912" s="105"/>
      <c r="N912" s="105"/>
      <c r="O912" s="319"/>
      <c r="P912" s="105"/>
      <c r="Q912" s="106"/>
      <c r="R912" s="106"/>
      <c r="S912" s="106"/>
      <c r="T912" s="106"/>
      <c r="U912" s="106"/>
      <c r="V912" s="106"/>
      <c r="W912" s="106"/>
      <c r="X912" s="106"/>
      <c r="Y912" s="106"/>
      <c r="Z912" s="106"/>
    </row>
    <row r="913" spans="1:26">
      <c r="A913" s="963"/>
      <c r="B913" s="106"/>
      <c r="C913" s="106"/>
      <c r="D913" s="780"/>
      <c r="E913" s="278"/>
      <c r="F913" s="106"/>
      <c r="G913" s="151"/>
      <c r="H913" s="698"/>
      <c r="I913" s="319"/>
      <c r="J913" s="319"/>
      <c r="K913" s="105"/>
      <c r="L913" s="105"/>
      <c r="M913" s="105"/>
      <c r="N913" s="105"/>
      <c r="O913" s="319"/>
      <c r="P913" s="105"/>
      <c r="Q913" s="106"/>
      <c r="R913" s="106"/>
      <c r="S913" s="106"/>
      <c r="T913" s="106"/>
      <c r="U913" s="106"/>
      <c r="V913" s="106"/>
      <c r="W913" s="106"/>
      <c r="X913" s="106"/>
      <c r="Y913" s="106"/>
      <c r="Z913" s="106"/>
    </row>
    <row r="914" spans="1:26">
      <c r="A914" s="963"/>
      <c r="B914" s="106"/>
      <c r="C914" s="106"/>
      <c r="D914" s="780"/>
      <c r="E914" s="278"/>
      <c r="F914" s="106"/>
      <c r="G914" s="151"/>
      <c r="H914" s="698"/>
      <c r="I914" s="319"/>
      <c r="J914" s="319"/>
      <c r="K914" s="105"/>
      <c r="L914" s="105"/>
      <c r="M914" s="105"/>
      <c r="N914" s="105"/>
      <c r="O914" s="319"/>
      <c r="P914" s="105"/>
      <c r="Q914" s="106"/>
      <c r="R914" s="106"/>
      <c r="S914" s="106"/>
      <c r="T914" s="106"/>
      <c r="U914" s="106"/>
      <c r="V914" s="106"/>
      <c r="W914" s="106"/>
      <c r="X914" s="106"/>
      <c r="Y914" s="106"/>
      <c r="Z914" s="106"/>
    </row>
    <row r="915" spans="1:26">
      <c r="A915" s="963"/>
      <c r="B915" s="106"/>
      <c r="C915" s="106"/>
      <c r="D915" s="780"/>
      <c r="E915" s="278"/>
      <c r="F915" s="106"/>
      <c r="G915" s="151"/>
      <c r="H915" s="698"/>
      <c r="I915" s="319"/>
      <c r="J915" s="319"/>
      <c r="K915" s="105"/>
      <c r="L915" s="105"/>
      <c r="M915" s="105"/>
      <c r="N915" s="105"/>
      <c r="O915" s="319"/>
      <c r="P915" s="105"/>
      <c r="Q915" s="106"/>
      <c r="R915" s="106"/>
      <c r="S915" s="106"/>
      <c r="T915" s="106"/>
      <c r="U915" s="106"/>
      <c r="V915" s="106"/>
      <c r="W915" s="106"/>
      <c r="X915" s="106"/>
      <c r="Y915" s="106"/>
      <c r="Z915" s="106"/>
    </row>
    <row r="916" spans="1:26">
      <c r="A916" s="963"/>
      <c r="B916" s="106"/>
      <c r="C916" s="106"/>
      <c r="D916" s="780"/>
      <c r="E916" s="278"/>
      <c r="F916" s="106"/>
      <c r="G916" s="151"/>
      <c r="H916" s="698"/>
      <c r="I916" s="319"/>
      <c r="J916" s="319"/>
      <c r="K916" s="105"/>
      <c r="L916" s="105"/>
      <c r="M916" s="105"/>
      <c r="N916" s="105"/>
      <c r="O916" s="319"/>
      <c r="P916" s="105"/>
      <c r="Q916" s="106"/>
      <c r="R916" s="106"/>
      <c r="S916" s="106"/>
      <c r="T916" s="106"/>
      <c r="U916" s="106"/>
      <c r="V916" s="106"/>
      <c r="W916" s="106"/>
      <c r="X916" s="106"/>
      <c r="Y916" s="106"/>
      <c r="Z916" s="106"/>
    </row>
    <row r="917" spans="1:26">
      <c r="A917" s="963"/>
      <c r="B917" s="106"/>
      <c r="C917" s="106"/>
      <c r="D917" s="780"/>
      <c r="E917" s="278"/>
      <c r="F917" s="106"/>
      <c r="G917" s="151"/>
      <c r="H917" s="698"/>
      <c r="I917" s="319"/>
      <c r="J917" s="319"/>
      <c r="K917" s="105"/>
      <c r="L917" s="105"/>
      <c r="M917" s="105"/>
      <c r="N917" s="105"/>
      <c r="O917" s="319"/>
      <c r="P917" s="105"/>
      <c r="Q917" s="106"/>
      <c r="R917" s="106"/>
      <c r="S917" s="106"/>
      <c r="T917" s="106"/>
      <c r="U917" s="106"/>
      <c r="V917" s="106"/>
      <c r="W917" s="106"/>
      <c r="X917" s="106"/>
      <c r="Y917" s="106"/>
      <c r="Z917" s="106"/>
    </row>
    <row r="918" spans="1:26">
      <c r="A918" s="963"/>
      <c r="B918" s="106"/>
      <c r="C918" s="106"/>
      <c r="D918" s="780"/>
      <c r="E918" s="278"/>
      <c r="F918" s="106"/>
      <c r="G918" s="151"/>
      <c r="H918" s="698"/>
      <c r="I918" s="319"/>
      <c r="J918" s="319"/>
      <c r="K918" s="105"/>
      <c r="L918" s="105"/>
      <c r="M918" s="105"/>
      <c r="N918" s="105"/>
      <c r="O918" s="319"/>
      <c r="P918" s="105"/>
      <c r="Q918" s="106"/>
      <c r="R918" s="106"/>
      <c r="S918" s="106"/>
      <c r="T918" s="106"/>
      <c r="U918" s="106"/>
      <c r="V918" s="106"/>
      <c r="W918" s="106"/>
      <c r="X918" s="106"/>
      <c r="Y918" s="106"/>
      <c r="Z918" s="106"/>
    </row>
    <row r="919" spans="1:26">
      <c r="A919" s="963"/>
      <c r="B919" s="106"/>
      <c r="C919" s="106"/>
      <c r="D919" s="780"/>
      <c r="E919" s="278"/>
      <c r="F919" s="106"/>
      <c r="G919" s="151"/>
      <c r="H919" s="698"/>
      <c r="I919" s="319"/>
      <c r="J919" s="319"/>
      <c r="K919" s="105"/>
      <c r="L919" s="105"/>
      <c r="M919" s="105"/>
      <c r="N919" s="105"/>
      <c r="O919" s="319"/>
      <c r="P919" s="105"/>
      <c r="Q919" s="106"/>
      <c r="R919" s="106"/>
      <c r="S919" s="106"/>
      <c r="T919" s="106"/>
      <c r="U919" s="106"/>
      <c r="V919" s="106"/>
      <c r="W919" s="106"/>
      <c r="X919" s="106"/>
      <c r="Y919" s="106"/>
      <c r="Z919" s="106"/>
    </row>
    <row r="920" spans="1:26">
      <c r="A920" s="963"/>
      <c r="B920" s="106"/>
      <c r="C920" s="106"/>
      <c r="D920" s="780"/>
      <c r="E920" s="278"/>
      <c r="F920" s="106"/>
      <c r="G920" s="151"/>
      <c r="H920" s="698"/>
      <c r="I920" s="319"/>
      <c r="J920" s="319"/>
      <c r="K920" s="105"/>
      <c r="L920" s="105"/>
      <c r="M920" s="105"/>
      <c r="N920" s="105"/>
      <c r="O920" s="319"/>
      <c r="P920" s="105"/>
      <c r="Q920" s="106"/>
      <c r="R920" s="106"/>
      <c r="S920" s="106"/>
      <c r="T920" s="106"/>
      <c r="U920" s="106"/>
      <c r="V920" s="106"/>
      <c r="W920" s="106"/>
      <c r="X920" s="106"/>
      <c r="Y920" s="106"/>
      <c r="Z920" s="106"/>
    </row>
    <row r="921" spans="1:26">
      <c r="A921" s="963"/>
      <c r="B921" s="106"/>
      <c r="C921" s="106"/>
      <c r="D921" s="780"/>
      <c r="E921" s="278"/>
      <c r="F921" s="106"/>
      <c r="G921" s="151"/>
      <c r="H921" s="698"/>
      <c r="I921" s="319"/>
      <c r="J921" s="319"/>
      <c r="K921" s="105"/>
      <c r="L921" s="105"/>
      <c r="M921" s="105"/>
      <c r="N921" s="105"/>
      <c r="O921" s="319"/>
      <c r="P921" s="105"/>
      <c r="Q921" s="106"/>
      <c r="R921" s="106"/>
      <c r="S921" s="106"/>
      <c r="T921" s="106"/>
      <c r="U921" s="106"/>
      <c r="V921" s="106"/>
      <c r="W921" s="106"/>
      <c r="X921" s="106"/>
      <c r="Y921" s="106"/>
      <c r="Z921" s="106"/>
    </row>
    <row r="922" spans="1:26">
      <c r="A922" s="963"/>
      <c r="B922" s="106"/>
      <c r="C922" s="106"/>
      <c r="D922" s="780"/>
      <c r="E922" s="278"/>
      <c r="F922" s="106"/>
      <c r="G922" s="151"/>
      <c r="H922" s="698"/>
      <c r="I922" s="319"/>
      <c r="J922" s="319"/>
      <c r="K922" s="105"/>
      <c r="L922" s="105"/>
      <c r="M922" s="105"/>
      <c r="N922" s="105"/>
      <c r="O922" s="319"/>
      <c r="P922" s="105"/>
      <c r="Q922" s="106"/>
      <c r="R922" s="106"/>
      <c r="S922" s="106"/>
      <c r="T922" s="106"/>
      <c r="U922" s="106"/>
      <c r="V922" s="106"/>
      <c r="W922" s="106"/>
      <c r="X922" s="106"/>
      <c r="Y922" s="106"/>
      <c r="Z922" s="106"/>
    </row>
    <row r="923" spans="1:26">
      <c r="A923" s="963"/>
      <c r="B923" s="106"/>
      <c r="C923" s="106"/>
      <c r="D923" s="780"/>
      <c r="E923" s="278"/>
      <c r="F923" s="106"/>
      <c r="G923" s="151"/>
      <c r="H923" s="698"/>
      <c r="I923" s="319"/>
      <c r="J923" s="319"/>
      <c r="K923" s="105"/>
      <c r="L923" s="105"/>
      <c r="M923" s="105"/>
      <c r="N923" s="105"/>
      <c r="O923" s="319"/>
      <c r="P923" s="105"/>
      <c r="Q923" s="106"/>
      <c r="R923" s="106"/>
      <c r="S923" s="106"/>
      <c r="T923" s="106"/>
      <c r="U923" s="106"/>
      <c r="V923" s="106"/>
      <c r="W923" s="106"/>
      <c r="X923" s="106"/>
      <c r="Y923" s="106"/>
      <c r="Z923" s="106"/>
    </row>
    <row r="924" spans="1:26">
      <c r="A924" s="963"/>
      <c r="B924" s="106"/>
      <c r="C924" s="106"/>
      <c r="D924" s="780"/>
      <c r="E924" s="278"/>
      <c r="F924" s="106"/>
      <c r="G924" s="151"/>
      <c r="H924" s="698"/>
      <c r="I924" s="319"/>
      <c r="J924" s="319"/>
      <c r="K924" s="105"/>
      <c r="L924" s="105"/>
      <c r="M924" s="105"/>
      <c r="N924" s="105"/>
      <c r="O924" s="319"/>
      <c r="P924" s="105"/>
      <c r="Q924" s="106"/>
      <c r="R924" s="106"/>
      <c r="S924" s="106"/>
      <c r="T924" s="106"/>
      <c r="U924" s="106"/>
      <c r="V924" s="106"/>
      <c r="W924" s="106"/>
      <c r="X924" s="106"/>
      <c r="Y924" s="106"/>
      <c r="Z924" s="106"/>
    </row>
    <row r="925" spans="1:26">
      <c r="A925" s="963"/>
      <c r="B925" s="106"/>
      <c r="C925" s="106"/>
      <c r="D925" s="780"/>
      <c r="E925" s="278"/>
      <c r="F925" s="106"/>
      <c r="G925" s="151"/>
      <c r="H925" s="698"/>
      <c r="I925" s="319"/>
      <c r="J925" s="319"/>
      <c r="K925" s="105"/>
      <c r="L925" s="105"/>
      <c r="M925" s="105"/>
      <c r="N925" s="105"/>
      <c r="O925" s="319"/>
      <c r="P925" s="105"/>
      <c r="Q925" s="106"/>
      <c r="R925" s="106"/>
      <c r="S925" s="106"/>
      <c r="T925" s="106"/>
      <c r="U925" s="106"/>
      <c r="V925" s="106"/>
      <c r="W925" s="106"/>
      <c r="X925" s="106"/>
      <c r="Y925" s="106"/>
      <c r="Z925" s="106"/>
    </row>
    <row r="926" spans="1:26">
      <c r="A926" s="963"/>
      <c r="B926" s="106"/>
      <c r="C926" s="106"/>
      <c r="D926" s="780"/>
      <c r="E926" s="278"/>
      <c r="F926" s="106"/>
      <c r="G926" s="151"/>
      <c r="H926" s="698"/>
      <c r="I926" s="319"/>
      <c r="J926" s="319"/>
      <c r="K926" s="105"/>
      <c r="L926" s="105"/>
      <c r="M926" s="105"/>
      <c r="N926" s="105"/>
      <c r="O926" s="319"/>
      <c r="P926" s="105"/>
      <c r="Q926" s="106"/>
      <c r="R926" s="106"/>
      <c r="S926" s="106"/>
      <c r="T926" s="106"/>
      <c r="U926" s="106"/>
      <c r="V926" s="106"/>
      <c r="W926" s="106"/>
      <c r="X926" s="106"/>
      <c r="Y926" s="106"/>
      <c r="Z926" s="106"/>
    </row>
    <row r="927" spans="1:26">
      <c r="A927" s="963"/>
      <c r="B927" s="106"/>
      <c r="C927" s="106"/>
      <c r="D927" s="780"/>
      <c r="E927" s="278"/>
      <c r="F927" s="106"/>
      <c r="G927" s="151"/>
      <c r="H927" s="698"/>
      <c r="I927" s="319"/>
      <c r="J927" s="319"/>
      <c r="K927" s="105"/>
      <c r="L927" s="105"/>
      <c r="M927" s="105"/>
      <c r="N927" s="105"/>
      <c r="O927" s="319"/>
      <c r="P927" s="105"/>
      <c r="Q927" s="106"/>
      <c r="R927" s="106"/>
      <c r="S927" s="106"/>
      <c r="T927" s="106"/>
      <c r="U927" s="106"/>
      <c r="V927" s="106"/>
      <c r="W927" s="106"/>
      <c r="X927" s="106"/>
      <c r="Y927" s="106"/>
      <c r="Z927" s="106"/>
    </row>
    <row r="928" spans="1:26">
      <c r="A928" s="963"/>
      <c r="B928" s="106"/>
      <c r="C928" s="106"/>
      <c r="D928" s="780"/>
      <c r="E928" s="278"/>
      <c r="F928" s="106"/>
      <c r="G928" s="151"/>
      <c r="H928" s="698"/>
      <c r="I928" s="319"/>
      <c r="J928" s="319"/>
      <c r="K928" s="105"/>
      <c r="L928" s="105"/>
      <c r="M928" s="105"/>
      <c r="N928" s="105"/>
      <c r="O928" s="319"/>
      <c r="P928" s="105"/>
      <c r="Q928" s="106"/>
      <c r="R928" s="106"/>
      <c r="S928" s="106"/>
      <c r="T928" s="106"/>
      <c r="U928" s="106"/>
      <c r="V928" s="106"/>
      <c r="W928" s="106"/>
      <c r="X928" s="106"/>
      <c r="Y928" s="106"/>
      <c r="Z928" s="106"/>
    </row>
    <row r="929" spans="1:26">
      <c r="A929" s="963"/>
      <c r="B929" s="106"/>
      <c r="C929" s="106"/>
      <c r="D929" s="780"/>
      <c r="E929" s="278"/>
      <c r="F929" s="106"/>
      <c r="G929" s="151"/>
      <c r="H929" s="698"/>
      <c r="I929" s="319"/>
      <c r="J929" s="319"/>
      <c r="K929" s="105"/>
      <c r="L929" s="105"/>
      <c r="M929" s="105"/>
      <c r="N929" s="105"/>
      <c r="O929" s="319"/>
      <c r="P929" s="105"/>
      <c r="Q929" s="106"/>
      <c r="R929" s="106"/>
      <c r="S929" s="106"/>
      <c r="T929" s="106"/>
      <c r="U929" s="106"/>
      <c r="V929" s="106"/>
      <c r="W929" s="106"/>
      <c r="X929" s="106"/>
      <c r="Y929" s="106"/>
      <c r="Z929" s="106"/>
    </row>
    <row r="930" spans="1:26">
      <c r="A930" s="963"/>
      <c r="B930" s="106"/>
      <c r="C930" s="106"/>
      <c r="D930" s="780"/>
      <c r="E930" s="278"/>
      <c r="F930" s="106"/>
      <c r="G930" s="151"/>
      <c r="H930" s="698"/>
      <c r="I930" s="319"/>
      <c r="J930" s="319"/>
      <c r="K930" s="105"/>
      <c r="L930" s="105"/>
      <c r="M930" s="105"/>
      <c r="N930" s="105"/>
      <c r="O930" s="319"/>
      <c r="P930" s="105"/>
      <c r="Q930" s="106"/>
      <c r="R930" s="106"/>
      <c r="S930" s="106"/>
      <c r="T930" s="106"/>
      <c r="U930" s="106"/>
      <c r="V930" s="106"/>
      <c r="W930" s="106"/>
      <c r="X930" s="106"/>
      <c r="Y930" s="106"/>
      <c r="Z930" s="106"/>
    </row>
    <row r="931" spans="1:26">
      <c r="A931" s="963"/>
      <c r="B931" s="106"/>
      <c r="C931" s="106"/>
      <c r="D931" s="780"/>
      <c r="E931" s="278"/>
      <c r="F931" s="106"/>
      <c r="G931" s="151"/>
      <c r="H931" s="698"/>
      <c r="I931" s="319"/>
      <c r="J931" s="319"/>
      <c r="K931" s="105"/>
      <c r="L931" s="105"/>
      <c r="M931" s="105"/>
      <c r="N931" s="105"/>
      <c r="O931" s="319"/>
      <c r="P931" s="105"/>
      <c r="Q931" s="106"/>
      <c r="R931" s="106"/>
      <c r="S931" s="106"/>
      <c r="T931" s="106"/>
      <c r="U931" s="106"/>
      <c r="V931" s="106"/>
      <c r="W931" s="106"/>
      <c r="X931" s="106"/>
      <c r="Y931" s="106"/>
      <c r="Z931" s="106"/>
    </row>
    <row r="932" spans="1:26">
      <c r="A932" s="963"/>
      <c r="B932" s="106"/>
      <c r="C932" s="106"/>
      <c r="D932" s="780"/>
      <c r="E932" s="278"/>
      <c r="F932" s="106"/>
      <c r="G932" s="151"/>
      <c r="H932" s="698"/>
      <c r="I932" s="319"/>
      <c r="J932" s="319"/>
      <c r="K932" s="105"/>
      <c r="L932" s="105"/>
      <c r="M932" s="105"/>
      <c r="N932" s="105"/>
      <c r="O932" s="319"/>
      <c r="P932" s="105"/>
      <c r="Q932" s="106"/>
      <c r="R932" s="106"/>
      <c r="S932" s="106"/>
      <c r="T932" s="106"/>
      <c r="U932" s="106"/>
      <c r="V932" s="106"/>
      <c r="W932" s="106"/>
      <c r="X932" s="106"/>
      <c r="Y932" s="106"/>
      <c r="Z932" s="106"/>
    </row>
    <row r="933" spans="1:26">
      <c r="A933" s="963"/>
      <c r="B933" s="106"/>
      <c r="C933" s="106"/>
      <c r="D933" s="780"/>
      <c r="E933" s="278"/>
      <c r="F933" s="106"/>
      <c r="G933" s="151"/>
      <c r="H933" s="698"/>
      <c r="I933" s="319"/>
      <c r="J933" s="319"/>
      <c r="K933" s="105"/>
      <c r="L933" s="105"/>
      <c r="M933" s="105"/>
      <c r="N933" s="105"/>
      <c r="O933" s="319"/>
      <c r="P933" s="105"/>
      <c r="Q933" s="106"/>
      <c r="R933" s="106"/>
      <c r="S933" s="106"/>
      <c r="T933" s="106"/>
      <c r="U933" s="106"/>
      <c r="V933" s="106"/>
      <c r="W933" s="106"/>
      <c r="X933" s="106"/>
      <c r="Y933" s="106"/>
      <c r="Z933" s="106"/>
    </row>
    <row r="934" spans="1:26">
      <c r="A934" s="963"/>
      <c r="B934" s="106"/>
      <c r="C934" s="106"/>
      <c r="D934" s="780"/>
      <c r="E934" s="278"/>
      <c r="F934" s="106"/>
      <c r="G934" s="151"/>
      <c r="H934" s="698"/>
      <c r="I934" s="319"/>
      <c r="J934" s="319"/>
      <c r="K934" s="105"/>
      <c r="L934" s="105"/>
      <c r="M934" s="105"/>
      <c r="N934" s="105"/>
      <c r="O934" s="319"/>
      <c r="P934" s="105"/>
      <c r="Q934" s="106"/>
      <c r="R934" s="106"/>
      <c r="S934" s="106"/>
      <c r="T934" s="106"/>
      <c r="U934" s="106"/>
      <c r="V934" s="106"/>
      <c r="W934" s="106"/>
      <c r="X934" s="106"/>
      <c r="Y934" s="106"/>
      <c r="Z934" s="106"/>
    </row>
    <row r="935" spans="1:26">
      <c r="A935" s="963"/>
      <c r="B935" s="106"/>
      <c r="C935" s="106"/>
      <c r="D935" s="780"/>
      <c r="E935" s="278"/>
      <c r="F935" s="106"/>
      <c r="G935" s="151"/>
      <c r="H935" s="698"/>
      <c r="I935" s="319"/>
      <c r="J935" s="319"/>
      <c r="K935" s="105"/>
      <c r="L935" s="105"/>
      <c r="M935" s="105"/>
      <c r="N935" s="105"/>
      <c r="O935" s="319"/>
      <c r="P935" s="105"/>
      <c r="Q935" s="106"/>
      <c r="R935" s="106"/>
      <c r="S935" s="106"/>
      <c r="T935" s="106"/>
      <c r="U935" s="106"/>
      <c r="V935" s="106"/>
      <c r="W935" s="106"/>
      <c r="X935" s="106"/>
      <c r="Y935" s="106"/>
      <c r="Z935" s="106"/>
    </row>
    <row r="936" spans="1:26">
      <c r="A936" s="963"/>
      <c r="B936" s="106"/>
      <c r="C936" s="106"/>
      <c r="D936" s="780"/>
      <c r="E936" s="278"/>
      <c r="F936" s="106"/>
      <c r="G936" s="151"/>
      <c r="H936" s="698"/>
      <c r="I936" s="319"/>
      <c r="J936" s="319"/>
      <c r="K936" s="105"/>
      <c r="L936" s="105"/>
      <c r="M936" s="105"/>
      <c r="N936" s="105"/>
      <c r="O936" s="319"/>
      <c r="P936" s="105"/>
      <c r="Q936" s="106"/>
      <c r="R936" s="106"/>
      <c r="S936" s="106"/>
      <c r="T936" s="106"/>
      <c r="U936" s="106"/>
      <c r="V936" s="106"/>
      <c r="W936" s="106"/>
      <c r="X936" s="106"/>
      <c r="Y936" s="106"/>
      <c r="Z936" s="106"/>
    </row>
    <row r="937" spans="1:26">
      <c r="A937" s="963"/>
      <c r="B937" s="106"/>
      <c r="C937" s="106"/>
      <c r="D937" s="780"/>
      <c r="E937" s="278"/>
      <c r="F937" s="106"/>
      <c r="G937" s="151"/>
      <c r="H937" s="698"/>
      <c r="I937" s="319"/>
      <c r="J937" s="319"/>
      <c r="K937" s="105"/>
      <c r="L937" s="105"/>
      <c r="M937" s="105"/>
      <c r="N937" s="105"/>
      <c r="O937" s="319"/>
      <c r="P937" s="105"/>
      <c r="Q937" s="106"/>
      <c r="R937" s="106"/>
      <c r="S937" s="106"/>
      <c r="T937" s="106"/>
      <c r="U937" s="106"/>
      <c r="V937" s="106"/>
      <c r="W937" s="106"/>
      <c r="X937" s="106"/>
      <c r="Y937" s="106"/>
      <c r="Z937" s="106"/>
    </row>
    <row r="938" spans="1:26">
      <c r="A938" s="963"/>
      <c r="B938" s="106"/>
      <c r="C938" s="106"/>
      <c r="D938" s="780"/>
      <c r="E938" s="278"/>
      <c r="F938" s="106"/>
      <c r="G938" s="151"/>
      <c r="H938" s="698"/>
      <c r="I938" s="319"/>
      <c r="J938" s="319"/>
      <c r="K938" s="105"/>
      <c r="L938" s="105"/>
      <c r="M938" s="105"/>
      <c r="N938" s="105"/>
      <c r="O938" s="319"/>
      <c r="P938" s="105"/>
      <c r="Q938" s="106"/>
      <c r="R938" s="106"/>
      <c r="S938" s="106"/>
      <c r="T938" s="106"/>
      <c r="U938" s="106"/>
      <c r="V938" s="106"/>
      <c r="W938" s="106"/>
      <c r="X938" s="106"/>
      <c r="Y938" s="106"/>
      <c r="Z938" s="106"/>
    </row>
    <row r="939" spans="1:26">
      <c r="A939" s="963"/>
      <c r="B939" s="106"/>
      <c r="C939" s="106"/>
      <c r="D939" s="780"/>
      <c r="E939" s="278"/>
      <c r="F939" s="106"/>
      <c r="G939" s="151"/>
      <c r="H939" s="698"/>
      <c r="I939" s="319"/>
      <c r="J939" s="319"/>
      <c r="K939" s="105"/>
      <c r="L939" s="105"/>
      <c r="M939" s="105"/>
      <c r="N939" s="105"/>
      <c r="O939" s="319"/>
      <c r="P939" s="105"/>
      <c r="Q939" s="106"/>
      <c r="R939" s="106"/>
      <c r="S939" s="106"/>
      <c r="T939" s="106"/>
      <c r="U939" s="106"/>
      <c r="V939" s="106"/>
      <c r="W939" s="106"/>
      <c r="X939" s="106"/>
      <c r="Y939" s="106"/>
      <c r="Z939" s="106"/>
    </row>
    <row r="940" spans="1:26">
      <c r="A940" s="963"/>
      <c r="B940" s="106"/>
      <c r="C940" s="106"/>
      <c r="D940" s="780"/>
      <c r="E940" s="278"/>
      <c r="F940" s="106"/>
      <c r="G940" s="151"/>
      <c r="H940" s="698"/>
      <c r="I940" s="319"/>
      <c r="J940" s="319"/>
      <c r="K940" s="105"/>
      <c r="L940" s="105"/>
      <c r="M940" s="105"/>
      <c r="N940" s="105"/>
      <c r="O940" s="319"/>
      <c r="P940" s="105"/>
      <c r="Q940" s="106"/>
      <c r="R940" s="106"/>
      <c r="S940" s="106"/>
      <c r="T940" s="106"/>
      <c r="U940" s="106"/>
      <c r="V940" s="106"/>
      <c r="W940" s="106"/>
      <c r="X940" s="106"/>
      <c r="Y940" s="106"/>
      <c r="Z940" s="106"/>
    </row>
    <row r="941" spans="1:26">
      <c r="A941" s="963"/>
      <c r="B941" s="106"/>
      <c r="C941" s="106"/>
      <c r="D941" s="780"/>
      <c r="E941" s="278"/>
      <c r="F941" s="106"/>
      <c r="G941" s="151"/>
      <c r="H941" s="698"/>
      <c r="I941" s="319"/>
      <c r="J941" s="319"/>
      <c r="K941" s="105"/>
      <c r="L941" s="105"/>
      <c r="M941" s="105"/>
      <c r="N941" s="105"/>
      <c r="O941" s="319"/>
      <c r="P941" s="105"/>
      <c r="Q941" s="106"/>
      <c r="R941" s="106"/>
      <c r="S941" s="106"/>
      <c r="T941" s="106"/>
      <c r="U941" s="106"/>
      <c r="V941" s="106"/>
      <c r="W941" s="106"/>
      <c r="X941" s="106"/>
      <c r="Y941" s="106"/>
      <c r="Z941" s="106"/>
    </row>
    <row r="942" spans="1:26">
      <c r="A942" s="963"/>
      <c r="B942" s="106"/>
      <c r="C942" s="106"/>
      <c r="D942" s="780"/>
      <c r="E942" s="278"/>
      <c r="F942" s="106"/>
      <c r="G942" s="151"/>
      <c r="H942" s="698"/>
      <c r="I942" s="319"/>
      <c r="J942" s="319"/>
      <c r="K942" s="105"/>
      <c r="L942" s="105"/>
      <c r="M942" s="105"/>
      <c r="N942" s="105"/>
      <c r="O942" s="319"/>
      <c r="P942" s="105"/>
      <c r="Q942" s="106"/>
      <c r="R942" s="106"/>
      <c r="S942" s="106"/>
      <c r="T942" s="106"/>
      <c r="U942" s="106"/>
      <c r="V942" s="106"/>
      <c r="W942" s="106"/>
      <c r="X942" s="106"/>
      <c r="Y942" s="106"/>
      <c r="Z942" s="106"/>
    </row>
    <row r="943" spans="1:26">
      <c r="A943" s="963"/>
      <c r="B943" s="106"/>
      <c r="C943" s="106"/>
      <c r="D943" s="780"/>
      <c r="E943" s="278"/>
      <c r="F943" s="106"/>
      <c r="G943" s="151"/>
      <c r="H943" s="698"/>
      <c r="I943" s="319"/>
      <c r="J943" s="319"/>
      <c r="K943" s="105"/>
      <c r="L943" s="105"/>
      <c r="M943" s="105"/>
      <c r="N943" s="105"/>
      <c r="O943" s="319"/>
      <c r="P943" s="105"/>
      <c r="Q943" s="106"/>
      <c r="R943" s="106"/>
      <c r="S943" s="106"/>
      <c r="T943" s="106"/>
      <c r="U943" s="106"/>
      <c r="V943" s="106"/>
      <c r="W943" s="106"/>
      <c r="X943" s="106"/>
      <c r="Y943" s="106"/>
      <c r="Z943" s="106"/>
    </row>
    <row r="944" spans="1:26">
      <c r="A944" s="963"/>
      <c r="B944" s="106"/>
      <c r="C944" s="106"/>
      <c r="D944" s="780"/>
      <c r="E944" s="278"/>
      <c r="F944" s="106"/>
      <c r="G944" s="151"/>
      <c r="H944" s="698"/>
      <c r="I944" s="319"/>
      <c r="J944" s="319"/>
      <c r="K944" s="105"/>
      <c r="L944" s="105"/>
      <c r="M944" s="105"/>
      <c r="N944" s="105"/>
      <c r="O944" s="319"/>
      <c r="P944" s="105"/>
      <c r="Q944" s="106"/>
      <c r="R944" s="106"/>
      <c r="S944" s="106"/>
      <c r="T944" s="106"/>
      <c r="U944" s="106"/>
      <c r="V944" s="106"/>
      <c r="W944" s="106"/>
      <c r="X944" s="106"/>
      <c r="Y944" s="106"/>
      <c r="Z944" s="106"/>
    </row>
    <row r="945" spans="1:26">
      <c r="A945" s="963"/>
      <c r="B945" s="106"/>
      <c r="C945" s="106"/>
      <c r="D945" s="780"/>
      <c r="E945" s="278"/>
      <c r="F945" s="106"/>
      <c r="G945" s="151"/>
      <c r="H945" s="698"/>
      <c r="I945" s="319"/>
      <c r="J945" s="319"/>
      <c r="K945" s="105"/>
      <c r="L945" s="105"/>
      <c r="M945" s="105"/>
      <c r="N945" s="105"/>
      <c r="O945" s="319"/>
      <c r="P945" s="105"/>
      <c r="Q945" s="106"/>
      <c r="R945" s="106"/>
      <c r="S945" s="106"/>
      <c r="T945" s="106"/>
      <c r="U945" s="106"/>
      <c r="V945" s="106"/>
      <c r="W945" s="106"/>
      <c r="X945" s="106"/>
      <c r="Y945" s="106"/>
      <c r="Z945" s="106"/>
    </row>
    <row r="946" spans="1:26">
      <c r="A946" s="963"/>
      <c r="B946" s="106"/>
      <c r="C946" s="106"/>
      <c r="D946" s="780"/>
      <c r="E946" s="278"/>
      <c r="F946" s="106"/>
      <c r="G946" s="151"/>
      <c r="H946" s="698"/>
      <c r="I946" s="319"/>
      <c r="J946" s="319"/>
      <c r="K946" s="105"/>
      <c r="L946" s="105"/>
      <c r="M946" s="105"/>
      <c r="N946" s="105"/>
      <c r="O946" s="319"/>
      <c r="P946" s="105"/>
      <c r="Q946" s="106"/>
      <c r="R946" s="106"/>
      <c r="S946" s="106"/>
      <c r="T946" s="106"/>
      <c r="U946" s="106"/>
      <c r="V946" s="106"/>
      <c r="W946" s="106"/>
      <c r="X946" s="106"/>
      <c r="Y946" s="106"/>
      <c r="Z946" s="106"/>
    </row>
    <row r="947" spans="1:26">
      <c r="A947" s="963"/>
      <c r="B947" s="106"/>
      <c r="C947" s="106"/>
      <c r="D947" s="780"/>
      <c r="E947" s="278"/>
      <c r="F947" s="106"/>
      <c r="G947" s="151"/>
      <c r="H947" s="698"/>
      <c r="I947" s="319"/>
      <c r="J947" s="319"/>
      <c r="K947" s="105"/>
      <c r="L947" s="105"/>
      <c r="M947" s="105"/>
      <c r="N947" s="105"/>
      <c r="O947" s="319"/>
      <c r="P947" s="105"/>
      <c r="Q947" s="106"/>
      <c r="R947" s="106"/>
      <c r="S947" s="106"/>
      <c r="T947" s="106"/>
      <c r="U947" s="106"/>
      <c r="V947" s="106"/>
      <c r="W947" s="106"/>
      <c r="X947" s="106"/>
      <c r="Y947" s="106"/>
      <c r="Z947" s="106"/>
    </row>
    <row r="948" spans="1:26">
      <c r="A948" s="963"/>
      <c r="B948" s="106"/>
      <c r="C948" s="106"/>
      <c r="D948" s="780"/>
      <c r="E948" s="278"/>
      <c r="F948" s="106"/>
      <c r="G948" s="151"/>
      <c r="H948" s="698"/>
      <c r="I948" s="319"/>
      <c r="J948" s="319"/>
      <c r="K948" s="105"/>
      <c r="L948" s="105"/>
      <c r="M948" s="105"/>
      <c r="N948" s="105"/>
      <c r="O948" s="319"/>
      <c r="P948" s="105"/>
      <c r="Q948" s="106"/>
      <c r="R948" s="106"/>
      <c r="S948" s="106"/>
      <c r="T948" s="106"/>
      <c r="U948" s="106"/>
      <c r="V948" s="106"/>
      <c r="W948" s="106"/>
      <c r="X948" s="106"/>
      <c r="Y948" s="106"/>
      <c r="Z948" s="106"/>
    </row>
    <row r="949" spans="1:26">
      <c r="A949" s="963"/>
      <c r="B949" s="106"/>
      <c r="C949" s="106"/>
      <c r="D949" s="780"/>
      <c r="E949" s="278"/>
      <c r="F949" s="106"/>
      <c r="G949" s="151"/>
      <c r="H949" s="698"/>
      <c r="I949" s="319"/>
      <c r="J949" s="319"/>
      <c r="K949" s="105"/>
      <c r="L949" s="105"/>
      <c r="M949" s="105"/>
      <c r="N949" s="105"/>
      <c r="O949" s="319"/>
      <c r="P949" s="105"/>
      <c r="Q949" s="106"/>
      <c r="R949" s="106"/>
      <c r="S949" s="106"/>
      <c r="T949" s="106"/>
      <c r="U949" s="106"/>
      <c r="V949" s="106"/>
      <c r="W949" s="106"/>
      <c r="X949" s="106"/>
      <c r="Y949" s="106"/>
      <c r="Z949" s="106"/>
    </row>
    <row r="950" spans="1:26">
      <c r="A950" s="963"/>
      <c r="B950" s="106"/>
      <c r="C950" s="106"/>
      <c r="D950" s="780"/>
      <c r="E950" s="278"/>
      <c r="F950" s="106"/>
      <c r="G950" s="151"/>
      <c r="H950" s="698"/>
      <c r="I950" s="319"/>
      <c r="J950" s="319"/>
      <c r="K950" s="105"/>
      <c r="L950" s="105"/>
      <c r="M950" s="105"/>
      <c r="N950" s="105"/>
      <c r="O950" s="319"/>
      <c r="P950" s="105"/>
      <c r="Q950" s="106"/>
      <c r="R950" s="106"/>
      <c r="S950" s="106"/>
      <c r="T950" s="106"/>
      <c r="U950" s="106"/>
      <c r="V950" s="106"/>
      <c r="W950" s="106"/>
      <c r="X950" s="106"/>
      <c r="Y950" s="106"/>
      <c r="Z950" s="106"/>
    </row>
    <row r="951" spans="1:26">
      <c r="A951" s="963"/>
      <c r="B951" s="106"/>
      <c r="C951" s="106"/>
      <c r="D951" s="780"/>
      <c r="E951" s="278"/>
      <c r="F951" s="106"/>
      <c r="G951" s="151"/>
      <c r="H951" s="698"/>
      <c r="I951" s="319"/>
      <c r="J951" s="319"/>
      <c r="K951" s="105"/>
      <c r="L951" s="105"/>
      <c r="M951" s="105"/>
      <c r="N951" s="105"/>
      <c r="O951" s="319"/>
      <c r="P951" s="105"/>
      <c r="Q951" s="106"/>
      <c r="R951" s="106"/>
      <c r="S951" s="106"/>
      <c r="T951" s="106"/>
      <c r="U951" s="106"/>
      <c r="V951" s="106"/>
      <c r="W951" s="106"/>
      <c r="X951" s="106"/>
      <c r="Y951" s="106"/>
      <c r="Z951" s="106"/>
    </row>
    <row r="952" spans="1:26">
      <c r="A952" s="963"/>
      <c r="B952" s="106"/>
      <c r="C952" s="106"/>
      <c r="D952" s="780"/>
      <c r="E952" s="278"/>
      <c r="F952" s="106"/>
      <c r="G952" s="151"/>
      <c r="H952" s="698"/>
      <c r="I952" s="319"/>
      <c r="J952" s="319"/>
      <c r="K952" s="105"/>
      <c r="L952" s="105"/>
      <c r="M952" s="105"/>
      <c r="N952" s="105"/>
      <c r="O952" s="319"/>
      <c r="P952" s="105"/>
      <c r="Q952" s="106"/>
      <c r="R952" s="106"/>
      <c r="S952" s="106"/>
      <c r="T952" s="106"/>
      <c r="U952" s="106"/>
      <c r="V952" s="106"/>
      <c r="W952" s="106"/>
      <c r="X952" s="106"/>
      <c r="Y952" s="106"/>
      <c r="Z952" s="106"/>
    </row>
    <row r="953" spans="1:26">
      <c r="A953" s="963"/>
      <c r="B953" s="106"/>
      <c r="C953" s="106"/>
      <c r="D953" s="780"/>
      <c r="E953" s="278"/>
      <c r="F953" s="106"/>
      <c r="G953" s="151"/>
      <c r="H953" s="698"/>
      <c r="I953" s="319"/>
      <c r="J953" s="319"/>
      <c r="K953" s="105"/>
      <c r="L953" s="105"/>
      <c r="M953" s="105"/>
      <c r="N953" s="105"/>
      <c r="O953" s="319"/>
      <c r="P953" s="105"/>
      <c r="Q953" s="106"/>
      <c r="R953" s="106"/>
      <c r="S953" s="106"/>
      <c r="T953" s="106"/>
      <c r="U953" s="106"/>
      <c r="V953" s="106"/>
      <c r="W953" s="106"/>
      <c r="X953" s="106"/>
      <c r="Y953" s="106"/>
      <c r="Z953" s="106"/>
    </row>
    <row r="954" spans="1:26">
      <c r="A954" s="963"/>
      <c r="B954" s="106"/>
      <c r="C954" s="106"/>
      <c r="D954" s="780"/>
      <c r="E954" s="278"/>
      <c r="F954" s="106"/>
      <c r="G954" s="151"/>
      <c r="H954" s="698"/>
      <c r="I954" s="319"/>
      <c r="J954" s="319"/>
      <c r="K954" s="105"/>
      <c r="L954" s="105"/>
      <c r="M954" s="105"/>
      <c r="N954" s="105"/>
      <c r="O954" s="319"/>
      <c r="P954" s="105"/>
      <c r="Q954" s="106"/>
      <c r="R954" s="106"/>
      <c r="S954" s="106"/>
      <c r="T954" s="106"/>
      <c r="U954" s="106"/>
      <c r="V954" s="106"/>
      <c r="W954" s="106"/>
      <c r="X954" s="106"/>
      <c r="Y954" s="106"/>
      <c r="Z954" s="106"/>
    </row>
    <row r="955" spans="1:26">
      <c r="A955" s="963"/>
      <c r="B955" s="106"/>
      <c r="C955" s="106"/>
      <c r="D955" s="780"/>
      <c r="E955" s="278"/>
      <c r="F955" s="106"/>
      <c r="G955" s="151"/>
      <c r="H955" s="698"/>
      <c r="I955" s="319"/>
      <c r="J955" s="319"/>
      <c r="K955" s="105"/>
      <c r="L955" s="105"/>
      <c r="M955" s="105"/>
      <c r="N955" s="105"/>
      <c r="O955" s="319"/>
      <c r="P955" s="105"/>
      <c r="Q955" s="106"/>
      <c r="R955" s="106"/>
      <c r="S955" s="106"/>
      <c r="T955" s="106"/>
      <c r="U955" s="106"/>
      <c r="V955" s="106"/>
      <c r="W955" s="106"/>
      <c r="X955" s="106"/>
      <c r="Y955" s="106"/>
      <c r="Z955" s="106"/>
    </row>
    <row r="956" spans="1:26">
      <c r="A956" s="963"/>
      <c r="B956" s="106"/>
      <c r="C956" s="106"/>
      <c r="D956" s="780"/>
      <c r="E956" s="278"/>
      <c r="F956" s="106"/>
      <c r="G956" s="151"/>
      <c r="H956" s="698"/>
      <c r="I956" s="319"/>
      <c r="J956" s="319"/>
      <c r="K956" s="105"/>
      <c r="L956" s="105"/>
      <c r="M956" s="105"/>
      <c r="N956" s="105"/>
      <c r="O956" s="319"/>
      <c r="P956" s="105"/>
      <c r="Q956" s="106"/>
      <c r="R956" s="106"/>
      <c r="S956" s="106"/>
      <c r="T956" s="106"/>
      <c r="U956" s="106"/>
      <c r="V956" s="106"/>
      <c r="W956" s="106"/>
      <c r="X956" s="106"/>
      <c r="Y956" s="106"/>
      <c r="Z956" s="106"/>
    </row>
    <row r="957" spans="1:26">
      <c r="A957" s="963"/>
      <c r="B957" s="106"/>
      <c r="C957" s="106"/>
      <c r="D957" s="780"/>
      <c r="E957" s="278"/>
      <c r="F957" s="106"/>
      <c r="G957" s="151"/>
      <c r="H957" s="698"/>
      <c r="I957" s="319"/>
      <c r="J957" s="319"/>
      <c r="K957" s="105"/>
      <c r="L957" s="105"/>
      <c r="M957" s="105"/>
      <c r="N957" s="105"/>
      <c r="O957" s="319"/>
      <c r="P957" s="105"/>
      <c r="Q957" s="106"/>
      <c r="R957" s="106"/>
      <c r="S957" s="106"/>
      <c r="T957" s="106"/>
      <c r="U957" s="106"/>
      <c r="V957" s="106"/>
      <c r="W957" s="106"/>
      <c r="X957" s="106"/>
      <c r="Y957" s="106"/>
      <c r="Z957" s="106"/>
    </row>
    <row r="958" spans="1:26">
      <c r="A958" s="963"/>
      <c r="B958" s="106"/>
      <c r="C958" s="106"/>
      <c r="D958" s="780"/>
      <c r="E958" s="278"/>
      <c r="F958" s="106"/>
      <c r="G958" s="151"/>
      <c r="H958" s="698"/>
      <c r="I958" s="319"/>
      <c r="J958" s="319"/>
      <c r="K958" s="105"/>
      <c r="L958" s="105"/>
      <c r="M958" s="105"/>
      <c r="N958" s="105"/>
      <c r="O958" s="319"/>
      <c r="P958" s="105"/>
      <c r="Q958" s="106"/>
      <c r="R958" s="106"/>
      <c r="S958" s="106"/>
      <c r="T958" s="106"/>
      <c r="U958" s="106"/>
      <c r="V958" s="106"/>
      <c r="W958" s="106"/>
      <c r="X958" s="106"/>
      <c r="Y958" s="106"/>
      <c r="Z958" s="106"/>
    </row>
    <row r="959" spans="1:26">
      <c r="A959" s="963"/>
      <c r="B959" s="106"/>
      <c r="C959" s="106"/>
      <c r="D959" s="780"/>
      <c r="E959" s="278"/>
      <c r="F959" s="106"/>
      <c r="G959" s="151"/>
      <c r="H959" s="698"/>
      <c r="I959" s="319"/>
      <c r="J959" s="319"/>
      <c r="K959" s="105"/>
      <c r="L959" s="105"/>
      <c r="M959" s="105"/>
      <c r="N959" s="105"/>
      <c r="O959" s="319"/>
      <c r="P959" s="105"/>
      <c r="Q959" s="106"/>
      <c r="R959" s="106"/>
      <c r="S959" s="106"/>
      <c r="T959" s="106"/>
      <c r="U959" s="106"/>
      <c r="V959" s="106"/>
      <c r="W959" s="106"/>
      <c r="X959" s="106"/>
      <c r="Y959" s="106"/>
      <c r="Z959" s="106"/>
    </row>
    <row r="960" spans="1:26">
      <c r="A960" s="963"/>
      <c r="B960" s="106"/>
      <c r="C960" s="106"/>
      <c r="D960" s="780"/>
      <c r="E960" s="278"/>
      <c r="F960" s="106"/>
      <c r="G960" s="151"/>
      <c r="H960" s="698"/>
      <c r="I960" s="319"/>
      <c r="J960" s="319"/>
      <c r="K960" s="105"/>
      <c r="L960" s="105"/>
      <c r="M960" s="105"/>
      <c r="N960" s="105"/>
      <c r="O960" s="319"/>
      <c r="P960" s="105"/>
      <c r="Q960" s="106"/>
      <c r="R960" s="106"/>
      <c r="S960" s="106"/>
      <c r="T960" s="106"/>
      <c r="U960" s="106"/>
      <c r="V960" s="106"/>
      <c r="W960" s="106"/>
      <c r="X960" s="106"/>
      <c r="Y960" s="106"/>
      <c r="Z960" s="106"/>
    </row>
    <row r="961" spans="1:26">
      <c r="A961" s="963"/>
      <c r="B961" s="106"/>
      <c r="C961" s="106"/>
      <c r="D961" s="780"/>
      <c r="E961" s="278"/>
      <c r="F961" s="106"/>
      <c r="G961" s="151"/>
      <c r="H961" s="698"/>
      <c r="I961" s="319"/>
      <c r="J961" s="319"/>
      <c r="K961" s="105"/>
      <c r="L961" s="105"/>
      <c r="M961" s="105"/>
      <c r="N961" s="105"/>
      <c r="O961" s="319"/>
      <c r="P961" s="105"/>
      <c r="Q961" s="106"/>
      <c r="R961" s="106"/>
      <c r="S961" s="106"/>
      <c r="T961" s="106"/>
      <c r="U961" s="106"/>
      <c r="V961" s="106"/>
      <c r="W961" s="106"/>
      <c r="X961" s="106"/>
      <c r="Y961" s="106"/>
      <c r="Z961" s="106"/>
    </row>
    <row r="962" spans="1:26">
      <c r="A962" s="963"/>
      <c r="B962" s="106"/>
      <c r="C962" s="106"/>
      <c r="D962" s="780"/>
      <c r="E962" s="278"/>
      <c r="F962" s="106"/>
      <c r="G962" s="151"/>
      <c r="H962" s="698"/>
      <c r="I962" s="319"/>
      <c r="J962" s="319"/>
      <c r="K962" s="105"/>
      <c r="L962" s="105"/>
      <c r="M962" s="105"/>
      <c r="N962" s="105"/>
      <c r="O962" s="319"/>
      <c r="P962" s="105"/>
      <c r="Q962" s="106"/>
      <c r="R962" s="106"/>
      <c r="S962" s="106"/>
      <c r="T962" s="106"/>
      <c r="U962" s="106"/>
      <c r="V962" s="106"/>
      <c r="W962" s="106"/>
      <c r="X962" s="106"/>
      <c r="Y962" s="106"/>
      <c r="Z962" s="106"/>
    </row>
    <row r="963" spans="1:26">
      <c r="A963" s="963"/>
      <c r="B963" s="106"/>
      <c r="C963" s="106"/>
      <c r="D963" s="780"/>
      <c r="E963" s="278"/>
      <c r="F963" s="106"/>
      <c r="G963" s="151"/>
      <c r="H963" s="698"/>
      <c r="I963" s="319"/>
      <c r="J963" s="319"/>
      <c r="K963" s="105"/>
      <c r="L963" s="105"/>
      <c r="M963" s="105"/>
      <c r="N963" s="105"/>
      <c r="O963" s="319"/>
      <c r="P963" s="105"/>
      <c r="Q963" s="106"/>
      <c r="R963" s="106"/>
      <c r="S963" s="106"/>
      <c r="T963" s="106"/>
      <c r="U963" s="106"/>
      <c r="V963" s="106"/>
      <c r="W963" s="106"/>
      <c r="X963" s="106"/>
      <c r="Y963" s="106"/>
      <c r="Z963" s="106"/>
    </row>
    <row r="964" spans="1:26">
      <c r="A964" s="963"/>
      <c r="B964" s="106"/>
      <c r="C964" s="106"/>
      <c r="D964" s="780"/>
      <c r="E964" s="278"/>
      <c r="F964" s="106"/>
      <c r="G964" s="151"/>
      <c r="H964" s="698"/>
      <c r="I964" s="319"/>
      <c r="J964" s="319"/>
      <c r="K964" s="105"/>
      <c r="L964" s="105"/>
      <c r="M964" s="105"/>
      <c r="N964" s="105"/>
      <c r="O964" s="319"/>
      <c r="P964" s="105"/>
      <c r="Q964" s="106"/>
      <c r="R964" s="106"/>
      <c r="S964" s="106"/>
      <c r="T964" s="106"/>
      <c r="U964" s="106"/>
      <c r="V964" s="106"/>
      <c r="W964" s="106"/>
      <c r="X964" s="106"/>
      <c r="Y964" s="106"/>
      <c r="Z964" s="106"/>
    </row>
    <row r="965" spans="1:26">
      <c r="A965" s="963"/>
      <c r="B965" s="106"/>
      <c r="C965" s="106"/>
      <c r="D965" s="780"/>
      <c r="E965" s="278"/>
      <c r="F965" s="106"/>
      <c r="G965" s="151"/>
      <c r="H965" s="698"/>
      <c r="I965" s="319"/>
      <c r="J965" s="319"/>
      <c r="K965" s="105"/>
      <c r="L965" s="105"/>
      <c r="M965" s="105"/>
      <c r="N965" s="105"/>
      <c r="O965" s="319"/>
      <c r="P965" s="105"/>
      <c r="Q965" s="106"/>
      <c r="R965" s="106"/>
      <c r="S965" s="106"/>
      <c r="T965" s="106"/>
      <c r="U965" s="106"/>
      <c r="V965" s="106"/>
      <c r="W965" s="106"/>
      <c r="X965" s="106"/>
      <c r="Y965" s="106"/>
      <c r="Z965" s="106"/>
    </row>
    <row r="966" spans="1:26">
      <c r="A966" s="963"/>
      <c r="B966" s="106"/>
      <c r="C966" s="106"/>
      <c r="D966" s="780"/>
      <c r="E966" s="278"/>
      <c r="F966" s="106"/>
      <c r="G966" s="151"/>
      <c r="H966" s="698"/>
      <c r="I966" s="319"/>
      <c r="J966" s="319"/>
      <c r="K966" s="105"/>
      <c r="L966" s="105"/>
      <c r="M966" s="105"/>
      <c r="N966" s="105"/>
      <c r="O966" s="319"/>
      <c r="P966" s="105"/>
      <c r="Q966" s="106"/>
      <c r="R966" s="106"/>
      <c r="S966" s="106"/>
      <c r="T966" s="106"/>
      <c r="U966" s="106"/>
      <c r="V966" s="106"/>
      <c r="W966" s="106"/>
      <c r="X966" s="106"/>
      <c r="Y966" s="106"/>
      <c r="Z966" s="106"/>
    </row>
    <row r="967" spans="1:26">
      <c r="A967" s="963"/>
      <c r="B967" s="106"/>
      <c r="C967" s="106"/>
      <c r="D967" s="780"/>
      <c r="E967" s="278"/>
      <c r="F967" s="106"/>
      <c r="G967" s="151"/>
      <c r="H967" s="698"/>
      <c r="I967" s="319"/>
      <c r="J967" s="319"/>
      <c r="K967" s="105"/>
      <c r="L967" s="105"/>
      <c r="M967" s="105"/>
      <c r="N967" s="105"/>
      <c r="O967" s="319"/>
      <c r="P967" s="105"/>
      <c r="Q967" s="106"/>
      <c r="R967" s="106"/>
      <c r="S967" s="106"/>
      <c r="T967" s="106"/>
      <c r="U967" s="106"/>
      <c r="V967" s="106"/>
      <c r="W967" s="106"/>
      <c r="X967" s="106"/>
      <c r="Y967" s="106"/>
      <c r="Z967" s="106"/>
    </row>
    <row r="968" spans="1:26">
      <c r="A968" s="963"/>
      <c r="B968" s="106"/>
      <c r="C968" s="106"/>
      <c r="D968" s="780"/>
      <c r="E968" s="278"/>
      <c r="F968" s="106"/>
      <c r="G968" s="151"/>
      <c r="H968" s="698"/>
      <c r="I968" s="319"/>
      <c r="J968" s="319"/>
      <c r="K968" s="105"/>
      <c r="L968" s="105"/>
      <c r="M968" s="105"/>
      <c r="N968" s="105"/>
      <c r="O968" s="319"/>
      <c r="P968" s="105"/>
      <c r="Q968" s="106"/>
      <c r="R968" s="106"/>
      <c r="S968" s="106"/>
      <c r="T968" s="106"/>
      <c r="U968" s="106"/>
      <c r="V968" s="106"/>
      <c r="W968" s="106"/>
      <c r="X968" s="106"/>
      <c r="Y968" s="106"/>
      <c r="Z968" s="106"/>
    </row>
    <row r="969" spans="1:26">
      <c r="A969" s="963"/>
      <c r="B969" s="106"/>
      <c r="C969" s="106"/>
      <c r="D969" s="780"/>
      <c r="E969" s="278"/>
      <c r="F969" s="106"/>
      <c r="G969" s="151"/>
      <c r="H969" s="698"/>
      <c r="I969" s="319"/>
      <c r="J969" s="319"/>
      <c r="K969" s="105"/>
      <c r="L969" s="105"/>
      <c r="M969" s="105"/>
      <c r="N969" s="105"/>
      <c r="O969" s="319"/>
      <c r="P969" s="105"/>
      <c r="Q969" s="106"/>
      <c r="R969" s="106"/>
      <c r="S969" s="106"/>
      <c r="T969" s="106"/>
      <c r="U969" s="106"/>
      <c r="V969" s="106"/>
      <c r="W969" s="106"/>
      <c r="X969" s="106"/>
      <c r="Y969" s="106"/>
      <c r="Z969" s="106"/>
    </row>
    <row r="970" spans="1:26">
      <c r="A970" s="963"/>
      <c r="B970" s="106"/>
      <c r="C970" s="106"/>
      <c r="D970" s="780"/>
      <c r="E970" s="278"/>
      <c r="F970" s="106"/>
      <c r="G970" s="151"/>
      <c r="H970" s="698"/>
      <c r="I970" s="319"/>
      <c r="J970" s="319"/>
      <c r="K970" s="105"/>
      <c r="L970" s="105"/>
      <c r="M970" s="105"/>
      <c r="N970" s="105"/>
      <c r="O970" s="319"/>
      <c r="P970" s="105"/>
      <c r="Q970" s="106"/>
      <c r="R970" s="106"/>
      <c r="S970" s="106"/>
      <c r="T970" s="106"/>
      <c r="U970" s="106"/>
      <c r="V970" s="106"/>
      <c r="W970" s="106"/>
      <c r="X970" s="106"/>
      <c r="Y970" s="106"/>
      <c r="Z970" s="106"/>
    </row>
    <row r="971" spans="1:26">
      <c r="A971" s="963"/>
      <c r="B971" s="106"/>
      <c r="C971" s="106"/>
      <c r="D971" s="780"/>
      <c r="E971" s="278"/>
      <c r="F971" s="106"/>
      <c r="G971" s="151"/>
      <c r="H971" s="698"/>
      <c r="I971" s="319"/>
      <c r="J971" s="319"/>
      <c r="K971" s="105"/>
      <c r="L971" s="105"/>
      <c r="M971" s="105"/>
      <c r="N971" s="105"/>
      <c r="O971" s="319"/>
      <c r="P971" s="105"/>
      <c r="Q971" s="106"/>
      <c r="R971" s="106"/>
      <c r="S971" s="106"/>
      <c r="T971" s="106"/>
      <c r="U971" s="106"/>
      <c r="V971" s="106"/>
      <c r="W971" s="106"/>
      <c r="X971" s="106"/>
      <c r="Y971" s="106"/>
      <c r="Z971" s="106"/>
    </row>
    <row r="972" spans="1:26">
      <c r="A972" s="963"/>
      <c r="B972" s="106"/>
      <c r="C972" s="106"/>
      <c r="D972" s="780"/>
      <c r="E972" s="278"/>
      <c r="F972" s="106"/>
      <c r="G972" s="151"/>
      <c r="H972" s="698"/>
      <c r="I972" s="319"/>
      <c r="J972" s="319"/>
      <c r="K972" s="105"/>
      <c r="L972" s="105"/>
      <c r="M972" s="105"/>
      <c r="N972" s="105"/>
      <c r="O972" s="319"/>
      <c r="P972" s="105"/>
      <c r="Q972" s="106"/>
      <c r="R972" s="106"/>
      <c r="S972" s="106"/>
      <c r="T972" s="106"/>
      <c r="U972" s="106"/>
      <c r="V972" s="106"/>
      <c r="W972" s="106"/>
      <c r="X972" s="106"/>
      <c r="Y972" s="106"/>
      <c r="Z972" s="106"/>
    </row>
    <row r="973" spans="1:26">
      <c r="A973" s="963"/>
      <c r="B973" s="106"/>
      <c r="C973" s="106"/>
      <c r="D973" s="780"/>
      <c r="E973" s="278"/>
      <c r="F973" s="106"/>
      <c r="G973" s="151"/>
      <c r="H973" s="698"/>
      <c r="I973" s="319"/>
      <c r="J973" s="319"/>
      <c r="K973" s="105"/>
      <c r="L973" s="105"/>
      <c r="M973" s="105"/>
      <c r="N973" s="105"/>
      <c r="O973" s="319"/>
      <c r="P973" s="105"/>
      <c r="Q973" s="106"/>
      <c r="R973" s="106"/>
      <c r="S973" s="106"/>
      <c r="T973" s="106"/>
      <c r="U973" s="106"/>
      <c r="V973" s="106"/>
      <c r="W973" s="106"/>
      <c r="X973" s="106"/>
      <c r="Y973" s="106"/>
      <c r="Z973" s="106"/>
    </row>
    <row r="974" spans="1:26">
      <c r="A974" s="963"/>
      <c r="B974" s="106"/>
      <c r="C974" s="106"/>
      <c r="D974" s="780"/>
      <c r="E974" s="278"/>
      <c r="F974" s="106"/>
      <c r="G974" s="151"/>
      <c r="H974" s="698"/>
      <c r="I974" s="319"/>
      <c r="J974" s="319"/>
      <c r="K974" s="105"/>
      <c r="L974" s="105"/>
      <c r="M974" s="105"/>
      <c r="N974" s="105"/>
      <c r="O974" s="319"/>
      <c r="P974" s="105"/>
      <c r="Q974" s="106"/>
      <c r="R974" s="106"/>
      <c r="S974" s="106"/>
      <c r="T974" s="106"/>
      <c r="U974" s="106"/>
      <c r="V974" s="106"/>
      <c r="W974" s="106"/>
      <c r="X974" s="106"/>
      <c r="Y974" s="106"/>
      <c r="Z974" s="106"/>
    </row>
    <row r="975" spans="1:26">
      <c r="A975" s="963"/>
      <c r="B975" s="106"/>
      <c r="C975" s="106"/>
      <c r="D975" s="780"/>
      <c r="E975" s="278"/>
      <c r="F975" s="106"/>
      <c r="G975" s="151"/>
      <c r="H975" s="698"/>
      <c r="I975" s="319"/>
      <c r="J975" s="319"/>
      <c r="K975" s="105"/>
      <c r="L975" s="105"/>
      <c r="M975" s="105"/>
      <c r="N975" s="105"/>
      <c r="O975" s="319"/>
      <c r="P975" s="105"/>
      <c r="Q975" s="106"/>
      <c r="R975" s="106"/>
      <c r="S975" s="106"/>
      <c r="T975" s="106"/>
      <c r="U975" s="106"/>
      <c r="V975" s="106"/>
      <c r="W975" s="106"/>
      <c r="X975" s="106"/>
      <c r="Y975" s="106"/>
      <c r="Z975" s="106"/>
    </row>
    <row r="976" spans="1:26">
      <c r="A976" s="963"/>
      <c r="B976" s="106"/>
      <c r="C976" s="106"/>
      <c r="D976" s="780"/>
      <c r="E976" s="278"/>
      <c r="F976" s="106"/>
      <c r="G976" s="151"/>
      <c r="H976" s="698"/>
      <c r="I976" s="319"/>
      <c r="J976" s="319"/>
      <c r="K976" s="105"/>
      <c r="L976" s="105"/>
      <c r="M976" s="105"/>
      <c r="N976" s="105"/>
      <c r="O976" s="319"/>
      <c r="P976" s="105"/>
      <c r="Q976" s="106"/>
      <c r="R976" s="106"/>
      <c r="S976" s="106"/>
      <c r="T976" s="106"/>
      <c r="U976" s="106"/>
      <c r="V976" s="106"/>
      <c r="W976" s="106"/>
      <c r="X976" s="106"/>
      <c r="Y976" s="106"/>
      <c r="Z976" s="106"/>
    </row>
    <row r="977" spans="1:26">
      <c r="A977" s="963"/>
      <c r="B977" s="106"/>
      <c r="C977" s="106"/>
      <c r="D977" s="780"/>
      <c r="E977" s="278"/>
      <c r="F977" s="106"/>
      <c r="G977" s="151"/>
      <c r="H977" s="698"/>
      <c r="I977" s="319"/>
      <c r="J977" s="319"/>
      <c r="K977" s="105"/>
      <c r="L977" s="105"/>
      <c r="M977" s="105"/>
      <c r="N977" s="105"/>
      <c r="O977" s="319"/>
      <c r="P977" s="105"/>
      <c r="Q977" s="106"/>
      <c r="R977" s="106"/>
      <c r="S977" s="106"/>
      <c r="T977" s="106"/>
      <c r="U977" s="106"/>
      <c r="V977" s="106"/>
      <c r="W977" s="106"/>
      <c r="X977" s="106"/>
      <c r="Y977" s="106"/>
      <c r="Z977" s="106"/>
    </row>
    <row r="978" spans="1:26">
      <c r="A978" s="963"/>
      <c r="B978" s="106"/>
      <c r="C978" s="106"/>
      <c r="D978" s="780"/>
      <c r="E978" s="278"/>
      <c r="F978" s="106"/>
      <c r="G978" s="151"/>
      <c r="H978" s="698"/>
      <c r="I978" s="319"/>
      <c r="J978" s="319"/>
      <c r="K978" s="105"/>
      <c r="L978" s="105"/>
      <c r="M978" s="105"/>
      <c r="N978" s="105"/>
      <c r="O978" s="319"/>
      <c r="P978" s="105"/>
      <c r="Q978" s="106"/>
      <c r="R978" s="106"/>
      <c r="S978" s="106"/>
      <c r="T978" s="106"/>
      <c r="U978" s="106"/>
      <c r="V978" s="106"/>
      <c r="W978" s="106"/>
      <c r="X978" s="106"/>
      <c r="Y978" s="106"/>
      <c r="Z978" s="106"/>
    </row>
    <row r="979" spans="1:26">
      <c r="A979" s="963"/>
      <c r="B979" s="106"/>
      <c r="C979" s="106"/>
      <c r="D979" s="780"/>
      <c r="E979" s="278"/>
      <c r="F979" s="106"/>
      <c r="G979" s="151"/>
      <c r="H979" s="698"/>
      <c r="I979" s="319"/>
      <c r="J979" s="319"/>
      <c r="K979" s="105"/>
      <c r="L979" s="105"/>
      <c r="M979" s="105"/>
      <c r="N979" s="105"/>
      <c r="O979" s="319"/>
      <c r="P979" s="105"/>
      <c r="Q979" s="106"/>
      <c r="R979" s="106"/>
      <c r="S979" s="106"/>
      <c r="T979" s="106"/>
      <c r="U979" s="106"/>
      <c r="V979" s="106"/>
      <c r="W979" s="106"/>
      <c r="X979" s="106"/>
      <c r="Y979" s="106"/>
      <c r="Z979" s="106"/>
    </row>
    <row r="980" spans="1:26">
      <c r="A980" s="963"/>
      <c r="B980" s="106"/>
      <c r="C980" s="106"/>
      <c r="D980" s="780"/>
      <c r="E980" s="278"/>
      <c r="F980" s="106"/>
      <c r="G980" s="151"/>
      <c r="H980" s="698"/>
      <c r="I980" s="319"/>
      <c r="J980" s="319"/>
      <c r="K980" s="105"/>
      <c r="L980" s="105"/>
      <c r="M980" s="105"/>
      <c r="N980" s="105"/>
      <c r="O980" s="319"/>
      <c r="P980" s="105"/>
      <c r="Q980" s="106"/>
      <c r="R980" s="106"/>
      <c r="S980" s="106"/>
      <c r="T980" s="106"/>
      <c r="U980" s="106"/>
      <c r="V980" s="106"/>
      <c r="W980" s="106"/>
      <c r="X980" s="106"/>
      <c r="Y980" s="106"/>
      <c r="Z980" s="106"/>
    </row>
    <row r="981" spans="1:26">
      <c r="A981" s="963"/>
      <c r="B981" s="106"/>
      <c r="C981" s="106"/>
      <c r="D981" s="780"/>
      <c r="E981" s="278"/>
      <c r="F981" s="106"/>
      <c r="G981" s="151"/>
      <c r="H981" s="698"/>
      <c r="I981" s="319"/>
      <c r="J981" s="319"/>
      <c r="K981" s="105"/>
      <c r="L981" s="105"/>
      <c r="M981" s="105"/>
      <c r="N981" s="105"/>
      <c r="O981" s="319"/>
      <c r="P981" s="105"/>
      <c r="Q981" s="106"/>
      <c r="R981" s="106"/>
      <c r="S981" s="106"/>
      <c r="T981" s="106"/>
      <c r="U981" s="106"/>
      <c r="V981" s="106"/>
      <c r="W981" s="106"/>
      <c r="X981" s="106"/>
      <c r="Y981" s="106"/>
      <c r="Z981" s="106"/>
    </row>
    <row r="982" spans="1:26">
      <c r="A982" s="963"/>
      <c r="B982" s="106"/>
      <c r="C982" s="106"/>
      <c r="D982" s="780"/>
      <c r="E982" s="278"/>
      <c r="F982" s="106"/>
      <c r="G982" s="151"/>
      <c r="H982" s="698"/>
      <c r="I982" s="319"/>
      <c r="J982" s="319"/>
      <c r="K982" s="105"/>
      <c r="L982" s="105"/>
      <c r="M982" s="105"/>
      <c r="N982" s="105"/>
      <c r="O982" s="319"/>
      <c r="P982" s="105"/>
      <c r="Q982" s="106"/>
      <c r="R982" s="106"/>
      <c r="S982" s="106"/>
      <c r="T982" s="106"/>
      <c r="U982" s="106"/>
      <c r="V982" s="106"/>
      <c r="W982" s="106"/>
      <c r="X982" s="106"/>
      <c r="Y982" s="106"/>
      <c r="Z982" s="106"/>
    </row>
    <row r="983" spans="1:26">
      <c r="A983" s="963"/>
      <c r="B983" s="106"/>
      <c r="C983" s="106"/>
      <c r="D983" s="780"/>
      <c r="E983" s="278"/>
      <c r="F983" s="106"/>
      <c r="G983" s="151"/>
      <c r="H983" s="698"/>
      <c r="I983" s="319"/>
      <c r="J983" s="319"/>
      <c r="K983" s="105"/>
      <c r="L983" s="105"/>
      <c r="M983" s="105"/>
      <c r="N983" s="105"/>
      <c r="O983" s="319"/>
      <c r="P983" s="105"/>
      <c r="Q983" s="106"/>
      <c r="R983" s="106"/>
      <c r="S983" s="106"/>
      <c r="T983" s="106"/>
      <c r="U983" s="106"/>
      <c r="V983" s="106"/>
      <c r="W983" s="106"/>
      <c r="X983" s="106"/>
      <c r="Y983" s="106"/>
      <c r="Z983" s="106"/>
    </row>
    <row r="984" spans="1:26">
      <c r="A984" s="963"/>
      <c r="B984" s="106"/>
      <c r="C984" s="106"/>
      <c r="D984" s="780"/>
      <c r="E984" s="278"/>
      <c r="F984" s="106"/>
      <c r="G984" s="151"/>
      <c r="H984" s="698"/>
      <c r="I984" s="319"/>
      <c r="J984" s="319"/>
      <c r="K984" s="105"/>
      <c r="L984" s="105"/>
      <c r="M984" s="105"/>
      <c r="N984" s="105"/>
      <c r="O984" s="319"/>
      <c r="P984" s="105"/>
      <c r="Q984" s="106"/>
      <c r="R984" s="106"/>
      <c r="S984" s="106"/>
      <c r="T984" s="106"/>
      <c r="U984" s="106"/>
      <c r="V984" s="106"/>
      <c r="W984" s="106"/>
      <c r="X984" s="106"/>
      <c r="Y984" s="106"/>
      <c r="Z984" s="106"/>
    </row>
    <row r="985" spans="1:26">
      <c r="A985" s="963"/>
      <c r="B985" s="106"/>
      <c r="C985" s="106"/>
      <c r="D985" s="780"/>
      <c r="E985" s="278"/>
      <c r="F985" s="106"/>
      <c r="G985" s="151"/>
      <c r="H985" s="698"/>
      <c r="I985" s="319"/>
      <c r="J985" s="319"/>
      <c r="K985" s="105"/>
      <c r="L985" s="105"/>
      <c r="M985" s="105"/>
      <c r="N985" s="105"/>
      <c r="O985" s="319"/>
      <c r="P985" s="105"/>
      <c r="Q985" s="106"/>
      <c r="R985" s="106"/>
      <c r="S985" s="106"/>
      <c r="T985" s="106"/>
      <c r="U985" s="106"/>
      <c r="V985" s="106"/>
      <c r="W985" s="106"/>
      <c r="X985" s="106"/>
      <c r="Y985" s="106"/>
      <c r="Z985" s="106"/>
    </row>
    <row r="986" spans="1:26">
      <c r="A986" s="963"/>
      <c r="B986" s="106"/>
      <c r="C986" s="106"/>
      <c r="D986" s="780"/>
      <c r="E986" s="278"/>
      <c r="F986" s="106"/>
      <c r="G986" s="151"/>
      <c r="H986" s="698"/>
      <c r="I986" s="319"/>
      <c r="J986" s="319"/>
      <c r="K986" s="105"/>
      <c r="L986" s="105"/>
      <c r="M986" s="105"/>
      <c r="N986" s="105"/>
      <c r="O986" s="319"/>
      <c r="P986" s="105"/>
      <c r="Q986" s="106"/>
      <c r="R986" s="106"/>
      <c r="S986" s="106"/>
      <c r="T986" s="106"/>
      <c r="U986" s="106"/>
      <c r="V986" s="106"/>
      <c r="W986" s="106"/>
      <c r="X986" s="106"/>
      <c r="Y986" s="106"/>
      <c r="Z986" s="106"/>
    </row>
    <row r="987" spans="1:26">
      <c r="A987" s="963"/>
      <c r="B987" s="106"/>
      <c r="C987" s="106"/>
      <c r="D987" s="780"/>
      <c r="E987" s="278"/>
      <c r="F987" s="106"/>
      <c r="G987" s="151"/>
      <c r="H987" s="698"/>
      <c r="I987" s="319"/>
      <c r="J987" s="319"/>
      <c r="K987" s="105"/>
      <c r="L987" s="105"/>
      <c r="M987" s="105"/>
      <c r="N987" s="105"/>
      <c r="O987" s="319"/>
      <c r="P987" s="105"/>
      <c r="Q987" s="106"/>
      <c r="R987" s="106"/>
      <c r="S987" s="106"/>
      <c r="T987" s="106"/>
      <c r="U987" s="106"/>
      <c r="V987" s="106"/>
      <c r="W987" s="106"/>
      <c r="X987" s="106"/>
      <c r="Y987" s="106"/>
      <c r="Z987" s="106"/>
    </row>
    <row r="988" spans="1:26">
      <c r="A988" s="963"/>
      <c r="B988" s="106"/>
      <c r="C988" s="106"/>
      <c r="D988" s="780"/>
      <c r="E988" s="278"/>
      <c r="F988" s="106"/>
      <c r="G988" s="151"/>
      <c r="H988" s="698"/>
      <c r="I988" s="319"/>
      <c r="J988" s="319"/>
      <c r="K988" s="105"/>
      <c r="L988" s="105"/>
      <c r="M988" s="105"/>
      <c r="N988" s="105"/>
      <c r="O988" s="319"/>
      <c r="P988" s="105"/>
      <c r="Q988" s="106"/>
      <c r="R988" s="106"/>
      <c r="S988" s="106"/>
      <c r="T988" s="106"/>
      <c r="U988" s="106"/>
      <c r="V988" s="106"/>
      <c r="W988" s="106"/>
      <c r="X988" s="106"/>
      <c r="Y988" s="106"/>
      <c r="Z988" s="106"/>
    </row>
    <row r="989" spans="1:26">
      <c r="A989" s="963"/>
      <c r="B989" s="106"/>
      <c r="C989" s="106"/>
      <c r="D989" s="780"/>
      <c r="E989" s="278"/>
      <c r="F989" s="106"/>
      <c r="G989" s="151"/>
      <c r="H989" s="698"/>
      <c r="I989" s="319"/>
      <c r="J989" s="319"/>
      <c r="K989" s="105"/>
      <c r="L989" s="105"/>
      <c r="M989" s="105"/>
      <c r="N989" s="105"/>
      <c r="O989" s="319"/>
      <c r="P989" s="105"/>
      <c r="Q989" s="106"/>
      <c r="R989" s="106"/>
      <c r="S989" s="106"/>
      <c r="T989" s="106"/>
      <c r="U989" s="106"/>
      <c r="V989" s="106"/>
      <c r="W989" s="106"/>
      <c r="X989" s="106"/>
      <c r="Y989" s="106"/>
      <c r="Z989" s="106"/>
    </row>
    <row r="990" spans="1:26">
      <c r="A990" s="963"/>
      <c r="B990" s="106"/>
      <c r="C990" s="106"/>
      <c r="D990" s="780"/>
      <c r="E990" s="278"/>
      <c r="F990" s="106"/>
      <c r="G990" s="151"/>
      <c r="H990" s="698"/>
      <c r="I990" s="319"/>
      <c r="J990" s="319"/>
      <c r="K990" s="105"/>
      <c r="L990" s="105"/>
      <c r="M990" s="105"/>
      <c r="N990" s="105"/>
      <c r="O990" s="319"/>
      <c r="P990" s="105"/>
      <c r="Q990" s="106"/>
      <c r="R990" s="106"/>
      <c r="S990" s="106"/>
      <c r="T990" s="106"/>
      <c r="U990" s="106"/>
      <c r="V990" s="106"/>
      <c r="W990" s="106"/>
      <c r="X990" s="106"/>
      <c r="Y990" s="106"/>
      <c r="Z990" s="106"/>
    </row>
    <row r="991" spans="1:26">
      <c r="A991" s="963"/>
      <c r="B991" s="106"/>
      <c r="C991" s="106"/>
      <c r="D991" s="780"/>
      <c r="E991" s="278"/>
      <c r="F991" s="106"/>
      <c r="G991" s="151"/>
      <c r="H991" s="698"/>
      <c r="I991" s="319"/>
      <c r="J991" s="319"/>
      <c r="K991" s="105"/>
      <c r="L991" s="105"/>
      <c r="M991" s="105"/>
      <c r="N991" s="105"/>
      <c r="O991" s="319"/>
      <c r="P991" s="105"/>
      <c r="Q991" s="106"/>
      <c r="R991" s="106"/>
      <c r="S991" s="106"/>
      <c r="T991" s="106"/>
      <c r="U991" s="106"/>
      <c r="V991" s="106"/>
      <c r="W991" s="106"/>
      <c r="X991" s="106"/>
      <c r="Y991" s="106"/>
      <c r="Z991" s="106"/>
    </row>
    <row r="992" spans="1:26">
      <c r="A992" s="963"/>
      <c r="B992" s="106"/>
      <c r="C992" s="106"/>
      <c r="D992" s="780"/>
      <c r="E992" s="278"/>
      <c r="F992" s="106"/>
      <c r="G992" s="151"/>
      <c r="H992" s="698"/>
      <c r="I992" s="319"/>
      <c r="J992" s="319"/>
      <c r="K992" s="105"/>
      <c r="L992" s="105"/>
      <c r="M992" s="105"/>
      <c r="N992" s="105"/>
      <c r="O992" s="319"/>
      <c r="P992" s="105"/>
      <c r="Q992" s="106"/>
      <c r="R992" s="106"/>
      <c r="S992" s="106"/>
      <c r="T992" s="106"/>
      <c r="U992" s="106"/>
      <c r="V992" s="106"/>
      <c r="W992" s="106"/>
      <c r="X992" s="106"/>
      <c r="Y992" s="106"/>
      <c r="Z992" s="106"/>
    </row>
    <row r="993" spans="1:26">
      <c r="A993" s="963"/>
      <c r="B993" s="106"/>
      <c r="C993" s="106"/>
      <c r="D993" s="780"/>
      <c r="E993" s="278"/>
      <c r="F993" s="106"/>
      <c r="G993" s="151"/>
      <c r="H993" s="698"/>
      <c r="I993" s="319"/>
      <c r="J993" s="319"/>
      <c r="K993" s="105"/>
      <c r="L993" s="105"/>
      <c r="M993" s="105"/>
      <c r="N993" s="105"/>
      <c r="O993" s="319"/>
      <c r="P993" s="105"/>
      <c r="Q993" s="106"/>
      <c r="R993" s="106"/>
      <c r="S993" s="106"/>
      <c r="T993" s="106"/>
      <c r="U993" s="106"/>
      <c r="V993" s="106"/>
      <c r="W993" s="106"/>
      <c r="X993" s="106"/>
      <c r="Y993" s="106"/>
      <c r="Z993" s="106"/>
    </row>
    <row r="994" spans="1:26">
      <c r="A994" s="963"/>
      <c r="B994" s="106"/>
      <c r="C994" s="106"/>
      <c r="D994" s="780"/>
      <c r="E994" s="278"/>
      <c r="F994" s="106"/>
      <c r="G994" s="151"/>
      <c r="H994" s="698"/>
      <c r="I994" s="319"/>
      <c r="J994" s="319"/>
      <c r="K994" s="105"/>
      <c r="L994" s="105"/>
      <c r="M994" s="105"/>
      <c r="N994" s="105"/>
      <c r="O994" s="319"/>
      <c r="P994" s="105"/>
      <c r="Q994" s="106"/>
      <c r="R994" s="106"/>
      <c r="S994" s="106"/>
      <c r="T994" s="106"/>
      <c r="U994" s="106"/>
      <c r="V994" s="106"/>
      <c r="W994" s="106"/>
      <c r="X994" s="106"/>
      <c r="Y994" s="106"/>
      <c r="Z994" s="106"/>
    </row>
    <row r="995" spans="1:26">
      <c r="A995" s="963"/>
      <c r="B995" s="106"/>
      <c r="C995" s="106"/>
      <c r="D995" s="780"/>
      <c r="E995" s="278"/>
      <c r="F995" s="106"/>
      <c r="G995" s="151"/>
      <c r="H995" s="698"/>
      <c r="I995" s="319"/>
      <c r="J995" s="319"/>
      <c r="K995" s="105"/>
      <c r="L995" s="105"/>
      <c r="M995" s="105"/>
      <c r="N995" s="105"/>
      <c r="O995" s="319"/>
      <c r="P995" s="105"/>
      <c r="Q995" s="106"/>
      <c r="R995" s="106"/>
      <c r="S995" s="106"/>
      <c r="T995" s="106"/>
      <c r="U995" s="106"/>
      <c r="V995" s="106"/>
      <c r="W995" s="106"/>
      <c r="X995" s="106"/>
      <c r="Y995" s="106"/>
      <c r="Z995" s="106"/>
    </row>
    <row r="996" spans="1:26">
      <c r="A996" s="963"/>
      <c r="B996" s="106"/>
      <c r="C996" s="106"/>
      <c r="D996" s="780"/>
      <c r="E996" s="278"/>
      <c r="F996" s="106"/>
      <c r="G996" s="151"/>
      <c r="H996" s="698"/>
      <c r="I996" s="319"/>
      <c r="J996" s="319"/>
      <c r="K996" s="105"/>
      <c r="L996" s="105"/>
      <c r="M996" s="105"/>
      <c r="N996" s="105"/>
      <c r="O996" s="319"/>
      <c r="P996" s="105"/>
      <c r="Q996" s="106"/>
      <c r="R996" s="106"/>
      <c r="S996" s="106"/>
      <c r="T996" s="106"/>
      <c r="U996" s="106"/>
      <c r="V996" s="106"/>
      <c r="W996" s="106"/>
      <c r="X996" s="106"/>
      <c r="Y996" s="106"/>
      <c r="Z996" s="106"/>
    </row>
    <row r="997" spans="1:26">
      <c r="A997" s="963"/>
      <c r="B997" s="106"/>
      <c r="C997" s="106"/>
      <c r="D997" s="780"/>
      <c r="E997" s="278"/>
      <c r="F997" s="106"/>
      <c r="G997" s="151"/>
      <c r="H997" s="698"/>
      <c r="I997" s="319"/>
      <c r="J997" s="319"/>
      <c r="K997" s="105"/>
      <c r="L997" s="105"/>
      <c r="M997" s="105"/>
      <c r="N997" s="105"/>
      <c r="O997" s="319"/>
      <c r="P997" s="105"/>
      <c r="Q997" s="106"/>
      <c r="R997" s="106"/>
      <c r="S997" s="106"/>
      <c r="T997" s="106"/>
      <c r="U997" s="106"/>
      <c r="V997" s="106"/>
      <c r="W997" s="106"/>
      <c r="X997" s="106"/>
      <c r="Y997" s="106"/>
      <c r="Z997" s="106"/>
    </row>
    <row r="998" spans="1:26">
      <c r="A998" s="963"/>
      <c r="B998" s="106"/>
      <c r="C998" s="106"/>
      <c r="D998" s="780"/>
      <c r="E998" s="278"/>
      <c r="F998" s="106"/>
      <c r="G998" s="151"/>
      <c r="H998" s="698"/>
      <c r="I998" s="319"/>
      <c r="J998" s="319"/>
      <c r="K998" s="105"/>
      <c r="L998" s="105"/>
      <c r="M998" s="105"/>
      <c r="N998" s="105"/>
      <c r="O998" s="319"/>
      <c r="P998" s="105"/>
      <c r="Q998" s="106"/>
      <c r="R998" s="106"/>
      <c r="S998" s="106"/>
      <c r="T998" s="106"/>
      <c r="U998" s="106"/>
      <c r="V998" s="106"/>
      <c r="W998" s="106"/>
      <c r="X998" s="106"/>
      <c r="Y998" s="106"/>
      <c r="Z998" s="106"/>
    </row>
    <row r="999" spans="1:26">
      <c r="A999" s="963"/>
      <c r="B999" s="106"/>
      <c r="C999" s="106"/>
      <c r="D999" s="780"/>
      <c r="E999" s="278"/>
      <c r="F999" s="106"/>
      <c r="G999" s="151"/>
      <c r="H999" s="698"/>
      <c r="I999" s="319"/>
      <c r="J999" s="319"/>
      <c r="K999" s="105"/>
      <c r="L999" s="105"/>
      <c r="M999" s="105"/>
      <c r="N999" s="105"/>
      <c r="O999" s="319"/>
      <c r="P999" s="105"/>
      <c r="Q999" s="106"/>
      <c r="R999" s="106"/>
      <c r="S999" s="106"/>
      <c r="T999" s="106"/>
      <c r="U999" s="106"/>
      <c r="V999" s="106"/>
      <c r="W999" s="106"/>
      <c r="X999" s="106"/>
      <c r="Y999" s="106"/>
      <c r="Z999" s="106"/>
    </row>
    <row r="1000" spans="1:26">
      <c r="A1000" s="963"/>
      <c r="B1000" s="106"/>
      <c r="C1000" s="106"/>
      <c r="D1000" s="780"/>
      <c r="E1000" s="278"/>
      <c r="F1000" s="106"/>
      <c r="G1000" s="151"/>
      <c r="H1000" s="698"/>
      <c r="I1000" s="319"/>
      <c r="J1000" s="319"/>
      <c r="K1000" s="105"/>
      <c r="L1000" s="105"/>
      <c r="M1000" s="105"/>
      <c r="N1000" s="105"/>
      <c r="O1000" s="319"/>
      <c r="P1000" s="105"/>
      <c r="Q1000" s="106"/>
      <c r="R1000" s="106"/>
      <c r="S1000" s="106"/>
      <c r="T1000" s="106"/>
      <c r="U1000" s="106"/>
      <c r="V1000" s="106"/>
      <c r="W1000" s="106"/>
      <c r="X1000" s="106"/>
      <c r="Y1000" s="106"/>
      <c r="Z1000" s="106"/>
    </row>
  </sheetData>
  <sheetProtection algorithmName="SHA-512" hashValue="LNk1OJtuVY5xzWIXWIPk6sMBY7k4XBQxsyQkvU78qmBzh9u6hrBmhNcbOpT5vyBsOPvDT6H85FGvPTaG8D+g6g==" saltValue="JwprSYkyc+0pGN7qK520XA==" spinCount="100000" sheet="1" objects="1" scenarios="1"/>
  <protectedRanges>
    <protectedRange sqref="G1:G1048576" name="Range2"/>
    <protectedRange sqref="D1:D1048576" name="Range1"/>
  </protectedRanges>
  <autoFilter ref="A46:G818" xr:uid="{00000000-0009-0000-0000-000008000000}">
    <filterColumn colId="0">
      <colorFilter dxfId="13"/>
    </filterColumn>
  </autoFilter>
  <mergeCells count="121">
    <mergeCell ref="A1:F1"/>
    <mergeCell ref="A2:F2"/>
    <mergeCell ref="A3:B7"/>
    <mergeCell ref="C3:E7"/>
    <mergeCell ref="F3:G7"/>
    <mergeCell ref="A8:F8"/>
    <mergeCell ref="C9:E9"/>
    <mergeCell ref="A9:B9"/>
    <mergeCell ref="A10:B10"/>
    <mergeCell ref="C10:E10"/>
    <mergeCell ref="A11:B11"/>
    <mergeCell ref="C11:E11"/>
    <mergeCell ref="A12:G12"/>
    <mergeCell ref="A13:C13"/>
    <mergeCell ref="D13:G13"/>
    <mergeCell ref="D14:G21"/>
    <mergeCell ref="A22:J22"/>
    <mergeCell ref="B23:J23"/>
    <mergeCell ref="B24:J24"/>
    <mergeCell ref="B25:J25"/>
    <mergeCell ref="B26:J26"/>
    <mergeCell ref="B27:J27"/>
    <mergeCell ref="B28:J28"/>
    <mergeCell ref="B29:J29"/>
    <mergeCell ref="B30:J30"/>
    <mergeCell ref="B31:J31"/>
    <mergeCell ref="B32:J32"/>
    <mergeCell ref="B33:J33"/>
    <mergeCell ref="B34:J34"/>
    <mergeCell ref="B35:J35"/>
    <mergeCell ref="B36:J36"/>
    <mergeCell ref="B37:J37"/>
    <mergeCell ref="B38:J38"/>
    <mergeCell ref="B39:J39"/>
    <mergeCell ref="B40:J40"/>
    <mergeCell ref="B41:J41"/>
    <mergeCell ref="B42:J42"/>
    <mergeCell ref="B363:G363"/>
    <mergeCell ref="A43:G45"/>
    <mergeCell ref="B47:G47"/>
    <mergeCell ref="B48:G48"/>
    <mergeCell ref="B68:G68"/>
    <mergeCell ref="B81:G81"/>
    <mergeCell ref="B85:G85"/>
    <mergeCell ref="B101:G101"/>
    <mergeCell ref="B110:G110"/>
    <mergeCell ref="B113:G113"/>
    <mergeCell ref="B796:G796"/>
    <mergeCell ref="B114:G114"/>
    <mergeCell ref="B128:G128"/>
    <mergeCell ref="B134:G134"/>
    <mergeCell ref="B456:G456"/>
    <mergeCell ref="B468:G468"/>
    <mergeCell ref="B475:G475"/>
    <mergeCell ref="B600:G600"/>
    <mergeCell ref="B607:G607"/>
    <mergeCell ref="B612:G612"/>
    <mergeCell ref="B292:G292"/>
    <mergeCell ref="B296:G296"/>
    <mergeCell ref="B300:G300"/>
    <mergeCell ref="B305:G305"/>
    <mergeCell ref="B308:G308"/>
    <mergeCell ref="B311:G311"/>
    <mergeCell ref="B315:G315"/>
    <mergeCell ref="B319:G319"/>
    <mergeCell ref="B322:G322"/>
    <mergeCell ref="B323:G323"/>
    <mergeCell ref="B329:G329"/>
    <mergeCell ref="B340:G340"/>
    <mergeCell ref="B351:G351"/>
    <mergeCell ref="B360:G360"/>
    <mergeCell ref="B805:G805"/>
    <mergeCell ref="B736:G736"/>
    <mergeCell ref="B740:G740"/>
    <mergeCell ref="B747:G747"/>
    <mergeCell ref="B758:G758"/>
    <mergeCell ref="B782:G782"/>
    <mergeCell ref="B783:G783"/>
    <mergeCell ref="B789:G789"/>
    <mergeCell ref="B139:G139"/>
    <mergeCell ref="B145:G145"/>
    <mergeCell ref="B154:G154"/>
    <mergeCell ref="B167:G167"/>
    <mergeCell ref="B168:G168"/>
    <mergeCell ref="B189:G189"/>
    <mergeCell ref="B198:G198"/>
    <mergeCell ref="B203:G203"/>
    <mergeCell ref="B209:G209"/>
    <mergeCell ref="B219:G219"/>
    <mergeCell ref="B229:G229"/>
    <mergeCell ref="B248:G248"/>
    <mergeCell ref="B249:G249"/>
    <mergeCell ref="B257:G257"/>
    <mergeCell ref="B271:G271"/>
    <mergeCell ref="B281:G281"/>
    <mergeCell ref="B370:G370"/>
    <mergeCell ref="B382:G382"/>
    <mergeCell ref="B391:G391"/>
    <mergeCell ref="B404:G404"/>
    <mergeCell ref="B410:G410"/>
    <mergeCell ref="B418:G418"/>
    <mergeCell ref="B422:G422"/>
    <mergeCell ref="B435:G435"/>
    <mergeCell ref="B439:G439"/>
    <mergeCell ref="B444:G444"/>
    <mergeCell ref="B449:G449"/>
    <mergeCell ref="B693:G693"/>
    <mergeCell ref="B694:G694"/>
    <mergeCell ref="B697:G697"/>
    <mergeCell ref="B701:G701"/>
    <mergeCell ref="B709:G709"/>
    <mergeCell ref="B724:G724"/>
    <mergeCell ref="B728:G728"/>
    <mergeCell ref="B625:G625"/>
    <mergeCell ref="B629:F629"/>
    <mergeCell ref="B630:G630"/>
    <mergeCell ref="B638:G638"/>
    <mergeCell ref="B648:G648"/>
    <mergeCell ref="B655:G655"/>
    <mergeCell ref="B668:G668"/>
    <mergeCell ref="B680:G680"/>
  </mergeCells>
  <dataValidations count="6">
    <dataValidation type="list" allowBlank="1" showErrorMessage="1" sqref="D729:D731 D734:D735 D754:D757" xr:uid="{00000000-0002-0000-0800-000000000000}">
      <formula1>$A$817:$A$820</formula1>
    </dataValidation>
    <dataValidation type="list" allowBlank="1" showErrorMessage="1" sqref="D46 D49:D67 D69:D78 D80 D82:D84 D86:D97 D99 D102:D109 D111:D112 D115:D127 D129:D133 D135:D138 D140:D144 D146:D153 D169:D188 D190:D197 D199:D202 D204:D208 D210:D218 D220:D228 D230:D246 D250:D256 D258:D270 D272:D280 D282:D291 D293:D295 D297:D299 D301:D304 D306:D307 D309:D310 D312:D314 D316:D318 D320:D321 D324:D328 D330:D339 D341:D350 D352:D359 D361:D362 D364:D366 D371:D381 D383:D390 D392:D403 D405:D409 D411:D417 D419:D421 D423:D434 D436:D438 D440:D443 D445:D448 D450:D455 D457:D467 D469:D474 D476:D599 D601:D606 D608:D611 D613:D623 D631:D637 D639:D647 D649:D654 D656:D667 D669:D679 D681:D692 D695:D696 D698:D700 D702:D708 D710:D722 D725:D727 D732:D733 D737:D739 D753 D761:D775 D784:D788 D790:D795 D797:D804 D806:D809 D820:D825 D836:D1000" xr:uid="{00000000-0002-0000-0800-000001000000}">
      <formula1>$A$821:$A$823</formula1>
    </dataValidation>
    <dataValidation type="list" allowBlank="1" showErrorMessage="1" sqref="D367:D369 D776:D781" xr:uid="{00000000-0002-0000-0800-000002000000}">
      <formula1>"0,1,2"</formula1>
    </dataValidation>
    <dataValidation type="list" allowBlank="1" showErrorMessage="1" sqref="D247" xr:uid="{00000000-0002-0000-0800-000003000000}">
      <formula1>$A$959:$A$961</formula1>
    </dataValidation>
    <dataValidation type="list" allowBlank="1" showErrorMessage="1" sqref="D741:D746" xr:uid="{00000000-0002-0000-0800-000004000000}">
      <formula1>$A$877:$A$879</formula1>
    </dataValidation>
    <dataValidation type="list" allowBlank="1" showErrorMessage="1" sqref="D624" xr:uid="{00000000-0002-0000-0800-000005000000}">
      <formula1>$A$795:$A$797</formula1>
    </dataValidation>
  </dataValidations>
  <pageMargins left="0.70866141732283472" right="0.70866141732283472" top="0.74803149606299213" bottom="0.74803149606299213" header="0" footer="0"/>
  <pageSetup paperSize="9" scale="34" orientation="portrait" r:id="rId1"/>
  <headerFooter>
    <oddHeader>&amp;LChecklist No. 6&amp;CSNCU&amp;RVersion - NHSRC /3.0</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x G v a V l e W W Y y m A A A A 9 g A A A B I A H A B D b 2 5 m a W c v U G F j a 2 F n Z S 5 4 b W w g o h g A K K A U A A A A A A A A A A A A A A A A A A A A A A A A A A A A h Y + x C s I w G I R f p W R v k q a g U v 6 m g 5 N g R R D E N a S x D b a p N K n p u z n 4 S L 6 C F a 2 6 O d 7 d d 3 B 3 v 9 4 g G 5 o 6 u K j O 6 t a k K M I U B c r I t t C m T F H v j u E C Z R y 2 Q p 5 E q Y I R N j Y Z r E 5 R 5 d w 5 I c R 7 j 3 2 M 2 6 4 k j N K I H P L 1 T l a q E a E 2 1 g k j F f q 0 i v 8 t x G H / G s M Z j q I 5 j m c M U y C T C b k 2 X 4 C N e 5 / p j w n L v n Z 9 p 7 g y 4 W o D Z J J A 3 h / 4 A 1 B L A w Q U A A I A C A D E a 9 p 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x G v a V i i K R 7 g O A A A A E Q A A A B M A H A B G b 3 J t d W x h c y 9 T Z W N 0 a W 9 u M S 5 t I K I Y A C i g F A A A A A A A A A A A A A A A A A A A A A A A A A A A A C t O T S 7 J z M 9 T C I b Q h t Y A U E s B A i 0 A F A A C A A g A x G v a V l e W W Y y m A A A A 9 g A A A B I A A A A A A A A A A A A A A A A A A A A A A E N v b m Z p Z y 9 Q Y W N r Y W d l L n h t b F B L A Q I t A B Q A A g A I A M R r 2 l Y P y u m r p A A A A O k A A A A T A A A A A A A A A A A A A A A A A P I A A A B b Q 2 9 u d G V u d F 9 U e X B l c 1 0 u e G 1 s U E s B A i 0 A F A A C A A g A x G v a 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C 5 M X o v n 3 n N M t 9 3 Z S J 9 B / z E A A A A A A g A A A A A A E G Y A A A A B A A A g A A A A / Q N X a d e v j 0 8 6 4 N M A U k U / q w j 1 + e f d g j r E Y P t K / h W G g y A A A A A A D o A A A A A C A A A g A A A A a g 0 n m U H E h I X O p P U r U m R Y o O 4 9 n a p w D N A 5 1 W h Q s m t F 3 S d Q A A A A 4 B d x 1 e R 4 f o 0 n b M T 3 m j W / 5 m 4 x + 2 Q y S u + r / F / T T d B z a 0 J d D 1 L d F u s a X t Y z p 4 B z N 5 d V 5 f V Q 1 B z f s v B 1 l / k m 8 8 r h N R J t R d A D u U m k q 0 T 6 M z v J g + x A A A A A K m f d t n m / A H b w w J b p J i E n Q t l / 0 5 p s m 3 0 g x i A v 0 p d t s k A J E s Q l y d u p W r b J O U Z J i A L I R d i a T l s 9 C M N r m 4 U x Q U p Z t A = = < / D a t a M a s h u p > 
</file>

<file path=customXml/itemProps1.xml><?xml version="1.0" encoding="utf-8"?>
<ds:datastoreItem xmlns:ds="http://schemas.openxmlformats.org/officeDocument/2006/customXml" ds:itemID="{4E808516-CD61-44AD-BB79-1BCD02A35C9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Department Wise</vt:lpstr>
      <vt:lpstr>LaQshya Summary</vt:lpstr>
      <vt:lpstr>Emergency </vt:lpstr>
      <vt:lpstr>OPD</vt:lpstr>
      <vt:lpstr>Labour Room</vt:lpstr>
      <vt:lpstr>Maternity Ward</vt:lpstr>
      <vt:lpstr>Paed_OPD</vt:lpstr>
      <vt:lpstr>Paed_Ward</vt:lpstr>
      <vt:lpstr>SNCU</vt:lpstr>
      <vt:lpstr>NRC</vt:lpstr>
      <vt:lpstr>OT</vt:lpstr>
      <vt:lpstr>M-OT</vt:lpstr>
      <vt:lpstr>PP Unit</vt:lpstr>
      <vt:lpstr>ICU</vt:lpstr>
      <vt:lpstr>IPD</vt:lpstr>
      <vt:lpstr>Blood Bank</vt:lpstr>
      <vt:lpstr>Lab</vt:lpstr>
      <vt:lpstr>Radiology </vt:lpstr>
      <vt:lpstr>Pharmacy</vt:lpstr>
      <vt:lpstr>Auxillary services</vt:lpstr>
      <vt:lpstr>Mortuary </vt:lpstr>
      <vt:lpstr>Haemodialysis Centre</vt:lpstr>
      <vt:lpstr>Admin</vt:lpstr>
      <vt:lpstr>NRC!Print_Area</vt:lpstr>
      <vt:lpstr>Paed_Ward!Print_Area</vt:lpstr>
      <vt:lpstr>'Radiology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2023-07-03T03:56:49Z</dcterms:created>
  <dcterms:modified xsi:type="dcterms:W3CDTF">2023-07-03T10:14:00Z</dcterms:modified>
</cp:coreProperties>
</file>